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J:\RegCaseMgmt\2019 AEPTX RATE CASE\Flash Drive\2. Combined Schedules\"/>
    </mc:Choice>
  </mc:AlternateContent>
  <bookViews>
    <workbookView xWindow="0" yWindow="0" windowWidth="28800" windowHeight="11865" activeTab="1"/>
  </bookViews>
  <sheets>
    <sheet name="Macros" sheetId="2" r:id="rId1"/>
    <sheet name="I-A" sheetId="3" r:id="rId2"/>
    <sheet name="I-A-1" sheetId="4" r:id="rId3"/>
    <sheet name="I-A-2" sheetId="157" r:id="rId4"/>
    <sheet name="II-B" sheetId="5" r:id="rId5"/>
    <sheet name="II-B-1 Plant" sheetId="7" r:id="rId6"/>
    <sheet name="II-B-2 General Plant" sheetId="9" r:id="rId7"/>
    <sheet name="II-B-3 Comm. Equip." sheetId="11" r:id="rId8"/>
    <sheet name="II-B-4 CWIP" sheetId="12" r:id="rId9"/>
    <sheet name="II-B-5 Depreciation" sheetId="13" r:id="rId10"/>
    <sheet name="II-B-6 Plant Future" sheetId="15" r:id="rId11"/>
    <sheet name="II-B-7 Accum. Provisions" sheetId="16" r:id="rId12"/>
    <sheet name="II-B-8 M&amp;S" sheetId="17" r:id="rId13"/>
    <sheet name="II-B-8 MONTHLY" sheetId="153" r:id="rId14"/>
    <sheet name="II-B-9 CWCapital" sheetId="18" r:id="rId15"/>
    <sheet name="II-B-10 Prepayments" sheetId="21" r:id="rId16"/>
    <sheet name="II-B-10 MONTHLY" sheetId="154" r:id="rId17"/>
    <sheet name="II-B-11 Rate Base Other" sheetId="22" r:id="rId18"/>
    <sheet name="II-B-12 Reg. Assets" sheetId="23" r:id="rId19"/>
    <sheet name="II-B-13 Gain on Disposition" sheetId="24" r:id="rId20"/>
    <sheet name="II-C-1 ROR" sheetId="25" r:id="rId21"/>
    <sheet name="II-C-1.1 ROR Method" sheetId="26" r:id="rId22"/>
    <sheet name="II-C-2.1" sheetId="27" r:id="rId23"/>
    <sheet name="II-C-2.2" sheetId="29" r:id="rId24"/>
    <sheet name="II-C-2.2a" sheetId="30" r:id="rId25"/>
    <sheet name="II-C-2.3" sheetId="31" r:id="rId26"/>
    <sheet name="II-C-2.3a" sheetId="32" r:id="rId27"/>
    <sheet name="II-C-2.4" sheetId="33" r:id="rId28"/>
    <sheet name="II-C-2.4a" sheetId="34" r:id="rId29"/>
    <sheet name="II-C-2.5" sheetId="35" state="hidden" r:id="rId30"/>
    <sheet name="II-C-2-5" sheetId="36" r:id="rId31"/>
    <sheet name="II-C-2.5.1" sheetId="37" r:id="rId32"/>
    <sheet name="II-C-2.6" sheetId="38" r:id="rId33"/>
    <sheet name="II-C-2.6.1" sheetId="162" r:id="rId34"/>
    <sheet name="II-C-2.7" sheetId="163" r:id="rId35"/>
    <sheet name="II-C-2.8 " sheetId="41" r:id="rId36"/>
    <sheet name="II-C-2.9 " sheetId="42" r:id="rId37"/>
    <sheet name="II-C-2.10 " sheetId="43" r:id="rId38"/>
    <sheet name="II-C-3" sheetId="44" r:id="rId39"/>
    <sheet name="II-D-1 O&amp;M" sheetId="45" r:id="rId40"/>
    <sheet name="II-D-1.1 Mthly O&amp;M" sheetId="47" r:id="rId41"/>
    <sheet name="II-D-2 A&amp;G" sheetId="52" r:id="rId42"/>
    <sheet name="II-D-2.1 Mthly A&amp;G" sheetId="53" r:id="rId43"/>
    <sheet name="II-D-2.2 Bad Debt" sheetId="58" r:id="rId44"/>
    <sheet name="II-D-2.3 Adv.Contr.&amp;dues" sheetId="61" r:id="rId45"/>
    <sheet name="II-D-2.4 Advertising" sheetId="62" r:id="rId46"/>
    <sheet name="II-D-2.4a Advertising Capital" sheetId="63" r:id="rId47"/>
    <sheet name="II-D-2.5Contributions&amp;dues" sheetId="64" r:id="rId48"/>
    <sheet name="II-D-2.6 Dues Summary" sheetId="69" r:id="rId49"/>
    <sheet name="II-D-2.6a Industry" sheetId="70" r:id="rId50"/>
    <sheet name="II-D-2.6b Business Economic" sheetId="71" r:id="rId51"/>
    <sheet name="II-D-2.6c Professional" sheetId="72" r:id="rId52"/>
    <sheet name="II-D-2.6d Educational" sheetId="73" r:id="rId53"/>
    <sheet name="II-D-2.6e Community Serv" sheetId="74" r:id="rId54"/>
    <sheet name="II-D-2.6f Other" sheetId="75" r:id="rId55"/>
    <sheet name="II-D-2.6g Political" sheetId="76" r:id="rId56"/>
    <sheet name="II-D-2.7 Outside Services" sheetId="77" r:id="rId57"/>
    <sheet name="II-D-2.8 Factoring" sheetId="81" r:id="rId58"/>
    <sheet name="II-D-2.9 Rents and Leases" sheetId="82" r:id="rId59"/>
    <sheet name="II-D-3 PAYROLL" sheetId="83" r:id="rId60"/>
    <sheet name="II-D-3.1 Payroll Narrative" sheetId="84" r:id="rId61"/>
    <sheet name="II-D-3.2 Reg and overtime" sheetId="85" r:id="rId62"/>
    <sheet name="II-D-3.3 Union" sheetId="86" r:id="rId63"/>
    <sheet name="II-D-3.4 Exp vs Capital" sheetId="87" r:id="rId64"/>
    <sheet name="II-D-3.5 No. of Employees" sheetId="88" r:id="rId65"/>
    <sheet name="II-D-3.6 Non Standard Pay" sheetId="89" r:id="rId66"/>
    <sheet name="II-D-3.8 Pension" sheetId="91" r:id="rId67"/>
    <sheet name="II-D-3.9 OPEB" sheetId="92" r:id="rId68"/>
    <sheet name="II-D-4 Exclusions" sheetId="95" r:id="rId69"/>
    <sheet name="II-E-1 Dep. Exp." sheetId="96" r:id="rId70"/>
    <sheet name="II-E-2 Taxes Other" sheetId="100" r:id="rId71"/>
    <sheet name="II-E-2.1 Ad valorem " sheetId="102" r:id="rId72"/>
    <sheet name="II-E-3 FIT" sheetId="103" r:id="rId73"/>
    <sheet name="II-E-3.1" sheetId="105" r:id="rId74"/>
    <sheet name="II-E-3.2" sheetId="108" r:id="rId75"/>
    <sheet name="II-E-3.3" sheetId="109" r:id="rId76"/>
    <sheet name="II-E-3.4" sheetId="149" r:id="rId77"/>
    <sheet name="II-E-3.5 ADFIT" sheetId="114" r:id="rId78"/>
    <sheet name="II-E-3.5 monthly" sheetId="151" r:id="rId79"/>
    <sheet name="II-E-3.6" sheetId="115" r:id="rId80"/>
    <sheet name="II-E-3.7" sheetId="116" r:id="rId81"/>
    <sheet name="II-E-3.8" sheetId="117" r:id="rId82"/>
    <sheet name="II-E-3.9 ITC" sheetId="118" r:id="rId83"/>
    <sheet name="II-E-3.10" sheetId="150" r:id="rId84"/>
    <sheet name="II-E-3.11" sheetId="120" r:id="rId85"/>
    <sheet name="II-E-3.12 ITC Utilized" sheetId="121" r:id="rId86"/>
    <sheet name="II-E-3.13 ITC Elections" sheetId="122" r:id="rId87"/>
    <sheet name="II-E-3.14 Accum Def ITC" sheetId="123" r:id="rId88"/>
    <sheet name="II-E-3.15" sheetId="124" r:id="rId89"/>
    <sheet name="II-E-3.16" sheetId="125" r:id="rId90"/>
    <sheet name="II-E-3.17" sheetId="126" r:id="rId91"/>
    <sheet name="II-E-3.18" sheetId="127" r:id="rId92"/>
    <sheet name="II-E-3.19" sheetId="128" r:id="rId93"/>
    <sheet name="II-E-3.20" sheetId="129" r:id="rId94"/>
    <sheet name="II-E-3.21" sheetId="130" r:id="rId95"/>
    <sheet name="II-E-3.22" sheetId="131" r:id="rId96"/>
    <sheet name="II-E-3.23" sheetId="132" r:id="rId97"/>
    <sheet name="II-E-3.24" sheetId="135" r:id="rId98"/>
    <sheet name="II-E-4 Other Expenses" sheetId="136" r:id="rId99"/>
    <sheet name="II-E-4.1" sheetId="137" r:id="rId100"/>
    <sheet name="II-E-4.2" sheetId="138" r:id="rId101"/>
    <sheet name="II-E-4.3" sheetId="139" r:id="rId102"/>
    <sheet name="II-E-4.4 Reg Comm Exp" sheetId="140" r:id="rId103"/>
    <sheet name="II-E-4.5 Rate Case Exp" sheetId="155" r:id="rId104"/>
    <sheet name="II-E-5 Other Revenues" sheetId="142" r:id="rId105"/>
    <sheet name="II-F Alloc_Factor" sheetId="93" r:id="rId106"/>
    <sheet name="III-A Wholesale TCOS" sheetId="158" r:id="rId107"/>
    <sheet name="III-A-1 Wholesale TCOS" sheetId="159" r:id="rId108"/>
    <sheet name="III-B" sheetId="160" r:id="rId109"/>
    <sheet name="III-E-5" sheetId="161" r:id="rId110"/>
  </sheets>
  <externalReferences>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s>
  <definedNames>
    <definedName name="\p" localSheetId="33">#REF!</definedName>
    <definedName name="\p" localSheetId="34">#REF!</definedName>
    <definedName name="\p" localSheetId="106">#REF!</definedName>
    <definedName name="\p">#REF!</definedName>
    <definedName name="__123Graph_A" localSheetId="33" hidden="1">'[1]Over Under Recovery Calc'!#REF!</definedName>
    <definedName name="__123Graph_A" localSheetId="34" hidden="1">'[1]Over Under Recovery Calc'!#REF!</definedName>
    <definedName name="__123Graph_A" localSheetId="106" hidden="1">'[1]Over Under Recovery Calc'!#REF!</definedName>
    <definedName name="__123Graph_A" hidden="1">'[1]Over Under Recovery Calc'!#REF!</definedName>
    <definedName name="__123Graph_ACF" localSheetId="33" hidden="1">'[1]Over Under Recovery Calc'!#REF!</definedName>
    <definedName name="__123Graph_ACF" localSheetId="34" hidden="1">'[1]Over Under Recovery Calc'!#REF!</definedName>
    <definedName name="__123Graph_ACF" localSheetId="106" hidden="1">'[1]Over Under Recovery Calc'!#REF!</definedName>
    <definedName name="__123Graph_ACF" hidden="1">'[1]Over Under Recovery Calc'!#REF!</definedName>
    <definedName name="__123Graph_AOU" localSheetId="33" hidden="1">'[1]Over Under Recovery Calc'!#REF!</definedName>
    <definedName name="__123Graph_AOU" localSheetId="34" hidden="1">'[1]Over Under Recovery Calc'!#REF!</definedName>
    <definedName name="__123Graph_AOU" localSheetId="106" hidden="1">'[1]Over Under Recovery Calc'!#REF!</definedName>
    <definedName name="__123Graph_AOU" hidden="1">'[1]Over Under Recovery Calc'!#REF!</definedName>
    <definedName name="__123Graph_APUR" localSheetId="33" hidden="1">'[1]Over Under Recovery Calc'!#REF!</definedName>
    <definedName name="__123Graph_APUR" localSheetId="34" hidden="1">'[1]Over Under Recovery Calc'!#REF!</definedName>
    <definedName name="__123Graph_APUR" localSheetId="106" hidden="1">'[1]Over Under Recovery Calc'!#REF!</definedName>
    <definedName name="__123Graph_APUR" hidden="1">'[1]Over Under Recovery Calc'!#REF!</definedName>
    <definedName name="__123Graph_BPUR" localSheetId="33" hidden="1">'[1]Over Under Recovery Calc'!#REF!</definedName>
    <definedName name="__123Graph_BPUR" localSheetId="34" hidden="1">'[1]Over Under Recovery Calc'!#REF!</definedName>
    <definedName name="__123Graph_BPUR" localSheetId="106" hidden="1">'[1]Over Under Recovery Calc'!#REF!</definedName>
    <definedName name="__123Graph_BPUR" hidden="1">'[1]Over Under Recovery Calc'!#REF!</definedName>
    <definedName name="__123Graph_C" localSheetId="33" hidden="1">'[1]Over Under Recovery Calc'!#REF!</definedName>
    <definedName name="__123Graph_C" localSheetId="34" hidden="1">'[1]Over Under Recovery Calc'!#REF!</definedName>
    <definedName name="__123Graph_C" localSheetId="106" hidden="1">'[1]Over Under Recovery Calc'!#REF!</definedName>
    <definedName name="__123Graph_C" hidden="1">'[1]Over Under Recovery Calc'!#REF!</definedName>
    <definedName name="__123Graph_CCF" localSheetId="33" hidden="1">'[1]Over Under Recovery Calc'!#REF!</definedName>
    <definedName name="__123Graph_CCF" localSheetId="34" hidden="1">'[1]Over Under Recovery Calc'!#REF!</definedName>
    <definedName name="__123Graph_CCF" localSheetId="106" hidden="1">'[1]Over Under Recovery Calc'!#REF!</definedName>
    <definedName name="__123Graph_CCF" hidden="1">'[1]Over Under Recovery Calc'!#REF!</definedName>
    <definedName name="__123Graph_COU" localSheetId="33" hidden="1">'[1]Over Under Recovery Calc'!#REF!</definedName>
    <definedName name="__123Graph_COU" localSheetId="34" hidden="1">'[1]Over Under Recovery Calc'!#REF!</definedName>
    <definedName name="__123Graph_COU" localSheetId="106" hidden="1">'[1]Over Under Recovery Calc'!#REF!</definedName>
    <definedName name="__123Graph_COU" hidden="1">'[1]Over Under Recovery Calc'!#REF!</definedName>
    <definedName name="__123Graph_LBL_C" localSheetId="33" hidden="1">'[1]Over Under Recovery Calc'!#REF!</definedName>
    <definedName name="__123Graph_LBL_C" localSheetId="34" hidden="1">'[1]Over Under Recovery Calc'!#REF!</definedName>
    <definedName name="__123Graph_LBL_C" localSheetId="106" hidden="1">'[1]Over Under Recovery Calc'!#REF!</definedName>
    <definedName name="__123Graph_LBL_C" hidden="1">'[1]Over Under Recovery Calc'!#REF!</definedName>
    <definedName name="__123Graph_LBL_CCF" localSheetId="33" hidden="1">'[1]Over Under Recovery Calc'!#REF!</definedName>
    <definedName name="__123Graph_LBL_CCF" localSheetId="34" hidden="1">'[1]Over Under Recovery Calc'!#REF!</definedName>
    <definedName name="__123Graph_LBL_CCF" localSheetId="106" hidden="1">'[1]Over Under Recovery Calc'!#REF!</definedName>
    <definedName name="__123Graph_LBL_CCF" hidden="1">'[1]Over Under Recovery Calc'!#REF!</definedName>
    <definedName name="__123Graph_LBL_COU" localSheetId="33" hidden="1">'[1]Over Under Recovery Calc'!#REF!</definedName>
    <definedName name="__123Graph_LBL_COU" localSheetId="34" hidden="1">'[1]Over Under Recovery Calc'!#REF!</definedName>
    <definedName name="__123Graph_LBL_COU" localSheetId="106" hidden="1">'[1]Over Under Recovery Calc'!#REF!</definedName>
    <definedName name="__123Graph_LBL_COU" hidden="1">'[1]Over Under Recovery Calc'!#REF!</definedName>
    <definedName name="__123Graph_X" localSheetId="33" hidden="1">'[1]Over Under Recovery Calc'!#REF!</definedName>
    <definedName name="__123Graph_X" localSheetId="34" hidden="1">'[1]Over Under Recovery Calc'!#REF!</definedName>
    <definedName name="__123Graph_X" localSheetId="106" hidden="1">'[1]Over Under Recovery Calc'!#REF!</definedName>
    <definedName name="__123Graph_X" hidden="1">'[1]Over Under Recovery Calc'!#REF!</definedName>
    <definedName name="__123Graph_XCF" localSheetId="33" hidden="1">'[1]Over Under Recovery Calc'!#REF!</definedName>
    <definedName name="__123Graph_XCF" localSheetId="34" hidden="1">'[1]Over Under Recovery Calc'!#REF!</definedName>
    <definedName name="__123Graph_XCF" localSheetId="106" hidden="1">'[1]Over Under Recovery Calc'!#REF!</definedName>
    <definedName name="__123Graph_XCF" hidden="1">'[1]Over Under Recovery Calc'!#REF!</definedName>
    <definedName name="__123Graph_XOU" localSheetId="33" hidden="1">'[1]Over Under Recovery Calc'!#REF!</definedName>
    <definedName name="__123Graph_XOU" localSheetId="34" hidden="1">'[1]Over Under Recovery Calc'!#REF!</definedName>
    <definedName name="__123Graph_XOU" localSheetId="106" hidden="1">'[1]Over Under Recovery Calc'!#REF!</definedName>
    <definedName name="__123Graph_XOU" hidden="1">'[1]Over Under Recovery Calc'!#REF!</definedName>
    <definedName name="__123Graph_XPUR" localSheetId="33" hidden="1">'[1]Over Under Recovery Calc'!#REF!</definedName>
    <definedName name="__123Graph_XPUR" localSheetId="34" hidden="1">'[1]Over Under Recovery Calc'!#REF!</definedName>
    <definedName name="__123Graph_XPUR" localSheetId="106" hidden="1">'[1]Over Under Recovery Calc'!#REF!</definedName>
    <definedName name="__123Graph_XPUR" hidden="1">'[1]Over Under Recovery Calc'!#REF!</definedName>
    <definedName name="_1961COPY" localSheetId="37">#REF!</definedName>
    <definedName name="_1961COPY" localSheetId="32">#REF!</definedName>
    <definedName name="_1961COPY" localSheetId="33">#REF!</definedName>
    <definedName name="_1961COPY" localSheetId="34">#REF!</definedName>
    <definedName name="_1961COPY" localSheetId="35">#REF!</definedName>
    <definedName name="_1961COPY" localSheetId="36">#REF!</definedName>
    <definedName name="_1961COPY" localSheetId="38">#REF!</definedName>
    <definedName name="_1961COPY">'II-E-3.12 ITC Utilized'!$A$1185:$B$1186</definedName>
    <definedName name="_1962" localSheetId="37">#REF!</definedName>
    <definedName name="_1962" localSheetId="32">#REF!</definedName>
    <definedName name="_1962" localSheetId="33">#REF!</definedName>
    <definedName name="_1962" localSheetId="34">#REF!</definedName>
    <definedName name="_1962" localSheetId="35">#REF!</definedName>
    <definedName name="_1962" localSheetId="36">#REF!</definedName>
    <definedName name="_1962" localSheetId="38">#REF!</definedName>
    <definedName name="_1962" localSheetId="83">'II-E-3.10'!$B$61:$G$111</definedName>
    <definedName name="_1962">'II-E-3.12 ITC Utilized'!$A$1:$E$37</definedName>
    <definedName name="_1963" localSheetId="37">#REF!</definedName>
    <definedName name="_1963" localSheetId="32">#REF!</definedName>
    <definedName name="_1963" localSheetId="33">#REF!</definedName>
    <definedName name="_1963" localSheetId="34">#REF!</definedName>
    <definedName name="_1963" localSheetId="35">#REF!</definedName>
    <definedName name="_1963" localSheetId="36">#REF!</definedName>
    <definedName name="_1963" localSheetId="38">#REF!</definedName>
    <definedName name="_1963" localSheetId="83">'II-E-3.10'!$B$115:$G$163</definedName>
    <definedName name="_1963">'II-E-3.12 ITC Utilized'!#REF!</definedName>
    <definedName name="_1964" localSheetId="37">#REF!</definedName>
    <definedName name="_1964" localSheetId="32">#REF!</definedName>
    <definedName name="_1964" localSheetId="33">#REF!</definedName>
    <definedName name="_1964" localSheetId="34">#REF!</definedName>
    <definedName name="_1964" localSheetId="35">#REF!</definedName>
    <definedName name="_1964" localSheetId="36">#REF!</definedName>
    <definedName name="_1964" localSheetId="38">#REF!</definedName>
    <definedName name="_1964" localSheetId="83">'II-E-3.10'!$B$167:$G$215</definedName>
    <definedName name="_1964">'II-E-3.12 ITC Utilized'!#REF!</definedName>
    <definedName name="_1965" localSheetId="37">#REF!</definedName>
    <definedName name="_1965" localSheetId="32">#REF!</definedName>
    <definedName name="_1965" localSheetId="33">#REF!</definedName>
    <definedName name="_1965" localSheetId="34">#REF!</definedName>
    <definedName name="_1965" localSheetId="35">#REF!</definedName>
    <definedName name="_1965" localSheetId="36">#REF!</definedName>
    <definedName name="_1965" localSheetId="38">#REF!</definedName>
    <definedName name="_1965" localSheetId="83">'II-E-3.10'!$B$219:$G$267</definedName>
    <definedName name="_1965">'II-E-3.12 ITC Utilized'!#REF!</definedName>
    <definedName name="_1966" localSheetId="37">#REF!</definedName>
    <definedName name="_1966" localSheetId="32">#REF!</definedName>
    <definedName name="_1966" localSheetId="33">#REF!</definedName>
    <definedName name="_1966" localSheetId="34">#REF!</definedName>
    <definedName name="_1966" localSheetId="35">#REF!</definedName>
    <definedName name="_1966" localSheetId="36">#REF!</definedName>
    <definedName name="_1966" localSheetId="38">#REF!</definedName>
    <definedName name="_1966" localSheetId="83">'II-E-3.10'!$B$271:$G$319</definedName>
    <definedName name="_1966">'II-E-3.12 ITC Utilized'!#REF!</definedName>
    <definedName name="_1967" localSheetId="37">#REF!</definedName>
    <definedName name="_1967" localSheetId="32">#REF!</definedName>
    <definedName name="_1967" localSheetId="33">#REF!</definedName>
    <definedName name="_1967" localSheetId="34">#REF!</definedName>
    <definedName name="_1967" localSheetId="35">#REF!</definedName>
    <definedName name="_1967" localSheetId="36">#REF!</definedName>
    <definedName name="_1967" localSheetId="38">#REF!</definedName>
    <definedName name="_1967" localSheetId="83">'II-E-3.10'!$B$326:$F$371</definedName>
    <definedName name="_1967">'II-E-3.12 ITC Utilized'!#REF!</definedName>
    <definedName name="_1968" localSheetId="37">#REF!</definedName>
    <definedName name="_1968" localSheetId="32">#REF!</definedName>
    <definedName name="_1968" localSheetId="33">#REF!</definedName>
    <definedName name="_1968" localSheetId="34">#REF!</definedName>
    <definedName name="_1968" localSheetId="35">#REF!</definedName>
    <definedName name="_1968" localSheetId="36">#REF!</definedName>
    <definedName name="_1968" localSheetId="38">#REF!</definedName>
    <definedName name="_1968" localSheetId="83">'II-E-3.10'!$B$378:$F$423</definedName>
    <definedName name="_1968">'II-E-3.12 ITC Utilized'!$A$38:$E$77</definedName>
    <definedName name="_1969" localSheetId="37">#REF!</definedName>
    <definedName name="_1969" localSheetId="32">#REF!</definedName>
    <definedName name="_1969" localSheetId="33">#REF!</definedName>
    <definedName name="_1969" localSheetId="34">#REF!</definedName>
    <definedName name="_1969" localSheetId="35">#REF!</definedName>
    <definedName name="_1969" localSheetId="36">#REF!</definedName>
    <definedName name="_1969" localSheetId="38">#REF!</definedName>
    <definedName name="_1969" localSheetId="83">'II-E-3.10'!$B$430:$F$475</definedName>
    <definedName name="_1969">'II-E-3.12 ITC Utilized'!$A$78:$E$125</definedName>
    <definedName name="_1970" localSheetId="37">#REF!</definedName>
    <definedName name="_1970" localSheetId="32">#REF!</definedName>
    <definedName name="_1970" localSheetId="33">#REF!</definedName>
    <definedName name="_1970" localSheetId="34">#REF!</definedName>
    <definedName name="_1970" localSheetId="35">#REF!</definedName>
    <definedName name="_1970" localSheetId="36">#REF!</definedName>
    <definedName name="_1970" localSheetId="38">#REF!</definedName>
    <definedName name="_1970" localSheetId="83">'II-E-3.10'!$B$482:$F$527</definedName>
    <definedName name="_1970">'II-E-3.12 ITC Utilized'!$A$126:$E$173</definedName>
    <definedName name="_1971" localSheetId="37">#REF!</definedName>
    <definedName name="_1971" localSheetId="32">#REF!</definedName>
    <definedName name="_1971" localSheetId="33">#REF!</definedName>
    <definedName name="_1971" localSheetId="34">#REF!</definedName>
    <definedName name="_1971" localSheetId="35">#REF!</definedName>
    <definedName name="_1971" localSheetId="36">#REF!</definedName>
    <definedName name="_1971" localSheetId="38">#REF!</definedName>
    <definedName name="_1971" localSheetId="83">'II-E-3.10'!$B$534:$F$579</definedName>
    <definedName name="_1971">'II-E-3.12 ITC Utilized'!$A$174:$E$221</definedName>
    <definedName name="_1972" localSheetId="37">#REF!</definedName>
    <definedName name="_1972" localSheetId="32">#REF!</definedName>
    <definedName name="_1972" localSheetId="33">#REF!</definedName>
    <definedName name="_1972" localSheetId="34">#REF!</definedName>
    <definedName name="_1972" localSheetId="35">#REF!</definedName>
    <definedName name="_1972" localSheetId="36">#REF!</definedName>
    <definedName name="_1972" localSheetId="38">#REF!</definedName>
    <definedName name="_1972" localSheetId="83">'II-E-3.10'!$B$586:$F$631</definedName>
    <definedName name="_1972">'II-E-3.12 ITC Utilized'!$A$222:$E$269</definedName>
    <definedName name="_1973" localSheetId="37">#REF!</definedName>
    <definedName name="_1973" localSheetId="32">#REF!</definedName>
    <definedName name="_1973" localSheetId="33">#REF!</definedName>
    <definedName name="_1973" localSheetId="34">#REF!</definedName>
    <definedName name="_1973" localSheetId="35">#REF!</definedName>
    <definedName name="_1973" localSheetId="36">#REF!</definedName>
    <definedName name="_1973" localSheetId="38">#REF!</definedName>
    <definedName name="_1973" localSheetId="83">'II-E-3.10'!$B$638:$F$683</definedName>
    <definedName name="_1973">'II-E-3.12 ITC Utilized'!$A$270:$E$317</definedName>
    <definedName name="_1974" localSheetId="37">#REF!</definedName>
    <definedName name="_1974" localSheetId="32">#REF!</definedName>
    <definedName name="_1974" localSheetId="33">#REF!</definedName>
    <definedName name="_1974" localSheetId="34">#REF!</definedName>
    <definedName name="_1974" localSheetId="35">#REF!</definedName>
    <definedName name="_1974" localSheetId="36">#REF!</definedName>
    <definedName name="_1974" localSheetId="38">#REF!</definedName>
    <definedName name="_1974" localSheetId="83">'II-E-3.10'!$B$690:$F$734</definedName>
    <definedName name="_1974">'II-E-3.12 ITC Utilized'!$A$318:$E$364</definedName>
    <definedName name="_1975" localSheetId="37">#REF!</definedName>
    <definedName name="_1975" localSheetId="32">#REF!</definedName>
    <definedName name="_1975" localSheetId="33">#REF!</definedName>
    <definedName name="_1975" localSheetId="34">#REF!</definedName>
    <definedName name="_1975" localSheetId="35">#REF!</definedName>
    <definedName name="_1975" localSheetId="36">#REF!</definedName>
    <definedName name="_1975" localSheetId="38">#REF!</definedName>
    <definedName name="_1975" localSheetId="83">'II-E-3.10'!$B$741:$F$787</definedName>
    <definedName name="_1975">'II-E-3.12 ITC Utilized'!$A$365:$E$413</definedName>
    <definedName name="_1976" localSheetId="37">#REF!</definedName>
    <definedName name="_1976" localSheetId="32">#REF!</definedName>
    <definedName name="_1976" localSheetId="33">#REF!</definedName>
    <definedName name="_1976" localSheetId="34">#REF!</definedName>
    <definedName name="_1976" localSheetId="35">#REF!</definedName>
    <definedName name="_1976" localSheetId="36">#REF!</definedName>
    <definedName name="_1976" localSheetId="38">#REF!</definedName>
    <definedName name="_1976" localSheetId="83">'II-E-3.10'!$B$794:$F$839</definedName>
    <definedName name="_1976">'II-E-3.12 ITC Utilized'!$A$414:$E$461</definedName>
    <definedName name="_1977" localSheetId="37">#REF!</definedName>
    <definedName name="_1977" localSheetId="32">#REF!</definedName>
    <definedName name="_1977" localSheetId="33">#REF!</definedName>
    <definedName name="_1977" localSheetId="34">#REF!</definedName>
    <definedName name="_1977" localSheetId="35">#REF!</definedName>
    <definedName name="_1977" localSheetId="36">#REF!</definedName>
    <definedName name="_1977" localSheetId="38">#REF!</definedName>
    <definedName name="_1977" localSheetId="83">'II-E-3.10'!$B$846:$F$891</definedName>
    <definedName name="_1977">'II-E-3.12 ITC Utilized'!$A$462:$E$509</definedName>
    <definedName name="_1978" localSheetId="37">#REF!</definedName>
    <definedName name="_1978" localSheetId="32">#REF!</definedName>
    <definedName name="_1978" localSheetId="33">#REF!</definedName>
    <definedName name="_1978" localSheetId="34">#REF!</definedName>
    <definedName name="_1978" localSheetId="35">#REF!</definedName>
    <definedName name="_1978" localSheetId="36">#REF!</definedName>
    <definedName name="_1978" localSheetId="38">#REF!</definedName>
    <definedName name="_1978" localSheetId="83">'II-E-3.10'!$B$897:$F$942</definedName>
    <definedName name="_1978">'II-E-3.12 ITC Utilized'!$A$510:$E$557</definedName>
    <definedName name="_1979" localSheetId="37">#REF!</definedName>
    <definedName name="_1979" localSheetId="32">#REF!</definedName>
    <definedName name="_1979" localSheetId="33">#REF!</definedName>
    <definedName name="_1979" localSheetId="34">#REF!</definedName>
    <definedName name="_1979" localSheetId="35">#REF!</definedName>
    <definedName name="_1979" localSheetId="36">#REF!</definedName>
    <definedName name="_1979" localSheetId="38">#REF!</definedName>
    <definedName name="_1979" localSheetId="83">'II-E-3.10'!$B$949:$F$996</definedName>
    <definedName name="_1979">'II-E-3.12 ITC Utilized'!$A$558:$E$607</definedName>
    <definedName name="_1980" localSheetId="37">#REF!</definedName>
    <definedName name="_1980" localSheetId="32">#REF!</definedName>
    <definedName name="_1980" localSheetId="33">#REF!</definedName>
    <definedName name="_1980" localSheetId="34">#REF!</definedName>
    <definedName name="_1980" localSheetId="35">#REF!</definedName>
    <definedName name="_1980" localSheetId="36">#REF!</definedName>
    <definedName name="_1980" localSheetId="38">#REF!</definedName>
    <definedName name="_1980" localSheetId="83">'II-E-3.10'!$B$1003:$F$1050</definedName>
    <definedName name="_1980">'II-E-3.12 ITC Utilized'!$A$608:$E$657</definedName>
    <definedName name="_1981" localSheetId="37">#REF!</definedName>
    <definedName name="_1981" localSheetId="32">#REF!</definedName>
    <definedName name="_1981" localSheetId="33">#REF!</definedName>
    <definedName name="_1981" localSheetId="34">#REF!</definedName>
    <definedName name="_1981" localSheetId="35">#REF!</definedName>
    <definedName name="_1981" localSheetId="36">#REF!</definedName>
    <definedName name="_1981" localSheetId="38">#REF!</definedName>
    <definedName name="_1981" localSheetId="83">'II-E-3.10'!$B$1057:$F$1104</definedName>
    <definedName name="_1981">'II-E-3.12 ITC Utilized'!$A$658:$E$707</definedName>
    <definedName name="_1982" localSheetId="37">#REF!</definedName>
    <definedName name="_1982" localSheetId="32">#REF!</definedName>
    <definedName name="_1982" localSheetId="33">#REF!</definedName>
    <definedName name="_1982" localSheetId="34">#REF!</definedName>
    <definedName name="_1982" localSheetId="35">#REF!</definedName>
    <definedName name="_1982" localSheetId="36">#REF!</definedName>
    <definedName name="_1982" localSheetId="38">#REF!</definedName>
    <definedName name="_1982" localSheetId="83">'II-E-3.10'!$B$1111:$F$1158</definedName>
    <definedName name="_1982">'II-E-3.12 ITC Utilized'!$A$708:$E$757</definedName>
    <definedName name="_1983" localSheetId="37">#REF!</definedName>
    <definedName name="_1983" localSheetId="32">#REF!</definedName>
    <definedName name="_1983" localSheetId="33">#REF!</definedName>
    <definedName name="_1983" localSheetId="34">#REF!</definedName>
    <definedName name="_1983" localSheetId="35">#REF!</definedName>
    <definedName name="_1983" localSheetId="36">#REF!</definedName>
    <definedName name="_1983" localSheetId="38">#REF!</definedName>
    <definedName name="_1983" localSheetId="83">'II-E-3.10'!$B$1165:$F$1212</definedName>
    <definedName name="_1983">'II-E-3.12 ITC Utilized'!$A$758:$E$807</definedName>
    <definedName name="_1984" localSheetId="37">#REF!</definedName>
    <definedName name="_1984" localSheetId="32">#REF!</definedName>
    <definedName name="_1984" localSheetId="33">#REF!</definedName>
    <definedName name="_1984" localSheetId="34">#REF!</definedName>
    <definedName name="_1984" localSheetId="35">#REF!</definedName>
    <definedName name="_1984" localSheetId="36">#REF!</definedName>
    <definedName name="_1984" localSheetId="38">#REF!</definedName>
    <definedName name="_1984" localSheetId="83">'II-E-3.10'!$B$1219:$F$1262</definedName>
    <definedName name="_1984">'II-E-3.12 ITC Utilized'!$A$808:$E$857</definedName>
    <definedName name="_1985" localSheetId="37">#REF!</definedName>
    <definedName name="_1985" localSheetId="32">#REF!</definedName>
    <definedName name="_1985" localSheetId="33">#REF!</definedName>
    <definedName name="_1985" localSheetId="34">#REF!</definedName>
    <definedName name="_1985" localSheetId="35">#REF!</definedName>
    <definedName name="_1985" localSheetId="36">#REF!</definedName>
    <definedName name="_1985" localSheetId="38">#REF!</definedName>
    <definedName name="_1985" localSheetId="83">'II-E-3.10'!$B$1269:$F$1316</definedName>
    <definedName name="_1985">'II-E-3.12 ITC Utilized'!$A$858:$E$907</definedName>
    <definedName name="_1986" localSheetId="37">#REF!</definedName>
    <definedName name="_1986" localSheetId="32">#REF!</definedName>
    <definedName name="_1986" localSheetId="33">#REF!</definedName>
    <definedName name="_1986" localSheetId="34">#REF!</definedName>
    <definedName name="_1986" localSheetId="35">#REF!</definedName>
    <definedName name="_1986" localSheetId="36">#REF!</definedName>
    <definedName name="_1986" localSheetId="38">#REF!</definedName>
    <definedName name="_1986" localSheetId="83">'II-E-3.10'!$B$1323:$F$1366</definedName>
    <definedName name="_1986">'II-E-3.12 ITC Utilized'!$A$908:$E$953</definedName>
    <definedName name="_1987" localSheetId="37">#REF!</definedName>
    <definedName name="_1987" localSheetId="32">#REF!</definedName>
    <definedName name="_1987" localSheetId="33">#REF!</definedName>
    <definedName name="_1987" localSheetId="34">#REF!</definedName>
    <definedName name="_1987" localSheetId="35">#REF!</definedName>
    <definedName name="_1987" localSheetId="36">#REF!</definedName>
    <definedName name="_1987" localSheetId="38">#REF!</definedName>
    <definedName name="_1987" localSheetId="83">'II-E-3.10'!$B$1373:$F$1416</definedName>
    <definedName name="_1987">'II-E-3.12 ITC Utilized'!$A$954:$E$999</definedName>
    <definedName name="_1988" localSheetId="37">#REF!</definedName>
    <definedName name="_1988" localSheetId="32">#REF!</definedName>
    <definedName name="_1988" localSheetId="33">#REF!</definedName>
    <definedName name="_1988" localSheetId="34">#REF!</definedName>
    <definedName name="_1988" localSheetId="35">#REF!</definedName>
    <definedName name="_1988" localSheetId="36">#REF!</definedName>
    <definedName name="_1988" localSheetId="38">#REF!</definedName>
    <definedName name="_1988" localSheetId="83">'II-E-3.10'!$B$1423:$F$1467</definedName>
    <definedName name="_1988">'II-E-3.12 ITC Utilized'!$A$1000:$E$1046</definedName>
    <definedName name="_1989" localSheetId="37">#REF!</definedName>
    <definedName name="_1989" localSheetId="32">#REF!</definedName>
    <definedName name="_1989" localSheetId="33">#REF!</definedName>
    <definedName name="_1989" localSheetId="34">#REF!</definedName>
    <definedName name="_1989" localSheetId="35">#REF!</definedName>
    <definedName name="_1989" localSheetId="36">#REF!</definedName>
    <definedName name="_1989" localSheetId="38">#REF!</definedName>
    <definedName name="_1989" localSheetId="83">'II-E-3.10'!$B$1474:$F$1518</definedName>
    <definedName name="_1989">'II-E-3.12 ITC Utilized'!$A$1047:$E$1093</definedName>
    <definedName name="_1990" localSheetId="37">#REF!</definedName>
    <definedName name="_1990" localSheetId="32">#REF!</definedName>
    <definedName name="_1990" localSheetId="33">#REF!</definedName>
    <definedName name="_1990" localSheetId="34">#REF!</definedName>
    <definedName name="_1990" localSheetId="35">#REF!</definedName>
    <definedName name="_1990" localSheetId="36">#REF!</definedName>
    <definedName name="_1990" localSheetId="38">#REF!</definedName>
    <definedName name="_1990" localSheetId="83">'II-E-3.10'!$B$1525:$F$1569</definedName>
    <definedName name="_1990">'II-E-3.12 ITC Utilized'!$A$1094:$E$1140</definedName>
    <definedName name="_1991" localSheetId="37">#REF!</definedName>
    <definedName name="_1991" localSheetId="32">#REF!</definedName>
    <definedName name="_1991" localSheetId="33">#REF!</definedName>
    <definedName name="_1991" localSheetId="34">#REF!</definedName>
    <definedName name="_1991" localSheetId="35">#REF!</definedName>
    <definedName name="_1991" localSheetId="36">#REF!</definedName>
    <definedName name="_1991" localSheetId="38">#REF!</definedName>
    <definedName name="_1991" localSheetId="83">'II-E-3.10'!$B$1576:$F$1619</definedName>
    <definedName name="_1991">'II-E-3.12 ITC Utilized'!$A$1141:$E$1186</definedName>
    <definedName name="_1992" localSheetId="37">#REF!</definedName>
    <definedName name="_1992" localSheetId="32">#REF!</definedName>
    <definedName name="_1992" localSheetId="33">#REF!</definedName>
    <definedName name="_1992" localSheetId="34">#REF!</definedName>
    <definedName name="_1992" localSheetId="35">#REF!</definedName>
    <definedName name="_1992" localSheetId="36">#REF!</definedName>
    <definedName name="_1992" localSheetId="38">#REF!</definedName>
    <definedName name="_1992" localSheetId="83">'II-E-3.10'!$B$1626:$F$1669</definedName>
    <definedName name="_1992">'II-E-3.12 ITC Utilized'!$A$1187:$E$1232</definedName>
    <definedName name="_1993" localSheetId="37">#REF!</definedName>
    <definedName name="_1993" localSheetId="32">#REF!</definedName>
    <definedName name="_1993" localSheetId="33">#REF!</definedName>
    <definedName name="_1993" localSheetId="34">#REF!</definedName>
    <definedName name="_1993" localSheetId="35">#REF!</definedName>
    <definedName name="_1993" localSheetId="36">#REF!</definedName>
    <definedName name="_1993" localSheetId="38">#REF!</definedName>
    <definedName name="_1993">'II-E-3.10'!$B$1676:$F$1719</definedName>
    <definedName name="_2006_Summary_Combined" localSheetId="33">#REF!</definedName>
    <definedName name="_2006_Summary_Combined" localSheetId="34">#REF!</definedName>
    <definedName name="_2006_Summary_Combined" localSheetId="106">#REF!</definedName>
    <definedName name="_2006_Summary_Combined">#REF!</definedName>
    <definedName name="_963" localSheetId="33">#REF!</definedName>
    <definedName name="_963" localSheetId="34">#REF!</definedName>
    <definedName name="_963" localSheetId="106">#REF!</definedName>
    <definedName name="_963">#REF!</definedName>
    <definedName name="_985" localSheetId="33">#REF!</definedName>
    <definedName name="_985" localSheetId="34">#REF!</definedName>
    <definedName name="_985" localSheetId="106">#REF!</definedName>
    <definedName name="_985">#REF!</definedName>
    <definedName name="_991" localSheetId="33">#REF!</definedName>
    <definedName name="_991" localSheetId="34">#REF!</definedName>
    <definedName name="_991" localSheetId="106">#REF!</definedName>
    <definedName name="_991">#REF!</definedName>
    <definedName name="_co6rates">[2]Co6_Alloc_Table!$A$4:$H$10</definedName>
    <definedName name="_corprates1">'[2]Corp_Alloc_Table+'!$A$30:$G$44</definedName>
    <definedName name="_Fill" localSheetId="3" hidden="1">#REF!</definedName>
    <definedName name="_Fill" localSheetId="33" hidden="1">#REF!</definedName>
    <definedName name="_Fill" localSheetId="34" hidden="1">#REF!</definedName>
    <definedName name="_Fill" localSheetId="83" hidden="1">'II-E-3.10'!$B$16:$B$848</definedName>
    <definedName name="_Fill" localSheetId="106" hidden="1">#REF!</definedName>
    <definedName name="_Fill" hidden="1">#REF!</definedName>
    <definedName name="_xlnm._FilterDatabase" localSheetId="50" hidden="1">'II-D-2.6b Business Economic'!$A$9:$U$17</definedName>
    <definedName name="_xlnm._FilterDatabase" localSheetId="51" hidden="1">'II-D-2.6c Professional'!$B$11:$Q$15</definedName>
    <definedName name="_Key1" localSheetId="3" hidden="1">#REF!</definedName>
    <definedName name="_Key1" localSheetId="33" hidden="1">#REF!</definedName>
    <definedName name="_Key1" localSheetId="34" hidden="1">#REF!</definedName>
    <definedName name="_Key1" localSheetId="106" hidden="1">#REF!</definedName>
    <definedName name="_Key1" hidden="1">#REF!</definedName>
    <definedName name="_Key2" localSheetId="3" hidden="1">#REF!</definedName>
    <definedName name="_Key2" localSheetId="33" hidden="1">#REF!</definedName>
    <definedName name="_Key2" localSheetId="34" hidden="1">#REF!</definedName>
    <definedName name="_Key2" localSheetId="106" hidden="1">#REF!</definedName>
    <definedName name="_Key2" hidden="1">#REF!</definedName>
    <definedName name="_Order1" hidden="1">255</definedName>
    <definedName name="_Order2" hidden="1">255</definedName>
    <definedName name="_pg1" localSheetId="33">#REF!</definedName>
    <definedName name="_pg1" localSheetId="34">#REF!</definedName>
    <definedName name="_pg1" localSheetId="106">#REF!</definedName>
    <definedName name="_pg1">#REF!</definedName>
    <definedName name="_Regression_Int" localSheetId="83" hidden="1">1</definedName>
    <definedName name="_Sort" localSheetId="3" hidden="1">#REF!</definedName>
    <definedName name="_Sort" localSheetId="33" hidden="1">#REF!</definedName>
    <definedName name="_Sort" localSheetId="34" hidden="1">#REF!</definedName>
    <definedName name="_Sort" localSheetId="106" hidden="1">#REF!</definedName>
    <definedName name="_Sort" hidden="1">#REF!</definedName>
    <definedName name="audit" localSheetId="16">#REF!</definedName>
    <definedName name="audit" localSheetId="13">#REF!</definedName>
    <definedName name="audit" localSheetId="33">#REF!</definedName>
    <definedName name="audit" localSheetId="34">#REF!</definedName>
    <definedName name="audit" localSheetId="78">#REF!</definedName>
    <definedName name="audit" localSheetId="106">#REF!</definedName>
    <definedName name="audit">#REF!</definedName>
    <definedName name="audit2" localSheetId="16">#REF!</definedName>
    <definedName name="audit2" localSheetId="13">#REF!</definedName>
    <definedName name="audit2" localSheetId="33">#REF!</definedName>
    <definedName name="audit2" localSheetId="34">#REF!</definedName>
    <definedName name="audit2" localSheetId="78">#REF!</definedName>
    <definedName name="audit2" localSheetId="106">#REF!</definedName>
    <definedName name="audit2">#REF!</definedName>
    <definedName name="Base_Year_Ferc_CT_HC_Location" localSheetId="33">#REF!</definedName>
    <definedName name="Base_Year_Ferc_CT_HC_Location" localSheetId="34">#REF!</definedName>
    <definedName name="Base_Year_Ferc_CT_HC_Location" localSheetId="106">#REF!</definedName>
    <definedName name="Base_Year_Ferc_CT_HC_Location">#REF!</definedName>
    <definedName name="category" localSheetId="33">#REF!</definedName>
    <definedName name="category" localSheetId="34">#REF!</definedName>
    <definedName name="category" localSheetId="106">#REF!</definedName>
    <definedName name="category">#REF!</definedName>
    <definedName name="cclookup">[3]Lookups!$A$5:$B$12</definedName>
    <definedName name="costcomponent" localSheetId="33">#REF!</definedName>
    <definedName name="costcomponent" localSheetId="34">#REF!</definedName>
    <definedName name="costcomponent" localSheetId="106">#REF!</definedName>
    <definedName name="costcomponent">#REF!</definedName>
    <definedName name="cpdata">'[4]IDR Meter Listing'!$A$1:$O$217</definedName>
    <definedName name="CRD" localSheetId="33">#REF!</definedName>
    <definedName name="CRD" localSheetId="34">#REF!</definedName>
    <definedName name="CRD" localSheetId="106">#REF!</definedName>
    <definedName name="CRD">#REF!</definedName>
    <definedName name="CUST" localSheetId="33">#REF!</definedName>
    <definedName name="CUST" localSheetId="34">#REF!</definedName>
    <definedName name="CUST" localSheetId="106">#REF!</definedName>
    <definedName name="CUST">#REF!</definedName>
    <definedName name="DATA" localSheetId="33">[5]!DATA</definedName>
    <definedName name="DATA" localSheetId="34">[5]!DATA</definedName>
    <definedName name="DATA" localSheetId="106">[5]!DATA</definedName>
    <definedName name="DATA">[5]!DATA</definedName>
    <definedName name="DateDa">#VALUE!</definedName>
    <definedName name="dona211">'[6]Shannon''s file 2 donations'!$A$575:$AG$1093</definedName>
    <definedName name="donation1">'[7]TCC PS Donation Query'!$D$2:$N$529</definedName>
    <definedName name="donato119">'[6]Shannon''s file 2 donations'!$A$2:$AH$27</definedName>
    <definedName name="donato169">'[6]Shannon''s file 2 donations'!$A$28:$AG$547</definedName>
    <definedName name="donato192">'[6]Shannon''s file 2 donations'!$A$548:$AG$574</definedName>
    <definedName name="dues1">'[7]TCC Dues PS Query'!$D$1:$M$209</definedName>
    <definedName name="dues119">'[6]Shannon File 2 dues'!$A$6:$AU$70</definedName>
    <definedName name="dues169">'[6]Shannon File 2 dues'!$A$2:$AU$5</definedName>
    <definedName name="dues192">'[6]Shannon File 2 dues'!$A$237:$AT$298</definedName>
    <definedName name="dues211">'[6]Shannon File 2 dues'!$A$299:$AG$552</definedName>
    <definedName name="duesto169">'[6]Shannon File 2 dues'!$A$71:$AU$236</definedName>
    <definedName name="FFT" localSheetId="37">#REF!</definedName>
    <definedName name="FFT" localSheetId="32">#REF!</definedName>
    <definedName name="FFT" localSheetId="33">#REF!</definedName>
    <definedName name="FFT" localSheetId="34">#REF!</definedName>
    <definedName name="FFT" localSheetId="35">#REF!</definedName>
    <definedName name="FFT" localSheetId="36">#REF!</definedName>
    <definedName name="FFT" localSheetId="38">#REF!</definedName>
    <definedName name="FFT">'II-F Alloc_Factor'!$B$14:$I$17</definedName>
    <definedName name="Full_Service_Company_Base_Year" localSheetId="33">#REF!</definedName>
    <definedName name="Full_Service_Company_Base_Year" localSheetId="34">#REF!</definedName>
    <definedName name="Full_Service_Company_Base_Year" localSheetId="106">#REF!</definedName>
    <definedName name="Full_Service_Company_Base_Year">#REF!</definedName>
    <definedName name="interco1" localSheetId="16">#REF!</definedName>
    <definedName name="interco1" localSheetId="13">#REF!</definedName>
    <definedName name="interco1" localSheetId="33">#REF!</definedName>
    <definedName name="interco1" localSheetId="34">#REF!</definedName>
    <definedName name="interco1" localSheetId="78">#REF!</definedName>
    <definedName name="interco1" localSheetId="106">#REF!</definedName>
    <definedName name="interco1">#REF!</definedName>
    <definedName name="interco2" localSheetId="16">#REF!</definedName>
    <definedName name="interco2" localSheetId="13">#REF!</definedName>
    <definedName name="interco2" localSheetId="33">#REF!</definedName>
    <definedName name="interco2" localSheetId="34">#REF!</definedName>
    <definedName name="interco2" localSheetId="78">#REF!</definedName>
    <definedName name="interco2" localSheetId="106">#REF!</definedName>
    <definedName name="interco2">#REF!</definedName>
    <definedName name="IntroPrintArea" localSheetId="33" hidden="1">#REF!</definedName>
    <definedName name="IntroPrintArea" localSheetId="34" hidden="1">#REF!</definedName>
    <definedName name="IntroPrintArea" localSheetId="106" hidden="1">#REF!</definedName>
    <definedName name="IntroPrintArea" hidden="1">#REF!</definedName>
    <definedName name="loadfactor" localSheetId="33">#REF!</definedName>
    <definedName name="loadfactor" localSheetId="34">#REF!</definedName>
    <definedName name="loadfactor" localSheetId="106">#REF!</definedName>
    <definedName name="loadfactor">#REF!</definedName>
    <definedName name="lookup">[7]Lookup!$A$1:$B$12</definedName>
    <definedName name="lookup2">[3]Sheet2!$A$5:$B$407</definedName>
    <definedName name="lookup4" localSheetId="16">#REF!</definedName>
    <definedName name="lookup4" localSheetId="13">#REF!</definedName>
    <definedName name="lookup4" localSheetId="33">#REF!</definedName>
    <definedName name="lookup4" localSheetId="34">#REF!</definedName>
    <definedName name="lookup4" localSheetId="78">#REF!</definedName>
    <definedName name="lookup4" localSheetId="106">#REF!</definedName>
    <definedName name="lookup4">#REF!</definedName>
    <definedName name="lookup5" localSheetId="33">#REF!</definedName>
    <definedName name="lookup5" localSheetId="34">#REF!</definedName>
    <definedName name="lookup5" localSheetId="106">#REF!</definedName>
    <definedName name="lookup5">#REF!</definedName>
    <definedName name="meterdata">'[4]Meter Data Inventory File'!$A$1:$J$6178</definedName>
    <definedName name="NvsASD">"V2002-12-31"</definedName>
    <definedName name="NvsAutoDrillOk">"VN"</definedName>
    <definedName name="NvsElapsedTime" localSheetId="32">0.000475347216706723</definedName>
    <definedName name="NvsElapsedTime">0.000300925923511386</definedName>
    <definedName name="NvsEndTime" localSheetId="37">37814.7334027778</definedName>
    <definedName name="NvsEndTime" localSheetId="32">37649.5754976852</definedName>
    <definedName name="NvsEndTime" localSheetId="33">37814.7334027778</definedName>
    <definedName name="NvsEndTime" localSheetId="34">37814.7334027778</definedName>
    <definedName name="NvsEndTime" localSheetId="35">37715.6709259259</definedName>
    <definedName name="NvsEndTime" localSheetId="36">37715.6709259259</definedName>
    <definedName name="NvsEndTime" localSheetId="38">37814.7334027778</definedName>
    <definedName name="NvsEndTime">37814.7334027778</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"V100"</definedName>
    <definedName name="NvsPanelEffdt">"V2020-01-01"</definedName>
    <definedName name="NvsPanelSetid">"VAEP"</definedName>
    <definedName name="NvsReqBU">"V100"</definedName>
    <definedName name="NvsReqBUOnly">"VY"</definedName>
    <definedName name="NvsTransLed">"VN"</definedName>
    <definedName name="NvsTreeASD">"V2002-12-31"</definedName>
    <definedName name="NvsValTbl.ACCOUNT">"GL_ACCOUNT_TBL"</definedName>
    <definedName name="NvsValTbl.BUSINESS_UNIT">"BUS_UNIT_TBL_GL"</definedName>
    <definedName name="NvsValTbl.CURRENCY_CD">"CURRENCY_CD_TBL"</definedName>
    <definedName name="PG" localSheetId="33">#REF!</definedName>
    <definedName name="PG" localSheetId="34">#REF!</definedName>
    <definedName name="PG" localSheetId="106">#REF!</definedName>
    <definedName name="PG">#REF!</definedName>
    <definedName name="PG1_2" localSheetId="33">#REF!</definedName>
    <definedName name="PG1_2" localSheetId="34">#REF!</definedName>
    <definedName name="PG1_2" localSheetId="106">#REF!</definedName>
    <definedName name="PG1_2">#REF!</definedName>
    <definedName name="_xlnm.Print_Area" localSheetId="1">'I-A'!$A$1:$F$40</definedName>
    <definedName name="_xlnm.Print_Area" localSheetId="2">'I-A-1'!$A$1:$K$36</definedName>
    <definedName name="_xlnm.Print_Area" localSheetId="4">'II-B'!$A$1:$K$39</definedName>
    <definedName name="_xlnm.Print_Area" localSheetId="5">'II-B-1 Plant'!$D$13:$Q$52</definedName>
    <definedName name="_xlnm.Print_Area" localSheetId="15">'II-B-10 Prepayments'!$A$1:$Q$36</definedName>
    <definedName name="_xlnm.Print_Area" localSheetId="17">'II-B-11 Rate Base Other'!$A$2:$Q$26</definedName>
    <definedName name="_xlnm.Print_Area" localSheetId="18">'II-B-12 Reg. Assets'!$A$1:$Q$35</definedName>
    <definedName name="_xlnm.Print_Area" localSheetId="19">'II-B-13 Gain on Disposition'!$A$1:$Q$18</definedName>
    <definedName name="_xlnm.Print_Area" localSheetId="6">'II-B-2 General Plant'!$E$13:$Q$31</definedName>
    <definedName name="_xlnm.Print_Area" localSheetId="7">'II-B-3 Comm. Equip.'!$A$1:$Q$23</definedName>
    <definedName name="_xlnm.Print_Area" localSheetId="8">'II-B-4 CWIP'!$A$1:$Q$18</definedName>
    <definedName name="_xlnm.Print_Area" localSheetId="9">'II-B-5 Depreciation'!$E$13:$Q$85</definedName>
    <definedName name="_xlnm.Print_Area" localSheetId="10">'II-B-6 Plant Future'!$A$1:$P$21</definedName>
    <definedName name="_xlnm.Print_Area" localSheetId="11">'II-B-7 Accum. Provisions'!$A$1:$Q$23</definedName>
    <definedName name="_xlnm.Print_Area" localSheetId="12">'II-B-8 M&amp;S'!$A$1:$Q$21</definedName>
    <definedName name="_xlnm.Print_Area" localSheetId="14">'II-B-9 CWCapital'!$A$1:$Q$27</definedName>
    <definedName name="_xlnm.Print_Area" localSheetId="20">'II-C-1 ROR'!$A$1:$I$21</definedName>
    <definedName name="_xlnm.Print_Area" localSheetId="21">'II-C-1.1 ROR Method'!$A$1:$K$25</definedName>
    <definedName name="_xlnm.Print_Area" localSheetId="27">'II-C-2.4'!$A$1:$AE$48</definedName>
    <definedName name="_xlnm.Print_Area" localSheetId="35">'II-C-2.8 '!$A$1:$N$45</definedName>
    <definedName name="_xlnm.Print_Area" localSheetId="36">'II-C-2.9 '!$A$16:$Z$28</definedName>
    <definedName name="_xlnm.Print_Area" localSheetId="38">'II-C-3'!$B$1:$D$44</definedName>
    <definedName name="_xlnm.Print_Area" localSheetId="39">'II-D-1 O&amp;M'!$A$1:$Q$99</definedName>
    <definedName name="_xlnm.Print_Area" localSheetId="41">'II-D-2 A&amp;G'!$A$1:$Q$31</definedName>
    <definedName name="_xlnm.Print_Area" localSheetId="56">'II-D-2.7 Outside Services'!#REF!</definedName>
    <definedName name="_xlnm.Print_Area" localSheetId="59">'II-D-3 PAYROLL'!$A$13:$Q$135</definedName>
    <definedName name="_xlnm.Print_Area" localSheetId="63">'II-D-3.4 Exp vs Capital'!#REF!</definedName>
    <definedName name="_xlnm.Print_Area" localSheetId="64">'II-D-3.5 No. of Employees'!#REF!</definedName>
    <definedName name="_xlnm.Print_Area" localSheetId="65">'II-D-3.6 Non Standard Pay'!#REF!</definedName>
    <definedName name="_xlnm.Print_Area" localSheetId="69">'II-E-1 Dep. Exp.'!$A$1:$Q$68</definedName>
    <definedName name="_xlnm.Print_Area" localSheetId="70">'II-E-2 Taxes Other'!$A$1:$R$41</definedName>
    <definedName name="_xlnm.Print_Area" localSheetId="72">'II-E-3 FIT'!$A$1:$Q$51</definedName>
    <definedName name="_xlnm.Print_Area" localSheetId="85">'II-E-3.12 ITC Utilized'!$A$1:$H$26</definedName>
    <definedName name="_xlnm.Print_Area" localSheetId="87">'II-E-3.14 Accum Def ITC'!$A$1:$F$25</definedName>
    <definedName name="_xlnm.Print_Area" localSheetId="88">'II-E-3.15'!$B$1:$J$151</definedName>
    <definedName name="_xlnm.Print_Area" localSheetId="89">'II-E-3.16'!$A$1:$I$24</definedName>
    <definedName name="_xlnm.Print_Area" localSheetId="77">'II-E-3.5 ADFIT'!$A$1:$R$126</definedName>
    <definedName name="_xlnm.Print_Area" localSheetId="103">'II-E-4.5 Rate Case Exp'!$A$1:$Q$72</definedName>
    <definedName name="_xlnm.Print_Area" localSheetId="104">'II-E-5 Other Revenues'!$A$1:$Q$26</definedName>
    <definedName name="_xlnm.Print_Area" localSheetId="107">'III-A-1 Wholesale TCOS'!$A$1:$F$29</definedName>
    <definedName name="_xlnm.Print_Titles" localSheetId="3">'I-A-2'!$1:$12</definedName>
    <definedName name="_xlnm.Print_Titles" localSheetId="5">'II-B-1 Plant'!$A:$D,'II-B-1 Plant'!$1:$12</definedName>
    <definedName name="_xlnm.Print_Titles" localSheetId="15">'II-B-10 Prepayments'!$A:$D,'II-B-10 Prepayments'!$1:$12</definedName>
    <definedName name="_xlnm.Print_Titles" localSheetId="17">'II-B-11 Rate Base Other'!$A:$D,'II-B-11 Rate Base Other'!$2:$12</definedName>
    <definedName name="_xlnm.Print_Titles" localSheetId="18">'II-B-12 Reg. Assets'!$A:$D,'II-B-12 Reg. Assets'!$1:$12</definedName>
    <definedName name="_xlnm.Print_Titles" localSheetId="19">'II-B-13 Gain on Disposition'!$A:$D,'II-B-13 Gain on Disposition'!$1:$12</definedName>
    <definedName name="_xlnm.Print_Titles" localSheetId="6">'II-B-2 General Plant'!$A:$D,'II-B-2 General Plant'!$1:$12</definedName>
    <definedName name="_xlnm.Print_Titles" localSheetId="7">'II-B-3 Comm. Equip.'!$A:$C,'II-B-3 Comm. Equip.'!$1:$12</definedName>
    <definedName name="_xlnm.Print_Titles" localSheetId="9">'II-B-5 Depreciation'!$A:$D,'II-B-5 Depreciation'!$1:$12</definedName>
    <definedName name="_xlnm.Print_Titles" localSheetId="11">'II-B-7 Accum. Provisions'!$A:$D,'II-B-7 Accum. Provisions'!$1:$12</definedName>
    <definedName name="_xlnm.Print_Titles" localSheetId="12">'II-B-8 M&amp;S'!$A:$D,'II-B-8 M&amp;S'!$1:$12</definedName>
    <definedName name="_xlnm.Print_Titles" localSheetId="14">'II-B-9 CWCapital'!$A:$D,'II-B-9 CWCapital'!$1:$12</definedName>
    <definedName name="_xlnm.Print_Titles" localSheetId="36">'II-C-2.9 '!$A:$A,'II-C-2.9 '!$9:$15</definedName>
    <definedName name="_xlnm.Print_Titles" localSheetId="39">'II-D-1 O&amp;M'!$A:$D,'II-D-1 O&amp;M'!$1:$12</definedName>
    <definedName name="_xlnm.Print_Titles" localSheetId="41">'II-D-2 A&amp;G'!$A:$D,'II-D-2 A&amp;G'!$1:$12</definedName>
    <definedName name="_xlnm.Print_Titles" localSheetId="59">'II-D-3 PAYROLL'!$A:$D,'II-D-3 PAYROLL'!$1:$12</definedName>
    <definedName name="_xlnm.Print_Titles" localSheetId="64">'II-D-3.5 No. of Employees'!#REF!,'II-D-3.5 No. of Employees'!$1:$5</definedName>
    <definedName name="_xlnm.Print_Titles" localSheetId="69">'II-E-1 Dep. Exp.'!$A:$D,'II-E-1 Dep. Exp.'!$1:$12</definedName>
    <definedName name="_xlnm.Print_Titles" localSheetId="70">'II-E-2 Taxes Other'!$A:$D,'II-E-2 Taxes Other'!$1:$12</definedName>
    <definedName name="_xlnm.Print_Titles" localSheetId="72">'II-E-3 FIT'!$A:$D,'II-E-3 FIT'!$1:$12</definedName>
    <definedName name="_xlnm.Print_Titles" localSheetId="88">'II-E-3.15'!$1:$10</definedName>
    <definedName name="_xlnm.Print_Titles" localSheetId="77">'II-E-3.5 ADFIT'!$A:$E,'II-E-3.5 ADFIT'!$1:$12</definedName>
    <definedName name="_xlnm.Print_Titles" localSheetId="103">'II-E-4.5 Rate Case Exp'!$1:$12</definedName>
    <definedName name="ratios">'[8]WP II-C-2.8'!$A$10:$I$40</definedName>
    <definedName name="_xlnm.Recorder" localSheetId="16">#REF!</definedName>
    <definedName name="_xlnm.Recorder" localSheetId="13">#REF!</definedName>
    <definedName name="_xlnm.Recorder" localSheetId="33">#REF!</definedName>
    <definedName name="_xlnm.Recorder" localSheetId="34">#REF!</definedName>
    <definedName name="_xlnm.Recorder" localSheetId="78">#REF!</definedName>
    <definedName name="_xlnm.Recorder" localSheetId="106">#REF!</definedName>
    <definedName name="_xlnm.Recorder">#REF!</definedName>
    <definedName name="SAPBEXrevision" hidden="1">18</definedName>
    <definedName name="SAPBEXsysID" hidden="1">"BWP"</definedName>
    <definedName name="SAPBEXwbID" hidden="1">"3PHPFV8FO7PRQRDHFGKHVVOKV"</definedName>
    <definedName name="SECT1" localSheetId="16">#REF!</definedName>
    <definedName name="SECT1" localSheetId="13">#REF!</definedName>
    <definedName name="SECT1" localSheetId="37">#REF!</definedName>
    <definedName name="SECT1" localSheetId="32">#REF!</definedName>
    <definedName name="SECT1" localSheetId="33">#REF!</definedName>
    <definedName name="SECT1" localSheetId="34">#REF!</definedName>
    <definedName name="SECT1" localSheetId="35">#REF!</definedName>
    <definedName name="SECT1" localSheetId="36">#REF!</definedName>
    <definedName name="SECT1" localSheetId="38">#REF!</definedName>
    <definedName name="SECT1" localSheetId="78">#REF!</definedName>
    <definedName name="SECT1" localSheetId="106">#REF!</definedName>
    <definedName name="SECT1">#REF!</definedName>
    <definedName name="SECT2" localSheetId="16">#REF!</definedName>
    <definedName name="SECT2" localSheetId="13">#REF!</definedName>
    <definedName name="SECT2" localSheetId="37">#REF!</definedName>
    <definedName name="SECT2" localSheetId="32">#REF!</definedName>
    <definedName name="SECT2" localSheetId="33">#REF!</definedName>
    <definedName name="SECT2" localSheetId="34">#REF!</definedName>
    <definedName name="SECT2" localSheetId="35">#REF!</definedName>
    <definedName name="SECT2" localSheetId="36">#REF!</definedName>
    <definedName name="SECT2" localSheetId="38">#REF!</definedName>
    <definedName name="SECT2" localSheetId="78">#REF!</definedName>
    <definedName name="SECT2" localSheetId="106">#REF!</definedName>
    <definedName name="SECT2">#REF!</definedName>
    <definedName name="SECT3" localSheetId="16">#REF!</definedName>
    <definedName name="SECT3" localSheetId="13">#REF!</definedName>
    <definedName name="SECT3" localSheetId="33">#REF!</definedName>
    <definedName name="SECT3" localSheetId="34">#REF!</definedName>
    <definedName name="SECT3" localSheetId="38">#REF!</definedName>
    <definedName name="SECT3" localSheetId="78">#REF!</definedName>
    <definedName name="SECT3" localSheetId="106">#REF!</definedName>
    <definedName name="SECT3">#REF!</definedName>
    <definedName name="TITLE" localSheetId="33">#REF!</definedName>
    <definedName name="TITLE" localSheetId="34">#REF!</definedName>
    <definedName name="TITLE" localSheetId="106">#REF!</definedName>
    <definedName name="TITLE">#REF!</definedName>
    <definedName name="top" localSheetId="33">#REF!</definedName>
    <definedName name="top" localSheetId="34">#REF!</definedName>
    <definedName name="top" localSheetId="106">#REF!</definedName>
    <definedName name="top">#REF!</definedName>
    <definedName name="TOTAL_ITC" localSheetId="37">#REF!</definedName>
    <definedName name="TOTAL_ITC" localSheetId="32">#REF!</definedName>
    <definedName name="TOTAL_ITC" localSheetId="33">#REF!</definedName>
    <definedName name="TOTAL_ITC" localSheetId="34">#REF!</definedName>
    <definedName name="TOTAL_ITC" localSheetId="35">#REF!</definedName>
    <definedName name="TOTAL_ITC" localSheetId="36">#REF!</definedName>
    <definedName name="TOTAL_ITC" localSheetId="38">#REF!</definedName>
    <definedName name="TOTAL_ITC">'II-E-3.10'!$B$2:$G$59</definedName>
    <definedName name="type" localSheetId="16">#REF!</definedName>
    <definedName name="type" localSheetId="13">#REF!</definedName>
    <definedName name="type" localSheetId="33">#REF!</definedName>
    <definedName name="type" localSheetId="34">#REF!</definedName>
    <definedName name="type" localSheetId="78">#REF!</definedName>
    <definedName name="type" localSheetId="106">#REF!</definedName>
    <definedName name="type">#REF!</definedName>
    <definedName name="vendor" localSheetId="16">#REF!</definedName>
    <definedName name="vendor" localSheetId="13">#REF!</definedName>
    <definedName name="vendor" localSheetId="33">#REF!</definedName>
    <definedName name="vendor" localSheetId="34">#REF!</definedName>
    <definedName name="vendor" localSheetId="78">#REF!</definedName>
    <definedName name="vendor" localSheetId="106">#REF!</definedName>
    <definedName name="vendor">#REF!</definedName>
    <definedName name="vendor3" localSheetId="33">#REF!</definedName>
    <definedName name="vendor3" localSheetId="34">#REF!</definedName>
    <definedName name="vendor3" localSheetId="106">#REF!</definedName>
    <definedName name="vendor3">#REF!</definedName>
    <definedName name="voucher">'[6]Dues Adj WP'!$H$3:$K$54</definedName>
    <definedName name="wrn.Cashflow." hidden="1">{#N/A,#N/A,TRUE,"Cover";#N/A,#N/A,TRUE,"Revision Log";#N/A,#N/A,TRUE,"Assumptions";#N/A,#N/A,TRUE,"Inputs";#N/A,#N/A,TRUE,"Sensitivity";#N/A,#N/A,TRUE,"Graphs";#N/A,#N/A,TRUE,"Operating Graphs";#N/A,#N/A,TRUE,"Stats";#N/A,#N/A,TRUE,"Summary"}</definedName>
    <definedName name="wrn.Operating_Graphs_Stats." hidden="1">{#N/A,#N/A,TRUE,"Operating Graphs";#N/A,#N/A,TRUE,"Stats"}</definedName>
    <definedName name="XFER1" localSheetId="33">#REF!</definedName>
    <definedName name="XFER1" localSheetId="34">#REF!</definedName>
    <definedName name="XFER1" localSheetId="106">#REF!</definedName>
    <definedName name="XFER1">#REF!</definedName>
    <definedName name="Z_659C7A86_29AF_4EB2_A484_62929168C99A_.wvu.FilterData" localSheetId="50" hidden="1">'II-D-2.6b Business Economic'!$A$9:$U$17</definedName>
    <definedName name="Z_659C7A86_29AF_4EB2_A484_62929168C99A_.wvu.FilterData" localSheetId="51" hidden="1">'II-D-2.6c Professional'!$B$11:$Q$15</definedName>
    <definedName name="Z_700BB901_DE3D_40AF_9E84_3437521A0345_.wvu.FilterData" localSheetId="50" hidden="1">'II-D-2.6b Business Economic'!$A$9:$U$17</definedName>
    <definedName name="Z_700BB901_DE3D_40AF_9E84_3437521A0345_.wvu.FilterData" localSheetId="51" hidden="1">'II-D-2.6c Professional'!$B$11:$Q$15</definedName>
    <definedName name="Z_700BB901_DE3D_40AF_9E84_3437521A0345_.wvu.PrintArea" localSheetId="71" hidden="1">'II-E-2.1 Ad valorem '!$A$1:$G$14</definedName>
    <definedName name="Z_D30DA162_D620_4A19_970C_1046A6A23ED1_.wvu.FilterData" localSheetId="50" hidden="1">'II-D-2.6b Business Economic'!$A$9:$U$17</definedName>
    <definedName name="Z_D30DA162_D620_4A19_970C_1046A6A23ED1_.wvu.FilterData" localSheetId="51" hidden="1">'II-D-2.6c Professional'!$B$11:$Q$15</definedName>
    <definedName name="Z_DE1D8474_1C81_4DEF_9FC4_4CC6D52CA0A7_.wvu.FilterData" localSheetId="50" hidden="1">'II-D-2.6b Business Economic'!$A$9:$U$17</definedName>
    <definedName name="Z_DE1D8474_1C81_4DEF_9FC4_4CC6D52CA0A7_.wvu.FilterData" localSheetId="51" hidden="1">'II-D-2.6c Professional'!$B$11:$Q$15</definedName>
    <definedName name="Z_FAFF7267_5C8D_421B_A6E7_C317663504A2_.wvu.FilterData" localSheetId="50" hidden="1">'II-D-2.6b Business Economic'!$A$9:$U$17</definedName>
    <definedName name="Z_FAFF7267_5C8D_421B_A6E7_C317663504A2_.wvu.FilterData" localSheetId="51" hidden="1">'II-D-2.6c Professional'!$B$11:$Q$15</definedName>
  </definedNames>
  <calcPr calcId="162913"/>
  <customWorkbookViews>
    <customWorkbookView name="dtsoe87 - Personal View" guid="{700BB901-DE3D-40AF-9E84-3437521A0345}" mergeInterval="0" personalView="1" xWindow="-1" yWindow="3" windowWidth="1852" windowHeight="1147" activeSheetId="102"/>
    <customWorkbookView name="s273817 - Personal View" guid="{D30DA162-D620-4A19-970C-1046A6A23ED1}" mergeInterval="0" personalView="1" maximized="1" xWindow="1912" yWindow="-8" windowWidth="1936" windowHeight="1056" activeSheetId="136"/>
    <customWorkbookView name="dtso858 - Personal View" guid="{7B208CC4-03EC-49A3-9AEF-BDEAF48D6BE2}" mergeInterval="0" personalView="1" xWindow="17" yWindow="29" windowWidth="1252" windowHeight="578" activeSheetId="82"/>
    <customWorkbookView name="a470056 - Personal View" guid="{FAFF7267-5C8D-421B-A6E7-C317663504A2}" mergeInterval="0" personalView="1" maximized="1" xWindow="1912" yWindow="-110" windowWidth="1936" windowHeight="1176" activeSheetId="104"/>
    <customWorkbookView name="s175747 - Personal View" guid="{659C7A86-29AF-4EB2-A484-62929168C99A}" mergeInterval="0" personalView="1" maximized="1" xWindow="-3848" yWindow="-8" windowWidth="1936" windowHeight="1176" activeSheetId="123"/>
    <customWorkbookView name="dtso140 - Personal View" guid="{DE1D8474-1C81-4DEF-9FC4-4CC6D52CA0A7}" mergeInterval="0" personalView="1" xWindow="27" yWindow="361" windowWidth="1534" windowHeight="291" activeSheetId="22"/>
  </customWorkbookViews>
</workbook>
</file>

<file path=xl/calcChain.xml><?xml version="1.0" encoding="utf-8"?>
<calcChain xmlns="http://schemas.openxmlformats.org/spreadsheetml/2006/main">
  <c r="D16" i="3" l="1"/>
  <c r="L18" i="4" l="1"/>
  <c r="L20" i="4"/>
  <c r="E247" i="157" l="1"/>
  <c r="E216" i="157"/>
  <c r="E217" i="157"/>
  <c r="E215" i="157"/>
  <c r="G27" i="160" l="1"/>
  <c r="G23" i="160"/>
  <c r="A18" i="161"/>
  <c r="A19" i="161" s="1"/>
  <c r="A20" i="161" s="1"/>
  <c r="G37" i="160"/>
  <c r="F37" i="160"/>
  <c r="A15" i="160"/>
  <c r="A16" i="160" s="1"/>
  <c r="A17" i="160" s="1"/>
  <c r="A18" i="160" s="1"/>
  <c r="A19" i="160" s="1"/>
  <c r="A20" i="160" s="1"/>
  <c r="A21" i="160" s="1"/>
  <c r="A22" i="160" s="1"/>
  <c r="A23" i="160" s="1"/>
  <c r="A24" i="160" s="1"/>
  <c r="A25" i="160" s="1"/>
  <c r="A26" i="160" s="1"/>
  <c r="A27" i="160" s="1"/>
  <c r="A28" i="160" s="1"/>
  <c r="A29" i="160" s="1"/>
  <c r="A30" i="160" s="1"/>
  <c r="A31" i="160" s="1"/>
  <c r="A32" i="160" s="1"/>
  <c r="A33" i="160" s="1"/>
  <c r="A34" i="160" s="1"/>
  <c r="A35" i="160" s="1"/>
  <c r="A36" i="160" s="1"/>
  <c r="A37" i="160" s="1"/>
  <c r="A38" i="160" s="1"/>
  <c r="A39" i="160" s="1"/>
  <c r="F94" i="45" l="1"/>
  <c r="F93" i="45"/>
  <c r="F92" i="45"/>
  <c r="F85" i="45"/>
  <c r="F84" i="45"/>
  <c r="F83" i="45"/>
  <c r="F82" i="45"/>
  <c r="F81" i="45"/>
  <c r="E81" i="45"/>
  <c r="F78" i="45"/>
  <c r="F77" i="45"/>
  <c r="F76" i="45"/>
  <c r="F75" i="45"/>
  <c r="F74" i="45"/>
  <c r="F67" i="45"/>
  <c r="F66" i="45"/>
  <c r="F65" i="45"/>
  <c r="F64" i="45"/>
  <c r="F63" i="45"/>
  <c r="F62" i="45"/>
  <c r="F61" i="45"/>
  <c r="F60" i="45"/>
  <c r="F59" i="45"/>
  <c r="F52" i="45"/>
  <c r="F51" i="45"/>
  <c r="F50" i="45"/>
  <c r="F49" i="45"/>
  <c r="F48" i="45"/>
  <c r="F47" i="45"/>
  <c r="F46" i="45"/>
  <c r="F45" i="45"/>
  <c r="F44" i="45"/>
  <c r="F43" i="45"/>
  <c r="F35" i="45"/>
  <c r="F34" i="45"/>
  <c r="F33" i="45"/>
  <c r="F32" i="45"/>
  <c r="F31" i="45"/>
  <c r="F30" i="45"/>
  <c r="E316" i="157"/>
  <c r="E315" i="157"/>
  <c r="E314" i="157"/>
  <c r="B309" i="157"/>
  <c r="B314" i="157" s="1"/>
  <c r="E295" i="157"/>
  <c r="E294" i="157"/>
  <c r="E293" i="157"/>
  <c r="E292" i="157"/>
  <c r="E291" i="157"/>
  <c r="E290" i="157"/>
  <c r="E289" i="157"/>
  <c r="E288" i="157"/>
  <c r="E287" i="157"/>
  <c r="E286" i="157"/>
  <c r="E285" i="157"/>
  <c r="E284" i="157"/>
  <c r="E248" i="157"/>
  <c r="B244" i="157"/>
  <c r="B247" i="157" s="1"/>
  <c r="B229" i="157"/>
  <c r="B232" i="157" s="1"/>
  <c r="E218" i="157"/>
  <c r="C216" i="157"/>
  <c r="C217" i="157" s="1"/>
  <c r="C218" i="157" s="1"/>
  <c r="B212" i="157"/>
  <c r="B217" i="157" s="1"/>
  <c r="C211" i="157"/>
  <c r="C212" i="157" s="1"/>
  <c r="B211" i="157"/>
  <c r="B216" i="157" s="1"/>
  <c r="D210" i="157"/>
  <c r="D215" i="157" s="1"/>
  <c r="B210" i="157"/>
  <c r="B215" i="157" s="1"/>
  <c r="E196" i="157"/>
  <c r="A15" i="157"/>
  <c r="A16" i="157" s="1"/>
  <c r="A17" i="157" s="1"/>
  <c r="A18" i="157" s="1"/>
  <c r="A19" i="157" s="1"/>
  <c r="A20" i="157" s="1"/>
  <c r="A21" i="157" s="1"/>
  <c r="A22" i="157" s="1"/>
  <c r="A23" i="157" s="1"/>
  <c r="A24" i="157" s="1"/>
  <c r="A25" i="157" s="1"/>
  <c r="A26" i="157" s="1"/>
  <c r="A27" i="157" s="1"/>
  <c r="A28" i="157" s="1"/>
  <c r="A29" i="157" s="1"/>
  <c r="A30" i="157" s="1"/>
  <c r="A31" i="157" s="1"/>
  <c r="A32" i="157" s="1"/>
  <c r="A33" i="157" s="1"/>
  <c r="A34" i="157" s="1"/>
  <c r="A35" i="157" s="1"/>
  <c r="A36" i="157" s="1"/>
  <c r="A37" i="157" s="1"/>
  <c r="A38" i="157" s="1"/>
  <c r="A39" i="157" s="1"/>
  <c r="A40" i="157" s="1"/>
  <c r="A41" i="157" s="1"/>
  <c r="A42" i="157" s="1"/>
  <c r="A43" i="157" s="1"/>
  <c r="A44" i="157" s="1"/>
  <c r="A45" i="157" s="1"/>
  <c r="A46" i="157" s="1"/>
  <c r="A47" i="157" s="1"/>
  <c r="A48" i="157" s="1"/>
  <c r="A49" i="157" s="1"/>
  <c r="A50" i="157" s="1"/>
  <c r="A51" i="157" s="1"/>
  <c r="A52" i="157" s="1"/>
  <c r="A53" i="157" s="1"/>
  <c r="A54" i="157" s="1"/>
  <c r="A55" i="157" s="1"/>
  <c r="A56" i="157" s="1"/>
  <c r="A57" i="157" s="1"/>
  <c r="A58" i="157" s="1"/>
  <c r="A59" i="157" s="1"/>
  <c r="A60" i="157" s="1"/>
  <c r="A61" i="157" s="1"/>
  <c r="A62" i="157" s="1"/>
  <c r="A63" i="157" s="1"/>
  <c r="A64" i="157" s="1"/>
  <c r="A65" i="157" s="1"/>
  <c r="A66" i="157" s="1"/>
  <c r="A67" i="157" s="1"/>
  <c r="A68" i="157" s="1"/>
  <c r="A69" i="157" s="1"/>
  <c r="F95" i="45" l="1"/>
  <c r="F97" i="45" s="1"/>
  <c r="F53" i="45"/>
  <c r="F86" i="45"/>
  <c r="F79" i="45"/>
  <c r="F36" i="45"/>
  <c r="F68" i="45"/>
  <c r="F70" i="45" s="1"/>
  <c r="A70" i="157"/>
  <c r="A71" i="157" s="1"/>
  <c r="A72" i="157" s="1"/>
  <c r="A73" i="157" s="1"/>
  <c r="A74" i="157" s="1"/>
  <c r="A75" i="157" s="1"/>
  <c r="A76" i="157" s="1"/>
  <c r="A77" i="157" s="1"/>
  <c r="A78" i="157" s="1"/>
  <c r="A79" i="157" s="1"/>
  <c r="A80" i="157" s="1"/>
  <c r="A81" i="157" s="1"/>
  <c r="A82" i="157" s="1"/>
  <c r="A83" i="157" s="1"/>
  <c r="A84" i="157" s="1"/>
  <c r="A85" i="157" s="1"/>
  <c r="A86" i="157" s="1"/>
  <c r="A87" i="157" s="1"/>
  <c r="A88" i="157" s="1"/>
  <c r="A89" i="157" s="1"/>
  <c r="A90" i="157" s="1"/>
  <c r="A91" i="157" s="1"/>
  <c r="A92" i="157" s="1"/>
  <c r="A93" i="157" s="1"/>
  <c r="A94" i="157" s="1"/>
  <c r="A95" i="157" s="1"/>
  <c r="A96" i="157" s="1"/>
  <c r="A97" i="157" s="1"/>
  <c r="A98" i="157" s="1"/>
  <c r="A99" i="157" s="1"/>
  <c r="A100" i="157" s="1"/>
  <c r="A101" i="157" s="1"/>
  <c r="A102" i="157" s="1"/>
  <c r="A103" i="157" s="1"/>
  <c r="A104" i="157" s="1"/>
  <c r="A105" i="157" s="1"/>
  <c r="A106" i="157" s="1"/>
  <c r="A107" i="157" s="1"/>
  <c r="A108" i="157" s="1"/>
  <c r="A109" i="157" s="1"/>
  <c r="A110" i="157" s="1"/>
  <c r="A111" i="157" s="1"/>
  <c r="A112" i="157" s="1"/>
  <c r="A113" i="157" s="1"/>
  <c r="A114" i="157" s="1"/>
  <c r="A115" i="157" s="1"/>
  <c r="A116" i="157" s="1"/>
  <c r="A117" i="157" s="1"/>
  <c r="A118" i="157" s="1"/>
  <c r="A119" i="157" s="1"/>
  <c r="A120" i="157" s="1"/>
  <c r="A121" i="157" s="1"/>
  <c r="E296" i="157"/>
  <c r="E317" i="157"/>
  <c r="F89" i="45" l="1"/>
  <c r="A122" i="157"/>
  <c r="A123" i="157" s="1"/>
  <c r="A124" i="157" s="1"/>
  <c r="A125" i="157" s="1"/>
  <c r="A126" i="157" s="1"/>
  <c r="A127" i="157" s="1"/>
  <c r="A128" i="157" s="1"/>
  <c r="A129" i="157" s="1"/>
  <c r="A130" i="157" s="1"/>
  <c r="A131" i="157" s="1"/>
  <c r="A132" i="157" s="1"/>
  <c r="A133" i="157" s="1"/>
  <c r="A134" i="157" s="1"/>
  <c r="A135" i="157" s="1"/>
  <c r="A136" i="157" s="1"/>
  <c r="A137" i="157" s="1"/>
  <c r="A138" i="157" s="1"/>
  <c r="A139" i="157" s="1"/>
  <c r="A140" i="157" s="1"/>
  <c r="A141" i="157" s="1"/>
  <c r="A142" i="157" s="1"/>
  <c r="A143" i="157" s="1"/>
  <c r="A144" i="157" s="1"/>
  <c r="A145" i="157" s="1"/>
  <c r="A146" i="157" s="1"/>
  <c r="A147" i="157" s="1"/>
  <c r="A148" i="157" s="1"/>
  <c r="A149" i="157" s="1"/>
  <c r="A150" i="157" s="1"/>
  <c r="A151" i="157" s="1"/>
  <c r="A152" i="157" s="1"/>
  <c r="A153" i="157" s="1"/>
  <c r="A154" i="157" s="1"/>
  <c r="A155" i="157" s="1"/>
  <c r="A156" i="157" s="1"/>
  <c r="A157" i="157" s="1"/>
  <c r="A158" i="157" s="1"/>
  <c r="A159" i="157" s="1"/>
  <c r="A160" i="157" s="1"/>
  <c r="A161" i="157" s="1"/>
  <c r="A162" i="157" s="1"/>
  <c r="A163" i="157" s="1"/>
  <c r="A164" i="157" s="1"/>
  <c r="A165" i="157" s="1"/>
  <c r="A166" i="157" s="1"/>
  <c r="A167" i="157" s="1"/>
  <c r="A168" i="157" s="1"/>
  <c r="A169" i="157" s="1"/>
  <c r="A170" i="157" s="1"/>
  <c r="A171" i="157" s="1"/>
  <c r="A172" i="157" s="1"/>
  <c r="A173" i="157" s="1"/>
  <c r="A174" i="157" s="1"/>
  <c r="A175" i="157" s="1"/>
  <c r="A176" i="157" s="1"/>
  <c r="A177" i="157" s="1"/>
  <c r="A178" i="157" s="1"/>
  <c r="A179" i="157" s="1"/>
  <c r="A180" i="157" s="1"/>
  <c r="A181" i="157" s="1"/>
  <c r="A182" i="157" s="1"/>
  <c r="A183" i="157" s="1"/>
  <c r="A184" i="157" s="1"/>
  <c r="A185" i="157" l="1"/>
  <c r="A186" i="157" s="1"/>
  <c r="A187" i="157" s="1"/>
  <c r="A188" i="157" s="1"/>
  <c r="A189" i="157" s="1"/>
  <c r="A190" i="157" s="1"/>
  <c r="A191" i="157" s="1"/>
  <c r="A192" i="157" s="1"/>
  <c r="A193" i="157" s="1"/>
  <c r="A194" i="157" s="1"/>
  <c r="A195" i="157" s="1"/>
  <c r="A196" i="157" s="1"/>
  <c r="A197" i="157" s="1"/>
  <c r="A198" i="157" s="1"/>
  <c r="A199" i="157" s="1"/>
  <c r="A200" i="157" s="1"/>
  <c r="A201" i="157" s="1"/>
  <c r="A202" i="157" s="1"/>
  <c r="A203" i="157" s="1"/>
  <c r="A204" i="157" s="1"/>
  <c r="A205" i="157" s="1"/>
  <c r="A206" i="157" s="1"/>
  <c r="A207" i="157" s="1"/>
  <c r="A208" i="157" s="1"/>
  <c r="A209" i="157" s="1"/>
  <c r="A210" i="157" s="1"/>
  <c r="A211" i="157" s="1"/>
  <c r="A212" i="157" s="1"/>
  <c r="A213" i="157" s="1"/>
  <c r="A214" i="157" s="1"/>
  <c r="A215" i="157" s="1"/>
  <c r="A216" i="157" s="1"/>
  <c r="A217" i="157" s="1"/>
  <c r="A218" i="157" s="1"/>
  <c r="A219" i="157" s="1"/>
  <c r="A220" i="157" s="1"/>
  <c r="A221" i="157" s="1"/>
  <c r="A222" i="157" s="1"/>
  <c r="A223" i="157" s="1"/>
  <c r="A224" i="157" s="1"/>
  <c r="A225" i="157" s="1"/>
  <c r="A226" i="157" s="1"/>
  <c r="A227" i="157" s="1"/>
  <c r="A228" i="157" s="1"/>
  <c r="A229" i="157" s="1"/>
  <c r="A230" i="157" s="1"/>
  <c r="A231" i="157" s="1"/>
  <c r="A232" i="157" s="1"/>
  <c r="A233" i="157" s="1"/>
  <c r="A234" i="157" s="1"/>
  <c r="A235" i="157" s="1"/>
  <c r="A236" i="157" s="1"/>
  <c r="A237" i="157" s="1"/>
  <c r="A238" i="157" s="1"/>
  <c r="A239" i="157" s="1"/>
  <c r="A240" i="157" s="1"/>
  <c r="A241" i="157" s="1"/>
  <c r="A242" i="157" s="1"/>
  <c r="A243" i="157" s="1"/>
  <c r="A244" i="157" s="1"/>
  <c r="A245" i="157" s="1"/>
  <c r="A246" i="157" s="1"/>
  <c r="A247" i="157" s="1"/>
  <c r="A248" i="157" s="1"/>
  <c r="A249" i="157" s="1"/>
  <c r="A250" i="157" s="1"/>
  <c r="A251" i="157" s="1"/>
  <c r="A252" i="157" s="1"/>
  <c r="A253" i="157" s="1"/>
  <c r="A254" i="157" s="1"/>
  <c r="A255" i="157" s="1"/>
  <c r="A256" i="157" s="1"/>
  <c r="A257" i="157" s="1"/>
  <c r="A258" i="157" s="1"/>
  <c r="A259" i="157" s="1"/>
  <c r="A260" i="157" s="1"/>
  <c r="A261" i="157" s="1"/>
  <c r="A262" i="157" s="1"/>
  <c r="A263" i="157" s="1"/>
  <c r="A264" i="157" s="1"/>
  <c r="A265" i="157" s="1"/>
  <c r="A266" i="157" s="1"/>
  <c r="A267" i="157" s="1"/>
  <c r="A268" i="157" s="1"/>
  <c r="A269" i="157" s="1"/>
  <c r="A270" i="157" s="1"/>
  <c r="A271" i="157" s="1"/>
  <c r="A272" i="157" s="1"/>
  <c r="A273" i="157" s="1"/>
  <c r="A274" i="157" s="1"/>
  <c r="A275" i="157" s="1"/>
  <c r="A276" i="157" s="1"/>
  <c r="A277" i="157" s="1"/>
  <c r="A278" i="157" s="1"/>
  <c r="A279" i="157" s="1"/>
  <c r="A280" i="157" s="1"/>
  <c r="A281" i="157" s="1"/>
  <c r="A282" i="157" s="1"/>
  <c r="A283" i="157" s="1"/>
  <c r="A284" i="157" s="1"/>
  <c r="A285" i="157" s="1"/>
  <c r="A286" i="157" s="1"/>
  <c r="A287" i="157" s="1"/>
  <c r="A288" i="157" s="1"/>
  <c r="A289" i="157" s="1"/>
  <c r="A290" i="157" s="1"/>
  <c r="A291" i="157" s="1"/>
  <c r="A292" i="157" s="1"/>
  <c r="A293" i="157" s="1"/>
  <c r="A294" i="157" s="1"/>
  <c r="A295" i="157" s="1"/>
  <c r="A296" i="157" s="1"/>
  <c r="A297" i="157" s="1"/>
  <c r="A298" i="157" s="1"/>
  <c r="A299" i="157" s="1"/>
  <c r="A300" i="157" s="1"/>
  <c r="A301" i="157" s="1"/>
  <c r="A302" i="157" s="1"/>
  <c r="A303" i="157" s="1"/>
  <c r="A304" i="157" s="1"/>
  <c r="A305" i="157" s="1"/>
  <c r="A306" i="157" s="1"/>
  <c r="A307" i="157" s="1"/>
  <c r="A308" i="157" s="1"/>
  <c r="A309" i="157" s="1"/>
  <c r="A310" i="157" s="1"/>
  <c r="A311" i="157" s="1"/>
  <c r="A312" i="157" s="1"/>
  <c r="A313" i="157" s="1"/>
  <c r="A314" i="157" s="1"/>
  <c r="A315" i="157" s="1"/>
  <c r="A316" i="157" s="1"/>
  <c r="A317" i="157" s="1"/>
  <c r="A318" i="157" s="1"/>
  <c r="A319" i="157" s="1"/>
  <c r="A320" i="157" s="1"/>
  <c r="B12" i="124" l="1"/>
  <c r="B13" i="124" s="1"/>
  <c r="B14" i="124" s="1"/>
  <c r="B15" i="124" s="1"/>
  <c r="B16" i="124" s="1"/>
  <c r="B17" i="124" s="1"/>
  <c r="B18" i="124" s="1"/>
  <c r="B19" i="124" s="1"/>
  <c r="B20" i="124" s="1"/>
  <c r="B21" i="124" s="1"/>
  <c r="B22" i="124" s="1"/>
  <c r="B23" i="124" s="1"/>
  <c r="B24" i="124" s="1"/>
  <c r="B25" i="124" s="1"/>
  <c r="B26" i="124" s="1"/>
  <c r="B27" i="124" s="1"/>
  <c r="B28" i="124" s="1"/>
  <c r="B29" i="124" s="1"/>
  <c r="B30" i="124" s="1"/>
  <c r="B31" i="124" s="1"/>
  <c r="B32" i="124" s="1"/>
  <c r="B33" i="124" s="1"/>
  <c r="B34" i="124" s="1"/>
  <c r="B35" i="124" s="1"/>
  <c r="B36" i="124" s="1"/>
  <c r="B37" i="124" s="1"/>
  <c r="B38" i="124" s="1"/>
  <c r="B39" i="124" s="1"/>
  <c r="B40" i="124" s="1"/>
  <c r="B41" i="124" s="1"/>
  <c r="B42" i="124" s="1"/>
  <c r="B43" i="124" s="1"/>
  <c r="B44" i="124" s="1"/>
  <c r="B45" i="124" s="1"/>
  <c r="B46" i="124" s="1"/>
  <c r="B47" i="124" s="1"/>
  <c r="B48" i="124" s="1"/>
  <c r="B49" i="124" s="1"/>
  <c r="B50" i="124" s="1"/>
  <c r="B51" i="124" s="1"/>
  <c r="B52" i="124" s="1"/>
  <c r="B53" i="124" s="1"/>
  <c r="B54" i="124" s="1"/>
  <c r="B55" i="124" s="1"/>
  <c r="B56" i="124" s="1"/>
  <c r="B57" i="124" s="1"/>
  <c r="B58" i="124" s="1"/>
  <c r="B59" i="124" s="1"/>
  <c r="B60" i="124" s="1"/>
  <c r="B61" i="124" s="1"/>
  <c r="B62" i="124" s="1"/>
  <c r="B63" i="124" s="1"/>
  <c r="B64" i="124" s="1"/>
  <c r="B65" i="124" s="1"/>
  <c r="B66" i="124" s="1"/>
  <c r="B67" i="124" s="1"/>
  <c r="B68" i="124" s="1"/>
  <c r="B69" i="124" s="1"/>
  <c r="B70" i="124" s="1"/>
  <c r="B71" i="124" s="1"/>
  <c r="B72" i="124" s="1"/>
  <c r="B73" i="124" s="1"/>
  <c r="B74" i="124" s="1"/>
  <c r="B75" i="124" s="1"/>
  <c r="B76" i="124" s="1"/>
  <c r="B77" i="124" s="1"/>
  <c r="B78" i="124" s="1"/>
  <c r="B79" i="124" s="1"/>
  <c r="B80" i="124" s="1"/>
  <c r="B81" i="124" s="1"/>
  <c r="B82" i="124" s="1"/>
  <c r="B83" i="124" s="1"/>
  <c r="B84" i="124" s="1"/>
  <c r="B85" i="124" s="1"/>
  <c r="B86" i="124" s="1"/>
  <c r="B87" i="124" s="1"/>
  <c r="B88" i="124" s="1"/>
  <c r="B89" i="124" s="1"/>
  <c r="B90" i="124" s="1"/>
  <c r="B91" i="124" s="1"/>
  <c r="B92" i="124" s="1"/>
  <c r="B93" i="124" s="1"/>
  <c r="B94" i="124" s="1"/>
  <c r="B95" i="124" s="1"/>
  <c r="B96" i="124" s="1"/>
  <c r="B97" i="124" s="1"/>
  <c r="B98" i="124" s="1"/>
  <c r="B99" i="124" s="1"/>
  <c r="B100" i="124" s="1"/>
  <c r="B101" i="124" s="1"/>
  <c r="B102" i="124" s="1"/>
  <c r="B103" i="124" s="1"/>
  <c r="B104" i="124" s="1"/>
  <c r="B105" i="124" s="1"/>
  <c r="B106" i="124" s="1"/>
  <c r="B107" i="124" s="1"/>
  <c r="B108" i="124" s="1"/>
  <c r="B109" i="124" s="1"/>
  <c r="B110" i="124" s="1"/>
  <c r="B111" i="124" s="1"/>
  <c r="B112" i="124" s="1"/>
  <c r="B113" i="124" s="1"/>
  <c r="B114" i="124" s="1"/>
  <c r="B115" i="124" s="1"/>
  <c r="B116" i="124" s="1"/>
  <c r="B117" i="124" s="1"/>
  <c r="B118" i="124" s="1"/>
  <c r="B119" i="124" s="1"/>
  <c r="B120" i="124" s="1"/>
  <c r="B121" i="124" s="1"/>
  <c r="B122" i="124" s="1"/>
  <c r="B123" i="124" s="1"/>
  <c r="B124" i="124" s="1"/>
  <c r="B125" i="124" s="1"/>
  <c r="B126" i="124" s="1"/>
  <c r="B127" i="124" s="1"/>
  <c r="B128" i="124" s="1"/>
  <c r="B129" i="124" s="1"/>
  <c r="B130" i="124" s="1"/>
  <c r="B131" i="124" s="1"/>
  <c r="B132" i="124" s="1"/>
  <c r="B133" i="124" s="1"/>
  <c r="B134" i="124" s="1"/>
  <c r="B135" i="124" s="1"/>
  <c r="B136" i="124" s="1"/>
  <c r="B137" i="124" s="1"/>
  <c r="B138" i="124" s="1"/>
  <c r="B139" i="124" s="1"/>
  <c r="B140" i="124" s="1"/>
  <c r="B141" i="124" s="1"/>
  <c r="B142" i="124" s="1"/>
  <c r="B143" i="124" s="1"/>
  <c r="B144" i="124" s="1"/>
  <c r="B145" i="124" s="1"/>
  <c r="B146" i="124" s="1"/>
  <c r="B147" i="124" s="1"/>
  <c r="B148" i="124" s="1"/>
  <c r="B149" i="124" s="1"/>
  <c r="B150" i="124" s="1"/>
  <c r="B151" i="124" s="1"/>
  <c r="I69" i="155" l="1"/>
  <c r="A15" i="155" l="1"/>
  <c r="A16" i="155" s="1"/>
  <c r="A17" i="155" s="1"/>
  <c r="A18" i="155" s="1"/>
  <c r="A19" i="155" s="1"/>
  <c r="A20" i="155" s="1"/>
  <c r="A21" i="155" s="1"/>
  <c r="A22" i="155" s="1"/>
  <c r="A23" i="155" s="1"/>
  <c r="A24" i="155" s="1"/>
  <c r="A25" i="155" s="1"/>
  <c r="A26" i="155" s="1"/>
  <c r="A27" i="155" s="1"/>
  <c r="A28" i="155" s="1"/>
  <c r="A29" i="155" s="1"/>
  <c r="A30" i="155" s="1"/>
  <c r="A31" i="155" s="1"/>
  <c r="A32" i="155" s="1"/>
  <c r="A33" i="155" s="1"/>
  <c r="A34" i="155" s="1"/>
  <c r="A35" i="155" s="1"/>
  <c r="A36" i="155" s="1"/>
  <c r="A37" i="155" s="1"/>
  <c r="A38" i="155" s="1"/>
  <c r="A39" i="155" s="1"/>
  <c r="A40" i="155" s="1"/>
  <c r="A41" i="155" s="1"/>
  <c r="A42" i="155" s="1"/>
  <c r="A43" i="155" s="1"/>
  <c r="A44" i="155" s="1"/>
  <c r="A45" i="155" s="1"/>
  <c r="A46" i="155" s="1"/>
  <c r="A47" i="155" s="1"/>
  <c r="A48" i="155" s="1"/>
  <c r="A49" i="155" s="1"/>
  <c r="A50" i="155" s="1"/>
  <c r="A51" i="155" s="1"/>
  <c r="A52" i="155" s="1"/>
  <c r="A53" i="155" s="1"/>
  <c r="A54" i="155" s="1"/>
  <c r="A55" i="155" s="1"/>
  <c r="A56" i="155" s="1"/>
  <c r="A57" i="155" s="1"/>
  <c r="A58" i="155" s="1"/>
  <c r="A59" i="155" s="1"/>
  <c r="A60" i="155" s="1"/>
  <c r="A61" i="155" s="1"/>
  <c r="A62" i="155" s="1"/>
  <c r="A63" i="155" s="1"/>
  <c r="A64" i="155" s="1"/>
  <c r="A65" i="155" s="1"/>
  <c r="A66" i="155" s="1"/>
  <c r="A67" i="155" s="1"/>
  <c r="A68" i="155" s="1"/>
  <c r="A69" i="155" s="1"/>
  <c r="H17" i="155"/>
  <c r="J17" i="155" s="1"/>
  <c r="H18" i="155"/>
  <c r="J18" i="155" s="1"/>
  <c r="H19" i="155"/>
  <c r="J19" i="155" s="1"/>
  <c r="H20" i="155"/>
  <c r="J20" i="155" s="1"/>
  <c r="H21" i="155"/>
  <c r="J21" i="155" s="1"/>
  <c r="H22" i="155"/>
  <c r="J22" i="155" s="1"/>
  <c r="H23" i="155"/>
  <c r="J23" i="155" s="1"/>
  <c r="E24" i="155"/>
  <c r="F24" i="155"/>
  <c r="G24" i="155"/>
  <c r="H27" i="155"/>
  <c r="J27" i="155" s="1"/>
  <c r="H28" i="155"/>
  <c r="J28" i="155" s="1"/>
  <c r="H29" i="155"/>
  <c r="J29" i="155" s="1"/>
  <c r="H30" i="155"/>
  <c r="J30" i="155" s="1"/>
  <c r="H31" i="155"/>
  <c r="J31" i="155" s="1"/>
  <c r="E32" i="155"/>
  <c r="F32" i="155"/>
  <c r="G32" i="155"/>
  <c r="G35" i="155" s="1"/>
  <c r="H34" i="155"/>
  <c r="J34" i="155" s="1"/>
  <c r="H40" i="155"/>
  <c r="J40" i="155" s="1"/>
  <c r="H41" i="155"/>
  <c r="J41" i="155" s="1"/>
  <c r="H42" i="155"/>
  <c r="J42" i="155" s="1"/>
  <c r="H43" i="155"/>
  <c r="J43" i="155" s="1"/>
  <c r="H44" i="155"/>
  <c r="J44" i="155" s="1"/>
  <c r="H45" i="155"/>
  <c r="J45" i="155" s="1"/>
  <c r="H46" i="155"/>
  <c r="J46" i="155" s="1"/>
  <c r="E47" i="155"/>
  <c r="F47" i="155"/>
  <c r="G47" i="155"/>
  <c r="H50" i="155"/>
  <c r="J50" i="155" s="1"/>
  <c r="H51" i="155"/>
  <c r="J51" i="155" s="1"/>
  <c r="H52" i="155"/>
  <c r="J52" i="155" s="1"/>
  <c r="H53" i="155"/>
  <c r="J53" i="155" s="1"/>
  <c r="H54" i="155"/>
  <c r="J54" i="155" s="1"/>
  <c r="E55" i="155"/>
  <c r="F55" i="155"/>
  <c r="G55" i="155"/>
  <c r="G58" i="155" s="1"/>
  <c r="H57" i="155"/>
  <c r="J57" i="155" s="1"/>
  <c r="H62" i="155"/>
  <c r="J62" i="155" s="1"/>
  <c r="H63" i="155"/>
  <c r="J63" i="155" s="1"/>
  <c r="H64" i="155"/>
  <c r="J64" i="155" s="1"/>
  <c r="H65" i="155"/>
  <c r="J65" i="155" s="1"/>
  <c r="H66" i="155"/>
  <c r="J66" i="155" s="1"/>
  <c r="E67" i="155"/>
  <c r="F67" i="155"/>
  <c r="G67" i="155"/>
  <c r="F58" i="155" l="1"/>
  <c r="G69" i="155"/>
  <c r="F35" i="155"/>
  <c r="F69" i="155" s="1"/>
  <c r="H55" i="155"/>
  <c r="J67" i="155"/>
  <c r="H67" i="155"/>
  <c r="H32" i="155"/>
  <c r="E58" i="155"/>
  <c r="E35" i="155"/>
  <c r="E69" i="155" s="1"/>
  <c r="J47" i="155"/>
  <c r="J24" i="155"/>
  <c r="J55" i="155"/>
  <c r="J32" i="155"/>
  <c r="H47" i="155"/>
  <c r="H24" i="155"/>
  <c r="H58" i="155" l="1"/>
  <c r="J35" i="155"/>
  <c r="J69" i="155" s="1"/>
  <c r="J58" i="155"/>
  <c r="H35" i="155"/>
  <c r="H69" i="155" s="1"/>
  <c r="A14" i="58"/>
  <c r="F16" i="96" l="1"/>
  <c r="F16" i="83"/>
  <c r="F16" i="52"/>
  <c r="F16" i="45"/>
  <c r="F16" i="22"/>
  <c r="F16" i="16"/>
  <c r="F16" i="15"/>
  <c r="F16" i="13"/>
  <c r="F16" i="9"/>
  <c r="F16" i="7"/>
  <c r="B6" i="45" l="1"/>
  <c r="B6" i="52" s="1"/>
  <c r="B6" i="83" s="1"/>
  <c r="B6" i="96" s="1"/>
  <c r="B6" i="100" s="1"/>
  <c r="B6" i="103" s="1"/>
  <c r="B6" i="114" s="1"/>
  <c r="A15" i="22" l="1"/>
  <c r="A16" i="22" s="1"/>
  <c r="A17" i="22" s="1"/>
  <c r="A18" i="22" s="1"/>
  <c r="A19" i="22" s="1"/>
  <c r="A20" i="22" s="1"/>
  <c r="A21" i="22" s="1"/>
  <c r="A22" i="22" s="1"/>
  <c r="A23" i="22" s="1"/>
  <c r="A24" i="22" s="1"/>
  <c r="A25" i="22" s="1"/>
  <c r="A26" i="22" s="1"/>
  <c r="B6" i="44"/>
  <c r="D44" i="3" l="1"/>
  <c r="G98" i="124" l="1"/>
  <c r="I98" i="124"/>
  <c r="E91" i="124"/>
  <c r="G91" i="124"/>
  <c r="G144" i="124" l="1"/>
  <c r="G145" i="124"/>
  <c r="G136" i="124"/>
  <c r="G137" i="124"/>
  <c r="G138" i="124"/>
  <c r="G121" i="124"/>
  <c r="I121" i="124"/>
  <c r="E122" i="124"/>
  <c r="G122" i="124"/>
  <c r="G123" i="124"/>
  <c r="I123" i="124"/>
  <c r="G124" i="124"/>
  <c r="J124" i="124"/>
  <c r="E125" i="124"/>
  <c r="G125" i="124"/>
  <c r="E126" i="124"/>
  <c r="G126" i="124"/>
  <c r="G127" i="124"/>
  <c r="I127" i="124"/>
  <c r="G87" i="124"/>
  <c r="G88" i="124"/>
  <c r="G89" i="124"/>
  <c r="I89" i="124"/>
  <c r="G90" i="124"/>
  <c r="G92" i="124"/>
  <c r="I92" i="124"/>
  <c r="G93" i="124"/>
  <c r="I93" i="124"/>
  <c r="G94" i="124"/>
  <c r="G95" i="124"/>
  <c r="I95" i="124"/>
  <c r="G96" i="124"/>
  <c r="G97" i="124"/>
  <c r="I97" i="124"/>
  <c r="G99" i="124"/>
  <c r="G100" i="124"/>
  <c r="I100" i="124"/>
  <c r="G101" i="124"/>
  <c r="I101" i="124"/>
  <c r="G102" i="124"/>
  <c r="G103" i="124"/>
  <c r="I103" i="124"/>
  <c r="G104" i="124"/>
  <c r="G105" i="124"/>
  <c r="G106" i="124"/>
  <c r="G107" i="124"/>
  <c r="G108" i="124"/>
  <c r="G109" i="124"/>
  <c r="I109" i="124"/>
  <c r="G110" i="124"/>
  <c r="I110" i="124"/>
  <c r="G111" i="124"/>
  <c r="I111" i="124"/>
  <c r="G112" i="124"/>
  <c r="G113" i="124"/>
  <c r="G114" i="124"/>
  <c r="G115" i="124"/>
  <c r="G116" i="124"/>
  <c r="G117" i="124"/>
  <c r="I117" i="124"/>
  <c r="G118" i="124"/>
  <c r="G119" i="124"/>
  <c r="G120" i="124"/>
  <c r="B6" i="29" l="1"/>
  <c r="B6" i="27"/>
  <c r="B6" i="22" l="1"/>
  <c r="B6" i="23"/>
  <c r="B6" i="24"/>
  <c r="B6" i="25"/>
  <c r="B6" i="26"/>
  <c r="B6" i="21"/>
  <c r="B6" i="15"/>
  <c r="B6" i="16"/>
  <c r="B6" i="17"/>
  <c r="B6" i="18"/>
  <c r="B6" i="13"/>
  <c r="B6" i="7"/>
  <c r="B6" i="9"/>
  <c r="B6" i="11"/>
  <c r="B6" i="12"/>
  <c r="B6" i="5"/>
  <c r="B6" i="4"/>
  <c r="D24" i="3" l="1"/>
  <c r="D23" i="3"/>
  <c r="E23" i="3" s="1"/>
  <c r="D22" i="3"/>
  <c r="D21" i="3"/>
  <c r="E21" i="3" s="1"/>
  <c r="D18" i="3"/>
  <c r="E18" i="3" s="1"/>
  <c r="D17" i="3"/>
  <c r="E17" i="3" s="1"/>
  <c r="E42" i="124" l="1"/>
  <c r="G42" i="124"/>
  <c r="G43" i="124"/>
  <c r="I43" i="124"/>
  <c r="E44" i="124"/>
  <c r="G44" i="124"/>
  <c r="G45" i="124"/>
  <c r="I45" i="124"/>
  <c r="E46" i="124"/>
  <c r="G46" i="124"/>
  <c r="E47" i="124"/>
  <c r="G47" i="124"/>
  <c r="G48" i="124"/>
  <c r="I48" i="124"/>
  <c r="E49" i="124"/>
  <c r="G49" i="124"/>
  <c r="E50" i="124"/>
  <c r="G50" i="124"/>
  <c r="G51" i="124"/>
  <c r="I51" i="124"/>
  <c r="E52" i="124"/>
  <c r="G52" i="124"/>
  <c r="E53" i="124"/>
  <c r="G53" i="124"/>
  <c r="E54" i="124"/>
  <c r="G54" i="124"/>
  <c r="G55" i="124"/>
  <c r="G56" i="124"/>
  <c r="I56" i="124"/>
  <c r="E57" i="124"/>
  <c r="G57" i="124"/>
  <c r="G58" i="124"/>
  <c r="G59" i="124"/>
  <c r="E60" i="124"/>
  <c r="G60" i="124"/>
  <c r="E61" i="124"/>
  <c r="G61" i="124"/>
  <c r="G62" i="124"/>
  <c r="G63" i="124"/>
  <c r="I63" i="124"/>
  <c r="E64" i="124"/>
  <c r="G64" i="124"/>
  <c r="E65" i="124"/>
  <c r="G65" i="124"/>
  <c r="E66" i="124"/>
  <c r="G66" i="124"/>
  <c r="G67" i="124"/>
  <c r="I67" i="124"/>
  <c r="E68" i="124"/>
  <c r="G68" i="124"/>
  <c r="G69" i="124"/>
  <c r="I69" i="124"/>
  <c r="G70" i="124"/>
  <c r="E71" i="124"/>
  <c r="G71" i="124"/>
  <c r="I71" i="124"/>
  <c r="E72" i="124"/>
  <c r="G72" i="124"/>
  <c r="G73" i="124"/>
  <c r="E74" i="124"/>
  <c r="G74" i="124"/>
  <c r="E75" i="124"/>
  <c r="G75" i="124"/>
  <c r="E76" i="124"/>
  <c r="G76" i="124"/>
  <c r="G77" i="124"/>
  <c r="I77" i="124"/>
  <c r="E78" i="124"/>
  <c r="G78" i="124"/>
  <c r="E79" i="124"/>
  <c r="G79" i="124"/>
  <c r="E80" i="124"/>
  <c r="G80" i="124"/>
  <c r="I29" i="124"/>
  <c r="I31" i="124"/>
  <c r="I33" i="124"/>
  <c r="I35" i="124"/>
  <c r="J35" i="124"/>
  <c r="P48" i="7"/>
  <c r="O48" i="7"/>
  <c r="M48" i="7"/>
  <c r="P47" i="7"/>
  <c r="O47" i="7"/>
  <c r="M47" i="7"/>
  <c r="P46" i="7"/>
  <c r="O46" i="7"/>
  <c r="M46" i="7"/>
  <c r="P45" i="7"/>
  <c r="O45" i="7"/>
  <c r="M45" i="7"/>
  <c r="P44" i="7"/>
  <c r="M44" i="7"/>
  <c r="P43" i="7"/>
  <c r="O43" i="7"/>
  <c r="P42" i="7"/>
  <c r="O42" i="7"/>
  <c r="P41" i="7"/>
  <c r="O41" i="7"/>
  <c r="P40" i="7"/>
  <c r="O40" i="7"/>
  <c r="P39" i="7"/>
  <c r="O39" i="7"/>
  <c r="P38" i="7"/>
  <c r="O38" i="7"/>
  <c r="P37" i="7"/>
  <c r="O37" i="7"/>
  <c r="P36" i="7"/>
  <c r="O36" i="7"/>
  <c r="M36" i="7"/>
  <c r="P35" i="7"/>
  <c r="O35" i="7"/>
  <c r="M35" i="7"/>
  <c r="P34" i="7"/>
  <c r="O34" i="7"/>
  <c r="M34" i="7"/>
  <c r="P30" i="7"/>
  <c r="O30" i="7"/>
  <c r="M30" i="7"/>
  <c r="P29" i="7"/>
  <c r="O29" i="7"/>
  <c r="M29" i="7"/>
  <c r="P28" i="7"/>
  <c r="O28" i="7"/>
  <c r="M28" i="7"/>
  <c r="P27" i="7"/>
  <c r="O27" i="7"/>
  <c r="P26" i="7"/>
  <c r="O26" i="7"/>
  <c r="P25" i="7"/>
  <c r="O25" i="7"/>
  <c r="P24" i="7"/>
  <c r="O24" i="7"/>
  <c r="P23" i="7"/>
  <c r="O23" i="7"/>
  <c r="P22" i="7"/>
  <c r="O22" i="7"/>
  <c r="P21" i="7"/>
  <c r="O21" i="7"/>
  <c r="N21" i="7"/>
  <c r="M17" i="7"/>
  <c r="P16" i="7"/>
  <c r="O16" i="7"/>
  <c r="M16" i="7"/>
  <c r="M15" i="7"/>
  <c r="F15" i="7"/>
  <c r="G15" i="7"/>
  <c r="G16" i="7"/>
  <c r="F17" i="7"/>
  <c r="G17" i="7"/>
  <c r="F21" i="7"/>
  <c r="G21" i="7"/>
  <c r="F22" i="7"/>
  <c r="F23" i="7"/>
  <c r="F24" i="7"/>
  <c r="F25" i="7"/>
  <c r="F26" i="7"/>
  <c r="F27" i="7"/>
  <c r="F28" i="7"/>
  <c r="F29" i="7"/>
  <c r="F30" i="7"/>
  <c r="F34" i="7"/>
  <c r="F35" i="7"/>
  <c r="F36" i="7"/>
  <c r="F37" i="7"/>
  <c r="F38" i="7"/>
  <c r="F39" i="7"/>
  <c r="F40" i="7"/>
  <c r="F41" i="7"/>
  <c r="F42" i="7"/>
  <c r="F43" i="7"/>
  <c r="F44" i="7"/>
  <c r="F45" i="7"/>
  <c r="F46" i="7"/>
  <c r="F47" i="7"/>
  <c r="F48" i="7"/>
  <c r="E46" i="7"/>
  <c r="E47" i="7"/>
  <c r="E48" i="7"/>
  <c r="E45" i="7"/>
  <c r="E44" i="7"/>
  <c r="E35" i="7"/>
  <c r="E36" i="7"/>
  <c r="E37" i="7"/>
  <c r="E38" i="7"/>
  <c r="E39" i="7"/>
  <c r="E40" i="7"/>
  <c r="E41" i="7"/>
  <c r="E42" i="7"/>
  <c r="E43" i="7"/>
  <c r="E34" i="7"/>
  <c r="E24" i="7"/>
  <c r="E25" i="7"/>
  <c r="E26" i="7"/>
  <c r="E27" i="7"/>
  <c r="E28" i="7"/>
  <c r="E29" i="7"/>
  <c r="E30" i="7"/>
  <c r="E22" i="7"/>
  <c r="E21" i="7"/>
  <c r="E16" i="7"/>
  <c r="E17" i="7"/>
  <c r="E15" i="7"/>
  <c r="M27" i="9"/>
  <c r="M26" i="9"/>
  <c r="M23" i="9"/>
  <c r="M22" i="9"/>
  <c r="M21" i="9"/>
  <c r="M20" i="9"/>
  <c r="M19" i="9"/>
  <c r="M18" i="9"/>
  <c r="M17" i="9"/>
  <c r="M16" i="9"/>
  <c r="P15" i="9"/>
  <c r="O15" i="9"/>
  <c r="M15" i="9"/>
  <c r="F15" i="9"/>
  <c r="F17" i="9"/>
  <c r="F18" i="9"/>
  <c r="F19" i="9"/>
  <c r="F20" i="9"/>
  <c r="F21" i="9"/>
  <c r="F22" i="9"/>
  <c r="F23" i="9"/>
  <c r="F26" i="9"/>
  <c r="F27" i="9"/>
  <c r="E27" i="9"/>
  <c r="E26" i="9"/>
  <c r="E21" i="9"/>
  <c r="E22" i="9"/>
  <c r="E23" i="9"/>
  <c r="E20" i="9"/>
  <c r="E19" i="9"/>
  <c r="E18" i="9"/>
  <c r="E17" i="9"/>
  <c r="E16" i="9"/>
  <c r="E15" i="9"/>
  <c r="F15" i="12"/>
  <c r="F16" i="12" s="1"/>
  <c r="E15" i="12"/>
  <c r="P32" i="13"/>
  <c r="O32" i="13"/>
  <c r="P31" i="13"/>
  <c r="O31" i="13"/>
  <c r="P30" i="13"/>
  <c r="O30" i="13"/>
  <c r="P29" i="13"/>
  <c r="O29" i="13"/>
  <c r="P28" i="13"/>
  <c r="O28" i="13"/>
  <c r="P27" i="13"/>
  <c r="O27" i="13"/>
  <c r="P26" i="13"/>
  <c r="O26" i="13"/>
  <c r="P25" i="13"/>
  <c r="O25" i="13"/>
  <c r="P24" i="13"/>
  <c r="O24" i="13"/>
  <c r="P23" i="13"/>
  <c r="O23" i="13"/>
  <c r="N23" i="13"/>
  <c r="M23" i="13"/>
  <c r="M18" i="13"/>
  <c r="P17" i="13"/>
  <c r="O17" i="13"/>
  <c r="N17" i="13"/>
  <c r="M17" i="13"/>
  <c r="P16" i="13"/>
  <c r="O16" i="13"/>
  <c r="N16" i="13"/>
  <c r="M16" i="13"/>
  <c r="M19" i="13" s="1"/>
  <c r="O31" i="7" l="1"/>
  <c r="P49" i="7"/>
  <c r="P31" i="7"/>
  <c r="H16" i="7"/>
  <c r="M18" i="7"/>
  <c r="F18" i="7"/>
  <c r="H17" i="7"/>
  <c r="H15" i="7"/>
  <c r="F24" i="9"/>
  <c r="F31" i="7"/>
  <c r="O33" i="13"/>
  <c r="M24" i="9"/>
  <c r="G18" i="7"/>
  <c r="P33" i="13"/>
  <c r="M29" i="9"/>
  <c r="M77" i="13"/>
  <c r="M64" i="13"/>
  <c r="M63" i="13"/>
  <c r="F74" i="13"/>
  <c r="F75" i="13"/>
  <c r="F77" i="13"/>
  <c r="G77" i="13"/>
  <c r="F63" i="13"/>
  <c r="F64" i="13"/>
  <c r="F65" i="13"/>
  <c r="F66" i="13"/>
  <c r="F67" i="13"/>
  <c r="F68" i="13"/>
  <c r="F69" i="13"/>
  <c r="F70" i="13"/>
  <c r="F71" i="13"/>
  <c r="F37" i="13"/>
  <c r="F38" i="13"/>
  <c r="F39" i="13"/>
  <c r="F40" i="13"/>
  <c r="F41" i="13"/>
  <c r="F42" i="13"/>
  <c r="F43" i="13"/>
  <c r="F44" i="13"/>
  <c r="F45" i="13"/>
  <c r="F46" i="13"/>
  <c r="F47" i="13"/>
  <c r="F48" i="13"/>
  <c r="F49" i="13"/>
  <c r="F50" i="13"/>
  <c r="E77" i="13"/>
  <c r="E75" i="13"/>
  <c r="E74" i="13"/>
  <c r="E64" i="13"/>
  <c r="E65" i="13"/>
  <c r="E66" i="13"/>
  <c r="E67" i="13"/>
  <c r="E68" i="13"/>
  <c r="E69" i="13"/>
  <c r="E70" i="13"/>
  <c r="E71" i="13"/>
  <c r="E63" i="13"/>
  <c r="E38" i="13"/>
  <c r="E39" i="13"/>
  <c r="E40" i="13"/>
  <c r="E41" i="13"/>
  <c r="E42" i="13"/>
  <c r="E43" i="13"/>
  <c r="E44" i="13"/>
  <c r="E45" i="13"/>
  <c r="E46" i="13"/>
  <c r="E47" i="13"/>
  <c r="E48" i="13"/>
  <c r="E49" i="13"/>
  <c r="E50" i="13"/>
  <c r="E37" i="13"/>
  <c r="F23" i="13"/>
  <c r="F24" i="13"/>
  <c r="F25" i="13"/>
  <c r="F26" i="13"/>
  <c r="F27" i="13"/>
  <c r="F28" i="13"/>
  <c r="F29" i="13"/>
  <c r="F30" i="13"/>
  <c r="F31" i="13"/>
  <c r="F32" i="13"/>
  <c r="E26" i="13"/>
  <c r="E27" i="13"/>
  <c r="E28" i="13"/>
  <c r="E29" i="13"/>
  <c r="E30" i="13"/>
  <c r="E31" i="13"/>
  <c r="E32" i="13"/>
  <c r="E25" i="13"/>
  <c r="E24" i="13"/>
  <c r="E23" i="13"/>
  <c r="F17" i="13"/>
  <c r="F18" i="13"/>
  <c r="E17" i="13"/>
  <c r="E18" i="13"/>
  <c r="E16" i="13"/>
  <c r="O16" i="15"/>
  <c r="N16" i="15"/>
  <c r="L16" i="15"/>
  <c r="E16" i="15"/>
  <c r="O18" i="16"/>
  <c r="M18" i="16"/>
  <c r="P17" i="16"/>
  <c r="O17" i="16"/>
  <c r="M17" i="16"/>
  <c r="P16" i="16"/>
  <c r="O16" i="16"/>
  <c r="M16" i="16"/>
  <c r="P15" i="16"/>
  <c r="O15" i="16"/>
  <c r="M15" i="16"/>
  <c r="F15" i="16"/>
  <c r="F17" i="16"/>
  <c r="G17" i="16"/>
  <c r="F18" i="16"/>
  <c r="G18" i="16"/>
  <c r="E18" i="16"/>
  <c r="E17" i="16"/>
  <c r="E16" i="16"/>
  <c r="E15" i="16"/>
  <c r="F17" i="17"/>
  <c r="F21" i="18"/>
  <c r="F17" i="21"/>
  <c r="F18" i="21"/>
  <c r="F19" i="21"/>
  <c r="F20" i="21"/>
  <c r="F21" i="21"/>
  <c r="F22" i="21"/>
  <c r="F23" i="21"/>
  <c r="F24" i="21"/>
  <c r="F25" i="21"/>
  <c r="P24" i="22"/>
  <c r="O24" i="22"/>
  <c r="M24" i="22"/>
  <c r="P23" i="22"/>
  <c r="O23" i="22"/>
  <c r="M23" i="22"/>
  <c r="M22" i="22"/>
  <c r="P21" i="22"/>
  <c r="O21" i="22"/>
  <c r="M21" i="22"/>
  <c r="M20" i="22"/>
  <c r="M17" i="22"/>
  <c r="M16" i="22"/>
  <c r="M15" i="22"/>
  <c r="F15" i="22"/>
  <c r="G15" i="22"/>
  <c r="G16" i="22"/>
  <c r="F17" i="22"/>
  <c r="F18" i="22"/>
  <c r="G18" i="22"/>
  <c r="F20" i="22"/>
  <c r="G20" i="22"/>
  <c r="F21" i="22"/>
  <c r="G21" i="22"/>
  <c r="F22" i="22"/>
  <c r="G22" i="22"/>
  <c r="F23" i="22"/>
  <c r="G23" i="22"/>
  <c r="F24" i="22"/>
  <c r="G24" i="22"/>
  <c r="E24" i="22"/>
  <c r="E23" i="22"/>
  <c r="E21" i="22"/>
  <c r="E22" i="22"/>
  <c r="E20" i="22"/>
  <c r="E18" i="22"/>
  <c r="E15" i="22"/>
  <c r="M23" i="23"/>
  <c r="M22" i="23"/>
  <c r="M21" i="23"/>
  <c r="P20" i="23"/>
  <c r="M20" i="23"/>
  <c r="P19" i="23"/>
  <c r="M19" i="23"/>
  <c r="F17" i="23"/>
  <c r="G17" i="23"/>
  <c r="F18" i="23"/>
  <c r="F19" i="23"/>
  <c r="G19" i="23"/>
  <c r="F20" i="23"/>
  <c r="G20" i="23"/>
  <c r="F21" i="23"/>
  <c r="G21" i="23"/>
  <c r="F22" i="23"/>
  <c r="G22" i="23"/>
  <c r="F23" i="23"/>
  <c r="G23" i="23"/>
  <c r="E23" i="23"/>
  <c r="E21" i="23"/>
  <c r="E20" i="23"/>
  <c r="E19" i="23"/>
  <c r="E18" i="23"/>
  <c r="E17" i="23"/>
  <c r="E14" i="24"/>
  <c r="P94" i="45"/>
  <c r="O94" i="45"/>
  <c r="P93" i="45"/>
  <c r="O93" i="45"/>
  <c r="P92" i="45"/>
  <c r="O92" i="45"/>
  <c r="O84" i="45"/>
  <c r="O83" i="45"/>
  <c r="M81" i="45"/>
  <c r="O77" i="45"/>
  <c r="O76" i="45"/>
  <c r="P75" i="45"/>
  <c r="P66" i="45"/>
  <c r="P65" i="45"/>
  <c r="O65" i="45"/>
  <c r="P64" i="45"/>
  <c r="O64" i="45"/>
  <c r="P63" i="45"/>
  <c r="O63" i="45"/>
  <c r="P62" i="45"/>
  <c r="O62" i="45"/>
  <c r="P61" i="45"/>
  <c r="O61" i="45"/>
  <c r="P60" i="45"/>
  <c r="O60" i="45"/>
  <c r="P52" i="45"/>
  <c r="O52" i="45"/>
  <c r="P50" i="45"/>
  <c r="O50" i="45"/>
  <c r="P49" i="45"/>
  <c r="P48" i="45"/>
  <c r="O48" i="45"/>
  <c r="P47" i="45"/>
  <c r="O47" i="45"/>
  <c r="P46" i="45"/>
  <c r="O46" i="45"/>
  <c r="P45" i="45"/>
  <c r="O45" i="45"/>
  <c r="P44" i="45"/>
  <c r="O44" i="45"/>
  <c r="P35" i="45"/>
  <c r="O35" i="45"/>
  <c r="P34" i="45"/>
  <c r="O34" i="45"/>
  <c r="P33" i="45"/>
  <c r="O33" i="45"/>
  <c r="P32" i="45"/>
  <c r="O32" i="45"/>
  <c r="P31" i="45"/>
  <c r="O31" i="45"/>
  <c r="P30" i="45"/>
  <c r="O30" i="45"/>
  <c r="P26" i="45"/>
  <c r="O26" i="45"/>
  <c r="P25" i="45"/>
  <c r="O25" i="45"/>
  <c r="P24" i="45"/>
  <c r="O24" i="45"/>
  <c r="P23" i="45"/>
  <c r="O23" i="45"/>
  <c r="P22" i="45"/>
  <c r="O22" i="45"/>
  <c r="P21" i="45"/>
  <c r="O21" i="45"/>
  <c r="P20" i="45"/>
  <c r="O20" i="45"/>
  <c r="P19" i="45"/>
  <c r="O19" i="45"/>
  <c r="P18" i="45"/>
  <c r="O18" i="45"/>
  <c r="P17" i="45"/>
  <c r="O17" i="45"/>
  <c r="P16" i="45"/>
  <c r="O16" i="45"/>
  <c r="F17" i="45"/>
  <c r="F18" i="45"/>
  <c r="F19" i="45"/>
  <c r="F20" i="45"/>
  <c r="F21" i="45"/>
  <c r="F22" i="45"/>
  <c r="F23" i="45"/>
  <c r="G23" i="45"/>
  <c r="F24" i="45"/>
  <c r="F25" i="45"/>
  <c r="F26" i="45"/>
  <c r="P52" i="7" l="1"/>
  <c r="P36" i="45"/>
  <c r="O95" i="45"/>
  <c r="O97" i="45" s="1"/>
  <c r="P95" i="45"/>
  <c r="P97" i="45" s="1"/>
  <c r="F26" i="22"/>
  <c r="F27" i="45"/>
  <c r="F38" i="45" s="1"/>
  <c r="F99" i="45" s="1"/>
  <c r="P27" i="45"/>
  <c r="O27" i="45"/>
  <c r="H23" i="22"/>
  <c r="J23" i="22" s="1"/>
  <c r="O36" i="45"/>
  <c r="H15" i="22"/>
  <c r="J15" i="22" s="1"/>
  <c r="O38" i="45" l="1"/>
  <c r="P38" i="45"/>
  <c r="E22" i="45"/>
  <c r="E21" i="45"/>
  <c r="F15" i="52"/>
  <c r="F17" i="52"/>
  <c r="F18" i="52"/>
  <c r="F19" i="52"/>
  <c r="F20" i="52"/>
  <c r="F21" i="52"/>
  <c r="F22" i="52"/>
  <c r="F23" i="52"/>
  <c r="F24" i="52"/>
  <c r="F25" i="52"/>
  <c r="M131" i="83"/>
  <c r="M129" i="83"/>
  <c r="M128" i="83"/>
  <c r="M127" i="83"/>
  <c r="M126" i="83"/>
  <c r="M125" i="83"/>
  <c r="M123" i="83"/>
  <c r="P115" i="83"/>
  <c r="O115" i="83"/>
  <c r="M115" i="83"/>
  <c r="P114" i="83"/>
  <c r="O114" i="83"/>
  <c r="M114" i="83"/>
  <c r="P111" i="83"/>
  <c r="O111" i="83"/>
  <c r="M111" i="83"/>
  <c r="P110" i="83"/>
  <c r="O110" i="83"/>
  <c r="M110" i="83"/>
  <c r="P109" i="83"/>
  <c r="O109" i="83"/>
  <c r="M109" i="83"/>
  <c r="M102" i="83"/>
  <c r="M101" i="83"/>
  <c r="O98" i="83"/>
  <c r="M98" i="83"/>
  <c r="O97" i="83"/>
  <c r="M97" i="83"/>
  <c r="P96" i="83"/>
  <c r="O96" i="83"/>
  <c r="M96" i="83"/>
  <c r="P95" i="83"/>
  <c r="O95" i="83"/>
  <c r="M95" i="83"/>
  <c r="M91" i="83"/>
  <c r="O90" i="83"/>
  <c r="M90" i="83"/>
  <c r="M89" i="83"/>
  <c r="O86" i="83"/>
  <c r="M86" i="83"/>
  <c r="P85" i="83"/>
  <c r="M85" i="83"/>
  <c r="M74" i="83"/>
  <c r="M75" i="83" s="1"/>
  <c r="M70" i="83"/>
  <c r="P69" i="83"/>
  <c r="M69" i="83"/>
  <c r="P68" i="83"/>
  <c r="O68" i="83"/>
  <c r="M68" i="83"/>
  <c r="P67" i="83"/>
  <c r="O67" i="83"/>
  <c r="M67" i="83"/>
  <c r="P66" i="83"/>
  <c r="O66" i="83"/>
  <c r="M66" i="83"/>
  <c r="P65" i="83"/>
  <c r="O65" i="83"/>
  <c r="M65" i="83"/>
  <c r="P64" i="83"/>
  <c r="O64" i="83"/>
  <c r="M64" i="83"/>
  <c r="P63" i="83"/>
  <c r="O63" i="83"/>
  <c r="M63" i="83"/>
  <c r="M56" i="83"/>
  <c r="M58" i="83" s="1"/>
  <c r="P52" i="83"/>
  <c r="O52" i="83"/>
  <c r="M52" i="83"/>
  <c r="M51" i="83"/>
  <c r="P50" i="83"/>
  <c r="O50" i="83"/>
  <c r="M50" i="83"/>
  <c r="P49" i="83"/>
  <c r="M49" i="83"/>
  <c r="P48" i="83"/>
  <c r="O48" i="83"/>
  <c r="M48" i="83"/>
  <c r="P47" i="83"/>
  <c r="O47" i="83"/>
  <c r="M47" i="83"/>
  <c r="P46" i="83"/>
  <c r="O46" i="83"/>
  <c r="M46" i="83"/>
  <c r="P45" i="83"/>
  <c r="O45" i="83"/>
  <c r="M45" i="83"/>
  <c r="P44" i="83"/>
  <c r="O44" i="83"/>
  <c r="M44" i="83"/>
  <c r="P36" i="83"/>
  <c r="O36" i="83"/>
  <c r="M36" i="83"/>
  <c r="P35" i="83"/>
  <c r="O35" i="83"/>
  <c r="P34" i="83"/>
  <c r="O34" i="83"/>
  <c r="M34" i="83"/>
  <c r="P33" i="83"/>
  <c r="O33" i="83"/>
  <c r="P32" i="83"/>
  <c r="O32" i="83"/>
  <c r="P31" i="83"/>
  <c r="O31" i="83"/>
  <c r="P30" i="83"/>
  <c r="O30" i="83"/>
  <c r="P24" i="83"/>
  <c r="O24" i="83"/>
  <c r="M24" i="83"/>
  <c r="P23" i="83"/>
  <c r="O23" i="83"/>
  <c r="P22" i="83"/>
  <c r="O22" i="83"/>
  <c r="M22" i="83"/>
  <c r="P21" i="83"/>
  <c r="O21" i="83"/>
  <c r="M21" i="83"/>
  <c r="P20" i="83"/>
  <c r="O20" i="83"/>
  <c r="M20" i="83"/>
  <c r="P19" i="83"/>
  <c r="O19" i="83"/>
  <c r="P18" i="83"/>
  <c r="O18" i="83"/>
  <c r="P17" i="83"/>
  <c r="O17" i="83"/>
  <c r="M17" i="83"/>
  <c r="P16" i="83"/>
  <c r="O16" i="83"/>
  <c r="M16" i="83"/>
  <c r="E102" i="83"/>
  <c r="E101" i="83"/>
  <c r="E96" i="83"/>
  <c r="E97" i="83"/>
  <c r="E98" i="83"/>
  <c r="E95" i="83"/>
  <c r="M103" i="83" l="1"/>
  <c r="M71" i="83"/>
  <c r="P112" i="83"/>
  <c r="P116" i="83"/>
  <c r="M87" i="83"/>
  <c r="M92" i="83" s="1"/>
  <c r="M99" i="83"/>
  <c r="M112" i="83"/>
  <c r="O112" i="83"/>
  <c r="M116" i="83"/>
  <c r="O99" i="83"/>
  <c r="O116" i="83"/>
  <c r="O27" i="83"/>
  <c r="O37" i="83"/>
  <c r="P27" i="83"/>
  <c r="P37" i="83"/>
  <c r="M77" i="83"/>
  <c r="M53" i="83"/>
  <c r="M60" i="83" s="1"/>
  <c r="E115" i="83"/>
  <c r="E114" i="83"/>
  <c r="E110" i="83"/>
  <c r="E111" i="83"/>
  <c r="E109" i="83"/>
  <c r="E124" i="83"/>
  <c r="E125" i="83"/>
  <c r="E126" i="83"/>
  <c r="E127" i="83"/>
  <c r="E128" i="83"/>
  <c r="E129" i="83"/>
  <c r="E130" i="83"/>
  <c r="E132" i="83"/>
  <c r="E123" i="83"/>
  <c r="E91" i="83"/>
  <c r="E90" i="83"/>
  <c r="E89" i="83"/>
  <c r="E86" i="83"/>
  <c r="E85" i="83"/>
  <c r="F74" i="83"/>
  <c r="G74" i="83"/>
  <c r="E74" i="83"/>
  <c r="F63" i="83"/>
  <c r="G63" i="83"/>
  <c r="F64" i="83"/>
  <c r="G64" i="83"/>
  <c r="F65" i="83"/>
  <c r="G65" i="83"/>
  <c r="F66" i="83"/>
  <c r="G66" i="83"/>
  <c r="F67" i="83"/>
  <c r="G67" i="83"/>
  <c r="F68" i="83"/>
  <c r="G68" i="83"/>
  <c r="F69" i="83"/>
  <c r="G69" i="83"/>
  <c r="F70" i="83"/>
  <c r="G70" i="83"/>
  <c r="E64" i="83"/>
  <c r="E65" i="83"/>
  <c r="E66" i="83"/>
  <c r="E67" i="83"/>
  <c r="E68" i="83"/>
  <c r="E69" i="83"/>
  <c r="E70" i="83"/>
  <c r="E63" i="83"/>
  <c r="F56" i="83"/>
  <c r="G56" i="83"/>
  <c r="F44" i="83"/>
  <c r="G44" i="83"/>
  <c r="F45" i="83"/>
  <c r="G45" i="83"/>
  <c r="F46" i="83"/>
  <c r="G46" i="83"/>
  <c r="F47" i="83"/>
  <c r="G47" i="83"/>
  <c r="F48" i="83"/>
  <c r="G48" i="83"/>
  <c r="F49" i="83"/>
  <c r="G49" i="83"/>
  <c r="F50" i="83"/>
  <c r="G50" i="83"/>
  <c r="F51" i="83"/>
  <c r="G51" i="83"/>
  <c r="F52" i="83"/>
  <c r="G52" i="83"/>
  <c r="E45" i="83"/>
  <c r="E46" i="83"/>
  <c r="E47" i="83"/>
  <c r="E48" i="83"/>
  <c r="E49" i="83"/>
  <c r="E50" i="83"/>
  <c r="E52" i="83"/>
  <c r="E44" i="83"/>
  <c r="F30" i="83"/>
  <c r="G30" i="83"/>
  <c r="F31" i="83"/>
  <c r="G31" i="83"/>
  <c r="F32" i="83"/>
  <c r="G32" i="83"/>
  <c r="F33" i="83"/>
  <c r="G33" i="83"/>
  <c r="F34" i="83"/>
  <c r="G34" i="83"/>
  <c r="F35" i="83"/>
  <c r="G35" i="83"/>
  <c r="F36" i="83"/>
  <c r="G36" i="83"/>
  <c r="E31" i="83"/>
  <c r="E32" i="83"/>
  <c r="E33" i="83"/>
  <c r="E34" i="83"/>
  <c r="E35" i="83"/>
  <c r="E36" i="83"/>
  <c r="E30" i="83"/>
  <c r="G16" i="83"/>
  <c r="F17" i="83"/>
  <c r="G17" i="83"/>
  <c r="F18" i="83"/>
  <c r="G18" i="83"/>
  <c r="F19" i="83"/>
  <c r="G19" i="83"/>
  <c r="F20" i="83"/>
  <c r="G20" i="83"/>
  <c r="F21" i="83"/>
  <c r="G21" i="83"/>
  <c r="F22" i="83"/>
  <c r="G22" i="83"/>
  <c r="F23" i="83"/>
  <c r="G23" i="83"/>
  <c r="F24" i="83"/>
  <c r="G24" i="83"/>
  <c r="E17" i="83"/>
  <c r="E18" i="83"/>
  <c r="E19" i="83"/>
  <c r="E20" i="83"/>
  <c r="E21" i="83"/>
  <c r="E22" i="83"/>
  <c r="E23" i="83"/>
  <c r="E24" i="83"/>
  <c r="E16" i="83"/>
  <c r="M65" i="96"/>
  <c r="F54" i="96"/>
  <c r="F55" i="96"/>
  <c r="F56" i="96"/>
  <c r="F58" i="96"/>
  <c r="F59" i="96"/>
  <c r="F60" i="96"/>
  <c r="F61" i="96"/>
  <c r="F62" i="96"/>
  <c r="F63" i="96"/>
  <c r="F64" i="96"/>
  <c r="F65" i="96"/>
  <c r="E65" i="96"/>
  <c r="E54" i="96"/>
  <c r="P49" i="96"/>
  <c r="O49" i="96"/>
  <c r="M49" i="96"/>
  <c r="P48" i="96"/>
  <c r="O48" i="96"/>
  <c r="M48" i="96"/>
  <c r="P47" i="96"/>
  <c r="O47" i="96"/>
  <c r="M47" i="96"/>
  <c r="P46" i="96"/>
  <c r="O46" i="96"/>
  <c r="M46" i="96"/>
  <c r="P45" i="96"/>
  <c r="O45" i="96"/>
  <c r="M45" i="96"/>
  <c r="P44" i="96"/>
  <c r="M44" i="96"/>
  <c r="P43" i="96"/>
  <c r="O43" i="96"/>
  <c r="M43" i="96"/>
  <c r="P42" i="96"/>
  <c r="O42" i="96"/>
  <c r="M42" i="96"/>
  <c r="P41" i="96"/>
  <c r="O41" i="96"/>
  <c r="M41" i="96"/>
  <c r="P40" i="96"/>
  <c r="O40" i="96"/>
  <c r="M40" i="96"/>
  <c r="P39" i="96"/>
  <c r="O39" i="96"/>
  <c r="M39" i="96"/>
  <c r="P38" i="96"/>
  <c r="O38" i="96"/>
  <c r="M38" i="96"/>
  <c r="P37" i="96"/>
  <c r="O37" i="96"/>
  <c r="M37" i="96"/>
  <c r="P36" i="96"/>
  <c r="O36" i="96"/>
  <c r="M36" i="96"/>
  <c r="P35" i="96"/>
  <c r="O35" i="96"/>
  <c r="M35" i="96"/>
  <c r="P34" i="96"/>
  <c r="O34" i="96"/>
  <c r="M34" i="96"/>
  <c r="F34" i="96"/>
  <c r="F35" i="96"/>
  <c r="F36" i="96"/>
  <c r="F37" i="96"/>
  <c r="G37" i="96"/>
  <c r="F38" i="96"/>
  <c r="F39" i="96"/>
  <c r="F40" i="96"/>
  <c r="F41" i="96"/>
  <c r="F42" i="96"/>
  <c r="F43" i="96"/>
  <c r="F44" i="96"/>
  <c r="F45" i="96"/>
  <c r="F46" i="96"/>
  <c r="F47" i="96"/>
  <c r="F48" i="96"/>
  <c r="G48" i="96"/>
  <c r="F49" i="96"/>
  <c r="E37" i="96"/>
  <c r="P29" i="96"/>
  <c r="O29" i="96"/>
  <c r="P28" i="96"/>
  <c r="O28" i="96"/>
  <c r="P27" i="96"/>
  <c r="O27" i="96"/>
  <c r="P26" i="96"/>
  <c r="O26" i="96"/>
  <c r="P25" i="96"/>
  <c r="O25" i="96"/>
  <c r="P24" i="96"/>
  <c r="O24" i="96"/>
  <c r="P23" i="96"/>
  <c r="O23" i="96"/>
  <c r="P22" i="96"/>
  <c r="O22" i="96"/>
  <c r="P21" i="96"/>
  <c r="O21" i="96"/>
  <c r="F21" i="96"/>
  <c r="F24" i="96"/>
  <c r="F25" i="96"/>
  <c r="F26" i="96"/>
  <c r="F27" i="96"/>
  <c r="F28" i="96"/>
  <c r="F29" i="96"/>
  <c r="P15" i="96"/>
  <c r="O15" i="96"/>
  <c r="N15" i="96"/>
  <c r="M15" i="96"/>
  <c r="F15" i="96"/>
  <c r="G15" i="96"/>
  <c r="F17" i="96"/>
  <c r="Q37" i="100"/>
  <c r="P37" i="100"/>
  <c r="N37" i="100"/>
  <c r="Q36" i="100"/>
  <c r="P36" i="100"/>
  <c r="Q34" i="100"/>
  <c r="P34" i="100"/>
  <c r="N34" i="100"/>
  <c r="F34" i="100"/>
  <c r="G34" i="100"/>
  <c r="F35" i="100"/>
  <c r="G35" i="100"/>
  <c r="F36" i="100"/>
  <c r="G36" i="100"/>
  <c r="F37" i="100"/>
  <c r="G37" i="100"/>
  <c r="F38" i="100"/>
  <c r="G38" i="100"/>
  <c r="E35" i="100"/>
  <c r="E36" i="100"/>
  <c r="E37" i="100"/>
  <c r="E38" i="100"/>
  <c r="E34" i="100"/>
  <c r="G25" i="100"/>
  <c r="F17" i="100"/>
  <c r="G17" i="100"/>
  <c r="H17" i="100"/>
  <c r="F18" i="100"/>
  <c r="G18" i="100"/>
  <c r="F19" i="100"/>
  <c r="G19" i="100"/>
  <c r="H19" i="100"/>
  <c r="F20" i="100"/>
  <c r="G20" i="100"/>
  <c r="H20" i="100"/>
  <c r="P47" i="103"/>
  <c r="O47" i="103"/>
  <c r="F47" i="103"/>
  <c r="P44" i="103"/>
  <c r="O44" i="103"/>
  <c r="P32" i="103"/>
  <c r="O32" i="103"/>
  <c r="P31" i="103"/>
  <c r="O31" i="103"/>
  <c r="F31" i="103"/>
  <c r="F32" i="103"/>
  <c r="G32" i="103"/>
  <c r="P23" i="103"/>
  <c r="O23" i="103"/>
  <c r="N23" i="103"/>
  <c r="M23" i="103"/>
  <c r="P22" i="103"/>
  <c r="O22" i="103"/>
  <c r="F20" i="103"/>
  <c r="F21" i="103"/>
  <c r="F22" i="103"/>
  <c r="F23" i="103"/>
  <c r="F29" i="103"/>
  <c r="F30" i="103"/>
  <c r="E23" i="103"/>
  <c r="G125" i="114"/>
  <c r="I125" i="114" s="1"/>
  <c r="K125" i="114" s="1"/>
  <c r="Q109" i="114"/>
  <c r="P109" i="114"/>
  <c r="N109" i="114"/>
  <c r="Q108" i="114"/>
  <c r="P108" i="114"/>
  <c r="N108" i="114"/>
  <c r="Q105" i="114"/>
  <c r="P105" i="114"/>
  <c r="N105" i="114"/>
  <c r="N104" i="114"/>
  <c r="Q102" i="114"/>
  <c r="N102" i="114"/>
  <c r="Q101" i="114"/>
  <c r="P101" i="114"/>
  <c r="N101" i="114"/>
  <c r="Q100" i="114"/>
  <c r="P100" i="114"/>
  <c r="N100" i="114"/>
  <c r="Q99" i="114"/>
  <c r="N99" i="114"/>
  <c r="Q98" i="114"/>
  <c r="N98" i="114"/>
  <c r="Q97" i="114"/>
  <c r="N97" i="114"/>
  <c r="Q93" i="114"/>
  <c r="P93" i="114"/>
  <c r="N93" i="114"/>
  <c r="Q92" i="114"/>
  <c r="P92" i="114"/>
  <c r="N92" i="114"/>
  <c r="N88" i="114"/>
  <c r="Q87" i="114"/>
  <c r="P87" i="114"/>
  <c r="N87" i="114"/>
  <c r="Q86" i="114"/>
  <c r="P86" i="114"/>
  <c r="N86" i="114"/>
  <c r="Q85" i="114"/>
  <c r="P85" i="114"/>
  <c r="N85" i="114"/>
  <c r="Q84" i="114"/>
  <c r="P84" i="114"/>
  <c r="N84" i="114"/>
  <c r="P52" i="114"/>
  <c r="N49" i="114"/>
  <c r="Q48" i="114"/>
  <c r="P48" i="114"/>
  <c r="N48" i="114"/>
  <c r="Q47" i="114"/>
  <c r="P47" i="114"/>
  <c r="N47" i="114"/>
  <c r="Q46" i="114"/>
  <c r="P46" i="114"/>
  <c r="N46" i="114"/>
  <c r="Q45" i="114"/>
  <c r="P45" i="114"/>
  <c r="N45" i="114"/>
  <c r="Q44" i="114"/>
  <c r="P44" i="114"/>
  <c r="N44" i="114"/>
  <c r="Q39" i="114"/>
  <c r="P39" i="114"/>
  <c r="N39" i="114"/>
  <c r="Q38" i="114"/>
  <c r="P38" i="114"/>
  <c r="N38" i="114"/>
  <c r="Q37" i="114"/>
  <c r="P37" i="114"/>
  <c r="N37" i="114"/>
  <c r="N36" i="114"/>
  <c r="Q35" i="114"/>
  <c r="P35" i="114"/>
  <c r="N35" i="114"/>
  <c r="Q34" i="114"/>
  <c r="P34" i="114"/>
  <c r="N34" i="114"/>
  <c r="Q33" i="114"/>
  <c r="P33" i="114"/>
  <c r="N33" i="114"/>
  <c r="Q32" i="114"/>
  <c r="P32" i="114"/>
  <c r="N31" i="114"/>
  <c r="N30" i="114"/>
  <c r="N29" i="114"/>
  <c r="N27" i="114"/>
  <c r="Q25" i="114"/>
  <c r="P25" i="114"/>
  <c r="N25" i="114"/>
  <c r="P24" i="114"/>
  <c r="N22" i="114"/>
  <c r="Q18" i="114"/>
  <c r="P18" i="114"/>
  <c r="Q17" i="114"/>
  <c r="P17" i="114"/>
  <c r="Q16" i="114"/>
  <c r="P16" i="114"/>
  <c r="Q15" i="114"/>
  <c r="P15" i="114"/>
  <c r="G114" i="114"/>
  <c r="G115" i="114"/>
  <c r="H115" i="114"/>
  <c r="G116" i="114"/>
  <c r="H116" i="114"/>
  <c r="G117" i="114"/>
  <c r="H117" i="114"/>
  <c r="G118" i="114"/>
  <c r="H118" i="114"/>
  <c r="G119" i="114"/>
  <c r="G120" i="114"/>
  <c r="H84" i="114"/>
  <c r="H85" i="114"/>
  <c r="H86" i="114"/>
  <c r="G87" i="114"/>
  <c r="G88" i="114"/>
  <c r="G89" i="114"/>
  <c r="G90" i="114"/>
  <c r="G91" i="114"/>
  <c r="G92" i="114"/>
  <c r="H92" i="114"/>
  <c r="G93" i="114"/>
  <c r="G94" i="114"/>
  <c r="G95" i="114"/>
  <c r="G96" i="114"/>
  <c r="G97" i="114"/>
  <c r="G98" i="114"/>
  <c r="G99" i="114"/>
  <c r="G100" i="114"/>
  <c r="G101" i="114"/>
  <c r="G102" i="114"/>
  <c r="G103" i="114"/>
  <c r="G104" i="114"/>
  <c r="H105" i="114"/>
  <c r="G106" i="114"/>
  <c r="G107" i="114"/>
  <c r="H108" i="114"/>
  <c r="G109" i="114"/>
  <c r="H109" i="114"/>
  <c r="G110" i="114"/>
  <c r="G111" i="114"/>
  <c r="G76" i="114"/>
  <c r="G77" i="114"/>
  <c r="G78" i="114"/>
  <c r="G79" i="114"/>
  <c r="G65" i="114"/>
  <c r="G66" i="114"/>
  <c r="G67" i="114"/>
  <c r="G68" i="114"/>
  <c r="H68" i="114"/>
  <c r="G69" i="114"/>
  <c r="H69" i="114"/>
  <c r="G70" i="114"/>
  <c r="H70" i="114"/>
  <c r="G71" i="114"/>
  <c r="G72" i="114"/>
  <c r="G73" i="114"/>
  <c r="G55" i="114"/>
  <c r="G56" i="114"/>
  <c r="G57" i="114"/>
  <c r="G58" i="114"/>
  <c r="G59" i="114"/>
  <c r="G60" i="114"/>
  <c r="G61" i="114"/>
  <c r="H25" i="114"/>
  <c r="H29" i="114"/>
  <c r="H31" i="114"/>
  <c r="H34" i="114"/>
  <c r="H35" i="114"/>
  <c r="H39" i="114"/>
  <c r="H45" i="114"/>
  <c r="H48" i="114"/>
  <c r="H50" i="114"/>
  <c r="H51" i="114"/>
  <c r="G15" i="114"/>
  <c r="G16" i="114"/>
  <c r="G17" i="114"/>
  <c r="G18" i="114"/>
  <c r="G19" i="114"/>
  <c r="G20" i="114"/>
  <c r="G21" i="114"/>
  <c r="G22" i="114"/>
  <c r="G23" i="114"/>
  <c r="G24" i="114"/>
  <c r="G25" i="114"/>
  <c r="G26" i="114"/>
  <c r="G27" i="114"/>
  <c r="G28" i="114"/>
  <c r="G29" i="114"/>
  <c r="G30" i="114"/>
  <c r="G31" i="114"/>
  <c r="G32" i="114"/>
  <c r="G33" i="114"/>
  <c r="G36" i="114"/>
  <c r="G37" i="114"/>
  <c r="G38" i="114"/>
  <c r="G40" i="114"/>
  <c r="G41" i="114"/>
  <c r="G42" i="114"/>
  <c r="G43" i="114"/>
  <c r="G44" i="114"/>
  <c r="G45" i="114"/>
  <c r="G46" i="114"/>
  <c r="G47" i="114"/>
  <c r="G48" i="114"/>
  <c r="G49" i="114"/>
  <c r="G50" i="114"/>
  <c r="G51" i="114"/>
  <c r="G52" i="114"/>
  <c r="E87" i="124"/>
  <c r="E90" i="124"/>
  <c r="E92" i="124"/>
  <c r="E94" i="124"/>
  <c r="E96" i="124"/>
  <c r="E99" i="124"/>
  <c r="E101" i="124"/>
  <c r="E102" i="124"/>
  <c r="E103" i="124"/>
  <c r="E104" i="124"/>
  <c r="E105" i="124"/>
  <c r="E106" i="124"/>
  <c r="E107" i="124"/>
  <c r="E108" i="124"/>
  <c r="E109" i="124"/>
  <c r="E115" i="124"/>
  <c r="E116" i="124"/>
  <c r="E117" i="124"/>
  <c r="E118" i="124"/>
  <c r="E127" i="124"/>
  <c r="E28" i="124"/>
  <c r="E30" i="124"/>
  <c r="J22" i="124"/>
  <c r="I22" i="124"/>
  <c r="J21" i="124"/>
  <c r="I21" i="124"/>
  <c r="J19" i="124"/>
  <c r="I19" i="124"/>
  <c r="J18" i="124"/>
  <c r="I18" i="124"/>
  <c r="J16" i="124"/>
  <c r="I16" i="124"/>
  <c r="J13" i="124"/>
  <c r="I13" i="124"/>
  <c r="H22" i="124"/>
  <c r="H21" i="124"/>
  <c r="H19" i="124"/>
  <c r="H18" i="124"/>
  <c r="H16" i="124"/>
  <c r="H13" i="124"/>
  <c r="E13" i="124"/>
  <c r="D127" i="124"/>
  <c r="D117" i="124"/>
  <c r="D109" i="124"/>
  <c r="D101" i="124"/>
  <c r="D92" i="124"/>
  <c r="D24" i="124"/>
  <c r="D19" i="124"/>
  <c r="D18" i="124"/>
  <c r="D16" i="124"/>
  <c r="D13" i="124"/>
  <c r="P20" i="142"/>
  <c r="P19" i="142"/>
  <c r="P18" i="142"/>
  <c r="P17" i="142"/>
  <c r="F17" i="142"/>
  <c r="F18" i="142"/>
  <c r="F19" i="142"/>
  <c r="F20" i="142"/>
  <c r="E18" i="142"/>
  <c r="E18" i="161" s="1"/>
  <c r="E19" i="142"/>
  <c r="E19" i="161" s="1"/>
  <c r="E20" i="142"/>
  <c r="E20" i="161" s="1"/>
  <c r="E17" i="142"/>
  <c r="E17" i="161" s="1"/>
  <c r="E25" i="161" l="1"/>
  <c r="M105" i="83"/>
  <c r="M118" i="83" s="1"/>
  <c r="O39" i="83"/>
  <c r="P39" i="83"/>
  <c r="M79" i="83"/>
  <c r="F13" i="124"/>
  <c r="A15" i="154" l="1"/>
  <c r="A16" i="154" s="1"/>
  <c r="A17" i="154" s="1"/>
  <c r="A18" i="154" s="1"/>
  <c r="B5" i="154"/>
  <c r="A15" i="153"/>
  <c r="A16" i="153" s="1"/>
  <c r="A17" i="153" s="1"/>
  <c r="A18" i="153" s="1"/>
  <c r="A19" i="153" s="1"/>
  <c r="A20" i="153" s="1"/>
  <c r="A21" i="153" s="1"/>
  <c r="F36" i="3" l="1"/>
  <c r="F33" i="3"/>
  <c r="F34" i="3"/>
  <c r="F32" i="3"/>
  <c r="A12" i="149" l="1"/>
  <c r="A13" i="149" s="1"/>
  <c r="A14" i="149" s="1"/>
  <c r="A15" i="149" s="1"/>
  <c r="A15" i="142"/>
  <c r="A16" i="142" s="1"/>
  <c r="A17" i="142" s="1"/>
  <c r="A18" i="142" s="1"/>
  <c r="A19" i="142" s="1"/>
  <c r="A20" i="142" s="1"/>
  <c r="A21" i="142" s="1"/>
  <c r="A22" i="142" s="1"/>
  <c r="A23" i="142" s="1"/>
  <c r="A24" i="142" s="1"/>
  <c r="E24" i="142"/>
  <c r="F24" i="142"/>
  <c r="P24" i="142"/>
  <c r="R24" i="142"/>
  <c r="A15" i="140"/>
  <c r="A16" i="140" s="1"/>
  <c r="A17" i="140" s="1"/>
  <c r="A10" i="138"/>
  <c r="A11" i="138" s="1"/>
  <c r="A12" i="138" s="1"/>
  <c r="A13" i="138" s="1"/>
  <c r="A15" i="136"/>
  <c r="A16" i="136" s="1"/>
  <c r="A17" i="136" s="1"/>
  <c r="A18" i="136" s="1"/>
  <c r="A15" i="128"/>
  <c r="A16" i="128" s="1"/>
  <c r="A17" i="128" s="1"/>
  <c r="G82" i="124"/>
  <c r="G129" i="124"/>
  <c r="A14" i="116"/>
  <c r="A15" i="116" s="1"/>
  <c r="A16" i="116" s="1"/>
  <c r="A17" i="116" s="1"/>
  <c r="A159" i="115"/>
  <c r="A160" i="115" s="1"/>
  <c r="A161" i="115" s="1"/>
  <c r="A162" i="115" s="1"/>
  <c r="A163" i="115" s="1"/>
  <c r="A164" i="115" s="1"/>
  <c r="A165" i="115" s="1"/>
  <c r="A166" i="115" s="1"/>
  <c r="A167" i="115" s="1"/>
  <c r="A168" i="115" s="1"/>
  <c r="A15" i="114"/>
  <c r="A16" i="114" s="1"/>
  <c r="A17" i="114" s="1"/>
  <c r="A18" i="114" s="1"/>
  <c r="A19" i="114" s="1"/>
  <c r="A20" i="114" s="1"/>
  <c r="A21" i="114" s="1"/>
  <c r="A22" i="114" s="1"/>
  <c r="A23" i="114" s="1"/>
  <c r="A24" i="114" s="1"/>
  <c r="A25" i="114" s="1"/>
  <c r="A26" i="114" s="1"/>
  <c r="A27" i="114" s="1"/>
  <c r="A28" i="114" s="1"/>
  <c r="A29" i="114" s="1"/>
  <c r="A30" i="114" s="1"/>
  <c r="A31" i="114" s="1"/>
  <c r="A32" i="114" s="1"/>
  <c r="A33" i="114" s="1"/>
  <c r="A34" i="114" s="1"/>
  <c r="A37" i="114" s="1"/>
  <c r="A38" i="114" s="1"/>
  <c r="A39" i="114" s="1"/>
  <c r="A40" i="114" s="1"/>
  <c r="A41" i="114" s="1"/>
  <c r="A42" i="114" s="1"/>
  <c r="A43" i="114" s="1"/>
  <c r="A44" i="114" s="1"/>
  <c r="A45" i="114" s="1"/>
  <c r="A46" i="114" s="1"/>
  <c r="A47" i="114" s="1"/>
  <c r="A48" i="114" s="1"/>
  <c r="A49" i="114" s="1"/>
  <c r="A50" i="114" s="1"/>
  <c r="A51" i="114" s="1"/>
  <c r="A52" i="114" s="1"/>
  <c r="A53" i="114" s="1"/>
  <c r="A54" i="114" s="1"/>
  <c r="A55" i="114" s="1"/>
  <c r="A56" i="114" s="1"/>
  <c r="A57" i="114" s="1"/>
  <c r="A58" i="114" s="1"/>
  <c r="A59" i="114" s="1"/>
  <c r="A60" i="114" s="1"/>
  <c r="A61" i="114" s="1"/>
  <c r="A62" i="114" s="1"/>
  <c r="A63" i="114" s="1"/>
  <c r="A64" i="114" s="1"/>
  <c r="A65" i="114" s="1"/>
  <c r="A66" i="114" s="1"/>
  <c r="A67" i="114" s="1"/>
  <c r="A68" i="114" s="1"/>
  <c r="A69" i="114" s="1"/>
  <c r="A70" i="114" s="1"/>
  <c r="A71" i="114" s="1"/>
  <c r="A72" i="114" s="1"/>
  <c r="A73" i="114" s="1"/>
  <c r="A74" i="114" s="1"/>
  <c r="A75" i="114" s="1"/>
  <c r="A76" i="114" s="1"/>
  <c r="A77" i="114" s="1"/>
  <c r="A78" i="114" s="1"/>
  <c r="A79" i="114" s="1"/>
  <c r="A80" i="114" s="1"/>
  <c r="A81" i="114" s="1"/>
  <c r="A82" i="114" s="1"/>
  <c r="A83" i="114" s="1"/>
  <c r="A84" i="114" s="1"/>
  <c r="A85" i="114" s="1"/>
  <c r="A86" i="114" s="1"/>
  <c r="A87" i="114" s="1"/>
  <c r="A88" i="114" s="1"/>
  <c r="A89" i="114" s="1"/>
  <c r="A90" i="114" s="1"/>
  <c r="A91" i="114" s="1"/>
  <c r="A92" i="114" s="1"/>
  <c r="A93" i="114" s="1"/>
  <c r="A94" i="114" s="1"/>
  <c r="A95" i="114" s="1"/>
  <c r="A96" i="114" s="1"/>
  <c r="A97" i="114" s="1"/>
  <c r="A98" i="114" s="1"/>
  <c r="A99" i="114" s="1"/>
  <c r="A100" i="114" s="1"/>
  <c r="A101" i="114" s="1"/>
  <c r="A102" i="114" s="1"/>
  <c r="A103" i="114" s="1"/>
  <c r="A104" i="114" s="1"/>
  <c r="A105" i="114" s="1"/>
  <c r="A106" i="114" s="1"/>
  <c r="A107" i="114" s="1"/>
  <c r="A108" i="114" s="1"/>
  <c r="A109" i="114" s="1"/>
  <c r="A110" i="114" s="1"/>
  <c r="A111" i="114" s="1"/>
  <c r="A112" i="114" s="1"/>
  <c r="A113" i="114" s="1"/>
  <c r="A114" i="114" s="1"/>
  <c r="A115" i="114" s="1"/>
  <c r="A116" i="114" s="1"/>
  <c r="A117" i="114" s="1"/>
  <c r="A118" i="114" s="1"/>
  <c r="A119" i="114" s="1"/>
  <c r="A120" i="114" s="1"/>
  <c r="A121" i="114" s="1"/>
  <c r="A122" i="114" s="1"/>
  <c r="A123" i="114" s="1"/>
  <c r="A124" i="114" s="1"/>
  <c r="A125" i="114" s="1"/>
  <c r="A126" i="114" s="1"/>
  <c r="I54" i="114"/>
  <c r="I62" i="114"/>
  <c r="R62" i="114"/>
  <c r="G74" i="114"/>
  <c r="G80" i="114" s="1"/>
  <c r="I75" i="114"/>
  <c r="N8" i="105"/>
  <c r="N9" i="105"/>
  <c r="P9" i="105"/>
  <c r="A15" i="103"/>
  <c r="A16" i="103" s="1"/>
  <c r="A17" i="103" s="1"/>
  <c r="A18" i="103" s="1"/>
  <c r="A19" i="103" s="1"/>
  <c r="A20" i="103" s="1"/>
  <c r="A21" i="103" s="1"/>
  <c r="A22" i="103" s="1"/>
  <c r="A23" i="103" s="1"/>
  <c r="A24" i="103" s="1"/>
  <c r="A25" i="103" s="1"/>
  <c r="A26" i="103" s="1"/>
  <c r="A27" i="103" s="1"/>
  <c r="A28" i="103" s="1"/>
  <c r="A29" i="103" s="1"/>
  <c r="A30" i="103" s="1"/>
  <c r="A31" i="103" s="1"/>
  <c r="A33" i="103" s="1"/>
  <c r="A34" i="103" s="1"/>
  <c r="A35" i="103" s="1"/>
  <c r="A36" i="103" s="1"/>
  <c r="A37" i="103" s="1"/>
  <c r="A38" i="103" s="1"/>
  <c r="A39" i="103" s="1"/>
  <c r="A40" i="103" s="1"/>
  <c r="A41" i="103" s="1"/>
  <c r="A42" i="103" s="1"/>
  <c r="A43" i="103" s="1"/>
  <c r="A44" i="103" s="1"/>
  <c r="A45" i="103" s="1"/>
  <c r="A46" i="103" s="1"/>
  <c r="A47" i="103" s="1"/>
  <c r="A48" i="103" s="1"/>
  <c r="A49" i="103" s="1"/>
  <c r="A50" i="103" s="1"/>
  <c r="A51" i="103" s="1"/>
  <c r="A52" i="103" s="1"/>
  <c r="A53" i="103" s="1"/>
  <c r="Q23" i="103"/>
  <c r="Q25" i="103"/>
  <c r="E35" i="103"/>
  <c r="H35" i="103"/>
  <c r="J35" i="103"/>
  <c r="M35" i="103"/>
  <c r="N35" i="103"/>
  <c r="O35" i="103"/>
  <c r="P35" i="103"/>
  <c r="Q35" i="103"/>
  <c r="H43" i="103"/>
  <c r="Q48" i="103"/>
  <c r="A15" i="100"/>
  <c r="A16" i="100" s="1"/>
  <c r="A17" i="100" s="1"/>
  <c r="A18" i="100" s="1"/>
  <c r="A19" i="100" s="1"/>
  <c r="A20" i="100" s="1"/>
  <c r="A21" i="100" s="1"/>
  <c r="A22" i="100" s="1"/>
  <c r="A23" i="100" s="1"/>
  <c r="A24" i="100" s="1"/>
  <c r="A25" i="100" s="1"/>
  <c r="A26" i="100" s="1"/>
  <c r="A27" i="100" s="1"/>
  <c r="A28" i="100" s="1"/>
  <c r="A29" i="100" s="1"/>
  <c r="A30" i="100" s="1"/>
  <c r="A31" i="100" s="1"/>
  <c r="A32" i="100" s="1"/>
  <c r="A33" i="100" s="1"/>
  <c r="A34" i="100" s="1"/>
  <c r="A35" i="100" s="1"/>
  <c r="A36" i="100" s="1"/>
  <c r="A37" i="100" s="1"/>
  <c r="A38" i="100" s="1"/>
  <c r="A39" i="100" s="1"/>
  <c r="A40" i="100" s="1"/>
  <c r="A41" i="100" s="1"/>
  <c r="F22" i="100"/>
  <c r="G22" i="100"/>
  <c r="I26" i="100"/>
  <c r="G27" i="100"/>
  <c r="I30" i="100"/>
  <c r="E31" i="100"/>
  <c r="F31" i="100"/>
  <c r="G31" i="100"/>
  <c r="H31" i="100"/>
  <c r="N31" i="100"/>
  <c r="P31" i="100"/>
  <c r="Q31" i="100"/>
  <c r="E39" i="100"/>
  <c r="F39" i="100"/>
  <c r="G39" i="100"/>
  <c r="A14" i="96"/>
  <c r="A15" i="96" s="1"/>
  <c r="A16" i="96" s="1"/>
  <c r="A17" i="96" s="1"/>
  <c r="A18" i="96" s="1"/>
  <c r="A19" i="96" s="1"/>
  <c r="A20" i="96" s="1"/>
  <c r="A21" i="96" s="1"/>
  <c r="A22" i="96" s="1"/>
  <c r="A23" i="96" s="1"/>
  <c r="A24" i="96" s="1"/>
  <c r="A25" i="96" s="1"/>
  <c r="A26" i="96" s="1"/>
  <c r="A27" i="96" s="1"/>
  <c r="A28" i="96" s="1"/>
  <c r="A29" i="96" s="1"/>
  <c r="A30" i="96" s="1"/>
  <c r="A31" i="96" s="1"/>
  <c r="A32" i="96" s="1"/>
  <c r="A33" i="96" s="1"/>
  <c r="A34" i="96" s="1"/>
  <c r="A35" i="96" s="1"/>
  <c r="A36" i="96" s="1"/>
  <c r="A37" i="96" s="1"/>
  <c r="A38" i="96" s="1"/>
  <c r="A39" i="96" s="1"/>
  <c r="A40" i="96" s="1"/>
  <c r="A41" i="96" s="1"/>
  <c r="A42" i="96" s="1"/>
  <c r="A43" i="96" s="1"/>
  <c r="A44" i="96" s="1"/>
  <c r="A45" i="96" s="1"/>
  <c r="A46" i="96" s="1"/>
  <c r="A47" i="96" s="1"/>
  <c r="A48" i="96" s="1"/>
  <c r="A49" i="96" s="1"/>
  <c r="A50" i="96" s="1"/>
  <c r="A51" i="96" s="1"/>
  <c r="A52" i="96" s="1"/>
  <c r="A53" i="96" s="1"/>
  <c r="A54" i="96" s="1"/>
  <c r="A55" i="96" s="1"/>
  <c r="A56" i="96" s="1"/>
  <c r="A57" i="96" s="1"/>
  <c r="A58" i="96" s="1"/>
  <c r="A59" i="96" s="1"/>
  <c r="A60" i="96" s="1"/>
  <c r="A61" i="96" s="1"/>
  <c r="A62" i="96" s="1"/>
  <c r="A63" i="96" s="1"/>
  <c r="A64" i="96" s="1"/>
  <c r="A65" i="96" s="1"/>
  <c r="A66" i="96" s="1"/>
  <c r="A67" i="96" s="1"/>
  <c r="A68" i="96" s="1"/>
  <c r="F18" i="96"/>
  <c r="Q30" i="96"/>
  <c r="O31" i="96"/>
  <c r="P31" i="96"/>
  <c r="M50" i="96"/>
  <c r="P50" i="96"/>
  <c r="Q13" i="95"/>
  <c r="Q14" i="95"/>
  <c r="A15" i="95"/>
  <c r="A16" i="95" s="1"/>
  <c r="A17" i="95" s="1"/>
  <c r="A18" i="95" s="1"/>
  <c r="A19" i="95" s="1"/>
  <c r="A15" i="91"/>
  <c r="A16" i="91" s="1"/>
  <c r="A11" i="88"/>
  <c r="A12" i="88" s="1"/>
  <c r="A13" i="88" s="1"/>
  <c r="A14" i="88" s="1"/>
  <c r="A15" i="88" s="1"/>
  <c r="A16" i="88" s="1"/>
  <c r="A17" i="88" s="1"/>
  <c r="A18" i="88" s="1"/>
  <c r="A19" i="88" s="1"/>
  <c r="A11" i="87"/>
  <c r="A12" i="87" s="1"/>
  <c r="A13" i="87" s="1"/>
  <c r="A14" i="87" s="1"/>
  <c r="A15" i="87" s="1"/>
  <c r="A16" i="87" s="1"/>
  <c r="A17" i="87" s="1"/>
  <c r="A18" i="87" s="1"/>
  <c r="A19" i="87" s="1"/>
  <c r="A20" i="87" s="1"/>
  <c r="A21" i="87" s="1"/>
  <c r="A22" i="87" s="1"/>
  <c r="A23" i="87" s="1"/>
  <c r="A24" i="87" s="1"/>
  <c r="A25" i="87" s="1"/>
  <c r="A26" i="87" s="1"/>
  <c r="A27" i="87" s="1"/>
  <c r="A28" i="87" s="1"/>
  <c r="B12" i="87"/>
  <c r="B13" i="87" s="1"/>
  <c r="B14" i="87" s="1"/>
  <c r="B15" i="87" s="1"/>
  <c r="B16" i="87" s="1"/>
  <c r="B17" i="87" s="1"/>
  <c r="B18" i="87" s="1"/>
  <c r="B19" i="87" s="1"/>
  <c r="B20" i="87" s="1"/>
  <c r="B21" i="87" s="1"/>
  <c r="B22" i="87" s="1"/>
  <c r="A12" i="86"/>
  <c r="A13" i="86" s="1"/>
  <c r="A14" i="86" s="1"/>
  <c r="A15" i="86" s="1"/>
  <c r="A16" i="86" s="1"/>
  <c r="A17" i="86" s="1"/>
  <c r="A18" i="86" s="1"/>
  <c r="A19" i="86" s="1"/>
  <c r="A20" i="86" s="1"/>
  <c r="A21" i="86" s="1"/>
  <c r="A22" i="86" s="1"/>
  <c r="A23" i="86" s="1"/>
  <c r="A24" i="86" s="1"/>
  <c r="A25" i="86" s="1"/>
  <c r="A26" i="86" s="1"/>
  <c r="A27" i="86" s="1"/>
  <c r="A28" i="86" s="1"/>
  <c r="A29" i="86" s="1"/>
  <c r="B13" i="86"/>
  <c r="B14" i="86" s="1"/>
  <c r="B15" i="86" s="1"/>
  <c r="B16" i="86" s="1"/>
  <c r="B17" i="86" s="1"/>
  <c r="B18" i="86" s="1"/>
  <c r="B19" i="86" s="1"/>
  <c r="B20" i="86" s="1"/>
  <c r="B21" i="86" s="1"/>
  <c r="B22" i="86" s="1"/>
  <c r="B23" i="86" s="1"/>
  <c r="C25" i="86"/>
  <c r="D25" i="86"/>
  <c r="G25" i="86"/>
  <c r="H25" i="86"/>
  <c r="A11" i="85"/>
  <c r="A12" i="85" s="1"/>
  <c r="A13" i="85" s="1"/>
  <c r="A14" i="85" s="1"/>
  <c r="A15" i="85" s="1"/>
  <c r="A16" i="85" s="1"/>
  <c r="A17" i="85" s="1"/>
  <c r="A18" i="85" s="1"/>
  <c r="A19" i="85" s="1"/>
  <c r="A20" i="85" s="1"/>
  <c r="A21" i="85" s="1"/>
  <c r="A22" i="85" s="1"/>
  <c r="A23" i="85" s="1"/>
  <c r="A24" i="85" s="1"/>
  <c r="A25" i="85" s="1"/>
  <c r="A26" i="85" s="1"/>
  <c r="A27" i="85" s="1"/>
  <c r="A28" i="85" s="1"/>
  <c r="B12" i="85"/>
  <c r="C24" i="85"/>
  <c r="D24" i="85"/>
  <c r="E24" i="85"/>
  <c r="F24" i="85"/>
  <c r="A15" i="83"/>
  <c r="A16" i="83" s="1"/>
  <c r="A17" i="83" s="1"/>
  <c r="A18" i="83" s="1"/>
  <c r="A19" i="83" s="1"/>
  <c r="A20" i="83" s="1"/>
  <c r="A21" i="83" s="1"/>
  <c r="A22" i="83" s="1"/>
  <c r="A23" i="83" s="1"/>
  <c r="A24" i="83" s="1"/>
  <c r="A25" i="83" s="1"/>
  <c r="A26" i="83" s="1"/>
  <c r="A27" i="83" s="1"/>
  <c r="A28" i="83" s="1"/>
  <c r="A29" i="83" s="1"/>
  <c r="A30" i="83" s="1"/>
  <c r="A31" i="83" s="1"/>
  <c r="A32" i="83" s="1"/>
  <c r="A33" i="83" s="1"/>
  <c r="A34" i="83" s="1"/>
  <c r="A35" i="83" s="1"/>
  <c r="A36" i="83" s="1"/>
  <c r="A37" i="83" s="1"/>
  <c r="A38" i="83" s="1"/>
  <c r="A39" i="83" s="1"/>
  <c r="A41" i="83" s="1"/>
  <c r="A42" i="83" s="1"/>
  <c r="A43" i="83" s="1"/>
  <c r="A44" i="83" s="1"/>
  <c r="A45" i="83" s="1"/>
  <c r="A46" i="83" s="1"/>
  <c r="A47" i="83" s="1"/>
  <c r="A48" i="83" s="1"/>
  <c r="A49" i="83" s="1"/>
  <c r="A50" i="83" s="1"/>
  <c r="A51" i="83" s="1"/>
  <c r="A52" i="83" s="1"/>
  <c r="A53" i="83" s="1"/>
  <c r="A54" i="83" s="1"/>
  <c r="A55" i="83" s="1"/>
  <c r="A56" i="83" s="1"/>
  <c r="A57" i="83" s="1"/>
  <c r="A58" i="83" s="1"/>
  <c r="A59" i="83" s="1"/>
  <c r="A60" i="83" s="1"/>
  <c r="A61" i="83" s="1"/>
  <c r="A62" i="83" s="1"/>
  <c r="A63" i="83" s="1"/>
  <c r="A64" i="83" s="1"/>
  <c r="A65" i="83" s="1"/>
  <c r="A66" i="83" s="1"/>
  <c r="A67" i="83" s="1"/>
  <c r="A68" i="83" s="1"/>
  <c r="A69" i="83" s="1"/>
  <c r="A70" i="83" s="1"/>
  <c r="A71" i="83" s="1"/>
  <c r="A72" i="83" s="1"/>
  <c r="A73" i="83" s="1"/>
  <c r="A74" i="83" s="1"/>
  <c r="A75" i="83" s="1"/>
  <c r="A76" i="83" s="1"/>
  <c r="A77" i="83" s="1"/>
  <c r="A78" i="83" s="1"/>
  <c r="A79" i="83" s="1"/>
  <c r="A81" i="83" s="1"/>
  <c r="A82" i="83" s="1"/>
  <c r="A83" i="83" s="1"/>
  <c r="A84" i="83" s="1"/>
  <c r="A85" i="83" s="1"/>
  <c r="A86" i="83" s="1"/>
  <c r="A87" i="83" s="1"/>
  <c r="A88" i="83" s="1"/>
  <c r="A89" i="83" s="1"/>
  <c r="A90" i="83" s="1"/>
  <c r="A91" i="83" s="1"/>
  <c r="A92" i="83" s="1"/>
  <c r="A93" i="83" s="1"/>
  <c r="A94" i="83" s="1"/>
  <c r="A95" i="83" s="1"/>
  <c r="A96" i="83" s="1"/>
  <c r="A97" i="83" s="1"/>
  <c r="A98" i="83" s="1"/>
  <c r="A99" i="83" s="1"/>
  <c r="A100" i="83" s="1"/>
  <c r="A101" i="83" s="1"/>
  <c r="A102" i="83" s="1"/>
  <c r="A103" i="83" s="1"/>
  <c r="A104" i="83" s="1"/>
  <c r="A105" i="83" s="1"/>
  <c r="A107" i="83" s="1"/>
  <c r="A108" i="83" s="1"/>
  <c r="A109" i="83" s="1"/>
  <c r="A110" i="83" s="1"/>
  <c r="A111" i="83" s="1"/>
  <c r="A112" i="83" s="1"/>
  <c r="A113" i="83" s="1"/>
  <c r="A114" i="83" s="1"/>
  <c r="A115" i="83" s="1"/>
  <c r="A116" i="83" s="1"/>
  <c r="A117" i="83" s="1"/>
  <c r="A118" i="83" s="1"/>
  <c r="A119" i="83" s="1"/>
  <c r="A120" i="83" s="1"/>
  <c r="A121" i="83" s="1"/>
  <c r="A122" i="83" s="1"/>
  <c r="A123" i="83" s="1"/>
  <c r="A124" i="83" s="1"/>
  <c r="A125" i="83" s="1"/>
  <c r="A126" i="83" s="1"/>
  <c r="A127" i="83" s="1"/>
  <c r="A128" i="83" s="1"/>
  <c r="A129" i="83" s="1"/>
  <c r="A130" i="83" s="1"/>
  <c r="A131" i="83" s="1"/>
  <c r="A132" i="83" s="1"/>
  <c r="A133" i="83" s="1"/>
  <c r="A134" i="83" s="1"/>
  <c r="A135" i="83" s="1"/>
  <c r="H16" i="83"/>
  <c r="J16" i="83" s="1"/>
  <c r="H17" i="83"/>
  <c r="J17" i="83" s="1"/>
  <c r="H18" i="83"/>
  <c r="H19" i="83"/>
  <c r="H20" i="83"/>
  <c r="J20" i="83" s="1"/>
  <c r="H21" i="83"/>
  <c r="J21" i="83" s="1"/>
  <c r="H22" i="83"/>
  <c r="J22" i="83" s="1"/>
  <c r="H23" i="83"/>
  <c r="H24" i="83"/>
  <c r="J24" i="83" s="1"/>
  <c r="H25" i="83"/>
  <c r="I25" i="83"/>
  <c r="Q25" i="83"/>
  <c r="E27" i="83"/>
  <c r="F27" i="83"/>
  <c r="G27" i="83"/>
  <c r="H30" i="83"/>
  <c r="H31" i="83"/>
  <c r="H32" i="83"/>
  <c r="H33" i="83"/>
  <c r="H34" i="83"/>
  <c r="J34" i="83" s="1"/>
  <c r="H35" i="83"/>
  <c r="H36" i="83"/>
  <c r="J36" i="83" s="1"/>
  <c r="E37" i="83"/>
  <c r="F37" i="83"/>
  <c r="G37" i="83"/>
  <c r="H44" i="83"/>
  <c r="J44" i="83" s="1"/>
  <c r="H45" i="83"/>
  <c r="H46" i="83"/>
  <c r="J46" i="83" s="1"/>
  <c r="H47" i="83"/>
  <c r="J47" i="83" s="1"/>
  <c r="H48" i="83"/>
  <c r="J48" i="83" s="1"/>
  <c r="H49" i="83"/>
  <c r="J49" i="83" s="1"/>
  <c r="H50" i="83"/>
  <c r="J50" i="83" s="1"/>
  <c r="H52" i="83"/>
  <c r="J52" i="83" s="1"/>
  <c r="F53" i="83"/>
  <c r="G53" i="83"/>
  <c r="H57" i="83"/>
  <c r="J57" i="83" s="1"/>
  <c r="F58" i="83"/>
  <c r="G58" i="83"/>
  <c r="H63" i="83"/>
  <c r="J63" i="83" s="1"/>
  <c r="H64" i="83"/>
  <c r="J64" i="83" s="1"/>
  <c r="H65" i="83"/>
  <c r="J65" i="83" s="1"/>
  <c r="H66" i="83"/>
  <c r="J66" i="83" s="1"/>
  <c r="H67" i="83"/>
  <c r="J67" i="83" s="1"/>
  <c r="H68" i="83"/>
  <c r="J68" i="83" s="1"/>
  <c r="H69" i="83"/>
  <c r="J69" i="83" s="1"/>
  <c r="H70" i="83"/>
  <c r="J70" i="83" s="1"/>
  <c r="E71" i="83"/>
  <c r="F71" i="83"/>
  <c r="G71" i="83"/>
  <c r="H74" i="83"/>
  <c r="H75" i="83" s="1"/>
  <c r="E75" i="83"/>
  <c r="F75" i="83"/>
  <c r="G75" i="83"/>
  <c r="H85" i="83"/>
  <c r="H86" i="83"/>
  <c r="J86" i="83" s="1"/>
  <c r="E87" i="83"/>
  <c r="E92" i="83" s="1"/>
  <c r="F87" i="83"/>
  <c r="F92" i="83" s="1"/>
  <c r="G87" i="83"/>
  <c r="G92" i="83" s="1"/>
  <c r="H89" i="83"/>
  <c r="J89" i="83" s="1"/>
  <c r="H90" i="83"/>
  <c r="J90" i="83" s="1"/>
  <c r="H91" i="83"/>
  <c r="H95" i="83"/>
  <c r="J95" i="83" s="1"/>
  <c r="H96" i="83"/>
  <c r="J96" i="83" s="1"/>
  <c r="H97" i="83"/>
  <c r="J97" i="83" s="1"/>
  <c r="H98" i="83"/>
  <c r="J98" i="83" s="1"/>
  <c r="E99" i="83"/>
  <c r="F99" i="83"/>
  <c r="G99" i="83"/>
  <c r="H101" i="83"/>
  <c r="J101" i="83" s="1"/>
  <c r="H102" i="83"/>
  <c r="J102" i="83" s="1"/>
  <c r="E103" i="83"/>
  <c r="F103" i="83"/>
  <c r="G103" i="83"/>
  <c r="H109" i="83"/>
  <c r="J109" i="83" s="1"/>
  <c r="H110" i="83"/>
  <c r="J110" i="83" s="1"/>
  <c r="H111" i="83"/>
  <c r="E112" i="83"/>
  <c r="F112" i="83"/>
  <c r="G112" i="83"/>
  <c r="H114" i="83"/>
  <c r="H115" i="83"/>
  <c r="J115" i="83" s="1"/>
  <c r="E116" i="83"/>
  <c r="F116" i="83"/>
  <c r="G116" i="83"/>
  <c r="H123" i="83"/>
  <c r="I123" i="83"/>
  <c r="H124" i="83"/>
  <c r="I124" i="83"/>
  <c r="H125" i="83"/>
  <c r="I125" i="83"/>
  <c r="H126" i="83"/>
  <c r="I126" i="83"/>
  <c r="H127" i="83"/>
  <c r="I127" i="83"/>
  <c r="H128" i="83"/>
  <c r="I128" i="83"/>
  <c r="H129" i="83"/>
  <c r="I129" i="83"/>
  <c r="H130" i="83"/>
  <c r="I130" i="83"/>
  <c r="I131" i="83"/>
  <c r="H132" i="83"/>
  <c r="I132" i="83"/>
  <c r="F133" i="83"/>
  <c r="G133" i="83"/>
  <c r="A11" i="77"/>
  <c r="A12" i="77" s="1"/>
  <c r="A13" i="77" s="1"/>
  <c r="A14" i="77" s="1"/>
  <c r="A15" i="77" s="1"/>
  <c r="A12" i="76"/>
  <c r="A13" i="76" s="1"/>
  <c r="A14" i="76" s="1"/>
  <c r="A15" i="76" s="1"/>
  <c r="A16" i="76" s="1"/>
  <c r="A12" i="75"/>
  <c r="A13" i="75" s="1"/>
  <c r="A14" i="75" s="1"/>
  <c r="A15" i="75" s="1"/>
  <c r="A16" i="75" s="1"/>
  <c r="A12" i="74"/>
  <c r="A13" i="74" s="1"/>
  <c r="A14" i="74" s="1"/>
  <c r="A15" i="74" s="1"/>
  <c r="A16" i="74" s="1"/>
  <c r="A12" i="73"/>
  <c r="A13" i="73" s="1"/>
  <c r="A14" i="73" s="1"/>
  <c r="A15" i="73" s="1"/>
  <c r="A16" i="73" s="1"/>
  <c r="A12" i="72"/>
  <c r="A13" i="72" s="1"/>
  <c r="A14" i="72" s="1"/>
  <c r="A15" i="72" s="1"/>
  <c r="A16" i="72" s="1"/>
  <c r="A11" i="71"/>
  <c r="A12" i="71" s="1"/>
  <c r="A13" i="71" s="1"/>
  <c r="A14" i="71" s="1"/>
  <c r="A15" i="71" s="1"/>
  <c r="A15" i="70"/>
  <c r="A16" i="70" s="1"/>
  <c r="A17" i="70" s="1"/>
  <c r="A18" i="70" s="1"/>
  <c r="A19" i="70" s="1"/>
  <c r="A14" i="69"/>
  <c r="A15" i="69" s="1"/>
  <c r="A16" i="69" s="1"/>
  <c r="A17" i="69" s="1"/>
  <c r="A18" i="69" s="1"/>
  <c r="A14" i="64"/>
  <c r="A15" i="64" s="1"/>
  <c r="A16" i="64" s="1"/>
  <c r="A17" i="64" s="1"/>
  <c r="A18" i="64" s="1"/>
  <c r="A19" i="64" s="1"/>
  <c r="A14" i="63"/>
  <c r="A15" i="63" s="1"/>
  <c r="A16" i="63" s="1"/>
  <c r="A17" i="63" s="1"/>
  <c r="A18" i="63" s="1"/>
  <c r="N8" i="62"/>
  <c r="O8" i="62" s="1"/>
  <c r="P8" i="62" s="1"/>
  <c r="Q8" i="62" s="1"/>
  <c r="A14" i="62"/>
  <c r="A15" i="62" s="1"/>
  <c r="A16" i="62" s="1"/>
  <c r="A17" i="62" s="1"/>
  <c r="A18" i="62" s="1"/>
  <c r="B6" i="61"/>
  <c r="A14" i="61"/>
  <c r="A15" i="61" s="1"/>
  <c r="A16" i="61" s="1"/>
  <c r="A17" i="61" s="1"/>
  <c r="A18" i="61" s="1"/>
  <c r="A15" i="58"/>
  <c r="A16" i="58" s="1"/>
  <c r="A17" i="58" s="1"/>
  <c r="A13" i="53"/>
  <c r="A14" i="53" s="1"/>
  <c r="A15" i="53" s="1"/>
  <c r="A16" i="53" s="1"/>
  <c r="A17" i="53" s="1"/>
  <c r="A15" i="52"/>
  <c r="A16" i="52" s="1"/>
  <c r="A17" i="52" s="1"/>
  <c r="A18" i="52" s="1"/>
  <c r="A19" i="52" s="1"/>
  <c r="A20" i="52" s="1"/>
  <c r="A21" i="52" s="1"/>
  <c r="A22" i="52" s="1"/>
  <c r="A23" i="52" s="1"/>
  <c r="A24" i="52" s="1"/>
  <c r="A25" i="52" s="1"/>
  <c r="A26" i="52" s="1"/>
  <c r="A27" i="52" s="1"/>
  <c r="A28" i="52" s="1"/>
  <c r="A29" i="52" s="1"/>
  <c r="A30" i="52" s="1"/>
  <c r="A31" i="52" s="1"/>
  <c r="F27" i="52"/>
  <c r="A12" i="47"/>
  <c r="A13" i="47" s="1"/>
  <c r="A14" i="47" s="1"/>
  <c r="A15" i="47" s="1"/>
  <c r="A15" i="45"/>
  <c r="A16" i="45" s="1"/>
  <c r="A17" i="45" s="1"/>
  <c r="A18" i="45" s="1"/>
  <c r="A19" i="45" s="1"/>
  <c r="R27" i="45"/>
  <c r="R36" i="45"/>
  <c r="R53" i="45"/>
  <c r="R68" i="45"/>
  <c r="R79" i="45"/>
  <c r="R95" i="45"/>
  <c r="R97" i="45" s="1"/>
  <c r="A18" i="42"/>
  <c r="A19" i="42" s="1"/>
  <c r="A20" i="42" s="1"/>
  <c r="A21" i="42" s="1"/>
  <c r="A22" i="42" s="1"/>
  <c r="A23" i="42" s="1"/>
  <c r="A24" i="42" s="1"/>
  <c r="C18" i="42"/>
  <c r="N18" i="42"/>
  <c r="Q18" i="42"/>
  <c r="T18" i="42" s="1"/>
  <c r="S18" i="42"/>
  <c r="U18" i="42"/>
  <c r="W18" i="42" s="1"/>
  <c r="Y18" i="42"/>
  <c r="C19" i="42"/>
  <c r="L19" i="42" s="1"/>
  <c r="M19" i="42" s="1"/>
  <c r="N19" i="42"/>
  <c r="Q19" i="42"/>
  <c r="T19" i="42" s="1"/>
  <c r="S19" i="42"/>
  <c r="U19" i="42"/>
  <c r="W19" i="42" s="1"/>
  <c r="Y19" i="42"/>
  <c r="I20" i="42"/>
  <c r="L20" i="42"/>
  <c r="M20" i="42" s="1"/>
  <c r="N20" i="42"/>
  <c r="Q20" i="42"/>
  <c r="T20" i="42" s="1"/>
  <c r="S20" i="42"/>
  <c r="U20" i="42"/>
  <c r="W20" i="42" s="1"/>
  <c r="Y20" i="42"/>
  <c r="C22" i="42"/>
  <c r="L22" i="42" s="1"/>
  <c r="M22" i="42" s="1"/>
  <c r="N22" i="42"/>
  <c r="C23" i="42"/>
  <c r="L23" i="42" s="1"/>
  <c r="M23" i="42" s="1"/>
  <c r="N23" i="42"/>
  <c r="I24" i="42"/>
  <c r="L24" i="42"/>
  <c r="M24" i="42" s="1"/>
  <c r="N24" i="42"/>
  <c r="A48" i="41"/>
  <c r="A49" i="41" s="1"/>
  <c r="A50" i="41" s="1"/>
  <c r="A51" i="41" s="1"/>
  <c r="A52" i="41" s="1"/>
  <c r="A53" i="41" s="1"/>
  <c r="A54" i="41" s="1"/>
  <c r="A55" i="41" s="1"/>
  <c r="A56" i="41" s="1"/>
  <c r="A57" i="41" s="1"/>
  <c r="A58" i="41" s="1"/>
  <c r="A59" i="41" s="1"/>
  <c r="A60" i="41" s="1"/>
  <c r="A61" i="41" s="1"/>
  <c r="A62" i="41" s="1"/>
  <c r="A63" i="41" s="1"/>
  <c r="A64" i="41" s="1"/>
  <c r="A65" i="41" s="1"/>
  <c r="A66" i="41" s="1"/>
  <c r="A67" i="41" s="1"/>
  <c r="A68" i="41" s="1"/>
  <c r="A69" i="41" s="1"/>
  <c r="A70" i="41" s="1"/>
  <c r="A71" i="41" s="1"/>
  <c r="A72" i="41" s="1"/>
  <c r="A73" i="41" s="1"/>
  <c r="A74" i="41" s="1"/>
  <c r="A75" i="41" s="1"/>
  <c r="A76" i="41" s="1"/>
  <c r="A77" i="41" s="1"/>
  <c r="A78" i="41" s="1"/>
  <c r="A79" i="41" s="1"/>
  <c r="A80" i="41" s="1"/>
  <c r="A81" i="41" s="1"/>
  <c r="A82" i="41" s="1"/>
  <c r="A83" i="41" s="1"/>
  <c r="A84" i="41" s="1"/>
  <c r="A85" i="41" s="1"/>
  <c r="A86" i="41" s="1"/>
  <c r="A87" i="41" s="1"/>
  <c r="A88" i="41" s="1"/>
  <c r="A89" i="41" s="1"/>
  <c r="A90" i="41" s="1"/>
  <c r="C20" i="36"/>
  <c r="D20" i="36"/>
  <c r="E20" i="36"/>
  <c r="F20" i="36"/>
  <c r="G16" i="36" s="1"/>
  <c r="I16" i="36" s="1"/>
  <c r="E15" i="35"/>
  <c r="E19" i="35" s="1"/>
  <c r="G15" i="35"/>
  <c r="G19" i="35" s="1"/>
  <c r="I15" i="35"/>
  <c r="I19" i="35" s="1"/>
  <c r="K15" i="35"/>
  <c r="A9" i="34"/>
  <c r="A10" i="34" s="1"/>
  <c r="A11" i="34" s="1"/>
  <c r="A12" i="34" s="1"/>
  <c r="A13" i="34" s="1"/>
  <c r="A14" i="34" s="1"/>
  <c r="A15" i="34" s="1"/>
  <c r="A16" i="34" s="1"/>
  <c r="A17" i="34" s="1"/>
  <c r="A18" i="34" s="1"/>
  <c r="A19" i="34" s="1"/>
  <c r="A20" i="34" s="1"/>
  <c r="A21" i="34" s="1"/>
  <c r="A22" i="34" s="1"/>
  <c r="A23" i="34" s="1"/>
  <c r="A24" i="34" s="1"/>
  <c r="A25" i="34" s="1"/>
  <c r="A26" i="34" s="1"/>
  <c r="A27" i="34" s="1"/>
  <c r="A28" i="34" s="1"/>
  <c r="A29" i="34" s="1"/>
  <c r="A30" i="34" s="1"/>
  <c r="A31" i="34" s="1"/>
  <c r="A32" i="34" s="1"/>
  <c r="A33" i="34" s="1"/>
  <c r="A34" i="34" s="1"/>
  <c r="A35" i="34" s="1"/>
  <c r="A36" i="34" s="1"/>
  <c r="A37" i="34" s="1"/>
  <c r="A38" i="34" s="1"/>
  <c r="A39" i="34" s="1"/>
  <c r="K13" i="34"/>
  <c r="K27" i="34" s="1"/>
  <c r="W46" i="33" s="1"/>
  <c r="K22" i="34"/>
  <c r="K35" i="34" s="1"/>
  <c r="U12" i="33"/>
  <c r="AC12" i="33" s="1"/>
  <c r="A13" i="33"/>
  <c r="A14" i="33" s="1"/>
  <c r="A15" i="33" s="1"/>
  <c r="A16" i="33" s="1"/>
  <c r="A17" i="33" s="1"/>
  <c r="A18" i="33" s="1"/>
  <c r="A19" i="33" s="1"/>
  <c r="A20" i="33" s="1"/>
  <c r="A21" i="33" s="1"/>
  <c r="A22" i="33" s="1"/>
  <c r="A23" i="33" s="1"/>
  <c r="A24" i="33" s="1"/>
  <c r="A25" i="33" s="1"/>
  <c r="A26" i="33" s="1"/>
  <c r="A27" i="33" s="1"/>
  <c r="A28" i="33" s="1"/>
  <c r="A29" i="33" s="1"/>
  <c r="A30" i="33" s="1"/>
  <c r="A31" i="33" s="1"/>
  <c r="A32" i="33" s="1"/>
  <c r="A33" i="33" s="1"/>
  <c r="A34" i="33" s="1"/>
  <c r="A35" i="33" s="1"/>
  <c r="A36" i="33" s="1"/>
  <c r="A37" i="33" s="1"/>
  <c r="A38" i="33" s="1"/>
  <c r="A39" i="33" s="1"/>
  <c r="A40" i="33" s="1"/>
  <c r="A41" i="33" s="1"/>
  <c r="A42" i="33" s="1"/>
  <c r="A43" i="33" s="1"/>
  <c r="A44" i="33" s="1"/>
  <c r="A45" i="33" s="1"/>
  <c r="A46" i="33" s="1"/>
  <c r="A47" i="33" s="1"/>
  <c r="A48" i="33" s="1"/>
  <c r="O13" i="33"/>
  <c r="U13" i="33"/>
  <c r="O14" i="33"/>
  <c r="U14" i="33"/>
  <c r="U15" i="33"/>
  <c r="O16" i="33"/>
  <c r="U16" i="33"/>
  <c r="Y16" i="33" s="1"/>
  <c r="U17" i="33"/>
  <c r="O18" i="33"/>
  <c r="U18" i="33"/>
  <c r="U19" i="33"/>
  <c r="U20" i="33"/>
  <c r="U21" i="33"/>
  <c r="U22" i="33"/>
  <c r="U23" i="33"/>
  <c r="AC23" i="33" s="1"/>
  <c r="U24" i="33"/>
  <c r="U25" i="33"/>
  <c r="AC25" i="33" s="1"/>
  <c r="U26" i="33"/>
  <c r="AC26" i="33" s="1"/>
  <c r="S27" i="33"/>
  <c r="U27" i="33" s="1"/>
  <c r="S28" i="33"/>
  <c r="U28" i="33" s="1"/>
  <c r="S29" i="33"/>
  <c r="U29" i="33" s="1"/>
  <c r="Y29" i="33" s="1"/>
  <c r="S30" i="33"/>
  <c r="U30" i="33" s="1"/>
  <c r="S31" i="33"/>
  <c r="U31" i="33" s="1"/>
  <c r="S32" i="33"/>
  <c r="U32" i="33" s="1"/>
  <c r="S33" i="33"/>
  <c r="U33" i="33" s="1"/>
  <c r="S34" i="33"/>
  <c r="U34" i="33" s="1"/>
  <c r="S36" i="33"/>
  <c r="U36" i="33" s="1"/>
  <c r="W36" i="33"/>
  <c r="S37" i="33"/>
  <c r="U37" i="33" s="1"/>
  <c r="AC37" i="33" s="1"/>
  <c r="W37" i="33"/>
  <c r="S38" i="33"/>
  <c r="U38" i="33" s="1"/>
  <c r="J7" i="32"/>
  <c r="J12" i="32" s="1"/>
  <c r="J26" i="32" s="1"/>
  <c r="A8" i="32"/>
  <c r="A9" i="32" s="1"/>
  <c r="A10" i="32" s="1"/>
  <c r="A11" i="32" s="1"/>
  <c r="A12" i="32" s="1"/>
  <c r="A13" i="32" s="1"/>
  <c r="A14" i="32" s="1"/>
  <c r="A15" i="32" s="1"/>
  <c r="A16" i="32" s="1"/>
  <c r="A17" i="32" s="1"/>
  <c r="A18" i="32" s="1"/>
  <c r="A19" i="32" s="1"/>
  <c r="A20" i="32" s="1"/>
  <c r="A21" i="32" s="1"/>
  <c r="A22" i="32" s="1"/>
  <c r="A23" i="32" s="1"/>
  <c r="A24" i="32" s="1"/>
  <c r="A25" i="32" s="1"/>
  <c r="A26" i="32" s="1"/>
  <c r="A27" i="32" s="1"/>
  <c r="A28" i="32" s="1"/>
  <c r="A29" i="32" s="1"/>
  <c r="A30" i="32" s="1"/>
  <c r="A31" i="32" s="1"/>
  <c r="A32" i="32" s="1"/>
  <c r="A33" i="32" s="1"/>
  <c r="A34" i="32" s="1"/>
  <c r="A35" i="32" s="1"/>
  <c r="A36" i="32" s="1"/>
  <c r="A37" i="32" s="1"/>
  <c r="A38" i="32" s="1"/>
  <c r="J21" i="32"/>
  <c r="J34" i="32" s="1"/>
  <c r="S12" i="31"/>
  <c r="U12" i="31" s="1"/>
  <c r="Y12" i="31" s="1"/>
  <c r="A13" i="31"/>
  <c r="A14" i="31" s="1"/>
  <c r="A15" i="31" s="1"/>
  <c r="A16" i="31" s="1"/>
  <c r="A17" i="31" s="1"/>
  <c r="A18" i="31" s="1"/>
  <c r="A19" i="31" s="1"/>
  <c r="A20" i="31" s="1"/>
  <c r="A21" i="31" s="1"/>
  <c r="A22" i="31" s="1"/>
  <c r="S13" i="31"/>
  <c r="U13" i="31" s="1"/>
  <c r="Y13" i="31" s="1"/>
  <c r="S14" i="31"/>
  <c r="U14" i="31" s="1"/>
  <c r="Y14" i="31" s="1"/>
  <c r="W16" i="31"/>
  <c r="W22" i="31" s="1"/>
  <c r="J25" i="32" s="1"/>
  <c r="J16" i="30"/>
  <c r="J21" i="30" s="1"/>
  <c r="J35" i="30" s="1"/>
  <c r="A17" i="30"/>
  <c r="A18" i="30" s="1"/>
  <c r="A19" i="30" s="1"/>
  <c r="A20" i="30" s="1"/>
  <c r="A21" i="30" s="1"/>
  <c r="A22" i="30" s="1"/>
  <c r="A23" i="30" s="1"/>
  <c r="A24" i="30" s="1"/>
  <c r="A25" i="30" s="1"/>
  <c r="A26" i="30" s="1"/>
  <c r="A27" i="30" s="1"/>
  <c r="A28" i="30" s="1"/>
  <c r="A29" i="30" s="1"/>
  <c r="A30" i="30" s="1"/>
  <c r="A31" i="30" s="1"/>
  <c r="A32" i="30" s="1"/>
  <c r="A33" i="30" s="1"/>
  <c r="A34" i="30" s="1"/>
  <c r="A35" i="30" s="1"/>
  <c r="A36" i="30" s="1"/>
  <c r="A37" i="30" s="1"/>
  <c r="A38" i="30" s="1"/>
  <c r="A39" i="30" s="1"/>
  <c r="A40" i="30" s="1"/>
  <c r="A41" i="30" s="1"/>
  <c r="A42" i="30" s="1"/>
  <c r="A43" i="30" s="1"/>
  <c r="A44" i="30" s="1"/>
  <c r="A45" i="30" s="1"/>
  <c r="A46" i="30" s="1"/>
  <c r="A47" i="30" s="1"/>
  <c r="J30" i="30"/>
  <c r="J43" i="30" s="1"/>
  <c r="S13" i="29"/>
  <c r="U13" i="29" s="1"/>
  <c r="Y13" i="29" s="1"/>
  <c r="S14" i="29"/>
  <c r="U14" i="29" s="1"/>
  <c r="Y14" i="29" s="1"/>
  <c r="S15" i="29"/>
  <c r="U15" i="29" s="1"/>
  <c r="Y15" i="29" s="1"/>
  <c r="S16" i="29"/>
  <c r="U16" i="29" s="1"/>
  <c r="Y16" i="29" s="1"/>
  <c r="W18" i="29"/>
  <c r="W24" i="29" s="1"/>
  <c r="J34" i="30" s="1"/>
  <c r="A13" i="27"/>
  <c r="A14" i="27" s="1"/>
  <c r="A15" i="27" s="1"/>
  <c r="A16" i="27" s="1"/>
  <c r="A17" i="27" s="1"/>
  <c r="A18" i="27" s="1"/>
  <c r="A19" i="27" s="1"/>
  <c r="A20" i="27" s="1"/>
  <c r="A21" i="27" s="1"/>
  <c r="A22" i="27" s="1"/>
  <c r="A23" i="27" s="1"/>
  <c r="A24" i="27" s="1"/>
  <c r="A25" i="27" s="1"/>
  <c r="F22" i="27"/>
  <c r="G22" i="27" s="1"/>
  <c r="F15" i="26" s="1"/>
  <c r="E25" i="27"/>
  <c r="A15" i="26"/>
  <c r="A16" i="26" s="1"/>
  <c r="A17" i="26" s="1"/>
  <c r="A18" i="26" s="1"/>
  <c r="A19" i="26" s="1"/>
  <c r="A20" i="26" s="1"/>
  <c r="A21" i="26" s="1"/>
  <c r="A22" i="26" s="1"/>
  <c r="A23" i="26" s="1"/>
  <c r="A24" i="26" s="1"/>
  <c r="A25" i="26" s="1"/>
  <c r="A15" i="25"/>
  <c r="A16" i="25" s="1"/>
  <c r="A17" i="25" s="1"/>
  <c r="A18" i="25" s="1"/>
  <c r="A19" i="25" s="1"/>
  <c r="A20" i="25" s="1"/>
  <c r="A21" i="25" s="1"/>
  <c r="N8" i="24"/>
  <c r="O8" i="24" s="1"/>
  <c r="P8" i="24" s="1"/>
  <c r="Q8" i="24" s="1"/>
  <c r="R13" i="24"/>
  <c r="A14" i="24"/>
  <c r="A15" i="24" s="1"/>
  <c r="A16" i="24" s="1"/>
  <c r="A17" i="24" s="1"/>
  <c r="A18" i="24" s="1"/>
  <c r="H14" i="24"/>
  <c r="H18" i="24" s="1"/>
  <c r="N14" i="24"/>
  <c r="N18" i="24" s="1"/>
  <c r="E18" i="24"/>
  <c r="F18" i="24"/>
  <c r="G18" i="24"/>
  <c r="M18" i="24"/>
  <c r="O18" i="24"/>
  <c r="P18" i="24"/>
  <c r="A15" i="23"/>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H17" i="23"/>
  <c r="J17" i="23" s="1"/>
  <c r="H19" i="23"/>
  <c r="J19" i="23" s="1"/>
  <c r="H20" i="23"/>
  <c r="J20" i="23" s="1"/>
  <c r="H21" i="23"/>
  <c r="J21" i="23" s="1"/>
  <c r="H23" i="23"/>
  <c r="J23" i="23" s="1"/>
  <c r="F25" i="23"/>
  <c r="F27" i="23" s="1"/>
  <c r="K27" i="23"/>
  <c r="L27" i="23"/>
  <c r="I31" i="23"/>
  <c r="H18" i="22"/>
  <c r="H20" i="22"/>
  <c r="J20" i="22" s="1"/>
  <c r="H21" i="22"/>
  <c r="J21" i="22" s="1"/>
  <c r="H22" i="22"/>
  <c r="H24" i="22"/>
  <c r="J24" i="22" s="1"/>
  <c r="B5" i="21"/>
  <c r="A15" i="21"/>
  <c r="A16" i="21" s="1"/>
  <c r="A17" i="21" s="1"/>
  <c r="A18" i="21" s="1"/>
  <c r="A19" i="21" s="1"/>
  <c r="A20" i="21" s="1"/>
  <c r="A21" i="21" s="1"/>
  <c r="A22" i="21" s="1"/>
  <c r="A23" i="21" s="1"/>
  <c r="A24" i="21" s="1"/>
  <c r="A25" i="21" s="1"/>
  <c r="A26" i="21" s="1"/>
  <c r="A27" i="21" s="1"/>
  <c r="A28" i="21" s="1"/>
  <c r="A29" i="21" s="1"/>
  <c r="A30" i="21" s="1"/>
  <c r="A31" i="21" s="1"/>
  <c r="A32" i="21" s="1"/>
  <c r="A33" i="21" s="1"/>
  <c r="A34" i="21" s="1"/>
  <c r="A35" i="21" s="1"/>
  <c r="A36" i="21" s="1"/>
  <c r="F32" i="21"/>
  <c r="F34" i="21" s="1"/>
  <c r="A15" i="18"/>
  <c r="A16" i="18" s="1"/>
  <c r="A17" i="18" s="1"/>
  <c r="A18" i="18" s="1"/>
  <c r="A19" i="18" s="1"/>
  <c r="A20" i="18" s="1"/>
  <c r="A21" i="18" s="1"/>
  <c r="A22" i="18" s="1"/>
  <c r="A23" i="18" s="1"/>
  <c r="A24" i="18" s="1"/>
  <c r="A25" i="18" s="1"/>
  <c r="A26" i="18" s="1"/>
  <c r="A27" i="18" s="1"/>
  <c r="F25" i="18"/>
  <c r="F27" i="18" s="1"/>
  <c r="A15" i="17"/>
  <c r="A16" i="17" s="1"/>
  <c r="A17" i="17" s="1"/>
  <c r="A18" i="17" s="1"/>
  <c r="A19" i="17" s="1"/>
  <c r="A20" i="17" s="1"/>
  <c r="A21" i="17" s="1"/>
  <c r="H18" i="17"/>
  <c r="J18" i="17" s="1"/>
  <c r="Q18" i="17"/>
  <c r="F19" i="17"/>
  <c r="F21" i="17" s="1"/>
  <c r="B5" i="16"/>
  <c r="A15" i="16"/>
  <c r="A16" i="16" s="1"/>
  <c r="A17" i="16" s="1"/>
  <c r="A18" i="16" s="1"/>
  <c r="A19" i="16" s="1"/>
  <c r="A20" i="16" s="1"/>
  <c r="A21" i="16" s="1"/>
  <c r="A22" i="16" s="1"/>
  <c r="A23" i="16" s="1"/>
  <c r="H17" i="16"/>
  <c r="J17" i="16" s="1"/>
  <c r="H18" i="16"/>
  <c r="E19" i="16"/>
  <c r="F19" i="16"/>
  <c r="M19" i="16"/>
  <c r="B5" i="15"/>
  <c r="A15" i="15"/>
  <c r="A16" i="15" s="1"/>
  <c r="A17" i="15" s="1"/>
  <c r="A18" i="15" s="1"/>
  <c r="A19" i="15" s="1"/>
  <c r="A20" i="15" s="1"/>
  <c r="A21" i="15" s="1"/>
  <c r="E17" i="15"/>
  <c r="E19" i="15" s="1"/>
  <c r="D27" i="5" s="1"/>
  <c r="D27" i="160" s="1"/>
  <c r="A15" i="13"/>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Q16" i="13"/>
  <c r="Q17" i="13"/>
  <c r="E19" i="13"/>
  <c r="F19" i="13"/>
  <c r="H23" i="13"/>
  <c r="J23" i="13" s="1"/>
  <c r="Q23" i="13"/>
  <c r="E33" i="13"/>
  <c r="F33" i="13"/>
  <c r="E51" i="13"/>
  <c r="F51" i="13"/>
  <c r="P51" i="13"/>
  <c r="A62" i="13"/>
  <c r="A63" i="13" s="1"/>
  <c r="A64" i="13" s="1"/>
  <c r="A65" i="13" s="1"/>
  <c r="A66" i="13" s="1"/>
  <c r="A67" i="13" s="1"/>
  <c r="A68" i="13" s="1"/>
  <c r="A69" i="13" s="1"/>
  <c r="A70" i="13" s="1"/>
  <c r="A71" i="13" s="1"/>
  <c r="A72" i="13" s="1"/>
  <c r="A73" i="13" s="1"/>
  <c r="A74" i="13" s="1"/>
  <c r="A75" i="13" s="1"/>
  <c r="A76" i="13" s="1"/>
  <c r="A77" i="13" s="1"/>
  <c r="A78" i="13" s="1"/>
  <c r="A79" i="13" s="1"/>
  <c r="A80" i="13" s="1"/>
  <c r="A81" i="13" s="1"/>
  <c r="A82" i="13" s="1"/>
  <c r="A83" i="13" s="1"/>
  <c r="A84" i="13" s="1"/>
  <c r="A85" i="13" s="1"/>
  <c r="E72" i="13"/>
  <c r="F72" i="13"/>
  <c r="H76" i="13"/>
  <c r="J76" i="13" s="1"/>
  <c r="Q76" i="13" s="1"/>
  <c r="H77" i="13"/>
  <c r="J77" i="13" s="1"/>
  <c r="E78" i="13"/>
  <c r="F78" i="13"/>
  <c r="A15" i="12"/>
  <c r="A16" i="12" s="1"/>
  <c r="A17" i="12" s="1"/>
  <c r="A18" i="12" s="1"/>
  <c r="E16" i="12"/>
  <c r="E18" i="12" s="1"/>
  <c r="F18" i="12"/>
  <c r="D23" i="5" s="1"/>
  <c r="D23" i="160" s="1"/>
  <c r="A15" i="11"/>
  <c r="A16" i="11" s="1"/>
  <c r="A17" i="11" s="1"/>
  <c r="A18" i="11" s="1"/>
  <c r="A19" i="11" s="1"/>
  <c r="A20" i="11" s="1"/>
  <c r="A21" i="11" s="1"/>
  <c r="A22" i="11" s="1"/>
  <c r="A23" i="11" s="1"/>
  <c r="A15" i="9"/>
  <c r="A16" i="9" s="1"/>
  <c r="A17" i="9" s="1"/>
  <c r="A18" i="9" s="1"/>
  <c r="A19" i="9" s="1"/>
  <c r="A20" i="9" s="1"/>
  <c r="A21" i="9" s="1"/>
  <c r="A22" i="9" s="1"/>
  <c r="A23" i="9" s="1"/>
  <c r="A24" i="9" s="1"/>
  <c r="A25" i="9" s="1"/>
  <c r="A26" i="9" s="1"/>
  <c r="A27" i="9" s="1"/>
  <c r="A28" i="9" s="1"/>
  <c r="A29" i="9" s="1"/>
  <c r="A30" i="9" s="1"/>
  <c r="A31" i="9" s="1"/>
  <c r="E24" i="9"/>
  <c r="E29" i="9"/>
  <c r="F29" i="9"/>
  <c r="M31" i="9"/>
  <c r="A15" i="7"/>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J15" i="7"/>
  <c r="J17" i="7"/>
  <c r="E18" i="7"/>
  <c r="H21" i="7"/>
  <c r="J21" i="7" s="1"/>
  <c r="E49" i="7"/>
  <c r="F49" i="7"/>
  <c r="A15" i="5"/>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K23" i="5"/>
  <c r="A15" i="4"/>
  <c r="A16" i="4" s="1"/>
  <c r="A17" i="4" s="1"/>
  <c r="A18" i="4" s="1"/>
  <c r="A19" i="4" s="1"/>
  <c r="A20" i="4" s="1"/>
  <c r="A21" i="4" s="1"/>
  <c r="A22" i="4" s="1"/>
  <c r="A23" i="4" s="1"/>
  <c r="A24" i="4" s="1"/>
  <c r="A25" i="4" s="1"/>
  <c r="A26" i="4" s="1"/>
  <c r="A27" i="4" s="1"/>
  <c r="A28" i="4" s="1"/>
  <c r="A29" i="4" s="1"/>
  <c r="A30" i="4" s="1"/>
  <c r="A31" i="4" s="1"/>
  <c r="A32" i="4" s="1"/>
  <c r="A33" i="4" s="1"/>
  <c r="A34" i="4" s="1"/>
  <c r="A35" i="4" s="1"/>
  <c r="A36" i="4" s="1"/>
  <c r="K24" i="4"/>
  <c r="K25" i="4"/>
  <c r="K26" i="4"/>
  <c r="K35" i="4"/>
  <c r="D14" i="3"/>
  <c r="A15" i="3"/>
  <c r="A16" i="3" s="1"/>
  <c r="A17" i="3" s="1"/>
  <c r="A18" i="3" s="1"/>
  <c r="F17" i="3"/>
  <c r="F18" i="3"/>
  <c r="D19" i="3"/>
  <c r="F21" i="3"/>
  <c r="F23" i="3"/>
  <c r="Q57" i="83"/>
  <c r="O19" i="16"/>
  <c r="K23" i="4"/>
  <c r="AC29" i="33"/>
  <c r="Y26" i="33"/>
  <c r="J129" i="83" l="1"/>
  <c r="J127" i="83"/>
  <c r="J125" i="83"/>
  <c r="O23" i="42"/>
  <c r="I23" i="42"/>
  <c r="I19" i="42"/>
  <c r="Y16" i="31"/>
  <c r="AA14" i="31" s="1"/>
  <c r="AE14" i="31" s="1"/>
  <c r="G143" i="124"/>
  <c r="Y23" i="33"/>
  <c r="Y25" i="33"/>
  <c r="Y37" i="33"/>
  <c r="W42" i="33"/>
  <c r="A19" i="3"/>
  <c r="A20" i="3" s="1"/>
  <c r="A21" i="3" s="1"/>
  <c r="A22" i="3" s="1"/>
  <c r="A23" i="3" s="1"/>
  <c r="A24" i="3" s="1"/>
  <c r="A25" i="3" s="1"/>
  <c r="E39" i="83"/>
  <c r="J14" i="24"/>
  <c r="J18" i="24" s="1"/>
  <c r="A20" i="45"/>
  <c r="A22" i="45" s="1"/>
  <c r="A23" i="45" s="1"/>
  <c r="A24" i="45" s="1"/>
  <c r="A25" i="45" s="1"/>
  <c r="A26" i="45" s="1"/>
  <c r="A27" i="45" s="1"/>
  <c r="A28" i="45" s="1"/>
  <c r="A29" i="45" s="1"/>
  <c r="A30" i="45" s="1"/>
  <c r="A31" i="45" s="1"/>
  <c r="A32" i="45" s="1"/>
  <c r="A33" i="45" s="1"/>
  <c r="A34" i="45" s="1"/>
  <c r="A35" i="45" s="1"/>
  <c r="A36" i="45" s="1"/>
  <c r="A37" i="45" s="1"/>
  <c r="A38" i="45" s="1"/>
  <c r="A39" i="45" s="1"/>
  <c r="A40" i="45" s="1"/>
  <c r="A41" i="45" s="1"/>
  <c r="A42" i="45" s="1"/>
  <c r="A43" i="45" s="1"/>
  <c r="A44" i="45" s="1"/>
  <c r="A45" i="45" s="1"/>
  <c r="A46" i="45" s="1"/>
  <c r="A47" i="45" s="1"/>
  <c r="A48" i="45" s="1"/>
  <c r="A49" i="45" s="1"/>
  <c r="A50" i="45" s="1"/>
  <c r="A51" i="45" s="1"/>
  <c r="A52" i="45" s="1"/>
  <c r="A53" i="45" s="1"/>
  <c r="A54" i="45" s="1"/>
  <c r="A55" i="45" s="1"/>
  <c r="A56" i="45" s="1"/>
  <c r="A57" i="45" s="1"/>
  <c r="A58" i="45" s="1"/>
  <c r="A59" i="45" s="1"/>
  <c r="A60" i="45" s="1"/>
  <c r="A61" i="45" s="1"/>
  <c r="A62" i="45" s="1"/>
  <c r="A63" i="45" s="1"/>
  <c r="A64" i="45" s="1"/>
  <c r="A65" i="45" s="1"/>
  <c r="A66" i="45" s="1"/>
  <c r="A67" i="45" s="1"/>
  <c r="A68" i="45" s="1"/>
  <c r="A69" i="45" s="1"/>
  <c r="A70" i="45" s="1"/>
  <c r="A71" i="45" s="1"/>
  <c r="A72" i="45" s="1"/>
  <c r="A73" i="45" s="1"/>
  <c r="A74" i="45" s="1"/>
  <c r="A75" i="45" s="1"/>
  <c r="A76" i="45" s="1"/>
  <c r="A77" i="45" s="1"/>
  <c r="A78" i="45" s="1"/>
  <c r="A79" i="45" s="1"/>
  <c r="A80" i="45" s="1"/>
  <c r="A81" i="45" s="1"/>
  <c r="A82" i="45" s="1"/>
  <c r="A83" i="45" s="1"/>
  <c r="A84" i="45" s="1"/>
  <c r="A85" i="45" s="1"/>
  <c r="A86" i="45" s="1"/>
  <c r="A87" i="45" s="1"/>
  <c r="A88" i="45" s="1"/>
  <c r="A89" i="45" s="1"/>
  <c r="A90" i="45" s="1"/>
  <c r="A91" i="45" s="1"/>
  <c r="A92" i="45" s="1"/>
  <c r="A93" i="45" s="1"/>
  <c r="A94" i="45" s="1"/>
  <c r="A95" i="45" s="1"/>
  <c r="A96" i="45" s="1"/>
  <c r="A97" i="45" s="1"/>
  <c r="A98" i="45" s="1"/>
  <c r="A99" i="45" s="1"/>
  <c r="A21" i="45"/>
  <c r="E105" i="83"/>
  <c r="E118" i="83" s="1"/>
  <c r="J103" i="83"/>
  <c r="J74" i="83"/>
  <c r="J75" i="83" s="1"/>
  <c r="AC13" i="33"/>
  <c r="Y13" i="33"/>
  <c r="Y31" i="33"/>
  <c r="AC31" i="33"/>
  <c r="Y24" i="33"/>
  <c r="AC24" i="33"/>
  <c r="Y20" i="33"/>
  <c r="AC20" i="33"/>
  <c r="I22" i="42"/>
  <c r="Y12" i="33"/>
  <c r="H99" i="83"/>
  <c r="Y27" i="33"/>
  <c r="AC27" i="33"/>
  <c r="AC16" i="33"/>
  <c r="G60" i="83"/>
  <c r="I31" i="100"/>
  <c r="K30" i="100"/>
  <c r="O30" i="100" s="1"/>
  <c r="O31" i="100" s="1"/>
  <c r="AC38" i="33"/>
  <c r="Y38" i="33"/>
  <c r="Y34" i="33"/>
  <c r="AC34" i="33"/>
  <c r="F31" i="9"/>
  <c r="F52" i="7"/>
  <c r="P54" i="13"/>
  <c r="P57" i="13" s="1"/>
  <c r="E24" i="87"/>
  <c r="K31" i="100"/>
  <c r="Y30" i="33"/>
  <c r="AC30" i="33"/>
  <c r="AC22" i="33"/>
  <c r="Y22" i="33"/>
  <c r="Y14" i="33"/>
  <c r="AC14" i="33"/>
  <c r="Q14" i="24"/>
  <c r="R14" i="24" s="1"/>
  <c r="G19" i="64"/>
  <c r="F105" i="83"/>
  <c r="F118" i="83" s="1"/>
  <c r="I25" i="86"/>
  <c r="O19" i="42"/>
  <c r="J28" i="32"/>
  <c r="E31" i="9"/>
  <c r="F60" i="83"/>
  <c r="Y18" i="33"/>
  <c r="AC18" i="33"/>
  <c r="G18" i="36"/>
  <c r="I18" i="36" s="1"/>
  <c r="G17" i="36"/>
  <c r="I17" i="36" s="1"/>
  <c r="J99" i="83"/>
  <c r="F80" i="13"/>
  <c r="G41" i="100"/>
  <c r="F51" i="7"/>
  <c r="E80" i="13"/>
  <c r="O20" i="42"/>
  <c r="F19" i="64"/>
  <c r="J128" i="83"/>
  <c r="J126" i="83"/>
  <c r="E77" i="83"/>
  <c r="F77" i="83"/>
  <c r="F39" i="83"/>
  <c r="J25" i="83"/>
  <c r="J91" i="83"/>
  <c r="J85" i="83"/>
  <c r="H87" i="83"/>
  <c r="H92" i="83" s="1"/>
  <c r="J45" i="83"/>
  <c r="H37" i="83"/>
  <c r="J22" i="22"/>
  <c r="J114" i="83"/>
  <c r="H116" i="83"/>
  <c r="J116" i="83" s="1"/>
  <c r="Y21" i="33"/>
  <c r="AC21" i="33"/>
  <c r="K19" i="35"/>
  <c r="M15" i="35" s="1"/>
  <c r="L18" i="42"/>
  <c r="M18" i="42" s="1"/>
  <c r="O18" i="42" s="1"/>
  <c r="I18" i="42"/>
  <c r="P19" i="64"/>
  <c r="F54" i="13"/>
  <c r="J37" i="30"/>
  <c r="Y18" i="29"/>
  <c r="E25" i="86"/>
  <c r="C24" i="87"/>
  <c r="F53" i="13"/>
  <c r="O24" i="42"/>
  <c r="G77" i="83"/>
  <c r="H27" i="83"/>
  <c r="J111" i="83"/>
  <c r="H112" i="83"/>
  <c r="J112" i="83" s="1"/>
  <c r="H71" i="83"/>
  <c r="H77" i="83" s="1"/>
  <c r="Y33" i="33"/>
  <c r="AC33" i="33"/>
  <c r="AC32" i="33"/>
  <c r="Y32" i="33"/>
  <c r="Y28" i="33"/>
  <c r="AC28" i="33"/>
  <c r="AC19" i="33"/>
  <c r="Y19" i="33"/>
  <c r="E54" i="13"/>
  <c r="E53" i="13"/>
  <c r="J71" i="83"/>
  <c r="J18" i="16"/>
  <c r="O22" i="42"/>
  <c r="Y17" i="33"/>
  <c r="AC17" i="33"/>
  <c r="F36" i="21"/>
  <c r="G105" i="83"/>
  <c r="G118" i="83" s="1"/>
  <c r="B13" i="85"/>
  <c r="H103" i="83"/>
  <c r="F29" i="52"/>
  <c r="F31" i="52" s="1"/>
  <c r="R70" i="45"/>
  <c r="G39" i="83"/>
  <c r="J123" i="83"/>
  <c r="D24" i="87"/>
  <c r="M51" i="13"/>
  <c r="G15" i="5"/>
  <c r="G15" i="160" s="1"/>
  <c r="J16" i="7"/>
  <c r="H18" i="7"/>
  <c r="AC36" i="33"/>
  <c r="Y36" i="33"/>
  <c r="AC15" i="33"/>
  <c r="Y15" i="33"/>
  <c r="E34" i="9" l="1"/>
  <c r="D15" i="5"/>
  <c r="D15" i="160" s="1"/>
  <c r="D19" i="5"/>
  <c r="D19" i="160" s="1"/>
  <c r="E88" i="13"/>
  <c r="AA12" i="31"/>
  <c r="AE12" i="31" s="1"/>
  <c r="AA13" i="31"/>
  <c r="AE13" i="31" s="1"/>
  <c r="R30" i="100"/>
  <c r="R31" i="100" s="1"/>
  <c r="I20" i="36"/>
  <c r="A26" i="3"/>
  <c r="A27" i="3" s="1"/>
  <c r="A28" i="3" s="1"/>
  <c r="A29" i="3" s="1"/>
  <c r="A30" i="3" s="1"/>
  <c r="A31" i="3" s="1"/>
  <c r="A32" i="3" s="1"/>
  <c r="A33" i="3" s="1"/>
  <c r="A34" i="3" s="1"/>
  <c r="A35" i="3" s="1"/>
  <c r="A36" i="3" s="1"/>
  <c r="A37" i="3" s="1"/>
  <c r="A38" i="3" s="1"/>
  <c r="A39" i="3" s="1"/>
  <c r="A40" i="3" s="1"/>
  <c r="W48" i="33"/>
  <c r="K26" i="34" s="1"/>
  <c r="K29" i="34" s="1"/>
  <c r="J18" i="7"/>
  <c r="G79" i="83"/>
  <c r="G120" i="83" s="1"/>
  <c r="G135" i="83" s="1"/>
  <c r="F56" i="13"/>
  <c r="J77" i="83"/>
  <c r="J105" i="83"/>
  <c r="H39" i="83"/>
  <c r="J87" i="83"/>
  <c r="J92" i="83" s="1"/>
  <c r="H105" i="83"/>
  <c r="H118" i="83" s="1"/>
  <c r="F79" i="83"/>
  <c r="F120" i="83" s="1"/>
  <c r="F135" i="83" s="1"/>
  <c r="G20" i="36"/>
  <c r="Q18" i="24"/>
  <c r="E19" i="64"/>
  <c r="F57" i="13"/>
  <c r="Q15" i="35"/>
  <c r="O19" i="64"/>
  <c r="AA15" i="29"/>
  <c r="AE15" i="29" s="1"/>
  <c r="AA13" i="29"/>
  <c r="AA16" i="29"/>
  <c r="AE16" i="29" s="1"/>
  <c r="AA14" i="29"/>
  <c r="AE14" i="29" s="1"/>
  <c r="M17" i="35"/>
  <c r="Q17" i="35" s="1"/>
  <c r="M16" i="35"/>
  <c r="Q16" i="35" s="1"/>
  <c r="B14" i="85"/>
  <c r="F24" i="87"/>
  <c r="M19" i="64"/>
  <c r="Y42" i="33"/>
  <c r="AA15" i="33" s="1"/>
  <c r="AE15" i="33" s="1"/>
  <c r="AA16" i="31" l="1"/>
  <c r="D13" i="27"/>
  <c r="AE16" i="31"/>
  <c r="J30" i="32" s="1"/>
  <c r="J32" i="32" s="1"/>
  <c r="J36" i="32" s="1"/>
  <c r="J118" i="83"/>
  <c r="H19" i="64"/>
  <c r="AE13" i="29"/>
  <c r="AE18" i="29" s="1"/>
  <c r="J39" i="30" s="1"/>
  <c r="J41" i="30" s="1"/>
  <c r="J45" i="30" s="1"/>
  <c r="J47" i="30" s="1"/>
  <c r="AA18" i="29"/>
  <c r="Q19" i="35"/>
  <c r="M19" i="35"/>
  <c r="AA36" i="33"/>
  <c r="AE36" i="33" s="1"/>
  <c r="D15" i="27"/>
  <c r="E12" i="27" s="1"/>
  <c r="B15" i="85"/>
  <c r="J19" i="64"/>
  <c r="AA31" i="33"/>
  <c r="AE31" i="33" s="1"/>
  <c r="AA23" i="33"/>
  <c r="AE23" i="33" s="1"/>
  <c r="AA22" i="33"/>
  <c r="AE22" i="33" s="1"/>
  <c r="AA37" i="33"/>
  <c r="AE37" i="33" s="1"/>
  <c r="AA32" i="33"/>
  <c r="AE32" i="33" s="1"/>
  <c r="AA38" i="33"/>
  <c r="AE38" i="33" s="1"/>
  <c r="AA33" i="33"/>
  <c r="AE33" i="33" s="1"/>
  <c r="AA21" i="33"/>
  <c r="AE21" i="33" s="1"/>
  <c r="AA27" i="33"/>
  <c r="AE27" i="33" s="1"/>
  <c r="AA19" i="33"/>
  <c r="AE19" i="33" s="1"/>
  <c r="AA30" i="33"/>
  <c r="AE30" i="33" s="1"/>
  <c r="AA12" i="33"/>
  <c r="AA14" i="33"/>
  <c r="AE14" i="33" s="1"/>
  <c r="AA17" i="33"/>
  <c r="AE17" i="33" s="1"/>
  <c r="AA13" i="33"/>
  <c r="AE13" i="33" s="1"/>
  <c r="AA25" i="33"/>
  <c r="AE25" i="33" s="1"/>
  <c r="AA16" i="33"/>
  <c r="AE16" i="33" s="1"/>
  <c r="AA29" i="33"/>
  <c r="AE29" i="33" s="1"/>
  <c r="AA34" i="33"/>
  <c r="AE34" i="33" s="1"/>
  <c r="AA18" i="33"/>
  <c r="AE18" i="33" s="1"/>
  <c r="AA20" i="33"/>
  <c r="AE20" i="33" s="1"/>
  <c r="AA26" i="33"/>
  <c r="AE26" i="33" s="1"/>
  <c r="AA24" i="33"/>
  <c r="AE24" i="33" s="1"/>
  <c r="AA28" i="33"/>
  <c r="AE28" i="33" s="1"/>
  <c r="E13" i="27" l="1"/>
  <c r="E15" i="27" s="1"/>
  <c r="G12" i="27"/>
  <c r="B16" i="85"/>
  <c r="N19" i="64"/>
  <c r="AE12" i="33"/>
  <c r="AE42" i="33" s="1"/>
  <c r="K31" i="34" s="1"/>
  <c r="K33" i="34" s="1"/>
  <c r="K37" i="34" s="1"/>
  <c r="K39" i="34" s="1"/>
  <c r="F13" i="27" s="1"/>
  <c r="AA42" i="33"/>
  <c r="B17" i="85" l="1"/>
  <c r="F23" i="27"/>
  <c r="G23" i="27" s="1"/>
  <c r="G13" i="27"/>
  <c r="G15" i="27" s="1"/>
  <c r="Q19" i="64"/>
  <c r="B18" i="85" l="1"/>
  <c r="G25" i="27"/>
  <c r="F17" i="26"/>
  <c r="F18" i="26" s="1"/>
  <c r="B19" i="85" l="1"/>
  <c r="G37" i="5"/>
  <c r="I15" i="25"/>
  <c r="E15" i="25"/>
  <c r="F37" i="5"/>
  <c r="H37" i="5"/>
  <c r="D37" i="5"/>
  <c r="H15" i="25"/>
  <c r="I37" i="5"/>
  <c r="F15" i="25"/>
  <c r="J37" i="5"/>
  <c r="D15" i="25"/>
  <c r="H33" i="23" s="1"/>
  <c r="G15" i="25"/>
  <c r="Q33" i="23" l="1"/>
  <c r="N33" i="23"/>
  <c r="M33" i="23"/>
  <c r="P33" i="23"/>
  <c r="O33" i="23"/>
  <c r="J33" i="23"/>
  <c r="B20" i="85"/>
  <c r="B21" i="85" l="1"/>
  <c r="B22" i="85" l="1"/>
  <c r="B5" i="24" l="1"/>
  <c r="G25" i="124" l="1"/>
  <c r="R75" i="114" l="1"/>
  <c r="E22" i="23" l="1"/>
  <c r="E17" i="22"/>
  <c r="E16" i="22"/>
  <c r="E26" i="22" l="1"/>
  <c r="H16" i="22"/>
  <c r="H22" i="23"/>
  <c r="E25" i="23"/>
  <c r="E27" i="23" s="1"/>
  <c r="D30" i="5" s="1"/>
  <c r="D30" i="160" s="1"/>
  <c r="M25" i="7"/>
  <c r="E20" i="100"/>
  <c r="I20" i="100" s="1"/>
  <c r="E19" i="100"/>
  <c r="I19" i="100" s="1"/>
  <c r="E18" i="100"/>
  <c r="E17" i="100"/>
  <c r="E29" i="22" l="1"/>
  <c r="D29" i="5"/>
  <c r="D29" i="160" s="1"/>
  <c r="J22" i="23"/>
  <c r="E22" i="100"/>
  <c r="I17" i="100"/>
  <c r="J16" i="22"/>
  <c r="J23" i="124" l="1"/>
  <c r="I23" i="124"/>
  <c r="E46" i="96" l="1"/>
  <c r="E36" i="96"/>
  <c r="F57" i="96"/>
  <c r="F66" i="96" s="1"/>
  <c r="M44" i="103" l="1"/>
  <c r="P42" i="103"/>
  <c r="O42" i="103"/>
  <c r="N52" i="114" l="1"/>
  <c r="N43" i="114"/>
  <c r="D25" i="3" l="1"/>
  <c r="F27" i="3" l="1"/>
  <c r="E25" i="3"/>
  <c r="F25" i="3" s="1"/>
  <c r="D30" i="3"/>
  <c r="F28" i="3"/>
  <c r="D38" i="3"/>
  <c r="D37" i="3"/>
  <c r="F37" i="3" s="1"/>
  <c r="E38" i="3" l="1"/>
  <c r="F38" i="3" s="1"/>
  <c r="D40" i="3"/>
  <c r="E24" i="3"/>
  <c r="F24" i="3" s="1"/>
  <c r="N118" i="114"/>
  <c r="K118" i="114" s="1"/>
  <c r="N117" i="114"/>
  <c r="N116" i="114"/>
  <c r="N115" i="114"/>
  <c r="F118" i="114" l="1"/>
  <c r="I118" i="114" s="1"/>
  <c r="F115" i="114"/>
  <c r="I115" i="114" s="1"/>
  <c r="K115" i="114" s="1"/>
  <c r="F116" i="114"/>
  <c r="I116" i="114" s="1"/>
  <c r="K116" i="114" s="1"/>
  <c r="F117" i="114"/>
  <c r="I117" i="114" s="1"/>
  <c r="K117" i="114" s="1"/>
  <c r="N17" i="114"/>
  <c r="N18" i="114"/>
  <c r="J126" i="124" l="1"/>
  <c r="I126" i="124"/>
  <c r="J125" i="124"/>
  <c r="I125" i="124"/>
  <c r="I124" i="124"/>
  <c r="I120" i="124"/>
  <c r="J91" i="124"/>
  <c r="I91" i="124"/>
  <c r="J122" i="124"/>
  <c r="I122" i="124"/>
  <c r="N44" i="103" l="1"/>
  <c r="Q44" i="103" s="1"/>
  <c r="J78" i="124"/>
  <c r="I78" i="124"/>
  <c r="J76" i="124"/>
  <c r="I76" i="124"/>
  <c r="J79" i="124"/>
  <c r="D15" i="124" l="1"/>
  <c r="D14" i="124"/>
  <c r="D22" i="124"/>
  <c r="D20" i="124"/>
  <c r="E19" i="103" l="1"/>
  <c r="D125" i="124" l="1"/>
  <c r="D126" i="124" l="1"/>
  <c r="F125" i="124"/>
  <c r="H126" i="124" l="1"/>
  <c r="F126" i="124"/>
  <c r="H125" i="124"/>
  <c r="F25" i="100" l="1"/>
  <c r="F27" i="100" s="1"/>
  <c r="F41" i="100" s="1"/>
  <c r="G26" i="45" l="1"/>
  <c r="H36" i="100"/>
  <c r="I36" i="100" s="1"/>
  <c r="E15" i="96" l="1"/>
  <c r="E131" i="83" l="1"/>
  <c r="E51" i="83"/>
  <c r="E56" i="83"/>
  <c r="M35" i="83"/>
  <c r="J35" i="83" s="1"/>
  <c r="M130" i="83"/>
  <c r="J130" i="83" s="1"/>
  <c r="M124" i="83"/>
  <c r="M33" i="83"/>
  <c r="J33" i="83" s="1"/>
  <c r="M32" i="83"/>
  <c r="J32" i="83" s="1"/>
  <c r="M31" i="83"/>
  <c r="J31" i="83" s="1"/>
  <c r="M30" i="83"/>
  <c r="M23" i="83"/>
  <c r="J23" i="83" s="1"/>
  <c r="M19" i="83"/>
  <c r="J19" i="83" s="1"/>
  <c r="M18" i="83"/>
  <c r="H56" i="83" l="1"/>
  <c r="E58" i="83"/>
  <c r="M37" i="83"/>
  <c r="J30" i="83"/>
  <c r="J37" i="83" s="1"/>
  <c r="J124" i="83"/>
  <c r="H51" i="83"/>
  <c r="E53" i="83"/>
  <c r="J18" i="83"/>
  <c r="J27" i="83" s="1"/>
  <c r="M27" i="83"/>
  <c r="H131" i="83"/>
  <c r="E133" i="83"/>
  <c r="J39" i="83" l="1"/>
  <c r="E60" i="83"/>
  <c r="E79" i="83" s="1"/>
  <c r="E120" i="83" s="1"/>
  <c r="E135" i="83" s="1"/>
  <c r="J51" i="83"/>
  <c r="J53" i="83" s="1"/>
  <c r="H53" i="83"/>
  <c r="M39" i="83"/>
  <c r="M120" i="83" s="1"/>
  <c r="J131" i="83"/>
  <c r="H133" i="83"/>
  <c r="H58" i="83"/>
  <c r="J56" i="83"/>
  <c r="J58" i="83" s="1"/>
  <c r="H60" i="83" l="1"/>
  <c r="H79" i="83" s="1"/>
  <c r="H120" i="83" s="1"/>
  <c r="H135" i="83" s="1"/>
  <c r="J60" i="83"/>
  <c r="J79" i="83" s="1"/>
  <c r="J120" i="83" s="1"/>
  <c r="G21" i="45" l="1"/>
  <c r="H21" i="45" s="1"/>
  <c r="H31" i="124" l="1"/>
  <c r="D78" i="124"/>
  <c r="F78" i="124" l="1"/>
  <c r="H78" i="124" l="1"/>
  <c r="E16" i="124" l="1"/>
  <c r="F16" i="124" s="1"/>
  <c r="D100" i="124" l="1"/>
  <c r="D123" i="124"/>
  <c r="J75" i="124"/>
  <c r="I75" i="124"/>
  <c r="D122" i="124" l="1"/>
  <c r="D75" i="124"/>
  <c r="E123" i="124"/>
  <c r="E100" i="124"/>
  <c r="D76" i="124" l="1"/>
  <c r="G16" i="16" l="1"/>
  <c r="H16" i="16" s="1"/>
  <c r="J16" i="16" s="1"/>
  <c r="N19" i="114" l="1"/>
  <c r="H36" i="114"/>
  <c r="F36" i="114"/>
  <c r="F87" i="114"/>
  <c r="I36" i="114" l="1"/>
  <c r="K36" i="114" s="1"/>
  <c r="H52" i="114"/>
  <c r="Q52" i="114" l="1"/>
  <c r="M54" i="96" l="1"/>
  <c r="G26" i="9"/>
  <c r="G27" i="9"/>
  <c r="H27" i="9" s="1"/>
  <c r="J27" i="9" s="1"/>
  <c r="I79" i="124"/>
  <c r="I88" i="124"/>
  <c r="G16" i="9"/>
  <c r="H16" i="9" s="1"/>
  <c r="J16" i="9" s="1"/>
  <c r="O63" i="13"/>
  <c r="P63" i="13"/>
  <c r="H23" i="124"/>
  <c r="M21" i="45"/>
  <c r="F44" i="103"/>
  <c r="F43" i="103"/>
  <c r="G15" i="16"/>
  <c r="M14" i="11"/>
  <c r="M15" i="11" s="1"/>
  <c r="M17" i="11" s="1"/>
  <c r="G17" i="9" l="1"/>
  <c r="H17" i="9" s="1"/>
  <c r="J17" i="9" s="1"/>
  <c r="G22" i="9"/>
  <c r="H22" i="9" s="1"/>
  <c r="J22" i="9" s="1"/>
  <c r="D17" i="124"/>
  <c r="G17" i="13"/>
  <c r="G63" i="13"/>
  <c r="H15" i="16"/>
  <c r="G19" i="16"/>
  <c r="D91" i="124"/>
  <c r="J21" i="45"/>
  <c r="G15" i="9"/>
  <c r="F76" i="124"/>
  <c r="H34" i="100"/>
  <c r="I34" i="100" s="1"/>
  <c r="K34" i="100" s="1"/>
  <c r="G16" i="5"/>
  <c r="G16" i="160" s="1"/>
  <c r="M19" i="11"/>
  <c r="H26" i="9"/>
  <c r="G29" i="9"/>
  <c r="E14" i="11"/>
  <c r="M16" i="96"/>
  <c r="F91" i="124"/>
  <c r="P98" i="83"/>
  <c r="F122" i="124"/>
  <c r="D98" i="124"/>
  <c r="D77" i="124"/>
  <c r="F123" i="124"/>
  <c r="N96" i="83"/>
  <c r="Q96" i="83" s="1"/>
  <c r="N95" i="83"/>
  <c r="G16" i="13"/>
  <c r="H76" i="124"/>
  <c r="D124" i="124"/>
  <c r="N15" i="9" l="1"/>
  <c r="Q15" i="9" s="1"/>
  <c r="E15" i="11"/>
  <c r="E17" i="11" s="1"/>
  <c r="J26" i="9"/>
  <c r="J29" i="9" s="1"/>
  <c r="H29" i="9"/>
  <c r="H15" i="9"/>
  <c r="J15" i="16"/>
  <c r="H19" i="16"/>
  <c r="H17" i="13"/>
  <c r="J17" i="13" s="1"/>
  <c r="G21" i="9"/>
  <c r="H21" i="9" s="1"/>
  <c r="J21" i="9" s="1"/>
  <c r="G23" i="9"/>
  <c r="H23" i="9" s="1"/>
  <c r="J23" i="9" s="1"/>
  <c r="H87" i="114"/>
  <c r="H63" i="13"/>
  <c r="Q95" i="83"/>
  <c r="G19" i="9"/>
  <c r="H19" i="9" s="1"/>
  <c r="J19" i="9" s="1"/>
  <c r="F14" i="11"/>
  <c r="F15" i="11" s="1"/>
  <c r="F17" i="11" s="1"/>
  <c r="G20" i="9"/>
  <c r="H20" i="9" s="1"/>
  <c r="J20" i="9" s="1"/>
  <c r="D79" i="124"/>
  <c r="H122" i="124"/>
  <c r="H91" i="124"/>
  <c r="N18" i="16"/>
  <c r="G18" i="9"/>
  <c r="H18" i="9" s="1"/>
  <c r="J18" i="9" s="1"/>
  <c r="H16" i="13"/>
  <c r="D16" i="5" l="1"/>
  <c r="D16" i="160" s="1"/>
  <c r="E26" i="11"/>
  <c r="E98" i="124"/>
  <c r="E19" i="11"/>
  <c r="E81" i="13"/>
  <c r="J16" i="13"/>
  <c r="F124" i="124"/>
  <c r="E124" i="124"/>
  <c r="F19" i="11"/>
  <c r="F23" i="11"/>
  <c r="F81" i="13"/>
  <c r="F83" i="13"/>
  <c r="F85" i="13"/>
  <c r="F21" i="11"/>
  <c r="I87" i="114"/>
  <c r="G24" i="9"/>
  <c r="G31" i="9" s="1"/>
  <c r="G18" i="13"/>
  <c r="G19" i="13" s="1"/>
  <c r="J123" i="124"/>
  <c r="H123" i="124"/>
  <c r="J63" i="13"/>
  <c r="J19" i="16"/>
  <c r="J15" i="9"/>
  <c r="J24" i="9" s="1"/>
  <c r="J31" i="9" s="1"/>
  <c r="H24" i="9"/>
  <c r="H31" i="9" s="1"/>
  <c r="N16" i="114"/>
  <c r="F79" i="124"/>
  <c r="E77" i="124"/>
  <c r="H124" i="124"/>
  <c r="F100" i="124"/>
  <c r="H79" i="124"/>
  <c r="H98" i="124"/>
  <c r="M64" i="96"/>
  <c r="H77" i="124" l="1"/>
  <c r="K87" i="114"/>
  <c r="F77" i="124"/>
  <c r="F15" i="5"/>
  <c r="F15" i="160" s="1"/>
  <c r="F98" i="124"/>
  <c r="F75" i="124"/>
  <c r="H75" i="124"/>
  <c r="J98" i="124"/>
  <c r="J137" i="124" l="1"/>
  <c r="E15" i="5"/>
  <c r="E15" i="160" s="1"/>
  <c r="J88" i="124"/>
  <c r="J100" i="124"/>
  <c r="H100" i="124"/>
  <c r="J33" i="124"/>
  <c r="H33" i="124"/>
  <c r="I137" i="124"/>
  <c r="N48" i="7"/>
  <c r="Q48" i="7" s="1"/>
  <c r="N25" i="45"/>
  <c r="O87" i="114"/>
  <c r="J77" i="124"/>
  <c r="G65" i="96"/>
  <c r="H65" i="96" s="1"/>
  <c r="J65" i="96" s="1"/>
  <c r="G54" i="96"/>
  <c r="G46" i="96"/>
  <c r="H46" i="96" s="1"/>
  <c r="J46" i="96" s="1"/>
  <c r="P91" i="114"/>
  <c r="Q91" i="114"/>
  <c r="N47" i="103" l="1"/>
  <c r="M47" i="103"/>
  <c r="Q47" i="103" l="1"/>
  <c r="H29" i="124" l="1"/>
  <c r="N44" i="96" l="1"/>
  <c r="N26" i="96"/>
  <c r="N28" i="96"/>
  <c r="N24" i="96" l="1"/>
  <c r="N27" i="96"/>
  <c r="N25" i="96" l="1"/>
  <c r="P64" i="13" l="1"/>
  <c r="O64" i="13"/>
  <c r="O54" i="96"/>
  <c r="P54" i="96"/>
  <c r="N54" i="96" l="1"/>
  <c r="N16" i="45" l="1"/>
  <c r="N18" i="45" l="1"/>
  <c r="N21" i="45" l="1"/>
  <c r="Q21" i="45" s="1"/>
  <c r="O85" i="45" l="1"/>
  <c r="N17" i="83" l="1"/>
  <c r="Q17" i="83" s="1"/>
  <c r="N20" i="83"/>
  <c r="N21" i="83"/>
  <c r="Q21" i="83" s="1"/>
  <c r="N22" i="83"/>
  <c r="Q22" i="83" s="1"/>
  <c r="N24" i="83"/>
  <c r="Q24" i="83" s="1"/>
  <c r="P74" i="83" l="1"/>
  <c r="P75" i="83" s="1"/>
  <c r="O91" i="83" l="1"/>
  <c r="O101" i="83" l="1"/>
  <c r="O102" i="83" l="1"/>
  <c r="O103" i="83" s="1"/>
  <c r="O105" i="83" s="1"/>
  <c r="N26" i="45" l="1"/>
  <c r="N34" i="45" l="1"/>
  <c r="N23" i="22" l="1"/>
  <c r="Q23" i="22" s="1"/>
  <c r="O17" i="142" l="1"/>
  <c r="G49" i="13" l="1"/>
  <c r="H49" i="13" s="1"/>
  <c r="J49" i="13" s="1"/>
  <c r="N49" i="13" s="1"/>
  <c r="Q49" i="13" s="1"/>
  <c r="G40" i="13"/>
  <c r="H40" i="13" s="1"/>
  <c r="J40" i="13" s="1"/>
  <c r="N40" i="13" s="1"/>
  <c r="Q40" i="13" s="1"/>
  <c r="N22" i="45" l="1"/>
  <c r="N20" i="45" l="1"/>
  <c r="N19" i="45"/>
  <c r="N35" i="45"/>
  <c r="N32" i="45"/>
  <c r="N24" i="45"/>
  <c r="N31" i="45"/>
  <c r="N33" i="45"/>
  <c r="N17" i="45" l="1"/>
  <c r="N30" i="45"/>
  <c r="O81" i="45" l="1"/>
  <c r="N36" i="45"/>
  <c r="P91" i="83" l="1"/>
  <c r="P102" i="83"/>
  <c r="O82" i="45" l="1"/>
  <c r="O86" i="45" s="1"/>
  <c r="E21" i="18" l="1"/>
  <c r="D24" i="5" l="1"/>
  <c r="D24" i="160" s="1"/>
  <c r="E25" i="18"/>
  <c r="E27" i="18" s="1"/>
  <c r="O20" i="142" l="1"/>
  <c r="O19" i="142"/>
  <c r="O18" i="142"/>
  <c r="G14" i="11"/>
  <c r="M18" i="142" l="1"/>
  <c r="H18" i="161" s="1"/>
  <c r="M20" i="142"/>
  <c r="H20" i="161" s="1"/>
  <c r="M17" i="142"/>
  <c r="H17" i="161" s="1"/>
  <c r="G15" i="11"/>
  <c r="G17" i="11" s="1"/>
  <c r="G19" i="11" s="1"/>
  <c r="H14" i="11"/>
  <c r="M19" i="142"/>
  <c r="H19" i="161" s="1"/>
  <c r="O24" i="142"/>
  <c r="H25" i="161" l="1"/>
  <c r="M24" i="142"/>
  <c r="H15" i="11"/>
  <c r="H17" i="11" s="1"/>
  <c r="H19" i="11" s="1"/>
  <c r="J14" i="11"/>
  <c r="J15" i="11" s="1"/>
  <c r="J17" i="11" s="1"/>
  <c r="E23" i="159" l="1"/>
  <c r="D23" i="158"/>
  <c r="F16" i="5"/>
  <c r="J19" i="11"/>
  <c r="E16" i="5" l="1"/>
  <c r="E16" i="160" s="1"/>
  <c r="F16" i="160"/>
  <c r="G17" i="142"/>
  <c r="F17" i="161" s="1"/>
  <c r="G20" i="142"/>
  <c r="G19" i="142"/>
  <c r="G18" i="142"/>
  <c r="G17" i="161" l="1"/>
  <c r="H20" i="142"/>
  <c r="J20" i="142" s="1"/>
  <c r="F20" i="161"/>
  <c r="G20" i="161" s="1"/>
  <c r="H18" i="142"/>
  <c r="J18" i="142" s="1"/>
  <c r="F18" i="161"/>
  <c r="G18" i="161" s="1"/>
  <c r="H19" i="142"/>
  <c r="J19" i="142" s="1"/>
  <c r="F19" i="161"/>
  <c r="G19" i="161" s="1"/>
  <c r="H17" i="142"/>
  <c r="G24" i="142"/>
  <c r="G25" i="161" l="1"/>
  <c r="D23" i="159" s="1"/>
  <c r="F23" i="159" s="1"/>
  <c r="G23" i="159" s="1"/>
  <c r="F25" i="161"/>
  <c r="J17" i="142"/>
  <c r="J24" i="142" s="1"/>
  <c r="H24" i="142"/>
  <c r="E25" i="21" l="1"/>
  <c r="E24" i="21"/>
  <c r="E23" i="21"/>
  <c r="E22" i="21"/>
  <c r="E21" i="21"/>
  <c r="E20" i="21"/>
  <c r="E19" i="21"/>
  <c r="E18" i="21"/>
  <c r="E17" i="21"/>
  <c r="H23" i="21"/>
  <c r="M18" i="21"/>
  <c r="M21" i="21" l="1"/>
  <c r="M25" i="21"/>
  <c r="H18" i="21"/>
  <c r="J18" i="21" s="1"/>
  <c r="E32" i="21"/>
  <c r="D25" i="5" s="1"/>
  <c r="H17" i="21"/>
  <c r="H22" i="21"/>
  <c r="M17" i="21"/>
  <c r="M23" i="21"/>
  <c r="J23" i="21" s="1"/>
  <c r="M17" i="17"/>
  <c r="M19" i="17" s="1"/>
  <c r="M21" i="17" s="1"/>
  <c r="G26" i="5" s="1"/>
  <c r="G26" i="160" s="1"/>
  <c r="M22" i="21"/>
  <c r="J22" i="21" l="1"/>
  <c r="J17" i="21"/>
  <c r="E34" i="21"/>
  <c r="E39" i="21" s="1"/>
  <c r="D25" i="160"/>
  <c r="M19" i="21"/>
  <c r="H19" i="21"/>
  <c r="J19" i="21" l="1"/>
  <c r="H72" i="114" l="1"/>
  <c r="H57" i="114"/>
  <c r="H78" i="114"/>
  <c r="E26" i="3" l="1"/>
  <c r="F26" i="3" s="1"/>
  <c r="G94" i="45" l="1"/>
  <c r="N20" i="100" l="1"/>
  <c r="K20" i="100" s="1"/>
  <c r="N19" i="100"/>
  <c r="K19" i="100" s="1"/>
  <c r="N17" i="100"/>
  <c r="N46" i="96"/>
  <c r="Q46" i="96" s="1"/>
  <c r="N37" i="96"/>
  <c r="J27" i="4"/>
  <c r="M21" i="103"/>
  <c r="D11" i="124"/>
  <c r="E18" i="124"/>
  <c r="F18" i="124" s="1"/>
  <c r="E19" i="124"/>
  <c r="F19" i="124" s="1"/>
  <c r="D23" i="124"/>
  <c r="E24" i="124"/>
  <c r="F24" i="124" s="1"/>
  <c r="J29" i="124"/>
  <c r="J30" i="124"/>
  <c r="J31" i="124"/>
  <c r="H35" i="124"/>
  <c r="I42" i="124"/>
  <c r="I44" i="124"/>
  <c r="I46" i="124"/>
  <c r="I47" i="124"/>
  <c r="I49" i="124"/>
  <c r="I50" i="124"/>
  <c r="I52" i="124"/>
  <c r="I53" i="124"/>
  <c r="I54" i="124"/>
  <c r="I55" i="124"/>
  <c r="I57" i="124"/>
  <c r="E58" i="124"/>
  <c r="I58" i="124"/>
  <c r="I59" i="124"/>
  <c r="I60" i="124"/>
  <c r="I61" i="124"/>
  <c r="I62" i="124"/>
  <c r="I64" i="124"/>
  <c r="I65" i="124"/>
  <c r="I66" i="124"/>
  <c r="I68" i="124"/>
  <c r="I70" i="124"/>
  <c r="I72" i="124"/>
  <c r="I73" i="124"/>
  <c r="I74" i="124"/>
  <c r="I80" i="124"/>
  <c r="I87" i="124"/>
  <c r="I90" i="124"/>
  <c r="F92" i="124"/>
  <c r="I94" i="124"/>
  <c r="I96" i="124"/>
  <c r="I99" i="124"/>
  <c r="F101" i="124"/>
  <c r="I102" i="124"/>
  <c r="I104" i="124"/>
  <c r="I105" i="124"/>
  <c r="I106" i="124"/>
  <c r="I107" i="124"/>
  <c r="I108" i="124"/>
  <c r="F109" i="124"/>
  <c r="I112" i="124"/>
  <c r="I113" i="124"/>
  <c r="I114" i="124"/>
  <c r="I115" i="124"/>
  <c r="I116" i="124"/>
  <c r="F117" i="124"/>
  <c r="I118" i="124"/>
  <c r="I119" i="124"/>
  <c r="F127" i="124"/>
  <c r="D145" i="124"/>
  <c r="D146" i="124"/>
  <c r="I146" i="124"/>
  <c r="J146" i="124"/>
  <c r="D147" i="124"/>
  <c r="G34" i="114"/>
  <c r="H38" i="114"/>
  <c r="H59" i="114"/>
  <c r="G84" i="114"/>
  <c r="G85" i="114"/>
  <c r="H93" i="114"/>
  <c r="N20" i="114"/>
  <c r="N23" i="114"/>
  <c r="N24" i="114"/>
  <c r="N40" i="114"/>
  <c r="N42" i="114"/>
  <c r="N50" i="114"/>
  <c r="N51" i="114"/>
  <c r="N57" i="114"/>
  <c r="N59" i="114"/>
  <c r="N68" i="114"/>
  <c r="N70" i="114"/>
  <c r="N72" i="114"/>
  <c r="N76" i="114"/>
  <c r="N89" i="114"/>
  <c r="N103" i="114"/>
  <c r="N106" i="114"/>
  <c r="N107" i="114"/>
  <c r="F16" i="114"/>
  <c r="F17" i="114"/>
  <c r="F18" i="114"/>
  <c r="F19" i="114"/>
  <c r="H19" i="114"/>
  <c r="F20" i="114"/>
  <c r="H20" i="114"/>
  <c r="F21" i="114"/>
  <c r="F22" i="114"/>
  <c r="H22" i="114"/>
  <c r="F23" i="114"/>
  <c r="H23" i="114"/>
  <c r="F24" i="114"/>
  <c r="H24" i="114"/>
  <c r="F25" i="114"/>
  <c r="I25" i="114" s="1"/>
  <c r="K25" i="114" s="1"/>
  <c r="F26" i="114"/>
  <c r="H26" i="114"/>
  <c r="F27" i="114"/>
  <c r="H27" i="114"/>
  <c r="F28" i="114"/>
  <c r="H28" i="114"/>
  <c r="F29" i="114"/>
  <c r="I29" i="114" s="1"/>
  <c r="K29" i="114" s="1"/>
  <c r="F30" i="114"/>
  <c r="H30" i="114"/>
  <c r="F31" i="114"/>
  <c r="I31" i="114" s="1"/>
  <c r="K31" i="114" s="1"/>
  <c r="F33" i="114"/>
  <c r="F34" i="114"/>
  <c r="I34" i="114" s="1"/>
  <c r="K34" i="114" s="1"/>
  <c r="F35" i="114"/>
  <c r="F37" i="114"/>
  <c r="H37" i="114"/>
  <c r="F38" i="114"/>
  <c r="F39" i="114"/>
  <c r="F40" i="114"/>
  <c r="H40" i="114"/>
  <c r="F41" i="114"/>
  <c r="F42" i="114"/>
  <c r="H42" i="114"/>
  <c r="F43" i="114"/>
  <c r="H43" i="114"/>
  <c r="F44" i="114"/>
  <c r="F47" i="114"/>
  <c r="F48" i="114"/>
  <c r="I48" i="114" s="1"/>
  <c r="K48" i="114" s="1"/>
  <c r="F49" i="114"/>
  <c r="H49" i="114"/>
  <c r="F50" i="114"/>
  <c r="I50" i="114" s="1"/>
  <c r="F51" i="114"/>
  <c r="I51" i="114" s="1"/>
  <c r="F52" i="114"/>
  <c r="I52" i="114" s="1"/>
  <c r="K52" i="114" s="1"/>
  <c r="F55" i="114"/>
  <c r="H55" i="114"/>
  <c r="H65" i="114"/>
  <c r="H66" i="114"/>
  <c r="F68" i="114"/>
  <c r="I68" i="114" s="1"/>
  <c r="F69" i="114"/>
  <c r="I69" i="114" s="1"/>
  <c r="F70" i="114"/>
  <c r="I70" i="114" s="1"/>
  <c r="K70" i="114" s="1"/>
  <c r="F71" i="114"/>
  <c r="F72" i="114"/>
  <c r="I72" i="114" s="1"/>
  <c r="F73" i="114"/>
  <c r="F76" i="114"/>
  <c r="H76" i="114"/>
  <c r="F84" i="114"/>
  <c r="F85" i="114"/>
  <c r="F86" i="114"/>
  <c r="F88" i="114"/>
  <c r="F89" i="114"/>
  <c r="H89" i="114"/>
  <c r="F90" i="114"/>
  <c r="F91" i="114"/>
  <c r="F92" i="114"/>
  <c r="I92" i="114" s="1"/>
  <c r="K92" i="114" s="1"/>
  <c r="F93" i="114"/>
  <c r="F94" i="114"/>
  <c r="F95" i="114"/>
  <c r="F96" i="114"/>
  <c r="F97" i="114"/>
  <c r="F98" i="114"/>
  <c r="H98" i="114"/>
  <c r="F99" i="114"/>
  <c r="H99" i="114"/>
  <c r="F100" i="114"/>
  <c r="F101" i="114"/>
  <c r="F102" i="114"/>
  <c r="F103" i="114"/>
  <c r="H103" i="114"/>
  <c r="H104" i="114"/>
  <c r="F105" i="114"/>
  <c r="F106" i="114"/>
  <c r="H106" i="114"/>
  <c r="F107" i="114"/>
  <c r="H107" i="114"/>
  <c r="F108" i="114"/>
  <c r="F109" i="114"/>
  <c r="I109" i="114" s="1"/>
  <c r="K109" i="114" s="1"/>
  <c r="F110" i="114"/>
  <c r="F111" i="114"/>
  <c r="H114" i="114"/>
  <c r="F119" i="114"/>
  <c r="F120" i="114"/>
  <c r="F45" i="114"/>
  <c r="I45" i="114" s="1"/>
  <c r="K45" i="114" s="1"/>
  <c r="F78" i="114"/>
  <c r="I78" i="114" s="1"/>
  <c r="N114" i="114"/>
  <c r="D87" i="124"/>
  <c r="D113" i="124"/>
  <c r="D74" i="124"/>
  <c r="D80" i="124"/>
  <c r="D30" i="124"/>
  <c r="D44" i="124"/>
  <c r="I34" i="124"/>
  <c r="D35" i="124"/>
  <c r="D103" i="124"/>
  <c r="M30" i="103"/>
  <c r="M31" i="103"/>
  <c r="F40" i="103"/>
  <c r="F41" i="103"/>
  <c r="F42" i="103"/>
  <c r="M43" i="103"/>
  <c r="J43" i="103" s="1"/>
  <c r="O43" i="103"/>
  <c r="P43" i="103"/>
  <c r="N36" i="100"/>
  <c r="K36" i="100" s="1"/>
  <c r="E23" i="96"/>
  <c r="E28" i="96"/>
  <c r="E56" i="96"/>
  <c r="E17" i="96"/>
  <c r="F19" i="96" s="1"/>
  <c r="E21" i="96"/>
  <c r="E22" i="96"/>
  <c r="F22" i="96"/>
  <c r="F23" i="96"/>
  <c r="E24" i="96"/>
  <c r="E25" i="96"/>
  <c r="E27" i="96"/>
  <c r="E34" i="96"/>
  <c r="E35" i="96"/>
  <c r="E38" i="96"/>
  <c r="E39" i="96"/>
  <c r="E40" i="96"/>
  <c r="E41" i="96"/>
  <c r="E42" i="96"/>
  <c r="E43" i="96"/>
  <c r="E45" i="96"/>
  <c r="E47" i="96"/>
  <c r="E49" i="96"/>
  <c r="E55" i="96"/>
  <c r="E57" i="96"/>
  <c r="E58" i="96"/>
  <c r="E59" i="96"/>
  <c r="E60" i="96"/>
  <c r="E61" i="96"/>
  <c r="E62" i="96"/>
  <c r="E64" i="96"/>
  <c r="N16" i="83"/>
  <c r="N48" i="83"/>
  <c r="Q48" i="83" s="1"/>
  <c r="O49" i="83"/>
  <c r="P97" i="83"/>
  <c r="P99" i="83" s="1"/>
  <c r="N102" i="83"/>
  <c r="Q102" i="83" s="1"/>
  <c r="E15" i="52"/>
  <c r="E16" i="52"/>
  <c r="E17" i="52"/>
  <c r="E18" i="52"/>
  <c r="E19" i="52"/>
  <c r="E20" i="52"/>
  <c r="E21" i="52"/>
  <c r="E22" i="52"/>
  <c r="E24" i="52"/>
  <c r="E25" i="52"/>
  <c r="E17" i="45"/>
  <c r="E18" i="45"/>
  <c r="E19" i="45"/>
  <c r="E20" i="45"/>
  <c r="E23" i="45"/>
  <c r="H23" i="45" s="1"/>
  <c r="E24" i="45"/>
  <c r="E25" i="45"/>
  <c r="E30" i="45"/>
  <c r="E32" i="45"/>
  <c r="E33" i="45"/>
  <c r="E34" i="45"/>
  <c r="E35" i="45"/>
  <c r="E43" i="45"/>
  <c r="E44" i="45"/>
  <c r="E45" i="45"/>
  <c r="E46" i="45"/>
  <c r="E47" i="45"/>
  <c r="E49" i="45"/>
  <c r="E50" i="45"/>
  <c r="E51" i="45"/>
  <c r="E52" i="45"/>
  <c r="E59" i="45"/>
  <c r="E60" i="45"/>
  <c r="E61" i="45"/>
  <c r="E62" i="45"/>
  <c r="E63" i="45"/>
  <c r="E64" i="45"/>
  <c r="E65" i="45"/>
  <c r="E67" i="45"/>
  <c r="E74" i="45"/>
  <c r="E75" i="45"/>
  <c r="E76" i="45"/>
  <c r="E77" i="45"/>
  <c r="E78" i="45"/>
  <c r="E82" i="45"/>
  <c r="E84" i="45"/>
  <c r="E85" i="45"/>
  <c r="E92" i="45"/>
  <c r="E93" i="45"/>
  <c r="O20" i="23"/>
  <c r="N17" i="16"/>
  <c r="Q17" i="16" s="1"/>
  <c r="P18" i="16"/>
  <c r="M71" i="13"/>
  <c r="M22" i="7"/>
  <c r="M24" i="7"/>
  <c r="M26" i="7"/>
  <c r="M27" i="7"/>
  <c r="M37" i="7"/>
  <c r="M38" i="7"/>
  <c r="M39" i="7"/>
  <c r="M40" i="7"/>
  <c r="M41" i="7"/>
  <c r="M42" i="7"/>
  <c r="M43" i="7"/>
  <c r="M21" i="7"/>
  <c r="E23" i="124"/>
  <c r="F23" i="124" l="1"/>
  <c r="I85" i="114"/>
  <c r="K85" i="114" s="1"/>
  <c r="I23" i="114"/>
  <c r="K23" i="114" s="1"/>
  <c r="E79" i="45"/>
  <c r="K68" i="114"/>
  <c r="E94" i="45"/>
  <c r="H94" i="45" s="1"/>
  <c r="J94" i="45" s="1"/>
  <c r="E44" i="96"/>
  <c r="I40" i="114"/>
  <c r="K40" i="114" s="1"/>
  <c r="I22" i="114"/>
  <c r="K22" i="114" s="1"/>
  <c r="K72" i="114"/>
  <c r="I38" i="114"/>
  <c r="K38" i="114" s="1"/>
  <c r="I27" i="114"/>
  <c r="K27" i="114" s="1"/>
  <c r="I106" i="114"/>
  <c r="K106" i="114" s="1"/>
  <c r="I103" i="114"/>
  <c r="K103" i="114" s="1"/>
  <c r="I42" i="114"/>
  <c r="K42" i="114" s="1"/>
  <c r="I26" i="114"/>
  <c r="I20" i="114"/>
  <c r="K20" i="114" s="1"/>
  <c r="F104" i="114"/>
  <c r="I104" i="114" s="1"/>
  <c r="K104" i="114" s="1"/>
  <c r="I98" i="114"/>
  <c r="K98" i="114" s="1"/>
  <c r="I76" i="114"/>
  <c r="K76" i="114" s="1"/>
  <c r="I37" i="114"/>
  <c r="K37" i="114" s="1"/>
  <c r="I93" i="114"/>
  <c r="K93" i="114" s="1"/>
  <c r="N115" i="83"/>
  <c r="Q115" i="83" s="1"/>
  <c r="N98" i="83"/>
  <c r="Q98" i="83" s="1"/>
  <c r="N67" i="83"/>
  <c r="Q67" i="83" s="1"/>
  <c r="N36" i="83"/>
  <c r="Q36" i="83" s="1"/>
  <c r="N23" i="83"/>
  <c r="Q23" i="83" s="1"/>
  <c r="D31" i="124"/>
  <c r="N46" i="7"/>
  <c r="Q46" i="7" s="1"/>
  <c r="N66" i="83"/>
  <c r="Q66" i="83" s="1"/>
  <c r="N50" i="83"/>
  <c r="Q50" i="83" s="1"/>
  <c r="N46" i="83"/>
  <c r="Q46" i="83" s="1"/>
  <c r="N35" i="83"/>
  <c r="Q35" i="83" s="1"/>
  <c r="N31" i="83"/>
  <c r="Q31" i="83" s="1"/>
  <c r="N19" i="83"/>
  <c r="Q19" i="83" s="1"/>
  <c r="F108" i="124"/>
  <c r="D108" i="124"/>
  <c r="I99" i="114"/>
  <c r="K99" i="114" s="1"/>
  <c r="I84" i="114"/>
  <c r="E23" i="7"/>
  <c r="M49" i="7"/>
  <c r="G15" i="12"/>
  <c r="N63" i="13"/>
  <c r="Q63" i="13" s="1"/>
  <c r="P19" i="16"/>
  <c r="Q18" i="16"/>
  <c r="N15" i="16"/>
  <c r="N24" i="22"/>
  <c r="Q24" i="22" s="1"/>
  <c r="M52" i="45"/>
  <c r="N65" i="83"/>
  <c r="Q65" i="83" s="1"/>
  <c r="N34" i="83"/>
  <c r="Q34" i="83" s="1"/>
  <c r="F31" i="96"/>
  <c r="F68" i="96" s="1"/>
  <c r="O34" i="100"/>
  <c r="R34" i="100" s="1"/>
  <c r="F49" i="103"/>
  <c r="D141" i="124"/>
  <c r="I107" i="114"/>
  <c r="K107" i="114" s="1"/>
  <c r="I55" i="114"/>
  <c r="K51" i="114"/>
  <c r="I43" i="114"/>
  <c r="K43" i="114" s="1"/>
  <c r="I24" i="114"/>
  <c r="K24" i="114" s="1"/>
  <c r="I82" i="124"/>
  <c r="M32" i="103"/>
  <c r="I30" i="124"/>
  <c r="N49" i="83"/>
  <c r="Q49" i="83" s="1"/>
  <c r="N21" i="22"/>
  <c r="Q21" i="22" s="1"/>
  <c r="N109" i="83"/>
  <c r="P90" i="83"/>
  <c r="N63" i="83"/>
  <c r="Q63" i="83" s="1"/>
  <c r="N47" i="83"/>
  <c r="Q47" i="83" s="1"/>
  <c r="Q16" i="83"/>
  <c r="G23" i="103"/>
  <c r="H23" i="103" s="1"/>
  <c r="J23" i="103" s="1"/>
  <c r="N97" i="83"/>
  <c r="M23" i="7"/>
  <c r="M31" i="7" s="1"/>
  <c r="E137" i="124"/>
  <c r="D137" i="124"/>
  <c r="I89" i="114"/>
  <c r="K89" i="114" s="1"/>
  <c r="I49" i="114"/>
  <c r="K49" i="114" s="1"/>
  <c r="I30" i="114"/>
  <c r="K30" i="114" s="1"/>
  <c r="K17" i="100"/>
  <c r="F77" i="114"/>
  <c r="Q21" i="7"/>
  <c r="G29" i="7"/>
  <c r="H29" i="7" s="1"/>
  <c r="J29" i="7" s="1"/>
  <c r="H18" i="13"/>
  <c r="M26" i="45"/>
  <c r="Q26" i="45" s="1"/>
  <c r="N110" i="83"/>
  <c r="Q110" i="83" s="1"/>
  <c r="N68" i="83"/>
  <c r="Q68" i="83" s="1"/>
  <c r="N64" i="83"/>
  <c r="Q64" i="83" s="1"/>
  <c r="N52" i="83"/>
  <c r="Q52" i="83" s="1"/>
  <c r="N44" i="83"/>
  <c r="Q44" i="83" s="1"/>
  <c r="N33" i="83"/>
  <c r="Q33" i="83" s="1"/>
  <c r="E48" i="96"/>
  <c r="H48" i="96" s="1"/>
  <c r="J48" i="96" s="1"/>
  <c r="E25" i="100"/>
  <c r="G43" i="103"/>
  <c r="E43" i="103"/>
  <c r="E29" i="103"/>
  <c r="D32" i="124"/>
  <c r="K50" i="114"/>
  <c r="I28" i="114"/>
  <c r="I19" i="114"/>
  <c r="K19" i="114" s="1"/>
  <c r="D136" i="124"/>
  <c r="I129" i="124"/>
  <c r="E21" i="124"/>
  <c r="D21" i="124"/>
  <c r="D25" i="124" s="1"/>
  <c r="H41" i="114"/>
  <c r="I41" i="114" s="1"/>
  <c r="M62" i="96"/>
  <c r="M59" i="96"/>
  <c r="F46" i="114"/>
  <c r="D69" i="124"/>
  <c r="D64" i="124"/>
  <c r="E63" i="124"/>
  <c r="D61" i="124"/>
  <c r="D56" i="124"/>
  <c r="D55" i="124"/>
  <c r="D51" i="124"/>
  <c r="D47" i="124"/>
  <c r="G49" i="96"/>
  <c r="H49" i="96" s="1"/>
  <c r="J49" i="96" s="1"/>
  <c r="F103" i="124"/>
  <c r="N77" i="114"/>
  <c r="P101" i="83"/>
  <c r="P103" i="83" s="1"/>
  <c r="P105" i="83" s="1"/>
  <c r="M57" i="96"/>
  <c r="D95" i="124"/>
  <c r="N79" i="114"/>
  <c r="O48" i="114"/>
  <c r="R48" i="114" s="1"/>
  <c r="H127" i="124"/>
  <c r="H92" i="124"/>
  <c r="F79" i="114"/>
  <c r="D107" i="124"/>
  <c r="O45" i="114"/>
  <c r="R45" i="114" s="1"/>
  <c r="O109" i="114"/>
  <c r="R109" i="114" s="1"/>
  <c r="N73" i="114"/>
  <c r="N60" i="114"/>
  <c r="H61" i="114"/>
  <c r="H56" i="114"/>
  <c r="E145" i="124"/>
  <c r="H109" i="124"/>
  <c r="N94" i="114"/>
  <c r="N16" i="16"/>
  <c r="Q16" i="16" s="1"/>
  <c r="F114" i="114"/>
  <c r="I114" i="114" s="1"/>
  <c r="K114" i="114" s="1"/>
  <c r="G40" i="7"/>
  <c r="H40" i="7" s="1"/>
  <c r="J40" i="7" s="1"/>
  <c r="G36" i="7"/>
  <c r="H36" i="7" s="1"/>
  <c r="J36" i="7" s="1"/>
  <c r="D121" i="124"/>
  <c r="D118" i="124"/>
  <c r="D43" i="124"/>
  <c r="F66" i="114"/>
  <c r="I66" i="114" s="1"/>
  <c r="G35" i="7"/>
  <c r="H35" i="7" s="1"/>
  <c r="J35" i="7" s="1"/>
  <c r="G30" i="7"/>
  <c r="H30" i="7" s="1"/>
  <c r="J30" i="7" s="1"/>
  <c r="H102" i="114"/>
  <c r="I102" i="114" s="1"/>
  <c r="K102" i="114" s="1"/>
  <c r="O92" i="114"/>
  <c r="R92" i="114" s="1"/>
  <c r="O52" i="114"/>
  <c r="R52" i="114" s="1"/>
  <c r="O38" i="114"/>
  <c r="R38" i="114" s="1"/>
  <c r="O25" i="114"/>
  <c r="R25" i="114" s="1"/>
  <c r="N111" i="114"/>
  <c r="N71" i="114"/>
  <c r="H146" i="124"/>
  <c r="H117" i="124"/>
  <c r="H101" i="114"/>
  <c r="I101" i="114" s="1"/>
  <c r="K101" i="114" s="1"/>
  <c r="H88" i="114"/>
  <c r="N120" i="114"/>
  <c r="H101" i="124"/>
  <c r="G22" i="7"/>
  <c r="H100" i="114"/>
  <c r="I100" i="114" s="1"/>
  <c r="K100" i="114" s="1"/>
  <c r="F67" i="114"/>
  <c r="F80" i="124"/>
  <c r="N95" i="114"/>
  <c r="F44" i="124"/>
  <c r="F61" i="114"/>
  <c r="O85" i="114"/>
  <c r="R85" i="114" s="1"/>
  <c r="O34" i="114"/>
  <c r="R34" i="114" s="1"/>
  <c r="O84" i="114"/>
  <c r="D110" i="124"/>
  <c r="D105" i="124"/>
  <c r="F60" i="114"/>
  <c r="G46" i="7"/>
  <c r="H46" i="7" s="1"/>
  <c r="J46" i="7" s="1"/>
  <c r="D96" i="124"/>
  <c r="D89" i="124"/>
  <c r="D88" i="124"/>
  <c r="Q24" i="114"/>
  <c r="H94" i="114"/>
  <c r="I94" i="114" s="1"/>
  <c r="M29" i="96"/>
  <c r="F57" i="114"/>
  <c r="I57" i="114" s="1"/>
  <c r="K57" i="114" s="1"/>
  <c r="J147" i="124"/>
  <c r="D65" i="124"/>
  <c r="D34" i="124"/>
  <c r="H17" i="114"/>
  <c r="I17" i="114" s="1"/>
  <c r="K17" i="114" s="1"/>
  <c r="N26" i="114"/>
  <c r="M92" i="45"/>
  <c r="H30" i="124"/>
  <c r="F146" i="124"/>
  <c r="F74" i="124"/>
  <c r="G48" i="7"/>
  <c r="G44" i="7"/>
  <c r="H44" i="7" s="1"/>
  <c r="J44" i="7" s="1"/>
  <c r="E16" i="96"/>
  <c r="M61" i="96"/>
  <c r="D119" i="124"/>
  <c r="D116" i="124"/>
  <c r="H44" i="114"/>
  <c r="I44" i="114" s="1"/>
  <c r="K44" i="114" s="1"/>
  <c r="G34" i="7"/>
  <c r="D111" i="124"/>
  <c r="H67" i="114"/>
  <c r="H33" i="114"/>
  <c r="I33" i="114" s="1"/>
  <c r="K33" i="114" s="1"/>
  <c r="E31" i="45"/>
  <c r="N66" i="114"/>
  <c r="H96" i="114"/>
  <c r="I96" i="114" s="1"/>
  <c r="F87" i="124"/>
  <c r="G18" i="21"/>
  <c r="G45" i="7"/>
  <c r="H45" i="7" s="1"/>
  <c r="J45" i="7" s="1"/>
  <c r="G41" i="7"/>
  <c r="H41" i="7" s="1"/>
  <c r="J41" i="7" s="1"/>
  <c r="G22" i="21"/>
  <c r="M50" i="45"/>
  <c r="N78" i="114"/>
  <c r="K78" i="114" s="1"/>
  <c r="M44" i="45"/>
  <c r="D114" i="124"/>
  <c r="D102" i="124"/>
  <c r="G43" i="7"/>
  <c r="H43" i="7" s="1"/>
  <c r="J43" i="7" s="1"/>
  <c r="P98" i="114"/>
  <c r="O37" i="114"/>
  <c r="R37" i="114" s="1"/>
  <c r="G23" i="21"/>
  <c r="G47" i="7"/>
  <c r="H47" i="7" s="1"/>
  <c r="J47" i="7" s="1"/>
  <c r="G86" i="114"/>
  <c r="I86" i="114" s="1"/>
  <c r="K86" i="114" s="1"/>
  <c r="O85" i="83"/>
  <c r="O87" i="83" s="1"/>
  <c r="G26" i="7"/>
  <c r="H26" i="7" s="1"/>
  <c r="J26" i="7" s="1"/>
  <c r="G105" i="114"/>
  <c r="I105" i="114" s="1"/>
  <c r="K105" i="114" s="1"/>
  <c r="E66" i="45"/>
  <c r="E68" i="45" s="1"/>
  <c r="M48" i="45"/>
  <c r="M41" i="103"/>
  <c r="N114" i="83"/>
  <c r="M65" i="45"/>
  <c r="G37" i="7"/>
  <c r="H37" i="7" s="1"/>
  <c r="J37" i="7" s="1"/>
  <c r="G24" i="13"/>
  <c r="H24" i="13" s="1"/>
  <c r="F15" i="114"/>
  <c r="D97" i="124"/>
  <c r="E32" i="103"/>
  <c r="H32" i="103" s="1"/>
  <c r="F30" i="124"/>
  <c r="N69" i="114"/>
  <c r="K69" i="114" s="1"/>
  <c r="H21" i="114"/>
  <c r="I21" i="114" s="1"/>
  <c r="F59" i="114"/>
  <c r="I59" i="114" s="1"/>
  <c r="K59" i="114" s="1"/>
  <c r="N111" i="83"/>
  <c r="Q111" i="83" s="1"/>
  <c r="G23" i="13"/>
  <c r="M64" i="45"/>
  <c r="M23" i="45"/>
  <c r="J23" i="45" s="1"/>
  <c r="E83" i="45"/>
  <c r="E86" i="45" s="1"/>
  <c r="E48" i="45"/>
  <c r="E53" i="45" s="1"/>
  <c r="M94" i="45"/>
  <c r="M25" i="45"/>
  <c r="Q25" i="45" s="1"/>
  <c r="D90" i="124"/>
  <c r="D45" i="124"/>
  <c r="F32" i="114"/>
  <c r="N55" i="114"/>
  <c r="N28" i="114"/>
  <c r="H15" i="114"/>
  <c r="F58" i="114"/>
  <c r="N67" i="114"/>
  <c r="N30" i="83"/>
  <c r="E121" i="124"/>
  <c r="H16" i="114"/>
  <c r="I16" i="114" s="1"/>
  <c r="K16" i="114" s="1"/>
  <c r="G39" i="7"/>
  <c r="H39" i="7" s="1"/>
  <c r="J39" i="7" s="1"/>
  <c r="G28" i="7"/>
  <c r="H28" i="7" s="1"/>
  <c r="J28" i="7" s="1"/>
  <c r="H91" i="114"/>
  <c r="I91" i="114" s="1"/>
  <c r="H97" i="114"/>
  <c r="I97" i="114" s="1"/>
  <c r="K97" i="114" s="1"/>
  <c r="D93" i="124"/>
  <c r="D94" i="124"/>
  <c r="G27" i="7"/>
  <c r="H27" i="7" s="1"/>
  <c r="J27" i="7" s="1"/>
  <c r="E31" i="103"/>
  <c r="G39" i="114"/>
  <c r="I39" i="114" s="1"/>
  <c r="K39" i="114" s="1"/>
  <c r="I141" i="124"/>
  <c r="M20" i="103"/>
  <c r="H108" i="124"/>
  <c r="N65" i="114"/>
  <c r="H95" i="114"/>
  <c r="I95" i="114" s="1"/>
  <c r="K95" i="114" s="1"/>
  <c r="G35" i="114"/>
  <c r="I35" i="114" s="1"/>
  <c r="K35" i="114" s="1"/>
  <c r="E23" i="52"/>
  <c r="E27" i="52" s="1"/>
  <c r="H18" i="114"/>
  <c r="I18" i="114" s="1"/>
  <c r="K18" i="114" s="1"/>
  <c r="G38" i="7"/>
  <c r="H38" i="7" s="1"/>
  <c r="J38" i="7" s="1"/>
  <c r="E113" i="124"/>
  <c r="H47" i="114"/>
  <c r="I47" i="114" s="1"/>
  <c r="K47" i="114" s="1"/>
  <c r="K26" i="114" l="1"/>
  <c r="I61" i="114"/>
  <c r="E89" i="45"/>
  <c r="K129" i="124"/>
  <c r="E70" i="45"/>
  <c r="F137" i="124"/>
  <c r="J32" i="103"/>
  <c r="E95" i="45"/>
  <c r="E97" i="45" s="1"/>
  <c r="E36" i="45"/>
  <c r="K82" i="124"/>
  <c r="F112" i="114"/>
  <c r="F121" i="114" s="1"/>
  <c r="K55" i="114"/>
  <c r="M55" i="96"/>
  <c r="N74" i="114"/>
  <c r="N80" i="114" s="1"/>
  <c r="H80" i="124"/>
  <c r="N16" i="7"/>
  <c r="Q16" i="7" s="1"/>
  <c r="D106" i="124"/>
  <c r="F106" i="124"/>
  <c r="F53" i="114"/>
  <c r="I15" i="114"/>
  <c r="O36" i="100"/>
  <c r="R36" i="100" s="1"/>
  <c r="Q30" i="83"/>
  <c r="M52" i="7"/>
  <c r="M23" i="11" s="1"/>
  <c r="M51" i="7"/>
  <c r="O69" i="83"/>
  <c r="O100" i="114"/>
  <c r="R100" i="114" s="1"/>
  <c r="Q114" i="83"/>
  <c r="Q116" i="83" s="1"/>
  <c r="N116" i="83"/>
  <c r="E26" i="96"/>
  <c r="I28" i="124"/>
  <c r="E42" i="103"/>
  <c r="E22" i="103"/>
  <c r="F35" i="124"/>
  <c r="E35" i="124"/>
  <c r="G25" i="45"/>
  <c r="H25" i="45" s="1"/>
  <c r="J25" i="45" s="1"/>
  <c r="E33" i="124"/>
  <c r="D33" i="124"/>
  <c r="D73" i="124"/>
  <c r="Q109" i="83"/>
  <c r="Q112" i="83" s="1"/>
  <c r="N112" i="83"/>
  <c r="E40" i="103"/>
  <c r="E20" i="103"/>
  <c r="E26" i="45"/>
  <c r="H26" i="45" s="1"/>
  <c r="J26" i="45" s="1"/>
  <c r="E73" i="124"/>
  <c r="H137" i="124"/>
  <c r="O19" i="23"/>
  <c r="I67" i="114"/>
  <c r="K67" i="114" s="1"/>
  <c r="F65" i="114"/>
  <c r="E48" i="124"/>
  <c r="D48" i="124"/>
  <c r="F66" i="124"/>
  <c r="D66" i="124"/>
  <c r="F21" i="124"/>
  <c r="N48" i="96"/>
  <c r="Q48" i="96" s="1"/>
  <c r="E31" i="124"/>
  <c r="N18" i="83"/>
  <c r="F64" i="124"/>
  <c r="F61" i="124"/>
  <c r="E43" i="124"/>
  <c r="F95" i="124"/>
  <c r="E95" i="124"/>
  <c r="D144" i="124"/>
  <c r="D138" i="124"/>
  <c r="N20" i="23"/>
  <c r="Q20" i="23" s="1"/>
  <c r="E55" i="124"/>
  <c r="N43" i="103"/>
  <c r="Q43" i="103" s="1"/>
  <c r="F56" i="114"/>
  <c r="I56" i="114" s="1"/>
  <c r="H34" i="7"/>
  <c r="E18" i="96"/>
  <c r="G37" i="13"/>
  <c r="H60" i="114"/>
  <c r="I60" i="114" s="1"/>
  <c r="K60" i="114" s="1"/>
  <c r="F42" i="124"/>
  <c r="D42" i="124"/>
  <c r="F115" i="124"/>
  <c r="D115" i="124"/>
  <c r="M17" i="96"/>
  <c r="M18" i="96" s="1"/>
  <c r="D49" i="124"/>
  <c r="F53" i="124"/>
  <c r="D53" i="124"/>
  <c r="E29" i="124"/>
  <c r="D29" i="124"/>
  <c r="D62" i="124"/>
  <c r="E67" i="124"/>
  <c r="D67" i="124"/>
  <c r="F71" i="124"/>
  <c r="D71" i="124"/>
  <c r="E112" i="124"/>
  <c r="D112" i="124"/>
  <c r="N42" i="7"/>
  <c r="Q42" i="7" s="1"/>
  <c r="G42" i="7"/>
  <c r="H42" i="7" s="1"/>
  <c r="J42" i="7" s="1"/>
  <c r="M27" i="96"/>
  <c r="Q27" i="96" s="1"/>
  <c r="E27" i="100"/>
  <c r="E41" i="100" s="1"/>
  <c r="J18" i="13"/>
  <c r="J19" i="13" s="1"/>
  <c r="H19" i="13"/>
  <c r="N99" i="83"/>
  <c r="Q97" i="83"/>
  <c r="Q99" i="83" s="1"/>
  <c r="G16" i="12"/>
  <c r="G18" i="12" s="1"/>
  <c r="H15" i="12"/>
  <c r="E31" i="7"/>
  <c r="E120" i="124"/>
  <c r="D120" i="124"/>
  <c r="E41" i="103"/>
  <c r="E21" i="103"/>
  <c r="P86" i="83"/>
  <c r="P87" i="83" s="1"/>
  <c r="E136" i="124"/>
  <c r="K94" i="114"/>
  <c r="I88" i="114"/>
  <c r="K88" i="114" s="1"/>
  <c r="Q15" i="16"/>
  <c r="Q19" i="16" s="1"/>
  <c r="N19" i="16"/>
  <c r="M16" i="45"/>
  <c r="N32" i="83"/>
  <c r="Q32" i="83" s="1"/>
  <c r="G25" i="7"/>
  <c r="H25" i="7" s="1"/>
  <c r="J25" i="7" s="1"/>
  <c r="M22" i="45"/>
  <c r="Q22" i="45" s="1"/>
  <c r="G64" i="96"/>
  <c r="H64" i="96" s="1"/>
  <c r="J64" i="96" s="1"/>
  <c r="H22" i="7"/>
  <c r="H90" i="114"/>
  <c r="I90" i="114" s="1"/>
  <c r="F52" i="124"/>
  <c r="D52" i="124"/>
  <c r="D58" i="124"/>
  <c r="D60" i="124"/>
  <c r="D70" i="124"/>
  <c r="E69" i="124"/>
  <c r="E51" i="124"/>
  <c r="O98" i="114"/>
  <c r="R98" i="114" s="1"/>
  <c r="G64" i="13"/>
  <c r="E56" i="124"/>
  <c r="F47" i="124"/>
  <c r="M22" i="96"/>
  <c r="K66" i="114"/>
  <c r="E30" i="103"/>
  <c r="D28" i="124"/>
  <c r="M28" i="96"/>
  <c r="Q28" i="96" s="1"/>
  <c r="I32" i="124"/>
  <c r="D104" i="124"/>
  <c r="E70" i="124"/>
  <c r="D46" i="124"/>
  <c r="D50" i="124"/>
  <c r="D54" i="124"/>
  <c r="D57" i="124"/>
  <c r="D59" i="124"/>
  <c r="D63" i="124"/>
  <c r="F68" i="124"/>
  <c r="D68" i="124"/>
  <c r="D72" i="124"/>
  <c r="G23" i="7"/>
  <c r="H23" i="7" s="1"/>
  <c r="J23" i="7" s="1"/>
  <c r="K28" i="114"/>
  <c r="N90" i="83"/>
  <c r="Q90" i="83" s="1"/>
  <c r="I143" i="124"/>
  <c r="E50" i="96"/>
  <c r="G53" i="114"/>
  <c r="G63" i="114" s="1"/>
  <c r="K84" i="114"/>
  <c r="F54" i="124"/>
  <c r="F46" i="124"/>
  <c r="M22" i="103"/>
  <c r="N35" i="7"/>
  <c r="Q35" i="7" s="1"/>
  <c r="O47" i="114"/>
  <c r="R47" i="114" s="1"/>
  <c r="F113" i="124"/>
  <c r="F73" i="124"/>
  <c r="E45" i="124"/>
  <c r="O17" i="114"/>
  <c r="G108" i="114"/>
  <c r="I108" i="114" s="1"/>
  <c r="K108" i="114" s="1"/>
  <c r="H120" i="114"/>
  <c r="I120" i="114" s="1"/>
  <c r="K120" i="114" s="1"/>
  <c r="H73" i="114"/>
  <c r="I73" i="114" s="1"/>
  <c r="K73" i="114" s="1"/>
  <c r="H53" i="124"/>
  <c r="O24" i="114"/>
  <c r="R24" i="114" s="1"/>
  <c r="O39" i="114"/>
  <c r="R39" i="114" s="1"/>
  <c r="F43" i="124"/>
  <c r="F121" i="124"/>
  <c r="M29" i="103"/>
  <c r="O86" i="114"/>
  <c r="R86" i="114" s="1"/>
  <c r="O33" i="114"/>
  <c r="R33" i="114" s="1"/>
  <c r="N40" i="7"/>
  <c r="Q40" i="7" s="1"/>
  <c r="N119" i="114"/>
  <c r="N110" i="114"/>
  <c r="F107" i="124"/>
  <c r="E110" i="124"/>
  <c r="H119" i="114"/>
  <c r="I119" i="114" s="1"/>
  <c r="N58" i="114"/>
  <c r="H111" i="114"/>
  <c r="I111" i="114" s="1"/>
  <c r="K111" i="114" s="1"/>
  <c r="J109" i="124"/>
  <c r="G35" i="124"/>
  <c r="O16" i="114"/>
  <c r="R16" i="114" s="1"/>
  <c r="O105" i="114"/>
  <c r="R105" i="114" s="1"/>
  <c r="E89" i="124"/>
  <c r="F118" i="124"/>
  <c r="H71" i="124"/>
  <c r="J127" i="124"/>
  <c r="H71" i="114"/>
  <c r="I71" i="114" s="1"/>
  <c r="K71" i="114" s="1"/>
  <c r="F104" i="124"/>
  <c r="J108" i="124"/>
  <c r="E93" i="124"/>
  <c r="P97" i="114"/>
  <c r="N34" i="7"/>
  <c r="F65" i="124"/>
  <c r="J101" i="124"/>
  <c r="H79" i="114"/>
  <c r="I79" i="114" s="1"/>
  <c r="K79" i="114" s="1"/>
  <c r="N61" i="114"/>
  <c r="J92" i="124"/>
  <c r="O101" i="114"/>
  <c r="R101" i="114" s="1"/>
  <c r="O44" i="114"/>
  <c r="R44" i="114" s="1"/>
  <c r="E146" i="124"/>
  <c r="F96" i="124"/>
  <c r="J117" i="124"/>
  <c r="H110" i="114"/>
  <c r="I110" i="114" s="1"/>
  <c r="P102" i="114"/>
  <c r="F145" i="124"/>
  <c r="H77" i="114"/>
  <c r="I77" i="114" s="1"/>
  <c r="K77" i="114" s="1"/>
  <c r="H103" i="124"/>
  <c r="G23" i="96"/>
  <c r="H23" i="96" s="1"/>
  <c r="N27" i="7"/>
  <c r="Q27" i="7" s="1"/>
  <c r="N26" i="7"/>
  <c r="Q26" i="7" s="1"/>
  <c r="N43" i="7"/>
  <c r="Q43" i="7" s="1"/>
  <c r="N45" i="7"/>
  <c r="Q45" i="7" s="1"/>
  <c r="N22" i="7"/>
  <c r="N38" i="7"/>
  <c r="Q38" i="7" s="1"/>
  <c r="N47" i="7"/>
  <c r="Q47" i="7" s="1"/>
  <c r="N39" i="7"/>
  <c r="Q39" i="7" s="1"/>
  <c r="N41" i="7"/>
  <c r="Q41" i="7" s="1"/>
  <c r="M42" i="103"/>
  <c r="G22" i="103"/>
  <c r="F147" i="124"/>
  <c r="N56" i="114"/>
  <c r="N91" i="114"/>
  <c r="K91" i="114" s="1"/>
  <c r="H74" i="124"/>
  <c r="H44" i="124"/>
  <c r="G146" i="124"/>
  <c r="H87" i="124"/>
  <c r="M63" i="96"/>
  <c r="G19" i="21"/>
  <c r="F116" i="124"/>
  <c r="E111" i="124"/>
  <c r="E119" i="124"/>
  <c r="N15" i="114"/>
  <c r="E114" i="124"/>
  <c r="N41" i="114"/>
  <c r="K41" i="114" s="1"/>
  <c r="G52" i="45"/>
  <c r="H52" i="45" s="1"/>
  <c r="M58" i="96"/>
  <c r="M60" i="96"/>
  <c r="H46" i="114"/>
  <c r="I46" i="114" s="1"/>
  <c r="K46" i="114" s="1"/>
  <c r="G84" i="45"/>
  <c r="H84" i="45" s="1"/>
  <c r="H68" i="124"/>
  <c r="O93" i="114"/>
  <c r="R93" i="114" s="1"/>
  <c r="E97" i="124"/>
  <c r="M56" i="96"/>
  <c r="P99" i="114"/>
  <c r="M84" i="45"/>
  <c r="F94" i="124"/>
  <c r="N85" i="83"/>
  <c r="G24" i="7"/>
  <c r="H24" i="7" s="1"/>
  <c r="J24" i="7" s="1"/>
  <c r="N21" i="114"/>
  <c r="K21" i="114" s="1"/>
  <c r="G30" i="124"/>
  <c r="F90" i="124"/>
  <c r="G17" i="21"/>
  <c r="O35" i="114"/>
  <c r="R35" i="114" s="1"/>
  <c r="N90" i="114"/>
  <c r="D99" i="124"/>
  <c r="O18" i="114"/>
  <c r="H46" i="124"/>
  <c r="F141" i="124"/>
  <c r="D16" i="4" l="1"/>
  <c r="E229" i="157"/>
  <c r="K61" i="114"/>
  <c r="H106" i="124"/>
  <c r="H66" i="124"/>
  <c r="F112" i="124"/>
  <c r="H52" i="124"/>
  <c r="H64" i="124"/>
  <c r="K119" i="114"/>
  <c r="F56" i="124"/>
  <c r="N23" i="45"/>
  <c r="Q23" i="45" s="1"/>
  <c r="K110" i="114"/>
  <c r="H113" i="124"/>
  <c r="H42" i="124"/>
  <c r="D129" i="124"/>
  <c r="I37" i="124"/>
  <c r="K37" i="124" s="1"/>
  <c r="H115" i="124"/>
  <c r="H22" i="103"/>
  <c r="H42" i="103" s="1"/>
  <c r="J42" i="103" s="1"/>
  <c r="F51" i="124"/>
  <c r="F120" i="124"/>
  <c r="I112" i="114"/>
  <c r="I121" i="114" s="1"/>
  <c r="H61" i="124"/>
  <c r="E144" i="124"/>
  <c r="N22" i="103"/>
  <c r="Q22" i="103" s="1"/>
  <c r="J80" i="124"/>
  <c r="G31" i="103"/>
  <c r="H31" i="103" s="1"/>
  <c r="J31" i="103" s="1"/>
  <c r="Q85" i="83"/>
  <c r="N45" i="83"/>
  <c r="Q45" i="83" s="1"/>
  <c r="Q22" i="7"/>
  <c r="H67" i="124"/>
  <c r="F67" i="124"/>
  <c r="N36" i="7"/>
  <c r="Q36" i="7" s="1"/>
  <c r="N49" i="96"/>
  <c r="Q49" i="96" s="1"/>
  <c r="G33" i="124"/>
  <c r="F33" i="124"/>
  <c r="J34" i="7"/>
  <c r="J49" i="7" s="1"/>
  <c r="H49" i="7"/>
  <c r="N69" i="83"/>
  <c r="Q69" i="83" s="1"/>
  <c r="E44" i="103"/>
  <c r="N94" i="45"/>
  <c r="Q94" i="45" s="1"/>
  <c r="F69" i="124"/>
  <c r="N101" i="83"/>
  <c r="N28" i="7"/>
  <c r="Q28" i="7" s="1"/>
  <c r="R84" i="114"/>
  <c r="F50" i="124"/>
  <c r="H74" i="114"/>
  <c r="H80" i="114" s="1"/>
  <c r="F63" i="114"/>
  <c r="H95" i="124"/>
  <c r="M40" i="103"/>
  <c r="M49" i="103" s="1"/>
  <c r="H73" i="124"/>
  <c r="E138" i="124"/>
  <c r="H121" i="124"/>
  <c r="N91" i="83"/>
  <c r="Q91" i="83" s="1"/>
  <c r="G28" i="96"/>
  <c r="H28" i="96" s="1"/>
  <c r="J28" i="96" s="1"/>
  <c r="N37" i="7"/>
  <c r="Q37" i="7" s="1"/>
  <c r="H50" i="124"/>
  <c r="N30" i="7"/>
  <c r="Q30" i="7" s="1"/>
  <c r="H147" i="124"/>
  <c r="I147" i="124"/>
  <c r="F62" i="124"/>
  <c r="E62" i="124"/>
  <c r="H58" i="124"/>
  <c r="F58" i="124"/>
  <c r="G17" i="96"/>
  <c r="H17" i="96" s="1"/>
  <c r="J17" i="96" s="1"/>
  <c r="H64" i="13"/>
  <c r="J22" i="7"/>
  <c r="J31" i="7" s="1"/>
  <c r="H31" i="7"/>
  <c r="Q16" i="45"/>
  <c r="E51" i="7"/>
  <c r="E52" i="7"/>
  <c r="D82" i="124"/>
  <c r="I65" i="114"/>
  <c r="F74" i="114"/>
  <c r="F80" i="114" s="1"/>
  <c r="N19" i="23"/>
  <c r="Q19" i="23" s="1"/>
  <c r="Q37" i="83"/>
  <c r="G24" i="96"/>
  <c r="H24" i="96" s="1"/>
  <c r="M24" i="96"/>
  <c r="Q24" i="96" s="1"/>
  <c r="J52" i="45"/>
  <c r="G16" i="96"/>
  <c r="F28" i="124"/>
  <c r="N25" i="7"/>
  <c r="Q25" i="7" s="1"/>
  <c r="G31" i="124"/>
  <c r="F31" i="124"/>
  <c r="K15" i="114"/>
  <c r="E34" i="124"/>
  <c r="O44" i="7"/>
  <c r="O49" i="7" s="1"/>
  <c r="O52" i="7" s="1"/>
  <c r="Q34" i="7"/>
  <c r="H51" i="124"/>
  <c r="F59" i="124"/>
  <c r="E59" i="124"/>
  <c r="N29" i="7"/>
  <c r="Q29" i="7" s="1"/>
  <c r="E25" i="103"/>
  <c r="E26" i="103" s="1"/>
  <c r="D37" i="124"/>
  <c r="F60" i="124"/>
  <c r="G31" i="7"/>
  <c r="Q18" i="83"/>
  <c r="Q27" i="83" s="1"/>
  <c r="N27" i="83"/>
  <c r="G14" i="5"/>
  <c r="M21" i="11"/>
  <c r="N37" i="83"/>
  <c r="G41" i="103"/>
  <c r="G21" i="103"/>
  <c r="H21" i="103" s="1"/>
  <c r="H54" i="124"/>
  <c r="M66" i="96"/>
  <c r="J84" i="45"/>
  <c r="F32" i="124"/>
  <c r="H47" i="124"/>
  <c r="H102" i="124"/>
  <c r="F102" i="124"/>
  <c r="H105" i="124"/>
  <c r="F105" i="124"/>
  <c r="H58" i="114"/>
  <c r="I58" i="114" s="1"/>
  <c r="K58" i="114" s="1"/>
  <c r="E88" i="124"/>
  <c r="E129" i="124" s="1"/>
  <c r="G16" i="45"/>
  <c r="H63" i="124"/>
  <c r="F63" i="124"/>
  <c r="N86" i="83"/>
  <c r="Q86" i="83" s="1"/>
  <c r="F57" i="124"/>
  <c r="H49" i="124"/>
  <c r="F49" i="124"/>
  <c r="G27" i="96"/>
  <c r="H27" i="96" s="1"/>
  <c r="J27" i="96" s="1"/>
  <c r="F72" i="124"/>
  <c r="N23" i="7"/>
  <c r="Q23" i="7" s="1"/>
  <c r="N64" i="13"/>
  <c r="Q64" i="13" s="1"/>
  <c r="K90" i="114"/>
  <c r="F136" i="124"/>
  <c r="H112" i="114"/>
  <c r="H121" i="114" s="1"/>
  <c r="F23" i="5"/>
  <c r="H16" i="12"/>
  <c r="H18" i="12" s="1"/>
  <c r="J15" i="12"/>
  <c r="N15" i="12" s="1"/>
  <c r="G112" i="114"/>
  <c r="G121" i="114" s="1"/>
  <c r="G123" i="114" s="1"/>
  <c r="G126" i="114" s="1"/>
  <c r="F21" i="16" s="1"/>
  <c r="F23" i="16" s="1"/>
  <c r="H37" i="13"/>
  <c r="G49" i="7"/>
  <c r="K56" i="114"/>
  <c r="H72" i="124"/>
  <c r="N44" i="7"/>
  <c r="O97" i="114"/>
  <c r="R97" i="114" s="1"/>
  <c r="J49" i="124"/>
  <c r="F97" i="124"/>
  <c r="J87" i="124"/>
  <c r="E147" i="124"/>
  <c r="O102" i="114"/>
  <c r="R102" i="114" s="1"/>
  <c r="H104" i="124"/>
  <c r="J71" i="124"/>
  <c r="J103" i="124"/>
  <c r="H96" i="124"/>
  <c r="H65" i="124"/>
  <c r="O108" i="114"/>
  <c r="R108" i="114" s="1"/>
  <c r="J106" i="124"/>
  <c r="H43" i="124"/>
  <c r="O46" i="114"/>
  <c r="R46" i="114" s="1"/>
  <c r="F119" i="124"/>
  <c r="J74" i="124"/>
  <c r="H145" i="124"/>
  <c r="F93" i="124"/>
  <c r="H69" i="124"/>
  <c r="F89" i="124"/>
  <c r="G17" i="22"/>
  <c r="J46" i="124"/>
  <c r="J113" i="124"/>
  <c r="J53" i="124"/>
  <c r="J64" i="124"/>
  <c r="J66" i="124"/>
  <c r="J68" i="124"/>
  <c r="J44" i="124"/>
  <c r="H118" i="124"/>
  <c r="F110" i="124"/>
  <c r="H107" i="124"/>
  <c r="F45" i="124"/>
  <c r="M23" i="96"/>
  <c r="J23" i="96" s="1"/>
  <c r="G42" i="103"/>
  <c r="P84" i="45"/>
  <c r="P17" i="9"/>
  <c r="N42" i="103"/>
  <c r="Q42" i="103" s="1"/>
  <c r="H116" i="124"/>
  <c r="N96" i="114"/>
  <c r="K96" i="114" s="1"/>
  <c r="O17" i="9"/>
  <c r="O16" i="9"/>
  <c r="O18" i="9"/>
  <c r="O91" i="114"/>
  <c r="R91" i="114" s="1"/>
  <c r="H32" i="114"/>
  <c r="H94" i="124"/>
  <c r="F128" i="114"/>
  <c r="O99" i="114"/>
  <c r="R99" i="114" s="1"/>
  <c r="H90" i="124"/>
  <c r="N32" i="114"/>
  <c r="N53" i="114" s="1"/>
  <c r="N63" i="114" s="1"/>
  <c r="F99" i="124"/>
  <c r="E141" i="124"/>
  <c r="J95" i="124"/>
  <c r="G25" i="96"/>
  <c r="H25" i="96" s="1"/>
  <c r="M25" i="96"/>
  <c r="Q25" i="96" s="1"/>
  <c r="F29" i="23" l="1"/>
  <c r="F31" i="23"/>
  <c r="E54" i="7"/>
  <c r="D14" i="5"/>
  <c r="J22" i="103"/>
  <c r="E23" i="5"/>
  <c r="E23" i="160" s="1"/>
  <c r="F23" i="160"/>
  <c r="G17" i="5"/>
  <c r="G14" i="160"/>
  <c r="G17" i="160" s="1"/>
  <c r="J54" i="124"/>
  <c r="H32" i="124"/>
  <c r="J59" i="124"/>
  <c r="N27" i="45"/>
  <c r="N38" i="45" s="1"/>
  <c r="E32" i="124"/>
  <c r="G25" i="103" s="1"/>
  <c r="H25" i="103" s="1"/>
  <c r="J25" i="103" s="1"/>
  <c r="J63" i="124"/>
  <c r="H48" i="124"/>
  <c r="G22" i="96"/>
  <c r="H22" i="96" s="1"/>
  <c r="J22" i="96" s="1"/>
  <c r="E82" i="124"/>
  <c r="E143" i="124" s="1"/>
  <c r="E148" i="124" s="1"/>
  <c r="J47" i="124"/>
  <c r="F48" i="124"/>
  <c r="J50" i="124"/>
  <c r="J67" i="124"/>
  <c r="Q87" i="83"/>
  <c r="F55" i="124"/>
  <c r="J115" i="124"/>
  <c r="F123" i="114"/>
  <c r="F126" i="114" s="1"/>
  <c r="E21" i="16" s="1"/>
  <c r="J42" i="124"/>
  <c r="H119" i="124"/>
  <c r="J58" i="124"/>
  <c r="J52" i="124"/>
  <c r="H112" i="124"/>
  <c r="H56" i="124"/>
  <c r="J51" i="124"/>
  <c r="H62" i="124"/>
  <c r="J61" i="124"/>
  <c r="F144" i="124"/>
  <c r="Q44" i="7"/>
  <c r="Q49" i="7" s="1"/>
  <c r="K112" i="114"/>
  <c r="K121" i="114" s="1"/>
  <c r="J25" i="96"/>
  <c r="N39" i="83"/>
  <c r="E47" i="103"/>
  <c r="E49" i="103" s="1"/>
  <c r="N87" i="83"/>
  <c r="N49" i="7"/>
  <c r="Q39" i="83"/>
  <c r="G20" i="103"/>
  <c r="H20" i="103" s="1"/>
  <c r="M26" i="96"/>
  <c r="Q26" i="96" s="1"/>
  <c r="G51" i="7"/>
  <c r="G52" i="7"/>
  <c r="G18" i="96"/>
  <c r="H16" i="96"/>
  <c r="E56" i="13"/>
  <c r="E83" i="13"/>
  <c r="E90" i="13" s="1"/>
  <c r="E21" i="11"/>
  <c r="J52" i="7"/>
  <c r="J23" i="11" s="1"/>
  <c r="J51" i="7"/>
  <c r="G44" i="103"/>
  <c r="H44" i="103" s="1"/>
  <c r="J44" i="103" s="1"/>
  <c r="F70" i="124"/>
  <c r="F34" i="124"/>
  <c r="G47" i="103"/>
  <c r="G147" i="124"/>
  <c r="G148" i="124" s="1"/>
  <c r="J72" i="124"/>
  <c r="J105" i="124"/>
  <c r="J121" i="124"/>
  <c r="J57" i="124"/>
  <c r="H57" i="124"/>
  <c r="Q15" i="12"/>
  <c r="Q16" i="12" s="1"/>
  <c r="Q18" i="12" s="1"/>
  <c r="N16" i="12"/>
  <c r="N18" i="12" s="1"/>
  <c r="H60" i="124"/>
  <c r="J60" i="124"/>
  <c r="J24" i="96"/>
  <c r="D132" i="124"/>
  <c r="D143" i="124"/>
  <c r="D148" i="124" s="1"/>
  <c r="J64" i="13"/>
  <c r="F138" i="124"/>
  <c r="I74" i="114"/>
  <c r="I80" i="114" s="1"/>
  <c r="K65" i="114"/>
  <c r="K74" i="114" s="1"/>
  <c r="K80" i="114" s="1"/>
  <c r="F29" i="124"/>
  <c r="G29" i="124"/>
  <c r="N31" i="103"/>
  <c r="Q31" i="103" s="1"/>
  <c r="I32" i="114"/>
  <c r="K32" i="114" s="1"/>
  <c r="K53" i="114" s="1"/>
  <c r="K63" i="114" s="1"/>
  <c r="H53" i="114"/>
  <c r="H111" i="124"/>
  <c r="F111" i="124"/>
  <c r="G26" i="96"/>
  <c r="H26" i="96" s="1"/>
  <c r="J21" i="103"/>
  <c r="H41" i="103"/>
  <c r="J41" i="103" s="1"/>
  <c r="G141" i="124"/>
  <c r="H141" i="124"/>
  <c r="H17" i="22"/>
  <c r="G26" i="22"/>
  <c r="F114" i="124"/>
  <c r="J73" i="124"/>
  <c r="J102" i="124"/>
  <c r="J37" i="13"/>
  <c r="H136" i="124"/>
  <c r="H88" i="124"/>
  <c r="F88" i="124"/>
  <c r="H28" i="124"/>
  <c r="G28" i="124"/>
  <c r="N52" i="45"/>
  <c r="Q52" i="45" s="1"/>
  <c r="E57" i="13"/>
  <c r="E23" i="11"/>
  <c r="E85" i="13"/>
  <c r="H51" i="7"/>
  <c r="H52" i="7"/>
  <c r="N112" i="114"/>
  <c r="N121" i="114" s="1"/>
  <c r="N123" i="114" s="1"/>
  <c r="N126" i="114" s="1"/>
  <c r="M21" i="16" s="1"/>
  <c r="M23" i="16" s="1"/>
  <c r="G28" i="5" s="1"/>
  <c r="G28" i="160" s="1"/>
  <c r="Q101" i="83"/>
  <c r="Q103" i="83" s="1"/>
  <c r="Q105" i="83" s="1"/>
  <c r="N103" i="83"/>
  <c r="N105" i="83" s="1"/>
  <c r="H110" i="124"/>
  <c r="H144" i="124"/>
  <c r="J69" i="124"/>
  <c r="J118" i="124"/>
  <c r="J48" i="124"/>
  <c r="J43" i="124"/>
  <c r="J90" i="124"/>
  <c r="H89" i="124"/>
  <c r="H93" i="124"/>
  <c r="I145" i="124"/>
  <c r="J56" i="124"/>
  <c r="J96" i="124"/>
  <c r="H114" i="124"/>
  <c r="J116" i="124"/>
  <c r="J111" i="124"/>
  <c r="J107" i="124"/>
  <c r="J119" i="124"/>
  <c r="J94" i="124"/>
  <c r="H45" i="124"/>
  <c r="J65" i="124"/>
  <c r="J104" i="124"/>
  <c r="H97" i="124"/>
  <c r="P16" i="9"/>
  <c r="P18" i="9"/>
  <c r="N84" i="45"/>
  <c r="Q84" i="45" s="1"/>
  <c r="G47" i="96"/>
  <c r="H47" i="96" s="1"/>
  <c r="J47" i="96" s="1"/>
  <c r="N17" i="9"/>
  <c r="Q17" i="9" s="1"/>
  <c r="J32" i="124"/>
  <c r="G32" i="124"/>
  <c r="O32" i="114"/>
  <c r="R32" i="114" s="1"/>
  <c r="H99" i="124"/>
  <c r="O15" i="114"/>
  <c r="R15" i="114" s="1"/>
  <c r="E23" i="16" l="1"/>
  <c r="E26" i="16"/>
  <c r="F129" i="114"/>
  <c r="E37" i="124"/>
  <c r="D17" i="5"/>
  <c r="D20" i="5" s="1"/>
  <c r="D14" i="160"/>
  <c r="D17" i="160" s="1"/>
  <c r="D20" i="160" s="1"/>
  <c r="G29" i="103"/>
  <c r="H29" i="103" s="1"/>
  <c r="J29" i="103" s="1"/>
  <c r="J112" i="124"/>
  <c r="H59" i="124"/>
  <c r="F37" i="124"/>
  <c r="J62" i="124"/>
  <c r="H47" i="103"/>
  <c r="J47" i="103" s="1"/>
  <c r="D28" i="5"/>
  <c r="D28" i="160" s="1"/>
  <c r="F82" i="124"/>
  <c r="H120" i="124"/>
  <c r="H129" i="124" s="1"/>
  <c r="J120" i="124"/>
  <c r="H55" i="124"/>
  <c r="J55" i="124"/>
  <c r="K123" i="114"/>
  <c r="K126" i="114" s="1"/>
  <c r="G42" i="96"/>
  <c r="H42" i="96" s="1"/>
  <c r="J42" i="96" s="1"/>
  <c r="J26" i="96"/>
  <c r="F129" i="124"/>
  <c r="H63" i="114"/>
  <c r="H123" i="114" s="1"/>
  <c r="H126" i="114" s="1"/>
  <c r="G21" i="16" s="1"/>
  <c r="I53" i="114"/>
  <c r="I63" i="114" s="1"/>
  <c r="I123" i="114" s="1"/>
  <c r="I126" i="114" s="1"/>
  <c r="H138" i="124"/>
  <c r="I138" i="124"/>
  <c r="H34" i="124"/>
  <c r="H37" i="124" s="1"/>
  <c r="G34" i="124"/>
  <c r="G37" i="124" s="1"/>
  <c r="J16" i="96"/>
  <c r="J18" i="96" s="1"/>
  <c r="H18" i="96"/>
  <c r="H21" i="11"/>
  <c r="J136" i="124"/>
  <c r="I136" i="124"/>
  <c r="N32" i="103"/>
  <c r="Q32" i="103" s="1"/>
  <c r="H26" i="22"/>
  <c r="J17" i="22"/>
  <c r="R84" i="45"/>
  <c r="H70" i="124"/>
  <c r="J21" i="11"/>
  <c r="F14" i="5"/>
  <c r="F14" i="160" s="1"/>
  <c r="G23" i="11"/>
  <c r="H40" i="103"/>
  <c r="J20" i="103"/>
  <c r="D135" i="124"/>
  <c r="D139" i="124" s="1"/>
  <c r="D151" i="124" s="1"/>
  <c r="H23" i="11"/>
  <c r="N37" i="13"/>
  <c r="J28" i="124"/>
  <c r="G21" i="11"/>
  <c r="G40" i="103"/>
  <c r="G49" i="103" s="1"/>
  <c r="J97" i="124"/>
  <c r="J45" i="124"/>
  <c r="J93" i="124"/>
  <c r="J145" i="124"/>
  <c r="J110" i="124"/>
  <c r="J114" i="124"/>
  <c r="J89" i="124"/>
  <c r="I144" i="124"/>
  <c r="I148" i="124" s="1"/>
  <c r="G38" i="96"/>
  <c r="H38" i="96" s="1"/>
  <c r="J38" i="96" s="1"/>
  <c r="G41" i="96"/>
  <c r="H41" i="96" s="1"/>
  <c r="J41" i="96" s="1"/>
  <c r="G43" i="96"/>
  <c r="H43" i="96" s="1"/>
  <c r="J43" i="96" s="1"/>
  <c r="G45" i="96"/>
  <c r="H45" i="96" s="1"/>
  <c r="J45" i="96" s="1"/>
  <c r="N24" i="7"/>
  <c r="J99" i="124"/>
  <c r="H82" i="124" l="1"/>
  <c r="J82" i="124"/>
  <c r="J138" i="124"/>
  <c r="F143" i="124"/>
  <c r="F148" i="124" s="1"/>
  <c r="N42" i="96"/>
  <c r="Q42" i="96" s="1"/>
  <c r="J129" i="124"/>
  <c r="Q24" i="7"/>
  <c r="Q31" i="7" s="1"/>
  <c r="Q52" i="7" s="1"/>
  <c r="N31" i="7"/>
  <c r="N52" i="7" s="1"/>
  <c r="N16" i="9"/>
  <c r="Q16" i="9" s="1"/>
  <c r="G36" i="96"/>
  <c r="H36" i="96" s="1"/>
  <c r="J36" i="96" s="1"/>
  <c r="Q37" i="13"/>
  <c r="N18" i="9"/>
  <c r="Q18" i="9" s="1"/>
  <c r="G34" i="96"/>
  <c r="N39" i="96"/>
  <c r="Q39" i="96" s="1"/>
  <c r="G39" i="96"/>
  <c r="H39" i="96" s="1"/>
  <c r="J39" i="96" s="1"/>
  <c r="G40" i="96"/>
  <c r="H40" i="96" s="1"/>
  <c r="J40" i="96" s="1"/>
  <c r="H143" i="124"/>
  <c r="H148" i="124" s="1"/>
  <c r="H49" i="103"/>
  <c r="J40" i="103"/>
  <c r="J49" i="103" s="1"/>
  <c r="E14" i="5"/>
  <c r="F17" i="5"/>
  <c r="J34" i="124"/>
  <c r="J37" i="124" s="1"/>
  <c r="J144" i="124"/>
  <c r="G23" i="16"/>
  <c r="H21" i="16"/>
  <c r="N47" i="96"/>
  <c r="Q47" i="96" s="1"/>
  <c r="N38" i="96"/>
  <c r="Q38" i="96" s="1"/>
  <c r="G55" i="96"/>
  <c r="H55" i="96" s="1"/>
  <c r="J55" i="96" s="1"/>
  <c r="N43" i="96"/>
  <c r="Q43" i="96" s="1"/>
  <c r="N45" i="96"/>
  <c r="Q45" i="96" s="1"/>
  <c r="E17" i="5" l="1"/>
  <c r="E14" i="160"/>
  <c r="J143" i="124"/>
  <c r="J148" i="124" s="1"/>
  <c r="G56" i="96"/>
  <c r="H56" i="96" s="1"/>
  <c r="J56" i="96" s="1"/>
  <c r="N41" i="96"/>
  <c r="Q41" i="96" s="1"/>
  <c r="O44" i="96"/>
  <c r="G44" i="96"/>
  <c r="H44" i="96" s="1"/>
  <c r="J44" i="96" s="1"/>
  <c r="H34" i="96"/>
  <c r="N36" i="96"/>
  <c r="Q36" i="96" s="1"/>
  <c r="H23" i="16"/>
  <c r="J21" i="16"/>
  <c r="J23" i="16" s="1"/>
  <c r="F28" i="5" s="1"/>
  <c r="N40" i="96"/>
  <c r="Q40" i="96" s="1"/>
  <c r="N34" i="96"/>
  <c r="P55" i="96"/>
  <c r="E28" i="5" l="1"/>
  <c r="E28" i="160" s="1"/>
  <c r="F28" i="160"/>
  <c r="Q34" i="96"/>
  <c r="J34" i="96"/>
  <c r="O50" i="96"/>
  <c r="Q44" i="96"/>
  <c r="O55" i="96"/>
  <c r="O56" i="96"/>
  <c r="N55" i="96" l="1"/>
  <c r="Q55" i="96" s="1"/>
  <c r="P56" i="96"/>
  <c r="N56" i="96" l="1"/>
  <c r="Q56" i="96" s="1"/>
  <c r="G35" i="96"/>
  <c r="H35" i="96" l="1"/>
  <c r="G50" i="96"/>
  <c r="J35" i="96" l="1"/>
  <c r="J50" i="96" s="1"/>
  <c r="H50" i="96"/>
  <c r="N35" i="96" l="1"/>
  <c r="Q35" i="96" l="1"/>
  <c r="Q50" i="96" s="1"/>
  <c r="N50" i="96"/>
  <c r="I27" i="4" l="1"/>
  <c r="N19" i="142"/>
  <c r="Q19" i="142" s="1"/>
  <c r="N18" i="142"/>
  <c r="Q18" i="142" s="1"/>
  <c r="G27" i="4"/>
  <c r="D27" i="4"/>
  <c r="I24" i="124" l="1"/>
  <c r="N20" i="142"/>
  <c r="Q20" i="142" s="1"/>
  <c r="N17" i="142" l="1"/>
  <c r="H24" i="124" l="1"/>
  <c r="E27" i="4"/>
  <c r="F27" i="4"/>
  <c r="Q17" i="142"/>
  <c r="Q24" i="142" s="1"/>
  <c r="N24" i="142"/>
  <c r="H27" i="4" l="1"/>
  <c r="K27" i="4" s="1"/>
  <c r="L27" i="4" s="1"/>
  <c r="J24" i="124"/>
  <c r="E22" i="124" l="1"/>
  <c r="F22" i="124" s="1"/>
  <c r="M68" i="13" l="1"/>
  <c r="M67" i="13"/>
  <c r="M66" i="13"/>
  <c r="M70" i="13"/>
  <c r="M74" i="13"/>
  <c r="M69" i="13"/>
  <c r="G26" i="13" l="1"/>
  <c r="H26" i="13" s="1"/>
  <c r="G27" i="13"/>
  <c r="H27" i="13" s="1"/>
  <c r="G31" i="13"/>
  <c r="H31" i="13" s="1"/>
  <c r="G28" i="13"/>
  <c r="H28" i="13" s="1"/>
  <c r="G30" i="13"/>
  <c r="H30" i="13" s="1"/>
  <c r="G29" i="13"/>
  <c r="H29" i="13" s="1"/>
  <c r="G25" i="13"/>
  <c r="M65" i="13" l="1"/>
  <c r="M75" i="13"/>
  <c r="M78" i="13" s="1"/>
  <c r="H25" i="13"/>
  <c r="M72" i="13" l="1"/>
  <c r="M80" i="13" s="1"/>
  <c r="M81" i="13" s="1"/>
  <c r="N35" i="100" l="1"/>
  <c r="H35" i="100" l="1"/>
  <c r="H37" i="100" l="1"/>
  <c r="I37" i="100" s="1"/>
  <c r="K37" i="100" s="1"/>
  <c r="I35" i="100"/>
  <c r="K35" i="100" l="1"/>
  <c r="O37" i="100"/>
  <c r="R37" i="100" s="1"/>
  <c r="M24" i="52" l="1"/>
  <c r="G24" i="52" l="1"/>
  <c r="H24" i="52" s="1"/>
  <c r="J24" i="52" s="1"/>
  <c r="G48" i="45" l="1"/>
  <c r="H48" i="45" s="1"/>
  <c r="G50" i="45"/>
  <c r="H50" i="45" s="1"/>
  <c r="G65" i="45"/>
  <c r="H65" i="45" s="1"/>
  <c r="J65" i="45" l="1"/>
  <c r="J50" i="45"/>
  <c r="J48" i="45"/>
  <c r="N48" i="45" l="1"/>
  <c r="Q48" i="45" s="1"/>
  <c r="N50" i="45"/>
  <c r="Q50" i="45" s="1"/>
  <c r="N65" i="45"/>
  <c r="Q65" i="45" s="1"/>
  <c r="G81" i="45"/>
  <c r="H81" i="45" l="1"/>
  <c r="J81" i="45" l="1"/>
  <c r="P81" i="45" l="1"/>
  <c r="N81" i="45"/>
  <c r="Q81" i="45" l="1"/>
  <c r="E17" i="17" l="1"/>
  <c r="E19" i="17" l="1"/>
  <c r="D26" i="5" l="1"/>
  <c r="E21" i="17"/>
  <c r="E36" i="21" l="1"/>
  <c r="E24" i="17"/>
  <c r="E29" i="23"/>
  <c r="E31" i="23"/>
  <c r="D33" i="5"/>
  <c r="D35" i="5" s="1"/>
  <c r="D26" i="160"/>
  <c r="D33" i="160" s="1"/>
  <c r="D35" i="160" s="1"/>
  <c r="M77" i="45"/>
  <c r="G17" i="17"/>
  <c r="H25" i="21"/>
  <c r="J25" i="21" s="1"/>
  <c r="D39" i="5" l="1"/>
  <c r="D19" i="4" s="1"/>
  <c r="G19" i="17"/>
  <c r="G21" i="17" s="1"/>
  <c r="H17" i="17"/>
  <c r="H21" i="21"/>
  <c r="J21" i="21" s="1"/>
  <c r="G25" i="21"/>
  <c r="G77" i="45"/>
  <c r="E16" i="103" l="1"/>
  <c r="E34" i="103" s="1"/>
  <c r="E37" i="103" s="1"/>
  <c r="E51" i="103" s="1"/>
  <c r="D17" i="4" s="1"/>
  <c r="H77" i="45"/>
  <c r="G21" i="21"/>
  <c r="J17" i="17"/>
  <c r="J19" i="17" s="1"/>
  <c r="J21" i="17" s="1"/>
  <c r="H19" i="17"/>
  <c r="H21" i="17" s="1"/>
  <c r="F26" i="5" l="1"/>
  <c r="J77" i="45"/>
  <c r="E26" i="5" l="1"/>
  <c r="E26" i="160" s="1"/>
  <c r="F26" i="160"/>
  <c r="P77" i="45"/>
  <c r="N77" i="45"/>
  <c r="Q77" i="45" l="1"/>
  <c r="M20" i="21" l="1"/>
  <c r="E14" i="124" l="1"/>
  <c r="F14" i="124" l="1"/>
  <c r="G19" i="103" s="1"/>
  <c r="G26" i="103" s="1"/>
  <c r="F19" i="103"/>
  <c r="F26" i="103" s="1"/>
  <c r="E20" i="124" l="1"/>
  <c r="F20" i="124" s="1"/>
  <c r="E17" i="160"/>
  <c r="F17" i="160"/>
  <c r="E63" i="96" l="1"/>
  <c r="E66" i="96" s="1"/>
  <c r="M132" i="83"/>
  <c r="J132" i="83" l="1"/>
  <c r="J133" i="83" s="1"/>
  <c r="J135" i="83" s="1"/>
  <c r="M133" i="83"/>
  <c r="M135" i="83" s="1"/>
  <c r="E16" i="45" l="1"/>
  <c r="E27" i="45" l="1"/>
  <c r="E38" i="45" s="1"/>
  <c r="E99" i="45" s="1"/>
  <c r="E29" i="52" s="1"/>
  <c r="D14" i="4" s="1"/>
  <c r="H16" i="45"/>
  <c r="N22" i="96"/>
  <c r="Q22" i="96" s="1"/>
  <c r="J16" i="45" l="1"/>
  <c r="E31" i="52"/>
  <c r="N23" i="96"/>
  <c r="Q23" i="96" s="1"/>
  <c r="M21" i="96"/>
  <c r="M31" i="96" s="1"/>
  <c r="M68" i="96" s="1"/>
  <c r="G15" i="4" s="1"/>
  <c r="E15" i="159" s="1"/>
  <c r="D15" i="158" s="1"/>
  <c r="I17" i="124" l="1"/>
  <c r="G21" i="96" l="1"/>
  <c r="H21" i="96" l="1"/>
  <c r="J21" i="96" l="1"/>
  <c r="N21" i="96" l="1"/>
  <c r="Q21" i="96" l="1"/>
  <c r="F22" i="3" l="1"/>
  <c r="E22" i="3" s="1"/>
  <c r="M32" i="13" l="1"/>
  <c r="G32" i="13"/>
  <c r="H32" i="13" l="1"/>
  <c r="G33" i="13"/>
  <c r="N32" i="13"/>
  <c r="Q32" i="13" l="1"/>
  <c r="J32" i="13"/>
  <c r="H33" i="13"/>
  <c r="G16" i="15"/>
  <c r="H16" i="15" l="1"/>
  <c r="G17" i="15"/>
  <c r="G19" i="15" s="1"/>
  <c r="H17" i="15" l="1"/>
  <c r="H19" i="15" s="1"/>
  <c r="K16" i="15"/>
  <c r="K17" i="15" l="1"/>
  <c r="K19" i="15" s="1"/>
  <c r="F27" i="5"/>
  <c r="M16" i="15"/>
  <c r="E27" i="5" l="1"/>
  <c r="E27" i="160" s="1"/>
  <c r="F27" i="160"/>
  <c r="M17" i="15"/>
  <c r="M19" i="15" s="1"/>
  <c r="H27" i="5" s="1"/>
  <c r="K27" i="5" s="1"/>
  <c r="P16" i="15"/>
  <c r="P17" i="15" s="1"/>
  <c r="P19" i="15" s="1"/>
  <c r="G22" i="45"/>
  <c r="H22" i="45" s="1"/>
  <c r="J22" i="45" s="1"/>
  <c r="N25" i="100" l="1"/>
  <c r="N27" i="100" s="1"/>
  <c r="M18" i="23" l="1"/>
  <c r="G18" i="23" l="1"/>
  <c r="G25" i="23" l="1"/>
  <c r="G27" i="23" s="1"/>
  <c r="H18" i="23"/>
  <c r="J18" i="23" l="1"/>
  <c r="J25" i="23" s="1"/>
  <c r="J27" i="23" s="1"/>
  <c r="F30" i="5" s="1"/>
  <c r="H25" i="23"/>
  <c r="H27" i="23" s="1"/>
  <c r="E30" i="5" l="1"/>
  <c r="E30" i="160" s="1"/>
  <c r="F30" i="160"/>
  <c r="H24" i="21" l="1"/>
  <c r="M24" i="21"/>
  <c r="M32" i="21" s="1"/>
  <c r="M34" i="21" s="1"/>
  <c r="G25" i="5" s="1"/>
  <c r="G25" i="160" s="1"/>
  <c r="J24" i="21" l="1"/>
  <c r="G24" i="21"/>
  <c r="M74" i="45" l="1"/>
  <c r="M66" i="45"/>
  <c r="M22" i="52"/>
  <c r="M82" i="45"/>
  <c r="M17" i="52"/>
  <c r="M16" i="52"/>
  <c r="M20" i="52"/>
  <c r="M63" i="45"/>
  <c r="M76" i="45" l="1"/>
  <c r="G34" i="45"/>
  <c r="H34" i="45" s="1"/>
  <c r="G20" i="52"/>
  <c r="H20" i="52" s="1"/>
  <c r="J20" i="52" s="1"/>
  <c r="G85" i="45"/>
  <c r="H85" i="45" s="1"/>
  <c r="M18" i="52"/>
  <c r="G18" i="52"/>
  <c r="H18" i="52" s="1"/>
  <c r="J18" i="52" s="1"/>
  <c r="G78" i="45"/>
  <c r="H78" i="45" s="1"/>
  <c r="M83" i="45" l="1"/>
  <c r="M75" i="45"/>
  <c r="M34" i="45"/>
  <c r="Q34" i="45" s="1"/>
  <c r="M85" i="45"/>
  <c r="M78" i="45"/>
  <c r="J78" i="45" s="1"/>
  <c r="M47" i="45"/>
  <c r="M86" i="45" l="1"/>
  <c r="J34" i="45"/>
  <c r="M79" i="45"/>
  <c r="J85" i="45"/>
  <c r="P85" i="45"/>
  <c r="M89" i="45" l="1"/>
  <c r="N85" i="45"/>
  <c r="Q85" i="45" s="1"/>
  <c r="R85" i="45" l="1"/>
  <c r="M45" i="45" l="1"/>
  <c r="M43" i="45"/>
  <c r="M60" i="45"/>
  <c r="M61" i="45"/>
  <c r="M46" i="45"/>
  <c r="M49" i="45"/>
  <c r="M67" i="45"/>
  <c r="M51" i="45"/>
  <c r="M62" i="45"/>
  <c r="M59" i="45"/>
  <c r="M68" i="45" l="1"/>
  <c r="M53" i="45"/>
  <c r="M70" i="45" l="1"/>
  <c r="M93" i="45"/>
  <c r="M95" i="45" l="1"/>
  <c r="M97" i="45" s="1"/>
  <c r="M19" i="52" l="1"/>
  <c r="G19" i="52"/>
  <c r="H19" i="52" s="1"/>
  <c r="J19" i="52" l="1"/>
  <c r="G92" i="45"/>
  <c r="H92" i="45" s="1"/>
  <c r="J92" i="45" s="1"/>
  <c r="M23" i="52"/>
  <c r="N92" i="45" l="1"/>
  <c r="Q92" i="45" s="1"/>
  <c r="M15" i="52" l="1"/>
  <c r="G23" i="52"/>
  <c r="H23" i="52" s="1"/>
  <c r="J23" i="52" s="1"/>
  <c r="G16" i="52"/>
  <c r="H16" i="52" s="1"/>
  <c r="J16" i="52" s="1"/>
  <c r="G15" i="52"/>
  <c r="H15" i="52" s="1"/>
  <c r="G25" i="52"/>
  <c r="H25" i="52" s="1"/>
  <c r="M25" i="52"/>
  <c r="G17" i="52"/>
  <c r="H17" i="52" s="1"/>
  <c r="J17" i="52" s="1"/>
  <c r="J25" i="52" l="1"/>
  <c r="J15" i="52"/>
  <c r="G59" i="45"/>
  <c r="G51" i="45"/>
  <c r="H51" i="45" s="1"/>
  <c r="J51" i="45" s="1"/>
  <c r="G43" i="45"/>
  <c r="G67" i="45"/>
  <c r="H67" i="45" s="1"/>
  <c r="J67" i="45" s="1"/>
  <c r="H43" i="45" l="1"/>
  <c r="H59" i="45"/>
  <c r="G35" i="45"/>
  <c r="H35" i="45" s="1"/>
  <c r="M32" i="45"/>
  <c r="Q32" i="45" s="1"/>
  <c r="M24" i="45"/>
  <c r="Q24" i="45" s="1"/>
  <c r="G76" i="45"/>
  <c r="H76" i="45" s="1"/>
  <c r="J76" i="45" s="1"/>
  <c r="G49" i="45"/>
  <c r="H49" i="45" s="1"/>
  <c r="J49" i="45" s="1"/>
  <c r="M19" i="45"/>
  <c r="Q19" i="45" s="1"/>
  <c r="G22" i="52"/>
  <c r="H22" i="52" s="1"/>
  <c r="J22" i="52" s="1"/>
  <c r="M35" i="45"/>
  <c r="Q35" i="45" s="1"/>
  <c r="G63" i="45"/>
  <c r="H63" i="45" s="1"/>
  <c r="J63" i="45" s="1"/>
  <c r="G33" i="45"/>
  <c r="H33" i="45" s="1"/>
  <c r="G47" i="45"/>
  <c r="H47" i="45" s="1"/>
  <c r="J47" i="45" s="1"/>
  <c r="G20" i="45"/>
  <c r="H20" i="45" s="1"/>
  <c r="G74" i="45"/>
  <c r="G45" i="45"/>
  <c r="H45" i="45" s="1"/>
  <c r="J45" i="45" s="1"/>
  <c r="G17" i="45"/>
  <c r="G60" i="45"/>
  <c r="H60" i="45" s="1"/>
  <c r="J60" i="45" s="1"/>
  <c r="G64" i="45"/>
  <c r="H64" i="45" s="1"/>
  <c r="J64" i="45" s="1"/>
  <c r="G44" i="45"/>
  <c r="H44" i="45" s="1"/>
  <c r="J44" i="45" s="1"/>
  <c r="G32" i="45"/>
  <c r="H32" i="45" s="1"/>
  <c r="G24" i="45"/>
  <c r="H24" i="45" s="1"/>
  <c r="M20" i="45"/>
  <c r="Q20" i="45" s="1"/>
  <c r="G19" i="45"/>
  <c r="H19" i="45" s="1"/>
  <c r="J19" i="45" s="1"/>
  <c r="G31" i="45"/>
  <c r="H31" i="45" s="1"/>
  <c r="G46" i="45"/>
  <c r="H46" i="45" s="1"/>
  <c r="J46" i="45" s="1"/>
  <c r="G75" i="45"/>
  <c r="H75" i="45" s="1"/>
  <c r="J75" i="45" s="1"/>
  <c r="M31" i="45"/>
  <c r="Q31" i="45" s="1"/>
  <c r="G18" i="45"/>
  <c r="H18" i="45" s="1"/>
  <c r="G66" i="45"/>
  <c r="H66" i="45" s="1"/>
  <c r="J66" i="45" s="1"/>
  <c r="M30" i="45"/>
  <c r="G61" i="45"/>
  <c r="H61" i="45" s="1"/>
  <c r="J61" i="45" s="1"/>
  <c r="G83" i="45"/>
  <c r="H83" i="45" s="1"/>
  <c r="J83" i="45" s="1"/>
  <c r="G62" i="45"/>
  <c r="H62" i="45" s="1"/>
  <c r="J62" i="45" s="1"/>
  <c r="M17" i="45"/>
  <c r="M33" i="45"/>
  <c r="Q33" i="45" s="1"/>
  <c r="M18" i="45"/>
  <c r="Q18" i="45" s="1"/>
  <c r="G30" i="45"/>
  <c r="J24" i="45" l="1"/>
  <c r="J18" i="45"/>
  <c r="Q17" i="45"/>
  <c r="Q27" i="45" s="1"/>
  <c r="M27" i="45"/>
  <c r="H74" i="45"/>
  <c r="G79" i="45"/>
  <c r="J32" i="45"/>
  <c r="J33" i="45"/>
  <c r="H68" i="45"/>
  <c r="J59" i="45"/>
  <c r="J68" i="45" s="1"/>
  <c r="G27" i="45"/>
  <c r="H17" i="45"/>
  <c r="J20" i="45"/>
  <c r="G53" i="45"/>
  <c r="G68" i="45"/>
  <c r="G36" i="45"/>
  <c r="H30" i="45"/>
  <c r="Q30" i="45"/>
  <c r="Q36" i="45" s="1"/>
  <c r="M36" i="45"/>
  <c r="J31" i="45"/>
  <c r="J35" i="45"/>
  <c r="H53" i="45"/>
  <c r="J43" i="45"/>
  <c r="J53" i="45" s="1"/>
  <c r="N62" i="45"/>
  <c r="Q62" i="45" s="1"/>
  <c r="P83" i="45"/>
  <c r="N60" i="45"/>
  <c r="Q60" i="45" s="1"/>
  <c r="N61" i="45"/>
  <c r="Q61" i="45" s="1"/>
  <c r="N45" i="45"/>
  <c r="Q45" i="45" s="1"/>
  <c r="N46" i="45"/>
  <c r="Q46" i="45" s="1"/>
  <c r="N44" i="45"/>
  <c r="Q44" i="45" s="1"/>
  <c r="P76" i="45"/>
  <c r="O66" i="45"/>
  <c r="N64" i="45"/>
  <c r="Q64" i="45" s="1"/>
  <c r="N47" i="45"/>
  <c r="Q47" i="45" s="1"/>
  <c r="N63" i="45"/>
  <c r="Q63" i="45" s="1"/>
  <c r="O49" i="45"/>
  <c r="G38" i="45" l="1"/>
  <c r="Q38" i="45"/>
  <c r="M38" i="45"/>
  <c r="M99" i="45" s="1"/>
  <c r="J70" i="45"/>
  <c r="H70" i="45"/>
  <c r="J74" i="45"/>
  <c r="J79" i="45" s="1"/>
  <c r="H79" i="45"/>
  <c r="H36" i="45"/>
  <c r="J30" i="45"/>
  <c r="J36" i="45" s="1"/>
  <c r="G70" i="45"/>
  <c r="H27" i="45"/>
  <c r="J17" i="45"/>
  <c r="J27" i="45" s="1"/>
  <c r="N66" i="45"/>
  <c r="Q66" i="45" s="1"/>
  <c r="N49" i="45"/>
  <c r="Q49" i="45" s="1"/>
  <c r="N83" i="45"/>
  <c r="N76" i="45"/>
  <c r="Q76" i="45" s="1"/>
  <c r="H38" i="45" l="1"/>
  <c r="Q83" i="45"/>
  <c r="R83" i="45"/>
  <c r="J38" i="45"/>
  <c r="O75" i="45"/>
  <c r="N75" i="45"/>
  <c r="G82" i="45"/>
  <c r="Q75" i="45" l="1"/>
  <c r="H82" i="45"/>
  <c r="G86" i="45"/>
  <c r="G89" i="45" s="1"/>
  <c r="P82" i="45"/>
  <c r="P86" i="45" s="1"/>
  <c r="H86" i="45" l="1"/>
  <c r="H89" i="45" s="1"/>
  <c r="J82" i="45"/>
  <c r="N82" i="45"/>
  <c r="N86" i="45" l="1"/>
  <c r="Q82" i="45"/>
  <c r="Q86" i="45" s="1"/>
  <c r="R82" i="45"/>
  <c r="R86" i="45" s="1"/>
  <c r="R89" i="45" s="1"/>
  <c r="J86" i="45"/>
  <c r="J89" i="45" s="1"/>
  <c r="P78" i="45"/>
  <c r="O78" i="45"/>
  <c r="O74" i="45"/>
  <c r="O89" i="83"/>
  <c r="O92" i="83" s="1"/>
  <c r="O118" i="83" s="1"/>
  <c r="N74" i="45" l="1"/>
  <c r="P74" i="45"/>
  <c r="P79" i="45" s="1"/>
  <c r="P89" i="45" s="1"/>
  <c r="P89" i="83"/>
  <c r="P92" i="83" s="1"/>
  <c r="P118" i="83" s="1"/>
  <c r="O79" i="45"/>
  <c r="O89" i="45" s="1"/>
  <c r="Q74" i="45" l="1"/>
  <c r="N89" i="83"/>
  <c r="N78" i="45"/>
  <c r="Q78" i="45" s="1"/>
  <c r="Q79" i="45" l="1"/>
  <c r="Q89" i="45" s="1"/>
  <c r="N79" i="45"/>
  <c r="N89" i="45" s="1"/>
  <c r="N92" i="83"/>
  <c r="N118" i="83" s="1"/>
  <c r="Q89" i="83"/>
  <c r="Q92" i="83" s="1"/>
  <c r="Q118" i="83" s="1"/>
  <c r="M21" i="52" l="1"/>
  <c r="M27" i="52" s="1"/>
  <c r="M29" i="52" s="1"/>
  <c r="G93" i="45"/>
  <c r="H93" i="45" l="1"/>
  <c r="G95" i="45"/>
  <c r="G97" i="45" s="1"/>
  <c r="G99" i="45" s="1"/>
  <c r="M31" i="52"/>
  <c r="G14" i="4"/>
  <c r="E14" i="159" s="1"/>
  <c r="D14" i="158" s="1"/>
  <c r="H95" i="45" l="1"/>
  <c r="H97" i="45" s="1"/>
  <c r="H99" i="45" s="1"/>
  <c r="J93" i="45"/>
  <c r="J95" i="45" s="1"/>
  <c r="J97" i="45" s="1"/>
  <c r="J99" i="45" s="1"/>
  <c r="I15" i="124" l="1"/>
  <c r="N93" i="45"/>
  <c r="N95" i="45" l="1"/>
  <c r="N97" i="45" s="1"/>
  <c r="Q93" i="45"/>
  <c r="Q95" i="45" s="1"/>
  <c r="Q97" i="45" s="1"/>
  <c r="N15" i="7" l="1"/>
  <c r="O15" i="7"/>
  <c r="P15" i="7"/>
  <c r="G20" i="21"/>
  <c r="G32" i="21" s="1"/>
  <c r="G34" i="21" s="1"/>
  <c r="H20" i="21"/>
  <c r="J20" i="21" s="1"/>
  <c r="J32" i="21" s="1"/>
  <c r="J34" i="21" s="1"/>
  <c r="F25" i="5" s="1"/>
  <c r="N15" i="22"/>
  <c r="O15" i="22"/>
  <c r="P15" i="22"/>
  <c r="M24" i="13"/>
  <c r="N24" i="13"/>
  <c r="M25" i="13"/>
  <c r="J25" i="13" s="1"/>
  <c r="N25" i="13"/>
  <c r="M26" i="13"/>
  <c r="J26" i="13" s="1"/>
  <c r="N26" i="13"/>
  <c r="M27" i="13"/>
  <c r="J27" i="13" s="1"/>
  <c r="N27" i="13"/>
  <c r="M28" i="13"/>
  <c r="N28" i="13"/>
  <c r="M29" i="13"/>
  <c r="J29" i="13" s="1"/>
  <c r="N29" i="13"/>
  <c r="M30" i="13"/>
  <c r="J30" i="13" s="1"/>
  <c r="N30" i="13"/>
  <c r="M31" i="13"/>
  <c r="J31" i="13" s="1"/>
  <c r="N31" i="13"/>
  <c r="G21" i="52"/>
  <c r="H21" i="52" s="1"/>
  <c r="P51" i="83"/>
  <c r="P53" i="83" s="1"/>
  <c r="P56" i="83"/>
  <c r="P58" i="83" s="1"/>
  <c r="P70" i="83"/>
  <c r="P71" i="83" s="1"/>
  <c r="P77" i="83" s="1"/>
  <c r="E29" i="96"/>
  <c r="G29" i="96"/>
  <c r="G31" i="96" s="1"/>
  <c r="N29" i="96"/>
  <c r="N31" i="96" s="1"/>
  <c r="N65" i="96"/>
  <c r="O65" i="96"/>
  <c r="P65" i="96"/>
  <c r="N18" i="100"/>
  <c r="N22" i="100" s="1"/>
  <c r="P18" i="100"/>
  <c r="Q18" i="100"/>
  <c r="E15" i="124"/>
  <c r="F15" i="124" s="1"/>
  <c r="H15" i="124"/>
  <c r="E17" i="124"/>
  <c r="F17" i="124" s="1"/>
  <c r="O36" i="114"/>
  <c r="P36" i="114"/>
  <c r="Q36" i="114"/>
  <c r="O115" i="114"/>
  <c r="P115" i="114"/>
  <c r="Q115" i="114"/>
  <c r="O116" i="114"/>
  <c r="P116" i="114"/>
  <c r="Q116" i="114"/>
  <c r="O117" i="114"/>
  <c r="P117" i="114"/>
  <c r="Q117" i="114"/>
  <c r="O118" i="114"/>
  <c r="P118" i="114"/>
  <c r="Q118" i="114"/>
  <c r="F11" i="124" l="1"/>
  <c r="Q15" i="22"/>
  <c r="Q26" i="13"/>
  <c r="Q15" i="7"/>
  <c r="H32" i="21"/>
  <c r="H34" i="21" s="1"/>
  <c r="R115" i="114"/>
  <c r="Q29" i="96"/>
  <c r="Q31" i="96" s="1"/>
  <c r="Q27" i="13"/>
  <c r="H27" i="52"/>
  <c r="H29" i="52" s="1"/>
  <c r="H31" i="52" s="1"/>
  <c r="J21" i="52"/>
  <c r="J27" i="52" s="1"/>
  <c r="J29" i="52" s="1"/>
  <c r="Q31" i="13"/>
  <c r="N33" i="13"/>
  <c r="Q65" i="96"/>
  <c r="G27" i="52"/>
  <c r="G29" i="52" s="1"/>
  <c r="G31" i="52" s="1"/>
  <c r="R116" i="114"/>
  <c r="F25" i="124"/>
  <c r="F132" i="124" s="1"/>
  <c r="Q30" i="13"/>
  <c r="H29" i="96"/>
  <c r="E31" i="96"/>
  <c r="E68" i="96" s="1"/>
  <c r="D15" i="4" s="1"/>
  <c r="D21" i="4" s="1"/>
  <c r="D29" i="4" s="1"/>
  <c r="D36" i="4" s="1"/>
  <c r="J28" i="13"/>
  <c r="Q28" i="13"/>
  <c r="E25" i="5"/>
  <c r="E25" i="160" s="1"/>
  <c r="F25" i="160"/>
  <c r="P60" i="83"/>
  <c r="P79" i="83" s="1"/>
  <c r="P120" i="83" s="1"/>
  <c r="M33" i="13"/>
  <c r="J24" i="13"/>
  <c r="Q24" i="13"/>
  <c r="R117" i="114"/>
  <c r="R36" i="114"/>
  <c r="E25" i="124"/>
  <c r="R118" i="114"/>
  <c r="Q29" i="13"/>
  <c r="Q25" i="13"/>
  <c r="F135" i="124" l="1"/>
  <c r="F139" i="124" s="1"/>
  <c r="F151" i="124" s="1"/>
  <c r="E11" i="124"/>
  <c r="E132" i="124" s="1"/>
  <c r="J33" i="13"/>
  <c r="F14" i="4"/>
  <c r="J31" i="52"/>
  <c r="M53" i="13"/>
  <c r="M54" i="13"/>
  <c r="J29" i="96"/>
  <c r="J31" i="96" s="1"/>
  <c r="H31" i="96"/>
  <c r="Q33" i="13"/>
  <c r="E135" i="124" l="1"/>
  <c r="E139" i="124" s="1"/>
  <c r="E151" i="124" s="1"/>
  <c r="D14" i="159"/>
  <c r="E14" i="4"/>
  <c r="M57" i="13"/>
  <c r="M85" i="13"/>
  <c r="G19" i="5"/>
  <c r="M83" i="13"/>
  <c r="M56" i="13"/>
  <c r="G20" i="5" l="1"/>
  <c r="G19" i="160"/>
  <c r="G20" i="160" s="1"/>
  <c r="N17" i="7"/>
  <c r="N18" i="7" s="1"/>
  <c r="N51" i="7" s="1"/>
  <c r="O17" i="7"/>
  <c r="O18" i="7" s="1"/>
  <c r="O51" i="7" s="1"/>
  <c r="P17" i="7"/>
  <c r="P18" i="7" s="1"/>
  <c r="P51" i="7" s="1"/>
  <c r="N20" i="9"/>
  <c r="O20" i="9"/>
  <c r="P20" i="9"/>
  <c r="N18" i="13"/>
  <c r="N19" i="13" s="1"/>
  <c r="O18" i="13"/>
  <c r="O19" i="13" s="1"/>
  <c r="P18" i="13"/>
  <c r="P19" i="13" s="1"/>
  <c r="P53" i="13" s="1"/>
  <c r="G38" i="13"/>
  <c r="H38" i="13" s="1"/>
  <c r="J38" i="13" s="1"/>
  <c r="N38" i="13" s="1"/>
  <c r="G39" i="13"/>
  <c r="H39" i="13" s="1"/>
  <c r="G41" i="13"/>
  <c r="H41" i="13" s="1"/>
  <c r="J41" i="13" s="1"/>
  <c r="N41" i="13" s="1"/>
  <c r="Q41" i="13" s="1"/>
  <c r="G42" i="13"/>
  <c r="H42" i="13" s="1"/>
  <c r="J42" i="13" s="1"/>
  <c r="N42" i="13" s="1"/>
  <c r="Q42" i="13" s="1"/>
  <c r="G43" i="13"/>
  <c r="H43" i="13" s="1"/>
  <c r="J43" i="13" s="1"/>
  <c r="N43" i="13" s="1"/>
  <c r="Q43" i="13" s="1"/>
  <c r="G44" i="13"/>
  <c r="H44" i="13" s="1"/>
  <c r="J44" i="13" s="1"/>
  <c r="N44" i="13" s="1"/>
  <c r="Q44" i="13" s="1"/>
  <c r="G45" i="13"/>
  <c r="H45" i="13"/>
  <c r="J45" i="13" s="1"/>
  <c r="N45" i="13" s="1"/>
  <c r="Q45" i="13" s="1"/>
  <c r="G46" i="13"/>
  <c r="H46" i="13" s="1"/>
  <c r="J46" i="13" s="1"/>
  <c r="N46" i="13" s="1"/>
  <c r="Q46" i="13" s="1"/>
  <c r="G47" i="13"/>
  <c r="H47" i="13" s="1"/>
  <c r="J47" i="13" s="1"/>
  <c r="O47" i="13" s="1"/>
  <c r="Q47" i="13" s="1"/>
  <c r="G48" i="13"/>
  <c r="H48" i="13" s="1"/>
  <c r="J48" i="13" s="1"/>
  <c r="N48" i="13" s="1"/>
  <c r="Q48" i="13" s="1"/>
  <c r="G50" i="13"/>
  <c r="H50" i="13" s="1"/>
  <c r="J50" i="13" s="1"/>
  <c r="N50" i="13" s="1"/>
  <c r="Q50" i="13" s="1"/>
  <c r="G65" i="13"/>
  <c r="N65" i="13"/>
  <c r="O65" i="13"/>
  <c r="P65" i="13"/>
  <c r="G66" i="13"/>
  <c r="H66" i="13" s="1"/>
  <c r="J66" i="13" s="1"/>
  <c r="N66" i="13"/>
  <c r="O66" i="13"/>
  <c r="P66" i="13"/>
  <c r="G67" i="13"/>
  <c r="H67" i="13" s="1"/>
  <c r="J67" i="13" s="1"/>
  <c r="G68" i="13"/>
  <c r="H68" i="13" s="1"/>
  <c r="J68" i="13" s="1"/>
  <c r="N68" i="13"/>
  <c r="O68" i="13"/>
  <c r="P68" i="13"/>
  <c r="G69" i="13"/>
  <c r="H69" i="13" s="1"/>
  <c r="J69" i="13" s="1"/>
  <c r="G70" i="13"/>
  <c r="H70" i="13" s="1"/>
  <c r="J70" i="13" s="1"/>
  <c r="G71" i="13"/>
  <c r="H71" i="13" s="1"/>
  <c r="J71" i="13" s="1"/>
  <c r="G74" i="13"/>
  <c r="G75" i="13"/>
  <c r="H75" i="13" s="1"/>
  <c r="J75" i="13" s="1"/>
  <c r="N17" i="17"/>
  <c r="O17" i="17"/>
  <c r="P17" i="17"/>
  <c r="P19" i="17" s="1"/>
  <c r="P21" i="17" s="1"/>
  <c r="J26" i="5" s="1"/>
  <c r="O19" i="17"/>
  <c r="O21" i="17" s="1"/>
  <c r="I26" i="5" s="1"/>
  <c r="H26" i="5" s="1"/>
  <c r="K26" i="5" s="1"/>
  <c r="G21" i="18"/>
  <c r="G25" i="18" s="1"/>
  <c r="G27" i="18" s="1"/>
  <c r="H21" i="18"/>
  <c r="J21" i="18" s="1"/>
  <c r="J25" i="18" s="1"/>
  <c r="J27" i="18" s="1"/>
  <c r="M21" i="18"/>
  <c r="M25" i="18" s="1"/>
  <c r="M27" i="18" s="1"/>
  <c r="N17" i="96"/>
  <c r="O17" i="96"/>
  <c r="P17" i="96"/>
  <c r="G58" i="96"/>
  <c r="H58" i="96" s="1"/>
  <c r="J58" i="96" s="1"/>
  <c r="N58" i="96"/>
  <c r="O58" i="96"/>
  <c r="P58" i="96"/>
  <c r="H18" i="100"/>
  <c r="I18" i="100" s="1"/>
  <c r="I22" i="100" s="1"/>
  <c r="O18" i="100"/>
  <c r="R18" i="100" s="1"/>
  <c r="H25" i="100"/>
  <c r="H27" i="100" s="1"/>
  <c r="H38" i="100"/>
  <c r="I38" i="100" s="1"/>
  <c r="N38" i="100"/>
  <c r="N39" i="100" s="1"/>
  <c r="N41" i="100" s="1"/>
  <c r="G16" i="4" s="1"/>
  <c r="H20" i="124"/>
  <c r="I20" i="124"/>
  <c r="Q17" i="17" l="1"/>
  <c r="Q19" i="17" s="1"/>
  <c r="Q21" i="17" s="1"/>
  <c r="H39" i="100"/>
  <c r="N19" i="17"/>
  <c r="N21" i="17" s="1"/>
  <c r="Q17" i="96"/>
  <c r="Q18" i="13"/>
  <c r="Q19" i="13" s="1"/>
  <c r="H22" i="100"/>
  <c r="H41" i="100" s="1"/>
  <c r="H25" i="18"/>
  <c r="H27" i="18" s="1"/>
  <c r="H29" i="23" s="1"/>
  <c r="Q65" i="13"/>
  <c r="G51" i="13"/>
  <c r="Q20" i="9"/>
  <c r="I25" i="100"/>
  <c r="Q58" i="96"/>
  <c r="O51" i="13"/>
  <c r="E16" i="159"/>
  <c r="G24" i="5"/>
  <c r="K18" i="100"/>
  <c r="K22" i="100" s="1"/>
  <c r="J14" i="5"/>
  <c r="P56" i="13"/>
  <c r="H74" i="13"/>
  <c r="G78" i="13"/>
  <c r="I39" i="100"/>
  <c r="K38" i="100"/>
  <c r="K39" i="100" s="1"/>
  <c r="Q66" i="13"/>
  <c r="H65" i="13"/>
  <c r="G72" i="13"/>
  <c r="H51" i="13"/>
  <c r="J39" i="13"/>
  <c r="N39" i="13" s="1"/>
  <c r="Q39" i="13" s="1"/>
  <c r="I14" i="5"/>
  <c r="Q17" i="7"/>
  <c r="Q18" i="7" s="1"/>
  <c r="Q51" i="7" s="1"/>
  <c r="F24" i="5"/>
  <c r="J36" i="21"/>
  <c r="Q68" i="13"/>
  <c r="Q38" i="13"/>
  <c r="G29" i="23"/>
  <c r="G36" i="21"/>
  <c r="H36" i="21" l="1"/>
  <c r="J51" i="13"/>
  <c r="G53" i="13"/>
  <c r="G54" i="13"/>
  <c r="G57" i="13" s="1"/>
  <c r="N51" i="13"/>
  <c r="N53" i="13" s="1"/>
  <c r="G80" i="13"/>
  <c r="G85" i="13" s="1"/>
  <c r="O53" i="13"/>
  <c r="O56" i="13" s="1"/>
  <c r="O54" i="13"/>
  <c r="O57" i="13" s="1"/>
  <c r="I27" i="100"/>
  <c r="I41" i="100" s="1"/>
  <c r="K25" i="100"/>
  <c r="K27" i="100" s="1"/>
  <c r="K41" i="100" s="1"/>
  <c r="H72" i="13"/>
  <c r="J65" i="13"/>
  <c r="J72" i="13" s="1"/>
  <c r="H14" i="5"/>
  <c r="D16" i="158"/>
  <c r="J54" i="13"/>
  <c r="J53" i="13"/>
  <c r="E24" i="5"/>
  <c r="F24" i="160"/>
  <c r="H54" i="13"/>
  <c r="H53" i="13"/>
  <c r="Q51" i="13"/>
  <c r="H78" i="13"/>
  <c r="J74" i="13"/>
  <c r="J78" i="13" s="1"/>
  <c r="G24" i="160"/>
  <c r="N54" i="13" l="1"/>
  <c r="N57" i="13" s="1"/>
  <c r="G83" i="13"/>
  <c r="G81" i="13"/>
  <c r="G56" i="13"/>
  <c r="G31" i="23"/>
  <c r="F16" i="4"/>
  <c r="E16" i="4" s="1"/>
  <c r="E226" i="157"/>
  <c r="E232" i="157" s="1"/>
  <c r="E233" i="157" s="1"/>
  <c r="H80" i="13"/>
  <c r="H81" i="13" s="1"/>
  <c r="N56" i="13"/>
  <c r="Q54" i="13"/>
  <c r="Q53" i="13"/>
  <c r="K14" i="5"/>
  <c r="H57" i="13"/>
  <c r="J56" i="13"/>
  <c r="J57" i="13"/>
  <c r="H56" i="13"/>
  <c r="E24" i="160"/>
  <c r="J80" i="13"/>
  <c r="J81" i="13" s="1"/>
  <c r="H31" i="23" l="1"/>
  <c r="H35" i="23" s="1"/>
  <c r="H85" i="13"/>
  <c r="H83" i="13"/>
  <c r="D16" i="159"/>
  <c r="J83" i="13"/>
  <c r="Q57" i="13"/>
  <c r="F19" i="5"/>
  <c r="J85" i="13"/>
  <c r="Q56" i="13"/>
  <c r="F20" i="5" l="1"/>
  <c r="E19" i="5"/>
  <c r="F19" i="160"/>
  <c r="F20" i="160" s="1"/>
  <c r="E20" i="5" l="1"/>
  <c r="E19" i="160"/>
  <c r="E20" i="160" s="1"/>
  <c r="F37" i="4"/>
  <c r="G37" i="4"/>
  <c r="H37" i="4"/>
  <c r="I37" i="4"/>
  <c r="J37" i="4"/>
  <c r="K37" i="4"/>
  <c r="N17" i="21"/>
  <c r="N32" i="21" s="1"/>
  <c r="N34" i="21" s="1"/>
  <c r="O17" i="21"/>
  <c r="Q17" i="21" s="1"/>
  <c r="P17" i="21"/>
  <c r="N18" i="21"/>
  <c r="O18" i="21"/>
  <c r="P18" i="21"/>
  <c r="N19" i="21"/>
  <c r="O19" i="21"/>
  <c r="P19" i="21"/>
  <c r="N20" i="21"/>
  <c r="O20" i="21"/>
  <c r="P20" i="21"/>
  <c r="Q20" i="21" s="1"/>
  <c r="N21" i="21"/>
  <c r="O21" i="21"/>
  <c r="P21" i="21"/>
  <c r="N22" i="21"/>
  <c r="O22" i="21"/>
  <c r="P22" i="21"/>
  <c r="Q22" i="21"/>
  <c r="N23" i="21"/>
  <c r="Q23" i="21" s="1"/>
  <c r="O23" i="21"/>
  <c r="P23" i="21"/>
  <c r="N24" i="21"/>
  <c r="O24" i="21"/>
  <c r="P24" i="21"/>
  <c r="Q24" i="21" s="1"/>
  <c r="N25" i="21"/>
  <c r="O25" i="21"/>
  <c r="P25" i="21"/>
  <c r="N16" i="22"/>
  <c r="O16" i="22"/>
  <c r="P16" i="22"/>
  <c r="Q16" i="22" s="1"/>
  <c r="N17" i="22"/>
  <c r="O17" i="22"/>
  <c r="O26" i="22" s="1"/>
  <c r="I29" i="5" s="1"/>
  <c r="P17" i="22"/>
  <c r="J18" i="22"/>
  <c r="M18" i="22"/>
  <c r="N18" i="22"/>
  <c r="O18" i="22"/>
  <c r="P18" i="22"/>
  <c r="Q18" i="22"/>
  <c r="N20" i="22"/>
  <c r="O20" i="22"/>
  <c r="P20" i="22"/>
  <c r="N22" i="22"/>
  <c r="O22" i="22"/>
  <c r="P22" i="22"/>
  <c r="Q22" i="22" s="1"/>
  <c r="J26" i="22"/>
  <c r="M26" i="22"/>
  <c r="G29" i="5" s="1"/>
  <c r="G29" i="160" s="1"/>
  <c r="M17" i="23"/>
  <c r="N17" i="23"/>
  <c r="O17" i="23"/>
  <c r="P17" i="23"/>
  <c r="N18" i="23"/>
  <c r="O18" i="23"/>
  <c r="P18" i="23"/>
  <c r="Q18" i="23"/>
  <c r="N21" i="23"/>
  <c r="O21" i="23"/>
  <c r="P21" i="23"/>
  <c r="N22" i="23"/>
  <c r="O22" i="23"/>
  <c r="P22" i="23"/>
  <c r="P25" i="23" s="1"/>
  <c r="P27" i="23" s="1"/>
  <c r="J30" i="5" s="1"/>
  <c r="N23" i="23"/>
  <c r="O23" i="23"/>
  <c r="P23" i="23"/>
  <c r="M25" i="23"/>
  <c r="M27" i="23"/>
  <c r="G30" i="5" s="1"/>
  <c r="G30" i="160" s="1"/>
  <c r="N19" i="9"/>
  <c r="O19" i="9"/>
  <c r="P19" i="9"/>
  <c r="P24" i="9" s="1"/>
  <c r="N21" i="9"/>
  <c r="O21" i="9"/>
  <c r="P21" i="9"/>
  <c r="N22" i="9"/>
  <c r="O22" i="9"/>
  <c r="P22" i="9"/>
  <c r="N23" i="9"/>
  <c r="Q23" i="9" s="1"/>
  <c r="O23" i="9"/>
  <c r="P23" i="9"/>
  <c r="N26" i="9"/>
  <c r="O26" i="9"/>
  <c r="P26" i="9"/>
  <c r="N27" i="9"/>
  <c r="O27" i="9"/>
  <c r="O29" i="9" s="1"/>
  <c r="P27" i="9"/>
  <c r="P29" i="9" s="1"/>
  <c r="N14" i="11"/>
  <c r="O14" i="11"/>
  <c r="P14" i="11"/>
  <c r="P15" i="11" s="1"/>
  <c r="P17" i="11" s="1"/>
  <c r="J16" i="5" s="1"/>
  <c r="N15" i="11"/>
  <c r="N17" i="11" s="1"/>
  <c r="O15" i="11"/>
  <c r="O17" i="11" s="1"/>
  <c r="I16" i="5" s="1"/>
  <c r="N67" i="13"/>
  <c r="O67" i="13"/>
  <c r="P67" i="13"/>
  <c r="P72" i="13" s="1"/>
  <c r="N69" i="13"/>
  <c r="O69" i="13"/>
  <c r="P69" i="13"/>
  <c r="N70" i="13"/>
  <c r="O70" i="13"/>
  <c r="P70" i="13"/>
  <c r="N71" i="13"/>
  <c r="Q71" i="13" s="1"/>
  <c r="O71" i="13"/>
  <c r="P71" i="13"/>
  <c r="N74" i="13"/>
  <c r="O74" i="13"/>
  <c r="P74" i="13"/>
  <c r="P78" i="13" s="1"/>
  <c r="P80" i="13" s="1"/>
  <c r="J19" i="5" s="1"/>
  <c r="N75" i="13"/>
  <c r="O75" i="13"/>
  <c r="P75" i="13"/>
  <c r="N77" i="13"/>
  <c r="O77" i="13"/>
  <c r="P77" i="13"/>
  <c r="N21" i="18"/>
  <c r="O21" i="18"/>
  <c r="O25" i="18" s="1"/>
  <c r="O27" i="18" s="1"/>
  <c r="P21" i="18"/>
  <c r="P25" i="18" s="1"/>
  <c r="P27" i="18" s="1"/>
  <c r="N43" i="45"/>
  <c r="O43" i="45"/>
  <c r="P43" i="45"/>
  <c r="N51" i="45"/>
  <c r="O51" i="45"/>
  <c r="P51" i="45"/>
  <c r="P53" i="45" s="1"/>
  <c r="N59" i="45"/>
  <c r="O59" i="45"/>
  <c r="P59" i="45"/>
  <c r="N67" i="45"/>
  <c r="O67" i="45"/>
  <c r="O68" i="45" s="1"/>
  <c r="P67" i="45"/>
  <c r="P68" i="45"/>
  <c r="N15" i="52"/>
  <c r="O15" i="52"/>
  <c r="P15" i="52"/>
  <c r="P27" i="52" s="1"/>
  <c r="N16" i="52"/>
  <c r="O16" i="52"/>
  <c r="P16" i="52"/>
  <c r="N17" i="52"/>
  <c r="Q17" i="52" s="1"/>
  <c r="O17" i="52"/>
  <c r="P17" i="52"/>
  <c r="N18" i="52"/>
  <c r="O18" i="52"/>
  <c r="P18" i="52"/>
  <c r="N19" i="52"/>
  <c r="O19" i="52"/>
  <c r="P19" i="52"/>
  <c r="N20" i="52"/>
  <c r="Q20" i="52" s="1"/>
  <c r="O20" i="52"/>
  <c r="P20" i="52"/>
  <c r="N21" i="52"/>
  <c r="O21" i="52"/>
  <c r="P21" i="52"/>
  <c r="N22" i="52"/>
  <c r="O22" i="52"/>
  <c r="P22" i="52"/>
  <c r="N23" i="52"/>
  <c r="O23" i="52"/>
  <c r="P23" i="52"/>
  <c r="N24" i="52"/>
  <c r="O24" i="52"/>
  <c r="P24" i="52"/>
  <c r="N25" i="52"/>
  <c r="Q25" i="52" s="1"/>
  <c r="O25" i="52"/>
  <c r="P25" i="52"/>
  <c r="N51" i="83"/>
  <c r="O51" i="83"/>
  <c r="O53" i="83" s="1"/>
  <c r="N56" i="83"/>
  <c r="O56" i="83"/>
  <c r="O58" i="83" s="1"/>
  <c r="Q56" i="83"/>
  <c r="Q58" i="83" s="1"/>
  <c r="N58" i="83"/>
  <c r="N70" i="83"/>
  <c r="O70" i="83"/>
  <c r="O71" i="83" s="1"/>
  <c r="N71" i="83"/>
  <c r="N74" i="83"/>
  <c r="O74" i="83"/>
  <c r="O75" i="83" s="1"/>
  <c r="O77" i="83" s="1"/>
  <c r="N75" i="83"/>
  <c r="N77" i="83" s="1"/>
  <c r="N123" i="83"/>
  <c r="O123" i="83"/>
  <c r="P123" i="83"/>
  <c r="N124" i="83"/>
  <c r="O124" i="83"/>
  <c r="P124" i="83"/>
  <c r="P133" i="83" s="1"/>
  <c r="P135" i="83" s="1"/>
  <c r="N125" i="83"/>
  <c r="Q125" i="83" s="1"/>
  <c r="O125" i="83"/>
  <c r="P125" i="83"/>
  <c r="N126" i="83"/>
  <c r="O126" i="83"/>
  <c r="P126" i="83"/>
  <c r="N127" i="83"/>
  <c r="O127" i="83"/>
  <c r="P127" i="83"/>
  <c r="N128" i="83"/>
  <c r="O128" i="83"/>
  <c r="P128" i="83"/>
  <c r="N129" i="83"/>
  <c r="O129" i="83"/>
  <c r="P129" i="83"/>
  <c r="N130" i="83"/>
  <c r="Q130" i="83" s="1"/>
  <c r="O130" i="83"/>
  <c r="P130" i="83"/>
  <c r="N131" i="83"/>
  <c r="O131" i="83"/>
  <c r="P131" i="83"/>
  <c r="N132" i="83"/>
  <c r="O132" i="83"/>
  <c r="P132" i="83"/>
  <c r="N16" i="96"/>
  <c r="O16" i="96"/>
  <c r="O18" i="96" s="1"/>
  <c r="P16" i="96"/>
  <c r="N18" i="96"/>
  <c r="P18" i="96"/>
  <c r="G57" i="96"/>
  <c r="H57" i="96" s="1"/>
  <c r="J57" i="96" s="1"/>
  <c r="N57" i="96"/>
  <c r="O57" i="96"/>
  <c r="P57" i="96"/>
  <c r="G59" i="96"/>
  <c r="H59" i="96" s="1"/>
  <c r="J59" i="96" s="1"/>
  <c r="N59" i="96"/>
  <c r="Q59" i="96" s="1"/>
  <c r="O59" i="96"/>
  <c r="P59" i="96"/>
  <c r="G60" i="96"/>
  <c r="H60" i="96" s="1"/>
  <c r="N60" i="96"/>
  <c r="O60" i="96"/>
  <c r="P60" i="96"/>
  <c r="Q60" i="96" s="1"/>
  <c r="G61" i="96"/>
  <c r="N61" i="96"/>
  <c r="O61" i="96"/>
  <c r="P61" i="96"/>
  <c r="G62" i="96"/>
  <c r="H62" i="96" s="1"/>
  <c r="J62" i="96" s="1"/>
  <c r="N62" i="96"/>
  <c r="O62" i="96"/>
  <c r="Q62" i="96" s="1"/>
  <c r="P62" i="96"/>
  <c r="G63" i="96"/>
  <c r="H63" i="96" s="1"/>
  <c r="J63" i="96" s="1"/>
  <c r="N63" i="96"/>
  <c r="O63" i="96"/>
  <c r="P63" i="96"/>
  <c r="Q63" i="96"/>
  <c r="N64" i="96"/>
  <c r="Q64" i="96" s="1"/>
  <c r="O64" i="96"/>
  <c r="P64" i="96"/>
  <c r="O17" i="100"/>
  <c r="P17" i="100"/>
  <c r="P22" i="100" s="1"/>
  <c r="Q17" i="100"/>
  <c r="O19" i="100"/>
  <c r="R19" i="100" s="1"/>
  <c r="P19" i="100"/>
  <c r="Q19" i="100"/>
  <c r="O20" i="100"/>
  <c r="P20" i="100"/>
  <c r="Q20" i="100"/>
  <c r="O25" i="100"/>
  <c r="P25" i="100"/>
  <c r="P27" i="100" s="1"/>
  <c r="Q25" i="100"/>
  <c r="Q27" i="100" s="1"/>
  <c r="O35" i="100"/>
  <c r="P35" i="100"/>
  <c r="Q35" i="100"/>
  <c r="O38" i="100"/>
  <c r="P38" i="100"/>
  <c r="Q38" i="100"/>
  <c r="P39" i="100"/>
  <c r="Q39" i="100"/>
  <c r="N20" i="103"/>
  <c r="Q20" i="103" s="1"/>
  <c r="O20" i="103"/>
  <c r="P20" i="103"/>
  <c r="N21" i="103"/>
  <c r="O21" i="103"/>
  <c r="P21" i="103"/>
  <c r="N29" i="103"/>
  <c r="Q29" i="103" s="1"/>
  <c r="O29" i="103"/>
  <c r="P29" i="103"/>
  <c r="G30" i="103"/>
  <c r="H30" i="103" s="1"/>
  <c r="J30" i="103" s="1"/>
  <c r="N30" i="103"/>
  <c r="O30" i="103"/>
  <c r="P30" i="103"/>
  <c r="N40" i="103"/>
  <c r="O40" i="103"/>
  <c r="P40" i="103"/>
  <c r="N41" i="103"/>
  <c r="O41" i="103"/>
  <c r="P41" i="103"/>
  <c r="O49" i="103"/>
  <c r="P49" i="103"/>
  <c r="G11" i="124"/>
  <c r="G132" i="124" s="1"/>
  <c r="H11" i="124"/>
  <c r="I11" i="124"/>
  <c r="J11" i="124"/>
  <c r="H14" i="124"/>
  <c r="I14" i="124"/>
  <c r="I25" i="124" s="1"/>
  <c r="I132" i="124" s="1"/>
  <c r="J14" i="124"/>
  <c r="J15" i="124"/>
  <c r="J25" i="124" s="1"/>
  <c r="J132" i="124" s="1"/>
  <c r="H17" i="124"/>
  <c r="H25" i="124" s="1"/>
  <c r="H132" i="124" s="1"/>
  <c r="J17" i="124"/>
  <c r="J20" i="124"/>
  <c r="G135" i="124"/>
  <c r="G139" i="124" s="1"/>
  <c r="G151" i="124" s="1"/>
  <c r="H135" i="124"/>
  <c r="H139" i="124" s="1"/>
  <c r="H151" i="124" s="1"/>
  <c r="I135" i="124"/>
  <c r="I139" i="124" s="1"/>
  <c r="I151" i="124" s="1"/>
  <c r="J135" i="124"/>
  <c r="J139" i="124" s="1"/>
  <c r="J151" i="124" s="1"/>
  <c r="J141" i="124"/>
  <c r="O19" i="114"/>
  <c r="P19" i="114"/>
  <c r="Q19" i="114"/>
  <c r="O20" i="114"/>
  <c r="P20" i="114"/>
  <c r="Q20" i="114"/>
  <c r="O21" i="114"/>
  <c r="P21" i="114"/>
  <c r="Q21" i="114"/>
  <c r="O22" i="114"/>
  <c r="P22" i="114"/>
  <c r="Q22" i="114"/>
  <c r="O23" i="114"/>
  <c r="P23" i="114"/>
  <c r="Q23" i="114"/>
  <c r="O26" i="114"/>
  <c r="P26" i="114"/>
  <c r="Q26" i="114"/>
  <c r="O27" i="114"/>
  <c r="R27" i="114" s="1"/>
  <c r="P27" i="114"/>
  <c r="Q27" i="114"/>
  <c r="O28" i="114"/>
  <c r="P28" i="114"/>
  <c r="Q28" i="114"/>
  <c r="O29" i="114"/>
  <c r="R29" i="114" s="1"/>
  <c r="P29" i="114"/>
  <c r="Q29" i="114"/>
  <c r="O30" i="114"/>
  <c r="P30" i="114"/>
  <c r="Q30" i="114"/>
  <c r="O31" i="114"/>
  <c r="R31" i="114" s="1"/>
  <c r="P31" i="114"/>
  <c r="Q31" i="114"/>
  <c r="O40" i="114"/>
  <c r="P40" i="114"/>
  <c r="Q40" i="114"/>
  <c r="O41" i="114"/>
  <c r="P41" i="114"/>
  <c r="Q41" i="114"/>
  <c r="O42" i="114"/>
  <c r="P42" i="114"/>
  <c r="Q42" i="114"/>
  <c r="O43" i="114"/>
  <c r="R43" i="114" s="1"/>
  <c r="P43" i="114"/>
  <c r="Q43" i="114"/>
  <c r="O49" i="114"/>
  <c r="P49" i="114"/>
  <c r="Q49" i="114"/>
  <c r="O50" i="114"/>
  <c r="P50" i="114"/>
  <c r="Q50" i="114"/>
  <c r="O51" i="114"/>
  <c r="P51" i="114"/>
  <c r="Q51" i="114"/>
  <c r="O55" i="114"/>
  <c r="P55" i="114"/>
  <c r="Q55" i="114"/>
  <c r="O56" i="114"/>
  <c r="R56" i="114" s="1"/>
  <c r="P56" i="114"/>
  <c r="Q56" i="114"/>
  <c r="O57" i="114"/>
  <c r="P57" i="114"/>
  <c r="Q57" i="114"/>
  <c r="O58" i="114"/>
  <c r="R58" i="114" s="1"/>
  <c r="P58" i="114"/>
  <c r="Q58" i="114"/>
  <c r="O59" i="114"/>
  <c r="P59" i="114"/>
  <c r="Q59" i="114"/>
  <c r="O60" i="114"/>
  <c r="P60" i="114"/>
  <c r="Q60" i="114"/>
  <c r="O61" i="114"/>
  <c r="P61" i="114"/>
  <c r="Q61" i="114"/>
  <c r="O65" i="114"/>
  <c r="P65" i="114"/>
  <c r="Q65" i="114"/>
  <c r="O66" i="114"/>
  <c r="P66" i="114"/>
  <c r="Q66" i="114"/>
  <c r="O67" i="114"/>
  <c r="P67" i="114"/>
  <c r="Q67" i="114"/>
  <c r="O68" i="114"/>
  <c r="R68" i="114" s="1"/>
  <c r="P68" i="114"/>
  <c r="Q68" i="114"/>
  <c r="O69" i="114"/>
  <c r="P69" i="114"/>
  <c r="Q69" i="114"/>
  <c r="O70" i="114"/>
  <c r="R70" i="114" s="1"/>
  <c r="P70" i="114"/>
  <c r="Q70" i="114"/>
  <c r="O71" i="114"/>
  <c r="P71" i="114"/>
  <c r="Q71" i="114"/>
  <c r="O72" i="114"/>
  <c r="R72" i="114" s="1"/>
  <c r="P72" i="114"/>
  <c r="Q72" i="114"/>
  <c r="O73" i="114"/>
  <c r="P73" i="114"/>
  <c r="Q73" i="114"/>
  <c r="O76" i="114"/>
  <c r="P76" i="114"/>
  <c r="Q76" i="114"/>
  <c r="O77" i="114"/>
  <c r="P77" i="114"/>
  <c r="Q77" i="114"/>
  <c r="O78" i="114"/>
  <c r="P78" i="114"/>
  <c r="Q78" i="114"/>
  <c r="O79" i="114"/>
  <c r="R79" i="114" s="1"/>
  <c r="P79" i="114"/>
  <c r="Q79" i="114"/>
  <c r="O88" i="114"/>
  <c r="R88" i="114" s="1"/>
  <c r="P88" i="114"/>
  <c r="Q88" i="114"/>
  <c r="O89" i="114"/>
  <c r="O112" i="114" s="1"/>
  <c r="O121" i="114" s="1"/>
  <c r="P89" i="114"/>
  <c r="Q89" i="114"/>
  <c r="O90" i="114"/>
  <c r="R90" i="114" s="1"/>
  <c r="P90" i="114"/>
  <c r="Q90" i="114"/>
  <c r="O94" i="114"/>
  <c r="P94" i="114"/>
  <c r="Q94" i="114"/>
  <c r="O95" i="114"/>
  <c r="P95" i="114"/>
  <c r="Q95" i="114"/>
  <c r="O96" i="114"/>
  <c r="P96" i="114"/>
  <c r="Q96" i="114"/>
  <c r="O103" i="114"/>
  <c r="P103" i="114"/>
  <c r="Q103" i="114"/>
  <c r="O104" i="114"/>
  <c r="P104" i="114"/>
  <c r="Q104" i="114"/>
  <c r="O106" i="114"/>
  <c r="R106" i="114" s="1"/>
  <c r="P106" i="114"/>
  <c r="Q106" i="114"/>
  <c r="O107" i="114"/>
  <c r="P107" i="114"/>
  <c r="Q107" i="114"/>
  <c r="O110" i="114"/>
  <c r="R110" i="114" s="1"/>
  <c r="P110" i="114"/>
  <c r="Q110" i="114"/>
  <c r="O111" i="114"/>
  <c r="P111" i="114"/>
  <c r="Q111" i="114"/>
  <c r="O114" i="114"/>
  <c r="P114" i="114"/>
  <c r="Q114" i="114"/>
  <c r="O119" i="114"/>
  <c r="R119" i="114" s="1"/>
  <c r="P119" i="114"/>
  <c r="Q119" i="114"/>
  <c r="O120" i="114"/>
  <c r="P120" i="114"/>
  <c r="Q120" i="114"/>
  <c r="M17" i="155"/>
  <c r="N17" i="155"/>
  <c r="Q17" i="155" s="1"/>
  <c r="O17" i="155"/>
  <c r="P17" i="155"/>
  <c r="M18" i="155"/>
  <c r="Q18" i="155" s="1"/>
  <c r="N18" i="155"/>
  <c r="O18" i="155"/>
  <c r="P18" i="155"/>
  <c r="M19" i="155"/>
  <c r="N19" i="155"/>
  <c r="O19" i="155"/>
  <c r="P19" i="155"/>
  <c r="M20" i="155"/>
  <c r="N20" i="155"/>
  <c r="O20" i="155"/>
  <c r="P20" i="155"/>
  <c r="M21" i="155"/>
  <c r="Q21" i="155" s="1"/>
  <c r="N21" i="155"/>
  <c r="O21" i="155"/>
  <c r="P21" i="155"/>
  <c r="M22" i="155"/>
  <c r="M24" i="155" s="1"/>
  <c r="N22" i="155"/>
  <c r="O22" i="155"/>
  <c r="P22" i="155"/>
  <c r="M23" i="155"/>
  <c r="N23" i="155"/>
  <c r="O23" i="155"/>
  <c r="P23" i="155"/>
  <c r="Q23" i="155"/>
  <c r="M27" i="155"/>
  <c r="N27" i="155"/>
  <c r="O27" i="155"/>
  <c r="P27" i="155"/>
  <c r="M28" i="155"/>
  <c r="N28" i="155"/>
  <c r="O28" i="155"/>
  <c r="Q28" i="155" s="1"/>
  <c r="P28" i="155"/>
  <c r="M29" i="155"/>
  <c r="N29" i="155"/>
  <c r="N32" i="155" s="1"/>
  <c r="O29" i="155"/>
  <c r="P29" i="155"/>
  <c r="M30" i="155"/>
  <c r="Q30" i="155" s="1"/>
  <c r="N30" i="155"/>
  <c r="O30" i="155"/>
  <c r="P30" i="155"/>
  <c r="M31" i="155"/>
  <c r="N31" i="155"/>
  <c r="O31" i="155"/>
  <c r="P31" i="155"/>
  <c r="M34" i="155"/>
  <c r="Q34" i="155" s="1"/>
  <c r="N34" i="155"/>
  <c r="O34" i="155"/>
  <c r="P34" i="155"/>
  <c r="M40" i="155"/>
  <c r="N40" i="155"/>
  <c r="O40" i="155"/>
  <c r="P40" i="155"/>
  <c r="P47" i="155" s="1"/>
  <c r="M41" i="155"/>
  <c r="N41" i="155"/>
  <c r="O41" i="155"/>
  <c r="P41" i="155"/>
  <c r="M42" i="155"/>
  <c r="N42" i="155"/>
  <c r="N47" i="155" s="1"/>
  <c r="O42" i="155"/>
  <c r="P42" i="155"/>
  <c r="M43" i="155"/>
  <c r="Q43" i="155" s="1"/>
  <c r="N43" i="155"/>
  <c r="O43" i="155"/>
  <c r="P43" i="155"/>
  <c r="M44" i="155"/>
  <c r="N44" i="155"/>
  <c r="O44" i="155"/>
  <c r="P44" i="155"/>
  <c r="M45" i="155"/>
  <c r="N45" i="155"/>
  <c r="O45" i="155"/>
  <c r="P45" i="155"/>
  <c r="M46" i="155"/>
  <c r="Q46" i="155" s="1"/>
  <c r="N46" i="155"/>
  <c r="O46" i="155"/>
  <c r="P46" i="155"/>
  <c r="M50" i="155"/>
  <c r="N50" i="155"/>
  <c r="O50" i="155"/>
  <c r="Q50" i="155" s="1"/>
  <c r="P50" i="155"/>
  <c r="M51" i="155"/>
  <c r="N51" i="155"/>
  <c r="O51" i="155"/>
  <c r="P51" i="155"/>
  <c r="M52" i="155"/>
  <c r="N52" i="155"/>
  <c r="O52" i="155"/>
  <c r="P52" i="155"/>
  <c r="M53" i="155"/>
  <c r="Q53" i="155" s="1"/>
  <c r="N53" i="155"/>
  <c r="O53" i="155"/>
  <c r="P53" i="155"/>
  <c r="M54" i="155"/>
  <c r="N54" i="155"/>
  <c r="O54" i="155"/>
  <c r="P54" i="155"/>
  <c r="M57" i="155"/>
  <c r="N57" i="155"/>
  <c r="O57" i="155"/>
  <c r="P57" i="155"/>
  <c r="Q57" i="155"/>
  <c r="M62" i="155"/>
  <c r="N62" i="155"/>
  <c r="O62" i="155"/>
  <c r="P62" i="155"/>
  <c r="M63" i="155"/>
  <c r="N63" i="155"/>
  <c r="O63" i="155"/>
  <c r="P63" i="155"/>
  <c r="Q63" i="155" s="1"/>
  <c r="M64" i="155"/>
  <c r="N64" i="155"/>
  <c r="N67" i="155" s="1"/>
  <c r="O64" i="155"/>
  <c r="P64" i="155"/>
  <c r="M65" i="155"/>
  <c r="Q65" i="155" s="1"/>
  <c r="N65" i="155"/>
  <c r="O65" i="155"/>
  <c r="P65" i="155"/>
  <c r="M66" i="155"/>
  <c r="Q66" i="155" s="1"/>
  <c r="N66" i="155"/>
  <c r="O66" i="155"/>
  <c r="P66" i="155"/>
  <c r="P70" i="45" l="1"/>
  <c r="P99" i="45" s="1"/>
  <c r="P29" i="52" s="1"/>
  <c r="Q62" i="155"/>
  <c r="O55" i="155"/>
  <c r="N24" i="155"/>
  <c r="N36" i="21"/>
  <c r="P31" i="9"/>
  <c r="G33" i="160"/>
  <c r="G35" i="160" s="1"/>
  <c r="G39" i="160" s="1"/>
  <c r="Q64" i="155"/>
  <c r="M67" i="155"/>
  <c r="P55" i="155"/>
  <c r="Q40" i="155"/>
  <c r="O32" i="155"/>
  <c r="R95" i="114"/>
  <c r="Q127" i="83"/>
  <c r="Q74" i="83"/>
  <c r="Q75" i="83" s="1"/>
  <c r="Q22" i="52"/>
  <c r="Q75" i="13"/>
  <c r="Q67" i="13"/>
  <c r="Q19" i="9"/>
  <c r="Q25" i="21"/>
  <c r="Q55" i="155"/>
  <c r="Q44" i="155"/>
  <c r="O74" i="114"/>
  <c r="O80" i="114" s="1"/>
  <c r="R66" i="114"/>
  <c r="R50" i="114"/>
  <c r="R19" i="114"/>
  <c r="Q30" i="103"/>
  <c r="Q21" i="103"/>
  <c r="Q22" i="100"/>
  <c r="Q41" i="100" s="1"/>
  <c r="J16" i="4" s="1"/>
  <c r="Q51" i="45"/>
  <c r="O24" i="9"/>
  <c r="O31" i="9" s="1"/>
  <c r="Q54" i="155"/>
  <c r="N55" i="155"/>
  <c r="Q42" i="155"/>
  <c r="P32" i="155"/>
  <c r="O24" i="155"/>
  <c r="O35" i="155" s="1"/>
  <c r="O69" i="155" s="1"/>
  <c r="R103" i="114"/>
  <c r="R78" i="114"/>
  <c r="R71" i="114"/>
  <c r="Q74" i="114"/>
  <c r="Q80" i="114" s="1"/>
  <c r="R55" i="114"/>
  <c r="R42" i="114"/>
  <c r="R26" i="114"/>
  <c r="K25" i="124"/>
  <c r="R38" i="100"/>
  <c r="N66" i="96"/>
  <c r="N68" i="96" s="1"/>
  <c r="H15" i="4" s="1"/>
  <c r="P66" i="96"/>
  <c r="P68" i="96" s="1"/>
  <c r="J15" i="4" s="1"/>
  <c r="Q129" i="83"/>
  <c r="Q70" i="83"/>
  <c r="Q71" i="83" s="1"/>
  <c r="O60" i="83"/>
  <c r="O79" i="83" s="1"/>
  <c r="O120" i="83" s="1"/>
  <c r="Q24" i="52"/>
  <c r="Q16" i="52"/>
  <c r="O78" i="13"/>
  <c r="Q70" i="13"/>
  <c r="Q22" i="23"/>
  <c r="O67" i="155"/>
  <c r="Q52" i="155"/>
  <c r="M55" i="155"/>
  <c r="Q41" i="155"/>
  <c r="Q27" i="155"/>
  <c r="Q32" i="155" s="1"/>
  <c r="R111" i="114"/>
  <c r="R94" i="114"/>
  <c r="R60" i="114"/>
  <c r="O53" i="114"/>
  <c r="O63" i="114" s="1"/>
  <c r="R21" i="114"/>
  <c r="Q41" i="103"/>
  <c r="R20" i="100"/>
  <c r="Q126" i="83"/>
  <c r="Q21" i="52"/>
  <c r="O53" i="45"/>
  <c r="O70" i="45" s="1"/>
  <c r="O99" i="45" s="1"/>
  <c r="Q26" i="9"/>
  <c r="O25" i="23"/>
  <c r="O27" i="23" s="1"/>
  <c r="I30" i="5" s="1"/>
  <c r="Q51" i="155"/>
  <c r="M47" i="155"/>
  <c r="Q31" i="155"/>
  <c r="Q61" i="96"/>
  <c r="Q16" i="96"/>
  <c r="Q18" i="96" s="1"/>
  <c r="Q131" i="83"/>
  <c r="Q123" i="83"/>
  <c r="Q18" i="52"/>
  <c r="O72" i="13"/>
  <c r="O80" i="13" s="1"/>
  <c r="I19" i="5" s="1"/>
  <c r="H19" i="5" s="1"/>
  <c r="K19" i="5" s="1"/>
  <c r="O32" i="21"/>
  <c r="O34" i="21" s="1"/>
  <c r="I25" i="5" s="1"/>
  <c r="Q19" i="21"/>
  <c r="P41" i="100"/>
  <c r="I16" i="4" s="1"/>
  <c r="P67" i="155"/>
  <c r="Q45" i="155"/>
  <c r="Q29" i="155"/>
  <c r="M32" i="155"/>
  <c r="M35" i="155" s="1"/>
  <c r="P24" i="155"/>
  <c r="R77" i="114"/>
  <c r="R41" i="114"/>
  <c r="R23" i="114"/>
  <c r="R35" i="100"/>
  <c r="R39" i="100" s="1"/>
  <c r="Q59" i="45"/>
  <c r="Q14" i="11"/>
  <c r="Q15" i="11" s="1"/>
  <c r="Q17" i="11" s="1"/>
  <c r="Q21" i="9"/>
  <c r="P26" i="22"/>
  <c r="J29" i="5" s="1"/>
  <c r="Q21" i="21"/>
  <c r="Q18" i="21"/>
  <c r="Q32" i="21" s="1"/>
  <c r="Q34" i="21" s="1"/>
  <c r="I15" i="5"/>
  <c r="O21" i="11"/>
  <c r="O81" i="13"/>
  <c r="O85" i="13"/>
  <c r="O83" i="13"/>
  <c r="O23" i="11"/>
  <c r="O19" i="11"/>
  <c r="P58" i="155"/>
  <c r="N58" i="155"/>
  <c r="P35" i="155"/>
  <c r="N35" i="155"/>
  <c r="N69" i="155" s="1"/>
  <c r="P69" i="155"/>
  <c r="J60" i="96"/>
  <c r="Q57" i="96"/>
  <c r="O66" i="96"/>
  <c r="Q15" i="52"/>
  <c r="N27" i="52"/>
  <c r="R73" i="114"/>
  <c r="R57" i="114"/>
  <c r="R49" i="114"/>
  <c r="R28" i="114"/>
  <c r="Q53" i="114"/>
  <c r="Q63" i="114" s="1"/>
  <c r="O39" i="100"/>
  <c r="Q22" i="9"/>
  <c r="Q21" i="23"/>
  <c r="O133" i="83"/>
  <c r="O27" i="52"/>
  <c r="O29" i="52" s="1"/>
  <c r="Q22" i="155"/>
  <c r="R96" i="114"/>
  <c r="J24" i="5"/>
  <c r="R114" i="114"/>
  <c r="Q21" i="18"/>
  <c r="Q25" i="18" s="1"/>
  <c r="Q27" i="18" s="1"/>
  <c r="N25" i="18"/>
  <c r="N27" i="18" s="1"/>
  <c r="H24" i="5" s="1"/>
  <c r="Q74" i="13"/>
  <c r="N78" i="13"/>
  <c r="N26" i="22"/>
  <c r="H29" i="5" s="1"/>
  <c r="K29" i="5" s="1"/>
  <c r="Q20" i="22"/>
  <c r="G33" i="5"/>
  <c r="G35" i="5" s="1"/>
  <c r="Q112" i="114"/>
  <c r="Q121" i="114" s="1"/>
  <c r="P112" i="114"/>
  <c r="P121" i="114" s="1"/>
  <c r="R67" i="114"/>
  <c r="R59" i="114"/>
  <c r="R51" i="114"/>
  <c r="R30" i="114"/>
  <c r="R20" i="114"/>
  <c r="R17" i="100"/>
  <c r="R22" i="100" s="1"/>
  <c r="O22" i="100"/>
  <c r="Q43" i="45"/>
  <c r="Q53" i="45" s="1"/>
  <c r="P19" i="11"/>
  <c r="P23" i="11"/>
  <c r="P83" i="13"/>
  <c r="J15" i="5"/>
  <c r="J17" i="5" s="1"/>
  <c r="J20" i="5" s="1"/>
  <c r="P21" i="11"/>
  <c r="P81" i="13"/>
  <c r="P85" i="13"/>
  <c r="N24" i="9"/>
  <c r="Q23" i="23"/>
  <c r="F29" i="5"/>
  <c r="J31" i="23"/>
  <c r="J35" i="23" s="1"/>
  <c r="J29" i="23"/>
  <c r="Q17" i="22"/>
  <c r="P32" i="21"/>
  <c r="P34" i="21" s="1"/>
  <c r="H30" i="5"/>
  <c r="K30" i="5" s="1"/>
  <c r="Q67" i="45"/>
  <c r="Q68" i="45" s="1"/>
  <c r="Q70" i="45" s="1"/>
  <c r="Q99" i="45" s="1"/>
  <c r="N68" i="45"/>
  <c r="Q20" i="155"/>
  <c r="R65" i="114"/>
  <c r="P74" i="114"/>
  <c r="P80" i="114" s="1"/>
  <c r="R80" i="114" s="1"/>
  <c r="Q124" i="83"/>
  <c r="N133" i="83"/>
  <c r="Q23" i="52"/>
  <c r="Q17" i="23"/>
  <c r="N25" i="23"/>
  <c r="N27" i="23" s="1"/>
  <c r="P53" i="114"/>
  <c r="P63" i="114" s="1"/>
  <c r="H61" i="96"/>
  <c r="J61" i="96" s="1"/>
  <c r="J66" i="96" s="1"/>
  <c r="J68" i="96" s="1"/>
  <c r="F15" i="4" s="1"/>
  <c r="G66" i="96"/>
  <c r="G68" i="96" s="1"/>
  <c r="R120" i="114"/>
  <c r="R107" i="114"/>
  <c r="R89" i="114"/>
  <c r="Q40" i="103"/>
  <c r="Q49" i="103" s="1"/>
  <c r="Q128" i="83"/>
  <c r="Q51" i="83"/>
  <c r="Q53" i="83" s="1"/>
  <c r="N53" i="83"/>
  <c r="Q19" i="52"/>
  <c r="Q77" i="13"/>
  <c r="Q69" i="13"/>
  <c r="Q72" i="13" s="1"/>
  <c r="N72" i="13"/>
  <c r="N80" i="13" s="1"/>
  <c r="H16" i="5"/>
  <c r="K16" i="5" s="1"/>
  <c r="Q24" i="9"/>
  <c r="Q132" i="83"/>
  <c r="Q60" i="83"/>
  <c r="R104" i="114"/>
  <c r="R25" i="100"/>
  <c r="R27" i="100" s="1"/>
  <c r="O27" i="100"/>
  <c r="O47" i="155"/>
  <c r="O58" i="155" s="1"/>
  <c r="Q19" i="155"/>
  <c r="Q24" i="155" s="1"/>
  <c r="R76" i="114"/>
  <c r="R69" i="114"/>
  <c r="R61" i="114"/>
  <c r="R40" i="114"/>
  <c r="R22" i="114"/>
  <c r="O68" i="96"/>
  <c r="I15" i="4" s="1"/>
  <c r="N53" i="45"/>
  <c r="Q27" i="9"/>
  <c r="Q29" i="9" s="1"/>
  <c r="N29" i="9"/>
  <c r="M31" i="23"/>
  <c r="M35" i="23" s="1"/>
  <c r="M29" i="23"/>
  <c r="N60" i="83"/>
  <c r="N79" i="83" s="1"/>
  <c r="N120" i="83" s="1"/>
  <c r="O123" i="114"/>
  <c r="M36" i="21"/>
  <c r="I24" i="5"/>
  <c r="N49" i="103"/>
  <c r="J14" i="4" l="1"/>
  <c r="P31" i="52"/>
  <c r="K15" i="4"/>
  <c r="R53" i="114"/>
  <c r="R63" i="114" s="1"/>
  <c r="R41" i="100"/>
  <c r="Q133" i="83"/>
  <c r="Q135" i="83" s="1"/>
  <c r="M58" i="155"/>
  <c r="Q47" i="155"/>
  <c r="Q58" i="155" s="1"/>
  <c r="P123" i="114"/>
  <c r="P126" i="114" s="1"/>
  <c r="O21" i="16" s="1"/>
  <c r="O23" i="16" s="1"/>
  <c r="O31" i="23" s="1"/>
  <c r="O35" i="23" s="1"/>
  <c r="Q66" i="96"/>
  <c r="Q68" i="96" s="1"/>
  <c r="M69" i="155"/>
  <c r="Q67" i="155"/>
  <c r="N70" i="45"/>
  <c r="N99" i="45" s="1"/>
  <c r="N29" i="52" s="1"/>
  <c r="Q25" i="23"/>
  <c r="Q27" i="23" s="1"/>
  <c r="H66" i="96"/>
  <c r="H68" i="96" s="1"/>
  <c r="Q77" i="83"/>
  <c r="Q79" i="83"/>
  <c r="Q120" i="83" s="1"/>
  <c r="R112" i="114"/>
  <c r="R121" i="114" s="1"/>
  <c r="O135" i="83"/>
  <c r="Q35" i="155"/>
  <c r="Q69" i="155" s="1"/>
  <c r="L15" i="4"/>
  <c r="F15" i="159"/>
  <c r="N135" i="83"/>
  <c r="N31" i="9"/>
  <c r="E15" i="4"/>
  <c r="D15" i="159"/>
  <c r="J25" i="5"/>
  <c r="H25" i="5" s="1"/>
  <c r="K25" i="5" s="1"/>
  <c r="P36" i="21"/>
  <c r="Q78" i="13"/>
  <c r="Q80" i="13" s="1"/>
  <c r="O41" i="100"/>
  <c r="H16" i="4" s="1"/>
  <c r="K16" i="4" s="1"/>
  <c r="Q27" i="52"/>
  <c r="Q29" i="52" s="1"/>
  <c r="Q31" i="52" s="1"/>
  <c r="O126" i="114"/>
  <c r="G39" i="5"/>
  <c r="E14" i="25"/>
  <c r="E16" i="25" s="1"/>
  <c r="M19" i="103"/>
  <c r="Q31" i="9"/>
  <c r="R74" i="114"/>
  <c r="Q26" i="22"/>
  <c r="K24" i="5"/>
  <c r="Q123" i="114"/>
  <c r="Q126" i="114" s="1"/>
  <c r="P21" i="16" s="1"/>
  <c r="P23" i="16" s="1"/>
  <c r="E29" i="5"/>
  <c r="F33" i="5"/>
  <c r="F35" i="5" s="1"/>
  <c r="F29" i="160"/>
  <c r="F33" i="160" s="1"/>
  <c r="F35" i="160" s="1"/>
  <c r="F39" i="160" s="1"/>
  <c r="I28" i="5"/>
  <c r="I33" i="5" s="1"/>
  <c r="I35" i="5" s="1"/>
  <c r="O29" i="23"/>
  <c r="Q36" i="21"/>
  <c r="O36" i="21"/>
  <c r="I14" i="4"/>
  <c r="O31" i="52"/>
  <c r="H15" i="5"/>
  <c r="I17" i="5"/>
  <c r="I20" i="5" s="1"/>
  <c r="G15" i="159" l="1"/>
  <c r="N21" i="11"/>
  <c r="N81" i="13"/>
  <c r="N85" i="13"/>
  <c r="N83" i="13"/>
  <c r="N19" i="11"/>
  <c r="N23" i="11"/>
  <c r="O19" i="103"/>
  <c r="O26" i="103" s="1"/>
  <c r="I39" i="5"/>
  <c r="G14" i="25"/>
  <c r="G16" i="25" s="1"/>
  <c r="H17" i="5"/>
  <c r="H20" i="5" s="1"/>
  <c r="K15" i="5"/>
  <c r="K17" i="5" s="1"/>
  <c r="K20" i="5" s="1"/>
  <c r="M26" i="103"/>
  <c r="L16" i="4"/>
  <c r="F16" i="159"/>
  <c r="G16" i="159" s="1"/>
  <c r="E33" i="5"/>
  <c r="E35" i="5" s="1"/>
  <c r="E29" i="160"/>
  <c r="E33" i="160" s="1"/>
  <c r="E35" i="160" s="1"/>
  <c r="N31" i="52"/>
  <c r="H14" i="4"/>
  <c r="R126" i="114"/>
  <c r="N21" i="16"/>
  <c r="R123" i="114"/>
  <c r="Q19" i="11"/>
  <c r="Q23" i="11"/>
  <c r="Q83" i="13"/>
  <c r="Q21" i="11"/>
  <c r="Q81" i="13"/>
  <c r="Q85" i="13"/>
  <c r="F39" i="5"/>
  <c r="D14" i="25"/>
  <c r="D16" i="25" s="1"/>
  <c r="H19" i="103"/>
  <c r="H26" i="103" s="1"/>
  <c r="J19" i="103"/>
  <c r="J26" i="103" s="1"/>
  <c r="P29" i="23"/>
  <c r="J28" i="5"/>
  <c r="J33" i="5" s="1"/>
  <c r="J35" i="5" s="1"/>
  <c r="P31" i="23"/>
  <c r="P35" i="23" s="1"/>
  <c r="M16" i="103"/>
  <c r="G19" i="4"/>
  <c r="E19" i="159" s="1"/>
  <c r="D19" i="158" s="1"/>
  <c r="K14" i="4" l="1"/>
  <c r="F19" i="4"/>
  <c r="H16" i="103"/>
  <c r="H34" i="103" s="1"/>
  <c r="H37" i="103" s="1"/>
  <c r="J16" i="103"/>
  <c r="J34" i="103" s="1"/>
  <c r="J37" i="103" s="1"/>
  <c r="J51" i="103" s="1"/>
  <c r="F17" i="4" s="1"/>
  <c r="P19" i="103"/>
  <c r="P26" i="103" s="1"/>
  <c r="J39" i="5"/>
  <c r="H14" i="25"/>
  <c r="H16" i="25" s="1"/>
  <c r="M34" i="103"/>
  <c r="M37" i="103" s="1"/>
  <c r="M51" i="103" s="1"/>
  <c r="G17" i="4" s="1"/>
  <c r="O16" i="103"/>
  <c r="O34" i="103" s="1"/>
  <c r="O37" i="103" s="1"/>
  <c r="O51" i="103" s="1"/>
  <c r="I17" i="4" s="1"/>
  <c r="I21" i="4" s="1"/>
  <c r="I29" i="4" s="1"/>
  <c r="I33" i="4" s="1"/>
  <c r="I36" i="4" s="1"/>
  <c r="I19" i="4"/>
  <c r="Q21" i="16"/>
  <c r="Q23" i="16" s="1"/>
  <c r="Q31" i="23" s="1"/>
  <c r="Q35" i="23" s="1"/>
  <c r="N23" i="16"/>
  <c r="E17" i="4" l="1"/>
  <c r="D17" i="159"/>
  <c r="F21" i="4"/>
  <c r="F29" i="4" s="1"/>
  <c r="F36" i="4" s="1"/>
  <c r="P16" i="103"/>
  <c r="P34" i="103" s="1"/>
  <c r="P37" i="103" s="1"/>
  <c r="P51" i="103" s="1"/>
  <c r="J17" i="4" s="1"/>
  <c r="J21" i="4" s="1"/>
  <c r="J29" i="4" s="1"/>
  <c r="J33" i="4" s="1"/>
  <c r="J36" i="4" s="1"/>
  <c r="J19" i="4"/>
  <c r="H28" i="5"/>
  <c r="N29" i="23"/>
  <c r="Q29" i="23" s="1"/>
  <c r="N31" i="23"/>
  <c r="N35" i="23" s="1"/>
  <c r="H51" i="103"/>
  <c r="G37" i="103"/>
  <c r="G51" i="103" s="1"/>
  <c r="E19" i="4"/>
  <c r="D19" i="159"/>
  <c r="G21" i="4"/>
  <c r="G29" i="4" s="1"/>
  <c r="G36" i="4" s="1"/>
  <c r="E17" i="159"/>
  <c r="L14" i="4"/>
  <c r="F14" i="159"/>
  <c r="G14" i="159" l="1"/>
  <c r="K28" i="5"/>
  <c r="K33" i="5" s="1"/>
  <c r="K35" i="5" s="1"/>
  <c r="H33" i="5"/>
  <c r="H35" i="5" s="1"/>
  <c r="D21" i="159"/>
  <c r="D25" i="159" s="1"/>
  <c r="E21" i="159"/>
  <c r="E25" i="159" s="1"/>
  <c r="D17" i="158"/>
  <c r="D21" i="158" s="1"/>
  <c r="D25" i="158" s="1"/>
  <c r="D29" i="158" s="1"/>
  <c r="D45" i="3"/>
  <c r="D47" i="3" s="1"/>
  <c r="E34" i="159"/>
  <c r="E21" i="4"/>
  <c r="E29" i="4" s="1"/>
  <c r="E36" i="4" s="1"/>
  <c r="N19" i="103" l="1"/>
  <c r="H39" i="5"/>
  <c r="F14" i="25"/>
  <c r="D34" i="158"/>
  <c r="D35" i="158" s="1"/>
  <c r="E29" i="159"/>
  <c r="E35" i="159"/>
  <c r="F16" i="25" l="1"/>
  <c r="I14" i="25"/>
  <c r="I16" i="25" s="1"/>
  <c r="N16" i="103"/>
  <c r="H19" i="4"/>
  <c r="K19" i="4" s="1"/>
  <c r="K39" i="5"/>
  <c r="N26" i="103"/>
  <c r="Q19" i="103"/>
  <c r="Q26" i="103" s="1"/>
  <c r="F19" i="159" l="1"/>
  <c r="G19" i="159" s="1"/>
  <c r="L19" i="4"/>
  <c r="N34" i="103"/>
  <c r="N37" i="103" s="1"/>
  <c r="N51" i="103" s="1"/>
  <c r="H17" i="4" s="1"/>
  <c r="Q16" i="103"/>
  <c r="Q34" i="103" s="1"/>
  <c r="Q37" i="103" s="1"/>
  <c r="Q51" i="103" s="1"/>
  <c r="K17" i="4" l="1"/>
  <c r="H21" i="4"/>
  <c r="H29" i="4" l="1"/>
  <c r="H33" i="4" s="1"/>
  <c r="K21" i="4"/>
  <c r="F17" i="159"/>
  <c r="L17" i="4"/>
  <c r="G17" i="159" l="1"/>
  <c r="F21" i="159"/>
  <c r="K29" i="4"/>
  <c r="L21" i="4"/>
  <c r="K33" i="4"/>
  <c r="H36" i="4"/>
  <c r="K36" i="4" s="1"/>
  <c r="F16" i="3" s="1"/>
  <c r="F14" i="3" l="1"/>
  <c r="E16" i="3"/>
  <c r="F19" i="3"/>
  <c r="F30" i="3" s="1"/>
  <c r="F40" i="3" s="1"/>
  <c r="G21" i="159"/>
  <c r="F25" i="159"/>
  <c r="G25" i="159" s="1"/>
  <c r="E14" i="3" l="1"/>
  <c r="E19" i="3"/>
  <c r="E30" i="3" s="1"/>
  <c r="E40" i="3" s="1"/>
</calcChain>
</file>

<file path=xl/comments1.xml><?xml version="1.0" encoding="utf-8"?>
<comments xmlns="http://schemas.openxmlformats.org/spreadsheetml/2006/main">
  <authors>
    <author>s287769</author>
  </authors>
  <commentList>
    <comment ref="I36" authorId="0" shapeId="0">
      <text>
        <r>
          <rPr>
            <b/>
            <sz val="9"/>
            <color indexed="81"/>
            <rFont val="Tahoma"/>
            <family val="2"/>
          </rPr>
          <t>s287769:</t>
        </r>
        <r>
          <rPr>
            <sz val="9"/>
            <color indexed="81"/>
            <rFont val="Tahoma"/>
            <family val="2"/>
          </rPr>
          <t xml:space="preserve">
Variable rate as of 12/31/18
</t>
        </r>
      </text>
    </comment>
    <comment ref="W36" authorId="0" shapeId="0">
      <text>
        <r>
          <rPr>
            <b/>
            <sz val="9"/>
            <color indexed="81"/>
            <rFont val="Tahoma"/>
            <family val="2"/>
          </rPr>
          <t>s287769:</t>
        </r>
        <r>
          <rPr>
            <sz val="9"/>
            <color indexed="81"/>
            <rFont val="Tahoma"/>
            <family val="2"/>
          </rPr>
          <t xml:space="preserve">
Accounts used for these amounts in 2017 not part of account recs anymore? Accts 2240005/2240505</t>
        </r>
      </text>
    </comment>
    <comment ref="I37" authorId="0" shapeId="0">
      <text>
        <r>
          <rPr>
            <b/>
            <sz val="9"/>
            <color indexed="81"/>
            <rFont val="Tahoma"/>
            <family val="2"/>
          </rPr>
          <t>s287769:</t>
        </r>
        <r>
          <rPr>
            <sz val="9"/>
            <color indexed="81"/>
            <rFont val="Tahoma"/>
            <family val="2"/>
          </rPr>
          <t xml:space="preserve">
Variable rate as of 12/31/18
</t>
        </r>
      </text>
    </comment>
    <comment ref="W37" authorId="0" shapeId="0">
      <text>
        <r>
          <rPr>
            <b/>
            <sz val="9"/>
            <color indexed="81"/>
            <rFont val="Tahoma"/>
            <family val="2"/>
          </rPr>
          <t>s287769:</t>
        </r>
        <r>
          <rPr>
            <sz val="9"/>
            <color indexed="81"/>
            <rFont val="Tahoma"/>
            <family val="2"/>
          </rPr>
          <t xml:space="preserve">
Accounts used for these amounts in 2017 not part of account recs anymore? Accts 2240005/2240505</t>
        </r>
      </text>
    </comment>
  </commentList>
</comments>
</file>

<file path=xl/comments2.xml><?xml version="1.0" encoding="utf-8"?>
<comments xmlns="http://schemas.openxmlformats.org/spreadsheetml/2006/main">
  <authors>
    <author>AEP</author>
    <author>a470056</author>
    <author>Mike Kelly</author>
    <author>J. David Spring 87002916</author>
  </authors>
  <commentList>
    <comment ref="E58" authorId="0" shapeId="0">
      <text>
        <r>
          <rPr>
            <b/>
            <sz val="9"/>
            <color indexed="81"/>
            <rFont val="Tahoma"/>
            <family val="2"/>
          </rPr>
          <t>AEP:</t>
        </r>
        <r>
          <rPr>
            <sz val="9"/>
            <color indexed="81"/>
            <rFont val="Tahoma"/>
            <family val="2"/>
          </rPr>
          <t xml:space="preserve">
remove 900L sec reacq debt</t>
        </r>
      </text>
    </comment>
    <comment ref="D136" authorId="1" shapeId="0">
      <text>
        <r>
          <rPr>
            <b/>
            <sz val="9"/>
            <color indexed="81"/>
            <rFont val="Tahoma"/>
            <family val="2"/>
          </rPr>
          <t>a470056:</t>
        </r>
        <r>
          <rPr>
            <sz val="9"/>
            <color indexed="81"/>
            <rFont val="Tahoma"/>
            <family val="2"/>
          </rPr>
          <t xml:space="preserve">
Includes Adj between current and Def of 7,128,950 related to IRS audit
</t>
        </r>
        <r>
          <rPr>
            <b/>
            <sz val="9"/>
            <color indexed="81"/>
            <rFont val="Tahoma"/>
            <family val="2"/>
          </rPr>
          <t xml:space="preserve">a470056: Fed tax impact of state income tax adj Plus Securitization Pretax
</t>
        </r>
        <r>
          <rPr>
            <sz val="9"/>
            <color indexed="81"/>
            <rFont val="Tahoma"/>
            <family val="2"/>
          </rPr>
          <t xml:space="preserve">
</t>
        </r>
      </text>
    </comment>
    <comment ref="C138" authorId="2" shapeId="0">
      <text>
        <r>
          <rPr>
            <b/>
            <sz val="9"/>
            <color indexed="81"/>
            <rFont val="Tahoma"/>
            <family val="2"/>
          </rPr>
          <t>Mike Kelly:</t>
        </r>
        <r>
          <rPr>
            <sz val="9"/>
            <color indexed="81"/>
            <rFont val="Tahoma"/>
            <family val="2"/>
          </rPr>
          <t xml:space="preserve">
$(260,429) of adjustment represents amount of CFIT recorded for the test period related to TCC-Securitization embedded in TCC-Distribution current tax expenses</t>
        </r>
      </text>
    </comment>
    <comment ref="D138" authorId="3" shapeId="0">
      <text>
        <r>
          <rPr>
            <b/>
            <sz val="9"/>
            <color indexed="81"/>
            <rFont val="Tahoma"/>
            <family val="2"/>
          </rPr>
          <t>J. David Spring 87002916:</t>
        </r>
        <r>
          <rPr>
            <sz val="9"/>
            <color indexed="81"/>
            <rFont val="Tahoma"/>
            <family val="2"/>
          </rPr>
          <t xml:space="preserve">
$156,938 R&amp;D, $2,000 Work Opportunity Credit and 011Z FIN 18 adj $1,959,207.19</t>
        </r>
      </text>
    </comment>
    <comment ref="D139" authorId="0" shapeId="0">
      <text>
        <r>
          <rPr>
            <b/>
            <sz val="9"/>
            <color indexed="81"/>
            <rFont val="Tahoma"/>
            <family val="2"/>
          </rPr>
          <t>AEP:</t>
        </r>
        <r>
          <rPr>
            <sz val="9"/>
            <color indexed="81"/>
            <rFont val="Tahoma"/>
            <family val="2"/>
          </rPr>
          <t xml:space="preserve">
$53,379,683.95 per books
</t>
        </r>
      </text>
    </comment>
    <comment ref="D144" authorId="1" shapeId="0">
      <text>
        <r>
          <rPr>
            <b/>
            <sz val="9"/>
            <color indexed="81"/>
            <rFont val="Tahoma"/>
            <family val="2"/>
          </rPr>
          <t>a470056:</t>
        </r>
        <r>
          <rPr>
            <sz val="9"/>
            <color indexed="81"/>
            <rFont val="Tahoma"/>
            <family val="2"/>
          </rPr>
          <t xml:space="preserve">
Includes Adj between current and Def of 7,128,950 related to IRS audit
</t>
        </r>
      </text>
    </comment>
    <comment ref="C145" authorId="2" shapeId="0">
      <text>
        <r>
          <rPr>
            <b/>
            <sz val="9"/>
            <color indexed="81"/>
            <rFont val="Tahoma"/>
            <family val="2"/>
          </rPr>
          <t>Mike Kelly:</t>
        </r>
        <r>
          <rPr>
            <sz val="9"/>
            <color indexed="81"/>
            <rFont val="Tahoma"/>
            <family val="2"/>
          </rPr>
          <t xml:space="preserve">
Represents amount of DFIT recorded for the test period related to TCC-Securitization embedded in TCC-Distribution deferred tax expense</t>
        </r>
      </text>
    </comment>
    <comment ref="D145" authorId="2" shapeId="0">
      <text>
        <r>
          <rPr>
            <b/>
            <sz val="9"/>
            <color indexed="81"/>
            <rFont val="Tahoma"/>
            <family val="2"/>
          </rPr>
          <t>Mike Kelly:</t>
        </r>
        <r>
          <rPr>
            <sz val="9"/>
            <color indexed="81"/>
            <rFont val="Tahoma"/>
            <family val="2"/>
          </rPr>
          <t xml:space="preserve">
Represents write of off 913D ADIT $440,746.63 and 011C- DFIT $158,938
</t>
        </r>
      </text>
    </comment>
    <comment ref="D148" authorId="0" shapeId="0">
      <text>
        <r>
          <rPr>
            <b/>
            <sz val="9"/>
            <color indexed="81"/>
            <rFont val="Tahoma"/>
            <family val="2"/>
          </rPr>
          <t>AEP:</t>
        </r>
        <r>
          <rPr>
            <sz val="9"/>
            <color indexed="81"/>
            <rFont val="Tahoma"/>
            <family val="2"/>
          </rPr>
          <t xml:space="preserve">
$-2,988,223.73 per books</t>
        </r>
      </text>
    </comment>
    <comment ref="E148" authorId="0" shapeId="0">
      <text>
        <r>
          <rPr>
            <b/>
            <sz val="9"/>
            <color indexed="81"/>
            <rFont val="Tahoma"/>
            <family val="2"/>
          </rPr>
          <t>AEP:</t>
        </r>
        <r>
          <rPr>
            <sz val="9"/>
            <color indexed="81"/>
            <rFont val="Tahoma"/>
            <family val="2"/>
          </rPr>
          <t xml:space="preserve">
$-125,825,948.10 per books</t>
        </r>
      </text>
    </comment>
    <comment ref="F148" authorId="0" shapeId="0">
      <text>
        <r>
          <rPr>
            <b/>
            <sz val="9"/>
            <color indexed="81"/>
            <rFont val="Tahoma"/>
            <family val="2"/>
          </rPr>
          <t>AEP:</t>
        </r>
        <r>
          <rPr>
            <sz val="9"/>
            <color indexed="81"/>
            <rFont val="Tahoma"/>
            <family val="2"/>
          </rPr>
          <t xml:space="preserve">
$-125,825,948.10 per books</t>
        </r>
      </text>
    </comment>
    <comment ref="G148" authorId="0" shapeId="0">
      <text>
        <r>
          <rPr>
            <b/>
            <sz val="9"/>
            <color indexed="81"/>
            <rFont val="Tahoma"/>
            <family val="2"/>
          </rPr>
          <t>AEP:</t>
        </r>
        <r>
          <rPr>
            <sz val="9"/>
            <color indexed="81"/>
            <rFont val="Tahoma"/>
            <family val="2"/>
          </rPr>
          <t xml:space="preserve">
$-125,825,948.10 per books</t>
        </r>
      </text>
    </comment>
    <comment ref="H148" authorId="0" shapeId="0">
      <text>
        <r>
          <rPr>
            <b/>
            <sz val="9"/>
            <color indexed="81"/>
            <rFont val="Tahoma"/>
            <family val="2"/>
          </rPr>
          <t>AEP:</t>
        </r>
        <r>
          <rPr>
            <sz val="9"/>
            <color indexed="81"/>
            <rFont val="Tahoma"/>
            <family val="2"/>
          </rPr>
          <t xml:space="preserve">
$-125,825,948.10 per books</t>
        </r>
      </text>
    </comment>
    <comment ref="I148" authorId="0" shapeId="0">
      <text>
        <r>
          <rPr>
            <b/>
            <sz val="9"/>
            <color indexed="81"/>
            <rFont val="Tahoma"/>
            <family val="2"/>
          </rPr>
          <t>AEP:</t>
        </r>
        <r>
          <rPr>
            <sz val="9"/>
            <color indexed="81"/>
            <rFont val="Tahoma"/>
            <family val="2"/>
          </rPr>
          <t xml:space="preserve">
$-125,825,948.10 per books</t>
        </r>
      </text>
    </comment>
    <comment ref="J148" authorId="0" shapeId="0">
      <text>
        <r>
          <rPr>
            <b/>
            <sz val="9"/>
            <color indexed="81"/>
            <rFont val="Tahoma"/>
            <family val="2"/>
          </rPr>
          <t>AEP:</t>
        </r>
        <r>
          <rPr>
            <sz val="9"/>
            <color indexed="81"/>
            <rFont val="Tahoma"/>
            <family val="2"/>
          </rPr>
          <t xml:space="preserve">
$-125,825,948.10 per books</t>
        </r>
      </text>
    </comment>
  </commentList>
</comments>
</file>

<file path=xl/sharedStrings.xml><?xml version="1.0" encoding="utf-8"?>
<sst xmlns="http://schemas.openxmlformats.org/spreadsheetml/2006/main" count="6420" uniqueCount="1851">
  <si>
    <t>II-B-6-12</t>
  </si>
  <si>
    <t>Franchise &amp; Consents</t>
  </si>
  <si>
    <t>A303</t>
  </si>
  <si>
    <t>Miscellaneous Intangible Plant</t>
  </si>
  <si>
    <t>Land Owned in Fee</t>
  </si>
  <si>
    <t>Structures and Improvements</t>
  </si>
  <si>
    <t>Accumulated Depreciation</t>
  </si>
  <si>
    <t>Transmission Plant-Gross</t>
  </si>
  <si>
    <t>A349</t>
  </si>
  <si>
    <t>A350</t>
  </si>
  <si>
    <t>Land and Land Rights</t>
  </si>
  <si>
    <t>A352</t>
  </si>
  <si>
    <t xml:space="preserve">         ACCRUED BOOK VACATION PAY</t>
  </si>
  <si>
    <t xml:space="preserve">         ACCRD SFAS 112 PST EMPLOY BEN</t>
  </si>
  <si>
    <t xml:space="preserve">         INT EXP CAPITALIZED FOR TAX</t>
  </si>
  <si>
    <t>Adjustments</t>
  </si>
  <si>
    <t>TOTAL TAXES OTHER THAN INCOME TAXES</t>
  </si>
  <si>
    <t>TOTAL FEDERAL INCOME TAXES</t>
  </si>
  <si>
    <t>Other Revenues:</t>
  </si>
  <si>
    <t>TOTAL OTHER REVENUES</t>
  </si>
  <si>
    <t>Cust. Acct., Serv. ,Info. &amp; Sales Expenses</t>
  </si>
  <si>
    <t>II-E-4.2 BELOW THE LINE EXPENSES</t>
  </si>
  <si>
    <t>U.G. Conductors &amp; Devices</t>
  </si>
  <si>
    <t>A368</t>
  </si>
  <si>
    <t>Line Transformers</t>
  </si>
  <si>
    <t>A369</t>
  </si>
  <si>
    <t xml:space="preserve">         ACCRD COMPANYWIDE INCENTV PLAN</t>
  </si>
  <si>
    <t>Schedule II-C-2.1</t>
  </si>
  <si>
    <t>(a)</t>
  </si>
  <si>
    <t>(b)</t>
  </si>
  <si>
    <t>(c)</t>
  </si>
  <si>
    <t>(d)</t>
  </si>
  <si>
    <t>Percent of</t>
  </si>
  <si>
    <t>Weighted</t>
  </si>
  <si>
    <t>Net Balance of Preferred Trust Securities</t>
  </si>
  <si>
    <t xml:space="preserve">    Redeemed Securities</t>
  </si>
  <si>
    <t>Preferred Trust Securities Balance Excluding Net Gains (Losses)</t>
  </si>
  <si>
    <t>Annual Preferred Trust Securities Requirement</t>
  </si>
  <si>
    <t>A588</t>
  </si>
  <si>
    <t>Misc. Distribution Expenses</t>
  </si>
  <si>
    <t>Subtotal 580 &amp; 588</t>
  </si>
  <si>
    <t/>
  </si>
  <si>
    <t>Test</t>
  </si>
  <si>
    <t>Fiscal Year:</t>
  </si>
  <si>
    <t xml:space="preserve">Total Debt as a Percent </t>
  </si>
  <si>
    <t xml:space="preserve">  of Total Capital*</t>
  </si>
  <si>
    <t>CWIP as a Percent of Net Plant</t>
  </si>
  <si>
    <t xml:space="preserve">Construction Expenditures as a </t>
  </si>
  <si>
    <t xml:space="preserve">  Percent of Total Capital</t>
  </si>
  <si>
    <t>Pre-Tax Interest Coverage</t>
  </si>
  <si>
    <t>Funds From Operations / Total Debt</t>
  </si>
  <si>
    <t>Fixed Charge Coverage</t>
  </si>
  <si>
    <t>Fixed Charge Coverage Ratio (Including</t>
  </si>
  <si>
    <t xml:space="preserve">  Distributions on Pref Trust Securities)</t>
  </si>
  <si>
    <t>Funds From Operations Interest Coverage</t>
  </si>
  <si>
    <t>Net Cash Flow / Capital Outlays</t>
  </si>
  <si>
    <t>Cash Coverage of Common Dividends</t>
  </si>
  <si>
    <t>Return on Average Common Equity</t>
  </si>
  <si>
    <t>*Total Company Long-term debt net of Securitization Bonds.</t>
  </si>
  <si>
    <t xml:space="preserve">This schedule reflects total Company financial statistics due to the requirement that the schedule be based on audited financial statements.  </t>
  </si>
  <si>
    <t xml:space="preserve">It includes data from generation, transmission and distribution functions.  The testimony of TCC witness Charles Patton includes T&amp;D only </t>
  </si>
  <si>
    <t>returns for the historical periods covered by this schedule.</t>
  </si>
  <si>
    <t>Short-term Debt</t>
  </si>
  <si>
    <t>Long-term Debt*</t>
  </si>
  <si>
    <t>Long-term Debt due within a year</t>
  </si>
  <si>
    <t>Total Debt</t>
  </si>
  <si>
    <t>Common Equity**</t>
  </si>
  <si>
    <t>Total Capital</t>
  </si>
  <si>
    <t>Net Electric Utility Plant</t>
  </si>
  <si>
    <t>Construction Expenditure</t>
  </si>
  <si>
    <t>Average Total Capital</t>
  </si>
  <si>
    <t>Income from Continuing Operations</t>
  </si>
  <si>
    <t>+/- Nonrecurring Items (Before Tax)</t>
  </si>
  <si>
    <t>+Minority Interest</t>
  </si>
  <si>
    <t>-Equity AFUDC</t>
  </si>
  <si>
    <t>+Income Taxes</t>
  </si>
  <si>
    <t>+Interest Incurred</t>
  </si>
  <si>
    <t>Cash flow From Operations</t>
  </si>
  <si>
    <t>Subtract: Change in Working Capital</t>
  </si>
  <si>
    <t>Subtract: Trust Preferred Interest</t>
  </si>
  <si>
    <t>Funds from Operations</t>
  </si>
  <si>
    <t>Distribution Related to Trust Preferred Securities</t>
  </si>
  <si>
    <t>Interest Expense</t>
  </si>
  <si>
    <t>AFUDC - Debt</t>
  </si>
  <si>
    <t>Interest Incurred</t>
  </si>
  <si>
    <t>Subtract: Preferred Dividends</t>
  </si>
  <si>
    <t>Subtract: Common Dividends</t>
  </si>
  <si>
    <t>Net Cash Flow</t>
  </si>
  <si>
    <t>Net Income Applicable to Common Stock</t>
  </si>
  <si>
    <t>(A)</t>
  </si>
  <si>
    <t>(B)</t>
  </si>
  <si>
    <t>(C)</t>
  </si>
  <si>
    <t>(D)</t>
  </si>
  <si>
    <t>(E)</t>
  </si>
  <si>
    <t>(F)</t>
  </si>
  <si>
    <t>(G)</t>
  </si>
  <si>
    <t>(H)</t>
  </si>
  <si>
    <t>(I)</t>
  </si>
  <si>
    <t>(J)</t>
  </si>
  <si>
    <t>(K)</t>
  </si>
  <si>
    <t>(L)</t>
  </si>
  <si>
    <t>(M)</t>
  </si>
  <si>
    <t>(N)</t>
  </si>
  <si>
    <t>(O)</t>
  </si>
  <si>
    <t>(P)</t>
  </si>
  <si>
    <t>BEGINNING</t>
  </si>
  <si>
    <t>NET INCOME</t>
  </si>
  <si>
    <t>ADDTL.</t>
  </si>
  <si>
    <t>ENDING</t>
  </si>
  <si>
    <t>AVERAGE</t>
  </si>
  <si>
    <t xml:space="preserve">PERCENT </t>
  </si>
  <si>
    <t>COMMON</t>
  </si>
  <si>
    <t>FOR</t>
  </si>
  <si>
    <t>EQUITY</t>
  </si>
  <si>
    <t>EARNINGS</t>
  </si>
  <si>
    <t>IMPLIED</t>
  </si>
  <si>
    <t>WTD. AVG.</t>
  </si>
  <si>
    <t>YEAR END</t>
  </si>
  <si>
    <t>YEAR</t>
  </si>
  <si>
    <t>+</t>
  </si>
  <si>
    <t>DIVIDENDS</t>
  </si>
  <si>
    <t>(NET)</t>
  </si>
  <si>
    <t>=</t>
  </si>
  <si>
    <t>ROE</t>
  </si>
  <si>
    <t>RETAINED</t>
  </si>
  <si>
    <t>GROWTH</t>
  </si>
  <si>
    <t>SHARES</t>
  </si>
  <si>
    <t>EPS</t>
  </si>
  <si>
    <t>DPS</t>
  </si>
  <si>
    <t>BVPS</t>
  </si>
  <si>
    <t>F-(B+C-D)</t>
  </si>
  <si>
    <t>(B+F) / 2</t>
  </si>
  <si>
    <t>C/G</t>
  </si>
  <si>
    <t>(C-D) / C</t>
  </si>
  <si>
    <t>H x I</t>
  </si>
  <si>
    <t>(FOR EPS)</t>
  </si>
  <si>
    <t>(FOR DPS)</t>
  </si>
  <si>
    <t>(FOR BVPS)</t>
  </si>
  <si>
    <t>C/K</t>
  </si>
  <si>
    <t>D/L</t>
  </si>
  <si>
    <t>F/M</t>
  </si>
  <si>
    <t>AEP</t>
  </si>
  <si>
    <t>TOTAL T&amp;D O&amp;M PAYROLL EXPENSE</t>
  </si>
  <si>
    <t>Weighted Average Cost of Preferred Stock (Sched.II-C-2.2)</t>
  </si>
  <si>
    <t>Schedule II-C-2.3a</t>
  </si>
  <si>
    <t>Prior Year 3</t>
  </si>
  <si>
    <t>Prior Year 2</t>
  </si>
  <si>
    <t>Total Trans</t>
  </si>
  <si>
    <t>Vacant</t>
  </si>
  <si>
    <t>Temporary</t>
  </si>
  <si>
    <t>Part Time</t>
  </si>
  <si>
    <t>Full Time</t>
  </si>
  <si>
    <t>Total Dist</t>
  </si>
  <si>
    <t>Unamortized Fees and Issuance Expenses</t>
  </si>
  <si>
    <t>Depreciation &amp; Amortization Expenses</t>
  </si>
  <si>
    <t>Annual Amortization of Gains (Losses) on</t>
  </si>
  <si>
    <t xml:space="preserve">    Redeemed Stock</t>
  </si>
  <si>
    <t>Annual Amortization Related to Gains (Losses)</t>
  </si>
  <si>
    <t>Net Annual Amortization of Gains (Losses) Not</t>
  </si>
  <si>
    <t>Net Balance of Unamortized Gains (Losses) from Line 6</t>
  </si>
  <si>
    <t>Total Revenue Related</t>
  </si>
  <si>
    <t>Metering</t>
  </si>
  <si>
    <t>TRAN</t>
  </si>
  <si>
    <t>DIST</t>
  </si>
  <si>
    <t>Synchronized Interest</t>
  </si>
  <si>
    <t>Grand Total</t>
  </si>
  <si>
    <t>Incentive Payments</t>
  </si>
  <si>
    <t>Lump Sum Payments</t>
  </si>
  <si>
    <t>Relocation Payments</t>
  </si>
  <si>
    <t>Materials &amp; Supplies</t>
  </si>
  <si>
    <t>Rate of Return</t>
  </si>
  <si>
    <t>RETURN ON RATE BASE</t>
  </si>
  <si>
    <t>A364P</t>
  </si>
  <si>
    <t>A365P</t>
  </si>
  <si>
    <t>A366P</t>
  </si>
  <si>
    <t>A368P</t>
  </si>
  <si>
    <t>Change</t>
  </si>
  <si>
    <t>Intangible Plant-Gross</t>
  </si>
  <si>
    <t>TOTAL PLANT IN SERVICE-GROSS (EXCL. INTANGIBLES)</t>
  </si>
  <si>
    <t>TOTAL PLANT IN SERVICE-GROSS (INCL. INTANGIBLES)</t>
  </si>
  <si>
    <t>DSM</t>
  </si>
  <si>
    <t>TOTAL PLANT IN SERVICE NET (INCL. INTANGIBLES)</t>
  </si>
  <si>
    <t>TOTAL PLANT IN SERVICE NET (EXCL. INTANGIBLES)</t>
  </si>
  <si>
    <t>T&amp;D Customer</t>
  </si>
  <si>
    <t>911S</t>
  </si>
  <si>
    <t>605E</t>
  </si>
  <si>
    <t>660J</t>
  </si>
  <si>
    <t>660K</t>
  </si>
  <si>
    <t>900L</t>
  </si>
  <si>
    <t>Balance</t>
  </si>
  <si>
    <t>Cost</t>
  </si>
  <si>
    <t xml:space="preserve">  Cost</t>
  </si>
  <si>
    <t>Transportation Equipment</t>
  </si>
  <si>
    <t>A393</t>
  </si>
  <si>
    <t xml:space="preserve">Store Equipment </t>
  </si>
  <si>
    <t>Allocation of</t>
  </si>
  <si>
    <t>Regular Tax</t>
  </si>
  <si>
    <t xml:space="preserve">Tax on Parent </t>
  </si>
  <si>
    <t>Adjusted CFIT</t>
  </si>
  <si>
    <t>Total CFIT</t>
  </si>
  <si>
    <t xml:space="preserve"> @ 35%</t>
  </si>
  <si>
    <t>Company Loss</t>
  </si>
  <si>
    <t>(Non-Electric)</t>
  </si>
  <si>
    <t>Long-Term Debt</t>
  </si>
  <si>
    <t xml:space="preserve">    Total</t>
  </si>
  <si>
    <t>Current</t>
  </si>
  <si>
    <t>As % of</t>
  </si>
  <si>
    <t>Issuance</t>
  </si>
  <si>
    <t>Redemption</t>
  </si>
  <si>
    <t>Dividend</t>
  </si>
  <si>
    <t>or</t>
  </si>
  <si>
    <t>Redeemed</t>
  </si>
  <si>
    <t>Currently</t>
  </si>
  <si>
    <t>Total Net</t>
  </si>
  <si>
    <t>of</t>
  </si>
  <si>
    <t>Average</t>
  </si>
  <si>
    <t>II-D-2.8 FACTORING OR SALE OF ACCOUNTS RECEIVABLE</t>
  </si>
  <si>
    <t>Actual</t>
  </si>
  <si>
    <t xml:space="preserve">  Synchronized Interest</t>
  </si>
  <si>
    <t>Original Cost of Plant</t>
  </si>
  <si>
    <t>Total Plant</t>
  </si>
  <si>
    <t>Total Property</t>
  </si>
  <si>
    <t>Total Non-Revenue Related</t>
  </si>
  <si>
    <t>Total Income Subject to Tax Not Recorded on Books</t>
  </si>
  <si>
    <t>&amp; Expenses Recorded on Books Not in Tax Return</t>
  </si>
  <si>
    <t>II-E-4.1  DEFERRRED EXPENSES FROM PRIOR DOCKETS</t>
  </si>
  <si>
    <t>612Y</t>
  </si>
  <si>
    <t>605I</t>
  </si>
  <si>
    <t>I-A COST OF SERVICE SUMMARY</t>
  </si>
  <si>
    <t>Amount</t>
  </si>
  <si>
    <t>Transmission and Distribution Cost of Service</t>
  </si>
  <si>
    <t>Nuclear Decommissioning</t>
  </si>
  <si>
    <t>TOTAL NON-BYPASSABLE DELIVERY CHARGE</t>
  </si>
  <si>
    <t>Organization/ Purpose*</t>
  </si>
  <si>
    <t>A903.R</t>
  </si>
  <si>
    <t>Subtotal 902-903</t>
  </si>
  <si>
    <t>A901</t>
  </si>
  <si>
    <t>Supervision</t>
  </si>
  <si>
    <t>A904</t>
  </si>
  <si>
    <t>Uncollectible Accounts</t>
  </si>
  <si>
    <t>A905</t>
  </si>
  <si>
    <t>Misc. Customer Account Exp.</t>
  </si>
  <si>
    <t>Subtotal Customer Accounting</t>
  </si>
  <si>
    <t>Cust. Service &amp; Information Expense</t>
  </si>
  <si>
    <t>A906.C</t>
  </si>
  <si>
    <t>Total Requested</t>
  </si>
  <si>
    <t>Return</t>
  </si>
  <si>
    <t>II-E-3.1 RECONCILIATION OF TEST YEAR BOOK NET INCOME TO TAXABLE NET INCOME</t>
  </si>
  <si>
    <t>(TDCS)</t>
  </si>
  <si>
    <t>Service</t>
  </si>
  <si>
    <t>Number</t>
  </si>
  <si>
    <t>Known</t>
  </si>
  <si>
    <t>Check</t>
  </si>
  <si>
    <t>Meals and Entertainment</t>
  </si>
  <si>
    <t>900A</t>
  </si>
  <si>
    <t>900H</t>
  </si>
  <si>
    <t>910A</t>
  </si>
  <si>
    <t>EQTY IN SUBSIDIARIES    (US)</t>
  </si>
  <si>
    <t>TOTAL PROFESSIONAL DUES</t>
  </si>
  <si>
    <t>Weighted Average Cost of Debt (Sched.II-C-2.4)</t>
  </si>
  <si>
    <t>Test Year per Books</t>
  </si>
  <si>
    <t>A394</t>
  </si>
  <si>
    <t>Tools, Shop &amp; Garage Equip.</t>
  </si>
  <si>
    <t>A395</t>
  </si>
  <si>
    <t>Prior Year Adjustments to Deferred FIT</t>
  </si>
  <si>
    <t>Amortization of Protected Excess DFIT</t>
  </si>
  <si>
    <t>II-D-2.4</t>
  </si>
  <si>
    <t>II-D-2.6</t>
  </si>
  <si>
    <t>Total Expenses Subject to 0.3% Limitation</t>
  </si>
  <si>
    <t>Accumulated Deferred Income Taxes</t>
  </si>
  <si>
    <t>TDCS</t>
  </si>
  <si>
    <t>Intangible Plant</t>
  </si>
  <si>
    <t>Line</t>
  </si>
  <si>
    <t>Date</t>
  </si>
  <si>
    <t>(Y/N)</t>
  </si>
  <si>
    <t>Rate</t>
  </si>
  <si>
    <t>at Issuance</t>
  </si>
  <si>
    <t>Adjusted Cost of Debt (Line 30/Line 19)</t>
  </si>
  <si>
    <t>Schedule II-C-2.5</t>
  </si>
  <si>
    <t xml:space="preserve">Weighted Average Cost of </t>
  </si>
  <si>
    <t xml:space="preserve">   Short-Term Debt</t>
  </si>
  <si>
    <t xml:space="preserve">Total </t>
  </si>
  <si>
    <t>Non-Regulated or</t>
  </si>
  <si>
    <t>Total</t>
  </si>
  <si>
    <t>Allocation to</t>
  </si>
  <si>
    <t>FF</t>
  </si>
  <si>
    <t>Factor</t>
  </si>
  <si>
    <t xml:space="preserve">    Identified in Col.(h) of Schedule II-C-2.4</t>
  </si>
  <si>
    <t>Sales Expense</t>
  </si>
  <si>
    <t>Demonstrating &amp; Selling Exp.</t>
  </si>
  <si>
    <t>Advertising Exp.</t>
  </si>
  <si>
    <t>Subtotal 912-917</t>
  </si>
  <si>
    <t>A911</t>
  </si>
  <si>
    <t>A916</t>
  </si>
  <si>
    <t xml:space="preserve">         SUPPLEMENTAL EXECUTIVE RETIREMENT PLAN</t>
  </si>
  <si>
    <t xml:space="preserve">         REG ASSET-STRANDED CSTS-APPEALS COURT ORDER</t>
  </si>
  <si>
    <t xml:space="preserve">         ABFUDC</t>
  </si>
  <si>
    <t xml:space="preserve">         ACCRD BK SUP. SAVINGS PLAN EXP</t>
  </si>
  <si>
    <t>The final revenue requirement is based on the rate of return method.  Schedule II-B reflects the components of the total requested rate base for determining the allowed return on rate base.  Schedule II-C-2.1 calculates the Weighted Cost of Capital used in determining the requested return on rate base.</t>
  </si>
  <si>
    <t>SFAS 109 Reg. Liability- ITC Grossup</t>
  </si>
  <si>
    <t>SFAS 109 Reg. Liability-Excess ADIT &amp; Grossup</t>
  </si>
  <si>
    <t>Misc Cust Svc&amp;Informational Ex</t>
  </si>
  <si>
    <t>Administrative Exp Trnsf</t>
  </si>
  <si>
    <t>923</t>
  </si>
  <si>
    <t xml:space="preserve">Outside Svcs Empl </t>
  </si>
  <si>
    <t>924</t>
  </si>
  <si>
    <t>Property Insurance</t>
  </si>
  <si>
    <t>925</t>
  </si>
  <si>
    <t>Weighted Cost of Capital</t>
  </si>
  <si>
    <t xml:space="preserve">     Common Equity</t>
  </si>
  <si>
    <t xml:space="preserve">     Preferred Stock</t>
  </si>
  <si>
    <t xml:space="preserve">     Long Term Debt</t>
  </si>
  <si>
    <t>II-C-1 RATE OF RETURN CALCULATION</t>
  </si>
  <si>
    <t>Distribution-Operation-Total</t>
  </si>
  <si>
    <t>A591</t>
  </si>
  <si>
    <t>A592</t>
  </si>
  <si>
    <t>A593</t>
  </si>
  <si>
    <t>A594</t>
  </si>
  <si>
    <t>Other Expenses</t>
  </si>
  <si>
    <t>Maintenance Super.&amp; Engin.</t>
  </si>
  <si>
    <t>Subtotal 590&amp;598.2</t>
  </si>
  <si>
    <t>II-D-2.6b SUMMARY OF BUSINESS/ECONOMIC DUES</t>
  </si>
  <si>
    <t>Amount ($000)</t>
  </si>
  <si>
    <t>Commercial Paper\AEP Money Pool</t>
  </si>
  <si>
    <t xml:space="preserve">  Below-The-Line other Income</t>
  </si>
  <si>
    <t>Debt Balance Excluding Net Gains (Losses)</t>
  </si>
  <si>
    <t>Annual Debt Requirement</t>
  </si>
  <si>
    <t>Maint. of Structures</t>
  </si>
  <si>
    <t>Operation Super. &amp; Engin.</t>
  </si>
  <si>
    <t>Maintenance Super. &amp; Engin.</t>
  </si>
  <si>
    <t>Transmission Expense</t>
  </si>
  <si>
    <t>A560</t>
  </si>
  <si>
    <t>A561</t>
  </si>
  <si>
    <t>Load Dispatching</t>
  </si>
  <si>
    <t>A562</t>
  </si>
  <si>
    <t>A563</t>
  </si>
  <si>
    <t>Overhead Line Expense</t>
  </si>
  <si>
    <t>A564</t>
  </si>
  <si>
    <t>Underground Line Expense</t>
  </si>
  <si>
    <t>A565.1</t>
  </si>
  <si>
    <t>Wheeling Expense</t>
  </si>
  <si>
    <t>A565.2</t>
  </si>
  <si>
    <t>A566</t>
  </si>
  <si>
    <t>Misc. Transmission Expense</t>
  </si>
  <si>
    <t>A567</t>
  </si>
  <si>
    <t>A568</t>
  </si>
  <si>
    <t>A569</t>
  </si>
  <si>
    <t>A570</t>
  </si>
  <si>
    <t>II-E-4.3 NONRECURRING OR EXTRAORDINARY EXPENSES</t>
  </si>
  <si>
    <t>Deferred Tax</t>
  </si>
  <si>
    <t>Prior Year Adjustments to Current FIT</t>
  </si>
  <si>
    <t>Regular Federal Income Taxes Before Credits</t>
  </si>
  <si>
    <t>Company</t>
  </si>
  <si>
    <t xml:space="preserve"> Non-Electric</t>
  </si>
  <si>
    <t>Electric</t>
  </si>
  <si>
    <t>Texas</t>
  </si>
  <si>
    <t>#</t>
  </si>
  <si>
    <t>Name</t>
  </si>
  <si>
    <t>A301</t>
  </si>
  <si>
    <t>Organization</t>
  </si>
  <si>
    <t>Subtotal</t>
  </si>
  <si>
    <t>A302</t>
  </si>
  <si>
    <t>907</t>
  </si>
  <si>
    <t>908</t>
  </si>
  <si>
    <t>Customer Assistance Expenses</t>
  </si>
  <si>
    <t>909</t>
  </si>
  <si>
    <t>September</t>
  </si>
  <si>
    <t>October</t>
  </si>
  <si>
    <t>II-B-2-3</t>
  </si>
  <si>
    <t>II-B-1-3</t>
  </si>
  <si>
    <t>II-B-4</t>
  </si>
  <si>
    <t>II-B-5</t>
  </si>
  <si>
    <t>II-B-1 - II-B-5</t>
  </si>
  <si>
    <t>II-B-1-3 - II-B-5</t>
  </si>
  <si>
    <t>II-B-6</t>
  </si>
  <si>
    <t>II-B-7</t>
  </si>
  <si>
    <t>II-B-8</t>
  </si>
  <si>
    <t>II-B-9</t>
  </si>
  <si>
    <t>II-B-8-9</t>
  </si>
  <si>
    <t>II-B-10</t>
  </si>
  <si>
    <t>II-B-8-10</t>
  </si>
  <si>
    <t>II-B-11</t>
  </si>
  <si>
    <t>II-B-12</t>
  </si>
  <si>
    <t>Funct</t>
  </si>
  <si>
    <t>Total Advertising Expenses</t>
  </si>
  <si>
    <t xml:space="preserve">II-D-2.4a Capitalized Advertising </t>
  </si>
  <si>
    <t>Decommissioning Expense</t>
  </si>
  <si>
    <t>Non-Regulated</t>
  </si>
  <si>
    <t>or Non-Electric</t>
  </si>
  <si>
    <t xml:space="preserve">          do NOT multiply  the cost by [1- tax rate] when completing this schedule. </t>
  </si>
  <si>
    <t>Note:  The cost (column n) of Preferred Trust Securities should be reported on a pre-tax basis; that is,</t>
  </si>
  <si>
    <t>Cust. Service &amp; Info. Expense</t>
  </si>
  <si>
    <t>II-B-1</t>
  </si>
  <si>
    <t>II-B-2</t>
  </si>
  <si>
    <t>II-B-3</t>
  </si>
  <si>
    <t>Total Exclusions from Test Year</t>
  </si>
  <si>
    <t>(1)</t>
  </si>
  <si>
    <t>(2)</t>
  </si>
  <si>
    <t>(3)</t>
  </si>
  <si>
    <t>(4)</t>
  </si>
  <si>
    <t>(5)</t>
  </si>
  <si>
    <t>(6)</t>
  </si>
  <si>
    <t>Annual</t>
  </si>
  <si>
    <t>TOTAL COMPANY ADIT</t>
  </si>
  <si>
    <t xml:space="preserve">TOTAL A/C 190 </t>
  </si>
  <si>
    <t>TOTAL A/C 282  - T&amp;D</t>
  </si>
  <si>
    <t>Adjusted</t>
  </si>
  <si>
    <t>Total Transmission &amp; Distribution</t>
  </si>
  <si>
    <t>Authorizing</t>
  </si>
  <si>
    <t>Deferred</t>
  </si>
  <si>
    <t>Taken Beginning</t>
  </si>
  <si>
    <t xml:space="preserve">End of </t>
  </si>
  <si>
    <t>Docket</t>
  </si>
  <si>
    <t>Began</t>
  </si>
  <si>
    <t>Of Test Year</t>
  </si>
  <si>
    <t>Meter</t>
  </si>
  <si>
    <t>Unamortized</t>
  </si>
  <si>
    <t>Balance at</t>
  </si>
  <si>
    <t>Test Year Ended</t>
  </si>
  <si>
    <t>Prior Year 1</t>
  </si>
  <si>
    <t>Income Subject to Tax Not Recorded On Books &amp;</t>
  </si>
  <si>
    <t xml:space="preserve"> Expenses Recorded on Books Not In Tax Return</t>
  </si>
  <si>
    <t>NON-DEDUCT FINES&amp;PENALTIES</t>
  </si>
  <si>
    <t>568</t>
  </si>
  <si>
    <t>Minus:  Accumulated Depreciation</t>
  </si>
  <si>
    <t xml:space="preserve">         BK PLANT IN SERVICE - SFAS 143 - ARO</t>
  </si>
  <si>
    <t>Maturity</t>
  </si>
  <si>
    <t>Interest</t>
  </si>
  <si>
    <t>Common Equity</t>
  </si>
  <si>
    <t>II-B-12 RATE BASE ACCOUNTS - REGULATORY ASSETS</t>
  </si>
  <si>
    <t>TOTAL REGULATORY ASSETS</t>
  </si>
  <si>
    <t>Others</t>
  </si>
  <si>
    <t>A581</t>
  </si>
  <si>
    <t>A582</t>
  </si>
  <si>
    <t>Station Expense</t>
  </si>
  <si>
    <t>A583</t>
  </si>
  <si>
    <t xml:space="preserve">Overhead Line Expense </t>
  </si>
  <si>
    <t>A584</t>
  </si>
  <si>
    <t>A586</t>
  </si>
  <si>
    <t>Meter Expenses</t>
  </si>
  <si>
    <t>A587</t>
  </si>
  <si>
    <t>Customer Installation Expense</t>
  </si>
  <si>
    <t>A589</t>
  </si>
  <si>
    <t>Subtotal 581-589</t>
  </si>
  <si>
    <t>TOTAL GENERAL PLANT GROSS INCLUDE. COMM. EQUIP.</t>
  </si>
  <si>
    <t>Construction Work in Progress</t>
  </si>
  <si>
    <t>TOTAL CWIP</t>
  </si>
  <si>
    <t>TOTAL ACCUM. DEP. FOR GENERAL PLANT</t>
  </si>
  <si>
    <t>TOTAL PLANT HELD FOR FUTURE USE</t>
  </si>
  <si>
    <t>CWIP</t>
  </si>
  <si>
    <t>Materials and Supplies</t>
  </si>
  <si>
    <t>TOTAL MATERIALS &amp; SUPPLIES</t>
  </si>
  <si>
    <t>DESCRIPTION</t>
  </si>
  <si>
    <t>*</t>
  </si>
  <si>
    <t>Credits</t>
  </si>
  <si>
    <t>II-D-3 PAYROLL EXPENSES</t>
  </si>
  <si>
    <t>II-F FUNCTIONAL ALLOCATION FACTORS</t>
  </si>
  <si>
    <t>II-D-1 OPERATIONS AND MAINTENANCE EXPENSE</t>
  </si>
  <si>
    <t xml:space="preserve">  Interest on Customer Deposits</t>
  </si>
  <si>
    <t xml:space="preserve">  Deferred Accounting Amortization Expense</t>
  </si>
  <si>
    <t xml:space="preserve">  Depreciation and Amortization Expense</t>
  </si>
  <si>
    <t xml:space="preserve">  Decommissioning Expense</t>
  </si>
  <si>
    <t xml:space="preserve">  Operations and Maintenance Expense</t>
  </si>
  <si>
    <t>TOT. CUST. ACCT., SERV., INFO., &amp; SALES EXP.</t>
  </si>
  <si>
    <t>TOTAL PAYROLL EXCLUDING A&amp; G</t>
  </si>
  <si>
    <t>PUBLIC UTILITY COMMISSION OF TEXAS</t>
  </si>
  <si>
    <t>TX-Retail</t>
  </si>
  <si>
    <t>Total Revenue Requirement</t>
  </si>
  <si>
    <t>Tax Rate</t>
  </si>
  <si>
    <t>A366</t>
  </si>
  <si>
    <t>Underground Conduits</t>
  </si>
  <si>
    <t>A367</t>
  </si>
  <si>
    <t xml:space="preserve">             End of Monitoring Period</t>
  </si>
  <si>
    <t>Balance at end of</t>
  </si>
  <si>
    <t>As a %</t>
  </si>
  <si>
    <t>of Total</t>
  </si>
  <si>
    <t>Bank Loans</t>
  </si>
  <si>
    <t>Total Notes Payable</t>
  </si>
  <si>
    <t>COMPANY NAME</t>
  </si>
  <si>
    <t>TOTAL INT, TRAN, DIST PLANT-GROSS</t>
  </si>
  <si>
    <t>TOTAL TRAN, DIST PLANT-GROSS</t>
  </si>
  <si>
    <t>TOTAL INT, TRAN, DIST PLANT-ACCUM DEP.</t>
  </si>
  <si>
    <t>TOTAL TRAN, DIST PLANT-ACCUM DEP.</t>
  </si>
  <si>
    <t>SUTA</t>
  </si>
  <si>
    <t>Ad Valorem</t>
  </si>
  <si>
    <t>Sales and Use</t>
  </si>
  <si>
    <t>Municipal fees</t>
  </si>
  <si>
    <t>TOTAL REVENUE REQUIREMENT FOR DISTRIBUTION ASSETS ONLY</t>
  </si>
  <si>
    <t>II-B-1-12</t>
  </si>
  <si>
    <t>II-D-1</t>
  </si>
  <si>
    <t>II-D-2</t>
  </si>
  <si>
    <t>II-D-1-2</t>
  </si>
  <si>
    <t>II-D-3</t>
  </si>
  <si>
    <t>II-E-1</t>
  </si>
  <si>
    <t>II-E-2</t>
  </si>
  <si>
    <t>II-E-3</t>
  </si>
  <si>
    <t>II-E-4</t>
  </si>
  <si>
    <t>II-E-5</t>
  </si>
  <si>
    <t>Roads and Trails</t>
  </si>
  <si>
    <t>Distribution Plant-Gross</t>
  </si>
  <si>
    <t>A360</t>
  </si>
  <si>
    <t>A361</t>
  </si>
  <si>
    <t>A362</t>
  </si>
  <si>
    <t>A363</t>
  </si>
  <si>
    <t>Storage Battery Equipment</t>
  </si>
  <si>
    <t>A364</t>
  </si>
  <si>
    <t>Poles,Towers &amp; Fixtures</t>
  </si>
  <si>
    <t>A365</t>
  </si>
  <si>
    <t>Tax Credits and Adjustments</t>
  </si>
  <si>
    <t>Customer</t>
  </si>
  <si>
    <t>All</t>
  </si>
  <si>
    <t>Injuries and Damages</t>
  </si>
  <si>
    <t>926</t>
  </si>
  <si>
    <t>Employee Pensions &amp; Benefits</t>
  </si>
  <si>
    <t>928</t>
  </si>
  <si>
    <t>Regulatory Commission Exp</t>
  </si>
  <si>
    <t>PAYXAG</t>
  </si>
  <si>
    <t>DIRECT</t>
  </si>
  <si>
    <t>PLTSVC-N</t>
  </si>
  <si>
    <t>C906_9</t>
  </si>
  <si>
    <t>C902_3</t>
  </si>
  <si>
    <t>DISTMAX</t>
  </si>
  <si>
    <t>II-B-2-3 - II-B-5</t>
  </si>
  <si>
    <t>NO.</t>
  </si>
  <si>
    <t>560</t>
  </si>
  <si>
    <t>Oper Supervision &amp; Engineering</t>
  </si>
  <si>
    <t>561</t>
  </si>
  <si>
    <t>562</t>
  </si>
  <si>
    <t>Station Expenses - Nonassoc</t>
  </si>
  <si>
    <t>563</t>
  </si>
  <si>
    <t>Overhead Line Expenses</t>
  </si>
  <si>
    <t>Underground Line Expenses</t>
  </si>
  <si>
    <t>565</t>
  </si>
  <si>
    <t>Administrative &amp; Gen Salaries</t>
  </si>
  <si>
    <t>921</t>
  </si>
  <si>
    <t xml:space="preserve">Off Supl &amp; Exp </t>
  </si>
  <si>
    <t>922</t>
  </si>
  <si>
    <t>605B</t>
  </si>
  <si>
    <t>TOTAL ACCUMULATED PROVISIONS</t>
  </si>
  <si>
    <t>Total Test Year</t>
  </si>
  <si>
    <t>641I</t>
  </si>
  <si>
    <t>Advertising and Miscellaneous General Expense</t>
  </si>
  <si>
    <t>A389.1</t>
  </si>
  <si>
    <t>II-D-2.1 TOTAL MONTHLY A &amp; G EXPENSE</t>
  </si>
  <si>
    <t>601G</t>
  </si>
  <si>
    <t>602A</t>
  </si>
  <si>
    <t>A105</t>
  </si>
  <si>
    <t>Deferred Tax Adjustments</t>
  </si>
  <si>
    <t>Unamort. Gains (Losses) on Redeemed Securities</t>
  </si>
  <si>
    <t>Federal Excise\St Lic Reg Fees</t>
  </si>
  <si>
    <t>TRANS</t>
  </si>
  <si>
    <t>November</t>
  </si>
  <si>
    <t>December</t>
  </si>
  <si>
    <t>January</t>
  </si>
  <si>
    <t>February</t>
  </si>
  <si>
    <t>March</t>
  </si>
  <si>
    <t>April</t>
  </si>
  <si>
    <t>May</t>
  </si>
  <si>
    <t>June</t>
  </si>
  <si>
    <t>Activity</t>
  </si>
  <si>
    <t>PUBLIC UTILITY COMMISION OF TEXAS</t>
  </si>
  <si>
    <t>Total Communication Equipment</t>
  </si>
  <si>
    <t>TOTAL INT, TRAN, DIST PLANT-NET</t>
  </si>
  <si>
    <t>Maint. of Street Lights</t>
  </si>
  <si>
    <t>A597</t>
  </si>
  <si>
    <t>Maint. of Meters</t>
  </si>
  <si>
    <t>A598.1</t>
  </si>
  <si>
    <t>Maint. of Misc. Dist. Plant.(371&amp;372)</t>
  </si>
  <si>
    <t>Subtotal 591-598.1</t>
  </si>
  <si>
    <t>A590</t>
  </si>
  <si>
    <t>(DIST)</t>
  </si>
  <si>
    <t>The Company is not in a net operating loss carryforward position.</t>
  </si>
  <si>
    <t>T &amp; D</t>
  </si>
  <si>
    <t xml:space="preserve">    in Col.(h) of Schedule II-C-2.4</t>
  </si>
  <si>
    <t xml:space="preserve">    Accounted for in Col.(h) of Schedule II-C-2.4</t>
  </si>
  <si>
    <t>Operating and Maintenance, and A&amp;G Expenses</t>
  </si>
  <si>
    <t>930</t>
  </si>
  <si>
    <t>931</t>
  </si>
  <si>
    <t>Description</t>
  </si>
  <si>
    <t>FF Label</t>
  </si>
  <si>
    <t>Transmission</t>
  </si>
  <si>
    <t>Distribution</t>
  </si>
  <si>
    <t>TOTAL</t>
  </si>
  <si>
    <t>Reference</t>
  </si>
  <si>
    <t xml:space="preserve"> </t>
  </si>
  <si>
    <t>Function</t>
  </si>
  <si>
    <t>Schedule</t>
  </si>
  <si>
    <t>CHECK</t>
  </si>
  <si>
    <t xml:space="preserve">TOTAL A/C 283 </t>
  </si>
  <si>
    <t>Misc. Sales Exp.</t>
  </si>
  <si>
    <t>Subtotal -Sales</t>
  </si>
  <si>
    <t>Adminstrative &amp; General Expenses</t>
  </si>
  <si>
    <t>A920</t>
  </si>
  <si>
    <t>605O</t>
  </si>
  <si>
    <t>630G</t>
  </si>
  <si>
    <t>630M</t>
  </si>
  <si>
    <t>Amort of protected excess DFIT</t>
  </si>
  <si>
    <t>Meter Reading Expense</t>
  </si>
  <si>
    <t>Comm. Equipment</t>
  </si>
  <si>
    <t>Rate Base - Other</t>
  </si>
  <si>
    <t>Regulatory Assets</t>
  </si>
  <si>
    <t xml:space="preserve">    in Col.(h) of Schedule II-C-2.2</t>
  </si>
  <si>
    <t xml:space="preserve">    Accounted for in Col.(h) of Schedule II-C-2.2</t>
  </si>
  <si>
    <t xml:space="preserve">    Identified in Col.(h) of Schedule II-C-2.2</t>
  </si>
  <si>
    <t>NON-DEDUCTABLE M&amp;E (50%)</t>
  </si>
  <si>
    <t>BOOK DEPRECIATION - FLOW-THRU</t>
  </si>
  <si>
    <t>OTHER - NON-DEDUCTABLE LOBBYING</t>
  </si>
  <si>
    <t>OTHER - AOFUDC</t>
  </si>
  <si>
    <t>II-E-2 TAXES OTHER THAN FEDERAL INCOME TAXES</t>
  </si>
  <si>
    <t>II-E-3 FEDERAL INCOME TAXES</t>
  </si>
  <si>
    <t>II-E-4 OTHER EXPENSES</t>
  </si>
  <si>
    <t>Account</t>
  </si>
  <si>
    <t>Functionalization</t>
  </si>
  <si>
    <t>661B</t>
  </si>
  <si>
    <t>906P</t>
  </si>
  <si>
    <t>613E</t>
  </si>
  <si>
    <t>Maint. of Station Equipment</t>
  </si>
  <si>
    <t>A571</t>
  </si>
  <si>
    <t>Maint. of Overhead Lines</t>
  </si>
  <si>
    <t>A572</t>
  </si>
  <si>
    <t>Maint. of Underground Lines</t>
  </si>
  <si>
    <t>A573</t>
  </si>
  <si>
    <t>Maint. of Misc. Trans.Plant</t>
  </si>
  <si>
    <t>II-D 2.2 BAD DEBT EXPENSE</t>
  </si>
  <si>
    <t>III-B</t>
  </si>
  <si>
    <t>III-E-5</t>
  </si>
  <si>
    <t>(e)</t>
  </si>
  <si>
    <t>(f)</t>
  </si>
  <si>
    <t>(g)</t>
  </si>
  <si>
    <t>(h)</t>
  </si>
  <si>
    <t>(i)</t>
  </si>
  <si>
    <t>(j)</t>
  </si>
  <si>
    <t>(k)</t>
  </si>
  <si>
    <t>(l)</t>
  </si>
  <si>
    <t>(m)</t>
  </si>
  <si>
    <t>(n)</t>
  </si>
  <si>
    <t>(o)</t>
  </si>
  <si>
    <t>Underwriting</t>
  </si>
  <si>
    <t>Gain or</t>
  </si>
  <si>
    <t>Net</t>
  </si>
  <si>
    <t>Issue</t>
  </si>
  <si>
    <t>Mandatory</t>
  </si>
  <si>
    <t>Premium</t>
  </si>
  <si>
    <t>Fees and</t>
  </si>
  <si>
    <t>(Loss) on</t>
  </si>
  <si>
    <t>Original</t>
  </si>
  <si>
    <t>Proceeds</t>
  </si>
  <si>
    <t>Par Value</t>
  </si>
  <si>
    <t>Maintenance</t>
  </si>
  <si>
    <t>Federal Income Tax</t>
  </si>
  <si>
    <t xml:space="preserve">         LOSS ON REACQUIRED DEBT</t>
  </si>
  <si>
    <t>ERCOT TCOS</t>
  </si>
  <si>
    <t>TOTAL BAD DEBT EXPENSE</t>
  </si>
  <si>
    <t>Preferred Stock Balance Excluding Net Gains (Losses)</t>
  </si>
  <si>
    <t>x</t>
  </si>
  <si>
    <t>Annual Preferred Stock Requirement</t>
  </si>
  <si>
    <t xml:space="preserve">  Taxes Other Than Income Taxes</t>
  </si>
  <si>
    <t>II-E-3.2 RECONCILIATION OF TIMING DIFFERENCES</t>
  </si>
  <si>
    <t>Franchise &amp; Consents-Merger assets-Other</t>
  </si>
  <si>
    <t>DISTOPX</t>
  </si>
  <si>
    <t>BALANCE @</t>
  </si>
  <si>
    <t>Revenue (kwh)  Related</t>
  </si>
  <si>
    <t>Debt Refinancing - Restructuring Costs</t>
  </si>
  <si>
    <t xml:space="preserve">    Accounted for in Col.(h) of Schedule II-C-2.3</t>
  </si>
  <si>
    <t xml:space="preserve">    Identified in Col.(h) of Schedule II-C-2.3</t>
  </si>
  <si>
    <t>Net Balance of Preferred Trust Securities (Sched.II-C-2.3)</t>
  </si>
  <si>
    <t>Weighted Average Cost of Preferred Trust Securities (Sched.II-C-2.3)</t>
  </si>
  <si>
    <t xml:space="preserve">    Reacquired Debt (Sched.II-C-2.4)</t>
  </si>
  <si>
    <t>NOL</t>
  </si>
  <si>
    <t>Carryforward</t>
  </si>
  <si>
    <t>Regulatory Assets/(Liabilities) in Rate Base</t>
  </si>
  <si>
    <t>Principal</t>
  </si>
  <si>
    <t>Distribution Plant</t>
  </si>
  <si>
    <t>TOTAL GENERAL PLANT GROSS</t>
  </si>
  <si>
    <t>TOTAL COMMUNICATION EQUIPMENT</t>
  </si>
  <si>
    <t>Debt</t>
  </si>
  <si>
    <t>of Debt</t>
  </si>
  <si>
    <t>Unamortized Gains (Losses) on Reacq. Debt</t>
  </si>
  <si>
    <t>Net Balance of Debt</t>
  </si>
  <si>
    <t>Schedule II-C-2.4a</t>
  </si>
  <si>
    <t>(7)</t>
  </si>
  <si>
    <t>(8)</t>
  </si>
  <si>
    <t>Date Service</t>
  </si>
  <si>
    <t>Recurring/</t>
  </si>
  <si>
    <t>Acct.</t>
  </si>
  <si>
    <t>Last Incurred</t>
  </si>
  <si>
    <t>Non-Recurring</t>
  </si>
  <si>
    <t>TAX ELECTIONS</t>
  </si>
  <si>
    <t>IRC</t>
  </si>
  <si>
    <t>Less: Cost of Service Items</t>
  </si>
  <si>
    <t>Proformas</t>
  </si>
  <si>
    <t>Preferred Stock</t>
  </si>
  <si>
    <t>Preferred Trust Securities</t>
  </si>
  <si>
    <t>M-1</t>
  </si>
  <si>
    <t>LINE DESCRIPTION</t>
  </si>
  <si>
    <t>RETURN</t>
  </si>
  <si>
    <t>PER BOOKS</t>
  </si>
  <si>
    <t>TAX</t>
  </si>
  <si>
    <t>T&amp;D</t>
  </si>
  <si>
    <t xml:space="preserve">TWELVE MONTHS ENDED </t>
  </si>
  <si>
    <t>OTHER INCOME AND (EXPENSES)</t>
  </si>
  <si>
    <t xml:space="preserve">TOTAL </t>
  </si>
  <si>
    <t>Rents - Nonassociated</t>
  </si>
  <si>
    <t xml:space="preserve"> Subtotal</t>
  </si>
  <si>
    <t>590</t>
  </si>
  <si>
    <t>591</t>
  </si>
  <si>
    <t>592</t>
  </si>
  <si>
    <t>593</t>
  </si>
  <si>
    <t>594</t>
  </si>
  <si>
    <t>595</t>
  </si>
  <si>
    <t>Maint of Lne Trnf,Rglators&amp;Dvi</t>
  </si>
  <si>
    <t>596</t>
  </si>
  <si>
    <t>Maint of Strt Lghtng &amp; Sgnal S</t>
  </si>
  <si>
    <t>597</t>
  </si>
  <si>
    <t>Station Equipment</t>
  </si>
  <si>
    <t>A354</t>
  </si>
  <si>
    <t>Towers and Fixtures</t>
  </si>
  <si>
    <t>A355</t>
  </si>
  <si>
    <t>Poles and Fixtures</t>
  </si>
  <si>
    <t>A356</t>
  </si>
  <si>
    <t>O.H. Conductors &amp; Devices</t>
  </si>
  <si>
    <t>A357</t>
  </si>
  <si>
    <t>Undergound Conduit</t>
  </si>
  <si>
    <t>A358</t>
  </si>
  <si>
    <t>613Y</t>
  </si>
  <si>
    <t>II-D-3.4 PAYROLL CAPITALIZED VS. EXPENSED BY FUNCTION</t>
  </si>
  <si>
    <t>Expensed</t>
  </si>
  <si>
    <t>Capital</t>
  </si>
  <si>
    <t>Poles,Towers &amp; Fixtures-Primary</t>
  </si>
  <si>
    <t>O.H. Conductors &amp; Devices-Primary</t>
  </si>
  <si>
    <t>Underground Conduits-Primary</t>
  </si>
  <si>
    <t>A367P</t>
  </si>
  <si>
    <t>Material and Supplies</t>
  </si>
  <si>
    <t>Prepayments</t>
  </si>
  <si>
    <t>Other</t>
  </si>
  <si>
    <t>TOTAL OTHER RATE BASE ITEMS</t>
  </si>
  <si>
    <t>TOTAL RATE BASE</t>
  </si>
  <si>
    <t>Operation</t>
  </si>
  <si>
    <t>A567R</t>
  </si>
  <si>
    <t>Rents</t>
  </si>
  <si>
    <t>II-E-4.4 REGULATORY COMMISSION EXPENSES</t>
  </si>
  <si>
    <t>TOTAL REGULATORY COMMISSION EXPENSES</t>
  </si>
  <si>
    <t>Accumulated Provisions and ADIT</t>
  </si>
  <si>
    <t>Total Taxes</t>
  </si>
  <si>
    <t>Total Deferred Income Taxes</t>
  </si>
  <si>
    <t xml:space="preserve">         PROVISION FOR DAMAGES</t>
  </si>
  <si>
    <t>TRANSMISSION</t>
  </si>
  <si>
    <t>TOTAL O&amp;M EXP. EXCL. FUEL &amp; PUR. POWER</t>
  </si>
  <si>
    <t>Taxes Other Than Federal Income Tax</t>
  </si>
  <si>
    <t>NORMALIZED</t>
  </si>
  <si>
    <t>REMOVAL COSTS</t>
  </si>
  <si>
    <t>BASIS DIFFERENCES</t>
  </si>
  <si>
    <t>Services</t>
  </si>
  <si>
    <t>A370</t>
  </si>
  <si>
    <t>Meters</t>
  </si>
  <si>
    <t>A371</t>
  </si>
  <si>
    <t>Install. on Customer Prem.</t>
  </si>
  <si>
    <t>A372</t>
  </si>
  <si>
    <t>Leased Prop. on Cust. Premises</t>
  </si>
  <si>
    <t>Street Lights</t>
  </si>
  <si>
    <t>A374</t>
  </si>
  <si>
    <t>General Plant-Gross</t>
  </si>
  <si>
    <t>A388</t>
  </si>
  <si>
    <t>A389</t>
  </si>
  <si>
    <t>A390</t>
  </si>
  <si>
    <t>A391</t>
  </si>
  <si>
    <t>Office Furniture &amp; Equip.</t>
  </si>
  <si>
    <t>A392</t>
  </si>
  <si>
    <t xml:space="preserve">LESS: Income Recorded on Books not in Tax Return </t>
  </si>
  <si>
    <t xml:space="preserve">             and Deductions in Tax Return not on Books</t>
  </si>
  <si>
    <t xml:space="preserve">Total Income Recorded on Books not in Tax Return </t>
  </si>
  <si>
    <t>and Deductions in Tax Return not on Books</t>
  </si>
  <si>
    <t>Adjusted Annual Debt Requirement</t>
  </si>
  <si>
    <t>Retail</t>
  </si>
  <si>
    <t>Allocation</t>
  </si>
  <si>
    <t>Period</t>
  </si>
  <si>
    <t>Total Payroll</t>
  </si>
  <si>
    <t>Month</t>
  </si>
  <si>
    <t>Regular</t>
  </si>
  <si>
    <t>Overtime</t>
  </si>
  <si>
    <t>Contract</t>
  </si>
  <si>
    <t>Special Pay</t>
  </si>
  <si>
    <t>Underground Conductors</t>
  </si>
  <si>
    <t>A359</t>
  </si>
  <si>
    <t>Total Cost of Service Items</t>
  </si>
  <si>
    <t>EXCESS DEFERRED TAXES</t>
  </si>
  <si>
    <t>Amortization</t>
  </si>
  <si>
    <t>As Adjusted</t>
  </si>
  <si>
    <t>Total Permanent &amp; Flowthrough</t>
  </si>
  <si>
    <t>Add or Subtract:  Permanent &amp; Flowthrough</t>
  </si>
  <si>
    <t>Total Contributions and Donations</t>
  </si>
  <si>
    <t>A456</t>
  </si>
  <si>
    <t>Inter Fuel Credit</t>
  </si>
  <si>
    <t>A585</t>
  </si>
  <si>
    <t>Street Light &amp; Signal Systems</t>
  </si>
  <si>
    <t>A596</t>
  </si>
  <si>
    <t xml:space="preserve">    Reacquired Debt</t>
  </si>
  <si>
    <t>II-E-5 OTHER REVENUE ITEMS</t>
  </si>
  <si>
    <t>Less:</t>
  </si>
  <si>
    <t>Net Amortization of Gains (Losses) from Line 15</t>
  </si>
  <si>
    <t>Adjusted Annual Preferred Stock Requirement</t>
  </si>
  <si>
    <t>Adjusted Cost of Preferred Stock (Line 30/Line 19)</t>
  </si>
  <si>
    <t>Schedule II-C-2.3</t>
  </si>
  <si>
    <t>906A</t>
  </si>
  <si>
    <t>906K</t>
  </si>
  <si>
    <t>SUB TOTAL</t>
  </si>
  <si>
    <t>REGULATORY ASSETS - PERMANENT &amp; FLO-THROUGH</t>
  </si>
  <si>
    <t>561A</t>
  </si>
  <si>
    <t>II-D-3.2 REGULAR AND OVERTIME PAYROLL BY FUNCTION</t>
  </si>
  <si>
    <t>DISTRIBUTION</t>
  </si>
  <si>
    <t>Return on  Rate Base</t>
  </si>
  <si>
    <t>TOTAL COST OF SERVICE</t>
  </si>
  <si>
    <t>TOTAL ADJUSTED REVENUE REQUIREMENT</t>
  </si>
  <si>
    <t>Net Plant In Service</t>
  </si>
  <si>
    <t>ADD:</t>
  </si>
  <si>
    <t>(TRAN)</t>
  </si>
  <si>
    <t>(MET)</t>
  </si>
  <si>
    <t>Other Tangible</t>
  </si>
  <si>
    <t>II-B-8 RATE BASE ACC. - MATERIALS &amp; SUPPLIES</t>
  </si>
  <si>
    <t>TOTAL CASH WORKING CAPITAL</t>
  </si>
  <si>
    <t>Proposed Rates</t>
  </si>
  <si>
    <t>II-D-3.3 FUNCTIONALIZED REGULAR PAYROLL BY CATEGORY</t>
  </si>
  <si>
    <t>Net Balance of Preferred Stock</t>
  </si>
  <si>
    <t>Schedule II-C-2.2a</t>
  </si>
  <si>
    <t>LINE</t>
  </si>
  <si>
    <t>Balance of Unamortized Gains (Losses) on</t>
  </si>
  <si>
    <t>-</t>
  </si>
  <si>
    <t xml:space="preserve">Balance Related to Gains (Losses) Identified </t>
  </si>
  <si>
    <t>Customer Installations Exp</t>
  </si>
  <si>
    <t>588</t>
  </si>
  <si>
    <t>Miscellaneous Distribution Exp</t>
  </si>
  <si>
    <t>589</t>
  </si>
  <si>
    <t>A595</t>
  </si>
  <si>
    <t>Maint. of Line Transformers</t>
  </si>
  <si>
    <t>Street Lighting &amp; Signal Sys E</t>
  </si>
  <si>
    <t>586</t>
  </si>
  <si>
    <t>587</t>
  </si>
  <si>
    <t>Reserve for Catastrophe</t>
  </si>
  <si>
    <t>Customers Advances for Construction</t>
  </si>
  <si>
    <t>(see note)</t>
  </si>
  <si>
    <t>Total Capitalized Advertising</t>
  </si>
  <si>
    <t>Other Rate Base Items:</t>
  </si>
  <si>
    <t>Cash Working Capital</t>
  </si>
  <si>
    <t>A399</t>
  </si>
  <si>
    <t>Other Tangible-Deprc.</t>
  </si>
  <si>
    <t>TOTAL GENERAL PLANT-NET</t>
  </si>
  <si>
    <t>Other Rate Base Items</t>
  </si>
  <si>
    <t>Laboratory Equipment</t>
  </si>
  <si>
    <t>A396</t>
  </si>
  <si>
    <t>Power Operated Equipment</t>
  </si>
  <si>
    <t>A397</t>
  </si>
  <si>
    <t>Communication Equipment</t>
  </si>
  <si>
    <t>A398</t>
  </si>
  <si>
    <t>Misc. Equipment</t>
  </si>
  <si>
    <t>Undistributed M&amp;S Expenses</t>
  </si>
  <si>
    <t>WORKING CAPITAL TOTAL</t>
  </si>
  <si>
    <t>TOTAL TRANSMISSION EXPENSE</t>
  </si>
  <si>
    <t>Distribution Expense</t>
  </si>
  <si>
    <t>TOTAL DISTRIBUTION EXPENSE</t>
  </si>
  <si>
    <t>TOTAL SALES EXPENSE</t>
  </si>
  <si>
    <t>TOTAL O&amp;M EXPENSE</t>
  </si>
  <si>
    <t>TOTAL A&amp;G EXPENSE</t>
  </si>
  <si>
    <t>TOTAL O&amp;M &amp; A&amp;G EXPENSE</t>
  </si>
  <si>
    <t>II-C-1.1 RATE OF RETURN METHOD</t>
  </si>
  <si>
    <t>II-B-10 RATE BASE ACCOUNTS - PREPAYMENTS</t>
  </si>
  <si>
    <t>TOTAL PREPAYMENTS</t>
  </si>
  <si>
    <t>Total Electric</t>
  </si>
  <si>
    <t>Requested</t>
  </si>
  <si>
    <t>Additional</t>
  </si>
  <si>
    <t>Workpaper</t>
  </si>
  <si>
    <t>Depreciation Component</t>
  </si>
  <si>
    <t>Total Membership Dues Expense</t>
  </si>
  <si>
    <t xml:space="preserve">  State Income Taxes</t>
  </si>
  <si>
    <t>Depreciation adjustment</t>
  </si>
  <si>
    <t>prior year adjustments</t>
  </si>
  <si>
    <t>provision for contingencies</t>
  </si>
  <si>
    <t>Tax Credits</t>
  </si>
  <si>
    <t>II-B</t>
  </si>
  <si>
    <t>Organization/Purpose*</t>
  </si>
  <si>
    <t xml:space="preserve">         ADVANCE RENTAL INC (CUR MO)</t>
  </si>
  <si>
    <t xml:space="preserve">         BOOK LEASES CAPITALIZED FOR TAX</t>
  </si>
  <si>
    <t>Transmssn Elec by Others</t>
  </si>
  <si>
    <t>566</t>
  </si>
  <si>
    <t>Misc Transmission Expenses</t>
  </si>
  <si>
    <t>567</t>
  </si>
  <si>
    <t>Maintenance of Overhead Lines</t>
  </si>
  <si>
    <t>572</t>
  </si>
  <si>
    <t>Maint of Underground Lines</t>
  </si>
  <si>
    <t>573</t>
  </si>
  <si>
    <t>Maint of Misc Trnsmssion Plt</t>
  </si>
  <si>
    <t>580</t>
  </si>
  <si>
    <t>581</t>
  </si>
  <si>
    <t>582</t>
  </si>
  <si>
    <t>Station Expenses</t>
  </si>
  <si>
    <t>584</t>
  </si>
  <si>
    <t>585</t>
  </si>
  <si>
    <t>II-D-3.5 NUMBER OF EMPLOYEES</t>
  </si>
  <si>
    <t>II-D-3.6 PAYMENTS OTHER THAN STANDARD PAY BY FUNCTION</t>
  </si>
  <si>
    <t>II-D-4 SUMMARY OF EXCLUSIONS FROM TEST YEAR</t>
  </si>
  <si>
    <t>(Discount)</t>
  </si>
  <si>
    <t>Expenses</t>
  </si>
  <si>
    <t>Stock</t>
  </si>
  <si>
    <t>Par</t>
  </si>
  <si>
    <t>Outstanding</t>
  </si>
  <si>
    <t>Money</t>
  </si>
  <si>
    <t>XX</t>
  </si>
  <si>
    <t>Misc Equip</t>
  </si>
  <si>
    <t>Communication equi</t>
  </si>
  <si>
    <t>Lab Equip</t>
  </si>
  <si>
    <t>Tools, Shop &amp; Garage Equip</t>
  </si>
  <si>
    <t>Store Equipment</t>
  </si>
  <si>
    <t>Transportation equipment</t>
  </si>
  <si>
    <t>A391 Office Furniture</t>
  </si>
  <si>
    <t>ITC Amortization</t>
  </si>
  <si>
    <t>A928</t>
  </si>
  <si>
    <t>Regulatory Commission expenses</t>
  </si>
  <si>
    <t>XX/XX/XX</t>
  </si>
  <si>
    <t>X</t>
  </si>
  <si>
    <t>Plus:</t>
  </si>
  <si>
    <t>Unamortized Premium (Discount)</t>
  </si>
  <si>
    <t>Adjusted Annual Preferred Trust Securities Requirement</t>
  </si>
  <si>
    <t>Adjusted Cost of Preferred Trust Securities (Line 30/Line 19)</t>
  </si>
  <si>
    <t>Schedule II-C-2.4</t>
  </si>
  <si>
    <t>Admin. &amp; General Salaries</t>
  </si>
  <si>
    <t>A921</t>
  </si>
  <si>
    <t>Office Supplies</t>
  </si>
  <si>
    <t>A925</t>
  </si>
  <si>
    <t>Injuries &amp; Damages</t>
  </si>
  <si>
    <t>A930</t>
  </si>
  <si>
    <t>Misc. General Expense</t>
  </si>
  <si>
    <t>A935</t>
  </si>
  <si>
    <t>610A</t>
  </si>
  <si>
    <t>613C</t>
  </si>
  <si>
    <t xml:space="preserve">    Redeemed Stock (Sched.II-C-2.2)</t>
  </si>
  <si>
    <t>Explanation of Adjustments</t>
  </si>
  <si>
    <t>II-E-1 DEPRECIATION &amp; AMORTIZATION EXPENSE</t>
  </si>
  <si>
    <t>Depreciation and Amortization Expense</t>
  </si>
  <si>
    <t>Direct Assigned</t>
  </si>
  <si>
    <t>Transmission Plant</t>
  </si>
  <si>
    <t>A373</t>
  </si>
  <si>
    <t>General Plant</t>
  </si>
  <si>
    <t>Taxes Other than Income Taxes</t>
  </si>
  <si>
    <t>FERC</t>
  </si>
  <si>
    <t>Miscellaneous Revenue</t>
  </si>
  <si>
    <t>Rent From Electric Property</t>
  </si>
  <si>
    <t>Other Electric Revenue</t>
  </si>
  <si>
    <t>Information &amp; Instruct Advrtis</t>
  </si>
  <si>
    <t>910</t>
  </si>
  <si>
    <t>A580</t>
  </si>
  <si>
    <t>Acct No.</t>
  </si>
  <si>
    <t>Timing Difference</t>
  </si>
  <si>
    <t>Customer Svc. &amp; Infor.</t>
  </si>
  <si>
    <t>A906.E</t>
  </si>
  <si>
    <t>Customer Assistance</t>
  </si>
  <si>
    <t>A908.E</t>
  </si>
  <si>
    <t>A909.C</t>
  </si>
  <si>
    <t>Inform. &amp; Instruct. Adv. Exp.</t>
  </si>
  <si>
    <t>Subtotal 906-909</t>
  </si>
  <si>
    <t>A907</t>
  </si>
  <si>
    <t>A910</t>
  </si>
  <si>
    <t>Misc. Cust. Service &amp; Inform.</t>
  </si>
  <si>
    <t>Subtotal 907&amp;910</t>
  </si>
  <si>
    <t>Subtotal -Cust. Service &amp; Information</t>
  </si>
  <si>
    <t xml:space="preserve">         REMOVAL CST</t>
  </si>
  <si>
    <t xml:space="preserve">         DEFD TAX GAIN - SEC REG ASSET</t>
  </si>
  <si>
    <t xml:space="preserve">         CONTRIBUTIONS IN AID OF CONSTRUCTION</t>
  </si>
  <si>
    <t>Taxable Component of Return</t>
  </si>
  <si>
    <t>Tax Factor</t>
  </si>
  <si>
    <t>Federal Income Taxes Before Adjust.</t>
  </si>
  <si>
    <t>Monthly</t>
  </si>
  <si>
    <t>Tax</t>
  </si>
  <si>
    <t>Book</t>
  </si>
  <si>
    <t>II-E-4.5 RATE CASE EXPENSE</t>
  </si>
  <si>
    <t>II-D-1.1 MONTHLY OPERATIONS AND MAINTENANCE EXPENSE</t>
  </si>
  <si>
    <t>Maint Supv &amp; Engineering</t>
  </si>
  <si>
    <t>Net Balance of Unamortized Gains (Losses) Not</t>
  </si>
  <si>
    <t>A353</t>
  </si>
  <si>
    <t>A923</t>
  </si>
  <si>
    <t>A926</t>
  </si>
  <si>
    <t>ties to financials</t>
  </si>
  <si>
    <t>TOTAL BUSINESS/ECONOMIC DUES</t>
  </si>
  <si>
    <t>Franchise and Consents/Reg. Assets/Liabilities</t>
  </si>
  <si>
    <t>Other Tangible Prop - Depletable</t>
  </si>
  <si>
    <t>Other Tangible Prop - Depr</t>
  </si>
  <si>
    <t>Allocated Parent Company Tax Savings</t>
  </si>
  <si>
    <t>ADFIT - TOTAL</t>
  </si>
  <si>
    <t>Net Balance of Debt (Sched.II-C-2.4)</t>
  </si>
  <si>
    <t xml:space="preserve">         REG ASSET - DEFERRED DEFEASANCE INTEREST</t>
  </si>
  <si>
    <t>Existing Rates</t>
  </si>
  <si>
    <t>Net Balance of Preferred Stock (Sched.II-C-2.2)</t>
  </si>
  <si>
    <t xml:space="preserve">   Other Revenue Credits</t>
  </si>
  <si>
    <t>U.G. Conductors &amp; Devices-Primary</t>
  </si>
  <si>
    <t>Line Transformers-Primary</t>
  </si>
  <si>
    <t>MET</t>
  </si>
  <si>
    <t>A912</t>
  </si>
  <si>
    <t>A913</t>
  </si>
  <si>
    <t>Misc Sales Exp</t>
  </si>
  <si>
    <t>A917</t>
  </si>
  <si>
    <t>Customer Records &amp; Collection</t>
  </si>
  <si>
    <t>Maintenance of Meters</t>
  </si>
  <si>
    <t>598</t>
  </si>
  <si>
    <t>Maint of Misc Distribution Plt</t>
  </si>
  <si>
    <t xml:space="preserve">Subtotal </t>
  </si>
  <si>
    <t>901</t>
  </si>
  <si>
    <t>Supervision - Customer Accts</t>
  </si>
  <si>
    <t>902</t>
  </si>
  <si>
    <t>Meter Reading Expenses</t>
  </si>
  <si>
    <t>903</t>
  </si>
  <si>
    <t>Cust Records &amp; Collection Exp</t>
  </si>
  <si>
    <t>904</t>
  </si>
  <si>
    <t>905</t>
  </si>
  <si>
    <t>Misc Customer Accounts Exp</t>
  </si>
  <si>
    <t>Amortization of ITC</t>
  </si>
  <si>
    <t>Distribution-Maintenance-Total</t>
  </si>
  <si>
    <t>Customer Accounting Expenses</t>
  </si>
  <si>
    <t>A902</t>
  </si>
  <si>
    <t>520A</t>
  </si>
  <si>
    <t>Year 2007</t>
  </si>
  <si>
    <t>Federal Income Taxes</t>
  </si>
  <si>
    <t>Deductions:</t>
  </si>
  <si>
    <t xml:space="preserve">  ITC Amortization</t>
  </si>
  <si>
    <t>Additions:</t>
  </si>
  <si>
    <t>Plant Held for Future Use</t>
  </si>
  <si>
    <t>A107</t>
  </si>
  <si>
    <t>Customer Deposits</t>
  </si>
  <si>
    <t>Working Capital</t>
  </si>
  <si>
    <t>Payroll-Related</t>
  </si>
  <si>
    <t>FICA</t>
  </si>
  <si>
    <t>FUTA</t>
  </si>
  <si>
    <t>Property Related</t>
  </si>
  <si>
    <t>State Gross Receipts</t>
  </si>
  <si>
    <t>Franchise</t>
  </si>
  <si>
    <t>Adjustment</t>
  </si>
  <si>
    <t xml:space="preserve">    Redeemed Securities (Sched.II-C-2.3)</t>
  </si>
  <si>
    <t xml:space="preserve">    in Col.(h) of Schedule II-C-2.3</t>
  </si>
  <si>
    <t>Requested Rate Base</t>
  </si>
  <si>
    <t>Return on Rate Base In Revenue Requirement</t>
  </si>
  <si>
    <t>Year</t>
  </si>
  <si>
    <t>Gross Margins Tax</t>
  </si>
  <si>
    <t>II-D-2.6c SUMMARY OF PROFESSIONAL DUES</t>
  </si>
  <si>
    <t xml:space="preserve">    Total Current Federal Income Taxes</t>
  </si>
  <si>
    <t>TOTAL-CUSTOMER SERVICE &amp; INFO.&amp; ACCOUNTING EXPENSES</t>
  </si>
  <si>
    <t>911</t>
  </si>
  <si>
    <t>912</t>
  </si>
  <si>
    <t>913</t>
  </si>
  <si>
    <t>July</t>
  </si>
  <si>
    <t>August</t>
  </si>
  <si>
    <t>Unamort. Gains (Losses) on Redeemed Stock</t>
  </si>
  <si>
    <t>TOTAL WORKING CAPITAL</t>
  </si>
  <si>
    <t>TOTAL TRAN, DIST PLANT-NET</t>
  </si>
  <si>
    <t>Test Year</t>
  </si>
  <si>
    <t>Request</t>
  </si>
  <si>
    <t>Expense</t>
  </si>
  <si>
    <t>II-D-2 ADMINISTRATIVE &amp; GENERAL EXPENSE</t>
  </si>
  <si>
    <t>920</t>
  </si>
  <si>
    <t>Consolidated Tax Savings</t>
  </si>
  <si>
    <t>913D</t>
  </si>
  <si>
    <t>2300001</t>
  </si>
  <si>
    <t>Asset Retirement Obligations</t>
  </si>
  <si>
    <t>Minus:  Other Revenues</t>
  </si>
  <si>
    <t>Prior year 3</t>
  </si>
  <si>
    <t>Remaining</t>
  </si>
  <si>
    <t>Life</t>
  </si>
  <si>
    <t>Maintenance of General Plant</t>
  </si>
  <si>
    <t>Pre 1971 Unamortized ITC</t>
  </si>
  <si>
    <t>569</t>
  </si>
  <si>
    <t>Maintenance of Structures</t>
  </si>
  <si>
    <t>570</t>
  </si>
  <si>
    <t>Maint of Station Equipment</t>
  </si>
  <si>
    <t>571</t>
  </si>
  <si>
    <t>Taxable Income</t>
  </si>
  <si>
    <t>(9)</t>
  </si>
  <si>
    <t>(10)</t>
  </si>
  <si>
    <t>1-A-1</t>
  </si>
  <si>
    <t xml:space="preserve">         CHARITABLE CONTRIBUTION CARRYFRWD</t>
  </si>
  <si>
    <t xml:space="preserve">         DEPRECIATION</t>
  </si>
  <si>
    <t xml:space="preserve">         CAPITALIZED RELOCATION COSTS</t>
  </si>
  <si>
    <t>TOTAL INDUSTRY DUES</t>
  </si>
  <si>
    <t>This schedule is not applicable to AEP Texas Central Company, because no advertising costs were capitalized during the test year.</t>
  </si>
  <si>
    <t>Purpose</t>
  </si>
  <si>
    <t>Estimated</t>
  </si>
  <si>
    <t xml:space="preserve">         ACCRUED SALES &amp; USE TAX RESERVE</t>
  </si>
  <si>
    <t>II-C-2.1</t>
  </si>
  <si>
    <t>No.</t>
  </si>
  <si>
    <t>Non-Electric Revenue</t>
  </si>
  <si>
    <t>A454</t>
  </si>
  <si>
    <t>A450</t>
  </si>
  <si>
    <t>Forfeited Discount</t>
  </si>
  <si>
    <t>A451</t>
  </si>
  <si>
    <t>System Control and Load Dispatching</t>
  </si>
  <si>
    <t>Addition</t>
  </si>
  <si>
    <t>Tax Class</t>
  </si>
  <si>
    <t>Convention</t>
  </si>
  <si>
    <t>Test Period Amount Booked</t>
  </si>
  <si>
    <t>Amount Requested</t>
  </si>
  <si>
    <t xml:space="preserve">    Item Deferred</t>
  </si>
  <si>
    <t>Basis</t>
  </si>
  <si>
    <t xml:space="preserve">(x) Tax Rate % </t>
  </si>
  <si>
    <t>Basis**</t>
  </si>
  <si>
    <t>Depreciation</t>
  </si>
  <si>
    <t>I-A-1</t>
  </si>
  <si>
    <t>II-E-3.5</t>
  </si>
  <si>
    <t xml:space="preserve">     Senior Unsecured Notes</t>
  </si>
  <si>
    <t>12 Months Ended 06/30/15</t>
  </si>
  <si>
    <t>1-A-1    D29</t>
  </si>
  <si>
    <t>1-A-1     F29</t>
  </si>
  <si>
    <t>1-A-1    G29</t>
  </si>
  <si>
    <t>h29+i29-j29</t>
  </si>
  <si>
    <t>**</t>
  </si>
  <si>
    <t>** Average cost is the daily average cost for the test year ending June 30, 2015</t>
  </si>
  <si>
    <t>TRANS-DIST-MET-TDCS</t>
  </si>
  <si>
    <t>1650010      Prepaid Pension Benefits</t>
  </si>
  <si>
    <t>1650001      Prepaid Insurance</t>
  </si>
  <si>
    <t>1650014      FAS 158 Qual Contra Asset</t>
  </si>
  <si>
    <t>1650021      Prepaid Insurance - EIS</t>
  </si>
  <si>
    <t>1650023      Prepaid Lease</t>
  </si>
  <si>
    <t>1650035      PRW Without MED-D Benefits</t>
  </si>
  <si>
    <t>1650037      FAS158 Contra-PRW Exclud Med-D</t>
  </si>
  <si>
    <t xml:space="preserve"> 011C-DFIT</t>
  </si>
  <si>
    <t xml:space="preserve"> TAX CREDIT C/F - DEF TAX ASSET</t>
  </si>
  <si>
    <t xml:space="preserve"> PROVISION FOR POSSIBLE REFUNDS</t>
  </si>
  <si>
    <t xml:space="preserve"> PROV WORKER'S COMP</t>
  </si>
  <si>
    <t xml:space="preserve"> SUPPLEMENTAL EXECUTIVE RETIREMENT PLAN</t>
  </si>
  <si>
    <t>605F</t>
  </si>
  <si>
    <t xml:space="preserve">  ACCRD SUP EXEC RETIR PLAN COSTS-SFAS 158</t>
  </si>
  <si>
    <t xml:space="preserve"> ACCRD BK SUP. SAVINGS PLAN EXP</t>
  </si>
  <si>
    <t xml:space="preserve"> ACCRUED PSI PLAN EXP</t>
  </si>
  <si>
    <t xml:space="preserve"> BK PROV UNCOLL ACCTS - ST</t>
  </si>
  <si>
    <t xml:space="preserve"> ACCRD COMPANYWIDE INCENTV PLAN</t>
  </si>
  <si>
    <t xml:space="preserve"> ACCRD ENVIRONMENTAL LIAB-CURRENT</t>
  </si>
  <si>
    <t xml:space="preserve"> ACCRUED BOOK VACATION PAY</t>
  </si>
  <si>
    <t>613K</t>
  </si>
  <si>
    <t xml:space="preserve"> (ICDP)-INCENTIVE COMP DEFERRAL PLAN</t>
  </si>
  <si>
    <t>615B</t>
  </si>
  <si>
    <t xml:space="preserve"> ACCRUED INTEREST-LONG-TERM - FIN 48</t>
  </si>
  <si>
    <t>630E</t>
  </si>
  <si>
    <t xml:space="preserve"> DEFD REVENUES-DEFD EQUITY RETURN-SEC</t>
  </si>
  <si>
    <t xml:space="preserve"> ADVANCE RENTAL INC (CUR MO)</t>
  </si>
  <si>
    <t>664B</t>
  </si>
  <si>
    <t xml:space="preserve"> REG LIAB-AMI SURCHARGE IN TEXAS</t>
  </si>
  <si>
    <t>667H</t>
  </si>
  <si>
    <t xml:space="preserve"> SECURITIZATION DEFD EQUITY INCOME - LONG-TERM</t>
  </si>
  <si>
    <t xml:space="preserve"> ACCRD SFAS 106 PST RETIRE EXP</t>
  </si>
  <si>
    <t>906F</t>
  </si>
  <si>
    <t xml:space="preserve"> ACCRD OPEB COSTS - SFAS 158</t>
  </si>
  <si>
    <t xml:space="preserve">  ACCRD SFAS 112 PST EMPLOY BEN</t>
  </si>
  <si>
    <t xml:space="preserve"> ACCRD BOOK ARO EXPENSE - SFAS 143</t>
  </si>
  <si>
    <t>911V</t>
  </si>
  <si>
    <t xml:space="preserve">  ACCRD SIT TX RESERVE-LNG-TERM-FIN 48</t>
  </si>
  <si>
    <t>940X</t>
  </si>
  <si>
    <t xml:space="preserve">  IRS CAPITALIZATION ADJUSTMENT</t>
  </si>
  <si>
    <t xml:space="preserve"> CHARITABLE CONTRIBUTION CARRYFRWD</t>
  </si>
  <si>
    <t xml:space="preserve"> DEFD TAX GAIN - SEC I REG ASSET</t>
  </si>
  <si>
    <t>561D</t>
  </si>
  <si>
    <t xml:space="preserve"> DEFD TAX GAIN - SECURITZTN II REG ASSET </t>
  </si>
  <si>
    <t>561I</t>
  </si>
  <si>
    <t xml:space="preserve"> DEFD TAX GAIN - SECURITZTN III REG ASSET</t>
  </si>
  <si>
    <t xml:space="preserve"> PROVISION FOR DAMAGES</t>
  </si>
  <si>
    <t xml:space="preserve"> ACCRUED BK PENSION EXPENSE</t>
  </si>
  <si>
    <t>605C</t>
  </si>
  <si>
    <t xml:space="preserve"> ACCRUED BK PENSION COSTS - SFAS 158</t>
  </si>
  <si>
    <t xml:space="preserve"> RATE CASE DEFD CHGS</t>
  </si>
  <si>
    <t xml:space="preserve"> REG ASSET-DEFERRED DEFEASANCE INTEREST</t>
  </si>
  <si>
    <t>661R</t>
  </si>
  <si>
    <t xml:space="preserve"> REG ASSET-SFAS 158 - PENSIONS</t>
  </si>
  <si>
    <t>661S</t>
  </si>
  <si>
    <t xml:space="preserve"> REG ASSET-SFAS 158 - SERP</t>
  </si>
  <si>
    <t>661T</t>
  </si>
  <si>
    <t xml:space="preserve"> REG ASSET-SFAS 158 - OPEB</t>
  </si>
  <si>
    <t>661Y</t>
  </si>
  <si>
    <t xml:space="preserve"> REG ASSET-ADVANCED METERING SYSTEM</t>
  </si>
  <si>
    <t>664E</t>
  </si>
  <si>
    <t>664F</t>
  </si>
  <si>
    <t>664Q</t>
  </si>
  <si>
    <t xml:space="preserve"> REG ASSET-UND/REC-TRANS CST RECOV FACTR</t>
  </si>
  <si>
    <t>669J</t>
  </si>
  <si>
    <t xml:space="preserve"> REG ASSET-ENERGY EFFICIENCY RECOVERY</t>
  </si>
  <si>
    <t xml:space="preserve"> LOSS ON REACQUIRED DEBT</t>
  </si>
  <si>
    <t xml:space="preserve"> REG ASSET-REACQ DEBT</t>
  </si>
  <si>
    <t xml:space="preserve"> LOSS ON REACQ DEBT - SECURITIZATION</t>
  </si>
  <si>
    <t>906D</t>
  </si>
  <si>
    <t xml:space="preserve"> SFAS 106 PST RETIRE EXP - NON-DEDUCT CONT</t>
  </si>
  <si>
    <t>906Z</t>
  </si>
  <si>
    <t xml:space="preserve"> SFAS 106 - MEDICARE SUBSIDY - (PPACA)-REG ASSET</t>
  </si>
  <si>
    <t xml:space="preserve"> SECURITIZATION II REGULATORY ASSETS</t>
  </si>
  <si>
    <t>615C</t>
  </si>
  <si>
    <t>911W</t>
  </si>
  <si>
    <t>Reg Asset-Catastrophe Reserve</t>
  </si>
  <si>
    <t>Non-AMI Meters</t>
  </si>
  <si>
    <t>Non-AMI Meter Amortization</t>
  </si>
  <si>
    <t>SFAS 106 Medicare Subsidy</t>
  </si>
  <si>
    <t>SFAS 109 Flow Thru Defd FIT</t>
  </si>
  <si>
    <t>Return on Rate Base  ii-b d39</t>
  </si>
  <si>
    <t xml:space="preserve">         PROVISION FOR  POSSIBLE REVENUE REFUNDS</t>
  </si>
  <si>
    <t xml:space="preserve">         ACCRUED INTEREST -LT - FIN 48</t>
  </si>
  <si>
    <t xml:space="preserve">         (ICDP)-INCENTIVE COMP DEFERRAL PLAN</t>
  </si>
  <si>
    <t xml:space="preserve">         ACCRUED OPEB COSTS - SFAS 158</t>
  </si>
  <si>
    <t xml:space="preserve">         O/U RECOVERY SECURITIZATION REVENUE</t>
  </si>
  <si>
    <t xml:space="preserve">         PROVISION FOR WORKER'S COMP</t>
  </si>
  <si>
    <t xml:space="preserve">         REG ASSET-SFAS 158 - SERP</t>
  </si>
  <si>
    <t xml:space="preserve">         REG ASSET - REACQUISITION OF DEBT</t>
  </si>
  <si>
    <t xml:space="preserve">         PROVISION FOR  UNCOLLECTIBLE  ACCOUNTS</t>
  </si>
  <si>
    <t xml:space="preserve">         REG ASSET-SFAS 158 - OPEB</t>
  </si>
  <si>
    <t xml:space="preserve">         SFAS 106 - MEDICARE SUBSIDY - (PPACA)-REG ASSET</t>
  </si>
  <si>
    <t xml:space="preserve">         MTM BK GAIN-A/L-TAX DEFL</t>
  </si>
  <si>
    <t xml:space="preserve">         REG ASSET-ADVANCED METERING SYSTEM</t>
  </si>
  <si>
    <t xml:space="preserve">         REG ASSET-NON-AMI METERS</t>
  </si>
  <si>
    <t xml:space="preserve">         REG ASSET-NON-AMI METERS - AMORT</t>
  </si>
  <si>
    <t xml:space="preserve">         REG ASSET-UND/REC-TRANS CST RECOV FACTR</t>
  </si>
  <si>
    <t xml:space="preserve">         ACCRUED SIT TAX RESERVE-ST-FIN 48</t>
  </si>
  <si>
    <t xml:space="preserve">         ACCRD SUP EXEC RETIRE PLAN COSTS - SFAS 158</t>
  </si>
  <si>
    <t xml:space="preserve">         ACCRUED ENVIRONMENTAL LIABILITY</t>
  </si>
  <si>
    <t xml:space="preserve">         ACCRUED INTEREST -ST - FIN 48</t>
  </si>
  <si>
    <t xml:space="preserve">         ACCRUED SEVERANCE BENEFITS</t>
  </si>
  <si>
    <t xml:space="preserve">         ACCRUED SFAS 106 POST RETIREMENT EXPENSE</t>
  </si>
  <si>
    <t xml:space="preserve">         BOOK/TAX UNIT OF PROPERTY ADJ</t>
  </si>
  <si>
    <t xml:space="preserve">         BOOK/TAX UNIT OF PROPERTY ADJ - SEC 481</t>
  </si>
  <si>
    <t xml:space="preserve">         R &amp; D DEDUCTION - SEC 174</t>
  </si>
  <si>
    <t xml:space="preserve">         DEFD REVENUES-DEFD EQUITY RETURN - SEC</t>
  </si>
  <si>
    <t xml:space="preserve">         REG ASSET-SFAS 158 - PENSIONS</t>
  </si>
  <si>
    <t xml:space="preserve">         REG ASSET-ENERGY EFFICIENCY RECOVERY</t>
  </si>
  <si>
    <t xml:space="preserve">         ACCRUED CIP - ENGAGE TO GAIN</t>
  </si>
  <si>
    <t xml:space="preserve">         SECURITIZATION DEFD EQUITY INCOME - LONG-TERM</t>
  </si>
  <si>
    <t xml:space="preserve">         REG LIABILITY - AMI SURCHARGE IN TEXAS</t>
  </si>
  <si>
    <t xml:space="preserve">         IRS CAPITALIZATION ADJUSTMENT</t>
  </si>
  <si>
    <t xml:space="preserve">         ACCRUED ASSET RETIREMENT OBLIGATION SFAS 143</t>
  </si>
  <si>
    <t xml:space="preserve">         ACCRD BENEFIT COSTS</t>
  </si>
  <si>
    <t xml:space="preserve">         ACCRUED BOOK PENSION COSTS - SFAS 158</t>
  </si>
  <si>
    <t xml:space="preserve">         CAPITALIZED SOFTWARE COST-BOOK</t>
  </si>
  <si>
    <t xml:space="preserve">         ACCRUED SIT TAX RESERVE-LT-FIN 48</t>
  </si>
  <si>
    <t xml:space="preserve">         CAPITALIZED SOFTWARE COSTS - TAX</t>
  </si>
  <si>
    <t xml:space="preserve">         ROUNDING</t>
  </si>
  <si>
    <t>Year 2008</t>
  </si>
  <si>
    <t>Year 2009</t>
  </si>
  <si>
    <t>Year 2010</t>
  </si>
  <si>
    <t>Year 2011</t>
  </si>
  <si>
    <t>Year 2012</t>
  </si>
  <si>
    <t>Year 2013</t>
  </si>
  <si>
    <t>Year 2014</t>
  </si>
  <si>
    <t>Section /</t>
  </si>
  <si>
    <t>Regulation</t>
  </si>
  <si>
    <t>1823223</t>
  </si>
  <si>
    <t>1823224</t>
  </si>
  <si>
    <t>1823299</t>
  </si>
  <si>
    <t>1823301</t>
  </si>
  <si>
    <t>Year 2006</t>
  </si>
  <si>
    <t>A931</t>
  </si>
  <si>
    <t>Vendor</t>
  </si>
  <si>
    <t xml:space="preserve">Prior Year 3 </t>
  </si>
  <si>
    <t>2530000</t>
  </si>
  <si>
    <t>2530050</t>
  </si>
  <si>
    <t>2530112</t>
  </si>
  <si>
    <t>2530124</t>
  </si>
  <si>
    <t>Other Deferred Credits</t>
  </si>
  <si>
    <t>Deferred Rev -Pole Attachments</t>
  </si>
  <si>
    <t>Other Deferred Credits-Curr</t>
  </si>
  <si>
    <t>Contr In Aid of Constr Advance</t>
  </si>
  <si>
    <t>Work Opportunity</t>
  </si>
  <si>
    <t xml:space="preserve"> Tax</t>
  </si>
  <si>
    <t>Investment</t>
  </si>
  <si>
    <t>TEST YEAR ENDING 12/31/2018</t>
  </si>
  <si>
    <r>
      <t>II-C-2.8 Financial Statistics</t>
    </r>
    <r>
      <rPr>
        <b/>
        <vertAlign val="superscript"/>
        <sz val="10"/>
        <rFont val="Times New Roman"/>
        <family val="1"/>
      </rPr>
      <t>1</t>
    </r>
  </si>
  <si>
    <t>1650005</t>
  </si>
  <si>
    <t>Other Prepayments</t>
  </si>
  <si>
    <t>1650006</t>
  </si>
  <si>
    <t>12/31/2017 (RETURN)</t>
  </si>
  <si>
    <t>12/31/2018</t>
  </si>
  <si>
    <t>X 21%</t>
  </si>
  <si>
    <t xml:space="preserve">         RATE CASE DEFD CHGS</t>
  </si>
  <si>
    <t>611Y</t>
  </si>
  <si>
    <t>PROVISION FOR LITIGATION</t>
  </si>
  <si>
    <t>613F</t>
  </si>
  <si>
    <t>911F-FIN48</t>
  </si>
  <si>
    <t>FIN 48 DSIT</t>
  </si>
  <si>
    <t>A922</t>
  </si>
  <si>
    <t>980A</t>
  </si>
  <si>
    <t>980J</t>
  </si>
  <si>
    <t>RESTRICTED STOCK PLAN</t>
  </si>
  <si>
    <t>PSI - STOCK BASED COMP</t>
  </si>
  <si>
    <t>671D</t>
  </si>
  <si>
    <t>REG ASSET-UNDER RECOV-ADV METER SYS(AMS)</t>
  </si>
  <si>
    <t>520X</t>
  </si>
  <si>
    <t>PROV FOR RATE REFUND-TAX REFORM</t>
  </si>
  <si>
    <t>520Y</t>
  </si>
  <si>
    <t>PROV FOR RATE REFUND-EXCESS PROTECTED</t>
  </si>
  <si>
    <t>FOR TEST YEAR JANUARY 1, 2018, THROUGH DECEMBER 31, 2018</t>
  </si>
  <si>
    <t>940A</t>
  </si>
  <si>
    <t>IRS AUDIT SETTLEMENT</t>
  </si>
  <si>
    <t>EXCESS ADFIT 283 - UNPROTECTED</t>
  </si>
  <si>
    <t>AEP Internal Reports Completed in 2018</t>
  </si>
  <si>
    <t xml:space="preserve">East Texas HVDC Tie Billings Review (2014-2016), report issued February 2018.  </t>
  </si>
  <si>
    <t>Audit of allocations and billings associated with East Texas Tie.</t>
  </si>
  <si>
    <t xml:space="preserve">Service Delivery, report issued March 2018.  Audit of select distribution processes </t>
  </si>
  <si>
    <t>such as order execution and work order accounting on a company wide basis.</t>
  </si>
  <si>
    <t xml:space="preserve">Aransas Pass and Lon Hill Service Centers, report issued May 2018.  </t>
  </si>
  <si>
    <t>Audit of select environmental, safety and health processes.</t>
  </si>
  <si>
    <t xml:space="preserve">Hurricane Harvey Cost, report issued July 2018.  Audit of cost accumulation </t>
  </si>
  <si>
    <t>associated with Hurricane Harvey.</t>
  </si>
  <si>
    <t xml:space="preserve">Oklaunion Power Station, report issued October 2018.  Audit of select </t>
  </si>
  <si>
    <t>environmental, safety and health processes.</t>
  </si>
  <si>
    <t>Audit of allocations and billings associated with the Oklaunion Power Plant.</t>
  </si>
  <si>
    <t xml:space="preserve">Oklaunion Co-Owner Billings Review (2016 and 2017), report issued November 2018.  </t>
  </si>
  <si>
    <t xml:space="preserve">Customer Service and Revenue, report issued December 2018.  Audit of </t>
  </si>
  <si>
    <t>select customer service and billing processes on a company wide basis.</t>
  </si>
  <si>
    <t>AEP External Reports Completed in 2018</t>
  </si>
  <si>
    <t>AEP TEXAS INC - CENTRAL DIVISION</t>
  </si>
  <si>
    <t>Union Payroll</t>
  </si>
  <si>
    <t>Non-Union Payroll</t>
  </si>
  <si>
    <t>Total Regular Payroll</t>
  </si>
  <si>
    <t>EXCESS ADFIT 282 - PROTECTED</t>
  </si>
  <si>
    <t>EXCESS ADFIT 282 - PROTECTED-TX</t>
  </si>
  <si>
    <t>EXCESS ADFIT 282 - UNPROTECTED-TX</t>
  </si>
  <si>
    <t>EXCESS ADFIT 283 - UNPROTECTED-TX</t>
  </si>
  <si>
    <t>O/U RECOVERY SECURITIZATION REVENUE</t>
  </si>
  <si>
    <t>EXCESS ADFIT 282 - UNPROTECTED</t>
  </si>
  <si>
    <t>Jan 18</t>
  </si>
  <si>
    <t>thru Dec 18</t>
  </si>
  <si>
    <t xml:space="preserve">ACCRD ENVIRONMENTAL LIAB-LONG TERM </t>
  </si>
  <si>
    <t>ACCRUED BK SEVERANCE BENEFITS</t>
  </si>
  <si>
    <t>ACCRUED INTEREST-SHORT-TERM - FIN 48</t>
  </si>
  <si>
    <t>ACCRUED SALES &amp; USE TAX RESERVE</t>
  </si>
  <si>
    <t>ACCRD SIT TX RESERVE-SHRT-TERM-FIN 48</t>
  </si>
  <si>
    <t>REG ASSET-DEFD DIVESTITURE COSTS - MJE</t>
  </si>
  <si>
    <t>GAIN ON REACQUIRED DEBT</t>
  </si>
  <si>
    <t>Amount at</t>
  </si>
  <si>
    <t>to</t>
  </si>
  <si>
    <t>at</t>
  </si>
  <si>
    <t>TCRF</t>
  </si>
  <si>
    <t>Transition Charge 2</t>
  </si>
  <si>
    <t>Transition Charge 3</t>
  </si>
  <si>
    <t>Rider - Competitive Metering</t>
  </si>
  <si>
    <t>Rider - State Colleges and Universities Discount Rider</t>
  </si>
  <si>
    <t>Rider - Advanced Metering Recovery</t>
  </si>
  <si>
    <t>Line No.</t>
  </si>
  <si>
    <t>Lease
Terms</t>
  </si>
  <si>
    <t>Lease
End Date</t>
  </si>
  <si>
    <t>Monthly $</t>
  </si>
  <si>
    <t>Annual $</t>
  </si>
  <si>
    <t>Funct. Factor</t>
  </si>
  <si>
    <t>EXCESS ADFIT 282 - FLOW THRU STATE GROSSUP</t>
  </si>
  <si>
    <t>EXCESS ADFIT 282 - STATE GROSSUP</t>
  </si>
  <si>
    <t>EXCESS ADFIT 282 - STATE GROSSUP Flow Through FIT</t>
  </si>
  <si>
    <t>RESTRICTED STOCK - TAX DEDUCTIBLE</t>
  </si>
  <si>
    <t>FED DEDUCT FOR STATE-PRIOR RTP REVERSAL</t>
  </si>
  <si>
    <t xml:space="preserve">        PROVISION FOR LITIGATION</t>
  </si>
  <si>
    <t xml:space="preserve">         TX ACCEL AMORT - CAPITALIZED SOFTWARE</t>
  </si>
  <si>
    <t xml:space="preserve">         RESTRICTED STOCK PLAN</t>
  </si>
  <si>
    <t xml:space="preserve">         PSI - STOCK BASED COMP</t>
  </si>
  <si>
    <t xml:space="preserve">         REG ASSET-UNDER RECOV-ADV METER SYS(AMS)</t>
  </si>
  <si>
    <t xml:space="preserve"> Gain/Accretion/Other  Items</t>
  </si>
  <si>
    <t>DEC 31,</t>
  </si>
  <si>
    <t>2018</t>
  </si>
  <si>
    <t>TOTAL EDUCATIONAL DUES</t>
  </si>
  <si>
    <t>TOTAL COMMUNITY SERVICE DUES</t>
  </si>
  <si>
    <t>TOTAL OTHER DUES</t>
  </si>
  <si>
    <t>II-D-2.6d SUMMARY OF EDUCATIONAL DUES</t>
  </si>
  <si>
    <t>II-D-2.6e SUMMARY OF COMMUNITY SERVICE DUES</t>
  </si>
  <si>
    <t>II-D-2.6f SUMMARY OF OTHER DUES</t>
  </si>
  <si>
    <t>II-D-2.6g SUMMARY OF POLITICAL DUES</t>
  </si>
  <si>
    <t>II-D-2.6a SUMMARY OF INDUSTRY DUES</t>
  </si>
  <si>
    <t>FOR THE TEST YEAR ENDED 12/31/2018</t>
  </si>
  <si>
    <t>II-D-2.6 SUMMARY OF MEMBERSHIP DUES EXPENSE</t>
  </si>
  <si>
    <t>II-D-2.5 SUMMARY OF CONTR. AND DONATIONS</t>
  </si>
  <si>
    <t>II-D-2.3 SUMMARY OF ADVERTISING, CONTRIBUTIONS &amp; DUES</t>
  </si>
  <si>
    <t>II-D-2.4 SUMMARY OF ADVERTISING EXPENSES</t>
  </si>
  <si>
    <t>II-C-3 INTERNAL/EXTERNAL AUDITS</t>
  </si>
  <si>
    <t>Cost Type</t>
  </si>
  <si>
    <t>(11)</t>
  </si>
  <si>
    <t>Texas Retail Allocation Factor</t>
  </si>
  <si>
    <t>Variance $</t>
  </si>
  <si>
    <t>Variance %</t>
  </si>
  <si>
    <t>(12)</t>
  </si>
  <si>
    <t>(13)</t>
  </si>
  <si>
    <t>(14)</t>
  </si>
  <si>
    <t>(15)</t>
  </si>
  <si>
    <t>(16)</t>
  </si>
  <si>
    <t>TEST YEAR ENDING 21/31/2018</t>
  </si>
  <si>
    <t>Prepaid Employee Benefits</t>
  </si>
  <si>
    <t>December 31, 2018</t>
  </si>
  <si>
    <t>Restricted Stock</t>
  </si>
  <si>
    <t>SWEPCO's annual independent auditor reports are publicly available in 10-K filings available through the link below:</t>
  </si>
  <si>
    <t>http://www.aep.com/investors/FinancialFilingsAndReports/Filings/filings.aspx?section=SWEPCOFilings.</t>
  </si>
  <si>
    <t>1823302</t>
  </si>
  <si>
    <t>SFAS 109 Flow Thru Defd SIT</t>
  </si>
  <si>
    <t>Leases 2018</t>
  </si>
  <si>
    <t>II-D-3.8 PENSION EXPENSE</t>
  </si>
  <si>
    <t>Funct.</t>
  </si>
  <si>
    <t>(Q)</t>
  </si>
  <si>
    <t>(R)</t>
  </si>
  <si>
    <t>(S)</t>
  </si>
  <si>
    <t>(T)</t>
  </si>
  <si>
    <t>(U)</t>
  </si>
  <si>
    <t>MARKET</t>
  </si>
  <si>
    <t>TO</t>
  </si>
  <si>
    <t>NON-RECURRING</t>
  </si>
  <si>
    <t>FOR COMMON</t>
  </si>
  <si>
    <t>DESCRIPTION OF</t>
  </si>
  <si>
    <t>BOOK</t>
  </si>
  <si>
    <t>GAINS/(LOSSES)</t>
  </si>
  <si>
    <t>(ADJUSTED)</t>
  </si>
  <si>
    <t>PRICE</t>
  </si>
  <si>
    <t>Q/P</t>
  </si>
  <si>
    <t>(NET OF TAX)</t>
  </si>
  <si>
    <t>C-S</t>
  </si>
  <si>
    <t>ITEM</t>
  </si>
  <si>
    <t>AEP Texas</t>
  </si>
  <si>
    <t>Loss from Discontinued Operations</t>
  </si>
  <si>
    <t>AEP TEXAS INC</t>
  </si>
  <si>
    <t>$ Millions</t>
  </si>
  <si>
    <t xml:space="preserve">AEP TEXAS INC </t>
  </si>
  <si>
    <t>Commercial Paper</t>
  </si>
  <si>
    <t>Average Daily Balance</t>
  </si>
  <si>
    <t>Average Cost</t>
  </si>
  <si>
    <t>Month Ended:</t>
  </si>
  <si>
    <t>12 Months Ended December 31, 2018</t>
  </si>
  <si>
    <t>Other (Adv to Affiliates)</t>
  </si>
  <si>
    <t>End of Monitoring Period</t>
  </si>
  <si>
    <t>Senior Note, Series 2008B</t>
  </si>
  <si>
    <t>Senior Note, Series A</t>
  </si>
  <si>
    <t>Senior Note, Series B - 3.81%</t>
  </si>
  <si>
    <t>Senior Note, Series B - 6.65%</t>
  </si>
  <si>
    <t>Senior Note, Series C</t>
  </si>
  <si>
    <t>Senior Note, Series C 2.40%</t>
  </si>
  <si>
    <t>Senior Note, Series D</t>
  </si>
  <si>
    <t>Senior Note, Series D 3.80%</t>
  </si>
  <si>
    <t>Senior Note, Series E</t>
  </si>
  <si>
    <t>Senior Note, Series E 3.95%</t>
  </si>
  <si>
    <t>Senior Note, Series F</t>
  </si>
  <si>
    <t>Senior Note, Series G</t>
  </si>
  <si>
    <t>Senior Notes, Series C</t>
  </si>
  <si>
    <t>Senior Notes, Series D</t>
  </si>
  <si>
    <t>Matagorda Cnty Navigation Dist. #1 PCRB, Series 2008-1</t>
  </si>
  <si>
    <t>Matagorda Cnty Navigation Dist. #1 PCRB, Series 2008-2</t>
  </si>
  <si>
    <t>Matagorda Cnty Navigation District #1, Series 1996</t>
  </si>
  <si>
    <t>Matagorda Cnty Navigation District #1, Series 2005A</t>
  </si>
  <si>
    <t>Matagorda Cnty Navigation District #1, Series 2005B</t>
  </si>
  <si>
    <t>Matagorda PCB Series 2001A</t>
  </si>
  <si>
    <t>Red River Authority of Texas PCRB (CPL, PSO, WTU)</t>
  </si>
  <si>
    <t>3 yr Credit Facility - TNC</t>
  </si>
  <si>
    <t>3 yr Credit Facility - TCC</t>
  </si>
  <si>
    <t>Goodfellow Air Force Base</t>
  </si>
  <si>
    <t>Adjusted to 45/55 Capital Structure</t>
  </si>
  <si>
    <t>II-C-2.1 WEIGHTED AVERAGE COST OF CAPITAL</t>
  </si>
  <si>
    <t>DCRF</t>
  </si>
  <si>
    <t xml:space="preserve">Rider - Energy Efficiency </t>
  </si>
  <si>
    <t>Transition Charge Allowance</t>
  </si>
  <si>
    <t xml:space="preserve">Rider - Merger Savings </t>
  </si>
  <si>
    <t>II-D-3.9 POSTRETIREMENT BENEFITS OTHER THAN PENSION</t>
  </si>
  <si>
    <t>TOTREV</t>
  </si>
  <si>
    <t>Accretion</t>
  </si>
  <si>
    <t>TOTAL DEPRECIATION, AMORTIZATION &amp; ACCRETION</t>
  </si>
  <si>
    <t>AMI Over/Under</t>
  </si>
  <si>
    <t>Schedule II-E-2.1</t>
  </si>
  <si>
    <t>Amortization of  Excess Protected DFIT</t>
  </si>
  <si>
    <t>Amortization of  Excess Unprotected DFIT</t>
  </si>
  <si>
    <t xml:space="preserve">    Distribution Customer Meter</t>
  </si>
  <si>
    <t xml:space="preserve">    Transition System Base Rate Charge Adjustment</t>
  </si>
  <si>
    <t xml:space="preserve">    Energy Efficiency Base Rate</t>
  </si>
  <si>
    <t xml:space="preserve">II-B-13 Gain or Loss on Sale of Utility Assets </t>
  </si>
  <si>
    <t>4116000</t>
  </si>
  <si>
    <t>Gain on dispostion of Plant</t>
  </si>
  <si>
    <t>Amortization of Non-protected excess DFIT</t>
  </si>
  <si>
    <t>Amoritization of Non-protected excess DFIT</t>
  </si>
  <si>
    <t>Composite allocator, comprised of FERC accounts 902 and 903</t>
  </si>
  <si>
    <t>Composite allocator, comprised of FERC accounts 906, 908 and 909</t>
  </si>
  <si>
    <t>C912_7</t>
  </si>
  <si>
    <t>Composite allocator, comprised of FERC accounts 912, 913 and 917</t>
  </si>
  <si>
    <t>Dist Maintenance composite allocaytor comprised of FERC acconts 591-598.1</t>
  </si>
  <si>
    <t>GNLPLT-N</t>
  </si>
  <si>
    <t>PLTXGNL-N</t>
  </si>
  <si>
    <t>PLTSVC-NX</t>
  </si>
  <si>
    <t>SQFT</t>
  </si>
  <si>
    <t>TOMXFP</t>
  </si>
  <si>
    <t>TIME</t>
  </si>
  <si>
    <t>Dist Operations composite allocaytor comprised of FERC acconts 581-587 and 589</t>
  </si>
  <si>
    <t>General Plant - Net</t>
  </si>
  <si>
    <t>Payroll, excluding Administrative and General Salaries</t>
  </si>
  <si>
    <t>Net Plant, excliuding General Plant</t>
  </si>
  <si>
    <t>Net Plant in Service</t>
  </si>
  <si>
    <t>Net Plant in Service excluding Intangible Plant</t>
  </si>
  <si>
    <t>Building Square Footage</t>
  </si>
  <si>
    <t>Total Operations and Maintenance Expenses, excluding Fuel and Purchased Power</t>
  </si>
  <si>
    <t>Customer Service Records allocator, based on the number of hours to develop anc use these records</t>
  </si>
  <si>
    <t>D902_3</t>
  </si>
  <si>
    <t>D906_9</t>
  </si>
  <si>
    <t>Distribution allocator, comprised of FERC accounts 902 and 903</t>
  </si>
  <si>
    <t>Distribution allocator, comprised of FERC accounts 906, 908 and 909</t>
  </si>
  <si>
    <t>Distribution allocator, comprised of FERC accounts 912, 913 and 917</t>
  </si>
  <si>
    <t>D912_7</t>
  </si>
  <si>
    <t>DPAYXAG</t>
  </si>
  <si>
    <t>Distribution Payroll, excluding Administrative and General Salaries</t>
  </si>
  <si>
    <t>Distribution Net Plant, excliuding General Plant</t>
  </si>
  <si>
    <t>DPLTXGNL-N</t>
  </si>
  <si>
    <t>DPLTSVC-N</t>
  </si>
  <si>
    <t>Distribution Net Plant in Service</t>
  </si>
  <si>
    <t>Distribution Net Plant in Service excluding Intangible Plant</t>
  </si>
  <si>
    <t>DPLTSVC-NX</t>
  </si>
  <si>
    <t>Distribution General Plant - Net</t>
  </si>
  <si>
    <t>DGNLPLT-N</t>
  </si>
  <si>
    <t>DSQFT</t>
  </si>
  <si>
    <t>DTOMXFP</t>
  </si>
  <si>
    <t>DTOTREV</t>
  </si>
  <si>
    <t>Distribution Total Revenue Requirement</t>
  </si>
  <si>
    <t>DistributionTotal Operations and Maintenance Expenses, excluding Fuel and Purchased Power</t>
  </si>
  <si>
    <t>Distribution Building Square Footage</t>
  </si>
  <si>
    <t>DIRECT/DPLTSVC-NX</t>
  </si>
  <si>
    <t>DIRECT/DSQFT</t>
  </si>
  <si>
    <t>DIRECT/DPLTXGNL-N</t>
  </si>
  <si>
    <t>DIRECT/DMANDS</t>
  </si>
  <si>
    <t>Materials and Supplies Inventory</t>
  </si>
  <si>
    <t>DMANDS</t>
  </si>
  <si>
    <t>DIRECT/DISTOPX</t>
  </si>
  <si>
    <t>DIRECT/DGNLPLT-N</t>
  </si>
  <si>
    <t>DIRECT/DPLTSVC-N</t>
  </si>
  <si>
    <t>DIRECT/DPAYXAG</t>
  </si>
  <si>
    <t>DIRECT/D902_3</t>
  </si>
  <si>
    <t>DIRECT/DTOMXFP</t>
  </si>
  <si>
    <t>Factor Name</t>
  </si>
  <si>
    <t>DIRECT/DTOTREV</t>
  </si>
  <si>
    <t>II-E-3.7 ADJUSTMENTS TO ACCUMULATED DEFERRED FEDERAL INCOME TAXES</t>
  </si>
  <si>
    <t>TCOS revenues per Docket 49192</t>
  </si>
  <si>
    <t xml:space="preserve">Excerpt from AEP Texas Central and AEP Texas North Credit Agreements: </t>
  </si>
  <si>
    <t>Section 5.02 ( e )</t>
  </si>
  <si>
    <r>
      <rPr>
        <b/>
        <i/>
        <sz val="11"/>
        <rFont val="Times New Roman"/>
        <family val="1"/>
      </rPr>
      <t>Restrictive Agreements</t>
    </r>
    <r>
      <rPr>
        <sz val="11"/>
        <rFont val="Times New Roman"/>
        <family val="1"/>
      </rPr>
      <t>.</t>
    </r>
    <r>
      <rPr>
        <sz val="10"/>
        <rFont val="Times New Roman"/>
        <family val="1"/>
      </rPr>
      <t xml:space="preserve"> Enter into, or permit any Significant Subsidiary</t>
    </r>
  </si>
  <si>
    <t>to enter into (except in connection with or pursuant to any Restructuring Law), any agreement</t>
  </si>
  <si>
    <t>after the date hereof, or amend, supplement or otherwise modify any agreement existing on the</t>
  </si>
  <si>
    <t>date hereof, that imposes any restriction on the ability of any Significant Subsidiary to make</t>
  </si>
  <si>
    <t>payments, directly or indirectly, to its shareholders by way of dividends, advances, repayment of</t>
  </si>
  <si>
    <t>loans or intercompany charges, expenses and accruals or other returns on investments that is</t>
  </si>
  <si>
    <t>more restrictive than any such restriction applicable to such Significant Subsidiary on the date</t>
  </si>
  <si>
    <t>hereof; provided, however, that any Significant Subsidiary may agree to a financial covenant</t>
  </si>
  <si>
    <t>limiting its ratio of Consolidated Debt to Consolidated Capital to no more than 0.675 to 1.000.</t>
  </si>
  <si>
    <t>Defined Terms</t>
  </si>
  <si>
    <r>
      <rPr>
        <b/>
        <i/>
        <sz val="11"/>
        <rFont val="Times New Roman"/>
        <family val="1"/>
      </rPr>
      <t>“Significant Subsidiary</t>
    </r>
    <r>
      <rPr>
        <sz val="10"/>
        <rFont val="Times New Roman"/>
        <family val="1"/>
      </rPr>
      <t>” means, at any time, any Subsidiary of the Borrower that</t>
    </r>
  </si>
  <si>
    <t>constitutes at such time a “significant subsidiary” of the Borrower, as such term is defined in</t>
  </si>
  <si>
    <t>Regulation S-X of the SEC as in effect on the date hereof (17 C.F.R. Part 210); provided,</t>
  </si>
  <si>
    <t>however, that “total assets” as used in Regulation S-X shall not include securitization transition</t>
  </si>
  <si>
    <t>assets, phase-in cost assets or similar assets on the balance sheet of any Subsidiary resulting from</t>
  </si>
  <si>
    <t>the issuance of transition bonds or other asset-backed securities of a similar nature.</t>
  </si>
  <si>
    <r>
      <rPr>
        <b/>
        <i/>
        <sz val="11"/>
        <rFont val="Times New Roman"/>
        <family val="1"/>
      </rPr>
      <t>“Restructuring Law”</t>
    </r>
    <r>
      <rPr>
        <sz val="10"/>
        <rFont val="Times New Roman"/>
        <family val="1"/>
      </rPr>
      <t xml:space="preserve"> means Texas Senate Bill 7, as enacted by the Legislature of the</t>
    </r>
  </si>
  <si>
    <t>State of Texas and signed into law on June 18, 1999, or any similar law applicable to the</t>
  </si>
  <si>
    <t>Borrower or any Subsidiary of the Borrower governing the deregulation or restructuring of the</t>
  </si>
  <si>
    <t>electric power industry.</t>
  </si>
  <si>
    <r>
      <rPr>
        <b/>
        <i/>
        <sz val="11"/>
        <rFont val="Times New Roman"/>
        <family val="1"/>
      </rPr>
      <t>“Consolidated Debt”</t>
    </r>
    <r>
      <rPr>
        <sz val="10"/>
        <rFont val="Times New Roman"/>
        <family val="1"/>
      </rPr>
      <t xml:space="preserve"> of the Borrower means the total principal amount of all Debt</t>
    </r>
  </si>
  <si>
    <t>described in clauses (i) through (v) of the definition of Debt and Guaranties of such Debt of the</t>
  </si>
  <si>
    <t>Borrower and its Consolidated Subsidiaries, excluding, however, (i) Debt of AEP Credit, Inc.</t>
  </si>
  <si>
    <t>that is non-recourse to the Borrower and its Consolidated Subsidiaries in respect of the sale of</t>
  </si>
  <si>
    <t>accounts receivable by the Borrower or its Consolidated Subsidiaries, (ii) Stranded Cost</t>
  </si>
  <si>
    <t>Recovery Bonds, and (iii) Equity-Preferred Securities not to exceed 10% of Consolidated Capital</t>
  </si>
  <si>
    <t>(calculated for purposes of this clause without reference to any Equity-Preferred Securities);</t>
  </si>
  <si>
    <t>provided that Guaranties of Debt included in the total principal amount of Consolidated Debt</t>
  </si>
  <si>
    <t>shall not be added to such total principal amount.</t>
  </si>
  <si>
    <r>
      <rPr>
        <b/>
        <i/>
        <sz val="11"/>
        <rFont val="Times New Roman"/>
        <family val="1"/>
      </rPr>
      <t>“Consolidated Capital”</t>
    </r>
    <r>
      <rPr>
        <sz val="10"/>
        <rFont val="Times New Roman"/>
        <family val="1"/>
      </rPr>
      <t xml:space="preserve"> means the sum of (i) Consolidated Debt of the Borrower and (ii)</t>
    </r>
  </si>
  <si>
    <t>the consolidated equity of all classes of stock (whether common, preferred, mandatorily</t>
  </si>
  <si>
    <t>convertible preferred or preference) of the Borrower, in each case determined in accordance with</t>
  </si>
  <si>
    <t>GAAP, but including Equity-Preferred Securities issued by the Borrower and its Consolidated</t>
  </si>
  <si>
    <t>Subsidiaries and excluding the funded pension and other postretirement benefit plans, net of tax,</t>
  </si>
  <si>
    <t>components of accumulated other comprehensive income (loss).</t>
  </si>
  <si>
    <t>AEP Texas has used a 55% debt and 45% common equity ratio in quantifying its WCOC.  See Schedule II-C-2.1</t>
  </si>
  <si>
    <t>II-E-3.20 EFFECTS OF POST TEST YEAR ADJUSTMENT</t>
  </si>
  <si>
    <t>II-E-3.22 HISTORY OF TAX NORMALIZATION</t>
  </si>
  <si>
    <t>Distribution Total Payroll</t>
  </si>
  <si>
    <t>TOTPAY</t>
  </si>
  <si>
    <t>DTOTPAY</t>
  </si>
  <si>
    <t xml:space="preserve"> REG ASSET-TX  NON AMI METERS</t>
  </si>
  <si>
    <t xml:space="preserve"> REG ASSET-TX NON AMI METERS - AMORT</t>
  </si>
  <si>
    <t>632U</t>
  </si>
  <si>
    <t xml:space="preserve">    BK DEFL-DEMAND SIDE MNGMT EXP</t>
  </si>
  <si>
    <t>562H</t>
  </si>
  <si>
    <t xml:space="preserve">    DEFERRED INTERCOMPANY TAX G/L</t>
  </si>
  <si>
    <t xml:space="preserve">    EXCESS ADFIT 282 - FLOW THRU STATE GROSSUP</t>
  </si>
  <si>
    <t xml:space="preserve">    EXCESS ADFIT 282 - STATE GROSSUP</t>
  </si>
  <si>
    <t xml:space="preserve">    EXCESS ADFIT 282 - STATE GROSSUP Flow Through FIT</t>
  </si>
  <si>
    <t xml:space="preserve">    EXCESS ADFIT 282 - STATE OCI GROSSUP</t>
  </si>
  <si>
    <t>GENERATION ADIT</t>
  </si>
  <si>
    <t>2540052</t>
  </si>
  <si>
    <t>Excess Earnings</t>
  </si>
  <si>
    <t>2530120</t>
  </si>
  <si>
    <t>Environ Remediation LT</t>
  </si>
  <si>
    <t>Other Tangible-Deprc. Asset Retirement Obligation</t>
  </si>
  <si>
    <t xml:space="preserve">         DEFERRED INTERCOMPANY TRANSACTION</t>
  </si>
  <si>
    <t xml:space="preserve">         PROVISION FOR UNCOLLECTIBLE  ACCOUNTS</t>
  </si>
  <si>
    <t xml:space="preserve">         ACCELERATED AMORTIZATION</t>
  </si>
  <si>
    <t xml:space="preserve">         BK DEFL-DEMAND SIDE MNGMT EXP</t>
  </si>
  <si>
    <t xml:space="preserve">         SFAS 109 - DEFD SIT LIABILITY</t>
  </si>
  <si>
    <t xml:space="preserve">         REG ASSET - SFAS 109 DSIT LIAB</t>
  </si>
  <si>
    <t xml:space="preserve">         ACCRD SUP EXEC RETIR PLAN COSTS-SFAS 158</t>
  </si>
  <si>
    <t xml:space="preserve">        ACCRUED INTEREST-LONG-TERM - FIN 48</t>
  </si>
  <si>
    <t>Rider - Tax Refund</t>
  </si>
  <si>
    <t>II-C-2.2 Weighted Average Cost of Preferred Stock</t>
  </si>
  <si>
    <t>For Test Year Ended 12/31/18</t>
  </si>
  <si>
    <t>II-C-2.3 Weighted Average Cost of Preferred Trust Securities</t>
  </si>
  <si>
    <t>II-C-2.3a Adjusted Cost of Preferred Trust Securities</t>
  </si>
  <si>
    <t>Net Proceeds</t>
  </si>
  <si>
    <t>% of Total</t>
  </si>
  <si>
    <t>Issue As</t>
  </si>
  <si>
    <t>Gain or (Loss)</t>
  </si>
  <si>
    <t>on Reacquired</t>
  </si>
  <si>
    <t>Issuance Exp</t>
  </si>
  <si>
    <t>Schedule I-A</t>
  </si>
  <si>
    <t>Schedule I-A-1</t>
  </si>
  <si>
    <t>Schedule II-B</t>
  </si>
  <si>
    <t>1</t>
  </si>
  <si>
    <t>2</t>
  </si>
  <si>
    <t>3</t>
  </si>
  <si>
    <t>4</t>
  </si>
  <si>
    <t>I-A-1 TOTAL COST OF SERVICE BY FUNCTION</t>
  </si>
  <si>
    <t>II-B RATE BASE BY FUNCTION</t>
  </si>
  <si>
    <t>II-B-1 ORIGINAL COST OF UTILITY PLANT</t>
  </si>
  <si>
    <t>*AEP Texas maintains functional ledgers for transmission and distribution.  Please see the testimony of Randall W. Hamlett for Meter and TDCS functionalization.</t>
  </si>
  <si>
    <t>TEST YEAR ENDING 12/31/18</t>
  </si>
  <si>
    <t>29/20</t>
  </si>
  <si>
    <t>29/22</t>
  </si>
  <si>
    <t>29/16</t>
  </si>
  <si>
    <t>29/28</t>
  </si>
  <si>
    <t>Transmission revenue requirement</t>
  </si>
  <si>
    <t>Net change</t>
  </si>
  <si>
    <t>Scheduled II-C-1</t>
  </si>
  <si>
    <t>Schedule II-C-1.1</t>
  </si>
  <si>
    <t>II-B-2 GENERAL PLANT FUNCTIONALIZATION</t>
  </si>
  <si>
    <t>II-B-3 COMMUNICATION EQUIPMENT</t>
  </si>
  <si>
    <t>II-B-4 CONSTRUCTION WORK IN PROGRESS</t>
  </si>
  <si>
    <t>II-B-5 ACCUMULATED DEPRECIATION</t>
  </si>
  <si>
    <t>II-B-6 PLANT HELD FOR FUTURE USE</t>
  </si>
  <si>
    <t>II-B-7 ACCUMULATED PROVISION BALANCES</t>
  </si>
  <si>
    <t>II-B-8 MATERIALS AND SUPPLIES</t>
  </si>
  <si>
    <t>II-B-9 CASH WORKING CAPITAL</t>
  </si>
  <si>
    <t>II-B-10 PREPAYMENTS</t>
  </si>
  <si>
    <t>II-B-11 OTHER RATE BASE ITEMS</t>
  </si>
  <si>
    <t>29</t>
  </si>
  <si>
    <t>29/8</t>
  </si>
  <si>
    <t>No</t>
  </si>
  <si>
    <t>For Test Year Ended 12/31/2018</t>
  </si>
  <si>
    <t>For the test year ended 12/31/2018</t>
  </si>
  <si>
    <t>TEST YEAR ENDED 12/31/2018</t>
  </si>
  <si>
    <t>Schedule II-C-2.6</t>
  </si>
  <si>
    <t>For the test Year ended 12/31/2018</t>
  </si>
  <si>
    <t>Schedule II-C-2.8</t>
  </si>
  <si>
    <t>II-C-2.10 RATING AGENCY REPORTS</t>
  </si>
  <si>
    <t>Schedule II-C-2.10</t>
  </si>
  <si>
    <t>Schedule II-C-3</t>
  </si>
  <si>
    <t>Schedule II-B-6</t>
  </si>
  <si>
    <t>29/18</t>
  </si>
  <si>
    <t>29/12</t>
  </si>
  <si>
    <t>29/10</t>
  </si>
  <si>
    <t xml:space="preserve"> 4,649.84 acres of Walker County Site, Texas to</t>
  </si>
  <si>
    <t xml:space="preserve"> Nestle Waters North America, Inc</t>
  </si>
  <si>
    <t>29/2</t>
  </si>
  <si>
    <t>29/14</t>
  </si>
  <si>
    <t>29/26</t>
  </si>
  <si>
    <t>29/24</t>
  </si>
  <si>
    <t>25</t>
  </si>
  <si>
    <t>8</t>
  </si>
  <si>
    <t>26</t>
  </si>
  <si>
    <t>FUNCTION</t>
  </si>
  <si>
    <t>This Schedule is not provided on a combined basis.  Please see the Central Division Schedules and North Divisions Schedules. </t>
  </si>
  <si>
    <t>AEP Texas Inc has included no Nonrecurring or Extraordinary Expenses in cost of service.</t>
  </si>
  <si>
    <t>FOR THE TEST PERIOD ENDED 12/31/2018</t>
  </si>
  <si>
    <t>FOR THE YEAR ENDED 12/31/2018</t>
  </si>
  <si>
    <t>This Schedule of monthly information is not provided on a combined basis.  Please see the Central Division Schedules and North Divisions Schedules. </t>
  </si>
  <si>
    <t>SCHEDULE II-B-8</t>
  </si>
  <si>
    <t>MONTHLY</t>
  </si>
  <si>
    <t>SCHEDULE II-B-10</t>
  </si>
  <si>
    <t>SCHEDULE II-D-1.1</t>
  </si>
  <si>
    <t>SCHEDULE II-D-2.1</t>
  </si>
  <si>
    <t>SCHEDULE II-D-2.2</t>
  </si>
  <si>
    <t>SCHEDULE II-D-2.3</t>
  </si>
  <si>
    <t>SCHEDULE II-D-2.4</t>
  </si>
  <si>
    <t>SCHEDULE II-D-2.4a</t>
  </si>
  <si>
    <t>SCHEDULE II-D-2.5</t>
  </si>
  <si>
    <t>SCHEDULE II-D-2.6</t>
  </si>
  <si>
    <t>SCHEDULE II-D-2.6a</t>
  </si>
  <si>
    <t>SCHEDULE II-D-2.6b</t>
  </si>
  <si>
    <t>SCHEDULE II-D-2.6c</t>
  </si>
  <si>
    <t>Organization / Purpose</t>
  </si>
  <si>
    <t>SCHEDLE II-D-2.6d</t>
  </si>
  <si>
    <t>SCHEDULE II-D-2.6e</t>
  </si>
  <si>
    <t>SCHEDULE II-D-2.6f</t>
  </si>
  <si>
    <t>SCHEDULE II-D-2.6g</t>
  </si>
  <si>
    <t>II-D-2.7 OUTSIDE SERVICES EMPLOYED</t>
  </si>
  <si>
    <t xml:space="preserve">TOTAL OUTSIDE SERVICES EMPLOYED </t>
  </si>
  <si>
    <t>SCHEDULE II-D-2.7</t>
  </si>
  <si>
    <t>THIS SCHEDULE IS NON-APPLICABLE, BECAUSE AEP TEXAS INC DOES NOT FACTOR IT'S RECEIVABLES.</t>
  </si>
  <si>
    <t>SCHEDULE II-D-2.8</t>
  </si>
  <si>
    <t>SCHEDULE II-D-2.9</t>
  </si>
  <si>
    <t>SCHEDULE II-D-3.1</t>
  </si>
  <si>
    <t xml:space="preserve">This Schedule is not provided on a combined basis.  Please see the </t>
  </si>
  <si>
    <t>Central Division Schedules and North Divisions Schedules. </t>
  </si>
  <si>
    <t>SCHEDULE II-D-3.2</t>
  </si>
  <si>
    <t>SCHEDULE II-D-3.3</t>
  </si>
  <si>
    <t>SCHEDULE II-D-3.4</t>
  </si>
  <si>
    <t>SCHEDULE II-D-3.5</t>
  </si>
  <si>
    <t>SCHEDULE II-D-3.6</t>
  </si>
  <si>
    <t>SCHEDULE II-D-3.8</t>
  </si>
  <si>
    <t>SCHEDULE II-D-3.9</t>
  </si>
  <si>
    <t>SCHEDULE II-D-4</t>
  </si>
  <si>
    <t>SCHEDULE II-E-3.1</t>
  </si>
  <si>
    <t>SCHEDULE II-E-4.1</t>
  </si>
  <si>
    <t>SCHEDULE II-E-3.2</t>
  </si>
  <si>
    <t>SCHEDULE II-E-3.3</t>
  </si>
  <si>
    <t>SCHEDULE II-E-3.4</t>
  </si>
  <si>
    <t>SCHEDULE II-E-3.5</t>
  </si>
  <si>
    <t>SCHEDULE II-E-3.6</t>
  </si>
  <si>
    <t>SCHEDULE II-E-3.7</t>
  </si>
  <si>
    <t>SCHEDULE II-E-3.8</t>
  </si>
  <si>
    <t>SCHEDULE II-E-3.9</t>
  </si>
  <si>
    <t>SCHEDULE II-E-3.10</t>
  </si>
  <si>
    <t>SCHEDULE II-E-3.11</t>
  </si>
  <si>
    <t>SCHEDULE II-E-3.12</t>
  </si>
  <si>
    <t>SCHEDULE II-E-3.13</t>
  </si>
  <si>
    <t>SCHEDULE II-E-3.14</t>
  </si>
  <si>
    <t>SCHEDULE II-E-3.16</t>
  </si>
  <si>
    <t>SCHEDULE II-E-3.17</t>
  </si>
  <si>
    <t>SCHEDULE II-E-3.18</t>
  </si>
  <si>
    <t>SCHEDULE II-E-3.19</t>
  </si>
  <si>
    <t>SCHEDULE II-E-3.20</t>
  </si>
  <si>
    <t>SCHEDULE II-E-3.21</t>
  </si>
  <si>
    <t>SCHEDULE II-E-3.22</t>
  </si>
  <si>
    <t>SCHEDULE II-E-3.23</t>
  </si>
  <si>
    <t>SCHEDULE II-E-3.24</t>
  </si>
  <si>
    <t>SCHEDULE 11-E-4</t>
  </si>
  <si>
    <t>SCHEDULE II-E-4.2</t>
  </si>
  <si>
    <t>SCHEDULE II-E-4.3</t>
  </si>
  <si>
    <t>SCHEDULE II-E-4.4</t>
  </si>
  <si>
    <t>SCHEDULE II-B-4</t>
  </si>
  <si>
    <t>This Schedule is not provided on a combined basis.  Please</t>
  </si>
  <si>
    <t>see the Central Division Schedules and North Divisions Schedules. </t>
  </si>
  <si>
    <t>SCHEDULE II-F</t>
  </si>
  <si>
    <t>Direct</t>
  </si>
  <si>
    <t>Schedule II-C-2.5.1</t>
  </si>
  <si>
    <t>II-E-3.16 ANALYSIS OF DEFERRED FEDERAL INCOME TAXES</t>
  </si>
  <si>
    <t>II-E-3.14 FERC ACCOUNT 255 BALANCE</t>
  </si>
  <si>
    <t>II-E-3.3 PLANT ADJUSTMENTS</t>
  </si>
  <si>
    <t>II-E-3.4 CONSOLIDATED FEDERAL INCOME TAXES</t>
  </si>
  <si>
    <t>II-E-3.5 ACCUMULATED DEFERRED FEDERAL INCOME TAXES</t>
  </si>
  <si>
    <t>II-E-3.6 ADFIT - DESCRIPTION OF TIMING DIFFERENCES</t>
  </si>
  <si>
    <t>II-E-3.8 ADFIT AND ITC - PLANT ADJUSTMENTS AND ALLOCATIONS</t>
  </si>
  <si>
    <t>II-E-3.9 ANALYSIS OF INVESTMENT TAX CREDIT</t>
  </si>
  <si>
    <t>II-E-3.11  GENERATED BUT NOT UTILIZED</t>
  </si>
  <si>
    <t>II-E-3.12  ITC Utilized - Stand Alone</t>
  </si>
  <si>
    <t>II-E-3.15 ANALYSIS OF TEST YEAR FIT AND REQUESTED FIT - TAX METHOD 2</t>
  </si>
  <si>
    <t>II-E-3.17 ANALYSIS OF ADDITIONAL DEPRECIATION REQUESTED</t>
  </si>
  <si>
    <t>II-E-3.18 AMORTIZATION OF PROTECTED AND UNPROTECTED</t>
  </si>
  <si>
    <t>II-E-3.19 ANALYSIS OF EXCESS DEFERRED TAXES BY TIMING DIFFERENCE</t>
  </si>
  <si>
    <t>II-E-3.21  LIST OF FEDERAL INCOME TAX TESTIMONY</t>
  </si>
  <si>
    <t>II-E-3.23  TAX ELECTIONS, IRS AUDIT STATUS AND PRIVATE LETTER RULINGS</t>
  </si>
  <si>
    <t>II-E-3.24  METHOD OF ACCOUNTING FOR ADFIT RELATED TO NOL CARRYFORWARD</t>
  </si>
  <si>
    <t>*AEP Texas (Central Division) maintains functional ledgers for transmission and distribution.  Please see the testimony of Randall W. Hamlett for Meter and TDCS functionalization.</t>
  </si>
  <si>
    <t>TOTAL RATE CASE EXPENSE TO BE RECOVERED VIA RIDER</t>
  </si>
  <si>
    <t>Total Actual (Prior Dockets)</t>
  </si>
  <si>
    <t>Rate Case Expense Docket 48577</t>
  </si>
  <si>
    <t>Rate Case Expense Docket 48222</t>
  </si>
  <si>
    <t>Rate Case Expense Docket 47015</t>
  </si>
  <si>
    <t>Rate Case Expense Docket 40261</t>
  </si>
  <si>
    <t>Rate Case Expense Docket 33309/33310/34301</t>
  </si>
  <si>
    <t>Rate Case Expense - Actual (Prior Dockets)</t>
  </si>
  <si>
    <t>Total Actual to Date- Through 3-31-18</t>
  </si>
  <si>
    <t>Cities Expenses</t>
  </si>
  <si>
    <t>Sub-total Company Expenses</t>
  </si>
  <si>
    <t xml:space="preserve">     Other</t>
  </si>
  <si>
    <t xml:space="preserve">     Travel and Lodging</t>
  </si>
  <si>
    <t xml:space="preserve">     Printing</t>
  </si>
  <si>
    <t xml:space="preserve">     Notice</t>
  </si>
  <si>
    <t xml:space="preserve">     Temporary Employees</t>
  </si>
  <si>
    <t>Company Expenses:</t>
  </si>
  <si>
    <t>Sub-total Consultant Expenses</t>
  </si>
  <si>
    <t xml:space="preserve">     Legal</t>
  </si>
  <si>
    <t xml:space="preserve">     Financial Modeling</t>
  </si>
  <si>
    <t xml:space="preserve">     Lead/Lag Study</t>
  </si>
  <si>
    <t xml:space="preserve">     Catastrophe Reserve Study</t>
  </si>
  <si>
    <t xml:space="preserve">     Capitalization Structure</t>
  </si>
  <si>
    <t xml:space="preserve">     Affiliate </t>
  </si>
  <si>
    <t xml:space="preserve">     Return on Equity</t>
  </si>
  <si>
    <t>Consultant Expenses:</t>
  </si>
  <si>
    <t>Rate Case Expense - Actual (Current)</t>
  </si>
  <si>
    <t>Total Projected</t>
  </si>
  <si>
    <t xml:space="preserve">     ERCOT Loss Study</t>
  </si>
  <si>
    <t>Rate Case Expense - Projected</t>
  </si>
  <si>
    <t>II-C-2.2a  Adjusted Cost of Preferred Stock</t>
  </si>
  <si>
    <t>II-C-2.4  Weighted Average Cost of Long-Term Debt</t>
  </si>
  <si>
    <t>II-C-2.4a   Cost of Long-Term Debt</t>
  </si>
  <si>
    <t>II-C-2.5  Weighted Average Cost of Short Term Debt</t>
  </si>
  <si>
    <t>II-C-5.1Average Daily Balances and Costs for Short Term Debt</t>
  </si>
  <si>
    <t>II-C-2.6  SECURITY ISSUANCE RESTRICTIONS</t>
  </si>
  <si>
    <r>
      <t>II-C-2.9  GROWTH IN EARNINGS, DIVIDENDS, AND BOOK VALUE</t>
    </r>
    <r>
      <rPr>
        <b/>
        <vertAlign val="superscript"/>
        <sz val="10"/>
        <rFont val="Times New Roman"/>
        <family val="1"/>
      </rPr>
      <t>1</t>
    </r>
  </si>
  <si>
    <t>(17)</t>
  </si>
  <si>
    <t>(18)</t>
  </si>
  <si>
    <t>II D-2.9 RENTS AND LEASES</t>
  </si>
  <si>
    <t>II-D-3.1  PAYROLL  DESCRIPTION</t>
  </si>
  <si>
    <t>II-E-3.10  ITC UTILIZED - CPL STAND ALONE</t>
  </si>
  <si>
    <t>II-E-3.13  ITC ELECTIONS</t>
  </si>
  <si>
    <t>AEP TEXAS INC -  CENTRAL DIVISION</t>
  </si>
  <si>
    <t xml:space="preserve">II-E-2.1  AD VALOREM TAXES </t>
  </si>
  <si>
    <t>Additional information and calculations related to Schedule II-C-2.6 Security Issuance Restrictions is Highly Sensitive under the terms of the Protective Order.  The Highly Sensitive information is available for review at the Austin offices of American Electric Power Company (AEP), 400 West 15th Street, Suite 1520, Austin, Texas, 78701, (512) 481-4562, during normal business hours.</t>
  </si>
  <si>
    <t>I-A-2  ADJUSTMENTS TO TEST YEAR</t>
  </si>
  <si>
    <t>Sched</t>
  </si>
  <si>
    <t>Witness</t>
  </si>
  <si>
    <t>Ref</t>
  </si>
  <si>
    <t>O&amp;M Expense</t>
  </si>
  <si>
    <t xml:space="preserve">Expense amount, as adjusted by FERC Account: </t>
  </si>
  <si>
    <t>Line 1</t>
  </si>
  <si>
    <t>WP II-D-1</t>
  </si>
  <si>
    <t>Please See Exhibit RWH-2 for the list of sponsoring witnesses</t>
  </si>
  <si>
    <t>WP II-D-2</t>
  </si>
  <si>
    <t>Less: Amount per books (test year) by FERC Account:</t>
  </si>
  <si>
    <t>Adjustment by FERC Account:</t>
  </si>
  <si>
    <t>Total Adjustments</t>
  </si>
  <si>
    <t>Justification for requested adjustments: See testimony of sponsoring witness.</t>
  </si>
  <si>
    <t>Depreciation &amp; Amortization</t>
  </si>
  <si>
    <t>A403</t>
  </si>
  <si>
    <t>Line 2</t>
  </si>
  <si>
    <t>Attach II-E-1-2</t>
  </si>
  <si>
    <t>A404</t>
  </si>
  <si>
    <t>Attach II-E-1-1</t>
  </si>
  <si>
    <t>A407</t>
  </si>
  <si>
    <t>Taxes Other than Federal Income Tax</t>
  </si>
  <si>
    <t>Line 3</t>
  </si>
  <si>
    <t>Line 4</t>
  </si>
  <si>
    <t>Return on Rate Base</t>
  </si>
  <si>
    <t xml:space="preserve">Amount, as adjusted by FERC Account: </t>
  </si>
  <si>
    <t>A101, A106</t>
  </si>
  <si>
    <t>Line 6</t>
  </si>
  <si>
    <t>A108</t>
  </si>
  <si>
    <t>A282 &amp; A283</t>
  </si>
  <si>
    <t>A154</t>
  </si>
  <si>
    <t>A165</t>
  </si>
  <si>
    <t>A254</t>
  </si>
  <si>
    <t>A182.3</t>
  </si>
  <si>
    <t>Other Revenues</t>
  </si>
  <si>
    <t>Line 14</t>
  </si>
  <si>
    <t>WP II-E-5</t>
  </si>
  <si>
    <t>III-A-1 SUMMARY OF WHOLESALE TCOS</t>
  </si>
  <si>
    <t>Operating and Maintenance Expenses</t>
  </si>
  <si>
    <t>Return on  Invested Capital</t>
  </si>
  <si>
    <t>ERCOT 4-CP MW</t>
  </si>
  <si>
    <t>Wholesale Transmission Rate $/MW</t>
  </si>
  <si>
    <t>III-B RATE BASE BY FUNCTION</t>
  </si>
  <si>
    <t>General Plant incl Communication Equip (Net)</t>
  </si>
  <si>
    <t>Intangible Plant (Net)</t>
  </si>
  <si>
    <t>Prepayments 13-MOS. AVG.</t>
  </si>
  <si>
    <t>Materials &amp; Supplies  13-MOS. AVG.</t>
  </si>
  <si>
    <t>`</t>
  </si>
  <si>
    <t>III-E-5 REVENUE CREDITS</t>
  </si>
  <si>
    <t>AEP External Reports Completed in 2019</t>
  </si>
  <si>
    <t>FERC Docket No. FA17-1-000</t>
  </si>
  <si>
    <r>
      <t>The information responsive to this request is HIGHLY SENSITIVE under the terms of the Protective Order. The Confidential information is available for review at the Austin offices of American Electric Power Company (AEP), 400 West 15</t>
    </r>
    <r>
      <rPr>
        <vertAlign val="superscript"/>
        <sz val="10"/>
        <rFont val="Times New Roman"/>
        <family val="1"/>
      </rPr>
      <t>th</t>
    </r>
    <r>
      <rPr>
        <sz val="10"/>
        <rFont val="Times New Roman"/>
        <family val="1"/>
      </rPr>
      <t xml:space="preserve"> Street, Suite 1520, Austin, Texas, 78701, (512) 481-4562, during normal business hours.</t>
    </r>
  </si>
  <si>
    <t>II-C-2.6 SECURITY ISSUANCE RESTRICTIONS</t>
  </si>
  <si>
    <r>
      <t>Some of the information responsive to this request is HIGHLY SENSITIVE under the terms of the Protective Order. The Confidential information is available for review at the Austin offices of American Electric Power Company (AEP), 400 West 15</t>
    </r>
    <r>
      <rPr>
        <vertAlign val="superscript"/>
        <sz val="10"/>
        <rFont val="Times New Roman"/>
        <family val="1"/>
      </rPr>
      <t>th</t>
    </r>
    <r>
      <rPr>
        <sz val="10"/>
        <rFont val="Times New Roman"/>
        <family val="1"/>
      </rPr>
      <t xml:space="preserve"> Street, Suite 1520, Austin, Texas, 78701, (512) 481-4562, during normal business hours.</t>
    </r>
  </si>
  <si>
    <t>Schedule II-C-2.7</t>
  </si>
  <si>
    <t>II-C-2.7 CAPITAL REQUIREMENTS AND ACQUISITION PLAN</t>
  </si>
  <si>
    <t>Schedule II-C-2.6.1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</si>
</sst>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1">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_(* #,##0.0000_);_(* \(#,##0.0000\);_(* &quot;-&quot;??_);_(@_)"/>
    <numFmt numFmtId="166" formatCode="#,##0.000000_);\(#,##0.000000\)"/>
    <numFmt numFmtId="167" formatCode="0.000%"/>
    <numFmt numFmtId="168" formatCode="0.0000%"/>
    <numFmt numFmtId="169" formatCode="_(* #,##0.000000_);_(* \(#,##0.000000\);_(* &quot;-&quot;??_);_(@_)"/>
    <numFmt numFmtId="170" formatCode="0.00000%"/>
    <numFmt numFmtId="171" formatCode="0.000000%"/>
    <numFmt numFmtId="172" formatCode="mm/dd/yy_)"/>
    <numFmt numFmtId="173" formatCode="0.00_)"/>
    <numFmt numFmtId="174" formatCode="0_)"/>
    <numFmt numFmtId="175" formatCode="0.00000"/>
    <numFmt numFmtId="176" formatCode="0.0000"/>
    <numFmt numFmtId="177" formatCode="0_);\(0\)"/>
    <numFmt numFmtId="178" formatCode="#,##0.0_);[Red]\(#,##0.0\)"/>
    <numFmt numFmtId="179" formatCode="#,##0;[Red]\(#,##0\)"/>
    <numFmt numFmtId="180" formatCode="&quot;$&quot;#,##0;[Red]\(&quot;$&quot;#,##0\)"/>
    <numFmt numFmtId="181" formatCode="#,##0.000_);[Red]\(#,##0.000\)"/>
    <numFmt numFmtId="182" formatCode="#,##0.0000_);[Red]\(#,##0.0000\)"/>
    <numFmt numFmtId="183" formatCode="0.000000"/>
    <numFmt numFmtId="184" formatCode="#,##0.000_);\(#,##0.000\)"/>
    <numFmt numFmtId="185" formatCode="_(* #,##0.00000_);_(* \(#,##0.00000\);_(* &quot;-&quot;??_);_(@_)"/>
    <numFmt numFmtId="186" formatCode="_(* #,##0.0_);_(* \(#,##0.0\);_(* &quot;-&quot;??_);_(@_)"/>
    <numFmt numFmtId="187" formatCode="General_)"/>
    <numFmt numFmtId="188" formatCode="#,##0.000000_);[Red]\(#,##0.000000\)"/>
    <numFmt numFmtId="189" formatCode="#,##0.00000_);[Red]\(#,##0.00000\)"/>
    <numFmt numFmtId="190" formatCode="#,##0.0_);\(#,##0.0\)"/>
    <numFmt numFmtId="191" formatCode="&quot;$&quot;#,##0.0_);[Red]\(&quot;$&quot;#,##0.0\)"/>
    <numFmt numFmtId="192" formatCode="&quot;$&quot;\ \ #,##0_);[Red]\(&quot;$&quot;\ \ #,##0\)"/>
    <numFmt numFmtId="193" formatCode="#,##0_);[Red]\(#,##0\);\-"/>
    <numFmt numFmtId="194" formatCode="#,##0.00000___;"/>
    <numFmt numFmtId="195" formatCode="&quot;$&quot;#,##0.00;\-&quot;$&quot;#,##0.00"/>
    <numFmt numFmtId="196" formatCode="0.0_%;\(0.0\)%;\ \-\ \ \ "/>
    <numFmt numFmtId="197" formatCode="#,###.000000_);\(#,##0.000000\);\ \-\ _ "/>
    <numFmt numFmtId="198" formatCode="&quot;$&quot;\ \ #,##0.0_);[Red]\(&quot;$&quot;\ \ #,##0.0\)"/>
    <numFmt numFmtId="199" formatCode="&quot;$&quot;\ \ #,##0.00_);[Red]\(&quot;$&quot;\ \ #,##0.00\)"/>
    <numFmt numFmtId="200" formatCode="#,##0_);\(#,##0\);_ \-\ \ "/>
    <numFmt numFmtId="201" formatCode="&quot;$&quot;#,##0;[Red]\-&quot;$&quot;#,##0"/>
    <numFmt numFmtId="202" formatCode="&quot;$&quot;#,##0.00;[Red]\-&quot;$&quot;#,##0.00"/>
    <numFmt numFmtId="203" formatCode="#,##0___);\(#,##0\);___-\ \ "/>
    <numFmt numFmtId="204" formatCode="0.0000_)"/>
    <numFmt numFmtId="205" formatCode="mmm\-d\-yyyy"/>
    <numFmt numFmtId="206" formatCode="mmm\-yyyy"/>
    <numFmt numFmtId="207" formatCode="_-* #,##0_-;\-* #,##0_-;_-* &quot;-&quot;_-;_-@_-"/>
    <numFmt numFmtId="208" formatCode="_-* #,##0.00_-;\-* #,##0.00_-;_-* &quot;-&quot;??_-;_-@_-"/>
    <numFmt numFmtId="209" formatCode="_([$€-2]* #,##0.00_);_([$€-2]* \(#,##0.00\);_([$€-2]* &quot;-&quot;??_)"/>
    <numFmt numFmtId="210" formatCode="###0_);\(###0\)"/>
    <numFmt numFmtId="211" formatCode="#,##0_____);\(#,##0\);_____-\ \ "/>
    <numFmt numFmtId="212" formatCode="#,##0.0\x_);\(#,##0.0\x\);#,##0.0\x_);@_)"/>
    <numFmt numFmtId="213" formatCode="#,##0.0_);[Red]\(#,##0.0\);&quot;N/A &quot;"/>
    <numFmt numFmtId="214" formatCode="#,##0.0_)\ \ ;[Red]\(#,##0.0\)\ \ "/>
    <numFmt numFmtId="215" formatCode="0.0%&quot;NetPPE/sales&quot;"/>
    <numFmt numFmtId="216" formatCode="0.0%&quot;NWI/Sls&quot;"/>
    <numFmt numFmtId="217" formatCode="0%;[Red]\(0%\)"/>
    <numFmt numFmtId="218" formatCode="0.0%;[Red]\(0.0%\)"/>
    <numFmt numFmtId="219" formatCode="0.00%;[Red]\(0.00%\)"/>
    <numFmt numFmtId="220" formatCode="#,##0.0\%_);\(#,##0.0\%\);#,##0.0\%_);@_)"/>
    <numFmt numFmtId="221" formatCode="0.0%&quot;Sales&quot;"/>
    <numFmt numFmtId="222" formatCode="&quot;TFCF: &quot;#,##0_);[Red]&quot;No! &quot;\(#,##0\)"/>
    <numFmt numFmtId="223" formatCode="_(&quot;$&quot;* #,##0.00_);_(&quot;$&quot;* \(#,##0.00\);_(&quot;$&quot;* &quot;-&quot;????_);_(@_)"/>
    <numFmt numFmtId="224" formatCode="\£\ #,##0_);[Red]\(\£\ #,##0\)"/>
    <numFmt numFmtId="225" formatCode="\¥\ #,##0_);[Red]\(\¥\ #,##0\)"/>
    <numFmt numFmtId="226" formatCode="\•\ \ @"/>
    <numFmt numFmtId="227" formatCode="#,##0,_);[Red]\(#,##0,\)"/>
    <numFmt numFmtId="228" formatCode="\ \ _•\–\ \ \ \ @"/>
    <numFmt numFmtId="229" formatCode="0.0000000%"/>
    <numFmt numFmtId="230" formatCode="0.000000000%"/>
    <numFmt numFmtId="231" formatCode="_ * #,##0_ ;_ * \-#,##0_ ;_ * &quot;-&quot;_ ;_ @_ "/>
    <numFmt numFmtId="232" formatCode="_ * #,##0.00_ ;_ * \-#,##0.00_ ;_ * &quot;-&quot;??_ ;_ @_ "/>
    <numFmt numFmtId="233" formatCode="0.00000000%"/>
    <numFmt numFmtId="234" formatCode="[Blue]#,##0,_);[Red]\(#,##0,\)"/>
    <numFmt numFmtId="235" formatCode="0_);[Red]\(0\)"/>
    <numFmt numFmtId="236" formatCode="0.00000000"/>
  </numFmts>
  <fonts count="162">
    <font>
      <sz val="10"/>
      <name val="Arial"/>
    </font>
    <font>
      <sz val="11"/>
      <color theme="1"/>
      <name val="Calibri"/>
      <family val="2"/>
      <scheme val="minor"/>
    </font>
    <font>
      <sz val="11"/>
      <color theme="1"/>
      <name val="Calibri"/>
      <family val="2"/>
      <scheme val="minor"/>
    </font>
    <font>
      <sz val="11"/>
      <color indexed="8"/>
      <name val="Calibri"/>
      <family val="2"/>
    </font>
    <font>
      <b/>
      <sz val="10"/>
      <name val="Arial"/>
      <family val="2"/>
    </font>
    <font>
      <sz val="10"/>
      <name val="Arial"/>
      <family val="2"/>
    </font>
    <font>
      <sz val="8"/>
      <name val="Times New Roman"/>
      <family val="1"/>
    </font>
    <font>
      <b/>
      <sz val="8"/>
      <name val="Times New Roman"/>
      <family val="1"/>
    </font>
    <font>
      <u/>
      <sz val="8"/>
      <name val="Times New Roman"/>
      <family val="1"/>
    </font>
    <font>
      <b/>
      <u/>
      <sz val="8"/>
      <name val="Times New Roman"/>
      <family val="1"/>
    </font>
    <font>
      <sz val="8"/>
      <name val="Times New Roman"/>
      <family val="1"/>
    </font>
    <font>
      <b/>
      <u/>
      <sz val="8"/>
      <name val="Times New Roman"/>
      <family val="1"/>
    </font>
    <font>
      <u/>
      <sz val="8"/>
      <name val="Times New Roman"/>
      <family val="1"/>
    </font>
    <font>
      <b/>
      <sz val="8"/>
      <name val="Times New Roman"/>
      <family val="1"/>
    </font>
    <font>
      <b/>
      <sz val="8"/>
      <color indexed="10"/>
      <name val="Times New Roman"/>
      <family val="1"/>
    </font>
    <font>
      <sz val="8"/>
      <color indexed="12"/>
      <name val="Times New Roman"/>
      <family val="1"/>
    </font>
    <font>
      <sz val="8"/>
      <color indexed="10"/>
      <name val="Times New Roman"/>
      <family val="1"/>
    </font>
    <font>
      <sz val="8"/>
      <color indexed="8"/>
      <name val="Times New Roman"/>
      <family val="1"/>
    </font>
    <font>
      <b/>
      <sz val="8"/>
      <color indexed="8"/>
      <name val="Times New Roman"/>
      <family val="1"/>
    </font>
    <font>
      <u/>
      <sz val="8"/>
      <color indexed="12"/>
      <name val="Times New Roman"/>
      <family val="1"/>
    </font>
    <font>
      <sz val="8"/>
      <name val="Arial"/>
      <family val="2"/>
    </font>
    <font>
      <b/>
      <u/>
      <sz val="8"/>
      <color indexed="8"/>
      <name val="Times New Roman"/>
      <family val="1"/>
    </font>
    <font>
      <b/>
      <sz val="8"/>
      <name val="Arial"/>
      <family val="2"/>
    </font>
    <font>
      <b/>
      <sz val="8"/>
      <color indexed="12"/>
      <name val="Times New Roman"/>
      <family val="1"/>
    </font>
    <font>
      <sz val="8"/>
      <name val="Arial"/>
      <family val="2"/>
    </font>
    <font>
      <sz val="12"/>
      <name val="Arial"/>
      <family val="2"/>
    </font>
    <font>
      <b/>
      <sz val="8"/>
      <name val="Arial"/>
      <family val="2"/>
    </font>
    <font>
      <b/>
      <sz val="10"/>
      <name val="Times New Roman"/>
      <family val="1"/>
    </font>
    <font>
      <sz val="8"/>
      <color indexed="10"/>
      <name val="Arial"/>
      <family val="2"/>
    </font>
    <font>
      <sz val="8"/>
      <color indexed="12"/>
      <name val="Arial"/>
      <family val="2"/>
    </font>
    <font>
      <sz val="10"/>
      <name val="MS Sans Serif"/>
      <family val="2"/>
    </font>
    <font>
      <b/>
      <sz val="10"/>
      <name val="MS Sans Serif"/>
      <family val="2"/>
    </font>
    <font>
      <b/>
      <sz val="12"/>
      <name val="Times New Roman"/>
      <family val="1"/>
    </font>
    <font>
      <sz val="10"/>
      <name val="Times New Roman"/>
      <family val="1"/>
    </font>
    <font>
      <sz val="10"/>
      <color indexed="12"/>
      <name val="MS Sans Serif"/>
      <family val="2"/>
    </font>
    <font>
      <sz val="10"/>
      <name val="Courier"/>
      <family val="3"/>
    </font>
    <font>
      <sz val="12"/>
      <name val="Courier"/>
      <family val="3"/>
    </font>
    <font>
      <sz val="10"/>
      <color indexed="8"/>
      <name val="Arial"/>
      <family val="2"/>
    </font>
    <font>
      <sz val="12"/>
      <name val="Times New Roman"/>
      <family val="1"/>
    </font>
    <font>
      <sz val="10"/>
      <color indexed="12"/>
      <name val="Arial"/>
      <family val="2"/>
    </font>
    <font>
      <b/>
      <u/>
      <sz val="10"/>
      <name val="Times New Roman"/>
      <family val="1"/>
    </font>
    <font>
      <b/>
      <sz val="7"/>
      <name val="Times New Roman"/>
      <family val="1"/>
    </font>
    <font>
      <sz val="7"/>
      <name val="Arial"/>
      <family val="2"/>
    </font>
    <font>
      <sz val="10"/>
      <color indexed="12"/>
      <name val="Times New Roman"/>
      <family val="1"/>
    </font>
    <font>
      <u/>
      <sz val="10"/>
      <name val="Times New Roman"/>
      <family val="1"/>
    </font>
    <font>
      <sz val="12"/>
      <name val="Helv"/>
    </font>
    <font>
      <sz val="11"/>
      <name val="Times New Roman"/>
      <family val="1"/>
    </font>
    <font>
      <sz val="10"/>
      <name val="Arial"/>
      <family val="2"/>
    </font>
    <font>
      <sz val="9"/>
      <name val="Times New Roman"/>
      <family val="1"/>
    </font>
    <font>
      <b/>
      <vertAlign val="superscript"/>
      <sz val="10"/>
      <name val="Times New Roman"/>
      <family val="1"/>
    </font>
    <font>
      <vertAlign val="superscript"/>
      <sz val="10"/>
      <name val="Times New Roman"/>
      <family val="1"/>
    </font>
    <font>
      <sz val="10"/>
      <color indexed="10"/>
      <name val="Times New Roman"/>
      <family val="1"/>
    </font>
    <font>
      <sz val="10"/>
      <color indexed="8"/>
      <name val="Times New Roman"/>
      <family val="1"/>
    </font>
    <font>
      <b/>
      <sz val="10"/>
      <color indexed="8"/>
      <name val="Times New Roman"/>
      <family val="1"/>
    </font>
    <font>
      <b/>
      <sz val="8"/>
      <name val="Times New Roman"/>
      <family val="1"/>
    </font>
    <font>
      <sz val="8"/>
      <name val="Times New Roman"/>
      <family val="1"/>
    </font>
    <font>
      <b/>
      <sz val="8"/>
      <name val="Times New Roman"/>
      <family val="1"/>
    </font>
    <font>
      <sz val="8"/>
      <name val="Times New Roman"/>
      <family val="1"/>
    </font>
    <font>
      <sz val="8"/>
      <name val="Arial"/>
      <family val="2"/>
    </font>
    <font>
      <sz val="10"/>
      <name val="Arial Unicode MS"/>
      <family val="2"/>
    </font>
    <font>
      <b/>
      <sz val="12"/>
      <name val="Arial"/>
      <family val="2"/>
    </font>
    <font>
      <sz val="8"/>
      <name val="Times New Roman"/>
      <family val="1"/>
    </font>
    <font>
      <b/>
      <sz val="8"/>
      <name val="Times New Roman"/>
      <family val="1"/>
    </font>
    <font>
      <sz val="8"/>
      <name val="Times New Roman"/>
      <family val="1"/>
    </font>
    <font>
      <sz val="9"/>
      <color indexed="81"/>
      <name val="Tahoma"/>
      <family val="2"/>
    </font>
    <font>
      <b/>
      <sz val="9"/>
      <color indexed="81"/>
      <name val="Tahoma"/>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8"/>
      <name val="Arial"/>
      <family val="2"/>
    </font>
    <font>
      <sz val="11"/>
      <color theme="1"/>
      <name val="Calibri"/>
      <family val="2"/>
      <scheme val="minor"/>
    </font>
    <font>
      <sz val="10"/>
      <color theme="1"/>
      <name val="Arial"/>
      <family val="2"/>
    </font>
    <font>
      <sz val="8"/>
      <color theme="1"/>
      <name val="Times New Roman"/>
      <family val="1"/>
    </font>
    <font>
      <b/>
      <sz val="8"/>
      <color theme="1"/>
      <name val="Times New Roman"/>
      <family val="1"/>
    </font>
    <font>
      <sz val="12"/>
      <color rgb="FF000000"/>
      <name val="Times New Roman"/>
      <family val="1"/>
    </font>
    <font>
      <sz val="9"/>
      <name val="Arial"/>
      <family val="2"/>
    </font>
    <font>
      <b/>
      <sz val="9"/>
      <name val="Arial"/>
      <family val="2"/>
    </font>
    <font>
      <sz val="9"/>
      <color theme="1"/>
      <name val="Calibri"/>
      <family val="2"/>
      <scheme val="minor"/>
    </font>
    <font>
      <sz val="10"/>
      <color indexed="15"/>
      <name val="Arial"/>
      <family val="2"/>
    </font>
    <font>
      <sz val="10"/>
      <name val="Helv"/>
      <family val="2"/>
    </font>
    <font>
      <sz val="12"/>
      <name val="___"/>
      <family val="1"/>
      <charset val="129"/>
    </font>
    <font>
      <sz val="12"/>
      <name val="___"/>
      <family val="3"/>
      <charset val="129"/>
    </font>
    <font>
      <sz val="11"/>
      <name val="__"/>
      <family val="3"/>
      <charset val="129"/>
    </font>
    <font>
      <sz val="10"/>
      <name val="___"/>
      <family val="3"/>
      <charset val="129"/>
    </font>
    <font>
      <sz val="11"/>
      <name val="___"/>
      <family val="1"/>
      <charset val="129"/>
    </font>
    <font>
      <sz val="11"/>
      <name val="___"/>
      <family val="3"/>
      <charset val="129"/>
    </font>
    <font>
      <sz val="9"/>
      <name val="Helv"/>
    </font>
    <font>
      <sz val="12"/>
      <name val="Arial MT"/>
    </font>
    <font>
      <sz val="10"/>
      <name val="Helv"/>
    </font>
    <font>
      <b/>
      <sz val="12"/>
      <color indexed="9"/>
      <name val="Arial"/>
      <family val="2"/>
    </font>
    <font>
      <b/>
      <sz val="11"/>
      <name val="Optimum"/>
    </font>
    <font>
      <b/>
      <sz val="12"/>
      <name val="MS Sans Serif"/>
      <family val="2"/>
    </font>
    <font>
      <b/>
      <sz val="9"/>
      <color indexed="12"/>
      <name val="Arial"/>
      <family val="2"/>
    </font>
    <font>
      <b/>
      <i/>
      <sz val="10"/>
      <name val="Arial"/>
      <family val="2"/>
    </font>
    <font>
      <b/>
      <u/>
      <sz val="11"/>
      <color indexed="37"/>
      <name val="Arial"/>
      <family val="2"/>
    </font>
    <font>
      <b/>
      <sz val="15"/>
      <color indexed="62"/>
      <name val="Calibri"/>
      <family val="2"/>
    </font>
    <font>
      <b/>
      <sz val="13"/>
      <color indexed="62"/>
      <name val="Calibri"/>
      <family val="2"/>
    </font>
    <font>
      <b/>
      <sz val="11"/>
      <color indexed="62"/>
      <name val="Calibri"/>
      <family val="2"/>
    </font>
    <font>
      <sz val="8"/>
      <name val="Palatino"/>
      <family val="1"/>
    </font>
    <font>
      <sz val="7"/>
      <name val="Small Fonts"/>
      <family val="2"/>
    </font>
    <font>
      <b/>
      <i/>
      <sz val="16"/>
      <name val="Helv"/>
    </font>
    <font>
      <sz val="10"/>
      <color indexed="9"/>
      <name val="Arial"/>
      <family val="2"/>
    </font>
    <font>
      <b/>
      <sz val="26"/>
      <name val="Times New Roman"/>
      <family val="1"/>
    </font>
    <font>
      <b/>
      <sz val="18"/>
      <name val="Times New Roman"/>
      <family val="1"/>
    </font>
    <font>
      <sz val="8"/>
      <name val="Helvetica-Narrow"/>
      <family val="2"/>
    </font>
    <font>
      <sz val="11"/>
      <color indexed="8"/>
      <name val="Arial"/>
      <family val="2"/>
    </font>
    <font>
      <sz val="8"/>
      <color indexed="8"/>
      <name val="Arial"/>
      <family val="2"/>
    </font>
    <font>
      <b/>
      <sz val="11"/>
      <color indexed="8"/>
      <name val="Arial"/>
      <family val="2"/>
    </font>
    <font>
      <sz val="12"/>
      <color indexed="17"/>
      <name val="SWISS"/>
      <family val="2"/>
    </font>
    <font>
      <sz val="7"/>
      <name val="Times New Roman"/>
      <family val="1"/>
    </font>
    <font>
      <b/>
      <sz val="18"/>
      <color indexed="62"/>
      <name val="Cambria"/>
      <family val="2"/>
    </font>
    <font>
      <b/>
      <sz val="11"/>
      <color indexed="10"/>
      <name val="Calibri"/>
      <family val="2"/>
    </font>
    <font>
      <sz val="11"/>
      <color indexed="53"/>
      <name val="Calibri"/>
      <family val="2"/>
    </font>
    <font>
      <b/>
      <sz val="14"/>
      <name val="Times New Roman"/>
      <family val="1"/>
    </font>
    <font>
      <b/>
      <i/>
      <sz val="11"/>
      <name val="Times New Roman"/>
      <family val="1"/>
    </font>
    <font>
      <sz val="10"/>
      <color rgb="FF000000"/>
      <name val="Arial"/>
      <family val="2"/>
    </font>
    <font>
      <sz val="12"/>
      <color indexed="12"/>
      <name val="Times New Roman"/>
      <family val="1"/>
    </font>
    <font>
      <sz val="9"/>
      <color indexed="12"/>
      <name val="Times New Roman"/>
      <family val="1"/>
    </font>
    <font>
      <b/>
      <i/>
      <sz val="11"/>
      <name val="Calibri"/>
      <family val="2"/>
    </font>
    <font>
      <sz val="11"/>
      <color theme="1"/>
      <name val="Times New Roman"/>
      <family val="1"/>
    </font>
    <font>
      <b/>
      <sz val="9"/>
      <name val="Times New Roman"/>
      <family val="1"/>
    </font>
    <font>
      <b/>
      <i/>
      <sz val="9"/>
      <name val="Times New Roman"/>
      <family val="1"/>
    </font>
    <font>
      <i/>
      <sz val="8"/>
      <name val="Times New Roman"/>
      <family val="1"/>
    </font>
    <font>
      <b/>
      <u/>
      <sz val="8"/>
      <color theme="1"/>
      <name val="Times New Roman"/>
      <family val="1"/>
    </font>
    <font>
      <sz val="10"/>
      <color theme="1"/>
      <name val="Times New Roman"/>
      <family val="1"/>
    </font>
    <font>
      <sz val="10"/>
      <color indexed="12"/>
      <name val="Tahoma"/>
      <family val="2"/>
    </font>
    <font>
      <i/>
      <sz val="12"/>
      <color indexed="9"/>
      <name val="Arial"/>
      <family val="2"/>
    </font>
    <font>
      <b/>
      <sz val="10"/>
      <name val="Arial Unicode MS"/>
      <family val="2"/>
    </font>
    <font>
      <sz val="10"/>
      <name val="BERNHARD"/>
      <family val="2"/>
    </font>
    <font>
      <sz val="1"/>
      <color indexed="8"/>
      <name val="Courier"/>
      <family val="3"/>
    </font>
    <font>
      <b/>
      <sz val="1"/>
      <color indexed="8"/>
      <name val="Courier"/>
      <family val="3"/>
    </font>
    <font>
      <sz val="11"/>
      <name val="Arial"/>
      <family val="2"/>
    </font>
    <font>
      <b/>
      <sz val="12"/>
      <color indexed="16"/>
      <name val="Times New Roman"/>
      <family val="1"/>
    </font>
    <font>
      <sz val="10"/>
      <color indexed="62"/>
      <name val="Arial"/>
      <family val="2"/>
    </font>
    <font>
      <b/>
      <sz val="6.5"/>
      <name val="MS Sans Serif"/>
      <family val="2"/>
    </font>
    <font>
      <b/>
      <sz val="12"/>
      <color indexed="8"/>
      <name val="Arial"/>
      <family val="2"/>
    </font>
    <font>
      <b/>
      <i/>
      <sz val="12"/>
      <color indexed="8"/>
      <name val="Arial"/>
      <family val="2"/>
    </font>
    <font>
      <b/>
      <sz val="11"/>
      <color indexed="9"/>
      <name val="Arial"/>
      <family val="2"/>
    </font>
    <font>
      <b/>
      <i/>
      <sz val="11"/>
      <color indexed="9"/>
      <name val="Arial"/>
      <family val="2"/>
    </font>
    <font>
      <sz val="12"/>
      <color indexed="8"/>
      <name val="Arial"/>
      <family val="2"/>
    </font>
    <font>
      <b/>
      <i/>
      <sz val="22"/>
      <color indexed="15"/>
      <name val="Arial"/>
      <family val="2"/>
    </font>
    <font>
      <i/>
      <sz val="12"/>
      <color indexed="8"/>
      <name val="Arial"/>
      <family val="2"/>
    </font>
    <font>
      <sz val="12"/>
      <color indexed="9"/>
      <name val="Arial"/>
      <family val="2"/>
    </font>
    <font>
      <sz val="11"/>
      <color indexed="9"/>
      <name val="Arial"/>
      <family val="2"/>
    </font>
    <font>
      <i/>
      <sz val="11"/>
      <color indexed="9"/>
      <name val="Arial"/>
      <family val="2"/>
    </font>
    <font>
      <b/>
      <i/>
      <sz val="18"/>
      <color indexed="15"/>
      <name val="Arial"/>
      <family val="2"/>
    </font>
    <font>
      <sz val="12"/>
      <color indexed="14"/>
      <name val="Arial"/>
      <family val="2"/>
    </font>
    <font>
      <sz val="9"/>
      <color theme="1"/>
      <name val="Segoe UI"/>
      <family val="2"/>
      <charset val="1"/>
    </font>
    <font>
      <u/>
      <sz val="8"/>
      <color indexed="12"/>
      <name val="Arial"/>
      <family val="2"/>
    </font>
  </fonts>
  <fills count="5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mediumGray">
        <fgColor indexed="22"/>
      </patternFill>
    </fill>
    <fill>
      <patternFill patternType="solid">
        <fgColor indexed="43"/>
        <bgColor indexed="64"/>
      </patternFill>
    </fill>
    <fill>
      <patternFill patternType="solid">
        <fgColor indexed="9"/>
        <bgColor indexed="64"/>
      </patternFill>
    </fill>
    <fill>
      <patternFill patternType="solid">
        <fgColor rgb="FF92D050"/>
        <bgColor indexed="64"/>
      </patternFill>
    </fill>
    <fill>
      <patternFill patternType="solid">
        <fgColor theme="0"/>
        <bgColor indexed="64"/>
      </patternFill>
    </fill>
    <fill>
      <patternFill patternType="solid">
        <fgColor indexed="22"/>
        <bgColor indexed="64"/>
      </patternFill>
    </fill>
    <fill>
      <patternFill patternType="solid">
        <fgColor indexed="8"/>
      </patternFill>
    </fill>
    <fill>
      <patternFill patternType="solid">
        <fgColor indexed="13"/>
      </patternFill>
    </fill>
    <fill>
      <patternFill patternType="solid">
        <fgColor indexed="54"/>
      </patternFill>
    </fill>
    <fill>
      <patternFill patternType="solid">
        <fgColor indexed="9"/>
        <bgColor indexed="9"/>
      </patternFill>
    </fill>
    <fill>
      <patternFill patternType="solid">
        <fgColor indexed="26"/>
        <bgColor indexed="64"/>
      </patternFill>
    </fill>
    <fill>
      <patternFill patternType="solid">
        <fgColor indexed="63"/>
        <bgColor indexed="64"/>
      </patternFill>
    </fill>
    <fill>
      <patternFill patternType="solid">
        <fgColor indexed="58"/>
        <bgColor indexed="64"/>
      </patternFill>
    </fill>
    <fill>
      <patternFill patternType="solid">
        <fgColor indexed="8"/>
        <bgColor indexed="64"/>
      </patternFill>
    </fill>
    <fill>
      <patternFill patternType="solid">
        <fgColor indexed="42"/>
        <bgColor indexed="64"/>
      </patternFill>
    </fill>
    <fill>
      <patternFill patternType="solid">
        <fgColor indexed="41"/>
        <bgColor indexed="64"/>
      </patternFill>
    </fill>
    <fill>
      <patternFill patternType="solid">
        <fgColor indexed="44"/>
        <bgColor indexed="64"/>
      </patternFill>
    </fill>
    <fill>
      <patternFill patternType="solid">
        <fgColor indexed="9"/>
      </patternFill>
    </fill>
    <fill>
      <patternFill patternType="solid">
        <fgColor indexed="13"/>
        <bgColor indexed="64"/>
      </patternFill>
    </fill>
    <fill>
      <patternFill patternType="solid">
        <fgColor indexed="21"/>
        <bgColor indexed="64"/>
      </patternFill>
    </fill>
    <fill>
      <patternFill patternType="solid">
        <fgColor indexed="37"/>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lightUp">
        <fgColor indexed="48"/>
        <bgColor indexed="44"/>
      </patternFill>
    </fill>
    <fill>
      <patternFill patternType="solid">
        <fgColor indexed="62"/>
        <bgColor indexed="64"/>
      </patternFill>
    </fill>
    <fill>
      <patternFill patternType="solid">
        <fgColor indexed="27"/>
        <bgColor indexed="64"/>
      </patternFill>
    </fill>
  </fills>
  <borders count="6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style="thin">
        <color indexed="62"/>
      </top>
      <bottom style="double">
        <color indexed="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8"/>
      </top>
      <bottom/>
      <diagonal/>
    </border>
    <border>
      <left/>
      <right/>
      <top/>
      <bottom style="thin">
        <color indexed="64"/>
      </bottom>
      <diagonal/>
    </border>
    <border>
      <left/>
      <right style="medium">
        <color indexed="64"/>
      </right>
      <top/>
      <bottom style="medium">
        <color indexed="64"/>
      </bottom>
      <diagonal/>
    </border>
    <border>
      <left/>
      <right/>
      <top style="thin">
        <color indexed="64"/>
      </top>
      <bottom style="double">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right/>
      <top/>
      <bottom style="double">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8"/>
      </bottom>
      <diagonal/>
    </border>
    <border>
      <left style="double">
        <color indexed="64"/>
      </left>
      <right style="double">
        <color indexed="64"/>
      </right>
      <top style="double">
        <color indexed="64"/>
      </top>
      <bottom style="double">
        <color indexed="64"/>
      </bottom>
      <diagonal/>
    </border>
    <border>
      <left style="thin">
        <color indexed="64"/>
      </left>
      <right/>
      <top style="medium">
        <color indexed="64"/>
      </top>
      <bottom/>
      <diagonal/>
    </border>
    <border>
      <left/>
      <right/>
      <top/>
      <bottom style="thin">
        <color indexed="44"/>
      </bottom>
      <diagonal/>
    </border>
    <border>
      <left/>
      <right/>
      <top/>
      <bottom style="thick">
        <color indexed="49"/>
      </bottom>
      <diagonal/>
    </border>
    <border>
      <left/>
      <right/>
      <top/>
      <bottom style="thick">
        <color indexed="11"/>
      </bottom>
      <diagonal/>
    </border>
    <border>
      <left/>
      <right/>
      <top/>
      <bottom style="medium">
        <color indexed="49"/>
      </bottom>
      <diagonal/>
    </border>
    <border>
      <left style="thin">
        <color indexed="11"/>
      </left>
      <right style="thin">
        <color indexed="11"/>
      </right>
      <top style="thin">
        <color indexed="11"/>
      </top>
      <bottom style="thin">
        <color indexed="11"/>
      </bottom>
      <diagonal/>
    </border>
    <border>
      <left/>
      <right/>
      <top style="thin">
        <color indexed="49"/>
      </top>
      <bottom style="double">
        <color indexed="49"/>
      </bottom>
      <diagonal/>
    </border>
    <border>
      <left/>
      <right style="medium">
        <color indexed="9"/>
      </right>
      <top style="medium">
        <color indexed="64"/>
      </top>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ck">
        <color indexed="9"/>
      </top>
      <bottom style="medium">
        <color indexed="48"/>
      </bottom>
      <diagonal/>
    </border>
    <border>
      <left/>
      <right/>
      <top/>
      <bottom style="medium">
        <color indexed="22"/>
      </bottom>
      <diagonal/>
    </border>
    <border>
      <left/>
      <right/>
      <top style="thin">
        <color indexed="48"/>
      </top>
      <bottom style="thin">
        <color indexed="48"/>
      </bottom>
      <diagonal/>
    </border>
    <border>
      <left/>
      <right/>
      <top style="medium">
        <color indexed="22"/>
      </top>
      <bottom style="medium">
        <color indexed="22"/>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bottom style="thin">
        <color indexed="64"/>
      </bottom>
      <diagonal/>
    </border>
  </borders>
  <cellStyleXfs count="1828">
    <xf numFmtId="0" fontId="0" fillId="0" borderId="0"/>
    <xf numFmtId="43" fontId="5" fillId="0" borderId="0" applyFont="0" applyFill="0" applyBorder="0" applyAlignment="0" applyProtection="0"/>
    <xf numFmtId="43" fontId="5" fillId="0" borderId="0" applyFont="0" applyFill="0" applyBorder="0" applyAlignment="0" applyProtection="0"/>
    <xf numFmtId="43" fontId="47" fillId="0" borderId="0" applyFont="0" applyFill="0" applyBorder="0" applyAlignment="0" applyProtection="0"/>
    <xf numFmtId="43" fontId="5" fillId="0" borderId="0" applyFont="0" applyFill="0" applyBorder="0" applyAlignment="0" applyProtection="0"/>
    <xf numFmtId="43" fontId="83"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8" fontId="30" fillId="0" borderId="0" applyFont="0" applyFill="0" applyBorder="0" applyAlignment="0" applyProtection="0"/>
    <xf numFmtId="8" fontId="30" fillId="0" borderId="0" applyFont="0" applyFill="0" applyBorder="0" applyAlignment="0" applyProtection="0"/>
    <xf numFmtId="0" fontId="59" fillId="0" borderId="0"/>
    <xf numFmtId="0" fontId="5" fillId="0" borderId="0"/>
    <xf numFmtId="0" fontId="30" fillId="0" borderId="0"/>
    <xf numFmtId="0" fontId="47" fillId="0" borderId="0"/>
    <xf numFmtId="0" fontId="5" fillId="0" borderId="0"/>
    <xf numFmtId="0" fontId="5" fillId="0" borderId="0"/>
    <xf numFmtId="0" fontId="5" fillId="0" borderId="0"/>
    <xf numFmtId="0" fontId="83" fillId="0" borderId="0"/>
    <xf numFmtId="0" fontId="83" fillId="0" borderId="0"/>
    <xf numFmtId="0" fontId="59" fillId="0" borderId="0"/>
    <xf numFmtId="0" fontId="5" fillId="0" borderId="0"/>
    <xf numFmtId="0" fontId="45" fillId="0" borderId="0"/>
    <xf numFmtId="3" fontId="20" fillId="0" borderId="0"/>
    <xf numFmtId="0" fontId="30" fillId="0" borderId="0"/>
    <xf numFmtId="37" fontId="35" fillId="0" borderId="0"/>
    <xf numFmtId="37" fontId="36" fillId="0" borderId="0"/>
    <xf numFmtId="37" fontId="35" fillId="0" borderId="0"/>
    <xf numFmtId="0" fontId="30" fillId="0" borderId="0"/>
    <xf numFmtId="0" fontId="30" fillId="0" borderId="0"/>
    <xf numFmtId="0" fontId="25" fillId="0" borderId="0"/>
    <xf numFmtId="0" fontId="37" fillId="0" borderId="0"/>
    <xf numFmtId="0" fontId="38" fillId="0" borderId="0"/>
    <xf numFmtId="9" fontId="5" fillId="0" borderId="0" applyFont="0" applyFill="0" applyBorder="0" applyAlignment="0" applyProtection="0"/>
    <xf numFmtId="9" fontId="59" fillId="0" borderId="0" applyFont="0" applyFill="0" applyBorder="0" applyAlignment="0" applyProtection="0"/>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0" fontId="31" fillId="0" borderId="9">
      <alignment horizontal="center"/>
    </xf>
    <xf numFmtId="0" fontId="31" fillId="0" borderId="9">
      <alignment horizontal="center"/>
    </xf>
    <xf numFmtId="3" fontId="30" fillId="0" borderId="0" applyFont="0" applyFill="0" applyBorder="0" applyAlignment="0" applyProtection="0"/>
    <xf numFmtId="3" fontId="30" fillId="0" borderId="0" applyFont="0" applyFill="0" applyBorder="0" applyAlignment="0" applyProtection="0"/>
    <xf numFmtId="0" fontId="30" fillId="24" borderId="0" applyNumberFormat="0" applyFont="0" applyBorder="0" applyAlignment="0" applyProtection="0"/>
    <xf numFmtId="0" fontId="66" fillId="9" borderId="0" applyNumberFormat="0" applyBorder="0" applyAlignment="0" applyProtection="0"/>
    <xf numFmtId="0" fontId="3" fillId="11" borderId="0" applyNumberFormat="0" applyBorder="0" applyAlignment="0" applyProtection="0"/>
    <xf numFmtId="43" fontId="5" fillId="0" borderId="0" applyFont="0" applyFill="0" applyBorder="0" applyAlignment="0" applyProtection="0"/>
    <xf numFmtId="0" fontId="69" fillId="21" borderId="2" applyNumberFormat="0" applyAlignment="0" applyProtection="0"/>
    <xf numFmtId="0" fontId="68" fillId="20" borderId="1" applyNumberFormat="0" applyAlignment="0" applyProtection="0"/>
    <xf numFmtId="0" fontId="67" fillId="3" borderId="0" applyNumberFormat="0" applyBorder="0" applyAlignment="0" applyProtection="0"/>
    <xf numFmtId="0" fontId="66" fillId="19" borderId="0" applyNumberFormat="0" applyBorder="0" applyAlignment="0" applyProtection="0"/>
    <xf numFmtId="0" fontId="66" fillId="14" borderId="0" applyNumberFormat="0" applyBorder="0" applyAlignment="0" applyProtection="0"/>
    <xf numFmtId="0" fontId="66" fillId="13" borderId="0" applyNumberFormat="0" applyBorder="0" applyAlignment="0" applyProtection="0"/>
    <xf numFmtId="0" fontId="66" fillId="18" borderId="0" applyNumberFormat="0" applyBorder="0" applyAlignment="0" applyProtection="0"/>
    <xf numFmtId="0" fontId="66" fillId="17" borderId="0" applyNumberFormat="0" applyBorder="0" applyAlignment="0" applyProtection="0"/>
    <xf numFmtId="0" fontId="66" fillId="16" borderId="0" applyNumberFormat="0" applyBorder="0" applyAlignment="0" applyProtection="0"/>
    <xf numFmtId="0" fontId="66" fillId="15" borderId="0" applyNumberFormat="0" applyBorder="0" applyAlignment="0" applyProtection="0"/>
    <xf numFmtId="0" fontId="66" fillId="14" borderId="0" applyNumberFormat="0" applyBorder="0" applyAlignment="0" applyProtection="0"/>
    <xf numFmtId="0" fontId="66" fillId="13" borderId="0" applyNumberFormat="0" applyBorder="0" applyAlignment="0" applyProtection="0"/>
    <xf numFmtId="0" fontId="66" fillId="10" borderId="0" applyNumberFormat="0" applyBorder="0" applyAlignment="0" applyProtection="0"/>
    <xf numFmtId="0" fontId="3" fillId="8" borderId="0" applyNumberFormat="0" applyBorder="0" applyAlignment="0" applyProtection="0"/>
    <xf numFmtId="0" fontId="3" fillId="5"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3" borderId="0" applyNumberFormat="0" applyBorder="0" applyAlignment="0" applyProtection="0"/>
    <xf numFmtId="0" fontId="3" fillId="2" borderId="0" applyNumberFormat="0" applyBorder="0" applyAlignment="0" applyProtection="0"/>
    <xf numFmtId="0" fontId="66" fillId="12" borderId="0" applyNumberFormat="0" applyBorder="0" applyAlignment="0" applyProtection="0"/>
    <xf numFmtId="0" fontId="70" fillId="0" borderId="0" applyNumberFormat="0" applyFill="0" applyBorder="0" applyAlignment="0" applyProtection="0"/>
    <xf numFmtId="0" fontId="71" fillId="4" borderId="0" applyNumberFormat="0" applyBorder="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7" borderId="1" applyNumberFormat="0" applyAlignment="0" applyProtection="0"/>
    <xf numFmtId="0" fontId="76" fillId="0" borderId="6" applyNumberFormat="0" applyFill="0" applyAlignment="0" applyProtection="0"/>
    <xf numFmtId="0" fontId="77" fillId="22" borderId="0" applyNumberFormat="0" applyBorder="0" applyAlignment="0" applyProtection="0"/>
    <xf numFmtId="0" fontId="5" fillId="0" borderId="0"/>
    <xf numFmtId="0" fontId="3" fillId="23" borderId="7" applyNumberFormat="0" applyFont="0" applyAlignment="0" applyProtection="0"/>
    <xf numFmtId="0" fontId="78" fillId="20" borderId="8" applyNumberFormat="0" applyAlignment="0" applyProtection="0"/>
    <xf numFmtId="0" fontId="5" fillId="0" borderId="0"/>
    <xf numFmtId="0" fontId="79" fillId="0" borderId="0" applyNumberFormat="0" applyFill="0" applyBorder="0" applyAlignment="0" applyProtection="0"/>
    <xf numFmtId="0" fontId="80" fillId="0" borderId="10" applyNumberFormat="0" applyFill="0" applyAlignment="0" applyProtection="0"/>
    <xf numFmtId="0" fontId="81" fillId="0" borderId="0" applyNumberFormat="0" applyFill="0" applyBorder="0" applyAlignment="0" applyProtection="0"/>
    <xf numFmtId="0" fontId="83" fillId="0" borderId="0"/>
    <xf numFmtId="43" fontId="83"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83" fillId="0" borderId="0"/>
    <xf numFmtId="43" fontId="90" fillId="0" borderId="0" applyFont="0" applyFill="0" applyBorder="0" applyAlignment="0" applyProtection="0"/>
    <xf numFmtId="0" fontId="5" fillId="0" borderId="0"/>
    <xf numFmtId="0" fontId="91" fillId="0" borderId="0"/>
    <xf numFmtId="0" fontId="5" fillId="0" borderId="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1" fontId="5" fillId="0" borderId="0" applyFont="0" applyFill="0" applyBorder="0" applyAlignment="0" applyProtection="0"/>
    <xf numFmtId="192"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1" fontId="5" fillId="0" borderId="0" applyFont="0" applyFill="0" applyBorder="0" applyAlignment="0" applyProtection="0"/>
    <xf numFmtId="192" fontId="5" fillId="0" borderId="0" applyFont="0" applyFill="0" applyBorder="0" applyAlignment="0" applyProtection="0"/>
    <xf numFmtId="191"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4"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1" fontId="5" fillId="0" borderId="0" applyFont="0" applyFill="0" applyBorder="0" applyAlignment="0" applyProtection="0"/>
    <xf numFmtId="6" fontId="92" fillId="0" borderId="0" applyFont="0" applyFill="0" applyBorder="0" applyAlignment="0" applyProtection="0"/>
    <xf numFmtId="38" fontId="92" fillId="0" borderId="0" applyFont="0" applyFill="0" applyBorder="0" applyAlignment="0" applyProtection="0"/>
    <xf numFmtId="38" fontId="92" fillId="0" borderId="0" applyFont="0" applyFill="0" applyBorder="0" applyAlignment="0" applyProtection="0"/>
    <xf numFmtId="6" fontId="92" fillId="0" borderId="0" applyFont="0" applyFill="0" applyBorder="0" applyAlignment="0" applyProtection="0"/>
    <xf numFmtId="38" fontId="92" fillId="0" borderId="0" applyFont="0" applyFill="0" applyBorder="0" applyAlignment="0" applyProtection="0"/>
    <xf numFmtId="38" fontId="92" fillId="0" borderId="0" applyFont="0" applyFill="0" applyBorder="0" applyAlignment="0" applyProtection="0"/>
    <xf numFmtId="6" fontId="92" fillId="0" borderId="0" applyFont="0" applyFill="0" applyBorder="0" applyAlignment="0" applyProtection="0"/>
    <xf numFmtId="38" fontId="92" fillId="0" borderId="0" applyFont="0" applyFill="0" applyBorder="0" applyAlignment="0" applyProtection="0"/>
    <xf numFmtId="195"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6" fontId="5" fillId="0" borderId="0" applyFont="0" applyFill="0" applyBorder="0" applyAlignment="0" applyProtection="0"/>
    <xf numFmtId="19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1" fontId="5" fillId="0" borderId="0" applyFont="0" applyFill="0" applyBorder="0" applyAlignment="0" applyProtection="0"/>
    <xf numFmtId="194"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6" fontId="5" fillId="0" borderId="0" applyFont="0" applyFill="0" applyBorder="0" applyAlignment="0" applyProtection="0"/>
    <xf numFmtId="197" fontId="5" fillId="0" borderId="0" applyFont="0" applyFill="0" applyBorder="0" applyAlignment="0" applyProtection="0"/>
    <xf numFmtId="0" fontId="93" fillId="0" borderId="0"/>
    <xf numFmtId="0" fontId="93" fillId="0" borderId="0"/>
    <xf numFmtId="0" fontId="93" fillId="0" borderId="0"/>
    <xf numFmtId="0" fontId="94" fillId="0" borderId="0"/>
    <xf numFmtId="198" fontId="5" fillId="0" borderId="0" applyFont="0" applyFill="0" applyBorder="0" applyAlignment="0" applyProtection="0"/>
    <xf numFmtId="0" fontId="95" fillId="0" borderId="0"/>
    <xf numFmtId="0" fontId="96" fillId="0" borderId="0"/>
    <xf numFmtId="198" fontId="5" fillId="0" borderId="0" applyFont="0" applyFill="0" applyBorder="0" applyAlignment="0" applyProtection="0"/>
    <xf numFmtId="199" fontId="5" fillId="0" borderId="0" applyFont="0" applyFill="0" applyBorder="0" applyAlignment="0" applyProtection="0"/>
    <xf numFmtId="0" fontId="96" fillId="0" borderId="0"/>
    <xf numFmtId="199" fontId="5" fillId="0" borderId="0" applyFont="0" applyFill="0" applyBorder="0" applyAlignment="0" applyProtection="0"/>
    <xf numFmtId="198" fontId="5" fillId="0" borderId="0" applyFont="0" applyFill="0" applyBorder="0" applyAlignment="0" applyProtection="0"/>
    <xf numFmtId="0" fontId="96" fillId="0" borderId="0"/>
    <xf numFmtId="0" fontId="96" fillId="0" borderId="0"/>
    <xf numFmtId="199"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0" fontId="94" fillId="0" borderId="0"/>
    <xf numFmtId="0" fontId="94" fillId="0" borderId="0"/>
    <xf numFmtId="0" fontId="95" fillId="0" borderId="0"/>
    <xf numFmtId="0" fontId="94" fillId="0" borderId="0"/>
    <xf numFmtId="0" fontId="95" fillId="0" borderId="0"/>
    <xf numFmtId="0" fontId="95" fillId="0" borderId="0"/>
    <xf numFmtId="0" fontId="95" fillId="0" borderId="0"/>
    <xf numFmtId="0" fontId="93" fillId="0" borderId="0"/>
    <xf numFmtId="0" fontId="96" fillId="0" borderId="0"/>
    <xf numFmtId="0" fontId="93" fillId="0" borderId="0"/>
    <xf numFmtId="199" fontId="5" fillId="0" borderId="0" applyFont="0" applyFill="0" applyBorder="0" applyAlignment="0" applyProtection="0"/>
    <xf numFmtId="0" fontId="93" fillId="0" borderId="0"/>
    <xf numFmtId="199"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0" fontId="93" fillId="0" borderId="0"/>
    <xf numFmtId="198" fontId="5" fillId="0" borderId="0" applyFont="0" applyFill="0" applyBorder="0" applyAlignment="0" applyProtection="0"/>
    <xf numFmtId="199" fontId="5" fillId="0" borderId="0" applyFont="0" applyFill="0" applyBorder="0" applyAlignment="0" applyProtection="0"/>
    <xf numFmtId="0" fontId="93" fillId="0" borderId="0"/>
    <xf numFmtId="0" fontId="93" fillId="0" borderId="0"/>
    <xf numFmtId="198" fontId="5" fillId="0" borderId="0" applyFont="0" applyFill="0" applyBorder="0" applyAlignment="0" applyProtection="0"/>
    <xf numFmtId="0" fontId="95" fillId="0" borderId="0"/>
    <xf numFmtId="199"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0" fontId="94" fillId="0" borderId="0"/>
    <xf numFmtId="198" fontId="5" fillId="0" borderId="0" applyFont="0" applyFill="0" applyBorder="0" applyAlignment="0" applyProtection="0"/>
    <xf numFmtId="0" fontId="95" fillId="0" borderId="0"/>
    <xf numFmtId="199" fontId="5" fillId="0" borderId="0" applyFont="0" applyFill="0" applyBorder="0" applyAlignment="0" applyProtection="0"/>
    <xf numFmtId="198" fontId="5" fillId="0" borderId="0" applyFont="0" applyFill="0" applyBorder="0" applyAlignment="0" applyProtection="0"/>
    <xf numFmtId="0" fontId="95" fillId="0" borderId="0"/>
    <xf numFmtId="199" fontId="5" fillId="0" borderId="0" applyFont="0" applyFill="0" applyBorder="0" applyAlignment="0" applyProtection="0"/>
    <xf numFmtId="0" fontId="93" fillId="0" borderId="0"/>
    <xf numFmtId="0" fontId="93" fillId="0" borderId="0"/>
    <xf numFmtId="0" fontId="93" fillId="0" borderId="0"/>
    <xf numFmtId="198" fontId="5" fillId="0" borderId="0" applyFont="0" applyFill="0" applyBorder="0" applyAlignment="0" applyProtection="0"/>
    <xf numFmtId="0" fontId="95" fillId="0" borderId="0"/>
    <xf numFmtId="198" fontId="5" fillId="0" borderId="0" applyFont="0" applyFill="0" applyBorder="0" applyAlignment="0" applyProtection="0"/>
    <xf numFmtId="0" fontId="95" fillId="0" borderId="0"/>
    <xf numFmtId="199" fontId="5" fillId="0" borderId="0" applyFont="0" applyFill="0" applyBorder="0" applyAlignment="0" applyProtection="0"/>
    <xf numFmtId="199" fontId="5" fillId="0" borderId="0" applyFont="0" applyFill="0" applyBorder="0" applyAlignment="0" applyProtection="0"/>
    <xf numFmtId="0" fontId="95" fillId="0" borderId="0"/>
    <xf numFmtId="0" fontId="95" fillId="0" borderId="0"/>
    <xf numFmtId="0" fontId="95" fillId="0" borderId="0"/>
    <xf numFmtId="198" fontId="5" fillId="0" borderId="0" applyFont="0" applyFill="0" applyBorder="0" applyAlignment="0" applyProtection="0"/>
    <xf numFmtId="199" fontId="5" fillId="0" borderId="0" applyFont="0" applyFill="0" applyBorder="0" applyAlignment="0" applyProtection="0"/>
    <xf numFmtId="200" fontId="5" fillId="0" borderId="0" applyFont="0" applyFill="0" applyBorder="0" applyAlignment="0" applyProtection="0"/>
    <xf numFmtId="201" fontId="5" fillId="0" borderId="0" applyFont="0" applyFill="0" applyBorder="0" applyAlignment="0" applyProtection="0"/>
    <xf numFmtId="200" fontId="5" fillId="0" borderId="0" applyFont="0" applyFill="0" applyBorder="0" applyAlignment="0" applyProtection="0"/>
    <xf numFmtId="201" fontId="5" fillId="0" borderId="0" applyFont="0" applyFill="0" applyBorder="0" applyAlignment="0" applyProtection="0"/>
    <xf numFmtId="200" fontId="5" fillId="0" borderId="0" applyFont="0" applyFill="0" applyBorder="0" applyAlignment="0" applyProtection="0"/>
    <xf numFmtId="200"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201" fontId="5" fillId="0" borderId="0" applyFont="0" applyFill="0" applyBorder="0" applyAlignment="0" applyProtection="0"/>
    <xf numFmtId="0" fontId="94" fillId="0" borderId="0"/>
    <xf numFmtId="0" fontId="30" fillId="0" borderId="0"/>
    <xf numFmtId="0" fontId="94" fillId="0" borderId="0"/>
    <xf numFmtId="0" fontId="5" fillId="0" borderId="0"/>
    <xf numFmtId="0" fontId="5" fillId="0" borderId="0"/>
    <xf numFmtId="0" fontId="5" fillId="0" borderId="0"/>
    <xf numFmtId="192" fontId="5" fillId="0" borderId="0" applyFont="0" applyFill="0" applyBorder="0" applyAlignment="0" applyProtection="0"/>
    <xf numFmtId="0" fontId="5" fillId="0" borderId="0"/>
    <xf numFmtId="0" fontId="5" fillId="0" borderId="0"/>
    <xf numFmtId="0" fontId="5" fillId="0" borderId="0"/>
    <xf numFmtId="192"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192" fontId="5" fillId="0" borderId="0" applyFont="0" applyFill="0" applyBorder="0" applyAlignment="0" applyProtection="0"/>
    <xf numFmtId="0" fontId="93" fillId="0" borderId="0"/>
    <xf numFmtId="199"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8" fontId="5" fillId="0" borderId="0" applyFont="0" applyFill="0" applyBorder="0" applyAlignment="0" applyProtection="0"/>
    <xf numFmtId="0" fontId="93" fillId="0" borderId="0"/>
    <xf numFmtId="0" fontId="93" fillId="0" borderId="0"/>
    <xf numFmtId="198" fontId="5" fillId="0" borderId="0" applyFont="0" applyFill="0" applyBorder="0" applyAlignment="0" applyProtection="0"/>
    <xf numFmtId="199" fontId="5" fillId="0" borderId="0" applyFont="0" applyFill="0" applyBorder="0" applyAlignment="0" applyProtection="0"/>
    <xf numFmtId="198" fontId="5" fillId="0" borderId="0" applyFont="0" applyFill="0" applyBorder="0" applyAlignment="0" applyProtection="0"/>
    <xf numFmtId="0" fontId="94" fillId="0" borderId="0"/>
    <xf numFmtId="199" fontId="5" fillId="0" borderId="0" applyFont="0" applyFill="0" applyBorder="0" applyAlignment="0" applyProtection="0"/>
    <xf numFmtId="8" fontId="92" fillId="0" borderId="0" applyFont="0" applyFill="0" applyBorder="0" applyAlignment="0" applyProtection="0"/>
    <xf numFmtId="0" fontId="93" fillId="0" borderId="0"/>
    <xf numFmtId="40" fontId="92" fillId="0" borderId="0" applyFont="0" applyFill="0" applyBorder="0" applyAlignment="0" applyProtection="0"/>
    <xf numFmtId="0" fontId="93" fillId="0" borderId="0"/>
    <xf numFmtId="40" fontId="92" fillId="0" borderId="0" applyFont="0" applyFill="0" applyBorder="0" applyAlignment="0" applyProtection="0"/>
    <xf numFmtId="8" fontId="92" fillId="0" borderId="0" applyFont="0" applyFill="0" applyBorder="0" applyAlignment="0" applyProtection="0"/>
    <xf numFmtId="8" fontId="92" fillId="0" borderId="0" applyFont="0" applyFill="0" applyBorder="0" applyAlignment="0" applyProtection="0"/>
    <xf numFmtId="8" fontId="92" fillId="0" borderId="0" applyFont="0" applyFill="0" applyBorder="0" applyAlignment="0" applyProtection="0"/>
    <xf numFmtId="0" fontId="93" fillId="0" borderId="0"/>
    <xf numFmtId="40" fontId="92" fillId="0" borderId="0" applyFont="0" applyFill="0" applyBorder="0" applyAlignment="0" applyProtection="0"/>
    <xf numFmtId="0" fontId="93" fillId="0" borderId="0"/>
    <xf numFmtId="0" fontId="93" fillId="0" borderId="0"/>
    <xf numFmtId="8" fontId="92" fillId="0" borderId="0" applyFont="0" applyFill="0" applyBorder="0" applyAlignment="0" applyProtection="0"/>
    <xf numFmtId="0" fontId="94" fillId="0" borderId="0"/>
    <xf numFmtId="202" fontId="5" fillId="0" borderId="0" applyFont="0" applyFill="0" applyBorder="0" applyAlignment="0" applyProtection="0"/>
    <xf numFmtId="0" fontId="94" fillId="0" borderId="0"/>
    <xf numFmtId="202" fontId="5" fillId="0" borderId="0" applyFont="0" applyFill="0" applyBorder="0" applyAlignment="0" applyProtection="0"/>
    <xf numFmtId="0" fontId="94" fillId="0" borderId="0"/>
    <xf numFmtId="0" fontId="94" fillId="0" borderId="0"/>
    <xf numFmtId="202" fontId="5" fillId="0" borderId="0" applyFont="0" applyFill="0" applyBorder="0" applyAlignment="0" applyProtection="0"/>
    <xf numFmtId="202" fontId="5" fillId="0" borderId="0" applyFont="0" applyFill="0" applyBorder="0" applyAlignment="0" applyProtection="0"/>
    <xf numFmtId="0" fontId="94" fillId="0" borderId="0"/>
    <xf numFmtId="202" fontId="5" fillId="0" borderId="0" applyFont="0" applyFill="0" applyBorder="0" applyAlignment="0" applyProtection="0"/>
    <xf numFmtId="0" fontId="96" fillId="0" borderId="0"/>
    <xf numFmtId="0" fontId="94" fillId="0" borderId="0"/>
    <xf numFmtId="0" fontId="92" fillId="0" borderId="0"/>
    <xf numFmtId="0" fontId="97" fillId="0" borderId="0"/>
    <xf numFmtId="0" fontId="98" fillId="0" borderId="0"/>
    <xf numFmtId="0" fontId="5" fillId="0" borderId="0"/>
    <xf numFmtId="0" fontId="5" fillId="0" borderId="0"/>
    <xf numFmtId="0" fontId="5" fillId="0" borderId="0"/>
    <xf numFmtId="0" fontId="95" fillId="0" borderId="0"/>
    <xf numFmtId="198"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0" fontId="95" fillId="0" borderId="0"/>
    <xf numFmtId="0" fontId="95" fillId="0" borderId="0"/>
    <xf numFmtId="199" fontId="5" fillId="0" borderId="0" applyFont="0" applyFill="0" applyBorder="0" applyAlignment="0" applyProtection="0"/>
    <xf numFmtId="199" fontId="5" fillId="0" borderId="0" applyFont="0" applyFill="0" applyBorder="0" applyAlignment="0" applyProtection="0"/>
    <xf numFmtId="0" fontId="95" fillId="0" borderId="0"/>
    <xf numFmtId="196" fontId="5" fillId="0" borderId="0" applyFont="0" applyFill="0" applyBorder="0" applyAlignment="0" applyProtection="0"/>
    <xf numFmtId="0" fontId="95" fillId="0" borderId="0"/>
    <xf numFmtId="19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4"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4" fontId="5" fillId="0" borderId="0" applyFont="0" applyFill="0" applyBorder="0" applyAlignment="0" applyProtection="0"/>
    <xf numFmtId="0" fontId="95" fillId="0" borderId="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4" fontId="5" fillId="0" borderId="0" applyFont="0" applyFill="0" applyBorder="0" applyAlignment="0" applyProtection="0"/>
    <xf numFmtId="0" fontId="95" fillId="0" borderId="0"/>
    <xf numFmtId="0" fontId="95" fillId="0" borderId="0"/>
    <xf numFmtId="194" fontId="5" fillId="0" borderId="0" applyFont="0" applyFill="0" applyBorder="0" applyAlignment="0" applyProtection="0"/>
    <xf numFmtId="0" fontId="95" fillId="0" borderId="0"/>
    <xf numFmtId="0" fontId="5" fillId="0" borderId="0"/>
    <xf numFmtId="0" fontId="5" fillId="0" borderId="0"/>
    <xf numFmtId="0" fontId="5" fillId="0" borderId="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9"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xf numFmtId="0" fontId="5" fillId="0" borderId="0"/>
    <xf numFmtId="0" fontId="5" fillId="0" borderId="0"/>
    <xf numFmtId="199" fontId="5" fillId="0" borderId="0" applyFont="0" applyFill="0" applyBorder="0" applyAlignment="0" applyProtection="0"/>
    <xf numFmtId="0" fontId="93" fillId="0" borderId="0"/>
    <xf numFmtId="198" fontId="5" fillId="0" borderId="0" applyFont="0" applyFill="0" applyBorder="0" applyAlignment="0" applyProtection="0"/>
    <xf numFmtId="0" fontId="93" fillId="0" borderId="0"/>
    <xf numFmtId="0" fontId="93" fillId="0" borderId="0"/>
    <xf numFmtId="198"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0" fontId="93" fillId="0" borderId="0"/>
    <xf numFmtId="0" fontId="94" fillId="0" borderId="0"/>
    <xf numFmtId="0" fontId="30" fillId="0" borderId="0"/>
    <xf numFmtId="201" fontId="5" fillId="0" borderId="0" applyFont="0" applyFill="0" applyBorder="0" applyAlignment="0" applyProtection="0"/>
    <xf numFmtId="0" fontId="30" fillId="0" borderId="0"/>
    <xf numFmtId="201" fontId="5" fillId="0" borderId="0" applyFont="0" applyFill="0" applyBorder="0" applyAlignment="0" applyProtection="0"/>
    <xf numFmtId="0" fontId="30" fillId="0" borderId="0"/>
    <xf numFmtId="0" fontId="30" fillId="0" borderId="0"/>
    <xf numFmtId="201" fontId="5" fillId="0" borderId="0" applyFont="0" applyFill="0" applyBorder="0" applyAlignment="0" applyProtection="0"/>
    <xf numFmtId="201" fontId="5" fillId="0" borderId="0" applyFont="0" applyFill="0" applyBorder="0" applyAlignment="0" applyProtection="0"/>
    <xf numFmtId="0" fontId="30" fillId="0" borderId="0"/>
    <xf numFmtId="0" fontId="30" fillId="0" borderId="0"/>
    <xf numFmtId="196" fontId="5" fillId="0" borderId="0" applyFont="0" applyFill="0" applyBorder="0" applyAlignment="0" applyProtection="0"/>
    <xf numFmtId="196" fontId="5" fillId="0" borderId="0" applyFont="0" applyFill="0" applyBorder="0" applyAlignment="0" applyProtection="0"/>
    <xf numFmtId="0" fontId="30" fillId="0" borderId="0"/>
    <xf numFmtId="196" fontId="5" fillId="0" borderId="0" applyFont="0" applyFill="0" applyBorder="0" applyAlignment="0" applyProtection="0"/>
    <xf numFmtId="0" fontId="5" fillId="0" borderId="0"/>
    <xf numFmtId="0" fontId="5" fillId="0" borderId="0"/>
    <xf numFmtId="0" fontId="5" fillId="0" borderId="0"/>
    <xf numFmtId="0" fontId="97" fillId="0" borderId="0"/>
    <xf numFmtId="0" fontId="95" fillId="0" borderId="0"/>
    <xf numFmtId="0" fontId="94" fillId="0" borderId="0"/>
    <xf numFmtId="203" fontId="5" fillId="0" borderId="0" applyFont="0" applyFill="0" applyBorder="0" applyAlignment="0" applyProtection="0"/>
    <xf numFmtId="0" fontId="94" fillId="0" borderId="0"/>
    <xf numFmtId="203" fontId="5" fillId="0" borderId="0" applyFont="0" applyFill="0" applyBorder="0" applyAlignment="0" applyProtection="0"/>
    <xf numFmtId="203" fontId="5" fillId="0" borderId="0" applyFont="0" applyFill="0" applyBorder="0" applyAlignment="0" applyProtection="0"/>
    <xf numFmtId="0" fontId="94" fillId="0" borderId="0"/>
    <xf numFmtId="0" fontId="94" fillId="0" borderId="0"/>
    <xf numFmtId="0" fontId="94" fillId="0" borderId="0"/>
    <xf numFmtId="183" fontId="5" fillId="0" borderId="0">
      <alignment horizontal="left" wrapText="1"/>
    </xf>
    <xf numFmtId="183" fontId="5" fillId="0" borderId="0">
      <alignment horizontal="left" wrapText="1"/>
    </xf>
    <xf numFmtId="38" fontId="30" fillId="0" borderId="0" applyFont="0" applyFill="0" applyBorder="0" applyAlignment="0" applyProtection="0"/>
    <xf numFmtId="38" fontId="30" fillId="0" borderId="0" applyFont="0" applyFill="0" applyBorder="0" applyAlignment="0" applyProtection="0"/>
    <xf numFmtId="38" fontId="30" fillId="0" borderId="0" applyFont="0" applyFill="0" applyBorder="0" applyAlignment="0" applyProtection="0"/>
    <xf numFmtId="38" fontId="30" fillId="0" borderId="0" applyFont="0" applyFill="0" applyBorder="0" applyAlignment="0" applyProtection="0"/>
    <xf numFmtId="38" fontId="30" fillId="0" borderId="0" applyFont="0" applyFill="0" applyBorder="0" applyAlignment="0" applyProtection="0"/>
    <xf numFmtId="38" fontId="30" fillId="0" borderId="0" applyFont="0" applyFill="0" applyBorder="0" applyAlignment="0" applyProtection="0"/>
    <xf numFmtId="38" fontId="30" fillId="0" borderId="0" applyFont="0" applyFill="0" applyBorder="0" applyAlignment="0" applyProtection="0"/>
    <xf numFmtId="38" fontId="30" fillId="0" borderId="0" applyFont="0" applyFill="0" applyBorder="0" applyAlignment="0" applyProtection="0"/>
    <xf numFmtId="38" fontId="30" fillId="0" borderId="0" applyFont="0" applyFill="0" applyBorder="0" applyAlignment="0" applyProtection="0"/>
    <xf numFmtId="0" fontId="5" fillId="0" borderId="0">
      <alignment horizontal="left" wrapText="1"/>
    </xf>
    <xf numFmtId="0" fontId="5" fillId="0" borderId="0">
      <alignment horizontal="left" wrapText="1"/>
    </xf>
    <xf numFmtId="183" fontId="5" fillId="0" borderId="0">
      <alignment horizontal="left" wrapText="1"/>
    </xf>
    <xf numFmtId="183" fontId="5" fillId="0" borderId="0">
      <alignment horizontal="left" wrapText="1"/>
    </xf>
    <xf numFmtId="38" fontId="30" fillId="0" borderId="0" applyFont="0" applyFill="0" applyBorder="0" applyAlignment="0" applyProtection="0"/>
    <xf numFmtId="38" fontId="30" fillId="0" borderId="0" applyFont="0" applyFill="0" applyBorder="0" applyAlignment="0" applyProtection="0"/>
    <xf numFmtId="38" fontId="30" fillId="0" borderId="0" applyFont="0" applyFill="0" applyBorder="0" applyAlignment="0" applyProtection="0"/>
    <xf numFmtId="38" fontId="30" fillId="0" borderId="0" applyFont="0" applyFill="0" applyBorder="0" applyAlignment="0" applyProtection="0"/>
    <xf numFmtId="38" fontId="30" fillId="0" borderId="0" applyFont="0" applyFill="0" applyBorder="0" applyAlignment="0" applyProtection="0"/>
    <xf numFmtId="38" fontId="30" fillId="0" borderId="0" applyFont="0" applyFill="0" applyBorder="0" applyAlignment="0" applyProtection="0"/>
    <xf numFmtId="38" fontId="30" fillId="0" borderId="0" applyFont="0" applyFill="0" applyBorder="0" applyAlignment="0" applyProtection="0"/>
    <xf numFmtId="38" fontId="30" fillId="0" borderId="0" applyFont="0" applyFill="0" applyBorder="0" applyAlignment="0" applyProtection="0"/>
    <xf numFmtId="38" fontId="30" fillId="0" borderId="0" applyFont="0" applyFill="0" applyBorder="0" applyAlignment="0" applyProtection="0"/>
    <xf numFmtId="0" fontId="81" fillId="30" borderId="0" applyNumberFormat="0" applyBorder="0" applyAlignment="0" applyProtection="0"/>
    <xf numFmtId="0" fontId="81" fillId="7" borderId="0" applyNumberFormat="0" applyBorder="0" applyAlignment="0" applyProtection="0"/>
    <xf numFmtId="0" fontId="81" fillId="23" borderId="0" applyNumberFormat="0" applyBorder="0" applyAlignment="0" applyProtection="0"/>
    <xf numFmtId="0" fontId="81" fillId="30" borderId="0" applyNumberFormat="0" applyBorder="0" applyAlignment="0" applyProtection="0"/>
    <xf numFmtId="0" fontId="81" fillId="6" borderId="0" applyNumberFormat="0" applyBorder="0" applyAlignment="0" applyProtection="0"/>
    <xf numFmtId="0" fontId="81" fillId="7" borderId="0" applyNumberFormat="0" applyBorder="0" applyAlignment="0" applyProtection="0"/>
    <xf numFmtId="0" fontId="81" fillId="10" borderId="0" applyNumberFormat="0" applyBorder="0" applyAlignment="0" applyProtection="0"/>
    <xf numFmtId="0" fontId="81" fillId="9" borderId="0" applyNumberFormat="0" applyBorder="0" applyAlignment="0" applyProtection="0"/>
    <xf numFmtId="0" fontId="81" fillId="22" borderId="0" applyNumberFormat="0" applyBorder="0" applyAlignment="0" applyProtection="0"/>
    <xf numFmtId="0" fontId="81" fillId="10" borderId="0" applyNumberFormat="0" applyBorder="0" applyAlignment="0" applyProtection="0"/>
    <xf numFmtId="0" fontId="81" fillId="8" borderId="0" applyNumberFormat="0" applyBorder="0" applyAlignment="0" applyProtection="0"/>
    <xf numFmtId="0" fontId="81" fillId="7"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31" borderId="0" applyNumberFormat="0" applyBorder="0" applyAlignment="0" applyProtection="0"/>
    <xf numFmtId="0" fontId="3" fillId="10" borderId="0" applyNumberFormat="0" applyBorder="0" applyAlignment="0" applyProtection="0"/>
    <xf numFmtId="0" fontId="3" fillId="14" borderId="0" applyNumberFormat="0" applyBorder="0" applyAlignment="0" applyProtection="0"/>
    <xf numFmtId="0" fontId="3" fillId="7"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8" borderId="0" applyNumberFormat="0" applyBorder="0" applyAlignment="0" applyProtection="0"/>
    <xf numFmtId="0" fontId="3" fillId="32"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67" fillId="3" borderId="0" applyNumberFormat="0" applyBorder="0" applyAlignment="0" applyProtection="0"/>
    <xf numFmtId="37" fontId="88" fillId="0" borderId="0" applyFill="0" applyBorder="0" applyProtection="0"/>
    <xf numFmtId="0" fontId="99" fillId="0" borderId="0"/>
    <xf numFmtId="0" fontId="6" fillId="0" borderId="9" applyNumberFormat="0" applyFont="0" applyFill="0" applyAlignment="0" applyProtection="0"/>
    <xf numFmtId="0" fontId="6" fillId="0" borderId="40" applyNumberFormat="0" applyFont="0" applyFill="0" applyAlignment="0" applyProtection="0"/>
    <xf numFmtId="0" fontId="68" fillId="30" borderId="1" applyNumberFormat="0" applyAlignment="0" applyProtection="0"/>
    <xf numFmtId="0" fontId="30" fillId="0" borderId="0">
      <alignment horizontal="centerContinuous"/>
    </xf>
    <xf numFmtId="0" fontId="30" fillId="0" borderId="0">
      <alignment horizontal="centerContinuous"/>
    </xf>
    <xf numFmtId="0" fontId="30" fillId="0" borderId="0">
      <alignment horizontal="centerContinuous"/>
    </xf>
    <xf numFmtId="0" fontId="30" fillId="0" borderId="0">
      <alignment horizontal="centerContinuous"/>
    </xf>
    <xf numFmtId="0" fontId="80" fillId="21" borderId="2" applyNumberFormat="0" applyAlignment="0" applyProtection="0"/>
    <xf numFmtId="204" fontId="100" fillId="0" borderId="0" applyFont="0" applyFill="0" applyBorder="0" applyAlignment="0" applyProtection="0">
      <alignment horizontal="right"/>
    </xf>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5" fillId="0" borderId="0" applyFont="0" applyFill="0" applyBorder="0" applyAlignment="0" applyProtection="0"/>
    <xf numFmtId="43" fontId="9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8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9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8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83" fillId="0" borderId="0" applyFont="0" applyFill="0" applyBorder="0" applyAlignment="0" applyProtection="0"/>
    <xf numFmtId="3" fontId="5" fillId="0" borderId="0" applyFill="0" applyBorder="0" applyAlignment="0" applyProtection="0"/>
    <xf numFmtId="0" fontId="45" fillId="0" borderId="0"/>
    <xf numFmtId="0" fontId="101" fillId="0" borderId="0"/>
    <xf numFmtId="3" fontId="5" fillId="33" borderId="0" applyFont="0" applyFill="0" applyBorder="0" applyAlignment="0" applyProtection="0"/>
    <xf numFmtId="0" fontId="101" fillId="0" borderId="0"/>
    <xf numFmtId="191" fontId="20" fillId="0" borderId="0" applyFont="0" applyFill="0" applyBorder="0" applyAlignment="0"/>
    <xf numFmtId="8" fontId="5" fillId="0" borderId="0" applyFont="0" applyFill="0" applyBorder="0" applyAlignment="0"/>
    <xf numFmtId="5" fontId="5" fillId="0" borderId="0" applyFill="0" applyBorder="0" applyAlignment="0" applyProtection="0"/>
    <xf numFmtId="0" fontId="102" fillId="0" borderId="0" applyNumberFormat="0" applyFill="0" applyBorder="0"/>
    <xf numFmtId="14" fontId="22" fillId="25" borderId="34" applyFill="0" applyBorder="0">
      <alignment horizontal="right"/>
    </xf>
    <xf numFmtId="205" fontId="29" fillId="34" borderId="36" applyFont="0" applyFill="0" applyBorder="0" applyAlignment="0" applyProtection="0"/>
    <xf numFmtId="178" fontId="20" fillId="34" borderId="0" applyFont="0" applyFill="0" applyBorder="0" applyAlignment="0" applyProtection="0"/>
    <xf numFmtId="178" fontId="20" fillId="34" borderId="0" applyFont="0" applyFill="0" applyBorder="0" applyAlignment="0" applyProtection="0"/>
    <xf numFmtId="178" fontId="20" fillId="34" borderId="0" applyFont="0" applyFill="0" applyBorder="0" applyAlignment="0" applyProtection="0"/>
    <xf numFmtId="206" fontId="22" fillId="0" borderId="18"/>
    <xf numFmtId="0" fontId="5" fillId="33" borderId="0" applyFont="0" applyFill="0" applyBorder="0" applyAlignment="0" applyProtection="0"/>
    <xf numFmtId="205" fontId="22" fillId="0" borderId="0" applyFill="0" applyBorder="0">
      <alignment horizontal="right"/>
    </xf>
    <xf numFmtId="207" fontId="5" fillId="0" borderId="0" applyFont="0" applyFill="0" applyBorder="0" applyAlignment="0" applyProtection="0"/>
    <xf numFmtId="208" fontId="5" fillId="0" borderId="0" applyFont="0" applyFill="0" applyBorder="0" applyAlignment="0" applyProtection="0"/>
    <xf numFmtId="0" fontId="103" fillId="0" borderId="0" applyNumberFormat="0"/>
    <xf numFmtId="0" fontId="104" fillId="0" borderId="0">
      <alignment horizontal="centerContinuous"/>
    </xf>
    <xf numFmtId="0" fontId="104" fillId="0" borderId="0" applyNumberFormat="0"/>
    <xf numFmtId="0" fontId="105" fillId="0" borderId="18" applyFont="0" applyFill="0" applyBorder="0" applyAlignment="0" applyProtection="0"/>
    <xf numFmtId="209" fontId="5" fillId="0" borderId="0" applyFont="0" applyFill="0" applyBorder="0" applyAlignment="0" applyProtection="0"/>
    <xf numFmtId="0" fontId="70" fillId="0" borderId="0" applyNumberFormat="0" applyFill="0" applyBorder="0" applyAlignment="0" applyProtection="0"/>
    <xf numFmtId="203" fontId="5" fillId="0" borderId="0">
      <protection locked="0"/>
    </xf>
    <xf numFmtId="210" fontId="5" fillId="34" borderId="0" applyFont="0" applyFill="0" applyBorder="0" applyAlignment="0"/>
    <xf numFmtId="2" fontId="5" fillId="33" borderId="0" applyFont="0" applyFill="0" applyBorder="0" applyAlignment="0" applyProtection="0"/>
    <xf numFmtId="0" fontId="45" fillId="0" borderId="0"/>
    <xf numFmtId="0" fontId="101" fillId="0" borderId="0"/>
    <xf numFmtId="0" fontId="106" fillId="0" borderId="0">
      <alignment horizontal="right"/>
    </xf>
    <xf numFmtId="0" fontId="106" fillId="0" borderId="0"/>
    <xf numFmtId="37" fontId="20" fillId="0" borderId="0"/>
    <xf numFmtId="37" fontId="20" fillId="0" borderId="0"/>
    <xf numFmtId="37" fontId="20" fillId="0" borderId="0"/>
    <xf numFmtId="37" fontId="20" fillId="0" borderId="0"/>
    <xf numFmtId="0" fontId="71" fillId="4" borderId="0" applyNumberFormat="0" applyBorder="0" applyAlignment="0" applyProtection="0"/>
    <xf numFmtId="38" fontId="20" fillId="29" borderId="0" applyNumberFormat="0" applyBorder="0" applyAlignment="0" applyProtection="0"/>
    <xf numFmtId="0" fontId="107" fillId="0" borderId="0" applyNumberFormat="0" applyFill="0" applyBorder="0" applyAlignment="0" applyProtection="0"/>
    <xf numFmtId="0" fontId="60" fillId="0" borderId="28" applyNumberFormat="0" applyAlignment="0" applyProtection="0">
      <alignment horizontal="left" vertical="center"/>
    </xf>
    <xf numFmtId="0" fontId="60" fillId="0" borderId="24">
      <alignment horizontal="left" vertical="center"/>
    </xf>
    <xf numFmtId="0" fontId="108" fillId="0" borderId="41" applyNumberFormat="0" applyFill="0" applyAlignment="0" applyProtection="0"/>
    <xf numFmtId="0" fontId="109" fillId="0" borderId="42" applyNumberFormat="0" applyFill="0" applyAlignment="0" applyProtection="0"/>
    <xf numFmtId="0" fontId="110" fillId="0" borderId="43" applyNumberFormat="0" applyFill="0" applyAlignment="0" applyProtection="0"/>
    <xf numFmtId="0" fontId="110" fillId="0" borderId="0" applyNumberFormat="0" applyFill="0" applyBorder="0" applyAlignment="0" applyProtection="0"/>
    <xf numFmtId="211" fontId="5" fillId="0" borderId="0">
      <protection locked="0"/>
    </xf>
    <xf numFmtId="211" fontId="5" fillId="0" borderId="0">
      <protection locked="0"/>
    </xf>
    <xf numFmtId="0" fontId="39" fillId="0" borderId="38" applyNumberFormat="0" applyFill="0" applyAlignment="0" applyProtection="0"/>
    <xf numFmtId="10" fontId="20" fillId="34" borderId="35" applyNumberFormat="0" applyBorder="0" applyAlignment="0" applyProtection="0"/>
    <xf numFmtId="0" fontId="75" fillId="7" borderId="1" applyNumberFormat="0" applyAlignment="0" applyProtection="0"/>
    <xf numFmtId="0" fontId="76" fillId="0" borderId="6" applyNumberFormat="0" applyFill="0" applyAlignment="0" applyProtection="0"/>
    <xf numFmtId="212" fontId="111" fillId="0" borderId="0" applyFont="0" applyFill="0" applyBorder="0" applyProtection="0">
      <alignment horizontal="right"/>
    </xf>
    <xf numFmtId="0" fontId="88" fillId="0" borderId="0" applyFont="0" applyFill="0" applyBorder="0" applyAlignment="0" applyProtection="0"/>
    <xf numFmtId="213" fontId="20" fillId="29" borderId="0" applyFont="0" applyBorder="0" applyAlignment="0" applyProtection="0">
      <alignment horizontal="right"/>
      <protection hidden="1"/>
    </xf>
    <xf numFmtId="0" fontId="77" fillId="22" borderId="0" applyNumberFormat="0" applyBorder="0" applyAlignment="0" applyProtection="0"/>
    <xf numFmtId="37" fontId="112" fillId="0" borderId="0"/>
    <xf numFmtId="173" fontId="113" fillId="0" borderId="0"/>
    <xf numFmtId="0" fontId="101" fillId="0" borderId="0"/>
    <xf numFmtId="0" fontId="101" fillId="0" borderId="0"/>
    <xf numFmtId="38" fontId="20" fillId="0" borderId="0" applyFont="0" applyFill="0" applyBorder="0" applyAlignment="0"/>
    <xf numFmtId="178" fontId="5" fillId="0" borderId="0" applyFont="0" applyFill="0" applyBorder="0" applyAlignment="0"/>
    <xf numFmtId="40" fontId="20" fillId="0" borderId="0" applyFont="0" applyFill="0" applyBorder="0" applyAlignment="0"/>
    <xf numFmtId="181" fontId="20" fillId="0" borderId="0" applyFont="0" applyFill="0" applyBorder="0" applyAlignment="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114" fillId="0" borderId="0"/>
    <xf numFmtId="0" fontId="90" fillId="0" borderId="0"/>
    <xf numFmtId="0" fontId="90" fillId="0" borderId="0"/>
    <xf numFmtId="0" fontId="114" fillId="0" borderId="0"/>
    <xf numFmtId="0" fontId="83" fillId="0" borderId="0"/>
    <xf numFmtId="0" fontId="114" fillId="0" borderId="0"/>
    <xf numFmtId="0" fontId="83" fillId="0" borderId="0"/>
    <xf numFmtId="0" fontId="83" fillId="0" borderId="0"/>
    <xf numFmtId="0" fontId="5" fillId="0" borderId="0"/>
    <xf numFmtId="0" fontId="83" fillId="0" borderId="0"/>
    <xf numFmtId="0" fontId="5" fillId="0" borderId="0"/>
    <xf numFmtId="0" fontId="5" fillId="0" borderId="0"/>
    <xf numFmtId="0" fontId="114" fillId="0" borderId="0"/>
    <xf numFmtId="0" fontId="90" fillId="0" borderId="0"/>
    <xf numFmtId="0" fontId="5" fillId="0" borderId="0"/>
    <xf numFmtId="0" fontId="5" fillId="0" borderId="0"/>
    <xf numFmtId="0" fontId="5" fillId="0" borderId="0"/>
    <xf numFmtId="0" fontId="84" fillId="0" borderId="0"/>
    <xf numFmtId="0" fontId="114"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178" fontId="22" fillId="0" borderId="0" applyNumberFormat="0" applyFill="0" applyBorder="0" applyAlignment="0" applyProtection="0"/>
    <xf numFmtId="214" fontId="20" fillId="0" borderId="0" applyFont="0" applyFill="0" applyBorder="0" applyAlignment="0" applyProtection="0"/>
    <xf numFmtId="0" fontId="5" fillId="23" borderId="44" applyNumberFormat="0" applyFont="0" applyAlignment="0" applyProtection="0"/>
    <xf numFmtId="215" fontId="20" fillId="0" borderId="0" applyFont="0" applyFill="0" applyBorder="0" applyAlignment="0" applyProtection="0"/>
    <xf numFmtId="216" fontId="20" fillId="0" borderId="0" applyFont="0" applyFill="0" applyBorder="0" applyAlignment="0" applyProtection="0"/>
    <xf numFmtId="0" fontId="78" fillId="30" borderId="8" applyNumberFormat="0" applyAlignment="0" applyProtection="0"/>
    <xf numFmtId="0" fontId="115" fillId="0" borderId="0" applyFill="0" applyBorder="0" applyProtection="0">
      <alignment horizontal="left"/>
    </xf>
    <xf numFmtId="0" fontId="116" fillId="0" borderId="0" applyFill="0" applyBorder="0" applyProtection="0">
      <alignment horizontal="left"/>
    </xf>
    <xf numFmtId="0" fontId="45" fillId="0" borderId="0"/>
    <xf numFmtId="0" fontId="101" fillId="0" borderId="0"/>
    <xf numFmtId="217" fontId="5" fillId="0" borderId="0" applyFont="0" applyFill="0" applyBorder="0" applyAlignment="0"/>
    <xf numFmtId="218" fontId="20" fillId="0" borderId="0" applyFont="0" applyFill="0" applyBorder="0" applyAlignment="0"/>
    <xf numFmtId="219" fontId="5" fillId="0" borderId="0" applyFont="0" applyFill="0" applyBorder="0" applyAlignment="0"/>
    <xf numFmtId="9" fontId="114"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220" fontId="6" fillId="0" borderId="0" applyFont="0" applyFill="0" applyBorder="0" applyProtection="0">
      <alignment horizontal="right"/>
    </xf>
    <xf numFmtId="220" fontId="6" fillId="0" borderId="0" applyFont="0" applyFill="0" applyBorder="0" applyProtection="0">
      <alignment horizontal="right"/>
    </xf>
    <xf numFmtId="220" fontId="6" fillId="0" borderId="0" applyFont="0" applyFill="0" applyBorder="0" applyProtection="0">
      <alignment horizontal="right"/>
    </xf>
    <xf numFmtId="221" fontId="20" fillId="0" borderId="0" applyFont="0" applyFill="0" applyBorder="0" applyAlignment="0" applyProtection="0"/>
    <xf numFmtId="178" fontId="28" fillId="0" borderId="0" applyNumberFormat="0" applyFill="0" applyBorder="0" applyAlignment="0" applyProtection="0">
      <alignment horizontal="left"/>
    </xf>
    <xf numFmtId="0" fontId="33" fillId="35" borderId="0" applyNumberFormat="0" applyFont="0" applyBorder="0" applyAlignment="0" applyProtection="0"/>
    <xf numFmtId="37" fontId="117" fillId="0" borderId="39">
      <alignment horizontal="left"/>
    </xf>
    <xf numFmtId="0" fontId="5" fillId="36" borderId="0"/>
    <xf numFmtId="183" fontId="5" fillId="0" borderId="0">
      <alignment horizontal="left" wrapText="1"/>
    </xf>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2" fontId="5" fillId="0" borderId="0" applyFont="0" applyFill="0" applyBorder="0" applyProtection="0">
      <alignment horizontal="right"/>
    </xf>
    <xf numFmtId="2" fontId="5" fillId="0" borderId="0" applyFont="0" applyFill="0" applyBorder="0" applyProtection="0">
      <alignment horizontal="right"/>
    </xf>
    <xf numFmtId="0" fontId="4" fillId="0" borderId="0" applyNumberFormat="0" applyFill="0" applyBorder="0" applyProtection="0">
      <alignment horizontal="right"/>
    </xf>
    <xf numFmtId="0" fontId="4" fillId="0" borderId="0" applyNumberFormat="0" applyFill="0" applyBorder="0" applyProtection="0">
      <alignment horizontal="right"/>
    </xf>
    <xf numFmtId="0" fontId="4" fillId="0" borderId="0" applyNumberFormat="0" applyFill="0" applyBorder="0" applyProtection="0">
      <alignment horizontal="right"/>
    </xf>
    <xf numFmtId="0" fontId="4" fillId="0" borderId="0" applyNumberFormat="0" applyFill="0" applyBorder="0" applyProtection="0">
      <alignment horizontal="right"/>
    </xf>
    <xf numFmtId="0" fontId="4" fillId="0" borderId="0" applyNumberFormat="0" applyFill="0" applyBorder="0" applyProtection="0">
      <alignment horizontal="right"/>
    </xf>
    <xf numFmtId="0" fontId="4" fillId="0" borderId="0" applyNumberFormat="0" applyFill="0" applyBorder="0" applyProtection="0">
      <alignment horizontal="right"/>
    </xf>
    <xf numFmtId="0" fontId="4" fillId="0" borderId="0" applyNumberFormat="0" applyFill="0" applyBorder="0" applyProtection="0">
      <alignment horizontal="right"/>
    </xf>
    <xf numFmtId="0" fontId="4" fillId="0" borderId="0" applyNumberFormat="0" applyFill="0" applyBorder="0" applyProtection="0">
      <alignment horizontal="right"/>
    </xf>
    <xf numFmtId="0" fontId="118" fillId="0" borderId="0" applyNumberFormat="0" applyBorder="0" applyAlignment="0"/>
    <xf numFmtId="0" fontId="119" fillId="0" borderId="0" applyNumberFormat="0" applyBorder="0" applyAlignment="0"/>
    <xf numFmtId="0" fontId="120" fillId="0" borderId="0" applyNumberFormat="0" applyBorder="0" applyAlignment="0"/>
    <xf numFmtId="0" fontId="82" fillId="0" borderId="0" applyNumberFormat="0" applyBorder="0" applyAlignment="0"/>
    <xf numFmtId="190" fontId="121" fillId="0" borderId="0"/>
    <xf numFmtId="0" fontId="89" fillId="0" borderId="0" applyFill="0" applyBorder="0" applyProtection="0">
      <alignment horizontal="center" vertical="center"/>
    </xf>
    <xf numFmtId="0" fontId="89" fillId="0" borderId="0" applyFill="0" applyBorder="0" applyProtection="0"/>
    <xf numFmtId="0" fontId="4" fillId="0" borderId="0" applyFill="0" applyBorder="0" applyProtection="0">
      <alignment horizontal="left"/>
    </xf>
    <xf numFmtId="0" fontId="122" fillId="0" borderId="0" applyFill="0" applyBorder="0" applyProtection="0">
      <alignment horizontal="left" vertical="top"/>
    </xf>
    <xf numFmtId="222" fontId="42" fillId="0" borderId="0" applyFill="0" applyBorder="0" applyAlignment="0" applyProtection="0">
      <alignment horizontal="right"/>
    </xf>
    <xf numFmtId="0" fontId="123" fillId="0" borderId="0" applyNumberFormat="0" applyFill="0" applyBorder="0" applyAlignment="0" applyProtection="0"/>
    <xf numFmtId="0" fontId="124" fillId="0" borderId="45" applyNumberFormat="0" applyFill="0" applyAlignment="0" applyProtection="0"/>
    <xf numFmtId="223" fontId="5" fillId="0" borderId="0"/>
    <xf numFmtId="38" fontId="20" fillId="25" borderId="0" applyNumberFormat="0" applyBorder="0" applyAlignment="0" applyProtection="0"/>
    <xf numFmtId="37" fontId="20" fillId="29" borderId="0" applyNumberFormat="0" applyBorder="0" applyAlignment="0" applyProtection="0"/>
    <xf numFmtId="37" fontId="20" fillId="29" borderId="0" applyNumberFormat="0" applyBorder="0" applyAlignment="0" applyProtection="0"/>
    <xf numFmtId="37" fontId="20" fillId="29" borderId="0" applyNumberFormat="0" applyBorder="0" applyAlignment="0" applyProtection="0"/>
    <xf numFmtId="37" fontId="20" fillId="0" borderId="0"/>
    <xf numFmtId="37" fontId="20" fillId="0" borderId="0"/>
    <xf numFmtId="37" fontId="20" fillId="0" borderId="0"/>
    <xf numFmtId="37" fontId="20" fillId="0" borderId="0"/>
    <xf numFmtId="37" fontId="20" fillId="25" borderId="0" applyNumberFormat="0" applyBorder="0" applyAlignment="0" applyProtection="0"/>
    <xf numFmtId="3" fontId="29" fillId="0" borderId="38" applyProtection="0"/>
    <xf numFmtId="0" fontId="5" fillId="0" borderId="0" applyFont="0" applyFill="0" applyBorder="0" applyAlignment="0" applyProtection="0"/>
    <xf numFmtId="0" fontId="5" fillId="0" borderId="0" applyFont="0" applyFill="0" applyBorder="0" applyAlignment="0" applyProtection="0"/>
    <xf numFmtId="0" fontId="125" fillId="0" borderId="0" applyNumberFormat="0" applyFill="0" applyBorder="0" applyAlignment="0" applyProtection="0"/>
    <xf numFmtId="187" fontId="6" fillId="0" borderId="0" applyFont="0" applyFill="0" applyBorder="0" applyProtection="0">
      <alignment horizontal="right"/>
    </xf>
    <xf numFmtId="0" fontId="102" fillId="37" borderId="46">
      <alignment horizontal="center" vertical="top"/>
    </xf>
    <xf numFmtId="194" fontId="5" fillId="0" borderId="0" applyFont="0" applyFill="0" applyBorder="0" applyAlignment="0" applyProtection="0"/>
    <xf numFmtId="201" fontId="5" fillId="0" borderId="0" applyFont="0" applyFill="0" applyBorder="0" applyAlignment="0" applyProtection="0"/>
    <xf numFmtId="193" fontId="5" fillId="0" borderId="0" applyFont="0" applyFill="0" applyBorder="0" applyAlignment="0" applyProtection="0"/>
    <xf numFmtId="200" fontId="5" fillId="0" borderId="0" applyFont="0" applyFill="0" applyBorder="0" applyAlignment="0" applyProtection="0"/>
    <xf numFmtId="0" fontId="5" fillId="0" borderId="0"/>
    <xf numFmtId="0" fontId="75" fillId="7" borderId="1" applyNumberFormat="0" applyAlignment="0" applyProtection="0"/>
    <xf numFmtId="0" fontId="59" fillId="0" borderId="0"/>
    <xf numFmtId="0" fontId="37" fillId="0" borderId="0">
      <alignment vertical="top"/>
    </xf>
    <xf numFmtId="0" fontId="37" fillId="0" borderId="0">
      <alignment vertical="top"/>
    </xf>
    <xf numFmtId="0" fontId="37" fillId="0" borderId="0">
      <alignment vertical="top"/>
    </xf>
    <xf numFmtId="0" fontId="37" fillId="0" borderId="0">
      <alignment vertical="top"/>
    </xf>
    <xf numFmtId="0" fontId="37" fillId="0" borderId="0">
      <alignment vertical="top"/>
    </xf>
    <xf numFmtId="0" fontId="37" fillId="0" borderId="0">
      <alignment vertical="top"/>
    </xf>
    <xf numFmtId="224" fontId="38" fillId="0" borderId="0" applyFont="0" applyFill="0" applyBorder="0" applyAlignment="0" applyProtection="0"/>
    <xf numFmtId="225" fontId="38" fillId="0" borderId="0" applyFont="0" applyFill="0" applyBorder="0" applyAlignment="0" applyProtection="0"/>
    <xf numFmtId="0" fontId="138" fillId="0" borderId="0" applyNumberFormat="0" applyFill="0" applyBorder="0" applyAlignment="0">
      <protection locked="0"/>
    </xf>
    <xf numFmtId="178" fontId="33" fillId="0" borderId="14"/>
    <xf numFmtId="0" fontId="32" fillId="0" borderId="18" applyNumberFormat="0" applyFill="0" applyAlignment="0" applyProtection="0"/>
    <xf numFmtId="38" fontId="33" fillId="0" borderId="14"/>
    <xf numFmtId="226" fontId="38" fillId="0" borderId="0" applyFont="0" applyFill="0" applyBorder="0" applyAlignment="0" applyProtection="0"/>
    <xf numFmtId="43" fontId="139" fillId="0" borderId="0" applyFont="0" applyFill="0" applyBorder="0" applyAlignment="0" applyProtection="0"/>
    <xf numFmtId="43" fontId="139" fillId="0" borderId="0" applyFont="0" applyFill="0" applyBorder="0" applyAlignment="0" applyProtection="0"/>
    <xf numFmtId="43" fontId="139" fillId="0" borderId="0" applyFont="0" applyFill="0" applyBorder="0" applyAlignment="0" applyProtection="0"/>
    <xf numFmtId="43" fontId="139" fillId="0" borderId="0" applyFont="0" applyFill="0" applyBorder="0" applyAlignment="0" applyProtection="0"/>
    <xf numFmtId="43" fontId="139" fillId="0" borderId="0" applyFont="0" applyFill="0" applyBorder="0" applyAlignment="0" applyProtection="0"/>
    <xf numFmtId="43" fontId="139" fillId="0" borderId="0" applyFont="0" applyFill="0" applyBorder="0" applyAlignment="0" applyProtection="0"/>
    <xf numFmtId="43" fontId="139" fillId="0" borderId="0" applyFont="0" applyFill="0" applyBorder="0" applyAlignment="0" applyProtection="0"/>
    <xf numFmtId="43" fontId="139" fillId="0" borderId="0" applyFont="0" applyFill="0" applyBorder="0" applyAlignment="0" applyProtection="0"/>
    <xf numFmtId="43" fontId="139" fillId="0" borderId="0" applyFont="0" applyFill="0" applyBorder="0" applyAlignment="0" applyProtection="0"/>
    <xf numFmtId="43" fontId="139" fillId="0" borderId="0" applyFont="0" applyFill="0" applyBorder="0" applyAlignment="0" applyProtection="0"/>
    <xf numFmtId="43" fontId="5" fillId="0" borderId="0" applyFont="0" applyFill="0" applyBorder="0" applyAlignment="0" applyProtection="0"/>
    <xf numFmtId="43" fontId="13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39" fillId="0" borderId="0" applyFont="0" applyFill="0" applyBorder="0" applyAlignment="0" applyProtection="0"/>
    <xf numFmtId="43" fontId="139" fillId="0" borderId="0" applyFont="0" applyFill="0" applyBorder="0" applyAlignment="0" applyProtection="0"/>
    <xf numFmtId="43" fontId="139" fillId="0" borderId="0" applyFont="0" applyFill="0" applyBorder="0" applyAlignment="0" applyProtection="0"/>
    <xf numFmtId="43" fontId="139" fillId="0" borderId="0" applyFont="0" applyFill="0" applyBorder="0" applyAlignment="0" applyProtection="0"/>
    <xf numFmtId="43" fontId="139" fillId="0" borderId="0" applyFont="0" applyFill="0" applyBorder="0" applyAlignment="0" applyProtection="0"/>
    <xf numFmtId="43" fontId="13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140" fillId="0" borderId="0" applyFont="0" applyFill="0" applyBorder="0" applyAlignment="0" applyProtection="0"/>
    <xf numFmtId="43" fontId="140" fillId="0" borderId="0" applyFont="0" applyFill="0" applyBorder="0" applyAlignment="0" applyProtection="0"/>
    <xf numFmtId="43" fontId="140" fillId="0" borderId="0" applyFont="0" applyFill="0" applyBorder="0" applyAlignment="0" applyProtection="0"/>
    <xf numFmtId="43" fontId="14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1" fillId="0" borderId="0"/>
    <xf numFmtId="0" fontId="92" fillId="0" borderId="0"/>
    <xf numFmtId="0" fontId="141" fillId="0" borderId="0"/>
    <xf numFmtId="0" fontId="92" fillId="0" borderId="0"/>
    <xf numFmtId="227" fontId="5" fillId="0" borderId="0" applyFont="0" applyFill="0" applyBorder="0" applyAlignment="0" applyProtection="0"/>
    <xf numFmtId="44" fontId="139" fillId="0" borderId="0" applyFont="0" applyFill="0" applyBorder="0" applyAlignment="0" applyProtection="0"/>
    <xf numFmtId="44" fontId="139" fillId="0" borderId="0" applyFont="0" applyFill="0" applyBorder="0" applyAlignment="0" applyProtection="0"/>
    <xf numFmtId="44" fontId="139" fillId="0" borderId="0" applyFont="0" applyFill="0" applyBorder="0" applyAlignment="0" applyProtection="0"/>
    <xf numFmtId="44" fontId="139" fillId="0" borderId="0" applyFont="0" applyFill="0" applyBorder="0" applyAlignment="0" applyProtection="0"/>
    <xf numFmtId="44" fontId="139" fillId="0" borderId="0" applyFont="0" applyFill="0" applyBorder="0" applyAlignment="0" applyProtection="0"/>
    <xf numFmtId="44" fontId="139" fillId="0" borderId="0" applyFont="0" applyFill="0" applyBorder="0" applyAlignment="0" applyProtection="0"/>
    <xf numFmtId="44" fontId="139" fillId="0" borderId="0" applyFont="0" applyFill="0" applyBorder="0" applyAlignment="0" applyProtection="0"/>
    <xf numFmtId="44" fontId="139" fillId="0" borderId="0" applyFont="0" applyFill="0" applyBorder="0" applyAlignment="0" applyProtection="0"/>
    <xf numFmtId="44" fontId="139" fillId="0" borderId="0" applyFont="0" applyFill="0" applyBorder="0" applyAlignment="0" applyProtection="0"/>
    <xf numFmtId="44" fontId="139"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39"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39" fillId="0" borderId="0" applyFont="0" applyFill="0" applyBorder="0" applyAlignment="0" applyProtection="0"/>
    <xf numFmtId="44" fontId="139" fillId="0" borderId="0" applyFont="0" applyFill="0" applyBorder="0" applyAlignment="0" applyProtection="0"/>
    <xf numFmtId="44" fontId="139" fillId="0" borderId="0" applyFont="0" applyFill="0" applyBorder="0" applyAlignment="0" applyProtection="0"/>
    <xf numFmtId="44" fontId="139" fillId="0" borderId="0" applyFont="0" applyFill="0" applyBorder="0" applyAlignment="0" applyProtection="0"/>
    <xf numFmtId="44" fontId="139" fillId="0" borderId="0" applyFont="0" applyFill="0" applyBorder="0" applyAlignment="0" applyProtection="0"/>
    <xf numFmtId="44" fontId="139" fillId="0" borderId="0" applyFont="0" applyFill="0" applyBorder="0" applyAlignment="0" applyProtection="0"/>
    <xf numFmtId="44" fontId="139"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228" fontId="38" fillId="0" borderId="0" applyFont="0" applyFill="0" applyBorder="0" applyAlignment="0" applyProtection="0"/>
    <xf numFmtId="0" fontId="142" fillId="0" borderId="0">
      <protection locked="0"/>
    </xf>
    <xf numFmtId="0" fontId="143" fillId="0" borderId="0">
      <protection locked="0"/>
    </xf>
    <xf numFmtId="0" fontId="143" fillId="0" borderId="0">
      <protection locked="0"/>
    </xf>
    <xf numFmtId="0" fontId="5" fillId="0" borderId="0" applyNumberFormat="0" applyFill="0" applyAlignment="0">
      <alignment horizontal="right" indent="1"/>
    </xf>
    <xf numFmtId="0" fontId="142" fillId="0" borderId="0">
      <protection locked="0"/>
    </xf>
    <xf numFmtId="0" fontId="142" fillId="0" borderId="0">
      <protection locked="0"/>
    </xf>
    <xf numFmtId="0" fontId="142" fillId="0" borderId="0">
      <protection locked="0"/>
    </xf>
    <xf numFmtId="0" fontId="142" fillId="0" borderId="0">
      <protection locked="0"/>
    </xf>
    <xf numFmtId="0" fontId="142" fillId="0" borderId="0">
      <protection locked="0"/>
    </xf>
    <xf numFmtId="0" fontId="142" fillId="0" borderId="0">
      <protection locked="0"/>
    </xf>
    <xf numFmtId="0" fontId="142" fillId="0" borderId="0">
      <protection locked="0"/>
    </xf>
    <xf numFmtId="0" fontId="142" fillId="0" borderId="0">
      <protection locked="0"/>
    </xf>
    <xf numFmtId="6" fontId="88" fillId="0" borderId="0"/>
    <xf numFmtId="0" fontId="142" fillId="0" borderId="0">
      <protection locked="0"/>
    </xf>
    <xf numFmtId="0" fontId="144" fillId="1" borderId="0"/>
    <xf numFmtId="0" fontId="75" fillId="7" borderId="1" applyNumberFormat="0" applyAlignment="0" applyProtection="0"/>
    <xf numFmtId="0" fontId="75" fillId="7" borderId="1" applyNumberFormat="0" applyAlignment="0" applyProtection="0"/>
    <xf numFmtId="0" fontId="75" fillId="7" borderId="1" applyNumberFormat="0" applyAlignment="0" applyProtection="0"/>
    <xf numFmtId="0" fontId="20" fillId="29" borderId="0"/>
    <xf numFmtId="0" fontId="145" fillId="0" borderId="0"/>
    <xf numFmtId="229" fontId="46" fillId="0" borderId="0" applyFont="0" applyFill="0" applyBorder="0" applyAlignment="0" applyProtection="0"/>
    <xf numFmtId="230" fontId="46" fillId="0" borderId="0" applyFont="0" applyFill="0" applyBorder="0" applyAlignment="0" applyProtection="0"/>
    <xf numFmtId="231" fontId="5" fillId="0" borderId="0" applyFont="0" applyFill="0" applyBorder="0" applyAlignment="0" applyProtection="0"/>
    <xf numFmtId="232" fontId="5" fillId="0" borderId="0" applyFont="0" applyFill="0" applyBorder="0" applyAlignment="0" applyProtection="0"/>
    <xf numFmtId="171" fontId="46" fillId="0" borderId="0" applyFont="0" applyFill="0" applyBorder="0" applyAlignment="0" applyProtection="0"/>
    <xf numFmtId="233" fontId="46" fillId="0" borderId="0" applyFont="0" applyFill="0" applyBorder="0" applyAlignment="0" applyProtection="0"/>
    <xf numFmtId="42" fontId="5" fillId="0" borderId="0" applyFont="0" applyFill="0" applyBorder="0" applyAlignment="0" applyProtection="0"/>
    <xf numFmtId="44" fontId="5" fillId="0" borderId="0" applyFont="0" applyFill="0" applyBorder="0" applyAlignment="0" applyProtection="0"/>
    <xf numFmtId="0" fontId="30" fillId="0" borderId="0"/>
    <xf numFmtId="0" fontId="30" fillId="0" borderId="0"/>
    <xf numFmtId="0" fontId="30" fillId="0" borderId="0"/>
    <xf numFmtId="0" fontId="30" fillId="0" borderId="0"/>
    <xf numFmtId="0" fontId="5" fillId="0" borderId="0"/>
    <xf numFmtId="0" fontId="5"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5" fillId="0" borderId="0"/>
    <xf numFmtId="0" fontId="139" fillId="0" borderId="0"/>
    <xf numFmtId="0" fontId="5" fillId="0" borderId="0"/>
    <xf numFmtId="0" fontId="5" fillId="0" borderId="0"/>
    <xf numFmtId="0" fontId="5" fillId="0" borderId="0"/>
    <xf numFmtId="0" fontId="5" fillId="0" borderId="0"/>
    <xf numFmtId="0" fontId="5" fillId="0" borderId="0"/>
    <xf numFmtId="0" fontId="59" fillId="0" borderId="0"/>
    <xf numFmtId="0" fontId="59" fillId="0" borderId="0"/>
    <xf numFmtId="0" fontId="139" fillId="0" borderId="0"/>
    <xf numFmtId="0" fontId="139" fillId="0" borderId="0"/>
    <xf numFmtId="0" fontId="139" fillId="0" borderId="0"/>
    <xf numFmtId="0" fontId="13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9" fillId="0" borderId="0"/>
    <xf numFmtId="0" fontId="5" fillId="0" borderId="0"/>
    <xf numFmtId="0" fontId="3" fillId="0" borderId="0"/>
    <xf numFmtId="0" fontId="3" fillId="0" borderId="0"/>
    <xf numFmtId="0" fontId="2" fillId="0" borderId="0"/>
    <xf numFmtId="0" fontId="25" fillId="0" borderId="0"/>
    <xf numFmtId="0" fontId="25" fillId="0" borderId="0"/>
    <xf numFmtId="0" fontId="2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3" fillId="0" borderId="0"/>
    <xf numFmtId="0" fontId="33" fillId="0" borderId="0"/>
    <xf numFmtId="0" fontId="33" fillId="0" borderId="0"/>
    <xf numFmtId="0" fontId="33" fillId="0" borderId="0"/>
    <xf numFmtId="0" fontId="59" fillId="0" borderId="0"/>
    <xf numFmtId="0" fontId="59" fillId="0" borderId="0"/>
    <xf numFmtId="0" fontId="59" fillId="0" borderId="0"/>
    <xf numFmtId="0" fontId="59" fillId="0" borderId="0"/>
    <xf numFmtId="43" fontId="146" fillId="0" borderId="0"/>
    <xf numFmtId="2" fontId="30" fillId="0" borderId="0" applyFont="0" applyFill="0" applyBorder="0" applyAlignment="0" applyProtection="0"/>
    <xf numFmtId="234" fontId="29" fillId="0" borderId="0"/>
    <xf numFmtId="0" fontId="27" fillId="0" borderId="47" applyNumberFormat="0" applyAlignment="0" applyProtection="0"/>
    <xf numFmtId="0" fontId="33" fillId="38" borderId="0" applyNumberFormat="0" applyFont="0" applyBorder="0" applyAlignment="0" applyProtection="0"/>
    <xf numFmtId="0" fontId="20" fillId="39" borderId="30" applyNumberFormat="0" applyFont="0" applyBorder="0" applyAlignment="0" applyProtection="0">
      <alignment horizontal="center"/>
    </xf>
    <xf numFmtId="0" fontId="20" fillId="40" borderId="30" applyNumberFormat="0" applyFont="0" applyBorder="0" applyAlignment="0" applyProtection="0">
      <alignment horizontal="center"/>
    </xf>
    <xf numFmtId="0" fontId="33" fillId="0" borderId="48" applyNumberFormat="0" applyAlignment="0" applyProtection="0"/>
    <xf numFmtId="0" fontId="33" fillId="0" borderId="49" applyNumberFormat="0" applyAlignment="0" applyProtection="0"/>
    <xf numFmtId="0" fontId="27" fillId="0" borderId="50" applyNumberFormat="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2"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2" fontId="30" fillId="0" borderId="0" applyFont="0" applyFill="0" applyBorder="0" applyAlignment="0" applyProtection="0"/>
    <xf numFmtId="0" fontId="147" fillId="41" borderId="0" applyNumberFormat="0" applyFont="0" applyFill="0" applyBorder="0" applyAlignment="0" applyProtection="0"/>
    <xf numFmtId="0" fontId="147" fillId="26" borderId="0" applyNumberFormat="0" applyFont="0" applyFill="0" applyBorder="0" applyAlignment="0" applyProtection="0"/>
    <xf numFmtId="43" fontId="20" fillId="0" borderId="0" applyFont="0" applyFill="0" applyBorder="0" applyAlignment="0" applyProtection="0"/>
    <xf numFmtId="4" fontId="148" fillId="42" borderId="51">
      <alignment vertical="center"/>
    </xf>
    <xf numFmtId="4" fontId="148" fillId="42" borderId="51">
      <alignment vertical="center"/>
    </xf>
    <xf numFmtId="4" fontId="148" fillId="42" borderId="51">
      <alignment vertical="center"/>
    </xf>
    <xf numFmtId="4" fontId="148" fillId="42" borderId="51">
      <alignment vertical="center"/>
    </xf>
    <xf numFmtId="4" fontId="148" fillId="42" borderId="51">
      <alignment vertical="center"/>
    </xf>
    <xf numFmtId="4" fontId="148" fillId="42" borderId="51">
      <alignment vertical="center"/>
    </xf>
    <xf numFmtId="4" fontId="149" fillId="42" borderId="51">
      <alignment vertical="center"/>
    </xf>
    <xf numFmtId="4" fontId="149" fillId="42" borderId="51">
      <alignment vertical="center"/>
    </xf>
    <xf numFmtId="4" fontId="149" fillId="42" borderId="51">
      <alignment vertical="center"/>
    </xf>
    <xf numFmtId="4" fontId="149" fillId="42" borderId="51">
      <alignment vertical="center"/>
    </xf>
    <xf numFmtId="4" fontId="149" fillId="42" borderId="51">
      <alignment vertical="center"/>
    </xf>
    <xf numFmtId="4" fontId="149" fillId="42" borderId="51">
      <alignment vertical="center"/>
    </xf>
    <xf numFmtId="4" fontId="150" fillId="43" borderId="4">
      <alignment vertical="center"/>
    </xf>
    <xf numFmtId="4" fontId="150" fillId="43" borderId="4">
      <alignment vertical="center"/>
    </xf>
    <xf numFmtId="4" fontId="150" fillId="43" borderId="4">
      <alignment vertical="center"/>
    </xf>
    <xf numFmtId="4" fontId="150" fillId="43" borderId="4">
      <alignment vertical="center"/>
    </xf>
    <xf numFmtId="4" fontId="150" fillId="43" borderId="4">
      <alignment vertical="center"/>
    </xf>
    <xf numFmtId="4" fontId="150" fillId="43" borderId="4">
      <alignment vertical="center"/>
    </xf>
    <xf numFmtId="4" fontId="151" fillId="43" borderId="4">
      <alignment vertical="center"/>
    </xf>
    <xf numFmtId="4" fontId="151" fillId="43" borderId="4">
      <alignment vertical="center"/>
    </xf>
    <xf numFmtId="4" fontId="151" fillId="43" borderId="4">
      <alignment vertical="center"/>
    </xf>
    <xf numFmtId="4" fontId="151" fillId="43" borderId="4">
      <alignment vertical="center"/>
    </xf>
    <xf numFmtId="4" fontId="151" fillId="43" borderId="4">
      <alignment vertical="center"/>
    </xf>
    <xf numFmtId="4" fontId="151" fillId="43" borderId="4">
      <alignment vertical="center"/>
    </xf>
    <xf numFmtId="4" fontId="150" fillId="44" borderId="4">
      <alignment vertical="center"/>
    </xf>
    <xf numFmtId="4" fontId="150" fillId="44" borderId="4">
      <alignment vertical="center"/>
    </xf>
    <xf numFmtId="4" fontId="150" fillId="44" borderId="4">
      <alignment vertical="center"/>
    </xf>
    <xf numFmtId="4" fontId="150" fillId="44" borderId="4">
      <alignment vertical="center"/>
    </xf>
    <xf numFmtId="4" fontId="150" fillId="44" borderId="4">
      <alignment vertical="center"/>
    </xf>
    <xf numFmtId="4" fontId="150" fillId="44" borderId="4">
      <alignment vertical="center"/>
    </xf>
    <xf numFmtId="4" fontId="151" fillId="44" borderId="4">
      <alignment vertical="center"/>
    </xf>
    <xf numFmtId="4" fontId="151" fillId="44" borderId="4">
      <alignment vertical="center"/>
    </xf>
    <xf numFmtId="4" fontId="151" fillId="44" borderId="4">
      <alignment vertical="center"/>
    </xf>
    <xf numFmtId="4" fontId="151" fillId="44" borderId="4">
      <alignment vertical="center"/>
    </xf>
    <xf numFmtId="4" fontId="151" fillId="44" borderId="4">
      <alignment vertical="center"/>
    </xf>
    <xf numFmtId="4" fontId="151" fillId="44" borderId="4">
      <alignment vertical="center"/>
    </xf>
    <xf numFmtId="4" fontId="152" fillId="42" borderId="51">
      <alignment horizontal="left" vertical="center" indent="1"/>
    </xf>
    <xf numFmtId="4" fontId="152" fillId="42" borderId="51">
      <alignment horizontal="left" vertical="center" indent="1"/>
    </xf>
    <xf numFmtId="4" fontId="152" fillId="42" borderId="51">
      <alignment horizontal="left" vertical="center" indent="1"/>
    </xf>
    <xf numFmtId="4" fontId="152" fillId="42" borderId="51">
      <alignment horizontal="left" vertical="center" indent="1"/>
    </xf>
    <xf numFmtId="4" fontId="152" fillId="42" borderId="51">
      <alignment horizontal="left" vertical="center" indent="1"/>
    </xf>
    <xf numFmtId="4" fontId="152" fillId="42" borderId="51">
      <alignment horizontal="left" vertical="center" indent="1"/>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4" fontId="152" fillId="45" borderId="0">
      <alignment horizontal="left" vertical="center" indent="1"/>
    </xf>
    <xf numFmtId="4" fontId="152" fillId="45" borderId="0">
      <alignment horizontal="left" vertical="center" indent="1"/>
    </xf>
    <xf numFmtId="4" fontId="152" fillId="45" borderId="0">
      <alignment horizontal="left" vertical="center" indent="1"/>
    </xf>
    <xf numFmtId="4" fontId="152" fillId="45" borderId="0">
      <alignment horizontal="left" vertical="center" indent="1"/>
    </xf>
    <xf numFmtId="4" fontId="152" fillId="45" borderId="0">
      <alignment horizontal="left" vertical="center" indent="1"/>
    </xf>
    <xf numFmtId="4" fontId="152" fillId="45" borderId="0">
      <alignment horizontal="left" vertical="center" indent="1"/>
    </xf>
    <xf numFmtId="4" fontId="152" fillId="46" borderId="51" applyNumberFormat="0" applyProtection="0">
      <alignment horizontal="right" vertical="center"/>
    </xf>
    <xf numFmtId="4" fontId="152" fillId="46" borderId="51" applyNumberFormat="0" applyProtection="0">
      <alignment horizontal="right" vertical="center"/>
    </xf>
    <xf numFmtId="4" fontId="152" fillId="46" borderId="51" applyNumberFormat="0" applyProtection="0">
      <alignment horizontal="right" vertical="center"/>
    </xf>
    <xf numFmtId="4" fontId="152" fillId="46" borderId="51" applyNumberFormat="0" applyProtection="0">
      <alignment horizontal="right" vertical="center"/>
    </xf>
    <xf numFmtId="4" fontId="152" fillId="46" borderId="51" applyNumberFormat="0" applyProtection="0">
      <alignment horizontal="right" vertical="center"/>
    </xf>
    <xf numFmtId="4" fontId="152" fillId="46" borderId="51" applyNumberFormat="0" applyProtection="0">
      <alignment horizontal="right" vertical="center"/>
    </xf>
    <xf numFmtId="4" fontId="152" fillId="47" borderId="51" applyNumberFormat="0" applyProtection="0">
      <alignment horizontal="right" vertical="center"/>
    </xf>
    <xf numFmtId="4" fontId="152" fillId="47" borderId="51" applyNumberFormat="0" applyProtection="0">
      <alignment horizontal="right" vertical="center"/>
    </xf>
    <xf numFmtId="4" fontId="152" fillId="47" borderId="51" applyNumberFormat="0" applyProtection="0">
      <alignment horizontal="right" vertical="center"/>
    </xf>
    <xf numFmtId="4" fontId="152" fillId="47" borderId="51" applyNumberFormat="0" applyProtection="0">
      <alignment horizontal="right" vertical="center"/>
    </xf>
    <xf numFmtId="4" fontId="152" fillId="47" borderId="51" applyNumberFormat="0" applyProtection="0">
      <alignment horizontal="right" vertical="center"/>
    </xf>
    <xf numFmtId="4" fontId="152" fillId="47" borderId="51" applyNumberFormat="0" applyProtection="0">
      <alignment horizontal="right" vertical="center"/>
    </xf>
    <xf numFmtId="4" fontId="152" fillId="48" borderId="51" applyNumberFormat="0" applyProtection="0">
      <alignment horizontal="right" vertical="center"/>
    </xf>
    <xf numFmtId="4" fontId="152" fillId="48" borderId="51" applyNumberFormat="0" applyProtection="0">
      <alignment horizontal="right" vertical="center"/>
    </xf>
    <xf numFmtId="4" fontId="152" fillId="48" borderId="51" applyNumberFormat="0" applyProtection="0">
      <alignment horizontal="right" vertical="center"/>
    </xf>
    <xf numFmtId="4" fontId="152" fillId="48" borderId="51" applyNumberFormat="0" applyProtection="0">
      <alignment horizontal="right" vertical="center"/>
    </xf>
    <xf numFmtId="4" fontId="152" fillId="48" borderId="51" applyNumberFormat="0" applyProtection="0">
      <alignment horizontal="right" vertical="center"/>
    </xf>
    <xf numFmtId="4" fontId="152" fillId="48" borderId="51" applyNumberFormat="0" applyProtection="0">
      <alignment horizontal="right" vertical="center"/>
    </xf>
    <xf numFmtId="4" fontId="152" fillId="38" borderId="51" applyNumberFormat="0" applyProtection="0">
      <alignment horizontal="right" vertical="center"/>
    </xf>
    <xf numFmtId="4" fontId="152" fillId="38" borderId="51" applyNumberFormat="0" applyProtection="0">
      <alignment horizontal="right" vertical="center"/>
    </xf>
    <xf numFmtId="4" fontId="152" fillId="38" borderId="51" applyNumberFormat="0" applyProtection="0">
      <alignment horizontal="right" vertical="center"/>
    </xf>
    <xf numFmtId="4" fontId="152" fillId="38" borderId="51" applyNumberFormat="0" applyProtection="0">
      <alignment horizontal="right" vertical="center"/>
    </xf>
    <xf numFmtId="4" fontId="152" fillId="38" borderId="51" applyNumberFormat="0" applyProtection="0">
      <alignment horizontal="right" vertical="center"/>
    </xf>
    <xf numFmtId="4" fontId="152" fillId="38" borderId="51" applyNumberFormat="0" applyProtection="0">
      <alignment horizontal="right" vertical="center"/>
    </xf>
    <xf numFmtId="4" fontId="152" fillId="49" borderId="51" applyNumberFormat="0" applyProtection="0">
      <alignment horizontal="right" vertical="center"/>
    </xf>
    <xf numFmtId="4" fontId="152" fillId="49" borderId="51" applyNumberFormat="0" applyProtection="0">
      <alignment horizontal="right" vertical="center"/>
    </xf>
    <xf numFmtId="4" fontId="152" fillId="49" borderId="51" applyNumberFormat="0" applyProtection="0">
      <alignment horizontal="right" vertical="center"/>
    </xf>
    <xf numFmtId="4" fontId="152" fillId="49" borderId="51" applyNumberFormat="0" applyProtection="0">
      <alignment horizontal="right" vertical="center"/>
    </xf>
    <xf numFmtId="4" fontId="152" fillId="49" borderId="51" applyNumberFormat="0" applyProtection="0">
      <alignment horizontal="right" vertical="center"/>
    </xf>
    <xf numFmtId="4" fontId="152" fillId="49" borderId="51" applyNumberFormat="0" applyProtection="0">
      <alignment horizontal="right" vertical="center"/>
    </xf>
    <xf numFmtId="4" fontId="152" fillId="50" borderId="51" applyNumberFormat="0" applyProtection="0">
      <alignment horizontal="right" vertical="center"/>
    </xf>
    <xf numFmtId="4" fontId="152" fillId="50" borderId="51" applyNumberFormat="0" applyProtection="0">
      <alignment horizontal="right" vertical="center"/>
    </xf>
    <xf numFmtId="4" fontId="152" fillId="50" borderId="51" applyNumberFormat="0" applyProtection="0">
      <alignment horizontal="right" vertical="center"/>
    </xf>
    <xf numFmtId="4" fontId="152" fillId="50" borderId="51" applyNumberFormat="0" applyProtection="0">
      <alignment horizontal="right" vertical="center"/>
    </xf>
    <xf numFmtId="4" fontId="152" fillId="50" borderId="51" applyNumberFormat="0" applyProtection="0">
      <alignment horizontal="right" vertical="center"/>
    </xf>
    <xf numFmtId="4" fontId="152" fillId="50" borderId="51" applyNumberFormat="0" applyProtection="0">
      <alignment horizontal="right" vertical="center"/>
    </xf>
    <xf numFmtId="4" fontId="152" fillId="51" borderId="51" applyNumberFormat="0" applyProtection="0">
      <alignment horizontal="right" vertical="center"/>
    </xf>
    <xf numFmtId="4" fontId="152" fillId="51" borderId="51" applyNumberFormat="0" applyProtection="0">
      <alignment horizontal="right" vertical="center"/>
    </xf>
    <xf numFmtId="4" fontId="152" fillId="51" borderId="51" applyNumberFormat="0" applyProtection="0">
      <alignment horizontal="right" vertical="center"/>
    </xf>
    <xf numFmtId="4" fontId="152" fillId="51" borderId="51" applyNumberFormat="0" applyProtection="0">
      <alignment horizontal="right" vertical="center"/>
    </xf>
    <xf numFmtId="4" fontId="152" fillId="51" borderId="51" applyNumberFormat="0" applyProtection="0">
      <alignment horizontal="right" vertical="center"/>
    </xf>
    <xf numFmtId="4" fontId="152" fillId="51" borderId="51" applyNumberFormat="0" applyProtection="0">
      <alignment horizontal="right" vertical="center"/>
    </xf>
    <xf numFmtId="4" fontId="152" fillId="52" borderId="51" applyNumberFormat="0" applyProtection="0">
      <alignment horizontal="right" vertical="center"/>
    </xf>
    <xf numFmtId="4" fontId="152" fillId="52" borderId="51" applyNumberFormat="0" applyProtection="0">
      <alignment horizontal="right" vertical="center"/>
    </xf>
    <xf numFmtId="4" fontId="152" fillId="52" borderId="51" applyNumberFormat="0" applyProtection="0">
      <alignment horizontal="right" vertical="center"/>
    </xf>
    <xf numFmtId="4" fontId="152" fillId="52" borderId="51" applyNumberFormat="0" applyProtection="0">
      <alignment horizontal="right" vertical="center"/>
    </xf>
    <xf numFmtId="4" fontId="152" fillId="52" borderId="51" applyNumberFormat="0" applyProtection="0">
      <alignment horizontal="right" vertical="center"/>
    </xf>
    <xf numFmtId="4" fontId="152" fillId="52" borderId="51" applyNumberFormat="0" applyProtection="0">
      <alignment horizontal="right" vertical="center"/>
    </xf>
    <xf numFmtId="4" fontId="152" fillId="43" borderId="51" applyNumberFormat="0" applyProtection="0">
      <alignment horizontal="right" vertical="center"/>
    </xf>
    <xf numFmtId="4" fontId="152" fillId="43" borderId="51" applyNumberFormat="0" applyProtection="0">
      <alignment horizontal="right" vertical="center"/>
    </xf>
    <xf numFmtId="4" fontId="152" fillId="43" borderId="51" applyNumberFormat="0" applyProtection="0">
      <alignment horizontal="right" vertical="center"/>
    </xf>
    <xf numFmtId="4" fontId="152" fillId="43" borderId="51" applyNumberFormat="0" applyProtection="0">
      <alignment horizontal="right" vertical="center"/>
    </xf>
    <xf numFmtId="4" fontId="152" fillId="43" borderId="51" applyNumberFormat="0" applyProtection="0">
      <alignment horizontal="right" vertical="center"/>
    </xf>
    <xf numFmtId="4" fontId="152" fillId="43" borderId="51" applyNumberFormat="0" applyProtection="0">
      <alignment horizontal="right" vertical="center"/>
    </xf>
    <xf numFmtId="4" fontId="148" fillId="53" borderId="52">
      <alignment horizontal="left" vertical="center" indent="1"/>
    </xf>
    <xf numFmtId="4" fontId="148" fillId="53" borderId="52">
      <alignment horizontal="left" vertical="center" indent="1"/>
    </xf>
    <xf numFmtId="4" fontId="148" fillId="53" borderId="52">
      <alignment horizontal="left" vertical="center" indent="1"/>
    </xf>
    <xf numFmtId="4" fontId="148" fillId="53" borderId="52">
      <alignment horizontal="left" vertical="center" indent="1"/>
    </xf>
    <xf numFmtId="4" fontId="148" fillId="53" borderId="52">
      <alignment horizontal="left" vertical="center" indent="1"/>
    </xf>
    <xf numFmtId="4" fontId="148" fillId="53" borderId="52">
      <alignment horizontal="left" vertical="center" indent="1"/>
    </xf>
    <xf numFmtId="4" fontId="148" fillId="40" borderId="0">
      <alignment horizontal="left" vertical="center" indent="1"/>
    </xf>
    <xf numFmtId="4" fontId="148" fillId="40" borderId="0">
      <alignment horizontal="left" vertical="center" indent="1"/>
    </xf>
    <xf numFmtId="4" fontId="148" fillId="40" borderId="0">
      <alignment horizontal="left" vertical="center" indent="1"/>
    </xf>
    <xf numFmtId="4" fontId="148" fillId="40" borderId="0">
      <alignment horizontal="left" vertical="center" indent="1"/>
    </xf>
    <xf numFmtId="4" fontId="148" fillId="40" borderId="0">
      <alignment horizontal="left" vertical="center" indent="1"/>
    </xf>
    <xf numFmtId="4" fontId="148" fillId="40" borderId="0">
      <alignment horizontal="left" vertical="center" indent="1"/>
    </xf>
    <xf numFmtId="4" fontId="148" fillId="45" borderId="0">
      <alignment horizontal="left" vertical="center" indent="1"/>
    </xf>
    <xf numFmtId="4" fontId="148" fillId="45" borderId="0">
      <alignment horizontal="left" vertical="center" indent="1"/>
    </xf>
    <xf numFmtId="4" fontId="148" fillId="45" borderId="0">
      <alignment horizontal="left" vertical="center" indent="1"/>
    </xf>
    <xf numFmtId="4" fontId="148" fillId="45" borderId="0">
      <alignment horizontal="left" vertical="center" indent="1"/>
    </xf>
    <xf numFmtId="4" fontId="148" fillId="45" borderId="0">
      <alignment horizontal="left" vertical="center" indent="1"/>
    </xf>
    <xf numFmtId="4" fontId="148" fillId="45" borderId="0">
      <alignment horizontal="left" vertical="center" indent="1"/>
    </xf>
    <xf numFmtId="4" fontId="152" fillId="40" borderId="51">
      <alignment horizontal="right" vertical="center"/>
    </xf>
    <xf numFmtId="4" fontId="152" fillId="40" borderId="51">
      <alignment horizontal="right" vertical="center"/>
    </xf>
    <xf numFmtId="4" fontId="152" fillId="40" borderId="51">
      <alignment horizontal="right" vertical="center"/>
    </xf>
    <xf numFmtId="4" fontId="152" fillId="40" borderId="51">
      <alignment horizontal="right" vertical="center"/>
    </xf>
    <xf numFmtId="4" fontId="152" fillId="40" borderId="51">
      <alignment horizontal="right" vertical="center"/>
    </xf>
    <xf numFmtId="4" fontId="152" fillId="40" borderId="51">
      <alignment horizontal="right" vertical="center"/>
    </xf>
    <xf numFmtId="4" fontId="152" fillId="40" borderId="0">
      <alignment horizontal="left" vertical="center" indent="1"/>
    </xf>
    <xf numFmtId="4" fontId="152" fillId="40" borderId="0">
      <alignment horizontal="left" vertical="center" indent="1"/>
    </xf>
    <xf numFmtId="4" fontId="152" fillId="40" borderId="0">
      <alignment horizontal="left" vertical="center" indent="1"/>
    </xf>
    <xf numFmtId="4" fontId="152" fillId="40" borderId="0">
      <alignment horizontal="left" vertical="center" indent="1"/>
    </xf>
    <xf numFmtId="4" fontId="152" fillId="40" borderId="0">
      <alignment horizontal="left" vertical="center" indent="1"/>
    </xf>
    <xf numFmtId="4" fontId="152" fillId="40" borderId="0">
      <alignment horizontal="left" vertical="center" indent="1"/>
    </xf>
    <xf numFmtId="4" fontId="37" fillId="40" borderId="0">
      <alignment horizontal="left" vertical="center" indent="1"/>
    </xf>
    <xf numFmtId="4" fontId="37" fillId="40" borderId="0">
      <alignment horizontal="left" vertical="center" indent="1"/>
    </xf>
    <xf numFmtId="4" fontId="37" fillId="40" borderId="0">
      <alignment horizontal="left" vertical="center" indent="1"/>
    </xf>
    <xf numFmtId="4" fontId="37" fillId="40" borderId="0">
      <alignment horizontal="left" vertical="center" indent="1"/>
    </xf>
    <xf numFmtId="4" fontId="37" fillId="40" borderId="0">
      <alignment horizontal="left" vertical="center" indent="1"/>
    </xf>
    <xf numFmtId="4" fontId="37" fillId="40" borderId="0">
      <alignment horizontal="left" vertical="center" indent="1"/>
    </xf>
    <xf numFmtId="0" fontId="5" fillId="0" borderId="0"/>
    <xf numFmtId="0" fontId="5" fillId="0" borderId="0"/>
    <xf numFmtId="0" fontId="5" fillId="0" borderId="0"/>
    <xf numFmtId="0" fontId="5" fillId="0" borderId="0"/>
    <xf numFmtId="0" fontId="5" fillId="0" borderId="0"/>
    <xf numFmtId="0" fontId="5" fillId="0" borderId="0"/>
    <xf numFmtId="0" fontId="5" fillId="0" borderId="0" applyNumberFormat="0" applyFont="0" applyFill="0" applyBorder="0" applyAlignment="0" applyProtection="0">
      <protection locked="0"/>
    </xf>
    <xf numFmtId="0" fontId="5" fillId="0" borderId="0" applyNumberFormat="0" applyFont="0" applyFill="0" applyBorder="0" applyAlignment="0" applyProtection="0">
      <protection locked="0"/>
    </xf>
    <xf numFmtId="0" fontId="5" fillId="0" borderId="0" applyNumberFormat="0" applyFont="0" applyFill="0" applyBorder="0" applyAlignment="0" applyProtection="0">
      <protection locked="0"/>
    </xf>
    <xf numFmtId="0" fontId="5" fillId="0" borderId="0" applyNumberFormat="0" applyFont="0" applyFill="0" applyBorder="0" applyAlignment="0" applyProtection="0">
      <protection locked="0"/>
    </xf>
    <xf numFmtId="0" fontId="5" fillId="0" borderId="0" applyNumberFormat="0" applyFont="0" applyFill="0" applyBorder="0" applyAlignment="0" applyProtection="0">
      <protection locked="0"/>
    </xf>
    <xf numFmtId="0" fontId="5" fillId="0" borderId="0" applyNumberFormat="0" applyFont="0" applyFill="0" applyBorder="0" applyAlignment="0" applyProtection="0">
      <protection locked="0"/>
    </xf>
    <xf numFmtId="0" fontId="153" fillId="0" borderId="0">
      <alignment horizontal="left" vertical="center"/>
      <protection locked="0"/>
    </xf>
    <xf numFmtId="0" fontId="153" fillId="0" borderId="0">
      <alignment horizontal="left" vertical="center"/>
      <protection locked="0"/>
    </xf>
    <xf numFmtId="0" fontId="153" fillId="0" borderId="0">
      <alignment horizontal="left" vertical="center"/>
      <protection locked="0"/>
    </xf>
    <xf numFmtId="0" fontId="153" fillId="0" borderId="0">
      <alignment horizontal="left" vertical="center"/>
      <protection locked="0"/>
    </xf>
    <xf numFmtId="0" fontId="153" fillId="0" borderId="0">
      <alignment horizontal="left" vertical="center"/>
      <protection locked="0"/>
    </xf>
    <xf numFmtId="0" fontId="153" fillId="0" borderId="0">
      <alignment horizontal="left" vertical="center"/>
      <protection locked="0"/>
    </xf>
    <xf numFmtId="0" fontId="5" fillId="54" borderId="53" applyNumberFormat="0" applyFont="0" applyAlignment="0"/>
    <xf numFmtId="0" fontId="5" fillId="54" borderId="53" applyNumberFormat="0" applyFont="0" applyAlignment="0"/>
    <xf numFmtId="0" fontId="5" fillId="54" borderId="53" applyNumberFormat="0" applyFont="0" applyAlignment="0"/>
    <xf numFmtId="0" fontId="5" fillId="54" borderId="53" applyNumberFormat="0" applyFont="0" applyAlignment="0"/>
    <xf numFmtId="0" fontId="5" fillId="54" borderId="53" applyNumberFormat="0" applyFont="0" applyAlignment="0"/>
    <xf numFmtId="0" fontId="5" fillId="54" borderId="53" applyNumberFormat="0" applyFont="0" applyAlignment="0"/>
    <xf numFmtId="4" fontId="37" fillId="45" borderId="0">
      <alignment horizontal="left" vertical="center" indent="1"/>
    </xf>
    <xf numFmtId="4" fontId="37" fillId="45" borderId="0">
      <alignment horizontal="left" vertical="center" indent="1"/>
    </xf>
    <xf numFmtId="4" fontId="37" fillId="45" borderId="0">
      <alignment horizontal="left" vertical="center" indent="1"/>
    </xf>
    <xf numFmtId="4" fontId="37" fillId="45" borderId="0">
      <alignment horizontal="left" vertical="center" indent="1"/>
    </xf>
    <xf numFmtId="4" fontId="37" fillId="45" borderId="0">
      <alignment horizontal="left" vertical="center" indent="1"/>
    </xf>
    <xf numFmtId="4" fontId="37" fillId="45" borderId="0">
      <alignment horizontal="left" vertical="center" indent="1"/>
    </xf>
    <xf numFmtId="4" fontId="152" fillId="39" borderId="51">
      <alignment vertical="center"/>
    </xf>
    <xf numFmtId="4" fontId="152" fillId="39" borderId="51">
      <alignment vertical="center"/>
    </xf>
    <xf numFmtId="4" fontId="152" fillId="39" borderId="51">
      <alignment vertical="center"/>
    </xf>
    <xf numFmtId="4" fontId="152" fillId="39" borderId="51">
      <alignment vertical="center"/>
    </xf>
    <xf numFmtId="4" fontId="152" fillId="39" borderId="51">
      <alignment vertical="center"/>
    </xf>
    <xf numFmtId="4" fontId="152" fillId="39" borderId="51">
      <alignment vertical="center"/>
    </xf>
    <xf numFmtId="4" fontId="154" fillId="39" borderId="51">
      <alignment vertical="center"/>
    </xf>
    <xf numFmtId="4" fontId="154" fillId="39" borderId="51">
      <alignment vertical="center"/>
    </xf>
    <xf numFmtId="4" fontId="154" fillId="39" borderId="51">
      <alignment vertical="center"/>
    </xf>
    <xf numFmtId="4" fontId="154" fillId="39" borderId="51">
      <alignment vertical="center"/>
    </xf>
    <xf numFmtId="4" fontId="154" fillId="39" borderId="51">
      <alignment vertical="center"/>
    </xf>
    <xf numFmtId="4" fontId="154" fillId="39" borderId="51">
      <alignment vertical="center"/>
    </xf>
    <xf numFmtId="4" fontId="155" fillId="43" borderId="54">
      <alignment vertical="center"/>
    </xf>
    <xf numFmtId="4" fontId="155" fillId="43" borderId="54">
      <alignment vertical="center"/>
    </xf>
    <xf numFmtId="4" fontId="155" fillId="43" borderId="54">
      <alignment vertical="center"/>
    </xf>
    <xf numFmtId="4" fontId="155" fillId="43" borderId="54">
      <alignment vertical="center"/>
    </xf>
    <xf numFmtId="4" fontId="155" fillId="43" borderId="54">
      <alignment vertical="center"/>
    </xf>
    <xf numFmtId="4" fontId="155" fillId="43" borderId="54">
      <alignment vertical="center"/>
    </xf>
    <xf numFmtId="4" fontId="139" fillId="43" borderId="54">
      <alignment vertical="center"/>
    </xf>
    <xf numFmtId="4" fontId="139" fillId="43" borderId="54">
      <alignment vertical="center"/>
    </xf>
    <xf numFmtId="4" fontId="139" fillId="43" borderId="54">
      <alignment vertical="center"/>
    </xf>
    <xf numFmtId="4" fontId="139" fillId="43" borderId="54">
      <alignment vertical="center"/>
    </xf>
    <xf numFmtId="4" fontId="139" fillId="43" borderId="54">
      <alignment vertical="center"/>
    </xf>
    <xf numFmtId="4" fontId="139" fillId="43" borderId="54">
      <alignment vertical="center"/>
    </xf>
    <xf numFmtId="4" fontId="155" fillId="44" borderId="54">
      <alignment vertical="center"/>
    </xf>
    <xf numFmtId="4" fontId="155" fillId="44" borderId="54">
      <alignment vertical="center"/>
    </xf>
    <xf numFmtId="4" fontId="155" fillId="44" borderId="54">
      <alignment vertical="center"/>
    </xf>
    <xf numFmtId="4" fontId="155" fillId="44" borderId="54">
      <alignment vertical="center"/>
    </xf>
    <xf numFmtId="4" fontId="155" fillId="44" borderId="54">
      <alignment vertical="center"/>
    </xf>
    <xf numFmtId="4" fontId="155" fillId="44" borderId="54">
      <alignment vertical="center"/>
    </xf>
    <xf numFmtId="4" fontId="139" fillId="44" borderId="54">
      <alignment vertical="center"/>
    </xf>
    <xf numFmtId="4" fontId="139" fillId="44" borderId="54">
      <alignment vertical="center"/>
    </xf>
    <xf numFmtId="4" fontId="139" fillId="44" borderId="54">
      <alignment vertical="center"/>
    </xf>
    <xf numFmtId="4" fontId="139" fillId="44" borderId="54">
      <alignment vertical="center"/>
    </xf>
    <xf numFmtId="4" fontId="139" fillId="44" borderId="54">
      <alignment vertical="center"/>
    </xf>
    <xf numFmtId="4" fontId="139" fillId="44" borderId="54">
      <alignment vertical="center"/>
    </xf>
    <xf numFmtId="4" fontId="148" fillId="40" borderId="55">
      <alignment horizontal="left" vertical="center" indent="1"/>
    </xf>
    <xf numFmtId="4" fontId="148" fillId="40" borderId="55">
      <alignment horizontal="left" vertical="center" indent="1"/>
    </xf>
    <xf numFmtId="4" fontId="148" fillId="40" borderId="55">
      <alignment horizontal="left" vertical="center" indent="1"/>
    </xf>
    <xf numFmtId="4" fontId="148" fillId="40" borderId="55">
      <alignment horizontal="left" vertical="center" indent="1"/>
    </xf>
    <xf numFmtId="4" fontId="148" fillId="40" borderId="55">
      <alignment horizontal="left" vertical="center" indent="1"/>
    </xf>
    <xf numFmtId="4" fontId="148" fillId="40" borderId="55">
      <alignment horizontal="left" vertical="center" indent="1"/>
    </xf>
    <xf numFmtId="4" fontId="152" fillId="55" borderId="51">
      <alignment horizontal="right" vertical="center"/>
    </xf>
    <xf numFmtId="4" fontId="152" fillId="55" borderId="51">
      <alignment horizontal="right" vertical="center"/>
    </xf>
    <xf numFmtId="4" fontId="152" fillId="55" borderId="51">
      <alignment horizontal="right" vertical="center"/>
    </xf>
    <xf numFmtId="4" fontId="152" fillId="55" borderId="51">
      <alignment horizontal="right" vertical="center"/>
    </xf>
    <xf numFmtId="4" fontId="152" fillId="55" borderId="51">
      <alignment horizontal="right" vertical="center"/>
    </xf>
    <xf numFmtId="4" fontId="152" fillId="55" borderId="51">
      <alignment horizontal="right" vertical="center"/>
    </xf>
    <xf numFmtId="4" fontId="154" fillId="39" borderId="51">
      <alignment horizontal="right" vertical="center"/>
    </xf>
    <xf numFmtId="4" fontId="154" fillId="39" borderId="51">
      <alignment horizontal="right" vertical="center"/>
    </xf>
    <xf numFmtId="4" fontId="154" fillId="39" borderId="51">
      <alignment horizontal="right" vertical="center"/>
    </xf>
    <xf numFmtId="4" fontId="154" fillId="39" borderId="51">
      <alignment horizontal="right" vertical="center"/>
    </xf>
    <xf numFmtId="4" fontId="154" fillId="39" borderId="51">
      <alignment horizontal="right" vertical="center"/>
    </xf>
    <xf numFmtId="4" fontId="154" fillId="39" borderId="51">
      <alignment horizontal="right" vertical="center"/>
    </xf>
    <xf numFmtId="4" fontId="156" fillId="43" borderId="54">
      <alignment vertical="center"/>
    </xf>
    <xf numFmtId="4" fontId="156" fillId="43" borderId="54">
      <alignment vertical="center"/>
    </xf>
    <xf numFmtId="4" fontId="156" fillId="43" borderId="54">
      <alignment vertical="center"/>
    </xf>
    <xf numFmtId="4" fontId="156" fillId="43" borderId="54">
      <alignment vertical="center"/>
    </xf>
    <xf numFmtId="4" fontId="156" fillId="43" borderId="54">
      <alignment vertical="center"/>
    </xf>
    <xf numFmtId="4" fontId="156" fillId="43" borderId="54">
      <alignment vertical="center"/>
    </xf>
    <xf numFmtId="4" fontId="157" fillId="43" borderId="54">
      <alignment vertical="center"/>
    </xf>
    <xf numFmtId="4" fontId="157" fillId="43" borderId="54">
      <alignment vertical="center"/>
    </xf>
    <xf numFmtId="4" fontId="157" fillId="43" borderId="54">
      <alignment vertical="center"/>
    </xf>
    <xf numFmtId="4" fontId="157" fillId="43" borderId="54">
      <alignment vertical="center"/>
    </xf>
    <xf numFmtId="4" fontId="157" fillId="43" borderId="54">
      <alignment vertical="center"/>
    </xf>
    <xf numFmtId="4" fontId="157" fillId="43" borderId="54">
      <alignment vertical="center"/>
    </xf>
    <xf numFmtId="4" fontId="156" fillId="44" borderId="54">
      <alignment vertical="center"/>
    </xf>
    <xf numFmtId="4" fontId="156" fillId="44" borderId="54">
      <alignment vertical="center"/>
    </xf>
    <xf numFmtId="4" fontId="156" fillId="44" borderId="54">
      <alignment vertical="center"/>
    </xf>
    <xf numFmtId="4" fontId="156" fillId="44" borderId="54">
      <alignment vertical="center"/>
    </xf>
    <xf numFmtId="4" fontId="156" fillId="44" borderId="54">
      <alignment vertical="center"/>
    </xf>
    <xf numFmtId="4" fontId="156" fillId="44" borderId="54">
      <alignment vertical="center"/>
    </xf>
    <xf numFmtId="4" fontId="157" fillId="46" borderId="54">
      <alignment vertical="center"/>
    </xf>
    <xf numFmtId="4" fontId="157" fillId="46" borderId="54">
      <alignment vertical="center"/>
    </xf>
    <xf numFmtId="4" fontId="157" fillId="46" borderId="54">
      <alignment vertical="center"/>
    </xf>
    <xf numFmtId="4" fontId="157" fillId="46" borderId="54">
      <alignment vertical="center"/>
    </xf>
    <xf numFmtId="4" fontId="157" fillId="46" borderId="54">
      <alignment vertical="center"/>
    </xf>
    <xf numFmtId="4" fontId="157" fillId="46" borderId="54">
      <alignment vertical="center"/>
    </xf>
    <xf numFmtId="4" fontId="148" fillId="0" borderId="51">
      <alignment horizontal="left" vertical="center" indent="1"/>
    </xf>
    <xf numFmtId="4" fontId="148" fillId="0" borderId="51">
      <alignment horizontal="left" vertical="center" indent="1"/>
    </xf>
    <xf numFmtId="4" fontId="148" fillId="0" borderId="51">
      <alignment horizontal="left" vertical="center" indent="1"/>
    </xf>
    <xf numFmtId="4" fontId="148" fillId="0" borderId="51">
      <alignment horizontal="left" vertical="center" indent="1"/>
    </xf>
    <xf numFmtId="4" fontId="148" fillId="0" borderId="51">
      <alignment horizontal="left" vertical="center" indent="1"/>
    </xf>
    <xf numFmtId="4" fontId="148" fillId="0" borderId="51">
      <alignment horizontal="left" vertical="center" indent="1"/>
    </xf>
    <xf numFmtId="4" fontId="148" fillId="40" borderId="51">
      <alignment horizontal="right" vertical="center"/>
    </xf>
    <xf numFmtId="4" fontId="148" fillId="40" borderId="51">
      <alignment horizontal="right" vertical="center"/>
    </xf>
    <xf numFmtId="4" fontId="148" fillId="40" borderId="51">
      <alignment horizontal="right" vertical="center"/>
    </xf>
    <xf numFmtId="4" fontId="148" fillId="40" borderId="51">
      <alignment horizontal="right" vertical="center"/>
    </xf>
    <xf numFmtId="4" fontId="148" fillId="40" borderId="51">
      <alignment horizontal="right" vertical="center"/>
    </xf>
    <xf numFmtId="4" fontId="148" fillId="40" borderId="51">
      <alignment horizontal="right" vertical="center"/>
    </xf>
    <xf numFmtId="4" fontId="148" fillId="40" borderId="51">
      <alignment horizontal="left" vertical="center" indent="1"/>
    </xf>
    <xf numFmtId="4" fontId="148" fillId="40" borderId="51">
      <alignment horizontal="left" vertical="center" indent="1"/>
    </xf>
    <xf numFmtId="4" fontId="148" fillId="40" borderId="51">
      <alignment horizontal="left" vertical="center" indent="1"/>
    </xf>
    <xf numFmtId="4" fontId="148" fillId="40" borderId="51">
      <alignment horizontal="left" vertical="center" indent="1"/>
    </xf>
    <xf numFmtId="4" fontId="148" fillId="40" borderId="51">
      <alignment horizontal="left" vertical="center" indent="1"/>
    </xf>
    <xf numFmtId="4" fontId="148" fillId="40" borderId="51">
      <alignment horizontal="left" vertical="center" indent="1"/>
    </xf>
    <xf numFmtId="4" fontId="148" fillId="39" borderId="51">
      <alignment horizontal="left" vertical="center" indent="1"/>
    </xf>
    <xf numFmtId="4" fontId="148" fillId="39" borderId="51">
      <alignment horizontal="left" vertical="center" indent="1"/>
    </xf>
    <xf numFmtId="4" fontId="148" fillId="39" borderId="51">
      <alignment horizontal="left" vertical="center" indent="1"/>
    </xf>
    <xf numFmtId="4" fontId="148" fillId="39" borderId="51">
      <alignment horizontal="left" vertical="center" indent="1"/>
    </xf>
    <xf numFmtId="4" fontId="148" fillId="39" borderId="51">
      <alignment horizontal="left" vertical="center" indent="1"/>
    </xf>
    <xf numFmtId="4" fontId="148" fillId="39" borderId="51">
      <alignment horizontal="left" vertical="center" indent="1"/>
    </xf>
    <xf numFmtId="4" fontId="148" fillId="39" borderId="51">
      <alignment vertical="center"/>
    </xf>
    <xf numFmtId="4" fontId="148" fillId="39" borderId="51">
      <alignment vertical="center"/>
    </xf>
    <xf numFmtId="4" fontId="148" fillId="39" borderId="51">
      <alignment vertical="center"/>
    </xf>
    <xf numFmtId="4" fontId="148" fillId="39" borderId="51">
      <alignment vertical="center"/>
    </xf>
    <xf numFmtId="4" fontId="148" fillId="39" borderId="51">
      <alignment vertical="center"/>
    </xf>
    <xf numFmtId="4" fontId="148" fillId="39" borderId="51">
      <alignment vertical="center"/>
    </xf>
    <xf numFmtId="4" fontId="149" fillId="39" borderId="51">
      <alignment vertical="center"/>
    </xf>
    <xf numFmtId="4" fontId="149" fillId="39" borderId="51">
      <alignment vertical="center"/>
    </xf>
    <xf numFmtId="4" fontId="149" fillId="39" borderId="51">
      <alignment vertical="center"/>
    </xf>
    <xf numFmtId="4" fontId="149" fillId="39" borderId="51">
      <alignment vertical="center"/>
    </xf>
    <xf numFmtId="4" fontId="149" fillId="39" borderId="51">
      <alignment vertical="center"/>
    </xf>
    <xf numFmtId="4" fontId="149" fillId="39" borderId="51">
      <alignment vertical="center"/>
    </xf>
    <xf numFmtId="4" fontId="150" fillId="43" borderId="56">
      <alignment vertical="center"/>
    </xf>
    <xf numFmtId="4" fontId="150" fillId="43" borderId="56">
      <alignment vertical="center"/>
    </xf>
    <xf numFmtId="4" fontId="150" fillId="43" borderId="56">
      <alignment vertical="center"/>
    </xf>
    <xf numFmtId="4" fontId="150" fillId="43" borderId="56">
      <alignment vertical="center"/>
    </xf>
    <xf numFmtId="4" fontId="150" fillId="43" borderId="56">
      <alignment vertical="center"/>
    </xf>
    <xf numFmtId="4" fontId="150" fillId="43" borderId="56">
      <alignment vertical="center"/>
    </xf>
    <xf numFmtId="4" fontId="151" fillId="43" borderId="56">
      <alignment vertical="center"/>
    </xf>
    <xf numFmtId="4" fontId="151" fillId="43" borderId="56">
      <alignment vertical="center"/>
    </xf>
    <xf numFmtId="4" fontId="151" fillId="43" borderId="56">
      <alignment vertical="center"/>
    </xf>
    <xf numFmtId="4" fontId="151" fillId="43" borderId="56">
      <alignment vertical="center"/>
    </xf>
    <xf numFmtId="4" fontId="151" fillId="43" borderId="56">
      <alignment vertical="center"/>
    </xf>
    <xf numFmtId="4" fontId="151" fillId="43" borderId="56">
      <alignment vertical="center"/>
    </xf>
    <xf numFmtId="4" fontId="150" fillId="44" borderId="54">
      <alignment vertical="center"/>
    </xf>
    <xf numFmtId="4" fontId="150" fillId="44" borderId="54">
      <alignment vertical="center"/>
    </xf>
    <xf numFmtId="4" fontId="150" fillId="44" borderId="54">
      <alignment vertical="center"/>
    </xf>
    <xf numFmtId="4" fontId="150" fillId="44" borderId="54">
      <alignment vertical="center"/>
    </xf>
    <xf numFmtId="4" fontId="150" fillId="44" borderId="54">
      <alignment vertical="center"/>
    </xf>
    <xf numFmtId="4" fontId="150" fillId="44" borderId="54">
      <alignment vertical="center"/>
    </xf>
    <xf numFmtId="4" fontId="151" fillId="44" borderId="54">
      <alignment vertical="center"/>
    </xf>
    <xf numFmtId="4" fontId="151" fillId="44" borderId="54">
      <alignment vertical="center"/>
    </xf>
    <xf numFmtId="4" fontId="151" fillId="44" borderId="54">
      <alignment vertical="center"/>
    </xf>
    <xf numFmtId="4" fontId="151" fillId="44" borderId="54">
      <alignment vertical="center"/>
    </xf>
    <xf numFmtId="4" fontId="151" fillId="44" borderId="54">
      <alignment vertical="center"/>
    </xf>
    <xf numFmtId="4" fontId="151" fillId="44" borderId="54">
      <alignment vertical="center"/>
    </xf>
    <xf numFmtId="4" fontId="148" fillId="34" borderId="51">
      <alignment horizontal="left" vertical="center" indent="1"/>
    </xf>
    <xf numFmtId="4" fontId="148" fillId="34" borderId="51">
      <alignment horizontal="left" vertical="center" indent="1"/>
    </xf>
    <xf numFmtId="4" fontId="148" fillId="34" borderId="51">
      <alignment horizontal="left" vertical="center" indent="1"/>
    </xf>
    <xf numFmtId="4" fontId="148" fillId="34" borderId="51">
      <alignment horizontal="left" vertical="center" indent="1"/>
    </xf>
    <xf numFmtId="4" fontId="148" fillId="34" borderId="51">
      <alignment horizontal="left" vertical="center" indent="1"/>
    </xf>
    <xf numFmtId="4" fontId="148" fillId="34" borderId="51">
      <alignment horizontal="left" vertical="center" indent="1"/>
    </xf>
    <xf numFmtId="4" fontId="158" fillId="26" borderId="0">
      <alignment horizontal="left" vertical="center" indent="1"/>
    </xf>
    <xf numFmtId="4" fontId="158" fillId="26" borderId="0">
      <alignment horizontal="left" vertical="center" indent="1"/>
    </xf>
    <xf numFmtId="4" fontId="158" fillId="26" borderId="0">
      <alignment horizontal="left" vertical="center" indent="1"/>
    </xf>
    <xf numFmtId="4" fontId="158" fillId="26" borderId="0">
      <alignment horizontal="left" vertical="center" indent="1"/>
    </xf>
    <xf numFmtId="4" fontId="158" fillId="26" borderId="0">
      <alignment horizontal="left" vertical="center" indent="1"/>
    </xf>
    <xf numFmtId="4" fontId="158" fillId="26" borderId="0">
      <alignment horizontal="left" vertical="center" indent="1"/>
    </xf>
    <xf numFmtId="4" fontId="159" fillId="39" borderId="51">
      <alignment horizontal="right" vertical="center"/>
    </xf>
    <xf numFmtId="4" fontId="159" fillId="39" borderId="51">
      <alignment horizontal="right" vertical="center"/>
    </xf>
    <xf numFmtId="4" fontId="159" fillId="39" borderId="51">
      <alignment horizontal="right" vertical="center"/>
    </xf>
    <xf numFmtId="4" fontId="159" fillId="39" borderId="51">
      <alignment horizontal="right" vertical="center"/>
    </xf>
    <xf numFmtId="4" fontId="159" fillId="39" borderId="51">
      <alignment horizontal="right" vertical="center"/>
    </xf>
    <xf numFmtId="4" fontId="159" fillId="39" borderId="51">
      <alignment horizontal="right" vertical="center"/>
    </xf>
    <xf numFmtId="49" fontId="5" fillId="0" borderId="0" applyFont="0" applyFill="0" applyBorder="0" applyAlignment="0" applyProtection="0"/>
    <xf numFmtId="0" fontId="1" fillId="0" borderId="0"/>
    <xf numFmtId="43" fontId="1" fillId="0" borderId="0" applyFont="0" applyFill="0" applyBorder="0" applyAlignment="0" applyProtection="0"/>
    <xf numFmtId="0" fontId="5" fillId="0" borderId="0"/>
    <xf numFmtId="43" fontId="160" fillId="0" borderId="0" applyFont="0" applyFill="0" applyBorder="0" applyAlignment="0" applyProtection="0"/>
    <xf numFmtId="40" fontId="3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4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30" fillId="0" borderId="0" applyFont="0" applyFill="0" applyBorder="0" applyAlignment="0" applyProtection="0"/>
    <xf numFmtId="43" fontId="140"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0" fontId="30" fillId="0" borderId="0" applyFont="0" applyFill="0" applyBorder="0" applyAlignment="0" applyProtection="0"/>
    <xf numFmtId="40" fontId="30" fillId="0" borderId="0" applyFont="0" applyFill="0" applyBorder="0" applyAlignment="0" applyProtection="0"/>
    <xf numFmtId="43" fontId="5" fillId="0" borderId="0" applyFont="0" applyFill="0" applyBorder="0" applyAlignment="0" applyProtection="0"/>
    <xf numFmtId="43" fontId="30" fillId="0" borderId="0" applyFont="0" applyFill="0" applyBorder="0" applyAlignment="0" applyProtection="0"/>
    <xf numFmtId="40" fontId="30"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40"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30" fillId="0" borderId="0" applyFont="0" applyFill="0" applyBorder="0" applyAlignment="0" applyProtection="0"/>
    <xf numFmtId="43" fontId="1" fillId="0" borderId="0" applyFont="0" applyFill="0" applyBorder="0" applyAlignment="0" applyProtection="0"/>
    <xf numFmtId="40" fontId="30" fillId="0" borderId="0" applyFont="0" applyFill="0" applyBorder="0" applyAlignment="0" applyProtection="0"/>
    <xf numFmtId="40" fontId="30" fillId="0" borderId="0" applyFont="0" applyFill="0" applyBorder="0" applyAlignment="0" applyProtection="0"/>
    <xf numFmtId="40"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40" fillId="0" borderId="0" applyFont="0" applyFill="0" applyBorder="0" applyAlignment="0" applyProtection="0"/>
    <xf numFmtId="40" fontId="5" fillId="0" borderId="0" applyFont="0" applyFill="0" applyBorder="0" applyAlignment="0" applyProtection="0"/>
    <xf numFmtId="40"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235" fontId="5" fillId="0" borderId="0" applyFont="0" applyFill="0" applyBorder="0" applyAlignment="0" applyProtection="0"/>
    <xf numFmtId="0" fontId="161" fillId="0" borderId="0" applyNumberFormat="0" applyFill="0" applyBorder="0" applyAlignment="0" applyProtection="0">
      <alignment vertical="top"/>
      <protection locked="0"/>
    </xf>
    <xf numFmtId="41" fontId="39" fillId="38" borderId="62">
      <alignment horizontal="left"/>
      <protection locked="0"/>
    </xf>
    <xf numFmtId="0" fontId="59" fillId="0" borderId="0"/>
    <xf numFmtId="0" fontId="59" fillId="0" borderId="0"/>
    <xf numFmtId="0" fontId="59" fillId="0" borderId="0"/>
    <xf numFmtId="0" fontId="30"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30" fillId="0" borderId="0"/>
    <xf numFmtId="0" fontId="5" fillId="0" borderId="0"/>
    <xf numFmtId="0" fontId="5" fillId="0" borderId="0"/>
    <xf numFmtId="0" fontId="59" fillId="0" borderId="0"/>
    <xf numFmtId="0" fontId="59" fillId="0" borderId="0"/>
    <xf numFmtId="0" fontId="5" fillId="0" borderId="0"/>
    <xf numFmtId="0" fontId="33"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1" fillId="0" borderId="0"/>
    <xf numFmtId="0" fontId="1" fillId="0" borderId="0"/>
    <xf numFmtId="0" fontId="3" fillId="0" borderId="0"/>
    <xf numFmtId="0" fontId="3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9" fillId="0" borderId="0"/>
    <xf numFmtId="0" fontId="59" fillId="0" borderId="0"/>
    <xf numFmtId="0" fontId="59" fillId="0" borderId="0"/>
    <xf numFmtId="0" fontId="30" fillId="0" borderId="0"/>
    <xf numFmtId="0" fontId="59" fillId="0" borderId="0"/>
    <xf numFmtId="0" fontId="59" fillId="0" borderId="0"/>
    <xf numFmtId="0" fontId="1" fillId="0" borderId="0"/>
    <xf numFmtId="0" fontId="30" fillId="0" borderId="0"/>
    <xf numFmtId="0" fontId="59" fillId="0" borderId="0"/>
    <xf numFmtId="0" fontId="59" fillId="0" borderId="0"/>
    <xf numFmtId="0" fontId="59" fillId="0" borderId="0"/>
    <xf numFmtId="0" fontId="37" fillId="0" borderId="0"/>
    <xf numFmtId="0" fontId="1" fillId="0" borderId="0"/>
    <xf numFmtId="0" fontId="1" fillId="0" borderId="0"/>
    <xf numFmtId="0" fontId="30" fillId="0" borderId="0"/>
    <xf numFmtId="0" fontId="30" fillId="0" borderId="0"/>
    <xf numFmtId="0" fontId="5" fillId="0" borderId="0"/>
    <xf numFmtId="0" fontId="5" fillId="0" borderId="0"/>
    <xf numFmtId="0" fontId="1" fillId="0" borderId="0"/>
    <xf numFmtId="0" fontId="1" fillId="0" borderId="0"/>
    <xf numFmtId="0" fontId="30" fillId="0" borderId="0"/>
    <xf numFmtId="0" fontId="1" fillId="0" borderId="0"/>
    <xf numFmtId="0" fontId="1" fillId="0" borderId="0"/>
    <xf numFmtId="0" fontId="1" fillId="0" borderId="0"/>
    <xf numFmtId="0" fontId="1" fillId="0" borderId="0"/>
    <xf numFmtId="0" fontId="37"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9" fillId="0" borderId="0"/>
    <xf numFmtId="0" fontId="59" fillId="0" borderId="0"/>
    <xf numFmtId="0" fontId="59" fillId="0" borderId="0"/>
    <xf numFmtId="0" fontId="1" fillId="0" borderId="0"/>
    <xf numFmtId="0" fontId="1" fillId="0" borderId="0"/>
    <xf numFmtId="0" fontId="1" fillId="0" borderId="0"/>
    <xf numFmtId="0" fontId="5" fillId="0" borderId="0"/>
    <xf numFmtId="0" fontId="5" fillId="0" borderId="0"/>
    <xf numFmtId="0" fontId="37"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 fillId="0" borderId="0"/>
    <xf numFmtId="0" fontId="1" fillId="0" borderId="0"/>
    <xf numFmtId="0" fontId="1" fillId="0" borderId="0"/>
    <xf numFmtId="0" fontId="1" fillId="0" borderId="0"/>
    <xf numFmtId="0" fontId="1" fillId="0" borderId="0"/>
    <xf numFmtId="0" fontId="37" fillId="0" borderId="0"/>
    <xf numFmtId="0" fontId="59" fillId="0" borderId="0"/>
    <xf numFmtId="0" fontId="1" fillId="0" borderId="0"/>
    <xf numFmtId="0" fontId="1" fillId="0" borderId="0"/>
    <xf numFmtId="0" fontId="59" fillId="0" borderId="0"/>
    <xf numFmtId="0" fontId="59" fillId="0" borderId="0"/>
    <xf numFmtId="0" fontId="5" fillId="0" borderId="0"/>
    <xf numFmtId="0" fontId="5" fillId="0" borderId="0"/>
    <xf numFmtId="0" fontId="1" fillId="0" borderId="0"/>
    <xf numFmtId="0" fontId="5" fillId="0" borderId="0"/>
    <xf numFmtId="0" fontId="5" fillId="0" borderId="0"/>
    <xf numFmtId="0" fontId="1" fillId="0" borderId="0"/>
    <xf numFmtId="0" fontId="5" fillId="0" borderId="0"/>
    <xf numFmtId="0" fontId="33" fillId="0" borderId="0"/>
    <xf numFmtId="0" fontId="59" fillId="0" borderId="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0" fontId="30" fillId="0" borderId="0" applyNumberFormat="0" applyFont="0" applyFill="0" applyBorder="0" applyAlignment="0" applyProtection="0">
      <alignment horizontal="left"/>
    </xf>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15"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0" fontId="31" fillId="0" borderId="9">
      <alignment horizontal="center"/>
    </xf>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0" fontId="30" fillId="24" borderId="0" applyNumberFormat="0" applyFont="0" applyBorder="0" applyAlignment="0" applyProtection="0"/>
    <xf numFmtId="4" fontId="148" fillId="42" borderId="51">
      <alignment vertical="center"/>
    </xf>
    <xf numFmtId="4" fontId="149" fillId="42" borderId="51">
      <alignment vertical="center"/>
    </xf>
    <xf numFmtId="4" fontId="152" fillId="42" borderId="51">
      <alignment horizontal="left" vertical="center" indent="1"/>
    </xf>
    <xf numFmtId="4" fontId="152" fillId="46" borderId="51" applyNumberFormat="0" applyProtection="0">
      <alignment horizontal="right" vertical="center"/>
    </xf>
    <xf numFmtId="4" fontId="152" fillId="47" borderId="51" applyNumberFormat="0" applyProtection="0">
      <alignment horizontal="right" vertical="center"/>
    </xf>
    <xf numFmtId="4" fontId="152" fillId="48" borderId="51" applyNumberFormat="0" applyProtection="0">
      <alignment horizontal="right" vertical="center"/>
    </xf>
    <xf numFmtId="4" fontId="152" fillId="38" borderId="51" applyNumberFormat="0" applyProtection="0">
      <alignment horizontal="right" vertical="center"/>
    </xf>
    <xf numFmtId="4" fontId="152" fillId="49" borderId="51" applyNumberFormat="0" applyProtection="0">
      <alignment horizontal="right" vertical="center"/>
    </xf>
    <xf numFmtId="4" fontId="152" fillId="50" borderId="51" applyNumberFormat="0" applyProtection="0">
      <alignment horizontal="right" vertical="center"/>
    </xf>
    <xf numFmtId="4" fontId="152" fillId="51" borderId="51" applyNumberFormat="0" applyProtection="0">
      <alignment horizontal="right" vertical="center"/>
    </xf>
    <xf numFmtId="4" fontId="152" fillId="52" borderId="51" applyNumberFormat="0" applyProtection="0">
      <alignment horizontal="right" vertical="center"/>
    </xf>
    <xf numFmtId="4" fontId="152" fillId="43" borderId="51" applyNumberFormat="0" applyProtection="0">
      <alignment horizontal="right" vertical="center"/>
    </xf>
    <xf numFmtId="4" fontId="148" fillId="53" borderId="52">
      <alignment horizontal="left" vertical="center" indent="1"/>
    </xf>
    <xf numFmtId="4" fontId="152" fillId="40" borderId="51">
      <alignment horizontal="right" vertical="center"/>
    </xf>
    <xf numFmtId="0" fontId="5" fillId="54" borderId="53" applyNumberFormat="0" applyFont="0" applyAlignment="0"/>
    <xf numFmtId="4" fontId="152" fillId="39" borderId="51">
      <alignment vertical="center"/>
    </xf>
    <xf numFmtId="4" fontId="154" fillId="39" borderId="51">
      <alignment vertical="center"/>
    </xf>
    <xf numFmtId="4" fontId="155" fillId="43" borderId="54">
      <alignment vertical="center"/>
    </xf>
    <xf numFmtId="4" fontId="139" fillId="43" borderId="54">
      <alignment vertical="center"/>
    </xf>
    <xf numFmtId="4" fontId="155" fillId="44" borderId="54">
      <alignment vertical="center"/>
    </xf>
    <xf numFmtId="4" fontId="139" fillId="44" borderId="54">
      <alignment vertical="center"/>
    </xf>
    <xf numFmtId="4" fontId="148" fillId="40" borderId="55">
      <alignment horizontal="left" vertical="center" indent="1"/>
    </xf>
    <xf numFmtId="4" fontId="152" fillId="55" borderId="51">
      <alignment horizontal="right" vertical="center"/>
    </xf>
    <xf numFmtId="4" fontId="154" fillId="39" borderId="51">
      <alignment horizontal="right" vertical="center"/>
    </xf>
    <xf numFmtId="4" fontId="156" fillId="43" borderId="54">
      <alignment vertical="center"/>
    </xf>
    <xf numFmtId="4" fontId="157" fillId="43" borderId="54">
      <alignment vertical="center"/>
    </xf>
    <xf numFmtId="4" fontId="156" fillId="44" borderId="54">
      <alignment vertical="center"/>
    </xf>
    <xf numFmtId="4" fontId="157" fillId="46" borderId="54">
      <alignment vertical="center"/>
    </xf>
    <xf numFmtId="4" fontId="148" fillId="0" borderId="51">
      <alignment horizontal="left" vertical="center" indent="1"/>
    </xf>
    <xf numFmtId="4" fontId="148" fillId="40" borderId="51">
      <alignment horizontal="right" vertical="center"/>
    </xf>
    <xf numFmtId="4" fontId="148" fillId="40" borderId="51">
      <alignment horizontal="left" vertical="center" indent="1"/>
    </xf>
    <xf numFmtId="4" fontId="148" fillId="39" borderId="51">
      <alignment horizontal="left" vertical="center" indent="1"/>
    </xf>
    <xf numFmtId="4" fontId="148" fillId="39" borderId="51">
      <alignment vertical="center"/>
    </xf>
    <xf numFmtId="4" fontId="149" fillId="39" borderId="51">
      <alignment vertical="center"/>
    </xf>
    <xf numFmtId="4" fontId="150" fillId="43" borderId="56">
      <alignment vertical="center"/>
    </xf>
    <xf numFmtId="4" fontId="151" fillId="43" borderId="56">
      <alignment vertical="center"/>
    </xf>
    <xf numFmtId="4" fontId="150" fillId="44" borderId="54">
      <alignment vertical="center"/>
    </xf>
    <xf numFmtId="4" fontId="151" fillId="44" borderId="54">
      <alignment vertical="center"/>
    </xf>
    <xf numFmtId="4" fontId="148" fillId="34" borderId="51">
      <alignment horizontal="left" vertical="center" indent="1"/>
    </xf>
    <xf numFmtId="4" fontId="159" fillId="39" borderId="51">
      <alignment horizontal="right" vertical="center"/>
    </xf>
  </cellStyleXfs>
  <cellXfs count="2319">
    <xf numFmtId="0" fontId="0" fillId="0" borderId="0" xfId="0"/>
    <xf numFmtId="0" fontId="10" fillId="0" borderId="0" xfId="0" applyFont="1" applyBorder="1"/>
    <xf numFmtId="164" fontId="10" fillId="0" borderId="0" xfId="1" applyNumberFormat="1" applyFont="1"/>
    <xf numFmtId="0" fontId="10" fillId="0" borderId="0" xfId="0" applyFont="1" applyFill="1" applyBorder="1" applyAlignment="1">
      <alignment horizontal="center"/>
    </xf>
    <xf numFmtId="0" fontId="10" fillId="0" borderId="0" xfId="0" applyFont="1" applyFill="1" applyBorder="1"/>
    <xf numFmtId="0" fontId="10" fillId="0" borderId="0" xfId="0" quotePrefix="1" applyFont="1" applyFill="1" applyBorder="1" applyAlignment="1">
      <alignment horizontal="left"/>
    </xf>
    <xf numFmtId="0" fontId="10" fillId="0" borderId="0" xfId="0" quotePrefix="1" applyFont="1" applyFill="1" applyBorder="1" applyAlignment="1">
      <alignment horizontal="center"/>
    </xf>
    <xf numFmtId="0" fontId="13" fillId="0" borderId="0" xfId="0" applyFont="1" applyFill="1" applyBorder="1"/>
    <xf numFmtId="0" fontId="13" fillId="0" borderId="0" xfId="0" applyFont="1" applyFill="1" applyBorder="1" applyAlignment="1">
      <alignment horizontal="center"/>
    </xf>
    <xf numFmtId="0" fontId="17" fillId="0" borderId="0" xfId="0" applyFont="1" applyFill="1" applyBorder="1" applyAlignment="1">
      <alignment horizontal="center"/>
    </xf>
    <xf numFmtId="0" fontId="6" fillId="0" borderId="0" xfId="0" applyFont="1" applyFill="1" applyBorder="1"/>
    <xf numFmtId="164" fontId="10" fillId="0" borderId="0" xfId="1" quotePrefix="1" applyNumberFormat="1" applyFont="1" applyFill="1" applyBorder="1" applyAlignment="1">
      <alignment horizontal="center"/>
    </xf>
    <xf numFmtId="164" fontId="10" fillId="0" borderId="0" xfId="1" applyNumberFormat="1" applyFont="1" applyFill="1" applyBorder="1"/>
    <xf numFmtId="0" fontId="6" fillId="0" borderId="0" xfId="0" applyFont="1" applyFill="1" applyBorder="1" applyAlignment="1">
      <alignment horizontal="center"/>
    </xf>
    <xf numFmtId="0" fontId="10" fillId="0" borderId="0" xfId="0" applyFont="1" applyFill="1" applyBorder="1" applyAlignment="1">
      <alignment horizontal="left"/>
    </xf>
    <xf numFmtId="0" fontId="10" fillId="0" borderId="0" xfId="0" applyFont="1" applyFill="1" applyBorder="1" applyAlignment="1">
      <alignment horizontal="right"/>
    </xf>
    <xf numFmtId="164" fontId="10" fillId="0" borderId="0" xfId="1" applyNumberFormat="1" applyFont="1" applyFill="1" applyBorder="1" applyAlignment="1">
      <alignment horizontal="center"/>
    </xf>
    <xf numFmtId="0" fontId="20" fillId="0" borderId="0" xfId="0" applyFont="1" applyBorder="1"/>
    <xf numFmtId="0" fontId="20" fillId="0" borderId="0" xfId="0" applyFont="1"/>
    <xf numFmtId="0" fontId="20" fillId="0" borderId="0" xfId="0" applyFont="1" applyFill="1" applyBorder="1" applyAlignment="1">
      <alignment horizontal="center"/>
    </xf>
    <xf numFmtId="0" fontId="20" fillId="0" borderId="0" xfId="0" applyFont="1" applyFill="1" applyBorder="1"/>
    <xf numFmtId="0" fontId="13" fillId="0" borderId="0" xfId="0" quotePrefix="1" applyFont="1" applyFill="1" applyBorder="1" applyAlignment="1">
      <alignment horizontal="left"/>
    </xf>
    <xf numFmtId="0" fontId="13" fillId="0" borderId="0" xfId="0" quotePrefix="1" applyFont="1" applyFill="1" applyBorder="1" applyAlignment="1">
      <alignment horizontal="center"/>
    </xf>
    <xf numFmtId="164" fontId="13" fillId="0" borderId="0" xfId="1" applyNumberFormat="1" applyFont="1" applyFill="1" applyBorder="1"/>
    <xf numFmtId="9" fontId="10" fillId="0" borderId="0" xfId="35" applyFont="1" applyFill="1" applyBorder="1"/>
    <xf numFmtId="9" fontId="10" fillId="0" borderId="0" xfId="35" applyFont="1" applyFill="1" applyBorder="1" applyAlignment="1">
      <alignment horizontal="center"/>
    </xf>
    <xf numFmtId="0" fontId="10" fillId="0" borderId="11" xfId="0" applyFont="1" applyFill="1" applyBorder="1" applyAlignment="1">
      <alignment horizontal="center"/>
    </xf>
    <xf numFmtId="0" fontId="10" fillId="0" borderId="12" xfId="0" applyFont="1" applyFill="1" applyBorder="1" applyAlignment="1">
      <alignment horizontal="center"/>
    </xf>
    <xf numFmtId="164" fontId="10" fillId="0" borderId="12" xfId="1" applyNumberFormat="1" applyFont="1" applyFill="1" applyBorder="1" applyAlignment="1">
      <alignment horizontal="center"/>
    </xf>
    <xf numFmtId="164" fontId="10" fillId="0" borderId="13" xfId="1" applyNumberFormat="1" applyFont="1" applyFill="1" applyBorder="1" applyAlignment="1">
      <alignment horizontal="center"/>
    </xf>
    <xf numFmtId="0" fontId="10" fillId="0" borderId="14" xfId="0" applyFont="1" applyFill="1" applyBorder="1" applyAlignment="1">
      <alignment horizontal="center"/>
    </xf>
    <xf numFmtId="0" fontId="7" fillId="0" borderId="0" xfId="0" applyFont="1" applyFill="1" applyBorder="1"/>
    <xf numFmtId="0" fontId="7" fillId="0" borderId="0" xfId="0" applyFont="1" applyFill="1" applyBorder="1" applyAlignment="1">
      <alignment horizontal="center"/>
    </xf>
    <xf numFmtId="0" fontId="13" fillId="0" borderId="0" xfId="0" applyFont="1" applyFill="1" applyBorder="1" applyAlignment="1">
      <alignment horizontal="right"/>
    </xf>
    <xf numFmtId="0" fontId="4" fillId="0" borderId="0" xfId="0" applyFont="1" applyFill="1" applyBorder="1"/>
    <xf numFmtId="0" fontId="6" fillId="0" borderId="0" xfId="0" quotePrefix="1" applyFont="1" applyFill="1" applyBorder="1" applyAlignment="1">
      <alignment horizontal="center"/>
    </xf>
    <xf numFmtId="0" fontId="6" fillId="0" borderId="0" xfId="0" quotePrefix="1" applyFont="1" applyFill="1" applyBorder="1" applyAlignment="1">
      <alignment horizontal="left"/>
    </xf>
    <xf numFmtId="0" fontId="7" fillId="0" borderId="0" xfId="0" quotePrefix="1" applyFont="1" applyFill="1" applyBorder="1" applyAlignment="1">
      <alignment horizontal="center"/>
    </xf>
    <xf numFmtId="0" fontId="22" fillId="0" borderId="0" xfId="0" applyFont="1" applyFill="1" applyBorder="1" applyAlignment="1">
      <alignment horizontal="center"/>
    </xf>
    <xf numFmtId="0" fontId="7" fillId="0" borderId="0" xfId="0" applyFont="1" applyFill="1" applyBorder="1" applyAlignment="1">
      <alignment horizontal="left"/>
    </xf>
    <xf numFmtId="0" fontId="22" fillId="0" borderId="0" xfId="0" applyFont="1" applyFill="1" applyBorder="1"/>
    <xf numFmtId="164" fontId="13" fillId="0" borderId="0" xfId="0" applyNumberFormat="1" applyFont="1" applyFill="1" applyBorder="1"/>
    <xf numFmtId="0" fontId="13" fillId="0" borderId="0" xfId="0" applyFont="1" applyFill="1" applyBorder="1" applyAlignment="1">
      <alignment horizontal="left"/>
    </xf>
    <xf numFmtId="10" fontId="13" fillId="0" borderId="0" xfId="35" applyNumberFormat="1" applyFont="1" applyFill="1" applyBorder="1"/>
    <xf numFmtId="164" fontId="10" fillId="0" borderId="15" xfId="1" applyNumberFormat="1" applyFont="1" applyFill="1" applyBorder="1"/>
    <xf numFmtId="0" fontId="10" fillId="0" borderId="0" xfId="0" applyFont="1" applyFill="1" applyBorder="1" applyAlignment="1">
      <alignment horizontal="centerContinuous"/>
    </xf>
    <xf numFmtId="164" fontId="15" fillId="0" borderId="0" xfId="1" applyNumberFormat="1" applyFont="1" applyFill="1" applyBorder="1"/>
    <xf numFmtId="0" fontId="6" fillId="0" borderId="12" xfId="0" applyFont="1" applyFill="1" applyBorder="1"/>
    <xf numFmtId="164" fontId="10" fillId="0" borderId="12" xfId="1" applyNumberFormat="1" applyFont="1" applyFill="1" applyBorder="1"/>
    <xf numFmtId="0" fontId="9" fillId="0" borderId="0" xfId="0" applyFont="1" applyFill="1" applyBorder="1"/>
    <xf numFmtId="0" fontId="6" fillId="0" borderId="0" xfId="0" applyFont="1" applyFill="1" applyBorder="1" applyAlignment="1">
      <alignment horizontal="left"/>
    </xf>
    <xf numFmtId="0" fontId="11" fillId="0" borderId="0" xfId="0" applyFont="1" applyFill="1" applyBorder="1"/>
    <xf numFmtId="0" fontId="17" fillId="0" borderId="14" xfId="0" applyFont="1" applyFill="1" applyBorder="1" applyAlignment="1">
      <alignment horizontal="right"/>
    </xf>
    <xf numFmtId="164" fontId="10" fillId="0" borderId="0" xfId="1" applyNumberFormat="1" applyFont="1" applyFill="1" applyBorder="1" applyProtection="1">
      <protection locked="0"/>
    </xf>
    <xf numFmtId="164" fontId="10" fillId="0" borderId="15" xfId="1" applyNumberFormat="1" applyFont="1" applyFill="1" applyBorder="1" applyProtection="1">
      <protection locked="0"/>
    </xf>
    <xf numFmtId="168" fontId="10" fillId="0" borderId="0" xfId="35" applyNumberFormat="1" applyFont="1" applyFill="1" applyBorder="1" applyProtection="1">
      <protection locked="0"/>
    </xf>
    <xf numFmtId="0" fontId="10" fillId="0" borderId="14" xfId="0" applyFont="1" applyFill="1" applyBorder="1"/>
    <xf numFmtId="0" fontId="13" fillId="0" borderId="0" xfId="0" applyFont="1" applyFill="1" applyBorder="1" applyProtection="1">
      <protection locked="0"/>
    </xf>
    <xf numFmtId="0" fontId="11" fillId="0" borderId="0" xfId="0" quotePrefix="1" applyFont="1" applyFill="1" applyBorder="1" applyAlignment="1" applyProtection="1">
      <alignment horizontal="left"/>
      <protection locked="0"/>
    </xf>
    <xf numFmtId="0" fontId="10" fillId="0" borderId="0" xfId="0" applyFont="1" applyFill="1" applyBorder="1" applyProtection="1">
      <protection locked="0"/>
    </xf>
    <xf numFmtId="0" fontId="10" fillId="0" borderId="0" xfId="0" quotePrefix="1" applyFont="1" applyFill="1" applyBorder="1" applyAlignment="1" applyProtection="1">
      <alignment horizontal="center"/>
      <protection locked="0"/>
    </xf>
    <xf numFmtId="0" fontId="10" fillId="0" borderId="0" xfId="0" applyFont="1" applyFill="1" applyBorder="1" applyAlignment="1" applyProtection="1">
      <alignment horizontal="center"/>
      <protection locked="0"/>
    </xf>
    <xf numFmtId="164" fontId="10" fillId="0" borderId="0" xfId="1" quotePrefix="1" applyNumberFormat="1" applyFont="1" applyFill="1" applyBorder="1" applyAlignment="1" applyProtection="1">
      <alignment horizontal="center"/>
      <protection locked="0"/>
    </xf>
    <xf numFmtId="164" fontId="10" fillId="0" borderId="0" xfId="0" applyNumberFormat="1" applyFont="1" applyFill="1" applyBorder="1" applyProtection="1">
      <protection locked="0"/>
    </xf>
    <xf numFmtId="0" fontId="10" fillId="0" borderId="0" xfId="0" quotePrefix="1" applyFont="1" applyFill="1" applyBorder="1" applyAlignment="1" applyProtection="1">
      <alignment horizontal="left"/>
      <protection locked="0"/>
    </xf>
    <xf numFmtId="0" fontId="13" fillId="0" borderId="0" xfId="0" applyFont="1" applyFill="1" applyBorder="1" applyAlignment="1" applyProtection="1">
      <alignment horizontal="right"/>
      <protection locked="0"/>
    </xf>
    <xf numFmtId="164" fontId="13" fillId="0" borderId="0" xfId="1" applyNumberFormat="1" applyFont="1" applyFill="1" applyBorder="1" applyProtection="1">
      <protection locked="0"/>
    </xf>
    <xf numFmtId="0" fontId="13" fillId="0" borderId="0" xfId="0" quotePrefix="1" applyFont="1" applyFill="1" applyBorder="1" applyAlignment="1" applyProtection="1">
      <alignment horizontal="center"/>
      <protection locked="0"/>
    </xf>
    <xf numFmtId="0" fontId="13" fillId="0" borderId="0" xfId="0" applyFont="1" applyFill="1" applyBorder="1" applyAlignment="1" applyProtection="1">
      <alignment horizontal="center"/>
      <protection locked="0"/>
    </xf>
    <xf numFmtId="164" fontId="13" fillId="0" borderId="0" xfId="0" applyNumberFormat="1" applyFont="1" applyFill="1" applyBorder="1" applyProtection="1">
      <protection locked="0"/>
    </xf>
    <xf numFmtId="0" fontId="7" fillId="0" borderId="0" xfId="0" applyFont="1" applyFill="1" applyBorder="1" applyAlignment="1" applyProtection="1">
      <alignment horizontal="right"/>
      <protection locked="0"/>
    </xf>
    <xf numFmtId="164" fontId="11" fillId="0" borderId="0" xfId="1" applyNumberFormat="1" applyFont="1" applyFill="1" applyBorder="1" applyProtection="1">
      <protection locked="0"/>
    </xf>
    <xf numFmtId="0" fontId="11" fillId="0" borderId="0" xfId="0" applyFont="1" applyFill="1" applyBorder="1" applyAlignment="1" applyProtection="1">
      <alignment horizontal="center"/>
      <protection locked="0"/>
    </xf>
    <xf numFmtId="164" fontId="12" fillId="0" borderId="0" xfId="1" applyNumberFormat="1" applyFont="1" applyFill="1" applyBorder="1" applyProtection="1">
      <protection locked="0"/>
    </xf>
    <xf numFmtId="0" fontId="12" fillId="0" borderId="0" xfId="0" applyFont="1" applyFill="1" applyBorder="1" applyProtection="1">
      <protection locked="0"/>
    </xf>
    <xf numFmtId="0" fontId="10" fillId="0" borderId="0" xfId="0" applyFont="1" applyFill="1" applyBorder="1" applyAlignment="1" applyProtection="1">
      <alignment horizontal="left"/>
      <protection locked="0"/>
    </xf>
    <xf numFmtId="0" fontId="7" fillId="0" borderId="0" xfId="0" quotePrefix="1" applyFont="1" applyFill="1" applyBorder="1" applyAlignment="1">
      <alignment horizontal="right"/>
    </xf>
    <xf numFmtId="0" fontId="7" fillId="0" borderId="0" xfId="0" applyFont="1" applyFill="1" applyBorder="1" applyAlignment="1">
      <alignment horizontal="right"/>
    </xf>
    <xf numFmtId="0" fontId="13" fillId="0" borderId="0" xfId="0" quotePrefix="1" applyFont="1" applyFill="1" applyBorder="1" applyAlignment="1">
      <alignment horizontal="right"/>
    </xf>
    <xf numFmtId="0" fontId="11" fillId="0" borderId="0" xfId="0" applyFont="1" applyFill="1" applyBorder="1" applyAlignment="1">
      <alignment horizontal="left"/>
    </xf>
    <xf numFmtId="0" fontId="10" fillId="0" borderId="0" xfId="0" quotePrefix="1" applyFont="1" applyFill="1" applyBorder="1"/>
    <xf numFmtId="164" fontId="10" fillId="0" borderId="0" xfId="0" applyNumberFormat="1" applyFont="1" applyFill="1" applyBorder="1"/>
    <xf numFmtId="0" fontId="10" fillId="0" borderId="0" xfId="0" quotePrefix="1" applyFont="1" applyFill="1" applyBorder="1" applyProtection="1">
      <protection locked="0"/>
    </xf>
    <xf numFmtId="0" fontId="6" fillId="0" borderId="0" xfId="0" applyFont="1" applyFill="1" applyBorder="1" applyAlignment="1"/>
    <xf numFmtId="164" fontId="13" fillId="0" borderId="0" xfId="0" applyNumberFormat="1" applyFont="1" applyFill="1" applyBorder="1" applyAlignment="1">
      <alignment horizontal="right"/>
    </xf>
    <xf numFmtId="0" fontId="0" fillId="0" borderId="0" xfId="0" applyFill="1"/>
    <xf numFmtId="0" fontId="10" fillId="0" borderId="12" xfId="0" applyFont="1" applyFill="1" applyBorder="1"/>
    <xf numFmtId="164" fontId="10" fillId="0" borderId="12" xfId="1" quotePrefix="1" applyNumberFormat="1" applyFont="1" applyFill="1" applyBorder="1" applyAlignment="1">
      <alignment horizontal="center"/>
    </xf>
    <xf numFmtId="164" fontId="13" fillId="0" borderId="0" xfId="1" quotePrefix="1" applyNumberFormat="1" applyFont="1" applyFill="1" applyBorder="1" applyAlignment="1">
      <alignment horizontal="center"/>
    </xf>
    <xf numFmtId="164" fontId="13" fillId="0" borderId="0" xfId="1" applyNumberFormat="1" applyFont="1" applyFill="1" applyBorder="1" applyAlignment="1">
      <alignment horizontal="center"/>
    </xf>
    <xf numFmtId="0" fontId="18" fillId="0" borderId="0" xfId="0" applyFont="1" applyFill="1" applyBorder="1"/>
    <xf numFmtId="0" fontId="16" fillId="0" borderId="0" xfId="0" applyFont="1" applyFill="1" applyBorder="1"/>
    <xf numFmtId="164" fontId="10" fillId="0" borderId="0" xfId="0" applyNumberFormat="1" applyFont="1" applyFill="1" applyBorder="1" applyAlignment="1">
      <alignment horizontal="center"/>
    </xf>
    <xf numFmtId="0" fontId="15" fillId="0" borderId="0" xfId="0" applyFont="1" applyFill="1" applyBorder="1" applyAlignment="1">
      <alignment horizontal="center"/>
    </xf>
    <xf numFmtId="0" fontId="10" fillId="0" borderId="12" xfId="0" applyFont="1" applyFill="1" applyBorder="1" applyProtection="1">
      <protection locked="0"/>
    </xf>
    <xf numFmtId="0" fontId="10" fillId="0" borderId="12" xfId="0" applyFont="1" applyFill="1" applyBorder="1" applyAlignment="1" applyProtection="1">
      <alignment horizontal="center"/>
      <protection locked="0"/>
    </xf>
    <xf numFmtId="0" fontId="13" fillId="0" borderId="0" xfId="0" quotePrefix="1" applyFont="1" applyFill="1" applyBorder="1" applyAlignment="1" applyProtection="1">
      <alignment horizontal="left"/>
      <protection locked="0"/>
    </xf>
    <xf numFmtId="164" fontId="13" fillId="0" borderId="0" xfId="1" applyNumberFormat="1" applyFont="1" applyFill="1" applyBorder="1" applyAlignment="1" applyProtection="1">
      <alignment horizontal="center"/>
      <protection locked="0"/>
    </xf>
    <xf numFmtId="164" fontId="10" fillId="0" borderId="0" xfId="1" applyNumberFormat="1" applyFont="1" applyFill="1" applyBorder="1" applyAlignment="1" applyProtection="1">
      <alignment horizontal="center"/>
      <protection locked="0"/>
    </xf>
    <xf numFmtId="0" fontId="10" fillId="0" borderId="0" xfId="0" applyFont="1" applyFill="1" applyBorder="1" applyAlignment="1" applyProtection="1">
      <alignment horizontal="right"/>
      <protection locked="0"/>
    </xf>
    <xf numFmtId="0" fontId="11" fillId="0" borderId="0" xfId="0" applyFont="1" applyFill="1" applyBorder="1" applyProtection="1">
      <protection locked="0"/>
    </xf>
    <xf numFmtId="0" fontId="12" fillId="0" borderId="0" xfId="0" applyFont="1" applyFill="1" applyBorder="1" applyAlignment="1" applyProtection="1">
      <alignment horizontal="center"/>
      <protection locked="0"/>
    </xf>
    <xf numFmtId="164" fontId="13" fillId="0" borderId="0" xfId="1" quotePrefix="1" applyNumberFormat="1" applyFont="1" applyFill="1" applyBorder="1" applyAlignment="1" applyProtection="1">
      <alignment horizontal="center"/>
      <protection locked="0"/>
    </xf>
    <xf numFmtId="0" fontId="10" fillId="0" borderId="12" xfId="0" quotePrefix="1" applyFont="1" applyFill="1" applyBorder="1" applyAlignment="1">
      <alignment horizontal="center"/>
    </xf>
    <xf numFmtId="37" fontId="10" fillId="0" borderId="12" xfId="0" quotePrefix="1" applyNumberFormat="1" applyFont="1" applyFill="1" applyBorder="1" applyAlignment="1">
      <alignment horizontal="center"/>
    </xf>
    <xf numFmtId="0" fontId="11" fillId="0" borderId="0" xfId="0" applyFont="1" applyFill="1" applyBorder="1" applyAlignment="1">
      <alignment horizontal="center"/>
    </xf>
    <xf numFmtId="164" fontId="13" fillId="0" borderId="0" xfId="1" applyNumberFormat="1" applyFont="1" applyFill="1" applyBorder="1" applyAlignment="1">
      <alignment horizontal="right"/>
    </xf>
    <xf numFmtId="0" fontId="16" fillId="0" borderId="0" xfId="0" applyFont="1" applyFill="1" applyBorder="1" applyAlignment="1">
      <alignment horizontal="center"/>
    </xf>
    <xf numFmtId="0" fontId="12" fillId="0" borderId="0" xfId="0" applyFont="1" applyFill="1" applyBorder="1"/>
    <xf numFmtId="0" fontId="12" fillId="0" borderId="0" xfId="0" applyFont="1" applyFill="1" applyBorder="1" applyAlignment="1">
      <alignment horizontal="center"/>
    </xf>
    <xf numFmtId="0" fontId="19" fillId="0" borderId="0" xfId="0" applyFont="1" applyFill="1" applyBorder="1" applyAlignment="1">
      <alignment horizontal="center"/>
    </xf>
    <xf numFmtId="0" fontId="15" fillId="0" borderId="0" xfId="0" quotePrefix="1" applyFont="1" applyFill="1" applyBorder="1" applyAlignment="1">
      <alignment horizontal="center"/>
    </xf>
    <xf numFmtId="0" fontId="13" fillId="0" borderId="0" xfId="0" applyFont="1" applyFill="1" applyBorder="1" applyAlignment="1" applyProtection="1">
      <alignment horizontal="left"/>
      <protection locked="0"/>
    </xf>
    <xf numFmtId="0" fontId="10" fillId="0" borderId="16" xfId="0" applyFont="1" applyFill="1" applyBorder="1" applyAlignment="1">
      <alignment horizontal="center"/>
    </xf>
    <xf numFmtId="168" fontId="10" fillId="0" borderId="15" xfId="35" applyNumberFormat="1" applyFont="1" applyFill="1" applyBorder="1" applyProtection="1">
      <protection locked="0"/>
    </xf>
    <xf numFmtId="0" fontId="18" fillId="0" borderId="14" xfId="0" applyFont="1" applyFill="1" applyBorder="1" applyAlignment="1">
      <alignment horizontal="right"/>
    </xf>
    <xf numFmtId="9" fontId="10" fillId="0" borderId="0" xfId="35" applyFont="1" applyFill="1" applyBorder="1" applyProtection="1">
      <protection locked="0"/>
    </xf>
    <xf numFmtId="0" fontId="8" fillId="0" borderId="0" xfId="0" applyFont="1" applyFill="1" applyBorder="1"/>
    <xf numFmtId="0" fontId="17" fillId="0" borderId="14" xfId="0" applyFont="1" applyFill="1" applyBorder="1" applyAlignment="1">
      <alignment horizontal="left"/>
    </xf>
    <xf numFmtId="0" fontId="24" fillId="0" borderId="0" xfId="0" applyFont="1" applyFill="1" applyBorder="1"/>
    <xf numFmtId="0" fontId="5" fillId="0" borderId="0" xfId="0" applyFont="1" applyFill="1"/>
    <xf numFmtId="0" fontId="5" fillId="0" borderId="0" xfId="0" applyFont="1" applyFill="1" applyBorder="1" applyAlignment="1">
      <alignment horizontal="center"/>
    </xf>
    <xf numFmtId="0" fontId="5" fillId="0" borderId="0" xfId="0" applyFont="1" applyFill="1" applyBorder="1"/>
    <xf numFmtId="43" fontId="10" fillId="0" borderId="0" xfId="1" applyFont="1" applyFill="1" applyBorder="1"/>
    <xf numFmtId="37" fontId="13" fillId="0" borderId="0" xfId="1" applyNumberFormat="1" applyFont="1" applyFill="1" applyBorder="1" applyProtection="1">
      <protection locked="0"/>
    </xf>
    <xf numFmtId="37" fontId="10" fillId="0" borderId="0" xfId="1" applyNumberFormat="1" applyFont="1" applyFill="1" applyBorder="1" applyProtection="1">
      <protection locked="0"/>
    </xf>
    <xf numFmtId="37" fontId="10" fillId="0" borderId="0" xfId="0" applyNumberFormat="1" applyFont="1" applyFill="1" applyBorder="1" applyProtection="1">
      <protection locked="0"/>
    </xf>
    <xf numFmtId="37" fontId="10" fillId="0" borderId="18" xfId="1" applyNumberFormat="1" applyFont="1" applyFill="1" applyBorder="1" applyProtection="1">
      <protection locked="0"/>
    </xf>
    <xf numFmtId="164" fontId="10" fillId="0" borderId="18" xfId="1" applyNumberFormat="1" applyFont="1" applyFill="1" applyBorder="1" applyProtection="1">
      <protection locked="0"/>
    </xf>
    <xf numFmtId="37" fontId="10" fillId="0" borderId="0" xfId="0" applyNumberFormat="1" applyFont="1" applyFill="1" applyBorder="1" applyAlignment="1">
      <alignment horizontal="right"/>
    </xf>
    <xf numFmtId="164" fontId="10" fillId="0" borderId="0" xfId="0" applyNumberFormat="1" applyFont="1" applyFill="1" applyBorder="1" applyAlignment="1">
      <alignment horizontal="right"/>
    </xf>
    <xf numFmtId="164" fontId="10" fillId="0" borderId="0" xfId="1" applyNumberFormat="1" applyFont="1" applyFill="1"/>
    <xf numFmtId="164" fontId="22" fillId="0" borderId="0" xfId="1" applyNumberFormat="1" applyFont="1" applyFill="1" applyBorder="1"/>
    <xf numFmtId="38" fontId="10" fillId="0" borderId="0" xfId="0" applyNumberFormat="1" applyFont="1" applyFill="1"/>
    <xf numFmtId="164" fontId="20" fillId="0" borderId="0" xfId="1" applyNumberFormat="1" applyFont="1" applyFill="1" applyBorder="1"/>
    <xf numFmtId="0" fontId="10" fillId="0" borderId="0" xfId="0" applyFont="1"/>
    <xf numFmtId="164" fontId="10" fillId="0" borderId="9" xfId="1" applyNumberFormat="1" applyFont="1" applyFill="1" applyBorder="1"/>
    <xf numFmtId="37" fontId="10" fillId="0" borderId="0" xfId="0" applyNumberFormat="1" applyFont="1" applyFill="1" applyBorder="1"/>
    <xf numFmtId="164" fontId="10" fillId="0" borderId="18" xfId="1" applyNumberFormat="1" applyFont="1" applyFill="1" applyBorder="1"/>
    <xf numFmtId="37" fontId="10" fillId="0" borderId="0" xfId="1" applyNumberFormat="1" applyFont="1" applyFill="1" applyBorder="1"/>
    <xf numFmtId="37" fontId="10" fillId="0" borderId="18" xfId="0" applyNumberFormat="1" applyFont="1" applyFill="1" applyBorder="1"/>
    <xf numFmtId="37" fontId="13" fillId="0" borderId="0" xfId="0" applyNumberFormat="1" applyFont="1" applyFill="1" applyBorder="1" applyProtection="1">
      <protection locked="0"/>
    </xf>
    <xf numFmtId="176" fontId="10" fillId="0" borderId="0" xfId="1" applyNumberFormat="1" applyFont="1" applyFill="1" applyBorder="1" applyAlignment="1">
      <alignment horizontal="center"/>
    </xf>
    <xf numFmtId="176" fontId="13" fillId="0" borderId="0" xfId="1" applyNumberFormat="1" applyFont="1" applyFill="1" applyBorder="1" applyAlignment="1">
      <alignment horizontal="center"/>
    </xf>
    <xf numFmtId="0" fontId="10" fillId="0" borderId="19" xfId="0" applyFont="1" applyFill="1" applyBorder="1"/>
    <xf numFmtId="0" fontId="10" fillId="0" borderId="15" xfId="0" applyFont="1" applyFill="1" applyBorder="1"/>
    <xf numFmtId="0" fontId="13" fillId="0" borderId="22" xfId="0" applyFont="1" applyFill="1" applyBorder="1" applyAlignment="1">
      <alignment horizontal="left"/>
    </xf>
    <xf numFmtId="0" fontId="10" fillId="0" borderId="13" xfId="0" applyFont="1" applyFill="1" applyBorder="1"/>
    <xf numFmtId="0" fontId="13" fillId="0" borderId="23" xfId="0" applyFont="1" applyFill="1" applyBorder="1" applyAlignment="1">
      <alignment horizontal="left"/>
    </xf>
    <xf numFmtId="8" fontId="10" fillId="0" borderId="0" xfId="1" applyNumberFormat="1" applyFont="1" applyFill="1" applyBorder="1" applyAlignment="1" applyProtection="1">
      <alignment horizontal="center"/>
      <protection locked="0"/>
    </xf>
    <xf numFmtId="8" fontId="13" fillId="0" borderId="0" xfId="1" applyNumberFormat="1" applyFont="1" applyFill="1" applyBorder="1" applyAlignment="1" applyProtection="1">
      <alignment horizontal="center"/>
      <protection locked="0"/>
    </xf>
    <xf numFmtId="164" fontId="12" fillId="0" borderId="0" xfId="1" applyNumberFormat="1" applyFont="1" applyFill="1" applyBorder="1" applyAlignment="1" applyProtection="1">
      <alignment horizontal="center"/>
      <protection locked="0"/>
    </xf>
    <xf numFmtId="0" fontId="20" fillId="0" borderId="0" xfId="0" applyFont="1" applyFill="1" applyBorder="1" applyAlignment="1">
      <alignment horizontal="left"/>
    </xf>
    <xf numFmtId="40" fontId="10" fillId="0" borderId="0" xfId="1" applyNumberFormat="1" applyFont="1" applyFill="1" applyBorder="1" applyAlignment="1" applyProtection="1">
      <alignment horizontal="center"/>
      <protection locked="0"/>
    </xf>
    <xf numFmtId="8" fontId="11" fillId="0" borderId="0" xfId="1" applyNumberFormat="1" applyFont="1" applyFill="1" applyBorder="1" applyAlignment="1" applyProtection="1">
      <alignment horizontal="center"/>
      <protection locked="0"/>
    </xf>
    <xf numFmtId="40" fontId="10" fillId="0" borderId="12" xfId="0" applyNumberFormat="1" applyFont="1" applyFill="1" applyBorder="1" applyAlignment="1" applyProtection="1">
      <alignment horizontal="center"/>
      <protection locked="0"/>
    </xf>
    <xf numFmtId="40" fontId="10" fillId="0" borderId="0" xfId="1" applyNumberFormat="1" applyFont="1" applyFill="1" applyBorder="1" applyAlignment="1">
      <alignment horizontal="center"/>
    </xf>
    <xf numFmtId="40" fontId="22" fillId="0" borderId="0" xfId="0" applyNumberFormat="1" applyFont="1" applyFill="1" applyBorder="1"/>
    <xf numFmtId="40" fontId="7" fillId="0" borderId="0" xfId="0" applyNumberFormat="1" applyFont="1" applyFill="1" applyBorder="1" applyAlignment="1">
      <alignment horizontal="center"/>
    </xf>
    <xf numFmtId="40" fontId="7" fillId="0" borderId="0" xfId="0" quotePrefix="1" applyNumberFormat="1" applyFont="1" applyFill="1" applyBorder="1" applyAlignment="1">
      <alignment horizontal="center"/>
    </xf>
    <xf numFmtId="40" fontId="13" fillId="0" borderId="0" xfId="1" applyNumberFormat="1" applyFont="1" applyFill="1" applyBorder="1" applyAlignment="1">
      <alignment horizontal="center"/>
    </xf>
    <xf numFmtId="40" fontId="22" fillId="0" borderId="0" xfId="0" applyNumberFormat="1" applyFont="1" applyFill="1" applyBorder="1" applyAlignment="1">
      <alignment horizontal="center"/>
    </xf>
    <xf numFmtId="40" fontId="6" fillId="0" borderId="0" xfId="0" applyNumberFormat="1" applyFont="1" applyFill="1" applyBorder="1" applyAlignment="1">
      <alignment horizontal="center"/>
    </xf>
    <xf numFmtId="40" fontId="10" fillId="0" borderId="0" xfId="0" applyNumberFormat="1" applyFont="1" applyFill="1" applyBorder="1" applyAlignment="1">
      <alignment horizontal="center"/>
    </xf>
    <xf numFmtId="40" fontId="10" fillId="0" borderId="0" xfId="1" quotePrefix="1" applyNumberFormat="1" applyFont="1" applyFill="1" applyBorder="1" applyAlignment="1">
      <alignment horizontal="center"/>
    </xf>
    <xf numFmtId="40" fontId="20" fillId="0" borderId="0" xfId="0" applyNumberFormat="1" applyFont="1" applyFill="1" applyBorder="1" applyAlignment="1">
      <alignment horizontal="center"/>
    </xf>
    <xf numFmtId="0" fontId="27" fillId="0" borderId="0" xfId="0" applyFont="1"/>
    <xf numFmtId="0" fontId="10" fillId="0" borderId="0" xfId="0" applyFont="1" applyAlignment="1">
      <alignment horizontal="center"/>
    </xf>
    <xf numFmtId="164" fontId="10" fillId="0" borderId="18" xfId="1" quotePrefix="1" applyNumberFormat="1" applyFont="1" applyFill="1" applyBorder="1" applyAlignment="1">
      <alignment horizontal="center"/>
    </xf>
    <xf numFmtId="37" fontId="10" fillId="0" borderId="0" xfId="0" applyNumberFormat="1" applyFont="1" applyFill="1" applyBorder="1" applyAlignment="1">
      <alignment horizontal="center"/>
    </xf>
    <xf numFmtId="164" fontId="10" fillId="0" borderId="0" xfId="1" applyNumberFormat="1" applyFont="1" applyFill="1" applyBorder="1" applyAlignment="1" applyProtection="1">
      <alignment horizontal="right"/>
      <protection locked="0"/>
    </xf>
    <xf numFmtId="164" fontId="13" fillId="0" borderId="0" xfId="1" applyNumberFormat="1" applyFont="1" applyFill="1" applyBorder="1" applyAlignment="1" applyProtection="1">
      <alignment horizontal="right"/>
      <protection locked="0"/>
    </xf>
    <xf numFmtId="164" fontId="10" fillId="0" borderId="0" xfId="0" applyNumberFormat="1" applyFont="1" applyFill="1" applyBorder="1" applyAlignment="1" applyProtection="1">
      <alignment horizontal="right"/>
      <protection locked="0"/>
    </xf>
    <xf numFmtId="164" fontId="13" fillId="0" borderId="0" xfId="0" applyNumberFormat="1" applyFont="1" applyFill="1" applyBorder="1" applyAlignment="1" applyProtection="1">
      <alignment horizontal="right"/>
      <protection locked="0"/>
    </xf>
    <xf numFmtId="164" fontId="13" fillId="0" borderId="24" xfId="1" applyNumberFormat="1" applyFont="1" applyFill="1" applyBorder="1"/>
    <xf numFmtId="0" fontId="33" fillId="0" borderId="0" xfId="0" applyFont="1" applyAlignment="1">
      <alignment horizontal="center"/>
    </xf>
    <xf numFmtId="167" fontId="10" fillId="0" borderId="0" xfId="35" applyNumberFormat="1" applyFont="1" applyFill="1" applyBorder="1" applyProtection="1">
      <protection locked="0"/>
    </xf>
    <xf numFmtId="9" fontId="13" fillId="0" borderId="0" xfId="35" applyFont="1" applyFill="1" applyBorder="1" applyAlignment="1" applyProtection="1">
      <alignment horizontal="center"/>
      <protection locked="0"/>
    </xf>
    <xf numFmtId="184" fontId="10" fillId="0" borderId="0" xfId="1" applyNumberFormat="1" applyFont="1" applyFill="1" applyBorder="1"/>
    <xf numFmtId="164" fontId="10" fillId="0" borderId="0" xfId="0" applyNumberFormat="1" applyFont="1" applyFill="1" applyBorder="1" applyAlignment="1" applyProtection="1">
      <alignment horizontal="center"/>
      <protection locked="0"/>
    </xf>
    <xf numFmtId="37" fontId="10" fillId="0" borderId="0" xfId="0" applyNumberFormat="1" applyFont="1" applyFill="1"/>
    <xf numFmtId="37" fontId="10" fillId="0" borderId="0" xfId="0" quotePrefix="1" applyNumberFormat="1" applyFont="1" applyFill="1" applyBorder="1" applyProtection="1">
      <protection locked="0"/>
    </xf>
    <xf numFmtId="37" fontId="10" fillId="0" borderId="12" xfId="0" applyNumberFormat="1" applyFont="1" applyFill="1" applyBorder="1" applyProtection="1">
      <protection locked="0"/>
    </xf>
    <xf numFmtId="37" fontId="13" fillId="0" borderId="0" xfId="1" applyNumberFormat="1" applyFont="1" applyFill="1" applyBorder="1"/>
    <xf numFmtId="42" fontId="18" fillId="0" borderId="0" xfId="0" applyNumberFormat="1" applyFont="1" applyFill="1" applyBorder="1" applyAlignment="1">
      <alignment horizontal="center"/>
    </xf>
    <xf numFmtId="0" fontId="10" fillId="0" borderId="0" xfId="0" applyFont="1" applyFill="1" applyBorder="1" applyAlignment="1"/>
    <xf numFmtId="183" fontId="10" fillId="0" borderId="12" xfId="0" applyNumberFormat="1" applyFont="1" applyFill="1" applyBorder="1" applyAlignment="1">
      <alignment horizontal="center"/>
    </xf>
    <xf numFmtId="183" fontId="13" fillId="0" borderId="0" xfId="0" applyNumberFormat="1" applyFont="1" applyFill="1" applyBorder="1" applyAlignment="1">
      <alignment horizontal="center"/>
    </xf>
    <xf numFmtId="183" fontId="10" fillId="0" borderId="0" xfId="0" applyNumberFormat="1" applyFont="1" applyFill="1" applyBorder="1" applyAlignment="1">
      <alignment horizontal="center"/>
    </xf>
    <xf numFmtId="183" fontId="13" fillId="0" borderId="0" xfId="1" applyNumberFormat="1" applyFont="1" applyFill="1" applyBorder="1" applyAlignment="1">
      <alignment horizontal="center"/>
    </xf>
    <xf numFmtId="183" fontId="13" fillId="0" borderId="0" xfId="0" quotePrefix="1" applyNumberFormat="1" applyFont="1" applyFill="1" applyBorder="1" applyAlignment="1">
      <alignment horizontal="center"/>
    </xf>
    <xf numFmtId="183" fontId="10" fillId="0" borderId="0" xfId="1" applyNumberFormat="1" applyFont="1" applyFill="1" applyBorder="1"/>
    <xf numFmtId="183" fontId="12" fillId="0" borderId="0" xfId="0" applyNumberFormat="1" applyFont="1" applyFill="1" applyBorder="1" applyAlignment="1">
      <alignment horizontal="center"/>
    </xf>
    <xf numFmtId="183" fontId="10" fillId="0" borderId="0" xfId="0" quotePrefix="1" applyNumberFormat="1" applyFont="1" applyFill="1" applyBorder="1" applyAlignment="1">
      <alignment horizontal="center"/>
    </xf>
    <xf numFmtId="183" fontId="10" fillId="0" borderId="0" xfId="1" applyNumberFormat="1" applyFont="1" applyFill="1" applyBorder="1" applyAlignment="1">
      <alignment horizontal="center"/>
    </xf>
    <xf numFmtId="183" fontId="10" fillId="0" borderId="0" xfId="1" quotePrefix="1" applyNumberFormat="1" applyFont="1" applyFill="1" applyBorder="1" applyAlignment="1">
      <alignment horizontal="center"/>
    </xf>
    <xf numFmtId="183" fontId="13" fillId="0" borderId="0" xfId="1" applyNumberFormat="1" applyFont="1" applyFill="1" applyBorder="1"/>
    <xf numFmtId="183" fontId="10" fillId="0" borderId="0" xfId="0" applyNumberFormat="1" applyFont="1" applyFill="1" applyBorder="1"/>
    <xf numFmtId="183" fontId="13" fillId="0" borderId="0" xfId="1" applyNumberFormat="1" applyFont="1" applyFill="1" applyBorder="1" applyProtection="1">
      <protection locked="0"/>
    </xf>
    <xf numFmtId="183" fontId="10" fillId="0" borderId="0" xfId="1" applyNumberFormat="1" applyFont="1" applyFill="1" applyBorder="1" applyProtection="1">
      <protection locked="0"/>
    </xf>
    <xf numFmtId="183" fontId="10" fillId="0" borderId="0" xfId="0" applyNumberFormat="1" applyFont="1" applyFill="1" applyBorder="1" applyProtection="1">
      <protection locked="0"/>
    </xf>
    <xf numFmtId="183" fontId="13" fillId="0" borderId="0" xfId="0" applyNumberFormat="1" applyFont="1" applyFill="1" applyBorder="1"/>
    <xf numFmtId="183" fontId="13" fillId="0" borderId="0" xfId="35" applyNumberFormat="1" applyFont="1" applyFill="1" applyBorder="1"/>
    <xf numFmtId="37" fontId="13" fillId="0" borderId="0" xfId="1" applyNumberFormat="1" applyFont="1" applyFill="1" applyBorder="1" applyAlignment="1">
      <alignment horizontal="right"/>
    </xf>
    <xf numFmtId="37" fontId="10" fillId="0" borderId="0" xfId="1" applyNumberFormat="1" applyFont="1" applyFill="1" applyBorder="1" applyAlignment="1">
      <alignment horizontal="right"/>
    </xf>
    <xf numFmtId="0" fontId="24" fillId="0" borderId="0" xfId="0" applyFont="1" applyFill="1"/>
    <xf numFmtId="38" fontId="10" fillId="0" borderId="0" xfId="0" applyNumberFormat="1" applyFont="1" applyFill="1" applyBorder="1" applyAlignment="1">
      <alignment horizontal="right"/>
    </xf>
    <xf numFmtId="164" fontId="10" fillId="0" borderId="9" xfId="1" applyNumberFormat="1" applyFont="1" applyFill="1" applyBorder="1" applyProtection="1">
      <protection locked="0"/>
    </xf>
    <xf numFmtId="0" fontId="10" fillId="0" borderId="18" xfId="0" applyFont="1" applyBorder="1" applyAlignment="1">
      <alignment horizontal="center"/>
    </xf>
    <xf numFmtId="0" fontId="10" fillId="0" borderId="11" xfId="0" applyFont="1" applyFill="1" applyBorder="1"/>
    <xf numFmtId="0" fontId="13" fillId="0" borderId="14" xfId="0" applyFont="1" applyFill="1" applyBorder="1"/>
    <xf numFmtId="0" fontId="13" fillId="0" borderId="15" xfId="0" applyFont="1" applyFill="1" applyBorder="1"/>
    <xf numFmtId="164" fontId="10" fillId="0" borderId="15" xfId="0" applyNumberFormat="1" applyFont="1" applyFill="1" applyBorder="1"/>
    <xf numFmtId="164" fontId="13" fillId="0" borderId="15" xfId="1" applyNumberFormat="1" applyFont="1" applyFill="1" applyBorder="1" applyAlignment="1">
      <alignment horizontal="center"/>
    </xf>
    <xf numFmtId="164" fontId="13" fillId="0" borderId="15" xfId="1" applyNumberFormat="1" applyFont="1" applyFill="1" applyBorder="1"/>
    <xf numFmtId="0" fontId="10" fillId="0" borderId="16" xfId="0" applyFont="1" applyFill="1" applyBorder="1"/>
    <xf numFmtId="0" fontId="10" fillId="0" borderId="9" xfId="0" applyFont="1" applyFill="1" applyBorder="1"/>
    <xf numFmtId="0" fontId="10" fillId="0" borderId="9" xfId="0" applyFont="1" applyFill="1" applyBorder="1" applyAlignment="1">
      <alignment horizontal="center"/>
    </xf>
    <xf numFmtId="0" fontId="10" fillId="0" borderId="0" xfId="0" applyFont="1" applyFill="1"/>
    <xf numFmtId="0" fontId="10" fillId="0" borderId="0" xfId="0" applyFont="1" applyFill="1" applyAlignment="1">
      <alignment horizontal="center"/>
    </xf>
    <xf numFmtId="37" fontId="10" fillId="0" borderId="0" xfId="0" applyNumberFormat="1" applyFont="1" applyFill="1" applyAlignment="1">
      <alignment horizontal="center"/>
    </xf>
    <xf numFmtId="164" fontId="10" fillId="0" borderId="15" xfId="1" quotePrefix="1" applyNumberFormat="1" applyFont="1" applyFill="1" applyBorder="1" applyAlignment="1">
      <alignment horizontal="center"/>
    </xf>
    <xf numFmtId="0" fontId="13" fillId="0" borderId="16" xfId="0" applyFont="1" applyFill="1" applyBorder="1"/>
    <xf numFmtId="0" fontId="13" fillId="0" borderId="9" xfId="0" applyFont="1" applyFill="1" applyBorder="1" applyAlignment="1">
      <alignment horizontal="right"/>
    </xf>
    <xf numFmtId="0" fontId="13" fillId="0" borderId="9" xfId="0" applyFont="1" applyFill="1" applyBorder="1" applyAlignment="1">
      <alignment horizontal="center"/>
    </xf>
    <xf numFmtId="164" fontId="13" fillId="0" borderId="9" xfId="1" applyNumberFormat="1" applyFont="1" applyFill="1" applyBorder="1"/>
    <xf numFmtId="164" fontId="13" fillId="0" borderId="9" xfId="1" applyNumberFormat="1" applyFont="1" applyFill="1" applyBorder="1" applyAlignment="1">
      <alignment horizontal="center"/>
    </xf>
    <xf numFmtId="164" fontId="13" fillId="0" borderId="19" xfId="1" applyNumberFormat="1" applyFont="1" applyFill="1" applyBorder="1"/>
    <xf numFmtId="164" fontId="10" fillId="0" borderId="9" xfId="1" quotePrefix="1" applyNumberFormat="1" applyFont="1" applyFill="1" applyBorder="1" applyAlignment="1">
      <alignment horizontal="center"/>
    </xf>
    <xf numFmtId="164" fontId="10" fillId="0" borderId="19" xfId="1" quotePrefix="1" applyNumberFormat="1" applyFont="1" applyFill="1" applyBorder="1" applyAlignment="1">
      <alignment horizontal="center"/>
    </xf>
    <xf numFmtId="0" fontId="10" fillId="0" borderId="14" xfId="0" quotePrefix="1" applyFont="1" applyFill="1" applyBorder="1" applyAlignment="1">
      <alignment horizontal="left"/>
    </xf>
    <xf numFmtId="37" fontId="10" fillId="0" borderId="0" xfId="1" applyNumberFormat="1" applyFont="1" applyFill="1" applyBorder="1" applyAlignment="1" applyProtection="1">
      <alignment horizontal="center"/>
      <protection locked="0"/>
    </xf>
    <xf numFmtId="0" fontId="10" fillId="0" borderId="23" xfId="0" applyFont="1" applyFill="1" applyBorder="1" applyAlignment="1" applyProtection="1">
      <alignment horizontal="center"/>
      <protection locked="0"/>
    </xf>
    <xf numFmtId="0" fontId="10" fillId="0" borderId="22" xfId="0" applyFont="1" applyFill="1" applyBorder="1" applyAlignment="1" applyProtection="1">
      <alignment horizontal="center"/>
      <protection locked="0"/>
    </xf>
    <xf numFmtId="0" fontId="10" fillId="0" borderId="21" xfId="0" applyFont="1" applyFill="1" applyBorder="1" applyAlignment="1" applyProtection="1">
      <alignment horizontal="center"/>
      <protection locked="0"/>
    </xf>
    <xf numFmtId="38" fontId="10" fillId="0" borderId="0" xfId="0" applyNumberFormat="1" applyFont="1" applyFill="1" applyAlignment="1">
      <alignment horizontal="center"/>
    </xf>
    <xf numFmtId="38" fontId="13" fillId="0" borderId="0" xfId="0" applyNumberFormat="1" applyFont="1" applyFill="1" applyBorder="1" applyAlignment="1">
      <alignment horizontal="center"/>
    </xf>
    <xf numFmtId="37" fontId="10" fillId="0" borderId="19" xfId="0" applyNumberFormat="1" applyFont="1" applyFill="1" applyBorder="1" applyAlignment="1">
      <alignment horizontal="center"/>
    </xf>
    <xf numFmtId="0" fontId="13" fillId="0" borderId="0" xfId="0" applyFont="1" applyFill="1"/>
    <xf numFmtId="167" fontId="10" fillId="0" borderId="0" xfId="35" applyNumberFormat="1" applyFont="1" applyFill="1" applyBorder="1"/>
    <xf numFmtId="167" fontId="13" fillId="0" borderId="0" xfId="35" applyNumberFormat="1" applyFont="1" applyFill="1" applyBorder="1"/>
    <xf numFmtId="0" fontId="41" fillId="0" borderId="0" xfId="0" applyFont="1" applyFill="1" applyBorder="1"/>
    <xf numFmtId="10" fontId="17" fillId="0" borderId="0" xfId="33" applyNumberFormat="1" applyFont="1" applyFill="1" applyBorder="1" applyAlignment="1">
      <alignment horizontal="right" wrapText="1"/>
    </xf>
    <xf numFmtId="14" fontId="17" fillId="0" borderId="0" xfId="33" applyNumberFormat="1" applyFont="1" applyFill="1" applyBorder="1" applyAlignment="1">
      <alignment horizontal="right" wrapText="1"/>
    </xf>
    <xf numFmtId="0" fontId="17" fillId="0" borderId="0" xfId="33" applyFont="1" applyFill="1" applyBorder="1" applyAlignment="1">
      <alignment horizontal="right" wrapText="1"/>
    </xf>
    <xf numFmtId="0" fontId="17" fillId="0" borderId="0" xfId="33" applyFont="1" applyFill="1" applyBorder="1" applyAlignment="1">
      <alignment horizontal="center" wrapText="1"/>
    </xf>
    <xf numFmtId="164" fontId="10" fillId="0" borderId="0" xfId="1" quotePrefix="1" applyNumberFormat="1" applyFont="1" applyAlignment="1">
      <alignment horizontal="center"/>
    </xf>
    <xf numFmtId="17" fontId="10" fillId="0" borderId="0" xfId="0" quotePrefix="1" applyNumberFormat="1" applyFont="1" applyAlignment="1">
      <alignment horizontal="center"/>
    </xf>
    <xf numFmtId="10" fontId="10" fillId="0" borderId="0" xfId="35" applyNumberFormat="1" applyFont="1" applyFill="1" applyBorder="1"/>
    <xf numFmtId="164" fontId="13" fillId="0" borderId="24" xfId="1" applyNumberFormat="1" applyFont="1" applyFill="1" applyBorder="1" applyAlignment="1">
      <alignment horizontal="right"/>
    </xf>
    <xf numFmtId="43" fontId="13" fillId="0" borderId="0" xfId="1" applyFont="1" applyFill="1" applyBorder="1"/>
    <xf numFmtId="37" fontId="10" fillId="0" borderId="0" xfId="1" applyNumberFormat="1" applyFont="1" applyFill="1" applyBorder="1" applyAlignment="1">
      <alignment horizontal="center"/>
    </xf>
    <xf numFmtId="43" fontId="10" fillId="0" borderId="12" xfId="1" quotePrefix="1" applyFont="1" applyFill="1" applyBorder="1" applyAlignment="1">
      <alignment horizontal="center"/>
    </xf>
    <xf numFmtId="169" fontId="10" fillId="0" borderId="0" xfId="1" applyNumberFormat="1" applyFont="1" applyFill="1" applyBorder="1"/>
    <xf numFmtId="0" fontId="10" fillId="0" borderId="11" xfId="0" applyFont="1" applyFill="1" applyBorder="1" applyProtection="1">
      <protection locked="0"/>
    </xf>
    <xf numFmtId="0" fontId="10" fillId="0" borderId="13" xfId="0" applyFont="1" applyFill="1" applyBorder="1" applyProtection="1">
      <protection locked="0"/>
    </xf>
    <xf numFmtId="0" fontId="13" fillId="0" borderId="14" xfId="0" quotePrefix="1" applyFont="1" applyFill="1" applyBorder="1" applyAlignment="1" applyProtection="1">
      <alignment horizontal="left"/>
      <protection locked="0"/>
    </xf>
    <xf numFmtId="164" fontId="13" fillId="0" borderId="15" xfId="1" applyNumberFormat="1" applyFont="1" applyFill="1" applyBorder="1" applyProtection="1">
      <protection locked="0"/>
    </xf>
    <xf numFmtId="0" fontId="10" fillId="0" borderId="14" xfId="0" applyFont="1" applyFill="1" applyBorder="1" applyProtection="1">
      <protection locked="0"/>
    </xf>
    <xf numFmtId="0" fontId="13" fillId="0" borderId="14" xfId="0" applyFont="1" applyFill="1" applyBorder="1" applyProtection="1">
      <protection locked="0"/>
    </xf>
    <xf numFmtId="0" fontId="10" fillId="0" borderId="16" xfId="0" applyFont="1" applyFill="1" applyBorder="1" applyProtection="1">
      <protection locked="0"/>
    </xf>
    <xf numFmtId="0" fontId="10" fillId="0" borderId="9" xfId="0" applyFont="1" applyFill="1" applyBorder="1" applyProtection="1">
      <protection locked="0"/>
    </xf>
    <xf numFmtId="183" fontId="10" fillId="0" borderId="12" xfId="0" quotePrefix="1" applyNumberFormat="1" applyFont="1" applyFill="1" applyBorder="1" applyAlignment="1">
      <alignment horizontal="center"/>
    </xf>
    <xf numFmtId="165" fontId="10" fillId="0" borderId="0" xfId="1" applyNumberFormat="1" applyFont="1" applyFill="1" applyBorder="1"/>
    <xf numFmtId="183" fontId="10" fillId="0" borderId="9" xfId="1" applyNumberFormat="1" applyFont="1" applyFill="1" applyBorder="1" applyAlignment="1">
      <alignment horizontal="center"/>
    </xf>
    <xf numFmtId="183" fontId="10" fillId="0" borderId="12" xfId="0" applyNumberFormat="1" applyFont="1" applyFill="1" applyBorder="1" applyAlignment="1" applyProtection="1">
      <alignment horizontal="center"/>
      <protection locked="0"/>
    </xf>
    <xf numFmtId="183" fontId="13" fillId="0" borderId="0" xfId="1" applyNumberFormat="1" applyFont="1" applyFill="1" applyBorder="1" applyAlignment="1" applyProtection="1">
      <alignment horizontal="center"/>
      <protection locked="0"/>
    </xf>
    <xf numFmtId="183" fontId="10" fillId="0" borderId="0" xfId="1" applyNumberFormat="1" applyFont="1" applyFill="1" applyBorder="1" applyAlignment="1" applyProtection="1">
      <alignment horizontal="center"/>
      <protection locked="0"/>
    </xf>
    <xf numFmtId="183" fontId="10" fillId="0" borderId="0" xfId="0" applyNumberFormat="1" applyFont="1" applyFill="1" applyBorder="1" applyAlignment="1" applyProtection="1">
      <alignment horizontal="center"/>
      <protection locked="0"/>
    </xf>
    <xf numFmtId="0" fontId="10" fillId="0" borderId="14" xfId="0" applyFont="1" applyFill="1" applyBorder="1" applyAlignment="1" applyProtection="1">
      <alignment horizontal="center"/>
      <protection locked="0"/>
    </xf>
    <xf numFmtId="0" fontId="13" fillId="0" borderId="15" xfId="0" applyFont="1" applyFill="1" applyBorder="1" applyProtection="1">
      <protection locked="0"/>
    </xf>
    <xf numFmtId="0" fontId="10" fillId="0" borderId="15" xfId="0" applyFont="1" applyFill="1" applyBorder="1" applyProtection="1">
      <protection locked="0"/>
    </xf>
    <xf numFmtId="164" fontId="10" fillId="0" borderId="15" xfId="0" applyNumberFormat="1" applyFont="1" applyFill="1" applyBorder="1" applyProtection="1">
      <protection locked="0"/>
    </xf>
    <xf numFmtId="164" fontId="13" fillId="0" borderId="15" xfId="0" applyNumberFormat="1" applyFont="1" applyFill="1" applyBorder="1" applyProtection="1">
      <protection locked="0"/>
    </xf>
    <xf numFmtId="0" fontId="10" fillId="0" borderId="9" xfId="0" applyFont="1" applyFill="1" applyBorder="1" applyAlignment="1" applyProtection="1">
      <alignment horizontal="center"/>
      <protection locked="0"/>
    </xf>
    <xf numFmtId="0" fontId="10" fillId="0" borderId="19" xfId="0" applyFont="1" applyFill="1" applyBorder="1" applyProtection="1">
      <protection locked="0"/>
    </xf>
    <xf numFmtId="0" fontId="11" fillId="0" borderId="11" xfId="0" quotePrefix="1" applyFont="1" applyFill="1" applyBorder="1" applyAlignment="1" applyProtection="1">
      <alignment horizontal="left"/>
      <protection locked="0"/>
    </xf>
    <xf numFmtId="0" fontId="13" fillId="0" borderId="12" xfId="0" applyFont="1" applyFill="1" applyBorder="1" applyAlignment="1" applyProtection="1">
      <alignment horizontal="right"/>
      <protection locked="0"/>
    </xf>
    <xf numFmtId="164" fontId="10" fillId="0" borderId="12" xfId="1" applyNumberFormat="1" applyFont="1" applyFill="1" applyBorder="1" applyProtection="1">
      <protection locked="0"/>
    </xf>
    <xf numFmtId="0" fontId="10" fillId="0" borderId="12" xfId="0" quotePrefix="1" applyFont="1" applyFill="1" applyBorder="1" applyAlignment="1" applyProtection="1">
      <alignment horizontal="center"/>
      <protection locked="0"/>
    </xf>
    <xf numFmtId="164" fontId="10" fillId="0" borderId="12" xfId="1" quotePrefix="1" applyNumberFormat="1" applyFont="1" applyFill="1" applyBorder="1" applyAlignment="1" applyProtection="1">
      <alignment horizontal="center"/>
      <protection locked="0"/>
    </xf>
    <xf numFmtId="164" fontId="10" fillId="0" borderId="13" xfId="1" quotePrefix="1" applyNumberFormat="1" applyFont="1" applyFill="1" applyBorder="1" applyAlignment="1" applyProtection="1">
      <alignment horizontal="center"/>
      <protection locked="0"/>
    </xf>
    <xf numFmtId="164" fontId="10" fillId="0" borderId="15" xfId="1" quotePrefix="1" applyNumberFormat="1" applyFont="1" applyFill="1" applyBorder="1" applyAlignment="1" applyProtection="1">
      <alignment horizontal="center"/>
      <protection locked="0"/>
    </xf>
    <xf numFmtId="0" fontId="11" fillId="0" borderId="14" xfId="0" applyFont="1" applyFill="1" applyBorder="1" applyProtection="1">
      <protection locked="0"/>
    </xf>
    <xf numFmtId="164" fontId="10" fillId="0" borderId="26" xfId="1" applyNumberFormat="1" applyFont="1" applyFill="1" applyBorder="1"/>
    <xf numFmtId="0" fontId="10" fillId="0" borderId="9" xfId="0" applyFont="1" applyFill="1" applyBorder="1" applyAlignment="1" applyProtection="1">
      <alignment horizontal="right"/>
      <protection locked="0"/>
    </xf>
    <xf numFmtId="0" fontId="13" fillId="0" borderId="9" xfId="0" applyFont="1" applyFill="1" applyBorder="1" applyAlignment="1" applyProtection="1">
      <alignment horizontal="right"/>
      <protection locked="0"/>
    </xf>
    <xf numFmtId="164" fontId="11" fillId="0" borderId="9" xfId="1" applyNumberFormat="1" applyFont="1" applyFill="1" applyBorder="1" applyProtection="1">
      <protection locked="0"/>
    </xf>
    <xf numFmtId="164" fontId="13" fillId="0" borderId="9" xfId="1" applyNumberFormat="1" applyFont="1" applyFill="1" applyBorder="1" applyProtection="1">
      <protection locked="0"/>
    </xf>
    <xf numFmtId="164" fontId="13" fillId="0" borderId="9" xfId="1" applyNumberFormat="1" applyFont="1" applyFill="1" applyBorder="1" applyAlignment="1" applyProtection="1">
      <alignment horizontal="center"/>
      <protection locked="0"/>
    </xf>
    <xf numFmtId="0" fontId="13" fillId="0" borderId="9" xfId="0" applyFont="1" applyFill="1" applyBorder="1" applyAlignment="1" applyProtection="1">
      <alignment horizontal="center"/>
      <protection locked="0"/>
    </xf>
    <xf numFmtId="164" fontId="13" fillId="0" borderId="19" xfId="1" applyNumberFormat="1" applyFont="1" applyFill="1" applyBorder="1" applyProtection="1">
      <protection locked="0"/>
    </xf>
    <xf numFmtId="0" fontId="10" fillId="0" borderId="14" xfId="0" quotePrefix="1" applyFont="1" applyFill="1" applyBorder="1" applyAlignment="1" applyProtection="1">
      <alignment horizontal="left"/>
      <protection locked="0"/>
    </xf>
    <xf numFmtId="0" fontId="10" fillId="0" borderId="14" xfId="0" applyFont="1" applyFill="1" applyBorder="1" applyAlignment="1" applyProtection="1">
      <alignment horizontal="left"/>
      <protection locked="0"/>
    </xf>
    <xf numFmtId="164" fontId="13" fillId="0" borderId="15" xfId="1" quotePrefix="1" applyNumberFormat="1" applyFont="1" applyFill="1" applyBorder="1" applyAlignment="1" applyProtection="1">
      <alignment horizontal="center"/>
      <protection locked="0"/>
    </xf>
    <xf numFmtId="0" fontId="7" fillId="0" borderId="14" xfId="0" applyFont="1" applyFill="1" applyBorder="1"/>
    <xf numFmtId="0" fontId="22" fillId="0" borderId="15" xfId="0" applyFont="1" applyFill="1" applyBorder="1"/>
    <xf numFmtId="0" fontId="10" fillId="0" borderId="14" xfId="0" applyFont="1" applyFill="1" applyBorder="1" applyAlignment="1">
      <alignment horizontal="left"/>
    </xf>
    <xf numFmtId="0" fontId="6" fillId="0" borderId="14" xfId="0" applyFont="1" applyFill="1" applyBorder="1"/>
    <xf numFmtId="164" fontId="22" fillId="0" borderId="15" xfId="1" applyNumberFormat="1" applyFont="1" applyFill="1" applyBorder="1"/>
    <xf numFmtId="38" fontId="10" fillId="0" borderId="0" xfId="0" applyNumberFormat="1" applyFont="1" applyFill="1" applyBorder="1"/>
    <xf numFmtId="0" fontId="22" fillId="0" borderId="9" xfId="0" applyFont="1" applyFill="1" applyBorder="1" applyAlignment="1">
      <alignment horizontal="center"/>
    </xf>
    <xf numFmtId="37" fontId="13" fillId="0" borderId="9" xfId="1" applyNumberFormat="1" applyFont="1" applyFill="1" applyBorder="1"/>
    <xf numFmtId="183" fontId="13" fillId="0" borderId="9" xfId="1" applyNumberFormat="1" applyFont="1" applyFill="1" applyBorder="1" applyAlignment="1">
      <alignment horizontal="center"/>
    </xf>
    <xf numFmtId="0" fontId="22" fillId="0" borderId="27" xfId="0" applyFont="1" applyFill="1" applyBorder="1"/>
    <xf numFmtId="0" fontId="7" fillId="0" borderId="28" xfId="0" applyFont="1" applyFill="1" applyBorder="1"/>
    <xf numFmtId="0" fontId="22" fillId="0" borderId="28" xfId="0" applyFont="1" applyFill="1" applyBorder="1" applyAlignment="1">
      <alignment horizontal="center"/>
    </xf>
    <xf numFmtId="37" fontId="13" fillId="0" borderId="28" xfId="1" applyNumberFormat="1" applyFont="1" applyFill="1" applyBorder="1"/>
    <xf numFmtId="183" fontId="13" fillId="0" borderId="28" xfId="1" applyNumberFormat="1" applyFont="1" applyFill="1" applyBorder="1" applyAlignment="1">
      <alignment horizontal="center"/>
    </xf>
    <xf numFmtId="164" fontId="13" fillId="0" borderId="28" xfId="1" applyNumberFormat="1" applyFont="1" applyFill="1" applyBorder="1"/>
    <xf numFmtId="164" fontId="13" fillId="0" borderId="29" xfId="1" applyNumberFormat="1" applyFont="1" applyFill="1" applyBorder="1"/>
    <xf numFmtId="0" fontId="7" fillId="0" borderId="11" xfId="0" applyFont="1" applyFill="1" applyBorder="1"/>
    <xf numFmtId="0" fontId="22" fillId="0" borderId="12" xfId="0" applyFont="1" applyFill="1" applyBorder="1"/>
    <xf numFmtId="0" fontId="22" fillId="0" borderId="12" xfId="0" applyFont="1" applyFill="1" applyBorder="1" applyAlignment="1">
      <alignment horizontal="center"/>
    </xf>
    <xf numFmtId="37" fontId="13" fillId="0" borderId="12" xfId="1" applyNumberFormat="1" applyFont="1" applyFill="1" applyBorder="1"/>
    <xf numFmtId="183" fontId="13" fillId="0" borderId="12" xfId="1" applyNumberFormat="1" applyFont="1" applyFill="1" applyBorder="1" applyAlignment="1">
      <alignment horizontal="center"/>
    </xf>
    <xf numFmtId="164" fontId="13" fillId="0" borderId="12" xfId="1" applyNumberFormat="1" applyFont="1" applyFill="1" applyBorder="1"/>
    <xf numFmtId="0" fontId="7" fillId="0" borderId="12" xfId="0" quotePrefix="1" applyFont="1" applyFill="1" applyBorder="1" applyAlignment="1">
      <alignment horizontal="center"/>
    </xf>
    <xf numFmtId="164" fontId="22" fillId="0" borderId="13" xfId="1" applyNumberFormat="1" applyFont="1" applyFill="1" applyBorder="1"/>
    <xf numFmtId="0" fontId="20" fillId="0" borderId="14" xfId="0" applyFont="1" applyFill="1" applyBorder="1"/>
    <xf numFmtId="0" fontId="9" fillId="0" borderId="12" xfId="0" applyFont="1" applyFill="1" applyBorder="1"/>
    <xf numFmtId="49" fontId="10" fillId="0" borderId="14" xfId="0" applyNumberFormat="1" applyFont="1" applyFill="1" applyBorder="1" applyAlignment="1">
      <alignment horizontal="left"/>
    </xf>
    <xf numFmtId="164" fontId="20" fillId="0" borderId="15" xfId="1" applyNumberFormat="1" applyFont="1" applyFill="1" applyBorder="1"/>
    <xf numFmtId="0" fontId="13" fillId="0" borderId="9" xfId="0" applyFont="1" applyFill="1" applyBorder="1" applyAlignment="1"/>
    <xf numFmtId="0" fontId="7" fillId="0" borderId="9" xfId="0" quotePrefix="1" applyFont="1" applyFill="1" applyBorder="1" applyAlignment="1">
      <alignment horizontal="center"/>
    </xf>
    <xf numFmtId="0" fontId="13" fillId="0" borderId="28" xfId="0" applyFont="1" applyFill="1" applyBorder="1" applyAlignment="1">
      <alignment horizontal="right"/>
    </xf>
    <xf numFmtId="0" fontId="7" fillId="0" borderId="27" xfId="0" applyFont="1" applyFill="1" applyBorder="1"/>
    <xf numFmtId="0" fontId="13" fillId="0" borderId="28" xfId="0" applyFont="1" applyFill="1" applyBorder="1" applyAlignment="1"/>
    <xf numFmtId="37" fontId="5" fillId="0" borderId="0" xfId="0" applyNumberFormat="1" applyFont="1" applyFill="1" applyBorder="1"/>
    <xf numFmtId="37" fontId="5" fillId="0" borderId="0" xfId="0" applyNumberFormat="1" applyFont="1" applyFill="1"/>
    <xf numFmtId="38" fontId="5" fillId="0" borderId="0" xfId="0" applyNumberFormat="1" applyFont="1" applyFill="1" applyAlignment="1">
      <alignment horizontal="center"/>
    </xf>
    <xf numFmtId="0" fontId="6" fillId="0" borderId="0" xfId="0" applyFont="1" applyFill="1" applyBorder="1" applyAlignment="1">
      <alignment horizontal="right"/>
    </xf>
    <xf numFmtId="37" fontId="20" fillId="0" borderId="0" xfId="0" applyNumberFormat="1" applyFont="1" applyFill="1"/>
    <xf numFmtId="37" fontId="10" fillId="0" borderId="12" xfId="0" applyNumberFormat="1" applyFont="1" applyFill="1" applyBorder="1" applyAlignment="1">
      <alignment horizontal="center"/>
    </xf>
    <xf numFmtId="37" fontId="10" fillId="0" borderId="15" xfId="0" applyNumberFormat="1" applyFont="1" applyFill="1" applyBorder="1"/>
    <xf numFmtId="37" fontId="6" fillId="0" borderId="15" xfId="0" applyNumberFormat="1" applyFont="1" applyFill="1" applyBorder="1"/>
    <xf numFmtId="0" fontId="6" fillId="0" borderId="9" xfId="0" applyFont="1" applyFill="1" applyBorder="1"/>
    <xf numFmtId="0" fontId="6" fillId="0" borderId="28" xfId="0" applyFont="1" applyFill="1" applyBorder="1"/>
    <xf numFmtId="37" fontId="10" fillId="0" borderId="12" xfId="0" applyNumberFormat="1" applyFont="1" applyFill="1" applyBorder="1"/>
    <xf numFmtId="0" fontId="8" fillId="0" borderId="12" xfId="0" applyFont="1" applyFill="1" applyBorder="1"/>
    <xf numFmtId="0" fontId="6" fillId="0" borderId="16" xfId="0" applyFont="1" applyFill="1" applyBorder="1"/>
    <xf numFmtId="0" fontId="6" fillId="0" borderId="27" xfId="0" applyFont="1" applyFill="1" applyBorder="1"/>
    <xf numFmtId="164" fontId="10" fillId="0" borderId="0" xfId="1" applyNumberFormat="1" applyFont="1" applyFill="1" applyBorder="1" applyAlignment="1">
      <alignment horizontal="left"/>
    </xf>
    <xf numFmtId="164" fontId="10" fillId="0" borderId="0" xfId="1" applyNumberFormat="1" applyFont="1" applyFill="1" applyBorder="1" applyAlignment="1" applyProtection="1">
      <alignment horizontal="left"/>
      <protection locked="0"/>
    </xf>
    <xf numFmtId="164" fontId="10" fillId="0" borderId="0" xfId="1" quotePrefix="1" applyNumberFormat="1" applyFont="1" applyFill="1" applyBorder="1" applyAlignment="1" applyProtection="1">
      <alignment horizontal="left"/>
      <protection locked="0"/>
    </xf>
    <xf numFmtId="164" fontId="10" fillId="0" borderId="28" xfId="1" applyNumberFormat="1" applyFont="1" applyFill="1" applyBorder="1"/>
    <xf numFmtId="164" fontId="10" fillId="0" borderId="29" xfId="1" applyNumberFormat="1" applyFont="1" applyFill="1" applyBorder="1"/>
    <xf numFmtId="164" fontId="10" fillId="0" borderId="11" xfId="1" applyNumberFormat="1" applyFont="1" applyFill="1" applyBorder="1" applyProtection="1">
      <protection locked="0"/>
    </xf>
    <xf numFmtId="164" fontId="10" fillId="0" borderId="13" xfId="1" applyNumberFormat="1" applyFont="1" applyFill="1" applyBorder="1" applyProtection="1">
      <protection locked="0"/>
    </xf>
    <xf numFmtId="164" fontId="10" fillId="0" borderId="14" xfId="1" applyNumberFormat="1" applyFont="1" applyFill="1" applyBorder="1"/>
    <xf numFmtId="164" fontId="10" fillId="0" borderId="14" xfId="1" applyNumberFormat="1" applyFont="1" applyFill="1" applyBorder="1" applyAlignment="1">
      <alignment horizontal="center"/>
    </xf>
    <xf numFmtId="164" fontId="10" fillId="0" borderId="19" xfId="1" applyNumberFormat="1" applyFont="1" applyFill="1" applyBorder="1"/>
    <xf numFmtId="38" fontId="11" fillId="0" borderId="0" xfId="0" applyNumberFormat="1" applyFont="1" applyFill="1" applyBorder="1"/>
    <xf numFmtId="38" fontId="10" fillId="0" borderId="0" xfId="1" applyNumberFormat="1" applyFont="1" applyFill="1" applyBorder="1"/>
    <xf numFmtId="0" fontId="20" fillId="0" borderId="0" xfId="0" applyFont="1" applyFill="1"/>
    <xf numFmtId="37" fontId="10" fillId="0" borderId="0" xfId="0" quotePrefix="1" applyNumberFormat="1" applyFont="1" applyFill="1" applyBorder="1" applyAlignment="1" applyProtection="1">
      <alignment horizontal="center"/>
      <protection locked="0"/>
    </xf>
    <xf numFmtId="0" fontId="10" fillId="0" borderId="23" xfId="0" applyFont="1" applyFill="1" applyBorder="1" applyAlignment="1">
      <alignment horizontal="center"/>
    </xf>
    <xf numFmtId="0" fontId="10" fillId="0" borderId="22" xfId="0" applyFont="1" applyFill="1" applyBorder="1" applyAlignment="1">
      <alignment horizontal="center"/>
    </xf>
    <xf numFmtId="0" fontId="10" fillId="0" borderId="21" xfId="0" applyFont="1" applyFill="1" applyBorder="1" applyAlignment="1">
      <alignment horizontal="center"/>
    </xf>
    <xf numFmtId="0" fontId="10" fillId="0" borderId="21" xfId="0" applyFont="1" applyFill="1" applyBorder="1"/>
    <xf numFmtId="0" fontId="24" fillId="0" borderId="0" xfId="0" applyFont="1" applyAlignment="1">
      <alignment horizontal="left"/>
    </xf>
    <xf numFmtId="38" fontId="10" fillId="0" borderId="0" xfId="0" applyNumberFormat="1" applyFont="1" applyFill="1" applyBorder="1" applyAlignment="1">
      <alignment horizontal="center"/>
    </xf>
    <xf numFmtId="38" fontId="15" fillId="0" borderId="0" xfId="1" applyNumberFormat="1" applyFont="1" applyFill="1" applyBorder="1"/>
    <xf numFmtId="164" fontId="10" fillId="0" borderId="0" xfId="0" quotePrefix="1" applyNumberFormat="1" applyFont="1" applyFill="1" applyBorder="1" applyAlignment="1">
      <alignment horizontal="left"/>
    </xf>
    <xf numFmtId="168" fontId="10" fillId="0" borderId="0" xfId="0" applyNumberFormat="1" applyFont="1" applyFill="1" applyBorder="1" applyAlignment="1">
      <alignment horizontal="center"/>
    </xf>
    <xf numFmtId="168" fontId="10" fillId="0" borderId="0" xfId="1" applyNumberFormat="1" applyFont="1" applyFill="1" applyBorder="1"/>
    <xf numFmtId="0" fontId="33" fillId="0" borderId="0" xfId="0" applyFont="1" applyFill="1" applyBorder="1"/>
    <xf numFmtId="167" fontId="10" fillId="0" borderId="0" xfId="1" quotePrefix="1" applyNumberFormat="1" applyFont="1" applyFill="1" applyBorder="1" applyAlignment="1">
      <alignment horizontal="center"/>
    </xf>
    <xf numFmtId="180" fontId="34" fillId="0" borderId="0" xfId="7" applyNumberFormat="1" applyFont="1" applyFill="1" applyBorder="1" applyAlignment="1" applyProtection="1">
      <alignment horizontal="right" vertical="justify"/>
      <protection locked="0"/>
    </xf>
    <xf numFmtId="40" fontId="10" fillId="0" borderId="0" xfId="0" applyNumberFormat="1" applyFont="1" applyFill="1" applyBorder="1"/>
    <xf numFmtId="38" fontId="13" fillId="0" borderId="0" xfId="1" applyNumberFormat="1" applyFont="1" applyFill="1" applyBorder="1"/>
    <xf numFmtId="164" fontId="0" fillId="0" borderId="0" xfId="0" applyNumberFormat="1" applyFill="1"/>
    <xf numFmtId="10" fontId="11" fillId="0" borderId="0" xfId="0" applyNumberFormat="1" applyFont="1" applyFill="1" applyBorder="1"/>
    <xf numFmtId="38" fontId="6" fillId="0" borderId="0" xfId="0" applyNumberFormat="1" applyFont="1" applyFill="1" applyBorder="1"/>
    <xf numFmtId="0" fontId="10" fillId="0" borderId="22" xfId="0" applyFont="1" applyFill="1" applyBorder="1"/>
    <xf numFmtId="0" fontId="6" fillId="0" borderId="15" xfId="0" applyFont="1" applyFill="1" applyBorder="1"/>
    <xf numFmtId="38" fontId="33" fillId="0" borderId="0" xfId="0" applyNumberFormat="1" applyFont="1" applyFill="1"/>
    <xf numFmtId="0" fontId="27" fillId="0" borderId="0" xfId="0" applyFont="1" applyFill="1" applyBorder="1" applyAlignment="1"/>
    <xf numFmtId="0" fontId="27" fillId="0" borderId="0" xfId="0" applyFont="1" applyFill="1" applyBorder="1" applyAlignment="1">
      <alignment horizontal="right"/>
    </xf>
    <xf numFmtId="0" fontId="6" fillId="0" borderId="14" xfId="0" applyFont="1" applyFill="1" applyBorder="1" applyAlignment="1">
      <alignment horizontal="left"/>
    </xf>
    <xf numFmtId="37" fontId="10" fillId="0" borderId="29" xfId="0" applyNumberFormat="1" applyFont="1" applyFill="1" applyBorder="1"/>
    <xf numFmtId="0" fontId="10" fillId="0" borderId="11" xfId="0" applyFont="1" applyFill="1" applyBorder="1" applyAlignment="1">
      <alignment horizontal="left"/>
    </xf>
    <xf numFmtId="38" fontId="10" fillId="0" borderId="0" xfId="1" applyNumberFormat="1" applyFont="1" applyFill="1" applyBorder="1" applyAlignment="1" applyProtection="1">
      <alignment horizontal="center"/>
      <protection locked="0"/>
    </xf>
    <xf numFmtId="38" fontId="10" fillId="0" borderId="14" xfId="0" quotePrefix="1" applyNumberFormat="1" applyFont="1" applyFill="1" applyBorder="1" applyAlignment="1" applyProtection="1">
      <alignment horizontal="center"/>
      <protection locked="0"/>
    </xf>
    <xf numFmtId="183" fontId="10" fillId="0" borderId="9" xfId="1" applyNumberFormat="1" applyFont="1" applyFill="1" applyBorder="1" applyAlignment="1" applyProtection="1">
      <alignment horizontal="center"/>
      <protection locked="0"/>
    </xf>
    <xf numFmtId="0" fontId="14" fillId="0" borderId="0" xfId="0" applyFont="1" applyFill="1" applyBorder="1"/>
    <xf numFmtId="177" fontId="10" fillId="0" borderId="0" xfId="0" quotePrefix="1" applyNumberFormat="1" applyFont="1" applyFill="1" applyBorder="1" applyAlignment="1">
      <alignment horizontal="center"/>
    </xf>
    <xf numFmtId="37" fontId="10" fillId="0" borderId="0" xfId="0" quotePrefix="1" applyNumberFormat="1" applyFont="1" applyFill="1" applyBorder="1" applyAlignment="1">
      <alignment horizontal="center"/>
    </xf>
    <xf numFmtId="0" fontId="10" fillId="0" borderId="23" xfId="0" applyFont="1" applyFill="1" applyBorder="1"/>
    <xf numFmtId="183" fontId="10" fillId="0" borderId="23" xfId="0" applyNumberFormat="1" applyFont="1" applyFill="1" applyBorder="1" applyAlignment="1">
      <alignment horizontal="center"/>
    </xf>
    <xf numFmtId="0" fontId="10" fillId="0" borderId="23" xfId="0" quotePrefix="1" applyFont="1" applyFill="1" applyBorder="1" applyAlignment="1">
      <alignment horizontal="center"/>
    </xf>
    <xf numFmtId="0" fontId="10" fillId="0" borderId="22" xfId="0" quotePrefix="1" applyFont="1" applyFill="1" applyBorder="1" applyAlignment="1">
      <alignment horizontal="center"/>
    </xf>
    <xf numFmtId="183" fontId="10" fillId="0" borderId="22" xfId="0" applyNumberFormat="1" applyFont="1" applyFill="1" applyBorder="1" applyAlignment="1">
      <alignment horizontal="center"/>
    </xf>
    <xf numFmtId="0" fontId="10" fillId="0" borderId="21" xfId="0" quotePrefix="1" applyFont="1" applyFill="1" applyBorder="1" applyAlignment="1">
      <alignment horizontal="center"/>
    </xf>
    <xf numFmtId="183" fontId="10" fillId="0" borderId="21" xfId="0" applyNumberFormat="1" applyFont="1" applyFill="1" applyBorder="1" applyAlignment="1">
      <alignment horizontal="center"/>
    </xf>
    <xf numFmtId="0" fontId="13" fillId="0" borderId="11" xfId="0" quotePrefix="1" applyFont="1" applyFill="1" applyBorder="1" applyAlignment="1">
      <alignment horizontal="left"/>
    </xf>
    <xf numFmtId="0" fontId="13" fillId="0" borderId="12" xfId="0" applyFont="1" applyFill="1" applyBorder="1"/>
    <xf numFmtId="0" fontId="13" fillId="0" borderId="12" xfId="0" applyFont="1" applyFill="1" applyBorder="1" applyAlignment="1">
      <alignment horizontal="center"/>
    </xf>
    <xf numFmtId="164" fontId="13" fillId="0" borderId="13" xfId="1" applyNumberFormat="1" applyFont="1" applyFill="1" applyBorder="1"/>
    <xf numFmtId="0" fontId="13" fillId="0" borderId="16" xfId="0" quotePrefix="1" applyFont="1" applyFill="1" applyBorder="1" applyAlignment="1">
      <alignment horizontal="left"/>
    </xf>
    <xf numFmtId="0" fontId="13" fillId="0" borderId="9" xfId="0" applyFont="1" applyFill="1" applyBorder="1"/>
    <xf numFmtId="0" fontId="23" fillId="0" borderId="0" xfId="0" applyFont="1" applyFill="1" applyBorder="1" applyAlignment="1">
      <alignment horizontal="center"/>
    </xf>
    <xf numFmtId="0" fontId="13" fillId="0" borderId="27" xfId="0" applyFont="1" applyFill="1" applyBorder="1"/>
    <xf numFmtId="0" fontId="13" fillId="0" borderId="28" xfId="0" applyFont="1" applyFill="1" applyBorder="1"/>
    <xf numFmtId="0" fontId="13" fillId="0" borderId="28" xfId="0" applyFont="1" applyFill="1" applyBorder="1" applyAlignment="1">
      <alignment horizontal="center"/>
    </xf>
    <xf numFmtId="164" fontId="13" fillId="0" borderId="28" xfId="1" applyNumberFormat="1" applyFont="1" applyFill="1" applyBorder="1" applyAlignment="1">
      <alignment horizontal="center"/>
    </xf>
    <xf numFmtId="3" fontId="10" fillId="0" borderId="0" xfId="0" applyNumberFormat="1" applyFont="1" applyFill="1" applyBorder="1"/>
    <xf numFmtId="3" fontId="13" fillId="0" borderId="28" xfId="0" applyNumberFormat="1" applyFont="1" applyFill="1" applyBorder="1"/>
    <xf numFmtId="43" fontId="13" fillId="0" borderId="28" xfId="1" applyFont="1" applyFill="1" applyBorder="1"/>
    <xf numFmtId="164" fontId="23" fillId="0" borderId="28" xfId="1" applyNumberFormat="1" applyFont="1" applyFill="1" applyBorder="1" applyAlignment="1">
      <alignment horizontal="center"/>
    </xf>
    <xf numFmtId="1" fontId="10" fillId="0" borderId="0" xfId="0" quotePrefix="1" applyNumberFormat="1" applyFont="1" applyFill="1" applyBorder="1" applyAlignment="1">
      <alignment horizontal="center"/>
    </xf>
    <xf numFmtId="43" fontId="13" fillId="0" borderId="12" xfId="1" applyFont="1" applyFill="1" applyBorder="1"/>
    <xf numFmtId="37" fontId="13" fillId="0" borderId="13" xfId="1" applyNumberFormat="1" applyFont="1" applyFill="1" applyBorder="1"/>
    <xf numFmtId="37" fontId="13" fillId="0" borderId="19" xfId="1" applyNumberFormat="1" applyFont="1" applyFill="1" applyBorder="1"/>
    <xf numFmtId="164" fontId="13" fillId="0" borderId="12" xfId="0" applyNumberFormat="1" applyFont="1" applyFill="1" applyBorder="1"/>
    <xf numFmtId="0" fontId="23" fillId="0" borderId="12" xfId="0" applyFont="1" applyFill="1" applyBorder="1" applyAlignment="1">
      <alignment horizontal="center"/>
    </xf>
    <xf numFmtId="164" fontId="13" fillId="0" borderId="13" xfId="0" applyNumberFormat="1" applyFont="1" applyFill="1" applyBorder="1"/>
    <xf numFmtId="164" fontId="10" fillId="0" borderId="18" xfId="1" quotePrefix="1" applyNumberFormat="1" applyFont="1" applyFill="1" applyBorder="1" applyAlignment="1" applyProtection="1">
      <alignment horizontal="center"/>
      <protection locked="0"/>
    </xf>
    <xf numFmtId="1" fontId="10" fillId="0" borderId="0" xfId="0" quotePrefix="1" applyNumberFormat="1" applyFont="1" applyFill="1" applyBorder="1" applyAlignment="1" applyProtection="1">
      <alignment horizontal="center"/>
      <protection locked="0"/>
    </xf>
    <xf numFmtId="39" fontId="0" fillId="0" borderId="0" xfId="0" applyNumberFormat="1" applyFill="1"/>
    <xf numFmtId="167" fontId="33" fillId="0" borderId="0" xfId="35" applyNumberFormat="1" applyFont="1" applyFill="1" applyAlignment="1">
      <alignment horizontal="center" wrapText="1"/>
    </xf>
    <xf numFmtId="38" fontId="5" fillId="0" borderId="0" xfId="0" applyNumberFormat="1" applyFont="1" applyFill="1"/>
    <xf numFmtId="38" fontId="13" fillId="0" borderId="0" xfId="0" applyNumberFormat="1" applyFont="1" applyFill="1" applyBorder="1"/>
    <xf numFmtId="0" fontId="33" fillId="0" borderId="0" xfId="0" applyFont="1" applyFill="1"/>
    <xf numFmtId="5" fontId="33" fillId="0" borderId="0" xfId="32" applyNumberFormat="1" applyFont="1" applyFill="1" applyProtection="1"/>
    <xf numFmtId="0" fontId="6" fillId="0" borderId="23" xfId="0" applyFont="1" applyFill="1" applyBorder="1" applyAlignment="1">
      <alignment horizontal="center"/>
    </xf>
    <xf numFmtId="0" fontId="6" fillId="0" borderId="22" xfId="0" applyFont="1" applyFill="1" applyBorder="1" applyAlignment="1">
      <alignment horizontal="center"/>
    </xf>
    <xf numFmtId="0" fontId="8" fillId="0" borderId="21" xfId="0" quotePrefix="1" applyFont="1" applyFill="1" applyBorder="1" applyAlignment="1">
      <alignment horizontal="left"/>
    </xf>
    <xf numFmtId="0" fontId="8" fillId="0" borderId="11" xfId="0" applyFont="1" applyFill="1" applyBorder="1"/>
    <xf numFmtId="0" fontId="8" fillId="0" borderId="13" xfId="0" applyFont="1" applyFill="1" applyBorder="1"/>
    <xf numFmtId="164" fontId="20" fillId="0" borderId="0" xfId="0" applyNumberFormat="1" applyFont="1" applyFill="1"/>
    <xf numFmtId="164" fontId="13" fillId="0" borderId="0" xfId="1" applyNumberFormat="1" applyFont="1" applyFill="1"/>
    <xf numFmtId="0" fontId="13" fillId="0" borderId="28" xfId="0" quotePrefix="1" applyFont="1" applyFill="1" applyBorder="1" applyAlignment="1">
      <alignment horizontal="center"/>
    </xf>
    <xf numFmtId="164" fontId="22" fillId="0" borderId="0" xfId="0" applyNumberFormat="1" applyFont="1" applyFill="1"/>
    <xf numFmtId="0" fontId="22" fillId="0" borderId="0" xfId="0" applyFont="1" applyFill="1"/>
    <xf numFmtId="0" fontId="6" fillId="0" borderId="33" xfId="0" applyFont="1" applyFill="1" applyBorder="1"/>
    <xf numFmtId="0" fontId="6" fillId="0" borderId="33" xfId="0" quotePrefix="1" applyFont="1" applyFill="1" applyBorder="1" applyAlignment="1">
      <alignment horizontal="left"/>
    </xf>
    <xf numFmtId="0" fontId="13" fillId="0" borderId="11" xfId="0" applyFont="1" applyFill="1" applyBorder="1" applyAlignment="1">
      <alignment horizontal="left"/>
    </xf>
    <xf numFmtId="0" fontId="13" fillId="0" borderId="13" xfId="0" applyFont="1" applyFill="1" applyBorder="1" applyAlignment="1">
      <alignment horizontal="left"/>
    </xf>
    <xf numFmtId="0" fontId="13" fillId="0" borderId="14" xfId="0" applyFont="1" applyFill="1" applyBorder="1" applyAlignment="1">
      <alignment horizontal="left"/>
    </xf>
    <xf numFmtId="0" fontId="13" fillId="0" borderId="15" xfId="0" applyFont="1" applyFill="1" applyBorder="1" applyAlignment="1">
      <alignment horizontal="left"/>
    </xf>
    <xf numFmtId="0" fontId="13" fillId="0" borderId="16" xfId="0" applyFont="1" applyFill="1" applyBorder="1" applyAlignment="1">
      <alignment horizontal="left"/>
    </xf>
    <xf numFmtId="0" fontId="13" fillId="0" borderId="19" xfId="0" applyFont="1" applyFill="1" applyBorder="1" applyAlignment="1">
      <alignment horizontal="left"/>
    </xf>
    <xf numFmtId="0" fontId="12" fillId="0" borderId="21" xfId="0" quotePrefix="1" applyFont="1" applyFill="1" applyBorder="1" applyAlignment="1">
      <alignment horizontal="left"/>
    </xf>
    <xf numFmtId="0" fontId="12" fillId="0" borderId="11" xfId="0" applyFont="1" applyFill="1" applyBorder="1"/>
    <xf numFmtId="0" fontId="12" fillId="0" borderId="12" xfId="0" applyFont="1" applyFill="1" applyBorder="1" applyAlignment="1">
      <alignment horizontal="center"/>
    </xf>
    <xf numFmtId="0" fontId="12" fillId="0" borderId="12" xfId="0" applyFont="1" applyFill="1" applyBorder="1"/>
    <xf numFmtId="164" fontId="10" fillId="0" borderId="13" xfId="1" applyNumberFormat="1" applyFont="1" applyFill="1" applyBorder="1"/>
    <xf numFmtId="164" fontId="10" fillId="0" borderId="23" xfId="1" applyNumberFormat="1" applyFont="1" applyFill="1" applyBorder="1"/>
    <xf numFmtId="164" fontId="10" fillId="0" borderId="22" xfId="1" quotePrefix="1" applyNumberFormat="1" applyFont="1" applyFill="1" applyBorder="1" applyAlignment="1">
      <alignment horizontal="center"/>
    </xf>
    <xf numFmtId="164" fontId="10" fillId="0" borderId="0" xfId="0" applyNumberFormat="1" applyFont="1" applyFill="1"/>
    <xf numFmtId="0" fontId="13" fillId="0" borderId="27" xfId="0" quotePrefix="1" applyFont="1" applyFill="1" applyBorder="1" applyAlignment="1">
      <alignment horizontal="center"/>
    </xf>
    <xf numFmtId="164" fontId="13" fillId="0" borderId="0" xfId="0" applyNumberFormat="1" applyFont="1" applyFill="1"/>
    <xf numFmtId="0" fontId="10" fillId="0" borderId="33" xfId="0" applyFont="1" applyFill="1" applyBorder="1"/>
    <xf numFmtId="0" fontId="10" fillId="0" borderId="33" xfId="0" quotePrefix="1" applyFont="1" applyFill="1" applyBorder="1" applyAlignment="1">
      <alignment horizontal="left"/>
    </xf>
    <xf numFmtId="164" fontId="15" fillId="0" borderId="0" xfId="1" applyNumberFormat="1" applyFont="1" applyFill="1"/>
    <xf numFmtId="42" fontId="18" fillId="0" borderId="0" xfId="0" applyNumberFormat="1" applyFont="1" applyFill="1" applyBorder="1" applyAlignment="1">
      <alignment horizontal="left"/>
    </xf>
    <xf numFmtId="0" fontId="10" fillId="0" borderId="23" xfId="0" applyFont="1" applyFill="1" applyBorder="1" applyAlignment="1">
      <alignment horizontal="fill"/>
    </xf>
    <xf numFmtId="0" fontId="10" fillId="0" borderId="21" xfId="0" applyFont="1" applyFill="1" applyBorder="1" applyAlignment="1">
      <alignment horizontal="fill"/>
    </xf>
    <xf numFmtId="37" fontId="10" fillId="0" borderId="21" xfId="0" applyNumberFormat="1" applyFont="1" applyFill="1" applyBorder="1" applyAlignment="1">
      <alignment horizontal="center"/>
    </xf>
    <xf numFmtId="164" fontId="10" fillId="0" borderId="12" xfId="0" applyNumberFormat="1" applyFont="1" applyFill="1" applyBorder="1"/>
    <xf numFmtId="164" fontId="10" fillId="0" borderId="13" xfId="0" applyNumberFormat="1" applyFont="1" applyFill="1" applyBorder="1"/>
    <xf numFmtId="0" fontId="17" fillId="0" borderId="14" xfId="0" applyFont="1" applyFill="1" applyBorder="1"/>
    <xf numFmtId="164" fontId="10" fillId="0" borderId="22" xfId="0" applyNumberFormat="1" applyFont="1" applyFill="1" applyBorder="1"/>
    <xf numFmtId="164" fontId="10" fillId="0" borderId="26" xfId="1" applyNumberFormat="1" applyFont="1" applyFill="1" applyBorder="1" applyProtection="1">
      <protection locked="0"/>
    </xf>
    <xf numFmtId="0" fontId="21" fillId="0" borderId="14" xfId="0" applyFont="1" applyFill="1" applyBorder="1"/>
    <xf numFmtId="0" fontId="21" fillId="0" borderId="0" xfId="0" applyFont="1" applyFill="1" applyBorder="1" applyAlignment="1">
      <alignment horizontal="center"/>
    </xf>
    <xf numFmtId="0" fontId="13" fillId="0" borderId="14" xfId="0" applyFont="1" applyFill="1" applyBorder="1" applyAlignment="1">
      <alignment horizontal="right"/>
    </xf>
    <xf numFmtId="0" fontId="17" fillId="0" borderId="16" xfId="0" applyFont="1" applyFill="1" applyBorder="1" applyAlignment="1">
      <alignment horizontal="left"/>
    </xf>
    <xf numFmtId="0" fontId="17" fillId="0" borderId="9" xfId="0" applyFont="1" applyFill="1" applyBorder="1" applyAlignment="1">
      <alignment horizontal="center"/>
    </xf>
    <xf numFmtId="164" fontId="10" fillId="0" borderId="19" xfId="1" applyNumberFormat="1" applyFont="1" applyFill="1" applyBorder="1" applyProtection="1">
      <protection locked="0"/>
    </xf>
    <xf numFmtId="0" fontId="18" fillId="0" borderId="27" xfId="0" applyFont="1" applyFill="1" applyBorder="1" applyAlignment="1">
      <alignment horizontal="left"/>
    </xf>
    <xf numFmtId="0" fontId="18" fillId="0" borderId="28" xfId="0" applyFont="1" applyFill="1" applyBorder="1" applyAlignment="1">
      <alignment horizontal="center"/>
    </xf>
    <xf numFmtId="164" fontId="10" fillId="0" borderId="28" xfId="1" applyNumberFormat="1" applyFont="1" applyFill="1" applyBorder="1" applyProtection="1">
      <protection locked="0"/>
    </xf>
    <xf numFmtId="164" fontId="10" fillId="0" borderId="29" xfId="1" applyNumberFormat="1" applyFont="1" applyFill="1" applyBorder="1" applyProtection="1">
      <protection locked="0"/>
    </xf>
    <xf numFmtId="164" fontId="10" fillId="0" borderId="21" xfId="0" applyNumberFormat="1" applyFont="1" applyFill="1" applyBorder="1"/>
    <xf numFmtId="43" fontId="10" fillId="0" borderId="0" xfId="1" quotePrefix="1" applyFont="1" applyFill="1" applyBorder="1" applyAlignment="1" applyProtection="1">
      <alignment horizontal="right"/>
      <protection locked="0"/>
    </xf>
    <xf numFmtId="164" fontId="10" fillId="0" borderId="0" xfId="1" quotePrefix="1" applyNumberFormat="1" applyFont="1" applyFill="1" applyBorder="1" applyAlignment="1" applyProtection="1">
      <alignment horizontal="fill"/>
      <protection locked="0"/>
    </xf>
    <xf numFmtId="166" fontId="10" fillId="0" borderId="0" xfId="0" applyNumberFormat="1" applyFont="1" applyFill="1" applyBorder="1"/>
    <xf numFmtId="0" fontId="10" fillId="0" borderId="28" xfId="0" applyFont="1" applyFill="1" applyBorder="1"/>
    <xf numFmtId="164" fontId="13" fillId="0" borderId="28" xfId="1" quotePrefix="1" applyNumberFormat="1" applyFont="1" applyFill="1" applyBorder="1" applyAlignment="1">
      <alignment horizontal="center"/>
    </xf>
    <xf numFmtId="0" fontId="13" fillId="0" borderId="27" xfId="0" applyFont="1" applyFill="1" applyBorder="1" applyProtection="1">
      <protection locked="0"/>
    </xf>
    <xf numFmtId="0" fontId="10" fillId="0" borderId="28" xfId="0" applyFont="1" applyFill="1" applyBorder="1" applyProtection="1">
      <protection locked="0"/>
    </xf>
    <xf numFmtId="164" fontId="13" fillId="0" borderId="28" xfId="1" applyNumberFormat="1" applyFont="1" applyFill="1" applyBorder="1" applyAlignment="1" applyProtection="1">
      <alignment horizontal="center"/>
      <protection locked="0"/>
    </xf>
    <xf numFmtId="0" fontId="10" fillId="0" borderId="28" xfId="0" applyFont="1" applyFill="1" applyBorder="1" applyAlignment="1" applyProtection="1">
      <alignment horizontal="center"/>
      <protection locked="0"/>
    </xf>
    <xf numFmtId="164" fontId="10" fillId="0" borderId="28" xfId="1" quotePrefix="1" applyNumberFormat="1" applyFont="1" applyFill="1" applyBorder="1" applyAlignment="1" applyProtection="1">
      <alignment horizontal="center"/>
      <protection locked="0"/>
    </xf>
    <xf numFmtId="164" fontId="10" fillId="0" borderId="29" xfId="1" quotePrefix="1" applyNumberFormat="1" applyFont="1" applyFill="1" applyBorder="1" applyAlignment="1" applyProtection="1">
      <alignment horizontal="center"/>
      <protection locked="0"/>
    </xf>
    <xf numFmtId="0" fontId="13" fillId="0" borderId="27" xfId="0" applyFont="1" applyFill="1" applyBorder="1" applyAlignment="1" applyProtection="1">
      <alignment horizontal="left"/>
      <protection locked="0"/>
    </xf>
    <xf numFmtId="0" fontId="13" fillId="0" borderId="28" xfId="0" applyFont="1" applyFill="1" applyBorder="1" applyProtection="1">
      <protection locked="0"/>
    </xf>
    <xf numFmtId="164" fontId="13" fillId="0" borderId="28" xfId="1" applyNumberFormat="1" applyFont="1" applyFill="1" applyBorder="1" applyProtection="1">
      <protection locked="0"/>
    </xf>
    <xf numFmtId="183" fontId="13" fillId="0" borderId="28" xfId="1" applyNumberFormat="1" applyFont="1" applyFill="1" applyBorder="1" applyAlignment="1" applyProtection="1">
      <alignment horizontal="center"/>
      <protection locked="0"/>
    </xf>
    <xf numFmtId="0" fontId="13" fillId="0" borderId="28" xfId="0" applyFont="1" applyFill="1" applyBorder="1" applyAlignment="1" applyProtection="1">
      <alignment horizontal="center"/>
      <protection locked="0"/>
    </xf>
    <xf numFmtId="164" fontId="13" fillId="0" borderId="29" xfId="1" applyNumberFormat="1" applyFont="1" applyFill="1" applyBorder="1" applyProtection="1">
      <protection locked="0"/>
    </xf>
    <xf numFmtId="0" fontId="13" fillId="0" borderId="28" xfId="0" applyFont="1" applyFill="1" applyBorder="1" applyAlignment="1" applyProtection="1">
      <alignment horizontal="right"/>
      <protection locked="0"/>
    </xf>
    <xf numFmtId="164" fontId="13" fillId="0" borderId="29" xfId="0" applyNumberFormat="1" applyFont="1" applyFill="1" applyBorder="1" applyProtection="1">
      <protection locked="0"/>
    </xf>
    <xf numFmtId="168" fontId="10" fillId="0" borderId="0" xfId="0" applyNumberFormat="1" applyFont="1" applyFill="1" applyAlignment="1">
      <alignment horizontal="center"/>
    </xf>
    <xf numFmtId="168" fontId="10" fillId="0" borderId="0" xfId="1" applyNumberFormat="1" applyFont="1" applyFill="1"/>
    <xf numFmtId="37" fontId="10" fillId="0" borderId="9" xfId="0" applyNumberFormat="1" applyFont="1" applyFill="1" applyBorder="1" applyAlignment="1">
      <alignment horizontal="center"/>
    </xf>
    <xf numFmtId="0" fontId="33" fillId="0" borderId="0" xfId="32" applyFont="1" applyFill="1"/>
    <xf numFmtId="10" fontId="33" fillId="0" borderId="0" xfId="32" applyNumberFormat="1" applyFont="1" applyFill="1" applyProtection="1"/>
    <xf numFmtId="37" fontId="10" fillId="0" borderId="23" xfId="0" applyNumberFormat="1" applyFont="1" applyFill="1" applyBorder="1"/>
    <xf numFmtId="37" fontId="10" fillId="0" borderId="23" xfId="0" applyNumberFormat="1" applyFont="1" applyFill="1" applyBorder="1" applyAlignment="1">
      <alignment horizontal="center"/>
    </xf>
    <xf numFmtId="0" fontId="24" fillId="0" borderId="23" xfId="0" applyFont="1" applyFill="1" applyBorder="1" applyAlignment="1">
      <alignment horizontal="center"/>
    </xf>
    <xf numFmtId="37" fontId="10" fillId="0" borderId="22" xfId="0" applyNumberFormat="1" applyFont="1" applyFill="1" applyBorder="1" applyAlignment="1">
      <alignment horizontal="center"/>
    </xf>
    <xf numFmtId="0" fontId="24" fillId="0" borderId="22" xfId="0" applyFont="1" applyFill="1" applyBorder="1" applyAlignment="1">
      <alignment horizontal="center"/>
    </xf>
    <xf numFmtId="0" fontId="24" fillId="0" borderId="21" xfId="0" applyFont="1" applyFill="1" applyBorder="1" applyAlignment="1">
      <alignment horizontal="center"/>
    </xf>
    <xf numFmtId="0" fontId="10" fillId="0" borderId="16" xfId="0" applyFont="1" applyFill="1" applyBorder="1" applyAlignment="1">
      <alignment horizontal="left"/>
    </xf>
    <xf numFmtId="37" fontId="10" fillId="0" borderId="13" xfId="0" applyNumberFormat="1" applyFont="1" applyFill="1" applyBorder="1" applyAlignment="1">
      <alignment horizontal="center"/>
    </xf>
    <xf numFmtId="37" fontId="10" fillId="0" borderId="15" xfId="0" applyNumberFormat="1" applyFont="1" applyFill="1" applyBorder="1" applyAlignment="1">
      <alignment horizontal="center"/>
    </xf>
    <xf numFmtId="37" fontId="5" fillId="0" borderId="12" xfId="0" applyNumberFormat="1" applyFont="1" applyFill="1" applyBorder="1"/>
    <xf numFmtId="37" fontId="5" fillId="0" borderId="15" xfId="0" applyNumberFormat="1" applyFont="1" applyFill="1" applyBorder="1"/>
    <xf numFmtId="37" fontId="10" fillId="0" borderId="28" xfId="0" applyNumberFormat="1" applyFont="1" applyFill="1" applyBorder="1"/>
    <xf numFmtId="37" fontId="5" fillId="0" borderId="13" xfId="0" applyNumberFormat="1" applyFont="1" applyFill="1" applyBorder="1"/>
    <xf numFmtId="0" fontId="13" fillId="0" borderId="28" xfId="0" quotePrefix="1" applyFont="1" applyFill="1" applyBorder="1" applyAlignment="1">
      <alignment horizontal="left"/>
    </xf>
    <xf numFmtId="164" fontId="10" fillId="0" borderId="23" xfId="1" applyNumberFormat="1" applyFont="1" applyFill="1" applyBorder="1" applyAlignment="1" applyProtection="1">
      <alignment horizontal="center"/>
      <protection locked="0"/>
    </xf>
    <xf numFmtId="164" fontId="10" fillId="0" borderId="23" xfId="1" applyNumberFormat="1" applyFont="1" applyFill="1" applyBorder="1" applyAlignment="1">
      <alignment horizontal="center"/>
    </xf>
    <xf numFmtId="164" fontId="10" fillId="0" borderId="22" xfId="1" applyNumberFormat="1" applyFont="1" applyFill="1" applyBorder="1" applyAlignment="1" applyProtection="1">
      <alignment horizontal="center"/>
      <protection locked="0"/>
    </xf>
    <xf numFmtId="164" fontId="10" fillId="0" borderId="22" xfId="1" applyNumberFormat="1" applyFont="1" applyFill="1" applyBorder="1" applyAlignment="1">
      <alignment horizontal="center"/>
    </xf>
    <xf numFmtId="164" fontId="10" fillId="0" borderId="15" xfId="1" applyNumberFormat="1" applyFont="1" applyFill="1" applyBorder="1" applyAlignment="1">
      <alignment horizontal="center"/>
    </xf>
    <xf numFmtId="164" fontId="10" fillId="0" borderId="21" xfId="1" applyNumberFormat="1" applyFont="1" applyFill="1" applyBorder="1" applyAlignment="1" applyProtection="1">
      <alignment horizontal="center"/>
      <protection locked="0"/>
    </xf>
    <xf numFmtId="164" fontId="10" fillId="0" borderId="21" xfId="1" applyNumberFormat="1" applyFont="1" applyFill="1" applyBorder="1" applyAlignment="1">
      <alignment horizontal="center"/>
    </xf>
    <xf numFmtId="164" fontId="10" fillId="0" borderId="9" xfId="1" applyNumberFormat="1" applyFont="1" applyFill="1" applyBorder="1" applyAlignment="1">
      <alignment horizontal="center"/>
    </xf>
    <xf numFmtId="164" fontId="10" fillId="0" borderId="19" xfId="1" applyNumberFormat="1" applyFont="1" applyFill="1" applyBorder="1" applyAlignment="1">
      <alignment horizontal="center"/>
    </xf>
    <xf numFmtId="164" fontId="10" fillId="0" borderId="27" xfId="1" applyNumberFormat="1" applyFont="1" applyFill="1" applyBorder="1"/>
    <xf numFmtId="164" fontId="10" fillId="0" borderId="28" xfId="1" quotePrefix="1" applyNumberFormat="1" applyFont="1" applyFill="1" applyBorder="1" applyAlignment="1">
      <alignment horizontal="left"/>
    </xf>
    <xf numFmtId="0" fontId="7" fillId="0" borderId="28" xfId="0" quotePrefix="1" applyFont="1" applyFill="1" applyBorder="1" applyAlignment="1">
      <alignment horizontal="left"/>
    </xf>
    <xf numFmtId="0" fontId="7" fillId="0" borderId="28" xfId="0" quotePrefix="1" applyFont="1" applyFill="1" applyBorder="1" applyAlignment="1">
      <alignment horizontal="center"/>
    </xf>
    <xf numFmtId="0" fontId="7" fillId="0" borderId="28" xfId="0" applyFont="1" applyFill="1" applyBorder="1" applyAlignment="1">
      <alignment horizontal="center"/>
    </xf>
    <xf numFmtId="43" fontId="13" fillId="0" borderId="29" xfId="1" applyNumberFormat="1" applyFont="1" applyFill="1" applyBorder="1"/>
    <xf numFmtId="43" fontId="10" fillId="0" borderId="22" xfId="1" applyFont="1" applyFill="1" applyBorder="1" applyAlignment="1">
      <alignment horizontal="center"/>
    </xf>
    <xf numFmtId="43" fontId="10" fillId="0" borderId="21" xfId="1" applyFont="1" applyFill="1" applyBorder="1" applyAlignment="1">
      <alignment horizontal="center"/>
    </xf>
    <xf numFmtId="164" fontId="13" fillId="0" borderId="28" xfId="1" applyNumberFormat="1" applyFont="1" applyFill="1" applyBorder="1" applyAlignment="1">
      <alignment horizontal="right"/>
    </xf>
    <xf numFmtId="0" fontId="10" fillId="0" borderId="13" xfId="0" applyFont="1" applyFill="1" applyBorder="1" applyAlignment="1">
      <alignment horizontal="center"/>
    </xf>
    <xf numFmtId="43" fontId="10" fillId="0" borderId="23" xfId="1" applyFont="1" applyFill="1" applyBorder="1" applyAlignment="1">
      <alignment horizontal="center"/>
    </xf>
    <xf numFmtId="0" fontId="10" fillId="0" borderId="15" xfId="0" applyFont="1" applyFill="1" applyBorder="1" applyAlignment="1">
      <alignment horizontal="center"/>
    </xf>
    <xf numFmtId="0" fontId="10" fillId="0" borderId="19" xfId="0" applyFont="1" applyFill="1" applyBorder="1" applyAlignment="1">
      <alignment horizontal="center"/>
    </xf>
    <xf numFmtId="38" fontId="13" fillId="0" borderId="28" xfId="0" applyNumberFormat="1" applyFont="1" applyFill="1" applyBorder="1" applyAlignment="1">
      <alignment horizontal="center"/>
    </xf>
    <xf numFmtId="183" fontId="13" fillId="0" borderId="28" xfId="1" applyNumberFormat="1" applyFont="1" applyFill="1" applyBorder="1"/>
    <xf numFmtId="38" fontId="13" fillId="0" borderId="28" xfId="1" applyNumberFormat="1" applyFont="1" applyFill="1" applyBorder="1"/>
    <xf numFmtId="0" fontId="15" fillId="0" borderId="0" xfId="0" applyFont="1" applyFill="1" applyBorder="1"/>
    <xf numFmtId="1" fontId="10" fillId="0" borderId="0" xfId="35" applyNumberFormat="1" applyFont="1" applyFill="1" applyBorder="1" applyAlignment="1">
      <alignment horizontal="center"/>
    </xf>
    <xf numFmtId="9" fontId="15" fillId="0" borderId="0" xfId="35" applyFont="1" applyFill="1" applyBorder="1"/>
    <xf numFmtId="170" fontId="10" fillId="0" borderId="0" xfId="35" applyNumberFormat="1" applyFont="1" applyFill="1" applyBorder="1"/>
    <xf numFmtId="0" fontId="13" fillId="0" borderId="32" xfId="0" quotePrefix="1" applyFont="1" applyFill="1" applyBorder="1" applyAlignment="1">
      <alignment horizontal="left"/>
    </xf>
    <xf numFmtId="0" fontId="7" fillId="0" borderId="22" xfId="0" applyFont="1" applyFill="1" applyBorder="1"/>
    <xf numFmtId="0" fontId="6" fillId="0" borderId="21" xfId="0" applyFont="1" applyFill="1" applyBorder="1" applyAlignment="1">
      <alignment horizontal="center"/>
    </xf>
    <xf numFmtId="38" fontId="6" fillId="0" borderId="18" xfId="0" applyNumberFormat="1" applyFont="1" applyFill="1" applyBorder="1"/>
    <xf numFmtId="0" fontId="6" fillId="0" borderId="13" xfId="0" applyFont="1" applyFill="1" applyBorder="1"/>
    <xf numFmtId="0" fontId="6" fillId="0" borderId="22" xfId="0" applyFont="1" applyFill="1" applyBorder="1"/>
    <xf numFmtId="164" fontId="6" fillId="0" borderId="0" xfId="1" applyNumberFormat="1" applyFont="1" applyFill="1" applyBorder="1"/>
    <xf numFmtId="186" fontId="13" fillId="0" borderId="0" xfId="1" applyNumberFormat="1" applyFont="1" applyFill="1" applyBorder="1" applyProtection="1">
      <protection locked="0"/>
    </xf>
    <xf numFmtId="186" fontId="10" fillId="0" borderId="0" xfId="1" applyNumberFormat="1" applyFont="1" applyFill="1" applyBorder="1" applyProtection="1">
      <protection locked="0"/>
    </xf>
    <xf numFmtId="186" fontId="10" fillId="0" borderId="0" xfId="1" applyNumberFormat="1" applyFont="1" applyFill="1" applyBorder="1" applyAlignment="1" applyProtection="1">
      <alignment horizontal="right"/>
      <protection locked="0"/>
    </xf>
    <xf numFmtId="38" fontId="10" fillId="0" borderId="0" xfId="1" applyNumberFormat="1" applyFont="1" applyFill="1" applyBorder="1" applyProtection="1">
      <protection locked="0"/>
    </xf>
    <xf numFmtId="38" fontId="13" fillId="0" borderId="0" xfId="1" applyNumberFormat="1" applyFont="1" applyFill="1" applyBorder="1" applyProtection="1">
      <protection locked="0"/>
    </xf>
    <xf numFmtId="38" fontId="13" fillId="0" borderId="0" xfId="1" applyNumberFormat="1" applyFont="1" applyFill="1" applyBorder="1" applyAlignment="1" applyProtection="1">
      <alignment horizontal="center"/>
      <protection locked="0"/>
    </xf>
    <xf numFmtId="164" fontId="13" fillId="0" borderId="28" xfId="0" applyNumberFormat="1" applyFont="1" applyFill="1" applyBorder="1"/>
    <xf numFmtId="164" fontId="13" fillId="0" borderId="28" xfId="0" applyNumberFormat="1" applyFont="1" applyFill="1" applyBorder="1" applyAlignment="1">
      <alignment horizontal="center"/>
    </xf>
    <xf numFmtId="168" fontId="10" fillId="0" borderId="18" xfId="1" applyNumberFormat="1" applyFont="1" applyFill="1" applyBorder="1"/>
    <xf numFmtId="183" fontId="13" fillId="0" borderId="9" xfId="0" applyNumberFormat="1" applyFont="1" applyFill="1" applyBorder="1" applyAlignment="1">
      <alignment horizontal="center"/>
    </xf>
    <xf numFmtId="37" fontId="5" fillId="0" borderId="9" xfId="0" applyNumberFormat="1" applyFont="1" applyFill="1" applyBorder="1"/>
    <xf numFmtId="37" fontId="5" fillId="0" borderId="19" xfId="0" applyNumberFormat="1" applyFont="1" applyFill="1" applyBorder="1"/>
    <xf numFmtId="0" fontId="20" fillId="0" borderId="9" xfId="0" applyFont="1" applyFill="1" applyBorder="1"/>
    <xf numFmtId="49" fontId="10" fillId="0" borderId="0" xfId="0" applyNumberFormat="1" applyFont="1" applyFill="1" applyBorder="1" applyAlignment="1">
      <alignment horizontal="center"/>
    </xf>
    <xf numFmtId="0" fontId="10" fillId="0" borderId="23" xfId="0" applyFont="1" applyFill="1" applyBorder="1" applyProtection="1">
      <protection locked="0"/>
    </xf>
    <xf numFmtId="0" fontId="10" fillId="0" borderId="22" xfId="0" applyFont="1" applyFill="1" applyBorder="1" applyProtection="1">
      <protection locked="0"/>
    </xf>
    <xf numFmtId="0" fontId="10" fillId="0" borderId="21" xfId="0" applyFont="1" applyFill="1" applyBorder="1" applyProtection="1">
      <protection locked="0"/>
    </xf>
    <xf numFmtId="0" fontId="13" fillId="0" borderId="29" xfId="0" applyFont="1" applyFill="1" applyBorder="1"/>
    <xf numFmtId="164" fontId="13" fillId="0" borderId="15" xfId="1" quotePrefix="1" applyNumberFormat="1" applyFont="1" applyFill="1" applyBorder="1" applyAlignment="1">
      <alignment horizontal="center"/>
    </xf>
    <xf numFmtId="37" fontId="13" fillId="0" borderId="15" xfId="1" applyNumberFormat="1" applyFont="1" applyFill="1" applyBorder="1"/>
    <xf numFmtId="0" fontId="24" fillId="0" borderId="15" xfId="0" applyFont="1" applyFill="1" applyBorder="1" applyAlignment="1">
      <alignment horizontal="center"/>
    </xf>
    <xf numFmtId="183" fontId="10" fillId="0" borderId="12" xfId="1" applyNumberFormat="1" applyFont="1" applyFill="1" applyBorder="1" applyAlignment="1">
      <alignment horizontal="center"/>
    </xf>
    <xf numFmtId="183" fontId="13" fillId="0" borderId="12" xfId="0" applyNumberFormat="1" applyFont="1" applyFill="1" applyBorder="1" applyAlignment="1">
      <alignment horizontal="center"/>
    </xf>
    <xf numFmtId="0" fontId="13" fillId="0" borderId="11" xfId="0" applyFont="1" applyFill="1" applyBorder="1"/>
    <xf numFmtId="0" fontId="10" fillId="0" borderId="27" xfId="0" applyFont="1" applyFill="1" applyBorder="1" applyProtection="1">
      <protection locked="0"/>
    </xf>
    <xf numFmtId="0" fontId="10" fillId="0" borderId="28" xfId="0" applyFont="1" applyFill="1" applyBorder="1" applyAlignment="1" applyProtection="1">
      <alignment horizontal="right"/>
      <protection locked="0"/>
    </xf>
    <xf numFmtId="164" fontId="12" fillId="0" borderId="28" xfId="1" applyNumberFormat="1" applyFont="1" applyFill="1" applyBorder="1" applyProtection="1">
      <protection locked="0"/>
    </xf>
    <xf numFmtId="164" fontId="10" fillId="0" borderId="28" xfId="1" applyNumberFormat="1" applyFont="1" applyFill="1" applyBorder="1" applyAlignment="1" applyProtection="1">
      <alignment horizontal="center"/>
      <protection locked="0"/>
    </xf>
    <xf numFmtId="0" fontId="10" fillId="0" borderId="29" xfId="0" applyFont="1" applyFill="1" applyBorder="1" applyProtection="1">
      <protection locked="0"/>
    </xf>
    <xf numFmtId="164" fontId="10" fillId="0" borderId="26" xfId="1" quotePrefix="1" applyNumberFormat="1" applyFont="1" applyFill="1" applyBorder="1" applyAlignment="1" applyProtection="1">
      <alignment horizontal="center"/>
      <protection locked="0"/>
    </xf>
    <xf numFmtId="0" fontId="27" fillId="0" borderId="0" xfId="0" applyFont="1" applyFill="1" applyAlignment="1">
      <alignment horizontal="center"/>
    </xf>
    <xf numFmtId="0" fontId="22" fillId="0" borderId="14" xfId="0" applyFont="1" applyFill="1" applyBorder="1"/>
    <xf numFmtId="0" fontId="9" fillId="0" borderId="14" xfId="0" applyFont="1" applyFill="1" applyBorder="1"/>
    <xf numFmtId="0" fontId="7" fillId="0" borderId="16" xfId="0" applyFont="1" applyFill="1" applyBorder="1"/>
    <xf numFmtId="0" fontId="10" fillId="0" borderId="15" xfId="0" applyFont="1" applyFill="1" applyBorder="1" applyAlignment="1" applyProtection="1">
      <alignment horizontal="center"/>
      <protection locked="0"/>
    </xf>
    <xf numFmtId="0" fontId="10" fillId="0" borderId="13" xfId="0" applyFont="1" applyFill="1" applyBorder="1" applyAlignment="1" applyProtection="1">
      <alignment horizontal="center"/>
      <protection locked="0"/>
    </xf>
    <xf numFmtId="0" fontId="33" fillId="0" borderId="0" xfId="0" applyFont="1" applyBorder="1"/>
    <xf numFmtId="37" fontId="33" fillId="0" borderId="0" xfId="0" applyNumberFormat="1" applyFont="1" applyFill="1"/>
    <xf numFmtId="0" fontId="33" fillId="0" borderId="0" xfId="0" applyFont="1" applyFill="1" applyAlignment="1">
      <alignment horizontal="center"/>
    </xf>
    <xf numFmtId="0" fontId="33" fillId="0" borderId="18" xfId="0" applyFont="1" applyFill="1" applyBorder="1" applyAlignment="1">
      <alignment horizontal="center"/>
    </xf>
    <xf numFmtId="0" fontId="27" fillId="0" borderId="18" xfId="0" applyFont="1" applyFill="1" applyBorder="1" applyAlignment="1">
      <alignment horizontal="center"/>
    </xf>
    <xf numFmtId="0" fontId="33" fillId="0" borderId="0" xfId="0" applyFont="1" applyFill="1" applyAlignment="1"/>
    <xf numFmtId="0" fontId="33" fillId="0" borderId="0" xfId="0" applyFont="1" applyFill="1" applyAlignment="1">
      <alignment horizontal="left"/>
    </xf>
    <xf numFmtId="0" fontId="33" fillId="0" borderId="0" xfId="0" applyFont="1"/>
    <xf numFmtId="0" fontId="33" fillId="0" borderId="18" xfId="0" applyFont="1" applyBorder="1" applyAlignment="1">
      <alignment horizontal="center"/>
    </xf>
    <xf numFmtId="0" fontId="27" fillId="0" borderId="0" xfId="0" applyFont="1" applyBorder="1" applyAlignment="1"/>
    <xf numFmtId="0" fontId="33" fillId="0" borderId="0" xfId="0" quotePrefix="1" applyFont="1"/>
    <xf numFmtId="0" fontId="33" fillId="0" borderId="18" xfId="0" applyFont="1" applyBorder="1"/>
    <xf numFmtId="0" fontId="33" fillId="0" borderId="0" xfId="32" applyFont="1" applyProtection="1"/>
    <xf numFmtId="0" fontId="33" fillId="0" borderId="0" xfId="32" applyFont="1"/>
    <xf numFmtId="0" fontId="33" fillId="0" borderId="0" xfId="32" applyFont="1" applyAlignment="1" applyProtection="1">
      <alignment horizontal="right"/>
    </xf>
    <xf numFmtId="0" fontId="33" fillId="0" borderId="0" xfId="32" applyFont="1" applyAlignment="1" applyProtection="1">
      <alignment horizontal="center"/>
    </xf>
    <xf numFmtId="0" fontId="43" fillId="0" borderId="0" xfId="32" applyFont="1" applyProtection="1">
      <protection locked="0"/>
    </xf>
    <xf numFmtId="0" fontId="33" fillId="0" borderId="18" xfId="32" applyFont="1" applyBorder="1" applyAlignment="1" applyProtection="1">
      <alignment horizontal="center"/>
    </xf>
    <xf numFmtId="0" fontId="33" fillId="0" borderId="17" xfId="32" applyFont="1" applyBorder="1" applyProtection="1"/>
    <xf numFmtId="37" fontId="43" fillId="0" borderId="0" xfId="32" applyNumberFormat="1" applyFont="1" applyProtection="1">
      <protection locked="0"/>
    </xf>
    <xf numFmtId="37" fontId="33" fillId="0" borderId="17" xfId="32" applyNumberFormat="1" applyFont="1" applyBorder="1" applyProtection="1"/>
    <xf numFmtId="173" fontId="33" fillId="0" borderId="17" xfId="32" applyNumberFormat="1" applyFont="1" applyFill="1" applyBorder="1" applyProtection="1"/>
    <xf numFmtId="168" fontId="33" fillId="0" borderId="0" xfId="32" applyNumberFormat="1" applyFont="1" applyFill="1" applyProtection="1"/>
    <xf numFmtId="5" fontId="33" fillId="0" borderId="0" xfId="32" applyNumberFormat="1" applyFont="1" applyProtection="1"/>
    <xf numFmtId="10" fontId="33" fillId="0" borderId="0" xfId="32" applyNumberFormat="1" applyFont="1" applyProtection="1"/>
    <xf numFmtId="0" fontId="33" fillId="0" borderId="0" xfId="32" applyFont="1" applyFill="1" applyBorder="1"/>
    <xf numFmtId="0" fontId="33" fillId="0" borderId="0" xfId="0" applyFont="1" applyAlignment="1">
      <alignment horizontal="right"/>
    </xf>
    <xf numFmtId="0" fontId="33" fillId="0" borderId="0" xfId="0" applyFont="1" applyBorder="1" applyAlignment="1">
      <alignment horizontal="center"/>
    </xf>
    <xf numFmtId="0" fontId="27" fillId="0" borderId="0" xfId="0" applyFont="1" applyAlignment="1">
      <alignment horizontal="center"/>
    </xf>
    <xf numFmtId="164" fontId="10" fillId="0" borderId="15" xfId="1" applyNumberFormat="1" applyFont="1" applyFill="1" applyBorder="1" applyAlignment="1" applyProtection="1">
      <alignment horizontal="center"/>
      <protection locked="0"/>
    </xf>
    <xf numFmtId="0" fontId="27" fillId="0" borderId="0" xfId="0" applyFont="1" applyFill="1" applyBorder="1"/>
    <xf numFmtId="0" fontId="27" fillId="0" borderId="0" xfId="0" applyFont="1" applyFill="1" applyBorder="1" applyAlignment="1">
      <alignment horizontal="left"/>
    </xf>
    <xf numFmtId="164" fontId="33" fillId="0" borderId="0" xfId="1" applyNumberFormat="1" applyFont="1" applyFill="1"/>
    <xf numFmtId="0" fontId="33" fillId="0" borderId="0" xfId="0" applyNumberFormat="1" applyFont="1" applyFill="1" applyAlignment="1" applyProtection="1">
      <protection locked="0"/>
    </xf>
    <xf numFmtId="164" fontId="33" fillId="0" borderId="0" xfId="1" applyNumberFormat="1" applyFont="1" applyFill="1" applyAlignment="1" applyProtection="1">
      <protection locked="0"/>
    </xf>
    <xf numFmtId="164" fontId="27" fillId="0" borderId="0" xfId="1" quotePrefix="1" applyNumberFormat="1" applyFont="1" applyFill="1" applyAlignment="1" applyProtection="1">
      <alignment horizontal="center"/>
      <protection locked="0"/>
    </xf>
    <xf numFmtId="164" fontId="27" fillId="0" borderId="0" xfId="1" applyNumberFormat="1" applyFont="1" applyFill="1"/>
    <xf numFmtId="164" fontId="27" fillId="0" borderId="0" xfId="1" quotePrefix="1" applyNumberFormat="1" applyFont="1" applyFill="1" applyAlignment="1">
      <alignment horizontal="center"/>
    </xf>
    <xf numFmtId="164" fontId="27" fillId="0" borderId="0" xfId="1" applyNumberFormat="1" applyFont="1" applyFill="1" applyAlignment="1" applyProtection="1">
      <protection locked="0"/>
    </xf>
    <xf numFmtId="164" fontId="27" fillId="0" borderId="0" xfId="1" applyNumberFormat="1" applyFont="1" applyFill="1" applyAlignment="1" applyProtection="1">
      <alignment horizontal="center"/>
      <protection locked="0"/>
    </xf>
    <xf numFmtId="164" fontId="27" fillId="0" borderId="0" xfId="1" applyNumberFormat="1" applyFont="1" applyFill="1" applyAlignment="1">
      <alignment horizontal="center"/>
    </xf>
    <xf numFmtId="164" fontId="27" fillId="0" borderId="18" xfId="1" applyNumberFormat="1" applyFont="1" applyFill="1" applyBorder="1" applyAlignment="1">
      <alignment horizontal="center"/>
    </xf>
    <xf numFmtId="0" fontId="33" fillId="0" borderId="0" xfId="0" applyNumberFormat="1" applyFont="1" applyFill="1" applyAlignment="1" applyProtection="1">
      <alignment horizontal="center"/>
      <protection locked="0"/>
    </xf>
    <xf numFmtId="0" fontId="33" fillId="0" borderId="0" xfId="0" quotePrefix="1" applyFont="1" applyFill="1" applyAlignment="1">
      <alignment horizontal="center"/>
    </xf>
    <xf numFmtId="0" fontId="27" fillId="0" borderId="0" xfId="0" applyFont="1" applyAlignment="1">
      <alignment horizontal="centerContinuous"/>
    </xf>
    <xf numFmtId="0" fontId="10" fillId="0" borderId="27" xfId="0" applyFont="1" applyFill="1" applyBorder="1"/>
    <xf numFmtId="0" fontId="10" fillId="0" borderId="28" xfId="0" quotePrefix="1" applyFont="1" applyFill="1" applyBorder="1" applyAlignment="1">
      <alignment horizontal="left"/>
    </xf>
    <xf numFmtId="0" fontId="10" fillId="0" borderId="28" xfId="0" applyFont="1" applyFill="1" applyBorder="1" applyAlignment="1">
      <alignment horizontal="center"/>
    </xf>
    <xf numFmtId="183" fontId="10" fillId="0" borderId="28" xfId="1" applyNumberFormat="1" applyFont="1" applyFill="1" applyBorder="1" applyAlignment="1">
      <alignment horizontal="center"/>
    </xf>
    <xf numFmtId="164" fontId="10" fillId="0" borderId="28" xfId="1" quotePrefix="1" applyNumberFormat="1" applyFont="1" applyFill="1" applyBorder="1" applyAlignment="1">
      <alignment horizontal="center"/>
    </xf>
    <xf numFmtId="164" fontId="10" fillId="0" borderId="29" xfId="1" quotePrefix="1" applyNumberFormat="1" applyFont="1" applyFill="1" applyBorder="1" applyAlignment="1">
      <alignment horizontal="center"/>
    </xf>
    <xf numFmtId="0" fontId="13" fillId="0" borderId="16" xfId="0" applyFont="1" applyFill="1" applyBorder="1" applyProtection="1">
      <protection locked="0"/>
    </xf>
    <xf numFmtId="0" fontId="11" fillId="0" borderId="27" xfId="0" quotePrefix="1" applyFont="1" applyFill="1" applyBorder="1" applyAlignment="1" applyProtection="1">
      <alignment horizontal="left"/>
      <protection locked="0"/>
    </xf>
    <xf numFmtId="0" fontId="10" fillId="0" borderId="28" xfId="0" quotePrefix="1" applyFont="1" applyFill="1" applyBorder="1" applyAlignment="1" applyProtection="1">
      <alignment horizontal="center"/>
      <protection locked="0"/>
    </xf>
    <xf numFmtId="164" fontId="13" fillId="0" borderId="28" xfId="1" quotePrefix="1" applyNumberFormat="1" applyFont="1" applyFill="1" applyBorder="1" applyAlignment="1" applyProtection="1">
      <alignment horizontal="left"/>
      <protection locked="0"/>
    </xf>
    <xf numFmtId="0" fontId="13" fillId="0" borderId="29" xfId="0" applyFont="1" applyFill="1" applyBorder="1" applyProtection="1">
      <protection locked="0"/>
    </xf>
    <xf numFmtId="0" fontId="17" fillId="0" borderId="14" xfId="0" applyFont="1" applyFill="1" applyBorder="1" applyAlignment="1"/>
    <xf numFmtId="0" fontId="10" fillId="0" borderId="0" xfId="0" applyFont="1" applyFill="1" applyBorder="1" applyAlignment="1">
      <alignment horizontal="center" vertical="center"/>
    </xf>
    <xf numFmtId="0" fontId="10" fillId="0" borderId="13" xfId="0" quotePrefix="1" applyFont="1" applyFill="1" applyBorder="1" applyProtection="1">
      <protection locked="0"/>
    </xf>
    <xf numFmtId="0" fontId="10" fillId="0" borderId="15" xfId="0" quotePrefix="1" applyFont="1" applyFill="1" applyBorder="1" applyProtection="1">
      <protection locked="0"/>
    </xf>
    <xf numFmtId="0" fontId="0" fillId="0" borderId="0" xfId="0" applyProtection="1">
      <protection locked="0"/>
    </xf>
    <xf numFmtId="38" fontId="10" fillId="0" borderId="15" xfId="1" applyNumberFormat="1" applyFont="1" applyFill="1" applyBorder="1"/>
    <xf numFmtId="40" fontId="22" fillId="0" borderId="13" xfId="0" applyNumberFormat="1" applyFont="1" applyFill="1" applyBorder="1"/>
    <xf numFmtId="40" fontId="22" fillId="0" borderId="15" xfId="0" applyNumberFormat="1" applyFont="1" applyFill="1" applyBorder="1"/>
    <xf numFmtId="38" fontId="10" fillId="0" borderId="15" xfId="0" applyNumberFormat="1" applyFont="1" applyFill="1" applyBorder="1"/>
    <xf numFmtId="37" fontId="10" fillId="0" borderId="13" xfId="0" quotePrefix="1" applyNumberFormat="1" applyFont="1" applyFill="1" applyBorder="1" applyAlignment="1">
      <alignment horizontal="center"/>
    </xf>
    <xf numFmtId="40" fontId="7" fillId="0" borderId="0" xfId="0" applyNumberFormat="1" applyFont="1" applyFill="1" applyBorder="1" applyAlignment="1">
      <alignment horizontal="right"/>
    </xf>
    <xf numFmtId="164" fontId="22" fillId="0" borderId="0" xfId="0" applyNumberFormat="1" applyFont="1" applyFill="1" applyBorder="1"/>
    <xf numFmtId="38" fontId="13" fillId="0" borderId="15" xfId="0" applyNumberFormat="1" applyFont="1" applyFill="1" applyBorder="1"/>
    <xf numFmtId="38" fontId="13" fillId="0" borderId="9" xfId="1" applyNumberFormat="1" applyFont="1" applyFill="1" applyBorder="1"/>
    <xf numFmtId="38" fontId="10" fillId="0" borderId="9" xfId="0" applyNumberFormat="1" applyFont="1" applyFill="1" applyBorder="1" applyAlignment="1">
      <alignment horizontal="center"/>
    </xf>
    <xf numFmtId="38" fontId="10" fillId="0" borderId="9" xfId="1" quotePrefix="1" applyNumberFormat="1" applyFont="1" applyFill="1" applyBorder="1" applyAlignment="1">
      <alignment horizontal="center"/>
    </xf>
    <xf numFmtId="38" fontId="10" fillId="0" borderId="19" xfId="1" quotePrefix="1" applyNumberFormat="1" applyFont="1" applyFill="1" applyBorder="1" applyAlignment="1">
      <alignment horizontal="center"/>
    </xf>
    <xf numFmtId="38" fontId="10" fillId="0" borderId="15" xfId="1" applyNumberFormat="1" applyFont="1" applyFill="1" applyBorder="1" applyProtection="1">
      <protection locked="0"/>
    </xf>
    <xf numFmtId="38" fontId="13" fillId="0" borderId="0" xfId="0" applyNumberFormat="1" applyFont="1" applyFill="1" applyBorder="1" applyAlignment="1" applyProtection="1">
      <alignment horizontal="center"/>
      <protection locked="0"/>
    </xf>
    <xf numFmtId="38" fontId="10" fillId="0" borderId="9" xfId="1" applyNumberFormat="1" applyFont="1" applyFill="1" applyBorder="1" applyProtection="1">
      <protection locked="0"/>
    </xf>
    <xf numFmtId="38" fontId="10" fillId="0" borderId="9" xfId="0" applyNumberFormat="1" applyFont="1" applyFill="1" applyBorder="1" applyAlignment="1" applyProtection="1">
      <alignment horizontal="center"/>
      <protection locked="0"/>
    </xf>
    <xf numFmtId="38" fontId="10" fillId="0" borderId="28" xfId="1" applyNumberFormat="1" applyFont="1" applyFill="1" applyBorder="1" applyProtection="1">
      <protection locked="0"/>
    </xf>
    <xf numFmtId="38" fontId="10" fillId="0" borderId="28" xfId="0" applyNumberFormat="1" applyFont="1" applyFill="1" applyBorder="1" applyAlignment="1" applyProtection="1">
      <alignment horizontal="center"/>
      <protection locked="0"/>
    </xf>
    <xf numFmtId="38" fontId="10" fillId="0" borderId="28" xfId="1" quotePrefix="1" applyNumberFormat="1" applyFont="1" applyFill="1" applyBorder="1" applyAlignment="1" applyProtection="1">
      <alignment horizontal="center"/>
      <protection locked="0"/>
    </xf>
    <xf numFmtId="38" fontId="13" fillId="0" borderId="28" xfId="1" applyNumberFormat="1" applyFont="1" applyFill="1" applyBorder="1" applyProtection="1">
      <protection locked="0"/>
    </xf>
    <xf numFmtId="0" fontId="6" fillId="0" borderId="18" xfId="0" applyFont="1" applyFill="1" applyBorder="1" applyAlignment="1">
      <alignment horizontal="center"/>
    </xf>
    <xf numFmtId="43" fontId="10" fillId="0" borderId="0" xfId="0" applyNumberFormat="1" applyFont="1" applyFill="1" applyBorder="1"/>
    <xf numFmtId="0" fontId="8" fillId="0" borderId="0" xfId="0" applyFont="1" applyFill="1" applyBorder="1" applyAlignment="1">
      <alignment horizontal="center"/>
    </xf>
    <xf numFmtId="0" fontId="6" fillId="0" borderId="22" xfId="0" quotePrefix="1" applyFont="1" applyFill="1" applyBorder="1" applyAlignment="1">
      <alignment horizontal="center"/>
    </xf>
    <xf numFmtId="164" fontId="6" fillId="0" borderId="0" xfId="1" applyNumberFormat="1" applyFont="1" applyFill="1" applyBorder="1" applyProtection="1">
      <protection locked="0"/>
    </xf>
    <xf numFmtId="0" fontId="6" fillId="0" borderId="0" xfId="0" applyFont="1" applyFill="1" applyBorder="1" applyProtection="1">
      <protection locked="0"/>
    </xf>
    <xf numFmtId="0" fontId="10" fillId="0" borderId="11" xfId="0" applyFont="1" applyFill="1" applyBorder="1" applyAlignment="1" applyProtection="1">
      <alignment horizontal="center"/>
      <protection locked="0"/>
    </xf>
    <xf numFmtId="0" fontId="10" fillId="0" borderId="16" xfId="0" applyFont="1" applyFill="1" applyBorder="1" applyAlignment="1" applyProtection="1">
      <alignment horizontal="center"/>
      <protection locked="0"/>
    </xf>
    <xf numFmtId="38" fontId="20" fillId="0" borderId="14" xfId="0" applyNumberFormat="1" applyFont="1" applyBorder="1"/>
    <xf numFmtId="0" fontId="6" fillId="0" borderId="0" xfId="16" applyFont="1" applyFill="1" applyBorder="1" applyProtection="1">
      <protection locked="0"/>
    </xf>
    <xf numFmtId="37" fontId="6" fillId="0" borderId="0" xfId="16" applyNumberFormat="1" applyFont="1" applyFill="1" applyBorder="1" applyProtection="1">
      <protection locked="0"/>
    </xf>
    <xf numFmtId="0" fontId="7" fillId="0" borderId="23" xfId="16" applyFont="1" applyFill="1" applyBorder="1" applyAlignment="1">
      <alignment horizontal="left"/>
    </xf>
    <xf numFmtId="0" fontId="7" fillId="0" borderId="13" xfId="16" applyFont="1" applyFill="1" applyBorder="1" applyAlignment="1">
      <alignment horizontal="left"/>
    </xf>
    <xf numFmtId="0" fontId="6" fillId="0" borderId="13" xfId="16" applyFont="1" applyFill="1" applyBorder="1"/>
    <xf numFmtId="0" fontId="6" fillId="0" borderId="15" xfId="16" applyFont="1" applyFill="1" applyBorder="1"/>
    <xf numFmtId="0" fontId="7" fillId="0" borderId="22" xfId="16" applyFont="1" applyFill="1" applyBorder="1" applyAlignment="1">
      <alignment horizontal="left"/>
    </xf>
    <xf numFmtId="0" fontId="7" fillId="0" borderId="15" xfId="16" applyFont="1" applyFill="1" applyBorder="1" applyAlignment="1">
      <alignment horizontal="left"/>
    </xf>
    <xf numFmtId="0" fontId="7" fillId="0" borderId="16" xfId="16" applyFont="1" applyFill="1" applyBorder="1" applyAlignment="1">
      <alignment horizontal="left"/>
    </xf>
    <xf numFmtId="0" fontId="7" fillId="0" borderId="9" xfId="16" applyFont="1" applyFill="1" applyBorder="1" applyAlignment="1">
      <alignment horizontal="left"/>
    </xf>
    <xf numFmtId="0" fontId="6" fillId="0" borderId="19" xfId="16" applyFont="1" applyFill="1" applyBorder="1"/>
    <xf numFmtId="0" fontId="7" fillId="0" borderId="0" xfId="16" applyFont="1" applyFill="1" applyBorder="1" applyProtection="1">
      <protection locked="0"/>
    </xf>
    <xf numFmtId="0" fontId="6" fillId="0" borderId="0" xfId="16" quotePrefix="1" applyFont="1" applyFill="1" applyBorder="1" applyAlignment="1" applyProtection="1">
      <alignment horizontal="center"/>
      <protection locked="0"/>
    </xf>
    <xf numFmtId="37" fontId="6" fillId="0" borderId="0" xfId="16" quotePrefix="1" applyNumberFormat="1" applyFont="1" applyFill="1" applyBorder="1" applyAlignment="1" applyProtection="1">
      <alignment horizontal="center"/>
      <protection locked="0"/>
    </xf>
    <xf numFmtId="0" fontId="6" fillId="0" borderId="0" xfId="16" applyFont="1" applyFill="1" applyBorder="1" applyAlignment="1" applyProtection="1">
      <alignment horizontal="center"/>
      <protection locked="0"/>
    </xf>
    <xf numFmtId="0" fontId="6" fillId="0" borderId="23" xfId="16" applyFont="1" applyFill="1" applyBorder="1" applyAlignment="1" applyProtection="1">
      <alignment horizontal="center"/>
      <protection locked="0"/>
    </xf>
    <xf numFmtId="0" fontId="6" fillId="0" borderId="23" xfId="16" applyFont="1" applyFill="1" applyBorder="1"/>
    <xf numFmtId="37" fontId="6" fillId="0" borderId="23" xfId="16" applyNumberFormat="1" applyFont="1" applyFill="1" applyBorder="1"/>
    <xf numFmtId="0" fontId="6" fillId="0" borderId="23" xfId="16" applyFont="1" applyFill="1" applyBorder="1" applyAlignment="1">
      <alignment horizontal="center"/>
    </xf>
    <xf numFmtId="0" fontId="6" fillId="0" borderId="23" xfId="16" quotePrefix="1" applyFont="1" applyFill="1" applyBorder="1" applyAlignment="1">
      <alignment horizontal="center"/>
    </xf>
    <xf numFmtId="0" fontId="6" fillId="0" borderId="22" xfId="16" applyFont="1" applyFill="1" applyBorder="1" applyAlignment="1" applyProtection="1">
      <alignment horizontal="center"/>
      <protection locked="0"/>
    </xf>
    <xf numFmtId="0" fontId="6" fillId="0" borderId="22" xfId="16" applyFont="1" applyFill="1" applyBorder="1" applyAlignment="1">
      <alignment horizontal="center"/>
    </xf>
    <xf numFmtId="0" fontId="6" fillId="0" borderId="22" xfId="16" quotePrefix="1" applyFont="1" applyFill="1" applyBorder="1" applyAlignment="1">
      <alignment horizontal="center"/>
    </xf>
    <xf numFmtId="37" fontId="6" fillId="0" borderId="22" xfId="16" applyNumberFormat="1" applyFont="1" applyFill="1" applyBorder="1" applyAlignment="1">
      <alignment horizontal="center"/>
    </xf>
    <xf numFmtId="0" fontId="6" fillId="0" borderId="21" xfId="16" applyFont="1" applyFill="1" applyBorder="1" applyAlignment="1" applyProtection="1">
      <alignment horizontal="center"/>
      <protection locked="0"/>
    </xf>
    <xf numFmtId="0" fontId="6" fillId="0" borderId="21" xfId="16" applyFont="1" applyFill="1" applyBorder="1" applyAlignment="1">
      <alignment horizontal="center"/>
    </xf>
    <xf numFmtId="0" fontId="6" fillId="0" borderId="21" xfId="16" quotePrefix="1" applyFont="1" applyFill="1" applyBorder="1" applyAlignment="1">
      <alignment horizontal="center"/>
    </xf>
    <xf numFmtId="37" fontId="6" fillId="0" borderId="21" xfId="16" applyNumberFormat="1" applyFont="1" applyFill="1" applyBorder="1" applyAlignment="1">
      <alignment horizontal="center"/>
    </xf>
    <xf numFmtId="0" fontId="6" fillId="0" borderId="21" xfId="16" applyFont="1" applyFill="1" applyBorder="1"/>
    <xf numFmtId="0" fontId="6" fillId="0" borderId="0" xfId="16" applyFont="1" applyFill="1" applyBorder="1"/>
    <xf numFmtId="0" fontId="6" fillId="0" borderId="12" xfId="16" applyFont="1" applyFill="1" applyBorder="1" applyProtection="1">
      <protection locked="0"/>
    </xf>
    <xf numFmtId="0" fontId="8" fillId="0" borderId="0" xfId="16" applyFont="1" applyFill="1" applyBorder="1"/>
    <xf numFmtId="0" fontId="6" fillId="0" borderId="0" xfId="16" applyFont="1" applyFill="1" applyBorder="1" applyAlignment="1">
      <alignment horizontal="center"/>
    </xf>
    <xf numFmtId="164" fontId="6" fillId="0" borderId="0" xfId="3" applyNumberFormat="1" applyFont="1" applyFill="1" applyBorder="1" applyAlignment="1">
      <alignment horizontal="center"/>
    </xf>
    <xf numFmtId="37" fontId="7" fillId="0" borderId="0" xfId="16" applyNumberFormat="1" applyFont="1" applyFill="1" applyBorder="1" applyAlignment="1">
      <alignment horizontal="center"/>
    </xf>
    <xf numFmtId="0" fontId="7" fillId="0" borderId="0" xfId="16" applyFont="1" applyFill="1" applyBorder="1"/>
    <xf numFmtId="37" fontId="6" fillId="0" borderId="0" xfId="16" applyNumberFormat="1" applyFont="1" applyFill="1" applyBorder="1"/>
    <xf numFmtId="164" fontId="7" fillId="0" borderId="0" xfId="3" applyNumberFormat="1" applyFont="1" applyFill="1" applyBorder="1"/>
    <xf numFmtId="164" fontId="6" fillId="0" borderId="0" xfId="3" applyNumberFormat="1" applyFont="1" applyFill="1" applyBorder="1"/>
    <xf numFmtId="164" fontId="6" fillId="0" borderId="0" xfId="16" applyNumberFormat="1" applyFont="1" applyFill="1" applyBorder="1"/>
    <xf numFmtId="176" fontId="6" fillId="0" borderId="0" xfId="16" applyNumberFormat="1" applyFont="1" applyFill="1" applyBorder="1"/>
    <xf numFmtId="0" fontId="7" fillId="0" borderId="0" xfId="16" applyFont="1" applyFill="1" applyBorder="1" applyAlignment="1">
      <alignment horizontal="center"/>
    </xf>
    <xf numFmtId="38" fontId="6" fillId="0" borderId="0" xfId="16" applyNumberFormat="1" applyFont="1" applyFill="1" applyBorder="1"/>
    <xf numFmtId="0" fontId="6" fillId="0" borderId="0" xfId="16" applyFont="1" applyFill="1" applyBorder="1" applyAlignment="1">
      <alignment horizontal="left"/>
    </xf>
    <xf numFmtId="37" fontId="6" fillId="0" borderId="18" xfId="16" applyNumberFormat="1" applyFont="1" applyFill="1" applyBorder="1"/>
    <xf numFmtId="164" fontId="6" fillId="0" borderId="24" xfId="3" applyNumberFormat="1" applyFont="1" applyFill="1" applyBorder="1"/>
    <xf numFmtId="37" fontId="6" fillId="0" borderId="24" xfId="3" applyNumberFormat="1" applyFont="1" applyFill="1" applyBorder="1"/>
    <xf numFmtId="37" fontId="6" fillId="0" borderId="24" xfId="16" applyNumberFormat="1" applyFont="1" applyFill="1" applyBorder="1"/>
    <xf numFmtId="164" fontId="6" fillId="0" borderId="0" xfId="3" applyNumberFormat="1" applyFont="1" applyFill="1" applyBorder="1" applyProtection="1">
      <protection locked="0"/>
    </xf>
    <xf numFmtId="164" fontId="6" fillId="0" borderId="31" xfId="3" applyNumberFormat="1" applyFont="1" applyFill="1" applyBorder="1" applyProtection="1">
      <protection locked="0"/>
    </xf>
    <xf numFmtId="37" fontId="6" fillId="0" borderId="31" xfId="3" applyNumberFormat="1" applyFont="1" applyFill="1" applyBorder="1" applyProtection="1">
      <protection locked="0"/>
    </xf>
    <xf numFmtId="37" fontId="6" fillId="0" borderId="0" xfId="3" applyNumberFormat="1" applyFont="1" applyFill="1" applyBorder="1" applyProtection="1">
      <protection locked="0"/>
    </xf>
    <xf numFmtId="164" fontId="6" fillId="0" borderId="24" xfId="3" applyNumberFormat="1" applyFont="1" applyFill="1" applyBorder="1" applyProtection="1">
      <protection locked="0"/>
    </xf>
    <xf numFmtId="37" fontId="6" fillId="0" borderId="24" xfId="3" applyNumberFormat="1" applyFont="1" applyFill="1" applyBorder="1" applyProtection="1">
      <protection locked="0"/>
    </xf>
    <xf numFmtId="164" fontId="6" fillId="0" borderId="20" xfId="3" applyNumberFormat="1" applyFont="1" applyFill="1" applyBorder="1"/>
    <xf numFmtId="37" fontId="6" fillId="0" borderId="20" xfId="3" applyNumberFormat="1" applyFont="1" applyFill="1" applyBorder="1" applyProtection="1">
      <protection locked="0"/>
    </xf>
    <xf numFmtId="0" fontId="7" fillId="0" borderId="0" xfId="16" applyFont="1" applyFill="1" applyBorder="1" applyAlignment="1">
      <alignment horizontal="left"/>
    </xf>
    <xf numFmtId="0" fontId="6" fillId="0" borderId="0" xfId="16" applyFont="1" applyFill="1"/>
    <xf numFmtId="0" fontId="6" fillId="0" borderId="0" xfId="16" applyFont="1" applyBorder="1" applyProtection="1">
      <protection locked="0"/>
    </xf>
    <xf numFmtId="164" fontId="6" fillId="0" borderId="0" xfId="16" applyNumberFormat="1" applyFont="1" applyFill="1" applyBorder="1" applyProtection="1">
      <protection locked="0"/>
    </xf>
    <xf numFmtId="43" fontId="83" fillId="0" borderId="0" xfId="3" applyFont="1" applyAlignment="1">
      <alignment horizontal="right"/>
    </xf>
    <xf numFmtId="43" fontId="6" fillId="0" borderId="0" xfId="16" applyNumberFormat="1" applyFont="1" applyFill="1" applyBorder="1" applyProtection="1">
      <protection locked="0"/>
    </xf>
    <xf numFmtId="38" fontId="6" fillId="0" borderId="0" xfId="16" applyNumberFormat="1" applyFont="1" applyFill="1" applyBorder="1" applyProtection="1">
      <protection locked="0"/>
    </xf>
    <xf numFmtId="164" fontId="6" fillId="0" borderId="18" xfId="16" applyNumberFormat="1" applyFont="1" applyFill="1" applyBorder="1"/>
    <xf numFmtId="0" fontId="6" fillId="0" borderId="0" xfId="16" applyFont="1" applyFill="1" applyBorder="1" applyAlignment="1" applyProtection="1">
      <alignment horizontal="right"/>
      <protection locked="0"/>
    </xf>
    <xf numFmtId="164" fontId="6" fillId="0" borderId="0" xfId="3" applyNumberFormat="1" applyFont="1" applyBorder="1" applyProtection="1">
      <protection locked="0"/>
    </xf>
    <xf numFmtId="38" fontId="6" fillId="0" borderId="0" xfId="16" quotePrefix="1" applyNumberFormat="1" applyFont="1" applyFill="1" applyBorder="1" applyAlignment="1" applyProtection="1">
      <alignment horizontal="center"/>
      <protection locked="0"/>
    </xf>
    <xf numFmtId="38" fontId="6" fillId="0" borderId="23" xfId="16" applyNumberFormat="1" applyFont="1" applyFill="1" applyBorder="1"/>
    <xf numFmtId="38" fontId="6" fillId="0" borderId="22" xfId="16" applyNumberFormat="1" applyFont="1" applyFill="1" applyBorder="1" applyAlignment="1">
      <alignment horizontal="center"/>
    </xf>
    <xf numFmtId="38" fontId="6" fillId="0" borderId="21" xfId="16" applyNumberFormat="1" applyFont="1" applyFill="1" applyBorder="1" applyAlignment="1">
      <alignment horizontal="center"/>
    </xf>
    <xf numFmtId="38" fontId="6" fillId="0" borderId="0" xfId="3" applyNumberFormat="1" applyFont="1" applyFill="1" applyBorder="1" applyAlignment="1">
      <alignment horizontal="center"/>
    </xf>
    <xf numFmtId="38" fontId="6" fillId="0" borderId="0" xfId="3" applyNumberFormat="1" applyFont="1" applyFill="1" applyBorder="1"/>
    <xf numFmtId="38" fontId="6" fillId="0" borderId="24" xfId="3" applyNumberFormat="1" applyFont="1" applyFill="1" applyBorder="1"/>
    <xf numFmtId="38" fontId="6" fillId="0" borderId="24" xfId="16" applyNumberFormat="1" applyFont="1" applyFill="1" applyBorder="1"/>
    <xf numFmtId="38" fontId="6" fillId="0" borderId="0" xfId="3" applyNumberFormat="1" applyFont="1" applyFill="1" applyBorder="1" applyProtection="1">
      <protection locked="0"/>
    </xf>
    <xf numFmtId="38" fontId="6" fillId="0" borderId="20" xfId="3" applyNumberFormat="1" applyFont="1" applyFill="1" applyBorder="1" applyProtection="1">
      <protection locked="0"/>
    </xf>
    <xf numFmtId="37" fontId="6" fillId="0" borderId="12" xfId="0" quotePrefix="1" applyNumberFormat="1" applyFont="1" applyFill="1" applyBorder="1" applyAlignment="1">
      <alignment horizontal="center"/>
    </xf>
    <xf numFmtId="37" fontId="6" fillId="0" borderId="0" xfId="0" applyNumberFormat="1" applyFont="1" applyFill="1" applyBorder="1" applyAlignment="1">
      <alignment horizontal="center"/>
    </xf>
    <xf numFmtId="164" fontId="6" fillId="0" borderId="12" xfId="1" quotePrefix="1" applyNumberFormat="1" applyFont="1" applyFill="1" applyBorder="1" applyAlignment="1">
      <alignment horizontal="center"/>
    </xf>
    <xf numFmtId="164" fontId="6" fillId="0" borderId="0" xfId="1" applyNumberFormat="1" applyFont="1" applyFill="1" applyBorder="1" applyAlignment="1">
      <alignment horizontal="center"/>
    </xf>
    <xf numFmtId="38" fontId="10" fillId="0" borderId="0" xfId="0" applyNumberFormat="1" applyFont="1" applyFill="1" applyBorder="1" applyProtection="1">
      <protection locked="0"/>
    </xf>
    <xf numFmtId="164" fontId="7" fillId="0" borderId="0" xfId="1" applyNumberFormat="1" applyFont="1" applyFill="1" applyBorder="1" applyAlignment="1">
      <alignment horizontal="center"/>
    </xf>
    <xf numFmtId="0" fontId="33" fillId="0" borderId="0" xfId="0" applyFont="1" applyFill="1" applyAlignment="1">
      <alignment horizontal="right"/>
    </xf>
    <xf numFmtId="0" fontId="33" fillId="0" borderId="18" xfId="0" applyFont="1" applyFill="1" applyBorder="1"/>
    <xf numFmtId="0" fontId="27" fillId="0" borderId="0" xfId="0" applyFont="1" applyFill="1"/>
    <xf numFmtId="38" fontId="33" fillId="0" borderId="0" xfId="0" applyNumberFormat="1" applyFont="1" applyFill="1" applyAlignment="1">
      <alignment horizontal="right"/>
    </xf>
    <xf numFmtId="0" fontId="33" fillId="0" borderId="0" xfId="16" applyFont="1" applyFill="1"/>
    <xf numFmtId="0" fontId="7" fillId="0" borderId="0" xfId="0" quotePrefix="1" applyFont="1" applyFill="1" applyBorder="1" applyAlignment="1">
      <alignment horizontal="left"/>
    </xf>
    <xf numFmtId="38" fontId="33" fillId="0" borderId="0" xfId="1" applyNumberFormat="1" applyFont="1" applyFill="1"/>
    <xf numFmtId="38" fontId="6" fillId="0" borderId="0" xfId="0" applyNumberFormat="1" applyFont="1" applyBorder="1"/>
    <xf numFmtId="41" fontId="13" fillId="0" borderId="12" xfId="1" applyNumberFormat="1" applyFont="1" applyFill="1" applyBorder="1"/>
    <xf numFmtId="41" fontId="13" fillId="0" borderId="9" xfId="1" applyNumberFormat="1" applyFont="1" applyFill="1" applyBorder="1"/>
    <xf numFmtId="164" fontId="7" fillId="0" borderId="0" xfId="1" applyNumberFormat="1" applyFont="1" applyFill="1" applyBorder="1" applyProtection="1">
      <protection locked="0"/>
    </xf>
    <xf numFmtId="38" fontId="6" fillId="0" borderId="0" xfId="1" applyNumberFormat="1" applyFont="1" applyFill="1" applyBorder="1"/>
    <xf numFmtId="0" fontId="7" fillId="0" borderId="0" xfId="0" applyFont="1" applyFill="1" applyBorder="1" applyProtection="1">
      <protection locked="0"/>
    </xf>
    <xf numFmtId="0" fontId="7" fillId="0" borderId="0" xfId="0" applyFont="1" applyFill="1" applyBorder="1" applyAlignment="1" applyProtection="1">
      <alignment horizontal="center"/>
      <protection locked="0"/>
    </xf>
    <xf numFmtId="37" fontId="7" fillId="0" borderId="0" xfId="0" applyNumberFormat="1" applyFont="1" applyFill="1" applyBorder="1" applyProtection="1">
      <protection locked="0"/>
    </xf>
    <xf numFmtId="37" fontId="7" fillId="0" borderId="0" xfId="1" applyNumberFormat="1" applyFont="1" applyFill="1" applyBorder="1" applyProtection="1">
      <protection locked="0"/>
    </xf>
    <xf numFmtId="0" fontId="9" fillId="0" borderId="0" xfId="0" applyFont="1" applyFill="1" applyBorder="1" applyAlignment="1" applyProtection="1">
      <alignment horizontal="center"/>
      <protection locked="0"/>
    </xf>
    <xf numFmtId="0" fontId="20" fillId="0" borderId="0" xfId="18" applyFont="1" applyFill="1" applyBorder="1" applyAlignment="1">
      <alignment horizontal="center"/>
    </xf>
    <xf numFmtId="0" fontId="20" fillId="0" borderId="0" xfId="18" applyFont="1" applyFill="1" applyBorder="1"/>
    <xf numFmtId="0" fontId="20" fillId="0" borderId="0" xfId="18" applyFont="1" applyFill="1"/>
    <xf numFmtId="0" fontId="33" fillId="0" borderId="0" xfId="0" applyFont="1" applyFill="1" applyAlignment="1">
      <alignment wrapText="1"/>
    </xf>
    <xf numFmtId="164" fontId="6" fillId="0" borderId="18" xfId="1" applyNumberFormat="1" applyFont="1" applyFill="1" applyBorder="1"/>
    <xf numFmtId="38" fontId="6" fillId="0" borderId="0" xfId="0" applyNumberFormat="1" applyFont="1" applyFill="1" applyBorder="1" applyAlignment="1">
      <alignment horizontal="center"/>
    </xf>
    <xf numFmtId="40" fontId="6" fillId="0" borderId="0" xfId="0" applyNumberFormat="1" applyFont="1" applyFill="1" applyBorder="1"/>
    <xf numFmtId="164" fontId="6" fillId="0" borderId="0" xfId="0" applyNumberFormat="1" applyFont="1" applyFill="1" applyBorder="1"/>
    <xf numFmtId="4" fontId="6" fillId="0" borderId="0" xfId="0" applyNumberFormat="1" applyFont="1" applyFill="1" applyBorder="1"/>
    <xf numFmtId="0" fontId="6" fillId="0" borderId="0" xfId="0" applyFont="1"/>
    <xf numFmtId="0" fontId="6" fillId="0" borderId="0" xfId="0" applyFont="1" applyAlignment="1">
      <alignment horizontal="center"/>
    </xf>
    <xf numFmtId="10" fontId="6" fillId="0" borderId="0" xfId="0" applyNumberFormat="1" applyFont="1"/>
    <xf numFmtId="0" fontId="7" fillId="0" borderId="0" xfId="0" applyFont="1" applyAlignment="1">
      <alignment horizontal="center"/>
    </xf>
    <xf numFmtId="0" fontId="6" fillId="0" borderId="18" xfId="0" applyFont="1" applyBorder="1" applyAlignment="1">
      <alignment horizontal="center"/>
    </xf>
    <xf numFmtId="0" fontId="6" fillId="0" borderId="0" xfId="0" applyFont="1" applyBorder="1" applyAlignment="1">
      <alignment horizontal="center"/>
    </xf>
    <xf numFmtId="1" fontId="6" fillId="0" borderId="0" xfId="0" applyNumberFormat="1" applyFont="1" applyBorder="1" applyAlignment="1">
      <alignment horizontal="center"/>
    </xf>
    <xf numFmtId="0" fontId="6" fillId="0" borderId="0" xfId="0" applyFont="1" applyBorder="1"/>
    <xf numFmtId="14" fontId="6" fillId="0" borderId="0" xfId="0" applyNumberFormat="1" applyFont="1" applyBorder="1"/>
    <xf numFmtId="164" fontId="7" fillId="0" borderId="0" xfId="1" applyNumberFormat="1" applyFont="1" applyFill="1" applyBorder="1" applyAlignment="1" applyProtection="1">
      <alignment horizontal="center"/>
      <protection locked="0"/>
    </xf>
    <xf numFmtId="38" fontId="6" fillId="0" borderId="14" xfId="0" applyNumberFormat="1" applyFont="1" applyFill="1" applyBorder="1"/>
    <xf numFmtId="38" fontId="20" fillId="0" borderId="0" xfId="0" applyNumberFormat="1" applyFont="1" applyFill="1" applyBorder="1"/>
    <xf numFmtId="0" fontId="6" fillId="0" borderId="0" xfId="0" applyFont="1" applyFill="1"/>
    <xf numFmtId="0" fontId="6" fillId="0" borderId="0" xfId="20" applyFont="1" applyFill="1" applyBorder="1" applyProtection="1">
      <protection locked="0"/>
    </xf>
    <xf numFmtId="0" fontId="6" fillId="0" borderId="0" xfId="20" applyFont="1" applyFill="1" applyBorder="1" applyAlignment="1" applyProtection="1">
      <alignment horizontal="center"/>
      <protection locked="0"/>
    </xf>
    <xf numFmtId="164" fontId="6" fillId="0" borderId="0" xfId="20" applyNumberFormat="1" applyFont="1" applyFill="1" applyBorder="1" applyProtection="1">
      <protection locked="0"/>
    </xf>
    <xf numFmtId="164" fontId="6" fillId="0" borderId="0" xfId="5" quotePrefix="1" applyNumberFormat="1" applyFont="1" applyFill="1" applyBorder="1" applyAlignment="1" applyProtection="1">
      <alignment horizontal="center"/>
      <protection locked="0"/>
    </xf>
    <xf numFmtId="164" fontId="6" fillId="0" borderId="0" xfId="5" applyNumberFormat="1" applyFont="1" applyFill="1" applyBorder="1" applyProtection="1">
      <protection locked="0"/>
    </xf>
    <xf numFmtId="164" fontId="8" fillId="0" borderId="0" xfId="5" applyNumberFormat="1" applyFont="1" applyFill="1" applyBorder="1" applyProtection="1">
      <protection locked="0"/>
    </xf>
    <xf numFmtId="0" fontId="6" fillId="0" borderId="0" xfId="20" applyFont="1" applyFill="1" applyBorder="1" applyAlignment="1" applyProtection="1">
      <alignment horizontal="left"/>
      <protection locked="0"/>
    </xf>
    <xf numFmtId="0" fontId="8" fillId="0" borderId="0" xfId="20" applyFont="1" applyFill="1" applyBorder="1" applyProtection="1">
      <protection locked="0"/>
    </xf>
    <xf numFmtId="0" fontId="7" fillId="0" borderId="0" xfId="20" applyFont="1" applyFill="1" applyBorder="1" applyAlignment="1" applyProtection="1">
      <alignment horizontal="center"/>
      <protection locked="0"/>
    </xf>
    <xf numFmtId="0" fontId="8" fillId="0" borderId="0" xfId="20" applyFont="1" applyFill="1" applyBorder="1" applyAlignment="1" applyProtection="1">
      <alignment horizontal="center"/>
      <protection locked="0"/>
    </xf>
    <xf numFmtId="0" fontId="7" fillId="0" borderId="0" xfId="20" applyFont="1" applyFill="1" applyBorder="1" applyAlignment="1" applyProtection="1">
      <alignment horizontal="right"/>
      <protection locked="0"/>
    </xf>
    <xf numFmtId="0" fontId="7" fillId="0" borderId="0" xfId="20" applyFont="1" applyFill="1" applyBorder="1" applyProtection="1">
      <protection locked="0"/>
    </xf>
    <xf numFmtId="164" fontId="7" fillId="0" borderId="0" xfId="5" applyNumberFormat="1" applyFont="1" applyFill="1" applyBorder="1" applyProtection="1">
      <protection locked="0"/>
    </xf>
    <xf numFmtId="0" fontId="9" fillId="0" borderId="0" xfId="20" applyFont="1" applyFill="1" applyBorder="1" applyAlignment="1" applyProtection="1">
      <alignment horizontal="center"/>
      <protection locked="0"/>
    </xf>
    <xf numFmtId="164" fontId="9" fillId="0" borderId="0" xfId="5" applyNumberFormat="1" applyFont="1" applyFill="1" applyBorder="1" applyProtection="1">
      <protection locked="0"/>
    </xf>
    <xf numFmtId="0" fontId="7" fillId="0" borderId="0" xfId="20" quotePrefix="1" applyFont="1" applyFill="1" applyBorder="1" applyAlignment="1" applyProtection="1">
      <alignment horizontal="left"/>
      <protection locked="0"/>
    </xf>
    <xf numFmtId="164" fontId="7" fillId="0" borderId="0" xfId="5" quotePrefix="1" applyNumberFormat="1" applyFont="1" applyFill="1" applyBorder="1" applyAlignment="1" applyProtection="1">
      <alignment horizontal="center"/>
      <protection locked="0"/>
    </xf>
    <xf numFmtId="0" fontId="7" fillId="0" borderId="0" xfId="20" applyFont="1" applyFill="1" applyBorder="1" applyAlignment="1" applyProtection="1">
      <alignment horizontal="left"/>
      <protection locked="0"/>
    </xf>
    <xf numFmtId="0" fontId="6" fillId="0" borderId="0" xfId="20" applyFont="1" applyFill="1" applyBorder="1" applyAlignment="1" applyProtection="1">
      <alignment horizontal="right"/>
      <protection locked="0"/>
    </xf>
    <xf numFmtId="164" fontId="6" fillId="0" borderId="0" xfId="5" applyNumberFormat="1" applyFont="1" applyFill="1" applyBorder="1"/>
    <xf numFmtId="164" fontId="6" fillId="0" borderId="0" xfId="5" applyNumberFormat="1" applyFont="1" applyFill="1" applyBorder="1" applyAlignment="1" applyProtection="1">
      <alignment horizontal="center"/>
      <protection locked="0"/>
    </xf>
    <xf numFmtId="164" fontId="8" fillId="0" borderId="0" xfId="5" applyNumberFormat="1" applyFont="1" applyFill="1" applyBorder="1" applyAlignment="1" applyProtection="1">
      <alignment horizontal="center"/>
      <protection locked="0"/>
    </xf>
    <xf numFmtId="0" fontId="6" fillId="0" borderId="0" xfId="20" applyFont="1" applyFill="1" applyBorder="1" applyAlignment="1">
      <alignment horizontal="center"/>
    </xf>
    <xf numFmtId="164" fontId="6" fillId="0" borderId="0" xfId="5" applyNumberFormat="1" applyFont="1" applyFill="1" applyBorder="1" applyAlignment="1" applyProtection="1">
      <alignment horizontal="right"/>
      <protection locked="0"/>
    </xf>
    <xf numFmtId="6" fontId="9" fillId="0" borderId="0" xfId="5" applyNumberFormat="1" applyFont="1" applyFill="1" applyBorder="1" applyAlignment="1" applyProtection="1">
      <alignment horizontal="right"/>
      <protection locked="0"/>
    </xf>
    <xf numFmtId="6" fontId="9" fillId="0" borderId="0" xfId="5" applyNumberFormat="1" applyFont="1" applyFill="1" applyBorder="1" applyAlignment="1" applyProtection="1">
      <alignment horizontal="center"/>
      <protection locked="0"/>
    </xf>
    <xf numFmtId="164" fontId="6" fillId="0" borderId="0" xfId="5" quotePrefix="1" applyNumberFormat="1" applyFont="1" applyFill="1" applyBorder="1" applyAlignment="1" applyProtection="1">
      <alignment horizontal="right"/>
      <protection locked="0"/>
    </xf>
    <xf numFmtId="164" fontId="7" fillId="0" borderId="0" xfId="5" quotePrefix="1" applyNumberFormat="1" applyFont="1" applyFill="1" applyBorder="1" applyAlignment="1" applyProtection="1">
      <alignment horizontal="right"/>
      <protection locked="0"/>
    </xf>
    <xf numFmtId="164" fontId="7" fillId="0" borderId="0" xfId="5" applyNumberFormat="1" applyFont="1" applyFill="1" applyBorder="1" applyAlignment="1" applyProtection="1">
      <alignment horizontal="right"/>
      <protection locked="0"/>
    </xf>
    <xf numFmtId="37" fontId="7" fillId="0" borderId="0" xfId="5" applyNumberFormat="1" applyFont="1" applyFill="1" applyBorder="1" applyAlignment="1" applyProtection="1">
      <alignment horizontal="right"/>
      <protection locked="0"/>
    </xf>
    <xf numFmtId="37" fontId="7" fillId="0" borderId="0" xfId="5" applyNumberFormat="1" applyFont="1" applyFill="1" applyBorder="1" applyAlignment="1" applyProtection="1">
      <alignment horizontal="center"/>
      <protection locked="0"/>
    </xf>
    <xf numFmtId="40" fontId="6" fillId="0" borderId="0" xfId="5" applyNumberFormat="1" applyFont="1" applyFill="1" applyBorder="1" applyAlignment="1" applyProtection="1">
      <alignment horizontal="center"/>
      <protection locked="0"/>
    </xf>
    <xf numFmtId="8" fontId="6" fillId="0" borderId="0" xfId="5" applyNumberFormat="1" applyFont="1" applyFill="1" applyBorder="1" applyAlignment="1" applyProtection="1">
      <alignment horizontal="center"/>
      <protection locked="0"/>
    </xf>
    <xf numFmtId="0" fontId="6" fillId="0" borderId="0" xfId="20" applyFont="1" applyFill="1" applyBorder="1"/>
    <xf numFmtId="164" fontId="6" fillId="0" borderId="0" xfId="5" quotePrefix="1" applyNumberFormat="1" applyFont="1" applyFill="1" applyBorder="1" applyAlignment="1">
      <alignment horizontal="center"/>
    </xf>
    <xf numFmtId="164" fontId="6" fillId="0" borderId="0" xfId="5" applyNumberFormat="1" applyFont="1" applyFill="1" applyBorder="1" applyAlignment="1">
      <alignment horizontal="center"/>
    </xf>
    <xf numFmtId="164" fontId="7" fillId="0" borderId="0" xfId="5" applyNumberFormat="1" applyFont="1" applyFill="1" applyBorder="1"/>
    <xf numFmtId="164" fontId="7" fillId="0" borderId="0" xfId="5" applyNumberFormat="1" applyFont="1" applyFill="1" applyBorder="1" applyAlignment="1">
      <alignment horizontal="center"/>
    </xf>
    <xf numFmtId="164" fontId="7" fillId="0" borderId="0" xfId="5" quotePrefix="1" applyNumberFormat="1" applyFont="1" applyFill="1" applyBorder="1" applyAlignment="1">
      <alignment horizontal="center"/>
    </xf>
    <xf numFmtId="0" fontId="7" fillId="0" borderId="0" xfId="20" applyFont="1" applyFill="1" applyBorder="1" applyAlignment="1">
      <alignment horizontal="center"/>
    </xf>
    <xf numFmtId="0" fontId="7" fillId="0" borderId="0" xfId="20" applyFont="1" applyFill="1" applyBorder="1" applyAlignment="1">
      <alignment horizontal="left"/>
    </xf>
    <xf numFmtId="0" fontId="7" fillId="0" borderId="0" xfId="20" applyFont="1" applyFill="1" applyBorder="1"/>
    <xf numFmtId="164" fontId="7" fillId="0" borderId="29" xfId="5" applyNumberFormat="1" applyFont="1" applyFill="1" applyBorder="1"/>
    <xf numFmtId="164" fontId="7" fillId="0" borderId="28" xfId="5" applyNumberFormat="1" applyFont="1" applyFill="1" applyBorder="1"/>
    <xf numFmtId="0" fontId="7" fillId="0" borderId="28" xfId="20" applyFont="1" applyFill="1" applyBorder="1" applyAlignment="1">
      <alignment horizontal="center"/>
    </xf>
    <xf numFmtId="0" fontId="7" fillId="0" borderId="28" xfId="20" quotePrefix="1" applyFont="1" applyFill="1" applyBorder="1" applyAlignment="1">
      <alignment horizontal="left"/>
    </xf>
    <xf numFmtId="0" fontId="7" fillId="0" borderId="27" xfId="20" applyFont="1" applyFill="1" applyBorder="1"/>
    <xf numFmtId="169" fontId="6" fillId="0" borderId="0" xfId="5" applyNumberFormat="1" applyFont="1" applyFill="1" applyBorder="1" applyAlignment="1">
      <alignment horizontal="center"/>
    </xf>
    <xf numFmtId="169" fontId="6" fillId="0" borderId="0" xfId="5" quotePrefix="1" applyNumberFormat="1" applyFont="1" applyFill="1" applyBorder="1" applyAlignment="1">
      <alignment horizontal="center"/>
    </xf>
    <xf numFmtId="164" fontId="6" fillId="0" borderId="12" xfId="5" applyNumberFormat="1" applyFont="1" applyFill="1" applyBorder="1" applyAlignment="1" applyProtection="1">
      <alignment horizontal="center"/>
      <protection locked="0"/>
    </xf>
    <xf numFmtId="169" fontId="6" fillId="0" borderId="12" xfId="5" applyNumberFormat="1" applyFont="1" applyFill="1" applyBorder="1" applyAlignment="1" applyProtection="1">
      <alignment horizontal="center"/>
      <protection locked="0"/>
    </xf>
    <xf numFmtId="0" fontId="6" fillId="0" borderId="12" xfId="20" applyFont="1" applyFill="1" applyBorder="1" applyAlignment="1" applyProtection="1">
      <alignment horizontal="center"/>
      <protection locked="0"/>
    </xf>
    <xf numFmtId="0" fontId="6" fillId="0" borderId="12" xfId="20" applyFont="1" applyFill="1" applyBorder="1" applyProtection="1">
      <protection locked="0"/>
    </xf>
    <xf numFmtId="0" fontId="6" fillId="0" borderId="21" xfId="20" applyFont="1" applyFill="1" applyBorder="1" applyAlignment="1">
      <alignment horizontal="center"/>
    </xf>
    <xf numFmtId="0" fontId="6" fillId="0" borderId="21" xfId="20" applyFont="1" applyFill="1" applyBorder="1"/>
    <xf numFmtId="0" fontId="6" fillId="0" borderId="21" xfId="20" quotePrefix="1" applyFont="1" applyFill="1" applyBorder="1" applyAlignment="1">
      <alignment horizontal="center"/>
    </xf>
    <xf numFmtId="0" fontId="6" fillId="0" borderId="21" xfId="20" applyFont="1" applyFill="1" applyBorder="1" applyAlignment="1" applyProtection="1">
      <alignment horizontal="center"/>
      <protection locked="0"/>
    </xf>
    <xf numFmtId="0" fontId="6" fillId="0" borderId="22" xfId="20" applyFont="1" applyFill="1" applyBorder="1" applyAlignment="1">
      <alignment horizontal="center"/>
    </xf>
    <xf numFmtId="0" fontId="6" fillId="0" borderId="22" xfId="20" quotePrefix="1" applyFont="1" applyFill="1" applyBorder="1" applyAlignment="1">
      <alignment horizontal="center"/>
    </xf>
    <xf numFmtId="0" fontId="6" fillId="0" borderId="22" xfId="20" applyFont="1" applyFill="1" applyBorder="1" applyAlignment="1" applyProtection="1">
      <alignment horizontal="center"/>
      <protection locked="0"/>
    </xf>
    <xf numFmtId="0" fontId="6" fillId="0" borderId="23" xfId="20" applyFont="1" applyFill="1" applyBorder="1" applyAlignment="1">
      <alignment horizontal="center"/>
    </xf>
    <xf numFmtId="0" fontId="6" fillId="0" borderId="23" xfId="20" quotePrefix="1" applyFont="1" applyFill="1" applyBorder="1" applyAlignment="1">
      <alignment horizontal="center"/>
    </xf>
    <xf numFmtId="0" fontId="6" fillId="0" borderId="23" xfId="20" applyFont="1" applyFill="1" applyBorder="1"/>
    <xf numFmtId="0" fontId="6" fillId="0" borderId="23" xfId="20" applyFont="1" applyFill="1" applyBorder="1" applyAlignment="1" applyProtection="1">
      <alignment horizontal="center"/>
      <protection locked="0"/>
    </xf>
    <xf numFmtId="37" fontId="6" fillId="0" borderId="0" xfId="20" quotePrefix="1" applyNumberFormat="1" applyFont="1" applyFill="1" applyBorder="1" applyAlignment="1" applyProtection="1">
      <alignment horizontal="center"/>
      <protection locked="0"/>
    </xf>
    <xf numFmtId="0" fontId="6" fillId="0" borderId="0" xfId="20" quotePrefix="1" applyFont="1" applyFill="1" applyBorder="1" applyAlignment="1" applyProtection="1">
      <alignment horizontal="center"/>
      <protection locked="0"/>
    </xf>
    <xf numFmtId="0" fontId="7" fillId="0" borderId="16" xfId="20" applyFont="1" applyFill="1" applyBorder="1" applyAlignment="1">
      <alignment horizontal="left"/>
    </xf>
    <xf numFmtId="0" fontId="7" fillId="0" borderId="14" xfId="20" applyFont="1" applyFill="1" applyBorder="1" applyAlignment="1">
      <alignment horizontal="left"/>
    </xf>
    <xf numFmtId="0" fontId="6" fillId="0" borderId="0" xfId="20" applyFont="1" applyFill="1"/>
    <xf numFmtId="0" fontId="6" fillId="0" borderId="0" xfId="20" quotePrefix="1" applyFont="1" applyFill="1" applyBorder="1" applyProtection="1">
      <protection locked="0"/>
    </xf>
    <xf numFmtId="0" fontId="7" fillId="0" borderId="11" xfId="20" applyFont="1" applyFill="1" applyBorder="1" applyAlignment="1">
      <alignment horizontal="left"/>
    </xf>
    <xf numFmtId="167" fontId="6" fillId="0" borderId="0" xfId="5" applyNumberFormat="1" applyFont="1" applyFill="1" applyBorder="1" applyAlignment="1" applyProtection="1">
      <alignment horizontal="center"/>
      <protection locked="0"/>
    </xf>
    <xf numFmtId="169" fontId="6" fillId="0" borderId="0" xfId="5" applyNumberFormat="1" applyFont="1" applyFill="1" applyBorder="1" applyAlignment="1" applyProtection="1">
      <alignment horizontal="center"/>
      <protection locked="0"/>
    </xf>
    <xf numFmtId="0" fontId="6" fillId="0" borderId="0" xfId="18" applyFont="1" applyFill="1" applyBorder="1" applyProtection="1">
      <protection locked="0"/>
    </xf>
    <xf numFmtId="0" fontId="6" fillId="0" borderId="0" xfId="18" applyFont="1" applyFill="1" applyBorder="1" applyAlignment="1" applyProtection="1">
      <alignment horizontal="center"/>
      <protection locked="0"/>
    </xf>
    <xf numFmtId="164" fontId="6" fillId="0" borderId="0" xfId="18" applyNumberFormat="1" applyFont="1" applyFill="1" applyBorder="1" applyProtection="1">
      <protection locked="0"/>
    </xf>
    <xf numFmtId="164" fontId="6" fillId="0" borderId="0" xfId="6" quotePrefix="1" applyNumberFormat="1" applyFont="1" applyFill="1" applyBorder="1" applyAlignment="1" applyProtection="1">
      <alignment horizontal="center"/>
      <protection locked="0"/>
    </xf>
    <xf numFmtId="164" fontId="6" fillId="0" borderId="0" xfId="6" applyNumberFormat="1" applyFont="1" applyFill="1" applyBorder="1" applyProtection="1">
      <protection locked="0"/>
    </xf>
    <xf numFmtId="164" fontId="8" fillId="0" borderId="0" xfId="6" applyNumberFormat="1" applyFont="1" applyFill="1" applyBorder="1" applyProtection="1">
      <protection locked="0"/>
    </xf>
    <xf numFmtId="0" fontId="6" fillId="0" borderId="0" xfId="18" applyFont="1" applyFill="1" applyBorder="1" applyAlignment="1" applyProtection="1">
      <alignment horizontal="left"/>
      <protection locked="0"/>
    </xf>
    <xf numFmtId="0" fontId="8" fillId="0" borderId="0" xfId="18" applyFont="1" applyFill="1" applyBorder="1" applyProtection="1">
      <protection locked="0"/>
    </xf>
    <xf numFmtId="0" fontId="7" fillId="0" borderId="0" xfId="18" applyFont="1" applyFill="1" applyBorder="1" applyAlignment="1" applyProtection="1">
      <alignment horizontal="center"/>
      <protection locked="0"/>
    </xf>
    <xf numFmtId="0" fontId="7" fillId="0" borderId="0" xfId="18" applyFont="1" applyFill="1" applyBorder="1" applyAlignment="1" applyProtection="1">
      <alignment horizontal="right"/>
      <protection locked="0"/>
    </xf>
    <xf numFmtId="0" fontId="7" fillId="0" borderId="0" xfId="18" applyFont="1" applyFill="1" applyBorder="1" applyProtection="1">
      <protection locked="0"/>
    </xf>
    <xf numFmtId="164" fontId="7" fillId="0" borderId="0" xfId="6" applyNumberFormat="1" applyFont="1" applyFill="1" applyBorder="1" applyProtection="1">
      <protection locked="0"/>
    </xf>
    <xf numFmtId="164" fontId="9" fillId="0" borderId="0" xfId="6" applyNumberFormat="1" applyFont="1" applyFill="1" applyBorder="1" applyProtection="1">
      <protection locked="0"/>
    </xf>
    <xf numFmtId="0" fontId="7" fillId="0" borderId="0" xfId="18" quotePrefix="1" applyFont="1" applyFill="1" applyBorder="1" applyAlignment="1" applyProtection="1">
      <alignment horizontal="left"/>
      <protection locked="0"/>
    </xf>
    <xf numFmtId="164" fontId="7" fillId="0" borderId="0" xfId="6" quotePrefix="1" applyNumberFormat="1" applyFont="1" applyFill="1" applyBorder="1" applyAlignment="1" applyProtection="1">
      <alignment horizontal="center"/>
      <protection locked="0"/>
    </xf>
    <xf numFmtId="0" fontId="7" fillId="0" borderId="0" xfId="18" applyFont="1" applyFill="1" applyBorder="1" applyAlignment="1" applyProtection="1">
      <alignment horizontal="left"/>
      <protection locked="0"/>
    </xf>
    <xf numFmtId="0" fontId="6" fillId="0" borderId="0" xfId="18" applyFont="1" applyFill="1" applyBorder="1" applyAlignment="1" applyProtection="1">
      <alignment horizontal="right"/>
      <protection locked="0"/>
    </xf>
    <xf numFmtId="164" fontId="7" fillId="0" borderId="0" xfId="18" applyNumberFormat="1" applyFont="1" applyFill="1" applyBorder="1" applyProtection="1">
      <protection locked="0"/>
    </xf>
    <xf numFmtId="39" fontId="5" fillId="0" borderId="0" xfId="18" applyNumberFormat="1" applyFill="1"/>
    <xf numFmtId="164" fontId="6" fillId="0" borderId="0" xfId="6" applyNumberFormat="1" applyFont="1" applyFill="1" applyBorder="1" applyAlignment="1" applyProtection="1">
      <alignment horizontal="center"/>
      <protection locked="0"/>
    </xf>
    <xf numFmtId="164" fontId="6" fillId="0" borderId="0" xfId="6" applyNumberFormat="1" applyFont="1" applyFill="1" applyBorder="1"/>
    <xf numFmtId="0" fontId="6" fillId="0" borderId="0" xfId="18" applyFont="1" applyFill="1" applyBorder="1" applyAlignment="1">
      <alignment horizontal="center"/>
    </xf>
    <xf numFmtId="0" fontId="6" fillId="0" borderId="0" xfId="18" quotePrefix="1" applyFont="1" applyFill="1" applyBorder="1" applyAlignment="1">
      <alignment horizontal="center"/>
    </xf>
    <xf numFmtId="0" fontId="6" fillId="0" borderId="0" xfId="18" applyFont="1" applyFill="1" applyBorder="1"/>
    <xf numFmtId="164" fontId="7" fillId="0" borderId="0" xfId="6" applyNumberFormat="1" applyFont="1" applyFill="1" applyBorder="1"/>
    <xf numFmtId="0" fontId="7" fillId="0" borderId="0" xfId="18" applyFont="1" applyFill="1" applyBorder="1" applyAlignment="1">
      <alignment horizontal="center"/>
    </xf>
    <xf numFmtId="0" fontId="7" fillId="0" borderId="0" xfId="18" quotePrefix="1" applyFont="1" applyFill="1" applyBorder="1" applyAlignment="1">
      <alignment horizontal="center"/>
    </xf>
    <xf numFmtId="0" fontId="22" fillId="0" borderId="0" xfId="18" applyFont="1" applyFill="1" applyBorder="1" applyAlignment="1">
      <alignment horizontal="center"/>
    </xf>
    <xf numFmtId="0" fontId="7" fillId="0" borderId="0" xfId="18" applyFont="1" applyFill="1" applyBorder="1" applyAlignment="1">
      <alignment horizontal="left"/>
    </xf>
    <xf numFmtId="0" fontId="22" fillId="0" borderId="0" xfId="18" applyFont="1" applyFill="1" applyBorder="1"/>
    <xf numFmtId="164" fontId="7" fillId="0" borderId="29" xfId="6" applyNumberFormat="1" applyFont="1" applyFill="1" applyBorder="1"/>
    <xf numFmtId="164" fontId="7" fillId="0" borderId="28" xfId="6" applyNumberFormat="1" applyFont="1" applyFill="1" applyBorder="1"/>
    <xf numFmtId="164" fontId="7" fillId="0" borderId="28" xfId="6" applyNumberFormat="1" applyFont="1" applyFill="1" applyBorder="1" applyAlignment="1">
      <alignment horizontal="center"/>
    </xf>
    <xf numFmtId="164" fontId="7" fillId="0" borderId="28" xfId="6" quotePrefix="1" applyNumberFormat="1" applyFont="1" applyFill="1" applyBorder="1" applyAlignment="1">
      <alignment horizontal="center"/>
    </xf>
    <xf numFmtId="0" fontId="22" fillId="0" borderId="28" xfId="18" applyFont="1" applyFill="1" applyBorder="1" applyAlignment="1">
      <alignment horizontal="center"/>
    </xf>
    <xf numFmtId="0" fontId="7" fillId="0" borderId="28" xfId="18" quotePrefix="1" applyFont="1" applyFill="1" applyBorder="1" applyAlignment="1">
      <alignment horizontal="left"/>
    </xf>
    <xf numFmtId="0" fontId="7" fillId="0" borderId="28" xfId="18" applyFont="1" applyFill="1" applyBorder="1"/>
    <xf numFmtId="0" fontId="6" fillId="0" borderId="15" xfId="18" applyFont="1" applyFill="1" applyBorder="1" applyAlignment="1">
      <alignment horizontal="center"/>
    </xf>
    <xf numFmtId="164" fontId="6" fillId="0" borderId="19" xfId="6" quotePrefix="1" applyNumberFormat="1" applyFont="1" applyFill="1" applyBorder="1" applyAlignment="1">
      <alignment horizontal="center"/>
    </xf>
    <xf numFmtId="164" fontId="6" fillId="0" borderId="0" xfId="6" quotePrefix="1" applyNumberFormat="1" applyFont="1" applyFill="1" applyBorder="1" applyAlignment="1">
      <alignment horizontal="center"/>
    </xf>
    <xf numFmtId="164" fontId="6" fillId="0" borderId="0" xfId="6" applyNumberFormat="1" applyFont="1" applyFill="1" applyBorder="1" applyAlignment="1">
      <alignment horizontal="center"/>
    </xf>
    <xf numFmtId="164" fontId="6" fillId="0" borderId="15" xfId="6" applyNumberFormat="1" applyFont="1" applyFill="1" applyBorder="1"/>
    <xf numFmtId="169" fontId="6" fillId="0" borderId="0" xfId="6" applyNumberFormat="1" applyFont="1" applyFill="1" applyBorder="1" applyAlignment="1">
      <alignment horizontal="center"/>
    </xf>
    <xf numFmtId="38" fontId="6" fillId="0" borderId="0" xfId="6" applyNumberFormat="1" applyFont="1" applyFill="1" applyBorder="1" applyAlignment="1" applyProtection="1">
      <alignment horizontal="center"/>
      <protection locked="0"/>
    </xf>
    <xf numFmtId="38" fontId="20" fillId="0" borderId="0" xfId="18" applyNumberFormat="1" applyFont="1" applyFill="1" applyBorder="1" applyAlignment="1">
      <alignment horizontal="center"/>
    </xf>
    <xf numFmtId="40" fontId="20" fillId="0" borderId="0" xfId="18" applyNumberFormat="1" applyFont="1" applyFill="1" applyBorder="1"/>
    <xf numFmtId="164" fontId="7" fillId="0" borderId="0" xfId="6" applyNumberFormat="1" applyFont="1" applyFill="1" applyBorder="1" applyAlignment="1">
      <alignment horizontal="center"/>
    </xf>
    <xf numFmtId="164" fontId="6" fillId="0" borderId="13" xfId="6" applyNumberFormat="1" applyFont="1" applyFill="1" applyBorder="1"/>
    <xf numFmtId="0" fontId="6" fillId="0" borderId="13" xfId="18" applyFont="1" applyFill="1" applyBorder="1" applyAlignment="1" applyProtection="1">
      <alignment horizontal="center"/>
      <protection locked="0"/>
    </xf>
    <xf numFmtId="0" fontId="6" fillId="0" borderId="21" xfId="18" applyFont="1" applyFill="1" applyBorder="1" applyAlignment="1">
      <alignment horizontal="center"/>
    </xf>
    <xf numFmtId="0" fontId="6" fillId="0" borderId="21" xfId="18" applyFont="1" applyFill="1" applyBorder="1"/>
    <xf numFmtId="0" fontId="6" fillId="0" borderId="21" xfId="18" quotePrefix="1" applyFont="1" applyFill="1" applyBorder="1" applyAlignment="1">
      <alignment horizontal="center"/>
    </xf>
    <xf numFmtId="0" fontId="6" fillId="0" borderId="21" xfId="18" applyFont="1" applyFill="1" applyBorder="1" applyAlignment="1" applyProtection="1">
      <alignment horizontal="center"/>
      <protection locked="0"/>
    </xf>
    <xf numFmtId="0" fontId="6" fillId="0" borderId="22" xfId="18" applyFont="1" applyFill="1" applyBorder="1" applyAlignment="1">
      <alignment horizontal="center"/>
    </xf>
    <xf numFmtId="0" fontId="6" fillId="0" borderId="22" xfId="18" quotePrefix="1" applyFont="1" applyFill="1" applyBorder="1" applyAlignment="1">
      <alignment horizontal="center"/>
    </xf>
    <xf numFmtId="0" fontId="6" fillId="0" borderId="22" xfId="18" applyFont="1" applyFill="1" applyBorder="1" applyAlignment="1" applyProtection="1">
      <alignment horizontal="center"/>
      <protection locked="0"/>
    </xf>
    <xf numFmtId="0" fontId="6" fillId="0" borderId="23" xfId="18" applyFont="1" applyFill="1" applyBorder="1" applyAlignment="1">
      <alignment horizontal="center"/>
    </xf>
    <xf numFmtId="0" fontId="6" fillId="0" borderId="23" xfId="18" quotePrefix="1" applyFont="1" applyFill="1" applyBorder="1" applyAlignment="1">
      <alignment horizontal="center"/>
    </xf>
    <xf numFmtId="0" fontId="6" fillId="0" borderId="23" xfId="18" applyFont="1" applyFill="1" applyBorder="1"/>
    <xf numFmtId="0" fontId="6" fillId="0" borderId="23" xfId="18" applyFont="1" applyFill="1" applyBorder="1" applyAlignment="1" applyProtection="1">
      <alignment horizontal="center"/>
      <protection locked="0"/>
    </xf>
    <xf numFmtId="37" fontId="6" fillId="0" borderId="0" xfId="18" quotePrefix="1" applyNumberFormat="1" applyFont="1" applyFill="1" applyBorder="1" applyAlignment="1" applyProtection="1">
      <alignment horizontal="center"/>
      <protection locked="0"/>
    </xf>
    <xf numFmtId="0" fontId="6" fillId="0" borderId="0" xfId="18" quotePrefix="1" applyFont="1" applyFill="1" applyBorder="1" applyAlignment="1" applyProtection="1">
      <alignment horizontal="center"/>
      <protection locked="0"/>
    </xf>
    <xf numFmtId="0" fontId="6" fillId="0" borderId="19" xfId="18" applyFont="1" applyFill="1" applyBorder="1"/>
    <xf numFmtId="0" fontId="7" fillId="0" borderId="16" xfId="18" applyFont="1" applyFill="1" applyBorder="1" applyAlignment="1">
      <alignment horizontal="left"/>
    </xf>
    <xf numFmtId="0" fontId="6" fillId="0" borderId="15" xfId="18" applyFont="1" applyFill="1" applyBorder="1"/>
    <xf numFmtId="0" fontId="7" fillId="0" borderId="14" xfId="18" applyFont="1" applyFill="1" applyBorder="1" applyAlignment="1">
      <alignment horizontal="left"/>
    </xf>
    <xf numFmtId="0" fontId="6" fillId="0" borderId="0" xfId="18" quotePrefix="1" applyFont="1" applyFill="1" applyBorder="1" applyProtection="1">
      <protection locked="0"/>
    </xf>
    <xf numFmtId="0" fontId="6" fillId="0" borderId="13" xfId="18" applyFont="1" applyFill="1" applyBorder="1"/>
    <xf numFmtId="0" fontId="7" fillId="0" borderId="11" xfId="18" applyFont="1" applyFill="1" applyBorder="1" applyAlignment="1">
      <alignment horizontal="left"/>
    </xf>
    <xf numFmtId="0" fontId="6" fillId="0" borderId="0" xfId="18" applyFont="1" applyFill="1"/>
    <xf numFmtId="0" fontId="6" fillId="0" borderId="0" xfId="18" applyFont="1" applyFill="1" applyAlignment="1">
      <alignment horizontal="center"/>
    </xf>
    <xf numFmtId="164" fontId="6" fillId="0" borderId="0" xfId="18" applyNumberFormat="1" applyFont="1" applyFill="1"/>
    <xf numFmtId="0" fontId="7" fillId="0" borderId="0" xfId="18" applyFont="1" applyFill="1" applyBorder="1" applyAlignment="1">
      <alignment horizontal="right"/>
    </xf>
    <xf numFmtId="43" fontId="7" fillId="0" borderId="28" xfId="6" applyNumberFormat="1" applyFont="1" applyFill="1" applyBorder="1" applyAlignment="1">
      <alignment horizontal="right"/>
    </xf>
    <xf numFmtId="164" fontId="7" fillId="0" borderId="28" xfId="6" applyNumberFormat="1" applyFont="1" applyFill="1" applyBorder="1" applyAlignment="1">
      <alignment horizontal="right"/>
    </xf>
    <xf numFmtId="0" fontId="7" fillId="0" borderId="28" xfId="18" applyFont="1" applyFill="1" applyBorder="1" applyAlignment="1">
      <alignment horizontal="center"/>
    </xf>
    <xf numFmtId="0" fontId="7" fillId="0" borderId="27" xfId="18" applyFont="1" applyFill="1" applyBorder="1" applyAlignment="1"/>
    <xf numFmtId="164" fontId="6" fillId="0" borderId="0" xfId="6" applyNumberFormat="1" applyFont="1" applyFill="1"/>
    <xf numFmtId="169" fontId="6" fillId="0" borderId="0" xfId="6" applyNumberFormat="1" applyFont="1" applyFill="1" applyAlignment="1">
      <alignment horizontal="center"/>
    </xf>
    <xf numFmtId="43" fontId="6" fillId="0" borderId="21" xfId="6" applyFont="1" applyFill="1" applyBorder="1" applyAlignment="1">
      <alignment horizontal="center"/>
    </xf>
    <xf numFmtId="43" fontId="6" fillId="0" borderId="22" xfId="6" applyFont="1" applyFill="1" applyBorder="1" applyAlignment="1">
      <alignment horizontal="center"/>
    </xf>
    <xf numFmtId="43" fontId="6" fillId="0" borderId="23" xfId="6" applyFont="1" applyFill="1" applyBorder="1"/>
    <xf numFmtId="43" fontId="6" fillId="0" borderId="0" xfId="18" applyNumberFormat="1" applyFont="1" applyFill="1"/>
    <xf numFmtId="43" fontId="6" fillId="0" borderId="0" xfId="6" applyFont="1" applyFill="1"/>
    <xf numFmtId="0" fontId="6" fillId="0" borderId="0" xfId="18" applyFont="1" applyFill="1" applyAlignment="1">
      <alignment horizontal="right"/>
    </xf>
    <xf numFmtId="43" fontId="6" fillId="0" borderId="0" xfId="6" applyFont="1" applyFill="1" applyBorder="1" applyProtection="1">
      <protection locked="0"/>
    </xf>
    <xf numFmtId="0" fontId="8" fillId="0" borderId="0" xfId="18" applyFont="1" applyFill="1" applyBorder="1" applyAlignment="1" applyProtection="1">
      <alignment horizontal="center"/>
      <protection locked="0"/>
    </xf>
    <xf numFmtId="0" fontId="9" fillId="0" borderId="0" xfId="18" applyFont="1" applyFill="1" applyBorder="1" applyAlignment="1" applyProtection="1">
      <alignment horizontal="center"/>
      <protection locked="0"/>
    </xf>
    <xf numFmtId="164" fontId="7" fillId="0" borderId="0" xfId="6" applyNumberFormat="1" applyFont="1" applyFill="1" applyBorder="1" applyAlignment="1" applyProtection="1">
      <alignment horizontal="right"/>
      <protection locked="0"/>
    </xf>
    <xf numFmtId="164" fontId="6" fillId="0" borderId="0" xfId="6" applyNumberFormat="1" applyFont="1" applyFill="1" applyBorder="1" applyAlignment="1">
      <alignment horizontal="right"/>
    </xf>
    <xf numFmtId="164" fontId="6" fillId="0" borderId="0" xfId="6" applyNumberFormat="1" applyFont="1" applyFill="1" applyBorder="1" applyAlignment="1" applyProtection="1">
      <alignment horizontal="right"/>
      <protection locked="0"/>
    </xf>
    <xf numFmtId="0" fontId="6" fillId="0" borderId="0" xfId="18" applyFont="1" applyFill="1" applyBorder="1" applyAlignment="1">
      <alignment horizontal="right"/>
    </xf>
    <xf numFmtId="164" fontId="7" fillId="0" borderId="0" xfId="6" applyNumberFormat="1" applyFont="1" applyFill="1" applyBorder="1" applyAlignment="1">
      <alignment horizontal="right"/>
    </xf>
    <xf numFmtId="0" fontId="6" fillId="0" borderId="0" xfId="18" applyFont="1" applyFill="1" applyBorder="1" applyAlignment="1"/>
    <xf numFmtId="0" fontId="7" fillId="0" borderId="0" xfId="18" applyFont="1" applyFill="1" applyBorder="1"/>
    <xf numFmtId="0" fontId="7" fillId="0" borderId="28" xfId="18" applyFont="1" applyFill="1" applyBorder="1" applyAlignment="1"/>
    <xf numFmtId="164" fontId="6" fillId="0" borderId="15" xfId="6" applyNumberFormat="1" applyFont="1" applyFill="1" applyBorder="1" applyAlignment="1">
      <alignment horizontal="right"/>
    </xf>
    <xf numFmtId="182" fontId="6" fillId="0" borderId="0" xfId="18" applyNumberFormat="1" applyFont="1" applyFill="1" applyBorder="1" applyAlignment="1" applyProtection="1">
      <alignment horizontal="center"/>
      <protection locked="0"/>
    </xf>
    <xf numFmtId="164" fontId="6" fillId="0" borderId="0" xfId="6" quotePrefix="1" applyNumberFormat="1" applyFont="1" applyFill="1" applyBorder="1" applyAlignment="1">
      <alignment horizontal="right"/>
    </xf>
    <xf numFmtId="164" fontId="6" fillId="0" borderId="13" xfId="6" applyNumberFormat="1" applyFont="1" applyFill="1" applyBorder="1" applyAlignment="1">
      <alignment horizontal="right"/>
    </xf>
    <xf numFmtId="0" fontId="6" fillId="0" borderId="9" xfId="18" applyFont="1" applyFill="1" applyBorder="1"/>
    <xf numFmtId="43" fontId="6" fillId="0" borderId="0" xfId="6" quotePrefix="1" applyFont="1" applyFill="1" applyBorder="1" applyProtection="1">
      <protection locked="0"/>
    </xf>
    <xf numFmtId="0" fontId="6" fillId="0" borderId="12" xfId="18" applyFont="1" applyFill="1" applyBorder="1"/>
    <xf numFmtId="38" fontId="7" fillId="0" borderId="28" xfId="6" applyNumberFormat="1" applyFont="1" applyFill="1" applyBorder="1" applyAlignment="1">
      <alignment horizontal="right"/>
    </xf>
    <xf numFmtId="43" fontId="6" fillId="0" borderId="18" xfId="6" applyFont="1" applyFill="1" applyBorder="1"/>
    <xf numFmtId="43" fontId="6" fillId="0" borderId="0" xfId="6" applyNumberFormat="1" applyFont="1" applyFill="1" applyBorder="1" applyAlignment="1" applyProtection="1">
      <alignment horizontal="center"/>
      <protection locked="0"/>
    </xf>
    <xf numFmtId="38" fontId="6" fillId="0" borderId="0" xfId="18" applyNumberFormat="1" applyFont="1" applyFill="1"/>
    <xf numFmtId="43" fontId="83" fillId="0" borderId="0" xfId="20" applyNumberFormat="1" applyFill="1"/>
    <xf numFmtId="38" fontId="6" fillId="0" borderId="0" xfId="18" applyNumberFormat="1" applyFont="1" applyFill="1" applyBorder="1" applyAlignment="1">
      <alignment horizontal="center"/>
    </xf>
    <xf numFmtId="38" fontId="6" fillId="0" borderId="0" xfId="18" applyNumberFormat="1" applyFont="1" applyFill="1" applyBorder="1" applyAlignment="1" applyProtection="1">
      <alignment horizontal="center"/>
      <protection locked="0"/>
    </xf>
    <xf numFmtId="0" fontId="83" fillId="0" borderId="0" xfId="20" applyFill="1"/>
    <xf numFmtId="0" fontId="6" fillId="0" borderId="13" xfId="18" applyFont="1" applyFill="1" applyBorder="1" applyAlignment="1">
      <alignment horizontal="center"/>
    </xf>
    <xf numFmtId="0" fontId="7" fillId="0" borderId="0" xfId="18" applyFont="1" applyFill="1"/>
    <xf numFmtId="38" fontId="6" fillId="0" borderId="0" xfId="18" applyNumberFormat="1" applyFont="1" applyFill="1" applyAlignment="1">
      <alignment horizontal="center"/>
    </xf>
    <xf numFmtId="38" fontId="7" fillId="0" borderId="0" xfId="18" applyNumberFormat="1" applyFont="1" applyFill="1"/>
    <xf numFmtId="38" fontId="6" fillId="0" borderId="0" xfId="6" applyNumberFormat="1" applyFont="1" applyFill="1"/>
    <xf numFmtId="38" fontId="6" fillId="0" borderId="0" xfId="18" applyNumberFormat="1" applyFont="1" applyFill="1" applyBorder="1"/>
    <xf numFmtId="38" fontId="7" fillId="0" borderId="28" xfId="18" applyNumberFormat="1" applyFont="1" applyFill="1" applyBorder="1" applyAlignment="1">
      <alignment horizontal="right"/>
    </xf>
    <xf numFmtId="37" fontId="7" fillId="0" borderId="28" xfId="18" applyNumberFormat="1" applyFont="1" applyFill="1" applyBorder="1" applyAlignment="1">
      <alignment horizontal="right"/>
    </xf>
    <xf numFmtId="0" fontId="6" fillId="0" borderId="28" xfId="18" applyFont="1" applyFill="1" applyBorder="1"/>
    <xf numFmtId="0" fontId="7" fillId="0" borderId="27" xfId="18" applyFont="1" applyFill="1" applyBorder="1"/>
    <xf numFmtId="188" fontId="6" fillId="0" borderId="0" xfId="6" applyNumberFormat="1" applyFont="1" applyFill="1"/>
    <xf numFmtId="37" fontId="6" fillId="0" borderId="0" xfId="6" applyNumberFormat="1" applyFont="1" applyFill="1"/>
    <xf numFmtId="0" fontId="7" fillId="0" borderId="21" xfId="18" applyFont="1" applyFill="1" applyBorder="1" applyAlignment="1">
      <alignment horizontal="center"/>
    </xf>
    <xf numFmtId="43" fontId="6" fillId="0" borderId="21" xfId="6" quotePrefix="1" applyFont="1" applyFill="1" applyBorder="1" applyAlignment="1">
      <alignment horizontal="center"/>
    </xf>
    <xf numFmtId="0" fontId="6" fillId="0" borderId="19" xfId="18" applyFont="1" applyFill="1" applyBorder="1" applyAlignment="1">
      <alignment horizontal="center"/>
    </xf>
    <xf numFmtId="0" fontId="6" fillId="0" borderId="16" xfId="18" applyFont="1" applyFill="1" applyBorder="1" applyAlignment="1">
      <alignment horizontal="center"/>
    </xf>
    <xf numFmtId="0" fontId="7" fillId="0" borderId="22" xfId="18" applyFont="1" applyFill="1" applyBorder="1" applyAlignment="1">
      <alignment horizontal="center"/>
    </xf>
    <xf numFmtId="43" fontId="6" fillId="0" borderId="22" xfId="6" quotePrefix="1" applyFont="1" applyFill="1" applyBorder="1" applyAlignment="1">
      <alignment horizontal="center"/>
    </xf>
    <xf numFmtId="0" fontId="6" fillId="0" borderId="14" xfId="18" applyFont="1" applyFill="1" applyBorder="1" applyAlignment="1">
      <alignment horizontal="center"/>
    </xf>
    <xf numFmtId="43" fontId="6" fillId="0" borderId="23" xfId="6" applyFont="1" applyFill="1" applyBorder="1" applyAlignment="1">
      <alignment horizontal="center"/>
    </xf>
    <xf numFmtId="43" fontId="6" fillId="0" borderId="23" xfId="6" quotePrefix="1" applyFont="1" applyFill="1" applyBorder="1" applyAlignment="1">
      <alignment horizontal="center"/>
    </xf>
    <xf numFmtId="0" fontId="6" fillId="0" borderId="11" xfId="18" applyFont="1" applyFill="1" applyBorder="1" applyAlignment="1">
      <alignment horizontal="center"/>
    </xf>
    <xf numFmtId="0" fontId="7" fillId="0" borderId="0" xfId="18" quotePrefix="1" applyFont="1" applyFill="1" applyBorder="1" applyAlignment="1" applyProtection="1">
      <alignment horizontal="center"/>
      <protection locked="0"/>
    </xf>
    <xf numFmtId="164" fontId="6" fillId="0" borderId="0" xfId="6" applyNumberFormat="1" applyFont="1" applyFill="1" applyAlignment="1">
      <alignment horizontal="center"/>
    </xf>
    <xf numFmtId="169" fontId="6" fillId="0" borderId="0" xfId="6" applyNumberFormat="1" applyFont="1" applyFill="1"/>
    <xf numFmtId="43" fontId="6" fillId="0" borderId="0" xfId="6" applyFont="1" applyFill="1" applyAlignment="1">
      <alignment horizontal="center"/>
    </xf>
    <xf numFmtId="38" fontId="6" fillId="0" borderId="0" xfId="6" applyNumberFormat="1" applyFont="1" applyFill="1" applyAlignment="1">
      <alignment horizontal="center"/>
    </xf>
    <xf numFmtId="38" fontId="7" fillId="0" borderId="29" xfId="6" applyNumberFormat="1" applyFont="1" applyFill="1" applyBorder="1" applyAlignment="1"/>
    <xf numFmtId="38" fontId="7" fillId="0" borderId="28" xfId="6" applyNumberFormat="1" applyFont="1" applyFill="1" applyBorder="1" applyAlignment="1"/>
    <xf numFmtId="38" fontId="7" fillId="0" borderId="28" xfId="6" applyNumberFormat="1" applyFont="1" applyFill="1" applyBorder="1" applyAlignment="1">
      <alignment horizontal="center"/>
    </xf>
    <xf numFmtId="38" fontId="6" fillId="0" borderId="0" xfId="18" applyNumberFormat="1" applyFont="1" applyFill="1" applyBorder="1" applyAlignment="1"/>
    <xf numFmtId="0" fontId="7" fillId="0" borderId="22" xfId="0" applyFont="1" applyFill="1" applyBorder="1" applyAlignment="1">
      <alignment horizontal="left"/>
    </xf>
    <xf numFmtId="37" fontId="6" fillId="0" borderId="0" xfId="0" quotePrefix="1" applyNumberFormat="1" applyFont="1" applyFill="1" applyBorder="1" applyAlignment="1">
      <alignment horizontal="center"/>
    </xf>
    <xf numFmtId="0" fontId="27" fillId="0" borderId="0" xfId="0" applyFont="1" applyFill="1" applyBorder="1" applyAlignment="1">
      <alignment horizontal="center"/>
    </xf>
    <xf numFmtId="14" fontId="33" fillId="0" borderId="0" xfId="32" applyNumberFormat="1" applyFont="1" applyAlignment="1" applyProtection="1">
      <alignment horizontal="center"/>
    </xf>
    <xf numFmtId="0" fontId="48" fillId="0" borderId="0" xfId="32" applyFont="1" applyAlignment="1" applyProtection="1"/>
    <xf numFmtId="0" fontId="33" fillId="0" borderId="0" xfId="32" applyFont="1" applyAlignment="1" applyProtection="1">
      <alignment horizontal="left"/>
    </xf>
    <xf numFmtId="5" fontId="43" fillId="27" borderId="0" xfId="32" applyNumberFormat="1" applyFont="1" applyFill="1" applyProtection="1">
      <protection locked="0"/>
    </xf>
    <xf numFmtId="5" fontId="33" fillId="27" borderId="0" xfId="32" applyNumberFormat="1" applyFont="1" applyFill="1" applyProtection="1"/>
    <xf numFmtId="10" fontId="43" fillId="0" borderId="0" xfId="32" applyNumberFormat="1" applyFont="1" applyProtection="1">
      <protection locked="0"/>
    </xf>
    <xf numFmtId="174" fontId="43" fillId="0" borderId="0" xfId="32" applyNumberFormat="1" applyFont="1" applyAlignment="1" applyProtection="1">
      <alignment horizontal="left"/>
      <protection locked="0"/>
    </xf>
    <xf numFmtId="0" fontId="33" fillId="0" borderId="0" xfId="0" applyFont="1" applyAlignment="1" applyProtection="1"/>
    <xf numFmtId="0" fontId="33" fillId="0" borderId="0" xfId="24" applyFont="1"/>
    <xf numFmtId="0" fontId="33" fillId="0" borderId="0" xfId="32" applyFont="1" applyAlignment="1">
      <alignment horizontal="center"/>
    </xf>
    <xf numFmtId="164" fontId="33" fillId="0" borderId="0" xfId="1" applyNumberFormat="1" applyFont="1"/>
    <xf numFmtId="0" fontId="27" fillId="0" borderId="0" xfId="32" applyFont="1" applyAlignment="1">
      <alignment horizontal="center"/>
    </xf>
    <xf numFmtId="0" fontId="27" fillId="0" borderId="0" xfId="32" applyFont="1" applyAlignment="1" applyProtection="1">
      <alignment horizontal="center"/>
    </xf>
    <xf numFmtId="0" fontId="50" fillId="0" borderId="0" xfId="32" applyFont="1"/>
    <xf numFmtId="0" fontId="51" fillId="0" borderId="0" xfId="32" applyFont="1"/>
    <xf numFmtId="164" fontId="33" fillId="0" borderId="25" xfId="1" applyNumberFormat="1" applyFont="1" applyFill="1" applyBorder="1"/>
    <xf numFmtId="164" fontId="33" fillId="0" borderId="25" xfId="0" applyNumberFormat="1" applyFont="1" applyBorder="1"/>
    <xf numFmtId="0" fontId="33" fillId="0" borderId="25" xfId="0" applyFont="1" applyBorder="1"/>
    <xf numFmtId="164" fontId="33" fillId="0" borderId="0" xfId="1" applyNumberFormat="1" applyFont="1" applyFill="1" applyBorder="1"/>
    <xf numFmtId="0" fontId="33" fillId="0" borderId="0" xfId="32" applyFont="1" applyFill="1" applyAlignment="1">
      <alignment horizontal="right"/>
    </xf>
    <xf numFmtId="0" fontId="33" fillId="0" borderId="0" xfId="32" applyFont="1" applyFill="1" applyAlignment="1">
      <alignment horizontal="center"/>
    </xf>
    <xf numFmtId="37" fontId="33" fillId="0" borderId="0" xfId="32" applyNumberFormat="1" applyFont="1" applyFill="1" applyProtection="1"/>
    <xf numFmtId="7" fontId="33" fillId="0" borderId="0" xfId="32" applyNumberFormat="1" applyFont="1" applyFill="1" applyProtection="1"/>
    <xf numFmtId="0" fontId="50" fillId="0" borderId="0" xfId="32" applyFont="1" applyFill="1"/>
    <xf numFmtId="10" fontId="33" fillId="0" borderId="0" xfId="32" applyNumberFormat="1" applyFont="1" applyFill="1" applyAlignment="1" applyProtection="1">
      <alignment horizontal="center"/>
    </xf>
    <xf numFmtId="0" fontId="27" fillId="0" borderId="0" xfId="0" applyFont="1" applyFill="1" applyAlignment="1">
      <alignment horizontal="left"/>
    </xf>
    <xf numFmtId="0" fontId="40" fillId="0" borderId="0" xfId="0" applyFont="1" applyFill="1"/>
    <xf numFmtId="0" fontId="52" fillId="0" borderId="0" xfId="0" applyFont="1" applyFill="1" applyAlignment="1">
      <alignment wrapText="1"/>
    </xf>
    <xf numFmtId="0" fontId="43" fillId="0" borderId="0" xfId="0" applyFont="1" applyFill="1" applyAlignment="1">
      <alignment wrapText="1"/>
    </xf>
    <xf numFmtId="0" fontId="52" fillId="0" borderId="0" xfId="0" applyFont="1" applyFill="1"/>
    <xf numFmtId="0" fontId="53" fillId="0" borderId="0" xfId="0" applyFont="1" applyFill="1"/>
    <xf numFmtId="0" fontId="52" fillId="0" borderId="0" xfId="0" applyFont="1" applyFill="1" applyAlignment="1">
      <alignment horizontal="left" indent="1"/>
    </xf>
    <xf numFmtId="0" fontId="33" fillId="0" borderId="0" xfId="16" applyFont="1"/>
    <xf numFmtId="0" fontId="27" fillId="0" borderId="0" xfId="0" applyFont="1" applyFill="1" applyAlignment="1"/>
    <xf numFmtId="0" fontId="33" fillId="0" borderId="0" xfId="0" applyFont="1" applyAlignment="1">
      <alignment horizontal="centerContinuous"/>
    </xf>
    <xf numFmtId="0" fontId="33" fillId="0" borderId="0" xfId="16" applyFont="1" applyAlignment="1">
      <alignment horizontal="center"/>
    </xf>
    <xf numFmtId="0" fontId="33" fillId="0" borderId="18" xfId="16" applyFont="1" applyBorder="1" applyAlignment="1">
      <alignment horizontal="center"/>
    </xf>
    <xf numFmtId="0" fontId="33" fillId="0" borderId="18" xfId="16" applyFont="1" applyBorder="1"/>
    <xf numFmtId="0" fontId="33" fillId="0" borderId="0" xfId="26" applyFont="1" applyFill="1"/>
    <xf numFmtId="0" fontId="27" fillId="0" borderId="0" xfId="26" applyFont="1" applyFill="1"/>
    <xf numFmtId="0" fontId="33" fillId="0" borderId="0" xfId="26" applyFont="1" applyFill="1" applyBorder="1"/>
    <xf numFmtId="0" fontId="33" fillId="0" borderId="0" xfId="26" applyFont="1" applyFill="1" applyBorder="1" applyAlignment="1">
      <alignment horizontal="center"/>
    </xf>
    <xf numFmtId="37" fontId="33" fillId="0" borderId="0" xfId="27" applyFont="1" applyAlignment="1"/>
    <xf numFmtId="37" fontId="33" fillId="0" borderId="0" xfId="28" applyFont="1" applyAlignment="1"/>
    <xf numFmtId="37" fontId="33" fillId="0" borderId="0" xfId="29" applyFont="1"/>
    <xf numFmtId="37" fontId="33" fillId="0" borderId="0" xfId="29" applyFont="1" applyAlignment="1" applyProtection="1">
      <alignment horizontal="right"/>
    </xf>
    <xf numFmtId="37" fontId="27" fillId="0" borderId="0" xfId="29" applyFont="1"/>
    <xf numFmtId="37" fontId="33" fillId="0" borderId="0" xfId="29" applyFont="1" applyAlignment="1" applyProtection="1">
      <alignment horizontal="center"/>
    </xf>
    <xf numFmtId="37" fontId="33" fillId="0" borderId="0" xfId="29" applyFont="1" applyProtection="1"/>
    <xf numFmtId="37" fontId="33" fillId="0" borderId="0" xfId="29" applyFont="1" applyAlignment="1" applyProtection="1">
      <alignment horizontal="left"/>
    </xf>
    <xf numFmtId="37" fontId="33" fillId="0" borderId="0" xfId="29" applyFont="1" applyAlignment="1" applyProtection="1">
      <alignment horizontal="fill"/>
    </xf>
    <xf numFmtId="37" fontId="33" fillId="0" borderId="0" xfId="29" quotePrefix="1" applyFont="1" applyAlignment="1" applyProtection="1">
      <alignment horizontal="left"/>
    </xf>
    <xf numFmtId="0" fontId="33" fillId="0" borderId="0" xfId="0" applyFont="1" applyFill="1" applyAlignment="1">
      <alignment horizontal="centerContinuous"/>
    </xf>
    <xf numFmtId="179" fontId="33" fillId="0" borderId="0" xfId="0" applyNumberFormat="1" applyFont="1" applyFill="1" applyAlignment="1">
      <alignment horizontal="centerContinuous" vertical="justify"/>
    </xf>
    <xf numFmtId="179" fontId="33" fillId="0" borderId="0" xfId="1" applyNumberFormat="1" applyFont="1" applyFill="1" applyAlignment="1">
      <alignment horizontal="centerContinuous" vertical="justify"/>
    </xf>
    <xf numFmtId="38" fontId="33" fillId="0" borderId="0" xfId="0" applyNumberFormat="1" applyFont="1" applyFill="1" applyAlignment="1">
      <alignment horizontal="centerContinuous"/>
    </xf>
    <xf numFmtId="0" fontId="33" fillId="0" borderId="0" xfId="0" applyFont="1" applyFill="1" applyAlignment="1" applyProtection="1"/>
    <xf numFmtId="179" fontId="33" fillId="0" borderId="0" xfId="0" applyNumberFormat="1" applyFont="1" applyFill="1" applyAlignment="1" applyProtection="1">
      <alignment vertical="justify"/>
    </xf>
    <xf numFmtId="179" fontId="33" fillId="0" borderId="0" xfId="0" applyNumberFormat="1" applyFont="1" applyFill="1" applyAlignment="1" applyProtection="1">
      <alignment horizontal="right" vertical="justify"/>
    </xf>
    <xf numFmtId="38" fontId="33" fillId="0" borderId="0" xfId="0" applyNumberFormat="1" applyFont="1" applyFill="1" applyAlignment="1">
      <alignment horizontal="left"/>
    </xf>
    <xf numFmtId="179" fontId="33" fillId="0" borderId="0" xfId="1" applyNumberFormat="1" applyFont="1" applyFill="1" applyBorder="1" applyAlignment="1">
      <alignment horizontal="center" vertical="justify"/>
    </xf>
    <xf numFmtId="0" fontId="33" fillId="0" borderId="0" xfId="0" applyFont="1" applyFill="1" applyAlignment="1" applyProtection="1">
      <alignment horizontal="center"/>
    </xf>
    <xf numFmtId="179" fontId="33" fillId="0" borderId="0" xfId="1" applyNumberFormat="1" applyFont="1" applyFill="1" applyAlignment="1">
      <alignment horizontal="right" vertical="justify"/>
    </xf>
    <xf numFmtId="179" fontId="33" fillId="0" borderId="0" xfId="0" applyNumberFormat="1" applyFont="1" applyFill="1" applyAlignment="1" applyProtection="1">
      <alignment horizontal="center" vertical="justify"/>
    </xf>
    <xf numFmtId="0" fontId="33" fillId="0" borderId="18" xfId="0" applyFont="1" applyFill="1" applyBorder="1" applyAlignment="1" applyProtection="1">
      <alignment horizontal="center"/>
    </xf>
    <xf numFmtId="179" fontId="33" fillId="0" borderId="18" xfId="0" applyNumberFormat="1" applyFont="1" applyFill="1" applyBorder="1" applyAlignment="1" applyProtection="1">
      <alignment vertical="justify"/>
    </xf>
    <xf numFmtId="179" fontId="33" fillId="0" borderId="18" xfId="1" applyNumberFormat="1" applyFont="1" applyFill="1" applyBorder="1" applyAlignment="1">
      <alignment vertical="justify"/>
    </xf>
    <xf numFmtId="179" fontId="33" fillId="0" borderId="18" xfId="0" applyNumberFormat="1" applyFont="1" applyFill="1" applyBorder="1" applyAlignment="1" applyProtection="1">
      <alignment horizontal="center" vertical="justify"/>
    </xf>
    <xf numFmtId="179" fontId="33" fillId="0" borderId="18" xfId="1" applyNumberFormat="1" applyFont="1" applyFill="1" applyBorder="1" applyAlignment="1">
      <alignment horizontal="left" vertical="justify"/>
    </xf>
    <xf numFmtId="38" fontId="33" fillId="0" borderId="18" xfId="0" applyNumberFormat="1" applyFont="1" applyFill="1" applyBorder="1" applyAlignment="1">
      <alignment horizontal="center"/>
    </xf>
    <xf numFmtId="0" fontId="33" fillId="0" borderId="0" xfId="0" applyFont="1" applyFill="1" applyAlignment="1" applyProtection="1">
      <alignment horizontal="left"/>
    </xf>
    <xf numFmtId="0" fontId="33" fillId="0" borderId="0" xfId="0" quotePrefix="1" applyFont="1" applyFill="1" applyAlignment="1" applyProtection="1">
      <alignment horizontal="left"/>
    </xf>
    <xf numFmtId="0" fontId="33" fillId="0" borderId="0" xfId="0" quotePrefix="1" applyFont="1" applyFill="1" applyAlignment="1">
      <alignment horizontal="left"/>
    </xf>
    <xf numFmtId="181" fontId="33" fillId="0" borderId="0" xfId="0" applyNumberFormat="1" applyFont="1" applyFill="1"/>
    <xf numFmtId="179" fontId="33" fillId="0" borderId="0" xfId="0" applyNumberFormat="1" applyFont="1" applyFill="1" applyAlignment="1">
      <alignment horizontal="right" vertical="justify"/>
    </xf>
    <xf numFmtId="179" fontId="33" fillId="0" borderId="0" xfId="0" applyNumberFormat="1" applyFont="1" applyFill="1" applyAlignment="1">
      <alignment horizontal="right"/>
    </xf>
    <xf numFmtId="0" fontId="33" fillId="0" borderId="0" xfId="30" applyFont="1"/>
    <xf numFmtId="0" fontId="33" fillId="0" borderId="0" xfId="30" applyFont="1" applyAlignment="1">
      <alignment horizontal="center"/>
    </xf>
    <xf numFmtId="38" fontId="33" fillId="0" borderId="0" xfId="30" applyNumberFormat="1" applyFont="1" applyAlignment="1">
      <alignment horizontal="center"/>
    </xf>
    <xf numFmtId="0" fontId="33" fillId="0" borderId="0" xfId="30" quotePrefix="1" applyFont="1" applyAlignment="1">
      <alignment horizontal="center"/>
    </xf>
    <xf numFmtId="0" fontId="33" fillId="0" borderId="18" xfId="30" applyFont="1" applyBorder="1" applyAlignment="1">
      <alignment horizontal="center"/>
    </xf>
    <xf numFmtId="0" fontId="33" fillId="0" borderId="18" xfId="30" quotePrefix="1" applyFont="1" applyBorder="1" applyAlignment="1">
      <alignment horizontal="center"/>
    </xf>
    <xf numFmtId="38" fontId="33" fillId="0" borderId="18" xfId="30" applyNumberFormat="1" applyFont="1" applyBorder="1" applyAlignment="1">
      <alignment horizontal="center"/>
    </xf>
    <xf numFmtId="38" fontId="33" fillId="0" borderId="0" xfId="30" applyNumberFormat="1" applyFont="1"/>
    <xf numFmtId="0" fontId="33" fillId="0" borderId="0" xfId="31" applyFont="1"/>
    <xf numFmtId="0" fontId="33" fillId="0" borderId="0" xfId="31" applyFont="1" applyAlignment="1">
      <alignment horizontal="centerContinuous"/>
    </xf>
    <xf numFmtId="0" fontId="33" fillId="0" borderId="0" xfId="31" applyFont="1" applyAlignment="1">
      <alignment horizontal="center"/>
    </xf>
    <xf numFmtId="0" fontId="33" fillId="0" borderId="18" xfId="31" applyFont="1" applyBorder="1" applyAlignment="1">
      <alignment horizontal="center"/>
    </xf>
    <xf numFmtId="38" fontId="33" fillId="0" borderId="0" xfId="31" applyNumberFormat="1" applyFont="1"/>
    <xf numFmtId="38" fontId="33" fillId="0" borderId="0" xfId="31" applyNumberFormat="1" applyFont="1" applyAlignment="1">
      <alignment horizontal="centerContinuous"/>
    </xf>
    <xf numFmtId="38" fontId="33" fillId="0" borderId="0" xfId="31" applyNumberFormat="1" applyFont="1" applyAlignment="1">
      <alignment horizontal="center"/>
    </xf>
    <xf numFmtId="38" fontId="33" fillId="0" borderId="0" xfId="31" quotePrefix="1" applyNumberFormat="1" applyFont="1" applyAlignment="1">
      <alignment horizontal="center"/>
    </xf>
    <xf numFmtId="38" fontId="33" fillId="0" borderId="18" xfId="31" applyNumberFormat="1" applyFont="1" applyBorder="1" applyAlignment="1">
      <alignment horizontal="center"/>
    </xf>
    <xf numFmtId="0" fontId="38" fillId="0" borderId="0" xfId="16" applyFont="1"/>
    <xf numFmtId="0" fontId="27" fillId="0" borderId="0" xfId="0" applyFont="1" applyBorder="1" applyAlignment="1">
      <alignment horizontal="centerContinuous"/>
    </xf>
    <xf numFmtId="0" fontId="33" fillId="0" borderId="0" xfId="16" quotePrefix="1" applyFont="1" applyAlignment="1">
      <alignment horizontal="center"/>
    </xf>
    <xf numFmtId="0" fontId="27" fillId="0" borderId="0" xfId="0" applyFont="1" applyAlignment="1"/>
    <xf numFmtId="0" fontId="27" fillId="0" borderId="0" xfId="16" applyFont="1" applyAlignment="1"/>
    <xf numFmtId="0" fontId="20" fillId="0" borderId="14" xfId="0" quotePrefix="1" applyFont="1" applyFill="1" applyBorder="1"/>
    <xf numFmtId="0" fontId="6" fillId="0" borderId="0" xfId="0" applyFont="1" applyFill="1" applyBorder="1" applyAlignment="1" applyProtection="1">
      <alignment horizontal="left"/>
      <protection locked="0"/>
    </xf>
    <xf numFmtId="37" fontId="10" fillId="0" borderId="0" xfId="1" applyNumberFormat="1" applyFont="1" applyFill="1" applyBorder="1" applyAlignment="1" applyProtection="1">
      <alignment horizontal="right"/>
      <protection locked="0"/>
    </xf>
    <xf numFmtId="37" fontId="10" fillId="0" borderId="18" xfId="1" applyNumberFormat="1" applyFont="1" applyFill="1" applyBorder="1" applyAlignment="1" applyProtection="1">
      <alignment horizontal="right"/>
      <protection locked="0"/>
    </xf>
    <xf numFmtId="0" fontId="7" fillId="0" borderId="14" xfId="0" applyFont="1" applyFill="1" applyBorder="1" applyAlignment="1">
      <alignment horizontal="left"/>
    </xf>
    <xf numFmtId="37" fontId="6" fillId="0" borderId="0" xfId="3" applyNumberFormat="1" applyFont="1" applyFill="1" applyBorder="1"/>
    <xf numFmtId="43" fontId="6" fillId="0" borderId="0" xfId="1" applyFont="1" applyFill="1" applyBorder="1"/>
    <xf numFmtId="0" fontId="32" fillId="0" borderId="0" xfId="0" applyFont="1" applyAlignment="1">
      <alignment horizontal="center"/>
    </xf>
    <xf numFmtId="0" fontId="38" fillId="0" borderId="0" xfId="0" applyFont="1"/>
    <xf numFmtId="0" fontId="32" fillId="0" borderId="0" xfId="0" applyFont="1"/>
    <xf numFmtId="49" fontId="38" fillId="0" borderId="0" xfId="0" applyNumberFormat="1" applyFont="1"/>
    <xf numFmtId="49" fontId="33" fillId="0" borderId="0" xfId="0" applyNumberFormat="1" applyFont="1"/>
    <xf numFmtId="0" fontId="54" fillId="0" borderId="14" xfId="0" applyFont="1" applyFill="1" applyBorder="1" applyAlignment="1">
      <alignment horizontal="left"/>
    </xf>
    <xf numFmtId="0" fontId="6" fillId="0" borderId="0" xfId="0" applyFont="1" applyAlignment="1">
      <alignment horizontal="center" vertical="top"/>
    </xf>
    <xf numFmtId="0" fontId="6" fillId="0" borderId="18" xfId="0" applyFont="1" applyBorder="1" applyAlignment="1">
      <alignment horizontal="center" vertical="top"/>
    </xf>
    <xf numFmtId="164" fontId="6" fillId="0" borderId="0" xfId="0" applyNumberFormat="1" applyFont="1"/>
    <xf numFmtId="164" fontId="6" fillId="0" borderId="0" xfId="0" applyNumberFormat="1" applyFont="1" applyFill="1"/>
    <xf numFmtId="164" fontId="6" fillId="0" borderId="18" xfId="0" applyNumberFormat="1" applyFont="1" applyBorder="1"/>
    <xf numFmtId="0" fontId="6" fillId="0" borderId="0" xfId="0" applyFont="1" applyFill="1" applyAlignment="1">
      <alignment horizontal="center" vertical="top"/>
    </xf>
    <xf numFmtId="0" fontId="6" fillId="0" borderId="0" xfId="0" applyFont="1" applyFill="1" applyBorder="1" applyAlignment="1" applyProtection="1">
      <alignment horizontal="center"/>
      <protection locked="0"/>
    </xf>
    <xf numFmtId="43" fontId="6" fillId="0" borderId="0" xfId="1" applyFont="1" applyFill="1" applyBorder="1" applyProtection="1">
      <protection locked="0"/>
    </xf>
    <xf numFmtId="0" fontId="7" fillId="0" borderId="21" xfId="0" applyFont="1" applyFill="1" applyBorder="1" applyAlignment="1">
      <alignment horizontal="left"/>
    </xf>
    <xf numFmtId="0" fontId="6" fillId="0" borderId="19" xfId="0" applyFont="1" applyFill="1" applyBorder="1"/>
    <xf numFmtId="0" fontId="6" fillId="0" borderId="0" xfId="1" quotePrefix="1" applyNumberFormat="1" applyFont="1" applyFill="1" applyBorder="1" applyAlignment="1" applyProtection="1">
      <alignment horizontal="center"/>
      <protection locked="0"/>
    </xf>
    <xf numFmtId="0" fontId="6" fillId="0" borderId="0" xfId="0" quotePrefix="1" applyFont="1" applyFill="1" applyBorder="1" applyAlignment="1" applyProtection="1">
      <alignment horizontal="center"/>
      <protection locked="0"/>
    </xf>
    <xf numFmtId="164" fontId="7" fillId="0" borderId="0" xfId="1" applyNumberFormat="1" applyFont="1" applyFill="1" applyBorder="1"/>
    <xf numFmtId="164" fontId="6" fillId="0" borderId="0" xfId="1" quotePrefix="1" applyNumberFormat="1" applyFont="1" applyFill="1" applyBorder="1" applyAlignment="1" applyProtection="1">
      <alignment horizontal="center"/>
      <protection locked="0"/>
    </xf>
    <xf numFmtId="0" fontId="6" fillId="0" borderId="0" xfId="16" applyFont="1" applyFill="1" applyBorder="1" applyAlignment="1">
      <alignment horizontal="right"/>
    </xf>
    <xf numFmtId="0" fontId="6" fillId="0" borderId="0" xfId="0" applyFont="1" applyAlignment="1"/>
    <xf numFmtId="0" fontId="6" fillId="0" borderId="0" xfId="16" applyFont="1" applyFill="1" applyBorder="1" applyAlignment="1"/>
    <xf numFmtId="0" fontId="55" fillId="0" borderId="0" xfId="0" applyFont="1"/>
    <xf numFmtId="0" fontId="55" fillId="0" borderId="0" xfId="0" applyFont="1" applyFill="1" applyBorder="1" applyAlignment="1">
      <alignment horizontal="center"/>
    </xf>
    <xf numFmtId="0" fontId="6" fillId="0" borderId="21" xfId="0" quotePrefix="1" applyFont="1" applyFill="1" applyBorder="1" applyAlignment="1">
      <alignment horizontal="center"/>
    </xf>
    <xf numFmtId="164" fontId="13" fillId="0" borderId="28" xfId="0" quotePrefix="1" applyNumberFormat="1" applyFont="1" applyFill="1" applyBorder="1" applyAlignment="1">
      <alignment horizontal="center"/>
    </xf>
    <xf numFmtId="164" fontId="6" fillId="0" borderId="0" xfId="0" applyNumberFormat="1" applyFont="1" applyFill="1" applyBorder="1" applyAlignment="1">
      <alignment horizontal="center"/>
    </xf>
    <xf numFmtId="0" fontId="6" fillId="0" borderId="9" xfId="0" quotePrefix="1" applyFont="1" applyFill="1" applyBorder="1" applyAlignment="1">
      <alignment horizontal="center"/>
    </xf>
    <xf numFmtId="0" fontId="6" fillId="0" borderId="0" xfId="0" applyNumberFormat="1" applyFont="1" applyFill="1" applyBorder="1" applyAlignment="1" applyProtection="1"/>
    <xf numFmtId="38" fontId="33" fillId="0" borderId="0" xfId="0" applyNumberFormat="1" applyFont="1" applyFill="1" applyAlignment="1">
      <alignment horizontal="center"/>
    </xf>
    <xf numFmtId="181" fontId="33" fillId="0" borderId="0" xfId="1" applyNumberFormat="1" applyFont="1" applyFill="1"/>
    <xf numFmtId="164" fontId="20" fillId="0" borderId="0" xfId="18" applyNumberFormat="1" applyFont="1" applyFill="1" applyBorder="1"/>
    <xf numFmtId="164" fontId="58" fillId="0" borderId="0" xfId="6" applyNumberFormat="1" applyFont="1" applyFill="1" applyBorder="1" applyProtection="1"/>
    <xf numFmtId="164" fontId="56" fillId="0" borderId="0" xfId="18" applyNumberFormat="1" applyFont="1" applyFill="1" applyBorder="1" applyAlignment="1">
      <alignment horizontal="center"/>
    </xf>
    <xf numFmtId="0" fontId="57" fillId="0" borderId="0" xfId="0" applyFont="1" applyFill="1" applyBorder="1" applyAlignment="1">
      <alignment horizontal="center"/>
    </xf>
    <xf numFmtId="0" fontId="6" fillId="0" borderId="0" xfId="0" applyFont="1" applyFill="1" applyAlignment="1">
      <alignment horizontal="center"/>
    </xf>
    <xf numFmtId="38" fontId="20" fillId="0" borderId="0" xfId="18" applyNumberFormat="1" applyFont="1" applyFill="1" applyBorder="1"/>
    <xf numFmtId="0" fontId="6" fillId="0" borderId="0" xfId="16" applyFont="1" applyFill="1" applyAlignment="1">
      <alignment wrapText="1"/>
    </xf>
    <xf numFmtId="164" fontId="6" fillId="0" borderId="0" xfId="1" applyNumberFormat="1" applyFont="1"/>
    <xf numFmtId="164" fontId="6" fillId="0" borderId="0" xfId="1" applyNumberFormat="1" applyFont="1" applyFill="1" applyBorder="1" applyAlignment="1" applyProtection="1">
      <alignment horizontal="center"/>
      <protection locked="0"/>
    </xf>
    <xf numFmtId="164" fontId="85" fillId="0" borderId="0" xfId="1" applyNumberFormat="1" applyFont="1" applyFill="1"/>
    <xf numFmtId="37" fontId="85" fillId="0" borderId="0" xfId="21" applyNumberFormat="1" applyFont="1" applyFill="1"/>
    <xf numFmtId="0" fontId="7" fillId="0" borderId="27" xfId="18" applyFont="1" applyFill="1" applyBorder="1" applyAlignment="1">
      <alignment horizontal="center"/>
    </xf>
    <xf numFmtId="164" fontId="85" fillId="0" borderId="0" xfId="20" applyNumberFormat="1" applyFont="1" applyFill="1"/>
    <xf numFmtId="37" fontId="85" fillId="0" borderId="0" xfId="20" applyNumberFormat="1" applyFont="1" applyFill="1"/>
    <xf numFmtId="164" fontId="6" fillId="0" borderId="0" xfId="1" applyNumberFormat="1" applyFont="1" applyFill="1"/>
    <xf numFmtId="0" fontId="85" fillId="0" borderId="0" xfId="20" applyFont="1" applyFill="1"/>
    <xf numFmtId="41" fontId="85" fillId="0" borderId="0" xfId="20" applyNumberFormat="1" applyFont="1" applyFill="1"/>
    <xf numFmtId="0" fontId="7" fillId="0" borderId="14" xfId="18" applyFont="1" applyFill="1" applyBorder="1"/>
    <xf numFmtId="10" fontId="59" fillId="0" borderId="0" xfId="36" applyNumberFormat="1" applyFont="1"/>
    <xf numFmtId="0" fontId="85" fillId="0" borderId="0" xfId="21" applyFont="1" applyFill="1"/>
    <xf numFmtId="0" fontId="6" fillId="0" borderId="0" xfId="16" applyFont="1"/>
    <xf numFmtId="43" fontId="7" fillId="0" borderId="28" xfId="1" applyFont="1" applyFill="1" applyBorder="1" applyAlignment="1">
      <alignment horizontal="right"/>
    </xf>
    <xf numFmtId="164" fontId="7" fillId="0" borderId="28" xfId="1" applyNumberFormat="1" applyFont="1" applyFill="1" applyBorder="1" applyAlignment="1">
      <alignment horizontal="right"/>
    </xf>
    <xf numFmtId="43" fontId="6" fillId="0" borderId="0" xfId="1" applyFont="1" applyFill="1" applyBorder="1" applyAlignment="1"/>
    <xf numFmtId="164" fontId="85" fillId="0" borderId="0" xfId="1" applyNumberFormat="1" applyFont="1" applyFill="1" applyAlignment="1"/>
    <xf numFmtId="41" fontId="6" fillId="0" borderId="0" xfId="18" applyNumberFormat="1" applyFont="1" applyFill="1" applyBorder="1" applyAlignment="1">
      <alignment horizontal="center"/>
    </xf>
    <xf numFmtId="0" fontId="85" fillId="0" borderId="0" xfId="20" applyFont="1" applyFill="1" applyAlignment="1">
      <alignment horizontal="center"/>
    </xf>
    <xf numFmtId="0" fontId="85" fillId="0" borderId="0" xfId="16" applyFont="1" applyFill="1" applyAlignment="1">
      <alignment horizontal="center"/>
    </xf>
    <xf numFmtId="0" fontId="85" fillId="0" borderId="0" xfId="21" applyFont="1" applyFill="1" applyAlignment="1">
      <alignment horizontal="center"/>
    </xf>
    <xf numFmtId="0" fontId="24" fillId="0" borderId="0" xfId="0" applyFont="1" applyFill="1" applyBorder="1" applyProtection="1">
      <protection locked="0"/>
    </xf>
    <xf numFmtId="0" fontId="24" fillId="0" borderId="0" xfId="0" quotePrefix="1" applyFont="1" applyFill="1" applyBorder="1" applyAlignment="1" applyProtection="1">
      <alignment horizontal="center"/>
      <protection locked="0"/>
    </xf>
    <xf numFmtId="37" fontId="10" fillId="0" borderId="22" xfId="0" quotePrefix="1" applyNumberFormat="1" applyFont="1" applyFill="1" applyBorder="1" applyAlignment="1">
      <alignment horizontal="center"/>
    </xf>
    <xf numFmtId="37" fontId="10" fillId="0" borderId="21" xfId="0" quotePrefix="1" applyNumberFormat="1" applyFont="1" applyFill="1" applyBorder="1" applyAlignment="1">
      <alignment horizontal="center"/>
    </xf>
    <xf numFmtId="0" fontId="24" fillId="0" borderId="12" xfId="0" applyFont="1" applyFill="1" applyBorder="1" applyProtection="1">
      <protection locked="0"/>
    </xf>
    <xf numFmtId="164" fontId="26" fillId="0" borderId="0" xfId="1" applyNumberFormat="1" applyFont="1" applyFill="1" applyBorder="1"/>
    <xf numFmtId="37" fontId="22" fillId="0" borderId="0" xfId="0" applyNumberFormat="1" applyFont="1" applyFill="1" applyBorder="1"/>
    <xf numFmtId="164" fontId="24" fillId="0" borderId="0" xfId="1" applyNumberFormat="1" applyFont="1" applyFill="1" applyBorder="1" applyProtection="1">
      <protection locked="0"/>
    </xf>
    <xf numFmtId="164" fontId="22" fillId="0" borderId="0" xfId="1" applyNumberFormat="1" applyFont="1" applyFill="1" applyBorder="1" applyProtection="1">
      <protection locked="0"/>
    </xf>
    <xf numFmtId="0" fontId="27" fillId="0" borderId="22" xfId="0" applyFont="1" applyFill="1" applyBorder="1" applyAlignment="1">
      <alignment horizontal="left"/>
    </xf>
    <xf numFmtId="0" fontId="27" fillId="0" borderId="21" xfId="0" applyFont="1" applyFill="1" applyBorder="1" applyAlignment="1">
      <alignment horizontal="left"/>
    </xf>
    <xf numFmtId="0" fontId="27" fillId="0" borderId="23" xfId="0" applyFont="1" applyBorder="1" applyAlignment="1"/>
    <xf numFmtId="0" fontId="27" fillId="0" borderId="22" xfId="0" applyFont="1" applyBorder="1" applyAlignment="1"/>
    <xf numFmtId="164" fontId="6" fillId="0" borderId="0" xfId="1" quotePrefix="1" applyNumberFormat="1" applyFont="1" applyFill="1" applyBorder="1" applyAlignment="1">
      <alignment horizontal="center"/>
    </xf>
    <xf numFmtId="0" fontId="6" fillId="0" borderId="0" xfId="17" applyFont="1" applyFill="1" applyBorder="1" applyAlignment="1">
      <alignment horizontal="center"/>
    </xf>
    <xf numFmtId="0" fontId="6" fillId="0" borderId="0" xfId="15" applyFont="1"/>
    <xf numFmtId="0" fontId="7" fillId="0" borderId="0" xfId="0" applyNumberFormat="1" applyFont="1" applyFill="1" applyBorder="1" applyAlignment="1">
      <alignment horizontal="left"/>
    </xf>
    <xf numFmtId="0" fontId="6" fillId="0" borderId="0" xfId="17" applyFont="1" applyFill="1" applyBorder="1" applyAlignment="1">
      <alignment horizontal="left"/>
    </xf>
    <xf numFmtId="0" fontId="7" fillId="0" borderId="0" xfId="17" applyFont="1" applyFill="1" applyBorder="1"/>
    <xf numFmtId="0" fontId="7" fillId="0" borderId="0" xfId="17" applyFont="1" applyFill="1" applyBorder="1" applyAlignment="1">
      <alignment horizontal="center"/>
    </xf>
    <xf numFmtId="0" fontId="7" fillId="0" borderId="0" xfId="17" applyFont="1" applyFill="1" applyBorder="1" applyAlignment="1">
      <alignment horizontal="left"/>
    </xf>
    <xf numFmtId="0" fontId="6" fillId="0" borderId="0" xfId="17" applyFont="1" applyFill="1" applyBorder="1"/>
    <xf numFmtId="164" fontId="6" fillId="0" borderId="0" xfId="2" applyNumberFormat="1" applyFont="1" applyFill="1" applyBorder="1" applyAlignment="1">
      <alignment horizontal="center"/>
    </xf>
    <xf numFmtId="9" fontId="6" fillId="0" borderId="0" xfId="35" applyFont="1" applyFill="1" applyBorder="1" applyAlignment="1">
      <alignment horizontal="center"/>
    </xf>
    <xf numFmtId="164" fontId="7" fillId="0" borderId="21" xfId="2" applyNumberFormat="1" applyFont="1" applyFill="1" applyBorder="1" applyAlignment="1">
      <alignment horizontal="center"/>
    </xf>
    <xf numFmtId="164" fontId="7" fillId="0" borderId="23" xfId="1" applyNumberFormat="1" applyFont="1" applyFill="1" applyBorder="1" applyAlignment="1">
      <alignment horizontal="center"/>
    </xf>
    <xf numFmtId="164" fontId="7" fillId="0" borderId="21" xfId="1" applyNumberFormat="1" applyFont="1" applyFill="1" applyBorder="1" applyAlignment="1">
      <alignment horizontal="center"/>
    </xf>
    <xf numFmtId="164" fontId="6" fillId="0" borderId="0" xfId="1" applyNumberFormat="1" applyFont="1" applyBorder="1"/>
    <xf numFmtId="0" fontId="7" fillId="0" borderId="0" xfId="17" quotePrefix="1" applyFont="1" applyFill="1" applyBorder="1" applyAlignment="1">
      <alignment horizontal="center"/>
    </xf>
    <xf numFmtId="164" fontId="7" fillId="0" borderId="0" xfId="1" quotePrefix="1" applyNumberFormat="1" applyFont="1" applyFill="1" applyBorder="1" applyAlignment="1">
      <alignment horizontal="center"/>
    </xf>
    <xf numFmtId="164" fontId="7" fillId="0" borderId="23" xfId="2" applyNumberFormat="1" applyFont="1" applyFill="1" applyBorder="1" applyAlignment="1">
      <alignment horizontal="center"/>
    </xf>
    <xf numFmtId="164" fontId="7" fillId="0" borderId="23" xfId="1" applyNumberFormat="1" applyFont="1" applyFill="1" applyBorder="1"/>
    <xf numFmtId="0" fontId="7" fillId="0" borderId="11" xfId="18" applyFont="1" applyFill="1" applyBorder="1" applyAlignment="1"/>
    <xf numFmtId="0" fontId="7" fillId="0" borderId="12" xfId="18" applyFont="1" applyFill="1" applyBorder="1" applyAlignment="1"/>
    <xf numFmtId="43" fontId="6" fillId="0" borderId="0" xfId="1" applyFont="1" applyFill="1" applyBorder="1" applyAlignment="1" applyProtection="1">
      <alignment horizontal="center"/>
      <protection locked="0"/>
    </xf>
    <xf numFmtId="164" fontId="20" fillId="0" borderId="0" xfId="1" applyNumberFormat="1" applyFont="1" applyFill="1" applyAlignment="1"/>
    <xf numFmtId="38" fontId="6" fillId="0" borderId="0" xfId="0" applyNumberFormat="1" applyFont="1" applyFill="1"/>
    <xf numFmtId="164" fontId="6" fillId="0" borderId="0" xfId="1" applyNumberFormat="1" applyFont="1" applyFill="1" applyAlignment="1"/>
    <xf numFmtId="164" fontId="6" fillId="0" borderId="0" xfId="1" quotePrefix="1" applyNumberFormat="1" applyFont="1" applyFill="1" applyAlignment="1">
      <alignment horizontal="center"/>
    </xf>
    <xf numFmtId="164" fontId="6" fillId="0" borderId="23" xfId="1" applyNumberFormat="1" applyFont="1" applyFill="1" applyBorder="1" applyAlignment="1">
      <alignment horizontal="center"/>
    </xf>
    <xf numFmtId="164" fontId="6" fillId="0" borderId="21" xfId="1" applyNumberFormat="1" applyFont="1" applyFill="1" applyBorder="1" applyAlignment="1">
      <alignment horizontal="center"/>
    </xf>
    <xf numFmtId="0" fontId="7" fillId="0" borderId="11" xfId="18" applyFont="1" applyFill="1" applyBorder="1"/>
    <xf numFmtId="0" fontId="7" fillId="0" borderId="16" xfId="18" applyFont="1" applyFill="1" applyBorder="1"/>
    <xf numFmtId="38" fontId="6" fillId="0" borderId="18" xfId="1" applyNumberFormat="1" applyFont="1" applyFill="1" applyBorder="1"/>
    <xf numFmtId="164" fontId="6" fillId="0" borderId="18" xfId="0" applyNumberFormat="1" applyFont="1" applyFill="1" applyBorder="1"/>
    <xf numFmtId="164" fontId="17" fillId="0" borderId="0" xfId="33" applyNumberFormat="1" applyFont="1" applyFill="1" applyBorder="1" applyAlignment="1">
      <alignment horizontal="right" wrapText="1"/>
    </xf>
    <xf numFmtId="1" fontId="6" fillId="0" borderId="0" xfId="0" applyNumberFormat="1" applyFont="1" applyFill="1" applyBorder="1"/>
    <xf numFmtId="164" fontId="33" fillId="0" borderId="0" xfId="0" applyNumberFormat="1" applyFont="1" applyFill="1"/>
    <xf numFmtId="0" fontId="6" fillId="0" borderId="0" xfId="0" applyFont="1" applyFill="1" applyAlignment="1">
      <alignment wrapText="1"/>
    </xf>
    <xf numFmtId="17" fontId="6" fillId="0" borderId="0" xfId="0" quotePrefix="1" applyNumberFormat="1" applyFont="1" applyFill="1" applyBorder="1" applyAlignment="1">
      <alignment horizontal="center"/>
    </xf>
    <xf numFmtId="0" fontId="6" fillId="0" borderId="0" xfId="0" applyFont="1" applyFill="1" applyAlignment="1">
      <alignment horizontal="center" vertical="center"/>
    </xf>
    <xf numFmtId="0" fontId="6" fillId="0" borderId="0" xfId="0" applyFont="1" applyFill="1" applyAlignment="1">
      <alignment horizontal="center" wrapText="1"/>
    </xf>
    <xf numFmtId="17" fontId="6" fillId="0" borderId="0" xfId="0" quotePrefix="1" applyNumberFormat="1" applyFont="1" applyFill="1" applyAlignment="1">
      <alignment horizontal="center"/>
    </xf>
    <xf numFmtId="41" fontId="6" fillId="0" borderId="0" xfId="0" applyNumberFormat="1" applyFont="1" applyFill="1" applyBorder="1" applyAlignment="1"/>
    <xf numFmtId="0" fontId="10" fillId="0" borderId="12" xfId="0" applyFont="1" applyBorder="1"/>
    <xf numFmtId="0" fontId="10" fillId="0" borderId="13" xfId="0" applyFont="1" applyBorder="1"/>
    <xf numFmtId="0" fontId="10" fillId="0" borderId="15" xfId="0" applyFont="1" applyBorder="1"/>
    <xf numFmtId="0" fontId="10" fillId="0" borderId="9" xfId="0" applyFont="1" applyBorder="1"/>
    <xf numFmtId="0" fontId="10" fillId="0" borderId="19" xfId="0" applyFont="1" applyBorder="1"/>
    <xf numFmtId="177" fontId="6" fillId="0" borderId="0" xfId="0" applyNumberFormat="1" applyFont="1" applyFill="1" applyAlignment="1">
      <alignment horizontal="center"/>
    </xf>
    <xf numFmtId="0" fontId="27" fillId="0" borderId="11" xfId="0" applyFont="1" applyFill="1" applyBorder="1" applyAlignment="1"/>
    <xf numFmtId="0" fontId="27" fillId="0" borderId="12" xfId="0" applyFont="1" applyFill="1" applyBorder="1" applyAlignment="1"/>
    <xf numFmtId="0" fontId="27" fillId="0" borderId="13" xfId="0" applyFont="1" applyFill="1" applyBorder="1" applyAlignment="1"/>
    <xf numFmtId="0" fontId="27" fillId="0" borderId="14" xfId="0" applyFont="1" applyFill="1" applyBorder="1" applyAlignment="1"/>
    <xf numFmtId="0" fontId="27" fillId="0" borderId="15" xfId="0" applyFont="1" applyFill="1" applyBorder="1" applyAlignment="1"/>
    <xf numFmtId="0" fontId="27" fillId="0" borderId="16" xfId="0" applyFont="1" applyFill="1" applyBorder="1" applyAlignment="1"/>
    <xf numFmtId="0" fontId="27" fillId="0" borderId="9" xfId="0" applyFont="1" applyFill="1" applyBorder="1" applyAlignment="1"/>
    <xf numFmtId="0" fontId="27" fillId="0" borderId="19" xfId="0" applyFont="1" applyFill="1" applyBorder="1" applyAlignment="1"/>
    <xf numFmtId="3" fontId="27" fillId="0" borderId="18" xfId="0" applyNumberFormat="1" applyFont="1" applyFill="1" applyBorder="1"/>
    <xf numFmtId="40" fontId="27" fillId="0" borderId="18" xfId="0" applyNumberFormat="1" applyFont="1" applyFill="1" applyBorder="1" applyAlignment="1">
      <alignment horizontal="center" wrapText="1"/>
    </xf>
    <xf numFmtId="164" fontId="6" fillId="0" borderId="0" xfId="1" applyNumberFormat="1" applyFont="1" applyFill="1" applyBorder="1" applyAlignment="1">
      <alignment horizontal="left"/>
    </xf>
    <xf numFmtId="0" fontId="87" fillId="0" borderId="0" xfId="0" applyFont="1"/>
    <xf numFmtId="0" fontId="87" fillId="0" borderId="0" xfId="0" applyFont="1" applyAlignment="1">
      <alignment vertical="center"/>
    </xf>
    <xf numFmtId="43" fontId="33" fillId="0" borderId="0" xfId="30" applyNumberFormat="1" applyFont="1"/>
    <xf numFmtId="3" fontId="33" fillId="0" borderId="0" xfId="30" applyNumberFormat="1" applyFont="1"/>
    <xf numFmtId="172" fontId="33" fillId="0" borderId="0" xfId="32" applyNumberFormat="1" applyFont="1" applyAlignment="1" applyProtection="1">
      <alignment horizontal="center"/>
    </xf>
    <xf numFmtId="0" fontId="7" fillId="0" borderId="18" xfId="0" applyFont="1" applyFill="1" applyBorder="1" applyAlignment="1">
      <alignment horizontal="center" wrapText="1"/>
    </xf>
    <xf numFmtId="0" fontId="6" fillId="0" borderId="0" xfId="17" applyFont="1" applyFill="1" applyBorder="1" applyProtection="1">
      <protection locked="0"/>
    </xf>
    <xf numFmtId="0" fontId="6" fillId="0" borderId="0" xfId="17" applyFont="1" applyFill="1" applyBorder="1" applyAlignment="1" applyProtection="1">
      <alignment horizontal="center"/>
      <protection locked="0"/>
    </xf>
    <xf numFmtId="0" fontId="6" fillId="0" borderId="0" xfId="17" quotePrefix="1" applyFont="1" applyFill="1" applyBorder="1" applyProtection="1">
      <protection locked="0"/>
    </xf>
    <xf numFmtId="0" fontId="6" fillId="0" borderId="0" xfId="17" quotePrefix="1" applyFont="1" applyFill="1" applyBorder="1" applyAlignment="1" applyProtection="1">
      <alignment horizontal="right"/>
      <protection locked="0"/>
    </xf>
    <xf numFmtId="0" fontId="6" fillId="0" borderId="0" xfId="17" quotePrefix="1" applyFont="1" applyFill="1" applyBorder="1" applyAlignment="1" applyProtection="1">
      <alignment horizontal="center"/>
      <protection locked="0"/>
    </xf>
    <xf numFmtId="0" fontId="7" fillId="0" borderId="23" xfId="17" applyFont="1" applyFill="1" applyBorder="1" applyAlignment="1" applyProtection="1">
      <alignment horizontal="center"/>
      <protection locked="0"/>
    </xf>
    <xf numFmtId="0" fontId="7" fillId="0" borderId="23" xfId="17" applyFont="1" applyFill="1" applyBorder="1" applyAlignment="1">
      <alignment horizontal="center"/>
    </xf>
    <xf numFmtId="0" fontId="7" fillId="0" borderId="23" xfId="17" applyFont="1" applyFill="1" applyBorder="1"/>
    <xf numFmtId="0" fontId="7" fillId="0" borderId="23" xfId="17" quotePrefix="1" applyFont="1" applyFill="1" applyBorder="1" applyAlignment="1">
      <alignment horizontal="center"/>
    </xf>
    <xf numFmtId="0" fontId="7" fillId="0" borderId="13" xfId="17" applyFont="1" applyFill="1" applyBorder="1" applyAlignment="1">
      <alignment horizontal="center"/>
    </xf>
    <xf numFmtId="0" fontId="7" fillId="0" borderId="22" xfId="17" applyFont="1" applyFill="1" applyBorder="1" applyAlignment="1" applyProtection="1">
      <alignment horizontal="center"/>
      <protection locked="0"/>
    </xf>
    <xf numFmtId="0" fontId="7" fillId="0" borderId="22" xfId="17" applyFont="1" applyFill="1" applyBorder="1" applyAlignment="1">
      <alignment horizontal="center"/>
    </xf>
    <xf numFmtId="0" fontId="7" fillId="0" borderId="22" xfId="17" quotePrefix="1" applyFont="1" applyFill="1" applyBorder="1" applyAlignment="1">
      <alignment horizontal="center"/>
    </xf>
    <xf numFmtId="0" fontId="7" fillId="0" borderId="15" xfId="17" applyFont="1" applyFill="1" applyBorder="1" applyAlignment="1">
      <alignment horizontal="center"/>
    </xf>
    <xf numFmtId="0" fontId="7" fillId="0" borderId="21" xfId="17" applyFont="1" applyFill="1" applyBorder="1" applyProtection="1">
      <protection locked="0"/>
    </xf>
    <xf numFmtId="0" fontId="7" fillId="0" borderId="21" xfId="17" applyFont="1" applyFill="1" applyBorder="1" applyAlignment="1">
      <alignment horizontal="center"/>
    </xf>
    <xf numFmtId="0" fontId="7" fillId="0" borderId="21" xfId="17" quotePrefix="1" applyFont="1" applyFill="1" applyBorder="1" applyAlignment="1">
      <alignment horizontal="center"/>
    </xf>
    <xf numFmtId="0" fontId="7" fillId="0" borderId="19" xfId="17" applyFont="1" applyFill="1" applyBorder="1" applyAlignment="1">
      <alignment horizontal="center"/>
    </xf>
    <xf numFmtId="0" fontId="7" fillId="0" borderId="0" xfId="17" applyFont="1" applyFill="1" applyBorder="1" applyProtection="1">
      <protection locked="0"/>
    </xf>
    <xf numFmtId="0" fontId="6" fillId="0" borderId="0" xfId="14" applyFont="1" applyBorder="1"/>
    <xf numFmtId="164" fontId="6" fillId="0" borderId="0" xfId="14" applyNumberFormat="1" applyFont="1" applyFill="1" applyBorder="1" applyAlignment="1">
      <alignment horizontal="right"/>
    </xf>
    <xf numFmtId="43" fontId="6" fillId="0" borderId="0" xfId="1" applyFont="1" applyFill="1" applyBorder="1" applyAlignment="1">
      <alignment horizontal="center"/>
    </xf>
    <xf numFmtId="164" fontId="6" fillId="0" borderId="0" xfId="17" applyNumberFormat="1" applyFont="1" applyFill="1" applyBorder="1" applyAlignment="1">
      <alignment horizontal="center"/>
    </xf>
    <xf numFmtId="0" fontId="6" fillId="0" borderId="0" xfId="14" applyFont="1"/>
    <xf numFmtId="0" fontId="6" fillId="0" borderId="0" xfId="1" applyNumberFormat="1" applyFont="1" applyFill="1" applyBorder="1" applyAlignment="1">
      <alignment horizontal="center"/>
    </xf>
    <xf numFmtId="164" fontId="6" fillId="0" borderId="0" xfId="1" applyNumberFormat="1" applyFont="1" applyFill="1" applyBorder="1" applyAlignment="1">
      <alignment horizontal="right"/>
    </xf>
    <xf numFmtId="0" fontId="7" fillId="0" borderId="0" xfId="14" applyFont="1" applyBorder="1"/>
    <xf numFmtId="164" fontId="6" fillId="0" borderId="0" xfId="14" applyNumberFormat="1" applyFont="1" applyFill="1" applyBorder="1"/>
    <xf numFmtId="164" fontId="6" fillId="0" borderId="0" xfId="2" applyNumberFormat="1" applyFont="1" applyFill="1" applyBorder="1"/>
    <xf numFmtId="0" fontId="6" fillId="0" borderId="0" xfId="17" quotePrefix="1" applyFont="1" applyFill="1" applyBorder="1" applyAlignment="1">
      <alignment horizontal="center"/>
    </xf>
    <xf numFmtId="0" fontId="33" fillId="0" borderId="18" xfId="32" applyFont="1" applyFill="1" applyBorder="1"/>
    <xf numFmtId="0" fontId="33" fillId="0" borderId="18" xfId="32" applyFont="1" applyFill="1" applyBorder="1" applyAlignment="1">
      <alignment horizontal="center"/>
    </xf>
    <xf numFmtId="10" fontId="33" fillId="0" borderId="0" xfId="35" applyNumberFormat="1" applyFont="1"/>
    <xf numFmtId="10" fontId="33" fillId="0" borderId="0" xfId="32" applyNumberFormat="1" applyFont="1"/>
    <xf numFmtId="37" fontId="33" fillId="0" borderId="0" xfId="32" applyNumberFormat="1" applyFont="1" applyProtection="1"/>
    <xf numFmtId="37" fontId="33" fillId="0" borderId="0" xfId="32" applyNumberFormat="1" applyFont="1"/>
    <xf numFmtId="3" fontId="33" fillId="0" borderId="0" xfId="0" applyNumberFormat="1" applyFont="1"/>
    <xf numFmtId="7" fontId="33" fillId="0" borderId="0" xfId="32" applyNumberFormat="1" applyFont="1" applyProtection="1"/>
    <xf numFmtId="2" fontId="33" fillId="0" borderId="0" xfId="0" applyNumberFormat="1" applyFont="1"/>
    <xf numFmtId="0" fontId="27" fillId="0" borderId="0" xfId="32" applyFont="1" applyFill="1" applyAlignment="1"/>
    <xf numFmtId="10" fontId="33" fillId="0" borderId="0" xfId="32" applyNumberFormat="1" applyFont="1" applyAlignment="1" applyProtection="1">
      <alignment horizontal="center"/>
    </xf>
    <xf numFmtId="10" fontId="33" fillId="0" borderId="18" xfId="32" applyNumberFormat="1" applyFont="1" applyBorder="1" applyAlignment="1" applyProtection="1">
      <alignment horizontal="center"/>
    </xf>
    <xf numFmtId="168" fontId="33" fillId="0" borderId="0" xfId="0" applyNumberFormat="1" applyFont="1" applyFill="1"/>
    <xf numFmtId="10" fontId="33" fillId="0" borderId="0" xfId="35" applyNumberFormat="1" applyFont="1" applyFill="1"/>
    <xf numFmtId="10" fontId="33" fillId="0" borderId="18" xfId="35" applyNumberFormat="1" applyFont="1" applyFill="1" applyBorder="1"/>
    <xf numFmtId="0" fontId="13" fillId="0" borderId="12" xfId="0" applyFont="1" applyFill="1" applyBorder="1" applyAlignment="1">
      <alignment horizontal="left"/>
    </xf>
    <xf numFmtId="172" fontId="33" fillId="0" borderId="13" xfId="32" applyNumberFormat="1" applyFont="1" applyBorder="1" applyAlignment="1" applyProtection="1">
      <alignment horizontal="center"/>
    </xf>
    <xf numFmtId="172" fontId="33" fillId="0" borderId="15" xfId="32" applyNumberFormat="1" applyFont="1" applyBorder="1" applyAlignment="1" applyProtection="1">
      <alignment horizontal="center"/>
    </xf>
    <xf numFmtId="0" fontId="13" fillId="0" borderId="9" xfId="0" applyFont="1" applyFill="1" applyBorder="1" applyAlignment="1">
      <alignment horizontal="left"/>
    </xf>
    <xf numFmtId="172" fontId="33" fillId="0" borderId="19" xfId="32" applyNumberFormat="1" applyFont="1" applyBorder="1" applyAlignment="1" applyProtection="1">
      <alignment horizontal="center"/>
    </xf>
    <xf numFmtId="164" fontId="6" fillId="0" borderId="0" xfId="0" applyNumberFormat="1" applyFont="1" applyFill="1" applyBorder="1" applyAlignment="1"/>
    <xf numFmtId="43" fontId="6" fillId="0" borderId="0" xfId="0" applyNumberFormat="1" applyFont="1" applyFill="1" applyBorder="1" applyAlignment="1"/>
    <xf numFmtId="0" fontId="6" fillId="0" borderId="9" xfId="0" quotePrefix="1" applyFont="1" applyFill="1" applyBorder="1" applyAlignment="1"/>
    <xf numFmtId="0" fontId="7" fillId="0" borderId="27" xfId="0" applyFont="1" applyFill="1" applyBorder="1" applyAlignment="1">
      <alignment horizontal="center"/>
    </xf>
    <xf numFmtId="164" fontId="7" fillId="0" borderId="28" xfId="0" quotePrefix="1" applyNumberFormat="1" applyFont="1" applyFill="1" applyBorder="1" applyAlignment="1">
      <alignment horizontal="center"/>
    </xf>
    <xf numFmtId="0" fontId="6" fillId="0" borderId="0" xfId="17" applyFont="1" applyBorder="1" applyAlignment="1"/>
    <xf numFmtId="0" fontId="6" fillId="0" borderId="0" xfId="17" applyFont="1" applyFill="1" applyBorder="1" applyAlignment="1"/>
    <xf numFmtId="0" fontId="6" fillId="0" borderId="0" xfId="17" applyFont="1" applyBorder="1" applyAlignment="1">
      <alignment horizontal="left" wrapText="1"/>
    </xf>
    <xf numFmtId="0" fontId="6" fillId="0" borderId="0" xfId="17" applyFont="1" applyBorder="1" applyAlignment="1">
      <alignment horizontal="center" wrapText="1"/>
    </xf>
    <xf numFmtId="0" fontId="7" fillId="0" borderId="21" xfId="17" applyFont="1" applyFill="1" applyBorder="1" applyAlignment="1" applyProtection="1">
      <alignment horizontal="center"/>
      <protection locked="0"/>
    </xf>
    <xf numFmtId="0" fontId="7" fillId="0" borderId="11" xfId="17" applyFont="1" applyFill="1" applyBorder="1" applyAlignment="1">
      <alignment horizontal="left"/>
    </xf>
    <xf numFmtId="0" fontId="7" fillId="0" borderId="14" xfId="17" applyFont="1" applyFill="1" applyBorder="1"/>
    <xf numFmtId="0" fontId="7" fillId="0" borderId="14" xfId="17" applyFont="1" applyFill="1" applyBorder="1" applyAlignment="1">
      <alignment horizontal="left"/>
    </xf>
    <xf numFmtId="0" fontId="7" fillId="0" borderId="16" xfId="17" applyFont="1" applyFill="1" applyBorder="1" applyAlignment="1">
      <alignment horizontal="left"/>
    </xf>
    <xf numFmtId="0" fontId="62" fillId="0" borderId="27" xfId="0" applyFont="1" applyFill="1" applyBorder="1"/>
    <xf numFmtId="0" fontId="61" fillId="0" borderId="0" xfId="0" applyFont="1" applyFill="1" applyBorder="1"/>
    <xf numFmtId="41" fontId="6" fillId="0" borderId="0" xfId="0" applyNumberFormat="1" applyFont="1" applyFill="1"/>
    <xf numFmtId="164" fontId="63" fillId="0" borderId="0" xfId="0" applyNumberFormat="1" applyFont="1" applyFill="1" applyBorder="1"/>
    <xf numFmtId="0" fontId="6" fillId="0" borderId="0" xfId="0" applyFont="1" applyProtection="1">
      <protection locked="0"/>
    </xf>
    <xf numFmtId="0" fontId="6" fillId="0" borderId="0" xfId="0" applyFont="1" applyAlignment="1" applyProtection="1">
      <alignment horizontal="center" vertical="top"/>
      <protection locked="0"/>
    </xf>
    <xf numFmtId="0" fontId="7" fillId="0" borderId="23" xfId="0" applyFont="1" applyBorder="1" applyAlignment="1" applyProtection="1">
      <alignment horizontal="left" vertical="top"/>
      <protection locked="0"/>
    </xf>
    <xf numFmtId="0" fontId="6" fillId="0" borderId="13" xfId="0" applyFont="1" applyBorder="1" applyProtection="1">
      <protection locked="0"/>
    </xf>
    <xf numFmtId="0" fontId="7" fillId="0" borderId="22" xfId="0" applyFont="1" applyBorder="1" applyProtection="1">
      <protection locked="0"/>
    </xf>
    <xf numFmtId="0" fontId="6" fillId="0" borderId="15" xfId="0" applyFont="1" applyBorder="1" applyProtection="1">
      <protection locked="0"/>
    </xf>
    <xf numFmtId="0" fontId="7" fillId="0" borderId="22" xfId="0" applyFont="1" applyBorder="1" applyAlignment="1" applyProtection="1">
      <alignment horizontal="left" vertical="top"/>
      <protection locked="0"/>
    </xf>
    <xf numFmtId="0" fontId="6" fillId="0" borderId="19" xfId="0" applyFont="1" applyBorder="1" applyProtection="1">
      <protection locked="0"/>
    </xf>
    <xf numFmtId="0" fontId="7" fillId="0" borderId="0" xfId="0" applyFont="1" applyProtection="1">
      <protection locked="0"/>
    </xf>
    <xf numFmtId="37" fontId="6" fillId="0" borderId="0" xfId="0" applyNumberFormat="1" applyFont="1" applyAlignment="1" applyProtection="1">
      <alignment horizontal="center" vertical="top"/>
      <protection locked="0"/>
    </xf>
    <xf numFmtId="0" fontId="6" fillId="0" borderId="23" xfId="0" applyFont="1" applyBorder="1" applyProtection="1">
      <protection locked="0"/>
    </xf>
    <xf numFmtId="0" fontId="6" fillId="0" borderId="23" xfId="0" applyFont="1" applyBorder="1" applyAlignment="1" applyProtection="1">
      <alignment horizontal="center" vertical="top"/>
      <protection locked="0"/>
    </xf>
    <xf numFmtId="0" fontId="6" fillId="0" borderId="22" xfId="0" applyFont="1" applyBorder="1" applyAlignment="1" applyProtection="1">
      <alignment horizontal="center" vertical="top"/>
      <protection locked="0"/>
    </xf>
    <xf numFmtId="0" fontId="6" fillId="0" borderId="22" xfId="0" quotePrefix="1" applyFont="1" applyBorder="1" applyAlignment="1" applyProtection="1">
      <alignment horizontal="center" vertical="top"/>
      <protection locked="0"/>
    </xf>
    <xf numFmtId="0" fontId="6" fillId="0" borderId="21" xfId="0" applyFont="1" applyBorder="1" applyProtection="1">
      <protection locked="0"/>
    </xf>
    <xf numFmtId="0" fontId="6" fillId="0" borderId="21" xfId="0" applyFont="1" applyBorder="1" applyAlignment="1" applyProtection="1">
      <alignment horizontal="center" vertical="top"/>
      <protection locked="0"/>
    </xf>
    <xf numFmtId="0" fontId="6" fillId="0" borderId="12" xfId="0" applyFont="1" applyBorder="1" applyProtection="1">
      <protection locked="0"/>
    </xf>
    <xf numFmtId="40" fontId="6" fillId="0" borderId="12" xfId="0" applyNumberFormat="1" applyFont="1" applyBorder="1" applyAlignment="1" applyProtection="1">
      <alignment horizontal="center" vertical="top"/>
      <protection locked="0"/>
    </xf>
    <xf numFmtId="40" fontId="6" fillId="0" borderId="0" xfId="0" applyNumberFormat="1" applyFont="1" applyAlignment="1" applyProtection="1">
      <alignment horizontal="center"/>
      <protection locked="0"/>
    </xf>
    <xf numFmtId="40" fontId="7" fillId="0" borderId="0" xfId="0" applyNumberFormat="1" applyFont="1" applyProtection="1">
      <protection locked="0"/>
    </xf>
    <xf numFmtId="0" fontId="22" fillId="0" borderId="0" xfId="0" applyFont="1"/>
    <xf numFmtId="164" fontId="6" fillId="0" borderId="0" xfId="0" applyNumberFormat="1" applyFont="1" applyProtection="1">
      <protection locked="0"/>
    </xf>
    <xf numFmtId="37" fontId="8" fillId="0" borderId="0" xfId="0" applyNumberFormat="1" applyFont="1" applyProtection="1">
      <protection locked="0"/>
    </xf>
    <xf numFmtId="37" fontId="6" fillId="0" borderId="0" xfId="0" applyNumberFormat="1" applyFont="1" applyProtection="1">
      <protection locked="0"/>
    </xf>
    <xf numFmtId="37" fontId="6" fillId="0" borderId="0" xfId="0" applyNumberFormat="1" applyFont="1" applyAlignment="1" applyProtection="1">
      <alignment horizontal="left" vertical="top" wrapText="1"/>
      <protection locked="0"/>
    </xf>
    <xf numFmtId="0" fontId="6" fillId="0" borderId="0" xfId="0" applyFont="1" applyAlignment="1" applyProtection="1">
      <alignment horizontal="right" vertical="top"/>
      <protection locked="0"/>
    </xf>
    <xf numFmtId="0" fontId="7" fillId="0" borderId="0" xfId="0" applyFont="1" applyAlignment="1" applyProtection="1">
      <alignment horizontal="right" vertical="top"/>
      <protection locked="0"/>
    </xf>
    <xf numFmtId="8" fontId="7" fillId="0" borderId="0" xfId="0" applyNumberFormat="1" applyFont="1" applyAlignment="1" applyProtection="1">
      <alignment horizontal="center"/>
      <protection locked="0"/>
    </xf>
    <xf numFmtId="164" fontId="7" fillId="0" borderId="0" xfId="0" applyNumberFormat="1" applyFont="1" applyProtection="1">
      <protection locked="0"/>
    </xf>
    <xf numFmtId="0" fontId="7" fillId="0" borderId="0" xfId="0" applyFont="1" applyAlignment="1" applyProtection="1">
      <alignment horizontal="center" vertical="top"/>
      <protection locked="0"/>
    </xf>
    <xf numFmtId="164" fontId="6" fillId="0" borderId="0" xfId="0" applyNumberFormat="1" applyFont="1" applyAlignment="1" applyProtection="1">
      <alignment horizontal="center"/>
      <protection locked="0"/>
    </xf>
    <xf numFmtId="0" fontId="8" fillId="0" borderId="0" xfId="0" applyFont="1" applyProtection="1">
      <protection locked="0"/>
    </xf>
    <xf numFmtId="164" fontId="9" fillId="0" borderId="0" xfId="0" applyNumberFormat="1" applyFont="1" applyProtection="1">
      <protection locked="0"/>
    </xf>
    <xf numFmtId="0" fontId="9" fillId="0" borderId="0" xfId="0" applyFont="1" applyAlignment="1" applyProtection="1">
      <alignment horizontal="center" vertical="top"/>
      <protection locked="0"/>
    </xf>
    <xf numFmtId="0" fontId="9" fillId="0" borderId="0" xfId="0" applyFont="1" applyProtection="1">
      <protection locked="0"/>
    </xf>
    <xf numFmtId="164" fontId="7" fillId="0" borderId="0" xfId="0" applyNumberFormat="1" applyFont="1" applyAlignment="1" applyProtection="1">
      <alignment horizontal="center"/>
      <protection locked="0"/>
    </xf>
    <xf numFmtId="164" fontId="8" fillId="0" borderId="0" xfId="0" applyNumberFormat="1" applyFont="1" applyAlignment="1" applyProtection="1">
      <alignment horizontal="center"/>
      <protection locked="0"/>
    </xf>
    <xf numFmtId="8" fontId="9" fillId="0" borderId="0" xfId="0" applyNumberFormat="1" applyFont="1" applyAlignment="1" applyProtection="1">
      <alignment horizontal="center"/>
      <protection locked="0"/>
    </xf>
    <xf numFmtId="164" fontId="8" fillId="0" borderId="0" xfId="0" applyNumberFormat="1" applyFont="1" applyProtection="1">
      <protection locked="0"/>
    </xf>
    <xf numFmtId="0" fontId="8" fillId="0" borderId="0" xfId="0" applyFont="1" applyAlignment="1" applyProtection="1">
      <alignment horizontal="center" vertical="top"/>
      <protection locked="0"/>
    </xf>
    <xf numFmtId="0" fontId="7" fillId="0" borderId="0" xfId="0" applyFont="1" applyAlignment="1" applyProtection="1">
      <alignment horizontal="left" vertical="top"/>
      <protection locked="0"/>
    </xf>
    <xf numFmtId="0" fontId="6" fillId="0" borderId="0" xfId="0" applyFont="1" applyAlignment="1" applyProtection="1">
      <alignment horizontal="left" vertical="top"/>
      <protection locked="0"/>
    </xf>
    <xf numFmtId="0" fontId="7" fillId="0" borderId="27" xfId="0" applyFont="1" applyBorder="1" applyProtection="1">
      <protection locked="0"/>
    </xf>
    <xf numFmtId="0" fontId="7" fillId="0" borderId="28" xfId="0" applyFont="1" applyBorder="1" applyAlignment="1" applyProtection="1">
      <alignment horizontal="left" vertical="top"/>
      <protection locked="0"/>
    </xf>
    <xf numFmtId="0" fontId="7" fillId="0" borderId="28" xfId="0" applyFont="1" applyBorder="1" applyAlignment="1" applyProtection="1">
      <alignment horizontal="center" vertical="top"/>
      <protection locked="0"/>
    </xf>
    <xf numFmtId="164" fontId="7" fillId="0" borderId="28" xfId="0" applyNumberFormat="1" applyFont="1" applyBorder="1" applyProtection="1">
      <protection locked="0"/>
    </xf>
    <xf numFmtId="40" fontId="6" fillId="0" borderId="0" xfId="0" applyNumberFormat="1" applyFont="1" applyAlignment="1" applyProtection="1">
      <alignment horizontal="center" vertical="top"/>
      <protection locked="0"/>
    </xf>
    <xf numFmtId="164" fontId="7" fillId="0" borderId="28" xfId="0" applyNumberFormat="1" applyFont="1" applyBorder="1" applyAlignment="1" applyProtection="1">
      <alignment horizontal="center" vertical="top"/>
      <protection locked="0"/>
    </xf>
    <xf numFmtId="164" fontId="6" fillId="0" borderId="0" xfId="0" applyNumberFormat="1" applyFont="1" applyAlignment="1" applyProtection="1">
      <alignment horizontal="center" vertical="top"/>
      <protection locked="0"/>
    </xf>
    <xf numFmtId="38" fontId="6" fillId="0" borderId="0" xfId="0" applyNumberFormat="1" applyFont="1" applyAlignment="1" applyProtection="1">
      <alignment horizontal="center"/>
      <protection locked="0"/>
    </xf>
    <xf numFmtId="189" fontId="6" fillId="0" borderId="0" xfId="0" applyNumberFormat="1" applyFont="1" applyAlignment="1" applyProtection="1">
      <alignment horizontal="center"/>
      <protection locked="0"/>
    </xf>
    <xf numFmtId="38" fontId="6" fillId="0" borderId="0" xfId="0" applyNumberFormat="1" applyFont="1" applyAlignment="1" applyProtection="1">
      <alignment horizontal="right" vertical="top"/>
      <protection locked="0"/>
    </xf>
    <xf numFmtId="38" fontId="6" fillId="0" borderId="0" xfId="0" applyNumberFormat="1" applyFont="1" applyAlignment="1" applyProtection="1">
      <alignment horizontal="right"/>
      <protection locked="0"/>
    </xf>
    <xf numFmtId="164" fontId="7" fillId="0" borderId="28" xfId="0" applyNumberFormat="1" applyFont="1" applyBorder="1" applyAlignment="1" applyProtection="1">
      <alignment vertical="top"/>
      <protection locked="0"/>
    </xf>
    <xf numFmtId="38" fontId="7" fillId="0" borderId="0" xfId="0" applyNumberFormat="1" applyFont="1" applyProtection="1">
      <protection locked="0"/>
    </xf>
    <xf numFmtId="37" fontId="13" fillId="0" borderId="0" xfId="1" applyNumberFormat="1" applyFont="1" applyFill="1" applyBorder="1" applyAlignment="1">
      <alignment horizontal="center"/>
    </xf>
    <xf numFmtId="37" fontId="10" fillId="0" borderId="0" xfId="1" quotePrefix="1" applyNumberFormat="1" applyFont="1" applyFill="1" applyBorder="1" applyAlignment="1">
      <alignment horizontal="right"/>
    </xf>
    <xf numFmtId="164" fontId="10" fillId="0" borderId="0" xfId="1" quotePrefix="1" applyNumberFormat="1" applyFont="1" applyFill="1" applyBorder="1" applyAlignment="1">
      <alignment horizontal="right"/>
    </xf>
    <xf numFmtId="38" fontId="10" fillId="0" borderId="0" xfId="0" applyNumberFormat="1" applyFont="1" applyFill="1" applyBorder="1" applyAlignment="1" applyProtection="1">
      <alignment horizontal="right"/>
      <protection locked="0"/>
    </xf>
    <xf numFmtId="38" fontId="13" fillId="0" borderId="0" xfId="1" applyNumberFormat="1" applyFont="1" applyFill="1" applyBorder="1" applyAlignment="1" applyProtection="1">
      <alignment horizontal="right"/>
      <protection locked="0"/>
    </xf>
    <xf numFmtId="38" fontId="10" fillId="0" borderId="9" xfId="0" applyNumberFormat="1" applyFont="1" applyFill="1" applyBorder="1" applyAlignment="1" applyProtection="1">
      <alignment horizontal="right"/>
      <protection locked="0"/>
    </xf>
    <xf numFmtId="38" fontId="13" fillId="0" borderId="28" xfId="1" applyNumberFormat="1" applyFont="1" applyFill="1" applyBorder="1" applyAlignment="1" applyProtection="1">
      <alignment horizontal="right"/>
      <protection locked="0"/>
    </xf>
    <xf numFmtId="9" fontId="85" fillId="0" borderId="0" xfId="35" applyFont="1" applyFill="1" applyBorder="1"/>
    <xf numFmtId="0" fontId="85" fillId="0" borderId="0" xfId="0" applyFont="1" applyFill="1" applyBorder="1"/>
    <xf numFmtId="9" fontId="85" fillId="0" borderId="0" xfId="35" applyFont="1" applyFill="1" applyBorder="1" applyAlignment="1">
      <alignment horizontal="center"/>
    </xf>
    <xf numFmtId="38" fontId="6" fillId="0" borderId="0" xfId="0" applyNumberFormat="1" applyFont="1" applyFill="1" applyBorder="1" applyAlignment="1" applyProtection="1">
      <alignment horizontal="center"/>
      <protection locked="0"/>
    </xf>
    <xf numFmtId="164" fontId="6" fillId="0" borderId="0" xfId="1" applyNumberFormat="1" applyFont="1" applyFill="1" applyBorder="1" applyAlignment="1" applyProtection="1">
      <alignment horizontal="right"/>
      <protection locked="0"/>
    </xf>
    <xf numFmtId="164" fontId="6" fillId="0" borderId="0" xfId="1" quotePrefix="1" applyNumberFormat="1" applyFont="1" applyFill="1" applyBorder="1" applyAlignment="1">
      <alignment horizontal="right"/>
    </xf>
    <xf numFmtId="164" fontId="6" fillId="0" borderId="0" xfId="1" applyNumberFormat="1" applyFont="1" applyBorder="1" applyAlignment="1">
      <alignment horizontal="center"/>
    </xf>
    <xf numFmtId="37" fontId="7" fillId="0" borderId="0" xfId="16" applyNumberFormat="1" applyFont="1" applyFill="1" applyBorder="1"/>
    <xf numFmtId="37" fontId="7" fillId="0" borderId="0" xfId="3" applyNumberFormat="1" applyFont="1" applyFill="1" applyBorder="1"/>
    <xf numFmtId="37" fontId="6" fillId="0" borderId="18" xfId="3" applyNumberFormat="1" applyFont="1" applyFill="1" applyBorder="1"/>
    <xf numFmtId="37" fontId="6" fillId="0" borderId="20" xfId="3" applyNumberFormat="1" applyFont="1" applyFill="1" applyBorder="1"/>
    <xf numFmtId="37" fontId="86" fillId="0" borderId="0" xfId="1" applyNumberFormat="1" applyFont="1" applyFill="1" applyBorder="1" applyProtection="1">
      <protection locked="0"/>
    </xf>
    <xf numFmtId="37" fontId="13" fillId="0" borderId="28" xfId="1" applyNumberFormat="1" applyFont="1" applyFill="1" applyBorder="1" applyProtection="1">
      <protection locked="0"/>
    </xf>
    <xf numFmtId="164" fontId="20" fillId="0" borderId="0" xfId="1" applyNumberFormat="1" applyFont="1" applyFill="1" applyBorder="1" applyAlignment="1"/>
    <xf numFmtId="168" fontId="33" fillId="0" borderId="0" xfId="35" applyNumberFormat="1" applyFont="1" applyProtection="1"/>
    <xf numFmtId="168" fontId="33" fillId="0" borderId="0" xfId="35" applyNumberFormat="1" applyFont="1" applyAlignment="1" applyProtection="1">
      <alignment horizontal="center"/>
    </xf>
    <xf numFmtId="168" fontId="33" fillId="0" borderId="17" xfId="35" applyNumberFormat="1" applyFont="1" applyBorder="1" applyProtection="1"/>
    <xf numFmtId="168" fontId="33" fillId="0" borderId="0" xfId="35" applyNumberFormat="1" applyFont="1" applyFill="1" applyProtection="1"/>
    <xf numFmtId="168" fontId="33" fillId="0" borderId="0" xfId="35" applyNumberFormat="1" applyFont="1" applyBorder="1"/>
    <xf numFmtId="168" fontId="33" fillId="0" borderId="0" xfId="35" applyNumberFormat="1" applyFont="1" applyFill="1"/>
    <xf numFmtId="168" fontId="33" fillId="0" borderId="0" xfId="35" applyNumberFormat="1" applyFont="1" applyBorder="1" applyAlignment="1" applyProtection="1">
      <alignment horizontal="center"/>
    </xf>
    <xf numFmtId="168" fontId="33" fillId="0" borderId="18" xfId="35" applyNumberFormat="1" applyFont="1" applyBorder="1" applyAlignment="1" applyProtection="1">
      <alignment horizontal="center"/>
    </xf>
    <xf numFmtId="168" fontId="33" fillId="0" borderId="18" xfId="35" applyNumberFormat="1" applyFont="1" applyBorder="1" applyProtection="1"/>
    <xf numFmtId="168" fontId="33" fillId="0" borderId="0" xfId="35" applyNumberFormat="1" applyFont="1"/>
    <xf numFmtId="37" fontId="6" fillId="0" borderId="0" xfId="1" applyNumberFormat="1" applyFont="1" applyFill="1" applyBorder="1"/>
    <xf numFmtId="37" fontId="6" fillId="0" borderId="0" xfId="1" applyNumberFormat="1" applyFont="1" applyFill="1" applyBorder="1" applyAlignment="1">
      <alignment horizontal="center"/>
    </xf>
    <xf numFmtId="37" fontId="6" fillId="0" borderId="0" xfId="27" applyFont="1"/>
    <xf numFmtId="10" fontId="6" fillId="0" borderId="0" xfId="35" applyNumberFormat="1" applyFont="1" applyFill="1" applyBorder="1"/>
    <xf numFmtId="164" fontId="6" fillId="0" borderId="19" xfId="1" applyNumberFormat="1" applyFont="1" applyFill="1" applyBorder="1"/>
    <xf numFmtId="9" fontId="15" fillId="0" borderId="0" xfId="35" applyFont="1" applyFill="1" applyBorder="1"/>
    <xf numFmtId="179" fontId="33" fillId="0" borderId="0" xfId="1" applyNumberFormat="1" applyFont="1" applyFill="1" applyBorder="1" applyAlignment="1">
      <alignment vertical="justify"/>
    </xf>
    <xf numFmtId="9" fontId="85" fillId="0" borderId="0" xfId="35" applyFont="1" applyFill="1" applyBorder="1" applyAlignment="1">
      <alignment horizontal="center"/>
    </xf>
    <xf numFmtId="0" fontId="33" fillId="28" borderId="0" xfId="0" applyFont="1" applyFill="1"/>
    <xf numFmtId="5" fontId="85" fillId="0" borderId="0" xfId="32" applyNumberFormat="1" applyFont="1" applyFill="1" applyProtection="1">
      <protection locked="0"/>
    </xf>
    <xf numFmtId="14" fontId="85" fillId="0" borderId="0" xfId="32" applyNumberFormat="1" applyFont="1" applyFill="1" applyAlignment="1" applyProtection="1">
      <alignment horizontal="center"/>
      <protection locked="0"/>
    </xf>
    <xf numFmtId="5" fontId="85" fillId="28" borderId="0" xfId="32" applyNumberFormat="1" applyFont="1" applyFill="1" applyProtection="1">
      <protection locked="0"/>
    </xf>
    <xf numFmtId="5" fontId="85" fillId="0" borderId="0" xfId="32" applyNumberFormat="1" applyFont="1" applyFill="1" applyProtection="1"/>
    <xf numFmtId="5" fontId="85" fillId="0" borderId="0" xfId="0" applyNumberFormat="1" applyFont="1" applyFill="1" applyProtection="1">
      <protection locked="0"/>
    </xf>
    <xf numFmtId="167" fontId="85" fillId="0" borderId="0" xfId="0" applyNumberFormat="1" applyFont="1" applyFill="1" applyProtection="1">
      <protection locked="0"/>
    </xf>
    <xf numFmtId="0" fontId="85" fillId="0" borderId="0" xfId="0" applyFont="1" applyFill="1" applyAlignment="1" applyProtection="1">
      <alignment horizontal="center"/>
    </xf>
    <xf numFmtId="14" fontId="85" fillId="0" borderId="0" xfId="0" applyNumberFormat="1" applyFont="1" applyFill="1" applyAlignment="1" applyProtection="1">
      <alignment horizontal="center"/>
      <protection locked="0"/>
    </xf>
    <xf numFmtId="0" fontId="85" fillId="0" borderId="0" xfId="0" applyFont="1" applyFill="1" applyProtection="1"/>
    <xf numFmtId="0" fontId="85" fillId="0" borderId="17" xfId="32" applyFont="1" applyFill="1" applyBorder="1" applyAlignment="1" applyProtection="1">
      <alignment horizontal="center"/>
    </xf>
    <xf numFmtId="0" fontId="85" fillId="0" borderId="17" xfId="32" applyFont="1" applyFill="1" applyBorder="1" applyProtection="1"/>
    <xf numFmtId="0" fontId="85" fillId="0" borderId="0" xfId="32" applyFont="1" applyFill="1" applyAlignment="1" applyProtection="1">
      <alignment horizontal="left"/>
      <protection locked="0"/>
    </xf>
    <xf numFmtId="0" fontId="85" fillId="0" borderId="0" xfId="32" applyFont="1" applyBorder="1" applyProtection="1"/>
    <xf numFmtId="0" fontId="85" fillId="0" borderId="0" xfId="32" applyFont="1" applyBorder="1" applyAlignment="1" applyProtection="1">
      <alignment horizontal="center"/>
    </xf>
    <xf numFmtId="0" fontId="85" fillId="0" borderId="0" xfId="32" applyFont="1" applyFill="1" applyAlignment="1" applyProtection="1">
      <alignment horizontal="center"/>
    </xf>
    <xf numFmtId="0" fontId="85" fillId="0" borderId="0" xfId="0" applyFont="1" applyBorder="1"/>
    <xf numFmtId="0" fontId="85" fillId="0" borderId="0" xfId="0" applyFont="1" applyFill="1"/>
    <xf numFmtId="0" fontId="85" fillId="0" borderId="0" xfId="32" applyFont="1" applyFill="1" applyAlignment="1" applyProtection="1">
      <alignment horizontal="right"/>
    </xf>
    <xf numFmtId="0" fontId="85" fillId="0" borderId="0" xfId="32" applyFont="1" applyFill="1"/>
    <xf numFmtId="0" fontId="85" fillId="0" borderId="0" xfId="32" applyFont="1" applyFill="1" applyProtection="1"/>
    <xf numFmtId="168" fontId="6" fillId="0" borderId="0" xfId="0" applyNumberFormat="1" applyFont="1" applyProtection="1"/>
    <xf numFmtId="10" fontId="6" fillId="0" borderId="0" xfId="0" applyNumberFormat="1" applyFont="1" applyProtection="1"/>
    <xf numFmtId="5" fontId="6" fillId="0" borderId="17" xfId="0" applyNumberFormat="1" applyFont="1" applyBorder="1" applyProtection="1"/>
    <xf numFmtId="0" fontId="6" fillId="0" borderId="0" xfId="0" applyFont="1" applyFill="1" applyProtection="1"/>
    <xf numFmtId="5" fontId="15" fillId="0" borderId="0" xfId="0" applyNumberFormat="1" applyFont="1" applyProtection="1">
      <protection locked="0"/>
    </xf>
    <xf numFmtId="5" fontId="6" fillId="0" borderId="0" xfId="0" applyNumberFormat="1" applyFont="1" applyProtection="1"/>
    <xf numFmtId="0" fontId="6" fillId="0" borderId="0" xfId="0" applyFont="1" applyProtection="1"/>
    <xf numFmtId="0" fontId="6" fillId="0" borderId="0" xfId="0" applyFont="1" applyAlignment="1" applyProtection="1">
      <alignment horizontal="right"/>
    </xf>
    <xf numFmtId="167" fontId="85" fillId="0" borderId="0" xfId="32" applyNumberFormat="1" applyFont="1" applyProtection="1">
      <protection locked="0"/>
    </xf>
    <xf numFmtId="0" fontId="85" fillId="0" borderId="0" xfId="32" applyFont="1" applyProtection="1">
      <protection locked="0"/>
    </xf>
    <xf numFmtId="172" fontId="85" fillId="0" borderId="0" xfId="32" applyNumberFormat="1" applyFont="1" applyAlignment="1" applyProtection="1">
      <alignment horizontal="right"/>
    </xf>
    <xf numFmtId="0" fontId="85" fillId="0" borderId="0" xfId="32" applyFont="1" applyAlignment="1" applyProtection="1"/>
    <xf numFmtId="10" fontId="6" fillId="0" borderId="0" xfId="32" applyNumberFormat="1" applyFont="1" applyProtection="1"/>
    <xf numFmtId="0" fontId="6" fillId="0" borderId="0" xfId="32" applyFont="1" applyFill="1" applyProtection="1"/>
    <xf numFmtId="0" fontId="6" fillId="0" borderId="18" xfId="32" applyFont="1" applyBorder="1" applyAlignment="1" applyProtection="1">
      <alignment horizontal="center"/>
    </xf>
    <xf numFmtId="172" fontId="6" fillId="0" borderId="0" xfId="32" applyNumberFormat="1" applyFont="1" applyAlignment="1" applyProtection="1">
      <alignment horizontal="right"/>
    </xf>
    <xf numFmtId="0" fontId="6" fillId="0" borderId="0" xfId="32" applyFont="1" applyAlignment="1" applyProtection="1"/>
    <xf numFmtId="0" fontId="85" fillId="0" borderId="0" xfId="32" applyFont="1"/>
    <xf numFmtId="0" fontId="85" fillId="0" borderId="0" xfId="32" applyFont="1" applyAlignment="1" applyProtection="1">
      <alignment horizontal="right"/>
      <protection locked="0"/>
    </xf>
    <xf numFmtId="0" fontId="85" fillId="0" borderId="0" xfId="32" applyFont="1" applyAlignment="1" applyProtection="1">
      <alignment horizontal="left"/>
    </xf>
    <xf numFmtId="5" fontId="85" fillId="0" borderId="0" xfId="32" applyNumberFormat="1" applyFont="1" applyAlignment="1" applyProtection="1">
      <alignment horizontal="left"/>
    </xf>
    <xf numFmtId="10" fontId="85" fillId="0" borderId="0" xfId="32" applyNumberFormat="1" applyFont="1" applyAlignment="1" applyProtection="1">
      <alignment horizontal="center"/>
    </xf>
    <xf numFmtId="167" fontId="85" fillId="0" borderId="17" xfId="32" applyNumberFormat="1" applyFont="1" applyBorder="1" applyProtection="1"/>
    <xf numFmtId="167" fontId="85" fillId="0" borderId="17" xfId="32" applyNumberFormat="1" applyFont="1" applyBorder="1" applyAlignment="1" applyProtection="1">
      <alignment horizontal="center"/>
    </xf>
    <xf numFmtId="5" fontId="85" fillId="0" borderId="17" xfId="32" applyNumberFormat="1" applyFont="1" applyBorder="1" applyProtection="1"/>
    <xf numFmtId="167" fontId="85" fillId="0" borderId="0" xfId="32" applyNumberFormat="1" applyFont="1" applyAlignment="1" applyProtection="1">
      <alignment horizontal="center"/>
    </xf>
    <xf numFmtId="167" fontId="85" fillId="0" borderId="0" xfId="32" applyNumberFormat="1" applyFont="1" applyProtection="1"/>
    <xf numFmtId="5" fontId="85" fillId="0" borderId="0" xfId="32" applyNumberFormat="1" applyFont="1" applyProtection="1"/>
    <xf numFmtId="5" fontId="85" fillId="0" borderId="0" xfId="32" applyNumberFormat="1" applyFont="1" applyProtection="1">
      <protection locked="0"/>
    </xf>
    <xf numFmtId="167" fontId="85" fillId="0" borderId="0" xfId="32" applyNumberFormat="1" applyFont="1" applyAlignment="1" applyProtection="1">
      <alignment horizontal="center"/>
      <protection locked="0"/>
    </xf>
    <xf numFmtId="0" fontId="85" fillId="0" borderId="0" xfId="32" applyFont="1" applyAlignment="1" applyProtection="1">
      <alignment horizontal="center"/>
      <protection locked="0"/>
    </xf>
    <xf numFmtId="0" fontId="85" fillId="0" borderId="17" xfId="32" applyFont="1" applyBorder="1" applyAlignment="1" applyProtection="1">
      <alignment horizontal="center"/>
    </xf>
    <xf numFmtId="0" fontId="85" fillId="0" borderId="17" xfId="32" applyFont="1" applyBorder="1" applyProtection="1"/>
    <xf numFmtId="0" fontId="85" fillId="0" borderId="0" xfId="32" applyFont="1" applyAlignment="1" applyProtection="1">
      <alignment horizontal="center"/>
    </xf>
    <xf numFmtId="0" fontId="85" fillId="0" borderId="0" xfId="32" applyFont="1" applyAlignment="1" applyProtection="1">
      <alignment horizontal="right"/>
    </xf>
    <xf numFmtId="0" fontId="85" fillId="0" borderId="0" xfId="0" applyFont="1"/>
    <xf numFmtId="0" fontId="85" fillId="0" borderId="0" xfId="32" applyFont="1" applyProtection="1"/>
    <xf numFmtId="5" fontId="6" fillId="0" borderId="17" xfId="32" applyNumberFormat="1" applyFont="1" applyBorder="1" applyProtection="1"/>
    <xf numFmtId="5" fontId="6" fillId="0" borderId="0" xfId="32" applyNumberFormat="1" applyFont="1" applyProtection="1"/>
    <xf numFmtId="5" fontId="15" fillId="0" borderId="0" xfId="32" applyNumberFormat="1" applyFont="1" applyProtection="1">
      <protection locked="0"/>
    </xf>
    <xf numFmtId="0" fontId="6" fillId="0" borderId="0" xfId="32" applyFont="1" applyAlignment="1" applyProtection="1">
      <alignment horizontal="center"/>
    </xf>
    <xf numFmtId="0" fontId="6" fillId="0" borderId="0" xfId="32" applyFont="1" applyProtection="1"/>
    <xf numFmtId="0" fontId="6" fillId="0" borderId="0" xfId="32" applyFont="1" applyAlignment="1" applyProtection="1">
      <alignment horizontal="right"/>
    </xf>
    <xf numFmtId="0" fontId="6" fillId="0" borderId="0" xfId="32" applyFont="1"/>
    <xf numFmtId="37" fontId="15" fillId="0" borderId="0" xfId="32" applyNumberFormat="1" applyFont="1" applyProtection="1">
      <protection locked="0"/>
    </xf>
    <xf numFmtId="10" fontId="6" fillId="0" borderId="0" xfId="35" applyNumberFormat="1" applyFont="1"/>
    <xf numFmtId="37" fontId="6" fillId="0" borderId="0" xfId="32" applyNumberFormat="1" applyFont="1" applyProtection="1">
      <protection locked="0"/>
    </xf>
    <xf numFmtId="14" fontId="6" fillId="0" borderId="0" xfId="0" applyNumberFormat="1" applyFont="1"/>
    <xf numFmtId="0" fontId="6" fillId="0" borderId="0" xfId="0" applyFont="1" applyAlignment="1">
      <alignment horizontal="center" vertical="center" wrapText="1"/>
    </xf>
    <xf numFmtId="0" fontId="6" fillId="0" borderId="18" xfId="0" applyFont="1" applyBorder="1" applyAlignment="1">
      <alignment horizontal="center" vertical="center" wrapText="1"/>
    </xf>
    <xf numFmtId="0" fontId="6" fillId="0" borderId="0" xfId="0" applyFont="1" applyAlignment="1">
      <alignment horizontal="center" vertical="center"/>
    </xf>
    <xf numFmtId="0" fontId="6" fillId="0" borderId="18" xfId="0" applyFont="1" applyBorder="1" applyAlignment="1">
      <alignment horizontal="right"/>
    </xf>
    <xf numFmtId="0" fontId="32" fillId="28" borderId="0" xfId="0" applyFont="1" applyFill="1"/>
    <xf numFmtId="0" fontId="126" fillId="28" borderId="0" xfId="0" applyFont="1" applyFill="1"/>
    <xf numFmtId="164" fontId="6" fillId="0" borderId="0" xfId="1" applyNumberFormat="1" applyFont="1" applyFill="1" applyBorder="1"/>
    <xf numFmtId="164" fontId="6" fillId="0" borderId="15" xfId="1" applyNumberFormat="1" applyFont="1" applyFill="1" applyBorder="1"/>
    <xf numFmtId="164" fontId="6" fillId="0" borderId="0" xfId="1" quotePrefix="1" applyNumberFormat="1" applyFont="1" applyFill="1" applyBorder="1" applyAlignment="1">
      <alignment horizontal="center"/>
    </xf>
    <xf numFmtId="10" fontId="85" fillId="0" borderId="0" xfId="0" applyNumberFormat="1" applyFont="1" applyFill="1" applyAlignment="1" applyProtection="1">
      <alignment horizontal="left"/>
      <protection locked="0"/>
    </xf>
    <xf numFmtId="167" fontId="85" fillId="0" borderId="0" xfId="0" applyNumberFormat="1" applyFont="1" applyFill="1" applyProtection="1"/>
    <xf numFmtId="5" fontId="85" fillId="0" borderId="0" xfId="0" applyNumberFormat="1" applyFont="1" applyFill="1" applyProtection="1"/>
    <xf numFmtId="167" fontId="85" fillId="0" borderId="0" xfId="32" applyNumberFormat="1" applyFont="1" applyFill="1" applyProtection="1"/>
    <xf numFmtId="0" fontId="85" fillId="0" borderId="0" xfId="32" applyFont="1" applyFill="1" applyProtection="1">
      <protection locked="0"/>
    </xf>
    <xf numFmtId="167" fontId="85" fillId="0" borderId="0" xfId="32" applyNumberFormat="1" applyFont="1" applyFill="1" applyProtection="1">
      <protection locked="0"/>
    </xf>
    <xf numFmtId="167" fontId="85" fillId="0" borderId="0" xfId="0" applyNumberFormat="1" applyFont="1" applyFill="1"/>
    <xf numFmtId="5" fontId="85" fillId="0" borderId="17" xfId="32" applyNumberFormat="1" applyFont="1" applyFill="1" applyBorder="1" applyProtection="1"/>
    <xf numFmtId="167" fontId="85" fillId="0" borderId="17" xfId="32" applyNumberFormat="1" applyFont="1" applyFill="1" applyBorder="1" applyProtection="1"/>
    <xf numFmtId="5" fontId="85" fillId="0" borderId="0" xfId="32" applyNumberFormat="1" applyFont="1" applyFill="1" applyAlignment="1" applyProtection="1">
      <alignment horizontal="left"/>
    </xf>
    <xf numFmtId="0" fontId="85" fillId="0" borderId="0" xfId="32" applyFont="1" applyFill="1" applyAlignment="1" applyProtection="1">
      <alignment horizontal="left"/>
    </xf>
    <xf numFmtId="0" fontId="85" fillId="0" borderId="0" xfId="0" applyFont="1" applyFill="1" applyAlignment="1">
      <alignment horizontal="center"/>
    </xf>
    <xf numFmtId="0" fontId="85" fillId="0" borderId="0" xfId="32" applyFont="1" applyFill="1" applyBorder="1" applyProtection="1"/>
    <xf numFmtId="6" fontId="85" fillId="0" borderId="0" xfId="0" applyNumberFormat="1" applyFont="1" applyFill="1" applyBorder="1"/>
    <xf numFmtId="10" fontId="85" fillId="0" borderId="0" xfId="0" applyNumberFormat="1" applyFont="1" applyFill="1" applyBorder="1"/>
    <xf numFmtId="0" fontId="85" fillId="0" borderId="0" xfId="32" applyFont="1" applyFill="1" applyBorder="1" applyAlignment="1" applyProtection="1">
      <alignment horizontal="left"/>
      <protection locked="0"/>
    </xf>
    <xf numFmtId="0" fontId="33" fillId="0" borderId="0" xfId="86" applyFont="1" applyAlignment="1">
      <alignment horizontal="center"/>
    </xf>
    <xf numFmtId="0" fontId="33" fillId="0" borderId="0" xfId="86" quotePrefix="1" applyFont="1"/>
    <xf numFmtId="0" fontId="33" fillId="0" borderId="0" xfId="86" applyFont="1"/>
    <xf numFmtId="164" fontId="6" fillId="0" borderId="15" xfId="0" applyNumberFormat="1" applyFont="1" applyFill="1" applyBorder="1" applyAlignment="1"/>
    <xf numFmtId="164" fontId="13" fillId="0" borderId="29" xfId="0" quotePrefix="1" applyNumberFormat="1" applyFont="1" applyFill="1" applyBorder="1" applyAlignment="1">
      <alignment horizontal="center"/>
    </xf>
    <xf numFmtId="164" fontId="7" fillId="0" borderId="29" xfId="0" quotePrefix="1" applyNumberFormat="1" applyFont="1" applyFill="1" applyBorder="1" applyAlignment="1">
      <alignment horizontal="center"/>
    </xf>
    <xf numFmtId="0" fontId="6" fillId="0" borderId="0" xfId="0" applyFont="1" applyFill="1" applyBorder="1" applyAlignment="1">
      <alignment horizontal="center"/>
    </xf>
    <xf numFmtId="0" fontId="10" fillId="0" borderId="0" xfId="0" applyFont="1" applyFill="1" applyBorder="1" applyAlignment="1">
      <alignment horizontal="center"/>
    </xf>
    <xf numFmtId="0" fontId="13" fillId="0" borderId="0" xfId="0" applyFont="1" applyFill="1" applyBorder="1" applyAlignment="1">
      <alignment horizontal="center"/>
    </xf>
    <xf numFmtId="0" fontId="10" fillId="0" borderId="0" xfId="0" applyFont="1" applyFill="1" applyBorder="1" applyAlignment="1">
      <alignment horizontal="center"/>
    </xf>
    <xf numFmtId="0" fontId="7" fillId="0" borderId="0" xfId="0" applyFont="1" applyFill="1" applyBorder="1" applyAlignment="1">
      <alignment horizontal="center"/>
    </xf>
    <xf numFmtId="164" fontId="10" fillId="0" borderId="0" xfId="1" applyNumberFormat="1" applyFont="1" applyFill="1" applyBorder="1" applyAlignment="1" applyProtection="1">
      <alignment horizontal="center"/>
      <protection locked="0"/>
    </xf>
    <xf numFmtId="0" fontId="13" fillId="0" borderId="11" xfId="0" applyFont="1" applyFill="1" applyBorder="1" applyAlignment="1">
      <alignment horizontal="left"/>
    </xf>
    <xf numFmtId="0" fontId="13" fillId="0" borderId="14" xfId="0" applyFont="1" applyFill="1" applyBorder="1" applyAlignment="1">
      <alignment horizontal="left"/>
    </xf>
    <xf numFmtId="0" fontId="13" fillId="0" borderId="16" xfId="0" applyFont="1" applyFill="1" applyBorder="1" applyAlignment="1">
      <alignment horizontal="left"/>
    </xf>
    <xf numFmtId="164" fontId="6" fillId="0" borderId="18" xfId="3" applyNumberFormat="1" applyFont="1" applyFill="1" applyBorder="1"/>
    <xf numFmtId="37" fontId="10" fillId="0" borderId="18" xfId="1" applyNumberFormat="1" applyFont="1" applyFill="1" applyBorder="1"/>
    <xf numFmtId="171" fontId="13" fillId="0" borderId="0" xfId="35" applyNumberFormat="1" applyFont="1" applyFill="1" applyBorder="1"/>
    <xf numFmtId="0" fontId="13" fillId="0" borderId="11" xfId="0" applyFont="1" applyFill="1" applyBorder="1" applyAlignment="1">
      <alignment horizontal="left"/>
    </xf>
    <xf numFmtId="0" fontId="7" fillId="0" borderId="14" xfId="0" applyFont="1" applyFill="1" applyBorder="1" applyAlignment="1">
      <alignment horizontal="left"/>
    </xf>
    <xf numFmtId="164" fontId="6" fillId="0" borderId="0" xfId="0" applyNumberFormat="1" applyFont="1" applyFill="1" applyBorder="1" applyProtection="1"/>
    <xf numFmtId="0" fontId="6" fillId="0" borderId="33" xfId="0" applyFont="1" applyFill="1" applyBorder="1" applyAlignment="1">
      <alignment horizontal="left"/>
    </xf>
    <xf numFmtId="0" fontId="7" fillId="0" borderId="14" xfId="16" applyFont="1" applyFill="1" applyBorder="1"/>
    <xf numFmtId="0" fontId="33" fillId="0" borderId="0" xfId="0" applyFont="1" applyAlignment="1">
      <alignment horizontal="center"/>
    </xf>
    <xf numFmtId="0" fontId="85" fillId="0" borderId="0" xfId="32" applyFont="1" applyFill="1" applyAlignment="1" applyProtection="1">
      <alignment horizontal="center"/>
    </xf>
    <xf numFmtId="0" fontId="85" fillId="0" borderId="0" xfId="0" applyFont="1" applyFill="1" applyAlignment="1">
      <alignment horizontal="center"/>
    </xf>
    <xf numFmtId="0" fontId="33" fillId="0" borderId="0" xfId="32" applyFont="1" applyFill="1" applyAlignment="1">
      <alignment horizontal="right"/>
    </xf>
    <xf numFmtId="0" fontId="6" fillId="0" borderId="0" xfId="0" applyFont="1" applyFill="1" applyBorder="1" applyAlignment="1">
      <alignment horizontal="center"/>
    </xf>
    <xf numFmtId="0" fontId="10" fillId="0" borderId="0" xfId="0" applyFont="1" applyFill="1" applyBorder="1" applyAlignment="1">
      <alignment horizontal="center"/>
    </xf>
    <xf numFmtId="0" fontId="13" fillId="0" borderId="11" xfId="0" applyFont="1" applyFill="1" applyBorder="1" applyAlignment="1">
      <alignment horizontal="left"/>
    </xf>
    <xf numFmtId="0" fontId="7" fillId="0" borderId="14" xfId="0" applyFont="1" applyFill="1" applyBorder="1" applyAlignment="1">
      <alignment horizontal="left"/>
    </xf>
    <xf numFmtId="0" fontId="13" fillId="0" borderId="14" xfId="0" applyFont="1" applyFill="1" applyBorder="1" applyAlignment="1">
      <alignment horizontal="left"/>
    </xf>
    <xf numFmtId="0" fontId="13" fillId="0" borderId="16" xfId="0" applyFont="1" applyFill="1" applyBorder="1" applyAlignment="1">
      <alignment horizontal="left"/>
    </xf>
    <xf numFmtId="0" fontId="27" fillId="0" borderId="11" xfId="0" applyFont="1" applyBorder="1" applyAlignment="1"/>
    <xf numFmtId="0" fontId="27" fillId="0" borderId="14" xfId="0" applyFont="1" applyBorder="1" applyAlignment="1"/>
    <xf numFmtId="172" fontId="33" fillId="0" borderId="0" xfId="32" applyNumberFormat="1" applyFont="1" applyBorder="1" applyAlignment="1" applyProtection="1">
      <alignment horizontal="center"/>
    </xf>
    <xf numFmtId="172" fontId="33" fillId="0" borderId="12" xfId="32" applyNumberFormat="1" applyFont="1" applyBorder="1" applyAlignment="1" applyProtection="1">
      <alignment horizontal="center"/>
    </xf>
    <xf numFmtId="172" fontId="33" fillId="0" borderId="9" xfId="32" applyNumberFormat="1" applyFont="1" applyBorder="1" applyAlignment="1" applyProtection="1">
      <alignment horizontal="center"/>
    </xf>
    <xf numFmtId="0" fontId="86" fillId="0" borderId="0" xfId="32" applyFont="1" applyAlignment="1" applyProtection="1"/>
    <xf numFmtId="0" fontId="86" fillId="0" borderId="0" xfId="0" applyFont="1" applyAlignment="1"/>
    <xf numFmtId="0" fontId="86" fillId="0" borderId="11" xfId="32" applyFont="1" applyBorder="1" applyAlignment="1" applyProtection="1"/>
    <xf numFmtId="0" fontId="86" fillId="0" borderId="12" xfId="32" applyFont="1" applyBorder="1" applyAlignment="1" applyProtection="1"/>
    <xf numFmtId="0" fontId="86" fillId="0" borderId="13" xfId="32" applyFont="1" applyBorder="1" applyAlignment="1" applyProtection="1"/>
    <xf numFmtId="0" fontId="86" fillId="0" borderId="14" xfId="32" applyFont="1" applyBorder="1" applyAlignment="1" applyProtection="1"/>
    <xf numFmtId="0" fontId="86" fillId="0" borderId="0" xfId="0" applyFont="1" applyBorder="1" applyAlignment="1"/>
    <xf numFmtId="0" fontId="86" fillId="0" borderId="15" xfId="0" applyFont="1" applyBorder="1" applyAlignment="1"/>
    <xf numFmtId="0" fontId="86" fillId="0" borderId="14" xfId="0" applyFont="1" applyBorder="1" applyAlignment="1"/>
    <xf numFmtId="0" fontId="86" fillId="0" borderId="0" xfId="32" applyFont="1" applyBorder="1" applyAlignment="1" applyProtection="1"/>
    <xf numFmtId="0" fontId="86" fillId="0" borderId="15" xfId="32" applyFont="1" applyBorder="1" applyAlignment="1" applyProtection="1"/>
    <xf numFmtId="0" fontId="85" fillId="0" borderId="15" xfId="32" applyFont="1" applyBorder="1" applyProtection="1"/>
    <xf numFmtId="0" fontId="85" fillId="0" borderId="9" xfId="32" applyFont="1" applyBorder="1" applyProtection="1"/>
    <xf numFmtId="0" fontId="85" fillId="0" borderId="19" xfId="32" applyFont="1" applyBorder="1" applyProtection="1"/>
    <xf numFmtId="0" fontId="7" fillId="0" borderId="11" xfId="32" applyFont="1" applyBorder="1" applyAlignment="1" applyProtection="1"/>
    <xf numFmtId="0" fontId="7" fillId="0" borderId="12" xfId="0" applyFont="1" applyBorder="1"/>
    <xf numFmtId="0" fontId="7" fillId="0" borderId="12" xfId="32" applyFont="1" applyBorder="1" applyAlignment="1" applyProtection="1"/>
    <xf numFmtId="0" fontId="7" fillId="0" borderId="13" xfId="32" applyFont="1" applyBorder="1" applyAlignment="1" applyProtection="1"/>
    <xf numFmtId="0" fontId="7" fillId="0" borderId="14" xfId="32" applyFont="1" applyBorder="1" applyAlignment="1" applyProtection="1"/>
    <xf numFmtId="0" fontId="7" fillId="0" borderId="0" xfId="0" applyFont="1" applyBorder="1"/>
    <xf numFmtId="0" fontId="7" fillId="0" borderId="0" xfId="32" applyFont="1" applyBorder="1" applyAlignment="1" applyProtection="1"/>
    <xf numFmtId="0" fontId="7" fillId="0" borderId="15" xfId="32" applyFont="1" applyBorder="1" applyAlignment="1" applyProtection="1"/>
    <xf numFmtId="0" fontId="7" fillId="0" borderId="0" xfId="32" applyFont="1" applyBorder="1" applyProtection="1"/>
    <xf numFmtId="0" fontId="7" fillId="0" borderId="15" xfId="32" applyFont="1" applyBorder="1" applyProtection="1"/>
    <xf numFmtId="0" fontId="7" fillId="0" borderId="16" xfId="32" applyFont="1" applyBorder="1" applyProtection="1"/>
    <xf numFmtId="0" fontId="7" fillId="0" borderId="9" xfId="32" applyFont="1" applyBorder="1" applyProtection="1"/>
    <xf numFmtId="0" fontId="7" fillId="0" borderId="19" xfId="32" applyFont="1" applyBorder="1" applyProtection="1"/>
    <xf numFmtId="0" fontId="85" fillId="0" borderId="13" xfId="32" applyFont="1" applyBorder="1" applyAlignment="1" applyProtection="1"/>
    <xf numFmtId="0" fontId="85" fillId="0" borderId="15" xfId="32" applyFont="1" applyBorder="1" applyAlignment="1" applyProtection="1"/>
    <xf numFmtId="0" fontId="86" fillId="0" borderId="16" xfId="32" applyFont="1" applyBorder="1" applyAlignment="1" applyProtection="1"/>
    <xf numFmtId="0" fontId="86" fillId="0" borderId="9" xfId="32" applyFont="1" applyBorder="1" applyProtection="1"/>
    <xf numFmtId="0" fontId="6" fillId="0" borderId="0" xfId="0" applyFont="1" applyAlignment="1" applyProtection="1"/>
    <xf numFmtId="0" fontId="6" fillId="0" borderId="18" xfId="0" applyFont="1" applyBorder="1" applyAlignment="1" applyProtection="1">
      <alignment horizontal="center" wrapText="1"/>
    </xf>
    <xf numFmtId="0" fontId="6" fillId="0" borderId="11" xfId="0" applyFont="1" applyBorder="1" applyAlignment="1" applyProtection="1"/>
    <xf numFmtId="0" fontId="6" fillId="0" borderId="12" xfId="0" applyFont="1" applyBorder="1" applyAlignment="1" applyProtection="1"/>
    <xf numFmtId="0" fontId="6" fillId="0" borderId="13" xfId="0" applyFont="1" applyBorder="1" applyAlignment="1" applyProtection="1"/>
    <xf numFmtId="0" fontId="6" fillId="0" borderId="14" xfId="0" applyFont="1" applyBorder="1" applyAlignment="1" applyProtection="1"/>
    <xf numFmtId="0" fontId="6" fillId="0" borderId="0" xfId="0" applyFont="1" applyBorder="1" applyAlignment="1"/>
    <xf numFmtId="0" fontId="6" fillId="0" borderId="15" xfId="0" applyFont="1" applyBorder="1" applyAlignment="1"/>
    <xf numFmtId="0" fontId="6" fillId="0" borderId="14" xfId="0" applyFont="1" applyBorder="1" applyAlignment="1"/>
    <xf numFmtId="0" fontId="6" fillId="0" borderId="0" xfId="0" applyFont="1" applyBorder="1" applyProtection="1"/>
    <xf numFmtId="0" fontId="6" fillId="0" borderId="15" xfId="0" applyFont="1" applyBorder="1" applyProtection="1"/>
    <xf numFmtId="0" fontId="6" fillId="0" borderId="16" xfId="0" applyFont="1" applyBorder="1" applyProtection="1"/>
    <xf numFmtId="0" fontId="6" fillId="0" borderId="9" xfId="0" applyFont="1" applyBorder="1" applyProtection="1"/>
    <xf numFmtId="0" fontId="6" fillId="0" borderId="19" xfId="0" applyFont="1" applyBorder="1" applyProtection="1"/>
    <xf numFmtId="0" fontId="27" fillId="0" borderId="12" xfId="0" applyFont="1" applyBorder="1" applyAlignment="1"/>
    <xf numFmtId="0" fontId="27" fillId="0" borderId="13" xfId="0" applyFont="1" applyBorder="1" applyAlignment="1"/>
    <xf numFmtId="0" fontId="27" fillId="0" borderId="15" xfId="0" applyFont="1" applyBorder="1" applyAlignment="1"/>
    <xf numFmtId="0" fontId="27" fillId="0" borderId="16" xfId="0" applyFont="1" applyBorder="1" applyAlignment="1">
      <alignment horizontal="center"/>
    </xf>
    <xf numFmtId="0" fontId="27" fillId="0" borderId="9" xfId="0" applyFont="1" applyBorder="1" applyAlignment="1">
      <alignment horizontal="center"/>
    </xf>
    <xf numFmtId="0" fontId="27" fillId="0" borderId="19" xfId="0" applyFont="1" applyBorder="1" applyAlignment="1">
      <alignment horizontal="center"/>
    </xf>
    <xf numFmtId="14" fontId="85" fillId="0" borderId="0" xfId="32" applyNumberFormat="1" applyFont="1" applyAlignment="1" applyProtection="1">
      <alignment horizontal="center"/>
      <protection locked="0"/>
    </xf>
    <xf numFmtId="0" fontId="85" fillId="0" borderId="0" xfId="0" applyFont="1" applyFill="1" applyBorder="1" applyAlignment="1" applyProtection="1">
      <alignment horizontal="left"/>
      <protection locked="0"/>
    </xf>
    <xf numFmtId="5" fontId="85" fillId="0" borderId="0" xfId="32" applyNumberFormat="1" applyFont="1" applyBorder="1" applyProtection="1">
      <protection locked="0"/>
    </xf>
    <xf numFmtId="5" fontId="85" fillId="0" borderId="0" xfId="0" applyNumberFormat="1" applyFont="1" applyBorder="1"/>
    <xf numFmtId="5" fontId="85" fillId="0" borderId="0" xfId="32" applyNumberFormat="1" applyFont="1" applyFill="1" applyBorder="1" applyProtection="1">
      <protection locked="0"/>
    </xf>
    <xf numFmtId="0" fontId="6" fillId="0" borderId="0" xfId="0" applyFont="1" applyFill="1" applyAlignment="1">
      <alignment horizontal="right"/>
    </xf>
    <xf numFmtId="0" fontId="15" fillId="0" borderId="0" xfId="0" applyNumberFormat="1" applyFont="1" applyFill="1" applyBorder="1" applyAlignment="1">
      <alignment horizontal="center"/>
    </xf>
    <xf numFmtId="0" fontId="10" fillId="0" borderId="0" xfId="0" quotePrefix="1" applyNumberFormat="1" applyFont="1" applyFill="1" applyBorder="1" applyAlignment="1">
      <alignment horizontal="center"/>
    </xf>
    <xf numFmtId="0" fontId="10" fillId="0" borderId="23" xfId="0" applyNumberFormat="1" applyFont="1" applyFill="1" applyBorder="1"/>
    <xf numFmtId="0" fontId="10" fillId="0" borderId="22" xfId="0" applyNumberFormat="1" applyFont="1" applyFill="1" applyBorder="1" applyAlignment="1">
      <alignment horizontal="center"/>
    </xf>
    <xf numFmtId="0" fontId="10" fillId="0" borderId="21" xfId="0" applyNumberFormat="1" applyFont="1" applyFill="1" applyBorder="1" applyAlignment="1">
      <alignment horizontal="center"/>
    </xf>
    <xf numFmtId="0" fontId="10" fillId="0" borderId="12" xfId="0" applyNumberFormat="1" applyFont="1" applyFill="1" applyBorder="1" applyAlignment="1">
      <alignment horizontal="center"/>
    </xf>
    <xf numFmtId="0" fontId="23" fillId="0" borderId="0" xfId="0" applyNumberFormat="1" applyFont="1" applyFill="1" applyBorder="1" applyAlignment="1">
      <alignment horizontal="center"/>
    </xf>
    <xf numFmtId="0" fontId="10" fillId="0" borderId="0" xfId="1" applyNumberFormat="1" applyFont="1" applyFill="1" applyBorder="1" applyAlignment="1">
      <alignment horizontal="center"/>
    </xf>
    <xf numFmtId="0" fontId="6" fillId="0" borderId="0" xfId="1" quotePrefix="1" applyNumberFormat="1" applyFont="1" applyFill="1" applyBorder="1" applyAlignment="1">
      <alignment horizontal="center"/>
    </xf>
    <xf numFmtId="0" fontId="13" fillId="0" borderId="0" xfId="1" applyNumberFormat="1" applyFont="1" applyFill="1" applyBorder="1" applyAlignment="1">
      <alignment horizontal="center"/>
    </xf>
    <xf numFmtId="0" fontId="13" fillId="0" borderId="9" xfId="1" applyNumberFormat="1" applyFont="1" applyFill="1" applyBorder="1" applyAlignment="1">
      <alignment horizontal="center"/>
    </xf>
    <xf numFmtId="0" fontId="13" fillId="0" borderId="28" xfId="1" applyNumberFormat="1" applyFont="1" applyFill="1" applyBorder="1" applyAlignment="1">
      <alignment horizontal="center"/>
    </xf>
    <xf numFmtId="0" fontId="13" fillId="0" borderId="0" xfId="0" applyNumberFormat="1" applyFont="1" applyFill="1" applyBorder="1" applyAlignment="1">
      <alignment horizontal="center"/>
    </xf>
    <xf numFmtId="0" fontId="10" fillId="0" borderId="0" xfId="0" applyNumberFormat="1" applyFont="1" applyFill="1" applyBorder="1" applyAlignment="1">
      <alignment horizontal="center"/>
    </xf>
    <xf numFmtId="0" fontId="19" fillId="0" borderId="0" xfId="0" applyNumberFormat="1" applyFont="1" applyFill="1" applyBorder="1" applyAlignment="1">
      <alignment horizontal="center"/>
    </xf>
    <xf numFmtId="0" fontId="15" fillId="0" borderId="0" xfId="0" quotePrefix="1" applyNumberFormat="1" applyFont="1" applyFill="1" applyBorder="1" applyAlignment="1">
      <alignment horizontal="center"/>
    </xf>
    <xf numFmtId="38" fontId="13" fillId="0" borderId="28" xfId="1" quotePrefix="1" applyNumberFormat="1" applyFont="1" applyFill="1" applyBorder="1" applyAlignment="1">
      <alignment horizontal="right"/>
    </xf>
    <xf numFmtId="38" fontId="13" fillId="0" borderId="29" xfId="1" quotePrefix="1" applyNumberFormat="1" applyFont="1" applyFill="1" applyBorder="1" applyAlignment="1">
      <alignment horizontal="right"/>
    </xf>
    <xf numFmtId="43" fontId="6" fillId="0" borderId="0" xfId="1" quotePrefix="1" applyFont="1" applyFill="1" applyBorder="1" applyAlignment="1">
      <alignment horizontal="center"/>
    </xf>
    <xf numFmtId="43" fontId="6" fillId="0" borderId="18" xfId="1" applyFont="1" applyFill="1" applyBorder="1"/>
    <xf numFmtId="0" fontId="38" fillId="0" borderId="0" xfId="32" applyFont="1" applyProtection="1"/>
    <xf numFmtId="0" fontId="38" fillId="0" borderId="0" xfId="32" applyFont="1" applyAlignment="1" applyProtection="1">
      <alignment horizontal="right"/>
    </xf>
    <xf numFmtId="0" fontId="38" fillId="0" borderId="0" xfId="32" applyFont="1"/>
    <xf numFmtId="5" fontId="38" fillId="0" borderId="0" xfId="32" applyNumberFormat="1" applyFont="1" applyProtection="1"/>
    <xf numFmtId="5" fontId="129" fillId="0" borderId="0" xfId="32" applyNumberFormat="1" applyFont="1" applyProtection="1">
      <protection locked="0"/>
    </xf>
    <xf numFmtId="5" fontId="38" fillId="0" borderId="17" xfId="32" applyNumberFormat="1" applyFont="1" applyBorder="1" applyProtection="1"/>
    <xf numFmtId="0" fontId="38" fillId="0" borderId="0" xfId="32" applyFont="1" applyFill="1" applyProtection="1"/>
    <xf numFmtId="168" fontId="38" fillId="0" borderId="0" xfId="32" applyNumberFormat="1" applyFont="1" applyProtection="1"/>
    <xf numFmtId="0" fontId="38" fillId="0" borderId="0" xfId="32" applyFont="1" applyAlignment="1" applyProtection="1">
      <alignment horizontal="center"/>
    </xf>
    <xf numFmtId="0" fontId="38" fillId="0" borderId="18" xfId="32" applyFont="1" applyBorder="1" applyAlignment="1" applyProtection="1">
      <alignment horizontal="center"/>
    </xf>
    <xf numFmtId="0" fontId="129" fillId="0" borderId="0" xfId="32" applyFont="1" applyAlignment="1" applyProtection="1">
      <alignment horizontal="center"/>
      <protection locked="0"/>
    </xf>
    <xf numFmtId="168" fontId="10" fillId="0" borderId="26" xfId="1" applyNumberFormat="1" applyFont="1" applyFill="1" applyBorder="1"/>
    <xf numFmtId="0" fontId="6" fillId="0" borderId="14" xfId="0" quotePrefix="1" applyFont="1" applyFill="1" applyBorder="1" applyAlignment="1">
      <alignment horizontal="center"/>
    </xf>
    <xf numFmtId="0" fontId="13" fillId="0" borderId="27" xfId="0" applyFont="1" applyFill="1" applyBorder="1" applyAlignment="1">
      <alignment horizontal="center"/>
    </xf>
    <xf numFmtId="185" fontId="6" fillId="0" borderId="0" xfId="1" quotePrefix="1" applyNumberFormat="1" applyFont="1" applyFill="1" applyBorder="1" applyAlignment="1" applyProtection="1">
      <alignment horizontal="center"/>
      <protection locked="0"/>
    </xf>
    <xf numFmtId="38" fontId="13" fillId="0" borderId="15" xfId="1" applyNumberFormat="1" applyFont="1" applyFill="1" applyBorder="1" applyAlignment="1" applyProtection="1">
      <alignment horizontal="right"/>
      <protection locked="0"/>
    </xf>
    <xf numFmtId="38" fontId="10" fillId="0" borderId="19" xfId="0" applyNumberFormat="1" applyFont="1" applyFill="1" applyBorder="1" applyAlignment="1" applyProtection="1">
      <alignment horizontal="right"/>
      <protection locked="0"/>
    </xf>
    <xf numFmtId="38" fontId="13" fillId="0" borderId="29" xfId="1" applyNumberFormat="1" applyFont="1" applyFill="1" applyBorder="1" applyAlignment="1" applyProtection="1">
      <alignment horizontal="right"/>
      <protection locked="0"/>
    </xf>
    <xf numFmtId="0" fontId="85" fillId="0" borderId="0" xfId="32" applyFont="1" applyFill="1" applyAlignment="1" applyProtection="1">
      <alignment horizontal="center"/>
    </xf>
    <xf numFmtId="0" fontId="85" fillId="0" borderId="0" xfId="0" applyFont="1" applyFill="1" applyAlignment="1">
      <alignment horizontal="center"/>
    </xf>
    <xf numFmtId="0" fontId="33" fillId="0" borderId="0" xfId="32" applyFont="1" applyAlignment="1" applyProtection="1">
      <alignment horizontal="center"/>
    </xf>
    <xf numFmtId="0" fontId="27" fillId="0" borderId="0" xfId="24" applyFont="1" applyAlignment="1">
      <alignment horizontal="center"/>
    </xf>
    <xf numFmtId="0" fontId="6" fillId="0" borderId="0" xfId="0" applyFont="1" applyAlignment="1">
      <alignment horizontal="center"/>
    </xf>
    <xf numFmtId="0" fontId="33" fillId="0" borderId="0" xfId="0" applyFont="1" applyAlignment="1">
      <alignment horizontal="center"/>
    </xf>
    <xf numFmtId="0" fontId="27" fillId="0" borderId="0" xfId="0" applyFont="1" applyBorder="1" applyAlignment="1">
      <alignment horizontal="center"/>
    </xf>
    <xf numFmtId="0" fontId="6" fillId="0" borderId="0" xfId="0" applyFont="1" applyFill="1" applyBorder="1" applyAlignment="1">
      <alignment horizontal="center"/>
    </xf>
    <xf numFmtId="0" fontId="10" fillId="0" borderId="0" xfId="0" applyFont="1" applyFill="1" applyBorder="1" applyAlignment="1">
      <alignment horizontal="center"/>
    </xf>
    <xf numFmtId="0" fontId="13" fillId="0" borderId="0" xfId="0" applyFont="1" applyFill="1" applyBorder="1" applyAlignment="1">
      <alignment horizontal="center"/>
    </xf>
    <xf numFmtId="0" fontId="13" fillId="0" borderId="11" xfId="0" applyFont="1" applyFill="1" applyBorder="1" applyAlignment="1">
      <alignment horizontal="left"/>
    </xf>
    <xf numFmtId="0" fontId="7" fillId="0" borderId="14" xfId="0" applyFont="1" applyFill="1" applyBorder="1" applyAlignment="1">
      <alignment horizontal="left"/>
    </xf>
    <xf numFmtId="0" fontId="13" fillId="0" borderId="14" xfId="0" applyFont="1" applyFill="1" applyBorder="1" applyAlignment="1">
      <alignment horizontal="left"/>
    </xf>
    <xf numFmtId="0" fontId="13" fillId="0" borderId="16" xfId="0" applyFont="1" applyFill="1" applyBorder="1" applyAlignment="1">
      <alignment horizontal="left"/>
    </xf>
    <xf numFmtId="0" fontId="6" fillId="0" borderId="0" xfId="0" applyFont="1" applyAlignment="1" applyProtection="1">
      <alignment horizontal="center"/>
    </xf>
    <xf numFmtId="0" fontId="15" fillId="0" borderId="0" xfId="0" applyFont="1" applyAlignment="1" applyProtection="1">
      <alignment horizontal="center"/>
      <protection locked="0"/>
    </xf>
    <xf numFmtId="0" fontId="85" fillId="0" borderId="0" xfId="32" applyFont="1" applyFill="1" applyBorder="1" applyAlignment="1" applyProtection="1">
      <alignment horizontal="center"/>
    </xf>
    <xf numFmtId="0" fontId="38" fillId="0" borderId="0" xfId="0" applyFont="1" applyAlignment="1" applyProtection="1"/>
    <xf numFmtId="0" fontId="38" fillId="0" borderId="0" xfId="32" applyFont="1" applyAlignment="1" applyProtection="1"/>
    <xf numFmtId="0" fontId="38" fillId="0" borderId="0" xfId="0" applyFont="1" applyAlignment="1"/>
    <xf numFmtId="0" fontId="48" fillId="0" borderId="0" xfId="0" applyFont="1"/>
    <xf numFmtId="0" fontId="48" fillId="0" borderId="0" xfId="32" applyFont="1"/>
    <xf numFmtId="0" fontId="48" fillId="0" borderId="0" xfId="32" applyFont="1" applyAlignment="1" applyProtection="1">
      <alignment horizontal="right"/>
    </xf>
    <xf numFmtId="0" fontId="48" fillId="0" borderId="0" xfId="0" applyFont="1" applyAlignment="1" applyProtection="1"/>
    <xf numFmtId="0" fontId="48" fillId="0" borderId="0" xfId="32" applyFont="1" applyAlignment="1"/>
    <xf numFmtId="14" fontId="48" fillId="0" borderId="0" xfId="32" applyNumberFormat="1" applyFont="1" applyAlignment="1" applyProtection="1">
      <alignment horizontal="left"/>
    </xf>
    <xf numFmtId="0" fontId="48" fillId="0" borderId="0" xfId="32" applyFont="1" applyProtection="1"/>
    <xf numFmtId="0" fontId="48" fillId="0" borderId="17" xfId="32" applyFont="1" applyBorder="1" applyProtection="1"/>
    <xf numFmtId="0" fontId="48" fillId="0" borderId="0" xfId="32" applyFont="1" applyAlignment="1" applyProtection="1">
      <alignment horizontal="center"/>
    </xf>
    <xf numFmtId="0" fontId="130" fillId="0" borderId="0" xfId="32" applyFont="1" applyProtection="1">
      <protection locked="0"/>
    </xf>
    <xf numFmtId="14" fontId="48" fillId="0" borderId="0" xfId="32" applyNumberFormat="1" applyFont="1" applyAlignment="1" applyProtection="1">
      <alignment horizontal="right"/>
    </xf>
    <xf numFmtId="5" fontId="130" fillId="0" borderId="0" xfId="32" applyNumberFormat="1" applyFont="1" applyProtection="1">
      <protection locked="0"/>
    </xf>
    <xf numFmtId="10" fontId="48" fillId="0" borderId="0" xfId="32" applyNumberFormat="1" applyFont="1" applyProtection="1"/>
    <xf numFmtId="37" fontId="130" fillId="0" borderId="0" xfId="32" applyNumberFormat="1" applyFont="1" applyProtection="1">
      <protection locked="0"/>
    </xf>
    <xf numFmtId="10" fontId="130" fillId="0" borderId="0" xfId="32" applyNumberFormat="1" applyFont="1" applyProtection="1">
      <protection locked="0"/>
    </xf>
    <xf numFmtId="5" fontId="48" fillId="0" borderId="0" xfId="32" applyNumberFormat="1" applyFont="1" applyProtection="1"/>
    <xf numFmtId="174" fontId="130" fillId="0" borderId="0" xfId="32" applyNumberFormat="1" applyFont="1" applyProtection="1">
      <protection locked="0"/>
    </xf>
    <xf numFmtId="0" fontId="6" fillId="0" borderId="12" xfId="32" applyFont="1" applyBorder="1" applyAlignment="1" applyProtection="1"/>
    <xf numFmtId="0" fontId="6" fillId="0" borderId="13" xfId="32" applyFont="1" applyBorder="1" applyAlignment="1" applyProtection="1"/>
    <xf numFmtId="0" fontId="6" fillId="0" borderId="0" xfId="32" applyFont="1" applyBorder="1" applyAlignment="1" applyProtection="1"/>
    <xf numFmtId="0" fontId="6" fillId="0" borderId="15" xfId="32" applyFont="1" applyBorder="1" applyAlignment="1" applyProtection="1"/>
    <xf numFmtId="0" fontId="6" fillId="0" borderId="15" xfId="0" applyFont="1" applyBorder="1"/>
    <xf numFmtId="0" fontId="6" fillId="0" borderId="16" xfId="0" applyFont="1" applyBorder="1"/>
    <xf numFmtId="0" fontId="6" fillId="0" borderId="9" xfId="0" applyFont="1" applyBorder="1"/>
    <xf numFmtId="0" fontId="6" fillId="0" borderId="19" xfId="0" applyFont="1" applyBorder="1"/>
    <xf numFmtId="14" fontId="7" fillId="0" borderId="14" xfId="32" applyNumberFormat="1" applyFont="1" applyBorder="1" applyAlignment="1" applyProtection="1"/>
    <xf numFmtId="0" fontId="27" fillId="0" borderId="0" xfId="0" applyFont="1" applyAlignment="1" applyProtection="1"/>
    <xf numFmtId="0" fontId="27" fillId="0" borderId="0" xfId="24" applyFont="1" applyAlignment="1"/>
    <xf numFmtId="0" fontId="27" fillId="0" borderId="11" xfId="0" applyFont="1" applyBorder="1" applyAlignment="1" applyProtection="1"/>
    <xf numFmtId="0" fontId="27" fillId="0" borderId="12" xfId="0" applyFont="1" applyBorder="1" applyAlignment="1" applyProtection="1"/>
    <xf numFmtId="0" fontId="27" fillId="0" borderId="13" xfId="0" applyFont="1" applyBorder="1" applyAlignment="1" applyProtection="1"/>
    <xf numFmtId="0" fontId="27" fillId="0" borderId="14" xfId="24" applyFont="1" applyBorder="1" applyAlignment="1"/>
    <xf numFmtId="0" fontId="27" fillId="0" borderId="0" xfId="24" applyFont="1" applyBorder="1" applyAlignment="1"/>
    <xf numFmtId="0" fontId="27" fillId="0" borderId="15" xfId="24" applyFont="1" applyBorder="1" applyAlignment="1"/>
    <xf numFmtId="0" fontId="27" fillId="0" borderId="16" xfId="24" applyFont="1" applyBorder="1" applyAlignment="1">
      <alignment horizontal="center"/>
    </xf>
    <xf numFmtId="0" fontId="27" fillId="0" borderId="9" xfId="24" applyFont="1" applyBorder="1" applyAlignment="1">
      <alignment horizontal="center"/>
    </xf>
    <xf numFmtId="0" fontId="27" fillId="0" borderId="19" xfId="24" applyFont="1" applyBorder="1" applyAlignment="1">
      <alignment horizontal="center"/>
    </xf>
    <xf numFmtId="0" fontId="33" fillId="0" borderId="0" xfId="24" applyFont="1" applyAlignment="1">
      <alignment horizontal="right"/>
    </xf>
    <xf numFmtId="0" fontId="27" fillId="0" borderId="11" xfId="0" applyFont="1" applyBorder="1" applyAlignment="1">
      <alignment horizontal="left"/>
    </xf>
    <xf numFmtId="0" fontId="33" fillId="0" borderId="13" xfId="0" applyFont="1" applyBorder="1"/>
    <xf numFmtId="0" fontId="27" fillId="0" borderId="14" xfId="0" applyFont="1" applyFill="1" applyBorder="1" applyAlignment="1">
      <alignment horizontal="left"/>
    </xf>
    <xf numFmtId="0" fontId="33" fillId="0" borderId="15" xfId="0" applyFont="1" applyBorder="1"/>
    <xf numFmtId="0" fontId="27" fillId="0" borderId="14" xfId="32" applyFont="1" applyBorder="1" applyAlignment="1" applyProtection="1">
      <alignment horizontal="left"/>
    </xf>
    <xf numFmtId="0" fontId="27" fillId="0" borderId="14" xfId="32" applyFont="1" applyBorder="1" applyProtection="1"/>
    <xf numFmtId="0" fontId="33" fillId="0" borderId="15" xfId="32" applyFont="1" applyBorder="1" applyProtection="1"/>
    <xf numFmtId="0" fontId="33" fillId="0" borderId="16" xfId="32" applyFont="1" applyBorder="1" applyProtection="1"/>
    <xf numFmtId="0" fontId="33" fillId="0" borderId="19" xfId="32" applyFont="1" applyBorder="1" applyProtection="1"/>
    <xf numFmtId="0" fontId="33" fillId="0" borderId="17" xfId="32" applyFont="1" applyBorder="1" applyAlignment="1" applyProtection="1">
      <alignment horizontal="center"/>
    </xf>
    <xf numFmtId="0" fontId="27" fillId="0" borderId="15" xfId="0" applyFont="1" applyBorder="1" applyAlignment="1">
      <alignment horizontal="center"/>
    </xf>
    <xf numFmtId="0" fontId="27" fillId="0" borderId="14" xfId="0" applyFont="1" applyBorder="1" applyAlignment="1">
      <alignment horizontal="left"/>
    </xf>
    <xf numFmtId="0" fontId="38" fillId="0" borderId="0" xfId="0" applyFont="1" applyAlignment="1">
      <alignment vertical="center"/>
    </xf>
    <xf numFmtId="49" fontId="38" fillId="0" borderId="0" xfId="0" applyNumberFormat="1" applyFont="1" applyAlignment="1">
      <alignment vertical="center"/>
    </xf>
    <xf numFmtId="49" fontId="38" fillId="0" borderId="0" xfId="0" applyNumberFormat="1" applyFont="1" applyAlignment="1">
      <alignment horizontal="left" vertical="center" indent="4"/>
    </xf>
    <xf numFmtId="0" fontId="6" fillId="0" borderId="0" xfId="0" applyFont="1" applyFill="1" applyBorder="1" applyAlignment="1" applyProtection="1">
      <alignment horizontal="right"/>
      <protection locked="0"/>
    </xf>
    <xf numFmtId="0" fontId="6" fillId="0" borderId="14" xfId="0" quotePrefix="1" applyFont="1" applyFill="1" applyBorder="1" applyAlignment="1" applyProtection="1">
      <alignment horizontal="left"/>
      <protection locked="0"/>
    </xf>
    <xf numFmtId="0" fontId="10" fillId="0" borderId="0" xfId="0" applyNumberFormat="1" applyFont="1" applyFill="1" applyBorder="1" applyAlignment="1" applyProtection="1">
      <alignment horizontal="center"/>
      <protection locked="0"/>
    </xf>
    <xf numFmtId="0" fontId="10" fillId="0" borderId="0" xfId="0" quotePrefix="1" applyNumberFormat="1" applyFont="1" applyFill="1" applyBorder="1" applyAlignment="1" applyProtection="1">
      <alignment horizontal="center"/>
      <protection locked="0"/>
    </xf>
    <xf numFmtId="0" fontId="10" fillId="0" borderId="23" xfId="0" applyNumberFormat="1" applyFont="1" applyFill="1" applyBorder="1" applyAlignment="1">
      <alignment horizontal="center"/>
    </xf>
    <xf numFmtId="0" fontId="10" fillId="0" borderId="12" xfId="0" applyNumberFormat="1" applyFont="1" applyFill="1" applyBorder="1" applyAlignment="1" applyProtection="1">
      <alignment horizontal="center"/>
      <protection locked="0"/>
    </xf>
    <xf numFmtId="0" fontId="13" fillId="0" borderId="0" xfId="1" applyNumberFormat="1" applyFont="1" applyFill="1" applyBorder="1" applyAlignment="1" applyProtection="1">
      <alignment horizontal="center"/>
      <protection locked="0"/>
    </xf>
    <xf numFmtId="0" fontId="10" fillId="0" borderId="0" xfId="1" applyNumberFormat="1" applyFont="1" applyFill="1" applyBorder="1" applyAlignment="1" applyProtection="1">
      <alignment horizontal="center"/>
      <protection locked="0"/>
    </xf>
    <xf numFmtId="0" fontId="10" fillId="0" borderId="9" xfId="1" applyNumberFormat="1" applyFont="1" applyFill="1" applyBorder="1" applyAlignment="1" applyProtection="1">
      <alignment horizontal="center"/>
      <protection locked="0"/>
    </xf>
    <xf numFmtId="0" fontId="13" fillId="0" borderId="28" xfId="1" applyNumberFormat="1" applyFont="1" applyFill="1" applyBorder="1" applyAlignment="1" applyProtection="1">
      <alignment horizontal="center"/>
      <protection locked="0"/>
    </xf>
    <xf numFmtId="0" fontId="33" fillId="0" borderId="18" xfId="32" applyFont="1" applyBorder="1" applyProtection="1"/>
    <xf numFmtId="5" fontId="33" fillId="0" borderId="0" xfId="32" applyNumberFormat="1" applyFont="1" applyProtection="1">
      <protection locked="0"/>
    </xf>
    <xf numFmtId="168" fontId="33" fillId="0" borderId="0" xfId="32" applyNumberFormat="1" applyFont="1" applyFill="1" applyProtection="1">
      <protection locked="0"/>
    </xf>
    <xf numFmtId="37" fontId="33" fillId="0" borderId="0" xfId="32" applyNumberFormat="1" applyFont="1" applyProtection="1">
      <protection locked="0"/>
    </xf>
    <xf numFmtId="0" fontId="33" fillId="0" borderId="0" xfId="32" applyFont="1" applyBorder="1" applyAlignment="1" applyProtection="1">
      <alignment horizontal="center"/>
    </xf>
    <xf numFmtId="37" fontId="6" fillId="0" borderId="0" xfId="1" quotePrefix="1" applyNumberFormat="1" applyFont="1" applyFill="1" applyBorder="1" applyAlignment="1" applyProtection="1">
      <alignment horizontal="center"/>
      <protection locked="0"/>
    </xf>
    <xf numFmtId="0" fontId="6" fillId="0" borderId="0" xfId="0" applyNumberFormat="1" applyFont="1" applyAlignment="1" applyProtection="1">
      <alignment horizontal="center" vertical="top"/>
      <protection locked="0"/>
    </xf>
    <xf numFmtId="0" fontId="20" fillId="0" borderId="0" xfId="0" quotePrefix="1" applyFont="1" applyFill="1" applyBorder="1" applyAlignment="1">
      <alignment horizontal="center"/>
    </xf>
    <xf numFmtId="3" fontId="13" fillId="0" borderId="0" xfId="1" applyNumberFormat="1" applyFont="1" applyFill="1" applyBorder="1"/>
    <xf numFmtId="175" fontId="7" fillId="0" borderId="0" xfId="1" applyNumberFormat="1" applyFont="1" applyFill="1" applyBorder="1" applyAlignment="1" applyProtection="1">
      <alignment horizontal="center"/>
      <protection locked="0"/>
    </xf>
    <xf numFmtId="0" fontId="6" fillId="0" borderId="0" xfId="16" quotePrefix="1" applyFont="1" applyFill="1" applyBorder="1" applyAlignment="1">
      <alignment horizontal="center"/>
    </xf>
    <xf numFmtId="0" fontId="27" fillId="0" borderId="11" xfId="0" applyFont="1" applyFill="1" applyBorder="1" applyAlignment="1">
      <alignment horizontal="left"/>
    </xf>
    <xf numFmtId="0" fontId="33" fillId="0" borderId="0" xfId="0" applyFont="1" applyFill="1" applyBorder="1" applyAlignment="1">
      <alignment horizontal="centerContinuous"/>
    </xf>
    <xf numFmtId="179" fontId="33" fillId="0" borderId="15" xfId="0" applyNumberFormat="1" applyFont="1" applyFill="1" applyBorder="1" applyAlignment="1">
      <alignment horizontal="centerContinuous" vertical="justify"/>
    </xf>
    <xf numFmtId="0" fontId="33" fillId="0" borderId="0" xfId="0" applyFont="1" applyFill="1" applyBorder="1" applyAlignment="1" applyProtection="1">
      <alignment horizontal="centerContinuous"/>
    </xf>
    <xf numFmtId="0" fontId="33" fillId="0" borderId="16" xfId="0" applyFont="1" applyFill="1" applyBorder="1" applyAlignment="1" applyProtection="1"/>
    <xf numFmtId="0" fontId="33" fillId="0" borderId="9" xfId="0" applyFont="1" applyFill="1" applyBorder="1"/>
    <xf numFmtId="179" fontId="33" fillId="0" borderId="19" xfId="0" applyNumberFormat="1" applyFont="1" applyFill="1" applyBorder="1" applyAlignment="1" applyProtection="1">
      <alignment vertical="justify"/>
    </xf>
    <xf numFmtId="0" fontId="6" fillId="0" borderId="0" xfId="0" applyFont="1" applyFill="1" applyBorder="1" applyAlignment="1">
      <alignment horizontal="center"/>
    </xf>
    <xf numFmtId="0" fontId="10" fillId="0" borderId="0" xfId="0" applyFont="1" applyFill="1" applyBorder="1" applyAlignment="1">
      <alignment horizontal="center"/>
    </xf>
    <xf numFmtId="0" fontId="33" fillId="0" borderId="0" xfId="0" applyFont="1" applyFill="1" applyBorder="1" applyAlignment="1">
      <alignment horizontal="center"/>
    </xf>
    <xf numFmtId="164" fontId="10" fillId="0" borderId="0" xfId="1" applyNumberFormat="1" applyFont="1" applyFill="1" applyBorder="1" applyAlignment="1" applyProtection="1">
      <alignment horizontal="center"/>
      <protection locked="0"/>
    </xf>
    <xf numFmtId="0" fontId="33" fillId="0" borderId="0" xfId="26" applyFont="1" applyFill="1" applyAlignment="1">
      <alignment horizontal="center"/>
    </xf>
    <xf numFmtId="38" fontId="6" fillId="0" borderId="0" xfId="14" applyNumberFormat="1" applyFont="1" applyFill="1" applyBorder="1" applyAlignment="1">
      <alignment horizontal="center"/>
    </xf>
    <xf numFmtId="0" fontId="6" fillId="0" borderId="0" xfId="22" applyFont="1" applyBorder="1"/>
    <xf numFmtId="0" fontId="6" fillId="0" borderId="0" xfId="14" applyFont="1" applyBorder="1" applyAlignment="1">
      <alignment horizontal="center"/>
    </xf>
    <xf numFmtId="0" fontId="6" fillId="0" borderId="0" xfId="34" applyFont="1" applyBorder="1"/>
    <xf numFmtId="0" fontId="6" fillId="0" borderId="0" xfId="34" quotePrefix="1" applyFont="1" applyBorder="1" applyAlignment="1">
      <alignment horizontal="left"/>
    </xf>
    <xf numFmtId="0" fontId="6" fillId="0" borderId="0" xfId="34" applyFont="1" applyBorder="1" applyAlignment="1">
      <alignment horizontal="center"/>
    </xf>
    <xf numFmtId="164" fontId="33" fillId="0" borderId="0" xfId="0" applyNumberFormat="1" applyFont="1" applyFill="1" applyBorder="1"/>
    <xf numFmtId="37" fontId="6" fillId="0" borderId="0" xfId="27" applyFont="1" applyFill="1" applyBorder="1" applyAlignment="1" applyProtection="1">
      <alignment horizontal="center"/>
    </xf>
    <xf numFmtId="37" fontId="6" fillId="0" borderId="0" xfId="27" applyFont="1" applyFill="1" applyBorder="1" applyAlignment="1">
      <alignment horizontal="center"/>
    </xf>
    <xf numFmtId="37" fontId="6" fillId="0" borderId="0" xfId="27" applyFont="1" applyFill="1" applyBorder="1" applyProtection="1"/>
    <xf numFmtId="37" fontId="6" fillId="0" borderId="0" xfId="27" applyFont="1" applyFill="1" applyBorder="1"/>
    <xf numFmtId="37" fontId="6" fillId="0" borderId="0" xfId="27" applyFont="1" applyFill="1" applyBorder="1" applyAlignment="1">
      <alignment horizontal="right"/>
    </xf>
    <xf numFmtId="174" fontId="6" fillId="0" borderId="0" xfId="27" applyNumberFormat="1" applyFont="1" applyFill="1" applyBorder="1" applyAlignment="1" applyProtection="1">
      <alignment horizontal="center"/>
    </xf>
    <xf numFmtId="6" fontId="6" fillId="0" borderId="0" xfId="11" applyNumberFormat="1" applyFont="1" applyFill="1" applyBorder="1" applyProtection="1"/>
    <xf numFmtId="38" fontId="6" fillId="0" borderId="0" xfId="11" applyNumberFormat="1" applyFont="1" applyFill="1" applyBorder="1" applyProtection="1"/>
    <xf numFmtId="5" fontId="6" fillId="0" borderId="0" xfId="27" applyNumberFormat="1" applyFont="1" applyFill="1" applyBorder="1" applyProtection="1"/>
    <xf numFmtId="164" fontId="6" fillId="0" borderId="0" xfId="1" applyNumberFormat="1" applyFont="1" applyFill="1" applyBorder="1" applyProtection="1"/>
    <xf numFmtId="174" fontId="6" fillId="0" borderId="0" xfId="27" applyNumberFormat="1" applyFont="1" applyFill="1" applyBorder="1" applyProtection="1"/>
    <xf numFmtId="5" fontId="6" fillId="0" borderId="0" xfId="7" applyNumberFormat="1" applyFont="1" applyFill="1" applyBorder="1" applyProtection="1"/>
    <xf numFmtId="5" fontId="6" fillId="0" borderId="0" xfId="27" applyNumberFormat="1" applyFont="1" applyFill="1" applyBorder="1"/>
    <xf numFmtId="37" fontId="6" fillId="0" borderId="0" xfId="27" applyFont="1" applyFill="1" applyBorder="1" applyAlignment="1" applyProtection="1">
      <alignment horizontal="left"/>
    </xf>
    <xf numFmtId="37" fontId="33" fillId="0" borderId="0" xfId="28" applyFont="1" applyFill="1"/>
    <xf numFmtId="37" fontId="33" fillId="0" borderId="0" xfId="28" applyFont="1" applyFill="1" applyAlignment="1">
      <alignment horizontal="center"/>
    </xf>
    <xf numFmtId="37" fontId="33" fillId="0" borderId="0" xfId="28" applyFont="1" applyFill="1" applyBorder="1" applyAlignment="1">
      <alignment horizontal="center"/>
    </xf>
    <xf numFmtId="37" fontId="33" fillId="0" borderId="0" xfId="28" applyFont="1" applyFill="1" applyBorder="1" applyProtection="1"/>
    <xf numFmtId="37" fontId="33" fillId="0" borderId="0" xfId="28" applyFont="1" applyFill="1" applyBorder="1"/>
    <xf numFmtId="5" fontId="33" fillId="0" borderId="0" xfId="28" applyNumberFormat="1" applyFont="1" applyFill="1" applyBorder="1"/>
    <xf numFmtId="174" fontId="33" fillId="0" borderId="0" xfId="28" applyNumberFormat="1" applyFont="1" applyFill="1" applyBorder="1" applyAlignment="1" applyProtection="1">
      <alignment horizontal="center"/>
    </xf>
    <xf numFmtId="37" fontId="33" fillId="0" borderId="0" xfId="28" applyFont="1" applyFill="1" applyBorder="1" applyAlignment="1">
      <alignment horizontal="left"/>
    </xf>
    <xf numFmtId="6" fontId="43" fillId="0" borderId="0" xfId="12" applyNumberFormat="1" applyFont="1" applyFill="1" applyBorder="1" applyProtection="1">
      <protection locked="0"/>
    </xf>
    <xf numFmtId="37" fontId="43" fillId="0" borderId="0" xfId="28" applyFont="1" applyFill="1" applyBorder="1" applyProtection="1">
      <protection locked="0"/>
    </xf>
    <xf numFmtId="6" fontId="33" fillId="0" borderId="0" xfId="12" applyNumberFormat="1" applyFont="1" applyFill="1" applyBorder="1"/>
    <xf numFmtId="9" fontId="43" fillId="0" borderId="0" xfId="28" applyNumberFormat="1" applyFont="1" applyFill="1" applyBorder="1" applyProtection="1">
      <protection locked="0"/>
    </xf>
    <xf numFmtId="9" fontId="33" fillId="0" borderId="0" xfId="28" applyNumberFormat="1" applyFont="1" applyFill="1" applyBorder="1" applyProtection="1"/>
    <xf numFmtId="37" fontId="38" fillId="0" borderId="0" xfId="28" applyFont="1" applyFill="1" applyBorder="1"/>
    <xf numFmtId="6" fontId="33" fillId="0" borderId="0" xfId="12" applyNumberFormat="1" applyFont="1" applyFill="1" applyBorder="1" applyProtection="1"/>
    <xf numFmtId="174" fontId="33" fillId="0" borderId="0" xfId="28" applyNumberFormat="1" applyFont="1" applyFill="1" applyBorder="1" applyProtection="1"/>
    <xf numFmtId="40" fontId="33" fillId="0" borderId="0" xfId="23" applyNumberFormat="1" applyFont="1" applyFill="1" applyBorder="1" applyAlignment="1">
      <alignment horizontal="left" indent="1"/>
    </xf>
    <xf numFmtId="40" fontId="33" fillId="0" borderId="0" xfId="23" applyNumberFormat="1" applyFont="1" applyFill="1" applyBorder="1" applyAlignment="1"/>
    <xf numFmtId="0" fontId="27" fillId="0" borderId="0" xfId="0" applyFont="1" applyFill="1" applyBorder="1" applyAlignment="1">
      <alignment horizontal="center"/>
    </xf>
    <xf numFmtId="0" fontId="27" fillId="0" borderId="0" xfId="0" applyFont="1" applyFill="1" applyAlignment="1">
      <alignment horizontal="center"/>
    </xf>
    <xf numFmtId="0" fontId="27" fillId="0" borderId="0" xfId="0" applyFont="1" applyAlignment="1">
      <alignment horizontal="center"/>
    </xf>
    <xf numFmtId="0" fontId="33" fillId="0" borderId="0" xfId="0" applyFont="1" applyFill="1" applyBorder="1" applyAlignment="1">
      <alignment horizontal="center"/>
    </xf>
    <xf numFmtId="0" fontId="33" fillId="0" borderId="0" xfId="0" applyFont="1" applyFill="1" applyAlignment="1">
      <alignment horizontal="center"/>
    </xf>
    <xf numFmtId="37" fontId="27" fillId="0" borderId="0" xfId="29" applyFont="1" applyAlignment="1">
      <alignment horizontal="center"/>
    </xf>
    <xf numFmtId="0" fontId="33" fillId="0" borderId="18" xfId="0" applyFont="1" applyBorder="1" applyAlignment="1">
      <alignment horizontal="center"/>
    </xf>
    <xf numFmtId="0" fontId="27" fillId="0" borderId="0" xfId="0" applyFont="1" applyAlignment="1">
      <alignment horizontal="left"/>
    </xf>
    <xf numFmtId="0" fontId="7" fillId="0" borderId="16" xfId="0" applyFont="1" applyFill="1" applyBorder="1" applyAlignment="1">
      <alignment horizontal="left"/>
    </xf>
    <xf numFmtId="0" fontId="131" fillId="0" borderId="0" xfId="0" applyFont="1"/>
    <xf numFmtId="0" fontId="6" fillId="0" borderId="16" xfId="0" applyFont="1" applyFill="1" applyBorder="1" applyAlignment="1">
      <alignment horizontal="left"/>
    </xf>
    <xf numFmtId="37" fontId="33" fillId="0" borderId="0" xfId="26" applyNumberFormat="1" applyFont="1" applyFill="1" applyAlignment="1">
      <alignment horizontal="center"/>
    </xf>
    <xf numFmtId="0" fontId="7" fillId="0" borderId="11" xfId="16" applyFont="1" applyFill="1" applyBorder="1" applyAlignment="1">
      <alignment horizontal="left"/>
    </xf>
    <xf numFmtId="0" fontId="7" fillId="0" borderId="12" xfId="16" applyFont="1" applyFill="1" applyBorder="1" applyAlignment="1">
      <alignment horizontal="left"/>
    </xf>
    <xf numFmtId="0" fontId="7" fillId="0" borderId="14" xfId="16" applyFont="1" applyFill="1" applyBorder="1" applyAlignment="1">
      <alignment horizontal="left"/>
    </xf>
    <xf numFmtId="0" fontId="131" fillId="0" borderId="0" xfId="0" applyFont="1" applyBorder="1"/>
    <xf numFmtId="37" fontId="6" fillId="0" borderId="0" xfId="0" applyNumberFormat="1" applyFont="1" applyFill="1" applyAlignment="1">
      <alignment horizontal="right"/>
    </xf>
    <xf numFmtId="164" fontId="6" fillId="0" borderId="16" xfId="1" applyNumberFormat="1" applyFont="1" applyFill="1" applyBorder="1" applyAlignment="1">
      <alignment horizontal="left"/>
    </xf>
    <xf numFmtId="164" fontId="7" fillId="0" borderId="11" xfId="1" applyNumberFormat="1" applyFont="1" applyFill="1" applyBorder="1" applyAlignment="1">
      <alignment horizontal="left"/>
    </xf>
    <xf numFmtId="164" fontId="7" fillId="0" borderId="14" xfId="1" applyNumberFormat="1" applyFont="1" applyFill="1" applyBorder="1" applyAlignment="1">
      <alignment horizontal="left"/>
    </xf>
    <xf numFmtId="0" fontId="6" fillId="0" borderId="12" xfId="20" applyFont="1" applyFill="1" applyBorder="1"/>
    <xf numFmtId="0" fontId="6" fillId="0" borderId="13" xfId="20" applyFont="1" applyFill="1" applyBorder="1" applyProtection="1">
      <protection locked="0"/>
    </xf>
    <xf numFmtId="0" fontId="6" fillId="0" borderId="15" xfId="20" applyFont="1" applyFill="1" applyBorder="1" applyProtection="1">
      <protection locked="0"/>
    </xf>
    <xf numFmtId="0" fontId="6" fillId="0" borderId="9" xfId="20" applyFont="1" applyFill="1" applyBorder="1"/>
    <xf numFmtId="0" fontId="6" fillId="0" borderId="19" xfId="20" applyFont="1" applyFill="1" applyBorder="1" applyProtection="1">
      <protection locked="0"/>
    </xf>
    <xf numFmtId="0" fontId="6" fillId="0" borderId="19" xfId="18" quotePrefix="1" applyFont="1" applyFill="1" applyBorder="1" applyAlignment="1">
      <alignment horizontal="center"/>
    </xf>
    <xf numFmtId="38" fontId="7" fillId="0" borderId="29" xfId="6" applyNumberFormat="1" applyFont="1" applyFill="1" applyBorder="1" applyAlignment="1">
      <alignment horizontal="right"/>
    </xf>
    <xf numFmtId="188" fontId="6" fillId="0" borderId="0" xfId="6" applyNumberFormat="1" applyFont="1" applyFill="1" applyBorder="1"/>
    <xf numFmtId="0" fontId="7" fillId="0" borderId="27" xfId="17" applyFont="1" applyFill="1" applyBorder="1"/>
    <xf numFmtId="0" fontId="6" fillId="0" borderId="28" xfId="15" applyFont="1" applyBorder="1"/>
    <xf numFmtId="0" fontId="6" fillId="0" borderId="28" xfId="17" applyFont="1" applyBorder="1" applyAlignment="1">
      <alignment horizontal="left"/>
    </xf>
    <xf numFmtId="0" fontId="6" fillId="0" borderId="28" xfId="17" applyFont="1" applyFill="1" applyBorder="1" applyAlignment="1">
      <alignment horizontal="center"/>
    </xf>
    <xf numFmtId="164" fontId="6" fillId="0" borderId="28" xfId="2" applyNumberFormat="1" applyFont="1" applyFill="1" applyBorder="1" applyAlignment="1">
      <alignment horizontal="center"/>
    </xf>
    <xf numFmtId="164" fontId="7" fillId="0" borderId="28" xfId="1" applyNumberFormat="1" applyFont="1" applyFill="1" applyBorder="1"/>
    <xf numFmtId="164" fontId="7" fillId="0" borderId="29" xfId="1" applyNumberFormat="1" applyFont="1" applyFill="1" applyBorder="1"/>
    <xf numFmtId="0" fontId="7" fillId="0" borderId="0" xfId="18" applyFont="1" applyFill="1" applyBorder="1" applyAlignment="1"/>
    <xf numFmtId="0" fontId="6" fillId="0" borderId="12" xfId="18" applyFont="1" applyFill="1" applyBorder="1" applyAlignment="1"/>
    <xf numFmtId="0" fontId="6" fillId="0" borderId="13" xfId="18" applyFont="1" applyFill="1" applyBorder="1" applyAlignment="1"/>
    <xf numFmtId="0" fontId="7" fillId="0" borderId="14" xfId="18" applyFont="1" applyFill="1" applyBorder="1" applyAlignment="1"/>
    <xf numFmtId="0" fontId="6" fillId="0" borderId="15" xfId="18" applyFont="1" applyFill="1" applyBorder="1" applyAlignment="1"/>
    <xf numFmtId="0" fontId="6" fillId="0" borderId="0" xfId="18" applyFont="1" applyFill="1" applyAlignment="1"/>
    <xf numFmtId="0" fontId="33" fillId="0" borderId="0" xfId="18" applyFont="1" applyFill="1" applyAlignment="1"/>
    <xf numFmtId="0" fontId="7" fillId="0" borderId="16" xfId="18" applyFont="1" applyFill="1" applyBorder="1" applyAlignment="1"/>
    <xf numFmtId="0" fontId="7" fillId="0" borderId="9" xfId="18" applyFont="1" applyFill="1" applyBorder="1" applyAlignment="1"/>
    <xf numFmtId="0" fontId="6" fillId="0" borderId="9" xfId="18" applyFont="1" applyFill="1" applyBorder="1" applyAlignment="1"/>
    <xf numFmtId="0" fontId="6" fillId="0" borderId="19" xfId="18" applyFont="1" applyFill="1" applyBorder="1" applyAlignment="1"/>
    <xf numFmtId="164" fontId="33" fillId="0" borderId="0" xfId="1" applyNumberFormat="1" applyFont="1" applyFill="1" applyAlignment="1"/>
    <xf numFmtId="0" fontId="6" fillId="0" borderId="0" xfId="18" quotePrefix="1" applyFont="1" applyFill="1" applyAlignment="1">
      <alignment horizontal="center"/>
    </xf>
    <xf numFmtId="38" fontId="6" fillId="0" borderId="0" xfId="18" quotePrefix="1" applyNumberFormat="1" applyFont="1" applyFill="1" applyAlignment="1">
      <alignment horizontal="center"/>
    </xf>
    <xf numFmtId="0" fontId="33" fillId="0" borderId="23" xfId="0" applyFont="1" applyBorder="1"/>
    <xf numFmtId="0" fontId="33" fillId="0" borderId="21" xfId="0" applyFont="1" applyBorder="1"/>
    <xf numFmtId="0" fontId="127" fillId="0" borderId="0" xfId="0" applyFont="1"/>
    <xf numFmtId="0" fontId="33" fillId="0" borderId="28" xfId="0" applyFont="1" applyFill="1" applyBorder="1"/>
    <xf numFmtId="164" fontId="33" fillId="0" borderId="0" xfId="1" applyNumberFormat="1" applyFont="1" applyBorder="1"/>
    <xf numFmtId="43" fontId="132" fillId="0" borderId="0" xfId="1" applyFont="1"/>
    <xf numFmtId="164" fontId="6" fillId="0" borderId="0" xfId="1" applyNumberFormat="1" applyFont="1" applyAlignment="1">
      <alignment horizontal="right"/>
    </xf>
    <xf numFmtId="0" fontId="7" fillId="0" borderId="0" xfId="0" applyFont="1" applyFill="1"/>
    <xf numFmtId="38" fontId="131" fillId="0" borderId="0" xfId="1" applyNumberFormat="1" applyFont="1" applyFill="1" applyBorder="1"/>
    <xf numFmtId="17" fontId="6" fillId="0" borderId="0" xfId="0" applyNumberFormat="1" applyFont="1" applyFill="1" applyBorder="1" applyAlignment="1">
      <alignment horizontal="left"/>
    </xf>
    <xf numFmtId="17" fontId="6" fillId="0" borderId="0" xfId="0" applyNumberFormat="1" applyFont="1" applyAlignment="1">
      <alignment horizontal="left"/>
    </xf>
    <xf numFmtId="0" fontId="48" fillId="0" borderId="0" xfId="0" applyFont="1" applyAlignment="1">
      <alignment horizontal="right"/>
    </xf>
    <xf numFmtId="0" fontId="6" fillId="0" borderId="0" xfId="0" applyFont="1" applyAlignment="1">
      <alignment horizontal="right"/>
    </xf>
    <xf numFmtId="38" fontId="33" fillId="0" borderId="0" xfId="0" applyNumberFormat="1" applyFont="1" applyFill="1" applyBorder="1"/>
    <xf numFmtId="38" fontId="33" fillId="0" borderId="0" xfId="7" applyNumberFormat="1" applyFont="1" applyFill="1"/>
    <xf numFmtId="38" fontId="33" fillId="0" borderId="0" xfId="7" applyNumberFormat="1" applyFont="1" applyFill="1" applyBorder="1"/>
    <xf numFmtId="0" fontId="6" fillId="0" borderId="12" xfId="17" applyFont="1" applyFill="1" applyBorder="1"/>
    <xf numFmtId="0" fontId="6" fillId="0" borderId="13" xfId="17" applyFont="1" applyFill="1" applyBorder="1" applyProtection="1">
      <protection locked="0"/>
    </xf>
    <xf numFmtId="0" fontId="6" fillId="0" borderId="15" xfId="17" applyFont="1" applyFill="1" applyBorder="1" applyProtection="1">
      <protection locked="0"/>
    </xf>
    <xf numFmtId="0" fontId="6" fillId="0" borderId="9" xfId="17" applyFont="1" applyFill="1" applyBorder="1"/>
    <xf numFmtId="0" fontId="6" fillId="0" borderId="19" xfId="17" applyFont="1" applyFill="1" applyBorder="1" applyProtection="1">
      <protection locked="0"/>
    </xf>
    <xf numFmtId="0" fontId="6" fillId="0" borderId="0" xfId="17" applyFont="1" applyFill="1" applyBorder="1" applyAlignment="1">
      <alignment horizontal="right"/>
    </xf>
    <xf numFmtId="0" fontId="7" fillId="0" borderId="0" xfId="0" applyFont="1" applyFill="1" applyBorder="1" applyAlignment="1"/>
    <xf numFmtId="0" fontId="7" fillId="0" borderId="11" xfId="0" applyFont="1" applyFill="1" applyBorder="1" applyAlignment="1"/>
    <xf numFmtId="0" fontId="7" fillId="0" borderId="13" xfId="0" applyFont="1" applyFill="1" applyBorder="1" applyAlignment="1"/>
    <xf numFmtId="0" fontId="7" fillId="0" borderId="14" xfId="0" applyFont="1" applyFill="1" applyBorder="1" applyAlignment="1"/>
    <xf numFmtId="0" fontId="7" fillId="0" borderId="15" xfId="0" applyFont="1" applyFill="1" applyBorder="1" applyAlignment="1"/>
    <xf numFmtId="0" fontId="33" fillId="0" borderId="19" xfId="0" applyFont="1" applyFill="1" applyBorder="1"/>
    <xf numFmtId="164" fontId="33" fillId="0" borderId="0" xfId="1" applyNumberFormat="1" applyFont="1" applyFill="1" applyAlignment="1">
      <alignment horizontal="right"/>
    </xf>
    <xf numFmtId="0" fontId="7" fillId="0" borderId="11" xfId="0" applyFont="1" applyFill="1" applyBorder="1" applyAlignment="1">
      <alignment horizontal="left"/>
    </xf>
    <xf numFmtId="0" fontId="133" fillId="0" borderId="0" xfId="0" applyFont="1" applyAlignment="1"/>
    <xf numFmtId="0" fontId="48" fillId="0" borderId="0" xfId="0" applyNumberFormat="1" applyFont="1" applyAlignment="1" applyProtection="1">
      <protection locked="0"/>
    </xf>
    <xf numFmtId="0" fontId="133" fillId="0" borderId="0" xfId="0" applyFont="1" applyFill="1" applyAlignment="1"/>
    <xf numFmtId="0" fontId="48" fillId="0" borderId="0" xfId="0" quotePrefix="1" applyFont="1" applyAlignment="1">
      <alignment horizontal="center"/>
    </xf>
    <xf numFmtId="0" fontId="133" fillId="0" borderId="0" xfId="0" applyFont="1" applyFill="1" applyAlignment="1">
      <alignment horizontal="center"/>
    </xf>
    <xf numFmtId="0" fontId="133" fillId="0" borderId="18" xfId="0" applyFont="1" applyFill="1" applyBorder="1" applyAlignment="1">
      <alignment horizontal="center"/>
    </xf>
    <xf numFmtId="0" fontId="133" fillId="0" borderId="18" xfId="0" applyFont="1" applyBorder="1" applyAlignment="1">
      <alignment horizontal="center"/>
    </xf>
    <xf numFmtId="0" fontId="134" fillId="0" borderId="0" xfId="0" applyFont="1"/>
    <xf numFmtId="0" fontId="48" fillId="0" borderId="0" xfId="0" applyFont="1" applyAlignment="1">
      <alignment horizontal="center"/>
    </xf>
    <xf numFmtId="0" fontId="133" fillId="0" borderId="0" xfId="0" applyFont="1" applyAlignment="1">
      <alignment horizontal="right"/>
    </xf>
    <xf numFmtId="0" fontId="33" fillId="0" borderId="0" xfId="16" applyFont="1" applyBorder="1"/>
    <xf numFmtId="0" fontId="27" fillId="0" borderId="18" xfId="0" applyFont="1" applyFill="1" applyBorder="1"/>
    <xf numFmtId="164" fontId="33" fillId="0" borderId="0" xfId="3" applyNumberFormat="1" applyFont="1" applyBorder="1"/>
    <xf numFmtId="0" fontId="33" fillId="0" borderId="0" xfId="16" applyFont="1" applyBorder="1" applyAlignment="1">
      <alignment horizontal="center"/>
    </xf>
    <xf numFmtId="164" fontId="33" fillId="0" borderId="0" xfId="3" applyNumberFormat="1" applyFont="1"/>
    <xf numFmtId="37" fontId="6" fillId="0" borderId="18" xfId="14" applyNumberFormat="1" applyFont="1" applyBorder="1" applyAlignment="1"/>
    <xf numFmtId="37" fontId="6" fillId="0" borderId="18" xfId="14" applyNumberFormat="1" applyFont="1" applyBorder="1" applyAlignment="1">
      <alignment horizontal="center"/>
    </xf>
    <xf numFmtId="37" fontId="6" fillId="0" borderId="18" xfId="14" quotePrefix="1" applyNumberFormat="1" applyFont="1" applyBorder="1" applyAlignment="1">
      <alignment horizontal="center"/>
    </xf>
    <xf numFmtId="37" fontId="6" fillId="0" borderId="0" xfId="17" applyNumberFormat="1" applyFont="1"/>
    <xf numFmtId="37" fontId="6" fillId="0" borderId="0" xfId="17" applyNumberFormat="1" applyFont="1" applyAlignment="1">
      <alignment horizontal="center"/>
    </xf>
    <xf numFmtId="0" fontId="6" fillId="0" borderId="0" xfId="17" applyFont="1"/>
    <xf numFmtId="0" fontId="6" fillId="0" borderId="0" xfId="17" quotePrefix="1" applyFont="1" applyAlignment="1">
      <alignment horizontal="center"/>
    </xf>
    <xf numFmtId="37" fontId="6" fillId="0" borderId="0" xfId="17" applyNumberFormat="1" applyFont="1" applyAlignment="1"/>
    <xf numFmtId="0" fontId="9" fillId="0" borderId="0" xfId="17" applyFont="1" applyAlignment="1">
      <alignment horizontal="center"/>
    </xf>
    <xf numFmtId="0" fontId="6" fillId="0" borderId="0" xfId="17" applyFont="1" applyAlignment="1">
      <alignment horizontal="center"/>
    </xf>
    <xf numFmtId="0" fontId="6" fillId="0" borderId="0" xfId="17" applyFont="1" applyBorder="1" applyAlignment="1">
      <alignment horizontal="center"/>
    </xf>
    <xf numFmtId="0" fontId="6" fillId="0" borderId="0" xfId="14" applyFont="1" applyAlignment="1">
      <alignment horizontal="center"/>
    </xf>
    <xf numFmtId="37" fontId="6" fillId="0" borderId="18" xfId="17" applyNumberFormat="1" applyFont="1" applyBorder="1" applyAlignment="1">
      <alignment horizontal="center"/>
    </xf>
    <xf numFmtId="37" fontId="6" fillId="0" borderId="0" xfId="17" applyNumberFormat="1" applyFont="1" applyBorder="1" applyAlignment="1">
      <alignment horizontal="center"/>
    </xf>
    <xf numFmtId="37" fontId="6" fillId="0" borderId="18" xfId="17" applyNumberFormat="1" applyFont="1" applyBorder="1" applyAlignment="1"/>
    <xf numFmtId="0" fontId="6" fillId="0" borderId="18" xfId="17" applyFont="1" applyBorder="1" applyAlignment="1">
      <alignment horizontal="center"/>
    </xf>
    <xf numFmtId="37" fontId="135" fillId="0" borderId="0" xfId="25" applyNumberFormat="1" applyFont="1" applyFill="1" applyBorder="1" applyAlignment="1">
      <alignment horizontal="center"/>
    </xf>
    <xf numFmtId="37" fontId="6" fillId="0" borderId="0" xfId="17" applyNumberFormat="1" applyFont="1" applyFill="1" applyBorder="1" applyAlignment="1"/>
    <xf numFmtId="37" fontId="6" fillId="0" borderId="0" xfId="17" applyNumberFormat="1" applyFont="1" applyFill="1" applyBorder="1" applyAlignment="1">
      <alignment horizontal="center"/>
    </xf>
    <xf numFmtId="37" fontId="6" fillId="0" borderId="0" xfId="25" applyNumberFormat="1" applyFont="1" applyFill="1" applyBorder="1" applyAlignment="1">
      <alignment horizontal="center"/>
    </xf>
    <xf numFmtId="37" fontId="6" fillId="0" borderId="0" xfId="25" quotePrefix="1" applyNumberFormat="1" applyFont="1" applyFill="1" applyBorder="1" applyAlignment="1">
      <alignment horizontal="center"/>
    </xf>
    <xf numFmtId="0" fontId="6" fillId="0" borderId="0" xfId="14" applyFont="1" applyAlignment="1">
      <alignment horizontal="right"/>
    </xf>
    <xf numFmtId="0" fontId="6" fillId="0" borderId="11" xfId="16" applyFont="1" applyFill="1" applyBorder="1"/>
    <xf numFmtId="0" fontId="6" fillId="0" borderId="14" xfId="16" applyFont="1" applyFill="1" applyBorder="1" applyAlignment="1">
      <alignment horizontal="center"/>
    </xf>
    <xf numFmtId="0" fontId="6" fillId="0" borderId="16" xfId="16" applyFont="1" applyFill="1" applyBorder="1" applyAlignment="1">
      <alignment horizontal="center"/>
    </xf>
    <xf numFmtId="0" fontId="6" fillId="0" borderId="15" xfId="16" applyFont="1" applyFill="1" applyBorder="1" applyAlignment="1">
      <alignment horizontal="center"/>
    </xf>
    <xf numFmtId="0" fontId="6" fillId="0" borderId="19" xfId="16" applyFont="1" applyFill="1" applyBorder="1" applyAlignment="1">
      <alignment horizontal="center"/>
    </xf>
    <xf numFmtId="0" fontId="6" fillId="0" borderId="13" xfId="16" applyFont="1" applyFill="1" applyBorder="1" applyProtection="1">
      <protection locked="0"/>
    </xf>
    <xf numFmtId="0" fontId="6" fillId="0" borderId="15" xfId="16" applyFont="1" applyFill="1" applyBorder="1" applyProtection="1">
      <protection locked="0"/>
    </xf>
    <xf numFmtId="0" fontId="6" fillId="0" borderId="9" xfId="16" applyFont="1" applyFill="1" applyBorder="1" applyProtection="1">
      <protection locked="0"/>
    </xf>
    <xf numFmtId="0" fontId="6" fillId="0" borderId="19" xfId="16" applyFont="1" applyFill="1" applyBorder="1" applyProtection="1">
      <protection locked="0"/>
    </xf>
    <xf numFmtId="0" fontId="6" fillId="0" borderId="12" xfId="16" applyFont="1" applyFill="1" applyBorder="1"/>
    <xf numFmtId="0" fontId="6" fillId="0" borderId="9" xfId="16" applyFont="1" applyFill="1" applyBorder="1"/>
    <xf numFmtId="0" fontId="7" fillId="0" borderId="0" xfId="16" applyFont="1" applyFill="1" applyBorder="1" applyAlignment="1" applyProtection="1">
      <alignment horizontal="center"/>
      <protection locked="0"/>
    </xf>
    <xf numFmtId="0" fontId="7" fillId="0" borderId="0" xfId="16" applyFont="1" applyBorder="1" applyProtection="1">
      <protection locked="0"/>
    </xf>
    <xf numFmtId="0" fontId="7" fillId="0" borderId="18" xfId="16" applyFont="1" applyFill="1" applyBorder="1" applyAlignment="1" applyProtection="1">
      <alignment horizontal="center"/>
      <protection locked="0"/>
    </xf>
    <xf numFmtId="0" fontId="7" fillId="0" borderId="18" xfId="16" applyFont="1" applyFill="1" applyBorder="1" applyAlignment="1">
      <alignment horizontal="center"/>
    </xf>
    <xf numFmtId="0" fontId="7" fillId="0" borderId="18" xfId="16" quotePrefix="1" applyFont="1" applyFill="1" applyBorder="1" applyAlignment="1" applyProtection="1">
      <alignment horizontal="center"/>
      <protection locked="0"/>
    </xf>
    <xf numFmtId="0" fontId="7" fillId="0" borderId="18" xfId="16" applyFont="1" applyFill="1" applyBorder="1" applyProtection="1">
      <protection locked="0"/>
    </xf>
    <xf numFmtId="0" fontId="6" fillId="0" borderId="0" xfId="16" applyFont="1" applyBorder="1" applyAlignment="1" applyProtection="1">
      <alignment horizontal="right"/>
      <protection locked="0"/>
    </xf>
    <xf numFmtId="0" fontId="27" fillId="0" borderId="0" xfId="26" applyFont="1" applyFill="1" applyAlignment="1"/>
    <xf numFmtId="0" fontId="27" fillId="0" borderId="0" xfId="26" applyFont="1" applyFill="1" applyAlignment="1">
      <alignment horizontal="center"/>
    </xf>
    <xf numFmtId="0" fontId="27" fillId="0" borderId="0" xfId="26" applyFont="1" applyFill="1" applyAlignment="1">
      <alignment horizontal="left"/>
    </xf>
    <xf numFmtId="0" fontId="27" fillId="0" borderId="18" xfId="26" applyFont="1" applyFill="1" applyBorder="1" applyAlignment="1">
      <alignment horizontal="center"/>
    </xf>
    <xf numFmtId="0" fontId="40" fillId="0" borderId="18" xfId="26" applyFont="1" applyFill="1" applyBorder="1" applyAlignment="1">
      <alignment horizontal="center"/>
    </xf>
    <xf numFmtId="0" fontId="27" fillId="0" borderId="18" xfId="26" applyFont="1" applyFill="1" applyBorder="1"/>
    <xf numFmtId="164" fontId="40" fillId="0" borderId="18" xfId="1" applyNumberFormat="1" applyFont="1" applyFill="1" applyBorder="1"/>
    <xf numFmtId="164" fontId="27" fillId="0" borderId="18" xfId="1" applyNumberFormat="1" applyFont="1" applyFill="1" applyBorder="1"/>
    <xf numFmtId="164" fontId="27" fillId="0" borderId="0" xfId="1" applyNumberFormat="1" applyFont="1" applyFill="1" applyBorder="1" applyAlignment="1">
      <alignment horizontal="center"/>
    </xf>
    <xf numFmtId="0" fontId="33" fillId="0" borderId="0" xfId="26" applyFont="1" applyFill="1" applyAlignment="1">
      <alignment horizontal="right"/>
    </xf>
    <xf numFmtId="37" fontId="27" fillId="0" borderId="0" xfId="27" applyFont="1" applyAlignment="1"/>
    <xf numFmtId="37" fontId="33" fillId="0" borderId="0" xfId="27" applyFont="1"/>
    <xf numFmtId="0" fontId="33" fillId="0" borderId="0" xfId="14" applyFont="1"/>
    <xf numFmtId="37" fontId="27" fillId="0" borderId="0" xfId="27" applyFont="1" applyBorder="1" applyAlignment="1" applyProtection="1"/>
    <xf numFmtId="37" fontId="27" fillId="0" borderId="0" xfId="27" applyFont="1" applyAlignment="1" applyProtection="1"/>
    <xf numFmtId="37" fontId="27" fillId="0" borderId="0" xfId="27" applyFont="1" applyFill="1" applyBorder="1" applyAlignment="1" applyProtection="1"/>
    <xf numFmtId="0" fontId="48" fillId="0" borderId="0" xfId="14" applyFont="1" applyAlignment="1">
      <alignment horizontal="right"/>
    </xf>
    <xf numFmtId="0" fontId="33" fillId="0" borderId="0" xfId="0" applyFont="1" applyAlignment="1">
      <alignment horizontal="left"/>
    </xf>
    <xf numFmtId="37" fontId="27" fillId="0" borderId="0" xfId="28" applyFont="1" applyFill="1" applyAlignment="1"/>
    <xf numFmtId="174" fontId="27" fillId="0" borderId="0" xfId="28" applyNumberFormat="1" applyFont="1" applyFill="1" applyBorder="1" applyAlignment="1" applyProtection="1"/>
    <xf numFmtId="37" fontId="48" fillId="0" borderId="0" xfId="28" applyFont="1" applyFill="1" applyAlignment="1">
      <alignment horizontal="right"/>
    </xf>
    <xf numFmtId="37" fontId="27" fillId="0" borderId="0" xfId="28" applyFont="1" applyAlignment="1">
      <alignment horizontal="left"/>
    </xf>
    <xf numFmtId="37" fontId="27" fillId="0" borderId="0" xfId="29" applyFont="1" applyAlignment="1"/>
    <xf numFmtId="37" fontId="27" fillId="0" borderId="0" xfId="29" applyFont="1" applyAlignment="1" applyProtection="1">
      <alignment horizontal="center"/>
    </xf>
    <xf numFmtId="37" fontId="27" fillId="0" borderId="0" xfId="29" applyFont="1" applyBorder="1" applyAlignment="1">
      <alignment horizontal="left"/>
    </xf>
    <xf numFmtId="37" fontId="27" fillId="0" borderId="0" xfId="29" applyFont="1" applyBorder="1" applyAlignment="1" applyProtection="1">
      <alignment horizontal="left"/>
    </xf>
    <xf numFmtId="37" fontId="27" fillId="0" borderId="18" xfId="29" applyFont="1" applyBorder="1" applyAlignment="1" applyProtection="1">
      <alignment horizontal="center"/>
    </xf>
    <xf numFmtId="37" fontId="33" fillId="0" borderId="0" xfId="29" applyFont="1" applyAlignment="1">
      <alignment horizontal="center"/>
    </xf>
    <xf numFmtId="0" fontId="27" fillId="0" borderId="0" xfId="30" applyFont="1" applyAlignment="1">
      <alignment horizontal="left"/>
    </xf>
    <xf numFmtId="0" fontId="27" fillId="0" borderId="0" xfId="30" applyFont="1" applyAlignment="1"/>
    <xf numFmtId="0" fontId="33" fillId="0" borderId="0" xfId="30" applyFont="1" applyAlignment="1">
      <alignment horizontal="right"/>
    </xf>
    <xf numFmtId="0" fontId="44" fillId="0" borderId="18" xfId="31" applyFont="1" applyBorder="1" applyAlignment="1">
      <alignment horizontal="center"/>
    </xf>
    <xf numFmtId="0" fontId="27" fillId="0" borderId="0" xfId="31" applyFont="1" applyAlignment="1">
      <alignment horizontal="left"/>
    </xf>
    <xf numFmtId="0" fontId="33" fillId="0" borderId="0" xfId="31" applyFont="1" applyAlignment="1">
      <alignment horizontal="left"/>
    </xf>
    <xf numFmtId="0" fontId="27" fillId="0" borderId="0" xfId="31" applyFont="1" applyBorder="1" applyAlignment="1">
      <alignment horizontal="left"/>
    </xf>
    <xf numFmtId="0" fontId="33" fillId="0" borderId="0" xfId="31" applyFont="1" applyAlignment="1">
      <alignment horizontal="right"/>
    </xf>
    <xf numFmtId="38" fontId="33" fillId="0" borderId="0" xfId="31" applyNumberFormat="1" applyFont="1" applyAlignment="1">
      <alignment horizontal="left"/>
    </xf>
    <xf numFmtId="0" fontId="27" fillId="0" borderId="0" xfId="16" applyFont="1" applyAlignment="1">
      <alignment horizontal="left"/>
    </xf>
    <xf numFmtId="0" fontId="48" fillId="0" borderId="0" xfId="16" applyFont="1" applyAlignment="1">
      <alignment horizontal="right"/>
    </xf>
    <xf numFmtId="0" fontId="27" fillId="0" borderId="0" xfId="0" applyFont="1" applyBorder="1" applyAlignment="1">
      <alignment horizontal="left"/>
    </xf>
    <xf numFmtId="0" fontId="33" fillId="0" borderId="0" xfId="16" applyFont="1" applyAlignment="1">
      <alignment horizontal="right"/>
    </xf>
    <xf numFmtId="164" fontId="86" fillId="0" borderId="0" xfId="1" applyNumberFormat="1" applyFont="1" applyFill="1" applyBorder="1" applyProtection="1">
      <protection locked="0"/>
    </xf>
    <xf numFmtId="164" fontId="85" fillId="0" borderId="0" xfId="1" applyNumberFormat="1" applyFont="1" applyFill="1" applyBorder="1" applyProtection="1">
      <protection locked="0"/>
    </xf>
    <xf numFmtId="164" fontId="85" fillId="0" borderId="0" xfId="1" applyNumberFormat="1" applyFont="1" applyFill="1" applyBorder="1" applyAlignment="1" applyProtection="1">
      <alignment horizontal="center"/>
      <protection locked="0"/>
    </xf>
    <xf numFmtId="0" fontId="85" fillId="0" borderId="0" xfId="0" applyFont="1" applyFill="1" applyBorder="1" applyAlignment="1" applyProtection="1">
      <alignment horizontal="center"/>
      <protection locked="0"/>
    </xf>
    <xf numFmtId="0" fontId="85" fillId="0" borderId="15" xfId="0" applyFont="1" applyFill="1" applyBorder="1" applyProtection="1">
      <protection locked="0"/>
    </xf>
    <xf numFmtId="164" fontId="136" fillId="0" borderId="0" xfId="1" applyNumberFormat="1" applyFont="1" applyFill="1" applyBorder="1" applyProtection="1">
      <protection locked="0"/>
    </xf>
    <xf numFmtId="183" fontId="86" fillId="0" borderId="0" xfId="1" applyNumberFormat="1" applyFont="1" applyFill="1" applyBorder="1" applyAlignment="1" applyProtection="1">
      <alignment horizontal="center"/>
      <protection locked="0"/>
    </xf>
    <xf numFmtId="0" fontId="136" fillId="0" borderId="0" xfId="0" applyFont="1" applyFill="1" applyBorder="1" applyAlignment="1" applyProtection="1">
      <alignment horizontal="center"/>
      <protection locked="0"/>
    </xf>
    <xf numFmtId="0" fontId="86" fillId="0" borderId="15" xfId="0" applyFont="1" applyFill="1" applyBorder="1" applyProtection="1">
      <protection locked="0"/>
    </xf>
    <xf numFmtId="38" fontId="85" fillId="0" borderId="0" xfId="0" applyNumberFormat="1" applyFont="1" applyFill="1" applyBorder="1" applyProtection="1">
      <protection locked="0"/>
    </xf>
    <xf numFmtId="183" fontId="85" fillId="0" borderId="0" xfId="0" applyNumberFormat="1" applyFont="1" applyFill="1" applyBorder="1" applyAlignment="1" applyProtection="1">
      <alignment horizontal="center"/>
      <protection locked="0"/>
    </xf>
    <xf numFmtId="164" fontId="85" fillId="0" borderId="0" xfId="1" quotePrefix="1" applyNumberFormat="1" applyFont="1" applyFill="1" applyBorder="1" applyAlignment="1">
      <alignment horizontal="center"/>
    </xf>
    <xf numFmtId="164" fontId="85" fillId="0" borderId="15" xfId="1" applyNumberFormat="1" applyFont="1" applyFill="1" applyBorder="1"/>
    <xf numFmtId="183" fontId="85" fillId="0" borderId="0" xfId="1" applyNumberFormat="1" applyFont="1" applyFill="1" applyBorder="1" applyAlignment="1" applyProtection="1">
      <alignment horizontal="center"/>
      <protection locked="0"/>
    </xf>
    <xf numFmtId="164" fontId="85" fillId="0" borderId="0" xfId="1" applyNumberFormat="1" applyFont="1" applyFill="1" applyBorder="1"/>
    <xf numFmtId="164" fontId="85" fillId="0" borderId="0" xfId="1" quotePrefix="1" applyNumberFormat="1" applyFont="1" applyFill="1" applyBorder="1" applyAlignment="1" applyProtection="1">
      <alignment horizontal="center"/>
      <protection locked="0"/>
    </xf>
    <xf numFmtId="164" fontId="85" fillId="0" borderId="15" xfId="1" quotePrefix="1" applyNumberFormat="1" applyFont="1" applyFill="1" applyBorder="1" applyAlignment="1" applyProtection="1">
      <alignment horizontal="center"/>
      <protection locked="0"/>
    </xf>
    <xf numFmtId="37" fontId="137" fillId="0" borderId="0" xfId="7" applyNumberFormat="1" applyFont="1" applyFill="1" applyAlignment="1" applyProtection="1">
      <alignment horizontal="right" vertical="justify"/>
      <protection locked="0"/>
    </xf>
    <xf numFmtId="37" fontId="137" fillId="0" borderId="0" xfId="0" applyNumberFormat="1" applyFont="1" applyFill="1"/>
    <xf numFmtId="37" fontId="137" fillId="0" borderId="0" xfId="0" applyNumberFormat="1" applyFont="1" applyFill="1" applyAlignment="1" applyProtection="1">
      <alignment horizontal="right" vertical="justify"/>
    </xf>
    <xf numFmtId="37" fontId="137" fillId="0" borderId="0" xfId="1" applyNumberFormat="1" applyFont="1" applyFill="1" applyAlignment="1">
      <alignment horizontal="right" vertical="justify"/>
    </xf>
    <xf numFmtId="37" fontId="137" fillId="0" borderId="18" xfId="7" applyNumberFormat="1" applyFont="1" applyFill="1" applyBorder="1" applyAlignment="1" applyProtection="1">
      <alignment horizontal="right" vertical="justify"/>
      <protection locked="0"/>
    </xf>
    <xf numFmtId="37" fontId="137" fillId="0" borderId="18" xfId="1" applyNumberFormat="1" applyFont="1" applyFill="1" applyBorder="1" applyAlignment="1">
      <alignment horizontal="right" vertical="justify"/>
    </xf>
    <xf numFmtId="37" fontId="137" fillId="0" borderId="18" xfId="0" applyNumberFormat="1" applyFont="1" applyFill="1" applyBorder="1" applyAlignment="1" applyProtection="1">
      <alignment horizontal="right" vertical="justify"/>
    </xf>
    <xf numFmtId="37" fontId="137" fillId="0" borderId="0" xfId="0" applyNumberFormat="1" applyFont="1" applyFill="1" applyBorder="1" applyAlignment="1" applyProtection="1">
      <alignment horizontal="right" vertical="justify"/>
    </xf>
    <xf numFmtId="37" fontId="137" fillId="0" borderId="0" xfId="0" applyNumberFormat="1" applyFont="1" applyFill="1" applyBorder="1" applyAlignment="1">
      <alignment horizontal="right"/>
    </xf>
    <xf numFmtId="37" fontId="137" fillId="0" borderId="18" xfId="0" applyNumberFormat="1" applyFont="1" applyFill="1" applyBorder="1" applyAlignment="1" applyProtection="1">
      <alignment horizontal="right" vertical="justify"/>
      <protection locked="0"/>
    </xf>
    <xf numFmtId="37" fontId="137" fillId="0" borderId="18" xfId="7" applyNumberFormat="1" applyFont="1" applyFill="1" applyBorder="1" applyAlignment="1" applyProtection="1">
      <alignment horizontal="right" vertical="justify"/>
    </xf>
    <xf numFmtId="37" fontId="137" fillId="0" borderId="0" xfId="1" applyNumberFormat="1" applyFont="1" applyFill="1" applyBorder="1" applyAlignment="1" applyProtection="1">
      <alignment horizontal="right" vertical="justify"/>
    </xf>
    <xf numFmtId="37" fontId="137" fillId="0" borderId="0" xfId="7" applyNumberFormat="1" applyFont="1" applyFill="1" applyBorder="1" applyAlignment="1" applyProtection="1">
      <alignment horizontal="right" vertical="justify"/>
    </xf>
    <xf numFmtId="37" fontId="137" fillId="0" borderId="0" xfId="1" applyNumberFormat="1" applyFont="1" applyFill="1" applyBorder="1" applyAlignment="1">
      <alignment horizontal="right" vertical="justify"/>
    </xf>
    <xf numFmtId="37" fontId="137" fillId="0" borderId="0" xfId="7" applyNumberFormat="1" applyFont="1" applyFill="1" applyBorder="1" applyAlignment="1" applyProtection="1">
      <alignment horizontal="right" vertical="justify"/>
      <protection locked="0"/>
    </xf>
    <xf numFmtId="37" fontId="137" fillId="0" borderId="0" xfId="0" applyNumberFormat="1" applyFont="1" applyFill="1" applyBorder="1"/>
    <xf numFmtId="37" fontId="137" fillId="0" borderId="0" xfId="0" applyNumberFormat="1" applyFont="1" applyFill="1" applyAlignment="1">
      <alignment horizontal="right" vertical="justify"/>
    </xf>
    <xf numFmtId="37" fontId="137" fillId="0" borderId="0" xfId="0" applyNumberFormat="1" applyFont="1" applyFill="1" applyAlignment="1" applyProtection="1">
      <alignment horizontal="right" vertical="justify"/>
      <protection locked="0"/>
    </xf>
    <xf numFmtId="37" fontId="137" fillId="0" borderId="24" xfId="7" applyNumberFormat="1" applyFont="1" applyFill="1" applyBorder="1" applyAlignment="1" applyProtection="1">
      <alignment horizontal="right" vertical="justify"/>
    </xf>
    <xf numFmtId="37" fontId="137" fillId="0" borderId="0" xfId="0" applyNumberFormat="1" applyFont="1" applyFill="1" applyBorder="1" applyAlignment="1" applyProtection="1">
      <alignment horizontal="right"/>
    </xf>
    <xf numFmtId="37" fontId="137" fillId="0" borderId="24" xfId="7" applyNumberFormat="1" applyFont="1" applyFill="1" applyBorder="1" applyAlignment="1" applyProtection="1">
      <alignment horizontal="right" vertical="justify"/>
      <protection locked="0"/>
    </xf>
    <xf numFmtId="43" fontId="137" fillId="0" borderId="0" xfId="1" applyFont="1" applyFill="1"/>
    <xf numFmtId="37" fontId="137" fillId="0" borderId="0" xfId="0" applyNumberFormat="1" applyFont="1" applyFill="1" applyBorder="1" applyAlignment="1" applyProtection="1">
      <alignment horizontal="right" vertical="justify"/>
      <protection locked="0"/>
    </xf>
    <xf numFmtId="37" fontId="137" fillId="0" borderId="0" xfId="1" applyNumberFormat="1" applyFont="1" applyFill="1" applyBorder="1" applyAlignment="1" applyProtection="1">
      <alignment horizontal="right" vertical="justify"/>
      <protection locked="0"/>
    </xf>
    <xf numFmtId="37" fontId="137" fillId="0" borderId="0" xfId="0" applyNumberFormat="1" applyFont="1" applyFill="1" applyBorder="1" applyAlignment="1" applyProtection="1">
      <alignment horizontal="right"/>
      <protection locked="0"/>
    </xf>
    <xf numFmtId="39" fontId="137" fillId="0" borderId="0" xfId="35" applyNumberFormat="1" applyFont="1" applyFill="1" applyAlignment="1">
      <alignment horizontal="right" vertical="justify"/>
    </xf>
    <xf numFmtId="37" fontId="137" fillId="0" borderId="24" xfId="0" applyNumberFormat="1" applyFont="1" applyFill="1" applyBorder="1" applyAlignment="1">
      <alignment horizontal="right" vertical="justify"/>
    </xf>
    <xf numFmtId="179" fontId="137" fillId="0" borderId="0" xfId="0" applyNumberFormat="1" applyFont="1" applyFill="1"/>
    <xf numFmtId="0" fontId="137" fillId="0" borderId="0" xfId="0" applyFont="1" applyFill="1"/>
    <xf numFmtId="179" fontId="137" fillId="0" borderId="0" xfId="0" applyNumberFormat="1" applyFont="1" applyFill="1" applyAlignment="1">
      <alignment horizontal="right" vertical="justify"/>
    </xf>
    <xf numFmtId="179" fontId="137" fillId="0" borderId="0" xfId="1" applyNumberFormat="1" applyFont="1" applyFill="1" applyAlignment="1">
      <alignment horizontal="right" vertical="justify"/>
    </xf>
    <xf numFmtId="180" fontId="137" fillId="0" borderId="25" xfId="7" applyNumberFormat="1" applyFont="1" applyFill="1" applyBorder="1" applyAlignment="1">
      <alignment horizontal="right" vertical="justify"/>
    </xf>
    <xf numFmtId="0" fontId="137" fillId="0" borderId="0" xfId="0" applyFont="1" applyFill="1" applyAlignment="1">
      <alignment horizontal="right"/>
    </xf>
    <xf numFmtId="164" fontId="137" fillId="0" borderId="0" xfId="1" applyNumberFormat="1" applyFont="1" applyFill="1" applyAlignment="1">
      <alignment horizontal="right" vertical="justify"/>
    </xf>
    <xf numFmtId="37" fontId="137" fillId="0" borderId="0" xfId="0" applyNumberFormat="1" applyFont="1" applyFill="1" applyAlignment="1">
      <alignment horizontal="right"/>
    </xf>
    <xf numFmtId="38" fontId="137" fillId="0" borderId="0" xfId="0" applyNumberFormat="1" applyFont="1" applyFill="1" applyAlignment="1">
      <alignment horizontal="right"/>
    </xf>
    <xf numFmtId="179" fontId="137" fillId="0" borderId="0" xfId="0" applyNumberFormat="1" applyFont="1" applyFill="1" applyAlignment="1">
      <alignment horizontal="left" vertical="justify"/>
    </xf>
    <xf numFmtId="43" fontId="137" fillId="0" borderId="0" xfId="1" applyFont="1" applyFill="1" applyAlignment="1">
      <alignment horizontal="left" vertical="justify"/>
    </xf>
    <xf numFmtId="0" fontId="85" fillId="0" borderId="0" xfId="35" applyNumberFormat="1" applyFont="1" applyFill="1" applyBorder="1" applyAlignment="1">
      <alignment horizontal="center"/>
    </xf>
    <xf numFmtId="0" fontId="33" fillId="0" borderId="0" xfId="0" quotePrefix="1" applyFont="1" applyFill="1" applyBorder="1" applyAlignment="1">
      <alignment horizontal="center"/>
    </xf>
    <xf numFmtId="174" fontId="33" fillId="0" borderId="0" xfId="28" applyNumberFormat="1" applyFont="1" applyFill="1" applyBorder="1" applyAlignment="1" applyProtection="1">
      <alignment horizontal="center"/>
    </xf>
    <xf numFmtId="0" fontId="5" fillId="0" borderId="0" xfId="19"/>
    <xf numFmtId="0" fontId="5" fillId="0" borderId="0" xfId="19" applyFill="1"/>
    <xf numFmtId="0" fontId="7" fillId="0" borderId="0" xfId="19" applyFont="1" applyFill="1" applyBorder="1"/>
    <xf numFmtId="0" fontId="6" fillId="0" borderId="0" xfId="19" quotePrefix="1" applyFont="1" applyFill="1" applyBorder="1" applyAlignment="1">
      <alignment horizontal="center"/>
    </xf>
    <xf numFmtId="0" fontId="15" fillId="0" borderId="0" xfId="19" quotePrefix="1" applyFont="1" applyFill="1" applyBorder="1" applyAlignment="1">
      <alignment horizontal="center"/>
    </xf>
    <xf numFmtId="0" fontId="6" fillId="0" borderId="0" xfId="19" quotePrefix="1" applyFont="1" applyFill="1" applyBorder="1" applyAlignment="1">
      <alignment horizontal="left"/>
    </xf>
    <xf numFmtId="0" fontId="8" fillId="0" borderId="0" xfId="19" applyFont="1" applyFill="1" applyBorder="1" applyAlignment="1">
      <alignment horizontal="center"/>
    </xf>
    <xf numFmtId="0" fontId="19" fillId="0" borderId="0" xfId="19" applyFont="1" applyFill="1" applyBorder="1" applyAlignment="1">
      <alignment horizontal="center"/>
    </xf>
    <xf numFmtId="0" fontId="8" fillId="0" borderId="0" xfId="19" applyFont="1" applyFill="1" applyBorder="1"/>
    <xf numFmtId="0" fontId="6" fillId="0" borderId="0" xfId="19" applyFont="1" applyFill="1" applyBorder="1"/>
    <xf numFmtId="164" fontId="6" fillId="0" borderId="0" xfId="19" applyNumberFormat="1" applyFont="1" applyFill="1" applyBorder="1"/>
    <xf numFmtId="0" fontId="7" fillId="0" borderId="0" xfId="19" applyFont="1" applyFill="1" applyBorder="1" applyAlignment="1">
      <alignment horizontal="center"/>
    </xf>
    <xf numFmtId="0" fontId="7" fillId="0" borderId="0" xfId="19" applyFont="1" applyFill="1" applyBorder="1" applyAlignment="1">
      <alignment horizontal="right"/>
    </xf>
    <xf numFmtId="0" fontId="6" fillId="0" borderId="0" xfId="19" applyFont="1" applyFill="1" applyBorder="1" applyAlignment="1">
      <alignment horizontal="center"/>
    </xf>
    <xf numFmtId="164" fontId="7" fillId="0" borderId="0" xfId="19" applyNumberFormat="1" applyFont="1" applyFill="1" applyBorder="1" applyAlignment="1">
      <alignment horizontal="center"/>
    </xf>
    <xf numFmtId="0" fontId="7" fillId="0" borderId="28" xfId="19" applyFont="1" applyFill="1" applyBorder="1" applyAlignment="1">
      <alignment horizontal="center"/>
    </xf>
    <xf numFmtId="0" fontId="6" fillId="0" borderId="28" xfId="19" applyFont="1" applyFill="1" applyBorder="1"/>
    <xf numFmtId="0" fontId="7" fillId="0" borderId="27" xfId="19" applyFont="1" applyFill="1" applyBorder="1"/>
    <xf numFmtId="0" fontId="4" fillId="0" borderId="0" xfId="19" applyFont="1" applyFill="1" applyBorder="1"/>
    <xf numFmtId="164" fontId="6" fillId="0" borderId="18" xfId="19" applyNumberFormat="1" applyFont="1" applyFill="1" applyBorder="1"/>
    <xf numFmtId="185" fontId="6" fillId="0" borderId="18" xfId="1" applyNumberFormat="1" applyFont="1" applyFill="1" applyBorder="1"/>
    <xf numFmtId="185" fontId="6" fillId="0" borderId="0" xfId="1" applyNumberFormat="1" applyFont="1" applyFill="1" applyBorder="1"/>
    <xf numFmtId="165" fontId="6" fillId="0" borderId="0" xfId="1" applyNumberFormat="1" applyFont="1" applyFill="1" applyBorder="1"/>
    <xf numFmtId="0" fontId="6" fillId="0" borderId="12" xfId="19" applyFont="1" applyFill="1" applyBorder="1"/>
    <xf numFmtId="164" fontId="6" fillId="0" borderId="12" xfId="1" applyNumberFormat="1" applyFont="1" applyFill="1" applyBorder="1"/>
    <xf numFmtId="0" fontId="6" fillId="0" borderId="12" xfId="19" applyFont="1" applyFill="1" applyBorder="1" applyAlignment="1">
      <alignment horizontal="center"/>
    </xf>
    <xf numFmtId="0" fontId="6" fillId="0" borderId="21" xfId="19" applyFont="1" applyFill="1" applyBorder="1" applyAlignment="1">
      <alignment horizontal="center"/>
    </xf>
    <xf numFmtId="0" fontId="6" fillId="0" borderId="21" xfId="19" applyFont="1" applyFill="1" applyBorder="1"/>
    <xf numFmtId="0" fontId="6" fillId="0" borderId="21" xfId="19" quotePrefix="1" applyFont="1" applyFill="1" applyBorder="1" applyAlignment="1">
      <alignment horizontal="center"/>
    </xf>
    <xf numFmtId="0" fontId="6" fillId="0" borderId="22" xfId="19" applyFont="1" applyFill="1" applyBorder="1" applyAlignment="1">
      <alignment horizontal="center"/>
    </xf>
    <xf numFmtId="0" fontId="6" fillId="0" borderId="22" xfId="19" quotePrefix="1" applyFont="1" applyFill="1" applyBorder="1" applyAlignment="1">
      <alignment horizontal="center"/>
    </xf>
    <xf numFmtId="0" fontId="6" fillId="0" borderId="23" xfId="19" applyFont="1" applyFill="1" applyBorder="1" applyAlignment="1">
      <alignment horizontal="center"/>
    </xf>
    <xf numFmtId="0" fontId="6" fillId="0" borderId="23" xfId="19" quotePrefix="1" applyFont="1" applyFill="1" applyBorder="1" applyAlignment="1">
      <alignment horizontal="center"/>
    </xf>
    <xf numFmtId="0" fontId="6" fillId="0" borderId="23" xfId="19" applyFont="1" applyFill="1" applyBorder="1"/>
    <xf numFmtId="37" fontId="6" fillId="0" borderId="0" xfId="19" quotePrefix="1" applyNumberFormat="1" applyFont="1" applyFill="1" applyBorder="1" applyAlignment="1">
      <alignment horizontal="center"/>
    </xf>
    <xf numFmtId="0" fontId="14" fillId="0" borderId="0" xfId="19" applyFont="1" applyFill="1" applyBorder="1"/>
    <xf numFmtId="0" fontId="5" fillId="0" borderId="0" xfId="19" applyBorder="1"/>
    <xf numFmtId="0" fontId="20" fillId="0" borderId="0" xfId="19" applyFont="1" applyFill="1"/>
    <xf numFmtId="0" fontId="6" fillId="0" borderId="0" xfId="19" quotePrefix="1" applyFont="1" applyFill="1" applyBorder="1"/>
    <xf numFmtId="0" fontId="5" fillId="0" borderId="0" xfId="19" applyFill="1" applyBorder="1"/>
    <xf numFmtId="0" fontId="20" fillId="0" borderId="0" xfId="19" applyFont="1" applyFill="1" applyBorder="1"/>
    <xf numFmtId="0" fontId="59" fillId="0" borderId="0" xfId="744" applyNumberFormat="1" applyFill="1" applyBorder="1"/>
    <xf numFmtId="0" fontId="85" fillId="0" borderId="0" xfId="32" applyFont="1" applyFill="1" applyAlignment="1" applyProtection="1"/>
    <xf numFmtId="0" fontId="85" fillId="0" borderId="0" xfId="0" applyFont="1" applyFill="1" applyAlignment="1"/>
    <xf numFmtId="0" fontId="7" fillId="0" borderId="11" xfId="19" applyFont="1" applyFill="1" applyBorder="1" applyAlignment="1">
      <alignment horizontal="left"/>
    </xf>
    <xf numFmtId="0" fontId="5" fillId="0" borderId="13" xfId="19" applyBorder="1"/>
    <xf numFmtId="0" fontId="7" fillId="0" borderId="14" xfId="19" applyFont="1" applyFill="1" applyBorder="1"/>
    <xf numFmtId="0" fontId="5" fillId="0" borderId="15" xfId="19" applyBorder="1"/>
    <xf numFmtId="0" fontId="7" fillId="0" borderId="14" xfId="19" applyFont="1" applyFill="1" applyBorder="1" applyAlignment="1">
      <alignment horizontal="left"/>
    </xf>
    <xf numFmtId="0" fontId="7" fillId="0" borderId="16" xfId="19" applyFont="1" applyFill="1" applyBorder="1" applyAlignment="1">
      <alignment horizontal="left"/>
    </xf>
    <xf numFmtId="0" fontId="6" fillId="0" borderId="9" xfId="19" applyFont="1" applyFill="1" applyBorder="1"/>
    <xf numFmtId="0" fontId="5" fillId="0" borderId="19" xfId="19" applyBorder="1"/>
    <xf numFmtId="10" fontId="137" fillId="0" borderId="0" xfId="32" applyNumberFormat="1" applyFont="1" applyProtection="1">
      <protection locked="0"/>
    </xf>
    <xf numFmtId="0" fontId="137" fillId="0" borderId="0" xfId="32" applyFont="1"/>
    <xf numFmtId="0" fontId="137" fillId="0" borderId="0" xfId="32" applyFont="1" applyProtection="1"/>
    <xf numFmtId="173" fontId="137" fillId="0" borderId="0" xfId="32" applyNumberFormat="1" applyFont="1" applyProtection="1">
      <protection locked="0"/>
    </xf>
    <xf numFmtId="173" fontId="137" fillId="0" borderId="0" xfId="32" applyNumberFormat="1" applyFont="1" applyAlignment="1" applyProtection="1">
      <protection locked="0"/>
    </xf>
    <xf numFmtId="0" fontId="33" fillId="0" borderId="0" xfId="24" applyFont="1" applyAlignment="1">
      <alignment wrapText="1"/>
    </xf>
    <xf numFmtId="0" fontId="6" fillId="0" borderId="0" xfId="1353" applyFont="1" applyFill="1" applyBorder="1" applyProtection="1">
      <protection locked="0"/>
    </xf>
    <xf numFmtId="164" fontId="6" fillId="0" borderId="0" xfId="1354" applyNumberFormat="1" applyFont="1" applyFill="1" applyBorder="1" applyProtection="1">
      <protection locked="0"/>
    </xf>
    <xf numFmtId="0" fontId="85" fillId="0" borderId="0" xfId="1353" applyFont="1" applyAlignment="1">
      <alignment horizontal="right"/>
    </xf>
    <xf numFmtId="0" fontId="85" fillId="0" borderId="0" xfId="1353" applyFont="1"/>
    <xf numFmtId="0" fontId="7" fillId="0" borderId="11" xfId="1353" applyFont="1" applyFill="1" applyBorder="1" applyAlignment="1">
      <alignment horizontal="left"/>
    </xf>
    <xf numFmtId="0" fontId="7" fillId="0" borderId="12" xfId="1353" applyFont="1" applyFill="1" applyBorder="1" applyAlignment="1">
      <alignment horizontal="left"/>
    </xf>
    <xf numFmtId="0" fontId="6" fillId="0" borderId="13" xfId="1353" applyFont="1" applyFill="1" applyBorder="1" applyProtection="1">
      <protection locked="0"/>
    </xf>
    <xf numFmtId="0" fontId="7" fillId="0" borderId="14" xfId="1353" applyFont="1" applyFill="1" applyBorder="1"/>
    <xf numFmtId="0" fontId="7" fillId="0" borderId="0" xfId="1353" applyFont="1" applyFill="1" applyBorder="1"/>
    <xf numFmtId="0" fontId="6" fillId="0" borderId="15" xfId="1353" applyFont="1" applyFill="1" applyBorder="1" applyProtection="1">
      <protection locked="0"/>
    </xf>
    <xf numFmtId="0" fontId="7" fillId="0" borderId="14" xfId="1353" applyFont="1" applyFill="1" applyBorder="1" applyAlignment="1">
      <alignment horizontal="left"/>
    </xf>
    <xf numFmtId="0" fontId="7" fillId="0" borderId="0" xfId="1353" applyFont="1" applyFill="1" applyBorder="1" applyAlignment="1">
      <alignment horizontal="left"/>
    </xf>
    <xf numFmtId="0" fontId="7" fillId="0" borderId="16" xfId="1353" applyFont="1" applyFill="1" applyBorder="1" applyAlignment="1">
      <alignment horizontal="left"/>
    </xf>
    <xf numFmtId="0" fontId="7" fillId="0" borderId="9" xfId="1353" applyFont="1" applyFill="1" applyBorder="1" applyAlignment="1">
      <alignment horizontal="left"/>
    </xf>
    <xf numFmtId="0" fontId="6" fillId="0" borderId="19" xfId="1353" applyFont="1" applyFill="1" applyBorder="1" applyProtection="1">
      <protection locked="0"/>
    </xf>
    <xf numFmtId="0" fontId="7" fillId="0" borderId="0" xfId="1353" applyFont="1" applyFill="1" applyBorder="1" applyProtection="1">
      <protection locked="0"/>
    </xf>
    <xf numFmtId="164" fontId="6" fillId="0" borderId="0" xfId="1354" quotePrefix="1" applyNumberFormat="1" applyFont="1" applyFill="1" applyBorder="1" applyAlignment="1" applyProtection="1">
      <alignment horizontal="center"/>
      <protection locked="0"/>
    </xf>
    <xf numFmtId="0" fontId="6" fillId="0" borderId="23" xfId="1353" applyFont="1" applyFill="1" applyBorder="1" applyAlignment="1" applyProtection="1">
      <alignment horizontal="center"/>
      <protection locked="0"/>
    </xf>
    <xf numFmtId="0" fontId="6" fillId="0" borderId="23" xfId="1353" applyFont="1" applyFill="1" applyBorder="1"/>
    <xf numFmtId="164" fontId="6" fillId="0" borderId="23" xfId="1354" applyNumberFormat="1" applyFont="1" applyFill="1" applyBorder="1" applyAlignment="1">
      <alignment horizontal="center"/>
    </xf>
    <xf numFmtId="0" fontId="85" fillId="0" borderId="23" xfId="1353" applyFont="1" applyBorder="1"/>
    <xf numFmtId="0" fontId="6" fillId="0" borderId="22" xfId="1353" applyFont="1" applyFill="1" applyBorder="1" applyAlignment="1" applyProtection="1">
      <alignment horizontal="center"/>
      <protection locked="0"/>
    </xf>
    <xf numFmtId="0" fontId="6" fillId="0" borderId="22" xfId="1353" applyFont="1" applyFill="1" applyBorder="1" applyAlignment="1">
      <alignment horizontal="center"/>
    </xf>
    <xf numFmtId="164" fontId="6" fillId="0" borderId="22" xfId="1354" applyNumberFormat="1" applyFont="1" applyFill="1" applyBorder="1" applyAlignment="1">
      <alignment horizontal="center"/>
    </xf>
    <xf numFmtId="0" fontId="85" fillId="0" borderId="22" xfId="1353" applyFont="1" applyBorder="1"/>
    <xf numFmtId="0" fontId="6" fillId="0" borderId="21" xfId="1353" applyFont="1" applyFill="1" applyBorder="1" applyAlignment="1" applyProtection="1">
      <alignment horizontal="center"/>
      <protection locked="0"/>
    </xf>
    <xf numFmtId="0" fontId="6" fillId="0" borderId="21" xfId="1353" applyFont="1" applyFill="1" applyBorder="1" applyAlignment="1">
      <alignment horizontal="center"/>
    </xf>
    <xf numFmtId="164" fontId="6" fillId="0" borderId="21" xfId="1354" applyNumberFormat="1" applyFont="1" applyFill="1" applyBorder="1" applyAlignment="1">
      <alignment horizontal="center"/>
    </xf>
    <xf numFmtId="0" fontId="85" fillId="0" borderId="21" xfId="1353" applyFont="1" applyBorder="1"/>
    <xf numFmtId="0" fontId="6" fillId="0" borderId="15" xfId="1353" applyFont="1" applyFill="1" applyBorder="1" applyAlignment="1" applyProtection="1">
      <alignment horizontal="center"/>
      <protection locked="0"/>
    </xf>
    <xf numFmtId="0" fontId="6" fillId="0" borderId="0" xfId="1353" applyFont="1" applyFill="1" applyBorder="1" applyAlignment="1">
      <alignment horizontal="center"/>
    </xf>
    <xf numFmtId="164" fontId="6" fillId="0" borderId="0" xfId="1354" applyNumberFormat="1" applyFont="1" applyFill="1" applyBorder="1" applyAlignment="1">
      <alignment horizontal="center"/>
    </xf>
    <xf numFmtId="0" fontId="6" fillId="0" borderId="0" xfId="1353" applyFont="1" applyFill="1" applyBorder="1" applyAlignment="1" applyProtection="1">
      <alignment horizontal="center"/>
      <protection locked="0"/>
    </xf>
    <xf numFmtId="0" fontId="9" fillId="0" borderId="57" xfId="1353" applyFont="1" applyFill="1" applyBorder="1" applyAlignment="1">
      <alignment horizontal="center"/>
    </xf>
    <xf numFmtId="0" fontId="6" fillId="0" borderId="31" xfId="1353" applyFont="1" applyFill="1" applyBorder="1" applyAlignment="1">
      <alignment horizontal="center"/>
    </xf>
    <xf numFmtId="164" fontId="6" fillId="0" borderId="31" xfId="1354" applyNumberFormat="1" applyFont="1" applyFill="1" applyBorder="1" applyAlignment="1">
      <alignment horizontal="center"/>
    </xf>
    <xf numFmtId="0" fontId="85" fillId="0" borderId="58" xfId="1353" applyFont="1" applyBorder="1"/>
    <xf numFmtId="0" fontId="6" fillId="0" borderId="33" xfId="1353" applyFont="1" applyFill="1" applyBorder="1" applyAlignment="1">
      <alignment horizontal="center"/>
    </xf>
    <xf numFmtId="0" fontId="85" fillId="0" borderId="59" xfId="1353" applyFont="1" applyBorder="1"/>
    <xf numFmtId="0" fontId="8" fillId="0" borderId="33" xfId="1355" applyFont="1" applyBorder="1" applyAlignment="1"/>
    <xf numFmtId="0" fontId="6" fillId="0" borderId="33" xfId="1353" applyFont="1" applyFill="1" applyBorder="1" applyAlignment="1">
      <alignment horizontal="right"/>
    </xf>
    <xf numFmtId="0" fontId="6" fillId="0" borderId="0" xfId="1353" applyFont="1" applyFill="1" applyBorder="1" applyAlignment="1">
      <alignment horizontal="left"/>
    </xf>
    <xf numFmtId="0" fontId="6" fillId="0" borderId="0" xfId="1353" applyFont="1" applyFill="1" applyBorder="1"/>
    <xf numFmtId="164" fontId="6" fillId="0" borderId="0" xfId="1354" applyNumberFormat="1" applyFont="1" applyFill="1" applyBorder="1"/>
    <xf numFmtId="49" fontId="6" fillId="0" borderId="33" xfId="1353" applyNumberFormat="1" applyFont="1" applyFill="1" applyBorder="1" applyAlignment="1">
      <alignment horizontal="right"/>
    </xf>
    <xf numFmtId="0" fontId="6" fillId="0" borderId="33" xfId="1353" applyFont="1" applyFill="1" applyBorder="1" applyAlignment="1" applyProtection="1">
      <alignment horizontal="right"/>
      <protection locked="0"/>
    </xf>
    <xf numFmtId="0" fontId="6" fillId="0" borderId="33" xfId="1353" applyFont="1" applyFill="1" applyBorder="1" applyProtection="1">
      <protection locked="0"/>
    </xf>
    <xf numFmtId="0" fontId="8" fillId="0" borderId="33" xfId="1355" applyFont="1" applyBorder="1" applyAlignment="1">
      <alignment wrapText="1"/>
    </xf>
    <xf numFmtId="164" fontId="85" fillId="0" borderId="0" xfId="1354" applyNumberFormat="1" applyFont="1" applyBorder="1"/>
    <xf numFmtId="0" fontId="6" fillId="0" borderId="33" xfId="1355" applyFont="1" applyFill="1" applyBorder="1" applyAlignment="1"/>
    <xf numFmtId="0" fontId="6" fillId="0" borderId="60" xfId="1353" applyFont="1" applyFill="1" applyBorder="1" applyProtection="1">
      <protection locked="0"/>
    </xf>
    <xf numFmtId="0" fontId="6" fillId="0" borderId="18" xfId="1353" applyFont="1" applyFill="1" applyBorder="1" applyProtection="1">
      <protection locked="0"/>
    </xf>
    <xf numFmtId="164" fontId="85" fillId="0" borderId="18" xfId="1354" applyNumberFormat="1" applyFont="1" applyBorder="1"/>
    <xf numFmtId="0" fontId="85" fillId="0" borderId="61" xfId="1353" applyFont="1" applyBorder="1"/>
    <xf numFmtId="164" fontId="85" fillId="0" borderId="0" xfId="1354" applyNumberFormat="1" applyFont="1"/>
    <xf numFmtId="0" fontId="9" fillId="0" borderId="57" xfId="1355" applyFont="1" applyBorder="1" applyAlignment="1">
      <alignment horizontal="center"/>
    </xf>
    <xf numFmtId="0" fontId="8" fillId="0" borderId="31" xfId="1355" applyFont="1" applyBorder="1" applyAlignment="1"/>
    <xf numFmtId="0" fontId="8" fillId="0" borderId="58" xfId="1355" applyFont="1" applyBorder="1" applyAlignment="1"/>
    <xf numFmtId="0" fontId="6" fillId="0" borderId="33" xfId="1355" applyFont="1" applyBorder="1" applyAlignment="1">
      <alignment horizontal="right"/>
    </xf>
    <xf numFmtId="0" fontId="6" fillId="0" borderId="0" xfId="1355" applyFont="1" applyBorder="1"/>
    <xf numFmtId="0" fontId="6" fillId="0" borderId="0" xfId="1355" applyFont="1" applyBorder="1" applyAlignment="1">
      <alignment wrapText="1"/>
    </xf>
    <xf numFmtId="0" fontId="6" fillId="0" borderId="33" xfId="1355" applyFont="1" applyBorder="1"/>
    <xf numFmtId="0" fontId="7" fillId="0" borderId="0" xfId="1355" applyFont="1" applyBorder="1"/>
    <xf numFmtId="0" fontId="7" fillId="0" borderId="0" xfId="1355" applyFont="1" applyBorder="1" applyAlignment="1">
      <alignment wrapText="1"/>
    </xf>
    <xf numFmtId="164" fontId="6" fillId="0" borderId="18" xfId="1354" applyNumberFormat="1" applyFont="1" applyFill="1" applyBorder="1" applyProtection="1">
      <protection locked="0"/>
    </xf>
    <xf numFmtId="0" fontId="6" fillId="0" borderId="31" xfId="1353" applyFont="1" applyFill="1" applyBorder="1" applyProtection="1">
      <protection locked="0"/>
    </xf>
    <xf numFmtId="164" fontId="6" fillId="0" borderId="31" xfId="1354" applyNumberFormat="1" applyFont="1" applyFill="1" applyBorder="1" applyProtection="1">
      <protection locked="0"/>
    </xf>
    <xf numFmtId="0" fontId="85" fillId="0" borderId="33" xfId="1353" applyFont="1" applyBorder="1"/>
    <xf numFmtId="0" fontId="9" fillId="0" borderId="0" xfId="1355" applyFont="1" applyBorder="1" applyAlignment="1"/>
    <xf numFmtId="0" fontId="9" fillId="0" borderId="59" xfId="1355" applyFont="1" applyBorder="1" applyAlignment="1"/>
    <xf numFmtId="0" fontId="9" fillId="0" borderId="57" xfId="1353" applyFont="1" applyFill="1" applyBorder="1" applyAlignment="1" applyProtection="1">
      <alignment horizontal="center"/>
      <protection locked="0"/>
    </xf>
    <xf numFmtId="0" fontId="7" fillId="0" borderId="0" xfId="1355" applyFont="1" applyFill="1" applyBorder="1"/>
    <xf numFmtId="0" fontId="6" fillId="0" borderId="0" xfId="1355" applyFont="1" applyFill="1" applyBorder="1"/>
    <xf numFmtId="0" fontId="20" fillId="0" borderId="0" xfId="1355" applyFont="1" applyFill="1" applyBorder="1" applyAlignment="1">
      <alignment horizontal="center"/>
    </xf>
    <xf numFmtId="0" fontId="20" fillId="0" borderId="0" xfId="1355" applyFont="1" applyFill="1"/>
    <xf numFmtId="0" fontId="7" fillId="0" borderId="23" xfId="1355" applyFont="1" applyFill="1" applyBorder="1" applyAlignment="1">
      <alignment horizontal="left"/>
    </xf>
    <xf numFmtId="0" fontId="7" fillId="0" borderId="0" xfId="1355" applyFont="1" applyFill="1" applyBorder="1" applyAlignment="1">
      <alignment horizontal="left"/>
    </xf>
    <xf numFmtId="0" fontId="20" fillId="0" borderId="0" xfId="1355" applyFont="1" applyFill="1" applyAlignment="1">
      <alignment horizontal="center"/>
    </xf>
    <xf numFmtId="0" fontId="7" fillId="0" borderId="22" xfId="1355" applyFont="1" applyFill="1" applyBorder="1"/>
    <xf numFmtId="0" fontId="7" fillId="0" borderId="22" xfId="1355" applyFont="1" applyFill="1" applyBorder="1" applyAlignment="1">
      <alignment horizontal="left"/>
    </xf>
    <xf numFmtId="0" fontId="7" fillId="0" borderId="21" xfId="1355" applyFont="1" applyFill="1" applyBorder="1" applyAlignment="1">
      <alignment horizontal="left"/>
    </xf>
    <xf numFmtId="0" fontId="14" fillId="0" borderId="0" xfId="1355" applyFont="1" applyFill="1" applyBorder="1"/>
    <xf numFmtId="0" fontId="20" fillId="0" borderId="0" xfId="1355" applyFont="1" applyFill="1" applyBorder="1"/>
    <xf numFmtId="0" fontId="6" fillId="0" borderId="0" xfId="1355" applyFont="1" applyFill="1" applyBorder="1" applyAlignment="1">
      <alignment horizontal="center"/>
    </xf>
    <xf numFmtId="0" fontId="6" fillId="0" borderId="23" xfId="1355" applyFont="1" applyFill="1" applyBorder="1"/>
    <xf numFmtId="0" fontId="6" fillId="0" borderId="23" xfId="1355" applyFont="1" applyFill="1" applyBorder="1" applyAlignment="1">
      <alignment horizontal="center"/>
    </xf>
    <xf numFmtId="0" fontId="6" fillId="0" borderId="0" xfId="1355" quotePrefix="1" applyFont="1" applyFill="1" applyBorder="1" applyAlignment="1">
      <alignment horizontal="center"/>
    </xf>
    <xf numFmtId="37" fontId="6" fillId="0" borderId="0" xfId="1355" quotePrefix="1" applyNumberFormat="1" applyFont="1" applyFill="1" applyBorder="1" applyAlignment="1">
      <alignment horizontal="center"/>
    </xf>
    <xf numFmtId="0" fontId="20" fillId="0" borderId="22" xfId="1355" applyFont="1" applyFill="1" applyBorder="1" applyAlignment="1">
      <alignment horizontal="center"/>
    </xf>
    <xf numFmtId="0" fontId="6" fillId="0" borderId="22" xfId="1355" applyFont="1" applyFill="1" applyBorder="1"/>
    <xf numFmtId="0" fontId="6" fillId="0" borderId="22" xfId="1355" applyFont="1" applyFill="1" applyBorder="1" applyAlignment="1">
      <alignment horizontal="center"/>
    </xf>
    <xf numFmtId="0" fontId="6" fillId="0" borderId="21" xfId="1355" applyFont="1" applyFill="1" applyBorder="1"/>
    <xf numFmtId="0" fontId="8" fillId="0" borderId="21" xfId="1355" quotePrefix="1" applyFont="1" applyFill="1" applyBorder="1" applyAlignment="1">
      <alignment horizontal="left"/>
    </xf>
    <xf numFmtId="0" fontId="20" fillId="0" borderId="21" xfId="1355" applyFont="1" applyFill="1" applyBorder="1" applyAlignment="1">
      <alignment horizontal="center"/>
    </xf>
    <xf numFmtId="0" fontId="8" fillId="0" borderId="11" xfId="1355" applyFont="1" applyFill="1" applyBorder="1"/>
    <xf numFmtId="0" fontId="8" fillId="0" borderId="12" xfId="1355" applyFont="1" applyFill="1" applyBorder="1"/>
    <xf numFmtId="0" fontId="20" fillId="0" borderId="23" xfId="1355" applyFont="1" applyFill="1" applyBorder="1" applyAlignment="1">
      <alignment horizontal="center"/>
    </xf>
    <xf numFmtId="0" fontId="6" fillId="0" borderId="14" xfId="1355" quotePrefix="1" applyFont="1" applyFill="1" applyBorder="1" applyAlignment="1">
      <alignment horizontal="left"/>
    </xf>
    <xf numFmtId="164" fontId="6" fillId="0" borderId="22" xfId="1" applyNumberFormat="1" applyFont="1" applyFill="1" applyBorder="1"/>
    <xf numFmtId="164" fontId="20" fillId="0" borderId="0" xfId="1355" applyNumberFormat="1" applyFont="1" applyFill="1"/>
    <xf numFmtId="0" fontId="6" fillId="0" borderId="14" xfId="1355" applyFont="1" applyFill="1" applyBorder="1"/>
    <xf numFmtId="0" fontId="6" fillId="0" borderId="0" xfId="1355" quotePrefix="1" applyFont="1" applyFill="1" applyBorder="1" applyAlignment="1">
      <alignment horizontal="left"/>
    </xf>
    <xf numFmtId="0" fontId="6" fillId="0" borderId="16" xfId="1355" applyFont="1" applyFill="1" applyBorder="1"/>
    <xf numFmtId="0" fontId="6" fillId="0" borderId="9" xfId="1355" applyFont="1" applyFill="1" applyBorder="1" applyAlignment="1">
      <alignment horizontal="center"/>
    </xf>
    <xf numFmtId="0" fontId="7" fillId="0" borderId="0" xfId="1355" applyFont="1" applyFill="1" applyBorder="1" applyAlignment="1">
      <alignment horizontal="center"/>
    </xf>
    <xf numFmtId="0" fontId="7" fillId="0" borderId="32" xfId="1355" quotePrefix="1" applyFont="1" applyFill="1" applyBorder="1" applyAlignment="1">
      <alignment horizontal="center"/>
    </xf>
    <xf numFmtId="0" fontId="7" fillId="0" borderId="28" xfId="1355" quotePrefix="1" applyFont="1" applyFill="1" applyBorder="1" applyAlignment="1">
      <alignment horizontal="center"/>
    </xf>
    <xf numFmtId="164" fontId="7" fillId="0" borderId="32" xfId="1" applyNumberFormat="1" applyFont="1" applyFill="1" applyBorder="1"/>
    <xf numFmtId="164" fontId="7" fillId="0" borderId="0" xfId="1" applyNumberFormat="1" applyFont="1" applyFill="1"/>
    <xf numFmtId="164" fontId="22" fillId="0" borderId="0" xfId="1355" applyNumberFormat="1" applyFont="1" applyFill="1"/>
    <xf numFmtId="0" fontId="22" fillId="0" borderId="0" xfId="1355" applyFont="1" applyFill="1"/>
    <xf numFmtId="0" fontId="6" fillId="0" borderId="12" xfId="1355" applyFont="1" applyFill="1" applyBorder="1"/>
    <xf numFmtId="0" fontId="20" fillId="0" borderId="12" xfId="1355" applyFont="1" applyFill="1" applyBorder="1" applyAlignment="1">
      <alignment horizontal="center"/>
    </xf>
    <xf numFmtId="0" fontId="7" fillId="0" borderId="32" xfId="1355" quotePrefix="1" applyFont="1" applyFill="1" applyBorder="1" applyAlignment="1">
      <alignment horizontal="left"/>
    </xf>
    <xf numFmtId="0" fontId="7" fillId="0" borderId="0" xfId="1355" quotePrefix="1" applyFont="1" applyFill="1" applyBorder="1" applyAlignment="1">
      <alignment horizontal="center"/>
    </xf>
    <xf numFmtId="0" fontId="8" fillId="0" borderId="0" xfId="1355" applyFont="1" applyFill="1" applyBorder="1" applyAlignment="1">
      <alignment horizontal="left"/>
    </xf>
    <xf numFmtId="0" fontId="8" fillId="0" borderId="0" xfId="1355" applyFont="1" applyFill="1" applyBorder="1"/>
    <xf numFmtId="236" fontId="7" fillId="0" borderId="32" xfId="1" applyNumberFormat="1" applyFont="1" applyFill="1" applyBorder="1"/>
    <xf numFmtId="38" fontId="20" fillId="0" borderId="0" xfId="1355" applyNumberFormat="1" applyFont="1" applyFill="1" applyAlignment="1">
      <alignment horizontal="center"/>
    </xf>
    <xf numFmtId="164" fontId="20" fillId="0" borderId="0" xfId="1355" applyNumberFormat="1" applyFont="1" applyFill="1" applyAlignment="1">
      <alignment horizontal="center"/>
    </xf>
    <xf numFmtId="0" fontId="9" fillId="0" borderId="0" xfId="1355" applyFont="1" applyFill="1" applyBorder="1"/>
    <xf numFmtId="0" fontId="6" fillId="0" borderId="23" xfId="1355" quotePrefix="1" applyFont="1" applyFill="1" applyBorder="1" applyAlignment="1">
      <alignment horizontal="center"/>
    </xf>
    <xf numFmtId="0" fontId="20" fillId="0" borderId="22" xfId="1355" applyFont="1" applyFill="1" applyBorder="1"/>
    <xf numFmtId="0" fontId="6" fillId="0" borderId="21" xfId="1355" applyFont="1" applyFill="1" applyBorder="1" applyAlignment="1">
      <alignment horizontal="center"/>
    </xf>
    <xf numFmtId="0" fontId="20" fillId="0" borderId="21" xfId="1355" applyFont="1" applyFill="1" applyBorder="1"/>
    <xf numFmtId="164" fontId="6" fillId="0" borderId="13" xfId="1" applyNumberFormat="1" applyFont="1" applyFill="1" applyBorder="1"/>
    <xf numFmtId="164" fontId="6" fillId="0" borderId="23" xfId="1" applyNumberFormat="1" applyFont="1" applyFill="1" applyBorder="1"/>
    <xf numFmtId="164" fontId="6" fillId="0" borderId="22" xfId="1" quotePrefix="1" applyNumberFormat="1" applyFont="1" applyFill="1" applyBorder="1" applyAlignment="1">
      <alignment horizontal="center"/>
    </xf>
    <xf numFmtId="164" fontId="6" fillId="0" borderId="9" xfId="1" applyNumberFormat="1" applyFont="1" applyFill="1" applyBorder="1"/>
    <xf numFmtId="164" fontId="7" fillId="0" borderId="13" xfId="1" applyNumberFormat="1" applyFont="1" applyFill="1" applyBorder="1"/>
    <xf numFmtId="0" fontId="6" fillId="0" borderId="33" xfId="1355" applyFont="1" applyFill="1" applyBorder="1"/>
    <xf numFmtId="0" fontId="7" fillId="0" borderId="11" xfId="1355" applyFont="1" applyFill="1" applyBorder="1" applyAlignment="1">
      <alignment horizontal="left"/>
    </xf>
    <xf numFmtId="0" fontId="7" fillId="0" borderId="13" xfId="1355" applyFont="1" applyFill="1" applyBorder="1" applyAlignment="1">
      <alignment horizontal="left"/>
    </xf>
    <xf numFmtId="0" fontId="6" fillId="0" borderId="0" xfId="1355" quotePrefix="1" applyFont="1" applyFill="1" applyBorder="1"/>
    <xf numFmtId="0" fontId="7" fillId="0" borderId="14" xfId="1355" applyFont="1" applyFill="1" applyBorder="1"/>
    <xf numFmtId="0" fontId="7" fillId="0" borderId="15" xfId="1355" applyFont="1" applyFill="1" applyBorder="1"/>
    <xf numFmtId="0" fontId="7" fillId="0" borderId="14" xfId="1355" applyFont="1" applyFill="1" applyBorder="1" applyAlignment="1">
      <alignment horizontal="left"/>
    </xf>
    <xf numFmtId="0" fontId="7" fillId="0" borderId="15" xfId="1355" applyFont="1" applyFill="1" applyBorder="1" applyAlignment="1">
      <alignment horizontal="left"/>
    </xf>
    <xf numFmtId="0" fontId="7" fillId="0" borderId="16" xfId="1355" applyFont="1" applyFill="1" applyBorder="1" applyAlignment="1">
      <alignment horizontal="left"/>
    </xf>
    <xf numFmtId="0" fontId="7" fillId="0" borderId="19" xfId="1355" applyFont="1" applyFill="1" applyBorder="1" applyAlignment="1">
      <alignment horizontal="left"/>
    </xf>
    <xf numFmtId="164" fontId="8" fillId="0" borderId="12" xfId="1" applyNumberFormat="1" applyFont="1" applyFill="1" applyBorder="1"/>
    <xf numFmtId="164" fontId="20" fillId="0" borderId="23" xfId="1" applyNumberFormat="1" applyFont="1" applyFill="1" applyBorder="1" applyAlignment="1">
      <alignment horizontal="right"/>
    </xf>
    <xf numFmtId="0" fontId="17" fillId="0" borderId="14" xfId="1355" applyFont="1" applyFill="1" applyBorder="1"/>
    <xf numFmtId="0" fontId="17" fillId="0" borderId="0" xfId="1355" applyFont="1" applyFill="1" applyBorder="1" applyAlignment="1">
      <alignment horizontal="center"/>
    </xf>
    <xf numFmtId="164" fontId="20" fillId="0" borderId="22" xfId="1" applyNumberFormat="1" applyFont="1" applyFill="1" applyBorder="1" applyAlignment="1">
      <alignment horizontal="right"/>
    </xf>
    <xf numFmtId="164" fontId="20" fillId="0" borderId="63" xfId="1" applyNumberFormat="1" applyFont="1" applyFill="1" applyBorder="1" applyAlignment="1">
      <alignment horizontal="right"/>
    </xf>
    <xf numFmtId="164" fontId="6" fillId="0" borderId="22" xfId="1" applyNumberFormat="1" applyFont="1" applyFill="1" applyBorder="1" applyAlignment="1">
      <alignment horizontal="right"/>
    </xf>
    <xf numFmtId="164" fontId="8" fillId="0" borderId="0" xfId="1" applyNumberFormat="1" applyFont="1" applyFill="1" applyBorder="1"/>
    <xf numFmtId="0" fontId="17" fillId="0" borderId="14" xfId="1355" applyFont="1" applyFill="1" applyBorder="1" applyAlignment="1">
      <alignment horizontal="left"/>
    </xf>
    <xf numFmtId="0" fontId="21" fillId="0" borderId="14" xfId="1355" applyFont="1" applyFill="1" applyBorder="1"/>
    <xf numFmtId="0" fontId="21" fillId="0" borderId="0" xfId="1355" applyFont="1" applyFill="1" applyBorder="1" applyAlignment="1">
      <alignment horizontal="center"/>
    </xf>
    <xf numFmtId="0" fontId="7" fillId="0" borderId="14" xfId="1355" applyFont="1" applyFill="1" applyBorder="1" applyAlignment="1">
      <alignment horizontal="right"/>
    </xf>
    <xf numFmtId="0" fontId="17" fillId="0" borderId="16" xfId="1355" applyFont="1" applyFill="1" applyBorder="1" applyAlignment="1">
      <alignment horizontal="left"/>
    </xf>
    <xf numFmtId="164" fontId="20" fillId="0" borderId="21" xfId="1" applyNumberFormat="1" applyFont="1" applyFill="1" applyBorder="1" applyAlignment="1">
      <alignment horizontal="right"/>
    </xf>
    <xf numFmtId="0" fontId="18" fillId="0" borderId="27" xfId="1355" applyFont="1" applyFill="1" applyBorder="1" applyAlignment="1">
      <alignment horizontal="left"/>
    </xf>
    <xf numFmtId="0" fontId="17" fillId="0" borderId="11" xfId="1355" applyFont="1" applyFill="1" applyBorder="1" applyAlignment="1">
      <alignment horizontal="right"/>
    </xf>
    <xf numFmtId="164" fontId="20" fillId="0" borderId="13" xfId="1" applyNumberFormat="1" applyFont="1" applyFill="1" applyBorder="1" applyAlignment="1">
      <alignment horizontal="center"/>
    </xf>
    <xf numFmtId="0" fontId="18" fillId="0" borderId="14" xfId="1355" applyFont="1" applyFill="1" applyBorder="1" applyAlignment="1">
      <alignment horizontal="right"/>
    </xf>
    <xf numFmtId="168" fontId="7" fillId="0" borderId="0" xfId="1355" applyNumberFormat="1" applyFont="1" applyFill="1" applyBorder="1"/>
    <xf numFmtId="168" fontId="7" fillId="0" borderId="15" xfId="1355" applyNumberFormat="1" applyFont="1" applyFill="1" applyBorder="1"/>
    <xf numFmtId="0" fontId="6" fillId="0" borderId="9" xfId="1355" quotePrefix="1" applyFont="1" applyFill="1" applyBorder="1" applyAlignment="1">
      <alignment horizontal="left"/>
    </xf>
    <xf numFmtId="0" fontId="20" fillId="0" borderId="19" xfId="1355" applyFont="1" applyFill="1" applyBorder="1" applyAlignment="1">
      <alignment horizontal="center"/>
    </xf>
    <xf numFmtId="0" fontId="7" fillId="0" borderId="27" xfId="1355" applyFont="1" applyFill="1" applyBorder="1"/>
    <xf numFmtId="0" fontId="6" fillId="0" borderId="28" xfId="1355" applyFont="1" applyFill="1" applyBorder="1"/>
    <xf numFmtId="38" fontId="7" fillId="0" borderId="28" xfId="1355" applyNumberFormat="1" applyFont="1" applyFill="1" applyBorder="1"/>
    <xf numFmtId="38" fontId="7" fillId="0" borderId="29" xfId="1355" applyNumberFormat="1" applyFont="1" applyFill="1" applyBorder="1"/>
    <xf numFmtId="0" fontId="6" fillId="0" borderId="33" xfId="1355" quotePrefix="1" applyFont="1" applyFill="1" applyBorder="1" applyAlignment="1">
      <alignment horizontal="left"/>
    </xf>
    <xf numFmtId="0" fontId="7" fillId="0" borderId="11" xfId="1355" applyFont="1" applyFill="1" applyBorder="1" applyAlignment="1"/>
    <xf numFmtId="0" fontId="7" fillId="0" borderId="12" xfId="1355" applyFont="1" applyFill="1" applyBorder="1" applyAlignment="1"/>
    <xf numFmtId="0" fontId="20" fillId="0" borderId="13" xfId="1355" applyFont="1" applyFill="1" applyBorder="1"/>
    <xf numFmtId="0" fontId="20" fillId="0" borderId="23" xfId="1355" applyFont="1" applyFill="1" applyBorder="1"/>
    <xf numFmtId="0" fontId="6" fillId="0" borderId="13" xfId="1355" applyFont="1" applyFill="1" applyBorder="1"/>
    <xf numFmtId="0" fontId="6" fillId="0" borderId="13" xfId="1355" applyFont="1" applyFill="1" applyBorder="1" applyAlignment="1">
      <alignment horizontal="center"/>
    </xf>
    <xf numFmtId="0" fontId="20" fillId="0" borderId="15" xfId="1355" applyFont="1" applyFill="1" applyBorder="1" applyAlignment="1">
      <alignment horizontal="center"/>
    </xf>
    <xf numFmtId="0" fontId="6" fillId="0" borderId="15" xfId="1355" applyFont="1" applyFill="1" applyBorder="1" applyAlignment="1">
      <alignment horizontal="center"/>
    </xf>
    <xf numFmtId="0" fontId="6" fillId="0" borderId="19" xfId="1355" applyFont="1" applyFill="1" applyBorder="1" applyAlignment="1">
      <alignment horizontal="center"/>
    </xf>
    <xf numFmtId="0" fontId="8" fillId="0" borderId="19" xfId="1355" quotePrefix="1" applyFont="1" applyFill="1" applyBorder="1" applyAlignment="1">
      <alignment horizontal="left"/>
    </xf>
    <xf numFmtId="0" fontId="6" fillId="0" borderId="15" xfId="1355" applyFont="1" applyFill="1" applyBorder="1"/>
    <xf numFmtId="0" fontId="8" fillId="0" borderId="23" xfId="1355" applyFont="1" applyFill="1" applyBorder="1"/>
    <xf numFmtId="0" fontId="6" fillId="0" borderId="22" xfId="1355" applyFont="1" applyFill="1" applyBorder="1" applyAlignment="1">
      <alignment horizontal="left"/>
    </xf>
    <xf numFmtId="0" fontId="6" fillId="0" borderId="22" xfId="1355" quotePrefix="1" applyFont="1" applyFill="1" applyBorder="1" applyAlignment="1">
      <alignment horizontal="left"/>
    </xf>
    <xf numFmtId="0" fontId="22" fillId="0" borderId="21" xfId="1355" applyFont="1" applyFill="1" applyBorder="1"/>
    <xf numFmtId="0" fontId="7" fillId="0" borderId="28" xfId="1355" applyFont="1" applyFill="1" applyBorder="1"/>
    <xf numFmtId="0" fontId="7" fillId="0" borderId="28" xfId="1355" applyFont="1" applyFill="1" applyBorder="1" applyAlignment="1">
      <alignment horizontal="center"/>
    </xf>
    <xf numFmtId="164" fontId="85" fillId="0" borderId="0" xfId="1353" applyNumberFormat="1" applyFont="1"/>
    <xf numFmtId="0" fontId="85" fillId="0" borderId="33" xfId="1353" applyFont="1" applyBorder="1" applyAlignment="1">
      <alignment horizontal="right"/>
    </xf>
    <xf numFmtId="0" fontId="13" fillId="0" borderId="13" xfId="0" applyFont="1" applyFill="1" applyBorder="1" applyAlignment="1">
      <alignment horizontal="center"/>
    </xf>
    <xf numFmtId="0" fontId="13" fillId="0" borderId="15" xfId="0" applyFont="1" applyFill="1" applyBorder="1" applyAlignment="1">
      <alignment horizontal="center"/>
    </xf>
    <xf numFmtId="0" fontId="13" fillId="0" borderId="19" xfId="0" applyFont="1" applyFill="1" applyBorder="1" applyAlignment="1">
      <alignment horizontal="center"/>
    </xf>
    <xf numFmtId="0" fontId="10" fillId="0" borderId="14" xfId="0" applyFont="1" applyFill="1" applyBorder="1" applyAlignment="1">
      <alignment horizontal="left" wrapText="1"/>
    </xf>
    <xf numFmtId="0" fontId="10" fillId="0" borderId="0" xfId="0" applyFont="1" applyFill="1" applyBorder="1" applyAlignment="1">
      <alignment horizontal="left" wrapText="1"/>
    </xf>
    <xf numFmtId="5" fontId="85" fillId="0" borderId="0" xfId="32" applyNumberFormat="1" applyFont="1" applyBorder="1" applyAlignment="1" applyProtection="1">
      <alignment horizontal="center" vertical="center"/>
      <protection locked="0"/>
    </xf>
    <xf numFmtId="0" fontId="27" fillId="0" borderId="0" xfId="0" applyFont="1" applyFill="1" applyBorder="1" applyAlignment="1">
      <alignment horizontal="center"/>
    </xf>
    <xf numFmtId="0" fontId="27" fillId="0" borderId="0" xfId="0" applyFont="1" applyAlignment="1" applyProtection="1">
      <alignment horizontal="center"/>
    </xf>
    <xf numFmtId="0" fontId="33" fillId="0" borderId="37" xfId="32" applyFont="1" applyBorder="1" applyAlignment="1" applyProtection="1">
      <alignment horizontal="center"/>
    </xf>
    <xf numFmtId="0" fontId="33" fillId="0" borderId="0" xfId="32" applyFont="1" applyAlignment="1" applyProtection="1">
      <alignment horizontal="center"/>
    </xf>
    <xf numFmtId="14" fontId="33" fillId="0" borderId="0" xfId="32" applyNumberFormat="1" applyFont="1" applyAlignment="1" applyProtection="1">
      <alignment horizontal="center"/>
    </xf>
    <xf numFmtId="0" fontId="48" fillId="0" borderId="37" xfId="32" applyFont="1" applyBorder="1" applyAlignment="1" applyProtection="1">
      <alignment horizontal="center"/>
    </xf>
    <xf numFmtId="0" fontId="48" fillId="0" borderId="0" xfId="32" applyFont="1" applyAlignment="1" applyProtection="1">
      <alignment horizontal="center"/>
    </xf>
    <xf numFmtId="0" fontId="6" fillId="0" borderId="18" xfId="32" applyFont="1" applyBorder="1" applyAlignment="1" applyProtection="1">
      <alignment horizontal="center"/>
    </xf>
    <xf numFmtId="0" fontId="33" fillId="0" borderId="0" xfId="24" applyFont="1" applyAlignment="1">
      <alignment horizontal="left" wrapText="1"/>
    </xf>
    <xf numFmtId="0" fontId="33" fillId="0" borderId="0" xfId="0" applyFont="1" applyAlignment="1">
      <alignment horizontal="center" vertical="center" wrapText="1"/>
    </xf>
    <xf numFmtId="0" fontId="33" fillId="0" borderId="0" xfId="32" applyFont="1" applyFill="1" applyAlignment="1">
      <alignment horizontal="right"/>
    </xf>
    <xf numFmtId="0" fontId="6" fillId="0" borderId="0" xfId="18" applyFont="1" applyFill="1" applyBorder="1" applyAlignment="1">
      <alignment horizontal="left" wrapText="1"/>
    </xf>
    <xf numFmtId="0" fontId="7" fillId="0" borderId="23" xfId="15" applyFont="1" applyFill="1" applyBorder="1" applyAlignment="1">
      <alignment horizontal="center" wrapText="1"/>
    </xf>
    <xf numFmtId="0" fontId="7" fillId="0" borderId="21" xfId="15" applyFont="1" applyFill="1" applyBorder="1" applyAlignment="1">
      <alignment horizontal="center" wrapText="1"/>
    </xf>
    <xf numFmtId="167" fontId="10" fillId="0" borderId="14" xfId="35" applyNumberFormat="1" applyFont="1" applyFill="1" applyBorder="1" applyAlignment="1">
      <alignment horizontal="center"/>
    </xf>
    <xf numFmtId="167" fontId="10" fillId="0" borderId="0" xfId="35" applyNumberFormat="1" applyFont="1" applyFill="1" applyBorder="1" applyAlignment="1">
      <alignment horizontal="center"/>
    </xf>
    <xf numFmtId="0" fontId="6" fillId="0" borderId="18" xfId="0" applyFont="1" applyFill="1" applyBorder="1" applyAlignment="1">
      <alignment horizontal="center"/>
    </xf>
    <xf numFmtId="0" fontId="6" fillId="0" borderId="18" xfId="0" applyFont="1" applyBorder="1" applyAlignment="1">
      <alignment horizontal="center" vertical="top"/>
    </xf>
    <xf numFmtId="164" fontId="10" fillId="0" borderId="0" xfId="1" applyNumberFormat="1" applyFont="1" applyFill="1" applyBorder="1" applyAlignment="1" applyProtection="1">
      <alignment horizontal="center"/>
      <protection locked="0"/>
    </xf>
    <xf numFmtId="164" fontId="27" fillId="0" borderId="27" xfId="1" applyNumberFormat="1" applyFont="1" applyFill="1" applyBorder="1" applyAlignment="1">
      <alignment horizontal="center"/>
    </xf>
    <xf numFmtId="164" fontId="27" fillId="0" borderId="28" xfId="1" applyNumberFormat="1" applyFont="1" applyFill="1" applyBorder="1" applyAlignment="1">
      <alignment horizontal="center"/>
    </xf>
    <xf numFmtId="164" fontId="27" fillId="0" borderId="29" xfId="1" applyNumberFormat="1" applyFont="1" applyFill="1" applyBorder="1" applyAlignment="1">
      <alignment horizontal="center"/>
    </xf>
    <xf numFmtId="164" fontId="27" fillId="0" borderId="0" xfId="1" quotePrefix="1" applyNumberFormat="1" applyFont="1" applyFill="1" applyAlignment="1" applyProtection="1">
      <alignment horizontal="center"/>
      <protection locked="0"/>
    </xf>
    <xf numFmtId="164" fontId="27" fillId="0" borderId="0" xfId="1" quotePrefix="1" applyNumberFormat="1" applyFont="1" applyFill="1" applyAlignment="1">
      <alignment horizontal="center"/>
    </xf>
    <xf numFmtId="0" fontId="27" fillId="0" borderId="0" xfId="0" applyFont="1" applyFill="1" applyAlignment="1">
      <alignment horizontal="center"/>
    </xf>
    <xf numFmtId="164" fontId="27" fillId="0" borderId="27" xfId="1" applyNumberFormat="1" applyFont="1" applyFill="1" applyBorder="1" applyAlignment="1" applyProtection="1">
      <alignment horizontal="center"/>
      <protection locked="0"/>
    </xf>
    <xf numFmtId="164" fontId="27" fillId="0" borderId="28" xfId="1" applyNumberFormat="1" applyFont="1" applyFill="1" applyBorder="1" applyAlignment="1" applyProtection="1">
      <alignment horizontal="center"/>
      <protection locked="0"/>
    </xf>
    <xf numFmtId="164" fontId="27" fillId="0" borderId="29" xfId="1" applyNumberFormat="1" applyFont="1" applyFill="1" applyBorder="1" applyAlignment="1" applyProtection="1">
      <alignment horizontal="center"/>
      <protection locked="0"/>
    </xf>
    <xf numFmtId="0" fontId="133" fillId="0" borderId="18" xfId="0" applyFont="1" applyBorder="1" applyAlignment="1">
      <alignment horizontal="center"/>
    </xf>
    <xf numFmtId="0" fontId="133" fillId="0" borderId="0" xfId="0" applyFont="1" applyAlignment="1">
      <alignment horizontal="center"/>
    </xf>
    <xf numFmtId="0" fontId="48" fillId="0" borderId="0" xfId="0" quotePrefix="1" applyFont="1" applyAlignment="1">
      <alignment horizontal="center"/>
    </xf>
    <xf numFmtId="0" fontId="27" fillId="0" borderId="0" xfId="14" applyFont="1" applyAlignment="1">
      <alignment horizontal="center"/>
    </xf>
    <xf numFmtId="0" fontId="27" fillId="0" borderId="0" xfId="14" applyFont="1" applyFill="1" applyAlignment="1">
      <alignment horizontal="center"/>
    </xf>
    <xf numFmtId="37" fontId="33" fillId="0" borderId="0" xfId="28" applyFont="1" applyFill="1" applyBorder="1" applyAlignment="1">
      <alignment horizontal="center"/>
    </xf>
    <xf numFmtId="0" fontId="33" fillId="0" borderId="0" xfId="0" applyFont="1" applyFill="1" applyBorder="1" applyAlignment="1">
      <alignment horizontal="center"/>
    </xf>
    <xf numFmtId="174" fontId="33" fillId="0" borderId="0" xfId="28" applyNumberFormat="1" applyFont="1" applyFill="1" applyBorder="1" applyAlignment="1" applyProtection="1">
      <alignment horizontal="center"/>
    </xf>
    <xf numFmtId="38" fontId="33" fillId="0" borderId="0" xfId="0" applyNumberFormat="1" applyFont="1" applyFill="1" applyAlignment="1" applyProtection="1">
      <alignment horizontal="center"/>
    </xf>
    <xf numFmtId="0" fontId="33" fillId="0" borderId="18" xfId="0" applyFont="1" applyBorder="1" applyAlignment="1">
      <alignment horizontal="center"/>
    </xf>
    <xf numFmtId="0" fontId="10" fillId="0" borderId="18" xfId="0" applyFont="1" applyBorder="1" applyAlignment="1">
      <alignment horizontal="center"/>
    </xf>
    <xf numFmtId="0" fontId="27" fillId="0" borderId="0" xfId="0" applyFont="1" applyAlignment="1">
      <alignment horizontal="left"/>
    </xf>
    <xf numFmtId="0" fontId="7" fillId="0" borderId="14" xfId="1355" applyFont="1" applyFill="1" applyBorder="1" applyAlignment="1">
      <alignment horizontal="left"/>
    </xf>
    <xf numFmtId="0" fontId="7" fillId="0" borderId="0" xfId="1355" applyFont="1" applyFill="1" applyBorder="1" applyAlignment="1">
      <alignment horizontal="left"/>
    </xf>
    <xf numFmtId="0" fontId="7" fillId="0" borderId="16" xfId="1355" applyFont="1" applyFill="1" applyBorder="1" applyAlignment="1">
      <alignment horizontal="left"/>
    </xf>
    <xf numFmtId="0" fontId="7" fillId="0" borderId="9" xfId="1355" applyFont="1" applyFill="1" applyBorder="1" applyAlignment="1">
      <alignment horizontal="left"/>
    </xf>
  </cellXfs>
  <cellStyles count="1828">
    <cellStyle name="__ [0]___" xfId="109"/>
    <cellStyle name="__ [0]____" xfId="110"/>
    <cellStyle name="__ [0]______" xfId="111"/>
    <cellStyle name="__ [0]__________" xfId="112"/>
    <cellStyle name="__ [0]___________ClearSky_AEP_Min_04.04.02_Bank" xfId="113"/>
    <cellStyle name="__ [0]___________Clearsky_internal_050301" xfId="114"/>
    <cellStyle name="__ [0]___________Clearsky_internal_050301_1" xfId="115"/>
    <cellStyle name="__ [0]___________Clearsky_internal_070201" xfId="116"/>
    <cellStyle name="__ [0]___________Clearsky_internal_070201.xls Chart 2" xfId="117"/>
    <cellStyle name="__ [0]___________Clearsky_internal_070201_1" xfId="118"/>
    <cellStyle name="__ [0]___________Clearsky_internal_070201_Clearsky_internal_070201" xfId="119"/>
    <cellStyle name="__ [0]___________Clearsky_internal_070201_Clearsky_Outside_070201.xls Chart 2" xfId="120"/>
    <cellStyle name="__ [0]___________Clearsky_Outside_070201.xls Chart 2" xfId="121"/>
    <cellStyle name="__ [0]_______ClearSky_AEP_Min_04.04.02_Bank" xfId="122"/>
    <cellStyle name="__ [0]_______Clearsky_internal_050301" xfId="123"/>
    <cellStyle name="__ [0]_______Clearsky_internal_070201" xfId="124"/>
    <cellStyle name="__ [0]_______Clearsky_internal_070201.xls Chart 2" xfId="125"/>
    <cellStyle name="__ [0]_______Clearsky_Outside_070201.xls Chart 2" xfId="126"/>
    <cellStyle name="__ [0]_____ClearSky_AEP_Min_04.04.02_Bank" xfId="127"/>
    <cellStyle name="__ [0]_____Clearsky_internal_050301" xfId="128"/>
    <cellStyle name="__ [0]_____Clearsky_internal_050301_1" xfId="129"/>
    <cellStyle name="__ [0]_____Clearsky_internal_070201" xfId="130"/>
    <cellStyle name="__ [0]_____Clearsky_internal_070201.xls Chart 2" xfId="131"/>
    <cellStyle name="__ [0]_____Clearsky_internal_070201_1" xfId="132"/>
    <cellStyle name="__ [0]_____Clearsky_internal_070201_Clearsky_internal_070201" xfId="133"/>
    <cellStyle name="__ [0]_____Clearsky_internal_070201_Clearsky_Outside_070201.xls Chart 2" xfId="134"/>
    <cellStyle name="__ [0]_____Clearsky_Outside_070201.xls Chart 2" xfId="135"/>
    <cellStyle name="__ [0]____ClearSky_AEP_Min_04.04.02_Bank" xfId="136"/>
    <cellStyle name="__ [0]____Clearsky_internal_050301" xfId="137"/>
    <cellStyle name="__ [0]____Clearsky_internal_070201" xfId="138"/>
    <cellStyle name="__ [0]____Clearsky_internal_070201.xls Chart 2" xfId="139"/>
    <cellStyle name="__ [0]____Clearsky_Outside_070201.xls Chart 2" xfId="140"/>
    <cellStyle name="__ [0]_94___" xfId="141"/>
    <cellStyle name="__ [0]_94____ClearSky_AEP_Min_04.04.02_Bank" xfId="142"/>
    <cellStyle name="__ [0]_94____Clearsky_internal_050301" xfId="143"/>
    <cellStyle name="__ [0]_94____Clearsky_internal_070201" xfId="144"/>
    <cellStyle name="__ [0]_94____Clearsky_internal_070201.xls Chart 2" xfId="145"/>
    <cellStyle name="__ [0]_94____Clearsky_internal_070201_Clearsky_Outside_070201.xls Chart 2" xfId="146"/>
    <cellStyle name="__ [0]_94____Clearsky_Outside_070201.xls Chart 2" xfId="147"/>
    <cellStyle name="__ [0]_dimon" xfId="148"/>
    <cellStyle name="__ [0]_form" xfId="149"/>
    <cellStyle name="__ [0]_form_ClearSky_AEP_Min_04.04.02_Bank" xfId="150"/>
    <cellStyle name="__ [0]_form_Clearsky_internal_050301" xfId="151"/>
    <cellStyle name="__ [0]_form_Clearsky_internal_050301_1" xfId="152"/>
    <cellStyle name="__ [0]_form_Clearsky_internal_070201" xfId="153"/>
    <cellStyle name="__ [0]_form_Clearsky_internal_070201.xls Chart 2" xfId="154"/>
    <cellStyle name="__ [0]_form_Clearsky_internal_070201_Clearsky_Outside_070201.xls Chart 2" xfId="155"/>
    <cellStyle name="__ [0]_form_Clearsky_Outside_070201.xls Chart 2" xfId="156"/>
    <cellStyle name="__ [0]_laroux" xfId="157"/>
    <cellStyle name="__ [0]_laroux_1" xfId="158"/>
    <cellStyle name="__ [0]_laroux_1_ClearSky_AEP_Min_04.04.02_Bank" xfId="159"/>
    <cellStyle name="__ [0]_laroux_1_Clearsky_internal_050301" xfId="160"/>
    <cellStyle name="__ [0]_laroux_1_Clearsky_internal_050301_1" xfId="161"/>
    <cellStyle name="__ [0]_laroux_1_Clearsky_internal_070201" xfId="162"/>
    <cellStyle name="__ [0]_laroux_1_Clearsky_internal_070201.xls Chart 2" xfId="163"/>
    <cellStyle name="__ [0]_laroux_1_Clearsky_internal_070201_1" xfId="164"/>
    <cellStyle name="__ [0]_laroux_1_Clearsky_Outside_070201.xls Chart 2" xfId="165"/>
    <cellStyle name="__ [0]_laroux_2" xfId="166"/>
    <cellStyle name="__ [0]_laroux_ClearSky_AEP_Min_04.04.02_Bank" xfId="167"/>
    <cellStyle name="__ [0]_laroux_Clearsky_internal_050301" xfId="168"/>
    <cellStyle name="__ [0]_laroux_Clearsky_internal_070201" xfId="169"/>
    <cellStyle name="__ [0]_laroux_Clearsky_internal_070201.xls Chart 2" xfId="170"/>
    <cellStyle name="__ [0]_laroux_Clearsky_internal_070201_1" xfId="171"/>
    <cellStyle name="__ [0]_laroux_Clearsky_internal_070201_Clearsky_Outside_070201.xls Chart 2" xfId="172"/>
    <cellStyle name="__ [0]_laroux_Clearsky_Outside_070201.xls Chart 2" xfId="173"/>
    <cellStyle name="__ [0]_PERSONAL" xfId="174"/>
    <cellStyle name="__ [0]_PERSONAL_1" xfId="175"/>
    <cellStyle name="__ [0]_PERSONAL_1_ClearSky_AEP_Min_04.04.02_Bank" xfId="176"/>
    <cellStyle name="__ [0]_PERSONAL_1_ClearSky_AEP_Min_04.04.02_Bank 2" xfId="177"/>
    <cellStyle name="__ [0]_PERSONAL_1_ClearSky_AEP_Min_04.04.02_Bank 3" xfId="178"/>
    <cellStyle name="__ [0]_PERSONAL_1_Clearsky_internal_050301" xfId="179"/>
    <cellStyle name="__ [0]_PERSONAL_1_Clearsky_internal_050301 2" xfId="180"/>
    <cellStyle name="__ [0]_PERSONAL_1_Clearsky_internal_050301 3" xfId="181"/>
    <cellStyle name="__ [0]_PERSONAL_1_Clearsky_internal_070201" xfId="182"/>
    <cellStyle name="__ [0]_PERSONAL_1_Clearsky_internal_070201 2" xfId="183"/>
    <cellStyle name="__ [0]_PERSONAL_1_Clearsky_internal_070201 3" xfId="184"/>
    <cellStyle name="__ [0]_PERSONAL_1_Clearsky_internal_070201.xls Chart 2" xfId="185"/>
    <cellStyle name="__ [0]_PERSONAL_1_Clearsky_internal_070201_1" xfId="186"/>
    <cellStyle name="__ [0]_PERSONAL_1_Clearsky_internal_070201_Clearsky_internal_070201" xfId="187"/>
    <cellStyle name="__ [0]_PERSONAL_1_Clearsky_internal_070201_Clearsky_Outside_070201.xls Chart 2" xfId="188"/>
    <cellStyle name="__ [0]_PERSONAL_1_Clearsky_Outside_070201.xls Chart 2" xfId="189"/>
    <cellStyle name="__ [0]_PERSONAL_1_Clearsky_Outside_070201.xls Chart 2 2" xfId="190"/>
    <cellStyle name="__ [0]_PERSONAL_1_Clearsky_Outside_070201.xls Chart 2 3" xfId="191"/>
    <cellStyle name="__ [0]_PERSONAL_2" xfId="192"/>
    <cellStyle name="__ [0]_PERSONAL_2 2" xfId="193"/>
    <cellStyle name="__ [0]_PERSONAL_2 3" xfId="194"/>
    <cellStyle name="__ [0]_PERSONAL_2_ClearSky_AEP_Min_04.04.02_Bank" xfId="195"/>
    <cellStyle name="__ [0]_PERSONAL_2_Clearsky_internal_050301" xfId="196"/>
    <cellStyle name="__ [0]_PERSONAL_2_Clearsky_internal_070201" xfId="197"/>
    <cellStyle name="__ [0]_PERSONAL_2_Clearsky_internal_070201 2" xfId="198"/>
    <cellStyle name="__ [0]_PERSONAL_2_Clearsky_internal_070201 3" xfId="199"/>
    <cellStyle name="__ [0]_PERSONAL_2_Clearsky_internal_070201.xls Chart 2" xfId="200"/>
    <cellStyle name="__ [0]_PERSONAL_2_Clearsky_internal_070201.xls Chart 2 2" xfId="201"/>
    <cellStyle name="__ [0]_PERSONAL_2_Clearsky_internal_070201.xls Chart 2 3" xfId="202"/>
    <cellStyle name="__ [0]_PERSONAL_2_Clearsky_internal_070201_1" xfId="203"/>
    <cellStyle name="__ [0]_PERSONAL_2_Clearsky_internal_070201_Clearsky_internal_070201" xfId="204"/>
    <cellStyle name="__ [0]_PERSONAL_2_Clearsky_internal_070201_Clearsky_Outside_070201.xls Chart 2" xfId="205"/>
    <cellStyle name="__ [0]_PERSONAL_2_Clearsky_Outside_070201.xls Chart 2" xfId="206"/>
    <cellStyle name="__ [0]_PERSONAL_3" xfId="207"/>
    <cellStyle name="__ [0]_PERSONAL_ClearSky_AEP_Min_04.04.02_Bank" xfId="208"/>
    <cellStyle name="__ [0]_PERSONAL_Clearsky_internal_050301" xfId="209"/>
    <cellStyle name="__ [0]_PERSONAL_Clearsky_internal_070201" xfId="210"/>
    <cellStyle name="__ [0]_PERSONAL_Clearsky_internal_070201.xls Chart 2" xfId="211"/>
    <cellStyle name="__ [0]_PERSONAL_Clearsky_internal_070201_1" xfId="212"/>
    <cellStyle name="__ [0]_PERSONAL_Clearsky_internal_070201_Clearsky_Outside_070201.xls Chart 2" xfId="213"/>
    <cellStyle name="__ [0]_PERSONAL_Clearsky_Outside_070201.xls Chart 2" xfId="214"/>
    <cellStyle name="__ [0]_Sheet2" xfId="215"/>
    <cellStyle name="____.____" xfId="216"/>
    <cellStyle name="_____" xfId="217"/>
    <cellStyle name="______" xfId="218"/>
    <cellStyle name="_______" xfId="219"/>
    <cellStyle name="________" xfId="220"/>
    <cellStyle name="__________" xfId="221"/>
    <cellStyle name="____________" xfId="222"/>
    <cellStyle name="_____________ClearSky_AEP_Min_04.04.02_Bank" xfId="223"/>
    <cellStyle name="_____________ClearSky_AEP_Min_04.04.02_Bank_1" xfId="224"/>
    <cellStyle name="_____________Clearsky_internal_050301" xfId="225"/>
    <cellStyle name="_____________Clearsky_internal_050301_1" xfId="226"/>
    <cellStyle name="_____________Clearsky_internal_050301_2" xfId="227"/>
    <cellStyle name="_____________Clearsky_internal_070201" xfId="228"/>
    <cellStyle name="_____________Clearsky_internal_070201.xls Chart 2" xfId="229"/>
    <cellStyle name="_____________Clearsky_internal_070201.xls Chart 2_1" xfId="230"/>
    <cellStyle name="_____________Clearsky_internal_070201_1" xfId="231"/>
    <cellStyle name="_____________Clearsky_internal_070201_2" xfId="232"/>
    <cellStyle name="_____________Clearsky_Outside_070201.xls Chart 2" xfId="233"/>
    <cellStyle name="_____________Clearsky_Outside_070201.xls Chart 2_1" xfId="234"/>
    <cellStyle name="___________ClearSky_AEP_Min_04.04.02_Bank" xfId="235"/>
    <cellStyle name="___________Clearsky_internal_050301" xfId="236"/>
    <cellStyle name="___________Clearsky_internal_050301_1" xfId="237"/>
    <cellStyle name="___________Clearsky_internal_070201" xfId="238"/>
    <cellStyle name="___________Clearsky_internal_070201.xls Chart 2" xfId="239"/>
    <cellStyle name="___________Clearsky_internal_070201_1" xfId="240"/>
    <cellStyle name="___________Clearsky_Outside_070201.xls Chart 2" xfId="241"/>
    <cellStyle name="_________1" xfId="242"/>
    <cellStyle name="_________2" xfId="243"/>
    <cellStyle name="_________ClearSky_AEP_Min_04.04.02_Bank" xfId="244"/>
    <cellStyle name="_________ClearSky_AEP_Min_04.04.02_Bank_1" xfId="245"/>
    <cellStyle name="_________Clearsky_internal_050301" xfId="246"/>
    <cellStyle name="_________Clearsky_internal_050301_1" xfId="247"/>
    <cellStyle name="_________Clearsky_internal_050301_2" xfId="248"/>
    <cellStyle name="_________Clearsky_internal_070201" xfId="249"/>
    <cellStyle name="_________Clearsky_internal_070201.xls Chart 2" xfId="250"/>
    <cellStyle name="_________Clearsky_internal_070201.xls Chart 2_1" xfId="251"/>
    <cellStyle name="_________Clearsky_internal_070201_1" xfId="252"/>
    <cellStyle name="_________Clearsky_internal_070201_2" xfId="253"/>
    <cellStyle name="_________Clearsky_Outside_070201.xls Chart 2" xfId="254"/>
    <cellStyle name="_________Clearsky_Outside_070201.xls Chart 2_1" xfId="255"/>
    <cellStyle name="________1" xfId="256"/>
    <cellStyle name="_______ClearSky_AEP_Min_04.04.02_Bank" xfId="257"/>
    <cellStyle name="_______ClearSky_AEP_Min_04.04.02_Bank_1" xfId="258"/>
    <cellStyle name="_______Clearsky_internal_050301" xfId="259"/>
    <cellStyle name="_______Clearsky_internal_050301_1" xfId="260"/>
    <cellStyle name="_______Clearsky_internal_070201" xfId="261"/>
    <cellStyle name="_______Clearsky_internal_070201.xls Chart 2" xfId="262"/>
    <cellStyle name="_______Clearsky_internal_070201.xls Chart 2_1" xfId="263"/>
    <cellStyle name="_______Clearsky_internal_070201_1" xfId="264"/>
    <cellStyle name="_______Clearsky_Outside_070201.xls Chart 2" xfId="265"/>
    <cellStyle name="_______Clearsky_Outside_070201.xls Chart 2_1" xfId="266"/>
    <cellStyle name="______1" xfId="267"/>
    <cellStyle name="______ClearSky_AEP_Min_04.04.02_Bank" xfId="268"/>
    <cellStyle name="______ClearSky_AEP_Min_04.04.02_Bank_1" xfId="269"/>
    <cellStyle name="______ClearSky_AEP_Min_04.04.02_Bank_2" xfId="270"/>
    <cellStyle name="______Clearsky_internal_050301" xfId="271"/>
    <cellStyle name="______Clearsky_internal_050301_1" xfId="272"/>
    <cellStyle name="______Clearsky_internal_050301_2" xfId="273"/>
    <cellStyle name="______Clearsky_internal_050301_3" xfId="274"/>
    <cellStyle name="______Clearsky_internal_070201" xfId="275"/>
    <cellStyle name="______Clearsky_internal_070201.xls Chart 2" xfId="276"/>
    <cellStyle name="______Clearsky_internal_070201.xls Chart 2_1" xfId="277"/>
    <cellStyle name="______Clearsky_internal_070201.xls Chart 2_2" xfId="278"/>
    <cellStyle name="______Clearsky_internal_070201_1" xfId="279"/>
    <cellStyle name="______Clearsky_internal_070201_2" xfId="280"/>
    <cellStyle name="______Clearsky_internal_070201_2_Clearsky_Outside_070201.xls Chart 2" xfId="281"/>
    <cellStyle name="______Clearsky_internal_070201_3" xfId="282"/>
    <cellStyle name="______Clearsky_internal_070201_Clearsky_internal_070201" xfId="283"/>
    <cellStyle name="______Clearsky_internal_070201_Clearsky_Outside_070201.xls Chart 2" xfId="284"/>
    <cellStyle name="______Clearsky_Outside_070201.xls Chart 2" xfId="285"/>
    <cellStyle name="______Clearsky_Outside_070201.xls Chart 2_1" xfId="286"/>
    <cellStyle name="______Clearsky_Outside_070201.xls Chart 2_2" xfId="287"/>
    <cellStyle name="___94___" xfId="288"/>
    <cellStyle name="___94____ClearSky_AEP_Min_04.04.02_Bank" xfId="289"/>
    <cellStyle name="___94____Clearsky_internal_050301" xfId="290"/>
    <cellStyle name="___94____Clearsky_internal_050301_1" xfId="291"/>
    <cellStyle name="___94____Clearsky_internal_070201" xfId="292"/>
    <cellStyle name="___94____Clearsky_internal_070201.xls Chart 2" xfId="293"/>
    <cellStyle name="___94____Clearsky_internal_070201_1" xfId="294"/>
    <cellStyle name="___94____Clearsky_internal_070201_Clearsky_Outside_070201.xls Chart 2" xfId="295"/>
    <cellStyle name="___94____Clearsky_Outside_070201.xls Chart 2" xfId="296"/>
    <cellStyle name="___97___" xfId="297"/>
    <cellStyle name="___970120" xfId="298"/>
    <cellStyle name="___BEBU_GI" xfId="299"/>
    <cellStyle name="___dimon" xfId="300"/>
    <cellStyle name="___dimon 2" xfId="301"/>
    <cellStyle name="___dimon 3" xfId="302"/>
    <cellStyle name="___dimon_ClearSky_AEP_Min_04.04.02_Bank" xfId="303"/>
    <cellStyle name="___dimon_Clearsky_internal_050301" xfId="304"/>
    <cellStyle name="___dimon_Clearsky_internal_050301 2" xfId="305"/>
    <cellStyle name="___dimon_Clearsky_internal_050301 3" xfId="306"/>
    <cellStyle name="___dimon_Clearsky_internal_070201" xfId="307"/>
    <cellStyle name="___dimon_Clearsky_internal_070201.xls Chart 2" xfId="308"/>
    <cellStyle name="___dimon_Clearsky_internal_070201.xls Chart 2 2" xfId="309"/>
    <cellStyle name="___dimon_Clearsky_internal_070201.xls Chart 2 3" xfId="310"/>
    <cellStyle name="___dimon_Clearsky_internal_070201_1" xfId="311"/>
    <cellStyle name="___dimon_Clearsky_internal_070201_1 2" xfId="312"/>
    <cellStyle name="___dimon_Clearsky_internal_070201_1 3" xfId="313"/>
    <cellStyle name="___dimon_Clearsky_Outside_070201.xls Chart 2" xfId="314"/>
    <cellStyle name="___form" xfId="315"/>
    <cellStyle name="___form_ClearSky_AEP_Min_04.04.02_Bank" xfId="316"/>
    <cellStyle name="___form_ClearSky_AEP_Min_04.04.02_Bank_1" xfId="317"/>
    <cellStyle name="___form_Clearsky_internal_050301" xfId="318"/>
    <cellStyle name="___form_Clearsky_internal_050301_1" xfId="319"/>
    <cellStyle name="___form_Clearsky_internal_070201" xfId="320"/>
    <cellStyle name="___form_Clearsky_internal_070201.xls Chart 2" xfId="321"/>
    <cellStyle name="___form_Clearsky_internal_070201.xls Chart 2_1" xfId="322"/>
    <cellStyle name="___form_Clearsky_internal_070201_1" xfId="323"/>
    <cellStyle name="___form_Clearsky_internal_070201_2" xfId="324"/>
    <cellStyle name="___form_Clearsky_Outside_070201.xls Chart 2" xfId="325"/>
    <cellStyle name="___form_Clearsky_Outside_070201.xls Chart 2_1" xfId="326"/>
    <cellStyle name="___ga_PB" xfId="327"/>
    <cellStyle name="___laroux" xfId="328"/>
    <cellStyle name="___laroux_1" xfId="329"/>
    <cellStyle name="___laroux_1_ClearSky_AEP_Min_04.04.02_Bank" xfId="330"/>
    <cellStyle name="___laroux_1_ClearSky_AEP_Min_04.04.02_Bank_1" xfId="331"/>
    <cellStyle name="___laroux_1_Clearsky_internal_050301" xfId="332"/>
    <cellStyle name="___laroux_1_Clearsky_internal_050301_1" xfId="333"/>
    <cellStyle name="___laroux_1_Clearsky_internal_050301_2" xfId="334"/>
    <cellStyle name="___laroux_1_Clearsky_internal_070201" xfId="335"/>
    <cellStyle name="___laroux_1_Clearsky_internal_070201.xls Chart 2" xfId="336"/>
    <cellStyle name="___laroux_1_Clearsky_internal_070201.xls Chart 2_1" xfId="337"/>
    <cellStyle name="___laroux_1_Clearsky_internal_070201_1" xfId="338"/>
    <cellStyle name="___laroux_1_Clearsky_internal_070201_2" xfId="339"/>
    <cellStyle name="___laroux_1_Clearsky_Outside_070201.xls Chart 2" xfId="340"/>
    <cellStyle name="___laroux_1_Clearsky_Outside_070201.xls Chart 2_1" xfId="341"/>
    <cellStyle name="___laroux_2" xfId="342"/>
    <cellStyle name="___laroux_2_ClearSky_AEP_Min_04.04.02_Bank" xfId="343"/>
    <cellStyle name="___laroux_2_Clearsky_internal_050301" xfId="344"/>
    <cellStyle name="___laroux_2_Clearsky_internal_050301_1" xfId="345"/>
    <cellStyle name="___laroux_2_Clearsky_internal_070201" xfId="346"/>
    <cellStyle name="___laroux_2_Clearsky_internal_070201.xls Chart 2" xfId="347"/>
    <cellStyle name="___laroux_2_Clearsky_internal_070201.xls Chart 2_1" xfId="348"/>
    <cellStyle name="___laroux_2_Clearsky_internal_070201_1" xfId="349"/>
    <cellStyle name="___laroux_2_Clearsky_Outside_070201.xls Chart 2" xfId="350"/>
    <cellStyle name="___laroux_2_Clearsky_Outside_070201.xls Chart 2_1" xfId="351"/>
    <cellStyle name="___laroux_3" xfId="352"/>
    <cellStyle name="___laroux_4" xfId="353"/>
    <cellStyle name="___laroux_5" xfId="354"/>
    <cellStyle name="___laroux_6" xfId="355"/>
    <cellStyle name="___laroux_7" xfId="356"/>
    <cellStyle name="___laroux_8" xfId="357"/>
    <cellStyle name="___laroux_8 2" xfId="358"/>
    <cellStyle name="___laroux_8 3" xfId="359"/>
    <cellStyle name="___laroux_ClearSky_AEP_Min_04.04.02_Bank" xfId="360"/>
    <cellStyle name="___laroux_ClearSky_AEP_Min_04.04.02_Bank_1" xfId="361"/>
    <cellStyle name="___laroux_Clearsky_internal_050301" xfId="362"/>
    <cellStyle name="___laroux_Clearsky_internal_050301_1" xfId="363"/>
    <cellStyle name="___laroux_Clearsky_internal_070201" xfId="364"/>
    <cellStyle name="___laroux_Clearsky_internal_070201.xls Chart 2" xfId="365"/>
    <cellStyle name="___laroux_Clearsky_internal_070201.xls Chart 2_1" xfId="366"/>
    <cellStyle name="___laroux_Clearsky_internal_070201.xls Chart 2_2" xfId="367"/>
    <cellStyle name="___laroux_Clearsky_internal_070201_1" xfId="368"/>
    <cellStyle name="___laroux_Clearsky_internal_070201_2" xfId="369"/>
    <cellStyle name="___laroux_Clearsky_Outside_070201.xls Chart 2" xfId="370"/>
    <cellStyle name="___laroux_Clearsky_Outside_070201.xls Chart 2_1" xfId="371"/>
    <cellStyle name="___PERSONAL" xfId="372"/>
    <cellStyle name="___PERSONAL_1" xfId="373"/>
    <cellStyle name="___PERSONAL_1_ClearSky_AEP_Min_04.04.02_Bank" xfId="374"/>
    <cellStyle name="___PERSONAL_1_ClearSky_AEP_Min_04.04.02_Bank_1" xfId="375"/>
    <cellStyle name="___PERSONAL_1_ClearSky_AEP_Min_04.04.02_Bank_1 2" xfId="376"/>
    <cellStyle name="___PERSONAL_1_ClearSky_AEP_Min_04.04.02_Bank_1 3" xfId="377"/>
    <cellStyle name="___PERSONAL_1_Clearsky_internal_050301" xfId="378"/>
    <cellStyle name="___PERSONAL_1_Clearsky_internal_050301_1" xfId="379"/>
    <cellStyle name="___PERSONAL_1_Clearsky_internal_050301_1 2" xfId="380"/>
    <cellStyle name="___PERSONAL_1_Clearsky_internal_050301_1 3" xfId="381"/>
    <cellStyle name="___PERSONAL_1_Clearsky_internal_070201" xfId="382"/>
    <cellStyle name="___PERSONAL_1_Clearsky_internal_070201.xls Chart 2" xfId="383"/>
    <cellStyle name="___PERSONAL_1_Clearsky_internal_070201.xls Chart 2_1" xfId="384"/>
    <cellStyle name="___PERSONAL_1_Clearsky_internal_070201.xls Chart 2_1 2" xfId="385"/>
    <cellStyle name="___PERSONAL_1_Clearsky_internal_070201.xls Chart 2_1 3" xfId="386"/>
    <cellStyle name="___PERSONAL_1_Clearsky_internal_070201_1" xfId="387"/>
    <cellStyle name="___PERSONAL_1_Clearsky_internal_070201_1 2" xfId="388"/>
    <cellStyle name="___PERSONAL_1_Clearsky_internal_070201_1 3" xfId="389"/>
    <cellStyle name="___PERSONAL_1_Clearsky_internal_070201_1_Clearsky_Outside_070201.xls Chart 2" xfId="390"/>
    <cellStyle name="___PERSONAL_1_Clearsky_internal_070201_2" xfId="391"/>
    <cellStyle name="___PERSONAL_1_Clearsky_internal_070201_Clearsky_Outside_070201.xls Chart 2" xfId="392"/>
    <cellStyle name="___PERSONAL_1_Clearsky_Outside_070201.xls Chart 2" xfId="393"/>
    <cellStyle name="___PERSONAL_1_Clearsky_Outside_070201.xls Chart 2_1" xfId="394"/>
    <cellStyle name="___PERSONAL_2" xfId="395"/>
    <cellStyle name="___PERSONAL_2 2" xfId="396"/>
    <cellStyle name="___PERSONAL_2 3" xfId="397"/>
    <cellStyle name="___PERSONAL_2_ClearSky_AEP_Min_04.04.02_Bank" xfId="398"/>
    <cellStyle name="___PERSONAL_2_ClearSky_AEP_Min_04.04.02_Bank 2" xfId="399"/>
    <cellStyle name="___PERSONAL_2_ClearSky_AEP_Min_04.04.02_Bank 3" xfId="400"/>
    <cellStyle name="___PERSONAL_2_ClearSky_AEP_Min_04.04.02_Bank_1" xfId="401"/>
    <cellStyle name="___PERSONAL_2_Clearsky_internal_050301" xfId="402"/>
    <cellStyle name="___PERSONAL_2_Clearsky_internal_050301 2" xfId="403"/>
    <cellStyle name="___PERSONAL_2_Clearsky_internal_050301 3" xfId="404"/>
    <cellStyle name="___PERSONAL_2_Clearsky_internal_050301_1" xfId="405"/>
    <cellStyle name="___PERSONAL_2_Clearsky_internal_070201" xfId="406"/>
    <cellStyle name="___PERSONAL_2_Clearsky_internal_070201 2" xfId="407"/>
    <cellStyle name="___PERSONAL_2_Clearsky_internal_070201 3" xfId="408"/>
    <cellStyle name="___PERSONAL_2_Clearsky_internal_070201.xls Chart 2" xfId="409"/>
    <cellStyle name="___PERSONAL_2_Clearsky_internal_070201.xls Chart 2 2" xfId="410"/>
    <cellStyle name="___PERSONAL_2_Clearsky_internal_070201.xls Chart 2 3" xfId="411"/>
    <cellStyle name="___PERSONAL_2_Clearsky_internal_070201.xls Chart 2_1" xfId="412"/>
    <cellStyle name="___PERSONAL_2_Clearsky_internal_070201.xls Chart 2_1 2" xfId="413"/>
    <cellStyle name="___PERSONAL_2_Clearsky_internal_070201.xls Chart 2_1 3" xfId="414"/>
    <cellStyle name="___PERSONAL_2_Clearsky_internal_070201_1" xfId="415"/>
    <cellStyle name="___PERSONAL_2_Clearsky_internal_070201_1_Clearsky_internal_070201" xfId="416"/>
    <cellStyle name="___PERSONAL_2_Clearsky_internal_070201_1_Clearsky_internal_070201 2" xfId="417"/>
    <cellStyle name="___PERSONAL_2_Clearsky_internal_070201_1_Clearsky_internal_070201 3" xfId="418"/>
    <cellStyle name="___PERSONAL_2_Clearsky_internal_070201_1_Clearsky_Outside_070201.xls Chart 2" xfId="419"/>
    <cellStyle name="___PERSONAL_2_Clearsky_internal_070201_1_Clearsky_Outside_070201.xls Chart 2 2" xfId="420"/>
    <cellStyle name="___PERSONAL_2_Clearsky_internal_070201_1_Clearsky_Outside_070201.xls Chart 2 3" xfId="421"/>
    <cellStyle name="___PERSONAL_2_Clearsky_internal_070201_2" xfId="422"/>
    <cellStyle name="___PERSONAL_2_Clearsky_internal_070201_2 2" xfId="423"/>
    <cellStyle name="___PERSONAL_2_Clearsky_internal_070201_2 3" xfId="424"/>
    <cellStyle name="___PERSONAL_2_Clearsky_internal_070201_Clearsky_Outside_070201.xls Chart 2" xfId="425"/>
    <cellStyle name="___PERSONAL_2_Clearsky_internal_070201_Clearsky_Outside_070201.xls Chart 2 2" xfId="426"/>
    <cellStyle name="___PERSONAL_2_Clearsky_internal_070201_Clearsky_Outside_070201.xls Chart 2 3" xfId="427"/>
    <cellStyle name="___PERSONAL_2_Clearsky_Outside_070201.xls Chart 2" xfId="428"/>
    <cellStyle name="___PERSONAL_2_Clearsky_Outside_070201.xls Chart 2 2" xfId="429"/>
    <cellStyle name="___PERSONAL_2_Clearsky_Outside_070201.xls Chart 2 3" xfId="430"/>
    <cellStyle name="___PERSONAL_2_Clearsky_Outside_070201.xls Chart 2_1" xfId="431"/>
    <cellStyle name="___PERSONAL_2_Clearsky_Outside_070201.xls Chart 2_1 2" xfId="432"/>
    <cellStyle name="___PERSONAL_2_Clearsky_Outside_070201.xls Chart 2_1 3" xfId="433"/>
    <cellStyle name="___PERSONAL_2_Clearsky_Outside_070201.xls Chart 2_2" xfId="434"/>
    <cellStyle name="___PERSONAL_3" xfId="435"/>
    <cellStyle name="___PERSONAL_3_ClearSky_AEP_Min_04.04.02_Bank" xfId="436"/>
    <cellStyle name="___PERSONAL_3_Clearsky_internal_050301" xfId="437"/>
    <cellStyle name="___PERSONAL_3_Clearsky_internal_070201" xfId="438"/>
    <cellStyle name="___PERSONAL_3_Clearsky_internal_070201.xls Chart 2" xfId="439"/>
    <cellStyle name="___PERSONAL_3_Clearsky_internal_070201_1" xfId="440"/>
    <cellStyle name="___PERSONAL_3_Clearsky_internal_070201_Clearsky_Outside_070201.xls Chart 2" xfId="441"/>
    <cellStyle name="___PERSONAL_3_Clearsky_Outside_070201.xls Chart 2" xfId="442"/>
    <cellStyle name="___PERSONAL_4" xfId="443"/>
    <cellStyle name="___PERSONAL_ClearSky_AEP_Min_04.04.02_Bank" xfId="444"/>
    <cellStyle name="___PERSONAL_ClearSky_AEP_Min_04.04.02_Bank_1" xfId="445"/>
    <cellStyle name="___PERSONAL_Clearsky_internal_050301" xfId="446"/>
    <cellStyle name="___PERSONAL_Clearsky_internal_050301_1" xfId="447"/>
    <cellStyle name="___PERSONAL_Clearsky_internal_070201" xfId="448"/>
    <cellStyle name="___PERSONAL_Clearsky_internal_070201.xls Chart 2" xfId="449"/>
    <cellStyle name="___PERSONAL_Clearsky_internal_070201.xls Chart 2_1" xfId="450"/>
    <cellStyle name="___PERSONAL_Clearsky_internal_070201_1" xfId="451"/>
    <cellStyle name="___PERSONAL_Clearsky_internal_070201_1_Clearsky_internal_070201" xfId="452"/>
    <cellStyle name="___PERSONAL_Clearsky_internal_070201_1_Clearsky_Outside_070201.xls Chart 2" xfId="453"/>
    <cellStyle name="___PERSONAL_Clearsky_internal_070201_2" xfId="454"/>
    <cellStyle name="___PERSONAL_Clearsky_internal_070201_Clearsky_Outside_070201.xls Chart 2" xfId="455"/>
    <cellStyle name="___PERSONAL_Clearsky_Outside_070201.xls Chart 2" xfId="456"/>
    <cellStyle name="___PERSONAL_Clearsky_Outside_070201.xls Chart 2_1" xfId="457"/>
    <cellStyle name="___Query11" xfId="458"/>
    <cellStyle name="___Query11 2" xfId="459"/>
    <cellStyle name="___Query11 3" xfId="460"/>
    <cellStyle name="___Sheet1" xfId="461"/>
    <cellStyle name="___Sheet1 (2)" xfId="462"/>
    <cellStyle name="___Sheet2" xfId="463"/>
    <cellStyle name="___Sheet2_ClearSky_AEP_Min_04.04.02_Bank" xfId="464"/>
    <cellStyle name="___Sheet2_Clearsky_internal_050301" xfId="465"/>
    <cellStyle name="___Sheet2_Clearsky_internal_070201" xfId="466"/>
    <cellStyle name="___Sheet2_Clearsky_internal_070201.xls Chart 2" xfId="467"/>
    <cellStyle name="___Sheet2_Clearsky_internal_070201_1" xfId="468"/>
    <cellStyle name="___Sheet2_Clearsky_internal_070201_Clearsky_Outside_070201.xls Chart 2" xfId="469"/>
    <cellStyle name="___Sheet2_Clearsky_Outside_070201.xls Chart 2" xfId="470"/>
    <cellStyle name="_020122 TIM MITCHELL" xfId="471"/>
    <cellStyle name="_020122 TIM MITCHELL_Feb 2012  ETT TCOS FILING Schedules Final" xfId="472"/>
    <cellStyle name="_4C 0105 to 0905" xfId="745"/>
    <cellStyle name="_4C 0105 to 0905 2" xfId="746"/>
    <cellStyle name="_APS Financial Model v1.0" xfId="473"/>
    <cellStyle name="_APS Financial Model v1.0 2" xfId="474"/>
    <cellStyle name="_APS Financial Model v1.0 3" xfId="475"/>
    <cellStyle name="_Cumberland Coal Financial Model v2.1" xfId="476"/>
    <cellStyle name="_Cumberland Coal Financial Model v2.1 2" xfId="477"/>
    <cellStyle name="_Cumberland Coal Financial Model v2.1 3" xfId="478"/>
    <cellStyle name="_enXco NSP IV (mdf) v3.7" xfId="479"/>
    <cellStyle name="_enXco NSP IV (mdf) v3.7 2" xfId="480"/>
    <cellStyle name="_enXco NSP IV (mdf) v3.7 3" xfId="481"/>
    <cellStyle name="_II-E-4.2" xfId="747"/>
    <cellStyle name="_II-E-4.2 2" xfId="748"/>
    <cellStyle name="_Orange-Mulberry Res. 061201a" xfId="482"/>
    <cellStyle name="_Orange-Mulberry Res. 061201a_Feb 2012  ETT TCOS FILING Schedules Final" xfId="483"/>
    <cellStyle name="_Palo Verde 0105 to 0905" xfId="749"/>
    <cellStyle name="_Palo Verde 0105 to 0905 2" xfId="750"/>
    <cellStyle name="_PSEG asset valuation 1.1" xfId="484"/>
    <cellStyle name="_PSEG asset valuation 1.1_Feb 2012  ETT TCOS FILING Schedules Final" xfId="485"/>
    <cellStyle name="_PSEG Swap v3.5 PSEG Assets" xfId="486"/>
    <cellStyle name="_PSEG Swap v3.5 PSEG Assets 2" xfId="487"/>
    <cellStyle name="_PSEG Swap v3.5 PSEG Assets 3" xfId="488"/>
    <cellStyle name="_River Operations 09-18-06 v2" xfId="489"/>
    <cellStyle name="_River Operations 09-18-06 v2 2" xfId="490"/>
    <cellStyle name="_River Operations 09-18-06 v2 3" xfId="491"/>
    <cellStyle name="_SA Financial Model v1.0" xfId="492"/>
    <cellStyle name="_SA Financial Model v1.0 2" xfId="493"/>
    <cellStyle name="_SA Financial Model v1.0 3" xfId="494"/>
    <cellStyle name="£ BP" xfId="751"/>
    <cellStyle name="¥ JY" xfId="752"/>
    <cellStyle name="20% - Accent1 2" xfId="495"/>
    <cellStyle name="20% - Accent1 3" xfId="75"/>
    <cellStyle name="20% - Accent2 2" xfId="496"/>
    <cellStyle name="20% - Accent2 3" xfId="74"/>
    <cellStyle name="20% - Accent3 2" xfId="497"/>
    <cellStyle name="20% - Accent3 3" xfId="73"/>
    <cellStyle name="20% - Accent4 2" xfId="498"/>
    <cellStyle name="20% - Accent4 3" xfId="72"/>
    <cellStyle name="20% - Accent5 2" xfId="499"/>
    <cellStyle name="20% - Accent5 3" xfId="71"/>
    <cellStyle name="20% - Accent6 2" xfId="500"/>
    <cellStyle name="20% - Accent6 3" xfId="70"/>
    <cellStyle name="40% - Accent1 2" xfId="501"/>
    <cellStyle name="40% - Accent1 3" xfId="69"/>
    <cellStyle name="40% - Accent2 2" xfId="502"/>
    <cellStyle name="40% - Accent2 3" xfId="68"/>
    <cellStyle name="40% - Accent3 2" xfId="503"/>
    <cellStyle name="40% - Accent3 3" xfId="67"/>
    <cellStyle name="40% - Accent4 2" xfId="504"/>
    <cellStyle name="40% - Accent4 3" xfId="66"/>
    <cellStyle name="40% - Accent5 2" xfId="505"/>
    <cellStyle name="40% - Accent5 3" xfId="65"/>
    <cellStyle name="40% - Accent6 2" xfId="506"/>
    <cellStyle name="40% - Accent6 3" xfId="50"/>
    <cellStyle name="60% - Accent1 2" xfId="507"/>
    <cellStyle name="60% - Accent1 3" xfId="76"/>
    <cellStyle name="60% - Accent2 2" xfId="508"/>
    <cellStyle name="60% - Accent2 3" xfId="49"/>
    <cellStyle name="60% - Accent3 2" xfId="509"/>
    <cellStyle name="60% - Accent3 3" xfId="64"/>
    <cellStyle name="60% - Accent4 2" xfId="510"/>
    <cellStyle name="60% - Accent4 3" xfId="63"/>
    <cellStyle name="60% - Accent5 2" xfId="511"/>
    <cellStyle name="60% - Accent5 3" xfId="62"/>
    <cellStyle name="60% - Accent6 2" xfId="512"/>
    <cellStyle name="60% - Accent6 3" xfId="61"/>
    <cellStyle name="Accent1 2" xfId="513"/>
    <cellStyle name="Accent1 3" xfId="60"/>
    <cellStyle name="Accent2 2" xfId="514"/>
    <cellStyle name="Accent2 3" xfId="59"/>
    <cellStyle name="Accent3 2" xfId="515"/>
    <cellStyle name="Accent3 3" xfId="58"/>
    <cellStyle name="Accent4 2" xfId="516"/>
    <cellStyle name="Accent4 3" xfId="57"/>
    <cellStyle name="Accent5 2" xfId="517"/>
    <cellStyle name="Accent5 3" xfId="56"/>
    <cellStyle name="Accent6 2" xfId="518"/>
    <cellStyle name="Accent6 3" xfId="55"/>
    <cellStyle name="Adjustable" xfId="753"/>
    <cellStyle name="Bad 2" xfId="519"/>
    <cellStyle name="Bad 3" xfId="54"/>
    <cellStyle name="Basic" xfId="520"/>
    <cellStyle name="Basic - Style1" xfId="521"/>
    <cellStyle name="Blank" xfId="754"/>
    <cellStyle name="Bold/Border" xfId="755"/>
    <cellStyle name="Border" xfId="756"/>
    <cellStyle name="Border Heavy" xfId="522"/>
    <cellStyle name="Border Thin" xfId="523"/>
    <cellStyle name="Bullet" xfId="757"/>
    <cellStyle name="Calculation 2" xfId="524"/>
    <cellStyle name="Calculation 3" xfId="53"/>
    <cellStyle name="cd" xfId="525"/>
    <cellStyle name="cd 2" xfId="526"/>
    <cellStyle name="cd 3" xfId="527"/>
    <cellStyle name="cd_Feb 2012  ETT TCOS FILING Schedules Final" xfId="528"/>
    <cellStyle name="Check Cell 2" xfId="529"/>
    <cellStyle name="Check Cell 3" xfId="52"/>
    <cellStyle name="Comma" xfId="1" builtinId="3"/>
    <cellStyle name="Comma [1]" xfId="530"/>
    <cellStyle name="Comma 10" xfId="2"/>
    <cellStyle name="Comma 10 2" xfId="532"/>
    <cellStyle name="Comma 10 3" xfId="531"/>
    <cellStyle name="Comma 11" xfId="533"/>
    <cellStyle name="Comma 11 2" xfId="534"/>
    <cellStyle name="Comma 12" xfId="535"/>
    <cellStyle name="Comma 12 2" xfId="536"/>
    <cellStyle name="Comma 13" xfId="537"/>
    <cellStyle name="Comma 13 2" xfId="538"/>
    <cellStyle name="Comma 14" xfId="539"/>
    <cellStyle name="Comma 14 2" xfId="540"/>
    <cellStyle name="Comma 15" xfId="541"/>
    <cellStyle name="Comma 15 2" xfId="542"/>
    <cellStyle name="Comma 16" xfId="543"/>
    <cellStyle name="Comma 16 2" xfId="544"/>
    <cellStyle name="Comma 16 3" xfId="1356"/>
    <cellStyle name="Comma 17" xfId="545"/>
    <cellStyle name="Comma 17 2" xfId="1357"/>
    <cellStyle name="Comma 18" xfId="546"/>
    <cellStyle name="Comma 19" xfId="105"/>
    <cellStyle name="Comma 2" xfId="3"/>
    <cellStyle name="Comma 2 10" xfId="758"/>
    <cellStyle name="Comma 2 11" xfId="759"/>
    <cellStyle name="Comma 2 12" xfId="760"/>
    <cellStyle name="Comma 2 13" xfId="761"/>
    <cellStyle name="Comma 2 14" xfId="762"/>
    <cellStyle name="Comma 2 15" xfId="763"/>
    <cellStyle name="Comma 2 16" xfId="764"/>
    <cellStyle name="Comma 2 17" xfId="765"/>
    <cellStyle name="Comma 2 18" xfId="766"/>
    <cellStyle name="Comma 2 19" xfId="767"/>
    <cellStyle name="Comma 2 2" xfId="51"/>
    <cellStyle name="Comma 2 2 2" xfId="547"/>
    <cellStyle name="Comma 2 2 2 2" xfId="548"/>
    <cellStyle name="Comma 2 2 3" xfId="549"/>
    <cellStyle name="Comma 2 2 4" xfId="550"/>
    <cellStyle name="Comma 2 2 5" xfId="94"/>
    <cellStyle name="Comma 2 2 6" xfId="768"/>
    <cellStyle name="Comma 2 2 7" xfId="1358"/>
    <cellStyle name="Comma 2 20" xfId="769"/>
    <cellStyle name="Comma 2 21" xfId="770"/>
    <cellStyle name="Comma 2 22" xfId="771"/>
    <cellStyle name="Comma 2 23" xfId="772"/>
    <cellStyle name="Comma 2 24" xfId="773"/>
    <cellStyle name="Comma 2 25" xfId="774"/>
    <cellStyle name="Comma 2 26" xfId="1359"/>
    <cellStyle name="Comma 2 27" xfId="1360"/>
    <cellStyle name="Comma 2 3" xfId="96"/>
    <cellStyle name="Comma 2 3 2" xfId="551"/>
    <cellStyle name="Comma 2 3 3" xfId="1361"/>
    <cellStyle name="Comma 2 4" xfId="775"/>
    <cellStyle name="Comma 2 4 2" xfId="1362"/>
    <cellStyle name="Comma 2 5" xfId="776"/>
    <cellStyle name="Comma 2 5 2" xfId="1363"/>
    <cellStyle name="Comma 2 6" xfId="777"/>
    <cellStyle name="Comma 2 7" xfId="778"/>
    <cellStyle name="Comma 2 8" xfId="779"/>
    <cellStyle name="Comma 2 9" xfId="780"/>
    <cellStyle name="Comma 20" xfId="552"/>
    <cellStyle name="Comma 20 2" xfId="1364"/>
    <cellStyle name="Comma 21" xfId="1365"/>
    <cellStyle name="Comma 21 2" xfId="1366"/>
    <cellStyle name="Comma 22" xfId="1354"/>
    <cellStyle name="Comma 23" xfId="1367"/>
    <cellStyle name="Comma 24" xfId="1368"/>
    <cellStyle name="Comma 25" xfId="1369"/>
    <cellStyle name="Comma 26" xfId="1370"/>
    <cellStyle name="Comma 27" xfId="1371"/>
    <cellStyle name="Comma 28" xfId="1372"/>
    <cellStyle name="Comma 29" xfId="1373"/>
    <cellStyle name="Comma 3" xfId="4"/>
    <cellStyle name="Comma 3 2" xfId="98"/>
    <cellStyle name="Comma 3 2 2" xfId="1374"/>
    <cellStyle name="Comma 3 3" xfId="553"/>
    <cellStyle name="Comma 3 4" xfId="554"/>
    <cellStyle name="Comma 3 5" xfId="781"/>
    <cellStyle name="Comma 3 6" xfId="782"/>
    <cellStyle name="Comma 30" xfId="1375"/>
    <cellStyle name="Comma 31" xfId="1376"/>
    <cellStyle name="Comma 32" xfId="1377"/>
    <cellStyle name="Comma 33" xfId="1378"/>
    <cellStyle name="Comma 4" xfId="5"/>
    <cellStyle name="Comma 4 2" xfId="6"/>
    <cellStyle name="Comma 4 2 2" xfId="555"/>
    <cellStyle name="Comma 4 2 2 2" xfId="1379"/>
    <cellStyle name="Comma 4 2 3" xfId="1380"/>
    <cellStyle name="Comma 4 2 4" xfId="1381"/>
    <cellStyle name="Comma 4 3" xfId="556"/>
    <cellStyle name="Comma 4 3 2" xfId="1382"/>
    <cellStyle name="Comma 4 3 3" xfId="1383"/>
    <cellStyle name="Comma 4 3 4" xfId="1384"/>
    <cellStyle name="Comma 4 4" xfId="557"/>
    <cellStyle name="Comma 4 5" xfId="783"/>
    <cellStyle name="Comma 4 6" xfId="784"/>
    <cellStyle name="Comma 4 7" xfId="785"/>
    <cellStyle name="Comma 4 7 2" xfId="1385"/>
    <cellStyle name="Comma 4 8" xfId="1386"/>
    <cellStyle name="Comma 4 8 2" xfId="1387"/>
    <cellStyle name="Comma 4 9" xfId="1388"/>
    <cellStyle name="Comma 5" xfId="99"/>
    <cellStyle name="Comma 5 2" xfId="558"/>
    <cellStyle name="Comma 5 2 2" xfId="559"/>
    <cellStyle name="Comma 5 2 2 2" xfId="1389"/>
    <cellStyle name="Comma 5 2 3" xfId="1390"/>
    <cellStyle name="Comma 5 3" xfId="786"/>
    <cellStyle name="Comma 5 3 2" xfId="1391"/>
    <cellStyle name="Comma 5 4" xfId="787"/>
    <cellStyle name="Comma 5 5" xfId="788"/>
    <cellStyle name="Comma 5 6" xfId="789"/>
    <cellStyle name="Comma 5 7" xfId="1392"/>
    <cellStyle name="Comma 5 7 2" xfId="1393"/>
    <cellStyle name="Comma 5 8" xfId="1394"/>
    <cellStyle name="Comma 6" xfId="100"/>
    <cellStyle name="Comma 6 2" xfId="560"/>
    <cellStyle name="Comma 6 2 2" xfId="1395"/>
    <cellStyle name="Comma 6 3" xfId="790"/>
    <cellStyle name="Comma 6 3 2" xfId="1396"/>
    <cellStyle name="Comma 6 4" xfId="791"/>
    <cellStyle name="Comma 6 5" xfId="792"/>
    <cellStyle name="Comma 6 6" xfId="793"/>
    <cellStyle name="Comma 6 7" xfId="1397"/>
    <cellStyle name="Comma 7" xfId="103"/>
    <cellStyle name="Comma 7 2" xfId="561"/>
    <cellStyle name="Comma 7 2 2" xfId="1398"/>
    <cellStyle name="Comma 7 3" xfId="562"/>
    <cellStyle name="Comma 8" xfId="563"/>
    <cellStyle name="Comma 8 2" xfId="564"/>
    <cellStyle name="Comma 8 2 2" xfId="1399"/>
    <cellStyle name="Comma 8 3" xfId="565"/>
    <cellStyle name="Comma 9" xfId="566"/>
    <cellStyle name="Comma 9 2" xfId="567"/>
    <cellStyle name="Comma 9 2 2" xfId="568"/>
    <cellStyle name="Comma 9 3" xfId="569"/>
    <cellStyle name="Comma 9 3 2" xfId="570"/>
    <cellStyle name="Comma 9 4" xfId="571"/>
    <cellStyle name="Comma0" xfId="572"/>
    <cellStyle name="Comma0 - Modelo1" xfId="794"/>
    <cellStyle name="Comma0 - Style1" xfId="795"/>
    <cellStyle name="Comma0 - Style3" xfId="573"/>
    <cellStyle name="Comma0 - Style4" xfId="574"/>
    <cellStyle name="Comma0__ Five Tranmission Lines NBV Reports" xfId="575"/>
    <cellStyle name="Comma1 - Modelo2" xfId="796"/>
    <cellStyle name="Comma1 - Style1" xfId="576"/>
    <cellStyle name="Comma1 - Style2" xfId="797"/>
    <cellStyle name="CommaRounded" xfId="798"/>
    <cellStyle name="Currency" xfId="7" builtinId="4"/>
    <cellStyle name="Currency [1]" xfId="577"/>
    <cellStyle name="Currency [2]" xfId="578"/>
    <cellStyle name="Currency 10" xfId="1400"/>
    <cellStyle name="Currency 11" xfId="1401"/>
    <cellStyle name="Currency 12" xfId="1402"/>
    <cellStyle name="Currency 13" xfId="1403"/>
    <cellStyle name="Currency 14" xfId="1404"/>
    <cellStyle name="Currency 15" xfId="1405"/>
    <cellStyle name="Currency 15 2" xfId="1406"/>
    <cellStyle name="Currency 15 2 2" xfId="1407"/>
    <cellStyle name="Currency 15 3" xfId="1408"/>
    <cellStyle name="Currency 16" xfId="1409"/>
    <cellStyle name="Currency 2" xfId="8"/>
    <cellStyle name="Currency 2 10" xfId="799"/>
    <cellStyle name="Currency 2 11" xfId="800"/>
    <cellStyle name="Currency 2 12" xfId="801"/>
    <cellStyle name="Currency 2 13" xfId="802"/>
    <cellStyle name="Currency 2 14" xfId="803"/>
    <cellStyle name="Currency 2 15" xfId="804"/>
    <cellStyle name="Currency 2 16" xfId="805"/>
    <cellStyle name="Currency 2 17" xfId="806"/>
    <cellStyle name="Currency 2 18" xfId="807"/>
    <cellStyle name="Currency 2 19" xfId="808"/>
    <cellStyle name="Currency 2 2" xfId="809"/>
    <cellStyle name="Currency 2 2 2" xfId="810"/>
    <cellStyle name="Currency 2 2 3" xfId="811"/>
    <cellStyle name="Currency 2 2 4" xfId="812"/>
    <cellStyle name="Currency 2 2 5" xfId="813"/>
    <cellStyle name="Currency 2 2 6" xfId="814"/>
    <cellStyle name="Currency 2 20" xfId="815"/>
    <cellStyle name="Currency 2 21" xfId="816"/>
    <cellStyle name="Currency 2 22" xfId="817"/>
    <cellStyle name="Currency 2 23" xfId="818"/>
    <cellStyle name="Currency 2 24" xfId="819"/>
    <cellStyle name="Currency 2 25" xfId="820"/>
    <cellStyle name="Currency 2 26" xfId="1410"/>
    <cellStyle name="Currency 2 3" xfId="821"/>
    <cellStyle name="Currency 2 4" xfId="822"/>
    <cellStyle name="Currency 2 5" xfId="823"/>
    <cellStyle name="Currency 2 6" xfId="824"/>
    <cellStyle name="Currency 2 7" xfId="825"/>
    <cellStyle name="Currency 2 8" xfId="826"/>
    <cellStyle name="Currency 2 9" xfId="827"/>
    <cellStyle name="Currency 3" xfId="9"/>
    <cellStyle name="Currency 3 2" xfId="828"/>
    <cellStyle name="Currency 3 2 2" xfId="1411"/>
    <cellStyle name="Currency 3 3" xfId="829"/>
    <cellStyle name="Currency 3 4" xfId="830"/>
    <cellStyle name="Currency 3 5" xfId="831"/>
    <cellStyle name="Currency 3 6" xfId="832"/>
    <cellStyle name="Currency 3 7" xfId="833"/>
    <cellStyle name="Currency 4" xfId="834"/>
    <cellStyle name="Currency 4 2" xfId="835"/>
    <cellStyle name="Currency 4 2 2" xfId="1412"/>
    <cellStyle name="Currency 4 3" xfId="836"/>
    <cellStyle name="Currency 4 4" xfId="837"/>
    <cellStyle name="Currency 4 5" xfId="838"/>
    <cellStyle name="Currency 4 6" xfId="839"/>
    <cellStyle name="Currency 4 7" xfId="1413"/>
    <cellStyle name="Currency 5" xfId="840"/>
    <cellStyle name="Currency 5 2" xfId="841"/>
    <cellStyle name="Currency 5 2 2" xfId="1414"/>
    <cellStyle name="Currency 5 3" xfId="842"/>
    <cellStyle name="Currency 5 4" xfId="843"/>
    <cellStyle name="Currency 5 5" xfId="844"/>
    <cellStyle name="Currency 5 6" xfId="845"/>
    <cellStyle name="Currency 5 7" xfId="1415"/>
    <cellStyle name="Currency 6" xfId="846"/>
    <cellStyle name="Currency 6 2" xfId="847"/>
    <cellStyle name="Currency 6 3" xfId="848"/>
    <cellStyle name="Currency 6 4" xfId="849"/>
    <cellStyle name="Currency 6 5" xfId="850"/>
    <cellStyle name="Currency 6 6" xfId="851"/>
    <cellStyle name="Currency 6 7" xfId="1416"/>
    <cellStyle name="Currency 7" xfId="852"/>
    <cellStyle name="Currency 7 2" xfId="853"/>
    <cellStyle name="Currency 7 3" xfId="854"/>
    <cellStyle name="Currency 7 4" xfId="855"/>
    <cellStyle name="Currency 7 5" xfId="856"/>
    <cellStyle name="Currency 7 6" xfId="857"/>
    <cellStyle name="Currency 7 7" xfId="1417"/>
    <cellStyle name="Currency 8" xfId="10"/>
    <cellStyle name="Currency 8 2" xfId="1418"/>
    <cellStyle name="Currency 9" xfId="1419"/>
    <cellStyle name="Currency_G-7_5A" xfId="11"/>
    <cellStyle name="Currency_G-7_5C" xfId="12"/>
    <cellStyle name="Currency0" xfId="579"/>
    <cellStyle name="Dash" xfId="858"/>
    <cellStyle name="DATA TYPE" xfId="580"/>
    <cellStyle name="Date" xfId="581"/>
    <cellStyle name="Date [mm-d-yyyy]" xfId="582"/>
    <cellStyle name="Date [mmm-d-yyyy]" xfId="583"/>
    <cellStyle name="Date [mmm-d-yyyy] 2" xfId="584"/>
    <cellStyle name="Date [mmm-d-yyyy] 3" xfId="585"/>
    <cellStyle name="Date [mmm-yyyy]" xfId="586"/>
    <cellStyle name="Date__ Five Tranmission Lines NBV Reports" xfId="587"/>
    <cellStyle name="Date2" xfId="588"/>
    <cellStyle name="Dezimal [0]_Compiling Utility Macros" xfId="589"/>
    <cellStyle name="Dezimal_Compiling Utility Macros" xfId="590"/>
    <cellStyle name="Dia" xfId="859"/>
    <cellStyle name="dohm" xfId="591"/>
    <cellStyle name="dohm1" xfId="592"/>
    <cellStyle name="dohm2" xfId="593"/>
    <cellStyle name="Dollars" xfId="594"/>
    <cellStyle name="Encabez1" xfId="860"/>
    <cellStyle name="Encabez2" xfId="861"/>
    <cellStyle name="Euro" xfId="595"/>
    <cellStyle name="Explanatory Text 2" xfId="596"/>
    <cellStyle name="Explanatory Text 3" xfId="77"/>
    <cellStyle name="EZ Pay formats" xfId="862"/>
    <cellStyle name="F2" xfId="863"/>
    <cellStyle name="F3" xfId="864"/>
    <cellStyle name="F4" xfId="865"/>
    <cellStyle name="F5" xfId="866"/>
    <cellStyle name="F6" xfId="867"/>
    <cellStyle name="F7" xfId="868"/>
    <cellStyle name="F8" xfId="869"/>
    <cellStyle name="Fijo" xfId="870"/>
    <cellStyle name="financial" xfId="871"/>
    <cellStyle name="Financiero" xfId="872"/>
    <cellStyle name="Fixed" xfId="597"/>
    <cellStyle name="Fixed [0]" xfId="598"/>
    <cellStyle name="Fixed 2" xfId="1420"/>
    <cellStyle name="Fixed__ Five Tranmission Lines NBV Reports" xfId="599"/>
    <cellStyle name="Fixed2 - Style2" xfId="600"/>
    <cellStyle name="Fixed3 - Style3" xfId="601"/>
    <cellStyle name="FUEL SUBTOTAL" xfId="602"/>
    <cellStyle name="FUEL TYPE" xfId="603"/>
    <cellStyle name="gas daily" xfId="873"/>
    <cellStyle name="general" xfId="604"/>
    <cellStyle name="general 2" xfId="605"/>
    <cellStyle name="general 3" xfId="606"/>
    <cellStyle name="general_Feb 2012  ETT TCOS FILING Schedules Final" xfId="607"/>
    <cellStyle name="Good 2" xfId="608"/>
    <cellStyle name="Good 3" xfId="78"/>
    <cellStyle name="Grey" xfId="609"/>
    <cellStyle name="HEADER" xfId="610"/>
    <cellStyle name="Header1" xfId="611"/>
    <cellStyle name="Header2" xfId="612"/>
    <cellStyle name="Heading 1 2" xfId="613"/>
    <cellStyle name="Heading 1 3" xfId="79"/>
    <cellStyle name="Heading 2 2" xfId="614"/>
    <cellStyle name="Heading 2 3" xfId="80"/>
    <cellStyle name="Heading 3 2" xfId="615"/>
    <cellStyle name="Heading 3 3" xfId="81"/>
    <cellStyle name="Heading 4 2" xfId="616"/>
    <cellStyle name="Heading 4 3" xfId="82"/>
    <cellStyle name="Heading1" xfId="617"/>
    <cellStyle name="Heading2" xfId="618"/>
    <cellStyle name="HIGHLIGHT" xfId="619"/>
    <cellStyle name="Hyperlink 2" xfId="1421"/>
    <cellStyle name="Input [yellow]" xfId="620"/>
    <cellStyle name="Input 2" xfId="621"/>
    <cellStyle name="Input 3" xfId="83"/>
    <cellStyle name="Input 4" xfId="743"/>
    <cellStyle name="Input 5" xfId="874"/>
    <cellStyle name="Input 6" xfId="875"/>
    <cellStyle name="Input 7" xfId="876"/>
    <cellStyle name="Input Cells" xfId="1422"/>
    <cellStyle name="Lines" xfId="877"/>
    <cellStyle name="Linked Cell 2" xfId="622"/>
    <cellStyle name="Linked Cell 3" xfId="84"/>
    <cellStyle name="macroname" xfId="878"/>
    <cellStyle name="Millares [0]_10 AVERIAS MASIVAS + ANT" xfId="879"/>
    <cellStyle name="Millares_10 AVERIAS MASIVAS + ANT" xfId="880"/>
    <cellStyle name="Milliers [0]_Global Purchase" xfId="881"/>
    <cellStyle name="Milliers_Global Purchase" xfId="882"/>
    <cellStyle name="Moneda [0]_10 AVERIAS MASIVAS + ANT" xfId="883"/>
    <cellStyle name="Moneda_10 AVERIAS MASIVAS + ANT" xfId="884"/>
    <cellStyle name="Monétaire [0]_Global Purchase" xfId="885"/>
    <cellStyle name="Monétaire_Global Purchase" xfId="886"/>
    <cellStyle name="Multiple" xfId="623"/>
    <cellStyle name="Multiple [1]" xfId="624"/>
    <cellStyle name="NA is zero" xfId="625"/>
    <cellStyle name="Neutral 2" xfId="626"/>
    <cellStyle name="Neutral 3" xfId="85"/>
    <cellStyle name="no dec" xfId="627"/>
    <cellStyle name="Normal" xfId="0" builtinId="0"/>
    <cellStyle name="Normal - Style1" xfId="628"/>
    <cellStyle name="Normal - Style2" xfId="629"/>
    <cellStyle name="Normal - Style3" xfId="630"/>
    <cellStyle name="Normal [0]" xfId="631"/>
    <cellStyle name="Normal [1]" xfId="632"/>
    <cellStyle name="Normal [2]" xfId="633"/>
    <cellStyle name="Normal [3]" xfId="634"/>
    <cellStyle name="Normal 10" xfId="635"/>
    <cellStyle name="Normal 10 2" xfId="636"/>
    <cellStyle name="Normal 10 2 2" xfId="1355"/>
    <cellStyle name="Normal 10 3" xfId="887"/>
    <cellStyle name="Normal 10 3 2" xfId="13"/>
    <cellStyle name="Normal 10 3 3" xfId="1423"/>
    <cellStyle name="Normal 10 4" xfId="888"/>
    <cellStyle name="Normal 10 4 2" xfId="1424"/>
    <cellStyle name="Normal 10 4 3" xfId="1425"/>
    <cellStyle name="Normal 10 5" xfId="889"/>
    <cellStyle name="Normal 10 6" xfId="890"/>
    <cellStyle name="Normal 10_COST OF SERVICE" xfId="1426"/>
    <cellStyle name="Normal 11" xfId="637"/>
    <cellStyle name="Normal 11 2" xfId="14"/>
    <cellStyle name="Normal 11 2 2" xfId="638"/>
    <cellStyle name="Normal 11 3" xfId="1427"/>
    <cellStyle name="Normal 11 4" xfId="1428"/>
    <cellStyle name="Normal 11_II-I-1 TRAN" xfId="1429"/>
    <cellStyle name="Normal 12" xfId="639"/>
    <cellStyle name="Normal 12 2" xfId="640"/>
    <cellStyle name="Normal 12 3" xfId="1430"/>
    <cellStyle name="Normal 12 4" xfId="1431"/>
    <cellStyle name="Normal 12_COST OF SERVICE" xfId="1432"/>
    <cellStyle name="Normal 13" xfId="15"/>
    <cellStyle name="Normal 13 2" xfId="641"/>
    <cellStyle name="Normal 13 2 2" xfId="1433"/>
    <cellStyle name="Normal 13 3" xfId="1434"/>
    <cellStyle name="Normal 14" xfId="642"/>
    <cellStyle name="Normal 14 2" xfId="891"/>
    <cellStyle name="Normal 15" xfId="643"/>
    <cellStyle name="Normal 15 2" xfId="892"/>
    <cellStyle name="Normal 16" xfId="644"/>
    <cellStyle name="Normal 16 2" xfId="1435"/>
    <cellStyle name="Normal 17" xfId="645"/>
    <cellStyle name="Normal 17 2" xfId="1436"/>
    <cellStyle name="Normal 18" xfId="646"/>
    <cellStyle name="Normal 18 2" xfId="1437"/>
    <cellStyle name="Normal 19" xfId="647"/>
    <cellStyle name="Normal 19 2" xfId="1438"/>
    <cellStyle name="Normal 2" xfId="16"/>
    <cellStyle name="Normal 2 10" xfId="893"/>
    <cellStyle name="Normal 2 11" xfId="894"/>
    <cellStyle name="Normal 2 11 2" xfId="1439"/>
    <cellStyle name="Normal 2 11 3" xfId="1440"/>
    <cellStyle name="Normal 2 12" xfId="895"/>
    <cellStyle name="Normal 2 13" xfId="896"/>
    <cellStyle name="Normal 2 14" xfId="897"/>
    <cellStyle name="Normal 2 15" xfId="898"/>
    <cellStyle name="Normal 2 16" xfId="899"/>
    <cellStyle name="Normal 2 17" xfId="900"/>
    <cellStyle name="Normal 2 18" xfId="901"/>
    <cellStyle name="Normal 2 19" xfId="902"/>
    <cellStyle name="Normal 2 2" xfId="86"/>
    <cellStyle name="Normal 2 2 2" xfId="17"/>
    <cellStyle name="Normal 2 2 2 2" xfId="649"/>
    <cellStyle name="Normal 2 2 2 3" xfId="650"/>
    <cellStyle name="Normal 2 2 2 4" xfId="648"/>
    <cellStyle name="Normal 2 2 3" xfId="651"/>
    <cellStyle name="Normal 2 2 3 2" xfId="652"/>
    <cellStyle name="Normal 2 2 4" xfId="106"/>
    <cellStyle name="Normal 2 2 5" xfId="653"/>
    <cellStyle name="Normal 2 2 6" xfId="903"/>
    <cellStyle name="Normal 2 2 7" xfId="1441"/>
    <cellStyle name="Normal 2 2_II-I-1 TRAN" xfId="1442"/>
    <cellStyle name="Normal 2 20" xfId="904"/>
    <cellStyle name="Normal 2 21" xfId="905"/>
    <cellStyle name="Normal 2 22" xfId="906"/>
    <cellStyle name="Normal 2 23" xfId="907"/>
    <cellStyle name="Normal 2 24" xfId="908"/>
    <cellStyle name="Normal 2 25" xfId="909"/>
    <cellStyle name="Normal 2 26" xfId="910"/>
    <cellStyle name="Normal 2 27" xfId="911"/>
    <cellStyle name="Normal 2 28" xfId="1443"/>
    <cellStyle name="Normal 2 29" xfId="1444"/>
    <cellStyle name="Normal 2 3" xfId="93"/>
    <cellStyle name="Normal 2 3 2" xfId="108"/>
    <cellStyle name="Normal 2 3 3" xfId="1445"/>
    <cellStyle name="Normal 2 3 4" xfId="1446"/>
    <cellStyle name="Normal 2 30" xfId="1447"/>
    <cellStyle name="Normal 2 31" xfId="1448"/>
    <cellStyle name="Normal 2 32" xfId="1449"/>
    <cellStyle name="Normal 2 33" xfId="1450"/>
    <cellStyle name="Normal 2 34" xfId="1451"/>
    <cellStyle name="Normal 2 35" xfId="1452"/>
    <cellStyle name="Normal 2 36" xfId="1453"/>
    <cellStyle name="Normal 2 4" xfId="95"/>
    <cellStyle name="Normal 2 4 2" xfId="1454"/>
    <cellStyle name="Normal 2 4 21" xfId="1455"/>
    <cellStyle name="Normal 2 4 3" xfId="1456"/>
    <cellStyle name="Normal 2 5" xfId="654"/>
    <cellStyle name="Normal 2 5 2" xfId="1457"/>
    <cellStyle name="Normal 2 6" xfId="912"/>
    <cellStyle name="Normal 2 7" xfId="913"/>
    <cellStyle name="Normal 2 8" xfId="914"/>
    <cellStyle name="Normal 2 9" xfId="915"/>
    <cellStyle name="Normal 2_Book3" xfId="1458"/>
    <cellStyle name="Normal 20" xfId="89"/>
    <cellStyle name="Normal 20 2" xfId="1459"/>
    <cellStyle name="Normal 21" xfId="916"/>
    <cellStyle name="Normal 21 2" xfId="1353"/>
    <cellStyle name="Normal 22" xfId="917"/>
    <cellStyle name="Normal 22 2" xfId="1460"/>
    <cellStyle name="Normal 22 2 2" xfId="1461"/>
    <cellStyle name="Normal 22 3" xfId="1462"/>
    <cellStyle name="Normal 23" xfId="918"/>
    <cellStyle name="Normal 24" xfId="919"/>
    <cellStyle name="Normal 25" xfId="920"/>
    <cellStyle name="Normal 25 5" xfId="1463"/>
    <cellStyle name="Normal 25 5 2" xfId="1464"/>
    <cellStyle name="Normal 25 5 2 2" xfId="1465"/>
    <cellStyle name="Normal 25 5 3" xfId="1466"/>
    <cellStyle name="Normal 26" xfId="921"/>
    <cellStyle name="Normal 27" xfId="922"/>
    <cellStyle name="Normal 28" xfId="923"/>
    <cellStyle name="Normal 29" xfId="924"/>
    <cellStyle name="Normal 29 2" xfId="1467"/>
    <cellStyle name="Normal 29 3" xfId="1468"/>
    <cellStyle name="Normal 3" xfId="18"/>
    <cellStyle name="Normal 3 2" xfId="97"/>
    <cellStyle name="Normal 3 2 2" xfId="1469"/>
    <cellStyle name="Normal 3 2 3" xfId="1470"/>
    <cellStyle name="Normal 3 2 3 2" xfId="1471"/>
    <cellStyle name="Normal 3 2 3 3" xfId="1472"/>
    <cellStyle name="Normal 3 2 4" xfId="1473"/>
    <cellStyle name="Normal 3 3" xfId="104"/>
    <cellStyle name="Normal 3 3 2" xfId="1474"/>
    <cellStyle name="Normal 3 3 3" xfId="1475"/>
    <cellStyle name="Normal 3 4" xfId="655"/>
    <cellStyle name="Normal 3 5" xfId="925"/>
    <cellStyle name="Normal 3 6" xfId="926"/>
    <cellStyle name="Normal 3 6 2" xfId="1476"/>
    <cellStyle name="Normal 3 7" xfId="1477"/>
    <cellStyle name="Normal 3 8" xfId="1478"/>
    <cellStyle name="Normal 3 8 2" xfId="1479"/>
    <cellStyle name="Normal 3 8 3" xfId="1480"/>
    <cellStyle name="Normal 3_Book3" xfId="1481"/>
    <cellStyle name="Normal 30" xfId="927"/>
    <cellStyle name="Normal 30 2" xfId="1482"/>
    <cellStyle name="Normal 31" xfId="928"/>
    <cellStyle name="Normal 31 2" xfId="1483"/>
    <cellStyle name="Normal 32" xfId="929"/>
    <cellStyle name="Normal 32 2" xfId="1484"/>
    <cellStyle name="Normal 32 3" xfId="1485"/>
    <cellStyle name="Normal 33" xfId="930"/>
    <cellStyle name="Normal 33 2" xfId="1486"/>
    <cellStyle name="Normal 33 3" xfId="1487"/>
    <cellStyle name="Normal 34" xfId="931"/>
    <cellStyle name="Normal 35" xfId="932"/>
    <cellStyle name="Normal 36" xfId="19"/>
    <cellStyle name="Normal 37" xfId="933"/>
    <cellStyle name="Normal 38" xfId="934"/>
    <cellStyle name="Normal 39" xfId="744"/>
    <cellStyle name="Normal 4" xfId="20"/>
    <cellStyle name="Normal 4 2" xfId="21"/>
    <cellStyle name="Normal 4 2 2" xfId="656"/>
    <cellStyle name="Normal 4 2 2 2" xfId="1488"/>
    <cellStyle name="Normal 4 2 3" xfId="1489"/>
    <cellStyle name="Normal 4 3" xfId="657"/>
    <cellStyle name="Normal 4 3 2" xfId="1490"/>
    <cellStyle name="Normal 4 4" xfId="102"/>
    <cellStyle name="Normal 4 5" xfId="935"/>
    <cellStyle name="Normal 4 6" xfId="936"/>
    <cellStyle name="Normal 4 7" xfId="937"/>
    <cellStyle name="Normal 4 7 2" xfId="1491"/>
    <cellStyle name="Normal 4 8" xfId="1492"/>
    <cellStyle name="Normal 4 8 2" xfId="1493"/>
    <cellStyle name="Normal 4 9" xfId="1494"/>
    <cellStyle name="Normal 4_Book3" xfId="1495"/>
    <cellStyle name="Normal 40" xfId="1496"/>
    <cellStyle name="Normal 41" xfId="1497"/>
    <cellStyle name="Normal 42" xfId="1498"/>
    <cellStyle name="Normal 43" xfId="1499"/>
    <cellStyle name="Normal 44" xfId="1500"/>
    <cellStyle name="Normal 45" xfId="1501"/>
    <cellStyle name="Normal 46" xfId="1502"/>
    <cellStyle name="Normal 47" xfId="1503"/>
    <cellStyle name="Normal 48" xfId="1504"/>
    <cellStyle name="Normal 49" xfId="1505"/>
    <cellStyle name="Normal 5" xfId="101"/>
    <cellStyle name="Normal 5 2" xfId="658"/>
    <cellStyle name="Normal 5 2 2" xfId="659"/>
    <cellStyle name="Normal 5 2 2 2" xfId="1506"/>
    <cellStyle name="Normal 5 3" xfId="107"/>
    <cellStyle name="Normal 5 4" xfId="938"/>
    <cellStyle name="Normal 5 5" xfId="939"/>
    <cellStyle name="Normal 5 6" xfId="940"/>
    <cellStyle name="Normal 5 7" xfId="1507"/>
    <cellStyle name="Normal 5 7 2" xfId="1508"/>
    <cellStyle name="Normal 5 8" xfId="1509"/>
    <cellStyle name="Normal 5 9" xfId="1510"/>
    <cellStyle name="Normal 5_Book3" xfId="1511"/>
    <cellStyle name="Normal 50" xfId="1512"/>
    <cellStyle name="Normal 51" xfId="1513"/>
    <cellStyle name="Normal 52" xfId="1514"/>
    <cellStyle name="Normal 53" xfId="1515"/>
    <cellStyle name="Normal 54" xfId="1516"/>
    <cellStyle name="Normal 55" xfId="1517"/>
    <cellStyle name="Normal 56" xfId="1518"/>
    <cellStyle name="Normal 57" xfId="1519"/>
    <cellStyle name="Normal 58" xfId="1520"/>
    <cellStyle name="Normal 59" xfId="22"/>
    <cellStyle name="Normal 6" xfId="660"/>
    <cellStyle name="Normal 6 2" xfId="661"/>
    <cellStyle name="Normal 6 2 2" xfId="1521"/>
    <cellStyle name="Normal 6 2 2 2" xfId="1522"/>
    <cellStyle name="Normal 6 3" xfId="941"/>
    <cellStyle name="Normal 6 4" xfId="942"/>
    <cellStyle name="Normal 6 5" xfId="943"/>
    <cellStyle name="Normal 6 6" xfId="944"/>
    <cellStyle name="Normal 6 7" xfId="1523"/>
    <cellStyle name="Normal 6 7 2" xfId="1524"/>
    <cellStyle name="Normal 6_Book3" xfId="1525"/>
    <cellStyle name="Normal 60" xfId="1526"/>
    <cellStyle name="Normal 61" xfId="1527"/>
    <cellStyle name="Normal 62" xfId="1528"/>
    <cellStyle name="Normal 63" xfId="1529"/>
    <cellStyle name="Normal 64" xfId="1530"/>
    <cellStyle name="Normal 65" xfId="1531"/>
    <cellStyle name="Normal 66" xfId="1532"/>
    <cellStyle name="Normal 67" xfId="1533"/>
    <cellStyle name="Normal 7" xfId="23"/>
    <cellStyle name="Normal 7 2" xfId="663"/>
    <cellStyle name="Normal 7 2 2" xfId="1534"/>
    <cellStyle name="Normal 7 3" xfId="662"/>
    <cellStyle name="Normal 7 4" xfId="945"/>
    <cellStyle name="Normal 7 5" xfId="946"/>
    <cellStyle name="Normal 7 6" xfId="947"/>
    <cellStyle name="Normal 7 7" xfId="1535"/>
    <cellStyle name="Normal 7 8" xfId="1536"/>
    <cellStyle name="Normal 8" xfId="664"/>
    <cellStyle name="Normal 8 2" xfId="665"/>
    <cellStyle name="Normal 8 2 2" xfId="1537"/>
    <cellStyle name="Normal 8 3" xfId="948"/>
    <cellStyle name="Normal 8 4" xfId="949"/>
    <cellStyle name="Normal 8 5" xfId="950"/>
    <cellStyle name="Normal 8 6" xfId="951"/>
    <cellStyle name="Normal 8_COST OF SERVICE" xfId="1538"/>
    <cellStyle name="Normal 9" xfId="666"/>
    <cellStyle name="Normal 9 2" xfId="667"/>
    <cellStyle name="Normal 9 3" xfId="952"/>
    <cellStyle name="Normal 9 4" xfId="953"/>
    <cellStyle name="Normal 9 5" xfId="954"/>
    <cellStyle name="Normal 9 6" xfId="955"/>
    <cellStyle name="Normal 9_COST OF SERVICE" xfId="1539"/>
    <cellStyle name="Normal Bold" xfId="668"/>
    <cellStyle name="Normal Pct" xfId="669"/>
    <cellStyle name="Normal_2006 Schedule II-C-2-6" xfId="24"/>
    <cellStyle name="Normal_Forecast 9901" xfId="25"/>
    <cellStyle name="Normal_G-7_5" xfId="26"/>
    <cellStyle name="Normal_G-7_5A" xfId="27"/>
    <cellStyle name="Normal_G-7_5C" xfId="28"/>
    <cellStyle name="Normal_G-7_5E" xfId="29"/>
    <cellStyle name="Normal_G-7_7" xfId="30"/>
    <cellStyle name="Normal_G-7_9" xfId="31"/>
    <cellStyle name="Normal_IOU TCOS RFP Financial Schedules" xfId="32"/>
    <cellStyle name="Normal_Sheet1" xfId="33"/>
    <cellStyle name="Normal_SWEPCO - La 06 Pension-OPEBS adjustment" xfId="34"/>
    <cellStyle name="Note 10" xfId="1540"/>
    <cellStyle name="Note 10 2" xfId="1541"/>
    <cellStyle name="Note 10 3" xfId="1542"/>
    <cellStyle name="Note 10 4" xfId="1543"/>
    <cellStyle name="Note 11" xfId="1544"/>
    <cellStyle name="Note 12" xfId="1545"/>
    <cellStyle name="Note 13" xfId="1546"/>
    <cellStyle name="Note 14" xfId="1547"/>
    <cellStyle name="Note 2" xfId="670"/>
    <cellStyle name="Note 2 2" xfId="1548"/>
    <cellStyle name="Note 2 3" xfId="1549"/>
    <cellStyle name="Note 2 4" xfId="1550"/>
    <cellStyle name="Note 3" xfId="87"/>
    <cellStyle name="Note 3 2" xfId="1551"/>
    <cellStyle name="Note 3 3" xfId="1552"/>
    <cellStyle name="Note 3 4" xfId="1553"/>
    <cellStyle name="Note 4" xfId="1554"/>
    <cellStyle name="Note 4 2" xfId="1555"/>
    <cellStyle name="Note 4 3" xfId="1556"/>
    <cellStyle name="Note 4 4" xfId="1557"/>
    <cellStyle name="Note 5" xfId="1558"/>
    <cellStyle name="Note 5 2" xfId="1559"/>
    <cellStyle name="Note 5 3" xfId="1560"/>
    <cellStyle name="Note 5 4" xfId="1561"/>
    <cellStyle name="Note 6" xfId="1562"/>
    <cellStyle name="Note 6 2" xfId="1563"/>
    <cellStyle name="Note 6 3" xfId="1564"/>
    <cellStyle name="Note 6 4" xfId="1565"/>
    <cellStyle name="Note 7" xfId="1566"/>
    <cellStyle name="Note 7 2" xfId="1567"/>
    <cellStyle name="Note 7 3" xfId="1568"/>
    <cellStyle name="Note 7 4" xfId="1569"/>
    <cellStyle name="Note 8" xfId="1570"/>
    <cellStyle name="Note 8 2" xfId="1571"/>
    <cellStyle name="Note 8 3" xfId="1572"/>
    <cellStyle name="Note 8 4" xfId="1573"/>
    <cellStyle name="Note 9" xfId="1574"/>
    <cellStyle name="Note 9 2" xfId="1575"/>
    <cellStyle name="Note 9 3" xfId="1576"/>
    <cellStyle name="Note 9 4" xfId="1577"/>
    <cellStyle name="nPlosion" xfId="956"/>
    <cellStyle name="NPPESalesPct" xfId="671"/>
    <cellStyle name="Number" xfId="957"/>
    <cellStyle name="nvision" xfId="958"/>
    <cellStyle name="NWI%S" xfId="672"/>
    <cellStyle name="Output 2" xfId="673"/>
    <cellStyle name="Output 3" xfId="88"/>
    <cellStyle name="Page Heading Large" xfId="674"/>
    <cellStyle name="Page Heading Small" xfId="675"/>
    <cellStyle name="PB Table Heading" xfId="959"/>
    <cellStyle name="PB Table Highlight1" xfId="960"/>
    <cellStyle name="PB Table Highlight2" xfId="961"/>
    <cellStyle name="PB Table Highlight3" xfId="962"/>
    <cellStyle name="PB Table Standard Row" xfId="963"/>
    <cellStyle name="PB Table Subtotal Row" xfId="964"/>
    <cellStyle name="PB Table Total Row" xfId="965"/>
    <cellStyle name="Percen - Style1" xfId="676"/>
    <cellStyle name="Percen - Style2" xfId="677"/>
    <cellStyle name="Percent" xfId="35" builtinId="5"/>
    <cellStyle name="Percent [0]" xfId="678"/>
    <cellStyle name="Percent [1]" xfId="679"/>
    <cellStyle name="Percent [2]" xfId="680"/>
    <cellStyle name="Percent 10" xfId="1578"/>
    <cellStyle name="Percent 10 2" xfId="1579"/>
    <cellStyle name="Percent 11" xfId="1580"/>
    <cellStyle name="Percent 12" xfId="1581"/>
    <cellStyle name="Percent 13" xfId="1582"/>
    <cellStyle name="Percent 14" xfId="1583"/>
    <cellStyle name="Percent 15" xfId="1584"/>
    <cellStyle name="Percent 16" xfId="1585"/>
    <cellStyle name="Percent 17" xfId="1586"/>
    <cellStyle name="Percent 18" xfId="1587"/>
    <cellStyle name="Percent 19" xfId="1588"/>
    <cellStyle name="Percent 2" xfId="36"/>
    <cellStyle name="Percent 2 10" xfId="966"/>
    <cellStyle name="Percent 2 11" xfId="967"/>
    <cellStyle name="Percent 2 12" xfId="968"/>
    <cellStyle name="Percent 2 13" xfId="969"/>
    <cellStyle name="Percent 2 14" xfId="970"/>
    <cellStyle name="Percent 2 15" xfId="971"/>
    <cellStyle name="Percent 2 16" xfId="972"/>
    <cellStyle name="Percent 2 17" xfId="973"/>
    <cellStyle name="Percent 2 18" xfId="974"/>
    <cellStyle name="Percent 2 19" xfId="975"/>
    <cellStyle name="Percent 2 2" xfId="682"/>
    <cellStyle name="Percent 2 2 2" xfId="1589"/>
    <cellStyle name="Percent 2 20" xfId="976"/>
    <cellStyle name="Percent 2 21" xfId="977"/>
    <cellStyle name="Percent 2 22" xfId="978"/>
    <cellStyle name="Percent 2 23" xfId="979"/>
    <cellStyle name="Percent 2 24" xfId="980"/>
    <cellStyle name="Percent 2 25" xfId="981"/>
    <cellStyle name="Percent 2 26" xfId="1590"/>
    <cellStyle name="Percent 2 27" xfId="1591"/>
    <cellStyle name="Percent 2 3" xfId="683"/>
    <cellStyle name="Percent 2 4" xfId="681"/>
    <cellStyle name="Percent 2 5" xfId="982"/>
    <cellStyle name="Percent 2 6" xfId="983"/>
    <cellStyle name="Percent 2 7" xfId="984"/>
    <cellStyle name="Percent 2 8" xfId="985"/>
    <cellStyle name="Percent 2 9" xfId="986"/>
    <cellStyle name="Percent 20" xfId="1592"/>
    <cellStyle name="Percent 21" xfId="1593"/>
    <cellStyle name="Percent 21 2" xfId="1594"/>
    <cellStyle name="Percent 21 3" xfId="1595"/>
    <cellStyle name="Percent 22" xfId="1596"/>
    <cellStyle name="Percent 23" xfId="1597"/>
    <cellStyle name="Percent 24" xfId="1598"/>
    <cellStyle name="Percent 25" xfId="1599"/>
    <cellStyle name="Percent 26" xfId="1600"/>
    <cellStyle name="Percent 27" xfId="1601"/>
    <cellStyle name="Percent 28" xfId="1602"/>
    <cellStyle name="Percent 29" xfId="1603"/>
    <cellStyle name="Percent 3" xfId="684"/>
    <cellStyle name="Percent 3 2" xfId="685"/>
    <cellStyle name="Percent 3 2 2" xfId="1604"/>
    <cellStyle name="Percent 3 3" xfId="1605"/>
    <cellStyle name="Percent 3 3 2" xfId="1606"/>
    <cellStyle name="Percent 3 4" xfId="1607"/>
    <cellStyle name="Percent 4" xfId="686"/>
    <cellStyle name="Percent 4 2" xfId="1608"/>
    <cellStyle name="Percent 4 2 2" xfId="1609"/>
    <cellStyle name="Percent 4 3" xfId="1610"/>
    <cellStyle name="Percent 4 4" xfId="1611"/>
    <cellStyle name="Percent 5" xfId="987"/>
    <cellStyle name="Percent 5 2" xfId="1612"/>
    <cellStyle name="Percent 5 2 2" xfId="1613"/>
    <cellStyle name="Percent 5 3" xfId="1614"/>
    <cellStyle name="Percent 6" xfId="988"/>
    <cellStyle name="Percent 7" xfId="989"/>
    <cellStyle name="Percent 7 2" xfId="1615"/>
    <cellStyle name="Percent 7 3" xfId="1616"/>
    <cellStyle name="Percent 8" xfId="990"/>
    <cellStyle name="Percent 9" xfId="991"/>
    <cellStyle name="Percent Hard" xfId="687"/>
    <cellStyle name="Percent Hard 2" xfId="688"/>
    <cellStyle name="Percent Hard 3" xfId="689"/>
    <cellStyle name="PercentSales" xfId="690"/>
    <cellStyle name="PSChar" xfId="37"/>
    <cellStyle name="PSChar 10" xfId="1617"/>
    <cellStyle name="PSChar 11" xfId="1618"/>
    <cellStyle name="PSChar 12" xfId="1619"/>
    <cellStyle name="PSChar 13" xfId="1620"/>
    <cellStyle name="PSChar 14" xfId="1621"/>
    <cellStyle name="PSChar 15" xfId="1622"/>
    <cellStyle name="PSChar 16" xfId="1623"/>
    <cellStyle name="PSChar 17" xfId="1624"/>
    <cellStyle name="PSChar 18" xfId="1625"/>
    <cellStyle name="PSChar 19" xfId="1626"/>
    <cellStyle name="PSChar 19 2" xfId="1627"/>
    <cellStyle name="PSChar 2" xfId="992"/>
    <cellStyle name="PSChar 2 2" xfId="1628"/>
    <cellStyle name="PSChar 2 3" xfId="1629"/>
    <cellStyle name="PSChar 2 3 2" xfId="1630"/>
    <cellStyle name="PSChar 2 3 3" xfId="1631"/>
    <cellStyle name="PSChar 20" xfId="1632"/>
    <cellStyle name="PSChar 21" xfId="1633"/>
    <cellStyle name="PSChar 22" xfId="1634"/>
    <cellStyle name="PSChar 3" xfId="38"/>
    <cellStyle name="PSChar 3 2" xfId="1635"/>
    <cellStyle name="PSChar 3 2 2" xfId="1636"/>
    <cellStyle name="PSChar 3 3" xfId="1637"/>
    <cellStyle name="PSChar 3 4" xfId="1638"/>
    <cellStyle name="PSChar 4" xfId="993"/>
    <cellStyle name="PSChar 4 2" xfId="1639"/>
    <cellStyle name="PSChar 4 3" xfId="1640"/>
    <cellStyle name="PSChar 5" xfId="994"/>
    <cellStyle name="PSChar 5 2" xfId="1641"/>
    <cellStyle name="PSChar 5 3" xfId="1642"/>
    <cellStyle name="PSChar 6" xfId="995"/>
    <cellStyle name="PSChar 7" xfId="1643"/>
    <cellStyle name="PSChar 8" xfId="1644"/>
    <cellStyle name="PSChar 8 2" xfId="1645"/>
    <cellStyle name="PSChar 9" xfId="1646"/>
    <cellStyle name="PSCustom" xfId="996"/>
    <cellStyle name="PSDate" xfId="39"/>
    <cellStyle name="PSDate 10" xfId="1647"/>
    <cellStyle name="PSDate 11" xfId="1648"/>
    <cellStyle name="PSDate 12" xfId="1649"/>
    <cellStyle name="PSDate 13" xfId="1650"/>
    <cellStyle name="PSDate 14" xfId="1651"/>
    <cellStyle name="PSDate 15" xfId="1652"/>
    <cellStyle name="PSDate 16" xfId="1653"/>
    <cellStyle name="PSDate 17" xfId="1654"/>
    <cellStyle name="PSDate 18" xfId="1655"/>
    <cellStyle name="PSDate 19" xfId="1656"/>
    <cellStyle name="PSDate 19 2" xfId="1657"/>
    <cellStyle name="PSDate 2" xfId="997"/>
    <cellStyle name="PSDate 2 2" xfId="1658"/>
    <cellStyle name="PSDate 2 3" xfId="1659"/>
    <cellStyle name="PSDate 2 3 2" xfId="1660"/>
    <cellStyle name="PSDate 2 3 3" xfId="1661"/>
    <cellStyle name="PSDate 20" xfId="1662"/>
    <cellStyle name="PSDate 21" xfId="1663"/>
    <cellStyle name="PSDate 22" xfId="1664"/>
    <cellStyle name="PSDate 3" xfId="40"/>
    <cellStyle name="PSDate 3 2" xfId="41"/>
    <cellStyle name="PSDate 3 2 2" xfId="1665"/>
    <cellStyle name="PSDate 3 3" xfId="1666"/>
    <cellStyle name="PSDate 4" xfId="998"/>
    <cellStyle name="PSDate 4 2" xfId="1667"/>
    <cellStyle name="PSDate 4 3" xfId="1668"/>
    <cellStyle name="PSDate 5" xfId="999"/>
    <cellStyle name="PSDate 5 2" xfId="1669"/>
    <cellStyle name="PSDate 5 3" xfId="1670"/>
    <cellStyle name="PSDate 6" xfId="1000"/>
    <cellStyle name="PSDate 7" xfId="1671"/>
    <cellStyle name="PSDate 8" xfId="1672"/>
    <cellStyle name="PSDate 8 2" xfId="1673"/>
    <cellStyle name="PSDate 9" xfId="1674"/>
    <cellStyle name="PSDec" xfId="42"/>
    <cellStyle name="PSDec 10" xfId="1675"/>
    <cellStyle name="PSDec 11" xfId="1676"/>
    <cellStyle name="PSDec 12" xfId="1677"/>
    <cellStyle name="PSDec 13" xfId="1678"/>
    <cellStyle name="PSDec 14" xfId="1679"/>
    <cellStyle name="PSDec 15" xfId="1680"/>
    <cellStyle name="PSDec 16" xfId="1681"/>
    <cellStyle name="PSDec 17" xfId="1682"/>
    <cellStyle name="PSDec 18" xfId="1683"/>
    <cellStyle name="PSDec 19" xfId="1684"/>
    <cellStyle name="PSDec 19 2" xfId="1685"/>
    <cellStyle name="PSDec 2" xfId="1001"/>
    <cellStyle name="PSDec 2 2" xfId="1686"/>
    <cellStyle name="PSDec 2 3" xfId="1687"/>
    <cellStyle name="PSDec 2 3 2" xfId="1688"/>
    <cellStyle name="PSDec 2 3 3" xfId="1689"/>
    <cellStyle name="PSDec 20" xfId="1690"/>
    <cellStyle name="PSDec 21" xfId="1691"/>
    <cellStyle name="PSDec 22" xfId="1692"/>
    <cellStyle name="PSDec 3" xfId="43"/>
    <cellStyle name="PSDec 3 2" xfId="1693"/>
    <cellStyle name="PSDec 3 2 2" xfId="1694"/>
    <cellStyle name="PSDec 3 3" xfId="1695"/>
    <cellStyle name="PSDec 4" xfId="1002"/>
    <cellStyle name="PSDec 4 2" xfId="1696"/>
    <cellStyle name="PSDec 4 3" xfId="1697"/>
    <cellStyle name="PSDec 5" xfId="1003"/>
    <cellStyle name="PSDec 5 2" xfId="1698"/>
    <cellStyle name="PSDec 5 3" xfId="1699"/>
    <cellStyle name="PSDec 6" xfId="1004"/>
    <cellStyle name="PSDec 7" xfId="1700"/>
    <cellStyle name="PSDec 8" xfId="1701"/>
    <cellStyle name="PSDec 8 2" xfId="1702"/>
    <cellStyle name="PSDec 9" xfId="1703"/>
    <cellStyle name="PSHeading" xfId="44"/>
    <cellStyle name="PSHeading 10" xfId="1704"/>
    <cellStyle name="PSHeading 10 2" xfId="1705"/>
    <cellStyle name="PSHeading 11" xfId="1706"/>
    <cellStyle name="PSHeading 12" xfId="1707"/>
    <cellStyle name="PSHeading 13" xfId="1708"/>
    <cellStyle name="PSHeading 14" xfId="1709"/>
    <cellStyle name="PSHeading 15" xfId="1710"/>
    <cellStyle name="PSHeading 15 2" xfId="1711"/>
    <cellStyle name="PSHeading 16" xfId="1712"/>
    <cellStyle name="PSHeading 17" xfId="1713"/>
    <cellStyle name="PSHeading 18" xfId="1714"/>
    <cellStyle name="PSHeading 19" xfId="1715"/>
    <cellStyle name="PSHeading 2" xfId="1005"/>
    <cellStyle name="PSHeading 2 2" xfId="1716"/>
    <cellStyle name="PSHeading 2 3" xfId="1717"/>
    <cellStyle name="PSHeading 2 3 2" xfId="1718"/>
    <cellStyle name="PSHeading 2 3 3" xfId="1719"/>
    <cellStyle name="PSHeading 20" xfId="1720"/>
    <cellStyle name="PSHeading 21" xfId="1721"/>
    <cellStyle name="PSHeading 22" xfId="1722"/>
    <cellStyle name="PSHeading 22 2" xfId="1723"/>
    <cellStyle name="PSHeading 22 3" xfId="1724"/>
    <cellStyle name="PSHeading 3" xfId="45"/>
    <cellStyle name="PSHeading 3 2" xfId="1725"/>
    <cellStyle name="PSHeading 4" xfId="1006"/>
    <cellStyle name="PSHeading 5" xfId="1007"/>
    <cellStyle name="PSHeading 6" xfId="1008"/>
    <cellStyle name="PSHeading 7" xfId="1726"/>
    <cellStyle name="PSHeading 8" xfId="1727"/>
    <cellStyle name="PSHeading 9" xfId="1728"/>
    <cellStyle name="PSHeading_II-I-1 TRAN" xfId="1729"/>
    <cellStyle name="PSInt" xfId="46"/>
    <cellStyle name="PSInt 10" xfId="1730"/>
    <cellStyle name="PSInt 11" xfId="1731"/>
    <cellStyle name="PSInt 12" xfId="1732"/>
    <cellStyle name="PSInt 13" xfId="1733"/>
    <cellStyle name="PSInt 14" xfId="1734"/>
    <cellStyle name="PSInt 15" xfId="1735"/>
    <cellStyle name="PSInt 16" xfId="1736"/>
    <cellStyle name="PSInt 17" xfId="1737"/>
    <cellStyle name="PSInt 18" xfId="1738"/>
    <cellStyle name="PSInt 19" xfId="1739"/>
    <cellStyle name="PSInt 19 2" xfId="1740"/>
    <cellStyle name="PSInt 2" xfId="1009"/>
    <cellStyle name="PSInt 2 2" xfId="1741"/>
    <cellStyle name="PSInt 2 3" xfId="1742"/>
    <cellStyle name="PSInt 2 3 2" xfId="1743"/>
    <cellStyle name="PSInt 2 3 3" xfId="1744"/>
    <cellStyle name="PSInt 20" xfId="1745"/>
    <cellStyle name="PSInt 21" xfId="1746"/>
    <cellStyle name="PSInt 22" xfId="1747"/>
    <cellStyle name="PSInt 3" xfId="47"/>
    <cellStyle name="PSInt 3 2" xfId="1748"/>
    <cellStyle name="PSInt 3 2 2" xfId="1749"/>
    <cellStyle name="PSInt 3 3" xfId="1750"/>
    <cellStyle name="PSInt 4" xfId="1010"/>
    <cellStyle name="PSInt 4 2" xfId="1751"/>
    <cellStyle name="PSInt 4 3" xfId="1752"/>
    <cellStyle name="PSInt 5" xfId="1011"/>
    <cellStyle name="PSInt 5 2" xfId="1753"/>
    <cellStyle name="PSInt 5 3" xfId="1754"/>
    <cellStyle name="PSInt 6" xfId="1012"/>
    <cellStyle name="PSInt 7" xfId="1755"/>
    <cellStyle name="PSInt 8" xfId="1756"/>
    <cellStyle name="PSInt 8 2" xfId="1757"/>
    <cellStyle name="PSInt 9" xfId="1758"/>
    <cellStyle name="PSSpacer" xfId="48"/>
    <cellStyle name="PSSpacer 10" xfId="1759"/>
    <cellStyle name="PSSpacer 11" xfId="1760"/>
    <cellStyle name="PSSpacer 12" xfId="1761"/>
    <cellStyle name="PSSpacer 13" xfId="1762"/>
    <cellStyle name="PSSpacer 14" xfId="1763"/>
    <cellStyle name="PSSpacer 15" xfId="1764"/>
    <cellStyle name="PSSpacer 16" xfId="1765"/>
    <cellStyle name="PSSpacer 17" xfId="1766"/>
    <cellStyle name="PSSpacer 18" xfId="1767"/>
    <cellStyle name="PSSpacer 19" xfId="1768"/>
    <cellStyle name="PSSpacer 19 2" xfId="1769"/>
    <cellStyle name="PSSpacer 2" xfId="1013"/>
    <cellStyle name="PSSpacer 2 2" xfId="1770"/>
    <cellStyle name="PSSpacer 2 3" xfId="1771"/>
    <cellStyle name="PSSpacer 2 3 2" xfId="1772"/>
    <cellStyle name="PSSpacer 2 3 3" xfId="1773"/>
    <cellStyle name="PSSpacer 20" xfId="1774"/>
    <cellStyle name="PSSpacer 21" xfId="1775"/>
    <cellStyle name="PSSpacer 22" xfId="1776"/>
    <cellStyle name="PSSpacer 3" xfId="1014"/>
    <cellStyle name="PSSpacer 3 2" xfId="1777"/>
    <cellStyle name="PSSpacer 3 2 2" xfId="1778"/>
    <cellStyle name="PSSpacer 3 3" xfId="1779"/>
    <cellStyle name="PSSpacer 4" xfId="1015"/>
    <cellStyle name="PSSpacer 4 2" xfId="1780"/>
    <cellStyle name="PSSpacer 4 3" xfId="1781"/>
    <cellStyle name="PSSpacer 5" xfId="1016"/>
    <cellStyle name="PSSpacer 5 2" xfId="1782"/>
    <cellStyle name="PSSpacer 5 3" xfId="1783"/>
    <cellStyle name="PSSpacer 6" xfId="1017"/>
    <cellStyle name="PSSpacer 7" xfId="1784"/>
    <cellStyle name="PSSpacer 8" xfId="1785"/>
    <cellStyle name="PSSpacer 8 2" xfId="1786"/>
    <cellStyle name="PSSpacer 9" xfId="1787"/>
    <cellStyle name="PSSum" xfId="1018"/>
    <cellStyle name="Red font" xfId="691"/>
    <cellStyle name="Region" xfId="1019"/>
    <cellStyle name="regional" xfId="1020"/>
    <cellStyle name="Report" xfId="1021"/>
    <cellStyle name="SAPBEXaggData" xfId="1022"/>
    <cellStyle name="SAPBEXaggData 2" xfId="1023"/>
    <cellStyle name="SAPBEXaggData 3" xfId="1024"/>
    <cellStyle name="SAPBEXaggData 4" xfId="1025"/>
    <cellStyle name="SAPBEXaggData 5" xfId="1026"/>
    <cellStyle name="SAPBEXaggData 6" xfId="1027"/>
    <cellStyle name="SAPBEXaggData_II-I-1 TRAN" xfId="1788"/>
    <cellStyle name="SAPBEXaggDataEmph" xfId="1028"/>
    <cellStyle name="SAPBEXaggDataEmph 2" xfId="1029"/>
    <cellStyle name="SAPBEXaggDataEmph 3" xfId="1030"/>
    <cellStyle name="SAPBEXaggDataEmph 4" xfId="1031"/>
    <cellStyle name="SAPBEXaggDataEmph 5" xfId="1032"/>
    <cellStyle name="SAPBEXaggDataEmph 6" xfId="1033"/>
    <cellStyle name="SAPBEXaggDataEmph_II-I-1 TRAN" xfId="1789"/>
    <cellStyle name="SAPBEXaggExc1" xfId="1034"/>
    <cellStyle name="SAPBEXaggExc1 2" xfId="1035"/>
    <cellStyle name="SAPBEXaggExc1 3" xfId="1036"/>
    <cellStyle name="SAPBEXaggExc1 4" xfId="1037"/>
    <cellStyle name="SAPBEXaggExc1 5" xfId="1038"/>
    <cellStyle name="SAPBEXaggExc1 6" xfId="1039"/>
    <cellStyle name="SAPBEXaggExc1Emph" xfId="1040"/>
    <cellStyle name="SAPBEXaggExc1Emph 2" xfId="1041"/>
    <cellStyle name="SAPBEXaggExc1Emph 3" xfId="1042"/>
    <cellStyle name="SAPBEXaggExc1Emph 4" xfId="1043"/>
    <cellStyle name="SAPBEXaggExc1Emph 5" xfId="1044"/>
    <cellStyle name="SAPBEXaggExc1Emph 6" xfId="1045"/>
    <cellStyle name="SAPBEXaggExc2" xfId="1046"/>
    <cellStyle name="SAPBEXaggExc2 2" xfId="1047"/>
    <cellStyle name="SAPBEXaggExc2 3" xfId="1048"/>
    <cellStyle name="SAPBEXaggExc2 4" xfId="1049"/>
    <cellStyle name="SAPBEXaggExc2 5" xfId="1050"/>
    <cellStyle name="SAPBEXaggExc2 6" xfId="1051"/>
    <cellStyle name="SAPBEXaggExc2Emph" xfId="1052"/>
    <cellStyle name="SAPBEXaggExc2Emph 2" xfId="1053"/>
    <cellStyle name="SAPBEXaggExc2Emph 3" xfId="1054"/>
    <cellStyle name="SAPBEXaggExc2Emph 4" xfId="1055"/>
    <cellStyle name="SAPBEXaggExc2Emph 5" xfId="1056"/>
    <cellStyle name="SAPBEXaggExc2Emph 6" xfId="1057"/>
    <cellStyle name="SAPBEXaggItem" xfId="1058"/>
    <cellStyle name="SAPBEXaggItem 2" xfId="1059"/>
    <cellStyle name="SAPBEXaggItem 3" xfId="1060"/>
    <cellStyle name="SAPBEXaggItem 4" xfId="1061"/>
    <cellStyle name="SAPBEXaggItem 5" xfId="1062"/>
    <cellStyle name="SAPBEXaggItem 6" xfId="1063"/>
    <cellStyle name="SAPBEXaggItem_II-I-1 TRAN" xfId="1790"/>
    <cellStyle name="SAPBEXbackground" xfId="1064"/>
    <cellStyle name="SAPBEXbackground 2" xfId="1065"/>
    <cellStyle name="SAPBEXbackground 3" xfId="1066"/>
    <cellStyle name="SAPBEXbackground 4" xfId="1067"/>
    <cellStyle name="SAPBEXbackground 5" xfId="1068"/>
    <cellStyle name="SAPBEXbackground 6" xfId="1069"/>
    <cellStyle name="SAPBEXchaText" xfId="1070"/>
    <cellStyle name="SAPBEXchaText 2" xfId="1071"/>
    <cellStyle name="SAPBEXchaText 3" xfId="1072"/>
    <cellStyle name="SAPBEXchaText 4" xfId="1073"/>
    <cellStyle name="SAPBEXchaText 5" xfId="1074"/>
    <cellStyle name="SAPBEXchaText 6" xfId="1075"/>
    <cellStyle name="SAPBEXexcBad7" xfId="1076"/>
    <cellStyle name="SAPBEXexcBad7 2" xfId="1077"/>
    <cellStyle name="SAPBEXexcBad7 3" xfId="1078"/>
    <cellStyle name="SAPBEXexcBad7 4" xfId="1079"/>
    <cellStyle name="SAPBEXexcBad7 5" xfId="1080"/>
    <cellStyle name="SAPBEXexcBad7 6" xfId="1081"/>
    <cellStyle name="SAPBEXexcBad7_II-I-1 TRAN" xfId="1791"/>
    <cellStyle name="SAPBEXexcBad8" xfId="1082"/>
    <cellStyle name="SAPBEXexcBad8 2" xfId="1083"/>
    <cellStyle name="SAPBEXexcBad8 3" xfId="1084"/>
    <cellStyle name="SAPBEXexcBad8 4" xfId="1085"/>
    <cellStyle name="SAPBEXexcBad8 5" xfId="1086"/>
    <cellStyle name="SAPBEXexcBad8 6" xfId="1087"/>
    <cellStyle name="SAPBEXexcBad8_II-I-1 TRAN" xfId="1792"/>
    <cellStyle name="SAPBEXexcBad9" xfId="1088"/>
    <cellStyle name="SAPBEXexcBad9 2" xfId="1089"/>
    <cellStyle name="SAPBEXexcBad9 3" xfId="1090"/>
    <cellStyle name="SAPBEXexcBad9 4" xfId="1091"/>
    <cellStyle name="SAPBEXexcBad9 5" xfId="1092"/>
    <cellStyle name="SAPBEXexcBad9 6" xfId="1093"/>
    <cellStyle name="SAPBEXexcBad9_II-I-1 TRAN" xfId="1793"/>
    <cellStyle name="SAPBEXexcCritical4" xfId="1094"/>
    <cellStyle name="SAPBEXexcCritical4 2" xfId="1095"/>
    <cellStyle name="SAPBEXexcCritical4 3" xfId="1096"/>
    <cellStyle name="SAPBEXexcCritical4 4" xfId="1097"/>
    <cellStyle name="SAPBEXexcCritical4 5" xfId="1098"/>
    <cellStyle name="SAPBEXexcCritical4 6" xfId="1099"/>
    <cellStyle name="SAPBEXexcCritical4_II-I-1 TRAN" xfId="1794"/>
    <cellStyle name="SAPBEXexcCritical5" xfId="1100"/>
    <cellStyle name="SAPBEXexcCritical5 2" xfId="1101"/>
    <cellStyle name="SAPBEXexcCritical5 3" xfId="1102"/>
    <cellStyle name="SAPBEXexcCritical5 4" xfId="1103"/>
    <cellStyle name="SAPBEXexcCritical5 5" xfId="1104"/>
    <cellStyle name="SAPBEXexcCritical5 6" xfId="1105"/>
    <cellStyle name="SAPBEXexcCritical5_II-I-1 TRAN" xfId="1795"/>
    <cellStyle name="SAPBEXexcCritical6" xfId="1106"/>
    <cellStyle name="SAPBEXexcCritical6 2" xfId="1107"/>
    <cellStyle name="SAPBEXexcCritical6 3" xfId="1108"/>
    <cellStyle name="SAPBEXexcCritical6 4" xfId="1109"/>
    <cellStyle name="SAPBEXexcCritical6 5" xfId="1110"/>
    <cellStyle name="SAPBEXexcCritical6 6" xfId="1111"/>
    <cellStyle name="SAPBEXexcCritical6_II-I-1 TRAN" xfId="1796"/>
    <cellStyle name="SAPBEXexcGood1" xfId="1112"/>
    <cellStyle name="SAPBEXexcGood1 2" xfId="1113"/>
    <cellStyle name="SAPBEXexcGood1 3" xfId="1114"/>
    <cellStyle name="SAPBEXexcGood1 4" xfId="1115"/>
    <cellStyle name="SAPBEXexcGood1 5" xfId="1116"/>
    <cellStyle name="SAPBEXexcGood1 6" xfId="1117"/>
    <cellStyle name="SAPBEXexcGood1_II-I-1 TRAN" xfId="1797"/>
    <cellStyle name="SAPBEXexcGood2" xfId="1118"/>
    <cellStyle name="SAPBEXexcGood2 2" xfId="1119"/>
    <cellStyle name="SAPBEXexcGood2 3" xfId="1120"/>
    <cellStyle name="SAPBEXexcGood2 4" xfId="1121"/>
    <cellStyle name="SAPBEXexcGood2 5" xfId="1122"/>
    <cellStyle name="SAPBEXexcGood2 6" xfId="1123"/>
    <cellStyle name="SAPBEXexcGood2_II-I-1 TRAN" xfId="1798"/>
    <cellStyle name="SAPBEXexcGood3" xfId="1124"/>
    <cellStyle name="SAPBEXexcGood3 2" xfId="1125"/>
    <cellStyle name="SAPBEXexcGood3 3" xfId="1126"/>
    <cellStyle name="SAPBEXexcGood3 4" xfId="1127"/>
    <cellStyle name="SAPBEXexcGood3 5" xfId="1128"/>
    <cellStyle name="SAPBEXexcGood3 6" xfId="1129"/>
    <cellStyle name="SAPBEXexcGood3_II-I-1 TRAN" xfId="1799"/>
    <cellStyle name="SAPBEXfilterDrill" xfId="1130"/>
    <cellStyle name="SAPBEXfilterDrill 2" xfId="1131"/>
    <cellStyle name="SAPBEXfilterDrill 3" xfId="1132"/>
    <cellStyle name="SAPBEXfilterDrill 4" xfId="1133"/>
    <cellStyle name="SAPBEXfilterDrill 5" xfId="1134"/>
    <cellStyle name="SAPBEXfilterDrill 6" xfId="1135"/>
    <cellStyle name="SAPBEXfilterDrill_II-I-1 TRAN" xfId="1800"/>
    <cellStyle name="SAPBEXfilterItem" xfId="1136"/>
    <cellStyle name="SAPBEXfilterItem 2" xfId="1137"/>
    <cellStyle name="SAPBEXfilterItem 3" xfId="1138"/>
    <cellStyle name="SAPBEXfilterItem 4" xfId="1139"/>
    <cellStyle name="SAPBEXfilterItem 5" xfId="1140"/>
    <cellStyle name="SAPBEXfilterItem 6" xfId="1141"/>
    <cellStyle name="SAPBEXfilterText" xfId="1142"/>
    <cellStyle name="SAPBEXfilterText 2" xfId="1143"/>
    <cellStyle name="SAPBEXfilterText 3" xfId="1144"/>
    <cellStyle name="SAPBEXfilterText 4" xfId="1145"/>
    <cellStyle name="SAPBEXfilterText 5" xfId="1146"/>
    <cellStyle name="SAPBEXfilterText 6" xfId="1147"/>
    <cellStyle name="SAPBEXformats" xfId="1148"/>
    <cellStyle name="SAPBEXformats 2" xfId="1149"/>
    <cellStyle name="SAPBEXformats 3" xfId="1150"/>
    <cellStyle name="SAPBEXformats 4" xfId="1151"/>
    <cellStyle name="SAPBEXformats 5" xfId="1152"/>
    <cellStyle name="SAPBEXformats 6" xfId="1153"/>
    <cellStyle name="SAPBEXformats_II-I-1 TRAN" xfId="1801"/>
    <cellStyle name="SAPBEXheaderData" xfId="1154"/>
    <cellStyle name="SAPBEXheaderData 2" xfId="1155"/>
    <cellStyle name="SAPBEXheaderData 3" xfId="1156"/>
    <cellStyle name="SAPBEXheaderData 4" xfId="1157"/>
    <cellStyle name="SAPBEXheaderData 5" xfId="1158"/>
    <cellStyle name="SAPBEXheaderData 6" xfId="1159"/>
    <cellStyle name="SAPBEXheaderItem" xfId="1160"/>
    <cellStyle name="SAPBEXheaderItem 2" xfId="1161"/>
    <cellStyle name="SAPBEXheaderItem 3" xfId="1162"/>
    <cellStyle name="SAPBEXheaderItem 4" xfId="1163"/>
    <cellStyle name="SAPBEXheaderItem 5" xfId="1164"/>
    <cellStyle name="SAPBEXheaderItem 6" xfId="1165"/>
    <cellStyle name="SAPBEXheaderRowOne" xfId="1166"/>
    <cellStyle name="SAPBEXheaderRowOne 2" xfId="1167"/>
    <cellStyle name="SAPBEXheaderRowOne 3" xfId="1168"/>
    <cellStyle name="SAPBEXheaderRowOne 4" xfId="1169"/>
    <cellStyle name="SAPBEXheaderRowOne 5" xfId="1170"/>
    <cellStyle name="SAPBEXheaderRowOne 6" xfId="1171"/>
    <cellStyle name="SAPBEXheaderRowThree" xfId="1172"/>
    <cellStyle name="SAPBEXheaderRowThree 2" xfId="1173"/>
    <cellStyle name="SAPBEXheaderRowThree 3" xfId="1174"/>
    <cellStyle name="SAPBEXheaderRowThree 4" xfId="1175"/>
    <cellStyle name="SAPBEXheaderRowThree 5" xfId="1176"/>
    <cellStyle name="SAPBEXheaderRowThree 6" xfId="1177"/>
    <cellStyle name="SAPBEXheaderRowTwo" xfId="1178"/>
    <cellStyle name="SAPBEXheaderRowTwo 2" xfId="1179"/>
    <cellStyle name="SAPBEXheaderRowTwo 3" xfId="1180"/>
    <cellStyle name="SAPBEXheaderRowTwo 4" xfId="1181"/>
    <cellStyle name="SAPBEXheaderRowTwo 5" xfId="1182"/>
    <cellStyle name="SAPBEXheaderRowTwo 6" xfId="1183"/>
    <cellStyle name="SAPBEXheaderSingleRow" xfId="1184"/>
    <cellStyle name="SAPBEXheaderSingleRow 2" xfId="1185"/>
    <cellStyle name="SAPBEXheaderSingleRow 3" xfId="1186"/>
    <cellStyle name="SAPBEXheaderSingleRow 4" xfId="1187"/>
    <cellStyle name="SAPBEXheaderSingleRow 5" xfId="1188"/>
    <cellStyle name="SAPBEXheaderSingleRow 6" xfId="1189"/>
    <cellStyle name="SAPBEXheaderSingleRow_II-I-1 TRAN" xfId="1802"/>
    <cellStyle name="SAPBEXheaderText" xfId="1190"/>
    <cellStyle name="SAPBEXheaderText 2" xfId="1191"/>
    <cellStyle name="SAPBEXheaderText 3" xfId="1192"/>
    <cellStyle name="SAPBEXheaderText 4" xfId="1193"/>
    <cellStyle name="SAPBEXheaderText 5" xfId="1194"/>
    <cellStyle name="SAPBEXheaderText 6" xfId="1195"/>
    <cellStyle name="SAPBEXresData" xfId="1196"/>
    <cellStyle name="SAPBEXresData 2" xfId="1197"/>
    <cellStyle name="SAPBEXresData 3" xfId="1198"/>
    <cellStyle name="SAPBEXresData 4" xfId="1199"/>
    <cellStyle name="SAPBEXresData 5" xfId="1200"/>
    <cellStyle name="SAPBEXresData 6" xfId="1201"/>
    <cellStyle name="SAPBEXresData_II-I-1 TRAN" xfId="1803"/>
    <cellStyle name="SAPBEXresDataEmph" xfId="1202"/>
    <cellStyle name="SAPBEXresDataEmph 2" xfId="1203"/>
    <cellStyle name="SAPBEXresDataEmph 3" xfId="1204"/>
    <cellStyle name="SAPBEXresDataEmph 4" xfId="1205"/>
    <cellStyle name="SAPBEXresDataEmph 5" xfId="1206"/>
    <cellStyle name="SAPBEXresDataEmph 6" xfId="1207"/>
    <cellStyle name="SAPBEXresDataEmph_II-I-1 TRAN" xfId="1804"/>
    <cellStyle name="SAPBEXresExc1" xfId="1208"/>
    <cellStyle name="SAPBEXresExc1 2" xfId="1209"/>
    <cellStyle name="SAPBEXresExc1 3" xfId="1210"/>
    <cellStyle name="SAPBEXresExc1 4" xfId="1211"/>
    <cellStyle name="SAPBEXresExc1 5" xfId="1212"/>
    <cellStyle name="SAPBEXresExc1 6" xfId="1213"/>
    <cellStyle name="SAPBEXresExc1_II-I-1 TRAN" xfId="1805"/>
    <cellStyle name="SAPBEXresExc1Emph" xfId="1214"/>
    <cellStyle name="SAPBEXresExc1Emph 2" xfId="1215"/>
    <cellStyle name="SAPBEXresExc1Emph 3" xfId="1216"/>
    <cellStyle name="SAPBEXresExc1Emph 4" xfId="1217"/>
    <cellStyle name="SAPBEXresExc1Emph 5" xfId="1218"/>
    <cellStyle name="SAPBEXresExc1Emph 6" xfId="1219"/>
    <cellStyle name="SAPBEXresExc1Emph_II-I-1 TRAN" xfId="1806"/>
    <cellStyle name="SAPBEXresExc2" xfId="1220"/>
    <cellStyle name="SAPBEXresExc2 2" xfId="1221"/>
    <cellStyle name="SAPBEXresExc2 3" xfId="1222"/>
    <cellStyle name="SAPBEXresExc2 4" xfId="1223"/>
    <cellStyle name="SAPBEXresExc2 5" xfId="1224"/>
    <cellStyle name="SAPBEXresExc2 6" xfId="1225"/>
    <cellStyle name="SAPBEXresExc2_II-I-1 TRAN" xfId="1807"/>
    <cellStyle name="SAPBEXresExc2Emph" xfId="1226"/>
    <cellStyle name="SAPBEXresExc2Emph 2" xfId="1227"/>
    <cellStyle name="SAPBEXresExc2Emph 3" xfId="1228"/>
    <cellStyle name="SAPBEXresExc2Emph 4" xfId="1229"/>
    <cellStyle name="SAPBEXresExc2Emph 5" xfId="1230"/>
    <cellStyle name="SAPBEXresExc2Emph 6" xfId="1231"/>
    <cellStyle name="SAPBEXresExc2Emph_II-I-1 TRAN" xfId="1808"/>
    <cellStyle name="SAPBEXresItem" xfId="1232"/>
    <cellStyle name="SAPBEXresItem 2" xfId="1233"/>
    <cellStyle name="SAPBEXresItem 3" xfId="1234"/>
    <cellStyle name="SAPBEXresItem 4" xfId="1235"/>
    <cellStyle name="SAPBEXresItem 5" xfId="1236"/>
    <cellStyle name="SAPBEXresItem 6" xfId="1237"/>
    <cellStyle name="SAPBEXresItem_II-I-1 TRAN" xfId="1809"/>
    <cellStyle name="SAPBEXstdData" xfId="1238"/>
    <cellStyle name="SAPBEXstdData 2" xfId="1239"/>
    <cellStyle name="SAPBEXstdData 3" xfId="1240"/>
    <cellStyle name="SAPBEXstdData 4" xfId="1241"/>
    <cellStyle name="SAPBEXstdData 5" xfId="1242"/>
    <cellStyle name="SAPBEXstdData 6" xfId="1243"/>
    <cellStyle name="SAPBEXstdData_II-I-1 TRAN" xfId="1810"/>
    <cellStyle name="SAPBEXstdDataEmph" xfId="1244"/>
    <cellStyle name="SAPBEXstdDataEmph 2" xfId="1245"/>
    <cellStyle name="SAPBEXstdDataEmph 3" xfId="1246"/>
    <cellStyle name="SAPBEXstdDataEmph 4" xfId="1247"/>
    <cellStyle name="SAPBEXstdDataEmph 5" xfId="1248"/>
    <cellStyle name="SAPBEXstdDataEmph 6" xfId="1249"/>
    <cellStyle name="SAPBEXstdDataEmph_II-I-1 TRAN" xfId="1811"/>
    <cellStyle name="SAPBEXstdExc1" xfId="1250"/>
    <cellStyle name="SAPBEXstdExc1 2" xfId="1251"/>
    <cellStyle name="SAPBEXstdExc1 3" xfId="1252"/>
    <cellStyle name="SAPBEXstdExc1 4" xfId="1253"/>
    <cellStyle name="SAPBEXstdExc1 5" xfId="1254"/>
    <cellStyle name="SAPBEXstdExc1 6" xfId="1255"/>
    <cellStyle name="SAPBEXstdExc1_II-I-1 TRAN" xfId="1812"/>
    <cellStyle name="SAPBEXstdExc1Emph" xfId="1256"/>
    <cellStyle name="SAPBEXstdExc1Emph 2" xfId="1257"/>
    <cellStyle name="SAPBEXstdExc1Emph 3" xfId="1258"/>
    <cellStyle name="SAPBEXstdExc1Emph 4" xfId="1259"/>
    <cellStyle name="SAPBEXstdExc1Emph 5" xfId="1260"/>
    <cellStyle name="SAPBEXstdExc1Emph 6" xfId="1261"/>
    <cellStyle name="SAPBEXstdExc1Emph_II-I-1 TRAN" xfId="1813"/>
    <cellStyle name="SAPBEXstdExc2" xfId="1262"/>
    <cellStyle name="SAPBEXstdExc2 2" xfId="1263"/>
    <cellStyle name="SAPBEXstdExc2 3" xfId="1264"/>
    <cellStyle name="SAPBEXstdExc2 4" xfId="1265"/>
    <cellStyle name="SAPBEXstdExc2 5" xfId="1266"/>
    <cellStyle name="SAPBEXstdExc2 6" xfId="1267"/>
    <cellStyle name="SAPBEXstdExc2_II-I-1 TRAN" xfId="1814"/>
    <cellStyle name="SAPBEXstdExc2Emph" xfId="1268"/>
    <cellStyle name="SAPBEXstdExc2Emph 2" xfId="1269"/>
    <cellStyle name="SAPBEXstdExc2Emph 3" xfId="1270"/>
    <cellStyle name="SAPBEXstdExc2Emph 4" xfId="1271"/>
    <cellStyle name="SAPBEXstdExc2Emph 5" xfId="1272"/>
    <cellStyle name="SAPBEXstdExc2Emph 6" xfId="1273"/>
    <cellStyle name="SAPBEXstdExc2Emph_II-I-1 TRAN" xfId="1815"/>
    <cellStyle name="SAPBEXstdItem" xfId="1274"/>
    <cellStyle name="SAPBEXstdItem 2" xfId="1275"/>
    <cellStyle name="SAPBEXstdItem 3" xfId="1276"/>
    <cellStyle name="SAPBEXstdItem 4" xfId="1277"/>
    <cellStyle name="SAPBEXstdItem 5" xfId="1278"/>
    <cellStyle name="SAPBEXstdItem 6" xfId="1279"/>
    <cellStyle name="SAPBEXstdItem_II-I-1 TRAN" xfId="1816"/>
    <cellStyle name="SAPBEXstdItemHeader" xfId="1280"/>
    <cellStyle name="SAPBEXstdItemHeader 2" xfId="1281"/>
    <cellStyle name="SAPBEXstdItemHeader 3" xfId="1282"/>
    <cellStyle name="SAPBEXstdItemHeader 4" xfId="1283"/>
    <cellStyle name="SAPBEXstdItemHeader 5" xfId="1284"/>
    <cellStyle name="SAPBEXstdItemHeader 6" xfId="1285"/>
    <cellStyle name="SAPBEXstdItemHeader_II-I-1 TRAN" xfId="1817"/>
    <cellStyle name="SAPBEXstdItemLeft" xfId="1286"/>
    <cellStyle name="SAPBEXstdItemLeft 2" xfId="1287"/>
    <cellStyle name="SAPBEXstdItemLeft 3" xfId="1288"/>
    <cellStyle name="SAPBEXstdItemLeft 4" xfId="1289"/>
    <cellStyle name="SAPBEXstdItemLeft 5" xfId="1290"/>
    <cellStyle name="SAPBEXstdItemLeft 6" xfId="1291"/>
    <cellStyle name="SAPBEXstdItemLeft_II-I-1 TRAN" xfId="1818"/>
    <cellStyle name="SAPBEXstdItemLeftChart" xfId="1292"/>
    <cellStyle name="SAPBEXstdItemLeftChart 2" xfId="1293"/>
    <cellStyle name="SAPBEXstdItemLeftChart 3" xfId="1294"/>
    <cellStyle name="SAPBEXstdItemLeftChart 4" xfId="1295"/>
    <cellStyle name="SAPBEXstdItemLeftChart 5" xfId="1296"/>
    <cellStyle name="SAPBEXstdItemLeftChart 6" xfId="1297"/>
    <cellStyle name="SAPBEXstdItemLeftChart_II-I-1 TRAN" xfId="1819"/>
    <cellStyle name="SAPBEXsubData" xfId="1298"/>
    <cellStyle name="SAPBEXsubData 2" xfId="1299"/>
    <cellStyle name="SAPBEXsubData 3" xfId="1300"/>
    <cellStyle name="SAPBEXsubData 4" xfId="1301"/>
    <cellStyle name="SAPBEXsubData 5" xfId="1302"/>
    <cellStyle name="SAPBEXsubData 6" xfId="1303"/>
    <cellStyle name="SAPBEXsubData_II-I-1 TRAN" xfId="1820"/>
    <cellStyle name="SAPBEXsubDataEmph" xfId="1304"/>
    <cellStyle name="SAPBEXsubDataEmph 2" xfId="1305"/>
    <cellStyle name="SAPBEXsubDataEmph 3" xfId="1306"/>
    <cellStyle name="SAPBEXsubDataEmph 4" xfId="1307"/>
    <cellStyle name="SAPBEXsubDataEmph 5" xfId="1308"/>
    <cellStyle name="SAPBEXsubDataEmph 6" xfId="1309"/>
    <cellStyle name="SAPBEXsubDataEmph_II-I-1 TRAN" xfId="1821"/>
    <cellStyle name="SAPBEXsubExc1" xfId="1310"/>
    <cellStyle name="SAPBEXsubExc1 2" xfId="1311"/>
    <cellStyle name="SAPBEXsubExc1 3" xfId="1312"/>
    <cellStyle name="SAPBEXsubExc1 4" xfId="1313"/>
    <cellStyle name="SAPBEXsubExc1 5" xfId="1314"/>
    <cellStyle name="SAPBEXsubExc1 6" xfId="1315"/>
    <cellStyle name="SAPBEXsubExc1_II-I-1 TRAN" xfId="1822"/>
    <cellStyle name="SAPBEXsubExc1Emph" xfId="1316"/>
    <cellStyle name="SAPBEXsubExc1Emph 2" xfId="1317"/>
    <cellStyle name="SAPBEXsubExc1Emph 3" xfId="1318"/>
    <cellStyle name="SAPBEXsubExc1Emph 4" xfId="1319"/>
    <cellStyle name="SAPBEXsubExc1Emph 5" xfId="1320"/>
    <cellStyle name="SAPBEXsubExc1Emph 6" xfId="1321"/>
    <cellStyle name="SAPBEXsubExc1Emph_II-I-1 TRAN" xfId="1823"/>
    <cellStyle name="SAPBEXsubExc2" xfId="1322"/>
    <cellStyle name="SAPBEXsubExc2 2" xfId="1323"/>
    <cellStyle name="SAPBEXsubExc2 3" xfId="1324"/>
    <cellStyle name="SAPBEXsubExc2 4" xfId="1325"/>
    <cellStyle name="SAPBEXsubExc2 5" xfId="1326"/>
    <cellStyle name="SAPBEXsubExc2 6" xfId="1327"/>
    <cellStyle name="SAPBEXsubExc2_II-I-1 TRAN" xfId="1824"/>
    <cellStyle name="SAPBEXsubExc2Emph" xfId="1328"/>
    <cellStyle name="SAPBEXsubExc2Emph 2" xfId="1329"/>
    <cellStyle name="SAPBEXsubExc2Emph 3" xfId="1330"/>
    <cellStyle name="SAPBEXsubExc2Emph 4" xfId="1331"/>
    <cellStyle name="SAPBEXsubExc2Emph 5" xfId="1332"/>
    <cellStyle name="SAPBEXsubExc2Emph 6" xfId="1333"/>
    <cellStyle name="SAPBEXsubExc2Emph_II-I-1 TRAN" xfId="1825"/>
    <cellStyle name="SAPBEXsubItem" xfId="1334"/>
    <cellStyle name="SAPBEXsubItem 2" xfId="1335"/>
    <cellStyle name="SAPBEXsubItem 3" xfId="1336"/>
    <cellStyle name="SAPBEXsubItem 4" xfId="1337"/>
    <cellStyle name="SAPBEXsubItem 5" xfId="1338"/>
    <cellStyle name="SAPBEXsubItem 6" xfId="1339"/>
    <cellStyle name="SAPBEXsubItem_II-I-1 TRAN" xfId="1826"/>
    <cellStyle name="SAPBEXtitle" xfId="1340"/>
    <cellStyle name="SAPBEXtitle 2" xfId="1341"/>
    <cellStyle name="SAPBEXtitle 3" xfId="1342"/>
    <cellStyle name="SAPBEXtitle 4" xfId="1343"/>
    <cellStyle name="SAPBEXtitle 5" xfId="1344"/>
    <cellStyle name="SAPBEXtitle 6" xfId="1345"/>
    <cellStyle name="SAPBEXundefined" xfId="1346"/>
    <cellStyle name="SAPBEXundefined 2" xfId="1347"/>
    <cellStyle name="SAPBEXundefined 3" xfId="1348"/>
    <cellStyle name="SAPBEXundefined 4" xfId="1349"/>
    <cellStyle name="SAPBEXundefined 5" xfId="1350"/>
    <cellStyle name="SAPBEXundefined 6" xfId="1351"/>
    <cellStyle name="SAPBEXundefined_II-I-1 TRAN" xfId="1827"/>
    <cellStyle name="Shaded" xfId="692"/>
    <cellStyle name="SMALLF" xfId="693"/>
    <cellStyle name="Standard_Anpassen der Amortisation" xfId="694"/>
    <cellStyle name="Style 1" xfId="695"/>
    <cellStyle name="Style 22" xfId="696"/>
    <cellStyle name="Style 22 2" xfId="697"/>
    <cellStyle name="Style 22 3" xfId="698"/>
    <cellStyle name="Style 22_Feb 2012  ETT TCOS FILING Schedules Final" xfId="699"/>
    <cellStyle name="Style 25" xfId="700"/>
    <cellStyle name="Style 26" xfId="701"/>
    <cellStyle name="Style 27" xfId="702"/>
    <cellStyle name="Style 27 2" xfId="703"/>
    <cellStyle name="Style 27 3" xfId="704"/>
    <cellStyle name="Style 27_Feb 2012  ETT TCOS FILING Schedules Final" xfId="705"/>
    <cellStyle name="Style 28" xfId="706"/>
    <cellStyle name="Style 28 2" xfId="707"/>
    <cellStyle name="Style 28 3" xfId="708"/>
    <cellStyle name="Style 28_Feb 2012  ETT TCOS FILING Schedules Final" xfId="709"/>
    <cellStyle name="STYLE1" xfId="710"/>
    <cellStyle name="STYLE2" xfId="711"/>
    <cellStyle name="STYLE3" xfId="712"/>
    <cellStyle name="STYLE4" xfId="713"/>
    <cellStyle name="summation" xfId="714"/>
    <cellStyle name="Table Col Head" xfId="715"/>
    <cellStyle name="Table Sub Head" xfId="716"/>
    <cellStyle name="Table Title" xfId="717"/>
    <cellStyle name="Table Units" xfId="718"/>
    <cellStyle name="Text" xfId="1352"/>
    <cellStyle name="TFCF" xfId="719"/>
    <cellStyle name="Title 2" xfId="720"/>
    <cellStyle name="Title 3" xfId="90"/>
    <cellStyle name="Total 2" xfId="721"/>
    <cellStyle name="Total 3" xfId="91"/>
    <cellStyle name="uk" xfId="722"/>
    <cellStyle name="Un" xfId="723"/>
    <cellStyle name="Unprot" xfId="724"/>
    <cellStyle name="Unprot 2" xfId="725"/>
    <cellStyle name="Unprot 3" xfId="726"/>
    <cellStyle name="Unprot$" xfId="727"/>
    <cellStyle name="Unprot$ 2" xfId="728"/>
    <cellStyle name="Unprot$ 3" xfId="729"/>
    <cellStyle name="Unprot$_Feb 2012  ETT TCOS FILING Schedules Final" xfId="730"/>
    <cellStyle name="Unprot_1 3 6 LIBOR" xfId="731"/>
    <cellStyle name="Unprotect" xfId="732"/>
    <cellStyle name="Währung [0]_Compiling Utility Macros" xfId="733"/>
    <cellStyle name="Währung_Compiling Utility Macros" xfId="734"/>
    <cellStyle name="Warning Text 2" xfId="735"/>
    <cellStyle name="Warning Text 3" xfId="92"/>
    <cellStyle name="Year" xfId="736"/>
    <cellStyle name="YEAR HEADER" xfId="737"/>
    <cellStyle name="콤마 [0]_94하반기" xfId="738"/>
    <cellStyle name="콤마_94하반기" xfId="739"/>
    <cellStyle name="통화 [0]_94하반기" xfId="740"/>
    <cellStyle name="통화_94하반기" xfId="741"/>
    <cellStyle name="표준_Ⅰ.경영실적" xfId="742"/>
  </cellStyles>
  <dxfs count="9">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s>
  <tableStyles count="0" defaultTableStyle="TableStyleMedium2" defaultPivotStyle="PivotStyleLight16"/>
  <colors>
    <mruColors>
      <color rgb="FFA8F3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externalLink" Target="externalLinks/externalLink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styles" Target="styles.xml"/><Relationship Id="rId128" Type="http://schemas.openxmlformats.org/officeDocument/2006/relationships/customXml" Target="../customXml/item3.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13" Type="http://schemas.openxmlformats.org/officeDocument/2006/relationships/externalLink" Target="externalLinks/externalLink3.xml"/><Relationship Id="rId118" Type="http://schemas.openxmlformats.org/officeDocument/2006/relationships/externalLink" Target="externalLinks/externalLink8.xml"/><Relationship Id="rId12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externalLink" Target="externalLinks/externalLink1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externalLink" Target="externalLinks/externalLink6.xml"/><Relationship Id="rId124" Type="http://schemas.openxmlformats.org/officeDocument/2006/relationships/sharedStrings" Target="sharedStrings.xml"/><Relationship Id="rId129"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externalLink" Target="externalLinks/externalLink4.xml"/><Relationship Id="rId119" Type="http://schemas.openxmlformats.org/officeDocument/2006/relationships/externalLink" Target="externalLinks/externalLink9.xml"/><Relationship Id="rId12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externalLink" Target="externalLinks/externalLink10.xml"/><Relationship Id="rId125"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externalLink" Target="externalLinks/externalLink5.xml"/><Relationship Id="rId61" Type="http://schemas.openxmlformats.org/officeDocument/2006/relationships/worksheet" Target="worksheets/sheet61.xml"/><Relationship Id="rId82" Type="http://schemas.openxmlformats.org/officeDocument/2006/relationships/worksheet" Target="worksheets/sheet82.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5</xdr:row>
          <xdr:rowOff>0</xdr:rowOff>
        </xdr:from>
        <xdr:to>
          <xdr:col>3</xdr:col>
          <xdr:colOff>104775</xdr:colOff>
          <xdr:row>6</xdr:row>
          <xdr:rowOff>95250</xdr:rowOff>
        </xdr:to>
        <xdr:sp macro="" textlink="">
          <xdr:nvSpPr>
            <xdr:cNvPr id="1025" name="Button 1" hidden="1">
              <a:extLst>
                <a:ext uri="{63B3BB69-23CF-44E3-9099-C40C66FF867C}">
                  <a14:compatExt spid="_x0000_s1025"/>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Print All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0</xdr:colOff>
          <xdr:row>7</xdr:row>
          <xdr:rowOff>152400</xdr:rowOff>
        </xdr:from>
        <xdr:to>
          <xdr:col>3</xdr:col>
          <xdr:colOff>104775</xdr:colOff>
          <xdr:row>9</xdr:row>
          <xdr:rowOff>85725</xdr:rowOff>
        </xdr:to>
        <xdr:sp macro="" textlink="">
          <xdr:nvSpPr>
            <xdr:cNvPr id="1026" name="Button 2" hidden="1">
              <a:extLst>
                <a:ext uri="{63B3BB69-23CF-44E3-9099-C40C66FF867C}">
                  <a14:compatExt spid="_x0000_s1026"/>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Print Summary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0</xdr:colOff>
          <xdr:row>10</xdr:row>
          <xdr:rowOff>152400</xdr:rowOff>
        </xdr:from>
        <xdr:to>
          <xdr:col>3</xdr:col>
          <xdr:colOff>104775</xdr:colOff>
          <xdr:row>12</xdr:row>
          <xdr:rowOff>85725</xdr:rowOff>
        </xdr:to>
        <xdr:sp macro="" textlink="">
          <xdr:nvSpPr>
            <xdr:cNvPr id="1027" name="Button 3" hidden="1">
              <a:extLst>
                <a:ext uri="{63B3BB69-23CF-44E3-9099-C40C66FF867C}">
                  <a14:compatExt spid="_x0000_s1027"/>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Print Rate 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0</xdr:colOff>
          <xdr:row>14</xdr:row>
          <xdr:rowOff>0</xdr:rowOff>
        </xdr:from>
        <xdr:to>
          <xdr:col>3</xdr:col>
          <xdr:colOff>104775</xdr:colOff>
          <xdr:row>16</xdr:row>
          <xdr:rowOff>19050</xdr:rowOff>
        </xdr:to>
        <xdr:sp macro="" textlink="">
          <xdr:nvSpPr>
            <xdr:cNvPr id="1028" name="Button 4" hidden="1">
              <a:extLst>
                <a:ext uri="{63B3BB69-23CF-44E3-9099-C40C66FF867C}">
                  <a14:compatExt spid="_x0000_s1028"/>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Print Financial</a:t>
              </a:r>
            </a:p>
            <a:p>
              <a:pPr algn="ctr" rtl="0">
                <a:defRPr sz="1000"/>
              </a:pPr>
              <a:r>
                <a:rPr lang="en-US" sz="1000" b="0" i="0" u="none" strike="noStrike" baseline="0">
                  <a:solidFill>
                    <a:srgbClr val="000000"/>
                  </a:solidFill>
                  <a:latin typeface="Arial"/>
                  <a:cs typeface="Arial"/>
                </a:rPr>
                <a:t>Information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0</xdr:colOff>
          <xdr:row>4</xdr:row>
          <xdr:rowOff>152400</xdr:rowOff>
        </xdr:from>
        <xdr:to>
          <xdr:col>6</xdr:col>
          <xdr:colOff>104775</xdr:colOff>
          <xdr:row>7</xdr:row>
          <xdr:rowOff>28575</xdr:rowOff>
        </xdr:to>
        <xdr:sp macro="" textlink="">
          <xdr:nvSpPr>
            <xdr:cNvPr id="1029" name="Button 5" hidden="1">
              <a:extLst>
                <a:ext uri="{63B3BB69-23CF-44E3-9099-C40C66FF867C}">
                  <a14:compatExt spid="_x0000_s1029"/>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Print Operations &amp;</a:t>
              </a:r>
            </a:p>
            <a:p>
              <a:pPr algn="ctr" rtl="0">
                <a:defRPr sz="1000"/>
              </a:pPr>
              <a:r>
                <a:rPr lang="en-US" sz="1000" b="0" i="0" u="none" strike="noStrike" baseline="0">
                  <a:solidFill>
                    <a:srgbClr val="000000"/>
                  </a:solidFill>
                  <a:latin typeface="Arial"/>
                  <a:cs typeface="Arial"/>
                </a:rPr>
                <a:t>Maintenance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0</xdr:colOff>
          <xdr:row>8</xdr:row>
          <xdr:rowOff>0</xdr:rowOff>
        </xdr:from>
        <xdr:to>
          <xdr:col>6</xdr:col>
          <xdr:colOff>104775</xdr:colOff>
          <xdr:row>10</xdr:row>
          <xdr:rowOff>0</xdr:rowOff>
        </xdr:to>
        <xdr:sp macro="" textlink="">
          <xdr:nvSpPr>
            <xdr:cNvPr id="1030" name="Button 6" hidden="1">
              <a:extLst>
                <a:ext uri="{63B3BB69-23CF-44E3-9099-C40C66FF867C}">
                  <a14:compatExt spid="_x0000_s103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Print Depr, Taxes,</a:t>
              </a:r>
            </a:p>
            <a:p>
              <a:pPr algn="ctr" rtl="0">
                <a:defRPr sz="1000"/>
              </a:pPr>
              <a:r>
                <a:rPr lang="en-US" sz="1000" b="0" i="0" u="none" strike="noStrike" baseline="0">
                  <a:solidFill>
                    <a:srgbClr val="000000"/>
                  </a:solidFill>
                  <a:latin typeface="Arial"/>
                  <a:cs typeface="Arial"/>
                </a:rPr>
                <a:t>Other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600075</xdr:colOff>
          <xdr:row>10</xdr:row>
          <xdr:rowOff>142875</xdr:rowOff>
        </xdr:from>
        <xdr:to>
          <xdr:col>6</xdr:col>
          <xdr:colOff>104775</xdr:colOff>
          <xdr:row>12</xdr:row>
          <xdr:rowOff>76200</xdr:rowOff>
        </xdr:to>
        <xdr:sp macro="" textlink="">
          <xdr:nvSpPr>
            <xdr:cNvPr id="1031" name="Button 7" hidden="1">
              <a:extLst>
                <a:ext uri="{63B3BB69-23CF-44E3-9099-C40C66FF867C}">
                  <a14:compatExt spid="_x0000_s1031"/>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Print Functionalization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0</xdr:colOff>
          <xdr:row>13</xdr:row>
          <xdr:rowOff>152400</xdr:rowOff>
        </xdr:from>
        <xdr:to>
          <xdr:col>6</xdr:col>
          <xdr:colOff>104775</xdr:colOff>
          <xdr:row>15</xdr:row>
          <xdr:rowOff>85725</xdr:rowOff>
        </xdr:to>
        <xdr:sp macro="" textlink="">
          <xdr:nvSpPr>
            <xdr:cNvPr id="1032" name="Button 8" hidden="1">
              <a:extLst>
                <a:ext uri="{63B3BB69-23CF-44E3-9099-C40C66FF867C}">
                  <a14:compatExt spid="_x0000_s1032"/>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Print Decommissioning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600075</xdr:colOff>
          <xdr:row>8</xdr:row>
          <xdr:rowOff>0</xdr:rowOff>
        </xdr:from>
        <xdr:to>
          <xdr:col>9</xdr:col>
          <xdr:colOff>104775</xdr:colOff>
          <xdr:row>9</xdr:row>
          <xdr:rowOff>95250</xdr:rowOff>
        </xdr:to>
        <xdr:sp macro="" textlink="">
          <xdr:nvSpPr>
            <xdr:cNvPr id="1033" name="Button 9" hidden="1">
              <a:extLst>
                <a:ext uri="{63B3BB69-23CF-44E3-9099-C40C66FF867C}">
                  <a14:compatExt spid="_x0000_s1033"/>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Print Wholesale TCOS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600075</xdr:colOff>
          <xdr:row>11</xdr:row>
          <xdr:rowOff>0</xdr:rowOff>
        </xdr:from>
        <xdr:to>
          <xdr:col>9</xdr:col>
          <xdr:colOff>104775</xdr:colOff>
          <xdr:row>12</xdr:row>
          <xdr:rowOff>95250</xdr:rowOff>
        </xdr:to>
        <xdr:sp macro="" textlink="">
          <xdr:nvSpPr>
            <xdr:cNvPr id="1034" name="Button 10" hidden="1">
              <a:extLst>
                <a:ext uri="{63B3BB69-23CF-44E3-9099-C40C66FF867C}">
                  <a14:compatExt spid="_x0000_s1034"/>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Print Rate Design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0</xdr:colOff>
          <xdr:row>5</xdr:row>
          <xdr:rowOff>0</xdr:rowOff>
        </xdr:from>
        <xdr:to>
          <xdr:col>9</xdr:col>
          <xdr:colOff>104775</xdr:colOff>
          <xdr:row>6</xdr:row>
          <xdr:rowOff>95250</xdr:rowOff>
        </xdr:to>
        <xdr:sp macro="" textlink="">
          <xdr:nvSpPr>
            <xdr:cNvPr id="1035" name="Button 11" hidden="1">
              <a:extLst>
                <a:ext uri="{63B3BB69-23CF-44E3-9099-C40C66FF867C}">
                  <a14:compatExt spid="_x0000_s1035"/>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Print Class Allocation</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lbgp03\finance\Fuel%20Over-Under%20and%20Revenue%20Worksheets\TEXAS%20OVER-UNDER%20Fuel%20Recovery%20Worksheet\FUEL%20PUC%201997-2001detail-backu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llaboration.pnm.com/Allocations/2006%20Docs/Calculations/2006%20Allocation%20Percentage%20Calcs-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VAD\DRA\TERESA%20K\TCC%20and%20TNC%20Rate%20Case%20Yr%20End%20Jun%202015\Work%20Papers\Contributions%20and%20Dues%20WPs%20Used\TCC%20WP%20II-D-2.5%20Contributions%20&amp;%20Donations%20Working%20Fi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lbgp03\finance\Cost%20of%20Service\TNMP-TX\Texas%20COS\3-31-10%20TX%20Rate%20Case\Schedules%20&amp;%20WPs\I%20Schedules-WPs\I%20Schedules%20-%20Support\Meter%20Allocation%20Spano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etapp\pucdownloads\1997\FWI\FEB\PEACHW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VAD\DRA\TERESA%20K\TCC%20and%20TNC%20Rate%20Case%20Yr%20End%20Jun%202015\Work%20Papers\Contributions%20and%20Dues%20WPs%20Used\TCC%20Donations_Dues%20WP%20with%20InterCo%20fkb.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VAD\DRA\TERESA%20K\TCC%20and%20TNC%20Rate%20Case%20Yr%20End%20Jun%202015\Work%20Papers\Contributions%20and%20Dues%20WPs%20Used\TCC%20and%20TNC%20Dues%20and%20Donations%20Workpape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lbgp03\finance\Cost%20of%20Service\TNMP-TX\Texas%20COS\Docket%2036025\Original%20RFP\Schedules%20&amp;%20Workpapers\TNMP%20RFP%20-%20(A%20F).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VAD\DRA\AEP%20Texas%20Base%20Case%202018\AEPTexas%20Central%20Div%20Filing%20Schedules%20TYE%2012-31-18.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VAD\DRA\AEP%20Texas%20Base%20Case%202018\AEP%20Texas%20North%20Div%20Filing%20Schedules%20TYE%2012-31-18.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VAD\DRA\AEP%20Texas%20Base%20Case%202018\AEP%20Texas%20North%20Div%20Filing%20Schedules%20TYE%2012-31-18%20%20RAND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 Under Recovery Calc"/>
      <sheetName val="Fuels Burned Expense"/>
      <sheetName val="Eligible Pur Pow Energy Expense"/>
      <sheetName val="TNP1 Replacmnt Pwr Expense"/>
      <sheetName val="Total Pur Pwr Expense"/>
      <sheetName val="Non Recon Fuel Expense"/>
      <sheetName val="Amoco Mkt Adj"/>
      <sheetName val="Off System Sales"/>
      <sheetName val="OffSystemSales (2)"/>
      <sheetName val="kWh Sales per Gen Ledger "/>
      <sheetName val="Rev by CClass per Gen Ledger"/>
      <sheetName val="Customers"/>
      <sheetName val="kWh Sales by class per Reg"/>
      <sheetName val="Fuel Rev by Cust Class per Reg"/>
      <sheetName val="Nat Gas Purchases"/>
      <sheetName val="Lignite Purchases"/>
      <sheetName val="Alt Fuels Pur"/>
      <sheetName val="PCRF Energy Rev by cust class"/>
      <sheetName val="CompUse"/>
      <sheetName val="System Los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e_Info"/>
      <sheetName val="2006 Notes"/>
      <sheetName val="Areas Providing Info"/>
      <sheetName val="PY Alloc Percentages"/>
      <sheetName val="CY vs PY Comparison"/>
      <sheetName val="Corp Office Alloc Percentages"/>
      <sheetName val="Corp_Alloc_Table+"/>
      <sheetName val="CorpAllocbyLocbyCo&amp;More"/>
      <sheetName val="Co. 6 Alloc Percentage Rates"/>
      <sheetName val="Co6_Alloc_Table"/>
      <sheetName val="911"/>
      <sheetName val="912"/>
      <sheetName val="+914"/>
      <sheetName val="+CS924"/>
      <sheetName val="IT967"/>
      <sheetName val="+IT968"/>
      <sheetName val="TNPBldg975"/>
      <sheetName val="Bldg977"/>
      <sheetName val="Bldg980"/>
      <sheetName val="+990"/>
      <sheetName val="+995"/>
      <sheetName val="Old NOTES"/>
      <sheetName val="TNP Alloc Methods"/>
      <sheetName val="T-Summarized Overview"/>
      <sheetName val="T-Overview"/>
      <sheetName val="T-Support"/>
      <sheetName val="T-Dept support"/>
      <sheetName val="T-Common GO"/>
      <sheetName val="T-PA Trans Count"/>
      <sheetName val="Macro_Bldg_All_3Sheets"/>
      <sheetName val="Macro_Bldg_ASHQandAnnexonly"/>
      <sheetName val="Macro_Bldg_CorptoBUs"/>
      <sheetName val="Macro_924_and_Dependents"/>
      <sheetName val="Macro_Print_Other_Detail"/>
    </sheetNames>
    <sheetDataSet>
      <sheetData sheetId="0"/>
      <sheetData sheetId="1"/>
      <sheetData sheetId="2"/>
      <sheetData sheetId="3"/>
      <sheetData sheetId="4"/>
      <sheetData sheetId="5"/>
      <sheetData sheetId="6">
        <row r="30">
          <cell r="A30" t="str">
            <v>911</v>
          </cell>
          <cell r="B30">
            <v>0.42170000000000002</v>
          </cell>
          <cell r="C30">
            <v>0.1714</v>
          </cell>
          <cell r="D30">
            <v>3.2199999999999999E-2</v>
          </cell>
          <cell r="E30">
            <v>0.36870000000000003</v>
          </cell>
          <cell r="F30">
            <v>6.0000000000000001E-3</v>
          </cell>
        </row>
        <row r="31">
          <cell r="A31" t="str">
            <v>912</v>
          </cell>
          <cell r="B31">
            <v>0.4592</v>
          </cell>
          <cell r="C31">
            <v>0.18559999999999999</v>
          </cell>
          <cell r="D31">
            <v>5.3699999999999998E-2</v>
          </cell>
          <cell r="E31">
            <v>0.2873</v>
          </cell>
          <cell r="F31">
            <v>1.4200000000000001E-2</v>
          </cell>
        </row>
        <row r="32">
          <cell r="A32" t="str">
            <v>914</v>
          </cell>
          <cell r="B32">
            <v>0.3967</v>
          </cell>
          <cell r="C32">
            <v>7.7600000000000002E-2</v>
          </cell>
          <cell r="D32">
            <v>9.7600000000000006E-2</v>
          </cell>
          <cell r="E32">
            <v>0.42809999999999998</v>
          </cell>
          <cell r="F32">
            <v>0</v>
          </cell>
        </row>
        <row r="33">
          <cell r="A33" t="str">
            <v>920</v>
          </cell>
          <cell r="E33">
            <v>1</v>
          </cell>
        </row>
        <row r="34">
          <cell r="A34" t="str">
            <v>924</v>
          </cell>
          <cell r="B34">
            <v>0.4698</v>
          </cell>
          <cell r="E34">
            <v>0.5302</v>
          </cell>
        </row>
        <row r="35">
          <cell r="A35" t="str">
            <v>942</v>
          </cell>
          <cell r="B35">
            <v>1</v>
          </cell>
        </row>
        <row r="36">
          <cell r="A36" t="str">
            <v>943</v>
          </cell>
          <cell r="F36">
            <v>1</v>
          </cell>
        </row>
        <row r="37">
          <cell r="A37" t="str">
            <v>946</v>
          </cell>
          <cell r="C37">
            <v>1</v>
          </cell>
        </row>
        <row r="38">
          <cell r="A38" t="str">
            <v>947</v>
          </cell>
          <cell r="D38">
            <v>1</v>
          </cell>
        </row>
        <row r="39">
          <cell r="A39" t="str">
            <v>948</v>
          </cell>
          <cell r="G39">
            <v>1</v>
          </cell>
        </row>
        <row r="40">
          <cell r="A40" t="str">
            <v>967</v>
          </cell>
          <cell r="B40">
            <v>0.29249999999999998</v>
          </cell>
          <cell r="C40">
            <v>0.26889999999999997</v>
          </cell>
          <cell r="D40">
            <v>5.8500000000000003E-2</v>
          </cell>
          <cell r="E40">
            <v>0.37259999999999999</v>
          </cell>
          <cell r="F40">
            <v>7.4999999999999997E-3</v>
          </cell>
        </row>
        <row r="41">
          <cell r="A41" t="str">
            <v>977</v>
          </cell>
          <cell r="B41">
            <v>0.31190000000000001</v>
          </cell>
          <cell r="C41">
            <v>0.20399999999999999</v>
          </cell>
          <cell r="D41">
            <v>5.45E-2</v>
          </cell>
          <cell r="E41">
            <v>0.42759999999999998</v>
          </cell>
          <cell r="F41">
            <v>2E-3</v>
          </cell>
          <cell r="G41">
            <v>1.7500000000000002E-2</v>
          </cell>
        </row>
        <row r="42">
          <cell r="A42" t="str">
            <v>980</v>
          </cell>
          <cell r="B42">
            <v>7.3899999999999993E-2</v>
          </cell>
          <cell r="C42">
            <v>0.7077</v>
          </cell>
          <cell r="D42">
            <v>2.1399999999999999E-2</v>
          </cell>
          <cell r="E42">
            <v>9.0200000000000002E-2</v>
          </cell>
          <cell r="F42">
            <v>0.10680000000000001</v>
          </cell>
        </row>
        <row r="43">
          <cell r="A43" t="str">
            <v>990</v>
          </cell>
          <cell r="B43">
            <v>0.24460000000000001</v>
          </cell>
          <cell r="C43">
            <v>0.38269999999999998</v>
          </cell>
          <cell r="D43">
            <v>7.0900000000000005E-2</v>
          </cell>
          <cell r="E43">
            <v>0.29870000000000002</v>
          </cell>
          <cell r="F43">
            <v>3.0999999999999999E-3</v>
          </cell>
        </row>
        <row r="44">
          <cell r="A44" t="str">
            <v>995</v>
          </cell>
          <cell r="B44">
            <v>0.31659999999999999</v>
          </cell>
          <cell r="C44">
            <v>0.2412</v>
          </cell>
          <cell r="D44">
            <v>2.1899999999999999E-2</v>
          </cell>
          <cell r="E44">
            <v>0.41199999999999998</v>
          </cell>
          <cell r="F44">
            <v>8.3000000000000001E-3</v>
          </cell>
        </row>
      </sheetData>
      <sheetData sheetId="7"/>
      <sheetData sheetId="8"/>
      <sheetData sheetId="9">
        <row r="4">
          <cell r="A4" t="str">
            <v>174</v>
          </cell>
          <cell r="B4" t="str">
            <v>Gen Mgmt--Elec/Trans/Gas</v>
          </cell>
          <cell r="C4">
            <v>0.4405</v>
          </cell>
          <cell r="E4">
            <v>0.1114</v>
          </cell>
          <cell r="F4">
            <v>0.4481</v>
          </cell>
        </row>
        <row r="5">
          <cell r="A5" t="str">
            <v>185</v>
          </cell>
          <cell r="B5" t="str">
            <v>Customer Services</v>
          </cell>
          <cell r="C5">
            <v>0.4698</v>
          </cell>
          <cell r="F5">
            <v>0.5302</v>
          </cell>
        </row>
        <row r="6">
          <cell r="A6" t="str">
            <v>187</v>
          </cell>
          <cell r="B6" t="str">
            <v>Gen Mgmt--Elec/Trans</v>
          </cell>
          <cell r="C6">
            <v>0.81079999999999997</v>
          </cell>
          <cell r="E6">
            <v>0.18920000000000001</v>
          </cell>
        </row>
        <row r="7">
          <cell r="A7" t="str">
            <v>189</v>
          </cell>
          <cell r="B7" t="str">
            <v>Gen Mgmt--Elec/Gas</v>
          </cell>
          <cell r="C7">
            <v>0.499</v>
          </cell>
          <cell r="F7">
            <v>0.501</v>
          </cell>
        </row>
        <row r="8">
          <cell r="A8" t="str">
            <v>191</v>
          </cell>
          <cell r="B8" t="str">
            <v>PNM-TNMP Elec Util</v>
          </cell>
          <cell r="G8">
            <v>0.81799999999999995</v>
          </cell>
          <cell r="H8">
            <v>0.182</v>
          </cell>
        </row>
        <row r="9">
          <cell r="A9" t="str">
            <v>192</v>
          </cell>
          <cell r="B9" t="str">
            <v>PNM-TNMP Texas</v>
          </cell>
          <cell r="G9">
            <v>1</v>
          </cell>
        </row>
        <row r="10">
          <cell r="A10" t="str">
            <v>193</v>
          </cell>
          <cell r="B10" t="str">
            <v>PNM-TNMP New Mexico</v>
          </cell>
          <cell r="H10">
            <v>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I-D-2.3 Adv.Contr.&amp;Dues"/>
      <sheetName val="II-D-2.5Contributions&amp;Donations"/>
      <sheetName val="Pivot GL"/>
      <sheetName val="TCC GL"/>
      <sheetName val="Sheet2"/>
      <sheetName val="WP II-D-2.5-1 Educational "/>
      <sheetName val="WP II-D-2.5-2 Comm Service"/>
      <sheetName val="WP II-D-2.5-3 Econ Devel"/>
      <sheetName val="Lookup"/>
      <sheetName val="AP"/>
      <sheetName val="Notes"/>
      <sheetName val="Lookups"/>
      <sheetName val="Lines removed"/>
      <sheetName val="Sheet11"/>
      <sheetName val="BO AP Contr. and Dues"/>
    </sheetNames>
    <sheetDataSet>
      <sheetData sheetId="0"/>
      <sheetData sheetId="1"/>
      <sheetData sheetId="2"/>
      <sheetData sheetId="3"/>
      <sheetData sheetId="4">
        <row r="5">
          <cell r="A5" t="str">
            <v>ABRAHAM LINCOLN MIDDLE SCHOOL</v>
          </cell>
          <cell r="B5" t="str">
            <v>Educational</v>
          </cell>
        </row>
        <row r="6">
          <cell r="A6" t="str">
            <v>ACTIONS OF HOPE</v>
          </cell>
          <cell r="B6" t="str">
            <v>Community Service</v>
          </cell>
        </row>
        <row r="7">
          <cell r="A7" t="str">
            <v>AEP FOUNDATION</v>
          </cell>
          <cell r="B7" t="str">
            <v>Community Service</v>
          </cell>
        </row>
        <row r="8">
          <cell r="A8" t="str">
            <v>Amer. Institute of Arch.</v>
          </cell>
          <cell r="B8" t="str">
            <v>Community Service</v>
          </cell>
        </row>
        <row r="9">
          <cell r="A9" t="str">
            <v>AMERICAN ASSOCIATION OF BLACKS IN ENERGY</v>
          </cell>
          <cell r="B9" t="str">
            <v>Business</v>
          </cell>
        </row>
        <row r="10">
          <cell r="A10" t="str">
            <v>AMERICAN CANCER SOCIETY</v>
          </cell>
          <cell r="B10" t="str">
            <v>Community Service</v>
          </cell>
        </row>
        <row r="11">
          <cell r="A11" t="str">
            <v>AMERICAN COUNCIL FOR CONSTRUCTION EDUCATION</v>
          </cell>
          <cell r="B11" t="str">
            <v>Community Service</v>
          </cell>
        </row>
        <row r="12">
          <cell r="A12" t="str">
            <v>AMERICAN HEART ASSOCIATION</v>
          </cell>
          <cell r="B12" t="str">
            <v>Community Service</v>
          </cell>
        </row>
        <row r="13">
          <cell r="A13" t="str">
            <v>AMERICAN LEGISLATIVE EXCHANGE COUNCIL</v>
          </cell>
          <cell r="B13" t="str">
            <v>Business</v>
          </cell>
        </row>
        <row r="14">
          <cell r="A14" t="str">
            <v>AMERICAN RED CROSS</v>
          </cell>
          <cell r="B14" t="str">
            <v>Community Service</v>
          </cell>
        </row>
        <row r="15">
          <cell r="A15" t="str">
            <v>AMERICAN SOCIETY OF CIVIL ENGINEERS</v>
          </cell>
          <cell r="B15" t="str">
            <v>Business</v>
          </cell>
        </row>
        <row r="16">
          <cell r="A16" t="str">
            <v>AMIGOS DEL VALLE INC</v>
          </cell>
          <cell r="B16" t="str">
            <v>Economic Development</v>
          </cell>
        </row>
        <row r="17">
          <cell r="A17" t="str">
            <v>ARANSAS COUNTY</v>
          </cell>
          <cell r="B17" t="str">
            <v>Economic Development</v>
          </cell>
        </row>
        <row r="18">
          <cell r="A18" t="str">
            <v>ARANSAS COUNTY ISD</v>
          </cell>
          <cell r="B18" t="str">
            <v>Economic Development</v>
          </cell>
        </row>
        <row r="19">
          <cell r="A19" t="str">
            <v>ARANSAS PASS HIGH SCHOOL</v>
          </cell>
          <cell r="B19" t="str">
            <v>Community Service</v>
          </cell>
        </row>
        <row r="20">
          <cell r="A20" t="str">
            <v>ART CENTER FOR THE ISLANDS</v>
          </cell>
          <cell r="B20" t="str">
            <v>Community Service</v>
          </cell>
        </row>
        <row r="21">
          <cell r="A21" t="str">
            <v>ART CENTER OF CORPUS CHRISTI</v>
          </cell>
          <cell r="B21" t="str">
            <v>Community Service</v>
          </cell>
        </row>
        <row r="22">
          <cell r="A22" t="str">
            <v>AUSTIN STORM</v>
          </cell>
          <cell r="B22" t="str">
            <v>Community Service</v>
          </cell>
        </row>
        <row r="23">
          <cell r="A23" t="str">
            <v xml:space="preserve">Bahia Grande Project </v>
          </cell>
          <cell r="B23" t="str">
            <v>Community Service</v>
          </cell>
        </row>
        <row r="24">
          <cell r="A24" t="str">
            <v>BAY AREA STUDIOS  INC</v>
          </cell>
          <cell r="B24" t="str">
            <v>Community Service</v>
          </cell>
        </row>
        <row r="25">
          <cell r="A25" t="str">
            <v>BAY CITY GIRLS SOFTBALL ASSOCIATION</v>
          </cell>
          <cell r="B25" t="str">
            <v>Community Service</v>
          </cell>
        </row>
        <row r="26">
          <cell r="A26" t="str">
            <v>BAY CITY VOLUNTEER FIRE DEPT</v>
          </cell>
          <cell r="B26" t="str">
            <v>Community Service</v>
          </cell>
        </row>
        <row r="27">
          <cell r="A27" t="str">
            <v>BAYFEST INC</v>
          </cell>
          <cell r="B27" t="str">
            <v>Business</v>
          </cell>
        </row>
        <row r="28">
          <cell r="A28" t="str">
            <v>BEACH TO BAY RELAY</v>
          </cell>
          <cell r="B28" t="str">
            <v>Community Service</v>
          </cell>
        </row>
        <row r="29">
          <cell r="A29" t="str">
            <v>BENAVIDES</v>
          </cell>
          <cell r="B29" t="str">
            <v>Business</v>
          </cell>
        </row>
        <row r="30">
          <cell r="A30" t="str">
            <v>BIG BROTHERS/BIG SISTERS</v>
          </cell>
          <cell r="B30" t="str">
            <v>Community Service</v>
          </cell>
        </row>
        <row r="31">
          <cell r="A31" t="str">
            <v>BISHOP ELEMENTARY SCHOOL</v>
          </cell>
          <cell r="B31" t="str">
            <v>Educational</v>
          </cell>
        </row>
        <row r="32">
          <cell r="A32" t="str">
            <v>BLACK EX-STUDENTS OF TEXAS</v>
          </cell>
          <cell r="B32" t="str">
            <v>Community Service</v>
          </cell>
        </row>
        <row r="33">
          <cell r="A33" t="str">
            <v>BOY SCOUTS OF AMERICA</v>
          </cell>
          <cell r="B33" t="str">
            <v>Community Service</v>
          </cell>
        </row>
        <row r="34">
          <cell r="A34" t="str">
            <v>BOYS &amp; GIRLS CLUBS</v>
          </cell>
          <cell r="B34" t="str">
            <v>Community Service</v>
          </cell>
        </row>
        <row r="35">
          <cell r="A35" t="str">
            <v>BRACKENRIDGE RECREATION COMPLEX</v>
          </cell>
          <cell r="B35" t="str">
            <v>Community Service</v>
          </cell>
        </row>
        <row r="36">
          <cell r="A36" t="str">
            <v>BRUNI HIGH SCHOOL</v>
          </cell>
          <cell r="B36" t="str">
            <v>Educational</v>
          </cell>
        </row>
        <row r="37">
          <cell r="A37" t="str">
            <v>BUCCANEER COMMISSION</v>
          </cell>
          <cell r="B37" t="str">
            <v>Business</v>
          </cell>
        </row>
        <row r="38">
          <cell r="A38" t="str">
            <v>CACTUS BOWL</v>
          </cell>
          <cell r="B38" t="str">
            <v>Community Service</v>
          </cell>
        </row>
        <row r="39">
          <cell r="A39" t="str">
            <v>CALALLEN HIGH SCHOOL</v>
          </cell>
          <cell r="B39" t="str">
            <v>Educational</v>
          </cell>
        </row>
        <row r="40">
          <cell r="A40" t="str">
            <v>CALALLEN TOPCAT DANCE TEAM</v>
          </cell>
          <cell r="B40" t="str">
            <v>Educational</v>
          </cell>
        </row>
        <row r="41">
          <cell r="A41" t="str">
            <v>CALALLEN WILDCAT TOUCHDOWN CLUB</v>
          </cell>
          <cell r="B41" t="str">
            <v>Educational</v>
          </cell>
        </row>
        <row r="42">
          <cell r="A42" t="str">
            <v>CALHOUN COUNTY</v>
          </cell>
          <cell r="B42" t="str">
            <v>Community Service</v>
          </cell>
        </row>
        <row r="43">
          <cell r="A43" t="str">
            <v>CAMERON COUNTY EXTENSION</v>
          </cell>
          <cell r="B43" t="str">
            <v>Community Service</v>
          </cell>
        </row>
        <row r="44">
          <cell r="A44" t="str">
            <v>CAMP FIRE USA</v>
          </cell>
          <cell r="B44" t="str">
            <v>Community Service</v>
          </cell>
        </row>
        <row r="45">
          <cell r="A45" t="str">
            <v>CANTERBURY ELEMENTARY PTA</v>
          </cell>
          <cell r="B45" t="str">
            <v>Educational</v>
          </cell>
        </row>
        <row r="46">
          <cell r="A46" t="str">
            <v>CARING FOR CHILDREN FOUNDATION</v>
          </cell>
          <cell r="B46" t="str">
            <v>Community Service</v>
          </cell>
        </row>
        <row r="47">
          <cell r="A47" t="str">
            <v>CARROLL HIGH SCHOOL BASEBALL</v>
          </cell>
          <cell r="B47" t="str">
            <v>Educational</v>
          </cell>
        </row>
        <row r="48">
          <cell r="A48" t="str">
            <v>CATHEDRAL CONCERT SERIES</v>
          </cell>
          <cell r="B48" t="str">
            <v>Educational</v>
          </cell>
        </row>
        <row r="49">
          <cell r="A49" t="str">
            <v>CCA COASTAL CONSERVATION ASSOC</v>
          </cell>
          <cell r="B49" t="str">
            <v>Economic Development</v>
          </cell>
        </row>
        <row r="50">
          <cell r="A50" t="str">
            <v>CELEBRATE TEXAS / SHOOTOUT</v>
          </cell>
          <cell r="B50" t="str">
            <v>Community Service</v>
          </cell>
        </row>
        <row r="51">
          <cell r="A51" t="str">
            <v>CENTER FOR ENERGY &amp; ECONOMIC DEVELOPMENT</v>
          </cell>
          <cell r="B51" t="str">
            <v>Economic Development</v>
          </cell>
        </row>
        <row r="52">
          <cell r="A52" t="str">
            <v>CHAD STALEY MEMORIAL FUND</v>
          </cell>
          <cell r="B52" t="str">
            <v>Community Service</v>
          </cell>
        </row>
        <row r="53">
          <cell r="A53" t="str">
            <v>CHARLOTTE, CITY OF</v>
          </cell>
          <cell r="B53" t="str">
            <v>Community Service</v>
          </cell>
        </row>
        <row r="54">
          <cell r="A54" t="str">
            <v>CHILDREN'S DISCOVERY MUSEUM</v>
          </cell>
          <cell r="B54" t="str">
            <v>Educational</v>
          </cell>
        </row>
        <row r="55">
          <cell r="A55" t="str">
            <v>CHILDRENS HAVEN INTERNATIONAL</v>
          </cell>
          <cell r="B55" t="str">
            <v>Community Service</v>
          </cell>
        </row>
        <row r="56">
          <cell r="A56" t="str">
            <v>CHRISTUS SPOHN HEALTH SYSTEM FOUNDATION</v>
          </cell>
          <cell r="B56" t="str">
            <v>Community Service</v>
          </cell>
        </row>
        <row r="57">
          <cell r="A57" t="str">
            <v>City of El Cenizo</v>
          </cell>
          <cell r="B57" t="str">
            <v>Community Service</v>
          </cell>
        </row>
        <row r="58">
          <cell r="A58" t="str">
            <v>CITY OF MISSION PARKS &amp; RECREATION</v>
          </cell>
          <cell r="B58" t="str">
            <v>Community Service</v>
          </cell>
        </row>
        <row r="59">
          <cell r="A59" t="str">
            <v>CLARENDON COLLEGE</v>
          </cell>
          <cell r="B59" t="str">
            <v>Educational</v>
          </cell>
        </row>
        <row r="60">
          <cell r="A60" t="str">
            <v>CLEAN COAL TECHNOLOGY FOUNDATION</v>
          </cell>
          <cell r="B60" t="str">
            <v>Economic Development</v>
          </cell>
        </row>
        <row r="61">
          <cell r="A61" t="str">
            <v>COASTAL BEND</v>
          </cell>
          <cell r="B61" t="str">
            <v>Community Service</v>
          </cell>
        </row>
        <row r="62">
          <cell r="A62" t="str">
            <v>COASTAL CELEBRATION OF LIGHTS INC</v>
          </cell>
          <cell r="B62" t="str">
            <v>Community Service</v>
          </cell>
        </row>
        <row r="63">
          <cell r="A63" t="str">
            <v>COASTAL CONSERVATION ASSOCIATION</v>
          </cell>
          <cell r="B63" t="str">
            <v>Economic Development</v>
          </cell>
        </row>
        <row r="64">
          <cell r="A64" t="str">
            <v>COMFORT HOUSE</v>
          </cell>
          <cell r="B64" t="str">
            <v>Community Service</v>
          </cell>
        </row>
        <row r="65">
          <cell r="A65" t="str">
            <v>COMMUNITY SCHOOL OF THE PARK</v>
          </cell>
          <cell r="B65" t="str">
            <v>Educational</v>
          </cell>
        </row>
        <row r="66">
          <cell r="A66" t="str">
            <v>CONCHO BOXING CLUB</v>
          </cell>
          <cell r="B66" t="str">
            <v>Educational</v>
          </cell>
        </row>
        <row r="67">
          <cell r="A67" t="str">
            <v>CORPUS CHRISTI BOTANICAL SOC</v>
          </cell>
          <cell r="B67" t="str">
            <v>Educational</v>
          </cell>
        </row>
        <row r="68">
          <cell r="A68" t="str">
            <v>CORPUS CHRISTI CHAMBER OF COMMERCE</v>
          </cell>
          <cell r="B68" t="str">
            <v>Economic Development</v>
          </cell>
        </row>
        <row r="69">
          <cell r="A69" t="str">
            <v>CORPUS CHRISTI CRIMESTOPPERS</v>
          </cell>
          <cell r="B69" t="str">
            <v>Community Service</v>
          </cell>
        </row>
        <row r="70">
          <cell r="A70" t="str">
            <v>CORPUS CHRISTI LITERACY COUNCIL</v>
          </cell>
          <cell r="B70" t="str">
            <v>Educational</v>
          </cell>
        </row>
        <row r="71">
          <cell r="A71" t="str">
            <v>CORPUS CHRISTI POLICE</v>
          </cell>
          <cell r="B71" t="str">
            <v>Community Service</v>
          </cell>
        </row>
        <row r="72">
          <cell r="A72" t="str">
            <v>CORPUS CHRISTI UNITED LITTLE</v>
          </cell>
          <cell r="B72" t="str">
            <v>Community Service</v>
          </cell>
        </row>
        <row r="73">
          <cell r="A73" t="str">
            <v>CORPUS CHRISTI, CITY OF</v>
          </cell>
          <cell r="B73" t="str">
            <v>Economic Development</v>
          </cell>
        </row>
        <row r="74">
          <cell r="A74" t="str">
            <v>CRYSTAL CITY SPINACH FESTIVAL</v>
          </cell>
          <cell r="B74" t="str">
            <v>Community Service</v>
          </cell>
        </row>
        <row r="75">
          <cell r="A75" t="str">
            <v>CULTURAL COUNCIL OF VICTORIA</v>
          </cell>
          <cell r="B75" t="str">
            <v>Community Service</v>
          </cell>
        </row>
        <row r="76">
          <cell r="A76" t="str">
            <v>DEL MAR COLLEGE FOUNDATION INC</v>
          </cell>
          <cell r="B76" t="str">
            <v>Educational</v>
          </cell>
        </row>
        <row r="77">
          <cell r="A77" t="str">
            <v>DEL RIO MIDDLE SCHOOL</v>
          </cell>
          <cell r="B77" t="str">
            <v>Educational</v>
          </cell>
        </row>
        <row r="78">
          <cell r="A78" t="str">
            <v>DEL RIO RAMS</v>
          </cell>
          <cell r="B78" t="str">
            <v>Educational</v>
          </cell>
        </row>
        <row r="79">
          <cell r="A79" t="str">
            <v>DENTISTS WHO CARE</v>
          </cell>
          <cell r="B79" t="str">
            <v>Community Service</v>
          </cell>
        </row>
        <row r="80">
          <cell r="A80" t="str">
            <v>DEVINE CHAMBER OF COMMERCE</v>
          </cell>
          <cell r="B80" t="str">
            <v>Economic Development</v>
          </cell>
        </row>
        <row r="81">
          <cell r="A81" t="str">
            <v>DEWITT COUNTY</v>
          </cell>
          <cell r="B81" t="str">
            <v>Economic Development</v>
          </cell>
        </row>
        <row r="82">
          <cell r="A82" t="str">
            <v>DILLEY I S D</v>
          </cell>
          <cell r="B82" t="str">
            <v>Community Service</v>
          </cell>
        </row>
        <row r="83">
          <cell r="A83" t="str">
            <v>DONNA QUARTERBACK CLUB</v>
          </cell>
          <cell r="B83" t="str">
            <v>Educational</v>
          </cell>
        </row>
        <row r="84">
          <cell r="A84" t="str">
            <v>DRESS FOR SUCCESS</v>
          </cell>
          <cell r="B84" t="str">
            <v>Community Service</v>
          </cell>
        </row>
        <row r="85">
          <cell r="A85" t="str">
            <v>DRISCOLL CHILDRENS HOSPITAL</v>
          </cell>
          <cell r="B85" t="str">
            <v>Community Service</v>
          </cell>
        </row>
        <row r="86">
          <cell r="A86" t="str">
            <v>EAGLE PASS YOUTH</v>
          </cell>
          <cell r="B86" t="str">
            <v>Community Service</v>
          </cell>
        </row>
        <row r="87">
          <cell r="A87" t="str">
            <v>EAGLE PASS, CITY OF</v>
          </cell>
          <cell r="B87" t="str">
            <v>Economic Development</v>
          </cell>
        </row>
        <row r="88">
          <cell r="A88" t="str">
            <v>EDCOUCH</v>
          </cell>
          <cell r="B88" t="str">
            <v>Economic Development</v>
          </cell>
        </row>
        <row r="89">
          <cell r="A89" t="str">
            <v>EDCOUCH/ELSA JR HIGH SCHOOL</v>
          </cell>
          <cell r="B89" t="str">
            <v>Educational</v>
          </cell>
        </row>
        <row r="90">
          <cell r="A90" t="str">
            <v>EDINBURG LIONS CLUB</v>
          </cell>
          <cell r="B90" t="str">
            <v>Community Service</v>
          </cell>
        </row>
        <row r="91">
          <cell r="A91" t="str">
            <v>EDINBURG NORTH HIGH SCHOOL</v>
          </cell>
          <cell r="B91" t="str">
            <v>Educational</v>
          </cell>
        </row>
        <row r="92">
          <cell r="A92" t="str">
            <v>EDINBURG, CITY OF</v>
          </cell>
          <cell r="B92" t="str">
            <v>Economic Development</v>
          </cell>
        </row>
        <row r="93">
          <cell r="A93" t="str">
            <v>EDISON ELECTRIC INSTITUTE</v>
          </cell>
          <cell r="B93" t="str">
            <v>Business</v>
          </cell>
        </row>
        <row r="94">
          <cell r="A94" t="str">
            <v>EDNA, CITY OF</v>
          </cell>
          <cell r="B94" t="str">
            <v>Economic Development</v>
          </cell>
        </row>
        <row r="95">
          <cell r="A95" t="str">
            <v>EDS CHARITY GOLF AT TULSA</v>
          </cell>
          <cell r="B95" t="str">
            <v>Economic Development</v>
          </cell>
        </row>
        <row r="96">
          <cell r="A96" t="str">
            <v>EL PROGRESO MEMORIAL LIBRARY</v>
          </cell>
          <cell r="B96" t="str">
            <v>Educational</v>
          </cell>
        </row>
        <row r="97">
          <cell r="A97" t="str">
            <v>EL SOCORRO</v>
          </cell>
          <cell r="B97" t="str">
            <v>Economic Development</v>
          </cell>
        </row>
        <row r="98">
          <cell r="A98" t="str">
            <v>ESCOBARES, CITY OF</v>
          </cell>
          <cell r="B98" t="str">
            <v>Economic Development</v>
          </cell>
        </row>
        <row r="99">
          <cell r="A99" t="str">
            <v>EXPRESS SOCCER CLUB</v>
          </cell>
          <cell r="B99" t="str">
            <v>Community Service</v>
          </cell>
        </row>
        <row r="100">
          <cell r="A100" t="str">
            <v>FBI NATIONAL ACADEMY</v>
          </cell>
          <cell r="B100" t="str">
            <v>Educational</v>
          </cell>
        </row>
        <row r="101">
          <cell r="A101" t="str">
            <v>FINANCIAL ACCOUNTING STANDARDS BOARD</v>
          </cell>
          <cell r="B101" t="str">
            <v>Business</v>
          </cell>
        </row>
        <row r="102">
          <cell r="A102" t="str">
            <v>FOOD BANK OF CORPUS CHRISTI</v>
          </cell>
          <cell r="B102" t="str">
            <v>Community Service</v>
          </cell>
        </row>
        <row r="103">
          <cell r="A103" t="str">
            <v>FOOD BANK OF RIO GRANDE VALLEY</v>
          </cell>
          <cell r="B103" t="str">
            <v>Community Service</v>
          </cell>
        </row>
        <row r="104">
          <cell r="A104" t="str">
            <v>FREER CRIME STOPPERS</v>
          </cell>
          <cell r="B104" t="str">
            <v>Community Service</v>
          </cell>
        </row>
        <row r="105">
          <cell r="A105" t="str">
            <v>FREER INDEPENDENT SCHOOL DISTRICT</v>
          </cell>
          <cell r="B105" t="str">
            <v>Educational</v>
          </cell>
        </row>
        <row r="106">
          <cell r="A106" t="str">
            <v>FRIENDS OF THE GOVERNORS MANSION</v>
          </cell>
          <cell r="B106" t="str">
            <v>Community Service</v>
          </cell>
        </row>
        <row r="107">
          <cell r="A107" t="str">
            <v>FRIO COUNTY JR LIVESTOCK SHOW</v>
          </cell>
          <cell r="B107" t="str">
            <v>Educational</v>
          </cell>
        </row>
        <row r="108">
          <cell r="A108" t="str">
            <v>FUTURE FARMERS OF AMERICA</v>
          </cell>
          <cell r="B108" t="str">
            <v>Educational</v>
          </cell>
        </row>
        <row r="109">
          <cell r="A109" t="str">
            <v>GARWOOD LIONS CLUB</v>
          </cell>
          <cell r="B109" t="str">
            <v>Community Service</v>
          </cell>
        </row>
        <row r="110">
          <cell r="A110" t="str">
            <v>GARWOOD/NADA BUYERS GROUP</v>
          </cell>
          <cell r="B110" t="str">
            <v>Economic Development</v>
          </cell>
        </row>
        <row r="111">
          <cell r="A111" t="str">
            <v>GENERAL RICARDO SANCHEZ ELEMENTARY</v>
          </cell>
          <cell r="B111" t="str">
            <v>Educational</v>
          </cell>
        </row>
        <row r="112">
          <cell r="A112" t="str">
            <v>GEORGE WEST STORYFEST ASSOC INC</v>
          </cell>
          <cell r="B112" t="str">
            <v>Educational</v>
          </cell>
        </row>
        <row r="113">
          <cell r="A113" t="str">
            <v>GIRL SCOUTS</v>
          </cell>
          <cell r="B113" t="str">
            <v>Community Service</v>
          </cell>
        </row>
        <row r="114">
          <cell r="A114" t="str">
            <v>GOLIAD COUNTY</v>
          </cell>
          <cell r="B114" t="str">
            <v>Economic Development</v>
          </cell>
        </row>
        <row r="115">
          <cell r="A115" t="str">
            <v>GOLIAD INDEPENDENT SCHOOL DISTRICT</v>
          </cell>
          <cell r="B115" t="str">
            <v>Educational</v>
          </cell>
        </row>
        <row r="116">
          <cell r="A116" t="str">
            <v>GOVERNORS FELLOWSHIP PROGRAM</v>
          </cell>
          <cell r="B116" t="str">
            <v>Educational</v>
          </cell>
        </row>
        <row r="117">
          <cell r="A117" t="str">
            <v>GREATER KINGSVILLE ECONOMIC</v>
          </cell>
          <cell r="B117" t="str">
            <v>Economic Development</v>
          </cell>
        </row>
        <row r="118">
          <cell r="A118" t="str">
            <v>GREEN THUMB GARDEN CLUB</v>
          </cell>
          <cell r="B118" t="str">
            <v>Community Service</v>
          </cell>
        </row>
        <row r="119">
          <cell r="A119" t="str">
            <v>GULF COAST BIRD OBSERVATORY</v>
          </cell>
          <cell r="B119" t="str">
            <v>Community Service</v>
          </cell>
        </row>
        <row r="120">
          <cell r="A120" t="str">
            <v>HABITAT FOR HUMANITY</v>
          </cell>
          <cell r="B120" t="str">
            <v>Community Service</v>
          </cell>
        </row>
        <row r="121">
          <cell r="A121" t="str">
            <v>HALO-FLIGHT FOA</v>
          </cell>
          <cell r="B121" t="str">
            <v>Community Service</v>
          </cell>
        </row>
        <row r="122">
          <cell r="A122" t="str">
            <v>HANDS HEAD HEALTH OF UVALDE INC</v>
          </cell>
          <cell r="B122" t="str">
            <v>Community Service</v>
          </cell>
        </row>
        <row r="123">
          <cell r="A123" t="str">
            <v>HARLINGEN AREA</v>
          </cell>
          <cell r="B123" t="str">
            <v>Community Service</v>
          </cell>
        </row>
        <row r="124">
          <cell r="A124" t="str">
            <v>HEARTWALK</v>
          </cell>
          <cell r="B124" t="str">
            <v>Community Service</v>
          </cell>
        </row>
        <row r="125">
          <cell r="A125" t="str">
            <v>HENRY B GONZALEZ ELEMENTARY SCHOOL</v>
          </cell>
          <cell r="B125" t="str">
            <v>Educational</v>
          </cell>
        </row>
        <row r="126">
          <cell r="A126" t="str">
            <v>HIDALGO, CITY OF</v>
          </cell>
          <cell r="B126" t="str">
            <v>Economic Development</v>
          </cell>
        </row>
        <row r="127">
          <cell r="A127" t="str">
            <v>HILDAGO COUNTY</v>
          </cell>
          <cell r="B127" t="str">
            <v>Economic Development</v>
          </cell>
        </row>
        <row r="128">
          <cell r="A128" t="str">
            <v>HILLSIDE LITTLE LEAGUE</v>
          </cell>
          <cell r="B128" t="str">
            <v>Community Service</v>
          </cell>
        </row>
        <row r="129">
          <cell r="A129" t="str">
            <v>HISPANIC EDUCATION PROJECT</v>
          </cell>
          <cell r="B129" t="str">
            <v>Educational</v>
          </cell>
        </row>
        <row r="130">
          <cell r="A130" t="str">
            <v>HOPE LODGE #471</v>
          </cell>
          <cell r="B130" t="str">
            <v>Community Service</v>
          </cell>
        </row>
        <row r="131">
          <cell r="A131" t="str">
            <v>HUMANE SOCIETY</v>
          </cell>
          <cell r="B131" t="str">
            <v>Community Service</v>
          </cell>
        </row>
        <row r="132">
          <cell r="A132" t="str">
            <v>IDP INTERNATIONAL CENTER</v>
          </cell>
          <cell r="B132" t="str">
            <v>Community Service</v>
          </cell>
        </row>
        <row r="133">
          <cell r="A133" t="str">
            <v>IMAGES FOR CONSERVATION FUND</v>
          </cell>
          <cell r="B133" t="str">
            <v>Business</v>
          </cell>
        </row>
        <row r="134">
          <cell r="A134" t="str">
            <v>INEZ COMMUNITY BENEFIT ASSOC</v>
          </cell>
          <cell r="B134" t="str">
            <v>Community Service</v>
          </cell>
        </row>
        <row r="135">
          <cell r="A135" t="str">
            <v>INGLESIDE</v>
          </cell>
          <cell r="B135" t="str">
            <v>Community Service</v>
          </cell>
        </row>
        <row r="136">
          <cell r="A136" t="str">
            <v>ISLAND FOUNDATION INC</v>
          </cell>
          <cell r="B136" t="str">
            <v>Community Service</v>
          </cell>
        </row>
        <row r="137">
          <cell r="A137" t="str">
            <v>JIM HOGG COUNTY FAIR</v>
          </cell>
          <cell r="B137" t="str">
            <v>Community Service</v>
          </cell>
        </row>
        <row r="138">
          <cell r="A138" t="str">
            <v>JIM WELLS COUNTY FAIR ASSOC</v>
          </cell>
          <cell r="B138" t="str">
            <v>Community Service</v>
          </cell>
        </row>
        <row r="139">
          <cell r="A139" t="str">
            <v>JUNIOR SERVICE LEAGUE OF BAY CITY</v>
          </cell>
          <cell r="B139" t="str">
            <v>Community Service</v>
          </cell>
        </row>
        <row r="140">
          <cell r="A140" t="str">
            <v>KARNES CITY</v>
          </cell>
          <cell r="B140" t="str">
            <v>Economic Development</v>
          </cell>
        </row>
        <row r="141">
          <cell r="A141" t="str">
            <v>KARNES COUNTY</v>
          </cell>
          <cell r="B141" t="str">
            <v>Economic Development</v>
          </cell>
        </row>
        <row r="142">
          <cell r="A142" t="str">
            <v>KARNES COUNTY YOUTH SHOW FUND</v>
          </cell>
          <cell r="B142" t="str">
            <v>Community Service</v>
          </cell>
        </row>
        <row r="143">
          <cell r="A143" t="str">
            <v>KAVANAGH, ANTHONY P</v>
          </cell>
          <cell r="B143" t="str">
            <v>Business</v>
          </cell>
        </row>
        <row r="144">
          <cell r="A144" t="str">
            <v>KEEP TEXAS BEAUTIFUL</v>
          </cell>
          <cell r="B144" t="str">
            <v>Community Service</v>
          </cell>
        </row>
        <row r="145">
          <cell r="A145" t="str">
            <v>KENEDY ROTARY CLUB</v>
          </cell>
          <cell r="B145" t="str">
            <v>Community Service</v>
          </cell>
        </row>
        <row r="146">
          <cell r="A146" t="str">
            <v>KINGSVILLE KLENBERG COUNTY</v>
          </cell>
          <cell r="B146" t="str">
            <v>Economic Development</v>
          </cell>
        </row>
        <row r="147">
          <cell r="A147" t="str">
            <v>KIWANIS CLUB</v>
          </cell>
          <cell r="B147" t="str">
            <v>Community Service</v>
          </cell>
        </row>
        <row r="148">
          <cell r="A148" t="str">
            <v>KLEBERG-KENEDY COUNTY</v>
          </cell>
          <cell r="B148" t="str">
            <v>Economic Development</v>
          </cell>
        </row>
        <row r="149">
          <cell r="A149" t="str">
            <v>KNAPP MEDICAL CENTER</v>
          </cell>
          <cell r="B149" t="str">
            <v>Community Service</v>
          </cell>
        </row>
        <row r="150">
          <cell r="A150" t="str">
            <v>LA JOYA ISD TAX OFFICE</v>
          </cell>
          <cell r="B150" t="str">
            <v>Business</v>
          </cell>
        </row>
        <row r="151">
          <cell r="A151" t="str">
            <v>LAREDO CHAMBER OF COMMERCE</v>
          </cell>
          <cell r="B151" t="str">
            <v>Economic Development</v>
          </cell>
        </row>
        <row r="152">
          <cell r="A152" t="str">
            <v>LAREDO DEVELOPMENT FOUNDATION</v>
          </cell>
          <cell r="B152" t="str">
            <v>Economic Development</v>
          </cell>
        </row>
        <row r="153">
          <cell r="A153" t="str">
            <v>LAREDO GATEWAY ROTARY</v>
          </cell>
          <cell r="B153" t="str">
            <v>Community Service</v>
          </cell>
        </row>
        <row r="154">
          <cell r="A154" t="str">
            <v>LAREDO INTERNATIONAL FAIR &amp; EXPOSITION</v>
          </cell>
          <cell r="B154" t="str">
            <v>Economic Development</v>
          </cell>
        </row>
        <row r="155">
          <cell r="A155" t="str">
            <v>LAREDO, CITY OF</v>
          </cell>
          <cell r="B155" t="str">
            <v>Economic Development</v>
          </cell>
        </row>
        <row r="156">
          <cell r="A156" t="str">
            <v>LEAGUE OF WOMEN VOTERS</v>
          </cell>
          <cell r="B156" t="str">
            <v>Community Service</v>
          </cell>
        </row>
        <row r="157">
          <cell r="A157" t="str">
            <v>LEWIS, JENNIFER</v>
          </cell>
          <cell r="B157" t="str">
            <v>Business</v>
          </cell>
        </row>
        <row r="158">
          <cell r="A158" t="str">
            <v>LIVE OAK COUNTY FAIR ASSOCIATION</v>
          </cell>
          <cell r="B158" t="str">
            <v>Community Service</v>
          </cell>
        </row>
        <row r="159">
          <cell r="A159" t="str">
            <v>LOS FRESNOS AREA</v>
          </cell>
          <cell r="B159" t="str">
            <v>Economic Development</v>
          </cell>
        </row>
        <row r="160">
          <cell r="A160" t="str">
            <v>LOST PET HOTLINE</v>
          </cell>
          <cell r="B160" t="str">
            <v>Community Service</v>
          </cell>
        </row>
        <row r="161">
          <cell r="A161" t="str">
            <v>LOWER RIO GRANDE VALLEY</v>
          </cell>
          <cell r="B161" t="str">
            <v>Economic Development</v>
          </cell>
        </row>
        <row r="162">
          <cell r="A162" t="str">
            <v>MAKE-A-WISH FOUNDATION</v>
          </cell>
          <cell r="B162" t="str">
            <v>Community Service</v>
          </cell>
        </row>
        <row r="163">
          <cell r="A163" t="str">
            <v>MARCH OF DIMES WALK AMERICA</v>
          </cell>
          <cell r="B163" t="str">
            <v>Community Service</v>
          </cell>
        </row>
        <row r="164">
          <cell r="A164" t="str">
            <v>MATAGORDA COUNTY 100 CLUB</v>
          </cell>
          <cell r="B164" t="str">
            <v>Economic Development</v>
          </cell>
        </row>
        <row r="165">
          <cell r="A165" t="str">
            <v>MATAGORDA COUNTY FAIR &amp; LIVESTOCK ASSN</v>
          </cell>
          <cell r="B165" t="str">
            <v>Community Service</v>
          </cell>
        </row>
        <row r="166">
          <cell r="A166" t="str">
            <v>MATAGORDA COUNTY UNITED WAY</v>
          </cell>
          <cell r="B166" t="str">
            <v>Community Service</v>
          </cell>
        </row>
        <row r="167">
          <cell r="A167" t="str">
            <v>MCALLEN CHAMBER OF COMMERCE</v>
          </cell>
          <cell r="B167" t="str">
            <v>Economic Development</v>
          </cell>
        </row>
        <row r="168">
          <cell r="A168" t="str">
            <v>MCALLEN CRIME STOPPERS</v>
          </cell>
          <cell r="B168" t="str">
            <v>Community Service</v>
          </cell>
        </row>
        <row r="169">
          <cell r="A169" t="str">
            <v>MCALLEN EDUCATION FOUNDATION</v>
          </cell>
          <cell r="B169" t="str">
            <v>Educational</v>
          </cell>
        </row>
        <row r="170">
          <cell r="A170" t="str">
            <v>MCALLEN EVENING LIONS CLUB</v>
          </cell>
          <cell r="B170" t="str">
            <v>Community Service</v>
          </cell>
        </row>
        <row r="171">
          <cell r="A171" t="str">
            <v>MCALLEN HIGH SCHOOL</v>
          </cell>
          <cell r="B171" t="str">
            <v>Educational</v>
          </cell>
        </row>
        <row r="172">
          <cell r="A172" t="str">
            <v>MCALLEN HISPANIC CHAMBER OF</v>
          </cell>
          <cell r="B172" t="str">
            <v>Community Service</v>
          </cell>
        </row>
        <row r="173">
          <cell r="A173" t="str">
            <v>MCALLEN ISD</v>
          </cell>
          <cell r="B173" t="str">
            <v>Economic Development</v>
          </cell>
        </row>
        <row r="174">
          <cell r="A174" t="str">
            <v>MCALLEN LIONS CLUB</v>
          </cell>
          <cell r="B174" t="str">
            <v>Community Service</v>
          </cell>
        </row>
        <row r="175">
          <cell r="A175" t="str">
            <v>MCALLEN MEMORIAL</v>
          </cell>
          <cell r="B175" t="str">
            <v>Community Service</v>
          </cell>
        </row>
        <row r="176">
          <cell r="A176" t="str">
            <v>MCALLEN, CITY OF</v>
          </cell>
          <cell r="B176" t="str">
            <v>Economic Development</v>
          </cell>
        </row>
        <row r="177">
          <cell r="A177" t="str">
            <v>MEALS FOR THE ELDERLY</v>
          </cell>
          <cell r="B177" t="str">
            <v>Community Service</v>
          </cell>
        </row>
        <row r="178">
          <cell r="A178" t="str">
            <v>MEMORIAL HIGH SCHOOL</v>
          </cell>
          <cell r="B178" t="str">
            <v>Educational</v>
          </cell>
        </row>
        <row r="179">
          <cell r="A179" t="str">
            <v>MEMORIAL VIPER FOOTBALL BOOSTER CLUB</v>
          </cell>
          <cell r="B179" t="str">
            <v>Community Service</v>
          </cell>
        </row>
        <row r="180">
          <cell r="A180" t="str">
            <v>MEXICAN FOLKLORE SCHOOL OF DANCE</v>
          </cell>
          <cell r="B180" t="str">
            <v>Educational</v>
          </cell>
        </row>
        <row r="181">
          <cell r="A181" t="str">
            <v>MINORITY &amp; BUSINESS ALLIANCE</v>
          </cell>
          <cell r="B181" t="str">
            <v>Economic Development</v>
          </cell>
        </row>
        <row r="182">
          <cell r="A182" t="str">
            <v>MISSION BOYS &amp; GIRLS CLUB</v>
          </cell>
          <cell r="B182" t="str">
            <v>Community Service</v>
          </cell>
        </row>
        <row r="183">
          <cell r="A183" t="str">
            <v>MISSION CHAMBER OF COMMERCE</v>
          </cell>
          <cell r="B183" t="str">
            <v>Economic Development</v>
          </cell>
        </row>
        <row r="184">
          <cell r="A184" t="str">
            <v>MISSION CONSOLIDATED ISD</v>
          </cell>
          <cell r="B184" t="str">
            <v>Community Service</v>
          </cell>
        </row>
        <row r="185">
          <cell r="A185" t="str">
            <v>MISSION CRIME STOPPERS</v>
          </cell>
          <cell r="B185" t="str">
            <v>Community Service</v>
          </cell>
        </row>
        <row r="186">
          <cell r="A186" t="str">
            <v>MISSION FUTURE FARMERS OF AMERICA (FFA)</v>
          </cell>
          <cell r="B186" t="str">
            <v>Educational</v>
          </cell>
        </row>
        <row r="187">
          <cell r="A187" t="str">
            <v>MISSION HIGH SCHOOL</v>
          </cell>
          <cell r="B187" t="str">
            <v>Educational</v>
          </cell>
        </row>
        <row r="188">
          <cell r="A188" t="str">
            <v>MISSION HOUSING AUTHORITY</v>
          </cell>
          <cell r="B188" t="str">
            <v>Community Service</v>
          </cell>
        </row>
        <row r="189">
          <cell r="A189" t="str">
            <v>MISSION JUNIOR SERVICE LEAGUE</v>
          </cell>
          <cell r="B189" t="str">
            <v>Community Service</v>
          </cell>
        </row>
        <row r="190">
          <cell r="A190" t="str">
            <v>MISSION OF HOPE</v>
          </cell>
          <cell r="B190" t="str">
            <v>Community Service</v>
          </cell>
        </row>
        <row r="191">
          <cell r="A191" t="str">
            <v>MISSION ROTARY CLUB</v>
          </cell>
          <cell r="B191" t="str">
            <v>Community Service</v>
          </cell>
        </row>
        <row r="192">
          <cell r="A192" t="str">
            <v>MISSION, CITY OF</v>
          </cell>
          <cell r="B192" t="str">
            <v>Economic Development</v>
          </cell>
        </row>
        <row r="193">
          <cell r="A193" t="str">
            <v>MISSION-MCALLEN BEEF SYNDICATE</v>
          </cell>
          <cell r="B193" t="str">
            <v>Economic Development</v>
          </cell>
        </row>
        <row r="194">
          <cell r="A194" t="str">
            <v>MONTEITH, SHERRI A</v>
          </cell>
          <cell r="B194" t="str">
            <v>Business</v>
          </cell>
        </row>
        <row r="195">
          <cell r="A195" t="str">
            <v>MULTIPLE SCLEROSIS SOCIETY</v>
          </cell>
          <cell r="B195" t="str">
            <v>Community Service</v>
          </cell>
        </row>
        <row r="196">
          <cell r="A196" t="str">
            <v>MUSCULAR DYSTROPHY ASSOCIATION</v>
          </cell>
          <cell r="B196" t="str">
            <v>Community Service</v>
          </cell>
        </row>
        <row r="197">
          <cell r="A197" t="str">
            <v>MUSEUM OF SOUTH TEXAS HISTORY</v>
          </cell>
          <cell r="B197" t="str">
            <v>Educational</v>
          </cell>
        </row>
        <row r="198">
          <cell r="A198" t="str">
            <v>NAACP - Corpus Christi Chapter</v>
          </cell>
          <cell r="B198" t="str">
            <v>Business</v>
          </cell>
        </row>
        <row r="199">
          <cell r="A199" t="str">
            <v>NADA KNIGHTS OF COLUMBUS</v>
          </cell>
          <cell r="B199" t="str">
            <v>Community Service</v>
          </cell>
        </row>
        <row r="200">
          <cell r="A200" t="str">
            <v>NATIONAL COAL COUNCIL</v>
          </cell>
          <cell r="B200" t="str">
            <v>Business</v>
          </cell>
        </row>
        <row r="201">
          <cell r="A201" t="str">
            <v>NATIONAL CONFERENCE OF STATE</v>
          </cell>
          <cell r="B201" t="str">
            <v>Business</v>
          </cell>
        </row>
        <row r="202">
          <cell r="A202" t="str">
            <v>NATIONAL FUEL FUNDS NETWORK</v>
          </cell>
          <cell r="B202" t="str">
            <v>Business</v>
          </cell>
        </row>
        <row r="203">
          <cell r="A203" t="str">
            <v>NATIONAL MULTIPLE SCLEROSIS SOCIETY</v>
          </cell>
          <cell r="B203" t="str">
            <v>Community Service</v>
          </cell>
        </row>
        <row r="204">
          <cell r="A204" t="str">
            <v>NATIONAL PRESS FOUNDATION</v>
          </cell>
          <cell r="B204" t="str">
            <v>Business</v>
          </cell>
        </row>
        <row r="205">
          <cell r="A205" t="str">
            <v>NATURAL RESOURCES OF TEXAS</v>
          </cell>
          <cell r="B205" t="str">
            <v>Community Service</v>
          </cell>
        </row>
        <row r="206">
          <cell r="A206" t="str">
            <v>NATURE CONSERVANCY</v>
          </cell>
          <cell r="B206" t="str">
            <v>Educational</v>
          </cell>
        </row>
        <row r="207">
          <cell r="A207" t="str">
            <v>NAVY LEAGUE OF THE UNITED STATES</v>
          </cell>
          <cell r="B207" t="str">
            <v>Business</v>
          </cell>
        </row>
        <row r="208">
          <cell r="A208" t="str">
            <v>NCSL</v>
          </cell>
          <cell r="B208" t="str">
            <v>Community Service</v>
          </cell>
        </row>
        <row r="209">
          <cell r="A209" t="str">
            <v>NEW YORK FINANCIAL WRITERS ASSOCIATION</v>
          </cell>
          <cell r="B209" t="str">
            <v>Business</v>
          </cell>
        </row>
        <row r="210">
          <cell r="A210" t="str">
            <v>NORTH AMERICAN</v>
          </cell>
          <cell r="B210" t="str">
            <v>Business</v>
          </cell>
        </row>
        <row r="211">
          <cell r="A211" t="str">
            <v>NORTHSIDE JUNETEENTH COMMITTEE</v>
          </cell>
          <cell r="B211" t="str">
            <v>Community Service</v>
          </cell>
        </row>
        <row r="212">
          <cell r="A212" t="str">
            <v>NUECES COUNTY</v>
          </cell>
          <cell r="B212" t="str">
            <v>Economic Development</v>
          </cell>
        </row>
        <row r="213">
          <cell r="A213" t="str">
            <v>NUECES COUNTY COMMUNITY ACTION AGENCY</v>
          </cell>
          <cell r="B213" t="str">
            <v>Community Service</v>
          </cell>
        </row>
        <row r="214">
          <cell r="A214" t="str">
            <v>NWNC PONY LEAGUE</v>
          </cell>
          <cell r="B214" t="str">
            <v>Community Service</v>
          </cell>
        </row>
        <row r="215">
          <cell r="A215" t="str">
            <v>OCEAN TRUST</v>
          </cell>
          <cell r="B215" t="str">
            <v>Economic Development</v>
          </cell>
        </row>
        <row r="216">
          <cell r="A216" t="str">
            <v>OLE LANDMARK COMMITTEE</v>
          </cell>
          <cell r="B216" t="str">
            <v>Community Service</v>
          </cell>
        </row>
        <row r="217">
          <cell r="A217" t="str">
            <v>OPERATION GAME THIEF</v>
          </cell>
          <cell r="B217" t="str">
            <v>Community Service</v>
          </cell>
        </row>
        <row r="218">
          <cell r="A218" t="str">
            <v>OPTIMIST FOUNDATION</v>
          </cell>
          <cell r="B218" t="str">
            <v>Community Service</v>
          </cell>
        </row>
        <row r="219">
          <cell r="A219" t="str">
            <v>OSO PONY BASEBALL</v>
          </cell>
          <cell r="B219" t="str">
            <v>Community Service</v>
          </cell>
        </row>
        <row r="220">
          <cell r="A220" t="str">
            <v>PADRE LITTLE &amp; SENIOR LEAGUE</v>
          </cell>
          <cell r="B220" t="str">
            <v>Community Service</v>
          </cell>
        </row>
        <row r="221">
          <cell r="A221" t="str">
            <v>PALACIOS BABE RUTH</v>
          </cell>
          <cell r="B221" t="str">
            <v>Community Service</v>
          </cell>
        </row>
        <row r="222">
          <cell r="A222" t="str">
            <v>PALACIOS CHAMBER OF COMMERCE</v>
          </cell>
          <cell r="B222" t="str">
            <v>Economic Development</v>
          </cell>
        </row>
        <row r="223">
          <cell r="A223" t="str">
            <v>PALMER DRUG ABUSE PROGRAM</v>
          </cell>
          <cell r="B223" t="str">
            <v>Community Service</v>
          </cell>
        </row>
        <row r="224">
          <cell r="A224" t="str">
            <v>PALMVIEW,CITY OF</v>
          </cell>
          <cell r="B224" t="str">
            <v>Economic Development</v>
          </cell>
        </row>
        <row r="225">
          <cell r="A225" t="str">
            <v>PEOPLE TO PEOPLE</v>
          </cell>
          <cell r="B225" t="str">
            <v>Educational</v>
          </cell>
        </row>
        <row r="226">
          <cell r="A226" t="str">
            <v>PETTUS ISD</v>
          </cell>
          <cell r="B226" t="str">
            <v>Community Service</v>
          </cell>
        </row>
        <row r="227">
          <cell r="A227" t="str">
            <v>PHARR CHAMBER OF COMMERCE</v>
          </cell>
          <cell r="B227" t="str">
            <v>Economic Development</v>
          </cell>
        </row>
        <row r="228">
          <cell r="A228" t="str">
            <v>PHARR, CITY OF</v>
          </cell>
          <cell r="B228" t="str">
            <v>Economic Development</v>
          </cell>
        </row>
        <row r="229">
          <cell r="A229" t="str">
            <v>PHARR-SAN JUAN-ALAMO ISD</v>
          </cell>
          <cell r="B229" t="str">
            <v>Community Service</v>
          </cell>
        </row>
        <row r="230">
          <cell r="A230" t="str">
            <v>PODER</v>
          </cell>
          <cell r="B230" t="str">
            <v>Economic Development</v>
          </cell>
        </row>
        <row r="231">
          <cell r="A231" t="str">
            <v>PORT MANSFIELD</v>
          </cell>
          <cell r="B231" t="str">
            <v>Economic Development</v>
          </cell>
        </row>
        <row r="232">
          <cell r="A232" t="str">
            <v>POTEET ROTARY CLUB</v>
          </cell>
          <cell r="B232" t="str">
            <v>Community Service</v>
          </cell>
        </row>
        <row r="233">
          <cell r="A233" t="str">
            <v>PRO ARTS COLLECTIVE</v>
          </cell>
          <cell r="B233" t="str">
            <v>Educational</v>
          </cell>
        </row>
        <row r="234">
          <cell r="A234" t="str">
            <v>PUBLIC COMPANY ACCOUNTING OVERSIGHT</v>
          </cell>
          <cell r="B234" t="str">
            <v>Business</v>
          </cell>
        </row>
        <row r="235">
          <cell r="A235" t="str">
            <v>PUBLIC RADIO RGV</v>
          </cell>
          <cell r="B235" t="str">
            <v>Community Service</v>
          </cell>
        </row>
        <row r="236">
          <cell r="A236" t="str">
            <v>RAUL YZAGUIRRE CHARTER SCHOOL</v>
          </cell>
          <cell r="B236" t="str">
            <v>Educational</v>
          </cell>
        </row>
        <row r="237">
          <cell r="A237" t="str">
            <v>REFUGIO, TOWN OF</v>
          </cell>
          <cell r="B237" t="str">
            <v>Economic Development</v>
          </cell>
        </row>
        <row r="238">
          <cell r="A238" t="str">
            <v>RICHARD KING HIGH SCHOOL</v>
          </cell>
          <cell r="B238" t="str">
            <v>Educational</v>
          </cell>
        </row>
        <row r="239">
          <cell r="A239" t="str">
            <v>RIO GRANDE CITY</v>
          </cell>
          <cell r="B239" t="str">
            <v>Economic Development</v>
          </cell>
        </row>
        <row r="240">
          <cell r="A240" t="str">
            <v>RIO GRANDE COUNCIL - B S A</v>
          </cell>
          <cell r="B240" t="str">
            <v>Community Service</v>
          </cell>
        </row>
        <row r="241">
          <cell r="A241" t="str">
            <v>RIO GRANDE VALLEY</v>
          </cell>
          <cell r="B241" t="str">
            <v>Community Service</v>
          </cell>
        </row>
        <row r="242">
          <cell r="A242" t="str">
            <v>RIO GRANDE VALLEY LIVESTOCK SHOW</v>
          </cell>
          <cell r="B242" t="str">
            <v>Community Service</v>
          </cell>
        </row>
        <row r="243">
          <cell r="A243" t="str">
            <v>ROCKPORT PROJECT GRADUATION</v>
          </cell>
          <cell r="B243" t="str">
            <v>Educational</v>
          </cell>
        </row>
        <row r="244">
          <cell r="A244" t="str">
            <v>ROCKPORT VOLUNTEER FIRE DEPARTMENT</v>
          </cell>
          <cell r="B244" t="str">
            <v>Community Service</v>
          </cell>
        </row>
        <row r="245">
          <cell r="A245" t="str">
            <v>ROMA INDEPENDENT SCHOOL DISTRICT</v>
          </cell>
          <cell r="B245" t="str">
            <v>Educational</v>
          </cell>
        </row>
        <row r="246">
          <cell r="A246" t="str">
            <v>ROMA LITTLE LEAGUE</v>
          </cell>
          <cell r="B246" t="str">
            <v>Community Service</v>
          </cell>
        </row>
        <row r="247">
          <cell r="A247" t="str">
            <v>RONALD MCDONALD HOUSE CHARITIES</v>
          </cell>
          <cell r="B247" t="str">
            <v>Community Service</v>
          </cell>
        </row>
        <row r="248">
          <cell r="A248" t="str">
            <v>ROTARY CLUB</v>
          </cell>
          <cell r="B248" t="str">
            <v>Community Service</v>
          </cell>
        </row>
        <row r="249">
          <cell r="A249" t="str">
            <v>ROTARY INTERNATIONAL</v>
          </cell>
          <cell r="B249" t="str">
            <v>Community Service</v>
          </cell>
        </row>
        <row r="250">
          <cell r="A250" t="str">
            <v>RYAN GIBSON FOUNDATION</v>
          </cell>
          <cell r="B250" t="str">
            <v>Community Service</v>
          </cell>
        </row>
        <row r="251">
          <cell r="A251" t="str">
            <v>SAMS CLUB</v>
          </cell>
          <cell r="B251" t="str">
            <v>Business</v>
          </cell>
        </row>
        <row r="252">
          <cell r="A252" t="str">
            <v>SAN BENITO</v>
          </cell>
          <cell r="B252" t="str">
            <v>Economic Development</v>
          </cell>
        </row>
        <row r="253">
          <cell r="A253" t="str">
            <v>SAN JUAN NURSING HOME INC</v>
          </cell>
          <cell r="B253" t="str">
            <v>Community Service</v>
          </cell>
        </row>
        <row r="254">
          <cell r="A254" t="str">
            <v>SAN PATRICIO COUNTY</v>
          </cell>
          <cell r="B254" t="str">
            <v>Economic Development</v>
          </cell>
        </row>
        <row r="255">
          <cell r="A255" t="str">
            <v>SEBASTIAN PONY EXPRESS</v>
          </cell>
          <cell r="B255" t="str">
            <v>Community Service</v>
          </cell>
        </row>
        <row r="256">
          <cell r="A256" t="str">
            <v>SENATE HISPANIC RESEARCH COUNCIL INC</v>
          </cell>
          <cell r="B256" t="str">
            <v>Community Service</v>
          </cell>
        </row>
        <row r="257">
          <cell r="A257" t="str">
            <v>Senator Eddie Lucio Scholarship Fund</v>
          </cell>
          <cell r="B257" t="str">
            <v>Educational</v>
          </cell>
        </row>
        <row r="258">
          <cell r="A258" t="str">
            <v>SINTON</v>
          </cell>
          <cell r="B258" t="str">
            <v>Economic Development</v>
          </cell>
        </row>
        <row r="259">
          <cell r="A259" t="str">
            <v>SINTON INDEPENDENT SCHOOL DISTRICT</v>
          </cell>
          <cell r="B259" t="str">
            <v>Educational</v>
          </cell>
        </row>
        <row r="260">
          <cell r="A260" t="str">
            <v>SINTON KIWANIS CLUB</v>
          </cell>
          <cell r="B260" t="str">
            <v>Community Service</v>
          </cell>
        </row>
        <row r="261">
          <cell r="A261" t="str">
            <v>SKIDMORE TYNAN HIGH SCHOOL</v>
          </cell>
          <cell r="B261" t="str">
            <v>Educational</v>
          </cell>
        </row>
        <row r="262">
          <cell r="A262" t="str">
            <v>SLC</v>
          </cell>
          <cell r="B262" t="str">
            <v>Community Service</v>
          </cell>
        </row>
        <row r="263">
          <cell r="A263" t="str">
            <v>SODEXHO INC &amp; AFFILIATES</v>
          </cell>
          <cell r="B263" t="str">
            <v>Business</v>
          </cell>
        </row>
        <row r="264">
          <cell r="A264" t="str">
            <v>SOUTH ROCKPORT NEIGHBORS</v>
          </cell>
          <cell r="B264" t="str">
            <v>Community Service</v>
          </cell>
        </row>
        <row r="265">
          <cell r="A265" t="str">
            <v>SOUTH TEXAS ACADEMIC RISING SCHOLARS</v>
          </cell>
          <cell r="B265" t="str">
            <v>Educational</v>
          </cell>
        </row>
        <row r="266">
          <cell r="A266" t="str">
            <v>SOUTH TEXAS AGRICULTURE ROUND-UP</v>
          </cell>
          <cell r="B266" t="str">
            <v>Educational</v>
          </cell>
        </row>
        <row r="267">
          <cell r="A267" t="str">
            <v>SOUTH TEXAS CELEBRITY WEEKEND</v>
          </cell>
          <cell r="B267" t="str">
            <v>Community Service</v>
          </cell>
        </row>
        <row r="268">
          <cell r="A268" t="str">
            <v>SOUTH TEXAS CHARIOTS</v>
          </cell>
          <cell r="B268" t="str">
            <v>Community Service</v>
          </cell>
        </row>
        <row r="269">
          <cell r="A269" t="str">
            <v>SOUTH TEXAS CIVIL RIGHTS PROJECT</v>
          </cell>
          <cell r="B269" t="str">
            <v>Educational</v>
          </cell>
        </row>
        <row r="270">
          <cell r="A270" t="str">
            <v>SOUTH TEXAS ISD EDUCATION FOUNDATION</v>
          </cell>
          <cell r="B270" t="str">
            <v>Educational</v>
          </cell>
        </row>
        <row r="271">
          <cell r="A271" t="str">
            <v>SOUTH TEXAS PUBLIC BROADCASTING</v>
          </cell>
          <cell r="B271" t="str">
            <v>Community Service</v>
          </cell>
        </row>
        <row r="272">
          <cell r="A272" t="str">
            <v>SOUTH TEXAS RURAL HEALTH SERVICES INC</v>
          </cell>
          <cell r="B272" t="str">
            <v>Community Service</v>
          </cell>
        </row>
        <row r="273">
          <cell r="A273" t="str">
            <v>SOUTH TEXAS TRAIL RIDERS INC</v>
          </cell>
          <cell r="B273" t="str">
            <v>Community Service</v>
          </cell>
        </row>
        <row r="274">
          <cell r="A274" t="str">
            <v>SOUTH TEXAS WALKING CLUB</v>
          </cell>
          <cell r="B274" t="str">
            <v>Community Service</v>
          </cell>
        </row>
        <row r="275">
          <cell r="A275" t="str">
            <v>SPARKLING CITY CHAPTER SWEET ADELINES</v>
          </cell>
          <cell r="B275" t="str">
            <v>Community Service</v>
          </cell>
        </row>
        <row r="276">
          <cell r="A276" t="str">
            <v>SS CYRIL &amp; METHODIUS</v>
          </cell>
          <cell r="B276" t="str">
            <v>Community Service</v>
          </cell>
        </row>
        <row r="277">
          <cell r="A277" t="str">
            <v>ST HENRY DE OSSO FAMILY PROJECT</v>
          </cell>
          <cell r="B277" t="str">
            <v>Community Service</v>
          </cell>
        </row>
        <row r="278">
          <cell r="A278" t="str">
            <v>ST JOSEPH HIGH SCHOOL</v>
          </cell>
          <cell r="B278" t="str">
            <v>Educational</v>
          </cell>
        </row>
        <row r="279">
          <cell r="A279" t="str">
            <v>STAR OF TEXAS FAIR &amp; RODEO</v>
          </cell>
          <cell r="B279" t="str">
            <v>Community Service</v>
          </cell>
        </row>
        <row r="280">
          <cell r="A280" t="str">
            <v>STCC EDUCATION FOUNDATION</v>
          </cell>
          <cell r="B280" t="str">
            <v>Educational</v>
          </cell>
        </row>
        <row r="281">
          <cell r="A281" t="str">
            <v>SUSAN G KOMEN BREAST CANCER FOUNDATION</v>
          </cell>
          <cell r="B281" t="str">
            <v>Community Service</v>
          </cell>
        </row>
        <row r="282">
          <cell r="A282" t="str">
            <v>TAMACC EDUCATIONAL DEVELOPMENT</v>
          </cell>
          <cell r="B282" t="str">
            <v>Educational</v>
          </cell>
        </row>
        <row r="283">
          <cell r="A283" t="str">
            <v>TEACH FOR AMERICA</v>
          </cell>
          <cell r="B283" t="str">
            <v>Educational</v>
          </cell>
        </row>
        <row r="284">
          <cell r="A284" t="str">
            <v>TEACH THE CHILDREN</v>
          </cell>
          <cell r="B284" t="str">
            <v>Educational</v>
          </cell>
        </row>
        <row r="285">
          <cell r="A285" t="str">
            <v>TEXAS A &amp; M INTERNATIONAL</v>
          </cell>
          <cell r="B285" t="str">
            <v>Educational</v>
          </cell>
        </row>
        <row r="286">
          <cell r="A286" t="str">
            <v>TEXAS A &amp; M UNIVERSITY</v>
          </cell>
          <cell r="B286" t="str">
            <v>Educational</v>
          </cell>
        </row>
        <row r="287">
          <cell r="A287" t="str">
            <v>TEXAS A &amp; M UNIVERSITY-KINGSVILLE</v>
          </cell>
          <cell r="B287" t="str">
            <v>Educational</v>
          </cell>
        </row>
        <row r="288">
          <cell r="A288" t="str">
            <v>TEXAS ALLIANCE OF BOYS &amp; GIRLS CLUBS</v>
          </cell>
          <cell r="B288" t="str">
            <v>Community Service</v>
          </cell>
        </row>
        <row r="289">
          <cell r="A289" t="str">
            <v>TEXAS BUSINESS &amp; EDUCATION</v>
          </cell>
          <cell r="B289" t="str">
            <v>Educational</v>
          </cell>
        </row>
        <row r="290">
          <cell r="A290" t="str">
            <v>TEXAS CITY</v>
          </cell>
          <cell r="B290" t="str">
            <v>Economic Development</v>
          </cell>
        </row>
        <row r="291">
          <cell r="A291" t="str">
            <v>TEXAS CLEAN COAL TECHNOLOGY FOUNDATION</v>
          </cell>
          <cell r="B291" t="str">
            <v>Economic Development</v>
          </cell>
        </row>
        <row r="292">
          <cell r="A292" t="str">
            <v>TEXAS CONFERENCE FOR WOMEN</v>
          </cell>
          <cell r="B292" t="str">
            <v>Community Service</v>
          </cell>
        </row>
        <row r="293">
          <cell r="A293" t="str">
            <v>TEXAS CONSERVATIVE COALITION</v>
          </cell>
          <cell r="B293" t="str">
            <v>Community Service</v>
          </cell>
        </row>
        <row r="294">
          <cell r="A294" t="str">
            <v>TEXAS ECONOMIC DEVELOPMENT CORP</v>
          </cell>
          <cell r="B294" t="str">
            <v>Economic Development</v>
          </cell>
        </row>
        <row r="295">
          <cell r="A295" t="str">
            <v>TEXAS GAME WARDEN ASSOCIATION</v>
          </cell>
          <cell r="B295" t="str">
            <v>Community Service</v>
          </cell>
        </row>
        <row r="296">
          <cell r="A296" t="str">
            <v>TEXAS LEGISLATIVE SPORTSMANS CAUCUS</v>
          </cell>
          <cell r="B296" t="str">
            <v>Business</v>
          </cell>
        </row>
        <row r="297">
          <cell r="A297" t="str">
            <v>TEXAS MARITIME MUSEUM</v>
          </cell>
          <cell r="B297" t="str">
            <v>Educational</v>
          </cell>
        </row>
        <row r="298">
          <cell r="A298" t="str">
            <v>TEXAS MIGRANT COUNCIL INC</v>
          </cell>
          <cell r="B298" t="str">
            <v>Community Service</v>
          </cell>
        </row>
        <row r="299">
          <cell r="A299" t="str">
            <v>TEXAS STATE AQUARIUM</v>
          </cell>
          <cell r="B299" t="str">
            <v>Educational</v>
          </cell>
        </row>
        <row r="300">
          <cell r="A300" t="str">
            <v>TEXAS STATE TECHNICAL COLLEGE</v>
          </cell>
          <cell r="B300" t="str">
            <v>Educational</v>
          </cell>
        </row>
        <row r="301">
          <cell r="A301" t="str">
            <v>TEXAS TAXPAYERS &amp; RESEARCH</v>
          </cell>
          <cell r="B301" t="str">
            <v>Business</v>
          </cell>
        </row>
        <row r="302">
          <cell r="A302" t="str">
            <v>TEXAS TROUBLE</v>
          </cell>
          <cell r="B302" t="str">
            <v>Business</v>
          </cell>
        </row>
        <row r="303">
          <cell r="A303" t="str">
            <v>TEXAS ZOO</v>
          </cell>
          <cell r="B303" t="str">
            <v>Educational</v>
          </cell>
        </row>
        <row r="304">
          <cell r="A304" t="str">
            <v>TEXASONE</v>
          </cell>
          <cell r="B304" t="str">
            <v>Business</v>
          </cell>
        </row>
        <row r="305">
          <cell r="A305" t="str">
            <v>THE UNIVERSITY OF TEXAS</v>
          </cell>
          <cell r="B305" t="str">
            <v>Educational</v>
          </cell>
        </row>
        <row r="306">
          <cell r="A306" t="str">
            <v>THIS SI BOYS &amp; GIRLS CLUB OF</v>
          </cell>
          <cell r="B306" t="str">
            <v>Community Service</v>
          </cell>
        </row>
        <row r="307">
          <cell r="A307" t="str">
            <v>TSD BOOSTER CLUB</v>
          </cell>
          <cell r="B307" t="str">
            <v>Community Service</v>
          </cell>
        </row>
        <row r="308">
          <cell r="A308" t="str">
            <v>UNITED ENGINEERING &amp; TECHNOLOGY MAGNET</v>
          </cell>
          <cell r="B308" t="str">
            <v>Educational</v>
          </cell>
        </row>
        <row r="309">
          <cell r="A309" t="str">
            <v>UNITED WAY</v>
          </cell>
          <cell r="B309" t="str">
            <v>Community Service</v>
          </cell>
        </row>
        <row r="310">
          <cell r="A310" t="str">
            <v>UNITED WAY OF LAREDO INC</v>
          </cell>
          <cell r="B310" t="str">
            <v>Community Service</v>
          </cell>
        </row>
        <row r="311">
          <cell r="A311" t="str">
            <v>UNITED WAY OF METRO DALLAS</v>
          </cell>
          <cell r="B311" t="str">
            <v>Community Service</v>
          </cell>
        </row>
        <row r="312">
          <cell r="A312" t="str">
            <v>UNITED WAY OF NORTHERN CAMERON COUNTY</v>
          </cell>
          <cell r="B312" t="str">
            <v>Community Service</v>
          </cell>
        </row>
        <row r="313">
          <cell r="A313" t="str">
            <v>UNITED WAY OF SOUTH TEXAS</v>
          </cell>
          <cell r="B313" t="str">
            <v>Community Service</v>
          </cell>
        </row>
        <row r="314">
          <cell r="A314" t="str">
            <v>UNITED WAY OF THE COASTAL BEND</v>
          </cell>
          <cell r="B314" t="str">
            <v>Community Service</v>
          </cell>
        </row>
        <row r="315">
          <cell r="A315" t="str">
            <v>UNIVERSAL LITTLE LEAGUE</v>
          </cell>
          <cell r="B315" t="str">
            <v>Community Service</v>
          </cell>
        </row>
        <row r="316">
          <cell r="A316" t="str">
            <v>UNIVERSITY OF SOUTH FLORIDA</v>
          </cell>
          <cell r="B316" t="str">
            <v>Educational</v>
          </cell>
        </row>
        <row r="317">
          <cell r="A317" t="str">
            <v>UNIVERSITY OF SOUTHERN INDIANA</v>
          </cell>
          <cell r="B317" t="str">
            <v>Educational</v>
          </cell>
        </row>
        <row r="318">
          <cell r="A318" t="str">
            <v>UNIVERSITY OF ST THOMAS</v>
          </cell>
          <cell r="B318" t="str">
            <v>Educational</v>
          </cell>
        </row>
        <row r="319">
          <cell r="A319" t="str">
            <v>UNIVERSITY OF TEXAS</v>
          </cell>
          <cell r="B319" t="str">
            <v>Educational</v>
          </cell>
        </row>
        <row r="320">
          <cell r="A320" t="str">
            <v>UNIVERSITY OF TOLEDO FOUNDATION</v>
          </cell>
          <cell r="B320" t="str">
            <v>Educational</v>
          </cell>
        </row>
        <row r="321">
          <cell r="A321" t="str">
            <v>UNIVERSITY OF TULSA</v>
          </cell>
          <cell r="B321" t="str">
            <v>Educational</v>
          </cell>
        </row>
        <row r="322">
          <cell r="A322" t="str">
            <v>UNIVERSITY OF VERMONT</v>
          </cell>
          <cell r="B322" t="str">
            <v>Educational</v>
          </cell>
        </row>
        <row r="323">
          <cell r="A323" t="str">
            <v>UNIVERSITY OF VIRGINIA</v>
          </cell>
          <cell r="B323" t="str">
            <v>Educational</v>
          </cell>
        </row>
        <row r="324">
          <cell r="A324" t="str">
            <v>UNIVERSITY OF WYOMING FOUNDATION</v>
          </cell>
          <cell r="B324" t="str">
            <v>Educational</v>
          </cell>
        </row>
        <row r="325">
          <cell r="A325" t="str">
            <v>Unreconciled</v>
          </cell>
          <cell r="B325" t="str">
            <v>Business</v>
          </cell>
        </row>
        <row r="326">
          <cell r="A326" t="str">
            <v>URBAN COUNTY LEADERSHIP</v>
          </cell>
          <cell r="B326" t="str">
            <v>Community Service</v>
          </cell>
        </row>
        <row r="327">
          <cell r="A327" t="str">
            <v>URSULINE COLLEGE</v>
          </cell>
          <cell r="B327" t="str">
            <v>Educational</v>
          </cell>
        </row>
        <row r="328">
          <cell r="A328" t="str">
            <v>US AIR FORCE ACADEMY</v>
          </cell>
          <cell r="B328" t="str">
            <v>Educational</v>
          </cell>
        </row>
        <row r="329">
          <cell r="A329" t="str">
            <v>US MERCHANT MARINE ALUMNI FOUNDATION</v>
          </cell>
          <cell r="B329" t="str">
            <v>Educational</v>
          </cell>
        </row>
        <row r="330">
          <cell r="A330" t="str">
            <v>US TOO PROSTATE SUPPORT GROUP</v>
          </cell>
          <cell r="B330" t="str">
            <v>Community Service</v>
          </cell>
        </row>
        <row r="331">
          <cell r="A331" t="str">
            <v>USS LEXINGTON MUSEUM ON THE BAY</v>
          </cell>
          <cell r="B331" t="str">
            <v>Educational</v>
          </cell>
        </row>
        <row r="332">
          <cell r="A332" t="str">
            <v>UTILITY ECONOMIC DEVELOPMENT ASSOCIATION</v>
          </cell>
          <cell r="B332" t="str">
            <v>Economic Development</v>
          </cell>
        </row>
        <row r="333">
          <cell r="A333" t="str">
            <v>UTILITY WORKERS OF AMERICA</v>
          </cell>
          <cell r="B333" t="str">
            <v>Business</v>
          </cell>
        </row>
        <row r="334">
          <cell r="A334" t="str">
            <v>UVALDE COMMUNITY CHEST</v>
          </cell>
          <cell r="B334" t="str">
            <v>Community Service</v>
          </cell>
        </row>
        <row r="335">
          <cell r="A335" t="str">
            <v>UVALDE CONVENTION &amp; VISITORS BUREAU</v>
          </cell>
          <cell r="B335" t="str">
            <v>Community Service</v>
          </cell>
        </row>
        <row r="336">
          <cell r="A336" t="str">
            <v>UVALDE ROTARY CLUB</v>
          </cell>
          <cell r="B336" t="str">
            <v>Community Service</v>
          </cell>
        </row>
        <row r="337">
          <cell r="A337" t="str">
            <v>UVALDE YOUTH SOCCER ASSOCIATION</v>
          </cell>
          <cell r="B337" t="str">
            <v>Community Service</v>
          </cell>
        </row>
        <row r="338">
          <cell r="A338" t="str">
            <v>UVALDE, CITY OF</v>
          </cell>
          <cell r="B338" t="str">
            <v>Economic Development</v>
          </cell>
        </row>
        <row r="339">
          <cell r="A339" t="str">
            <v>VAL VERDE COUNTY</v>
          </cell>
          <cell r="B339" t="str">
            <v>Economic Development</v>
          </cell>
        </row>
        <row r="340">
          <cell r="A340" t="str">
            <v>VALLEY BAPTIST MEDICAL CENTER FOUNDATION</v>
          </cell>
          <cell r="B340" t="str">
            <v>Community Service</v>
          </cell>
        </row>
        <row r="341">
          <cell r="A341" t="str">
            <v>VALLEY INTERFAITH</v>
          </cell>
          <cell r="B341" t="str">
            <v>Community Service</v>
          </cell>
        </row>
        <row r="342">
          <cell r="A342" t="str">
            <v>VALLEY LAND FUND</v>
          </cell>
          <cell r="B342" t="str">
            <v>Community Service</v>
          </cell>
        </row>
        <row r="343">
          <cell r="A343" t="str">
            <v>VALLEY MORNING STAR</v>
          </cell>
          <cell r="B343" t="str">
            <v>Community Service</v>
          </cell>
        </row>
        <row r="344">
          <cell r="A344" t="str">
            <v>VALLEY PROUD ENVIRONMENTAL COUNCIL</v>
          </cell>
          <cell r="B344" t="str">
            <v>Economic Development</v>
          </cell>
        </row>
        <row r="345">
          <cell r="A345" t="str">
            <v>VALLEY SYMPHONY ORCHESTRA &amp; CHORALE</v>
          </cell>
          <cell r="B345" t="str">
            <v>Educational</v>
          </cell>
        </row>
        <row r="346">
          <cell r="A346" t="str">
            <v>VALPARAISO UNIVERSITY</v>
          </cell>
          <cell r="B346" t="str">
            <v>Educational</v>
          </cell>
        </row>
        <row r="347">
          <cell r="A347" t="str">
            <v>VANDERBILT UNIVERSITY</v>
          </cell>
          <cell r="B347" t="str">
            <v>Educational</v>
          </cell>
        </row>
        <row r="348">
          <cell r="A348" t="str">
            <v>VETERANS WAR MEMORIAL</v>
          </cell>
          <cell r="B348" t="str">
            <v>Community Service</v>
          </cell>
        </row>
        <row r="349">
          <cell r="A349" t="str">
            <v>VHCC EDUCATIONAL FDN INC</v>
          </cell>
          <cell r="B349" t="str">
            <v>Educational</v>
          </cell>
        </row>
        <row r="350">
          <cell r="A350" t="str">
            <v>VICTORIA ADULT LITERACY COUNCIL</v>
          </cell>
          <cell r="B350" t="str">
            <v>Educational</v>
          </cell>
        </row>
        <row r="351">
          <cell r="A351" t="str">
            <v>VICTORIA BACH FESTIVAL</v>
          </cell>
          <cell r="B351" t="str">
            <v>Educational</v>
          </cell>
        </row>
        <row r="352">
          <cell r="A352" t="str">
            <v>VICTORIA CHAMBER OF COMMERCE</v>
          </cell>
          <cell r="B352" t="str">
            <v>Economic Development</v>
          </cell>
        </row>
        <row r="353">
          <cell r="A353" t="str">
            <v>VICTORIA COLLEGE FOUNDATION</v>
          </cell>
          <cell r="B353" t="str">
            <v>Educational</v>
          </cell>
        </row>
        <row r="354">
          <cell r="A354" t="str">
            <v>VICTORIA COUNTY UNITED WAY</v>
          </cell>
          <cell r="B354" t="str">
            <v>Community Service</v>
          </cell>
        </row>
        <row r="355">
          <cell r="A355" t="str">
            <v>VICTORIA ECONOMIC DEVELOPMENT CORP</v>
          </cell>
          <cell r="B355" t="str">
            <v>Economic Development</v>
          </cell>
        </row>
        <row r="356">
          <cell r="A356" t="str">
            <v>VICTORIA PERFORMING ARTS CENTER</v>
          </cell>
          <cell r="B356" t="str">
            <v>Educational</v>
          </cell>
        </row>
        <row r="357">
          <cell r="A357" t="str">
            <v>VICTORIA ROTARY CLUB</v>
          </cell>
          <cell r="B357" t="str">
            <v>Community Service</v>
          </cell>
        </row>
        <row r="358">
          <cell r="A358" t="str">
            <v>VICTORIA TEXAS EXES</v>
          </cell>
          <cell r="B358" t="str">
            <v>Educational</v>
          </cell>
        </row>
        <row r="359">
          <cell r="A359" t="str">
            <v>VIDEO DUPLICATION SERVICES INC</v>
          </cell>
          <cell r="B359" t="str">
            <v>Business</v>
          </cell>
        </row>
        <row r="360">
          <cell r="A360" t="str">
            <v>VIRGINIA FOUNDATION</v>
          </cell>
          <cell r="B360" t="str">
            <v>Educational</v>
          </cell>
        </row>
        <row r="361">
          <cell r="A361" t="str">
            <v>VIRGINIA FOUNDATION FOR</v>
          </cell>
          <cell r="B361" t="str">
            <v>Educational</v>
          </cell>
        </row>
        <row r="362">
          <cell r="A362" t="str">
            <v>VIRGINIA HIGHLANDS</v>
          </cell>
          <cell r="B362" t="str">
            <v>Educational</v>
          </cell>
        </row>
        <row r="363">
          <cell r="A363" t="str">
            <v>VIRGINIA INTERMONT COLLEGE</v>
          </cell>
          <cell r="B363" t="str">
            <v>Educational</v>
          </cell>
        </row>
        <row r="364">
          <cell r="A364" t="str">
            <v>VIRGINIA MILITARY INSTITUTE</v>
          </cell>
          <cell r="B364" t="str">
            <v>Educational</v>
          </cell>
        </row>
        <row r="365">
          <cell r="A365" t="str">
            <v>VIRGINIA TECH FOUNDATION INC</v>
          </cell>
          <cell r="B365" t="str">
            <v>Educational</v>
          </cell>
        </row>
        <row r="366">
          <cell r="A366" t="str">
            <v>VIRGINIA WESLEYAN COLLEGE</v>
          </cell>
          <cell r="B366" t="str">
            <v>Educational</v>
          </cell>
        </row>
        <row r="367">
          <cell r="A367" t="str">
            <v>VIRGINIA WESTERN COMMUNITY COLLEGE</v>
          </cell>
          <cell r="B367" t="str">
            <v>Educational</v>
          </cell>
        </row>
        <row r="368">
          <cell r="A368" t="str">
            <v>WADLEY REGIONAL MEDICAL CENTER</v>
          </cell>
          <cell r="B368" t="str">
            <v>Community Service</v>
          </cell>
        </row>
        <row r="369">
          <cell r="A369" t="str">
            <v>WAGNER COLLEGE</v>
          </cell>
          <cell r="B369" t="str">
            <v>Educational</v>
          </cell>
        </row>
        <row r="370">
          <cell r="A370" t="str">
            <v>WAKE FOREST UNIVERSITY</v>
          </cell>
          <cell r="B370" t="str">
            <v>Educational</v>
          </cell>
        </row>
        <row r="371">
          <cell r="A371" t="str">
            <v>WALSH UNIVERSITY</v>
          </cell>
          <cell r="B371" t="str">
            <v>Educational</v>
          </cell>
        </row>
        <row r="372">
          <cell r="A372" t="str">
            <v>WASHINGTON &amp; JEFFERSON COLLEGE</v>
          </cell>
          <cell r="B372" t="str">
            <v>Educational</v>
          </cell>
        </row>
        <row r="373">
          <cell r="A373" t="str">
            <v>WASHINGTON &amp; LEE UNIVERSITY</v>
          </cell>
          <cell r="B373" t="str">
            <v>Educational</v>
          </cell>
        </row>
        <row r="374">
          <cell r="A374" t="str">
            <v>WASHINGTON STATE UNIVERSITY</v>
          </cell>
          <cell r="B374" t="str">
            <v>Educational</v>
          </cell>
        </row>
        <row r="375">
          <cell r="A375" t="str">
            <v>WASHINGTON UNIVERSITY</v>
          </cell>
          <cell r="B375" t="str">
            <v>Educational</v>
          </cell>
        </row>
        <row r="376">
          <cell r="A376" t="str">
            <v>WATERFIRE COLUMBUS</v>
          </cell>
          <cell r="B376" t="str">
            <v>Educational</v>
          </cell>
        </row>
        <row r="377">
          <cell r="A377" t="str">
            <v>WEBB COUNTY</v>
          </cell>
          <cell r="B377" t="str">
            <v>Economic Development</v>
          </cell>
        </row>
        <row r="378">
          <cell r="A378" t="str">
            <v>WENTWORTH INSTITUTE OF TECHNOLOGY</v>
          </cell>
          <cell r="B378" t="str">
            <v>Educational</v>
          </cell>
        </row>
        <row r="379">
          <cell r="A379" t="str">
            <v>WESLACO ELKS LODGE</v>
          </cell>
          <cell r="B379" t="str">
            <v>Community Service</v>
          </cell>
        </row>
        <row r="380">
          <cell r="A380" t="str">
            <v>WESLACO LITTLE LEAGUE</v>
          </cell>
          <cell r="B380" t="str">
            <v>Community Service</v>
          </cell>
        </row>
        <row r="381">
          <cell r="A381" t="str">
            <v>WEST LIBERTY STATE COLLEGE FOUNDATION</v>
          </cell>
          <cell r="B381" t="str">
            <v>Educational</v>
          </cell>
        </row>
        <row r="382">
          <cell r="A382" t="str">
            <v>WEST VIRGINIA AFL-CIO</v>
          </cell>
          <cell r="B382" t="str">
            <v>Business</v>
          </cell>
        </row>
        <row r="383">
          <cell r="A383" t="str">
            <v>WEST VIRGINIA UNIVERSITY FOUNDATION INC</v>
          </cell>
          <cell r="B383" t="str">
            <v>Educational</v>
          </cell>
        </row>
        <row r="384">
          <cell r="A384" t="str">
            <v>WESTERN MICHIGAN UNIVERSITY FOUNDATION</v>
          </cell>
          <cell r="B384" t="str">
            <v>Educational</v>
          </cell>
        </row>
        <row r="385">
          <cell r="A385" t="str">
            <v>WESTERVILLE CENTRAL HIGH SCHOOL</v>
          </cell>
          <cell r="B385" t="str">
            <v>Educational</v>
          </cell>
        </row>
        <row r="386">
          <cell r="A386" t="str">
            <v>WESTERVILLE CITY SCHOOLS</v>
          </cell>
          <cell r="B386" t="str">
            <v>Educational</v>
          </cell>
        </row>
        <row r="387">
          <cell r="A387" t="str">
            <v>WESTMINISTER COLLEGE</v>
          </cell>
          <cell r="B387" t="str">
            <v>Educational</v>
          </cell>
        </row>
        <row r="388">
          <cell r="A388" t="str">
            <v>WESTMINSTER COLLEGE DEVELOPMENT OFFICE</v>
          </cell>
          <cell r="B388" t="str">
            <v>Educational</v>
          </cell>
        </row>
        <row r="389">
          <cell r="A389" t="str">
            <v>WILLACY CO FAIR &amp; AUCTION</v>
          </cell>
          <cell r="B389" t="str">
            <v>Community Service</v>
          </cell>
        </row>
        <row r="390">
          <cell r="A390" t="str">
            <v>WILLACY COUNTY</v>
          </cell>
          <cell r="B390" t="str">
            <v>Economic Development</v>
          </cell>
        </row>
        <row r="391">
          <cell r="A391" t="str">
            <v>WILLIAM PATERSON COLLEGE</v>
          </cell>
          <cell r="B391" t="str">
            <v>Educational</v>
          </cell>
        </row>
        <row r="392">
          <cell r="A392" t="str">
            <v>WILLIAMS COLLEGE</v>
          </cell>
          <cell r="B392" t="str">
            <v>Educational</v>
          </cell>
        </row>
        <row r="393">
          <cell r="A393" t="str">
            <v>WITTENBERG UNIVERSITY</v>
          </cell>
          <cell r="B393" t="str">
            <v>Educational</v>
          </cell>
        </row>
        <row r="394">
          <cell r="A394" t="str">
            <v>WOFFORD COLLEGE</v>
          </cell>
          <cell r="B394" t="str">
            <v>Educational</v>
          </cell>
        </row>
        <row r="395">
          <cell r="A395" t="str">
            <v>WOOSTER COLLEGE</v>
          </cell>
          <cell r="B395" t="str">
            <v>Educational</v>
          </cell>
        </row>
        <row r="396">
          <cell r="A396" t="str">
            <v>WORCESTER POLYTECHNIC INSTITUTE</v>
          </cell>
          <cell r="B396" t="str">
            <v>Educational</v>
          </cell>
        </row>
        <row r="397">
          <cell r="A397" t="str">
            <v>WRIGHT STATE UNIVERSITY</v>
          </cell>
          <cell r="B397" t="str">
            <v>Educational</v>
          </cell>
        </row>
        <row r="398">
          <cell r="A398" t="str">
            <v>XAVIER UNIVERSITY</v>
          </cell>
          <cell r="B398" t="str">
            <v>Educational</v>
          </cell>
        </row>
        <row r="399">
          <cell r="A399" t="str">
            <v>YALE UNIVERSITY</v>
          </cell>
          <cell r="B399" t="str">
            <v>Educational</v>
          </cell>
        </row>
        <row r="400">
          <cell r="A400" t="str">
            <v>YMCA</v>
          </cell>
          <cell r="B400" t="str">
            <v>Community Service</v>
          </cell>
        </row>
        <row r="401">
          <cell r="A401" t="str">
            <v>YORKTOWN 4-H SUPPORTERS</v>
          </cell>
          <cell r="B401" t="str">
            <v>Educational</v>
          </cell>
        </row>
        <row r="402">
          <cell r="A402" t="str">
            <v>YORKTOWN CHAMBER OF COMMERCE</v>
          </cell>
          <cell r="B402" t="str">
            <v>Economic Development</v>
          </cell>
        </row>
        <row r="403">
          <cell r="A403" t="str">
            <v>YORKTOWN HIGH SCHOOL</v>
          </cell>
          <cell r="B403" t="str">
            <v>Educational</v>
          </cell>
        </row>
        <row r="404">
          <cell r="A404" t="str">
            <v>YOUNG CONSERVATIVES OF TEXAS FOUNDATION</v>
          </cell>
          <cell r="B404" t="str">
            <v>Educational</v>
          </cell>
        </row>
        <row r="405">
          <cell r="A405" t="str">
            <v>YREC-SHATTERED DREAMS</v>
          </cell>
          <cell r="B405" t="str">
            <v>Community Service</v>
          </cell>
        </row>
        <row r="406">
          <cell r="A406" t="str">
            <v>YWCA</v>
          </cell>
          <cell r="B406" t="str">
            <v>Community Service</v>
          </cell>
        </row>
        <row r="407">
          <cell r="A407" t="str">
            <v>ZAPATA COUNTY</v>
          </cell>
          <cell r="B407" t="str">
            <v>Economic Development</v>
          </cell>
        </row>
      </sheetData>
      <sheetData sheetId="5"/>
      <sheetData sheetId="6"/>
      <sheetData sheetId="7"/>
      <sheetData sheetId="8"/>
      <sheetData sheetId="9"/>
      <sheetData sheetId="10"/>
      <sheetData sheetId="11">
        <row r="5">
          <cell r="A5" t="str">
            <v>260</v>
          </cell>
          <cell r="B5" t="str">
            <v>Professional Svcs Exp Gen</v>
          </cell>
        </row>
        <row r="6">
          <cell r="A6" t="str">
            <v>290</v>
          </cell>
          <cell r="B6" t="str">
            <v>Other Outside Services Gen</v>
          </cell>
        </row>
        <row r="7">
          <cell r="A7" t="str">
            <v>393</v>
          </cell>
          <cell r="B7" t="str">
            <v xml:space="preserve">Sales &amp; Use Tax Accrual </v>
          </cell>
        </row>
        <row r="8">
          <cell r="A8" t="str">
            <v>396</v>
          </cell>
          <cell r="B8" t="str">
            <v>Material w/Fixed % Stores Load</v>
          </cell>
        </row>
        <row r="9">
          <cell r="A9" t="str">
            <v>510</v>
          </cell>
          <cell r="B9" t="str">
            <v>Busin Exp 100% Deduct Gen</v>
          </cell>
        </row>
        <row r="10">
          <cell r="A10" t="str">
            <v>520</v>
          </cell>
          <cell r="B10" t="str">
            <v>Business Exp Part Deduct Gen</v>
          </cell>
        </row>
        <row r="11">
          <cell r="A11" t="str">
            <v>780</v>
          </cell>
          <cell r="B11" t="str">
            <v>AEPSC Bill</v>
          </cell>
        </row>
        <row r="12">
          <cell r="A12" t="str">
            <v>960</v>
          </cell>
          <cell r="B12" t="str">
            <v>Advertising</v>
          </cell>
        </row>
      </sheetData>
      <sheetData sheetId="12"/>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70 Alloc Factor Summary"/>
      <sheetName val="Meter Cost by Rate Class"/>
      <sheetName val="Meter Cost by Type"/>
      <sheetName val="Rate Totals"/>
      <sheetName val="IDR Meter Listing"/>
      <sheetName val="Meter Data Inventory File"/>
    </sheetNames>
    <sheetDataSet>
      <sheetData sheetId="0" refreshError="1"/>
      <sheetData sheetId="1" refreshError="1"/>
      <sheetData sheetId="2" refreshError="1"/>
      <sheetData sheetId="3" refreshError="1"/>
      <sheetData sheetId="4" refreshError="1">
        <row r="1">
          <cell r="A1" t="str">
            <v xml:space="preserve">PF </v>
          </cell>
          <cell r="B1" t="str">
            <v>CLASS</v>
          </cell>
          <cell r="C1" t="str">
            <v>COMM</v>
          </cell>
          <cell r="D1" t="str">
            <v>CYCLE</v>
          </cell>
          <cell r="E1" t="str">
            <v>RATE</v>
          </cell>
          <cell r="F1" t="str">
            <v>CM</v>
          </cell>
          <cell r="G1" t="str">
            <v>ACCOUNT NUMBER</v>
          </cell>
          <cell r="H1" t="str">
            <v>ESI ID</v>
          </cell>
          <cell r="I1" t="str">
            <v>CUSTOMER NAME</v>
          </cell>
          <cell r="J1" t="str">
            <v>4CP 01/15/10</v>
          </cell>
          <cell r="K1" t="str">
            <v>4CP    1/15/09</v>
          </cell>
          <cell r="L1" t="str">
            <v>4CP    1/15/08</v>
          </cell>
          <cell r="M1" t="str">
            <v>4CP  2/15/08</v>
          </cell>
          <cell r="O1" t="str">
            <v>Notes</v>
          </cell>
        </row>
        <row r="2">
          <cell r="A2" t="str">
            <v>PF</v>
          </cell>
          <cell r="B2" t="str">
            <v>Prim</v>
          </cell>
          <cell r="C2" t="str">
            <v>Probed</v>
          </cell>
          <cell r="D2" t="str">
            <v>L02</v>
          </cell>
          <cell r="E2" t="str">
            <v>PSLI</v>
          </cell>
          <cell r="G2" t="str">
            <v>875138-102419</v>
          </cell>
          <cell r="H2" t="str">
            <v>10400511024190001</v>
          </cell>
          <cell r="I2" t="str">
            <v>CITY OF LEWISVILLE</v>
          </cell>
          <cell r="J2">
            <v>0</v>
          </cell>
          <cell r="K2">
            <v>0</v>
          </cell>
          <cell r="L2">
            <v>588.26</v>
          </cell>
          <cell r="M2">
            <v>629.70000000000005</v>
          </cell>
        </row>
        <row r="3">
          <cell r="A3" t="str">
            <v>PF</v>
          </cell>
          <cell r="B3" t="str">
            <v>Prim</v>
          </cell>
          <cell r="C3" t="str">
            <v>Probed</v>
          </cell>
          <cell r="D3" t="str">
            <v>L04</v>
          </cell>
          <cell r="E3" t="str">
            <v>PSLI</v>
          </cell>
          <cell r="G3" t="str">
            <v>308151-143522</v>
          </cell>
          <cell r="H3" t="str">
            <v>10400511435220001</v>
          </cell>
          <cell r="I3" t="str">
            <v>ALVIN COMM COLLEGE</v>
          </cell>
          <cell r="J3">
            <v>1031.4000000000001</v>
          </cell>
          <cell r="K3">
            <v>1160.6300000000001</v>
          </cell>
          <cell r="L3">
            <v>1066.8599999999999</v>
          </cell>
          <cell r="M3">
            <v>1199.29</v>
          </cell>
        </row>
        <row r="4">
          <cell r="A4" t="str">
            <v>PF</v>
          </cell>
          <cell r="B4" t="str">
            <v>Prim</v>
          </cell>
          <cell r="C4" t="str">
            <v>Probed</v>
          </cell>
          <cell r="D4" t="str">
            <v>L19</v>
          </cell>
          <cell r="E4" t="str">
            <v>PSLI</v>
          </cell>
          <cell r="G4" t="str">
            <v>1242047-385806</v>
          </cell>
          <cell r="H4" t="str">
            <v>10400513858060001</v>
          </cell>
          <cell r="I4" t="str">
            <v>GULF COAST WASTE DISPOSAL</v>
          </cell>
          <cell r="J4">
            <v>921.38</v>
          </cell>
          <cell r="K4">
            <v>1496.67</v>
          </cell>
          <cell r="L4">
            <v>1348.52</v>
          </cell>
          <cell r="M4">
            <v>1626.86</v>
          </cell>
        </row>
        <row r="5">
          <cell r="A5" t="str">
            <v>PF Adj</v>
          </cell>
          <cell r="B5" t="str">
            <v>Prim</v>
          </cell>
          <cell r="C5" t="str">
            <v>Probed</v>
          </cell>
          <cell r="D5" t="str">
            <v>L02</v>
          </cell>
          <cell r="E5" t="str">
            <v>PSLI</v>
          </cell>
          <cell r="G5" t="str">
            <v>1566490-318491</v>
          </cell>
          <cell r="H5" t="str">
            <v>10400513184910001</v>
          </cell>
          <cell r="I5" t="str">
            <v>SANDRIDGE ENERGY</v>
          </cell>
          <cell r="J5">
            <v>1112.57</v>
          </cell>
          <cell r="O5" t="str">
            <v>IDR effective 06/03/09</v>
          </cell>
        </row>
        <row r="6">
          <cell r="A6" t="str">
            <v>PF Adj</v>
          </cell>
          <cell r="B6" t="str">
            <v>Prim</v>
          </cell>
          <cell r="C6" t="str">
            <v>Probed</v>
          </cell>
          <cell r="D6" t="str">
            <v>L02</v>
          </cell>
          <cell r="E6" t="str">
            <v>PSEI</v>
          </cell>
          <cell r="G6" t="str">
            <v>977850-399547</v>
          </cell>
          <cell r="H6" t="str">
            <v>10400513995470001</v>
          </cell>
          <cell r="I6" t="str">
            <v>UPPER TRINITY REG WATER</v>
          </cell>
          <cell r="J6">
            <v>2025.03</v>
          </cell>
          <cell r="K6">
            <v>1722.16</v>
          </cell>
          <cell r="L6">
            <v>900.05</v>
          </cell>
          <cell r="M6">
            <v>994.24</v>
          </cell>
        </row>
        <row r="7">
          <cell r="A7" t="str">
            <v>PF Adj</v>
          </cell>
          <cell r="B7" t="str">
            <v>Prim</v>
          </cell>
          <cell r="C7" t="str">
            <v>Probed</v>
          </cell>
          <cell r="D7" t="str">
            <v>L02</v>
          </cell>
          <cell r="E7" t="str">
            <v>PSEI</v>
          </cell>
          <cell r="G7" t="str">
            <v>160008-400703</v>
          </cell>
          <cell r="H7" t="str">
            <v>10400514007030001</v>
          </cell>
          <cell r="I7" t="str">
            <v>UNIVERSAL DISPLAY</v>
          </cell>
          <cell r="J7">
            <v>584.79</v>
          </cell>
          <cell r="K7">
            <v>463.59</v>
          </cell>
          <cell r="L7">
            <v>567</v>
          </cell>
          <cell r="M7">
            <v>697.03</v>
          </cell>
        </row>
        <row r="8">
          <cell r="A8" t="str">
            <v>PF Adj</v>
          </cell>
          <cell r="B8" t="str">
            <v>Prim</v>
          </cell>
          <cell r="C8" t="str">
            <v>Probed</v>
          </cell>
          <cell r="D8" t="str">
            <v>L04</v>
          </cell>
          <cell r="E8" t="str">
            <v>PSLI</v>
          </cell>
          <cell r="G8" t="str">
            <v>837862-314840</v>
          </cell>
          <cell r="H8" t="str">
            <v>10400513148400001</v>
          </cell>
          <cell r="I8" t="str">
            <v>FT. STOCKTON ISD</v>
          </cell>
          <cell r="J8">
            <v>597.53</v>
          </cell>
          <cell r="K8">
            <v>492.09</v>
          </cell>
          <cell r="L8">
            <v>583.20000000000005</v>
          </cell>
          <cell r="M8">
            <v>692.55</v>
          </cell>
        </row>
        <row r="9">
          <cell r="A9" t="str">
            <v>PF Adj</v>
          </cell>
          <cell r="B9" t="str">
            <v>Prim</v>
          </cell>
          <cell r="C9" t="str">
            <v>Probed</v>
          </cell>
          <cell r="D9" t="str">
            <v>L08</v>
          </cell>
          <cell r="E9" t="str">
            <v>PSLI</v>
          </cell>
          <cell r="G9" t="str">
            <v>478647-189238</v>
          </cell>
          <cell r="H9" t="str">
            <v>10400511892380001</v>
          </cell>
          <cell r="I9" t="str">
            <v>TEXAS CITY ISD</v>
          </cell>
          <cell r="J9">
            <v>1180.5999999999999</v>
          </cell>
          <cell r="K9">
            <v>1344.1</v>
          </cell>
          <cell r="L9">
            <v>206.1</v>
          </cell>
          <cell r="M9">
            <v>220.99</v>
          </cell>
        </row>
        <row r="10">
          <cell r="A10" t="str">
            <v>PF Adj</v>
          </cell>
          <cell r="B10" t="str">
            <v>Prim</v>
          </cell>
          <cell r="C10" t="str">
            <v>Probed</v>
          </cell>
          <cell r="D10" t="str">
            <v>L09</v>
          </cell>
          <cell r="E10" t="str">
            <v>PSLI</v>
          </cell>
          <cell r="G10" t="str">
            <v>732283-267516</v>
          </cell>
          <cell r="H10" t="str">
            <v>10400512675160001</v>
          </cell>
          <cell r="I10" t="str">
            <v>CLIFTON MOULDING CORP</v>
          </cell>
          <cell r="J10">
            <v>1725.75</v>
          </cell>
          <cell r="K10">
            <v>1662.54</v>
          </cell>
          <cell r="L10">
            <v>356.38</v>
          </cell>
          <cell r="M10">
            <v>431.64</v>
          </cell>
        </row>
        <row r="11">
          <cell r="A11" t="str">
            <v>PF Adj</v>
          </cell>
          <cell r="B11" t="str">
            <v>Prim</v>
          </cell>
          <cell r="C11" t="str">
            <v>Probed</v>
          </cell>
          <cell r="D11" t="str">
            <v>L10</v>
          </cell>
          <cell r="E11" t="str">
            <v>PSLI</v>
          </cell>
          <cell r="G11" t="str">
            <v>1166463-114915</v>
          </cell>
          <cell r="H11" t="str">
            <v>10400511149150001</v>
          </cell>
          <cell r="I11" t="str">
            <v>AMERISOUTH X LTD</v>
          </cell>
          <cell r="J11">
            <v>676.94</v>
          </cell>
          <cell r="K11">
            <v>662.53</v>
          </cell>
          <cell r="L11">
            <v>630.72</v>
          </cell>
          <cell r="M11">
            <v>630.72</v>
          </cell>
        </row>
        <row r="12">
          <cell r="A12" t="str">
            <v>PF Adj</v>
          </cell>
          <cell r="B12" t="str">
            <v>Prim</v>
          </cell>
          <cell r="C12" t="str">
            <v>Probed</v>
          </cell>
          <cell r="D12" t="str">
            <v>L10</v>
          </cell>
          <cell r="E12" t="str">
            <v>PSEI</v>
          </cell>
          <cell r="G12" t="str">
            <v>785341-285700</v>
          </cell>
          <cell r="H12" t="str">
            <v>10400512857000001</v>
          </cell>
          <cell r="I12" t="str">
            <v>BLUE CHIP ICE CO.</v>
          </cell>
          <cell r="J12">
            <v>696.58</v>
          </cell>
          <cell r="K12">
            <v>970.7</v>
          </cell>
          <cell r="L12">
            <v>347.13</v>
          </cell>
          <cell r="M12">
            <v>347.13</v>
          </cell>
        </row>
        <row r="13">
          <cell r="A13" t="str">
            <v>PF Adj</v>
          </cell>
          <cell r="B13" t="str">
            <v>Prim</v>
          </cell>
          <cell r="C13" t="str">
            <v>Probed</v>
          </cell>
          <cell r="D13" t="str">
            <v>L11</v>
          </cell>
          <cell r="E13" t="str">
            <v>PSLI</v>
          </cell>
          <cell r="G13" t="str">
            <v>281208-133684</v>
          </cell>
          <cell r="H13" t="str">
            <v>10400511336840001</v>
          </cell>
          <cell r="I13" t="str">
            <v>PHILLIPS 66 COMPANY</v>
          </cell>
          <cell r="J13">
            <v>440.17</v>
          </cell>
          <cell r="K13">
            <v>386.21</v>
          </cell>
          <cell r="L13">
            <v>289.58</v>
          </cell>
          <cell r="M13">
            <v>289.58</v>
          </cell>
        </row>
        <row r="14">
          <cell r="A14" t="str">
            <v>PF Adj</v>
          </cell>
          <cell r="B14" t="str">
            <v>Prim</v>
          </cell>
          <cell r="C14" t="str">
            <v>Probed</v>
          </cell>
          <cell r="D14" t="str">
            <v>L11</v>
          </cell>
          <cell r="E14" t="str">
            <v>PSLI</v>
          </cell>
          <cell r="G14" t="str">
            <v>850686-318444</v>
          </cell>
          <cell r="H14" t="str">
            <v>10400513184440001</v>
          </cell>
          <cell r="I14" t="str">
            <v>WESTERN GAS RESOURCES</v>
          </cell>
          <cell r="J14">
            <v>760.18</v>
          </cell>
          <cell r="K14">
            <v>765.12</v>
          </cell>
          <cell r="L14">
            <v>2663.04</v>
          </cell>
          <cell r="M14">
            <v>3078.02</v>
          </cell>
        </row>
        <row r="15">
          <cell r="A15" t="str">
            <v>PF Adj</v>
          </cell>
          <cell r="B15" t="str">
            <v>Prim</v>
          </cell>
          <cell r="C15" t="str">
            <v>Probed</v>
          </cell>
          <cell r="D15" t="str">
            <v>L12</v>
          </cell>
          <cell r="E15" t="str">
            <v>PSEI</v>
          </cell>
          <cell r="G15" t="str">
            <v>1341124-307096</v>
          </cell>
          <cell r="H15" t="str">
            <v>10400513070960001</v>
          </cell>
          <cell r="I15" t="str">
            <v>WHITING OIL</v>
          </cell>
          <cell r="J15">
            <v>1059.24</v>
          </cell>
          <cell r="K15">
            <v>1052.1600000000001</v>
          </cell>
          <cell r="L15">
            <v>978.61</v>
          </cell>
          <cell r="M15">
            <v>1087.82</v>
          </cell>
        </row>
        <row r="16">
          <cell r="A16" t="str">
            <v>PF Adj</v>
          </cell>
          <cell r="B16" t="str">
            <v>Prim</v>
          </cell>
          <cell r="C16" t="str">
            <v>Probed</v>
          </cell>
          <cell r="D16" t="str">
            <v>L13</v>
          </cell>
          <cell r="E16" t="str">
            <v>PSLI</v>
          </cell>
          <cell r="G16" t="str">
            <v>987187-378194</v>
          </cell>
          <cell r="H16" t="str">
            <v>10400513781940001</v>
          </cell>
          <cell r="I16" t="str">
            <v>LC SPORTS COMPLEX</v>
          </cell>
          <cell r="J16">
            <v>29.22</v>
          </cell>
          <cell r="K16">
            <v>31.29</v>
          </cell>
        </row>
        <row r="17">
          <cell r="A17" t="str">
            <v>PF Adj</v>
          </cell>
          <cell r="B17" t="str">
            <v>Prim</v>
          </cell>
          <cell r="C17" t="str">
            <v>Probed</v>
          </cell>
          <cell r="D17" t="str">
            <v>L14</v>
          </cell>
          <cell r="E17" t="str">
            <v>PSLI</v>
          </cell>
          <cell r="G17" t="str">
            <v>1025080-405338</v>
          </cell>
          <cell r="H17" t="str">
            <v>10400514053380001</v>
          </cell>
          <cell r="I17" t="str">
            <v>REEVES CO LEC</v>
          </cell>
          <cell r="J17">
            <v>153.11000000000001</v>
          </cell>
          <cell r="K17">
            <v>830.97</v>
          </cell>
          <cell r="L17">
            <v>845.84</v>
          </cell>
          <cell r="M17">
            <v>845.84</v>
          </cell>
        </row>
        <row r="18">
          <cell r="A18" t="str">
            <v>PF Adj</v>
          </cell>
          <cell r="B18" t="str">
            <v>Prim</v>
          </cell>
          <cell r="C18" t="str">
            <v>Probed</v>
          </cell>
          <cell r="D18" t="str">
            <v>L15</v>
          </cell>
          <cell r="E18" t="str">
            <v>PSLI</v>
          </cell>
          <cell r="G18" t="str">
            <v>264253-129332</v>
          </cell>
          <cell r="H18" t="str">
            <v>10400511293320001</v>
          </cell>
          <cell r="I18" t="str">
            <v>BRAZORIA COUNTY FAIRGROUNDS</v>
          </cell>
          <cell r="J18">
            <v>67.38</v>
          </cell>
          <cell r="K18">
            <v>70.989999999999995</v>
          </cell>
          <cell r="L18">
            <v>68.900000000000006</v>
          </cell>
          <cell r="M18">
            <v>81.23</v>
          </cell>
        </row>
        <row r="19">
          <cell r="A19" t="str">
            <v>PF Adj</v>
          </cell>
          <cell r="B19" t="str">
            <v>Prim</v>
          </cell>
          <cell r="C19" t="str">
            <v>Probed</v>
          </cell>
          <cell r="D19" t="str">
            <v>L16</v>
          </cell>
          <cell r="E19" t="str">
            <v>PNLI</v>
          </cell>
          <cell r="G19" t="str">
            <v>454531-181849</v>
          </cell>
          <cell r="H19" t="str">
            <v>10400511818490001</v>
          </cell>
          <cell r="I19" t="str">
            <v>GULF COAST WATER AUTHORITY</v>
          </cell>
          <cell r="J19">
            <v>2296.4699999999998</v>
          </cell>
          <cell r="K19">
            <v>2681.16</v>
          </cell>
          <cell r="L19">
            <v>1709.9</v>
          </cell>
          <cell r="M19">
            <v>1709.9</v>
          </cell>
          <cell r="N19">
            <v>2271.4499999999998</v>
          </cell>
          <cell r="O19" t="str">
            <v>Netted 3/25/08</v>
          </cell>
        </row>
        <row r="20">
          <cell r="A20" t="str">
            <v>PF Adj</v>
          </cell>
          <cell r="B20" t="str">
            <v>Prim</v>
          </cell>
          <cell r="C20" t="str">
            <v>Probed</v>
          </cell>
          <cell r="D20" t="str">
            <v>L20</v>
          </cell>
          <cell r="E20" t="str">
            <v>PSLI</v>
          </cell>
          <cell r="F20" t="str">
            <v>Y</v>
          </cell>
          <cell r="G20" t="str">
            <v>483944-190289</v>
          </cell>
          <cell r="H20" t="str">
            <v>10400511902890001</v>
          </cell>
          <cell r="I20" t="str">
            <v>PRAXAIR INC</v>
          </cell>
          <cell r="J20">
            <v>233.38</v>
          </cell>
          <cell r="K20">
            <v>249.71</v>
          </cell>
          <cell r="L20">
            <v>224.82</v>
          </cell>
          <cell r="M20">
            <v>243.59</v>
          </cell>
        </row>
        <row r="21">
          <cell r="A21" t="str">
            <v>PF Adj</v>
          </cell>
          <cell r="B21" t="str">
            <v>Prim</v>
          </cell>
          <cell r="C21" t="str">
            <v>Probed</v>
          </cell>
          <cell r="D21" t="str">
            <v>L20</v>
          </cell>
          <cell r="E21" t="str">
            <v>PSEI</v>
          </cell>
          <cell r="G21" t="str">
            <v>500632-193682</v>
          </cell>
          <cell r="H21" t="str">
            <v>10400511936820001</v>
          </cell>
          <cell r="I21" t="str">
            <v>MARATHON PIPELINE</v>
          </cell>
          <cell r="J21">
            <v>1110.77</v>
          </cell>
          <cell r="K21">
            <v>2036.52</v>
          </cell>
          <cell r="L21">
            <v>616.03</v>
          </cell>
          <cell r="M21">
            <v>616.03</v>
          </cell>
        </row>
        <row r="22">
          <cell r="B22" t="str">
            <v>Prim</v>
          </cell>
          <cell r="C22" t="str">
            <v>Probed</v>
          </cell>
          <cell r="D22" t="str">
            <v>L15</v>
          </cell>
          <cell r="E22" t="str">
            <v>PSLI</v>
          </cell>
          <cell r="G22" t="str">
            <v>820627-308029</v>
          </cell>
          <cell r="H22" t="str">
            <v>10400513080290001</v>
          </cell>
          <cell r="I22" t="str">
            <v>APACHE CORP</v>
          </cell>
          <cell r="J22">
            <v>255.62</v>
          </cell>
          <cell r="K22">
            <v>271.89</v>
          </cell>
          <cell r="L22">
            <v>5.23</v>
          </cell>
          <cell r="M22">
            <v>7.12</v>
          </cell>
        </row>
        <row r="23">
          <cell r="B23" t="str">
            <v>Prim</v>
          </cell>
          <cell r="C23" t="str">
            <v>Probed</v>
          </cell>
          <cell r="D23" t="str">
            <v>L15</v>
          </cell>
          <cell r="E23" t="str">
            <v>PSLI</v>
          </cell>
          <cell r="G23" t="str">
            <v>1434150-460153</v>
          </cell>
          <cell r="H23" t="str">
            <v>10400514601530001</v>
          </cell>
          <cell r="I23" t="str">
            <v xml:space="preserve">SEABOARD ACQUISTION PARTNERS </v>
          </cell>
          <cell r="J23">
            <v>284.02</v>
          </cell>
          <cell r="K23">
            <v>254.16</v>
          </cell>
          <cell r="L23">
            <v>266.33</v>
          </cell>
          <cell r="M23">
            <v>266.33</v>
          </cell>
        </row>
        <row r="24">
          <cell r="B24" t="str">
            <v>Prim</v>
          </cell>
          <cell r="C24" t="str">
            <v>Probed</v>
          </cell>
          <cell r="D24" t="str">
            <v>L16</v>
          </cell>
          <cell r="E24" t="str">
            <v>PSLI</v>
          </cell>
          <cell r="G24" t="str">
            <v>454531-464419</v>
          </cell>
          <cell r="H24" t="str">
            <v>10400511818490005</v>
          </cell>
          <cell r="I24" t="str">
            <v>GULF COAST WATER AUTHORITY - INACTIVE COMBINE WITH 181849-001</v>
          </cell>
          <cell r="L24">
            <v>9639.77</v>
          </cell>
          <cell r="M24">
            <v>9639.77</v>
          </cell>
        </row>
        <row r="25">
          <cell r="B25" t="str">
            <v>Prim</v>
          </cell>
          <cell r="C25" t="str">
            <v>Probed</v>
          </cell>
          <cell r="D25" t="str">
            <v>L16</v>
          </cell>
          <cell r="E25" t="str">
            <v>PSLN</v>
          </cell>
          <cell r="G25" t="str">
            <v>1580638-470782</v>
          </cell>
          <cell r="H25" t="str">
            <v>10400514707820001</v>
          </cell>
          <cell r="I25" t="str">
            <v>CHESAPEAKE OPERATING</v>
          </cell>
          <cell r="O25" t="str">
            <v>IDR effective 08/21/2009</v>
          </cell>
        </row>
        <row r="26">
          <cell r="B26" t="str">
            <v>Prim</v>
          </cell>
          <cell r="C26" t="str">
            <v>Probed</v>
          </cell>
          <cell r="D26" t="str">
            <v>L17</v>
          </cell>
          <cell r="E26" t="str">
            <v>PSAI</v>
          </cell>
          <cell r="G26" t="str">
            <v>1577934-399417</v>
          </cell>
          <cell r="H26" t="str">
            <v>10400513994170001</v>
          </cell>
          <cell r="I26" t="str">
            <v>AARON BOESE - Eff 04/11/08</v>
          </cell>
          <cell r="J26">
            <v>77.040000000000006</v>
          </cell>
          <cell r="K26">
            <v>4.05</v>
          </cell>
          <cell r="M26">
            <v>0</v>
          </cell>
          <cell r="O26" t="str">
            <v>IDR effective 04/11/08</v>
          </cell>
        </row>
        <row r="27">
          <cell r="B27" t="str">
            <v>Prim</v>
          </cell>
          <cell r="C27" t="str">
            <v>Probed</v>
          </cell>
          <cell r="D27" t="str">
            <v>L19</v>
          </cell>
          <cell r="E27" t="str">
            <v>PSLI</v>
          </cell>
          <cell r="G27" t="str">
            <v>1529304-467818</v>
          </cell>
          <cell r="H27" t="str">
            <v>10400514678180001</v>
          </cell>
          <cell r="I27" t="str">
            <v>NUSTAR LOGISTICS</v>
          </cell>
          <cell r="J27">
            <v>106.88</v>
          </cell>
          <cell r="K27">
            <v>113</v>
          </cell>
        </row>
        <row r="29">
          <cell r="A29" t="str">
            <v>PF</v>
          </cell>
          <cell r="B29" t="str">
            <v>Prim</v>
          </cell>
          <cell r="C29" t="str">
            <v>Remote</v>
          </cell>
          <cell r="D29" t="str">
            <v>L02</v>
          </cell>
          <cell r="E29" t="str">
            <v>PSLI</v>
          </cell>
          <cell r="G29" t="str">
            <v>750293-273060</v>
          </cell>
          <cell r="H29" t="str">
            <v>10400512730600001</v>
          </cell>
          <cell r="I29" t="str">
            <v>HILLTOP STA</v>
          </cell>
          <cell r="J29">
            <v>2175.84</v>
          </cell>
          <cell r="K29">
            <v>2130.2399999999998</v>
          </cell>
          <cell r="L29">
            <v>623.34</v>
          </cell>
          <cell r="M29">
            <v>757.03</v>
          </cell>
        </row>
        <row r="30">
          <cell r="A30" t="str">
            <v>PF</v>
          </cell>
          <cell r="B30" t="str">
            <v>Prim</v>
          </cell>
          <cell r="C30" t="str">
            <v>Remote</v>
          </cell>
          <cell r="D30" t="str">
            <v>L02</v>
          </cell>
          <cell r="E30" t="str">
            <v>PSEI</v>
          </cell>
          <cell r="G30" t="str">
            <v>853580-340439</v>
          </cell>
          <cell r="H30" t="str">
            <v>10400513404390001</v>
          </cell>
          <cell r="I30" t="str">
            <v>WESTERN GAS RESOURCES</v>
          </cell>
          <cell r="J30">
            <v>2478</v>
          </cell>
          <cell r="K30">
            <v>2704.8</v>
          </cell>
          <cell r="L30">
            <v>79.819999999999993</v>
          </cell>
          <cell r="M30">
            <v>79.819999999999993</v>
          </cell>
        </row>
        <row r="31">
          <cell r="A31" t="str">
            <v>PF</v>
          </cell>
          <cell r="B31" t="str">
            <v>Prim</v>
          </cell>
          <cell r="C31" t="str">
            <v>Remote</v>
          </cell>
          <cell r="D31" t="str">
            <v>L03</v>
          </cell>
          <cell r="E31" t="str">
            <v>PSEI</v>
          </cell>
          <cell r="G31" t="str">
            <v>935981-355510</v>
          </cell>
          <cell r="H31" t="str">
            <v>10400513555100001</v>
          </cell>
          <cell r="I31" t="str">
            <v>TDCJ/ID</v>
          </cell>
          <cell r="J31">
            <v>533.25</v>
          </cell>
          <cell r="K31">
            <v>531.36</v>
          </cell>
          <cell r="L31">
            <v>31.22</v>
          </cell>
          <cell r="M31">
            <v>31.22</v>
          </cell>
        </row>
        <row r="32">
          <cell r="A32" t="str">
            <v>PF</v>
          </cell>
          <cell r="B32" t="str">
            <v>Prim</v>
          </cell>
          <cell r="C32" t="str">
            <v>Remote</v>
          </cell>
          <cell r="D32" t="str">
            <v>L07</v>
          </cell>
          <cell r="E32" t="str">
            <v>PSLI</v>
          </cell>
          <cell r="G32" t="str">
            <v>1390568-456974</v>
          </cell>
          <cell r="H32" t="str">
            <v>10400514569740001</v>
          </cell>
          <cell r="I32" t="str">
            <v>LATIGO PETROLEUM INC</v>
          </cell>
          <cell r="J32">
            <v>1883.97</v>
          </cell>
          <cell r="K32">
            <v>1016.11</v>
          </cell>
          <cell r="L32">
            <v>1042.6600000000001</v>
          </cell>
          <cell r="M32">
            <v>1042.6600000000001</v>
          </cell>
        </row>
        <row r="33">
          <cell r="A33" t="str">
            <v>PF</v>
          </cell>
          <cell r="B33" t="str">
            <v>Prim</v>
          </cell>
          <cell r="C33" t="str">
            <v>Remote</v>
          </cell>
          <cell r="D33" t="str">
            <v>L08</v>
          </cell>
          <cell r="E33" t="str">
            <v>PSLI</v>
          </cell>
          <cell r="G33" t="str">
            <v>1002082-180525</v>
          </cell>
          <cell r="H33" t="str">
            <v>10400511805250001</v>
          </cell>
          <cell r="I33" t="str">
            <v>COLLEGE OF THE MAINLAND</v>
          </cell>
          <cell r="J33">
            <v>1409.58</v>
          </cell>
          <cell r="K33">
            <v>1491.48</v>
          </cell>
          <cell r="L33">
            <v>1250.28</v>
          </cell>
          <cell r="M33">
            <v>1250.28</v>
          </cell>
        </row>
        <row r="34">
          <cell r="A34" t="str">
            <v>PF</v>
          </cell>
          <cell r="B34" t="str">
            <v>Prim</v>
          </cell>
          <cell r="C34" t="str">
            <v>Remote</v>
          </cell>
          <cell r="D34" t="str">
            <v>L20</v>
          </cell>
          <cell r="E34" t="str">
            <v>PSEI</v>
          </cell>
          <cell r="G34" t="str">
            <v>304859-142726</v>
          </cell>
          <cell r="H34" t="str">
            <v>10400511427260001</v>
          </cell>
          <cell r="I34" t="str">
            <v>PHILLIPS 66 COMPANY</v>
          </cell>
          <cell r="J34">
            <v>1046.3399999999999</v>
          </cell>
          <cell r="K34">
            <v>988.56</v>
          </cell>
          <cell r="L34">
            <v>1092.06</v>
          </cell>
          <cell r="M34">
            <v>1092.06</v>
          </cell>
        </row>
        <row r="35">
          <cell r="A35" t="str">
            <v>PF Adj</v>
          </cell>
          <cell r="B35" t="str">
            <v>Prim</v>
          </cell>
          <cell r="C35" t="str">
            <v>Remote</v>
          </cell>
          <cell r="D35" t="str">
            <v>L02</v>
          </cell>
          <cell r="E35" t="str">
            <v>PSEI</v>
          </cell>
          <cell r="G35" t="str">
            <v>1032341-101799</v>
          </cell>
          <cell r="H35" t="str">
            <v>10400511017990001</v>
          </cell>
          <cell r="I35" t="str">
            <v>LONE STAR LEWISVILLE LSF/LP</v>
          </cell>
          <cell r="J35">
            <v>2675.93</v>
          </cell>
          <cell r="K35">
            <v>2362.67</v>
          </cell>
          <cell r="L35">
            <v>2481.84</v>
          </cell>
          <cell r="M35">
            <v>2883.56</v>
          </cell>
        </row>
        <row r="36">
          <cell r="A36" t="str">
            <v>PF Adj</v>
          </cell>
          <cell r="B36" t="str">
            <v>Prim</v>
          </cell>
          <cell r="C36" t="str">
            <v>Remote</v>
          </cell>
          <cell r="D36" t="str">
            <v>L02</v>
          </cell>
          <cell r="E36" t="str">
            <v>PSEI</v>
          </cell>
          <cell r="G36" t="str">
            <v>1032341-101801</v>
          </cell>
          <cell r="H36" t="str">
            <v>10400511018010001</v>
          </cell>
          <cell r="I36" t="str">
            <v>LONE STAR LEWISVILLE LSF/LP</v>
          </cell>
          <cell r="J36">
            <v>2889.1</v>
          </cell>
          <cell r="K36">
            <v>3102.26</v>
          </cell>
          <cell r="L36">
            <v>2273.4</v>
          </cell>
          <cell r="M36">
            <v>2506.75</v>
          </cell>
        </row>
        <row r="37">
          <cell r="A37" t="str">
            <v>PF Adj</v>
          </cell>
          <cell r="B37" t="str">
            <v>Prim</v>
          </cell>
          <cell r="C37" t="str">
            <v>Remote</v>
          </cell>
          <cell r="D37" t="str">
            <v>L02</v>
          </cell>
          <cell r="E37" t="str">
            <v>PSLI</v>
          </cell>
          <cell r="G37" t="str">
            <v>866356-325192</v>
          </cell>
          <cell r="H37" t="str">
            <v>10400513251920001</v>
          </cell>
          <cell r="I37" t="str">
            <v>HUGHES UNIT</v>
          </cell>
          <cell r="J37">
            <v>2490.41</v>
          </cell>
          <cell r="K37">
            <v>2381.6999999999998</v>
          </cell>
          <cell r="L37">
            <v>986.1</v>
          </cell>
          <cell r="M37">
            <v>986.1</v>
          </cell>
        </row>
        <row r="38">
          <cell r="A38" t="str">
            <v>PF Adj</v>
          </cell>
          <cell r="B38" t="str">
            <v>Prim</v>
          </cell>
          <cell r="C38" t="str">
            <v>Remote</v>
          </cell>
          <cell r="D38" t="str">
            <v>L02</v>
          </cell>
          <cell r="E38" t="str">
            <v>PSLI</v>
          </cell>
          <cell r="G38" t="str">
            <v>938646-357007</v>
          </cell>
          <cell r="H38" t="str">
            <v>10400513570070001</v>
          </cell>
          <cell r="I38" t="str">
            <v>MURRAY UNIT</v>
          </cell>
          <cell r="J38">
            <v>1070</v>
          </cell>
          <cell r="K38">
            <v>1027.53</v>
          </cell>
          <cell r="L38">
            <v>1125.83</v>
          </cell>
          <cell r="M38">
            <v>1125.83</v>
          </cell>
        </row>
        <row r="39">
          <cell r="A39" t="str">
            <v>PF Adj</v>
          </cell>
          <cell r="B39" t="str">
            <v>Prim</v>
          </cell>
          <cell r="C39" t="str">
            <v>Remote</v>
          </cell>
          <cell r="D39" t="str">
            <v>L02</v>
          </cell>
          <cell r="E39" t="str">
            <v>PSLI</v>
          </cell>
          <cell r="G39" t="str">
            <v>953440-363006</v>
          </cell>
          <cell r="H39" t="str">
            <v>10400513630060001</v>
          </cell>
          <cell r="I39" t="str">
            <v>WOODMAN UNIT</v>
          </cell>
          <cell r="J39">
            <v>728.42</v>
          </cell>
          <cell r="K39">
            <v>697.55</v>
          </cell>
          <cell r="L39">
            <v>733.41</v>
          </cell>
          <cell r="M39">
            <v>815.06</v>
          </cell>
        </row>
        <row r="40">
          <cell r="A40" t="str">
            <v>PF Adj</v>
          </cell>
          <cell r="B40" t="str">
            <v>Prim</v>
          </cell>
          <cell r="C40" t="str">
            <v>Remote</v>
          </cell>
          <cell r="D40" t="str">
            <v>L03</v>
          </cell>
          <cell r="E40" t="str">
            <v>PSLI</v>
          </cell>
          <cell r="G40" t="str">
            <v>115126-422463</v>
          </cell>
          <cell r="H40" t="str">
            <v>10400514224630001</v>
          </cell>
          <cell r="I40" t="str">
            <v>LEWISVILLE MEDICAL CTR</v>
          </cell>
          <cell r="J40">
            <v>2065.42</v>
          </cell>
          <cell r="K40">
            <v>2071.33</v>
          </cell>
          <cell r="L40">
            <v>2122.56</v>
          </cell>
          <cell r="M40">
            <v>2179.81</v>
          </cell>
        </row>
        <row r="41">
          <cell r="A41" t="str">
            <v>PF Adj</v>
          </cell>
          <cell r="B41" t="str">
            <v>Prim</v>
          </cell>
          <cell r="C41" t="str">
            <v>Remote</v>
          </cell>
          <cell r="D41" t="str">
            <v>L08</v>
          </cell>
          <cell r="E41" t="str">
            <v>PSLI</v>
          </cell>
          <cell r="G41" t="str">
            <v>1301209-435592</v>
          </cell>
          <cell r="H41" t="str">
            <v>10400514355920001</v>
          </cell>
          <cell r="I41" t="str">
            <v xml:space="preserve">ENTERPRISE PRODUCTS </v>
          </cell>
          <cell r="J41">
            <v>601.19000000000005</v>
          </cell>
          <cell r="K41">
            <v>507.47</v>
          </cell>
          <cell r="L41">
            <v>512.24</v>
          </cell>
          <cell r="M41">
            <v>568.26</v>
          </cell>
        </row>
        <row r="42">
          <cell r="A42" t="str">
            <v>PF Adj</v>
          </cell>
          <cell r="B42" t="str">
            <v>Prim</v>
          </cell>
          <cell r="C42" t="str">
            <v>Remote</v>
          </cell>
          <cell r="D42" t="str">
            <v>L19</v>
          </cell>
          <cell r="E42" t="str">
            <v>PSEI</v>
          </cell>
          <cell r="G42" t="str">
            <v>972502-371719</v>
          </cell>
          <cell r="H42" t="str">
            <v>10400513717190001</v>
          </cell>
          <cell r="I42" t="str">
            <v>TDCJ-U&amp;E</v>
          </cell>
          <cell r="J42">
            <v>698.61</v>
          </cell>
          <cell r="K42">
            <v>757.41</v>
          </cell>
          <cell r="L42">
            <v>1303.02</v>
          </cell>
          <cell r="M42">
            <v>1442.61</v>
          </cell>
        </row>
        <row r="43">
          <cell r="A43" t="str">
            <v>PF Adj</v>
          </cell>
          <cell r="B43" t="str">
            <v>Prim</v>
          </cell>
          <cell r="C43" t="str">
            <v>Remote</v>
          </cell>
          <cell r="D43" t="str">
            <v>L20</v>
          </cell>
          <cell r="E43" t="str">
            <v>PSLI</v>
          </cell>
          <cell r="F43" t="str">
            <v>Y</v>
          </cell>
          <cell r="G43" t="str">
            <v>500609-193660</v>
          </cell>
          <cell r="H43" t="str">
            <v>10400511936600001</v>
          </cell>
          <cell r="I43" t="str">
            <v>OILTANKING</v>
          </cell>
          <cell r="J43">
            <v>833.11</v>
          </cell>
          <cell r="K43">
            <v>827.32</v>
          </cell>
          <cell r="L43">
            <v>31772</v>
          </cell>
          <cell r="M43">
            <v>31772</v>
          </cell>
        </row>
        <row r="44">
          <cell r="A44" t="str">
            <v>PF Adj</v>
          </cell>
          <cell r="B44" t="str">
            <v>Prim</v>
          </cell>
          <cell r="C44" t="str">
            <v>Remote</v>
          </cell>
          <cell r="D44" t="str">
            <v>L20</v>
          </cell>
          <cell r="E44" t="str">
            <v>PSLI</v>
          </cell>
          <cell r="F44" t="str">
            <v>Y</v>
          </cell>
          <cell r="G44" t="str">
            <v>483944-193676</v>
          </cell>
          <cell r="H44" t="str">
            <v>10400511936760001</v>
          </cell>
          <cell r="I44" t="str">
            <v>PRAXAIR INC</v>
          </cell>
          <cell r="J44">
            <v>333.91</v>
          </cell>
          <cell r="K44">
            <v>389.9</v>
          </cell>
          <cell r="L44">
            <v>209.13</v>
          </cell>
          <cell r="M44">
            <v>209.13</v>
          </cell>
        </row>
        <row r="45">
          <cell r="A45" t="str">
            <v>PF Adj</v>
          </cell>
          <cell r="B45" t="str">
            <v>Prim</v>
          </cell>
          <cell r="C45" t="str">
            <v>Remote</v>
          </cell>
          <cell r="D45" t="str">
            <v>L20</v>
          </cell>
          <cell r="E45" t="str">
            <v>PNLI</v>
          </cell>
          <cell r="F45" t="str">
            <v>Y</v>
          </cell>
          <cell r="G45" t="str">
            <v>1611685-469329</v>
          </cell>
          <cell r="H45" t="str">
            <v>10400514693290001</v>
          </cell>
          <cell r="I45" t="str">
            <v>TI SYSTEMS</v>
          </cell>
          <cell r="J45">
            <v>2243.46</v>
          </cell>
          <cell r="O45" t="str">
            <v>IDR effective 08/20/08</v>
          </cell>
        </row>
        <row r="46">
          <cell r="B46" t="str">
            <v>Prim</v>
          </cell>
          <cell r="C46" t="str">
            <v>Remote</v>
          </cell>
          <cell r="D46" t="str">
            <v>L02</v>
          </cell>
          <cell r="E46" t="str">
            <v>PSLI</v>
          </cell>
          <cell r="G46" t="str">
            <v>1673069-475121</v>
          </cell>
          <cell r="H46" t="str">
            <v>10400514751210001</v>
          </cell>
          <cell r="I46" t="str">
            <v>DFW LANDFILL-UNIT 2</v>
          </cell>
          <cell r="J46">
            <v>12.48</v>
          </cell>
          <cell r="O46" t="str">
            <v>IDR effective  05/13/09</v>
          </cell>
        </row>
        <row r="47">
          <cell r="B47" t="str">
            <v>Prim</v>
          </cell>
          <cell r="C47" t="str">
            <v>Remote</v>
          </cell>
          <cell r="D47" t="str">
            <v>L03</v>
          </cell>
          <cell r="E47" t="str">
            <v>PSIN</v>
          </cell>
          <cell r="G47" t="str">
            <v>115126-422464</v>
          </cell>
          <cell r="H47" t="str">
            <v>10400514224640001</v>
          </cell>
          <cell r="I47" t="str">
            <v>LEWISVILLE MEDICAL CTR</v>
          </cell>
          <cell r="J47">
            <v>0</v>
          </cell>
          <cell r="K47">
            <v>0</v>
          </cell>
          <cell r="L47">
            <v>0</v>
          </cell>
          <cell r="M47">
            <v>0</v>
          </cell>
        </row>
        <row r="48">
          <cell r="B48" t="str">
            <v>Prim</v>
          </cell>
          <cell r="C48" t="str">
            <v>Remote</v>
          </cell>
          <cell r="D48" t="str">
            <v>L04</v>
          </cell>
          <cell r="E48" t="str">
            <v>PSLI</v>
          </cell>
          <cell r="G48" t="str">
            <v>1132954-423007</v>
          </cell>
          <cell r="H48" t="str">
            <v>10400514230070001</v>
          </cell>
          <cell r="I48" t="str">
            <v>VIRIDIS ENERGY</v>
          </cell>
          <cell r="J48">
            <v>0</v>
          </cell>
          <cell r="K48">
            <v>0</v>
          </cell>
          <cell r="L48">
            <v>0</v>
          </cell>
          <cell r="M48">
            <v>0</v>
          </cell>
        </row>
        <row r="49">
          <cell r="B49" t="str">
            <v>Prim</v>
          </cell>
          <cell r="C49" t="str">
            <v>Remote</v>
          </cell>
          <cell r="D49" t="str">
            <v>L13</v>
          </cell>
          <cell r="E49" t="str">
            <v>PSGI</v>
          </cell>
          <cell r="G49" t="str">
            <v>1526230-459075</v>
          </cell>
          <cell r="H49" t="str">
            <v>10400514590750001</v>
          </cell>
          <cell r="I49" t="str">
            <v>SHERIDAN PRODUCTION</v>
          </cell>
          <cell r="J49">
            <v>103.59</v>
          </cell>
          <cell r="K49">
            <v>106.85</v>
          </cell>
        </row>
        <row r="50">
          <cell r="B50" t="str">
            <v>Prim</v>
          </cell>
          <cell r="C50" t="str">
            <v>Remote</v>
          </cell>
          <cell r="D50" t="str">
            <v>L16</v>
          </cell>
          <cell r="E50" t="str">
            <v>PSLI</v>
          </cell>
          <cell r="G50" t="str">
            <v>1339951-437771</v>
          </cell>
          <cell r="H50" t="str">
            <v>10400514377710001</v>
          </cell>
          <cell r="I50" t="str">
            <v>TEXAS CITY REFINERY</v>
          </cell>
          <cell r="J50">
            <v>377.6</v>
          </cell>
          <cell r="K50">
            <v>393.66</v>
          </cell>
          <cell r="L50">
            <v>355.59</v>
          </cell>
          <cell r="M50">
            <v>355.59</v>
          </cell>
        </row>
        <row r="51">
          <cell r="B51" t="str">
            <v>Prim</v>
          </cell>
          <cell r="C51" t="str">
            <v>Remote</v>
          </cell>
          <cell r="D51" t="str">
            <v>L19</v>
          </cell>
          <cell r="E51" t="str">
            <v>PSLI</v>
          </cell>
          <cell r="F51" t="str">
            <v>Y</v>
          </cell>
          <cell r="G51" t="str">
            <v>1473762-460936</v>
          </cell>
          <cell r="H51" t="str">
            <v>10400514609360001</v>
          </cell>
          <cell r="I51" t="str">
            <v>NUSTAR LOGISTICS</v>
          </cell>
          <cell r="J51">
            <v>180.36</v>
          </cell>
          <cell r="K51">
            <v>121.64</v>
          </cell>
          <cell r="L51">
            <v>52.74</v>
          </cell>
          <cell r="M51">
            <v>52.74</v>
          </cell>
        </row>
        <row r="54">
          <cell r="A54" t="str">
            <v>PF</v>
          </cell>
          <cell r="B54" t="str">
            <v>Sec</v>
          </cell>
          <cell r="C54" t="str">
            <v>Probed</v>
          </cell>
          <cell r="D54" t="str">
            <v>L02</v>
          </cell>
          <cell r="E54" t="str">
            <v>SSMI</v>
          </cell>
          <cell r="G54" t="str">
            <v>875138-329196</v>
          </cell>
          <cell r="H54" t="str">
            <v>10400513291960001</v>
          </cell>
          <cell r="I54" t="str">
            <v>CITY OF LEWISVILLE</v>
          </cell>
          <cell r="J54">
            <v>849.08</v>
          </cell>
          <cell r="K54">
            <v>836.39</v>
          </cell>
          <cell r="L54">
            <v>407.7</v>
          </cell>
          <cell r="M54">
            <v>407.7</v>
          </cell>
        </row>
        <row r="55">
          <cell r="A55" t="str">
            <v>PF</v>
          </cell>
          <cell r="B55" t="str">
            <v>Sec</v>
          </cell>
          <cell r="C55" t="str">
            <v>Probed</v>
          </cell>
          <cell r="D55" t="str">
            <v>L02</v>
          </cell>
          <cell r="E55" t="str">
            <v>SSLI</v>
          </cell>
          <cell r="G55" t="str">
            <v>1249077-403523</v>
          </cell>
          <cell r="H55" t="str">
            <v>10400514035230001</v>
          </cell>
          <cell r="I55" t="str">
            <v>21st CENTURY INSURANCE</v>
          </cell>
          <cell r="J55">
            <v>698.13</v>
          </cell>
          <cell r="K55">
            <v>545.22</v>
          </cell>
          <cell r="L55">
            <v>739.17</v>
          </cell>
          <cell r="M55">
            <v>749.19</v>
          </cell>
        </row>
        <row r="56">
          <cell r="A56" t="str">
            <v>PF</v>
          </cell>
          <cell r="B56" t="str">
            <v>Sec</v>
          </cell>
          <cell r="C56" t="str">
            <v>Probed</v>
          </cell>
          <cell r="D56" t="str">
            <v>L05</v>
          </cell>
          <cell r="E56" t="str">
            <v>SSLI</v>
          </cell>
          <cell r="G56" t="str">
            <v>892631-336005</v>
          </cell>
          <cell r="H56" t="str">
            <v>10400513360050001</v>
          </cell>
          <cell r="I56" t="str">
            <v>COLUMBIA MAINLAND MEDICAL</v>
          </cell>
          <cell r="J56">
            <v>1579.35</v>
          </cell>
          <cell r="K56">
            <v>1599.6</v>
          </cell>
          <cell r="L56">
            <v>942.84</v>
          </cell>
          <cell r="M56">
            <v>1137.58</v>
          </cell>
        </row>
        <row r="57">
          <cell r="A57" t="str">
            <v>PF</v>
          </cell>
          <cell r="B57" t="str">
            <v>Sec</v>
          </cell>
          <cell r="C57" t="str">
            <v>Probed</v>
          </cell>
          <cell r="D57" t="str">
            <v>L05</v>
          </cell>
          <cell r="E57" t="str">
            <v>SSLI</v>
          </cell>
          <cell r="G57" t="str">
            <v>875138-415163</v>
          </cell>
          <cell r="H57" t="str">
            <v>10400514151630001</v>
          </cell>
          <cell r="I57" t="str">
            <v>CITY OF LEWISVILLE</v>
          </cell>
          <cell r="J57">
            <v>386.6</v>
          </cell>
          <cell r="K57">
            <v>470.32</v>
          </cell>
          <cell r="L57">
            <v>678.67</v>
          </cell>
          <cell r="M57">
            <v>767.55</v>
          </cell>
        </row>
        <row r="58">
          <cell r="A58" t="str">
            <v>PF</v>
          </cell>
          <cell r="B58" t="str">
            <v>Sec</v>
          </cell>
          <cell r="C58" t="str">
            <v>Probed</v>
          </cell>
          <cell r="D58" t="str">
            <v>L08</v>
          </cell>
          <cell r="E58" t="str">
            <v>SSLI</v>
          </cell>
          <cell r="G58" t="str">
            <v>478581-189201</v>
          </cell>
          <cell r="H58" t="str">
            <v>10400511892010001</v>
          </cell>
          <cell r="I58" t="str">
            <v>TEXAS CITY ISD</v>
          </cell>
          <cell r="K58">
            <v>600.69000000000005</v>
          </cell>
          <cell r="L58">
            <v>890.19</v>
          </cell>
          <cell r="M58">
            <v>1080.81</v>
          </cell>
          <cell r="O58" t="str">
            <v>Inactive 07/10/09</v>
          </cell>
        </row>
        <row r="59">
          <cell r="A59" t="str">
            <v>PF</v>
          </cell>
          <cell r="B59" t="str">
            <v>Sec</v>
          </cell>
          <cell r="C59" t="str">
            <v>Probed</v>
          </cell>
          <cell r="D59" t="str">
            <v>L16</v>
          </cell>
          <cell r="E59" t="str">
            <v>SSLI</v>
          </cell>
          <cell r="G59" t="str">
            <v>1433905-460403</v>
          </cell>
          <cell r="H59" t="str">
            <v>10400514604030001</v>
          </cell>
          <cell r="I59" t="str">
            <v xml:space="preserve">EMC MORTGAGE </v>
          </cell>
          <cell r="J59">
            <v>782.31</v>
          </cell>
          <cell r="K59">
            <v>748.08</v>
          </cell>
          <cell r="L59">
            <v>812.46</v>
          </cell>
          <cell r="M59">
            <v>812.46</v>
          </cell>
        </row>
        <row r="60">
          <cell r="A60" t="str">
            <v>PF</v>
          </cell>
          <cell r="B60" t="str">
            <v>Sec</v>
          </cell>
          <cell r="C60" t="str">
            <v>Probed</v>
          </cell>
          <cell r="D60" t="str">
            <v>L20</v>
          </cell>
          <cell r="E60" t="str">
            <v>SSLI</v>
          </cell>
          <cell r="G60" t="str">
            <v>1189213-409554</v>
          </cell>
          <cell r="H60" t="str">
            <v>10400514095540001</v>
          </cell>
          <cell r="I60" t="str">
            <v>TOWER EXTRUSIONS INC</v>
          </cell>
          <cell r="J60">
            <v>744.93</v>
          </cell>
          <cell r="K60">
            <v>669.2</v>
          </cell>
          <cell r="L60">
            <v>552.83000000000004</v>
          </cell>
          <cell r="M60">
            <v>552.83000000000004</v>
          </cell>
        </row>
        <row r="61">
          <cell r="A61" t="str">
            <v>PF Adj</v>
          </cell>
          <cell r="B61" t="str">
            <v>Sec</v>
          </cell>
          <cell r="C61" t="str">
            <v>Probed</v>
          </cell>
          <cell r="D61" t="str">
            <v>L02</v>
          </cell>
          <cell r="E61" t="str">
            <v>SSEI</v>
          </cell>
          <cell r="G61" t="str">
            <v>927324-107690</v>
          </cell>
          <cell r="H61" t="str">
            <v>10400511076900001</v>
          </cell>
          <cell r="I61" t="str">
            <v>XEROX CORP/WMS R G</v>
          </cell>
          <cell r="J61">
            <v>1503.89</v>
          </cell>
          <cell r="K61">
            <v>1666.04</v>
          </cell>
          <cell r="L61">
            <v>0</v>
          </cell>
          <cell r="M61">
            <v>0</v>
          </cell>
        </row>
        <row r="62">
          <cell r="A62" t="str">
            <v>PF Adj</v>
          </cell>
          <cell r="B62" t="str">
            <v>Sec</v>
          </cell>
          <cell r="C62" t="str">
            <v>Probed</v>
          </cell>
          <cell r="D62" t="str">
            <v>L02</v>
          </cell>
          <cell r="E62" t="str">
            <v>SSLI</v>
          </cell>
          <cell r="G62" t="str">
            <v>1403038-183924</v>
          </cell>
          <cell r="H62" t="str">
            <v>10400511839240001</v>
          </cell>
          <cell r="I62" t="str">
            <v>VALERO REFINING - TX LP</v>
          </cell>
          <cell r="J62">
            <v>367.75</v>
          </cell>
          <cell r="K62">
            <v>482.62</v>
          </cell>
          <cell r="L62">
            <v>408.58</v>
          </cell>
          <cell r="M62">
            <v>499.28</v>
          </cell>
        </row>
        <row r="63">
          <cell r="A63" t="str">
            <v>PF Adj</v>
          </cell>
          <cell r="B63" t="str">
            <v>Sec</v>
          </cell>
          <cell r="C63" t="str">
            <v>Probed</v>
          </cell>
          <cell r="D63" t="str">
            <v>L02</v>
          </cell>
          <cell r="E63" t="str">
            <v>SSLI</v>
          </cell>
          <cell r="G63" t="str">
            <v>464171-184869</v>
          </cell>
          <cell r="H63" t="str">
            <v>10400511848690001</v>
          </cell>
          <cell r="I63" t="str">
            <v>TCISD - BLOCKER</v>
          </cell>
          <cell r="J63">
            <v>479.85</v>
          </cell>
          <cell r="K63">
            <v>464.43</v>
          </cell>
          <cell r="L63">
            <v>462.42</v>
          </cell>
          <cell r="M63">
            <v>462.42</v>
          </cell>
        </row>
        <row r="64">
          <cell r="A64" t="str">
            <v>PF Adj</v>
          </cell>
          <cell r="B64" t="str">
            <v>Sec</v>
          </cell>
          <cell r="C64" t="str">
            <v>Probed</v>
          </cell>
          <cell r="D64" t="str">
            <v>L02</v>
          </cell>
          <cell r="E64" t="str">
            <v>SSLI</v>
          </cell>
          <cell r="G64" t="str">
            <v>981228-375805</v>
          </cell>
          <cell r="H64" t="str">
            <v>10400513758050001</v>
          </cell>
          <cell r="I64" t="str">
            <v>HOYA VISION CENTER</v>
          </cell>
          <cell r="J64">
            <v>930.35</v>
          </cell>
          <cell r="K64">
            <v>944.38</v>
          </cell>
        </row>
        <row r="65">
          <cell r="A65" t="str">
            <v>PF Adj</v>
          </cell>
          <cell r="B65" t="str">
            <v>Sec</v>
          </cell>
          <cell r="C65" t="str">
            <v>Probed</v>
          </cell>
          <cell r="D65" t="str">
            <v>L02</v>
          </cell>
          <cell r="E65" t="str">
            <v>SSEI</v>
          </cell>
          <cell r="G65" t="str">
            <v>927324-400890</v>
          </cell>
          <cell r="H65" t="str">
            <v>10400514008900001</v>
          </cell>
          <cell r="I65" t="str">
            <v>XEROX CORP/WMS R G</v>
          </cell>
          <cell r="J65">
            <v>0</v>
          </cell>
          <cell r="K65">
            <v>0</v>
          </cell>
          <cell r="L65">
            <v>453.93</v>
          </cell>
          <cell r="M65">
            <v>453.93</v>
          </cell>
        </row>
        <row r="66">
          <cell r="A66" t="str">
            <v>PF Adj</v>
          </cell>
          <cell r="B66" t="str">
            <v>Sec</v>
          </cell>
          <cell r="C66" t="str">
            <v>Probed</v>
          </cell>
          <cell r="D66" t="str">
            <v>L02</v>
          </cell>
          <cell r="E66" t="str">
            <v>SSLI</v>
          </cell>
          <cell r="G66" t="str">
            <v>1100395-415072</v>
          </cell>
          <cell r="H66" t="str">
            <v>10400514150720001</v>
          </cell>
          <cell r="I66" t="str">
            <v>TARGET CORP</v>
          </cell>
          <cell r="J66">
            <v>840.34</v>
          </cell>
          <cell r="K66">
            <v>864.08</v>
          </cell>
          <cell r="L66">
            <v>817.92</v>
          </cell>
          <cell r="M66">
            <v>922.38</v>
          </cell>
        </row>
        <row r="67">
          <cell r="A67" t="str">
            <v>PF Adj</v>
          </cell>
          <cell r="B67" t="str">
            <v>Sec</v>
          </cell>
          <cell r="C67" t="str">
            <v>Probed</v>
          </cell>
          <cell r="D67" t="str">
            <v>L03</v>
          </cell>
          <cell r="E67" t="str">
            <v>SSLI</v>
          </cell>
          <cell r="G67" t="str">
            <v>357525-154977</v>
          </cell>
          <cell r="H67" t="str">
            <v>10400511549770001</v>
          </cell>
          <cell r="I67" t="str">
            <v>DISD-HIGH SCHOOL</v>
          </cell>
          <cell r="J67">
            <v>891.83</v>
          </cell>
          <cell r="K67">
            <v>1112.28</v>
          </cell>
          <cell r="L67">
            <v>412.65</v>
          </cell>
          <cell r="M67">
            <v>469.58</v>
          </cell>
        </row>
        <row r="68">
          <cell r="A68" t="str">
            <v>PF Adj</v>
          </cell>
          <cell r="B68" t="str">
            <v>Sec</v>
          </cell>
          <cell r="C68" t="str">
            <v>Probed</v>
          </cell>
          <cell r="D68" t="str">
            <v>L03</v>
          </cell>
          <cell r="E68" t="str">
            <v>SSLI</v>
          </cell>
          <cell r="G68" t="str">
            <v>1222484-430189</v>
          </cell>
          <cell r="H68" t="str">
            <v>10400514301890001</v>
          </cell>
          <cell r="I68" t="str">
            <v>LEWISVILLE ISD</v>
          </cell>
          <cell r="J68">
            <v>331.53</v>
          </cell>
          <cell r="K68">
            <v>489.15</v>
          </cell>
          <cell r="L68">
            <v>397.14</v>
          </cell>
          <cell r="M68">
            <v>453.57</v>
          </cell>
        </row>
        <row r="69">
          <cell r="A69" t="str">
            <v>PF Adj</v>
          </cell>
          <cell r="B69" t="str">
            <v>Sec</v>
          </cell>
          <cell r="C69" t="str">
            <v>Probed</v>
          </cell>
          <cell r="D69" t="str">
            <v>L03</v>
          </cell>
          <cell r="E69" t="str">
            <v>SSLI</v>
          </cell>
          <cell r="G69" t="str">
            <v>1592581-469325</v>
          </cell>
          <cell r="H69" t="str">
            <v>10400514693250001</v>
          </cell>
          <cell r="I69" t="str">
            <v>DICKINSON ISD</v>
          </cell>
          <cell r="J69">
            <v>197.08</v>
          </cell>
          <cell r="O69" t="str">
            <v>IDR effective 09/04/08</v>
          </cell>
        </row>
        <row r="70">
          <cell r="A70" t="str">
            <v>PF Adj</v>
          </cell>
          <cell r="B70" t="str">
            <v>Sec</v>
          </cell>
          <cell r="C70" t="str">
            <v>Probed</v>
          </cell>
          <cell r="D70" t="str">
            <v>L04</v>
          </cell>
          <cell r="E70" t="str">
            <v>SSLI</v>
          </cell>
          <cell r="G70" t="str">
            <v>115269-102435</v>
          </cell>
          <cell r="H70" t="str">
            <v>10400511024350001</v>
          </cell>
          <cell r="I70" t="str">
            <v>REYNOLDS ASHPHALT</v>
          </cell>
          <cell r="J70">
            <v>149.41999999999999</v>
          </cell>
          <cell r="O70" t="str">
            <v>IDR effective 05/04/09</v>
          </cell>
        </row>
        <row r="71">
          <cell r="A71" t="str">
            <v>PF Adj</v>
          </cell>
          <cell r="B71" t="str">
            <v>Sec</v>
          </cell>
          <cell r="C71" t="str">
            <v>Probed</v>
          </cell>
          <cell r="D71" t="str">
            <v>L05</v>
          </cell>
          <cell r="E71" t="str">
            <v>SSLI</v>
          </cell>
          <cell r="G71" t="str">
            <v>435349-175723</v>
          </cell>
          <cell r="H71" t="str">
            <v>10400511757230001</v>
          </cell>
          <cell r="I71" t="str">
            <v>LA MARQUE ISD</v>
          </cell>
          <cell r="J71">
            <v>456.95</v>
          </cell>
          <cell r="K71">
            <v>475.63</v>
          </cell>
          <cell r="L71">
            <v>665.37</v>
          </cell>
          <cell r="M71">
            <v>715.6</v>
          </cell>
        </row>
        <row r="72">
          <cell r="A72" t="str">
            <v>PF Adj</v>
          </cell>
          <cell r="B72" t="str">
            <v>Sec</v>
          </cell>
          <cell r="C72" t="str">
            <v>Probed</v>
          </cell>
          <cell r="D72" t="str">
            <v>L05</v>
          </cell>
          <cell r="E72" t="str">
            <v>SSLI</v>
          </cell>
          <cell r="G72" t="str">
            <v>1291594-434525</v>
          </cell>
          <cell r="H72" t="str">
            <v>10400514345250001</v>
          </cell>
          <cell r="I72" t="str">
            <v xml:space="preserve">WALMART </v>
          </cell>
          <cell r="J72">
            <v>777.64</v>
          </cell>
          <cell r="K72">
            <v>826.09</v>
          </cell>
          <cell r="L72">
            <v>714.11</v>
          </cell>
          <cell r="M72">
            <v>777.63</v>
          </cell>
        </row>
        <row r="73">
          <cell r="A73" t="str">
            <v>PF Adj</v>
          </cell>
          <cell r="B73" t="str">
            <v>Sec</v>
          </cell>
          <cell r="C73" t="str">
            <v>Probed</v>
          </cell>
          <cell r="D73" t="str">
            <v>L05</v>
          </cell>
          <cell r="E73" t="str">
            <v>SSLI</v>
          </cell>
          <cell r="G73" t="str">
            <v>1571767-467552</v>
          </cell>
          <cell r="H73" t="str">
            <v>10400514675520001</v>
          </cell>
          <cell r="I73" t="str">
            <v>EXCALIBUR ENERGY</v>
          </cell>
          <cell r="J73">
            <v>56.03</v>
          </cell>
          <cell r="O73" t="str">
            <v>Inactive 02/04/2010</v>
          </cell>
        </row>
        <row r="74">
          <cell r="A74" t="str">
            <v>PF Adj</v>
          </cell>
          <cell r="B74" t="str">
            <v>Sec</v>
          </cell>
          <cell r="C74" t="str">
            <v>Probed</v>
          </cell>
          <cell r="D74" t="str">
            <v>L06</v>
          </cell>
          <cell r="E74" t="str">
            <v>SSEI</v>
          </cell>
          <cell r="G74" t="str">
            <v>919053-347880</v>
          </cell>
          <cell r="H74" t="str">
            <v>10400513478800001</v>
          </cell>
          <cell r="I74" t="str">
            <v>RANGEN INC.</v>
          </cell>
          <cell r="J74">
            <v>778.77</v>
          </cell>
          <cell r="K74">
            <v>1328.78</v>
          </cell>
          <cell r="L74">
            <v>0</v>
          </cell>
          <cell r="M74">
            <v>0</v>
          </cell>
        </row>
        <row r="75">
          <cell r="A75" t="str">
            <v>PF Adj</v>
          </cell>
          <cell r="B75" t="str">
            <v>Sec</v>
          </cell>
          <cell r="C75" t="str">
            <v>Probed</v>
          </cell>
          <cell r="D75" t="str">
            <v>L06</v>
          </cell>
          <cell r="E75" t="str">
            <v>SSLI</v>
          </cell>
          <cell r="G75" t="str">
            <v>1155460-381837</v>
          </cell>
          <cell r="H75" t="str">
            <v>10400513818370001</v>
          </cell>
          <cell r="I75" t="str">
            <v>LOWE'S HOME CENTER</v>
          </cell>
          <cell r="J75">
            <v>639.79</v>
          </cell>
          <cell r="K75">
            <v>612.77</v>
          </cell>
          <cell r="L75">
            <v>727.79</v>
          </cell>
          <cell r="M75">
            <v>727.79</v>
          </cell>
        </row>
        <row r="76">
          <cell r="A76" t="str">
            <v>PF Adj</v>
          </cell>
          <cell r="B76" t="str">
            <v>Sec</v>
          </cell>
          <cell r="C76" t="str">
            <v>Probed</v>
          </cell>
          <cell r="D76" t="str">
            <v>L06</v>
          </cell>
          <cell r="E76" t="str">
            <v>SSLI</v>
          </cell>
          <cell r="G76" t="str">
            <v>1007627-389485</v>
          </cell>
          <cell r="H76" t="str">
            <v>10400513894850001</v>
          </cell>
          <cell r="I76" t="str">
            <v>HARCOURT</v>
          </cell>
          <cell r="J76">
            <v>947.43</v>
          </cell>
          <cell r="K76">
            <v>1317.2</v>
          </cell>
          <cell r="L76">
            <v>1137</v>
          </cell>
          <cell r="M76">
            <v>1137</v>
          </cell>
        </row>
        <row r="77">
          <cell r="A77" t="str">
            <v>PF Adj</v>
          </cell>
          <cell r="B77" t="str">
            <v>Sec</v>
          </cell>
          <cell r="C77" t="str">
            <v>Probed</v>
          </cell>
          <cell r="D77" t="str">
            <v>L06</v>
          </cell>
          <cell r="E77" t="str">
            <v>SSLI</v>
          </cell>
          <cell r="G77" t="str">
            <v>374384-425195</v>
          </cell>
          <cell r="H77" t="str">
            <v>10400514251950001</v>
          </cell>
          <cell r="I77" t="str">
            <v>DISD-DUNBAR</v>
          </cell>
          <cell r="J77">
            <v>215.6</v>
          </cell>
          <cell r="K77">
            <v>189.23</v>
          </cell>
          <cell r="L77">
            <v>547.32000000000005</v>
          </cell>
          <cell r="M77">
            <v>601.24</v>
          </cell>
        </row>
        <row r="78">
          <cell r="A78" t="str">
            <v>PF Adj</v>
          </cell>
          <cell r="B78" t="str">
            <v>Sec</v>
          </cell>
          <cell r="C78" t="str">
            <v>Probed</v>
          </cell>
          <cell r="D78" t="str">
            <v>L06</v>
          </cell>
          <cell r="E78" t="str">
            <v>SSLI</v>
          </cell>
          <cell r="G78" t="str">
            <v>1485788-460575</v>
          </cell>
          <cell r="H78" t="str">
            <v>10400514605750001</v>
          </cell>
          <cell r="I78" t="str">
            <v xml:space="preserve">KROGER STORE </v>
          </cell>
          <cell r="J78">
            <v>606.35</v>
          </cell>
          <cell r="K78">
            <v>630.64</v>
          </cell>
          <cell r="L78">
            <v>653.94000000000005</v>
          </cell>
          <cell r="M78">
            <v>726.53</v>
          </cell>
        </row>
        <row r="79">
          <cell r="A79" t="str">
            <v>PF Adj</v>
          </cell>
          <cell r="B79" t="str">
            <v>Sec</v>
          </cell>
          <cell r="C79" t="str">
            <v>Probed</v>
          </cell>
          <cell r="D79" t="str">
            <v>L07</v>
          </cell>
          <cell r="E79" t="str">
            <v>SSLI</v>
          </cell>
          <cell r="G79" t="str">
            <v>276514-132728</v>
          </cell>
          <cell r="H79" t="str">
            <v>10400511327280001</v>
          </cell>
          <cell r="I79" t="str">
            <v>SWEENY ISD</v>
          </cell>
          <cell r="L79">
            <v>356.43</v>
          </cell>
          <cell r="M79">
            <v>415.44</v>
          </cell>
          <cell r="O79" t="str">
            <v>Inactive 09/15/08</v>
          </cell>
        </row>
        <row r="80">
          <cell r="A80" t="str">
            <v>PF Adj</v>
          </cell>
          <cell r="B80" t="str">
            <v>Sec</v>
          </cell>
          <cell r="C80" t="str">
            <v>Probed</v>
          </cell>
          <cell r="D80" t="str">
            <v>L07</v>
          </cell>
          <cell r="E80" t="str">
            <v>SSLI</v>
          </cell>
          <cell r="G80" t="str">
            <v>735923-400765</v>
          </cell>
          <cell r="H80" t="str">
            <v>10400514007650001</v>
          </cell>
          <cell r="I80" t="str">
            <v>CLIFTON ISD</v>
          </cell>
          <cell r="J80">
            <v>516.55999999999995</v>
          </cell>
          <cell r="K80">
            <v>465.93</v>
          </cell>
          <cell r="L80">
            <v>3144.96</v>
          </cell>
          <cell r="M80">
            <v>3348.55</v>
          </cell>
        </row>
        <row r="81">
          <cell r="A81" t="str">
            <v>PF Adj</v>
          </cell>
          <cell r="B81" t="str">
            <v>Sec</v>
          </cell>
          <cell r="C81" t="str">
            <v>Probed</v>
          </cell>
          <cell r="D81" t="str">
            <v>L07</v>
          </cell>
          <cell r="E81" t="str">
            <v>SSLI</v>
          </cell>
          <cell r="G81" t="str">
            <v>1491392-457426</v>
          </cell>
          <cell r="H81" t="str">
            <v>10400514574260001</v>
          </cell>
          <cell r="I81" t="str">
            <v>CLEAR CREEK ISD</v>
          </cell>
          <cell r="J81">
            <v>630.98</v>
          </cell>
          <cell r="K81">
            <v>572.47</v>
          </cell>
          <cell r="L81">
            <v>777.93</v>
          </cell>
          <cell r="M81">
            <v>859.97</v>
          </cell>
        </row>
        <row r="82">
          <cell r="A82" t="str">
            <v>PF Adj</v>
          </cell>
          <cell r="B82" t="str">
            <v>Sec</v>
          </cell>
          <cell r="C82" t="str">
            <v>Probed</v>
          </cell>
          <cell r="D82" t="str">
            <v>L07</v>
          </cell>
          <cell r="E82" t="str">
            <v>SSLI</v>
          </cell>
          <cell r="G82" t="str">
            <v>1483694-457427</v>
          </cell>
          <cell r="H82" t="str">
            <v>10400514574270001</v>
          </cell>
          <cell r="I82" t="str">
            <v>CLEAR CREEK ISD</v>
          </cell>
          <cell r="J82">
            <v>643.21</v>
          </cell>
          <cell r="K82">
            <v>572.92999999999995</v>
          </cell>
          <cell r="L82">
            <v>727.95</v>
          </cell>
          <cell r="M82">
            <v>794.45</v>
          </cell>
        </row>
        <row r="83">
          <cell r="A83" t="str">
            <v>PF Adj</v>
          </cell>
          <cell r="B83" t="str">
            <v>Sec</v>
          </cell>
          <cell r="C83" t="str">
            <v>Probed</v>
          </cell>
          <cell r="D83" t="str">
            <v>L09</v>
          </cell>
          <cell r="E83" t="str">
            <v>SSLI</v>
          </cell>
          <cell r="G83" t="str">
            <v>247627-124191</v>
          </cell>
          <cell r="H83" t="str">
            <v>10400511241910001</v>
          </cell>
          <cell r="I83" t="str">
            <v>ANGLETON DANBURY MEDICAL CENTER</v>
          </cell>
          <cell r="J83">
            <v>439.84</v>
          </cell>
          <cell r="K83">
            <v>427.11</v>
          </cell>
          <cell r="L83">
            <v>411.4</v>
          </cell>
          <cell r="M83">
            <v>453.07</v>
          </cell>
        </row>
        <row r="84">
          <cell r="A84" t="str">
            <v>PF Adj</v>
          </cell>
          <cell r="B84" t="str">
            <v>Sec</v>
          </cell>
          <cell r="C84" t="str">
            <v>Probed</v>
          </cell>
          <cell r="D84" t="str">
            <v>L09</v>
          </cell>
          <cell r="E84" t="str">
            <v>SSLI</v>
          </cell>
          <cell r="G84" t="str">
            <v>1153444-422251</v>
          </cell>
          <cell r="H84" t="str">
            <v>10400514222510001</v>
          </cell>
          <cell r="I84" t="str">
            <v>HEB</v>
          </cell>
          <cell r="J84">
            <v>868.28</v>
          </cell>
          <cell r="K84">
            <v>906.46</v>
          </cell>
          <cell r="L84">
            <v>783.82</v>
          </cell>
          <cell r="M84">
            <v>886.46</v>
          </cell>
        </row>
        <row r="85">
          <cell r="A85" t="str">
            <v>PF Adj</v>
          </cell>
          <cell r="B85" t="str">
            <v>Sec</v>
          </cell>
          <cell r="C85" t="str">
            <v>Probed</v>
          </cell>
          <cell r="D85" t="str">
            <v>L09</v>
          </cell>
          <cell r="E85" t="str">
            <v>SSLI</v>
          </cell>
          <cell r="G85" t="str">
            <v>1304538-435516</v>
          </cell>
          <cell r="H85" t="str">
            <v>10400514355160001</v>
          </cell>
          <cell r="I85" t="str">
            <v>ANGLETON DANBURY HOSPITAL</v>
          </cell>
          <cell r="J85">
            <v>349.54</v>
          </cell>
          <cell r="K85">
            <v>333.88</v>
          </cell>
          <cell r="L85">
            <v>331.9</v>
          </cell>
          <cell r="M85">
            <v>346.49</v>
          </cell>
        </row>
        <row r="86">
          <cell r="A86" t="str">
            <v>PF Adj</v>
          </cell>
          <cell r="B86" t="str">
            <v>Sec</v>
          </cell>
          <cell r="C86" t="str">
            <v>Probed</v>
          </cell>
          <cell r="D86" t="str">
            <v>L10</v>
          </cell>
          <cell r="E86" t="str">
            <v>SSLI</v>
          </cell>
          <cell r="G86" t="str">
            <v>254998-125963</v>
          </cell>
          <cell r="H86" t="str">
            <v>10400511259630001</v>
          </cell>
          <cell r="I86" t="str">
            <v>WAL-MART STORES (Angleton)</v>
          </cell>
          <cell r="J86">
            <v>659.91</v>
          </cell>
          <cell r="K86">
            <v>739.71</v>
          </cell>
          <cell r="L86">
            <v>620.17999999999995</v>
          </cell>
          <cell r="M86">
            <v>677.2</v>
          </cell>
        </row>
        <row r="87">
          <cell r="A87" t="str">
            <v>PF Adj</v>
          </cell>
          <cell r="B87" t="str">
            <v>Sec</v>
          </cell>
          <cell r="C87" t="str">
            <v>Probed</v>
          </cell>
          <cell r="D87" t="str">
            <v>L10</v>
          </cell>
          <cell r="E87" t="str">
            <v>SSLI</v>
          </cell>
          <cell r="G87" t="str">
            <v>1166492-126081</v>
          </cell>
          <cell r="H87" t="str">
            <v>10400511260810001</v>
          </cell>
          <cell r="I87" t="str">
            <v>ANGLETON ISD</v>
          </cell>
          <cell r="J87">
            <v>864.68</v>
          </cell>
          <cell r="K87">
            <v>597.12</v>
          </cell>
          <cell r="L87">
            <v>784.53</v>
          </cell>
          <cell r="M87">
            <v>784.53</v>
          </cell>
        </row>
        <row r="88">
          <cell r="A88" t="str">
            <v>PF Adj</v>
          </cell>
          <cell r="B88" t="str">
            <v>Sec</v>
          </cell>
          <cell r="C88" t="str">
            <v>Probed</v>
          </cell>
          <cell r="D88" t="str">
            <v>L10</v>
          </cell>
          <cell r="E88" t="str">
            <v>SSPI</v>
          </cell>
          <cell r="G88" t="str">
            <v>383031-162943</v>
          </cell>
          <cell r="H88" t="str">
            <v>10400511629430001</v>
          </cell>
          <cell r="I88" t="str">
            <v>CITY OF LEAGUE CITY</v>
          </cell>
          <cell r="J88">
            <v>632.27</v>
          </cell>
          <cell r="K88">
            <v>589.66</v>
          </cell>
          <cell r="L88">
            <v>306.33999999999997</v>
          </cell>
          <cell r="M88">
            <v>334.99</v>
          </cell>
        </row>
        <row r="89">
          <cell r="A89" t="str">
            <v>PF Adj</v>
          </cell>
          <cell r="B89" t="str">
            <v>Sec</v>
          </cell>
          <cell r="C89" t="str">
            <v>Probed</v>
          </cell>
          <cell r="D89" t="str">
            <v>L10</v>
          </cell>
          <cell r="E89" t="str">
            <v>SSLI</v>
          </cell>
          <cell r="G89" t="str">
            <v>395843-164825</v>
          </cell>
          <cell r="H89" t="str">
            <v>10400511648250001</v>
          </cell>
          <cell r="I89" t="str">
            <v>CCISD - JHS</v>
          </cell>
          <cell r="J89">
            <v>377.39</v>
          </cell>
          <cell r="K89">
            <v>386.81</v>
          </cell>
          <cell r="L89">
            <v>357.69</v>
          </cell>
          <cell r="M89">
            <v>414.4</v>
          </cell>
        </row>
        <row r="90">
          <cell r="A90" t="str">
            <v>PF Adj</v>
          </cell>
          <cell r="B90" t="str">
            <v>Sec</v>
          </cell>
          <cell r="C90" t="str">
            <v>Probed</v>
          </cell>
          <cell r="D90" t="str">
            <v>L10</v>
          </cell>
          <cell r="E90" t="str">
            <v>SSLI</v>
          </cell>
          <cell r="G90" t="str">
            <v>866784-325398</v>
          </cell>
          <cell r="H90" t="str">
            <v>10400513253980001</v>
          </cell>
          <cell r="I90" t="str">
            <v>SS HARBOUR CONFERENCE CTR</v>
          </cell>
          <cell r="J90">
            <v>1040.21</v>
          </cell>
          <cell r="K90">
            <v>1103.58</v>
          </cell>
          <cell r="L90">
            <v>870.71</v>
          </cell>
          <cell r="M90">
            <v>921.67</v>
          </cell>
        </row>
        <row r="91">
          <cell r="A91" t="str">
            <v>PF Adj</v>
          </cell>
          <cell r="B91" t="str">
            <v>Sec</v>
          </cell>
          <cell r="C91" t="str">
            <v>Probed</v>
          </cell>
          <cell r="D91" t="str">
            <v>L10</v>
          </cell>
          <cell r="E91" t="str">
            <v>SSLI</v>
          </cell>
          <cell r="G91" t="str">
            <v>908090-325573</v>
          </cell>
          <cell r="H91" t="str">
            <v>10400513255730001</v>
          </cell>
          <cell r="I91" t="str">
            <v>SOUTH SHORE HARBOR DEV LTD</v>
          </cell>
          <cell r="J91">
            <v>581.29999999999995</v>
          </cell>
          <cell r="L91">
            <v>1068.48</v>
          </cell>
          <cell r="M91">
            <v>1068.48</v>
          </cell>
          <cell r="O91" t="str">
            <v>IDR effective 04/14/09</v>
          </cell>
        </row>
        <row r="92">
          <cell r="A92" t="str">
            <v>PF Adj</v>
          </cell>
          <cell r="B92" t="str">
            <v>Sec</v>
          </cell>
          <cell r="C92" t="str">
            <v>Probed</v>
          </cell>
          <cell r="D92" t="str">
            <v>L10</v>
          </cell>
          <cell r="E92" t="str">
            <v>SSLI</v>
          </cell>
          <cell r="G92" t="str">
            <v>1390382-457428</v>
          </cell>
          <cell r="H92" t="str">
            <v>10400514574280001</v>
          </cell>
          <cell r="I92" t="str">
            <v>CLEAR CREEK ISD</v>
          </cell>
          <cell r="J92">
            <v>572.48</v>
          </cell>
          <cell r="K92">
            <v>687.81</v>
          </cell>
          <cell r="L92">
            <v>655.89</v>
          </cell>
          <cell r="M92">
            <v>669.19</v>
          </cell>
        </row>
        <row r="93">
          <cell r="A93" t="str">
            <v>PF Adj</v>
          </cell>
          <cell r="B93" t="str">
            <v>Sec</v>
          </cell>
          <cell r="C93" t="str">
            <v>Probed</v>
          </cell>
          <cell r="D93" t="str">
            <v>L10</v>
          </cell>
          <cell r="E93" t="str">
            <v>SSLI</v>
          </cell>
          <cell r="G93" t="str">
            <v>1390381-457429</v>
          </cell>
          <cell r="H93" t="str">
            <v>10400514574290001</v>
          </cell>
          <cell r="I93" t="str">
            <v>CLEAR CREEK ISD</v>
          </cell>
          <cell r="J93">
            <v>957.64</v>
          </cell>
          <cell r="K93">
            <v>1028.44</v>
          </cell>
          <cell r="L93">
            <v>775.38</v>
          </cell>
          <cell r="M93">
            <v>924.91</v>
          </cell>
        </row>
        <row r="94">
          <cell r="A94" t="str">
            <v>PF Adj</v>
          </cell>
          <cell r="B94" t="str">
            <v>Sec</v>
          </cell>
          <cell r="C94" t="str">
            <v>Probed</v>
          </cell>
          <cell r="D94" t="str">
            <v>L11</v>
          </cell>
          <cell r="E94" t="str">
            <v>SSLI</v>
          </cell>
          <cell r="G94" t="str">
            <v>1028556-101782</v>
          </cell>
          <cell r="H94" t="str">
            <v>10400511017820001</v>
          </cell>
          <cell r="I94" t="str">
            <v>LEWISVILLE IND. SCHOOL DISTRICT</v>
          </cell>
          <cell r="J94">
            <v>1003.8</v>
          </cell>
          <cell r="K94">
            <v>736.95</v>
          </cell>
          <cell r="L94">
            <v>944.55</v>
          </cell>
          <cell r="M94">
            <v>944.55</v>
          </cell>
        </row>
        <row r="95">
          <cell r="A95" t="str">
            <v>PF Adj</v>
          </cell>
          <cell r="B95" t="str">
            <v>Sec</v>
          </cell>
          <cell r="C95" t="str">
            <v>Probed</v>
          </cell>
          <cell r="D95" t="str">
            <v>L11</v>
          </cell>
          <cell r="E95" t="str">
            <v>SSLI</v>
          </cell>
          <cell r="G95" t="str">
            <v>1322330-113998</v>
          </cell>
          <cell r="H95" t="str">
            <v>10400511139980001</v>
          </cell>
          <cell r="I95" t="str">
            <v>VERIZON SERVICE CORP.</v>
          </cell>
          <cell r="J95">
            <v>526.58000000000004</v>
          </cell>
          <cell r="K95">
            <v>525.9</v>
          </cell>
          <cell r="L95">
            <v>499.68</v>
          </cell>
          <cell r="M95">
            <v>513.16999999999996</v>
          </cell>
        </row>
        <row r="96">
          <cell r="A96" t="str">
            <v>PF Adj</v>
          </cell>
          <cell r="B96" t="str">
            <v>Sec</v>
          </cell>
          <cell r="C96" t="str">
            <v>Probed</v>
          </cell>
          <cell r="D96" t="str">
            <v>L11</v>
          </cell>
          <cell r="E96" t="str">
            <v>SSLI</v>
          </cell>
          <cell r="G96" t="str">
            <v>336264-151057</v>
          </cell>
          <cell r="H96" t="str">
            <v>10400511510570001</v>
          </cell>
          <cell r="I96" t="str">
            <v>ALVIN ISD - JHS</v>
          </cell>
          <cell r="J96">
            <v>530.63</v>
          </cell>
          <cell r="K96">
            <v>301.8</v>
          </cell>
          <cell r="L96">
            <v>437.15</v>
          </cell>
          <cell r="M96">
            <v>521.07000000000005</v>
          </cell>
        </row>
        <row r="97">
          <cell r="A97" t="str">
            <v>PF Adj</v>
          </cell>
          <cell r="B97" t="str">
            <v>Sec</v>
          </cell>
          <cell r="C97" t="str">
            <v>Probed</v>
          </cell>
          <cell r="D97" t="str">
            <v>L11</v>
          </cell>
          <cell r="E97" t="str">
            <v>SSEI</v>
          </cell>
          <cell r="G97" t="str">
            <v>893076-336224</v>
          </cell>
          <cell r="H97" t="str">
            <v>10400513362240001</v>
          </cell>
          <cell r="I97" t="str">
            <v>ANCHOR WEST INC</v>
          </cell>
          <cell r="J97">
            <v>760.31</v>
          </cell>
          <cell r="K97">
            <v>808.34</v>
          </cell>
          <cell r="L97">
            <v>602.49</v>
          </cell>
          <cell r="M97">
            <v>743.33</v>
          </cell>
        </row>
        <row r="98">
          <cell r="A98" t="str">
            <v>PF Adj</v>
          </cell>
          <cell r="B98" t="str">
            <v>Sec</v>
          </cell>
          <cell r="C98" t="str">
            <v>Probed</v>
          </cell>
          <cell r="D98" t="str">
            <v>L11</v>
          </cell>
          <cell r="E98" t="str">
            <v>SSEI</v>
          </cell>
          <cell r="G98" t="str">
            <v>893076-363982</v>
          </cell>
          <cell r="H98" t="str">
            <v>10400513639820001</v>
          </cell>
          <cell r="I98" t="str">
            <v>ANCHOR WEST INC</v>
          </cell>
          <cell r="J98">
            <v>528.92999999999995</v>
          </cell>
          <cell r="K98">
            <v>605.94000000000005</v>
          </cell>
          <cell r="L98">
            <v>255.68</v>
          </cell>
          <cell r="M98">
            <v>255.68</v>
          </cell>
        </row>
        <row r="99">
          <cell r="A99" t="str">
            <v>PF Adj</v>
          </cell>
          <cell r="B99" t="str">
            <v>Sec</v>
          </cell>
          <cell r="C99" t="str">
            <v>Probed</v>
          </cell>
          <cell r="D99" t="str">
            <v>L11</v>
          </cell>
          <cell r="E99" t="str">
            <v>SSLI</v>
          </cell>
          <cell r="G99" t="str">
            <v>336264-373095</v>
          </cell>
          <cell r="H99" t="str">
            <v>10400513730950001</v>
          </cell>
          <cell r="I99" t="str">
            <v>ALVIN I S D</v>
          </cell>
          <cell r="J99">
            <v>213.82</v>
          </cell>
          <cell r="K99">
            <v>177.78</v>
          </cell>
          <cell r="L99">
            <v>173.86</v>
          </cell>
          <cell r="M99">
            <v>173.86</v>
          </cell>
        </row>
        <row r="100">
          <cell r="A100" t="str">
            <v>PF Adj</v>
          </cell>
          <cell r="B100" t="str">
            <v>Sec</v>
          </cell>
          <cell r="C100" t="str">
            <v>Probed</v>
          </cell>
          <cell r="D100" t="str">
            <v>L11</v>
          </cell>
          <cell r="E100" t="str">
            <v>SSLI</v>
          </cell>
          <cell r="G100" t="str">
            <v>1129179-420781</v>
          </cell>
          <cell r="H100" t="str">
            <v>10400514207810001</v>
          </cell>
          <cell r="I100" t="str">
            <v>ALVIN I S D CH.1&amp;2</v>
          </cell>
          <cell r="J100">
            <v>881.83</v>
          </cell>
          <cell r="K100">
            <v>756.88</v>
          </cell>
          <cell r="L100">
            <v>762.23</v>
          </cell>
          <cell r="M100">
            <v>867.49</v>
          </cell>
        </row>
        <row r="101">
          <cell r="A101" t="str">
            <v>PF Adj</v>
          </cell>
          <cell r="B101" t="str">
            <v>Sec</v>
          </cell>
          <cell r="C101" t="str">
            <v>Probed</v>
          </cell>
          <cell r="D101" t="str">
            <v>L12</v>
          </cell>
          <cell r="E101" t="str">
            <v>SSLI</v>
          </cell>
          <cell r="G101" t="str">
            <v>435349-177000</v>
          </cell>
          <cell r="H101" t="str">
            <v>10400511770000001</v>
          </cell>
          <cell r="I101" t="str">
            <v>LA MARQUE ISD</v>
          </cell>
          <cell r="J101">
            <v>665.13</v>
          </cell>
          <cell r="K101">
            <v>658.65</v>
          </cell>
          <cell r="L101">
            <v>0</v>
          </cell>
          <cell r="M101">
            <v>0</v>
          </cell>
        </row>
        <row r="102">
          <cell r="A102" t="str">
            <v>PF Adj</v>
          </cell>
          <cell r="B102" t="str">
            <v>Sec</v>
          </cell>
          <cell r="C102" t="str">
            <v>Probed</v>
          </cell>
          <cell r="D102" t="str">
            <v>L12</v>
          </cell>
          <cell r="E102" t="str">
            <v>SSLI</v>
          </cell>
          <cell r="G102" t="str">
            <v>1302924-435563</v>
          </cell>
          <cell r="H102" t="str">
            <v>10400514355630001</v>
          </cell>
          <cell r="I102" t="str">
            <v>LEWISVILLE ISD</v>
          </cell>
          <cell r="J102">
            <v>423.12</v>
          </cell>
          <cell r="K102">
            <v>414.67</v>
          </cell>
          <cell r="L102">
            <v>464.28</v>
          </cell>
          <cell r="M102">
            <v>568.97</v>
          </cell>
        </row>
        <row r="103">
          <cell r="A103" t="str">
            <v>PF Adj</v>
          </cell>
          <cell r="B103" t="str">
            <v>Sec</v>
          </cell>
          <cell r="C103" t="str">
            <v>Probed</v>
          </cell>
          <cell r="D103" t="str">
            <v>L12</v>
          </cell>
          <cell r="E103" t="str">
            <v>SSLI</v>
          </cell>
          <cell r="G103" t="str">
            <v>1379753-457040</v>
          </cell>
          <cell r="H103" t="str">
            <v>10400514570400001</v>
          </cell>
          <cell r="I103" t="str">
            <v>COLUMBIA-BRAZORIA ISD</v>
          </cell>
          <cell r="J103">
            <v>285.42</v>
          </cell>
          <cell r="K103">
            <v>95.41</v>
          </cell>
          <cell r="L103">
            <v>252.34</v>
          </cell>
          <cell r="M103">
            <v>265.07</v>
          </cell>
        </row>
        <row r="104">
          <cell r="A104" t="str">
            <v>PF Adj</v>
          </cell>
          <cell r="B104" t="str">
            <v>Sec</v>
          </cell>
          <cell r="C104" t="str">
            <v>Probed</v>
          </cell>
          <cell r="D104" t="str">
            <v>L12</v>
          </cell>
          <cell r="E104" t="str">
            <v>SSLI</v>
          </cell>
          <cell r="G104" t="str">
            <v>1526167-460894</v>
          </cell>
          <cell r="H104" t="str">
            <v>10400514608940001</v>
          </cell>
          <cell r="I104" t="str">
            <v>SALTY'S WELL</v>
          </cell>
          <cell r="J104">
            <v>5.84</v>
          </cell>
          <cell r="K104">
            <v>226.93</v>
          </cell>
          <cell r="L104">
            <v>0</v>
          </cell>
          <cell r="M104">
            <v>0</v>
          </cell>
        </row>
        <row r="105">
          <cell r="A105" t="str">
            <v>PF Adj</v>
          </cell>
          <cell r="B105" t="str">
            <v>Sec</v>
          </cell>
          <cell r="C105" t="str">
            <v>Probed</v>
          </cell>
          <cell r="D105" t="str">
            <v>L13</v>
          </cell>
          <cell r="E105" t="str">
            <v>SSLI</v>
          </cell>
          <cell r="G105" t="str">
            <v>1016174-395961</v>
          </cell>
          <cell r="H105" t="str">
            <v>10400513959610001</v>
          </cell>
          <cell r="I105" t="str">
            <v>CCISD</v>
          </cell>
          <cell r="J105">
            <v>516.92999999999995</v>
          </cell>
          <cell r="K105">
            <v>448.06</v>
          </cell>
          <cell r="L105">
            <v>501.23</v>
          </cell>
          <cell r="M105">
            <v>556.04999999999995</v>
          </cell>
        </row>
        <row r="106">
          <cell r="A106" t="str">
            <v>PF Adj</v>
          </cell>
          <cell r="B106" t="str">
            <v>Sec</v>
          </cell>
          <cell r="C106" t="str">
            <v>Probed</v>
          </cell>
          <cell r="D106" t="str">
            <v>L13</v>
          </cell>
          <cell r="E106" t="str">
            <v>SSLI</v>
          </cell>
          <cell r="G106" t="str">
            <v>1122805-414031</v>
          </cell>
          <cell r="H106" t="str">
            <v>10400514140310001</v>
          </cell>
          <cell r="I106" t="str">
            <v>CCISD</v>
          </cell>
          <cell r="J106">
            <v>412.81</v>
          </cell>
          <cell r="K106">
            <v>296.24</v>
          </cell>
          <cell r="L106">
            <v>392.02</v>
          </cell>
          <cell r="M106">
            <v>439.32</v>
          </cell>
        </row>
        <row r="107">
          <cell r="A107" t="str">
            <v>PF Adj</v>
          </cell>
          <cell r="B107" t="str">
            <v>Sec</v>
          </cell>
          <cell r="C107" t="str">
            <v>Probed</v>
          </cell>
          <cell r="D107" t="str">
            <v>L13</v>
          </cell>
          <cell r="E107" t="str">
            <v>SSLI</v>
          </cell>
          <cell r="G107" t="str">
            <v>1246709-430913</v>
          </cell>
          <cell r="H107" t="str">
            <v>10400514309130001</v>
          </cell>
          <cell r="I107" t="str">
            <v>LEWISVILLE PEAK LP</v>
          </cell>
          <cell r="J107">
            <v>937.43</v>
          </cell>
          <cell r="K107">
            <v>847.23</v>
          </cell>
          <cell r="L107">
            <v>882.27</v>
          </cell>
          <cell r="M107">
            <v>882.27</v>
          </cell>
        </row>
        <row r="108">
          <cell r="A108" t="str">
            <v>PF Adj</v>
          </cell>
          <cell r="B108" t="str">
            <v>Sec</v>
          </cell>
          <cell r="C108" t="str">
            <v>Probed</v>
          </cell>
          <cell r="D108" t="str">
            <v>L13</v>
          </cell>
          <cell r="E108" t="str">
            <v>SSLI</v>
          </cell>
          <cell r="G108" t="str">
            <v>1440563-459600</v>
          </cell>
          <cell r="H108" t="str">
            <v>10400514596000001</v>
          </cell>
          <cell r="I108" t="str">
            <v xml:space="preserve">WALMART </v>
          </cell>
          <cell r="J108">
            <v>967.24</v>
          </cell>
          <cell r="K108">
            <v>1026</v>
          </cell>
          <cell r="L108">
            <v>955.62</v>
          </cell>
          <cell r="M108">
            <v>1020.04</v>
          </cell>
        </row>
        <row r="109">
          <cell r="A109" t="str">
            <v>PF Adj</v>
          </cell>
          <cell r="B109" t="str">
            <v>Sec</v>
          </cell>
          <cell r="C109" t="str">
            <v>Probed</v>
          </cell>
          <cell r="D109" t="str">
            <v>L13</v>
          </cell>
          <cell r="E109" t="str">
            <v>SSLI</v>
          </cell>
          <cell r="G109" t="str">
            <v>1507162-466474</v>
          </cell>
          <cell r="H109" t="str">
            <v>10400514664740001</v>
          </cell>
          <cell r="I109" t="str">
            <v>TARGET CORP</v>
          </cell>
          <cell r="J109">
            <v>747.32</v>
          </cell>
          <cell r="L109">
            <v>0</v>
          </cell>
          <cell r="M109">
            <v>0</v>
          </cell>
          <cell r="O109" t="str">
            <v>IDR effective 07/17/08</v>
          </cell>
        </row>
        <row r="110">
          <cell r="A110" t="str">
            <v>PF Adj</v>
          </cell>
          <cell r="B110" t="str">
            <v>Sec</v>
          </cell>
          <cell r="C110" t="str">
            <v>Probed</v>
          </cell>
          <cell r="D110" t="str">
            <v>L14</v>
          </cell>
          <cell r="E110" t="str">
            <v>SSLI</v>
          </cell>
          <cell r="G110" t="str">
            <v>255923-126320</v>
          </cell>
          <cell r="H110" t="str">
            <v>10400511263200001</v>
          </cell>
          <cell r="I110" t="str">
            <v>ANGLETON ISD</v>
          </cell>
          <cell r="J110">
            <v>595.75</v>
          </cell>
          <cell r="K110">
            <v>465.17</v>
          </cell>
          <cell r="L110">
            <v>443.36</v>
          </cell>
          <cell r="M110">
            <v>581.82000000000005</v>
          </cell>
        </row>
        <row r="111">
          <cell r="A111" t="str">
            <v>PF Adj</v>
          </cell>
          <cell r="B111" t="str">
            <v>Sec</v>
          </cell>
          <cell r="C111" t="str">
            <v>Probed</v>
          </cell>
          <cell r="D111" t="str">
            <v>L14</v>
          </cell>
          <cell r="E111" t="str">
            <v>SSMI</v>
          </cell>
          <cell r="G111" t="str">
            <v>875138-329018</v>
          </cell>
          <cell r="H111" t="str">
            <v>10400513290180001</v>
          </cell>
          <cell r="I111" t="str">
            <v>CITY OF LEWISVILLE - Eff 11/17/06</v>
          </cell>
          <cell r="J111">
            <v>697.19</v>
          </cell>
          <cell r="K111">
            <v>641.33000000000004</v>
          </cell>
          <cell r="L111">
            <v>419.04</v>
          </cell>
          <cell r="M111">
            <v>419.04</v>
          </cell>
        </row>
        <row r="112">
          <cell r="A112" t="str">
            <v>PF Adj</v>
          </cell>
          <cell r="B112" t="str">
            <v>Sec</v>
          </cell>
          <cell r="C112" t="str">
            <v>Probed</v>
          </cell>
          <cell r="D112" t="str">
            <v>L14</v>
          </cell>
          <cell r="E112" t="str">
            <v>SSLI</v>
          </cell>
          <cell r="G112" t="str">
            <v>1252938-346476</v>
          </cell>
          <cell r="H112" t="str">
            <v>10400513464760001</v>
          </cell>
          <cell r="I112" t="str">
            <v>SAM'S CLUB</v>
          </cell>
          <cell r="J112">
            <v>790.34</v>
          </cell>
          <cell r="K112">
            <v>777.61</v>
          </cell>
          <cell r="L112">
            <v>723.2</v>
          </cell>
          <cell r="M112">
            <v>785.23</v>
          </cell>
        </row>
        <row r="113">
          <cell r="A113" t="str">
            <v>PF Adj</v>
          </cell>
          <cell r="B113" t="str">
            <v>Sec</v>
          </cell>
          <cell r="C113" t="str">
            <v>Probed</v>
          </cell>
          <cell r="D113" t="str">
            <v>L14</v>
          </cell>
          <cell r="E113" t="str">
            <v>SSLI</v>
          </cell>
          <cell r="G113" t="str">
            <v>916548-346478</v>
          </cell>
          <cell r="H113" t="str">
            <v>10400513464780001</v>
          </cell>
          <cell r="I113" t="str">
            <v>WAL-MART STORES</v>
          </cell>
          <cell r="J113">
            <v>892.05</v>
          </cell>
          <cell r="K113">
            <v>1008.56</v>
          </cell>
          <cell r="L113">
            <v>618.51</v>
          </cell>
          <cell r="M113">
            <v>783.45</v>
          </cell>
        </row>
        <row r="114">
          <cell r="A114" t="str">
            <v>PF Adj</v>
          </cell>
          <cell r="B114" t="str">
            <v>Sec</v>
          </cell>
          <cell r="C114" t="str">
            <v>Probed</v>
          </cell>
          <cell r="D114" t="str">
            <v>L14</v>
          </cell>
          <cell r="E114" t="str">
            <v>SSLI</v>
          </cell>
          <cell r="G114" t="str">
            <v>1025080-405083</v>
          </cell>
          <cell r="H114" t="str">
            <v>10400514050830001</v>
          </cell>
          <cell r="I114" t="str">
            <v xml:space="preserve">REEVES CO LEC </v>
          </cell>
          <cell r="J114">
            <v>889.72</v>
          </cell>
          <cell r="K114">
            <v>899.19</v>
          </cell>
          <cell r="L114">
            <v>771.42</v>
          </cell>
          <cell r="M114">
            <v>924.84</v>
          </cell>
        </row>
        <row r="115">
          <cell r="A115" t="str">
            <v>PF Adj</v>
          </cell>
          <cell r="B115" t="str">
            <v>Sec</v>
          </cell>
          <cell r="C115" t="str">
            <v>Probed</v>
          </cell>
          <cell r="D115" t="str">
            <v>L14</v>
          </cell>
          <cell r="E115" t="str">
            <v>SSLI</v>
          </cell>
          <cell r="G115" t="str">
            <v>254998-406740</v>
          </cell>
          <cell r="H115" t="str">
            <v>10400514067400001</v>
          </cell>
          <cell r="I115" t="str">
            <v>WAL-MART STORES</v>
          </cell>
          <cell r="J115">
            <v>1089.69</v>
          </cell>
          <cell r="K115">
            <v>1063.49</v>
          </cell>
          <cell r="L115">
            <v>988.74</v>
          </cell>
          <cell r="M115">
            <v>1064.6300000000001</v>
          </cell>
        </row>
        <row r="116">
          <cell r="A116" t="str">
            <v>PF Adj</v>
          </cell>
          <cell r="B116" t="str">
            <v>Sec</v>
          </cell>
          <cell r="C116" t="str">
            <v>Probed</v>
          </cell>
          <cell r="D116" t="str">
            <v>L14</v>
          </cell>
          <cell r="E116" t="str">
            <v>SSLI</v>
          </cell>
          <cell r="G116" t="str">
            <v>1025080-421478</v>
          </cell>
          <cell r="H116" t="str">
            <v>10400514214780001</v>
          </cell>
          <cell r="I116" t="str">
            <v>REEVES CO</v>
          </cell>
          <cell r="J116">
            <v>912.41</v>
          </cell>
          <cell r="K116">
            <v>888.12</v>
          </cell>
          <cell r="L116">
            <v>809.97</v>
          </cell>
          <cell r="M116">
            <v>959.13</v>
          </cell>
        </row>
        <row r="117">
          <cell r="A117" t="str">
            <v>PF Adj</v>
          </cell>
          <cell r="B117" t="str">
            <v>Sec</v>
          </cell>
          <cell r="C117" t="str">
            <v>Probed</v>
          </cell>
          <cell r="D117" t="str">
            <v>L14</v>
          </cell>
          <cell r="E117" t="str">
            <v>SSLI</v>
          </cell>
          <cell r="G117" t="str">
            <v>1272509-432139</v>
          </cell>
          <cell r="H117" t="str">
            <v>10400514321390001</v>
          </cell>
          <cell r="I117" t="str">
            <v>PILOT POINT ISD</v>
          </cell>
          <cell r="J117">
            <v>156.74</v>
          </cell>
          <cell r="K117">
            <v>115.1</v>
          </cell>
          <cell r="L117">
            <v>135.94999999999999</v>
          </cell>
          <cell r="M117">
            <v>168.65</v>
          </cell>
        </row>
        <row r="118">
          <cell r="A118" t="str">
            <v>PF Adj</v>
          </cell>
          <cell r="B118" t="str">
            <v>Sec</v>
          </cell>
          <cell r="C118" t="str">
            <v>Probed</v>
          </cell>
          <cell r="D118" t="str">
            <v>L14</v>
          </cell>
          <cell r="E118" t="str">
            <v>SPLI</v>
          </cell>
          <cell r="G118" t="str">
            <v>1527569-467763</v>
          </cell>
          <cell r="H118" t="str">
            <v>10400514677630001</v>
          </cell>
          <cell r="I118" t="str">
            <v>SOMERVELL COUNTY WATER</v>
          </cell>
          <cell r="J118">
            <v>134.68</v>
          </cell>
          <cell r="K118">
            <v>19.75</v>
          </cell>
          <cell r="L118">
            <v>0</v>
          </cell>
          <cell r="M118">
            <v>0</v>
          </cell>
          <cell r="O118" t="str">
            <v>IDR effective 05/21/08</v>
          </cell>
        </row>
        <row r="119">
          <cell r="A119" t="str">
            <v>PF Adj</v>
          </cell>
          <cell r="B119" t="str">
            <v>Sec</v>
          </cell>
          <cell r="C119" t="str">
            <v>Probed</v>
          </cell>
          <cell r="D119" t="str">
            <v>L14</v>
          </cell>
          <cell r="E119" t="str">
            <v>SSLI</v>
          </cell>
          <cell r="G119" t="str">
            <v>1584152-468761</v>
          </cell>
          <cell r="H119" t="str">
            <v>10400514687610001</v>
          </cell>
          <cell r="I119" t="str">
            <v xml:space="preserve">ALVIN ISD </v>
          </cell>
          <cell r="J119">
            <v>437.3</v>
          </cell>
          <cell r="O119" t="str">
            <v>IDR effective 08/21/08</v>
          </cell>
        </row>
        <row r="120">
          <cell r="A120" t="str">
            <v>PF Adj</v>
          </cell>
          <cell r="B120" t="str">
            <v>Sec</v>
          </cell>
          <cell r="C120" t="str">
            <v>Probed</v>
          </cell>
          <cell r="D120" t="str">
            <v>L15</v>
          </cell>
          <cell r="E120" t="str">
            <v>SSLI</v>
          </cell>
          <cell r="G120" t="str">
            <v>513686-196964</v>
          </cell>
          <cell r="H120" t="str">
            <v>10400511969640001</v>
          </cell>
          <cell r="I120" t="str">
            <v>FRIENDSWOOD SCHOOL</v>
          </cell>
          <cell r="J120">
            <v>558.27</v>
          </cell>
          <cell r="K120">
            <v>394.01</v>
          </cell>
          <cell r="L120">
            <v>985.44</v>
          </cell>
          <cell r="M120">
            <v>1105.8399999999999</v>
          </cell>
        </row>
        <row r="121">
          <cell r="A121" t="str">
            <v>PF Adj</v>
          </cell>
          <cell r="B121" t="str">
            <v>Sec</v>
          </cell>
          <cell r="C121" t="str">
            <v>Probed</v>
          </cell>
          <cell r="D121" t="str">
            <v>L15</v>
          </cell>
          <cell r="E121" t="str">
            <v>SSLI</v>
          </cell>
          <cell r="G121" t="str">
            <v>1234186-281854</v>
          </cell>
          <cell r="H121" t="str">
            <v>10400512818540001</v>
          </cell>
          <cell r="I121" t="str">
            <v>DOUBLE D FOODS</v>
          </cell>
          <cell r="J121">
            <v>352.64</v>
          </cell>
          <cell r="K121">
            <v>376</v>
          </cell>
          <cell r="L121">
            <v>567.95000000000005</v>
          </cell>
          <cell r="M121">
            <v>673.33</v>
          </cell>
        </row>
        <row r="122">
          <cell r="A122" t="str">
            <v>PF Adj</v>
          </cell>
          <cell r="B122" t="str">
            <v>Sec</v>
          </cell>
          <cell r="C122" t="str">
            <v>Probed</v>
          </cell>
          <cell r="D122" t="str">
            <v>L15</v>
          </cell>
          <cell r="E122" t="str">
            <v>SSLI</v>
          </cell>
          <cell r="G122" t="str">
            <v>255923-346999</v>
          </cell>
          <cell r="H122" t="str">
            <v>10400513469990001</v>
          </cell>
          <cell r="I122" t="str">
            <v>ANGLETON - ISD</v>
          </cell>
          <cell r="J122">
            <v>464.66</v>
          </cell>
          <cell r="K122">
            <v>429.95</v>
          </cell>
          <cell r="L122">
            <v>500.99</v>
          </cell>
          <cell r="M122">
            <v>609.54999999999995</v>
          </cell>
        </row>
        <row r="123">
          <cell r="A123" t="str">
            <v>PF Adj</v>
          </cell>
          <cell r="B123" t="str">
            <v>Sec</v>
          </cell>
          <cell r="C123" t="str">
            <v>Probed</v>
          </cell>
          <cell r="D123" t="str">
            <v>L15</v>
          </cell>
          <cell r="E123" t="str">
            <v>SSLI</v>
          </cell>
          <cell r="G123" t="str">
            <v>939255-357341</v>
          </cell>
          <cell r="H123" t="str">
            <v>10400513573410001</v>
          </cell>
          <cell r="I123" t="str">
            <v>BENCHMARK ELECTRONICS INC</v>
          </cell>
          <cell r="J123">
            <v>1068.49</v>
          </cell>
          <cell r="K123">
            <v>1094.6500000000001</v>
          </cell>
          <cell r="L123">
            <v>584.52</v>
          </cell>
          <cell r="M123">
            <v>714.14</v>
          </cell>
        </row>
        <row r="124">
          <cell r="A124" t="str">
            <v>PF Adj</v>
          </cell>
          <cell r="B124" t="str">
            <v>Sec</v>
          </cell>
          <cell r="C124" t="str">
            <v>Probed</v>
          </cell>
          <cell r="D124" t="str">
            <v>L15</v>
          </cell>
          <cell r="E124" t="str">
            <v>PSLI</v>
          </cell>
          <cell r="G124" t="str">
            <v>983596-376753</v>
          </cell>
          <cell r="H124" t="str">
            <v>10400513767530001</v>
          </cell>
          <cell r="I124" t="str">
            <v>PRIZE OPERATING COMPANY</v>
          </cell>
          <cell r="J124">
            <v>1064.5999999999999</v>
          </cell>
          <cell r="L124">
            <v>30.17</v>
          </cell>
          <cell r="M124">
            <v>40.119999999999997</v>
          </cell>
          <cell r="O124" t="str">
            <v>IDR effective 02/19/2009</v>
          </cell>
        </row>
        <row r="125">
          <cell r="A125" t="str">
            <v>PF Adj</v>
          </cell>
          <cell r="B125" t="str">
            <v>Sec</v>
          </cell>
          <cell r="C125" t="str">
            <v>Probed</v>
          </cell>
          <cell r="D125" t="str">
            <v>L16</v>
          </cell>
          <cell r="E125" t="str">
            <v>SSLI</v>
          </cell>
          <cell r="G125" t="str">
            <v>875499-326258</v>
          </cell>
          <cell r="H125" t="str">
            <v>10400513262580001</v>
          </cell>
          <cell r="I125" t="str">
            <v xml:space="preserve">VISTA RIDGE JNT VNT </v>
          </cell>
          <cell r="J125">
            <v>784.12</v>
          </cell>
          <cell r="K125">
            <v>810.7</v>
          </cell>
          <cell r="L125">
            <v>764.44</v>
          </cell>
          <cell r="M125">
            <v>764.44</v>
          </cell>
        </row>
        <row r="126">
          <cell r="A126" t="str">
            <v>PF Adj</v>
          </cell>
          <cell r="B126" t="str">
            <v>Sec</v>
          </cell>
          <cell r="C126" t="str">
            <v>Probed</v>
          </cell>
          <cell r="D126" t="str">
            <v>L16</v>
          </cell>
          <cell r="E126" t="str">
            <v>SSLI</v>
          </cell>
          <cell r="G126" t="str">
            <v>875499-329175</v>
          </cell>
          <cell r="H126" t="str">
            <v>10400513291750001</v>
          </cell>
          <cell r="I126" t="str">
            <v>VISTA RIDGE JNT VNT CT1</v>
          </cell>
          <cell r="J126">
            <v>838.35</v>
          </cell>
          <cell r="K126">
            <v>860.21</v>
          </cell>
          <cell r="L126">
            <v>1588.73</v>
          </cell>
          <cell r="M126">
            <v>1588.73</v>
          </cell>
        </row>
        <row r="127">
          <cell r="A127" t="str">
            <v>PF Adj</v>
          </cell>
          <cell r="B127" t="str">
            <v>Sec</v>
          </cell>
          <cell r="C127" t="str">
            <v>Probed</v>
          </cell>
          <cell r="D127" t="str">
            <v>L16</v>
          </cell>
          <cell r="E127" t="str">
            <v>SSLI</v>
          </cell>
          <cell r="G127" t="str">
            <v>902715-340179</v>
          </cell>
          <cell r="H127" t="str">
            <v>10400513401790001</v>
          </cell>
          <cell r="I127" t="str">
            <v>SAM'S CLUB</v>
          </cell>
          <cell r="J127">
            <v>692.17</v>
          </cell>
          <cell r="K127">
            <v>708.97</v>
          </cell>
        </row>
        <row r="128">
          <cell r="A128" t="str">
            <v>PF Adj</v>
          </cell>
          <cell r="B128" t="str">
            <v>Sec</v>
          </cell>
          <cell r="C128" t="str">
            <v>Probed</v>
          </cell>
          <cell r="D128" t="str">
            <v>L16</v>
          </cell>
          <cell r="E128" t="str">
            <v>SSLI</v>
          </cell>
          <cell r="G128" t="str">
            <v>914035-345156</v>
          </cell>
          <cell r="H128" t="str">
            <v>10400513451560001</v>
          </cell>
          <cell r="I128" t="str">
            <v>GULF GREYHOUND PARK</v>
          </cell>
          <cell r="J128">
            <v>1321.31</v>
          </cell>
          <cell r="K128">
            <v>1096.69</v>
          </cell>
          <cell r="L128">
            <v>994.01</v>
          </cell>
          <cell r="M128">
            <v>994.01</v>
          </cell>
        </row>
        <row r="129">
          <cell r="A129" t="str">
            <v>PF Adj</v>
          </cell>
          <cell r="B129" t="str">
            <v>Sec</v>
          </cell>
          <cell r="C129" t="str">
            <v>Probed</v>
          </cell>
          <cell r="D129" t="str">
            <v>L16</v>
          </cell>
          <cell r="E129" t="str">
            <v>SSLI</v>
          </cell>
          <cell r="G129" t="str">
            <v>493243-375755</v>
          </cell>
          <cell r="H129" t="str">
            <v>10400513757550001</v>
          </cell>
          <cell r="I129" t="str">
            <v>DUNN HEAT EXCHANGERS INC</v>
          </cell>
          <cell r="J129">
            <v>256.17</v>
          </cell>
          <cell r="K129">
            <v>111.78</v>
          </cell>
          <cell r="L129">
            <v>707.63</v>
          </cell>
          <cell r="M129">
            <v>848.18</v>
          </cell>
        </row>
        <row r="130">
          <cell r="A130" t="str">
            <v>PF Adj</v>
          </cell>
          <cell r="B130" t="str">
            <v>Sec</v>
          </cell>
          <cell r="C130" t="str">
            <v>Probed</v>
          </cell>
          <cell r="D130" t="str">
            <v>L16</v>
          </cell>
          <cell r="E130" t="str">
            <v>SSLI</v>
          </cell>
          <cell r="G130" t="str">
            <v>1150748-423455</v>
          </cell>
          <cell r="H130" t="str">
            <v>10400514234550001</v>
          </cell>
          <cell r="I130" t="str">
            <v>WAL-MART STORES</v>
          </cell>
          <cell r="J130">
            <v>956.48</v>
          </cell>
          <cell r="K130">
            <v>1079.3800000000001</v>
          </cell>
          <cell r="L130">
            <v>1100.76</v>
          </cell>
          <cell r="M130">
            <v>1161.71</v>
          </cell>
        </row>
        <row r="131">
          <cell r="A131" t="str">
            <v>PF Adj</v>
          </cell>
          <cell r="B131" t="str">
            <v>Sec</v>
          </cell>
          <cell r="C131" t="str">
            <v>Probed</v>
          </cell>
          <cell r="D131" t="str">
            <v>L16</v>
          </cell>
          <cell r="E131" t="str">
            <v>SSLI</v>
          </cell>
          <cell r="G131" t="str">
            <v>1229128-429565</v>
          </cell>
          <cell r="H131" t="str">
            <v>10400514295650001</v>
          </cell>
          <cell r="I131" t="str">
            <v>DUNN HEAT EXCHANGERS INC</v>
          </cell>
          <cell r="J131">
            <v>123.79</v>
          </cell>
          <cell r="K131">
            <v>73.03</v>
          </cell>
          <cell r="L131">
            <v>181.85</v>
          </cell>
          <cell r="M131">
            <v>230.09</v>
          </cell>
        </row>
        <row r="132">
          <cell r="A132" t="str">
            <v>PF Adj</v>
          </cell>
          <cell r="B132" t="str">
            <v>Sec</v>
          </cell>
          <cell r="C132" t="str">
            <v>Probed</v>
          </cell>
          <cell r="D132" t="str">
            <v>L16</v>
          </cell>
          <cell r="E132" t="str">
            <v>SSLI</v>
          </cell>
          <cell r="G132" t="str">
            <v>1257431-431899</v>
          </cell>
          <cell r="H132" t="str">
            <v>10400514318990001</v>
          </cell>
          <cell r="I132" t="str">
            <v>COSTCO</v>
          </cell>
          <cell r="J132">
            <v>1027.8800000000001</v>
          </cell>
          <cell r="K132">
            <v>1117.93</v>
          </cell>
          <cell r="L132">
            <v>1012.1</v>
          </cell>
          <cell r="M132">
            <v>1144.67</v>
          </cell>
        </row>
        <row r="133">
          <cell r="A133" t="str">
            <v>PF Adj</v>
          </cell>
          <cell r="B133" t="str">
            <v>Sec</v>
          </cell>
          <cell r="C133" t="str">
            <v>Probed</v>
          </cell>
          <cell r="D133" t="str">
            <v>L16</v>
          </cell>
          <cell r="E133" t="str">
            <v>SSLI</v>
          </cell>
          <cell r="G133" t="str">
            <v>1301537-435150</v>
          </cell>
          <cell r="H133" t="str">
            <v>10400514351500001</v>
          </cell>
          <cell r="I133" t="str">
            <v xml:space="preserve">EMC MORTGAGE </v>
          </cell>
          <cell r="J133">
            <v>858.9</v>
          </cell>
          <cell r="K133">
            <v>800.47</v>
          </cell>
          <cell r="L133">
            <v>879.5</v>
          </cell>
          <cell r="M133">
            <v>884.3</v>
          </cell>
        </row>
        <row r="134">
          <cell r="A134" t="str">
            <v>PF Adj</v>
          </cell>
          <cell r="B134" t="str">
            <v>Sec</v>
          </cell>
          <cell r="C134" t="str">
            <v>Probed</v>
          </cell>
          <cell r="D134" t="str">
            <v>L17</v>
          </cell>
          <cell r="E134" t="str">
            <v>SSLI</v>
          </cell>
          <cell r="G134" t="str">
            <v>1028779-101756</v>
          </cell>
          <cell r="H134" t="str">
            <v>10400511017560001</v>
          </cell>
          <cell r="I134" t="str">
            <v>LEWISVILLE IND. SCHOOL DISTRICT</v>
          </cell>
          <cell r="J134">
            <v>479.92</v>
          </cell>
          <cell r="K134">
            <v>377.77</v>
          </cell>
          <cell r="L134">
            <v>527.34</v>
          </cell>
          <cell r="M134">
            <v>581.86</v>
          </cell>
        </row>
        <row r="135">
          <cell r="A135" t="str">
            <v>PF Adj</v>
          </cell>
          <cell r="B135" t="str">
            <v>Sec</v>
          </cell>
          <cell r="C135" t="str">
            <v>Probed</v>
          </cell>
          <cell r="D135" t="str">
            <v>L17</v>
          </cell>
          <cell r="E135" t="str">
            <v>SSLI</v>
          </cell>
          <cell r="G135" t="str">
            <v>1250926-431950</v>
          </cell>
          <cell r="H135" t="str">
            <v>10400514319500001</v>
          </cell>
          <cell r="I135" t="str">
            <v>HEB - GULF FREEWAY</v>
          </cell>
          <cell r="J135">
            <v>754.76</v>
          </cell>
          <cell r="K135">
            <v>789.52</v>
          </cell>
          <cell r="L135">
            <v>716.54</v>
          </cell>
          <cell r="M135">
            <v>800.83</v>
          </cell>
        </row>
        <row r="136">
          <cell r="A136" t="str">
            <v>PF Adj</v>
          </cell>
          <cell r="B136" t="str">
            <v>Sec</v>
          </cell>
          <cell r="C136" t="str">
            <v>Probed</v>
          </cell>
          <cell r="D136" t="str">
            <v>L18</v>
          </cell>
          <cell r="E136" t="str">
            <v>SSLI</v>
          </cell>
          <cell r="G136" t="str">
            <v>295827-140064</v>
          </cell>
          <cell r="H136" t="str">
            <v>10400511400640001</v>
          </cell>
          <cell r="I136" t="str">
            <v>CBISD - HIGH SCHOOL</v>
          </cell>
          <cell r="J136">
            <v>324.33999999999997</v>
          </cell>
          <cell r="K136">
            <v>291.83999999999997</v>
          </cell>
          <cell r="L136">
            <v>414.7</v>
          </cell>
          <cell r="M136">
            <v>498.8</v>
          </cell>
        </row>
        <row r="137">
          <cell r="A137" t="str">
            <v>PF Adj</v>
          </cell>
          <cell r="B137" t="str">
            <v>Sec</v>
          </cell>
          <cell r="C137" t="str">
            <v>Probed</v>
          </cell>
          <cell r="D137" t="str">
            <v>L18</v>
          </cell>
          <cell r="E137" t="str">
            <v>SSAI</v>
          </cell>
          <cell r="G137" t="str">
            <v>836793-314349</v>
          </cell>
          <cell r="H137" t="str">
            <v>10400513143490001</v>
          </cell>
          <cell r="I137" t="str">
            <v>COYANOSA CO-OP</v>
          </cell>
          <cell r="J137">
            <v>11.11</v>
          </cell>
          <cell r="K137">
            <v>8.83</v>
          </cell>
          <cell r="L137">
            <v>398.07</v>
          </cell>
          <cell r="M137">
            <v>499.16</v>
          </cell>
        </row>
        <row r="138">
          <cell r="A138" t="str">
            <v>PF Adj</v>
          </cell>
          <cell r="B138" t="str">
            <v>Sec</v>
          </cell>
          <cell r="C138" t="str">
            <v>Probed</v>
          </cell>
          <cell r="D138" t="str">
            <v>L18</v>
          </cell>
          <cell r="E138" t="str">
            <v>SSLI</v>
          </cell>
          <cell r="G138" t="str">
            <v>1317174-436157</v>
          </cell>
          <cell r="H138" t="str">
            <v>10400514361570001</v>
          </cell>
          <cell r="I138" t="str">
            <v>COLUMBIA BRAZORIA</v>
          </cell>
          <cell r="J138">
            <v>453</v>
          </cell>
          <cell r="K138">
            <v>121.5</v>
          </cell>
          <cell r="L138">
            <v>293.69</v>
          </cell>
          <cell r="M138">
            <v>335.21</v>
          </cell>
        </row>
        <row r="139">
          <cell r="A139" t="str">
            <v>PF Adj</v>
          </cell>
          <cell r="B139" t="str">
            <v>Sec</v>
          </cell>
          <cell r="C139" t="str">
            <v>Probed</v>
          </cell>
          <cell r="D139" t="str">
            <v>L18</v>
          </cell>
          <cell r="E139" t="str">
            <v>SSLI</v>
          </cell>
          <cell r="G139" t="str">
            <v>1646435-471086</v>
          </cell>
          <cell r="H139" t="str">
            <v>10400514710860001</v>
          </cell>
          <cell r="I139" t="str">
            <v>DICKINSON ISD</v>
          </cell>
          <cell r="J139">
            <v>1087.45</v>
          </cell>
          <cell r="O139" t="str">
            <v>IDR effective 02/25/09</v>
          </cell>
        </row>
        <row r="140">
          <cell r="A140" t="str">
            <v>PF Adj</v>
          </cell>
          <cell r="B140" t="str">
            <v>Sec</v>
          </cell>
          <cell r="C140" t="str">
            <v>Probed</v>
          </cell>
          <cell r="D140" t="str">
            <v>L19</v>
          </cell>
          <cell r="E140" t="str">
            <v>SSLI</v>
          </cell>
          <cell r="G140" t="str">
            <v>1155190-364917</v>
          </cell>
          <cell r="H140" t="str">
            <v>10400513649170001</v>
          </cell>
          <cell r="I140" t="str">
            <v>LOWE'S HOME CENTER</v>
          </cell>
          <cell r="J140">
            <v>629.05999999999995</v>
          </cell>
          <cell r="K140">
            <v>626.01</v>
          </cell>
          <cell r="L140">
            <v>704.26</v>
          </cell>
          <cell r="M140">
            <v>721.31</v>
          </cell>
        </row>
        <row r="141">
          <cell r="A141" t="str">
            <v>PF Adj</v>
          </cell>
          <cell r="B141" t="str">
            <v>Sec</v>
          </cell>
          <cell r="C141" t="str">
            <v>Probed</v>
          </cell>
          <cell r="D141" t="str">
            <v>L19</v>
          </cell>
          <cell r="E141" t="str">
            <v>SSLI</v>
          </cell>
          <cell r="G141" t="str">
            <v>1178040-426143</v>
          </cell>
          <cell r="H141" t="str">
            <v>10400514261430001</v>
          </cell>
          <cell r="I141" t="str">
            <v>WALMART</v>
          </cell>
          <cell r="J141">
            <v>1032.7</v>
          </cell>
          <cell r="K141">
            <v>1019.39</v>
          </cell>
          <cell r="L141">
            <v>1070.5999999999999</v>
          </cell>
          <cell r="M141">
            <v>1139.5999999999999</v>
          </cell>
        </row>
        <row r="142">
          <cell r="A142" t="str">
            <v>PF Adj</v>
          </cell>
          <cell r="B142" t="str">
            <v>Sec</v>
          </cell>
          <cell r="C142" t="str">
            <v>Probed</v>
          </cell>
          <cell r="D142" t="str">
            <v>L19</v>
          </cell>
          <cell r="E142" t="str">
            <v>SSLI</v>
          </cell>
          <cell r="G142" t="str">
            <v>1282623-434064</v>
          </cell>
          <cell r="H142" t="str">
            <v>10400514340640001</v>
          </cell>
          <cell r="I142" t="str">
            <v>NUSTAR LOGISTICS</v>
          </cell>
          <cell r="K142">
            <v>618.29</v>
          </cell>
          <cell r="L142">
            <v>560.07000000000005</v>
          </cell>
          <cell r="M142">
            <v>604.62</v>
          </cell>
          <cell r="O142" t="str">
            <v>Inactivated 12/11/08</v>
          </cell>
        </row>
        <row r="143">
          <cell r="A143" t="str">
            <v>PF Adj</v>
          </cell>
          <cell r="B143" t="str">
            <v>Sec</v>
          </cell>
          <cell r="C143" t="str">
            <v>Probed</v>
          </cell>
          <cell r="D143" t="str">
            <v>L20</v>
          </cell>
          <cell r="E143" t="str">
            <v>SSLI</v>
          </cell>
          <cell r="G143" t="str">
            <v>1193632-290661</v>
          </cell>
          <cell r="H143" t="str">
            <v>10400512906610004</v>
          </cell>
          <cell r="I143" t="str">
            <v>TOWER EXTRUSIONS</v>
          </cell>
          <cell r="J143">
            <v>766.39</v>
          </cell>
          <cell r="K143">
            <v>654.92999999999995</v>
          </cell>
          <cell r="L143">
            <v>491.16</v>
          </cell>
          <cell r="M143">
            <v>661.98</v>
          </cell>
        </row>
        <row r="144">
          <cell r="A144" t="str">
            <v>PF Adj</v>
          </cell>
          <cell r="B144" t="str">
            <v>Sec</v>
          </cell>
          <cell r="C144" t="str">
            <v>Probed</v>
          </cell>
          <cell r="D144" t="str">
            <v>L20</v>
          </cell>
          <cell r="E144" t="str">
            <v>SSLI</v>
          </cell>
          <cell r="G144" t="str">
            <v>1189213-388234</v>
          </cell>
          <cell r="H144" t="str">
            <v>10400513882340001</v>
          </cell>
          <cell r="I144" t="str">
            <v>TOWER EXTRUSIONS INC</v>
          </cell>
          <cell r="J144">
            <v>482.45</v>
          </cell>
          <cell r="K144">
            <v>567.82000000000005</v>
          </cell>
          <cell r="L144">
            <v>461.94</v>
          </cell>
          <cell r="M144">
            <v>564.84</v>
          </cell>
        </row>
        <row r="145">
          <cell r="A145" t="str">
            <v>PF Adj</v>
          </cell>
          <cell r="B145" t="str">
            <v>Sec</v>
          </cell>
          <cell r="C145" t="str">
            <v>Probed</v>
          </cell>
          <cell r="D145" t="str">
            <v>L20</v>
          </cell>
          <cell r="E145" t="str">
            <v>SSLI</v>
          </cell>
          <cell r="G145" t="str">
            <v>1189213-410098</v>
          </cell>
          <cell r="H145" t="str">
            <v>10400514100980001</v>
          </cell>
          <cell r="I145" t="str">
            <v>TOWER EXTRUSIONS</v>
          </cell>
          <cell r="J145">
            <v>115.7</v>
          </cell>
          <cell r="K145">
            <v>445.78</v>
          </cell>
          <cell r="L145">
            <v>548.82000000000005</v>
          </cell>
          <cell r="M145">
            <v>696.75</v>
          </cell>
        </row>
        <row r="146">
          <cell r="A146" t="str">
            <v>PF Adj</v>
          </cell>
          <cell r="B146" t="str">
            <v>Sec</v>
          </cell>
          <cell r="C146" t="str">
            <v>Probed</v>
          </cell>
          <cell r="D146" t="str">
            <v>L20</v>
          </cell>
          <cell r="E146" t="str">
            <v>SSLI</v>
          </cell>
          <cell r="G146" t="str">
            <v>1189213-410099</v>
          </cell>
          <cell r="H146" t="str">
            <v>10400514100990001</v>
          </cell>
          <cell r="I146" t="str">
            <v>TOWER EXTRUSIONS INC</v>
          </cell>
          <cell r="J146">
            <v>0</v>
          </cell>
          <cell r="K146">
            <v>4.0599999999999996</v>
          </cell>
          <cell r="L146">
            <v>162.99</v>
          </cell>
          <cell r="M146">
            <v>194.01</v>
          </cell>
        </row>
        <row r="147">
          <cell r="B147" t="str">
            <v>Sec</v>
          </cell>
          <cell r="C147" t="str">
            <v>Probed</v>
          </cell>
          <cell r="D147" t="str">
            <v>L02</v>
          </cell>
          <cell r="E147" t="str">
            <v>SSLI</v>
          </cell>
          <cell r="G147" t="str">
            <v>1002333-386202</v>
          </cell>
          <cell r="H147" t="str">
            <v>10400513862020001</v>
          </cell>
          <cell r="I147" t="str">
            <v>WESTERN GAS RESOURCES</v>
          </cell>
          <cell r="J147">
            <v>220.12</v>
          </cell>
          <cell r="K147">
            <v>150.02000000000001</v>
          </cell>
          <cell r="L147">
            <v>217.19</v>
          </cell>
          <cell r="M147">
            <v>217.19</v>
          </cell>
        </row>
        <row r="148">
          <cell r="B148" t="str">
            <v>Sec</v>
          </cell>
          <cell r="C148" t="str">
            <v>Probed</v>
          </cell>
          <cell r="D148" t="str">
            <v>L03</v>
          </cell>
          <cell r="E148" t="str">
            <v>PSLI</v>
          </cell>
          <cell r="G148" t="str">
            <v>853753-320132</v>
          </cell>
          <cell r="H148" t="str">
            <v>10400513201320002</v>
          </cell>
          <cell r="I148" t="str">
            <v>APACHE CORPORATION</v>
          </cell>
          <cell r="J148">
            <v>136.03</v>
          </cell>
          <cell r="K148">
            <v>129.05000000000001</v>
          </cell>
          <cell r="L148">
            <v>307.85000000000002</v>
          </cell>
          <cell r="M148">
            <v>307.85000000000002</v>
          </cell>
        </row>
        <row r="149">
          <cell r="B149" t="str">
            <v>Sec</v>
          </cell>
          <cell r="C149" t="str">
            <v>Probed</v>
          </cell>
          <cell r="D149" t="str">
            <v>L03</v>
          </cell>
          <cell r="E149" t="str">
            <v>SSLI</v>
          </cell>
          <cell r="G149" t="str">
            <v>926493-351675</v>
          </cell>
          <cell r="H149" t="str">
            <v>10400513516750001</v>
          </cell>
          <cell r="I149" t="str">
            <v>DURATHERM INC</v>
          </cell>
          <cell r="J149">
            <v>517.04999999999995</v>
          </cell>
          <cell r="L149">
            <v>1427.54</v>
          </cell>
          <cell r="M149">
            <v>1427.54</v>
          </cell>
          <cell r="O149" t="str">
            <v>IDR effective 03/06/09</v>
          </cell>
        </row>
        <row r="150">
          <cell r="B150" t="str">
            <v>Sec</v>
          </cell>
          <cell r="C150" t="str">
            <v>Probed</v>
          </cell>
          <cell r="D150" t="str">
            <v>L03</v>
          </cell>
          <cell r="E150" t="str">
            <v>SSGI</v>
          </cell>
          <cell r="G150" t="str">
            <v>935981-353918</v>
          </cell>
          <cell r="H150" t="str">
            <v>10400513539180001</v>
          </cell>
          <cell r="I150" t="str">
            <v>TDCJ/ID</v>
          </cell>
          <cell r="J150">
            <v>2.91</v>
          </cell>
          <cell r="K150">
            <v>2.69</v>
          </cell>
          <cell r="L150">
            <v>566.52</v>
          </cell>
          <cell r="M150">
            <v>566.52</v>
          </cell>
        </row>
        <row r="151">
          <cell r="B151" t="str">
            <v>Sec</v>
          </cell>
          <cell r="C151" t="str">
            <v>Probed</v>
          </cell>
          <cell r="D151" t="str">
            <v>L03</v>
          </cell>
          <cell r="E151" t="str">
            <v>SEAI</v>
          </cell>
          <cell r="G151" t="str">
            <v>935981-357611</v>
          </cell>
          <cell r="H151" t="str">
            <v>10400513576110001</v>
          </cell>
          <cell r="I151" t="str">
            <v>TDCJ/ID</v>
          </cell>
          <cell r="J151">
            <v>31.53</v>
          </cell>
          <cell r="K151">
            <v>31.21</v>
          </cell>
          <cell r="L151">
            <v>35.119999999999997</v>
          </cell>
          <cell r="M151">
            <v>35.119999999999997</v>
          </cell>
        </row>
        <row r="152">
          <cell r="B152" t="str">
            <v>Sec</v>
          </cell>
          <cell r="C152" t="str">
            <v>Probed</v>
          </cell>
          <cell r="D152" t="str">
            <v>L03</v>
          </cell>
          <cell r="E152" t="str">
            <v>SEAI</v>
          </cell>
          <cell r="G152" t="str">
            <v>935981-361320</v>
          </cell>
          <cell r="H152" t="str">
            <v>10400513613200001</v>
          </cell>
          <cell r="I152" t="str">
            <v>TDCJ/ID</v>
          </cell>
          <cell r="J152">
            <v>0</v>
          </cell>
          <cell r="K152">
            <v>103.34</v>
          </cell>
          <cell r="L152">
            <v>0</v>
          </cell>
          <cell r="M152">
            <v>0</v>
          </cell>
        </row>
        <row r="153">
          <cell r="B153" t="str">
            <v>Sec</v>
          </cell>
          <cell r="C153" t="str">
            <v>Probed</v>
          </cell>
          <cell r="D153" t="str">
            <v>L03</v>
          </cell>
          <cell r="E153" t="str">
            <v>SEAI</v>
          </cell>
          <cell r="G153" t="str">
            <v>935981-361535</v>
          </cell>
          <cell r="H153" t="str">
            <v>10400513615350001</v>
          </cell>
          <cell r="I153" t="str">
            <v>TDCJ/ID</v>
          </cell>
          <cell r="J153">
            <v>15.1</v>
          </cell>
          <cell r="K153">
            <v>0</v>
          </cell>
          <cell r="L153">
            <v>28.33</v>
          </cell>
          <cell r="M153">
            <v>28.33</v>
          </cell>
        </row>
        <row r="154">
          <cell r="B154" t="str">
            <v>Sec</v>
          </cell>
          <cell r="C154" t="str">
            <v>Probed</v>
          </cell>
          <cell r="D154" t="str">
            <v>L03</v>
          </cell>
          <cell r="E154" t="str">
            <v>SEAI</v>
          </cell>
          <cell r="G154" t="str">
            <v>935981-361536</v>
          </cell>
          <cell r="H154" t="str">
            <v>10400513615360001</v>
          </cell>
          <cell r="I154" t="str">
            <v>TDCJ/ID</v>
          </cell>
          <cell r="J154">
            <v>0</v>
          </cell>
          <cell r="K154">
            <v>29.02</v>
          </cell>
          <cell r="L154">
            <v>6.23</v>
          </cell>
          <cell r="M154">
            <v>6.23</v>
          </cell>
        </row>
        <row r="155">
          <cell r="B155" t="str">
            <v>Sec</v>
          </cell>
          <cell r="C155" t="str">
            <v>Probed</v>
          </cell>
          <cell r="D155" t="str">
            <v>L03</v>
          </cell>
          <cell r="E155" t="str">
            <v>SSGI</v>
          </cell>
          <cell r="G155" t="str">
            <v>935981-363739</v>
          </cell>
          <cell r="H155" t="str">
            <v>10400513637390001</v>
          </cell>
          <cell r="I155" t="str">
            <v>TDCJ/ID</v>
          </cell>
          <cell r="J155">
            <v>3.39</v>
          </cell>
          <cell r="K155">
            <v>1.59</v>
          </cell>
          <cell r="L155">
            <v>0.92</v>
          </cell>
          <cell r="M155">
            <v>0.92</v>
          </cell>
        </row>
        <row r="156">
          <cell r="B156" t="str">
            <v>Sec</v>
          </cell>
          <cell r="C156" t="str">
            <v>Probed</v>
          </cell>
          <cell r="D156" t="str">
            <v>L03</v>
          </cell>
          <cell r="E156" t="str">
            <v>SSGI</v>
          </cell>
          <cell r="G156" t="str">
            <v>935981-369484</v>
          </cell>
          <cell r="H156" t="str">
            <v>10400513694840001</v>
          </cell>
          <cell r="I156" t="str">
            <v>TDCJ/ID</v>
          </cell>
          <cell r="J156">
            <v>0.67</v>
          </cell>
          <cell r="K156">
            <v>0.69</v>
          </cell>
          <cell r="L156">
            <v>45</v>
          </cell>
          <cell r="M156">
            <v>45</v>
          </cell>
        </row>
        <row r="157">
          <cell r="B157" t="str">
            <v>Sec</v>
          </cell>
          <cell r="C157" t="str">
            <v>Probed</v>
          </cell>
          <cell r="D157" t="str">
            <v>L03</v>
          </cell>
          <cell r="E157" t="str">
            <v>SEAI</v>
          </cell>
          <cell r="G157" t="str">
            <v>935981-385025</v>
          </cell>
          <cell r="H157" t="str">
            <v>10400513850250001</v>
          </cell>
          <cell r="I157" t="str">
            <v>TDCJ/ID</v>
          </cell>
          <cell r="J157">
            <v>0</v>
          </cell>
          <cell r="K157">
            <v>21.52</v>
          </cell>
          <cell r="L157">
            <v>39.6</v>
          </cell>
          <cell r="M157">
            <v>39.6</v>
          </cell>
        </row>
        <row r="158">
          <cell r="B158" t="str">
            <v>Sec</v>
          </cell>
          <cell r="C158" t="str">
            <v>Probed</v>
          </cell>
          <cell r="D158" t="str">
            <v>L03</v>
          </cell>
          <cell r="E158" t="str">
            <v>SEAI</v>
          </cell>
          <cell r="G158" t="str">
            <v>935981-385026</v>
          </cell>
          <cell r="H158" t="str">
            <v>10400513850260001</v>
          </cell>
          <cell r="I158" t="str">
            <v>TDCJ/ID</v>
          </cell>
          <cell r="J158">
            <v>42.89</v>
          </cell>
          <cell r="K158">
            <v>0</v>
          </cell>
          <cell r="L158">
            <v>5.6</v>
          </cell>
          <cell r="M158">
            <v>5.6</v>
          </cell>
        </row>
        <row r="159">
          <cell r="B159" t="str">
            <v>Sec</v>
          </cell>
          <cell r="C159" t="str">
            <v>Probed</v>
          </cell>
          <cell r="D159" t="str">
            <v>L03</v>
          </cell>
          <cell r="E159" t="str">
            <v>SSGI</v>
          </cell>
          <cell r="G159" t="str">
            <v>935981-385510</v>
          </cell>
          <cell r="H159" t="str">
            <v>10400513855100001</v>
          </cell>
          <cell r="I159" t="str">
            <v>TDCJ/ID</v>
          </cell>
          <cell r="J159">
            <v>6.29</v>
          </cell>
          <cell r="K159">
            <v>4.01</v>
          </cell>
          <cell r="L159">
            <v>50.4</v>
          </cell>
          <cell r="M159">
            <v>50.4</v>
          </cell>
        </row>
        <row r="160">
          <cell r="B160" t="str">
            <v>Sec</v>
          </cell>
          <cell r="C160" t="str">
            <v>Probed</v>
          </cell>
          <cell r="D160" t="str">
            <v>L03</v>
          </cell>
          <cell r="E160" t="str">
            <v>SEAI</v>
          </cell>
          <cell r="G160" t="str">
            <v>935981-387239</v>
          </cell>
          <cell r="H160" t="str">
            <v>10400513872390001</v>
          </cell>
          <cell r="I160" t="str">
            <v>TDCJ/ID</v>
          </cell>
          <cell r="J160">
            <v>23.94</v>
          </cell>
          <cell r="K160">
            <v>24.36</v>
          </cell>
          <cell r="L160">
            <v>905.04</v>
          </cell>
          <cell r="M160">
            <v>1045.3599999999999</v>
          </cell>
        </row>
        <row r="161">
          <cell r="B161" t="str">
            <v>Sec</v>
          </cell>
          <cell r="C161" t="str">
            <v>Probed</v>
          </cell>
          <cell r="D161" t="str">
            <v>L06</v>
          </cell>
          <cell r="E161" t="str">
            <v>SSLN</v>
          </cell>
          <cell r="G161" t="str">
            <v>1675440-474923</v>
          </cell>
          <cell r="H161" t="str">
            <v>10400514749230001</v>
          </cell>
          <cell r="I161" t="str">
            <v>CLEAR CREEK ISD</v>
          </cell>
          <cell r="O161" t="str">
            <v>IDR effective 10/08/09</v>
          </cell>
        </row>
        <row r="162">
          <cell r="B162" t="str">
            <v>Sec</v>
          </cell>
          <cell r="C162" t="str">
            <v>Probed</v>
          </cell>
          <cell r="D162" t="str">
            <v>L06</v>
          </cell>
          <cell r="E162" t="str">
            <v>SSLN</v>
          </cell>
          <cell r="G162" t="str">
            <v>1783449-476598</v>
          </cell>
          <cell r="H162" t="str">
            <v>10400514765980001</v>
          </cell>
          <cell r="I162" t="str">
            <v>CLEAR CREEK ISD</v>
          </cell>
          <cell r="O162" t="str">
            <v>IDR effective 06/08/2010</v>
          </cell>
        </row>
        <row r="163">
          <cell r="B163" t="str">
            <v>Sec</v>
          </cell>
          <cell r="C163" t="str">
            <v>Probed</v>
          </cell>
          <cell r="D163" t="str">
            <v>L06</v>
          </cell>
          <cell r="E163" t="str">
            <v>SSLN</v>
          </cell>
          <cell r="G163" t="str">
            <v>1783446-476599</v>
          </cell>
          <cell r="H163" t="str">
            <v>10400514765990001</v>
          </cell>
          <cell r="I163" t="str">
            <v>CLEAR CREEK ISD</v>
          </cell>
          <cell r="O163" t="str">
            <v>IDR effective 06/08/2010</v>
          </cell>
        </row>
        <row r="164">
          <cell r="B164" t="str">
            <v>Sec</v>
          </cell>
          <cell r="C164" t="str">
            <v>Probed</v>
          </cell>
          <cell r="D164" t="str">
            <v>L07</v>
          </cell>
          <cell r="E164" t="str">
            <v>PSGI</v>
          </cell>
          <cell r="G164" t="str">
            <v>1460888-461366</v>
          </cell>
          <cell r="H164" t="str">
            <v>10400514613660001</v>
          </cell>
          <cell r="I164" t="str">
            <v xml:space="preserve">CONOCO PHILLIP </v>
          </cell>
          <cell r="J164">
            <v>83.97</v>
          </cell>
          <cell r="K164">
            <v>84.51</v>
          </cell>
          <cell r="L164">
            <v>89.28</v>
          </cell>
          <cell r="M164">
            <v>89.28</v>
          </cell>
        </row>
        <row r="165">
          <cell r="B165" t="str">
            <v>Sec</v>
          </cell>
          <cell r="C165" t="str">
            <v>Probed</v>
          </cell>
          <cell r="D165" t="str">
            <v>L09</v>
          </cell>
          <cell r="E165" t="str">
            <v>SSLN</v>
          </cell>
          <cell r="G165" t="str">
            <v>1166030-345529</v>
          </cell>
          <cell r="H165" t="str">
            <v>10400513455290001</v>
          </cell>
          <cell r="I165" t="str">
            <v>GLEN ROSE ISD</v>
          </cell>
          <cell r="O165" t="str">
            <v>IDR effective 03/13/10</v>
          </cell>
        </row>
        <row r="166">
          <cell r="B166" t="str">
            <v>Sec</v>
          </cell>
          <cell r="C166" t="str">
            <v>Probed</v>
          </cell>
          <cell r="D166" t="str">
            <v>L10</v>
          </cell>
          <cell r="E166" t="str">
            <v>SSLI</v>
          </cell>
          <cell r="G166" t="str">
            <v>865091-324641</v>
          </cell>
          <cell r="H166" t="str">
            <v>10400513246410001</v>
          </cell>
          <cell r="I166" t="str">
            <v>SS HARBOUR FITNESS CENTER</v>
          </cell>
          <cell r="J166">
            <v>394.25</v>
          </cell>
          <cell r="K166">
            <v>303.29000000000002</v>
          </cell>
          <cell r="L166">
            <v>2089.56</v>
          </cell>
          <cell r="M166">
            <v>2464.9699999999998</v>
          </cell>
        </row>
        <row r="167">
          <cell r="B167" t="str">
            <v>Sec</v>
          </cell>
          <cell r="C167" t="str">
            <v>Probed</v>
          </cell>
          <cell r="D167" t="str">
            <v>L10</v>
          </cell>
          <cell r="E167" t="str">
            <v>SSLI</v>
          </cell>
          <cell r="G167" t="str">
            <v>870034-326626</v>
          </cell>
          <cell r="H167" t="str">
            <v>10400513266260001</v>
          </cell>
          <cell r="I167" t="str">
            <v>SS HARBOUR MARINA</v>
          </cell>
          <cell r="J167">
            <v>433.17</v>
          </cell>
          <cell r="K167">
            <v>413.46</v>
          </cell>
          <cell r="L167">
            <v>427.61</v>
          </cell>
          <cell r="M167">
            <v>427.61</v>
          </cell>
        </row>
        <row r="168">
          <cell r="B168" t="str">
            <v>Sec</v>
          </cell>
          <cell r="C168" t="str">
            <v>Probed</v>
          </cell>
          <cell r="D168" t="str">
            <v>L10</v>
          </cell>
          <cell r="E168" t="str">
            <v>SSLI</v>
          </cell>
          <cell r="G168" t="str">
            <v>1004609-387584</v>
          </cell>
          <cell r="H168" t="str">
            <v>10400513875840001</v>
          </cell>
          <cell r="I168" t="str">
            <v>SOUTH SHORE HARBOR MARINA</v>
          </cell>
          <cell r="J168">
            <v>112.04</v>
          </cell>
          <cell r="K168">
            <v>141.38999999999999</v>
          </cell>
          <cell r="L168">
            <v>106.07</v>
          </cell>
          <cell r="M168">
            <v>106.07</v>
          </cell>
        </row>
        <row r="169">
          <cell r="B169" t="str">
            <v>Sec</v>
          </cell>
          <cell r="C169" t="str">
            <v>Probed</v>
          </cell>
          <cell r="D169" t="str">
            <v>L15</v>
          </cell>
          <cell r="E169" t="str">
            <v>SSLI</v>
          </cell>
          <cell r="G169" t="str">
            <v>1222024-341297</v>
          </cell>
          <cell r="H169" t="str">
            <v>10400513412970001</v>
          </cell>
          <cell r="I169" t="str">
            <v>SCBC ANGLETON VENTURE INC.</v>
          </cell>
          <cell r="J169">
            <v>146.61000000000001</v>
          </cell>
          <cell r="K169">
            <v>307.49</v>
          </cell>
          <cell r="L169">
            <v>300.51</v>
          </cell>
          <cell r="M169">
            <v>300.51</v>
          </cell>
        </row>
        <row r="170">
          <cell r="B170" t="str">
            <v>Sec</v>
          </cell>
          <cell r="C170" t="str">
            <v>Probed</v>
          </cell>
          <cell r="D170" t="str">
            <v>L16</v>
          </cell>
          <cell r="E170" t="str">
            <v>SSLI</v>
          </cell>
          <cell r="G170" t="str">
            <v>1631801-336526</v>
          </cell>
          <cell r="H170" t="str">
            <v>10400513365260001</v>
          </cell>
          <cell r="I170" t="str">
            <v>MALL OF THE MAINLAND</v>
          </cell>
          <cell r="J170">
            <v>511.53</v>
          </cell>
          <cell r="O170" t="str">
            <v>New Cust 10/31/2008</v>
          </cell>
        </row>
        <row r="171">
          <cell r="B171" t="str">
            <v>Sec</v>
          </cell>
          <cell r="C171" t="str">
            <v>Probed</v>
          </cell>
          <cell r="D171" t="str">
            <v>L18</v>
          </cell>
          <cell r="E171" t="str">
            <v>SSAI</v>
          </cell>
          <cell r="G171" t="str">
            <v>1390169-314430</v>
          </cell>
          <cell r="H171" t="str">
            <v>10400513144300001</v>
          </cell>
          <cell r="I171" t="str">
            <v>RUIZ &amp; SON</v>
          </cell>
          <cell r="J171">
            <v>4.67</v>
          </cell>
          <cell r="K171">
            <v>9.4</v>
          </cell>
          <cell r="L171">
            <v>9.49</v>
          </cell>
          <cell r="M171">
            <v>9.49</v>
          </cell>
        </row>
        <row r="172">
          <cell r="B172" t="str">
            <v>Sec</v>
          </cell>
          <cell r="C172" t="str">
            <v>Probed</v>
          </cell>
          <cell r="D172" t="str">
            <v>L19</v>
          </cell>
          <cell r="E172" t="str">
            <v>SSAI</v>
          </cell>
          <cell r="G172" t="str">
            <v>1316343-314476</v>
          </cell>
          <cell r="H172" t="str">
            <v>10400513144760001</v>
          </cell>
          <cell r="I172" t="str">
            <v>MANDUJANO BROTHERS</v>
          </cell>
          <cell r="J172">
            <v>134.87</v>
          </cell>
          <cell r="K172">
            <v>103.64</v>
          </cell>
          <cell r="L172">
            <v>38.03</v>
          </cell>
          <cell r="M172">
            <v>38.03</v>
          </cell>
        </row>
        <row r="173">
          <cell r="B173" t="str">
            <v>Sec</v>
          </cell>
          <cell r="C173" t="str">
            <v>Probed</v>
          </cell>
          <cell r="D173" t="str">
            <v>L19</v>
          </cell>
          <cell r="E173" t="str">
            <v>SSAI</v>
          </cell>
          <cell r="G173" t="str">
            <v>1390184-362951</v>
          </cell>
          <cell r="H173" t="str">
            <v>10400513629510001</v>
          </cell>
          <cell r="I173" t="str">
            <v>RUIZ  &amp; SON</v>
          </cell>
          <cell r="J173">
            <v>9.3000000000000007</v>
          </cell>
          <cell r="K173">
            <v>11.07</v>
          </cell>
          <cell r="L173">
            <v>6.28</v>
          </cell>
          <cell r="M173">
            <v>6.28</v>
          </cell>
        </row>
        <row r="175">
          <cell r="A175" t="str">
            <v>PF Adj</v>
          </cell>
          <cell r="B175" t="str">
            <v>Sec</v>
          </cell>
          <cell r="C175" t="str">
            <v>Remote</v>
          </cell>
          <cell r="D175" t="str">
            <v>L02</v>
          </cell>
          <cell r="E175" t="str">
            <v>SSLI</v>
          </cell>
          <cell r="G175" t="str">
            <v>750292-273059</v>
          </cell>
          <cell r="H175" t="str">
            <v>10400512730590001</v>
          </cell>
          <cell r="I175" t="str">
            <v>TDCJ-U&amp;E</v>
          </cell>
          <cell r="J175">
            <v>987.32</v>
          </cell>
          <cell r="K175">
            <v>943.94</v>
          </cell>
          <cell r="L175">
            <v>2133.84</v>
          </cell>
          <cell r="M175">
            <v>2133.84</v>
          </cell>
        </row>
        <row r="176">
          <cell r="A176" t="str">
            <v>PF Adj</v>
          </cell>
          <cell r="B176" t="str">
            <v>Sec</v>
          </cell>
          <cell r="C176" t="str">
            <v>Remote</v>
          </cell>
          <cell r="D176" t="str">
            <v>L02</v>
          </cell>
          <cell r="E176" t="str">
            <v>SSEI</v>
          </cell>
          <cell r="G176" t="str">
            <v>853580-318508</v>
          </cell>
          <cell r="H176" t="str">
            <v>10400513185080001</v>
          </cell>
          <cell r="I176" t="str">
            <v>WESTERN GAS RESOURCES</v>
          </cell>
          <cell r="J176">
            <v>2119.56</v>
          </cell>
          <cell r="K176">
            <v>1885.63</v>
          </cell>
          <cell r="L176">
            <v>1764.24</v>
          </cell>
          <cell r="M176">
            <v>1764.24</v>
          </cell>
        </row>
        <row r="177">
          <cell r="A177" t="str">
            <v>PF Adj</v>
          </cell>
          <cell r="B177" t="str">
            <v>Sec</v>
          </cell>
          <cell r="C177" t="str">
            <v>Remote</v>
          </cell>
          <cell r="D177" t="str">
            <v>L02</v>
          </cell>
          <cell r="E177" t="str">
            <v>PSLI</v>
          </cell>
          <cell r="G177" t="str">
            <v>925051-326065</v>
          </cell>
          <cell r="H177" t="str">
            <v>10400513260650001</v>
          </cell>
          <cell r="I177" t="str">
            <v>DFW LANDFILL-REGION OFFICE</v>
          </cell>
          <cell r="J177">
            <v>122.88</v>
          </cell>
          <cell r="K177">
            <v>0</v>
          </cell>
        </row>
        <row r="178">
          <cell r="A178" t="str">
            <v>PF Adj</v>
          </cell>
          <cell r="B178" t="str">
            <v>Sec</v>
          </cell>
          <cell r="C178" t="str">
            <v>Remote</v>
          </cell>
          <cell r="D178" t="str">
            <v>L16</v>
          </cell>
          <cell r="E178" t="str">
            <v>SSLI</v>
          </cell>
          <cell r="G178" t="str">
            <v>869421-326472</v>
          </cell>
          <cell r="H178" t="str">
            <v>10400513264720001</v>
          </cell>
          <cell r="I178" t="str">
            <v>DILLARD'S</v>
          </cell>
          <cell r="J178">
            <v>891.03</v>
          </cell>
          <cell r="K178">
            <v>896.42</v>
          </cell>
          <cell r="L178">
            <v>470.93</v>
          </cell>
          <cell r="M178">
            <v>470.93</v>
          </cell>
        </row>
        <row r="179">
          <cell r="A179" t="str">
            <v>PF Adj</v>
          </cell>
          <cell r="B179" t="str">
            <v>Sec</v>
          </cell>
          <cell r="C179" t="str">
            <v>Remote</v>
          </cell>
          <cell r="D179" t="str">
            <v>L16</v>
          </cell>
          <cell r="E179" t="str">
            <v>SSLI</v>
          </cell>
          <cell r="G179" t="str">
            <v>898126-338283</v>
          </cell>
          <cell r="H179" t="str">
            <v>10400513382830001</v>
          </cell>
          <cell r="I179" t="str">
            <v>FOLEYS/MAY DEPT STORE</v>
          </cell>
          <cell r="J179">
            <v>428.26</v>
          </cell>
          <cell r="K179">
            <v>448.21</v>
          </cell>
          <cell r="L179">
            <v>709.11</v>
          </cell>
          <cell r="M179">
            <v>783.32</v>
          </cell>
        </row>
        <row r="180">
          <cell r="A180" t="str">
            <v>PF Adj</v>
          </cell>
          <cell r="B180" t="str">
            <v>Sec</v>
          </cell>
          <cell r="C180" t="str">
            <v>Remote</v>
          </cell>
          <cell r="D180" t="str">
            <v>L18</v>
          </cell>
          <cell r="E180" t="str">
            <v>SSLI</v>
          </cell>
          <cell r="G180" t="str">
            <v>425058-172567</v>
          </cell>
          <cell r="H180" t="str">
            <v>10400511725670001</v>
          </cell>
          <cell r="I180" t="str">
            <v>SEA LION CHEM INC</v>
          </cell>
          <cell r="J180">
            <v>410.82</v>
          </cell>
          <cell r="K180">
            <v>409.9</v>
          </cell>
          <cell r="L180">
            <v>376.11</v>
          </cell>
          <cell r="M180">
            <v>376.11</v>
          </cell>
        </row>
        <row r="181">
          <cell r="A181" t="str">
            <v>PF Adj</v>
          </cell>
          <cell r="B181" t="str">
            <v>Sec</v>
          </cell>
          <cell r="C181" t="str">
            <v>Remote</v>
          </cell>
          <cell r="D181" t="str">
            <v>L20</v>
          </cell>
          <cell r="E181" t="str">
            <v>SSEI</v>
          </cell>
          <cell r="G181" t="str">
            <v>737672-399412</v>
          </cell>
          <cell r="H181" t="str">
            <v>10400513994120002</v>
          </cell>
          <cell r="I181" t="str">
            <v>CHEMICAL LIME INC</v>
          </cell>
          <cell r="J181">
            <v>2887.53</v>
          </cell>
          <cell r="K181">
            <v>3046.8</v>
          </cell>
          <cell r="L181">
            <v>778.48</v>
          </cell>
          <cell r="M181">
            <v>859.95</v>
          </cell>
        </row>
        <row r="182">
          <cell r="B182" t="str">
            <v>Sec</v>
          </cell>
          <cell r="C182" t="str">
            <v>Remote</v>
          </cell>
          <cell r="D182" t="str">
            <v>L02</v>
          </cell>
          <cell r="E182" t="str">
            <v>SSLI</v>
          </cell>
          <cell r="G182" t="str">
            <v>461688-183936</v>
          </cell>
          <cell r="H182" t="str">
            <v>10400511839360001</v>
          </cell>
          <cell r="I182" t="str">
            <v>NUSTAR LOGISTICS</v>
          </cell>
          <cell r="J182">
            <v>62.53</v>
          </cell>
          <cell r="K182">
            <v>53.51</v>
          </cell>
          <cell r="L182">
            <v>290.54000000000002</v>
          </cell>
          <cell r="M182">
            <v>331.95</v>
          </cell>
        </row>
        <row r="183">
          <cell r="B183" t="str">
            <v>Sec</v>
          </cell>
          <cell r="C183" t="str">
            <v>Remote</v>
          </cell>
          <cell r="D183" t="str">
            <v>L02</v>
          </cell>
          <cell r="E183" t="str">
            <v>SSLI</v>
          </cell>
          <cell r="G183" t="str">
            <v>998356-384079</v>
          </cell>
          <cell r="H183" t="str">
            <v>10400513840790001</v>
          </cell>
          <cell r="I183" t="str">
            <v>MOORE WALLACE, INC</v>
          </cell>
          <cell r="J183">
            <v>491.58</v>
          </cell>
          <cell r="O183" t="str">
            <v>IDR effective 11/01/08</v>
          </cell>
        </row>
        <row r="184">
          <cell r="B184" t="str">
            <v>Sec</v>
          </cell>
          <cell r="C184" t="str">
            <v>Remote</v>
          </cell>
          <cell r="D184" t="str">
            <v>L03</v>
          </cell>
          <cell r="E184" t="str">
            <v>SSLI</v>
          </cell>
          <cell r="G184" t="str">
            <v>893908-336615</v>
          </cell>
          <cell r="H184" t="str">
            <v>10400513366150001</v>
          </cell>
          <cell r="I184" t="str">
            <v>TDCJ-U&amp;E</v>
          </cell>
          <cell r="J184">
            <v>265.72000000000003</v>
          </cell>
          <cell r="K184">
            <v>284.45</v>
          </cell>
          <cell r="L184">
            <v>448.33</v>
          </cell>
          <cell r="M184">
            <v>448.33</v>
          </cell>
        </row>
        <row r="185">
          <cell r="B185" t="str">
            <v>Sec</v>
          </cell>
          <cell r="C185" t="str">
            <v>Remote</v>
          </cell>
          <cell r="D185" t="str">
            <v>L16</v>
          </cell>
          <cell r="E185" t="str">
            <v>PSGI</v>
          </cell>
          <cell r="G185" t="str">
            <v>1445717-191698</v>
          </cell>
          <cell r="H185" t="str">
            <v>10400511916980001</v>
          </cell>
          <cell r="I185" t="str">
            <v>B P PRODUCTS NORTH - Eff 10/10/06</v>
          </cell>
          <cell r="J185">
            <v>108.68</v>
          </cell>
          <cell r="K185">
            <v>93.51</v>
          </cell>
          <cell r="L185">
            <v>105.53</v>
          </cell>
          <cell r="M185">
            <v>105.53</v>
          </cell>
        </row>
        <row r="186">
          <cell r="B186" t="str">
            <v>Sec</v>
          </cell>
          <cell r="C186" t="str">
            <v>Remote</v>
          </cell>
          <cell r="D186" t="str">
            <v>L16</v>
          </cell>
          <cell r="E186" t="str">
            <v>SSLI</v>
          </cell>
          <cell r="G186" t="str">
            <v>929800-353408</v>
          </cell>
          <cell r="H186" t="str">
            <v>10400513534080001</v>
          </cell>
          <cell r="I186" t="str">
            <v>MACY'S</v>
          </cell>
          <cell r="J186">
            <v>427.47</v>
          </cell>
          <cell r="K186">
            <v>424.41</v>
          </cell>
          <cell r="L186">
            <v>3.57</v>
          </cell>
          <cell r="M186">
            <v>3.57</v>
          </cell>
        </row>
        <row r="187">
          <cell r="B187" t="str">
            <v>Sec</v>
          </cell>
          <cell r="C187" t="str">
            <v>Remote</v>
          </cell>
          <cell r="D187" t="str">
            <v>L19</v>
          </cell>
          <cell r="E187" t="str">
            <v>SSGI</v>
          </cell>
          <cell r="G187" t="str">
            <v>461665-183914</v>
          </cell>
          <cell r="H187" t="str">
            <v>10400511839140001</v>
          </cell>
          <cell r="I187" t="str">
            <v>VALERO COMPANIES - Eff 03/30/07</v>
          </cell>
          <cell r="L187">
            <v>45.15</v>
          </cell>
          <cell r="M187">
            <v>45.15</v>
          </cell>
          <cell r="O187" t="str">
            <v>Inactivated 05/19/2008</v>
          </cell>
        </row>
        <row r="190">
          <cell r="B190" t="str">
            <v>Trans</v>
          </cell>
          <cell r="C190" t="str">
            <v>Probed</v>
          </cell>
          <cell r="D190" t="str">
            <v>L20</v>
          </cell>
          <cell r="E190" t="str">
            <v>TKAN</v>
          </cell>
          <cell r="G190" t="str">
            <v>500628-193678</v>
          </cell>
          <cell r="H190" t="str">
            <v>10400511936780001</v>
          </cell>
          <cell r="I190" t="str">
            <v>ISP TECHNOLOGIES</v>
          </cell>
          <cell r="J190">
            <v>27.6</v>
          </cell>
          <cell r="K190">
            <v>26.55</v>
          </cell>
          <cell r="L190">
            <v>4970.8599999999997</v>
          </cell>
          <cell r="M190">
            <v>4970.8599999999997</v>
          </cell>
        </row>
        <row r="191">
          <cell r="B191" t="str">
            <v>Trans</v>
          </cell>
          <cell r="C191" t="str">
            <v>Probed</v>
          </cell>
          <cell r="D191" t="str">
            <v>L20</v>
          </cell>
          <cell r="E191" t="str">
            <v>TRAB</v>
          </cell>
          <cell r="G191" t="str">
            <v>281074-400838</v>
          </cell>
          <cell r="H191" t="str">
            <v>10400514008380001</v>
          </cell>
          <cell r="I191" t="str">
            <v>HILCORP</v>
          </cell>
          <cell r="J191">
            <v>1583.95</v>
          </cell>
          <cell r="K191">
            <v>1846.42</v>
          </cell>
          <cell r="L191">
            <v>1702.89</v>
          </cell>
          <cell r="M191">
            <v>1702.89</v>
          </cell>
        </row>
        <row r="192">
          <cell r="B192" t="str">
            <v>Trans</v>
          </cell>
          <cell r="C192" t="str">
            <v>Probed</v>
          </cell>
          <cell r="D192" t="str">
            <v>L20</v>
          </cell>
          <cell r="E192" t="str">
            <v>TYAN</v>
          </cell>
          <cell r="G192" t="str">
            <v>1552276-468824</v>
          </cell>
          <cell r="H192" t="str">
            <v>10400514688240001</v>
          </cell>
          <cell r="I192" t="str">
            <v>TEPPCO</v>
          </cell>
          <cell r="J192">
            <v>823.46</v>
          </cell>
          <cell r="K192">
            <v>415.69</v>
          </cell>
          <cell r="L192">
            <v>2000</v>
          </cell>
          <cell r="M192">
            <v>2000</v>
          </cell>
        </row>
        <row r="193">
          <cell r="B193" t="str">
            <v>Trans</v>
          </cell>
          <cell r="C193" t="str">
            <v>Remote</v>
          </cell>
          <cell r="D193" t="str">
            <v>L02</v>
          </cell>
          <cell r="E193" t="str">
            <v>TTAN</v>
          </cell>
          <cell r="G193" t="str">
            <v>1623115-472903</v>
          </cell>
          <cell r="H193" t="str">
            <v>10400514729030001</v>
          </cell>
          <cell r="I193" t="str">
            <v>ENERGY TRANSFER PINION PLANT</v>
          </cell>
          <cell r="J193">
            <v>929.87</v>
          </cell>
          <cell r="O193" t="str">
            <v>IDR effective 10/15/08</v>
          </cell>
        </row>
        <row r="194">
          <cell r="B194" t="str">
            <v>Trans</v>
          </cell>
          <cell r="C194" t="str">
            <v>Remote</v>
          </cell>
          <cell r="D194" t="str">
            <v>L12</v>
          </cell>
          <cell r="E194" t="str">
            <v>TRAK</v>
          </cell>
          <cell r="G194" t="str">
            <v>1022720-249317</v>
          </cell>
          <cell r="H194" t="str">
            <v>10400512493170001</v>
          </cell>
          <cell r="I194" t="str">
            <v>EXXON CO USA</v>
          </cell>
          <cell r="J194">
            <v>3191.18</v>
          </cell>
          <cell r="K194">
            <v>3524.54</v>
          </cell>
          <cell r="L194">
            <v>3400.86</v>
          </cell>
          <cell r="M194">
            <v>3400.86</v>
          </cell>
        </row>
        <row r="195">
          <cell r="B195" t="str">
            <v>Trans</v>
          </cell>
          <cell r="C195" t="str">
            <v>Remote</v>
          </cell>
          <cell r="D195" t="str">
            <v>L16</v>
          </cell>
          <cell r="E195" t="str">
            <v>TRAB</v>
          </cell>
          <cell r="G195" t="str">
            <v>281071-142725</v>
          </cell>
          <cell r="H195" t="str">
            <v>10400511427250001</v>
          </cell>
          <cell r="I195" t="str">
            <v>DOW CHEMICAL USA</v>
          </cell>
          <cell r="J195">
            <v>102.45</v>
          </cell>
          <cell r="K195">
            <v>81.92</v>
          </cell>
          <cell r="L195">
            <v>418.74</v>
          </cell>
          <cell r="M195">
            <v>418.74</v>
          </cell>
        </row>
        <row r="196">
          <cell r="B196" t="str">
            <v>Trans</v>
          </cell>
          <cell r="C196" t="str">
            <v>Remote</v>
          </cell>
          <cell r="D196" t="str">
            <v>L16</v>
          </cell>
          <cell r="E196" t="str">
            <v>TYAN</v>
          </cell>
          <cell r="G196" t="str">
            <v>454531-193658</v>
          </cell>
          <cell r="H196" t="str">
            <v>10400511936580001</v>
          </cell>
          <cell r="I196" t="str">
            <v>GULF COAST WATER AUTHORITY</v>
          </cell>
          <cell r="J196">
            <v>1902</v>
          </cell>
          <cell r="K196">
            <v>1892.27</v>
          </cell>
          <cell r="L196">
            <v>2111.1999999999998</v>
          </cell>
          <cell r="M196">
            <v>2271.4499999999998</v>
          </cell>
        </row>
        <row r="197">
          <cell r="B197" t="str">
            <v>Trans</v>
          </cell>
          <cell r="C197" t="str">
            <v>Remote</v>
          </cell>
          <cell r="D197" t="str">
            <v>L19</v>
          </cell>
          <cell r="E197" t="str">
            <v>TRAI</v>
          </cell>
          <cell r="F197" t="str">
            <v>Y</v>
          </cell>
          <cell r="G197" t="str">
            <v>461633-424435</v>
          </cell>
          <cell r="H197" t="str">
            <v>10400514244350001</v>
          </cell>
          <cell r="I197" t="str">
            <v>VALERO REFINING CO TEXAS</v>
          </cell>
          <cell r="J197">
            <v>9924.02</v>
          </cell>
          <cell r="K197">
            <v>12580.04</v>
          </cell>
          <cell r="L197">
            <v>3679.33</v>
          </cell>
          <cell r="M197">
            <v>3679.33</v>
          </cell>
          <cell r="N197">
            <v>13319.1</v>
          </cell>
          <cell r="O197" t="str">
            <v>Net 4CP effective 3/01/08</v>
          </cell>
        </row>
        <row r="198">
          <cell r="B198" t="str">
            <v>Trans</v>
          </cell>
          <cell r="C198" t="str">
            <v>Remote</v>
          </cell>
          <cell r="D198" t="str">
            <v>L19</v>
          </cell>
          <cell r="E198" t="str">
            <v>TRAN</v>
          </cell>
          <cell r="F198" t="str">
            <v>Y</v>
          </cell>
          <cell r="G198" t="str">
            <v>461633-464403</v>
          </cell>
          <cell r="H198" t="str">
            <v>10400514244350002</v>
          </cell>
          <cell r="I198" t="str">
            <v>VALERO REFINING CO TEXAS - INACTIVE COMBINE WITH 424435-001</v>
          </cell>
          <cell r="L198">
            <v>0.61</v>
          </cell>
          <cell r="M198">
            <v>0.61</v>
          </cell>
          <cell r="O198" t="str">
            <v>Netted 3/01/08</v>
          </cell>
        </row>
        <row r="199">
          <cell r="B199" t="str">
            <v>Trans</v>
          </cell>
          <cell r="C199" t="str">
            <v>Remote</v>
          </cell>
          <cell r="D199" t="str">
            <v>L19</v>
          </cell>
          <cell r="E199" t="str">
            <v>TRAB</v>
          </cell>
          <cell r="G199" t="str">
            <v>1377301-438349</v>
          </cell>
          <cell r="H199" t="str">
            <v>10400514383490001</v>
          </cell>
          <cell r="I199" t="str">
            <v>ENSTOR</v>
          </cell>
          <cell r="J199">
            <v>14.88</v>
          </cell>
          <cell r="K199">
            <v>28.74</v>
          </cell>
          <cell r="L199">
            <v>114.87</v>
          </cell>
          <cell r="M199">
            <v>114.87</v>
          </cell>
        </row>
        <row r="200">
          <cell r="B200" t="str">
            <v>Trans</v>
          </cell>
          <cell r="C200" t="str">
            <v>Remote</v>
          </cell>
          <cell r="D200" t="str">
            <v>L19</v>
          </cell>
          <cell r="E200" t="str">
            <v>TVAN</v>
          </cell>
          <cell r="F200" t="str">
            <v>Y</v>
          </cell>
          <cell r="G200" t="str">
            <v>1387408-457678</v>
          </cell>
          <cell r="H200" t="str">
            <v>10400514576780001</v>
          </cell>
          <cell r="I200" t="str">
            <v>VALERO REFINERY - CHEROKEE SUBSTATION</v>
          </cell>
          <cell r="J200">
            <v>109691.93</v>
          </cell>
          <cell r="K200">
            <v>111472.51</v>
          </cell>
          <cell r="L200">
            <v>108267.9</v>
          </cell>
          <cell r="M200">
            <v>108267.9</v>
          </cell>
        </row>
        <row r="201">
          <cell r="B201" t="str">
            <v>Trans</v>
          </cell>
          <cell r="C201" t="str">
            <v>Remote</v>
          </cell>
          <cell r="D201" t="str">
            <v>L19</v>
          </cell>
          <cell r="E201" t="str">
            <v>TRAB</v>
          </cell>
          <cell r="G201" t="str">
            <v>1560853-469462</v>
          </cell>
          <cell r="H201" t="str">
            <v>10400514694620001</v>
          </cell>
          <cell r="I201" t="str">
            <v xml:space="preserve">ENTERPRISE PRODUCTS </v>
          </cell>
          <cell r="J201">
            <v>1226.44</v>
          </cell>
          <cell r="K201">
            <v>0</v>
          </cell>
          <cell r="L201">
            <v>0</v>
          </cell>
          <cell r="M201">
            <v>3000</v>
          </cell>
        </row>
        <row r="202">
          <cell r="B202" t="str">
            <v>Trans</v>
          </cell>
          <cell r="C202" t="str">
            <v>Remote</v>
          </cell>
          <cell r="D202" t="str">
            <v>L20</v>
          </cell>
          <cell r="E202" t="str">
            <v>TKNF</v>
          </cell>
          <cell r="G202" t="str">
            <v>1665067-153645</v>
          </cell>
          <cell r="H202" t="str">
            <v>10400511536450001</v>
          </cell>
          <cell r="I202" t="str">
            <v>TEXCAL ENERGY</v>
          </cell>
          <cell r="J202">
            <v>15223.93</v>
          </cell>
          <cell r="L202">
            <v>6311.27</v>
          </cell>
          <cell r="M202">
            <v>6311.27</v>
          </cell>
          <cell r="N202">
            <v>12666.49</v>
          </cell>
          <cell r="O202" t="str">
            <v>Net 4CP effective 10/30/07</v>
          </cell>
        </row>
        <row r="203">
          <cell r="B203" t="str">
            <v>Trans</v>
          </cell>
          <cell r="C203" t="str">
            <v>Remote</v>
          </cell>
          <cell r="D203" t="str">
            <v>L20</v>
          </cell>
          <cell r="E203" t="str">
            <v>TKNF</v>
          </cell>
          <cell r="G203" t="str">
            <v>353441-464417</v>
          </cell>
          <cell r="H203" t="str">
            <v>10400511536450002</v>
          </cell>
          <cell r="I203" t="str">
            <v>TEXCAL ENERGY -INACTIVE COMBINE WITH 153645-001</v>
          </cell>
          <cell r="L203">
            <v>1156.08</v>
          </cell>
          <cell r="M203">
            <v>1156.08</v>
          </cell>
          <cell r="O203" t="str">
            <v>Netted 10/30/07</v>
          </cell>
        </row>
        <row r="204">
          <cell r="B204" t="str">
            <v>Trans</v>
          </cell>
          <cell r="C204" t="str">
            <v>Remote</v>
          </cell>
          <cell r="D204" t="str">
            <v>L20</v>
          </cell>
          <cell r="E204" t="str">
            <v>TRAA</v>
          </cell>
          <cell r="G204" t="str">
            <v>500611-193662</v>
          </cell>
          <cell r="H204" t="str">
            <v>10400511936620001</v>
          </cell>
          <cell r="I204" t="str">
            <v>MARATHON ASHLAND PETROLEUM</v>
          </cell>
          <cell r="J204">
            <v>32904.6</v>
          </cell>
          <cell r="K204">
            <v>29170.51</v>
          </cell>
          <cell r="L204">
            <v>48369.5</v>
          </cell>
          <cell r="M204">
            <v>48369.5</v>
          </cell>
        </row>
        <row r="205">
          <cell r="B205" t="str">
            <v>Trans</v>
          </cell>
          <cell r="C205" t="str">
            <v>Remote</v>
          </cell>
          <cell r="D205" t="str">
            <v>L20</v>
          </cell>
          <cell r="E205" t="str">
            <v>TRAM</v>
          </cell>
          <cell r="F205" t="str">
            <v>Y</v>
          </cell>
          <cell r="G205" t="str">
            <v>500618-193669</v>
          </cell>
          <cell r="H205" t="str">
            <v>10400511936690001</v>
          </cell>
          <cell r="I205" t="str">
            <v>PRAXAIR INC</v>
          </cell>
          <cell r="J205">
            <v>28212.83</v>
          </cell>
          <cell r="K205">
            <v>34762.94</v>
          </cell>
          <cell r="L205">
            <v>6.9</v>
          </cell>
          <cell r="M205">
            <v>6.9</v>
          </cell>
        </row>
        <row r="206">
          <cell r="B206" t="str">
            <v>Trans</v>
          </cell>
          <cell r="C206" t="str">
            <v>Remote</v>
          </cell>
          <cell r="D206" t="str">
            <v>L20</v>
          </cell>
          <cell r="E206" t="str">
            <v>TKAN</v>
          </cell>
          <cell r="G206" t="str">
            <v>500628-464405</v>
          </cell>
          <cell r="H206" t="str">
            <v>10400511936780002</v>
          </cell>
          <cell r="I206" t="str">
            <v>ISP TECHNOLOGIES</v>
          </cell>
          <cell r="J206">
            <v>4281.95</v>
          </cell>
          <cell r="K206">
            <v>4123.91</v>
          </cell>
          <cell r="L206">
            <v>2374.4</v>
          </cell>
          <cell r="M206">
            <v>2563.27</v>
          </cell>
        </row>
        <row r="207">
          <cell r="B207" t="str">
            <v>Trans</v>
          </cell>
          <cell r="C207" t="str">
            <v>Remote</v>
          </cell>
          <cell r="D207" t="str">
            <v>L20</v>
          </cell>
          <cell r="E207" t="str">
            <v>TRAN</v>
          </cell>
          <cell r="F207" t="str">
            <v>Y</v>
          </cell>
          <cell r="G207" t="str">
            <v>1068617-193683</v>
          </cell>
          <cell r="H207" t="str">
            <v>10400511936830001</v>
          </cell>
          <cell r="I207" t="str">
            <v>TEPPCO</v>
          </cell>
          <cell r="J207">
            <v>1725.09</v>
          </cell>
          <cell r="K207">
            <v>1525.1</v>
          </cell>
          <cell r="L207">
            <v>2293.31</v>
          </cell>
          <cell r="M207">
            <v>2293.31</v>
          </cell>
          <cell r="N207">
            <v>4650.55</v>
          </cell>
          <cell r="O207" t="str">
            <v>Net 4CP effective 3/01/08</v>
          </cell>
        </row>
        <row r="208">
          <cell r="B208" t="str">
            <v>Trans</v>
          </cell>
          <cell r="C208" t="str">
            <v>Remote</v>
          </cell>
          <cell r="D208" t="str">
            <v>L20</v>
          </cell>
          <cell r="E208" t="str">
            <v>TRAN</v>
          </cell>
          <cell r="F208" t="str">
            <v>Y</v>
          </cell>
          <cell r="G208" t="str">
            <v>1068617-464404</v>
          </cell>
          <cell r="H208" t="str">
            <v>10400511936830002</v>
          </cell>
          <cell r="I208" t="str">
            <v>TEPPCO - INACTIVE COMBINE WITH 193683-001</v>
          </cell>
          <cell r="L208">
            <v>2357.2399999999998</v>
          </cell>
          <cell r="M208">
            <v>2357.2399999999998</v>
          </cell>
          <cell r="O208" t="str">
            <v>Netted 3/01/08</v>
          </cell>
        </row>
        <row r="209">
          <cell r="B209" t="str">
            <v>Trans</v>
          </cell>
          <cell r="C209" t="str">
            <v>Remote</v>
          </cell>
          <cell r="D209" t="str">
            <v>L20</v>
          </cell>
          <cell r="E209" t="str">
            <v>TMAN</v>
          </cell>
          <cell r="F209" t="str">
            <v>Y</v>
          </cell>
          <cell r="G209" t="str">
            <v>1097347-415969</v>
          </cell>
          <cell r="H209" t="str">
            <v>10400514159690001</v>
          </cell>
          <cell r="I209" t="str">
            <v>CALPINE CO-GENERATION</v>
          </cell>
          <cell r="J209">
            <v>0</v>
          </cell>
          <cell r="K209">
            <v>0</v>
          </cell>
          <cell r="L209">
            <v>0</v>
          </cell>
          <cell r="M209">
            <v>0</v>
          </cell>
        </row>
        <row r="210">
          <cell r="B210" t="str">
            <v>Trans</v>
          </cell>
          <cell r="C210" t="str">
            <v>Remote</v>
          </cell>
          <cell r="D210" t="str">
            <v>L20</v>
          </cell>
          <cell r="E210" t="str">
            <v>TRAE</v>
          </cell>
          <cell r="G210" t="str">
            <v>1097352-415971</v>
          </cell>
          <cell r="H210" t="str">
            <v>10400514159710001</v>
          </cell>
          <cell r="I210" t="str">
            <v>AMOCO COMANCHE SUBSTATION</v>
          </cell>
          <cell r="J210">
            <v>0</v>
          </cell>
          <cell r="K210">
            <v>0</v>
          </cell>
          <cell r="L210">
            <v>0</v>
          </cell>
          <cell r="M210">
            <v>0</v>
          </cell>
        </row>
        <row r="211">
          <cell r="B211" t="str">
            <v>Trans</v>
          </cell>
          <cell r="C211" t="str">
            <v>Remote</v>
          </cell>
          <cell r="D211" t="str">
            <v>L20</v>
          </cell>
          <cell r="E211" t="str">
            <v>TYAI</v>
          </cell>
          <cell r="F211" t="str">
            <v>Y</v>
          </cell>
          <cell r="G211" t="str">
            <v>1097354-415972</v>
          </cell>
          <cell r="H211" t="str">
            <v>10400514159720001</v>
          </cell>
          <cell r="I211" t="str">
            <v>UNION CARBIDE COMPANY</v>
          </cell>
          <cell r="J211">
            <v>10394.84</v>
          </cell>
          <cell r="K211">
            <v>0</v>
          </cell>
          <cell r="L211">
            <v>20048</v>
          </cell>
          <cell r="M211">
            <v>20048</v>
          </cell>
        </row>
        <row r="212">
          <cell r="B212" t="str">
            <v>Trans</v>
          </cell>
          <cell r="C212" t="str">
            <v>Remote</v>
          </cell>
          <cell r="D212" t="str">
            <v>L20</v>
          </cell>
          <cell r="E212" t="str">
            <v>EPWM</v>
          </cell>
          <cell r="G212" t="str">
            <v>1097358-415973</v>
          </cell>
          <cell r="H212" t="str">
            <v>10400514159730001</v>
          </cell>
          <cell r="I212" t="str">
            <v>FPL ENERGY</v>
          </cell>
          <cell r="J212">
            <v>0</v>
          </cell>
          <cell r="K212">
            <v>162.4</v>
          </cell>
          <cell r="L212">
            <v>0</v>
          </cell>
          <cell r="M212">
            <v>0</v>
          </cell>
        </row>
        <row r="213">
          <cell r="B213" t="str">
            <v>Trans</v>
          </cell>
          <cell r="C213" t="str">
            <v>Remote</v>
          </cell>
          <cell r="D213" t="str">
            <v>L20</v>
          </cell>
          <cell r="E213" t="str">
            <v>TRNF</v>
          </cell>
          <cell r="F213" t="str">
            <v>Y</v>
          </cell>
          <cell r="G213" t="str">
            <v>1097359-415974</v>
          </cell>
          <cell r="H213" t="str">
            <v>10400514159740001</v>
          </cell>
          <cell r="I213" t="str">
            <v>SWEENY CO-GENERATION</v>
          </cell>
          <cell r="J213">
            <v>0</v>
          </cell>
          <cell r="K213">
            <v>0</v>
          </cell>
          <cell r="L213">
            <v>0</v>
          </cell>
          <cell r="M213">
            <v>0</v>
          </cell>
        </row>
        <row r="214">
          <cell r="B214" t="str">
            <v>Trans</v>
          </cell>
          <cell r="C214" t="str">
            <v>Remote</v>
          </cell>
          <cell r="D214" t="str">
            <v>L20</v>
          </cell>
          <cell r="E214" t="str">
            <v>TNP1</v>
          </cell>
          <cell r="F214" t="str">
            <v>Y</v>
          </cell>
          <cell r="G214" t="str">
            <v>1097370-415975</v>
          </cell>
          <cell r="H214" t="str">
            <v>10400514159750001</v>
          </cell>
          <cell r="I214" t="str">
            <v>TNP-ONE</v>
          </cell>
          <cell r="J214">
            <v>0</v>
          </cell>
          <cell r="K214">
            <v>0</v>
          </cell>
          <cell r="L214">
            <v>0</v>
          </cell>
          <cell r="M214">
            <v>0</v>
          </cell>
        </row>
        <row r="215">
          <cell r="B215" t="str">
            <v>Trans</v>
          </cell>
          <cell r="C215" t="str">
            <v>Remote</v>
          </cell>
          <cell r="D215" t="str">
            <v>L20</v>
          </cell>
          <cell r="E215" t="str">
            <v>TRMF</v>
          </cell>
          <cell r="F215" t="str">
            <v>Y</v>
          </cell>
          <cell r="G215" t="str">
            <v>1594858-470750</v>
          </cell>
          <cell r="H215" t="str">
            <v>10400514707500001</v>
          </cell>
          <cell r="I215" t="str">
            <v>PRAXAIR INC</v>
          </cell>
          <cell r="J215">
            <v>0</v>
          </cell>
          <cell r="K215">
            <v>0</v>
          </cell>
          <cell r="L215">
            <v>0</v>
          </cell>
          <cell r="M215">
            <v>40000</v>
          </cell>
        </row>
        <row r="216">
          <cell r="B216" t="str">
            <v>Trans</v>
          </cell>
          <cell r="C216" t="str">
            <v>Remote</v>
          </cell>
          <cell r="D216" t="str">
            <v>L20</v>
          </cell>
          <cell r="E216" t="str">
            <v>TSNF</v>
          </cell>
          <cell r="F216" t="str">
            <v>Y</v>
          </cell>
          <cell r="G216" t="str">
            <v>1760137-476939</v>
          </cell>
          <cell r="H216" t="str">
            <v>10400514769390001</v>
          </cell>
          <cell r="I216" t="str">
            <v>OXY USA</v>
          </cell>
          <cell r="O216" t="str">
            <v>Active 03/26/10</v>
          </cell>
        </row>
        <row r="217">
          <cell r="B217" t="str">
            <v>Trans</v>
          </cell>
          <cell r="D217" t="str">
            <v>L20</v>
          </cell>
          <cell r="F217" t="str">
            <v>Y</v>
          </cell>
          <cell r="G217" t="str">
            <v>1786301-486354</v>
          </cell>
          <cell r="H217" t="str">
            <v>10400514863540001</v>
          </cell>
          <cell r="I217" t="str">
            <v>SHELL CHEMICAL</v>
          </cell>
        </row>
      </sheetData>
      <sheetData sheetId="5" refreshError="1">
        <row r="1">
          <cell r="A1" t="str">
            <v>SRAT_CODE</v>
          </cell>
          <cell r="B1" t="str">
            <v>tariff</v>
          </cell>
          <cell r="C1" t="str">
            <v>AMPS</v>
          </cell>
          <cell r="D1" t="str">
            <v>CNFG_CODE</v>
          </cell>
          <cell r="E1" t="str">
            <v>MODEL</v>
          </cell>
          <cell r="F1" t="str">
            <v>PHAS</v>
          </cell>
          <cell r="G1" t="str">
            <v>PURCHASE_DATE</v>
          </cell>
          <cell r="H1" t="str">
            <v>VOLTS</v>
          </cell>
          <cell r="I1" t="str">
            <v>WIRES</v>
          </cell>
          <cell r="J1" t="str">
            <v xml:space="preserve">Count of ESI ID </v>
          </cell>
        </row>
        <row r="2">
          <cell r="A2" t="str">
            <v>RLPF</v>
          </cell>
          <cell r="B2" t="str">
            <v>Lighting Service Roadway VI</v>
          </cell>
          <cell r="C2">
            <v>2.5</v>
          </cell>
          <cell r="D2">
            <v>20</v>
          </cell>
          <cell r="E2" t="str">
            <v>R=IS70</v>
          </cell>
          <cell r="F2">
            <v>1</v>
          </cell>
          <cell r="H2">
            <v>120</v>
          </cell>
          <cell r="I2">
            <v>2</v>
          </cell>
          <cell r="J2">
            <v>1</v>
          </cell>
        </row>
        <row r="3">
          <cell r="A3" t="str">
            <v>RLPF</v>
          </cell>
          <cell r="B3" t="str">
            <v>Lighting Service Roadway VI</v>
          </cell>
          <cell r="C3">
            <v>2.5</v>
          </cell>
          <cell r="D3">
            <v>20</v>
          </cell>
          <cell r="E3" t="str">
            <v>R=TMS4S</v>
          </cell>
          <cell r="F3">
            <v>1</v>
          </cell>
          <cell r="H3">
            <v>0</v>
          </cell>
          <cell r="I3">
            <v>0</v>
          </cell>
          <cell r="J3">
            <v>2</v>
          </cell>
        </row>
        <row r="4">
          <cell r="A4" t="str">
            <v>RLPF</v>
          </cell>
          <cell r="B4" t="str">
            <v>Lighting Service Roadway VI</v>
          </cell>
          <cell r="C4">
            <v>2.5</v>
          </cell>
          <cell r="D4">
            <v>20</v>
          </cell>
          <cell r="E4" t="str">
            <v>R=TMS4S</v>
          </cell>
          <cell r="F4">
            <v>1</v>
          </cell>
          <cell r="H4">
            <v>240</v>
          </cell>
          <cell r="I4">
            <v>3</v>
          </cell>
          <cell r="J4">
            <v>1</v>
          </cell>
        </row>
        <row r="5">
          <cell r="A5" t="str">
            <v>RLMS</v>
          </cell>
          <cell r="B5" t="str">
            <v>Lighting Service Roadway VI</v>
          </cell>
          <cell r="C5">
            <v>2.5</v>
          </cell>
          <cell r="D5">
            <v>25</v>
          </cell>
          <cell r="E5" t="str">
            <v>R=A1D1</v>
          </cell>
          <cell r="F5">
            <v>1</v>
          </cell>
          <cell r="G5">
            <v>36405</v>
          </cell>
          <cell r="H5">
            <v>999</v>
          </cell>
          <cell r="I5">
            <v>2</v>
          </cell>
          <cell r="J5">
            <v>1</v>
          </cell>
        </row>
        <row r="6">
          <cell r="A6" t="str">
            <v>RLPF</v>
          </cell>
          <cell r="B6" t="str">
            <v>Lighting Service Roadway VI</v>
          </cell>
          <cell r="C6">
            <v>2.5</v>
          </cell>
          <cell r="D6">
            <v>20</v>
          </cell>
          <cell r="E6" t="str">
            <v>R=A1D1</v>
          </cell>
          <cell r="F6">
            <v>1</v>
          </cell>
          <cell r="G6">
            <v>37333</v>
          </cell>
          <cell r="H6">
            <v>240</v>
          </cell>
          <cell r="I6">
            <v>3</v>
          </cell>
          <cell r="J6">
            <v>1</v>
          </cell>
        </row>
        <row r="7">
          <cell r="A7" t="str">
            <v>RLPF</v>
          </cell>
          <cell r="B7" t="str">
            <v>Lighting Service Roadway VI</v>
          </cell>
          <cell r="C7">
            <v>2.5</v>
          </cell>
          <cell r="D7">
            <v>20</v>
          </cell>
          <cell r="E7" t="str">
            <v>R=A1D1</v>
          </cell>
          <cell r="F7">
            <v>1</v>
          </cell>
          <cell r="G7">
            <v>38874</v>
          </cell>
          <cell r="H7">
            <v>999</v>
          </cell>
          <cell r="I7">
            <v>3</v>
          </cell>
          <cell r="J7">
            <v>1</v>
          </cell>
        </row>
        <row r="8">
          <cell r="A8" t="str">
            <v>RLPF</v>
          </cell>
          <cell r="B8" t="str">
            <v>Lighting Service Roadway VI</v>
          </cell>
          <cell r="C8">
            <v>2.5</v>
          </cell>
          <cell r="D8">
            <v>20</v>
          </cell>
          <cell r="E8" t="str">
            <v>R=A1D1</v>
          </cell>
          <cell r="F8">
            <v>1</v>
          </cell>
          <cell r="G8">
            <v>38034</v>
          </cell>
          <cell r="H8">
            <v>999</v>
          </cell>
          <cell r="I8">
            <v>2</v>
          </cell>
          <cell r="J8">
            <v>1</v>
          </cell>
        </row>
        <row r="9">
          <cell r="A9" t="str">
            <v>RLPF</v>
          </cell>
          <cell r="B9" t="str">
            <v>Lighting Service Roadway VI</v>
          </cell>
          <cell r="C9">
            <v>2.5</v>
          </cell>
          <cell r="D9">
            <v>20</v>
          </cell>
          <cell r="E9" t="str">
            <v>R=A1D</v>
          </cell>
          <cell r="F9">
            <v>1</v>
          </cell>
          <cell r="G9">
            <v>36526</v>
          </cell>
          <cell r="H9">
            <v>999</v>
          </cell>
          <cell r="I9">
            <v>3</v>
          </cell>
          <cell r="J9">
            <v>1</v>
          </cell>
        </row>
        <row r="10">
          <cell r="A10" t="str">
            <v>RLPF</v>
          </cell>
          <cell r="B10" t="str">
            <v>Lighting Service Roadway VI</v>
          </cell>
          <cell r="C10">
            <v>2.5</v>
          </cell>
          <cell r="D10">
            <v>20</v>
          </cell>
          <cell r="E10" t="str">
            <v>R=A1D1</v>
          </cell>
          <cell r="F10">
            <v>1</v>
          </cell>
          <cell r="G10">
            <v>38646</v>
          </cell>
          <cell r="H10">
            <v>999</v>
          </cell>
          <cell r="I10">
            <v>3</v>
          </cell>
          <cell r="J10">
            <v>1</v>
          </cell>
        </row>
        <row r="11">
          <cell r="A11" t="str">
            <v>RLPF</v>
          </cell>
          <cell r="B11" t="str">
            <v>Lighting Service Roadway VI</v>
          </cell>
          <cell r="C11">
            <v>2.5</v>
          </cell>
          <cell r="D11">
            <v>20</v>
          </cell>
          <cell r="E11" t="str">
            <v>R=J5SD</v>
          </cell>
          <cell r="F11">
            <v>1</v>
          </cell>
          <cell r="H11">
            <v>240</v>
          </cell>
          <cell r="I11">
            <v>3</v>
          </cell>
          <cell r="J11">
            <v>1</v>
          </cell>
        </row>
        <row r="12">
          <cell r="A12" t="str">
            <v>RLMS</v>
          </cell>
          <cell r="B12" t="str">
            <v>Lighting Service Roadway VI</v>
          </cell>
          <cell r="C12">
            <v>2.5</v>
          </cell>
          <cell r="D12">
            <v>25</v>
          </cell>
          <cell r="E12" t="str">
            <v>R=A1D1</v>
          </cell>
          <cell r="F12">
            <v>1</v>
          </cell>
          <cell r="G12">
            <v>36405</v>
          </cell>
          <cell r="H12">
            <v>999</v>
          </cell>
          <cell r="I12">
            <v>2</v>
          </cell>
          <cell r="J12">
            <v>1</v>
          </cell>
        </row>
        <row r="13">
          <cell r="A13" t="str">
            <v>RLMS</v>
          </cell>
          <cell r="B13" t="str">
            <v>Lighting Service Roadway VI</v>
          </cell>
          <cell r="C13">
            <v>2.5</v>
          </cell>
          <cell r="D13">
            <v>20</v>
          </cell>
          <cell r="E13" t="str">
            <v>R=J3A</v>
          </cell>
          <cell r="F13">
            <v>1</v>
          </cell>
          <cell r="H13">
            <v>240</v>
          </cell>
          <cell r="I13">
            <v>3</v>
          </cell>
          <cell r="J13">
            <v>3</v>
          </cell>
        </row>
        <row r="14">
          <cell r="A14" t="str">
            <v>RLPF</v>
          </cell>
          <cell r="B14" t="str">
            <v>Lighting Service Roadway VI</v>
          </cell>
          <cell r="C14">
            <v>2.5</v>
          </cell>
          <cell r="D14">
            <v>25</v>
          </cell>
          <cell r="E14" t="str">
            <v>R=A1D1</v>
          </cell>
          <cell r="F14">
            <v>1</v>
          </cell>
          <cell r="G14">
            <v>39734</v>
          </cell>
          <cell r="H14">
            <v>999</v>
          </cell>
          <cell r="I14">
            <v>3</v>
          </cell>
          <cell r="J14">
            <v>1</v>
          </cell>
        </row>
        <row r="15">
          <cell r="A15" t="str">
            <v>RLMS</v>
          </cell>
          <cell r="B15" t="str">
            <v>Lighting Service Roadway VI</v>
          </cell>
          <cell r="C15">
            <v>2.5</v>
          </cell>
          <cell r="D15">
            <v>20</v>
          </cell>
          <cell r="E15" t="str">
            <v>R=A1TL1</v>
          </cell>
          <cell r="F15">
            <v>1</v>
          </cell>
          <cell r="G15">
            <v>38140</v>
          </cell>
          <cell r="H15">
            <v>999</v>
          </cell>
          <cell r="I15">
            <v>3</v>
          </cell>
          <cell r="J15">
            <v>1</v>
          </cell>
        </row>
        <row r="16">
          <cell r="A16" t="str">
            <v>RLPF</v>
          </cell>
          <cell r="B16" t="str">
            <v>Lighting Service Roadway VI</v>
          </cell>
          <cell r="C16">
            <v>2.5</v>
          </cell>
          <cell r="D16">
            <v>20</v>
          </cell>
          <cell r="E16" t="str">
            <v>R=A1D</v>
          </cell>
          <cell r="F16">
            <v>1</v>
          </cell>
          <cell r="H16">
            <v>999</v>
          </cell>
          <cell r="I16">
            <v>3</v>
          </cell>
          <cell r="J16">
            <v>1</v>
          </cell>
        </row>
        <row r="17">
          <cell r="A17" t="str">
            <v>RLPF</v>
          </cell>
          <cell r="B17" t="str">
            <v>Lighting Service Roadway VI</v>
          </cell>
          <cell r="C17">
            <v>2.5</v>
          </cell>
          <cell r="D17">
            <v>20</v>
          </cell>
          <cell r="E17" t="str">
            <v>R=A1D</v>
          </cell>
          <cell r="F17">
            <v>1</v>
          </cell>
          <cell r="H17">
            <v>999</v>
          </cell>
          <cell r="I17">
            <v>3</v>
          </cell>
          <cell r="J17">
            <v>1</v>
          </cell>
        </row>
        <row r="18">
          <cell r="A18" t="str">
            <v>RLMS</v>
          </cell>
          <cell r="B18" t="str">
            <v>Lighting Service Roadway VI</v>
          </cell>
          <cell r="C18">
            <v>2.5</v>
          </cell>
          <cell r="D18">
            <v>20</v>
          </cell>
          <cell r="E18" t="str">
            <v>R=J3TA</v>
          </cell>
          <cell r="F18">
            <v>1</v>
          </cell>
          <cell r="H18">
            <v>240</v>
          </cell>
          <cell r="I18">
            <v>3</v>
          </cell>
          <cell r="J18">
            <v>1</v>
          </cell>
        </row>
        <row r="19">
          <cell r="A19" t="str">
            <v>RLPF</v>
          </cell>
          <cell r="B19" t="str">
            <v>Lighting Service Roadway VI</v>
          </cell>
          <cell r="C19">
            <v>2.5</v>
          </cell>
          <cell r="D19">
            <v>20</v>
          </cell>
          <cell r="E19" t="str">
            <v>R=J5SD</v>
          </cell>
          <cell r="F19">
            <v>1</v>
          </cell>
          <cell r="H19">
            <v>240</v>
          </cell>
          <cell r="I19">
            <v>3</v>
          </cell>
          <cell r="J19">
            <v>1</v>
          </cell>
        </row>
        <row r="20">
          <cell r="A20" t="str">
            <v>RLPF</v>
          </cell>
          <cell r="B20" t="str">
            <v>Lighting Service Roadway VI</v>
          </cell>
          <cell r="C20">
            <v>2.5</v>
          </cell>
          <cell r="D20">
            <v>20</v>
          </cell>
          <cell r="E20" t="str">
            <v>R=J3TA</v>
          </cell>
          <cell r="F20">
            <v>1</v>
          </cell>
          <cell r="H20">
            <v>240</v>
          </cell>
          <cell r="I20">
            <v>3</v>
          </cell>
          <cell r="J20">
            <v>3</v>
          </cell>
        </row>
        <row r="21">
          <cell r="A21" t="str">
            <v>RLPF</v>
          </cell>
          <cell r="B21" t="str">
            <v>Lighting Service Roadway VI</v>
          </cell>
          <cell r="C21">
            <v>2.5</v>
          </cell>
          <cell r="D21">
            <v>20</v>
          </cell>
          <cell r="E21" t="str">
            <v>R=A1D</v>
          </cell>
          <cell r="F21">
            <v>1</v>
          </cell>
          <cell r="G21">
            <v>36608</v>
          </cell>
          <cell r="H21">
            <v>999</v>
          </cell>
          <cell r="I21">
            <v>3</v>
          </cell>
          <cell r="J21">
            <v>1</v>
          </cell>
        </row>
        <row r="22">
          <cell r="A22" t="str">
            <v>RLMS</v>
          </cell>
          <cell r="B22" t="str">
            <v>Lighting Service Roadway VI</v>
          </cell>
          <cell r="C22">
            <v>2.5</v>
          </cell>
          <cell r="D22">
            <v>25</v>
          </cell>
          <cell r="E22" t="str">
            <v>R=A1D1</v>
          </cell>
          <cell r="F22">
            <v>1</v>
          </cell>
          <cell r="G22">
            <v>39510</v>
          </cell>
          <cell r="H22">
            <v>999</v>
          </cell>
          <cell r="I22">
            <v>2</v>
          </cell>
          <cell r="J22">
            <v>1</v>
          </cell>
        </row>
        <row r="23">
          <cell r="A23" t="str">
            <v>RLPF</v>
          </cell>
          <cell r="B23" t="str">
            <v>Lighting Service Roadway VI</v>
          </cell>
          <cell r="C23">
            <v>2.5</v>
          </cell>
          <cell r="D23">
            <v>25</v>
          </cell>
          <cell r="E23" t="str">
            <v>R=A1D1</v>
          </cell>
          <cell r="F23">
            <v>1</v>
          </cell>
          <cell r="G23">
            <v>37565</v>
          </cell>
          <cell r="H23">
            <v>999</v>
          </cell>
          <cell r="I23">
            <v>3</v>
          </cell>
          <cell r="J23">
            <v>1</v>
          </cell>
        </row>
        <row r="24">
          <cell r="J24">
            <v>27</v>
          </cell>
        </row>
        <row r="26">
          <cell r="A26" t="str">
            <v>RLMO</v>
          </cell>
          <cell r="B26" t="str">
            <v>Lighting Service Roadway VI</v>
          </cell>
          <cell r="C26">
            <v>15</v>
          </cell>
          <cell r="D26">
            <v>20</v>
          </cell>
          <cell r="E26" t="str">
            <v>R=D5S</v>
          </cell>
          <cell r="F26">
            <v>1</v>
          </cell>
          <cell r="H26">
            <v>240</v>
          </cell>
          <cell r="I26">
            <v>3</v>
          </cell>
          <cell r="J26">
            <v>1</v>
          </cell>
        </row>
        <row r="27">
          <cell r="A27" t="str">
            <v>RLPF</v>
          </cell>
          <cell r="B27" t="str">
            <v>Lighting Service Roadway VI</v>
          </cell>
          <cell r="C27">
            <v>15</v>
          </cell>
          <cell r="D27">
            <v>20</v>
          </cell>
          <cell r="E27" t="str">
            <v>R=IM70S</v>
          </cell>
          <cell r="F27">
            <v>1</v>
          </cell>
          <cell r="H27">
            <v>480</v>
          </cell>
          <cell r="I27">
            <v>2</v>
          </cell>
          <cell r="J27">
            <v>1</v>
          </cell>
        </row>
        <row r="28">
          <cell r="A28" t="str">
            <v>RLMO</v>
          </cell>
          <cell r="B28" t="str">
            <v>Lighting Service Roadway VI</v>
          </cell>
          <cell r="C28">
            <v>15</v>
          </cell>
          <cell r="D28">
            <v>20</v>
          </cell>
          <cell r="E28" t="str">
            <v>R=D5S</v>
          </cell>
          <cell r="F28">
            <v>1</v>
          </cell>
          <cell r="H28">
            <v>240</v>
          </cell>
          <cell r="I28">
            <v>3</v>
          </cell>
          <cell r="J28">
            <v>2</v>
          </cell>
        </row>
        <row r="29">
          <cell r="A29" t="str">
            <v>RLMO</v>
          </cell>
          <cell r="B29" t="str">
            <v>Lighting Service Roadway VI</v>
          </cell>
          <cell r="C29">
            <v>15</v>
          </cell>
          <cell r="D29">
            <v>20</v>
          </cell>
          <cell r="E29" t="str">
            <v>R=AB1</v>
          </cell>
          <cell r="F29">
            <v>1</v>
          </cell>
          <cell r="G29">
            <v>36059</v>
          </cell>
          <cell r="H29">
            <v>120</v>
          </cell>
          <cell r="I29">
            <v>2</v>
          </cell>
          <cell r="J29">
            <v>1</v>
          </cell>
        </row>
        <row r="30">
          <cell r="A30" t="str">
            <v>RLMO</v>
          </cell>
          <cell r="B30" t="str">
            <v>Lighting Service Roadway VI</v>
          </cell>
          <cell r="C30">
            <v>15</v>
          </cell>
          <cell r="D30">
            <v>20</v>
          </cell>
          <cell r="E30" t="str">
            <v>R=AB1</v>
          </cell>
          <cell r="F30">
            <v>1</v>
          </cell>
          <cell r="H30">
            <v>120</v>
          </cell>
          <cell r="I30">
            <v>2</v>
          </cell>
          <cell r="J30">
            <v>3</v>
          </cell>
        </row>
        <row r="31">
          <cell r="A31" t="str">
            <v>RLMO</v>
          </cell>
          <cell r="B31" t="str">
            <v>Lighting Service Roadway VI</v>
          </cell>
          <cell r="C31">
            <v>15</v>
          </cell>
          <cell r="D31">
            <v>20</v>
          </cell>
          <cell r="E31" t="str">
            <v>R=J5S</v>
          </cell>
          <cell r="F31">
            <v>1</v>
          </cell>
          <cell r="H31">
            <v>120</v>
          </cell>
          <cell r="I31">
            <v>2</v>
          </cell>
          <cell r="J31">
            <v>2</v>
          </cell>
        </row>
        <row r="32">
          <cell r="A32" t="str">
            <v>RLMO</v>
          </cell>
          <cell r="B32" t="str">
            <v>Lighting Service Roadway VI</v>
          </cell>
          <cell r="C32">
            <v>15</v>
          </cell>
          <cell r="D32">
            <v>20</v>
          </cell>
          <cell r="E32" t="str">
            <v>R=J5S</v>
          </cell>
          <cell r="F32">
            <v>1</v>
          </cell>
          <cell r="H32">
            <v>120</v>
          </cell>
          <cell r="I32">
            <v>2</v>
          </cell>
          <cell r="J32">
            <v>1</v>
          </cell>
        </row>
        <row r="33">
          <cell r="A33" t="str">
            <v>RLMO</v>
          </cell>
          <cell r="B33" t="str">
            <v>Lighting Service Roadway VI</v>
          </cell>
          <cell r="C33">
            <v>15</v>
          </cell>
          <cell r="D33">
            <v>20</v>
          </cell>
          <cell r="E33" t="str">
            <v>R=MQS</v>
          </cell>
          <cell r="F33">
            <v>1</v>
          </cell>
          <cell r="H33">
            <v>240</v>
          </cell>
          <cell r="I33">
            <v>3</v>
          </cell>
          <cell r="J33">
            <v>2</v>
          </cell>
        </row>
        <row r="34">
          <cell r="A34" t="str">
            <v>RLMO</v>
          </cell>
          <cell r="B34" t="str">
            <v>Lighting Service Roadway VI</v>
          </cell>
          <cell r="C34">
            <v>15</v>
          </cell>
          <cell r="D34">
            <v>20</v>
          </cell>
          <cell r="E34" t="str">
            <v>R=J3S</v>
          </cell>
          <cell r="F34">
            <v>1</v>
          </cell>
          <cell r="H34">
            <v>240</v>
          </cell>
          <cell r="I34">
            <v>3</v>
          </cell>
          <cell r="J34">
            <v>1</v>
          </cell>
        </row>
        <row r="35">
          <cell r="A35" t="str">
            <v>RLMO</v>
          </cell>
          <cell r="B35" t="str">
            <v>Lighting Service Roadway VI</v>
          </cell>
          <cell r="C35">
            <v>15</v>
          </cell>
          <cell r="D35">
            <v>20</v>
          </cell>
          <cell r="E35" t="str">
            <v>R=J5S</v>
          </cell>
          <cell r="F35">
            <v>1</v>
          </cell>
          <cell r="G35">
            <v>36425</v>
          </cell>
          <cell r="H35">
            <v>120</v>
          </cell>
          <cell r="I35">
            <v>2</v>
          </cell>
          <cell r="J35">
            <v>1</v>
          </cell>
        </row>
        <row r="36">
          <cell r="A36" t="str">
            <v>RLPF</v>
          </cell>
          <cell r="B36" t="str">
            <v>Lighting Service Roadway VI</v>
          </cell>
          <cell r="C36">
            <v>15</v>
          </cell>
          <cell r="D36">
            <v>20</v>
          </cell>
          <cell r="E36" t="str">
            <v>R=AB1</v>
          </cell>
          <cell r="F36">
            <v>1</v>
          </cell>
          <cell r="G36">
            <v>37138</v>
          </cell>
          <cell r="H36">
            <v>480</v>
          </cell>
          <cell r="I36">
            <v>2</v>
          </cell>
          <cell r="J36">
            <v>1</v>
          </cell>
        </row>
        <row r="37">
          <cell r="A37" t="str">
            <v>RLMO</v>
          </cell>
          <cell r="B37" t="str">
            <v>Lighting Service Roadway VI</v>
          </cell>
          <cell r="C37">
            <v>15</v>
          </cell>
          <cell r="D37">
            <v>20</v>
          </cell>
          <cell r="E37" t="str">
            <v>R=MS</v>
          </cell>
          <cell r="F37">
            <v>1</v>
          </cell>
          <cell r="H37">
            <v>240</v>
          </cell>
          <cell r="I37">
            <v>3</v>
          </cell>
          <cell r="J37">
            <v>1</v>
          </cell>
        </row>
        <row r="38">
          <cell r="A38" t="str">
            <v>RLMO</v>
          </cell>
          <cell r="B38" t="str">
            <v>Lighting Service Roadway VI</v>
          </cell>
          <cell r="C38">
            <v>15</v>
          </cell>
          <cell r="D38">
            <v>20</v>
          </cell>
          <cell r="E38" t="str">
            <v>R=J4S</v>
          </cell>
          <cell r="F38">
            <v>1</v>
          </cell>
          <cell r="H38">
            <v>120</v>
          </cell>
          <cell r="I38">
            <v>2</v>
          </cell>
          <cell r="J38">
            <v>1</v>
          </cell>
        </row>
        <row r="39">
          <cell r="A39" t="str">
            <v>RLMO</v>
          </cell>
          <cell r="B39" t="str">
            <v>Lighting Service Roadway VI</v>
          </cell>
          <cell r="C39">
            <v>15</v>
          </cell>
          <cell r="D39">
            <v>20</v>
          </cell>
          <cell r="E39" t="str">
            <v>R=AB1</v>
          </cell>
          <cell r="F39">
            <v>1</v>
          </cell>
          <cell r="H39">
            <v>120</v>
          </cell>
          <cell r="I39">
            <v>2</v>
          </cell>
          <cell r="J39">
            <v>8</v>
          </cell>
        </row>
        <row r="40">
          <cell r="A40" t="str">
            <v>RLMO</v>
          </cell>
          <cell r="B40" t="str">
            <v>Lighting Service Roadway VI</v>
          </cell>
          <cell r="C40">
            <v>15</v>
          </cell>
          <cell r="D40">
            <v>20</v>
          </cell>
          <cell r="E40" t="str">
            <v>R=I70S</v>
          </cell>
          <cell r="F40">
            <v>1</v>
          </cell>
          <cell r="H40">
            <v>120</v>
          </cell>
          <cell r="I40">
            <v>2</v>
          </cell>
          <cell r="J40">
            <v>8</v>
          </cell>
        </row>
        <row r="41">
          <cell r="A41" t="str">
            <v>RLMO</v>
          </cell>
          <cell r="B41" t="str">
            <v>Lighting Service Roadway VI</v>
          </cell>
          <cell r="C41">
            <v>15</v>
          </cell>
          <cell r="D41">
            <v>20</v>
          </cell>
          <cell r="E41" t="str">
            <v>R=D5S</v>
          </cell>
          <cell r="F41">
            <v>1</v>
          </cell>
          <cell r="H41">
            <v>120</v>
          </cell>
          <cell r="I41">
            <v>2</v>
          </cell>
          <cell r="J41">
            <v>6</v>
          </cell>
        </row>
        <row r="42">
          <cell r="A42" t="str">
            <v>RLMO</v>
          </cell>
          <cell r="B42" t="str">
            <v>Lighting Service Roadway VI</v>
          </cell>
          <cell r="C42">
            <v>15</v>
          </cell>
          <cell r="D42">
            <v>20</v>
          </cell>
          <cell r="E42" t="str">
            <v>R=D4S</v>
          </cell>
          <cell r="F42">
            <v>1</v>
          </cell>
          <cell r="H42">
            <v>240</v>
          </cell>
          <cell r="I42">
            <v>3</v>
          </cell>
          <cell r="J42">
            <v>1</v>
          </cell>
        </row>
        <row r="43">
          <cell r="A43" t="str">
            <v>RLMS</v>
          </cell>
          <cell r="B43" t="str">
            <v>Lighting Service Roadway VI</v>
          </cell>
          <cell r="C43">
            <v>15</v>
          </cell>
          <cell r="D43">
            <v>20</v>
          </cell>
          <cell r="E43" t="str">
            <v>R=I50A</v>
          </cell>
          <cell r="F43">
            <v>1</v>
          </cell>
          <cell r="H43">
            <v>240</v>
          </cell>
          <cell r="I43">
            <v>3</v>
          </cell>
          <cell r="J43">
            <v>1</v>
          </cell>
        </row>
        <row r="44">
          <cell r="A44" t="str">
            <v>RLMS</v>
          </cell>
          <cell r="B44" t="str">
            <v>Lighting Service Roadway VI</v>
          </cell>
          <cell r="C44">
            <v>15</v>
          </cell>
          <cell r="D44">
            <v>20</v>
          </cell>
          <cell r="E44" t="str">
            <v>R=AB1</v>
          </cell>
          <cell r="F44">
            <v>1</v>
          </cell>
          <cell r="G44">
            <v>36887</v>
          </cell>
          <cell r="H44">
            <v>480</v>
          </cell>
          <cell r="I44">
            <v>2</v>
          </cell>
          <cell r="J44">
            <v>1</v>
          </cell>
        </row>
        <row r="45">
          <cell r="A45" t="str">
            <v>RLMO</v>
          </cell>
          <cell r="B45" t="str">
            <v>Lighting Service Roadway VI</v>
          </cell>
          <cell r="C45">
            <v>15</v>
          </cell>
          <cell r="D45">
            <v>20</v>
          </cell>
          <cell r="E45" t="str">
            <v>R=AB1</v>
          </cell>
          <cell r="F45">
            <v>1</v>
          </cell>
          <cell r="H45">
            <v>240</v>
          </cell>
          <cell r="I45">
            <v>2</v>
          </cell>
          <cell r="J45">
            <v>1</v>
          </cell>
        </row>
        <row r="46">
          <cell r="A46" t="str">
            <v>RLPF</v>
          </cell>
          <cell r="B46" t="str">
            <v>Lighting Service Roadway VI</v>
          </cell>
          <cell r="C46">
            <v>15</v>
          </cell>
          <cell r="D46">
            <v>20</v>
          </cell>
          <cell r="E46" t="str">
            <v>R=AB1</v>
          </cell>
          <cell r="F46">
            <v>1</v>
          </cell>
          <cell r="G46">
            <v>36682</v>
          </cell>
          <cell r="H46">
            <v>480</v>
          </cell>
          <cell r="I46">
            <v>2</v>
          </cell>
          <cell r="J46">
            <v>2</v>
          </cell>
        </row>
        <row r="47">
          <cell r="A47" t="str">
            <v>RLPF</v>
          </cell>
          <cell r="B47" t="str">
            <v>Lighting Service Roadway VI</v>
          </cell>
          <cell r="C47">
            <v>15</v>
          </cell>
          <cell r="D47">
            <v>25</v>
          </cell>
          <cell r="E47" t="str">
            <v>R=IM70</v>
          </cell>
          <cell r="F47">
            <v>1</v>
          </cell>
          <cell r="G47">
            <v>35948</v>
          </cell>
          <cell r="H47">
            <v>480</v>
          </cell>
          <cell r="I47">
            <v>2</v>
          </cell>
          <cell r="J47">
            <v>1</v>
          </cell>
        </row>
        <row r="48">
          <cell r="A48" t="str">
            <v>RLMO</v>
          </cell>
          <cell r="B48" t="str">
            <v>Lighting Service Roadway VI</v>
          </cell>
          <cell r="C48">
            <v>15</v>
          </cell>
          <cell r="D48">
            <v>20</v>
          </cell>
          <cell r="E48" t="str">
            <v>R=J5S</v>
          </cell>
          <cell r="F48">
            <v>1</v>
          </cell>
          <cell r="H48">
            <v>240</v>
          </cell>
          <cell r="I48">
            <v>3</v>
          </cell>
          <cell r="J48">
            <v>5</v>
          </cell>
        </row>
        <row r="49">
          <cell r="A49" t="str">
            <v>RLMS</v>
          </cell>
          <cell r="B49" t="str">
            <v>Lighting Service Roadway VI</v>
          </cell>
          <cell r="C49">
            <v>15</v>
          </cell>
          <cell r="D49">
            <v>20</v>
          </cell>
          <cell r="E49" t="str">
            <v>R=J3S</v>
          </cell>
          <cell r="F49">
            <v>1</v>
          </cell>
          <cell r="H49">
            <v>480</v>
          </cell>
          <cell r="I49">
            <v>2</v>
          </cell>
          <cell r="J49">
            <v>1</v>
          </cell>
        </row>
        <row r="50">
          <cell r="A50" t="str">
            <v>RLMO</v>
          </cell>
          <cell r="B50" t="str">
            <v>Lighting Service Roadway VI</v>
          </cell>
          <cell r="C50">
            <v>15</v>
          </cell>
          <cell r="D50">
            <v>20</v>
          </cell>
          <cell r="E50" t="str">
            <v>R=AB1</v>
          </cell>
          <cell r="F50">
            <v>1</v>
          </cell>
          <cell r="G50">
            <v>36059</v>
          </cell>
          <cell r="H50">
            <v>120</v>
          </cell>
          <cell r="I50">
            <v>2</v>
          </cell>
          <cell r="J50">
            <v>1</v>
          </cell>
        </row>
        <row r="51">
          <cell r="A51" t="str">
            <v>RLMS</v>
          </cell>
          <cell r="B51" t="str">
            <v>Lighting Service Roadway VI</v>
          </cell>
          <cell r="C51">
            <v>15</v>
          </cell>
          <cell r="D51">
            <v>20</v>
          </cell>
          <cell r="E51" t="str">
            <v>R=I70S</v>
          </cell>
          <cell r="F51">
            <v>1</v>
          </cell>
          <cell r="H51">
            <v>120</v>
          </cell>
          <cell r="I51">
            <v>2</v>
          </cell>
          <cell r="J51">
            <v>1</v>
          </cell>
        </row>
        <row r="52">
          <cell r="A52" t="str">
            <v>RLMO</v>
          </cell>
          <cell r="B52" t="str">
            <v>Lighting Service Roadway VI</v>
          </cell>
          <cell r="C52">
            <v>15</v>
          </cell>
          <cell r="D52">
            <v>20</v>
          </cell>
          <cell r="E52" t="str">
            <v>R=J5S</v>
          </cell>
          <cell r="F52">
            <v>1</v>
          </cell>
          <cell r="G52">
            <v>32143</v>
          </cell>
          <cell r="H52">
            <v>120</v>
          </cell>
          <cell r="I52">
            <v>2</v>
          </cell>
          <cell r="J52">
            <v>1</v>
          </cell>
        </row>
        <row r="53">
          <cell r="A53" t="str">
            <v>RLMO</v>
          </cell>
          <cell r="B53" t="str">
            <v>Lighting Service Roadway VI</v>
          </cell>
          <cell r="C53">
            <v>15</v>
          </cell>
          <cell r="D53">
            <v>20</v>
          </cell>
          <cell r="E53" t="str">
            <v>R=J4S</v>
          </cell>
          <cell r="F53">
            <v>1</v>
          </cell>
          <cell r="H53">
            <v>240</v>
          </cell>
          <cell r="I53">
            <v>3</v>
          </cell>
          <cell r="J53">
            <v>4</v>
          </cell>
        </row>
        <row r="54">
          <cell r="A54" t="str">
            <v>RLMO</v>
          </cell>
          <cell r="B54" t="str">
            <v>Lighting Service Roadway VI</v>
          </cell>
          <cell r="C54">
            <v>15</v>
          </cell>
          <cell r="D54">
            <v>20</v>
          </cell>
          <cell r="E54" t="str">
            <v>R=D3S</v>
          </cell>
          <cell r="F54">
            <v>1</v>
          </cell>
          <cell r="H54">
            <v>240</v>
          </cell>
          <cell r="I54">
            <v>3</v>
          </cell>
          <cell r="J54">
            <v>1</v>
          </cell>
        </row>
        <row r="55">
          <cell r="A55" t="str">
            <v>RLPF</v>
          </cell>
          <cell r="B55" t="str">
            <v>Lighting Service Roadway VI</v>
          </cell>
          <cell r="C55">
            <v>15</v>
          </cell>
          <cell r="D55">
            <v>20</v>
          </cell>
          <cell r="E55" t="str">
            <v>R=I70S</v>
          </cell>
          <cell r="F55">
            <v>1</v>
          </cell>
          <cell r="H55">
            <v>480</v>
          </cell>
          <cell r="I55">
            <v>2</v>
          </cell>
          <cell r="J55">
            <v>4</v>
          </cell>
        </row>
        <row r="56">
          <cell r="A56" t="str">
            <v>RLMS</v>
          </cell>
          <cell r="B56" t="str">
            <v>Lighting Service Roadway VI</v>
          </cell>
          <cell r="C56">
            <v>15</v>
          </cell>
          <cell r="D56">
            <v>20</v>
          </cell>
          <cell r="E56" t="str">
            <v>R=I70S</v>
          </cell>
          <cell r="F56">
            <v>1</v>
          </cell>
          <cell r="H56">
            <v>480</v>
          </cell>
          <cell r="I56">
            <v>2</v>
          </cell>
          <cell r="J56">
            <v>2</v>
          </cell>
        </row>
        <row r="57">
          <cell r="A57" t="str">
            <v>RLMS</v>
          </cell>
          <cell r="B57" t="str">
            <v>Lighting Service Roadway VI</v>
          </cell>
          <cell r="C57">
            <v>15</v>
          </cell>
          <cell r="D57">
            <v>20</v>
          </cell>
          <cell r="E57" t="str">
            <v>R=AB1</v>
          </cell>
          <cell r="F57">
            <v>1</v>
          </cell>
          <cell r="G57">
            <v>37558</v>
          </cell>
          <cell r="H57">
            <v>480</v>
          </cell>
          <cell r="I57">
            <v>2</v>
          </cell>
          <cell r="J57">
            <v>1</v>
          </cell>
        </row>
        <row r="58">
          <cell r="A58" t="str">
            <v>RLMO</v>
          </cell>
          <cell r="B58" t="str">
            <v>Lighting Service Roadway VI</v>
          </cell>
          <cell r="C58">
            <v>30</v>
          </cell>
          <cell r="D58">
            <v>20</v>
          </cell>
          <cell r="E58" t="str">
            <v>R=D2SH</v>
          </cell>
          <cell r="F58">
            <v>1</v>
          </cell>
          <cell r="H58">
            <v>240</v>
          </cell>
          <cell r="I58">
            <v>3</v>
          </cell>
          <cell r="J58">
            <v>2</v>
          </cell>
        </row>
        <row r="59">
          <cell r="A59" t="str">
            <v>RLPF</v>
          </cell>
          <cell r="B59" t="str">
            <v>Lighting Service Roadway VI</v>
          </cell>
          <cell r="C59">
            <v>30</v>
          </cell>
          <cell r="D59">
            <v>20</v>
          </cell>
          <cell r="E59" t="str">
            <v>R=D4S</v>
          </cell>
          <cell r="F59">
            <v>1</v>
          </cell>
          <cell r="H59">
            <v>240</v>
          </cell>
          <cell r="I59">
            <v>3</v>
          </cell>
          <cell r="J59">
            <v>3</v>
          </cell>
        </row>
        <row r="60">
          <cell r="A60" t="str">
            <v>RLMO</v>
          </cell>
          <cell r="B60" t="str">
            <v>Lighting Service Roadway VI</v>
          </cell>
          <cell r="C60">
            <v>30</v>
          </cell>
          <cell r="D60">
            <v>20</v>
          </cell>
          <cell r="E60" t="str">
            <v>R=AB1</v>
          </cell>
          <cell r="F60">
            <v>1</v>
          </cell>
          <cell r="G60">
            <v>37896</v>
          </cell>
          <cell r="H60">
            <v>240</v>
          </cell>
          <cell r="I60">
            <v>3</v>
          </cell>
          <cell r="J60">
            <v>1</v>
          </cell>
        </row>
        <row r="61">
          <cell r="A61" t="str">
            <v>RLPF</v>
          </cell>
          <cell r="B61" t="str">
            <v>Lighting Service Roadway VI</v>
          </cell>
          <cell r="C61">
            <v>30</v>
          </cell>
          <cell r="D61">
            <v>20</v>
          </cell>
          <cell r="E61" t="str">
            <v>R=J3S</v>
          </cell>
          <cell r="F61">
            <v>1</v>
          </cell>
          <cell r="H61">
            <v>240</v>
          </cell>
          <cell r="I61">
            <v>3</v>
          </cell>
          <cell r="J61">
            <v>1</v>
          </cell>
        </row>
        <row r="62">
          <cell r="A62" t="str">
            <v>RLMO</v>
          </cell>
          <cell r="B62" t="str">
            <v>Lighting Service Roadway VI</v>
          </cell>
          <cell r="C62">
            <v>30</v>
          </cell>
          <cell r="D62">
            <v>20</v>
          </cell>
          <cell r="E62" t="str">
            <v>R=A1D1</v>
          </cell>
          <cell r="F62">
            <v>1</v>
          </cell>
          <cell r="H62">
            <v>999</v>
          </cell>
          <cell r="I62">
            <v>3</v>
          </cell>
          <cell r="J62">
            <v>1</v>
          </cell>
        </row>
        <row r="63">
          <cell r="A63" t="str">
            <v>RLMS</v>
          </cell>
          <cell r="B63" t="str">
            <v>Lighting Service Roadway VI</v>
          </cell>
          <cell r="C63">
            <v>30</v>
          </cell>
          <cell r="D63">
            <v>20</v>
          </cell>
          <cell r="E63" t="str">
            <v>R=I70S</v>
          </cell>
          <cell r="F63">
            <v>1</v>
          </cell>
          <cell r="G63">
            <v>36164</v>
          </cell>
          <cell r="H63">
            <v>240</v>
          </cell>
          <cell r="I63">
            <v>3</v>
          </cell>
          <cell r="J63">
            <v>1</v>
          </cell>
        </row>
        <row r="64">
          <cell r="A64" t="str">
            <v>RLPF</v>
          </cell>
          <cell r="B64" t="str">
            <v>Lighting Service Roadway VI</v>
          </cell>
          <cell r="C64">
            <v>30</v>
          </cell>
          <cell r="D64">
            <v>25</v>
          </cell>
          <cell r="E64" t="str">
            <v>R=A1D1</v>
          </cell>
          <cell r="F64">
            <v>1</v>
          </cell>
          <cell r="G64">
            <v>36879</v>
          </cell>
          <cell r="H64">
            <v>240</v>
          </cell>
          <cell r="I64">
            <v>3</v>
          </cell>
          <cell r="J64">
            <v>1</v>
          </cell>
        </row>
        <row r="65">
          <cell r="A65" t="str">
            <v>RLMO</v>
          </cell>
          <cell r="B65" t="str">
            <v>Lighting Service Roadway VI</v>
          </cell>
          <cell r="C65">
            <v>30</v>
          </cell>
          <cell r="D65">
            <v>25</v>
          </cell>
          <cell r="E65" t="str">
            <v>R=A1D1</v>
          </cell>
          <cell r="F65">
            <v>1</v>
          </cell>
          <cell r="G65">
            <v>37012</v>
          </cell>
          <cell r="H65">
            <v>999</v>
          </cell>
          <cell r="I65">
            <v>3</v>
          </cell>
          <cell r="J65">
            <v>1</v>
          </cell>
        </row>
        <row r="66">
          <cell r="A66" t="str">
            <v>RLMO</v>
          </cell>
          <cell r="B66" t="str">
            <v>Lighting Service Roadway VI</v>
          </cell>
          <cell r="C66">
            <v>30</v>
          </cell>
          <cell r="D66">
            <v>20</v>
          </cell>
          <cell r="E66" t="str">
            <v>R=AB1</v>
          </cell>
          <cell r="F66">
            <v>1</v>
          </cell>
          <cell r="G66">
            <v>37054</v>
          </cell>
          <cell r="H66">
            <v>240</v>
          </cell>
          <cell r="I66">
            <v>3</v>
          </cell>
          <cell r="J66">
            <v>2</v>
          </cell>
        </row>
        <row r="67">
          <cell r="A67" t="str">
            <v>RLMO</v>
          </cell>
          <cell r="B67" t="str">
            <v>Lighting Service Roadway VI</v>
          </cell>
          <cell r="C67">
            <v>30</v>
          </cell>
          <cell r="D67">
            <v>20</v>
          </cell>
          <cell r="E67" t="str">
            <v>A=ALF</v>
          </cell>
          <cell r="F67">
            <v>1</v>
          </cell>
          <cell r="G67">
            <v>39377</v>
          </cell>
          <cell r="H67">
            <v>240</v>
          </cell>
          <cell r="I67">
            <v>3</v>
          </cell>
          <cell r="J67">
            <v>3</v>
          </cell>
        </row>
        <row r="68">
          <cell r="A68" t="str">
            <v>RLMO</v>
          </cell>
          <cell r="B68" t="str">
            <v>Lighting Service Roadway VI</v>
          </cell>
          <cell r="C68">
            <v>30</v>
          </cell>
          <cell r="D68">
            <v>20</v>
          </cell>
          <cell r="E68" t="str">
            <v>R=MX</v>
          </cell>
          <cell r="F68">
            <v>1</v>
          </cell>
          <cell r="G68">
            <v>39773</v>
          </cell>
          <cell r="H68">
            <v>240</v>
          </cell>
          <cell r="I68">
            <v>3</v>
          </cell>
          <cell r="J68">
            <v>3</v>
          </cell>
        </row>
        <row r="69">
          <cell r="A69" t="str">
            <v>RLMO</v>
          </cell>
          <cell r="B69" t="str">
            <v>Lighting Service Roadway VI</v>
          </cell>
          <cell r="C69">
            <v>30</v>
          </cell>
          <cell r="D69">
            <v>20</v>
          </cell>
          <cell r="E69" t="str">
            <v>R=AB1</v>
          </cell>
          <cell r="F69">
            <v>1</v>
          </cell>
          <cell r="H69">
            <v>240</v>
          </cell>
          <cell r="I69">
            <v>3</v>
          </cell>
          <cell r="J69">
            <v>8</v>
          </cell>
        </row>
        <row r="70">
          <cell r="A70" t="str">
            <v>RLMO</v>
          </cell>
          <cell r="B70" t="str">
            <v>Lighting Service Roadway VI</v>
          </cell>
          <cell r="C70">
            <v>30</v>
          </cell>
          <cell r="D70">
            <v>20</v>
          </cell>
          <cell r="E70" t="str">
            <v>R=AB1</v>
          </cell>
          <cell r="F70">
            <v>1</v>
          </cell>
          <cell r="G70">
            <v>37725</v>
          </cell>
          <cell r="H70">
            <v>240</v>
          </cell>
          <cell r="I70">
            <v>3</v>
          </cell>
          <cell r="J70">
            <v>1</v>
          </cell>
        </row>
        <row r="71">
          <cell r="A71" t="str">
            <v>RLMO</v>
          </cell>
          <cell r="B71" t="str">
            <v>Lighting Service Roadway VI</v>
          </cell>
          <cell r="C71">
            <v>30</v>
          </cell>
          <cell r="D71">
            <v>20</v>
          </cell>
          <cell r="E71" t="str">
            <v>R=AB1</v>
          </cell>
          <cell r="F71">
            <v>1</v>
          </cell>
          <cell r="G71">
            <v>36503</v>
          </cell>
          <cell r="H71">
            <v>240</v>
          </cell>
          <cell r="I71">
            <v>3</v>
          </cell>
          <cell r="J71">
            <v>1</v>
          </cell>
        </row>
        <row r="72">
          <cell r="A72" t="str">
            <v>RLMO</v>
          </cell>
          <cell r="B72" t="str">
            <v>Lighting Service Roadway VI</v>
          </cell>
          <cell r="C72">
            <v>30</v>
          </cell>
          <cell r="D72">
            <v>20</v>
          </cell>
          <cell r="E72" t="str">
            <v>R=AB1</v>
          </cell>
          <cell r="F72">
            <v>1</v>
          </cell>
          <cell r="G72">
            <v>36929</v>
          </cell>
          <cell r="H72">
            <v>240</v>
          </cell>
          <cell r="I72">
            <v>3</v>
          </cell>
          <cell r="J72">
            <v>1</v>
          </cell>
        </row>
        <row r="73">
          <cell r="A73" t="str">
            <v>RLPF</v>
          </cell>
          <cell r="B73" t="str">
            <v>Lighting Service Roadway VI</v>
          </cell>
          <cell r="C73">
            <v>30</v>
          </cell>
          <cell r="D73">
            <v>25</v>
          </cell>
          <cell r="E73" t="str">
            <v>R=A1D1</v>
          </cell>
          <cell r="F73">
            <v>1</v>
          </cell>
          <cell r="G73">
            <v>37480</v>
          </cell>
          <cell r="H73">
            <v>999</v>
          </cell>
          <cell r="I73">
            <v>3</v>
          </cell>
          <cell r="J73">
            <v>1</v>
          </cell>
        </row>
        <row r="74">
          <cell r="A74" t="str">
            <v>RLMO</v>
          </cell>
          <cell r="B74" t="str">
            <v>Lighting Service Roadway VI</v>
          </cell>
          <cell r="C74">
            <v>30</v>
          </cell>
          <cell r="D74">
            <v>20</v>
          </cell>
          <cell r="E74" t="str">
            <v>R=AB1</v>
          </cell>
          <cell r="F74">
            <v>1</v>
          </cell>
          <cell r="G74">
            <v>37606</v>
          </cell>
          <cell r="H74">
            <v>240</v>
          </cell>
          <cell r="I74">
            <v>3</v>
          </cell>
          <cell r="J74">
            <v>1</v>
          </cell>
        </row>
        <row r="75">
          <cell r="A75" t="str">
            <v>RLMO</v>
          </cell>
          <cell r="B75" t="str">
            <v>Lighting Service Roadway VI</v>
          </cell>
          <cell r="C75">
            <v>30</v>
          </cell>
          <cell r="D75">
            <v>20</v>
          </cell>
          <cell r="E75" t="str">
            <v>R=AB1</v>
          </cell>
          <cell r="F75">
            <v>1</v>
          </cell>
          <cell r="G75">
            <v>38834</v>
          </cell>
          <cell r="H75">
            <v>240</v>
          </cell>
          <cell r="I75">
            <v>3</v>
          </cell>
          <cell r="J75">
            <v>1</v>
          </cell>
        </row>
        <row r="76">
          <cell r="A76" t="str">
            <v>RLMO</v>
          </cell>
          <cell r="B76" t="str">
            <v>Lighting Service Roadway VI</v>
          </cell>
          <cell r="C76">
            <v>30</v>
          </cell>
          <cell r="D76">
            <v>20</v>
          </cell>
          <cell r="E76" t="str">
            <v>R=AB1</v>
          </cell>
          <cell r="F76">
            <v>1</v>
          </cell>
          <cell r="G76">
            <v>38867</v>
          </cell>
          <cell r="H76">
            <v>240</v>
          </cell>
          <cell r="I76">
            <v>3</v>
          </cell>
          <cell r="J76">
            <v>3</v>
          </cell>
        </row>
        <row r="77">
          <cell r="A77" t="str">
            <v>RLMO</v>
          </cell>
          <cell r="B77" t="str">
            <v>Lighting Service Roadway VI</v>
          </cell>
          <cell r="C77">
            <v>30</v>
          </cell>
          <cell r="D77">
            <v>20</v>
          </cell>
          <cell r="E77" t="str">
            <v>R=AB1</v>
          </cell>
          <cell r="F77">
            <v>1</v>
          </cell>
          <cell r="G77">
            <v>38911</v>
          </cell>
          <cell r="H77">
            <v>240</v>
          </cell>
          <cell r="I77">
            <v>3</v>
          </cell>
          <cell r="J77">
            <v>2</v>
          </cell>
        </row>
        <row r="78">
          <cell r="A78" t="str">
            <v>RLMO</v>
          </cell>
          <cell r="B78" t="str">
            <v>Lighting Service Roadway VI</v>
          </cell>
          <cell r="C78">
            <v>30</v>
          </cell>
          <cell r="D78">
            <v>20</v>
          </cell>
          <cell r="E78" t="str">
            <v>A=ALF</v>
          </cell>
          <cell r="F78">
            <v>1</v>
          </cell>
          <cell r="G78">
            <v>39533</v>
          </cell>
          <cell r="H78">
            <v>240</v>
          </cell>
          <cell r="I78">
            <v>3</v>
          </cell>
          <cell r="J78">
            <v>5</v>
          </cell>
        </row>
        <row r="79">
          <cell r="A79" t="str">
            <v>RLMO</v>
          </cell>
          <cell r="B79" t="str">
            <v>Lighting Service Roadway VI</v>
          </cell>
          <cell r="C79">
            <v>30</v>
          </cell>
          <cell r="D79">
            <v>20</v>
          </cell>
          <cell r="E79" t="str">
            <v>R=MX</v>
          </cell>
          <cell r="F79">
            <v>1</v>
          </cell>
          <cell r="G79">
            <v>39777</v>
          </cell>
          <cell r="H79">
            <v>240</v>
          </cell>
          <cell r="I79">
            <v>3</v>
          </cell>
          <cell r="J79">
            <v>5</v>
          </cell>
        </row>
        <row r="80">
          <cell r="A80" t="str">
            <v>RLPF</v>
          </cell>
          <cell r="B80" t="str">
            <v>Lighting Service Roadway VI</v>
          </cell>
          <cell r="C80">
            <v>30</v>
          </cell>
          <cell r="D80">
            <v>20</v>
          </cell>
          <cell r="E80" t="str">
            <v>R=MX</v>
          </cell>
          <cell r="F80">
            <v>1</v>
          </cell>
          <cell r="G80">
            <v>39704</v>
          </cell>
          <cell r="H80">
            <v>240</v>
          </cell>
          <cell r="I80">
            <v>3</v>
          </cell>
          <cell r="J80">
            <v>1</v>
          </cell>
        </row>
        <row r="81">
          <cell r="A81" t="str">
            <v>RLMO</v>
          </cell>
          <cell r="B81" t="str">
            <v>Lighting Service Roadway VI</v>
          </cell>
          <cell r="C81">
            <v>30</v>
          </cell>
          <cell r="D81">
            <v>20</v>
          </cell>
          <cell r="E81" t="str">
            <v>R=MX</v>
          </cell>
          <cell r="F81">
            <v>1</v>
          </cell>
          <cell r="G81">
            <v>39867</v>
          </cell>
          <cell r="H81">
            <v>240</v>
          </cell>
          <cell r="I81">
            <v>3</v>
          </cell>
          <cell r="J81">
            <v>4</v>
          </cell>
        </row>
        <row r="82">
          <cell r="A82" t="str">
            <v>RLMS</v>
          </cell>
          <cell r="B82" t="str">
            <v>Lighting Service Roadway VI</v>
          </cell>
          <cell r="C82">
            <v>30</v>
          </cell>
          <cell r="D82">
            <v>20</v>
          </cell>
          <cell r="E82" t="str">
            <v>R=D2SH</v>
          </cell>
          <cell r="F82">
            <v>1</v>
          </cell>
          <cell r="H82">
            <v>240</v>
          </cell>
          <cell r="I82">
            <v>3</v>
          </cell>
          <cell r="J82">
            <v>1</v>
          </cell>
        </row>
        <row r="83">
          <cell r="A83" t="str">
            <v>RLMO</v>
          </cell>
          <cell r="B83" t="str">
            <v>Lighting Service Roadway VI</v>
          </cell>
          <cell r="C83">
            <v>30</v>
          </cell>
          <cell r="D83">
            <v>20</v>
          </cell>
          <cell r="E83" t="str">
            <v>R=D5S</v>
          </cell>
          <cell r="F83">
            <v>1</v>
          </cell>
          <cell r="H83">
            <v>240</v>
          </cell>
          <cell r="I83">
            <v>3</v>
          </cell>
          <cell r="J83">
            <v>14</v>
          </cell>
        </row>
        <row r="84">
          <cell r="A84" t="str">
            <v>RLMO</v>
          </cell>
          <cell r="B84" t="str">
            <v>Lighting Service Roadway VI</v>
          </cell>
          <cell r="C84">
            <v>30</v>
          </cell>
          <cell r="D84">
            <v>20</v>
          </cell>
          <cell r="E84" t="str">
            <v>R=J5SDR</v>
          </cell>
          <cell r="F84">
            <v>1</v>
          </cell>
          <cell r="H84">
            <v>240</v>
          </cell>
          <cell r="I84">
            <v>3</v>
          </cell>
          <cell r="J84">
            <v>2</v>
          </cell>
        </row>
        <row r="85">
          <cell r="A85" t="str">
            <v>RLMO</v>
          </cell>
          <cell r="B85" t="str">
            <v>Lighting Service Roadway VI</v>
          </cell>
          <cell r="C85">
            <v>30</v>
          </cell>
          <cell r="D85">
            <v>20</v>
          </cell>
          <cell r="E85" t="str">
            <v>R=TMS2S</v>
          </cell>
          <cell r="F85">
            <v>1</v>
          </cell>
          <cell r="H85">
            <v>240</v>
          </cell>
          <cell r="I85">
            <v>3</v>
          </cell>
          <cell r="J85">
            <v>1</v>
          </cell>
        </row>
        <row r="86">
          <cell r="A86" t="str">
            <v>RLMO</v>
          </cell>
          <cell r="B86" t="str">
            <v>Lighting Service Roadway VI</v>
          </cell>
          <cell r="C86">
            <v>30</v>
          </cell>
          <cell r="D86">
            <v>20</v>
          </cell>
          <cell r="E86" t="str">
            <v>R=D5SH</v>
          </cell>
          <cell r="F86">
            <v>1</v>
          </cell>
          <cell r="H86">
            <v>240</v>
          </cell>
          <cell r="I86">
            <v>3</v>
          </cell>
          <cell r="J86">
            <v>2</v>
          </cell>
        </row>
        <row r="87">
          <cell r="A87" t="str">
            <v>RLMO</v>
          </cell>
          <cell r="B87" t="str">
            <v>Lighting Service Roadway VI</v>
          </cell>
          <cell r="C87">
            <v>30</v>
          </cell>
          <cell r="D87">
            <v>20</v>
          </cell>
          <cell r="E87" t="str">
            <v>R=J5S</v>
          </cell>
          <cell r="F87">
            <v>1</v>
          </cell>
          <cell r="H87">
            <v>240</v>
          </cell>
          <cell r="I87">
            <v>3</v>
          </cell>
          <cell r="J87">
            <v>4</v>
          </cell>
        </row>
        <row r="88">
          <cell r="A88" t="str">
            <v>RLMS</v>
          </cell>
          <cell r="B88" t="str">
            <v>Lighting Service Roadway VI</v>
          </cell>
          <cell r="C88">
            <v>30</v>
          </cell>
          <cell r="D88">
            <v>20</v>
          </cell>
          <cell r="E88" t="str">
            <v>R=J3S</v>
          </cell>
          <cell r="F88">
            <v>1</v>
          </cell>
          <cell r="H88">
            <v>240</v>
          </cell>
          <cell r="I88">
            <v>3</v>
          </cell>
          <cell r="J88">
            <v>1</v>
          </cell>
        </row>
        <row r="89">
          <cell r="A89" t="str">
            <v>RLMS</v>
          </cell>
          <cell r="B89" t="str">
            <v>Lighting Service Roadway VI</v>
          </cell>
          <cell r="C89">
            <v>30</v>
          </cell>
          <cell r="D89">
            <v>20</v>
          </cell>
          <cell r="E89" t="str">
            <v>R=J5SD</v>
          </cell>
          <cell r="F89">
            <v>1</v>
          </cell>
          <cell r="H89">
            <v>240</v>
          </cell>
          <cell r="I89">
            <v>3</v>
          </cell>
          <cell r="J89">
            <v>1</v>
          </cell>
        </row>
        <row r="90">
          <cell r="A90" t="str">
            <v>RLPF</v>
          </cell>
          <cell r="B90" t="str">
            <v>Lighting Service Roadway VI</v>
          </cell>
          <cell r="C90">
            <v>30</v>
          </cell>
          <cell r="D90">
            <v>20</v>
          </cell>
          <cell r="E90" t="str">
            <v>R=TMS2S</v>
          </cell>
          <cell r="F90">
            <v>1</v>
          </cell>
          <cell r="H90">
            <v>240</v>
          </cell>
          <cell r="I90">
            <v>3</v>
          </cell>
          <cell r="J90">
            <v>1</v>
          </cell>
        </row>
        <row r="91">
          <cell r="A91" t="str">
            <v>RLMO</v>
          </cell>
          <cell r="B91" t="str">
            <v>Lighting Service Roadway VI</v>
          </cell>
          <cell r="C91">
            <v>30</v>
          </cell>
          <cell r="D91">
            <v>20</v>
          </cell>
          <cell r="E91" t="str">
            <v>R=I70S</v>
          </cell>
          <cell r="F91">
            <v>1</v>
          </cell>
          <cell r="H91">
            <v>240</v>
          </cell>
          <cell r="I91">
            <v>3</v>
          </cell>
          <cell r="J91">
            <v>2</v>
          </cell>
        </row>
        <row r="92">
          <cell r="A92" t="str">
            <v>RLMS</v>
          </cell>
          <cell r="B92" t="str">
            <v>Lighting Service Roadway VI</v>
          </cell>
          <cell r="C92">
            <v>30</v>
          </cell>
          <cell r="D92">
            <v>20</v>
          </cell>
          <cell r="E92" t="str">
            <v>R=MS</v>
          </cell>
          <cell r="F92">
            <v>1</v>
          </cell>
          <cell r="G92">
            <v>36476</v>
          </cell>
          <cell r="H92">
            <v>240</v>
          </cell>
          <cell r="I92">
            <v>3</v>
          </cell>
          <cell r="J92">
            <v>1</v>
          </cell>
        </row>
        <row r="93">
          <cell r="A93" t="str">
            <v>RLMO</v>
          </cell>
          <cell r="B93" t="str">
            <v>Lighting Service Roadway VI</v>
          </cell>
          <cell r="C93">
            <v>30</v>
          </cell>
          <cell r="D93">
            <v>20</v>
          </cell>
          <cell r="E93" t="str">
            <v>R=AB1</v>
          </cell>
          <cell r="F93">
            <v>1</v>
          </cell>
          <cell r="G93">
            <v>36405</v>
          </cell>
          <cell r="H93">
            <v>240</v>
          </cell>
          <cell r="I93">
            <v>3</v>
          </cell>
          <cell r="J93">
            <v>1</v>
          </cell>
        </row>
        <row r="94">
          <cell r="A94" t="str">
            <v>RLMO</v>
          </cell>
          <cell r="B94" t="str">
            <v>Lighting Service Roadway VI</v>
          </cell>
          <cell r="C94">
            <v>30</v>
          </cell>
          <cell r="D94">
            <v>20</v>
          </cell>
          <cell r="E94" t="str">
            <v>R=AB1</v>
          </cell>
          <cell r="F94">
            <v>1</v>
          </cell>
          <cell r="G94">
            <v>36495</v>
          </cell>
          <cell r="H94">
            <v>240</v>
          </cell>
          <cell r="I94">
            <v>3</v>
          </cell>
          <cell r="J94">
            <v>1</v>
          </cell>
        </row>
        <row r="95">
          <cell r="A95" t="str">
            <v>RLPF</v>
          </cell>
          <cell r="B95" t="str">
            <v>Lighting Service Roadway VI</v>
          </cell>
          <cell r="C95">
            <v>30</v>
          </cell>
          <cell r="D95">
            <v>25</v>
          </cell>
          <cell r="E95" t="str">
            <v>R=A1D1</v>
          </cell>
          <cell r="F95">
            <v>1</v>
          </cell>
          <cell r="G95">
            <v>36746</v>
          </cell>
          <cell r="H95">
            <v>999</v>
          </cell>
          <cell r="I95">
            <v>3</v>
          </cell>
          <cell r="J95">
            <v>1</v>
          </cell>
        </row>
        <row r="96">
          <cell r="A96" t="str">
            <v>RLMO</v>
          </cell>
          <cell r="B96" t="str">
            <v>Lighting Service Roadway VI</v>
          </cell>
          <cell r="C96">
            <v>30</v>
          </cell>
          <cell r="D96">
            <v>20</v>
          </cell>
          <cell r="E96" t="str">
            <v>R=AB1</v>
          </cell>
          <cell r="F96">
            <v>1</v>
          </cell>
          <cell r="G96">
            <v>37413</v>
          </cell>
          <cell r="H96">
            <v>240</v>
          </cell>
          <cell r="I96">
            <v>3</v>
          </cell>
          <cell r="J96">
            <v>1</v>
          </cell>
        </row>
        <row r="97">
          <cell r="A97" t="str">
            <v>RLMS</v>
          </cell>
          <cell r="B97" t="str">
            <v>Lighting Service Roadway VI</v>
          </cell>
          <cell r="C97">
            <v>30</v>
          </cell>
          <cell r="D97">
            <v>20</v>
          </cell>
          <cell r="E97" t="str">
            <v>R=AB1</v>
          </cell>
          <cell r="F97">
            <v>1</v>
          </cell>
          <cell r="G97">
            <v>37413</v>
          </cell>
          <cell r="H97">
            <v>240</v>
          </cell>
          <cell r="I97">
            <v>3</v>
          </cell>
          <cell r="J97">
            <v>8</v>
          </cell>
        </row>
        <row r="98">
          <cell r="A98" t="str">
            <v>RLPF</v>
          </cell>
          <cell r="B98" t="str">
            <v>Lighting Service Roadway VI</v>
          </cell>
          <cell r="C98">
            <v>30</v>
          </cell>
          <cell r="D98">
            <v>20</v>
          </cell>
          <cell r="E98" t="str">
            <v>R=A1D1</v>
          </cell>
          <cell r="F98">
            <v>1</v>
          </cell>
          <cell r="G98">
            <v>37581</v>
          </cell>
          <cell r="H98">
            <v>999</v>
          </cell>
          <cell r="I98">
            <v>2</v>
          </cell>
          <cell r="J98">
            <v>2</v>
          </cell>
        </row>
        <row r="99">
          <cell r="A99" t="str">
            <v>RLMO</v>
          </cell>
          <cell r="B99" t="str">
            <v>Lighting Service Roadway VI</v>
          </cell>
          <cell r="C99">
            <v>30</v>
          </cell>
          <cell r="D99">
            <v>20</v>
          </cell>
          <cell r="E99" t="str">
            <v>R=AB1</v>
          </cell>
          <cell r="F99">
            <v>1</v>
          </cell>
          <cell r="G99">
            <v>39041</v>
          </cell>
          <cell r="H99">
            <v>240</v>
          </cell>
          <cell r="I99">
            <v>3</v>
          </cell>
          <cell r="J99">
            <v>1</v>
          </cell>
        </row>
        <row r="100">
          <cell r="A100" t="str">
            <v>RLMS</v>
          </cell>
          <cell r="B100" t="str">
            <v>Lighting Service Roadway VI</v>
          </cell>
          <cell r="C100">
            <v>30</v>
          </cell>
          <cell r="D100">
            <v>25</v>
          </cell>
          <cell r="E100" t="str">
            <v>R=A1D1</v>
          </cell>
          <cell r="F100">
            <v>1</v>
          </cell>
          <cell r="G100">
            <v>39184</v>
          </cell>
          <cell r="H100">
            <v>999</v>
          </cell>
          <cell r="I100">
            <v>2</v>
          </cell>
          <cell r="J100">
            <v>2</v>
          </cell>
        </row>
        <row r="101">
          <cell r="A101" t="str">
            <v>RLPF</v>
          </cell>
          <cell r="B101" t="str">
            <v>Lighting Service Roadway VI</v>
          </cell>
          <cell r="C101">
            <v>30</v>
          </cell>
          <cell r="D101">
            <v>25</v>
          </cell>
          <cell r="E101" t="str">
            <v>R=A1D1</v>
          </cell>
          <cell r="F101">
            <v>1</v>
          </cell>
          <cell r="G101">
            <v>39707</v>
          </cell>
          <cell r="H101">
            <v>999</v>
          </cell>
          <cell r="I101">
            <v>3</v>
          </cell>
          <cell r="J101">
            <v>3</v>
          </cell>
        </row>
        <row r="102">
          <cell r="A102" t="str">
            <v>RLMO</v>
          </cell>
          <cell r="B102" t="str">
            <v>Lighting Service Roadway VI</v>
          </cell>
          <cell r="C102">
            <v>30</v>
          </cell>
          <cell r="D102">
            <v>20</v>
          </cell>
          <cell r="E102" t="str">
            <v>R=TMS2S</v>
          </cell>
          <cell r="F102">
            <v>1</v>
          </cell>
          <cell r="H102">
            <v>240</v>
          </cell>
          <cell r="I102">
            <v>3</v>
          </cell>
          <cell r="J102">
            <v>1</v>
          </cell>
        </row>
        <row r="103">
          <cell r="A103" t="str">
            <v>RLMS</v>
          </cell>
          <cell r="B103" t="str">
            <v>Lighting Service Roadway VI</v>
          </cell>
          <cell r="C103">
            <v>30</v>
          </cell>
          <cell r="D103">
            <v>20</v>
          </cell>
          <cell r="E103" t="str">
            <v>R=AB1</v>
          </cell>
          <cell r="F103">
            <v>1</v>
          </cell>
          <cell r="G103">
            <v>38327</v>
          </cell>
          <cell r="H103">
            <v>240</v>
          </cell>
          <cell r="I103">
            <v>3</v>
          </cell>
          <cell r="J103">
            <v>1</v>
          </cell>
        </row>
        <row r="104">
          <cell r="A104" t="str">
            <v>RLMO</v>
          </cell>
          <cell r="B104" t="str">
            <v>Lighting Service Roadway VI</v>
          </cell>
          <cell r="C104">
            <v>30</v>
          </cell>
          <cell r="D104">
            <v>20</v>
          </cell>
          <cell r="E104" t="str">
            <v>R=AB1</v>
          </cell>
          <cell r="F104">
            <v>1</v>
          </cell>
          <cell r="G104">
            <v>38068</v>
          </cell>
          <cell r="H104">
            <v>240</v>
          </cell>
          <cell r="I104">
            <v>3</v>
          </cell>
          <cell r="J104">
            <v>1</v>
          </cell>
        </row>
        <row r="105">
          <cell r="A105" t="str">
            <v>RLPF</v>
          </cell>
          <cell r="B105" t="str">
            <v>Lighting Service Roadway VI</v>
          </cell>
          <cell r="C105">
            <v>30</v>
          </cell>
          <cell r="D105">
            <v>20</v>
          </cell>
          <cell r="E105" t="str">
            <v>R=J5S</v>
          </cell>
          <cell r="F105">
            <v>1</v>
          </cell>
          <cell r="H105">
            <v>240</v>
          </cell>
          <cell r="I105">
            <v>3</v>
          </cell>
          <cell r="J105">
            <v>4</v>
          </cell>
        </row>
        <row r="106">
          <cell r="A106" t="str">
            <v>RLPF</v>
          </cell>
          <cell r="B106" t="str">
            <v>Lighting Service Roadway VI</v>
          </cell>
          <cell r="C106">
            <v>30</v>
          </cell>
          <cell r="D106">
            <v>20</v>
          </cell>
          <cell r="E106" t="str">
            <v>R=AB1</v>
          </cell>
          <cell r="F106">
            <v>1</v>
          </cell>
          <cell r="G106">
            <v>36984</v>
          </cell>
          <cell r="H106">
            <v>240</v>
          </cell>
          <cell r="I106">
            <v>3</v>
          </cell>
          <cell r="J106">
            <v>1</v>
          </cell>
        </row>
        <row r="107">
          <cell r="A107" t="str">
            <v>RLMO</v>
          </cell>
          <cell r="B107" t="str">
            <v>Lighting Service Roadway VI</v>
          </cell>
          <cell r="C107">
            <v>30</v>
          </cell>
          <cell r="D107">
            <v>20</v>
          </cell>
          <cell r="E107" t="str">
            <v>R=AB1</v>
          </cell>
          <cell r="F107">
            <v>1</v>
          </cell>
          <cell r="G107">
            <v>37624</v>
          </cell>
          <cell r="H107">
            <v>240</v>
          </cell>
          <cell r="I107">
            <v>3</v>
          </cell>
          <cell r="J107">
            <v>3</v>
          </cell>
        </row>
        <row r="108">
          <cell r="A108" t="str">
            <v>RLMO</v>
          </cell>
          <cell r="B108" t="str">
            <v>Lighting Service Roadway VI</v>
          </cell>
          <cell r="C108">
            <v>30</v>
          </cell>
          <cell r="D108">
            <v>20</v>
          </cell>
          <cell r="E108" t="str">
            <v>R=AB1</v>
          </cell>
          <cell r="F108">
            <v>1</v>
          </cell>
          <cell r="G108">
            <v>39055</v>
          </cell>
          <cell r="H108">
            <v>240</v>
          </cell>
          <cell r="I108">
            <v>3</v>
          </cell>
          <cell r="J108">
            <v>3</v>
          </cell>
        </row>
        <row r="109">
          <cell r="A109" t="str">
            <v>RLPF</v>
          </cell>
          <cell r="B109" t="str">
            <v>Lighting Service Roadway VI</v>
          </cell>
          <cell r="C109">
            <v>30</v>
          </cell>
          <cell r="D109">
            <v>25</v>
          </cell>
          <cell r="E109" t="str">
            <v>R=A1D1</v>
          </cell>
          <cell r="F109">
            <v>1</v>
          </cell>
          <cell r="G109">
            <v>39350</v>
          </cell>
          <cell r="H109">
            <v>999</v>
          </cell>
          <cell r="I109">
            <v>3</v>
          </cell>
          <cell r="J109">
            <v>1</v>
          </cell>
        </row>
        <row r="110">
          <cell r="A110" t="str">
            <v>RLMO</v>
          </cell>
          <cell r="B110" t="str">
            <v>Lighting Service Roadway VI</v>
          </cell>
          <cell r="C110">
            <v>30</v>
          </cell>
          <cell r="D110">
            <v>20</v>
          </cell>
          <cell r="E110" t="str">
            <v>R=D5S</v>
          </cell>
          <cell r="F110">
            <v>1</v>
          </cell>
          <cell r="H110">
            <v>240</v>
          </cell>
          <cell r="I110">
            <v>3</v>
          </cell>
          <cell r="J110">
            <v>2</v>
          </cell>
        </row>
        <row r="111">
          <cell r="A111" t="str">
            <v>RLMO</v>
          </cell>
          <cell r="B111" t="str">
            <v>Lighting Service Roadway VI</v>
          </cell>
          <cell r="C111">
            <v>30</v>
          </cell>
          <cell r="D111">
            <v>20</v>
          </cell>
          <cell r="E111" t="str">
            <v>R=TMS</v>
          </cell>
          <cell r="F111">
            <v>1</v>
          </cell>
          <cell r="H111">
            <v>240</v>
          </cell>
          <cell r="I111">
            <v>3</v>
          </cell>
          <cell r="J111">
            <v>4</v>
          </cell>
        </row>
        <row r="112">
          <cell r="A112" t="str">
            <v>RLMO</v>
          </cell>
          <cell r="B112" t="str">
            <v>Lighting Service Roadway VI</v>
          </cell>
          <cell r="C112">
            <v>30</v>
          </cell>
          <cell r="D112">
            <v>20</v>
          </cell>
          <cell r="E112" t="str">
            <v>R=TMS2S</v>
          </cell>
          <cell r="F112">
            <v>1</v>
          </cell>
          <cell r="H112">
            <v>240</v>
          </cell>
          <cell r="I112">
            <v>3</v>
          </cell>
          <cell r="J112">
            <v>10</v>
          </cell>
        </row>
        <row r="113">
          <cell r="A113" t="str">
            <v>RLMO</v>
          </cell>
          <cell r="B113" t="str">
            <v>Lighting Service Roadway VI</v>
          </cell>
          <cell r="C113">
            <v>30</v>
          </cell>
          <cell r="D113">
            <v>20</v>
          </cell>
          <cell r="E113" t="str">
            <v>R=A1D1</v>
          </cell>
          <cell r="F113">
            <v>1</v>
          </cell>
          <cell r="H113">
            <v>240</v>
          </cell>
          <cell r="I113">
            <v>3</v>
          </cell>
          <cell r="J113">
            <v>6</v>
          </cell>
        </row>
        <row r="114">
          <cell r="A114" t="str">
            <v>RLMO</v>
          </cell>
          <cell r="B114" t="str">
            <v>Lighting Service Roadway VI</v>
          </cell>
          <cell r="C114">
            <v>30</v>
          </cell>
          <cell r="D114">
            <v>20</v>
          </cell>
          <cell r="E114" t="str">
            <v>R=AB1</v>
          </cell>
          <cell r="F114">
            <v>1</v>
          </cell>
          <cell r="G114">
            <v>38450</v>
          </cell>
          <cell r="H114">
            <v>240</v>
          </cell>
          <cell r="I114">
            <v>3</v>
          </cell>
          <cell r="J114">
            <v>1</v>
          </cell>
        </row>
        <row r="115">
          <cell r="A115" t="str">
            <v>RLPF</v>
          </cell>
          <cell r="B115" t="str">
            <v>Lighting Service Roadway VI</v>
          </cell>
          <cell r="C115">
            <v>30</v>
          </cell>
          <cell r="D115">
            <v>20</v>
          </cell>
          <cell r="E115" t="str">
            <v>R=J5S</v>
          </cell>
          <cell r="F115">
            <v>1</v>
          </cell>
          <cell r="G115">
            <v>36466</v>
          </cell>
          <cell r="H115">
            <v>240</v>
          </cell>
          <cell r="I115">
            <v>3</v>
          </cell>
          <cell r="J115">
            <v>1</v>
          </cell>
        </row>
        <row r="116">
          <cell r="A116" t="str">
            <v>RLMO</v>
          </cell>
          <cell r="B116" t="str">
            <v>Lighting Service Roadway VI</v>
          </cell>
          <cell r="C116">
            <v>30</v>
          </cell>
          <cell r="D116">
            <v>20</v>
          </cell>
          <cell r="E116" t="str">
            <v>R=AB1</v>
          </cell>
          <cell r="F116">
            <v>1</v>
          </cell>
          <cell r="G116">
            <v>36984</v>
          </cell>
          <cell r="H116">
            <v>240</v>
          </cell>
          <cell r="I116">
            <v>3</v>
          </cell>
          <cell r="J116">
            <v>1</v>
          </cell>
        </row>
        <row r="117">
          <cell r="A117" t="str">
            <v>RLMO</v>
          </cell>
          <cell r="B117" t="str">
            <v>Lighting Service Roadway VI</v>
          </cell>
          <cell r="C117">
            <v>30</v>
          </cell>
          <cell r="D117">
            <v>20</v>
          </cell>
          <cell r="E117" t="str">
            <v>R=AB1</v>
          </cell>
          <cell r="F117">
            <v>1</v>
          </cell>
          <cell r="G117">
            <v>39086</v>
          </cell>
          <cell r="H117">
            <v>240</v>
          </cell>
          <cell r="I117">
            <v>3</v>
          </cell>
          <cell r="J117">
            <v>1</v>
          </cell>
        </row>
        <row r="118">
          <cell r="A118" t="str">
            <v>RLMO</v>
          </cell>
          <cell r="B118" t="str">
            <v>Lighting Service Roadway VI</v>
          </cell>
          <cell r="C118">
            <v>30</v>
          </cell>
          <cell r="D118">
            <v>20</v>
          </cell>
          <cell r="E118" t="str">
            <v>R=AB1</v>
          </cell>
          <cell r="F118">
            <v>1</v>
          </cell>
          <cell r="G118">
            <v>39247</v>
          </cell>
          <cell r="H118">
            <v>240</v>
          </cell>
          <cell r="I118">
            <v>3</v>
          </cell>
          <cell r="J118">
            <v>2</v>
          </cell>
        </row>
        <row r="119">
          <cell r="A119" t="str">
            <v>RLMO</v>
          </cell>
          <cell r="B119" t="str">
            <v>Lighting Service Roadway VI</v>
          </cell>
          <cell r="C119">
            <v>30</v>
          </cell>
          <cell r="D119">
            <v>20</v>
          </cell>
          <cell r="E119" t="str">
            <v>R=D4S</v>
          </cell>
          <cell r="F119">
            <v>1</v>
          </cell>
          <cell r="H119">
            <v>240</v>
          </cell>
          <cell r="I119">
            <v>3</v>
          </cell>
          <cell r="J119">
            <v>1</v>
          </cell>
        </row>
        <row r="120">
          <cell r="A120" t="str">
            <v>RLMO</v>
          </cell>
          <cell r="B120" t="str">
            <v>Lighting Service Roadway VI</v>
          </cell>
          <cell r="C120">
            <v>30</v>
          </cell>
          <cell r="D120">
            <v>20</v>
          </cell>
          <cell r="E120" t="str">
            <v>R=J4S</v>
          </cell>
          <cell r="F120">
            <v>1</v>
          </cell>
          <cell r="H120">
            <v>240</v>
          </cell>
          <cell r="I120">
            <v>3</v>
          </cell>
          <cell r="J120">
            <v>6</v>
          </cell>
        </row>
        <row r="121">
          <cell r="A121" t="str">
            <v>RLMS</v>
          </cell>
          <cell r="B121" t="str">
            <v>Lighting Service Roadway VI</v>
          </cell>
          <cell r="C121">
            <v>30</v>
          </cell>
          <cell r="D121">
            <v>20</v>
          </cell>
          <cell r="E121" t="str">
            <v>R=J5S</v>
          </cell>
          <cell r="F121">
            <v>1</v>
          </cell>
          <cell r="H121">
            <v>240</v>
          </cell>
          <cell r="I121">
            <v>3</v>
          </cell>
          <cell r="J121">
            <v>1</v>
          </cell>
        </row>
        <row r="122">
          <cell r="A122" t="str">
            <v>RLMO</v>
          </cell>
          <cell r="B122" t="str">
            <v>Lighting Service Roadway VI</v>
          </cell>
          <cell r="C122">
            <v>30</v>
          </cell>
          <cell r="D122">
            <v>20</v>
          </cell>
          <cell r="E122" t="str">
            <v>R=AB1</v>
          </cell>
          <cell r="F122">
            <v>1</v>
          </cell>
          <cell r="G122">
            <v>36404</v>
          </cell>
          <cell r="H122">
            <v>240</v>
          </cell>
          <cell r="I122">
            <v>3</v>
          </cell>
          <cell r="J122">
            <v>7</v>
          </cell>
        </row>
        <row r="123">
          <cell r="A123" t="str">
            <v>RLPF</v>
          </cell>
          <cell r="B123" t="str">
            <v>Lighting Service Roadway VI</v>
          </cell>
          <cell r="C123">
            <v>30</v>
          </cell>
          <cell r="D123">
            <v>20</v>
          </cell>
          <cell r="E123" t="str">
            <v>R=AB1</v>
          </cell>
          <cell r="F123">
            <v>1</v>
          </cell>
          <cell r="G123">
            <v>36404</v>
          </cell>
          <cell r="H123">
            <v>240</v>
          </cell>
          <cell r="I123">
            <v>3</v>
          </cell>
          <cell r="J123">
            <v>1</v>
          </cell>
        </row>
        <row r="124">
          <cell r="A124" t="str">
            <v>RLMS</v>
          </cell>
          <cell r="B124" t="str">
            <v>Lighting Service Roadway VI</v>
          </cell>
          <cell r="C124">
            <v>30</v>
          </cell>
          <cell r="D124">
            <v>20</v>
          </cell>
          <cell r="E124" t="str">
            <v>R=AB1</v>
          </cell>
          <cell r="F124">
            <v>1</v>
          </cell>
          <cell r="G124">
            <v>36503</v>
          </cell>
          <cell r="H124">
            <v>240</v>
          </cell>
          <cell r="I124">
            <v>3</v>
          </cell>
          <cell r="J124">
            <v>1</v>
          </cell>
        </row>
        <row r="125">
          <cell r="A125" t="str">
            <v>RLPF</v>
          </cell>
          <cell r="B125" t="str">
            <v>Lighting Service Roadway VI</v>
          </cell>
          <cell r="C125">
            <v>30</v>
          </cell>
          <cell r="D125">
            <v>25</v>
          </cell>
          <cell r="E125" t="str">
            <v>R=A1D1</v>
          </cell>
          <cell r="F125">
            <v>1</v>
          </cell>
          <cell r="G125">
            <v>37012</v>
          </cell>
          <cell r="H125">
            <v>999</v>
          </cell>
          <cell r="I125">
            <v>3</v>
          </cell>
          <cell r="J125">
            <v>2</v>
          </cell>
        </row>
        <row r="126">
          <cell r="A126" t="str">
            <v>RLPF</v>
          </cell>
          <cell r="B126" t="str">
            <v>Lighting Service Roadway VI</v>
          </cell>
          <cell r="C126">
            <v>30</v>
          </cell>
          <cell r="D126">
            <v>20</v>
          </cell>
          <cell r="E126" t="str">
            <v>R=AB1</v>
          </cell>
          <cell r="F126">
            <v>1</v>
          </cell>
          <cell r="G126">
            <v>37106</v>
          </cell>
          <cell r="H126">
            <v>240</v>
          </cell>
          <cell r="I126">
            <v>3</v>
          </cell>
          <cell r="J126">
            <v>1</v>
          </cell>
        </row>
        <row r="127">
          <cell r="A127" t="str">
            <v>RLMO</v>
          </cell>
          <cell r="B127" t="str">
            <v>Lighting Service Roadway VI</v>
          </cell>
          <cell r="C127">
            <v>30</v>
          </cell>
          <cell r="D127">
            <v>25</v>
          </cell>
          <cell r="E127" t="str">
            <v>R=A1D1</v>
          </cell>
          <cell r="F127">
            <v>1</v>
          </cell>
          <cell r="G127">
            <v>39184</v>
          </cell>
          <cell r="H127">
            <v>999</v>
          </cell>
          <cell r="I127">
            <v>2</v>
          </cell>
          <cell r="J127">
            <v>1</v>
          </cell>
        </row>
        <row r="128">
          <cell r="A128" t="str">
            <v>RLMO</v>
          </cell>
          <cell r="B128" t="str">
            <v>Lighting Service Roadway VI</v>
          </cell>
          <cell r="C128">
            <v>30</v>
          </cell>
          <cell r="D128">
            <v>20</v>
          </cell>
          <cell r="E128" t="str">
            <v>R=AB1</v>
          </cell>
          <cell r="F128">
            <v>1</v>
          </cell>
          <cell r="G128">
            <v>38051</v>
          </cell>
          <cell r="H128">
            <v>240</v>
          </cell>
          <cell r="I128">
            <v>3</v>
          </cell>
          <cell r="J128">
            <v>1</v>
          </cell>
        </row>
        <row r="129">
          <cell r="A129" t="str">
            <v>RLPF</v>
          </cell>
          <cell r="B129" t="str">
            <v>Lighting Service Roadway VI</v>
          </cell>
          <cell r="C129">
            <v>30</v>
          </cell>
          <cell r="D129">
            <v>20</v>
          </cell>
          <cell r="E129" t="str">
            <v>R=AB1</v>
          </cell>
          <cell r="F129">
            <v>1</v>
          </cell>
          <cell r="H129">
            <v>240</v>
          </cell>
          <cell r="I129">
            <v>3</v>
          </cell>
          <cell r="J129">
            <v>5</v>
          </cell>
        </row>
        <row r="130">
          <cell r="A130" t="str">
            <v>RLPF</v>
          </cell>
          <cell r="B130" t="str">
            <v>Lighting Service Roadway VI</v>
          </cell>
          <cell r="C130">
            <v>30</v>
          </cell>
          <cell r="D130">
            <v>20</v>
          </cell>
          <cell r="E130" t="str">
            <v>R=AB1</v>
          </cell>
          <cell r="F130">
            <v>1</v>
          </cell>
          <cell r="G130">
            <v>36434</v>
          </cell>
          <cell r="H130">
            <v>480</v>
          </cell>
          <cell r="I130">
            <v>2</v>
          </cell>
          <cell r="J130">
            <v>1</v>
          </cell>
        </row>
        <row r="131">
          <cell r="A131" t="str">
            <v>RLMO</v>
          </cell>
          <cell r="B131" t="str">
            <v>Lighting Service Roadway VI</v>
          </cell>
          <cell r="C131">
            <v>30</v>
          </cell>
          <cell r="D131">
            <v>20</v>
          </cell>
          <cell r="E131" t="str">
            <v>R=AB1</v>
          </cell>
          <cell r="F131">
            <v>1</v>
          </cell>
          <cell r="G131">
            <v>37139</v>
          </cell>
          <cell r="H131">
            <v>240</v>
          </cell>
          <cell r="I131">
            <v>3</v>
          </cell>
          <cell r="J131">
            <v>1</v>
          </cell>
        </row>
        <row r="132">
          <cell r="A132" t="str">
            <v>RLPF</v>
          </cell>
          <cell r="B132" t="str">
            <v>Lighting Service Roadway VI</v>
          </cell>
          <cell r="C132">
            <v>30</v>
          </cell>
          <cell r="D132">
            <v>20</v>
          </cell>
          <cell r="E132" t="str">
            <v>R=AB1</v>
          </cell>
          <cell r="F132">
            <v>1</v>
          </cell>
          <cell r="G132">
            <v>38651</v>
          </cell>
          <cell r="H132">
            <v>240</v>
          </cell>
          <cell r="I132">
            <v>3</v>
          </cell>
          <cell r="J132">
            <v>1</v>
          </cell>
        </row>
        <row r="133">
          <cell r="A133" t="str">
            <v>RLMO</v>
          </cell>
          <cell r="B133" t="str">
            <v>Lighting Service Roadway VI</v>
          </cell>
          <cell r="C133">
            <v>30</v>
          </cell>
          <cell r="D133">
            <v>20</v>
          </cell>
          <cell r="E133" t="str">
            <v>R=AB1</v>
          </cell>
          <cell r="F133">
            <v>1</v>
          </cell>
          <cell r="G133">
            <v>38782</v>
          </cell>
          <cell r="H133">
            <v>240</v>
          </cell>
          <cell r="I133">
            <v>3</v>
          </cell>
          <cell r="J133">
            <v>4</v>
          </cell>
        </row>
        <row r="134">
          <cell r="A134" t="str">
            <v>RLMO</v>
          </cell>
          <cell r="B134" t="str">
            <v>Lighting Service Roadway VI</v>
          </cell>
          <cell r="C134">
            <v>30</v>
          </cell>
          <cell r="D134">
            <v>20</v>
          </cell>
          <cell r="E134" t="str">
            <v>R=AB1</v>
          </cell>
          <cell r="F134">
            <v>1</v>
          </cell>
          <cell r="G134">
            <v>38992</v>
          </cell>
          <cell r="H134">
            <v>240</v>
          </cell>
          <cell r="I134">
            <v>3</v>
          </cell>
          <cell r="J134">
            <v>2</v>
          </cell>
        </row>
        <row r="135">
          <cell r="A135" t="str">
            <v>RLMS</v>
          </cell>
          <cell r="B135" t="str">
            <v>Lighting Service Roadway VI</v>
          </cell>
          <cell r="C135">
            <v>30</v>
          </cell>
          <cell r="D135">
            <v>20</v>
          </cell>
          <cell r="E135" t="str">
            <v>R=MX</v>
          </cell>
          <cell r="F135">
            <v>1</v>
          </cell>
          <cell r="G135">
            <v>39867</v>
          </cell>
          <cell r="H135">
            <v>240</v>
          </cell>
          <cell r="I135">
            <v>3</v>
          </cell>
          <cell r="J135">
            <v>1</v>
          </cell>
        </row>
        <row r="136">
          <cell r="A136" t="str">
            <v>RLPF</v>
          </cell>
          <cell r="B136" t="str">
            <v>Lighting Service Roadway VI</v>
          </cell>
          <cell r="C136">
            <v>30</v>
          </cell>
          <cell r="D136">
            <v>25</v>
          </cell>
          <cell r="E136" t="str">
            <v>R=A1D1</v>
          </cell>
          <cell r="F136">
            <v>1</v>
          </cell>
          <cell r="G136">
            <v>39855</v>
          </cell>
          <cell r="H136">
            <v>999</v>
          </cell>
          <cell r="I136">
            <v>3</v>
          </cell>
          <cell r="J136">
            <v>3</v>
          </cell>
        </row>
        <row r="137">
          <cell r="A137" t="str">
            <v>RLMO</v>
          </cell>
          <cell r="B137" t="str">
            <v>Lighting Service Roadway VI</v>
          </cell>
          <cell r="C137">
            <v>30</v>
          </cell>
          <cell r="D137">
            <v>20</v>
          </cell>
          <cell r="E137" t="str">
            <v>R=I70S</v>
          </cell>
          <cell r="F137">
            <v>1</v>
          </cell>
          <cell r="H137">
            <v>240</v>
          </cell>
          <cell r="I137">
            <v>3</v>
          </cell>
          <cell r="J137">
            <v>16</v>
          </cell>
        </row>
        <row r="138">
          <cell r="A138" t="str">
            <v>RLMO</v>
          </cell>
          <cell r="B138" t="str">
            <v>Lighting Service Roadway VI</v>
          </cell>
          <cell r="C138">
            <v>30</v>
          </cell>
          <cell r="D138">
            <v>20</v>
          </cell>
          <cell r="E138" t="str">
            <v>R=J4S</v>
          </cell>
          <cell r="F138">
            <v>1</v>
          </cell>
          <cell r="H138">
            <v>120</v>
          </cell>
          <cell r="I138">
            <v>2</v>
          </cell>
          <cell r="J138">
            <v>1</v>
          </cell>
        </row>
        <row r="139">
          <cell r="A139" t="str">
            <v>RLMO</v>
          </cell>
          <cell r="B139" t="str">
            <v>Lighting Service Roadway VI</v>
          </cell>
          <cell r="C139">
            <v>30</v>
          </cell>
          <cell r="D139">
            <v>20</v>
          </cell>
          <cell r="E139" t="str">
            <v>R=AB1</v>
          </cell>
          <cell r="F139">
            <v>1</v>
          </cell>
          <cell r="G139">
            <v>38370</v>
          </cell>
          <cell r="H139">
            <v>240</v>
          </cell>
          <cell r="I139">
            <v>3</v>
          </cell>
          <cell r="J139">
            <v>1</v>
          </cell>
        </row>
        <row r="140">
          <cell r="A140" t="str">
            <v>RLMO</v>
          </cell>
          <cell r="B140" t="str">
            <v>Lighting Service Roadway VI</v>
          </cell>
          <cell r="C140">
            <v>30</v>
          </cell>
          <cell r="D140">
            <v>20</v>
          </cell>
          <cell r="E140" t="str">
            <v>R=AB1</v>
          </cell>
          <cell r="F140">
            <v>1</v>
          </cell>
          <cell r="G140">
            <v>38139</v>
          </cell>
          <cell r="H140">
            <v>240</v>
          </cell>
          <cell r="I140">
            <v>3</v>
          </cell>
          <cell r="J140">
            <v>1</v>
          </cell>
        </row>
        <row r="141">
          <cell r="A141" t="str">
            <v>RLMS</v>
          </cell>
          <cell r="B141" t="str">
            <v>Lighting Service Roadway VI</v>
          </cell>
          <cell r="C141">
            <v>30</v>
          </cell>
          <cell r="D141">
            <v>20</v>
          </cell>
          <cell r="E141" t="str">
            <v>R=J4S</v>
          </cell>
          <cell r="F141">
            <v>1</v>
          </cell>
          <cell r="H141">
            <v>240</v>
          </cell>
          <cell r="I141">
            <v>3</v>
          </cell>
          <cell r="J141">
            <v>1</v>
          </cell>
        </row>
        <row r="142">
          <cell r="A142" t="str">
            <v>RLMO</v>
          </cell>
          <cell r="B142" t="str">
            <v>Lighting Service Roadway VI</v>
          </cell>
          <cell r="C142">
            <v>30</v>
          </cell>
          <cell r="D142">
            <v>20</v>
          </cell>
          <cell r="E142" t="str">
            <v>R=MQS</v>
          </cell>
          <cell r="F142">
            <v>1</v>
          </cell>
          <cell r="H142">
            <v>240</v>
          </cell>
          <cell r="I142">
            <v>3</v>
          </cell>
          <cell r="J142">
            <v>3</v>
          </cell>
        </row>
        <row r="143">
          <cell r="A143" t="str">
            <v>RLPF</v>
          </cell>
          <cell r="B143" t="str">
            <v>Lighting Service Roadway VI</v>
          </cell>
          <cell r="C143">
            <v>30</v>
          </cell>
          <cell r="D143">
            <v>20</v>
          </cell>
          <cell r="E143" t="str">
            <v>R=MQS</v>
          </cell>
          <cell r="F143">
            <v>1</v>
          </cell>
          <cell r="H143">
            <v>240</v>
          </cell>
          <cell r="I143">
            <v>3</v>
          </cell>
          <cell r="J143">
            <v>2</v>
          </cell>
        </row>
        <row r="144">
          <cell r="A144" t="str">
            <v>RLMO</v>
          </cell>
          <cell r="B144" t="str">
            <v>Lighting Service Roadway VI</v>
          </cell>
          <cell r="C144">
            <v>30</v>
          </cell>
          <cell r="D144">
            <v>20</v>
          </cell>
          <cell r="E144" t="str">
            <v>R=AB1</v>
          </cell>
          <cell r="F144">
            <v>1</v>
          </cell>
          <cell r="G144">
            <v>37810</v>
          </cell>
          <cell r="H144">
            <v>240</v>
          </cell>
          <cell r="I144">
            <v>3</v>
          </cell>
          <cell r="J144">
            <v>1</v>
          </cell>
        </row>
        <row r="145">
          <cell r="A145" t="str">
            <v>RLPF</v>
          </cell>
          <cell r="B145" t="str">
            <v>Lighting Service Roadway VI</v>
          </cell>
          <cell r="C145">
            <v>30</v>
          </cell>
          <cell r="D145">
            <v>20</v>
          </cell>
          <cell r="E145" t="str">
            <v>R=MS</v>
          </cell>
          <cell r="F145">
            <v>1</v>
          </cell>
          <cell r="H145">
            <v>240</v>
          </cell>
          <cell r="I145">
            <v>3</v>
          </cell>
          <cell r="J145">
            <v>1</v>
          </cell>
        </row>
        <row r="146">
          <cell r="A146" t="str">
            <v>RLMS</v>
          </cell>
          <cell r="B146" t="str">
            <v>Lighting Service Roadway VI</v>
          </cell>
          <cell r="C146">
            <v>30</v>
          </cell>
          <cell r="D146">
            <v>20</v>
          </cell>
          <cell r="E146" t="str">
            <v>R=AB1</v>
          </cell>
          <cell r="F146">
            <v>1</v>
          </cell>
          <cell r="G146">
            <v>36532</v>
          </cell>
          <cell r="H146">
            <v>240</v>
          </cell>
          <cell r="I146">
            <v>3</v>
          </cell>
          <cell r="J146">
            <v>1</v>
          </cell>
        </row>
        <row r="147">
          <cell r="A147" t="str">
            <v>RLPF</v>
          </cell>
          <cell r="B147" t="str">
            <v>Lighting Service Roadway VI</v>
          </cell>
          <cell r="C147">
            <v>30</v>
          </cell>
          <cell r="D147">
            <v>25</v>
          </cell>
          <cell r="E147" t="str">
            <v>R=A1D1</v>
          </cell>
          <cell r="F147">
            <v>1</v>
          </cell>
          <cell r="G147">
            <v>37658</v>
          </cell>
          <cell r="H147">
            <v>999</v>
          </cell>
          <cell r="I147">
            <v>3</v>
          </cell>
          <cell r="J147">
            <v>4</v>
          </cell>
        </row>
        <row r="148">
          <cell r="A148" t="str">
            <v>RLMO</v>
          </cell>
          <cell r="B148" t="str">
            <v>Lighting Service Roadway VI</v>
          </cell>
          <cell r="C148">
            <v>30</v>
          </cell>
          <cell r="D148">
            <v>20</v>
          </cell>
          <cell r="E148" t="str">
            <v>R=AB1</v>
          </cell>
          <cell r="F148">
            <v>1</v>
          </cell>
          <cell r="G148">
            <v>39301</v>
          </cell>
          <cell r="H148">
            <v>240</v>
          </cell>
          <cell r="I148">
            <v>3</v>
          </cell>
          <cell r="J148">
            <v>1</v>
          </cell>
        </row>
        <row r="149">
          <cell r="A149" t="str">
            <v>RLMO</v>
          </cell>
          <cell r="B149" t="str">
            <v>Lighting Service Roadway VI</v>
          </cell>
          <cell r="C149">
            <v>30</v>
          </cell>
          <cell r="D149">
            <v>25</v>
          </cell>
          <cell r="E149" t="str">
            <v>R=A1D1</v>
          </cell>
          <cell r="F149">
            <v>1</v>
          </cell>
          <cell r="G149">
            <v>39736</v>
          </cell>
          <cell r="H149">
            <v>240</v>
          </cell>
          <cell r="I149">
            <v>3</v>
          </cell>
          <cell r="J149">
            <v>1</v>
          </cell>
        </row>
        <row r="150">
          <cell r="A150" t="str">
            <v>RLPF</v>
          </cell>
          <cell r="B150" t="str">
            <v>Lighting Service Roadway VI</v>
          </cell>
          <cell r="C150">
            <v>30</v>
          </cell>
          <cell r="D150">
            <v>25</v>
          </cell>
          <cell r="E150" t="str">
            <v>R=A1D1+</v>
          </cell>
          <cell r="F150">
            <v>1</v>
          </cell>
          <cell r="G150">
            <v>40162</v>
          </cell>
          <cell r="H150">
            <v>999</v>
          </cell>
          <cell r="I150">
            <v>3</v>
          </cell>
          <cell r="J150">
            <v>1</v>
          </cell>
        </row>
        <row r="151">
          <cell r="A151" t="str">
            <v>RLMO</v>
          </cell>
          <cell r="B151" t="str">
            <v>Lighting Service Roadway VI</v>
          </cell>
          <cell r="C151">
            <v>30</v>
          </cell>
          <cell r="D151">
            <v>20</v>
          </cell>
          <cell r="E151" t="str">
            <v>R=D5S</v>
          </cell>
          <cell r="F151">
            <v>1</v>
          </cell>
          <cell r="H151">
            <v>240</v>
          </cell>
          <cell r="I151">
            <v>3</v>
          </cell>
          <cell r="J151">
            <v>5</v>
          </cell>
        </row>
        <row r="152">
          <cell r="A152" t="str">
            <v>RLMO</v>
          </cell>
          <cell r="B152" t="str">
            <v>Lighting Service Roadway VI</v>
          </cell>
          <cell r="C152">
            <v>30</v>
          </cell>
          <cell r="D152">
            <v>20</v>
          </cell>
          <cell r="E152" t="str">
            <v>R=J5SD</v>
          </cell>
          <cell r="F152">
            <v>1</v>
          </cell>
          <cell r="H152">
            <v>240</v>
          </cell>
          <cell r="I152">
            <v>3</v>
          </cell>
          <cell r="J152">
            <v>2</v>
          </cell>
        </row>
        <row r="153">
          <cell r="A153" t="str">
            <v>RLPF</v>
          </cell>
          <cell r="B153" t="str">
            <v>Lighting Service Roadway VI</v>
          </cell>
          <cell r="C153">
            <v>30</v>
          </cell>
          <cell r="D153">
            <v>20</v>
          </cell>
          <cell r="E153" t="str">
            <v>R=AB1</v>
          </cell>
          <cell r="F153">
            <v>1</v>
          </cell>
          <cell r="G153">
            <v>38114</v>
          </cell>
          <cell r="H153">
            <v>240</v>
          </cell>
          <cell r="I153">
            <v>3</v>
          </cell>
          <cell r="J153">
            <v>1</v>
          </cell>
        </row>
        <row r="154">
          <cell r="A154" t="str">
            <v>RLMO</v>
          </cell>
          <cell r="B154" t="str">
            <v>Lighting Service Roadway VI</v>
          </cell>
          <cell r="C154">
            <v>30</v>
          </cell>
          <cell r="D154">
            <v>20</v>
          </cell>
          <cell r="E154" t="str">
            <v>R=AB1</v>
          </cell>
          <cell r="F154">
            <v>1</v>
          </cell>
          <cell r="G154">
            <v>38475</v>
          </cell>
          <cell r="H154">
            <v>240</v>
          </cell>
          <cell r="I154">
            <v>3</v>
          </cell>
          <cell r="J154">
            <v>8</v>
          </cell>
        </row>
        <row r="155">
          <cell r="A155" t="str">
            <v>RLPF</v>
          </cell>
          <cell r="B155" t="str">
            <v>Lighting Service Roadway VI</v>
          </cell>
          <cell r="C155">
            <v>30</v>
          </cell>
          <cell r="D155">
            <v>25</v>
          </cell>
          <cell r="E155" t="str">
            <v>R=A1D1</v>
          </cell>
          <cell r="F155">
            <v>1</v>
          </cell>
          <cell r="G155">
            <v>38084</v>
          </cell>
          <cell r="H155">
            <v>999</v>
          </cell>
          <cell r="I155">
            <v>3</v>
          </cell>
          <cell r="J155">
            <v>5</v>
          </cell>
        </row>
        <row r="156">
          <cell r="A156" t="str">
            <v>RLMO</v>
          </cell>
          <cell r="B156" t="str">
            <v>Lighting Service Roadway VI</v>
          </cell>
          <cell r="C156">
            <v>30</v>
          </cell>
          <cell r="D156">
            <v>20</v>
          </cell>
          <cell r="E156" t="str">
            <v>R=AB1</v>
          </cell>
          <cell r="F156">
            <v>1</v>
          </cell>
          <cell r="G156">
            <v>38014</v>
          </cell>
          <cell r="H156">
            <v>240</v>
          </cell>
          <cell r="I156">
            <v>3</v>
          </cell>
          <cell r="J156">
            <v>1</v>
          </cell>
        </row>
        <row r="157">
          <cell r="A157" t="str">
            <v>RLMO</v>
          </cell>
          <cell r="B157" t="str">
            <v>Lighting Service Roadway VI</v>
          </cell>
          <cell r="C157">
            <v>30</v>
          </cell>
          <cell r="D157">
            <v>20</v>
          </cell>
          <cell r="E157" t="str">
            <v>R=TQS</v>
          </cell>
          <cell r="F157">
            <v>1</v>
          </cell>
          <cell r="H157">
            <v>240</v>
          </cell>
          <cell r="I157">
            <v>3</v>
          </cell>
          <cell r="J157">
            <v>1</v>
          </cell>
        </row>
        <row r="158">
          <cell r="A158" t="str">
            <v>RLMO</v>
          </cell>
          <cell r="B158" t="str">
            <v>Lighting Service Roadway VI</v>
          </cell>
          <cell r="C158">
            <v>30</v>
          </cell>
          <cell r="D158">
            <v>20</v>
          </cell>
          <cell r="E158" t="str">
            <v>R=J3TS</v>
          </cell>
          <cell r="F158">
            <v>1</v>
          </cell>
          <cell r="H158">
            <v>240</v>
          </cell>
          <cell r="I158">
            <v>3</v>
          </cell>
          <cell r="J158">
            <v>1</v>
          </cell>
        </row>
        <row r="159">
          <cell r="A159" t="str">
            <v>RLMO</v>
          </cell>
          <cell r="B159" t="str">
            <v>Lighting Service Roadway VI</v>
          </cell>
          <cell r="C159">
            <v>30</v>
          </cell>
          <cell r="D159">
            <v>25</v>
          </cell>
          <cell r="E159" t="str">
            <v>R=A1D1</v>
          </cell>
          <cell r="F159">
            <v>1</v>
          </cell>
          <cell r="G159">
            <v>36788</v>
          </cell>
          <cell r="H159">
            <v>240</v>
          </cell>
          <cell r="I159">
            <v>3</v>
          </cell>
          <cell r="J159">
            <v>1</v>
          </cell>
        </row>
        <row r="160">
          <cell r="A160" t="str">
            <v>RLPF</v>
          </cell>
          <cell r="B160" t="str">
            <v>Lighting Service Roadway VI</v>
          </cell>
          <cell r="C160">
            <v>30</v>
          </cell>
          <cell r="D160">
            <v>20</v>
          </cell>
          <cell r="E160" t="str">
            <v>R=A1D1</v>
          </cell>
          <cell r="F160">
            <v>1</v>
          </cell>
          <cell r="G160">
            <v>36746</v>
          </cell>
          <cell r="H160">
            <v>999</v>
          </cell>
          <cell r="I160">
            <v>3</v>
          </cell>
          <cell r="J160">
            <v>2</v>
          </cell>
        </row>
        <row r="161">
          <cell r="A161" t="str">
            <v>RLPF</v>
          </cell>
          <cell r="B161" t="str">
            <v>Lighting Service Roadway VI</v>
          </cell>
          <cell r="C161">
            <v>30</v>
          </cell>
          <cell r="D161">
            <v>20</v>
          </cell>
          <cell r="E161" t="str">
            <v>R=AB1</v>
          </cell>
          <cell r="F161">
            <v>1</v>
          </cell>
          <cell r="G161">
            <v>36956</v>
          </cell>
          <cell r="H161">
            <v>240</v>
          </cell>
          <cell r="I161">
            <v>3</v>
          </cell>
          <cell r="J161">
            <v>1</v>
          </cell>
        </row>
        <row r="162">
          <cell r="A162" t="str">
            <v>RLPF</v>
          </cell>
          <cell r="B162" t="str">
            <v>Lighting Service Roadway VI</v>
          </cell>
          <cell r="C162">
            <v>30</v>
          </cell>
          <cell r="D162">
            <v>25</v>
          </cell>
          <cell r="E162" t="str">
            <v>R=A1D1</v>
          </cell>
          <cell r="F162">
            <v>1</v>
          </cell>
          <cell r="G162">
            <v>37641</v>
          </cell>
          <cell r="H162">
            <v>999</v>
          </cell>
          <cell r="I162">
            <v>3</v>
          </cell>
          <cell r="J162">
            <v>1</v>
          </cell>
        </row>
        <row r="163">
          <cell r="A163" t="str">
            <v>RLMO</v>
          </cell>
          <cell r="B163" t="str">
            <v>Lighting Service Roadway VI</v>
          </cell>
          <cell r="C163">
            <v>30</v>
          </cell>
          <cell r="D163">
            <v>20</v>
          </cell>
          <cell r="E163" t="str">
            <v>R=AB1</v>
          </cell>
          <cell r="F163">
            <v>1</v>
          </cell>
          <cell r="G163">
            <v>37494</v>
          </cell>
          <cell r="H163">
            <v>240</v>
          </cell>
          <cell r="I163">
            <v>3</v>
          </cell>
          <cell r="J163">
            <v>2</v>
          </cell>
        </row>
        <row r="164">
          <cell r="A164" t="str">
            <v>RLMO</v>
          </cell>
          <cell r="B164" t="str">
            <v>Lighting Service Roadway VI</v>
          </cell>
          <cell r="C164">
            <v>30</v>
          </cell>
          <cell r="D164">
            <v>20</v>
          </cell>
          <cell r="E164" t="str">
            <v>R=AB1</v>
          </cell>
          <cell r="F164">
            <v>1</v>
          </cell>
          <cell r="G164">
            <v>38908</v>
          </cell>
          <cell r="H164">
            <v>240</v>
          </cell>
          <cell r="I164">
            <v>3</v>
          </cell>
          <cell r="J164">
            <v>1</v>
          </cell>
        </row>
        <row r="165">
          <cell r="A165" t="str">
            <v>RLMO</v>
          </cell>
          <cell r="B165" t="str">
            <v>Lighting Service Roadway VI</v>
          </cell>
          <cell r="C165">
            <v>30</v>
          </cell>
          <cell r="D165">
            <v>20</v>
          </cell>
          <cell r="E165" t="str">
            <v>R=AB1</v>
          </cell>
          <cell r="F165">
            <v>1</v>
          </cell>
          <cell r="G165">
            <v>38811</v>
          </cell>
          <cell r="H165">
            <v>240</v>
          </cell>
          <cell r="I165">
            <v>3</v>
          </cell>
          <cell r="J165">
            <v>3</v>
          </cell>
        </row>
        <row r="166">
          <cell r="A166" t="str">
            <v>RLPF</v>
          </cell>
          <cell r="B166" t="str">
            <v>Lighting Service Roadway VI</v>
          </cell>
          <cell r="C166">
            <v>30</v>
          </cell>
          <cell r="D166">
            <v>20</v>
          </cell>
          <cell r="E166" t="str">
            <v>R=AB1</v>
          </cell>
          <cell r="F166">
            <v>1</v>
          </cell>
          <cell r="G166">
            <v>39321</v>
          </cell>
          <cell r="H166">
            <v>480</v>
          </cell>
          <cell r="I166">
            <v>2</v>
          </cell>
          <cell r="J166">
            <v>1</v>
          </cell>
        </row>
        <row r="167">
          <cell r="A167" t="str">
            <v>RLMO</v>
          </cell>
          <cell r="B167" t="str">
            <v>Lighting Service Roadway VI</v>
          </cell>
          <cell r="C167">
            <v>30</v>
          </cell>
          <cell r="D167">
            <v>20</v>
          </cell>
          <cell r="E167" t="str">
            <v>A=ALF</v>
          </cell>
          <cell r="F167">
            <v>1</v>
          </cell>
          <cell r="G167">
            <v>39479</v>
          </cell>
          <cell r="H167">
            <v>240</v>
          </cell>
          <cell r="I167">
            <v>3</v>
          </cell>
          <cell r="J167">
            <v>4</v>
          </cell>
        </row>
        <row r="168">
          <cell r="A168" t="str">
            <v>RLMO</v>
          </cell>
          <cell r="B168" t="str">
            <v>Lighting Service Roadway VI</v>
          </cell>
          <cell r="C168">
            <v>30</v>
          </cell>
          <cell r="D168">
            <v>20</v>
          </cell>
          <cell r="E168" t="str">
            <v>R=MX</v>
          </cell>
          <cell r="F168">
            <v>1</v>
          </cell>
          <cell r="G168">
            <v>39661</v>
          </cell>
          <cell r="H168">
            <v>240</v>
          </cell>
          <cell r="I168">
            <v>3</v>
          </cell>
          <cell r="J168">
            <v>1</v>
          </cell>
        </row>
        <row r="169">
          <cell r="A169" t="str">
            <v>RLMO</v>
          </cell>
          <cell r="B169" t="str">
            <v>Lighting Service Roadway VI</v>
          </cell>
          <cell r="C169">
            <v>30</v>
          </cell>
          <cell r="D169">
            <v>20</v>
          </cell>
          <cell r="E169" t="str">
            <v>R=MX</v>
          </cell>
          <cell r="F169">
            <v>1</v>
          </cell>
          <cell r="G169">
            <v>39819</v>
          </cell>
          <cell r="H169">
            <v>240</v>
          </cell>
          <cell r="I169">
            <v>3</v>
          </cell>
          <cell r="J169">
            <v>1</v>
          </cell>
        </row>
        <row r="170">
          <cell r="A170" t="str">
            <v>RLMO</v>
          </cell>
          <cell r="B170" t="str">
            <v>Lighting Service Roadway VI</v>
          </cell>
          <cell r="C170">
            <v>30</v>
          </cell>
          <cell r="D170">
            <v>20</v>
          </cell>
          <cell r="E170" t="str">
            <v>R=D2SH</v>
          </cell>
          <cell r="F170">
            <v>1</v>
          </cell>
          <cell r="H170">
            <v>240</v>
          </cell>
          <cell r="I170">
            <v>3</v>
          </cell>
          <cell r="J170">
            <v>3</v>
          </cell>
        </row>
        <row r="171">
          <cell r="A171" t="str">
            <v>RLMO</v>
          </cell>
          <cell r="B171" t="str">
            <v>Lighting Service Roadway VI</v>
          </cell>
          <cell r="C171">
            <v>30</v>
          </cell>
          <cell r="D171">
            <v>20</v>
          </cell>
          <cell r="E171" t="str">
            <v>R=DXMS</v>
          </cell>
          <cell r="F171">
            <v>1</v>
          </cell>
          <cell r="H171">
            <v>240</v>
          </cell>
          <cell r="I171">
            <v>3</v>
          </cell>
          <cell r="J171">
            <v>1</v>
          </cell>
        </row>
        <row r="172">
          <cell r="A172" t="str">
            <v>RLMO</v>
          </cell>
          <cell r="B172" t="str">
            <v>Lighting Service Roadway VI</v>
          </cell>
          <cell r="C172">
            <v>30</v>
          </cell>
          <cell r="D172">
            <v>20</v>
          </cell>
          <cell r="E172" t="str">
            <v>R=J5S</v>
          </cell>
          <cell r="F172">
            <v>1</v>
          </cell>
          <cell r="H172">
            <v>240</v>
          </cell>
          <cell r="I172">
            <v>3</v>
          </cell>
          <cell r="J172">
            <v>3</v>
          </cell>
        </row>
        <row r="173">
          <cell r="A173" t="str">
            <v>RLMO</v>
          </cell>
          <cell r="B173" t="str">
            <v>Lighting Service Roadway VI</v>
          </cell>
          <cell r="C173">
            <v>30</v>
          </cell>
          <cell r="D173">
            <v>20</v>
          </cell>
          <cell r="E173" t="str">
            <v>R=AB1</v>
          </cell>
          <cell r="F173">
            <v>1</v>
          </cell>
          <cell r="G173">
            <v>37923</v>
          </cell>
          <cell r="H173">
            <v>240</v>
          </cell>
          <cell r="I173">
            <v>3</v>
          </cell>
          <cell r="J173">
            <v>1</v>
          </cell>
        </row>
        <row r="174">
          <cell r="A174" t="str">
            <v>RLMO</v>
          </cell>
          <cell r="B174" t="str">
            <v>Lighting Service Roadway VI</v>
          </cell>
          <cell r="C174">
            <v>30</v>
          </cell>
          <cell r="D174">
            <v>20</v>
          </cell>
          <cell r="E174" t="str">
            <v>R=AB1</v>
          </cell>
          <cell r="F174">
            <v>1</v>
          </cell>
          <cell r="G174">
            <v>38356</v>
          </cell>
          <cell r="H174">
            <v>240</v>
          </cell>
          <cell r="I174">
            <v>3</v>
          </cell>
          <cell r="J174">
            <v>1</v>
          </cell>
        </row>
        <row r="175">
          <cell r="A175" t="str">
            <v>RLPF</v>
          </cell>
          <cell r="B175" t="str">
            <v>Lighting Service Roadway VI</v>
          </cell>
          <cell r="C175">
            <v>30</v>
          </cell>
          <cell r="D175">
            <v>20</v>
          </cell>
          <cell r="E175" t="str">
            <v>R=AB1</v>
          </cell>
          <cell r="F175">
            <v>1</v>
          </cell>
          <cell r="G175">
            <v>38292</v>
          </cell>
          <cell r="H175">
            <v>240</v>
          </cell>
          <cell r="I175">
            <v>3</v>
          </cell>
          <cell r="J175">
            <v>1</v>
          </cell>
        </row>
        <row r="176">
          <cell r="A176" t="str">
            <v>RLMO</v>
          </cell>
          <cell r="B176" t="str">
            <v>Lighting Service Roadway VI</v>
          </cell>
          <cell r="C176">
            <v>30</v>
          </cell>
          <cell r="D176">
            <v>20</v>
          </cell>
          <cell r="E176" t="str">
            <v>R=AB1</v>
          </cell>
          <cell r="F176">
            <v>1</v>
          </cell>
          <cell r="H176">
            <v>240</v>
          </cell>
          <cell r="I176">
            <v>3</v>
          </cell>
          <cell r="J176">
            <v>1</v>
          </cell>
        </row>
        <row r="177">
          <cell r="A177" t="str">
            <v>RLMO</v>
          </cell>
          <cell r="B177" t="str">
            <v>Lighting Service Roadway VI</v>
          </cell>
          <cell r="C177">
            <v>30</v>
          </cell>
          <cell r="D177">
            <v>20</v>
          </cell>
          <cell r="E177" t="str">
            <v>R=MX</v>
          </cell>
          <cell r="F177">
            <v>1</v>
          </cell>
          <cell r="H177">
            <v>240</v>
          </cell>
          <cell r="I177">
            <v>3</v>
          </cell>
          <cell r="J177">
            <v>3</v>
          </cell>
        </row>
        <row r="178">
          <cell r="A178" t="str">
            <v>RLPF</v>
          </cell>
          <cell r="B178" t="str">
            <v>Lighting Service Roadway VI</v>
          </cell>
          <cell r="C178">
            <v>30</v>
          </cell>
          <cell r="D178">
            <v>20</v>
          </cell>
          <cell r="E178" t="str">
            <v>R=A1D1</v>
          </cell>
          <cell r="F178">
            <v>1</v>
          </cell>
          <cell r="G178">
            <v>36161</v>
          </cell>
          <cell r="H178">
            <v>240</v>
          </cell>
          <cell r="I178">
            <v>3</v>
          </cell>
          <cell r="J178">
            <v>1</v>
          </cell>
        </row>
        <row r="179">
          <cell r="A179" t="str">
            <v>RLMO</v>
          </cell>
          <cell r="B179" t="str">
            <v>Lighting Service Roadway VI</v>
          </cell>
          <cell r="C179">
            <v>30</v>
          </cell>
          <cell r="D179">
            <v>20</v>
          </cell>
          <cell r="E179" t="str">
            <v>R=I70S</v>
          </cell>
          <cell r="F179">
            <v>1</v>
          </cell>
          <cell r="G179">
            <v>36524</v>
          </cell>
          <cell r="H179">
            <v>240</v>
          </cell>
          <cell r="I179">
            <v>3</v>
          </cell>
          <cell r="J179">
            <v>2</v>
          </cell>
        </row>
        <row r="180">
          <cell r="A180" t="str">
            <v>RLMO</v>
          </cell>
          <cell r="B180" t="str">
            <v>Lighting Service Roadway VI</v>
          </cell>
          <cell r="C180">
            <v>30</v>
          </cell>
          <cell r="D180">
            <v>20</v>
          </cell>
          <cell r="E180" t="str">
            <v>R=AB1</v>
          </cell>
          <cell r="F180">
            <v>1</v>
          </cell>
          <cell r="G180">
            <v>37335</v>
          </cell>
          <cell r="H180">
            <v>240</v>
          </cell>
          <cell r="I180">
            <v>3</v>
          </cell>
          <cell r="J180">
            <v>1</v>
          </cell>
        </row>
        <row r="181">
          <cell r="A181" t="str">
            <v>RLMO</v>
          </cell>
          <cell r="B181" t="str">
            <v>Lighting Service Roadway VI</v>
          </cell>
          <cell r="C181">
            <v>30</v>
          </cell>
          <cell r="D181">
            <v>20</v>
          </cell>
          <cell r="E181" t="str">
            <v>R=AB1</v>
          </cell>
          <cell r="F181">
            <v>1</v>
          </cell>
          <cell r="G181">
            <v>38624</v>
          </cell>
          <cell r="H181">
            <v>240</v>
          </cell>
          <cell r="I181">
            <v>3</v>
          </cell>
          <cell r="J181">
            <v>8</v>
          </cell>
        </row>
        <row r="182">
          <cell r="A182" t="str">
            <v>RLMO</v>
          </cell>
          <cell r="B182" t="str">
            <v>Lighting Service Roadway VI</v>
          </cell>
          <cell r="C182">
            <v>30</v>
          </cell>
          <cell r="D182">
            <v>20</v>
          </cell>
          <cell r="E182" t="str">
            <v>A=ALF</v>
          </cell>
          <cell r="F182">
            <v>1</v>
          </cell>
          <cell r="G182">
            <v>39422</v>
          </cell>
          <cell r="H182">
            <v>240</v>
          </cell>
          <cell r="I182">
            <v>3</v>
          </cell>
          <cell r="J182">
            <v>1</v>
          </cell>
        </row>
        <row r="183">
          <cell r="A183" t="str">
            <v>RLMO</v>
          </cell>
          <cell r="B183" t="str">
            <v>Lighting Service Roadway VI</v>
          </cell>
          <cell r="C183">
            <v>30</v>
          </cell>
          <cell r="D183">
            <v>20</v>
          </cell>
          <cell r="E183" t="str">
            <v>A=ALF</v>
          </cell>
          <cell r="F183">
            <v>1</v>
          </cell>
          <cell r="G183">
            <v>39454</v>
          </cell>
          <cell r="H183">
            <v>240</v>
          </cell>
          <cell r="I183">
            <v>3</v>
          </cell>
          <cell r="J183">
            <v>2</v>
          </cell>
        </row>
        <row r="184">
          <cell r="A184" t="str">
            <v>RLMO</v>
          </cell>
          <cell r="B184" t="str">
            <v>Lighting Service Roadway VI</v>
          </cell>
          <cell r="C184">
            <v>30</v>
          </cell>
          <cell r="D184">
            <v>20</v>
          </cell>
          <cell r="E184" t="str">
            <v>R=MX</v>
          </cell>
          <cell r="F184">
            <v>1</v>
          </cell>
          <cell r="G184">
            <v>39878</v>
          </cell>
          <cell r="H184">
            <v>240</v>
          </cell>
          <cell r="I184">
            <v>3</v>
          </cell>
          <cell r="J184">
            <v>1</v>
          </cell>
        </row>
        <row r="185">
          <cell r="A185" t="str">
            <v>RLMO</v>
          </cell>
          <cell r="B185" t="str">
            <v>Lighting Service Roadway VI</v>
          </cell>
          <cell r="C185">
            <v>30</v>
          </cell>
          <cell r="D185">
            <v>20</v>
          </cell>
          <cell r="E185" t="str">
            <v>R=MS</v>
          </cell>
          <cell r="F185">
            <v>1</v>
          </cell>
          <cell r="H185">
            <v>240</v>
          </cell>
          <cell r="I185">
            <v>3</v>
          </cell>
          <cell r="J185">
            <v>3</v>
          </cell>
        </row>
        <row r="186">
          <cell r="A186" t="str">
            <v>RLMO</v>
          </cell>
          <cell r="B186" t="str">
            <v>Lighting Service Roadway VI</v>
          </cell>
          <cell r="C186">
            <v>30</v>
          </cell>
          <cell r="D186">
            <v>20</v>
          </cell>
          <cell r="E186" t="str">
            <v>R=AB1</v>
          </cell>
          <cell r="F186">
            <v>1</v>
          </cell>
          <cell r="G186">
            <v>38292</v>
          </cell>
          <cell r="H186">
            <v>240</v>
          </cell>
          <cell r="I186">
            <v>3</v>
          </cell>
          <cell r="J186">
            <v>1</v>
          </cell>
        </row>
        <row r="187">
          <cell r="A187" t="str">
            <v>RLMO</v>
          </cell>
          <cell r="B187" t="str">
            <v>Lighting Service Roadway VI</v>
          </cell>
          <cell r="C187">
            <v>30</v>
          </cell>
          <cell r="D187">
            <v>20</v>
          </cell>
          <cell r="E187" t="str">
            <v>R=J4S</v>
          </cell>
          <cell r="F187">
            <v>1</v>
          </cell>
          <cell r="H187">
            <v>240</v>
          </cell>
          <cell r="I187">
            <v>3</v>
          </cell>
          <cell r="J187">
            <v>3</v>
          </cell>
        </row>
        <row r="188">
          <cell r="A188" t="str">
            <v>RLPF</v>
          </cell>
          <cell r="B188" t="str">
            <v>Lighting Service Roadway VI</v>
          </cell>
          <cell r="C188">
            <v>30</v>
          </cell>
          <cell r="D188">
            <v>20</v>
          </cell>
          <cell r="E188" t="str">
            <v>R=TMS2S</v>
          </cell>
          <cell r="F188">
            <v>1</v>
          </cell>
          <cell r="H188">
            <v>0</v>
          </cell>
          <cell r="I188">
            <v>0</v>
          </cell>
          <cell r="J188">
            <v>1</v>
          </cell>
        </row>
        <row r="189">
          <cell r="A189" t="str">
            <v>RLPF</v>
          </cell>
          <cell r="B189" t="str">
            <v>Lighting Service Roadway VI</v>
          </cell>
          <cell r="C189">
            <v>30</v>
          </cell>
          <cell r="D189">
            <v>20</v>
          </cell>
          <cell r="E189" t="str">
            <v>R=I70S</v>
          </cell>
          <cell r="F189">
            <v>1</v>
          </cell>
          <cell r="H189">
            <v>240</v>
          </cell>
          <cell r="I189">
            <v>3</v>
          </cell>
          <cell r="J189">
            <v>8</v>
          </cell>
        </row>
        <row r="190">
          <cell r="A190" t="str">
            <v>RLPF</v>
          </cell>
          <cell r="B190" t="str">
            <v>Lighting Service Roadway VI</v>
          </cell>
          <cell r="C190">
            <v>30</v>
          </cell>
          <cell r="D190">
            <v>20</v>
          </cell>
          <cell r="E190" t="str">
            <v>R=A1D1</v>
          </cell>
          <cell r="F190">
            <v>1</v>
          </cell>
          <cell r="H190">
            <v>999</v>
          </cell>
          <cell r="I190">
            <v>3</v>
          </cell>
          <cell r="J190">
            <v>1</v>
          </cell>
        </row>
        <row r="191">
          <cell r="A191" t="str">
            <v>RLMS</v>
          </cell>
          <cell r="B191" t="str">
            <v>Lighting Service Roadway VI</v>
          </cell>
          <cell r="C191">
            <v>30</v>
          </cell>
          <cell r="D191">
            <v>20</v>
          </cell>
          <cell r="E191" t="str">
            <v>R=MS</v>
          </cell>
          <cell r="F191">
            <v>1</v>
          </cell>
          <cell r="H191">
            <v>240</v>
          </cell>
          <cell r="I191">
            <v>3</v>
          </cell>
          <cell r="J191">
            <v>2</v>
          </cell>
        </row>
        <row r="192">
          <cell r="A192" t="str">
            <v>RLMO</v>
          </cell>
          <cell r="B192" t="str">
            <v>Lighting Service Roadway VI</v>
          </cell>
          <cell r="C192">
            <v>30</v>
          </cell>
          <cell r="D192">
            <v>20</v>
          </cell>
          <cell r="E192" t="str">
            <v>R=MS</v>
          </cell>
          <cell r="F192">
            <v>1</v>
          </cell>
          <cell r="G192">
            <v>36405</v>
          </cell>
          <cell r="H192">
            <v>240</v>
          </cell>
          <cell r="I192">
            <v>3</v>
          </cell>
          <cell r="J192">
            <v>1</v>
          </cell>
        </row>
        <row r="193">
          <cell r="A193" t="str">
            <v>RLMO</v>
          </cell>
          <cell r="B193" t="str">
            <v>Lighting Service Roadway VI</v>
          </cell>
          <cell r="C193">
            <v>30</v>
          </cell>
          <cell r="D193">
            <v>20</v>
          </cell>
          <cell r="E193" t="str">
            <v>R=AB1</v>
          </cell>
          <cell r="F193">
            <v>1</v>
          </cell>
          <cell r="G193">
            <v>36816</v>
          </cell>
          <cell r="H193">
            <v>240</v>
          </cell>
          <cell r="I193">
            <v>3</v>
          </cell>
          <cell r="J193">
            <v>3</v>
          </cell>
        </row>
        <row r="194">
          <cell r="A194" t="str">
            <v>RLPF</v>
          </cell>
          <cell r="B194" t="str">
            <v>Lighting Service Roadway VI</v>
          </cell>
          <cell r="C194">
            <v>30</v>
          </cell>
          <cell r="D194">
            <v>25</v>
          </cell>
          <cell r="E194" t="str">
            <v>R=A1D1</v>
          </cell>
          <cell r="F194">
            <v>1</v>
          </cell>
          <cell r="G194">
            <v>37047</v>
          </cell>
          <cell r="H194">
            <v>999</v>
          </cell>
          <cell r="I194">
            <v>3</v>
          </cell>
          <cell r="J194">
            <v>1</v>
          </cell>
        </row>
        <row r="195">
          <cell r="A195" t="str">
            <v>RLMO</v>
          </cell>
          <cell r="B195" t="str">
            <v>Lighting Service Roadway VI</v>
          </cell>
          <cell r="C195">
            <v>30</v>
          </cell>
          <cell r="D195">
            <v>20</v>
          </cell>
          <cell r="E195" t="str">
            <v>R=AB1</v>
          </cell>
          <cell r="F195">
            <v>1</v>
          </cell>
          <cell r="G195">
            <v>36956</v>
          </cell>
          <cell r="H195">
            <v>240</v>
          </cell>
          <cell r="I195">
            <v>3</v>
          </cell>
          <cell r="J195">
            <v>1</v>
          </cell>
        </row>
        <row r="196">
          <cell r="A196" t="str">
            <v>RLPF</v>
          </cell>
          <cell r="B196" t="str">
            <v>Lighting Service Roadway VI</v>
          </cell>
          <cell r="C196">
            <v>30</v>
          </cell>
          <cell r="D196">
            <v>25</v>
          </cell>
          <cell r="E196" t="str">
            <v>R=A1D1</v>
          </cell>
          <cell r="F196">
            <v>1</v>
          </cell>
          <cell r="G196">
            <v>37466</v>
          </cell>
          <cell r="H196">
            <v>999</v>
          </cell>
          <cell r="I196">
            <v>3</v>
          </cell>
          <cell r="J196">
            <v>2</v>
          </cell>
        </row>
        <row r="197">
          <cell r="A197" t="str">
            <v>RLMO</v>
          </cell>
          <cell r="B197" t="str">
            <v>Lighting Service Roadway VI</v>
          </cell>
          <cell r="C197">
            <v>30</v>
          </cell>
          <cell r="D197">
            <v>25</v>
          </cell>
          <cell r="E197" t="str">
            <v>R=A1D1</v>
          </cell>
          <cell r="F197">
            <v>1</v>
          </cell>
          <cell r="G197">
            <v>38783</v>
          </cell>
          <cell r="H197">
            <v>999</v>
          </cell>
          <cell r="I197">
            <v>3</v>
          </cell>
          <cell r="J197">
            <v>1</v>
          </cell>
        </row>
        <row r="198">
          <cell r="A198" t="str">
            <v>RLPF</v>
          </cell>
          <cell r="B198" t="str">
            <v>Lighting Service Roadway VI</v>
          </cell>
          <cell r="C198">
            <v>30</v>
          </cell>
          <cell r="D198">
            <v>20</v>
          </cell>
          <cell r="E198" t="str">
            <v>R=A1D1ND</v>
          </cell>
          <cell r="F198">
            <v>1</v>
          </cell>
          <cell r="G198">
            <v>38783</v>
          </cell>
          <cell r="H198">
            <v>999</v>
          </cell>
          <cell r="I198">
            <v>3</v>
          </cell>
          <cell r="J198">
            <v>1</v>
          </cell>
        </row>
        <row r="199">
          <cell r="A199" t="str">
            <v>RLMO</v>
          </cell>
          <cell r="B199" t="str">
            <v>Lighting Service Roadway VI</v>
          </cell>
          <cell r="C199">
            <v>30</v>
          </cell>
          <cell r="D199">
            <v>20</v>
          </cell>
          <cell r="E199" t="str">
            <v>R=AB1</v>
          </cell>
          <cell r="F199">
            <v>1</v>
          </cell>
          <cell r="G199">
            <v>39175</v>
          </cell>
          <cell r="H199">
            <v>240</v>
          </cell>
          <cell r="I199">
            <v>3</v>
          </cell>
          <cell r="J199">
            <v>2</v>
          </cell>
        </row>
        <row r="200">
          <cell r="A200" t="str">
            <v>RLMO</v>
          </cell>
          <cell r="B200" t="str">
            <v>Lighting Service Roadway VI</v>
          </cell>
          <cell r="C200">
            <v>30</v>
          </cell>
          <cell r="D200">
            <v>20</v>
          </cell>
          <cell r="E200" t="str">
            <v>R=AB1</v>
          </cell>
          <cell r="F200">
            <v>1</v>
          </cell>
          <cell r="G200">
            <v>39112</v>
          </cell>
          <cell r="H200">
            <v>240</v>
          </cell>
          <cell r="I200">
            <v>3</v>
          </cell>
          <cell r="J200">
            <v>2</v>
          </cell>
        </row>
        <row r="201">
          <cell r="A201" t="str">
            <v>RLMO</v>
          </cell>
          <cell r="B201" t="str">
            <v>Lighting Service Roadway VI</v>
          </cell>
          <cell r="C201">
            <v>30</v>
          </cell>
          <cell r="D201">
            <v>25</v>
          </cell>
          <cell r="E201" t="str">
            <v>R=A1D1</v>
          </cell>
          <cell r="F201">
            <v>1</v>
          </cell>
          <cell r="G201">
            <v>39373</v>
          </cell>
          <cell r="H201">
            <v>240</v>
          </cell>
          <cell r="I201">
            <v>3</v>
          </cell>
          <cell r="J201">
            <v>1</v>
          </cell>
        </row>
        <row r="202">
          <cell r="A202" t="str">
            <v>RLMO</v>
          </cell>
          <cell r="B202" t="str">
            <v>Lighting Service Roadway VI</v>
          </cell>
          <cell r="C202">
            <v>30</v>
          </cell>
          <cell r="D202">
            <v>20</v>
          </cell>
          <cell r="E202" t="str">
            <v>R=MX</v>
          </cell>
          <cell r="F202">
            <v>1</v>
          </cell>
          <cell r="G202">
            <v>39605</v>
          </cell>
          <cell r="H202">
            <v>240</v>
          </cell>
          <cell r="I202">
            <v>3</v>
          </cell>
          <cell r="J202">
            <v>2</v>
          </cell>
        </row>
        <row r="203">
          <cell r="A203" t="str">
            <v>RLPF</v>
          </cell>
          <cell r="B203" t="str">
            <v>Lighting Service Roadway VI</v>
          </cell>
          <cell r="C203">
            <v>30</v>
          </cell>
          <cell r="D203">
            <v>20</v>
          </cell>
          <cell r="E203" t="str">
            <v>R=A1D1ND</v>
          </cell>
          <cell r="F203">
            <v>1</v>
          </cell>
          <cell r="G203">
            <v>39855</v>
          </cell>
          <cell r="H203">
            <v>999</v>
          </cell>
          <cell r="I203">
            <v>3</v>
          </cell>
          <cell r="J203">
            <v>2</v>
          </cell>
        </row>
        <row r="204">
          <cell r="A204" t="str">
            <v>RLMO</v>
          </cell>
          <cell r="B204" t="str">
            <v>Lighting Service Roadway VI</v>
          </cell>
          <cell r="C204">
            <v>30</v>
          </cell>
          <cell r="D204">
            <v>25</v>
          </cell>
          <cell r="E204" t="str">
            <v>R=A1D1+</v>
          </cell>
          <cell r="F204">
            <v>1</v>
          </cell>
          <cell r="G204">
            <v>40162</v>
          </cell>
          <cell r="H204">
            <v>999</v>
          </cell>
          <cell r="I204">
            <v>3</v>
          </cell>
          <cell r="J204">
            <v>1</v>
          </cell>
        </row>
        <row r="205">
          <cell r="A205" t="str">
            <v>RLMO</v>
          </cell>
          <cell r="B205" t="str">
            <v>Lighting Service Roadway VI</v>
          </cell>
          <cell r="C205">
            <v>30</v>
          </cell>
          <cell r="D205">
            <v>20</v>
          </cell>
          <cell r="E205" t="str">
            <v>R=D4S</v>
          </cell>
          <cell r="F205">
            <v>1</v>
          </cell>
          <cell r="H205">
            <v>240</v>
          </cell>
          <cell r="I205">
            <v>3</v>
          </cell>
          <cell r="J205">
            <v>10</v>
          </cell>
        </row>
        <row r="206">
          <cell r="A206" t="str">
            <v>RLMO</v>
          </cell>
          <cell r="B206" t="str">
            <v>Lighting Service Roadway VI</v>
          </cell>
          <cell r="C206">
            <v>30</v>
          </cell>
          <cell r="D206">
            <v>20</v>
          </cell>
          <cell r="E206" t="str">
            <v>R=TMS2S</v>
          </cell>
          <cell r="F206">
            <v>1</v>
          </cell>
          <cell r="H206">
            <v>0</v>
          </cell>
          <cell r="I206">
            <v>0</v>
          </cell>
          <cell r="J206">
            <v>3</v>
          </cell>
        </row>
        <row r="207">
          <cell r="A207" t="str">
            <v>RLMO</v>
          </cell>
          <cell r="B207" t="str">
            <v>Lighting Service Roadway VI</v>
          </cell>
          <cell r="C207">
            <v>30</v>
          </cell>
          <cell r="D207">
            <v>20</v>
          </cell>
          <cell r="E207" t="str">
            <v>R=J5S</v>
          </cell>
          <cell r="F207">
            <v>1</v>
          </cell>
          <cell r="H207">
            <v>240</v>
          </cell>
          <cell r="I207">
            <v>3</v>
          </cell>
          <cell r="J207">
            <v>10</v>
          </cell>
        </row>
        <row r="208">
          <cell r="A208" t="str">
            <v>RLMO</v>
          </cell>
          <cell r="B208" t="str">
            <v>Lighting Service Roadway VI</v>
          </cell>
          <cell r="C208">
            <v>30</v>
          </cell>
          <cell r="D208">
            <v>20</v>
          </cell>
          <cell r="E208" t="str">
            <v>R=AB1</v>
          </cell>
          <cell r="F208">
            <v>1</v>
          </cell>
          <cell r="G208">
            <v>38327</v>
          </cell>
          <cell r="H208">
            <v>240</v>
          </cell>
          <cell r="I208">
            <v>3</v>
          </cell>
          <cell r="J208">
            <v>2</v>
          </cell>
        </row>
        <row r="209">
          <cell r="A209" t="str">
            <v>RLPF</v>
          </cell>
          <cell r="B209" t="str">
            <v>Lighting Service Roadway VI</v>
          </cell>
          <cell r="C209">
            <v>30</v>
          </cell>
          <cell r="D209">
            <v>20</v>
          </cell>
          <cell r="E209" t="str">
            <v>R=AB1</v>
          </cell>
          <cell r="F209">
            <v>1</v>
          </cell>
          <cell r="G209">
            <v>38327</v>
          </cell>
          <cell r="H209">
            <v>240</v>
          </cell>
          <cell r="I209">
            <v>3</v>
          </cell>
          <cell r="J209">
            <v>1</v>
          </cell>
        </row>
        <row r="210">
          <cell r="A210" t="str">
            <v>RLMO</v>
          </cell>
          <cell r="B210" t="str">
            <v>Lighting Service Roadway VI</v>
          </cell>
          <cell r="C210">
            <v>30</v>
          </cell>
          <cell r="D210">
            <v>20</v>
          </cell>
          <cell r="E210" t="str">
            <v>R=AB1</v>
          </cell>
          <cell r="F210">
            <v>1</v>
          </cell>
          <cell r="G210">
            <v>38383</v>
          </cell>
          <cell r="H210">
            <v>240</v>
          </cell>
          <cell r="I210">
            <v>3</v>
          </cell>
          <cell r="J210">
            <v>1</v>
          </cell>
        </row>
        <row r="211">
          <cell r="A211" t="str">
            <v>RLMO</v>
          </cell>
          <cell r="B211" t="str">
            <v>Lighting Service Roadway VI</v>
          </cell>
          <cell r="C211">
            <v>30</v>
          </cell>
          <cell r="D211">
            <v>25</v>
          </cell>
          <cell r="E211" t="str">
            <v>R=A1D1</v>
          </cell>
          <cell r="F211">
            <v>1</v>
          </cell>
          <cell r="G211">
            <v>38161</v>
          </cell>
          <cell r="H211">
            <v>240</v>
          </cell>
          <cell r="I211">
            <v>3</v>
          </cell>
          <cell r="J211">
            <v>1</v>
          </cell>
        </row>
        <row r="212">
          <cell r="A212" t="str">
            <v>RLMS</v>
          </cell>
          <cell r="B212" t="str">
            <v>Lighting Service Roadway VI</v>
          </cell>
          <cell r="C212">
            <v>30</v>
          </cell>
          <cell r="D212">
            <v>20</v>
          </cell>
          <cell r="E212" t="str">
            <v>R=D4S</v>
          </cell>
          <cell r="F212">
            <v>1</v>
          </cell>
          <cell r="H212">
            <v>240</v>
          </cell>
          <cell r="I212">
            <v>3</v>
          </cell>
          <cell r="J212">
            <v>1</v>
          </cell>
        </row>
        <row r="213">
          <cell r="A213" t="str">
            <v>RLMS</v>
          </cell>
          <cell r="B213" t="str">
            <v>Lighting Service Roadway VI</v>
          </cell>
          <cell r="C213">
            <v>30</v>
          </cell>
          <cell r="D213">
            <v>20</v>
          </cell>
          <cell r="E213" t="str">
            <v>R=D5S</v>
          </cell>
          <cell r="F213">
            <v>1</v>
          </cell>
          <cell r="H213">
            <v>240</v>
          </cell>
          <cell r="I213">
            <v>3</v>
          </cell>
          <cell r="J213">
            <v>1</v>
          </cell>
        </row>
        <row r="214">
          <cell r="A214" t="str">
            <v>RLPF</v>
          </cell>
          <cell r="B214" t="str">
            <v>Lighting Service Roadway VI</v>
          </cell>
          <cell r="C214">
            <v>30</v>
          </cell>
          <cell r="D214">
            <v>20</v>
          </cell>
          <cell r="E214" t="str">
            <v>R=AB1</v>
          </cell>
          <cell r="F214">
            <v>1</v>
          </cell>
          <cell r="G214">
            <v>36161</v>
          </cell>
          <cell r="H214">
            <v>480</v>
          </cell>
          <cell r="I214">
            <v>3</v>
          </cell>
          <cell r="J214">
            <v>1</v>
          </cell>
        </row>
        <row r="215">
          <cell r="A215" t="str">
            <v>RLPF</v>
          </cell>
          <cell r="B215" t="str">
            <v>Lighting Service Roadway VI</v>
          </cell>
          <cell r="C215">
            <v>30</v>
          </cell>
          <cell r="D215">
            <v>20</v>
          </cell>
          <cell r="E215" t="str">
            <v>R=AB1</v>
          </cell>
          <cell r="F215">
            <v>1</v>
          </cell>
          <cell r="G215">
            <v>36621</v>
          </cell>
          <cell r="H215">
            <v>240</v>
          </cell>
          <cell r="I215">
            <v>3</v>
          </cell>
          <cell r="J215">
            <v>1</v>
          </cell>
        </row>
        <row r="216">
          <cell r="A216" t="str">
            <v>RLMO</v>
          </cell>
          <cell r="B216" t="str">
            <v>Lighting Service Roadway VI</v>
          </cell>
          <cell r="C216">
            <v>30</v>
          </cell>
          <cell r="D216">
            <v>20</v>
          </cell>
          <cell r="E216" t="str">
            <v>R=AB1</v>
          </cell>
          <cell r="F216">
            <v>1</v>
          </cell>
          <cell r="G216">
            <v>36753</v>
          </cell>
          <cell r="H216">
            <v>240</v>
          </cell>
          <cell r="I216">
            <v>3</v>
          </cell>
          <cell r="J216">
            <v>1</v>
          </cell>
        </row>
        <row r="217">
          <cell r="A217" t="str">
            <v>RLPF</v>
          </cell>
          <cell r="B217" t="str">
            <v>Lighting Service Roadway VI</v>
          </cell>
          <cell r="C217">
            <v>30</v>
          </cell>
          <cell r="D217">
            <v>20</v>
          </cell>
          <cell r="E217" t="str">
            <v>R=A1D1</v>
          </cell>
          <cell r="F217">
            <v>1</v>
          </cell>
          <cell r="G217">
            <v>37012</v>
          </cell>
          <cell r="H217">
            <v>999</v>
          </cell>
          <cell r="I217">
            <v>3</v>
          </cell>
          <cell r="J217">
            <v>4</v>
          </cell>
        </row>
        <row r="218">
          <cell r="A218" t="str">
            <v>RLMO</v>
          </cell>
          <cell r="B218" t="str">
            <v>Lighting Service Roadway VI</v>
          </cell>
          <cell r="C218">
            <v>30</v>
          </cell>
          <cell r="D218">
            <v>20</v>
          </cell>
          <cell r="E218" t="str">
            <v>R=AB1</v>
          </cell>
          <cell r="F218">
            <v>1</v>
          </cell>
          <cell r="G218">
            <v>37349</v>
          </cell>
          <cell r="H218">
            <v>240</v>
          </cell>
          <cell r="I218">
            <v>3</v>
          </cell>
          <cell r="J218">
            <v>1</v>
          </cell>
        </row>
        <row r="219">
          <cell r="A219" t="str">
            <v>RLMO</v>
          </cell>
          <cell r="B219" t="str">
            <v>Lighting Service Roadway VI</v>
          </cell>
          <cell r="C219">
            <v>30</v>
          </cell>
          <cell r="D219">
            <v>20</v>
          </cell>
          <cell r="E219" t="str">
            <v>R=AB1</v>
          </cell>
          <cell r="F219">
            <v>1</v>
          </cell>
          <cell r="G219">
            <v>37384</v>
          </cell>
          <cell r="H219">
            <v>240</v>
          </cell>
          <cell r="I219">
            <v>3</v>
          </cell>
          <cell r="J219">
            <v>1</v>
          </cell>
        </row>
        <row r="220">
          <cell r="A220" t="str">
            <v>RLPF</v>
          </cell>
          <cell r="B220" t="str">
            <v>Lighting Service Roadway VI</v>
          </cell>
          <cell r="C220">
            <v>30</v>
          </cell>
          <cell r="D220">
            <v>25</v>
          </cell>
          <cell r="E220" t="str">
            <v>R=A1D1</v>
          </cell>
          <cell r="F220">
            <v>1</v>
          </cell>
          <cell r="G220">
            <v>38786</v>
          </cell>
          <cell r="H220">
            <v>240</v>
          </cell>
          <cell r="I220">
            <v>3</v>
          </cell>
          <cell r="J220">
            <v>1</v>
          </cell>
        </row>
        <row r="221">
          <cell r="A221" t="str">
            <v>RLMS</v>
          </cell>
          <cell r="B221" t="str">
            <v>Lighting Service Roadway VI</v>
          </cell>
          <cell r="C221">
            <v>30</v>
          </cell>
          <cell r="D221">
            <v>20</v>
          </cell>
          <cell r="E221" t="str">
            <v>A=ALF</v>
          </cell>
          <cell r="F221">
            <v>1</v>
          </cell>
          <cell r="G221">
            <v>39422</v>
          </cell>
          <cell r="H221">
            <v>240</v>
          </cell>
          <cell r="I221">
            <v>3</v>
          </cell>
          <cell r="J221">
            <v>1</v>
          </cell>
        </row>
        <row r="222">
          <cell r="A222" t="str">
            <v>RLMO</v>
          </cell>
          <cell r="B222" t="str">
            <v>Lighting Service Roadway VI</v>
          </cell>
          <cell r="C222">
            <v>30</v>
          </cell>
          <cell r="D222">
            <v>20</v>
          </cell>
          <cell r="E222" t="str">
            <v>R=MX</v>
          </cell>
          <cell r="F222">
            <v>1</v>
          </cell>
          <cell r="G222">
            <v>39606</v>
          </cell>
          <cell r="H222">
            <v>240</v>
          </cell>
          <cell r="I222">
            <v>3</v>
          </cell>
          <cell r="J222">
            <v>1</v>
          </cell>
        </row>
        <row r="223">
          <cell r="A223" t="str">
            <v>RLMO</v>
          </cell>
          <cell r="B223" t="str">
            <v>Lighting Service Roadway VI</v>
          </cell>
          <cell r="C223">
            <v>30</v>
          </cell>
          <cell r="D223">
            <v>20</v>
          </cell>
          <cell r="E223" t="str">
            <v>R=MX</v>
          </cell>
          <cell r="F223">
            <v>1</v>
          </cell>
          <cell r="G223">
            <v>39776</v>
          </cell>
          <cell r="H223">
            <v>240</v>
          </cell>
          <cell r="I223">
            <v>3</v>
          </cell>
          <cell r="J223">
            <v>4</v>
          </cell>
        </row>
        <row r="224">
          <cell r="A224" t="str">
            <v>RLPF</v>
          </cell>
          <cell r="B224" t="str">
            <v>Lighting Service Roadway VI</v>
          </cell>
          <cell r="C224">
            <v>30</v>
          </cell>
          <cell r="D224">
            <v>20</v>
          </cell>
          <cell r="E224" t="str">
            <v>R=MX</v>
          </cell>
          <cell r="F224">
            <v>1</v>
          </cell>
          <cell r="G224">
            <v>39871</v>
          </cell>
          <cell r="H224">
            <v>240</v>
          </cell>
          <cell r="I224">
            <v>3</v>
          </cell>
          <cell r="J224">
            <v>1</v>
          </cell>
        </row>
        <row r="225">
          <cell r="A225" t="str">
            <v>RLMO</v>
          </cell>
          <cell r="B225" t="str">
            <v>Lighting Service Roadway VI</v>
          </cell>
          <cell r="C225">
            <v>30</v>
          </cell>
          <cell r="D225">
            <v>20</v>
          </cell>
          <cell r="E225" t="str">
            <v>R=DXMS</v>
          </cell>
          <cell r="F225">
            <v>1</v>
          </cell>
          <cell r="H225">
            <v>240</v>
          </cell>
          <cell r="I225">
            <v>3</v>
          </cell>
          <cell r="J225">
            <v>2</v>
          </cell>
        </row>
        <row r="226">
          <cell r="A226" t="str">
            <v>RLMO</v>
          </cell>
          <cell r="B226" t="str">
            <v>Lighting Service Roadway VI</v>
          </cell>
          <cell r="C226">
            <v>30</v>
          </cell>
          <cell r="D226">
            <v>20</v>
          </cell>
          <cell r="E226" t="str">
            <v>R=AB1</v>
          </cell>
          <cell r="F226">
            <v>1</v>
          </cell>
          <cell r="H226">
            <v>120</v>
          </cell>
          <cell r="I226">
            <v>2</v>
          </cell>
          <cell r="J226">
            <v>2</v>
          </cell>
        </row>
        <row r="227">
          <cell r="A227" t="str">
            <v>RLMO</v>
          </cell>
          <cell r="B227" t="str">
            <v>Lighting Service Roadway VI</v>
          </cell>
          <cell r="C227">
            <v>30</v>
          </cell>
          <cell r="D227">
            <v>25</v>
          </cell>
          <cell r="E227" t="str">
            <v>R=TMS2S</v>
          </cell>
          <cell r="F227">
            <v>1</v>
          </cell>
          <cell r="H227">
            <v>240</v>
          </cell>
          <cell r="I227">
            <v>3</v>
          </cell>
          <cell r="J227">
            <v>1</v>
          </cell>
        </row>
        <row r="228">
          <cell r="A228" t="str">
            <v>RLMO</v>
          </cell>
          <cell r="B228" t="str">
            <v>Lighting Service Roadway VI</v>
          </cell>
          <cell r="C228">
            <v>30</v>
          </cell>
          <cell r="D228">
            <v>20</v>
          </cell>
          <cell r="E228" t="str">
            <v>R=J5SR</v>
          </cell>
          <cell r="F228">
            <v>1</v>
          </cell>
          <cell r="H228">
            <v>240</v>
          </cell>
          <cell r="I228">
            <v>3</v>
          </cell>
          <cell r="J228">
            <v>4</v>
          </cell>
        </row>
        <row r="229">
          <cell r="A229" t="str">
            <v>RLMO</v>
          </cell>
          <cell r="B229" t="str">
            <v>Lighting Service Roadway VI</v>
          </cell>
          <cell r="C229">
            <v>30</v>
          </cell>
          <cell r="D229">
            <v>20</v>
          </cell>
          <cell r="E229" t="str">
            <v>R=MS</v>
          </cell>
          <cell r="F229">
            <v>1</v>
          </cell>
          <cell r="H229">
            <v>240</v>
          </cell>
          <cell r="I229">
            <v>3</v>
          </cell>
          <cell r="J229">
            <v>9</v>
          </cell>
        </row>
        <row r="230">
          <cell r="A230" t="str">
            <v>RLMO</v>
          </cell>
          <cell r="B230" t="str">
            <v>Lighting Service Roadway VI</v>
          </cell>
          <cell r="C230">
            <v>30</v>
          </cell>
          <cell r="D230">
            <v>20</v>
          </cell>
          <cell r="E230" t="str">
            <v>R=J3S</v>
          </cell>
          <cell r="F230">
            <v>1</v>
          </cell>
          <cell r="H230">
            <v>240</v>
          </cell>
          <cell r="I230">
            <v>3</v>
          </cell>
          <cell r="J230">
            <v>4</v>
          </cell>
        </row>
        <row r="231">
          <cell r="A231" t="str">
            <v>RLMO</v>
          </cell>
          <cell r="B231" t="str">
            <v>Lighting Service Roadway VI</v>
          </cell>
          <cell r="C231">
            <v>30</v>
          </cell>
          <cell r="D231">
            <v>20</v>
          </cell>
          <cell r="E231" t="str">
            <v>R=AB1</v>
          </cell>
          <cell r="F231">
            <v>1</v>
          </cell>
          <cell r="G231">
            <v>38082</v>
          </cell>
          <cell r="H231">
            <v>240</v>
          </cell>
          <cell r="I231">
            <v>3</v>
          </cell>
          <cell r="J231">
            <v>1</v>
          </cell>
        </row>
        <row r="232">
          <cell r="A232" t="str">
            <v>RLMO</v>
          </cell>
          <cell r="B232" t="str">
            <v>Lighting Service Roadway VI</v>
          </cell>
          <cell r="C232">
            <v>30</v>
          </cell>
          <cell r="D232">
            <v>25</v>
          </cell>
          <cell r="E232" t="str">
            <v>R=A1D1</v>
          </cell>
          <cell r="F232">
            <v>1</v>
          </cell>
          <cell r="G232">
            <v>38084</v>
          </cell>
          <cell r="H232">
            <v>999</v>
          </cell>
          <cell r="I232">
            <v>3</v>
          </cell>
          <cell r="J232">
            <v>1</v>
          </cell>
        </row>
        <row r="233">
          <cell r="A233" t="str">
            <v>RLMO</v>
          </cell>
          <cell r="B233" t="str">
            <v>Lighting Service Roadway VI</v>
          </cell>
          <cell r="C233">
            <v>30</v>
          </cell>
          <cell r="D233">
            <v>20</v>
          </cell>
          <cell r="E233" t="str">
            <v>R=J5S</v>
          </cell>
          <cell r="F233">
            <v>1</v>
          </cell>
          <cell r="H233">
            <v>240</v>
          </cell>
          <cell r="I233">
            <v>3</v>
          </cell>
          <cell r="J233">
            <v>6</v>
          </cell>
        </row>
        <row r="234">
          <cell r="A234" t="str">
            <v>RLMO</v>
          </cell>
          <cell r="B234" t="str">
            <v>Lighting Service Roadway VI</v>
          </cell>
          <cell r="C234">
            <v>30</v>
          </cell>
          <cell r="D234">
            <v>20</v>
          </cell>
          <cell r="E234" t="str">
            <v>R=TMS2S</v>
          </cell>
          <cell r="F234">
            <v>1</v>
          </cell>
          <cell r="H234">
            <v>240</v>
          </cell>
          <cell r="I234">
            <v>3</v>
          </cell>
          <cell r="J234">
            <v>2</v>
          </cell>
        </row>
        <row r="235">
          <cell r="A235" t="str">
            <v>RLPF</v>
          </cell>
          <cell r="B235" t="str">
            <v>Lighting Service Roadway VI</v>
          </cell>
          <cell r="C235">
            <v>30</v>
          </cell>
          <cell r="D235">
            <v>25</v>
          </cell>
          <cell r="E235" t="str">
            <v>R=A1D1</v>
          </cell>
          <cell r="F235">
            <v>1</v>
          </cell>
          <cell r="G235">
            <v>36161</v>
          </cell>
          <cell r="H235">
            <v>999</v>
          </cell>
          <cell r="I235">
            <v>3</v>
          </cell>
          <cell r="J235">
            <v>1</v>
          </cell>
        </row>
        <row r="236">
          <cell r="A236" t="str">
            <v>RLMO</v>
          </cell>
          <cell r="B236" t="str">
            <v>Lighting Service Roadway VI</v>
          </cell>
          <cell r="C236">
            <v>30</v>
          </cell>
          <cell r="D236">
            <v>20</v>
          </cell>
          <cell r="E236" t="str">
            <v>R=AB1</v>
          </cell>
          <cell r="F236">
            <v>1</v>
          </cell>
          <cell r="G236">
            <v>36791</v>
          </cell>
          <cell r="H236">
            <v>240</v>
          </cell>
          <cell r="I236">
            <v>3</v>
          </cell>
          <cell r="J236">
            <v>1</v>
          </cell>
        </row>
        <row r="237">
          <cell r="A237" t="str">
            <v>RLMO</v>
          </cell>
          <cell r="B237" t="str">
            <v>Lighting Service Roadway VI</v>
          </cell>
          <cell r="C237">
            <v>30</v>
          </cell>
          <cell r="D237">
            <v>20</v>
          </cell>
          <cell r="E237" t="str">
            <v>R=AB1</v>
          </cell>
          <cell r="F237">
            <v>1</v>
          </cell>
          <cell r="G237">
            <v>37139</v>
          </cell>
          <cell r="H237">
            <v>240</v>
          </cell>
          <cell r="I237">
            <v>3</v>
          </cell>
          <cell r="J237">
            <v>1</v>
          </cell>
        </row>
        <row r="238">
          <cell r="A238" t="str">
            <v>RLMO</v>
          </cell>
          <cell r="B238" t="str">
            <v>Lighting Service Roadway VI</v>
          </cell>
          <cell r="C238">
            <v>30</v>
          </cell>
          <cell r="D238">
            <v>20</v>
          </cell>
          <cell r="E238" t="str">
            <v>R=AB1</v>
          </cell>
          <cell r="F238">
            <v>1</v>
          </cell>
          <cell r="G238">
            <v>37314</v>
          </cell>
          <cell r="H238">
            <v>240</v>
          </cell>
          <cell r="I238">
            <v>3</v>
          </cell>
          <cell r="J238">
            <v>1</v>
          </cell>
        </row>
        <row r="239">
          <cell r="A239" t="str">
            <v>RLMO</v>
          </cell>
          <cell r="B239" t="str">
            <v>Lighting Service Roadway VI</v>
          </cell>
          <cell r="C239">
            <v>30</v>
          </cell>
          <cell r="D239">
            <v>20</v>
          </cell>
          <cell r="E239" t="str">
            <v>R=AB1</v>
          </cell>
          <cell r="F239">
            <v>1</v>
          </cell>
          <cell r="G239">
            <v>38657</v>
          </cell>
          <cell r="H239">
            <v>240</v>
          </cell>
          <cell r="I239">
            <v>3</v>
          </cell>
          <cell r="J239">
            <v>2</v>
          </cell>
        </row>
        <row r="240">
          <cell r="A240" t="str">
            <v>RLMO</v>
          </cell>
          <cell r="B240" t="str">
            <v>Lighting Service Roadway VI</v>
          </cell>
          <cell r="C240">
            <v>30</v>
          </cell>
          <cell r="D240">
            <v>20</v>
          </cell>
          <cell r="E240" t="str">
            <v>R=AB1</v>
          </cell>
          <cell r="F240">
            <v>1</v>
          </cell>
          <cell r="G240">
            <v>38685</v>
          </cell>
          <cell r="H240">
            <v>240</v>
          </cell>
          <cell r="I240">
            <v>3</v>
          </cell>
          <cell r="J240">
            <v>4</v>
          </cell>
        </row>
        <row r="241">
          <cell r="A241" t="str">
            <v>RLMO</v>
          </cell>
          <cell r="B241" t="str">
            <v>Lighting Service Roadway VI</v>
          </cell>
          <cell r="C241">
            <v>30</v>
          </cell>
          <cell r="D241">
            <v>20</v>
          </cell>
          <cell r="E241" t="str">
            <v>R=AB1</v>
          </cell>
          <cell r="F241">
            <v>1</v>
          </cell>
          <cell r="G241">
            <v>39202</v>
          </cell>
          <cell r="H241">
            <v>240</v>
          </cell>
          <cell r="I241">
            <v>3</v>
          </cell>
          <cell r="J241">
            <v>1</v>
          </cell>
        </row>
        <row r="242">
          <cell r="A242" t="str">
            <v>RLMO</v>
          </cell>
          <cell r="B242" t="str">
            <v>Lighting Service Roadway VI</v>
          </cell>
          <cell r="C242">
            <v>30</v>
          </cell>
          <cell r="D242">
            <v>25</v>
          </cell>
          <cell r="E242" t="str">
            <v>R=A1D1</v>
          </cell>
          <cell r="F242">
            <v>1</v>
          </cell>
          <cell r="G242">
            <v>39637</v>
          </cell>
          <cell r="H242">
            <v>240</v>
          </cell>
          <cell r="I242">
            <v>3</v>
          </cell>
          <cell r="J242">
            <v>1</v>
          </cell>
        </row>
        <row r="243">
          <cell r="A243" t="str">
            <v>RLPF</v>
          </cell>
          <cell r="B243" t="str">
            <v>Lighting Service Roadway VI</v>
          </cell>
          <cell r="C243">
            <v>30</v>
          </cell>
          <cell r="D243">
            <v>20</v>
          </cell>
          <cell r="E243" t="str">
            <v>R=AB1</v>
          </cell>
          <cell r="F243">
            <v>1</v>
          </cell>
          <cell r="G243">
            <v>36503</v>
          </cell>
          <cell r="H243">
            <v>240</v>
          </cell>
          <cell r="I243">
            <v>3</v>
          </cell>
          <cell r="J243">
            <v>1</v>
          </cell>
        </row>
        <row r="244">
          <cell r="A244" t="str">
            <v>RLMO</v>
          </cell>
          <cell r="B244" t="str">
            <v>Lighting Service Roadway VI</v>
          </cell>
          <cell r="C244">
            <v>30</v>
          </cell>
          <cell r="D244">
            <v>20</v>
          </cell>
          <cell r="E244" t="str">
            <v>R=AB1</v>
          </cell>
          <cell r="F244">
            <v>1</v>
          </cell>
          <cell r="G244">
            <v>38715</v>
          </cell>
          <cell r="H244">
            <v>240</v>
          </cell>
          <cell r="I244">
            <v>3</v>
          </cell>
          <cell r="J244">
            <v>2</v>
          </cell>
        </row>
        <row r="245">
          <cell r="A245" t="str">
            <v>RLMO</v>
          </cell>
          <cell r="B245" t="str">
            <v>Lighting Service Roadway VI</v>
          </cell>
          <cell r="C245">
            <v>30</v>
          </cell>
          <cell r="D245">
            <v>25</v>
          </cell>
          <cell r="E245" t="str">
            <v>R=A1D1</v>
          </cell>
          <cell r="F245">
            <v>1</v>
          </cell>
          <cell r="G245">
            <v>38875</v>
          </cell>
          <cell r="H245">
            <v>240</v>
          </cell>
          <cell r="I245">
            <v>3</v>
          </cell>
          <cell r="J245">
            <v>1</v>
          </cell>
        </row>
        <row r="246">
          <cell r="A246" t="str">
            <v>RLPF</v>
          </cell>
          <cell r="B246" t="str">
            <v>Lighting Service Roadway VI</v>
          </cell>
          <cell r="C246">
            <v>30</v>
          </cell>
          <cell r="D246">
            <v>20</v>
          </cell>
          <cell r="E246" t="str">
            <v>R=AB1</v>
          </cell>
          <cell r="F246">
            <v>1</v>
          </cell>
          <cell r="G246">
            <v>39247</v>
          </cell>
          <cell r="H246">
            <v>240</v>
          </cell>
          <cell r="I246">
            <v>3</v>
          </cell>
          <cell r="J246">
            <v>1</v>
          </cell>
        </row>
        <row r="247">
          <cell r="A247" t="str">
            <v>RLMO</v>
          </cell>
          <cell r="B247" t="str">
            <v>Lighting Service Roadway VI</v>
          </cell>
          <cell r="C247">
            <v>30</v>
          </cell>
          <cell r="D247">
            <v>20</v>
          </cell>
          <cell r="E247" t="str">
            <v>A=ALF</v>
          </cell>
          <cell r="F247">
            <v>1</v>
          </cell>
          <cell r="G247">
            <v>39575</v>
          </cell>
          <cell r="H247">
            <v>240</v>
          </cell>
          <cell r="I247">
            <v>3</v>
          </cell>
          <cell r="J247">
            <v>3</v>
          </cell>
        </row>
        <row r="248">
          <cell r="A248" t="str">
            <v>RLMS</v>
          </cell>
          <cell r="B248" t="str">
            <v>Lighting Service Roadway VI</v>
          </cell>
          <cell r="C248">
            <v>30</v>
          </cell>
          <cell r="D248">
            <v>20</v>
          </cell>
          <cell r="E248" t="str">
            <v>R=AB1</v>
          </cell>
          <cell r="F248">
            <v>1</v>
          </cell>
          <cell r="H248">
            <v>240</v>
          </cell>
          <cell r="I248">
            <v>3</v>
          </cell>
          <cell r="J248">
            <v>7</v>
          </cell>
        </row>
        <row r="249">
          <cell r="A249" t="str">
            <v>RLMO</v>
          </cell>
          <cell r="B249" t="str">
            <v>Lighting Service Roadway VI</v>
          </cell>
          <cell r="C249">
            <v>30</v>
          </cell>
          <cell r="D249">
            <v>20</v>
          </cell>
          <cell r="E249" t="str">
            <v>R=MS</v>
          </cell>
          <cell r="F249">
            <v>1</v>
          </cell>
          <cell r="H249">
            <v>240</v>
          </cell>
          <cell r="I249">
            <v>3</v>
          </cell>
          <cell r="J249">
            <v>2</v>
          </cell>
        </row>
        <row r="250">
          <cell r="A250" t="str">
            <v>RLMO</v>
          </cell>
          <cell r="B250" t="str">
            <v>Lighting Service Roadway VI</v>
          </cell>
          <cell r="C250">
            <v>30</v>
          </cell>
          <cell r="D250">
            <v>20</v>
          </cell>
          <cell r="E250" t="str">
            <v>R=AB1</v>
          </cell>
          <cell r="F250">
            <v>1</v>
          </cell>
          <cell r="G250">
            <v>38230</v>
          </cell>
          <cell r="H250">
            <v>240</v>
          </cell>
          <cell r="I250">
            <v>3</v>
          </cell>
          <cell r="J250">
            <v>4</v>
          </cell>
        </row>
        <row r="251">
          <cell r="A251" t="str">
            <v>RLMO</v>
          </cell>
          <cell r="B251" t="str">
            <v>Lighting Service Roadway VI</v>
          </cell>
          <cell r="C251">
            <v>30</v>
          </cell>
          <cell r="D251">
            <v>25</v>
          </cell>
          <cell r="E251" t="str">
            <v>R=A1D1</v>
          </cell>
          <cell r="F251">
            <v>1</v>
          </cell>
          <cell r="G251">
            <v>38377</v>
          </cell>
          <cell r="H251">
            <v>240</v>
          </cell>
          <cell r="I251">
            <v>3</v>
          </cell>
          <cell r="J251">
            <v>1</v>
          </cell>
        </row>
        <row r="252">
          <cell r="A252" t="str">
            <v>RLMO</v>
          </cell>
          <cell r="B252" t="str">
            <v>Lighting Service Roadway VI</v>
          </cell>
          <cell r="C252">
            <v>30</v>
          </cell>
          <cell r="D252">
            <v>20</v>
          </cell>
          <cell r="E252" t="str">
            <v>R=AB1</v>
          </cell>
          <cell r="F252">
            <v>1</v>
          </cell>
          <cell r="G252">
            <v>38531</v>
          </cell>
          <cell r="H252">
            <v>240</v>
          </cell>
          <cell r="I252">
            <v>3</v>
          </cell>
          <cell r="J252">
            <v>2</v>
          </cell>
        </row>
        <row r="253">
          <cell r="A253" t="str">
            <v>RLMO</v>
          </cell>
          <cell r="B253" t="str">
            <v>Lighting Service Roadway VI</v>
          </cell>
          <cell r="C253">
            <v>30</v>
          </cell>
          <cell r="D253">
            <v>20</v>
          </cell>
          <cell r="E253" t="str">
            <v>R=AB1</v>
          </cell>
          <cell r="F253">
            <v>1</v>
          </cell>
          <cell r="G253">
            <v>38356</v>
          </cell>
          <cell r="H253">
            <v>240</v>
          </cell>
          <cell r="I253">
            <v>3</v>
          </cell>
          <cell r="J253">
            <v>1</v>
          </cell>
        </row>
        <row r="254">
          <cell r="A254" t="str">
            <v>RLMO</v>
          </cell>
          <cell r="B254" t="str">
            <v>Lighting Service Roadway VI</v>
          </cell>
          <cell r="C254">
            <v>30</v>
          </cell>
          <cell r="D254">
            <v>20</v>
          </cell>
          <cell r="E254" t="str">
            <v>R=AB1</v>
          </cell>
          <cell r="F254">
            <v>1</v>
          </cell>
          <cell r="G254">
            <v>38569</v>
          </cell>
          <cell r="H254">
            <v>240</v>
          </cell>
          <cell r="I254">
            <v>3</v>
          </cell>
          <cell r="J254">
            <v>1</v>
          </cell>
        </row>
        <row r="255">
          <cell r="A255" t="str">
            <v>RLMO</v>
          </cell>
          <cell r="B255" t="str">
            <v>Lighting Service Roadway VI</v>
          </cell>
          <cell r="C255">
            <v>30</v>
          </cell>
          <cell r="D255">
            <v>20</v>
          </cell>
          <cell r="E255" t="str">
            <v>R=AB1</v>
          </cell>
          <cell r="F255">
            <v>1</v>
          </cell>
          <cell r="G255">
            <v>36746</v>
          </cell>
          <cell r="H255">
            <v>240</v>
          </cell>
          <cell r="I255">
            <v>3</v>
          </cell>
          <cell r="J255">
            <v>1</v>
          </cell>
        </row>
        <row r="256">
          <cell r="A256" t="str">
            <v>RLMO</v>
          </cell>
          <cell r="B256" t="str">
            <v>Lighting Service Roadway VI</v>
          </cell>
          <cell r="C256">
            <v>30</v>
          </cell>
          <cell r="D256">
            <v>20</v>
          </cell>
          <cell r="E256" t="str">
            <v>R=AB1</v>
          </cell>
          <cell r="F256">
            <v>1</v>
          </cell>
          <cell r="G256">
            <v>36956</v>
          </cell>
          <cell r="H256">
            <v>240</v>
          </cell>
          <cell r="I256">
            <v>3</v>
          </cell>
          <cell r="J256">
            <v>3</v>
          </cell>
        </row>
        <row r="257">
          <cell r="A257" t="str">
            <v>RLMO</v>
          </cell>
          <cell r="B257" t="str">
            <v>Lighting Service Roadway VI</v>
          </cell>
          <cell r="C257">
            <v>30</v>
          </cell>
          <cell r="D257">
            <v>20</v>
          </cell>
          <cell r="E257" t="str">
            <v>R=AB1</v>
          </cell>
          <cell r="F257">
            <v>1</v>
          </cell>
          <cell r="G257">
            <v>37095</v>
          </cell>
          <cell r="H257">
            <v>240</v>
          </cell>
          <cell r="I257">
            <v>3</v>
          </cell>
          <cell r="J257">
            <v>1</v>
          </cell>
        </row>
        <row r="258">
          <cell r="A258" t="str">
            <v>RLPF</v>
          </cell>
          <cell r="B258" t="str">
            <v>Lighting Service Roadway VI</v>
          </cell>
          <cell r="C258">
            <v>30</v>
          </cell>
          <cell r="D258">
            <v>20</v>
          </cell>
          <cell r="E258" t="str">
            <v>R=AB1</v>
          </cell>
          <cell r="F258">
            <v>1</v>
          </cell>
          <cell r="G258">
            <v>37139</v>
          </cell>
          <cell r="H258">
            <v>240</v>
          </cell>
          <cell r="I258">
            <v>3</v>
          </cell>
          <cell r="J258">
            <v>1</v>
          </cell>
        </row>
        <row r="259">
          <cell r="A259" t="str">
            <v>RLMO</v>
          </cell>
          <cell r="B259" t="str">
            <v>Lighting Service Roadway VI</v>
          </cell>
          <cell r="C259">
            <v>30</v>
          </cell>
          <cell r="D259">
            <v>20</v>
          </cell>
          <cell r="E259" t="str">
            <v>R=AB1</v>
          </cell>
          <cell r="F259">
            <v>1</v>
          </cell>
          <cell r="G259">
            <v>37503</v>
          </cell>
          <cell r="H259">
            <v>240</v>
          </cell>
          <cell r="I259">
            <v>3</v>
          </cell>
          <cell r="J259">
            <v>1</v>
          </cell>
        </row>
        <row r="260">
          <cell r="A260" t="str">
            <v>RLMS</v>
          </cell>
          <cell r="B260" t="str">
            <v>Lighting Service Roadway VI</v>
          </cell>
          <cell r="C260">
            <v>30</v>
          </cell>
          <cell r="D260">
            <v>25</v>
          </cell>
          <cell r="E260" t="str">
            <v>R=A1D1</v>
          </cell>
          <cell r="F260">
            <v>1</v>
          </cell>
          <cell r="G260">
            <v>38727</v>
          </cell>
          <cell r="H260">
            <v>999</v>
          </cell>
          <cell r="I260">
            <v>3</v>
          </cell>
          <cell r="J260">
            <v>1</v>
          </cell>
        </row>
        <row r="261">
          <cell r="A261" t="str">
            <v>RLMO</v>
          </cell>
          <cell r="B261" t="str">
            <v>Lighting Service Roadway VI</v>
          </cell>
          <cell r="C261">
            <v>30</v>
          </cell>
          <cell r="D261">
            <v>20</v>
          </cell>
          <cell r="E261" t="str">
            <v>R=MX</v>
          </cell>
          <cell r="F261">
            <v>1</v>
          </cell>
          <cell r="G261">
            <v>39745</v>
          </cell>
          <cell r="H261">
            <v>240</v>
          </cell>
          <cell r="I261">
            <v>3</v>
          </cell>
          <cell r="J261">
            <v>1</v>
          </cell>
        </row>
        <row r="262">
          <cell r="A262" t="str">
            <v>RLMO</v>
          </cell>
          <cell r="B262" t="str">
            <v>Lighting Service Roadway VI</v>
          </cell>
          <cell r="C262">
            <v>30</v>
          </cell>
          <cell r="D262">
            <v>20</v>
          </cell>
          <cell r="E262" t="str">
            <v>R=A1D1</v>
          </cell>
          <cell r="F262">
            <v>1</v>
          </cell>
          <cell r="H262">
            <v>240</v>
          </cell>
          <cell r="I262">
            <v>3</v>
          </cell>
          <cell r="J262">
            <v>4</v>
          </cell>
        </row>
        <row r="263">
          <cell r="A263" t="str">
            <v>RLMO</v>
          </cell>
          <cell r="B263" t="str">
            <v>Lighting Service Roadway VI</v>
          </cell>
          <cell r="C263">
            <v>30</v>
          </cell>
          <cell r="D263">
            <v>20</v>
          </cell>
          <cell r="E263" t="str">
            <v>R=MS</v>
          </cell>
          <cell r="F263">
            <v>1</v>
          </cell>
          <cell r="H263">
            <v>240</v>
          </cell>
          <cell r="I263">
            <v>3</v>
          </cell>
          <cell r="J263">
            <v>24</v>
          </cell>
        </row>
        <row r="264">
          <cell r="A264" t="str">
            <v>RLMO</v>
          </cell>
          <cell r="B264" t="str">
            <v>Lighting Service Roadway VI</v>
          </cell>
          <cell r="C264">
            <v>30</v>
          </cell>
          <cell r="D264">
            <v>20</v>
          </cell>
          <cell r="E264" t="str">
            <v>R=AB1</v>
          </cell>
          <cell r="F264">
            <v>1</v>
          </cell>
          <cell r="H264">
            <v>240</v>
          </cell>
          <cell r="I264">
            <v>3</v>
          </cell>
          <cell r="J264">
            <v>19</v>
          </cell>
        </row>
        <row r="265">
          <cell r="A265" t="str">
            <v>RLMO</v>
          </cell>
          <cell r="B265" t="str">
            <v>Lighting Service Roadway VI</v>
          </cell>
          <cell r="C265">
            <v>30</v>
          </cell>
          <cell r="D265">
            <v>20</v>
          </cell>
          <cell r="E265" t="str">
            <v>R=AB1</v>
          </cell>
          <cell r="F265">
            <v>1</v>
          </cell>
          <cell r="G265">
            <v>38139</v>
          </cell>
          <cell r="H265">
            <v>240</v>
          </cell>
          <cell r="I265">
            <v>3</v>
          </cell>
          <cell r="J265">
            <v>2</v>
          </cell>
        </row>
        <row r="266">
          <cell r="A266" t="str">
            <v>RLMO</v>
          </cell>
          <cell r="B266" t="str">
            <v>Lighting Service Roadway VI</v>
          </cell>
          <cell r="C266">
            <v>30</v>
          </cell>
          <cell r="D266">
            <v>20</v>
          </cell>
          <cell r="E266" t="str">
            <v>R=AB1</v>
          </cell>
          <cell r="F266">
            <v>1</v>
          </cell>
          <cell r="G266">
            <v>38601</v>
          </cell>
          <cell r="H266">
            <v>240</v>
          </cell>
          <cell r="I266">
            <v>3</v>
          </cell>
          <cell r="J266">
            <v>2</v>
          </cell>
        </row>
        <row r="267">
          <cell r="A267" t="str">
            <v>RLMO</v>
          </cell>
          <cell r="B267" t="str">
            <v>Lighting Service Roadway VI</v>
          </cell>
          <cell r="C267">
            <v>30</v>
          </cell>
          <cell r="D267">
            <v>20</v>
          </cell>
          <cell r="E267" t="str">
            <v>R=AB1</v>
          </cell>
          <cell r="F267">
            <v>1</v>
          </cell>
          <cell r="G267">
            <v>38454</v>
          </cell>
          <cell r="H267">
            <v>240</v>
          </cell>
          <cell r="I267">
            <v>3</v>
          </cell>
          <cell r="J267">
            <v>1</v>
          </cell>
        </row>
        <row r="268">
          <cell r="A268" t="str">
            <v>RLMO</v>
          </cell>
          <cell r="B268" t="str">
            <v>Lighting Service Roadway VI</v>
          </cell>
          <cell r="C268">
            <v>30</v>
          </cell>
          <cell r="D268">
            <v>25</v>
          </cell>
          <cell r="E268" t="str">
            <v>R=A1D1</v>
          </cell>
          <cell r="F268">
            <v>1</v>
          </cell>
          <cell r="H268">
            <v>999</v>
          </cell>
          <cell r="I268">
            <v>3</v>
          </cell>
          <cell r="J268">
            <v>1</v>
          </cell>
        </row>
        <row r="269">
          <cell r="A269" t="str">
            <v>RLMO</v>
          </cell>
          <cell r="B269" t="str">
            <v>Lighting Service Roadway VI</v>
          </cell>
          <cell r="C269">
            <v>30</v>
          </cell>
          <cell r="D269">
            <v>20</v>
          </cell>
          <cell r="E269" t="str">
            <v>R=AB1</v>
          </cell>
          <cell r="F269">
            <v>1</v>
          </cell>
          <cell r="G269">
            <v>36412</v>
          </cell>
          <cell r="H269">
            <v>240</v>
          </cell>
          <cell r="I269">
            <v>3</v>
          </cell>
          <cell r="J269">
            <v>1</v>
          </cell>
        </row>
        <row r="270">
          <cell r="A270" t="str">
            <v>RLMO</v>
          </cell>
          <cell r="B270" t="str">
            <v>Lighting Service Roadway VI</v>
          </cell>
          <cell r="C270">
            <v>30</v>
          </cell>
          <cell r="D270">
            <v>20</v>
          </cell>
          <cell r="E270" t="str">
            <v>R=AB1</v>
          </cell>
          <cell r="F270">
            <v>1</v>
          </cell>
          <cell r="G270">
            <v>39017</v>
          </cell>
          <cell r="H270">
            <v>240</v>
          </cell>
          <cell r="I270">
            <v>3</v>
          </cell>
          <cell r="J270">
            <v>1</v>
          </cell>
        </row>
        <row r="271">
          <cell r="A271" t="str">
            <v>RLMS</v>
          </cell>
          <cell r="B271" t="str">
            <v>Lighting Service Roadway VI</v>
          </cell>
          <cell r="C271">
            <v>30</v>
          </cell>
          <cell r="D271">
            <v>20</v>
          </cell>
          <cell r="E271" t="str">
            <v>A=ALF</v>
          </cell>
          <cell r="F271">
            <v>1</v>
          </cell>
          <cell r="G271">
            <v>39454</v>
          </cell>
          <cell r="H271">
            <v>240</v>
          </cell>
          <cell r="I271">
            <v>3</v>
          </cell>
          <cell r="J271">
            <v>1</v>
          </cell>
        </row>
        <row r="272">
          <cell r="A272" t="str">
            <v>RLMO</v>
          </cell>
          <cell r="B272" t="str">
            <v>Lighting Service Roadway VI</v>
          </cell>
          <cell r="C272">
            <v>30</v>
          </cell>
          <cell r="D272">
            <v>20</v>
          </cell>
          <cell r="E272" t="str">
            <v>A=ALF</v>
          </cell>
          <cell r="F272">
            <v>1</v>
          </cell>
          <cell r="G272">
            <v>39487</v>
          </cell>
          <cell r="H272">
            <v>240</v>
          </cell>
          <cell r="I272">
            <v>3</v>
          </cell>
          <cell r="J272">
            <v>2</v>
          </cell>
        </row>
        <row r="273">
          <cell r="A273" t="str">
            <v>RLPF</v>
          </cell>
          <cell r="B273" t="str">
            <v>Lighting Service Roadway VI</v>
          </cell>
          <cell r="C273">
            <v>50</v>
          </cell>
          <cell r="D273">
            <v>20</v>
          </cell>
          <cell r="E273" t="str">
            <v>R=TMSE</v>
          </cell>
          <cell r="F273">
            <v>1</v>
          </cell>
          <cell r="H273">
            <v>240</v>
          </cell>
          <cell r="I273">
            <v>3</v>
          </cell>
          <cell r="J273">
            <v>1</v>
          </cell>
        </row>
        <row r="274">
          <cell r="J274">
            <v>585</v>
          </cell>
        </row>
        <row r="276">
          <cell r="A276" t="str">
            <v>RLPF</v>
          </cell>
          <cell r="B276" t="str">
            <v>Lighting Service Roadway VI</v>
          </cell>
          <cell r="C276">
            <v>2.5</v>
          </cell>
          <cell r="D276">
            <v>20</v>
          </cell>
          <cell r="E276" t="str">
            <v>R=A1D</v>
          </cell>
          <cell r="F276">
            <v>3</v>
          </cell>
          <cell r="G276">
            <v>38034</v>
          </cell>
          <cell r="H276">
            <v>999</v>
          </cell>
          <cell r="I276">
            <v>3</v>
          </cell>
          <cell r="J276">
            <v>1</v>
          </cell>
        </row>
        <row r="277">
          <cell r="A277" t="str">
            <v>RLPF</v>
          </cell>
          <cell r="B277" t="str">
            <v>Lighting Service Roadway VI</v>
          </cell>
          <cell r="C277">
            <v>2.5</v>
          </cell>
          <cell r="D277">
            <v>20</v>
          </cell>
          <cell r="E277" t="str">
            <v>R=A1D</v>
          </cell>
          <cell r="F277">
            <v>3</v>
          </cell>
          <cell r="H277">
            <v>999</v>
          </cell>
          <cell r="I277">
            <v>4</v>
          </cell>
          <cell r="J277">
            <v>1</v>
          </cell>
        </row>
        <row r="278">
          <cell r="A278" t="str">
            <v>RLMO</v>
          </cell>
          <cell r="B278" t="str">
            <v>Lighting Service Roadway VI</v>
          </cell>
          <cell r="C278">
            <v>2.5</v>
          </cell>
          <cell r="D278">
            <v>20</v>
          </cell>
          <cell r="E278" t="str">
            <v>R=A1D</v>
          </cell>
          <cell r="F278">
            <v>3</v>
          </cell>
          <cell r="G278">
            <v>36526</v>
          </cell>
          <cell r="H278">
            <v>999</v>
          </cell>
          <cell r="I278">
            <v>3</v>
          </cell>
          <cell r="J278">
            <v>1</v>
          </cell>
        </row>
        <row r="279">
          <cell r="A279" t="str">
            <v>RLPF</v>
          </cell>
          <cell r="B279" t="str">
            <v>Lighting Service Roadway VI</v>
          </cell>
          <cell r="C279">
            <v>2.5</v>
          </cell>
          <cell r="D279">
            <v>25</v>
          </cell>
          <cell r="E279" t="str">
            <v>R=A1D</v>
          </cell>
          <cell r="F279">
            <v>3</v>
          </cell>
          <cell r="H279">
            <v>999</v>
          </cell>
          <cell r="I279">
            <v>4</v>
          </cell>
          <cell r="J279">
            <v>1</v>
          </cell>
        </row>
        <row r="280">
          <cell r="A280" t="str">
            <v>RLPF</v>
          </cell>
          <cell r="B280" t="str">
            <v>Lighting Service Roadway VI</v>
          </cell>
          <cell r="C280">
            <v>2.5</v>
          </cell>
          <cell r="D280">
            <v>20</v>
          </cell>
          <cell r="E280" t="str">
            <v>R=K5WA</v>
          </cell>
          <cell r="F280">
            <v>3</v>
          </cell>
          <cell r="H280">
            <v>277</v>
          </cell>
          <cell r="I280">
            <v>4</v>
          </cell>
          <cell r="J280">
            <v>1</v>
          </cell>
        </row>
        <row r="281">
          <cell r="A281" t="str">
            <v>RLPF</v>
          </cell>
          <cell r="B281" t="str">
            <v>Lighting Service Roadway VI</v>
          </cell>
          <cell r="C281">
            <v>2.5</v>
          </cell>
          <cell r="D281">
            <v>20</v>
          </cell>
          <cell r="E281" t="str">
            <v>R=A1D1</v>
          </cell>
          <cell r="F281">
            <v>3</v>
          </cell>
          <cell r="H281">
            <v>999</v>
          </cell>
          <cell r="I281">
            <v>3</v>
          </cell>
          <cell r="J281">
            <v>1</v>
          </cell>
        </row>
        <row r="282">
          <cell r="A282" t="str">
            <v>RLPF</v>
          </cell>
          <cell r="B282" t="str">
            <v>Lighting Service Roadway VI</v>
          </cell>
          <cell r="C282">
            <v>2.5</v>
          </cell>
          <cell r="D282">
            <v>20</v>
          </cell>
          <cell r="E282" t="str">
            <v>R=A1D</v>
          </cell>
          <cell r="F282">
            <v>3</v>
          </cell>
          <cell r="H282">
            <v>999</v>
          </cell>
          <cell r="I282">
            <v>4</v>
          </cell>
          <cell r="J282">
            <v>1</v>
          </cell>
        </row>
        <row r="283">
          <cell r="A283" t="str">
            <v>RLPF</v>
          </cell>
          <cell r="B283" t="str">
            <v>Lighting Service Roadway VI</v>
          </cell>
          <cell r="C283">
            <v>2.5</v>
          </cell>
          <cell r="D283">
            <v>25</v>
          </cell>
          <cell r="E283" t="str">
            <v>R=A1D</v>
          </cell>
          <cell r="F283">
            <v>3</v>
          </cell>
          <cell r="G283">
            <v>37042</v>
          </cell>
          <cell r="H283">
            <v>277</v>
          </cell>
          <cell r="I283">
            <v>4</v>
          </cell>
          <cell r="J283">
            <v>1</v>
          </cell>
        </row>
        <row r="284">
          <cell r="A284" t="str">
            <v>RLPF</v>
          </cell>
          <cell r="B284" t="str">
            <v>Lighting Service Roadway VI</v>
          </cell>
          <cell r="C284">
            <v>2.5</v>
          </cell>
          <cell r="D284">
            <v>20</v>
          </cell>
          <cell r="E284" t="str">
            <v>R=A1D</v>
          </cell>
          <cell r="F284">
            <v>3</v>
          </cell>
          <cell r="G284">
            <v>36161</v>
          </cell>
          <cell r="H284">
            <v>999</v>
          </cell>
          <cell r="I284">
            <v>3</v>
          </cell>
          <cell r="J284">
            <v>1</v>
          </cell>
        </row>
        <row r="285">
          <cell r="A285" t="str">
            <v>RLPF</v>
          </cell>
          <cell r="B285" t="str">
            <v>Lighting Service Roadway VI</v>
          </cell>
          <cell r="C285">
            <v>2.5</v>
          </cell>
          <cell r="D285">
            <v>20</v>
          </cell>
          <cell r="E285" t="str">
            <v>R=A1D</v>
          </cell>
          <cell r="F285">
            <v>3</v>
          </cell>
          <cell r="H285">
            <v>999</v>
          </cell>
          <cell r="I285">
            <v>4</v>
          </cell>
          <cell r="J285">
            <v>1</v>
          </cell>
        </row>
        <row r="286">
          <cell r="J286">
            <v>10</v>
          </cell>
        </row>
        <row r="288">
          <cell r="A288" t="str">
            <v>RLMS</v>
          </cell>
          <cell r="B288" t="str">
            <v>Lighting Service Roadway VI</v>
          </cell>
          <cell r="C288">
            <v>30</v>
          </cell>
          <cell r="D288">
            <v>20</v>
          </cell>
          <cell r="E288" t="str">
            <v>R=A1D</v>
          </cell>
          <cell r="F288">
            <v>3</v>
          </cell>
          <cell r="H288">
            <v>999</v>
          </cell>
          <cell r="I288">
            <v>3</v>
          </cell>
          <cell r="J288">
            <v>1</v>
          </cell>
        </row>
        <row r="289">
          <cell r="A289" t="str">
            <v>RLMS</v>
          </cell>
          <cell r="B289" t="str">
            <v>Lighting Service Roadway VI</v>
          </cell>
          <cell r="C289">
            <v>30</v>
          </cell>
          <cell r="D289">
            <v>25</v>
          </cell>
          <cell r="E289" t="str">
            <v>R=A1D</v>
          </cell>
          <cell r="F289">
            <v>3</v>
          </cell>
          <cell r="G289">
            <v>38993</v>
          </cell>
          <cell r="H289">
            <v>999</v>
          </cell>
          <cell r="I289">
            <v>4</v>
          </cell>
          <cell r="J289">
            <v>1</v>
          </cell>
        </row>
        <row r="290">
          <cell r="A290" t="str">
            <v>RLMO</v>
          </cell>
          <cell r="B290" t="str">
            <v>Lighting Service Roadway VI</v>
          </cell>
          <cell r="C290">
            <v>30</v>
          </cell>
          <cell r="D290">
            <v>20</v>
          </cell>
          <cell r="E290" t="str">
            <v>R=A1D</v>
          </cell>
          <cell r="F290">
            <v>3</v>
          </cell>
          <cell r="G290">
            <v>36928</v>
          </cell>
          <cell r="H290">
            <v>999</v>
          </cell>
          <cell r="I290">
            <v>4</v>
          </cell>
          <cell r="J290">
            <v>1</v>
          </cell>
        </row>
        <row r="291">
          <cell r="A291" t="str">
            <v>RLPF</v>
          </cell>
          <cell r="B291" t="str">
            <v>Lighting Service Roadway VI</v>
          </cell>
          <cell r="C291">
            <v>30</v>
          </cell>
          <cell r="D291">
            <v>25</v>
          </cell>
          <cell r="E291" t="str">
            <v>R=A1D</v>
          </cell>
          <cell r="F291">
            <v>3</v>
          </cell>
          <cell r="G291">
            <v>35796</v>
          </cell>
          <cell r="H291">
            <v>999</v>
          </cell>
          <cell r="I291">
            <v>3</v>
          </cell>
          <cell r="J291">
            <v>1</v>
          </cell>
        </row>
        <row r="292">
          <cell r="A292" t="str">
            <v>RLPF</v>
          </cell>
          <cell r="B292" t="str">
            <v>Lighting Service Roadway VI</v>
          </cell>
          <cell r="C292">
            <v>30</v>
          </cell>
          <cell r="D292">
            <v>20</v>
          </cell>
          <cell r="E292" t="str">
            <v>R=A1D</v>
          </cell>
          <cell r="F292">
            <v>3</v>
          </cell>
          <cell r="H292">
            <v>999</v>
          </cell>
          <cell r="I292">
            <v>3</v>
          </cell>
          <cell r="J292">
            <v>1</v>
          </cell>
        </row>
        <row r="293">
          <cell r="A293" t="str">
            <v>RLMO</v>
          </cell>
          <cell r="B293" t="str">
            <v>Lighting Service Roadway VI</v>
          </cell>
          <cell r="C293">
            <v>30</v>
          </cell>
          <cell r="D293">
            <v>20</v>
          </cell>
          <cell r="E293" t="str">
            <v>R=A1D</v>
          </cell>
          <cell r="F293">
            <v>3</v>
          </cell>
          <cell r="G293">
            <v>36404</v>
          </cell>
          <cell r="H293">
            <v>999</v>
          </cell>
          <cell r="I293">
            <v>3</v>
          </cell>
          <cell r="J293">
            <v>1</v>
          </cell>
        </row>
        <row r="294">
          <cell r="A294" t="str">
            <v>RLPF</v>
          </cell>
          <cell r="B294" t="str">
            <v>Lighting Service Roadway VI</v>
          </cell>
          <cell r="C294">
            <v>30</v>
          </cell>
          <cell r="D294">
            <v>20</v>
          </cell>
          <cell r="E294" t="str">
            <v>R=ABS8</v>
          </cell>
          <cell r="F294">
            <v>3</v>
          </cell>
          <cell r="G294">
            <v>36525</v>
          </cell>
          <cell r="H294">
            <v>277</v>
          </cell>
          <cell r="I294">
            <v>4</v>
          </cell>
          <cell r="J294">
            <v>1</v>
          </cell>
        </row>
        <row r="295">
          <cell r="A295" t="str">
            <v>RLPF</v>
          </cell>
          <cell r="B295" t="str">
            <v>Lighting Service Roadway VI</v>
          </cell>
          <cell r="C295">
            <v>50</v>
          </cell>
          <cell r="D295">
            <v>25</v>
          </cell>
          <cell r="E295" t="str">
            <v>R=A1R</v>
          </cell>
          <cell r="F295">
            <v>3</v>
          </cell>
          <cell r="G295">
            <v>39351</v>
          </cell>
          <cell r="H295">
            <v>999</v>
          </cell>
          <cell r="I295">
            <v>4</v>
          </cell>
          <cell r="J295">
            <v>1</v>
          </cell>
        </row>
        <row r="296">
          <cell r="J296">
            <v>8</v>
          </cell>
        </row>
        <row r="298">
          <cell r="A298" t="str">
            <v>PSEI</v>
          </cell>
          <cell r="B298" t="str">
            <v>Primary Service w/IDR</v>
          </cell>
          <cell r="C298">
            <v>2.5</v>
          </cell>
          <cell r="D298">
            <v>29</v>
          </cell>
          <cell r="E298" t="str">
            <v>P=A1RL</v>
          </cell>
          <cell r="F298">
            <v>3</v>
          </cell>
          <cell r="G298">
            <v>38636</v>
          </cell>
          <cell r="H298">
            <v>999</v>
          </cell>
          <cell r="I298">
            <v>4</v>
          </cell>
          <cell r="J298">
            <v>1</v>
          </cell>
        </row>
        <row r="299">
          <cell r="A299" t="str">
            <v>PSGI</v>
          </cell>
          <cell r="B299" t="str">
            <v>Primary Service w/IDR</v>
          </cell>
          <cell r="C299">
            <v>2.5</v>
          </cell>
          <cell r="D299">
            <v>25</v>
          </cell>
          <cell r="E299" t="str">
            <v>P=A1RL</v>
          </cell>
          <cell r="F299">
            <v>3</v>
          </cell>
          <cell r="G299">
            <v>38636</v>
          </cell>
          <cell r="H299">
            <v>999</v>
          </cell>
          <cell r="I299">
            <v>4</v>
          </cell>
          <cell r="J299">
            <v>1</v>
          </cell>
        </row>
        <row r="300">
          <cell r="A300" t="str">
            <v>PSLI</v>
          </cell>
          <cell r="B300" t="str">
            <v>Primary Service w/IDR</v>
          </cell>
          <cell r="C300">
            <v>2.5</v>
          </cell>
          <cell r="D300">
            <v>25</v>
          </cell>
          <cell r="E300" t="str">
            <v>P=A1RL</v>
          </cell>
          <cell r="F300">
            <v>3</v>
          </cell>
          <cell r="G300">
            <v>39343</v>
          </cell>
          <cell r="H300">
            <v>999</v>
          </cell>
          <cell r="I300">
            <v>4</v>
          </cell>
          <cell r="J300">
            <v>1</v>
          </cell>
        </row>
        <row r="301">
          <cell r="A301" t="str">
            <v>PSLI</v>
          </cell>
          <cell r="B301" t="str">
            <v>Primary Service w/IDR</v>
          </cell>
          <cell r="C301">
            <v>2.5</v>
          </cell>
          <cell r="D301">
            <v>29</v>
          </cell>
          <cell r="E301" t="str">
            <v>P=A1RL</v>
          </cell>
          <cell r="F301">
            <v>3</v>
          </cell>
          <cell r="G301">
            <v>38182</v>
          </cell>
          <cell r="H301">
            <v>999</v>
          </cell>
          <cell r="I301">
            <v>4</v>
          </cell>
          <cell r="J301">
            <v>1</v>
          </cell>
        </row>
        <row r="302">
          <cell r="A302" t="str">
            <v>PSLI</v>
          </cell>
          <cell r="B302" t="str">
            <v>Primary Service w/IDR</v>
          </cell>
          <cell r="C302">
            <v>2.5</v>
          </cell>
          <cell r="D302">
            <v>29</v>
          </cell>
          <cell r="E302" t="str">
            <v>P=A1RL</v>
          </cell>
          <cell r="F302">
            <v>3</v>
          </cell>
          <cell r="G302">
            <v>37208</v>
          </cell>
          <cell r="H302">
            <v>999</v>
          </cell>
          <cell r="I302">
            <v>4</v>
          </cell>
          <cell r="J302">
            <v>1</v>
          </cell>
        </row>
        <row r="303">
          <cell r="A303" t="str">
            <v>PSLI</v>
          </cell>
          <cell r="B303" t="str">
            <v>Primary Service w/IDR</v>
          </cell>
          <cell r="C303">
            <v>2.5</v>
          </cell>
          <cell r="D303">
            <v>29</v>
          </cell>
          <cell r="E303" t="str">
            <v>T=A1RL</v>
          </cell>
          <cell r="F303">
            <v>3</v>
          </cell>
          <cell r="G303">
            <v>38378</v>
          </cell>
          <cell r="H303">
            <v>999</v>
          </cell>
          <cell r="I303">
            <v>4</v>
          </cell>
          <cell r="J303">
            <v>1</v>
          </cell>
        </row>
        <row r="304">
          <cell r="A304" t="str">
            <v>PSLI</v>
          </cell>
          <cell r="B304" t="str">
            <v>Primary Service w/IDR</v>
          </cell>
          <cell r="C304">
            <v>2.5</v>
          </cell>
          <cell r="D304">
            <v>25</v>
          </cell>
          <cell r="E304" t="str">
            <v>P=A1RL</v>
          </cell>
          <cell r="F304">
            <v>3</v>
          </cell>
          <cell r="G304">
            <v>37095</v>
          </cell>
          <cell r="H304">
            <v>999</v>
          </cell>
          <cell r="I304">
            <v>3</v>
          </cell>
          <cell r="J304">
            <v>1</v>
          </cell>
        </row>
        <row r="305">
          <cell r="A305" t="str">
            <v>PSLI</v>
          </cell>
          <cell r="B305" t="str">
            <v>Primary Service w/IDR</v>
          </cell>
          <cell r="C305">
            <v>2.5</v>
          </cell>
          <cell r="D305">
            <v>25</v>
          </cell>
          <cell r="E305" t="str">
            <v>T=A1RL</v>
          </cell>
          <cell r="F305">
            <v>3</v>
          </cell>
          <cell r="G305">
            <v>38775</v>
          </cell>
          <cell r="H305">
            <v>999</v>
          </cell>
          <cell r="I305">
            <v>4</v>
          </cell>
          <cell r="J305">
            <v>1</v>
          </cell>
        </row>
        <row r="306">
          <cell r="A306" t="str">
            <v>PSLI</v>
          </cell>
          <cell r="B306" t="str">
            <v>Primary Service w/IDR</v>
          </cell>
          <cell r="C306">
            <v>2.5</v>
          </cell>
          <cell r="D306">
            <v>29</v>
          </cell>
          <cell r="E306" t="str">
            <v>T=MARKV</v>
          </cell>
          <cell r="F306">
            <v>3</v>
          </cell>
          <cell r="G306">
            <v>39255</v>
          </cell>
          <cell r="H306">
            <v>120</v>
          </cell>
          <cell r="I306">
            <v>4</v>
          </cell>
          <cell r="J306">
            <v>4</v>
          </cell>
        </row>
        <row r="307">
          <cell r="A307" t="str">
            <v>PSLI</v>
          </cell>
          <cell r="B307" t="str">
            <v>Primary Service w/IDR</v>
          </cell>
          <cell r="C307">
            <v>2.5</v>
          </cell>
          <cell r="D307">
            <v>29</v>
          </cell>
          <cell r="E307" t="str">
            <v>P=A1RL</v>
          </cell>
          <cell r="F307">
            <v>3</v>
          </cell>
          <cell r="G307">
            <v>37188</v>
          </cell>
          <cell r="H307">
            <v>999</v>
          </cell>
          <cell r="I307">
            <v>4</v>
          </cell>
          <cell r="J307">
            <v>1</v>
          </cell>
        </row>
        <row r="308">
          <cell r="A308" t="str">
            <v>PSLI</v>
          </cell>
          <cell r="B308" t="str">
            <v>Primary Service w/IDR</v>
          </cell>
          <cell r="C308">
            <v>2.5</v>
          </cell>
          <cell r="D308">
            <v>29</v>
          </cell>
          <cell r="E308" t="str">
            <v>T=A1RL</v>
          </cell>
          <cell r="F308">
            <v>3</v>
          </cell>
          <cell r="G308">
            <v>38775</v>
          </cell>
          <cell r="H308">
            <v>999</v>
          </cell>
          <cell r="I308">
            <v>4</v>
          </cell>
          <cell r="J308">
            <v>2</v>
          </cell>
        </row>
        <row r="309">
          <cell r="A309" t="str">
            <v>PSLI</v>
          </cell>
          <cell r="B309" t="str">
            <v>Primary Service w/IDR</v>
          </cell>
          <cell r="C309">
            <v>2.5</v>
          </cell>
          <cell r="D309">
            <v>25</v>
          </cell>
          <cell r="E309" t="str">
            <v>P=A1RL</v>
          </cell>
          <cell r="F309">
            <v>3</v>
          </cell>
          <cell r="G309">
            <v>38775</v>
          </cell>
          <cell r="H309">
            <v>999</v>
          </cell>
          <cell r="I309">
            <v>4</v>
          </cell>
          <cell r="J309">
            <v>1</v>
          </cell>
        </row>
        <row r="310">
          <cell r="A310" t="str">
            <v>PSEI</v>
          </cell>
          <cell r="B310" t="str">
            <v>Primary Service w/IDR</v>
          </cell>
          <cell r="C310">
            <v>2.5</v>
          </cell>
          <cell r="D310">
            <v>29</v>
          </cell>
          <cell r="E310" t="str">
            <v>T=A1RL</v>
          </cell>
          <cell r="F310">
            <v>3</v>
          </cell>
          <cell r="H310">
            <v>999</v>
          </cell>
          <cell r="I310">
            <v>4</v>
          </cell>
          <cell r="J310">
            <v>2</v>
          </cell>
        </row>
        <row r="311">
          <cell r="A311" t="str">
            <v>PNLI</v>
          </cell>
          <cell r="B311" t="str">
            <v>Primary Service w/IDR</v>
          </cell>
          <cell r="C311">
            <v>2.5</v>
          </cell>
          <cell r="D311">
            <v>29</v>
          </cell>
          <cell r="E311" t="str">
            <v>P=A1RL</v>
          </cell>
          <cell r="F311">
            <v>3</v>
          </cell>
          <cell r="G311">
            <v>36770</v>
          </cell>
          <cell r="H311">
            <v>999</v>
          </cell>
          <cell r="I311">
            <v>3</v>
          </cell>
          <cell r="J311">
            <v>1</v>
          </cell>
        </row>
        <row r="312">
          <cell r="A312" t="str">
            <v>PSLI</v>
          </cell>
          <cell r="B312" t="str">
            <v>Primary Service w/IDR</v>
          </cell>
          <cell r="C312">
            <v>2.5</v>
          </cell>
          <cell r="D312">
            <v>25</v>
          </cell>
          <cell r="E312" t="str">
            <v>T=MARKV</v>
          </cell>
          <cell r="F312">
            <v>3</v>
          </cell>
          <cell r="G312">
            <v>40029</v>
          </cell>
          <cell r="H312">
            <v>120</v>
          </cell>
          <cell r="I312">
            <v>4</v>
          </cell>
          <cell r="J312">
            <v>1</v>
          </cell>
        </row>
        <row r="313">
          <cell r="A313" t="str">
            <v>PSLI</v>
          </cell>
          <cell r="B313" t="str">
            <v>Primary Service w/IDR</v>
          </cell>
          <cell r="C313">
            <v>2.5</v>
          </cell>
          <cell r="D313">
            <v>29</v>
          </cell>
          <cell r="E313" t="str">
            <v>P=A1RL</v>
          </cell>
          <cell r="F313">
            <v>3</v>
          </cell>
          <cell r="G313">
            <v>38113</v>
          </cell>
          <cell r="H313">
            <v>999</v>
          </cell>
          <cell r="I313">
            <v>3</v>
          </cell>
          <cell r="J313">
            <v>1</v>
          </cell>
        </row>
        <row r="314">
          <cell r="A314" t="str">
            <v>PSLI</v>
          </cell>
          <cell r="B314" t="str">
            <v>Primary Service w/IDR</v>
          </cell>
          <cell r="C314">
            <v>2.5</v>
          </cell>
          <cell r="D314">
            <v>29</v>
          </cell>
          <cell r="E314" t="str">
            <v>P=A1RL</v>
          </cell>
          <cell r="F314">
            <v>3</v>
          </cell>
          <cell r="G314">
            <v>38775</v>
          </cell>
          <cell r="H314">
            <v>999</v>
          </cell>
          <cell r="I314">
            <v>4</v>
          </cell>
          <cell r="J314">
            <v>2</v>
          </cell>
        </row>
        <row r="315">
          <cell r="A315" t="str">
            <v>PSLI</v>
          </cell>
          <cell r="B315" t="str">
            <v>Primary Service w/IDR</v>
          </cell>
          <cell r="C315">
            <v>2.5</v>
          </cell>
          <cell r="D315">
            <v>29</v>
          </cell>
          <cell r="E315" t="str">
            <v>P=A1RL</v>
          </cell>
          <cell r="F315">
            <v>3</v>
          </cell>
          <cell r="G315">
            <v>38636</v>
          </cell>
          <cell r="H315">
            <v>999</v>
          </cell>
          <cell r="I315">
            <v>4</v>
          </cell>
          <cell r="J315">
            <v>1</v>
          </cell>
        </row>
        <row r="316">
          <cell r="A316" t="str">
            <v>PSEI</v>
          </cell>
          <cell r="B316" t="str">
            <v>Primary Service w/IDR</v>
          </cell>
          <cell r="C316">
            <v>2.5</v>
          </cell>
          <cell r="D316">
            <v>29</v>
          </cell>
          <cell r="E316" t="str">
            <v>P=A1RL</v>
          </cell>
          <cell r="F316">
            <v>3</v>
          </cell>
          <cell r="G316">
            <v>38560</v>
          </cell>
          <cell r="H316">
            <v>999</v>
          </cell>
          <cell r="I316">
            <v>4</v>
          </cell>
          <cell r="J316">
            <v>2</v>
          </cell>
        </row>
        <row r="317">
          <cell r="A317" t="str">
            <v>PSEI</v>
          </cell>
          <cell r="B317" t="str">
            <v>Primary Service w/IDR</v>
          </cell>
          <cell r="C317">
            <v>2.5</v>
          </cell>
          <cell r="D317">
            <v>29</v>
          </cell>
          <cell r="E317" t="str">
            <v>T=A1RL</v>
          </cell>
          <cell r="F317">
            <v>3</v>
          </cell>
          <cell r="G317">
            <v>38560</v>
          </cell>
          <cell r="H317">
            <v>999</v>
          </cell>
          <cell r="I317">
            <v>4</v>
          </cell>
          <cell r="J317">
            <v>1</v>
          </cell>
        </row>
        <row r="318">
          <cell r="A318" t="str">
            <v>PSLI</v>
          </cell>
          <cell r="B318" t="str">
            <v>Primary Service w/IDR</v>
          </cell>
          <cell r="C318">
            <v>2.5</v>
          </cell>
          <cell r="D318">
            <v>25</v>
          </cell>
          <cell r="E318" t="str">
            <v>P=A1RL</v>
          </cell>
          <cell r="F318">
            <v>3</v>
          </cell>
          <cell r="G318">
            <v>37042</v>
          </cell>
          <cell r="H318">
            <v>999</v>
          </cell>
          <cell r="I318">
            <v>4</v>
          </cell>
          <cell r="J318">
            <v>1</v>
          </cell>
        </row>
        <row r="319">
          <cell r="A319" t="str">
            <v>PSGI</v>
          </cell>
          <cell r="B319" t="str">
            <v>Primary Service w/IDR</v>
          </cell>
          <cell r="C319">
            <v>2.5</v>
          </cell>
          <cell r="D319">
            <v>25</v>
          </cell>
          <cell r="E319" t="str">
            <v>P=A1RL</v>
          </cell>
          <cell r="F319">
            <v>3</v>
          </cell>
          <cell r="G319">
            <v>38378</v>
          </cell>
          <cell r="H319">
            <v>999</v>
          </cell>
          <cell r="I319">
            <v>4</v>
          </cell>
          <cell r="J319">
            <v>1</v>
          </cell>
        </row>
        <row r="320">
          <cell r="A320" t="str">
            <v>PSIN</v>
          </cell>
          <cell r="B320" t="str">
            <v>Primary Service w/IDR</v>
          </cell>
          <cell r="C320">
            <v>2.5</v>
          </cell>
          <cell r="D320">
            <v>25</v>
          </cell>
          <cell r="E320" t="str">
            <v>T=A1RL</v>
          </cell>
          <cell r="F320">
            <v>3</v>
          </cell>
          <cell r="G320">
            <v>38552</v>
          </cell>
          <cell r="H320">
            <v>999</v>
          </cell>
          <cell r="I320">
            <v>4</v>
          </cell>
          <cell r="J320">
            <v>1</v>
          </cell>
        </row>
        <row r="321">
          <cell r="A321" t="str">
            <v>PSEI</v>
          </cell>
          <cell r="B321" t="str">
            <v>Primary Service w/IDR</v>
          </cell>
          <cell r="C321">
            <v>2.5</v>
          </cell>
          <cell r="D321">
            <v>29</v>
          </cell>
          <cell r="E321" t="str">
            <v>T=A1RL</v>
          </cell>
          <cell r="F321">
            <v>3</v>
          </cell>
          <cell r="G321">
            <v>38636</v>
          </cell>
          <cell r="H321">
            <v>999</v>
          </cell>
          <cell r="I321">
            <v>4</v>
          </cell>
          <cell r="J321">
            <v>1</v>
          </cell>
        </row>
        <row r="322">
          <cell r="A322" t="str">
            <v>PSGI</v>
          </cell>
          <cell r="B322" t="str">
            <v>Primary Service w/IDR</v>
          </cell>
          <cell r="C322">
            <v>2.5</v>
          </cell>
          <cell r="D322">
            <v>25</v>
          </cell>
          <cell r="E322" t="str">
            <v>T=A1RL</v>
          </cell>
          <cell r="F322">
            <v>3</v>
          </cell>
          <cell r="G322">
            <v>38775</v>
          </cell>
          <cell r="H322">
            <v>999</v>
          </cell>
          <cell r="I322">
            <v>4</v>
          </cell>
          <cell r="J322">
            <v>1</v>
          </cell>
        </row>
        <row r="323">
          <cell r="A323" t="str">
            <v>PSLI</v>
          </cell>
          <cell r="B323" t="str">
            <v>Primary Service w/IDR</v>
          </cell>
          <cell r="C323">
            <v>2.5</v>
          </cell>
          <cell r="D323">
            <v>29</v>
          </cell>
          <cell r="E323" t="str">
            <v>T=A1RLCQ</v>
          </cell>
          <cell r="F323">
            <v>3</v>
          </cell>
          <cell r="G323">
            <v>39000</v>
          </cell>
          <cell r="H323">
            <v>999</v>
          </cell>
          <cell r="I323">
            <v>4</v>
          </cell>
          <cell r="J323">
            <v>2</v>
          </cell>
        </row>
        <row r="324">
          <cell r="A324" t="str">
            <v>PSLI</v>
          </cell>
          <cell r="B324" t="str">
            <v>Primary Service w/IDR</v>
          </cell>
          <cell r="C324">
            <v>2.5</v>
          </cell>
          <cell r="D324">
            <v>29</v>
          </cell>
          <cell r="E324" t="str">
            <v>T=A1RL</v>
          </cell>
          <cell r="F324">
            <v>3</v>
          </cell>
          <cell r="G324">
            <v>38636</v>
          </cell>
          <cell r="H324">
            <v>999</v>
          </cell>
          <cell r="I324">
            <v>4</v>
          </cell>
          <cell r="J324">
            <v>1</v>
          </cell>
        </row>
        <row r="325">
          <cell r="A325" t="str">
            <v>PSEI</v>
          </cell>
          <cell r="B325" t="str">
            <v>Primary Service w/IDR</v>
          </cell>
          <cell r="C325">
            <v>2.5</v>
          </cell>
          <cell r="D325">
            <v>29</v>
          </cell>
          <cell r="E325" t="str">
            <v>P=A1RL</v>
          </cell>
          <cell r="F325">
            <v>3</v>
          </cell>
          <cell r="G325">
            <v>38636</v>
          </cell>
          <cell r="H325">
            <v>999</v>
          </cell>
          <cell r="I325">
            <v>4</v>
          </cell>
          <cell r="J325">
            <v>1</v>
          </cell>
        </row>
        <row r="326">
          <cell r="A326" t="str">
            <v>PSLI</v>
          </cell>
          <cell r="B326" t="str">
            <v>Primary Service w/IDR</v>
          </cell>
          <cell r="C326">
            <v>2.5</v>
          </cell>
          <cell r="D326">
            <v>29</v>
          </cell>
          <cell r="E326" t="str">
            <v>T=A1RL</v>
          </cell>
          <cell r="F326">
            <v>3</v>
          </cell>
          <cell r="G326">
            <v>38650</v>
          </cell>
          <cell r="H326">
            <v>999</v>
          </cell>
          <cell r="I326">
            <v>4</v>
          </cell>
          <cell r="J326">
            <v>1</v>
          </cell>
        </row>
        <row r="327">
          <cell r="A327" t="str">
            <v>PSLI</v>
          </cell>
          <cell r="B327" t="str">
            <v>Primary Service w/IDR</v>
          </cell>
          <cell r="C327">
            <v>2.5</v>
          </cell>
          <cell r="D327">
            <v>25</v>
          </cell>
          <cell r="E327" t="str">
            <v>T=MARKV</v>
          </cell>
          <cell r="F327">
            <v>3</v>
          </cell>
          <cell r="H327">
            <v>120</v>
          </cell>
          <cell r="I327">
            <v>4</v>
          </cell>
          <cell r="J327">
            <v>1</v>
          </cell>
        </row>
        <row r="328">
          <cell r="A328" t="str">
            <v>PSLI</v>
          </cell>
          <cell r="B328" t="str">
            <v>Primary Service w/IDR</v>
          </cell>
          <cell r="C328">
            <v>2.5</v>
          </cell>
          <cell r="D328">
            <v>29</v>
          </cell>
          <cell r="E328" t="str">
            <v>P=A1RL</v>
          </cell>
          <cell r="F328">
            <v>3</v>
          </cell>
          <cell r="G328">
            <v>39343</v>
          </cell>
          <cell r="H328">
            <v>999</v>
          </cell>
          <cell r="I328">
            <v>4</v>
          </cell>
          <cell r="J328">
            <v>2</v>
          </cell>
        </row>
        <row r="329">
          <cell r="A329" t="str">
            <v>PSLI</v>
          </cell>
          <cell r="B329" t="str">
            <v>Primary Service w/IDR</v>
          </cell>
          <cell r="C329">
            <v>2.5</v>
          </cell>
          <cell r="D329">
            <v>29</v>
          </cell>
          <cell r="E329" t="str">
            <v>T=MARKV</v>
          </cell>
          <cell r="F329">
            <v>3</v>
          </cell>
          <cell r="G329">
            <v>37792</v>
          </cell>
          <cell r="H329">
            <v>120</v>
          </cell>
          <cell r="I329">
            <v>4</v>
          </cell>
          <cell r="J329">
            <v>1</v>
          </cell>
        </row>
        <row r="330">
          <cell r="A330" t="str">
            <v>PSEI</v>
          </cell>
          <cell r="B330" t="str">
            <v>Primary Service w/IDR</v>
          </cell>
          <cell r="C330">
            <v>2.5</v>
          </cell>
          <cell r="D330">
            <v>29</v>
          </cell>
          <cell r="E330" t="str">
            <v>T=A1RL</v>
          </cell>
          <cell r="F330">
            <v>3</v>
          </cell>
          <cell r="G330">
            <v>36655</v>
          </cell>
          <cell r="H330">
            <v>999</v>
          </cell>
          <cell r="I330">
            <v>4</v>
          </cell>
          <cell r="J330">
            <v>1</v>
          </cell>
        </row>
        <row r="331">
          <cell r="A331" t="str">
            <v>PSEI</v>
          </cell>
          <cell r="B331" t="str">
            <v>Primary Service w/IDR</v>
          </cell>
          <cell r="C331">
            <v>2.5</v>
          </cell>
          <cell r="D331">
            <v>29</v>
          </cell>
          <cell r="E331" t="str">
            <v>T=MARKV</v>
          </cell>
          <cell r="F331">
            <v>3</v>
          </cell>
          <cell r="H331">
            <v>120</v>
          </cell>
          <cell r="I331">
            <v>4</v>
          </cell>
          <cell r="J331">
            <v>1</v>
          </cell>
        </row>
        <row r="332">
          <cell r="A332" t="str">
            <v>PSLI</v>
          </cell>
          <cell r="B332" t="str">
            <v>Primary Service w/IDR</v>
          </cell>
          <cell r="C332">
            <v>2.5</v>
          </cell>
          <cell r="D332">
            <v>29</v>
          </cell>
          <cell r="E332" t="str">
            <v>P=A1RL</v>
          </cell>
          <cell r="F332">
            <v>3</v>
          </cell>
          <cell r="G332">
            <v>38650</v>
          </cell>
          <cell r="H332">
            <v>999</v>
          </cell>
          <cell r="I332">
            <v>4</v>
          </cell>
          <cell r="J332">
            <v>1</v>
          </cell>
        </row>
        <row r="333">
          <cell r="A333" t="str">
            <v>PNLI</v>
          </cell>
          <cell r="B333" t="str">
            <v>Primary Service w/IDR</v>
          </cell>
          <cell r="C333">
            <v>2.5</v>
          </cell>
          <cell r="D333">
            <v>29</v>
          </cell>
          <cell r="E333" t="str">
            <v>T=MARKV</v>
          </cell>
          <cell r="F333">
            <v>3</v>
          </cell>
          <cell r="G333">
            <v>39294</v>
          </cell>
          <cell r="H333">
            <v>120</v>
          </cell>
          <cell r="I333">
            <v>4</v>
          </cell>
          <cell r="J333">
            <v>1</v>
          </cell>
        </row>
        <row r="334">
          <cell r="A334" t="str">
            <v>PSAI</v>
          </cell>
          <cell r="B334" t="str">
            <v>Primary Service w/IDR</v>
          </cell>
          <cell r="C334">
            <v>2.5</v>
          </cell>
          <cell r="D334">
            <v>25</v>
          </cell>
          <cell r="E334" t="str">
            <v>P=A1RL</v>
          </cell>
          <cell r="F334">
            <v>3</v>
          </cell>
          <cell r="G334">
            <v>38560</v>
          </cell>
          <cell r="H334">
            <v>999</v>
          </cell>
          <cell r="I334">
            <v>4</v>
          </cell>
          <cell r="J334">
            <v>1</v>
          </cell>
        </row>
        <row r="335">
          <cell r="A335" t="str">
            <v>PSLI</v>
          </cell>
          <cell r="B335" t="str">
            <v>Primary Service w/IDR</v>
          </cell>
          <cell r="C335">
            <v>2.5</v>
          </cell>
          <cell r="D335">
            <v>29</v>
          </cell>
          <cell r="E335" t="str">
            <v>P=A1RL</v>
          </cell>
          <cell r="F335">
            <v>3</v>
          </cell>
          <cell r="G335">
            <v>38560</v>
          </cell>
          <cell r="H335">
            <v>999</v>
          </cell>
          <cell r="I335">
            <v>4</v>
          </cell>
          <cell r="J335">
            <v>2</v>
          </cell>
        </row>
        <row r="336">
          <cell r="A336" t="str">
            <v>PSMI</v>
          </cell>
          <cell r="B336" t="str">
            <v>Primary Service w/IDR</v>
          </cell>
          <cell r="C336">
            <v>2.5</v>
          </cell>
          <cell r="D336">
            <v>29</v>
          </cell>
          <cell r="E336" t="str">
            <v>P=A1RL</v>
          </cell>
          <cell r="F336">
            <v>3</v>
          </cell>
          <cell r="G336">
            <v>36558</v>
          </cell>
          <cell r="H336">
            <v>999</v>
          </cell>
          <cell r="I336">
            <v>4</v>
          </cell>
          <cell r="J336">
            <v>2</v>
          </cell>
        </row>
        <row r="337">
          <cell r="A337" t="str">
            <v>PSLI</v>
          </cell>
          <cell r="B337" t="str">
            <v>Primary Service w/IDR</v>
          </cell>
          <cell r="C337">
            <v>2.5</v>
          </cell>
          <cell r="D337">
            <v>29</v>
          </cell>
          <cell r="E337" t="str">
            <v>P=A1RL</v>
          </cell>
          <cell r="F337">
            <v>3</v>
          </cell>
          <cell r="G337">
            <v>36924</v>
          </cell>
          <cell r="H337">
            <v>999</v>
          </cell>
          <cell r="I337">
            <v>4</v>
          </cell>
          <cell r="J337">
            <v>1</v>
          </cell>
        </row>
        <row r="338">
          <cell r="A338" t="str">
            <v>PSLI</v>
          </cell>
          <cell r="B338" t="str">
            <v>Primary Service w/IDR</v>
          </cell>
          <cell r="C338">
            <v>2.5</v>
          </cell>
          <cell r="D338">
            <v>25</v>
          </cell>
          <cell r="E338" t="str">
            <v>T=MARKV</v>
          </cell>
          <cell r="F338">
            <v>3</v>
          </cell>
          <cell r="H338">
            <v>120</v>
          </cell>
          <cell r="I338">
            <v>4</v>
          </cell>
          <cell r="J338">
            <v>1</v>
          </cell>
        </row>
        <row r="339">
          <cell r="A339" t="str">
            <v>PSEI</v>
          </cell>
          <cell r="B339" t="str">
            <v>Primary Service w/IDR</v>
          </cell>
          <cell r="C339">
            <v>2.5</v>
          </cell>
          <cell r="D339">
            <v>29</v>
          </cell>
          <cell r="E339" t="str">
            <v>T=MARKV</v>
          </cell>
          <cell r="F339">
            <v>3</v>
          </cell>
          <cell r="H339">
            <v>120</v>
          </cell>
          <cell r="I339">
            <v>4</v>
          </cell>
          <cell r="J339">
            <v>1</v>
          </cell>
        </row>
        <row r="340">
          <cell r="J340">
            <v>53</v>
          </cell>
        </row>
        <row r="342">
          <cell r="A342" t="str">
            <v>PSGN</v>
          </cell>
          <cell r="B342" t="str">
            <v>Primary Service w/o IDR</v>
          </cell>
          <cell r="C342">
            <v>2.5</v>
          </cell>
          <cell r="D342">
            <v>25</v>
          </cell>
          <cell r="E342" t="str">
            <v>R=DXMS</v>
          </cell>
          <cell r="F342">
            <v>1</v>
          </cell>
          <cell r="H342">
            <v>120</v>
          </cell>
          <cell r="I342">
            <v>2</v>
          </cell>
          <cell r="J342">
            <v>1</v>
          </cell>
        </row>
        <row r="343">
          <cell r="A343" t="str">
            <v>PSNN</v>
          </cell>
          <cell r="B343" t="str">
            <v>Primary Service w/o IDR</v>
          </cell>
          <cell r="C343">
            <v>2.5</v>
          </cell>
          <cell r="D343">
            <v>25</v>
          </cell>
          <cell r="E343" t="str">
            <v>R=A1D1</v>
          </cell>
          <cell r="F343">
            <v>1</v>
          </cell>
          <cell r="G343">
            <v>39510</v>
          </cell>
          <cell r="H343">
            <v>999</v>
          </cell>
          <cell r="I343">
            <v>2</v>
          </cell>
          <cell r="J343">
            <v>1</v>
          </cell>
        </row>
        <row r="344">
          <cell r="A344" t="str">
            <v>PSGN</v>
          </cell>
          <cell r="B344" t="str">
            <v>Primary Service w/o IDR</v>
          </cell>
          <cell r="C344">
            <v>2.5</v>
          </cell>
          <cell r="D344">
            <v>25</v>
          </cell>
          <cell r="E344" t="str">
            <v>R=A1D1</v>
          </cell>
          <cell r="F344">
            <v>1</v>
          </cell>
          <cell r="G344">
            <v>39510</v>
          </cell>
          <cell r="H344">
            <v>999</v>
          </cell>
          <cell r="I344">
            <v>2</v>
          </cell>
          <cell r="J344">
            <v>1</v>
          </cell>
        </row>
        <row r="345">
          <cell r="A345" t="str">
            <v>PSLN</v>
          </cell>
          <cell r="B345" t="str">
            <v>Primary Service w/o IDR</v>
          </cell>
          <cell r="C345">
            <v>2.5</v>
          </cell>
          <cell r="D345">
            <v>25</v>
          </cell>
          <cell r="E345" t="str">
            <v>R=DXMS</v>
          </cell>
          <cell r="F345">
            <v>1</v>
          </cell>
          <cell r="H345">
            <v>120</v>
          </cell>
          <cell r="I345">
            <v>2</v>
          </cell>
          <cell r="J345">
            <v>1</v>
          </cell>
        </row>
        <row r="346">
          <cell r="A346" t="str">
            <v>PSGN</v>
          </cell>
          <cell r="B346" t="str">
            <v>Primary Service w/o IDR</v>
          </cell>
          <cell r="C346">
            <v>2.5</v>
          </cell>
          <cell r="D346">
            <v>25</v>
          </cell>
          <cell r="E346" t="str">
            <v>R=A1TL1</v>
          </cell>
          <cell r="F346">
            <v>1</v>
          </cell>
          <cell r="G346">
            <v>38113</v>
          </cell>
          <cell r="H346">
            <v>999</v>
          </cell>
          <cell r="I346">
            <v>2</v>
          </cell>
          <cell r="J346">
            <v>1</v>
          </cell>
        </row>
        <row r="347">
          <cell r="A347" t="str">
            <v>PSLN</v>
          </cell>
          <cell r="B347" t="str">
            <v>Primary Service w/o IDR</v>
          </cell>
          <cell r="C347">
            <v>2.5</v>
          </cell>
          <cell r="D347">
            <v>25</v>
          </cell>
          <cell r="E347" t="str">
            <v>R=A1D1</v>
          </cell>
          <cell r="F347">
            <v>1</v>
          </cell>
          <cell r="G347">
            <v>37371</v>
          </cell>
          <cell r="H347">
            <v>999</v>
          </cell>
          <cell r="I347">
            <v>2</v>
          </cell>
          <cell r="J347">
            <v>1</v>
          </cell>
        </row>
        <row r="348">
          <cell r="A348" t="str">
            <v>PSAN</v>
          </cell>
          <cell r="B348" t="str">
            <v>Primary Service w/o IDR</v>
          </cell>
          <cell r="C348">
            <v>2.5</v>
          </cell>
          <cell r="D348">
            <v>25</v>
          </cell>
          <cell r="E348" t="str">
            <v>R=J3TA</v>
          </cell>
          <cell r="F348">
            <v>1</v>
          </cell>
          <cell r="H348">
            <v>120</v>
          </cell>
          <cell r="I348">
            <v>3</v>
          </cell>
          <cell r="J348">
            <v>1</v>
          </cell>
        </row>
        <row r="349">
          <cell r="A349" t="str">
            <v>PSGN</v>
          </cell>
          <cell r="B349" t="str">
            <v>Primary Service w/o IDR</v>
          </cell>
          <cell r="C349">
            <v>2.5</v>
          </cell>
          <cell r="D349">
            <v>25</v>
          </cell>
          <cell r="E349" t="str">
            <v>R=A1TL1</v>
          </cell>
          <cell r="F349">
            <v>1</v>
          </cell>
          <cell r="G349">
            <v>38113</v>
          </cell>
          <cell r="H349">
            <v>999</v>
          </cell>
          <cell r="I349">
            <v>2</v>
          </cell>
          <cell r="J349">
            <v>1</v>
          </cell>
        </row>
        <row r="350">
          <cell r="A350" t="str">
            <v>PSMN</v>
          </cell>
          <cell r="B350" t="str">
            <v>Primary Service w/o IDR</v>
          </cell>
          <cell r="C350">
            <v>2.5</v>
          </cell>
          <cell r="D350">
            <v>25</v>
          </cell>
          <cell r="E350" t="str">
            <v>R=A1D1</v>
          </cell>
          <cell r="F350">
            <v>1</v>
          </cell>
          <cell r="G350">
            <v>39254</v>
          </cell>
          <cell r="H350">
            <v>999</v>
          </cell>
          <cell r="I350">
            <v>2</v>
          </cell>
          <cell r="J350">
            <v>1</v>
          </cell>
        </row>
        <row r="351">
          <cell r="A351" t="str">
            <v>PSGN</v>
          </cell>
          <cell r="B351" t="str">
            <v>Primary Service w/o IDR</v>
          </cell>
          <cell r="C351">
            <v>2.5</v>
          </cell>
          <cell r="D351">
            <v>25</v>
          </cell>
          <cell r="E351" t="str">
            <v>R=DXMS</v>
          </cell>
          <cell r="F351">
            <v>1</v>
          </cell>
          <cell r="H351">
            <v>120</v>
          </cell>
          <cell r="I351">
            <v>2</v>
          </cell>
          <cell r="J351">
            <v>1</v>
          </cell>
        </row>
        <row r="352">
          <cell r="A352" t="str">
            <v>PSGN</v>
          </cell>
          <cell r="B352" t="str">
            <v>Primary Service w/o IDR</v>
          </cell>
          <cell r="C352">
            <v>2.5</v>
          </cell>
          <cell r="D352">
            <v>25</v>
          </cell>
          <cell r="E352" t="str">
            <v>R=J3TA</v>
          </cell>
          <cell r="F352">
            <v>1</v>
          </cell>
          <cell r="H352">
            <v>120</v>
          </cell>
          <cell r="I352">
            <v>2</v>
          </cell>
          <cell r="J352">
            <v>1</v>
          </cell>
        </row>
        <row r="353">
          <cell r="A353" t="str">
            <v>PSGN</v>
          </cell>
          <cell r="B353" t="str">
            <v>Primary Service w/o IDR</v>
          </cell>
          <cell r="C353">
            <v>2.5</v>
          </cell>
          <cell r="D353">
            <v>25</v>
          </cell>
          <cell r="E353" t="str">
            <v>R=A1D1</v>
          </cell>
          <cell r="F353">
            <v>1</v>
          </cell>
          <cell r="G353">
            <v>36405</v>
          </cell>
          <cell r="H353">
            <v>999</v>
          </cell>
          <cell r="I353">
            <v>2</v>
          </cell>
          <cell r="J353">
            <v>2</v>
          </cell>
        </row>
        <row r="354">
          <cell r="J354">
            <v>13</v>
          </cell>
        </row>
        <row r="356">
          <cell r="A356" t="str">
            <v>PSGN</v>
          </cell>
          <cell r="B356" t="str">
            <v>Primary Service w/o IDR</v>
          </cell>
          <cell r="C356">
            <v>2.5</v>
          </cell>
          <cell r="D356">
            <v>25</v>
          </cell>
          <cell r="E356" t="str">
            <v>R=A1D</v>
          </cell>
          <cell r="F356">
            <v>3</v>
          </cell>
          <cell r="H356">
            <v>208</v>
          </cell>
          <cell r="I356">
            <v>4</v>
          </cell>
          <cell r="J356">
            <v>1</v>
          </cell>
        </row>
        <row r="357">
          <cell r="A357" t="str">
            <v>PSGN</v>
          </cell>
          <cell r="B357" t="str">
            <v>Primary Service w/o IDR</v>
          </cell>
          <cell r="C357">
            <v>2.5</v>
          </cell>
          <cell r="D357">
            <v>25</v>
          </cell>
          <cell r="E357" t="str">
            <v>R=A1D</v>
          </cell>
          <cell r="F357">
            <v>3</v>
          </cell>
          <cell r="G357">
            <v>37938</v>
          </cell>
          <cell r="H357">
            <v>999</v>
          </cell>
          <cell r="I357">
            <v>3</v>
          </cell>
          <cell r="J357">
            <v>1</v>
          </cell>
        </row>
        <row r="358">
          <cell r="A358" t="str">
            <v>PSAN</v>
          </cell>
          <cell r="B358" t="str">
            <v>Primary Service w/o IDR</v>
          </cell>
          <cell r="C358">
            <v>2.5</v>
          </cell>
          <cell r="D358">
            <v>25</v>
          </cell>
          <cell r="E358" t="str">
            <v>R=RXS4</v>
          </cell>
          <cell r="F358">
            <v>3</v>
          </cell>
          <cell r="G358">
            <v>37517</v>
          </cell>
          <cell r="H358">
            <v>999</v>
          </cell>
          <cell r="I358">
            <v>4</v>
          </cell>
          <cell r="J358">
            <v>1</v>
          </cell>
        </row>
        <row r="359">
          <cell r="A359" t="str">
            <v>PSLN</v>
          </cell>
          <cell r="B359" t="str">
            <v>Primary Service w/o IDR</v>
          </cell>
          <cell r="C359">
            <v>2.5</v>
          </cell>
          <cell r="D359">
            <v>25</v>
          </cell>
          <cell r="E359" t="str">
            <v>R=A1R</v>
          </cell>
          <cell r="F359">
            <v>3</v>
          </cell>
          <cell r="G359">
            <v>38805</v>
          </cell>
          <cell r="H359">
            <v>999</v>
          </cell>
          <cell r="I359">
            <v>4</v>
          </cell>
          <cell r="J359">
            <v>1</v>
          </cell>
        </row>
        <row r="360">
          <cell r="A360" t="str">
            <v>PSLN</v>
          </cell>
          <cell r="B360" t="str">
            <v>Primary Service w/o IDR</v>
          </cell>
          <cell r="C360">
            <v>2.5</v>
          </cell>
          <cell r="D360">
            <v>25</v>
          </cell>
          <cell r="E360" t="str">
            <v>R=A1R</v>
          </cell>
          <cell r="F360">
            <v>3</v>
          </cell>
          <cell r="G360">
            <v>39449</v>
          </cell>
          <cell r="H360">
            <v>999</v>
          </cell>
          <cell r="I360">
            <v>3</v>
          </cell>
          <cell r="J360">
            <v>1</v>
          </cell>
        </row>
        <row r="361">
          <cell r="A361" t="str">
            <v>PSGN</v>
          </cell>
          <cell r="B361" t="str">
            <v>Primary Service w/o IDR</v>
          </cell>
          <cell r="C361">
            <v>2.5</v>
          </cell>
          <cell r="D361">
            <v>25</v>
          </cell>
          <cell r="E361" t="str">
            <v>R=A1R</v>
          </cell>
          <cell r="F361">
            <v>3</v>
          </cell>
          <cell r="G361">
            <v>39610</v>
          </cell>
          <cell r="H361">
            <v>999</v>
          </cell>
          <cell r="I361">
            <v>4</v>
          </cell>
          <cell r="J361">
            <v>1</v>
          </cell>
        </row>
        <row r="362">
          <cell r="A362" t="str">
            <v>PSGN</v>
          </cell>
          <cell r="B362" t="str">
            <v>Primary Service w/o IDR</v>
          </cell>
          <cell r="C362">
            <v>2.5</v>
          </cell>
          <cell r="D362">
            <v>25</v>
          </cell>
          <cell r="E362" t="str">
            <v>R=A1R</v>
          </cell>
          <cell r="F362">
            <v>3</v>
          </cell>
          <cell r="G362">
            <v>37938</v>
          </cell>
          <cell r="H362">
            <v>999</v>
          </cell>
          <cell r="I362">
            <v>4</v>
          </cell>
          <cell r="J362">
            <v>2</v>
          </cell>
        </row>
        <row r="363">
          <cell r="A363" t="str">
            <v>PSAN</v>
          </cell>
          <cell r="B363" t="str">
            <v>Primary Service w/o IDR</v>
          </cell>
          <cell r="C363">
            <v>2.5</v>
          </cell>
          <cell r="D363">
            <v>25</v>
          </cell>
          <cell r="F363">
            <v>3</v>
          </cell>
          <cell r="H363">
            <v>999</v>
          </cell>
          <cell r="I363">
            <v>3</v>
          </cell>
          <cell r="J363">
            <v>1</v>
          </cell>
        </row>
        <row r="364">
          <cell r="A364" t="str">
            <v>PSGN</v>
          </cell>
          <cell r="B364" t="str">
            <v>Primary Service w/o IDR</v>
          </cell>
          <cell r="C364">
            <v>2.5</v>
          </cell>
          <cell r="D364">
            <v>25</v>
          </cell>
          <cell r="E364" t="str">
            <v>R=A1RL</v>
          </cell>
          <cell r="F364">
            <v>3</v>
          </cell>
          <cell r="G364">
            <v>38093</v>
          </cell>
          <cell r="H364">
            <v>999</v>
          </cell>
          <cell r="I364">
            <v>4</v>
          </cell>
          <cell r="J364">
            <v>1</v>
          </cell>
        </row>
        <row r="365">
          <cell r="A365" t="str">
            <v>PSGN</v>
          </cell>
          <cell r="B365" t="str">
            <v>Primary Service w/o IDR</v>
          </cell>
          <cell r="C365">
            <v>2.5</v>
          </cell>
          <cell r="D365">
            <v>25</v>
          </cell>
          <cell r="E365" t="str">
            <v>R=A1R</v>
          </cell>
          <cell r="F365">
            <v>3</v>
          </cell>
          <cell r="G365">
            <v>38449</v>
          </cell>
          <cell r="H365">
            <v>999</v>
          </cell>
          <cell r="I365">
            <v>4</v>
          </cell>
          <cell r="J365">
            <v>1</v>
          </cell>
        </row>
        <row r="366">
          <cell r="A366" t="str">
            <v>PSGN</v>
          </cell>
          <cell r="B366" t="str">
            <v>Primary Service w/o IDR</v>
          </cell>
          <cell r="C366">
            <v>2.5</v>
          </cell>
          <cell r="D366">
            <v>25</v>
          </cell>
          <cell r="E366" t="str">
            <v>R=A1D</v>
          </cell>
          <cell r="F366">
            <v>3</v>
          </cell>
          <cell r="G366">
            <v>38034</v>
          </cell>
          <cell r="H366">
            <v>999</v>
          </cell>
          <cell r="I366">
            <v>3</v>
          </cell>
          <cell r="J366">
            <v>1</v>
          </cell>
        </row>
        <row r="367">
          <cell r="A367" t="str">
            <v>PSNN</v>
          </cell>
          <cell r="B367" t="str">
            <v>Primary Service w/o IDR</v>
          </cell>
          <cell r="C367">
            <v>2.5</v>
          </cell>
          <cell r="D367">
            <v>25</v>
          </cell>
          <cell r="E367" t="str">
            <v>R=A1RL</v>
          </cell>
          <cell r="F367">
            <v>3</v>
          </cell>
          <cell r="G367">
            <v>38775</v>
          </cell>
          <cell r="H367">
            <v>999</v>
          </cell>
          <cell r="I367">
            <v>3</v>
          </cell>
          <cell r="J367">
            <v>1</v>
          </cell>
        </row>
        <row r="368">
          <cell r="A368" t="str">
            <v>PSNN</v>
          </cell>
          <cell r="B368" t="str">
            <v>Primary Service w/o IDR</v>
          </cell>
          <cell r="C368">
            <v>2.5</v>
          </cell>
          <cell r="D368">
            <v>25</v>
          </cell>
          <cell r="E368" t="str">
            <v>R=A1R</v>
          </cell>
          <cell r="F368">
            <v>3</v>
          </cell>
          <cell r="G368">
            <v>38805</v>
          </cell>
          <cell r="H368">
            <v>999</v>
          </cell>
          <cell r="I368">
            <v>4</v>
          </cell>
          <cell r="J368">
            <v>1</v>
          </cell>
        </row>
        <row r="369">
          <cell r="A369" t="str">
            <v>PSLN</v>
          </cell>
          <cell r="B369" t="str">
            <v>Primary Service w/o IDR</v>
          </cell>
          <cell r="C369">
            <v>2.5</v>
          </cell>
          <cell r="D369">
            <v>25</v>
          </cell>
          <cell r="E369" t="str">
            <v>R=A1R</v>
          </cell>
          <cell r="F369">
            <v>3</v>
          </cell>
          <cell r="G369">
            <v>39610</v>
          </cell>
          <cell r="H369">
            <v>999</v>
          </cell>
          <cell r="I369">
            <v>4</v>
          </cell>
          <cell r="J369">
            <v>1</v>
          </cell>
        </row>
        <row r="370">
          <cell r="A370" t="str">
            <v>PSLN</v>
          </cell>
          <cell r="B370" t="str">
            <v>Primary Service w/o IDR</v>
          </cell>
          <cell r="C370">
            <v>2.5</v>
          </cell>
          <cell r="D370">
            <v>25</v>
          </cell>
          <cell r="E370" t="str">
            <v>P=A1RL</v>
          </cell>
          <cell r="F370">
            <v>3</v>
          </cell>
          <cell r="G370">
            <v>39707</v>
          </cell>
          <cell r="H370">
            <v>999</v>
          </cell>
          <cell r="I370">
            <v>4</v>
          </cell>
          <cell r="J370">
            <v>1</v>
          </cell>
        </row>
        <row r="371">
          <cell r="A371" t="str">
            <v>PSLN</v>
          </cell>
          <cell r="B371" t="str">
            <v>Primary Service w/o IDR</v>
          </cell>
          <cell r="C371">
            <v>2.5</v>
          </cell>
          <cell r="D371">
            <v>25</v>
          </cell>
          <cell r="E371" t="str">
            <v>R=RXS4</v>
          </cell>
          <cell r="F371">
            <v>3</v>
          </cell>
          <cell r="G371">
            <v>38075</v>
          </cell>
          <cell r="H371">
            <v>999</v>
          </cell>
          <cell r="I371">
            <v>4</v>
          </cell>
          <cell r="J371">
            <v>1</v>
          </cell>
        </row>
        <row r="372">
          <cell r="A372" t="str">
            <v>PSGN</v>
          </cell>
          <cell r="B372" t="str">
            <v>Primary Service w/o IDR</v>
          </cell>
          <cell r="C372">
            <v>2.5</v>
          </cell>
          <cell r="D372">
            <v>25</v>
          </cell>
          <cell r="E372" t="str">
            <v>R=VM65A</v>
          </cell>
          <cell r="F372">
            <v>3</v>
          </cell>
          <cell r="H372">
            <v>120</v>
          </cell>
          <cell r="I372">
            <v>4</v>
          </cell>
          <cell r="J372">
            <v>1</v>
          </cell>
        </row>
        <row r="373">
          <cell r="A373" t="str">
            <v>PSGN</v>
          </cell>
          <cell r="B373" t="str">
            <v>Primary Service w/o IDR</v>
          </cell>
          <cell r="C373">
            <v>2.5</v>
          </cell>
          <cell r="D373">
            <v>25</v>
          </cell>
          <cell r="E373" t="str">
            <v>R=A1R</v>
          </cell>
          <cell r="F373">
            <v>3</v>
          </cell>
          <cell r="G373">
            <v>37341</v>
          </cell>
          <cell r="H373">
            <v>999</v>
          </cell>
          <cell r="I373">
            <v>4</v>
          </cell>
          <cell r="J373">
            <v>2</v>
          </cell>
        </row>
        <row r="374">
          <cell r="A374" t="str">
            <v>PSNN</v>
          </cell>
          <cell r="B374" t="str">
            <v>Primary Service w/o IDR</v>
          </cell>
          <cell r="C374">
            <v>2.5</v>
          </cell>
          <cell r="D374">
            <v>25</v>
          </cell>
          <cell r="E374" t="str">
            <v>R=A1R</v>
          </cell>
          <cell r="F374">
            <v>3</v>
          </cell>
          <cell r="G374">
            <v>39030</v>
          </cell>
          <cell r="H374">
            <v>999</v>
          </cell>
          <cell r="I374">
            <v>4</v>
          </cell>
          <cell r="J374">
            <v>1</v>
          </cell>
        </row>
        <row r="375">
          <cell r="A375" t="str">
            <v>PSNN</v>
          </cell>
          <cell r="B375" t="str">
            <v>Primary Service w/o IDR</v>
          </cell>
          <cell r="C375">
            <v>2.5</v>
          </cell>
          <cell r="D375">
            <v>25</v>
          </cell>
          <cell r="E375" t="str">
            <v>R=A1R</v>
          </cell>
          <cell r="F375">
            <v>3</v>
          </cell>
          <cell r="G375">
            <v>39255</v>
          </cell>
          <cell r="H375">
            <v>999</v>
          </cell>
          <cell r="I375">
            <v>3</v>
          </cell>
          <cell r="J375">
            <v>3</v>
          </cell>
        </row>
        <row r="376">
          <cell r="A376" t="str">
            <v>PSMN</v>
          </cell>
          <cell r="B376" t="str">
            <v>Primary Service w/o IDR</v>
          </cell>
          <cell r="C376">
            <v>2.5</v>
          </cell>
          <cell r="D376">
            <v>25</v>
          </cell>
          <cell r="E376" t="str">
            <v>R=A1R</v>
          </cell>
          <cell r="F376">
            <v>3</v>
          </cell>
          <cell r="G376">
            <v>39637</v>
          </cell>
          <cell r="H376">
            <v>999</v>
          </cell>
          <cell r="I376">
            <v>4</v>
          </cell>
          <cell r="J376">
            <v>1</v>
          </cell>
        </row>
        <row r="377">
          <cell r="A377" t="str">
            <v>PSLN</v>
          </cell>
          <cell r="B377" t="str">
            <v>Primary Service w/o IDR</v>
          </cell>
          <cell r="C377">
            <v>2.5</v>
          </cell>
          <cell r="D377">
            <v>25</v>
          </cell>
          <cell r="E377" t="str">
            <v>P=A1RL</v>
          </cell>
          <cell r="F377">
            <v>3</v>
          </cell>
          <cell r="G377">
            <v>38113</v>
          </cell>
          <cell r="H377">
            <v>999</v>
          </cell>
          <cell r="I377">
            <v>4</v>
          </cell>
          <cell r="J377">
            <v>1</v>
          </cell>
        </row>
        <row r="378">
          <cell r="A378" t="str">
            <v>PSGN</v>
          </cell>
          <cell r="B378" t="str">
            <v>Primary Service w/o IDR</v>
          </cell>
          <cell r="C378">
            <v>2.5</v>
          </cell>
          <cell r="D378">
            <v>25</v>
          </cell>
          <cell r="E378" t="str">
            <v>R=A1D</v>
          </cell>
          <cell r="F378">
            <v>3</v>
          </cell>
          <cell r="H378">
            <v>120</v>
          </cell>
          <cell r="I378">
            <v>3</v>
          </cell>
          <cell r="J378">
            <v>1</v>
          </cell>
        </row>
        <row r="379">
          <cell r="A379" t="str">
            <v>PSGN</v>
          </cell>
          <cell r="B379" t="str">
            <v>Primary Service w/o IDR</v>
          </cell>
          <cell r="C379">
            <v>2.5</v>
          </cell>
          <cell r="D379">
            <v>25</v>
          </cell>
          <cell r="E379" t="str">
            <v>R=A1D</v>
          </cell>
          <cell r="F379">
            <v>3</v>
          </cell>
          <cell r="H379">
            <v>120</v>
          </cell>
          <cell r="I379">
            <v>4</v>
          </cell>
          <cell r="J379">
            <v>1</v>
          </cell>
        </row>
        <row r="380">
          <cell r="A380" t="str">
            <v>PSGN</v>
          </cell>
          <cell r="B380" t="str">
            <v>Primary Service w/o IDR</v>
          </cell>
          <cell r="C380">
            <v>2.5</v>
          </cell>
          <cell r="D380">
            <v>25</v>
          </cell>
          <cell r="E380" t="str">
            <v>R=A1D</v>
          </cell>
          <cell r="F380">
            <v>3</v>
          </cell>
          <cell r="H380">
            <v>208</v>
          </cell>
          <cell r="I380">
            <v>4</v>
          </cell>
          <cell r="J380">
            <v>1</v>
          </cell>
        </row>
        <row r="381">
          <cell r="A381" t="str">
            <v>PSGN</v>
          </cell>
          <cell r="B381" t="str">
            <v>Primary Service w/o IDR</v>
          </cell>
          <cell r="C381">
            <v>2.5</v>
          </cell>
          <cell r="D381">
            <v>25</v>
          </cell>
          <cell r="E381" t="str">
            <v>R=A1D</v>
          </cell>
          <cell r="F381">
            <v>3</v>
          </cell>
          <cell r="G381">
            <v>37229</v>
          </cell>
          <cell r="H381">
            <v>999</v>
          </cell>
          <cell r="I381">
            <v>4</v>
          </cell>
          <cell r="J381">
            <v>1</v>
          </cell>
        </row>
        <row r="382">
          <cell r="A382" t="str">
            <v>PSGN</v>
          </cell>
          <cell r="B382" t="str">
            <v>Primary Service w/o IDR</v>
          </cell>
          <cell r="C382">
            <v>2.5</v>
          </cell>
          <cell r="D382">
            <v>25</v>
          </cell>
          <cell r="E382" t="str">
            <v>R=A1R</v>
          </cell>
          <cell r="F382">
            <v>3</v>
          </cell>
          <cell r="G382">
            <v>39142</v>
          </cell>
          <cell r="H382">
            <v>999</v>
          </cell>
          <cell r="I382">
            <v>4</v>
          </cell>
          <cell r="J382">
            <v>2</v>
          </cell>
        </row>
        <row r="383">
          <cell r="A383" t="str">
            <v>PSLN</v>
          </cell>
          <cell r="B383" t="str">
            <v>Primary Service w/o IDR</v>
          </cell>
          <cell r="C383">
            <v>2.5</v>
          </cell>
          <cell r="D383">
            <v>25</v>
          </cell>
          <cell r="E383" t="str">
            <v>R=A1R</v>
          </cell>
          <cell r="F383">
            <v>3</v>
          </cell>
          <cell r="G383">
            <v>39091</v>
          </cell>
          <cell r="H383">
            <v>999</v>
          </cell>
          <cell r="I383">
            <v>3</v>
          </cell>
          <cell r="J383">
            <v>1</v>
          </cell>
        </row>
        <row r="384">
          <cell r="A384" t="str">
            <v>PMNN</v>
          </cell>
          <cell r="B384" t="str">
            <v>Primary Service w/o IDR</v>
          </cell>
          <cell r="C384">
            <v>2.5</v>
          </cell>
          <cell r="D384">
            <v>25</v>
          </cell>
          <cell r="E384" t="str">
            <v>R=A1R</v>
          </cell>
          <cell r="F384">
            <v>3</v>
          </cell>
          <cell r="G384">
            <v>39255</v>
          </cell>
          <cell r="H384">
            <v>999</v>
          </cell>
          <cell r="I384">
            <v>3</v>
          </cell>
          <cell r="J384">
            <v>1</v>
          </cell>
        </row>
        <row r="385">
          <cell r="A385" t="str">
            <v>PSGN</v>
          </cell>
          <cell r="B385" t="str">
            <v>Primary Service w/o IDR</v>
          </cell>
          <cell r="C385">
            <v>2.5</v>
          </cell>
          <cell r="D385">
            <v>25</v>
          </cell>
          <cell r="E385" t="str">
            <v>R=SV5SD</v>
          </cell>
          <cell r="F385">
            <v>3</v>
          </cell>
          <cell r="H385">
            <v>480</v>
          </cell>
          <cell r="I385">
            <v>4</v>
          </cell>
          <cell r="J385">
            <v>1</v>
          </cell>
        </row>
        <row r="386">
          <cell r="A386" t="str">
            <v>PSGN</v>
          </cell>
          <cell r="B386" t="str">
            <v>Primary Service w/o IDR</v>
          </cell>
          <cell r="C386">
            <v>2.5</v>
          </cell>
          <cell r="D386">
            <v>25</v>
          </cell>
          <cell r="E386" t="str">
            <v>R=A1R</v>
          </cell>
          <cell r="F386">
            <v>3</v>
          </cell>
          <cell r="G386">
            <v>38363</v>
          </cell>
          <cell r="H386">
            <v>999</v>
          </cell>
          <cell r="I386">
            <v>4</v>
          </cell>
          <cell r="J386">
            <v>2</v>
          </cell>
        </row>
        <row r="387">
          <cell r="A387" t="str">
            <v>PSGN</v>
          </cell>
          <cell r="B387" t="str">
            <v>Primary Service w/o IDR</v>
          </cell>
          <cell r="C387">
            <v>2.5</v>
          </cell>
          <cell r="D387">
            <v>25</v>
          </cell>
          <cell r="E387" t="str">
            <v>R=SV5SD</v>
          </cell>
          <cell r="F387">
            <v>3</v>
          </cell>
          <cell r="H387">
            <v>120</v>
          </cell>
          <cell r="I387">
            <v>4</v>
          </cell>
          <cell r="J387">
            <v>1</v>
          </cell>
        </row>
        <row r="388">
          <cell r="A388" t="str">
            <v>PSGN</v>
          </cell>
          <cell r="B388" t="str">
            <v>Primary Service w/o IDR</v>
          </cell>
          <cell r="C388">
            <v>2.5</v>
          </cell>
          <cell r="D388">
            <v>25</v>
          </cell>
          <cell r="F388">
            <v>3</v>
          </cell>
          <cell r="H388">
            <v>999</v>
          </cell>
          <cell r="I388">
            <v>3</v>
          </cell>
          <cell r="J388">
            <v>1</v>
          </cell>
        </row>
        <row r="389">
          <cell r="A389" t="str">
            <v>PSGN</v>
          </cell>
          <cell r="B389" t="str">
            <v>Primary Service w/o IDR</v>
          </cell>
          <cell r="C389">
            <v>2.5</v>
          </cell>
          <cell r="D389">
            <v>25</v>
          </cell>
          <cell r="E389" t="str">
            <v>R=RXS4</v>
          </cell>
          <cell r="F389">
            <v>3</v>
          </cell>
          <cell r="G389">
            <v>37512</v>
          </cell>
          <cell r="H389">
            <v>999</v>
          </cell>
          <cell r="I389">
            <v>4</v>
          </cell>
          <cell r="J389">
            <v>1</v>
          </cell>
        </row>
        <row r="390">
          <cell r="A390" t="str">
            <v>PSGN</v>
          </cell>
          <cell r="B390" t="str">
            <v>Primary Service w/o IDR</v>
          </cell>
          <cell r="C390">
            <v>2.5</v>
          </cell>
          <cell r="D390">
            <v>25</v>
          </cell>
          <cell r="E390" t="str">
            <v>R=A1R</v>
          </cell>
          <cell r="F390">
            <v>3</v>
          </cell>
          <cell r="G390">
            <v>39350</v>
          </cell>
          <cell r="H390">
            <v>999</v>
          </cell>
          <cell r="I390">
            <v>3</v>
          </cell>
          <cell r="J390">
            <v>2</v>
          </cell>
        </row>
        <row r="391">
          <cell r="A391" t="str">
            <v>PSLN</v>
          </cell>
          <cell r="B391" t="str">
            <v>Primary Service w/o IDR</v>
          </cell>
          <cell r="C391">
            <v>2.5</v>
          </cell>
          <cell r="D391">
            <v>25</v>
          </cell>
          <cell r="E391" t="str">
            <v>R=A1R</v>
          </cell>
          <cell r="F391">
            <v>3</v>
          </cell>
          <cell r="G391">
            <v>38310</v>
          </cell>
          <cell r="H391">
            <v>999</v>
          </cell>
          <cell r="I391">
            <v>4</v>
          </cell>
          <cell r="J391">
            <v>1</v>
          </cell>
        </row>
        <row r="392">
          <cell r="A392" t="str">
            <v>PSNN</v>
          </cell>
          <cell r="B392" t="str">
            <v>Primary Service w/o IDR</v>
          </cell>
          <cell r="C392">
            <v>2.5</v>
          </cell>
          <cell r="D392">
            <v>25</v>
          </cell>
          <cell r="E392" t="str">
            <v>R=PWAY</v>
          </cell>
          <cell r="F392">
            <v>3</v>
          </cell>
          <cell r="H392">
            <v>120</v>
          </cell>
          <cell r="I392">
            <v>4</v>
          </cell>
          <cell r="J392">
            <v>2</v>
          </cell>
        </row>
        <row r="393">
          <cell r="A393" t="str">
            <v>PSGN</v>
          </cell>
          <cell r="B393" t="str">
            <v>Primary Service w/o IDR</v>
          </cell>
          <cell r="C393">
            <v>2.5</v>
          </cell>
          <cell r="D393">
            <v>25</v>
          </cell>
          <cell r="E393" t="str">
            <v>R=A1D</v>
          </cell>
          <cell r="F393">
            <v>3</v>
          </cell>
          <cell r="G393">
            <v>37867</v>
          </cell>
          <cell r="H393">
            <v>999</v>
          </cell>
          <cell r="I393">
            <v>3</v>
          </cell>
          <cell r="J393">
            <v>1</v>
          </cell>
        </row>
        <row r="394">
          <cell r="A394" t="str">
            <v>PSGN</v>
          </cell>
          <cell r="B394" t="str">
            <v>Primary Service w/o IDR</v>
          </cell>
          <cell r="C394">
            <v>2.5</v>
          </cell>
          <cell r="D394">
            <v>25</v>
          </cell>
          <cell r="E394" t="str">
            <v>R=A1R</v>
          </cell>
          <cell r="F394">
            <v>3</v>
          </cell>
          <cell r="G394">
            <v>38839</v>
          </cell>
          <cell r="H394">
            <v>999</v>
          </cell>
          <cell r="I394">
            <v>4</v>
          </cell>
          <cell r="J394">
            <v>1</v>
          </cell>
        </row>
        <row r="395">
          <cell r="A395" t="str">
            <v>PSGN</v>
          </cell>
          <cell r="B395" t="str">
            <v>Primary Service w/o IDR</v>
          </cell>
          <cell r="C395">
            <v>2.5</v>
          </cell>
          <cell r="D395">
            <v>25</v>
          </cell>
          <cell r="E395" t="str">
            <v>R=A1R</v>
          </cell>
          <cell r="F395">
            <v>3</v>
          </cell>
          <cell r="G395">
            <v>39295</v>
          </cell>
          <cell r="H395">
            <v>999</v>
          </cell>
          <cell r="I395">
            <v>4</v>
          </cell>
          <cell r="J395">
            <v>7</v>
          </cell>
        </row>
        <row r="396">
          <cell r="A396" t="str">
            <v>PSAN</v>
          </cell>
          <cell r="B396" t="str">
            <v>Primary Service w/o IDR</v>
          </cell>
          <cell r="C396">
            <v>2.5</v>
          </cell>
          <cell r="D396">
            <v>25</v>
          </cell>
          <cell r="E396" t="str">
            <v>R=A1R</v>
          </cell>
          <cell r="F396">
            <v>3</v>
          </cell>
          <cell r="G396">
            <v>39295</v>
          </cell>
          <cell r="H396">
            <v>999</v>
          </cell>
          <cell r="I396">
            <v>4</v>
          </cell>
          <cell r="J396">
            <v>1</v>
          </cell>
        </row>
        <row r="397">
          <cell r="A397" t="str">
            <v>PSAN</v>
          </cell>
          <cell r="B397" t="str">
            <v>Primary Service w/o IDR</v>
          </cell>
          <cell r="C397">
            <v>2.5</v>
          </cell>
          <cell r="D397">
            <v>25</v>
          </cell>
          <cell r="E397" t="str">
            <v>R=A1R</v>
          </cell>
          <cell r="F397">
            <v>3</v>
          </cell>
          <cell r="G397">
            <v>38132</v>
          </cell>
          <cell r="H397">
            <v>999</v>
          </cell>
          <cell r="I397">
            <v>4</v>
          </cell>
          <cell r="J397">
            <v>1</v>
          </cell>
        </row>
        <row r="398">
          <cell r="A398" t="str">
            <v>PSGN</v>
          </cell>
          <cell r="B398" t="str">
            <v>Primary Service w/o IDR</v>
          </cell>
          <cell r="C398">
            <v>2.5</v>
          </cell>
          <cell r="D398">
            <v>25</v>
          </cell>
          <cell r="E398" t="str">
            <v>P=A1RL</v>
          </cell>
          <cell r="F398">
            <v>3</v>
          </cell>
          <cell r="H398">
            <v>999</v>
          </cell>
          <cell r="I398">
            <v>3</v>
          </cell>
          <cell r="J398">
            <v>1</v>
          </cell>
        </row>
        <row r="399">
          <cell r="A399" t="str">
            <v>PSNN</v>
          </cell>
          <cell r="B399" t="str">
            <v>Primary Service w/o IDR</v>
          </cell>
          <cell r="C399">
            <v>2.5</v>
          </cell>
          <cell r="D399">
            <v>25</v>
          </cell>
          <cell r="E399" t="str">
            <v>R=A1D</v>
          </cell>
          <cell r="F399">
            <v>3</v>
          </cell>
          <cell r="G399">
            <v>37229</v>
          </cell>
          <cell r="H399">
            <v>999</v>
          </cell>
          <cell r="I399">
            <v>4</v>
          </cell>
          <cell r="J399">
            <v>1</v>
          </cell>
        </row>
        <row r="400">
          <cell r="A400" t="str">
            <v>PSGN</v>
          </cell>
          <cell r="B400" t="str">
            <v>Primary Service w/o IDR</v>
          </cell>
          <cell r="C400">
            <v>2.5</v>
          </cell>
          <cell r="D400">
            <v>25</v>
          </cell>
          <cell r="E400" t="str">
            <v>R=A1RL</v>
          </cell>
          <cell r="F400">
            <v>3</v>
          </cell>
          <cell r="G400">
            <v>38775</v>
          </cell>
          <cell r="H400">
            <v>999</v>
          </cell>
          <cell r="I400">
            <v>3</v>
          </cell>
          <cell r="J400">
            <v>3</v>
          </cell>
        </row>
        <row r="401">
          <cell r="A401" t="str">
            <v>PSGN</v>
          </cell>
          <cell r="B401" t="str">
            <v>Primary Service w/o IDR</v>
          </cell>
          <cell r="C401">
            <v>2.5</v>
          </cell>
          <cell r="D401">
            <v>25</v>
          </cell>
          <cell r="E401" t="str">
            <v>R=A1R</v>
          </cell>
          <cell r="F401">
            <v>3</v>
          </cell>
          <cell r="G401">
            <v>39107</v>
          </cell>
          <cell r="H401">
            <v>999</v>
          </cell>
          <cell r="I401">
            <v>4</v>
          </cell>
          <cell r="J401">
            <v>1</v>
          </cell>
        </row>
        <row r="402">
          <cell r="A402" t="str">
            <v>PSGN</v>
          </cell>
          <cell r="B402" t="str">
            <v>Primary Service w/o IDR</v>
          </cell>
          <cell r="C402">
            <v>2.5</v>
          </cell>
          <cell r="D402">
            <v>25</v>
          </cell>
          <cell r="E402" t="str">
            <v>R=A1R</v>
          </cell>
          <cell r="F402">
            <v>3</v>
          </cell>
          <cell r="G402">
            <v>39254</v>
          </cell>
          <cell r="H402">
            <v>999</v>
          </cell>
          <cell r="I402">
            <v>4</v>
          </cell>
          <cell r="J402">
            <v>1</v>
          </cell>
        </row>
        <row r="403">
          <cell r="A403" t="str">
            <v>PSGN</v>
          </cell>
          <cell r="B403" t="str">
            <v>Primary Service w/o IDR</v>
          </cell>
          <cell r="C403">
            <v>2.5</v>
          </cell>
          <cell r="D403">
            <v>25</v>
          </cell>
          <cell r="E403" t="str">
            <v>R=A1R</v>
          </cell>
          <cell r="F403">
            <v>3</v>
          </cell>
          <cell r="G403">
            <v>39449</v>
          </cell>
          <cell r="H403">
            <v>999</v>
          </cell>
          <cell r="I403">
            <v>3</v>
          </cell>
          <cell r="J403">
            <v>1</v>
          </cell>
        </row>
        <row r="404">
          <cell r="A404" t="str">
            <v>PSLN</v>
          </cell>
          <cell r="B404" t="str">
            <v>Primary Service w/o IDR</v>
          </cell>
          <cell r="C404">
            <v>2.5</v>
          </cell>
          <cell r="D404">
            <v>25</v>
          </cell>
          <cell r="E404" t="str">
            <v>R=A1R</v>
          </cell>
          <cell r="F404">
            <v>3</v>
          </cell>
          <cell r="G404">
            <v>38363</v>
          </cell>
          <cell r="H404">
            <v>999</v>
          </cell>
          <cell r="I404">
            <v>4</v>
          </cell>
          <cell r="J404">
            <v>1</v>
          </cell>
        </row>
        <row r="405">
          <cell r="A405" t="str">
            <v>PSGN</v>
          </cell>
          <cell r="B405" t="str">
            <v>Primary Service w/o IDR</v>
          </cell>
          <cell r="C405">
            <v>2.5</v>
          </cell>
          <cell r="D405">
            <v>25</v>
          </cell>
          <cell r="E405" t="str">
            <v>R=A1D</v>
          </cell>
          <cell r="F405">
            <v>3</v>
          </cell>
          <cell r="H405">
            <v>999</v>
          </cell>
          <cell r="I405">
            <v>4</v>
          </cell>
          <cell r="J405">
            <v>2</v>
          </cell>
        </row>
        <row r="406">
          <cell r="A406" t="str">
            <v>PSGN</v>
          </cell>
          <cell r="B406" t="str">
            <v>Primary Service w/o IDR</v>
          </cell>
          <cell r="C406">
            <v>2.5</v>
          </cell>
          <cell r="D406">
            <v>25</v>
          </cell>
          <cell r="E406" t="str">
            <v>R=A1R</v>
          </cell>
          <cell r="F406">
            <v>3</v>
          </cell>
          <cell r="G406">
            <v>37606</v>
          </cell>
          <cell r="H406">
            <v>999</v>
          </cell>
          <cell r="I406">
            <v>4</v>
          </cell>
          <cell r="J406">
            <v>1</v>
          </cell>
        </row>
        <row r="407">
          <cell r="A407" t="str">
            <v>PSAN</v>
          </cell>
          <cell r="B407" t="str">
            <v>Primary Service w/o IDR</v>
          </cell>
          <cell r="C407">
            <v>2.5</v>
          </cell>
          <cell r="D407">
            <v>25</v>
          </cell>
          <cell r="E407" t="str">
            <v>R=A1R</v>
          </cell>
          <cell r="F407">
            <v>3</v>
          </cell>
          <cell r="G407">
            <v>38776</v>
          </cell>
          <cell r="H407">
            <v>999</v>
          </cell>
          <cell r="I407">
            <v>4</v>
          </cell>
          <cell r="J407">
            <v>1</v>
          </cell>
        </row>
        <row r="408">
          <cell r="A408" t="str">
            <v>PSEN</v>
          </cell>
          <cell r="B408" t="str">
            <v>Primary Service w/o IDR</v>
          </cell>
          <cell r="C408">
            <v>2.5</v>
          </cell>
          <cell r="D408">
            <v>25</v>
          </cell>
          <cell r="E408" t="str">
            <v>R=A1R</v>
          </cell>
          <cell r="F408">
            <v>3</v>
          </cell>
          <cell r="G408">
            <v>39295</v>
          </cell>
          <cell r="H408">
            <v>999</v>
          </cell>
          <cell r="I408">
            <v>4</v>
          </cell>
          <cell r="J408">
            <v>1</v>
          </cell>
        </row>
        <row r="409">
          <cell r="A409" t="str">
            <v>PSNN</v>
          </cell>
          <cell r="B409" t="str">
            <v>Primary Service w/o IDR</v>
          </cell>
          <cell r="C409">
            <v>2.5</v>
          </cell>
          <cell r="D409">
            <v>25</v>
          </cell>
          <cell r="E409" t="str">
            <v>R=A1R</v>
          </cell>
          <cell r="F409">
            <v>3</v>
          </cell>
          <cell r="G409">
            <v>39350</v>
          </cell>
          <cell r="H409">
            <v>999</v>
          </cell>
          <cell r="I409">
            <v>3</v>
          </cell>
          <cell r="J409">
            <v>1</v>
          </cell>
        </row>
        <row r="410">
          <cell r="A410" t="str">
            <v>PSGN</v>
          </cell>
          <cell r="B410" t="str">
            <v>Primary Service w/o IDR</v>
          </cell>
          <cell r="C410">
            <v>2.5</v>
          </cell>
          <cell r="D410">
            <v>25</v>
          </cell>
          <cell r="E410" t="str">
            <v>R=A1D</v>
          </cell>
          <cell r="F410">
            <v>3</v>
          </cell>
          <cell r="G410">
            <v>39707</v>
          </cell>
          <cell r="H410">
            <v>999</v>
          </cell>
          <cell r="I410">
            <v>4</v>
          </cell>
          <cell r="J410">
            <v>4</v>
          </cell>
        </row>
        <row r="411">
          <cell r="A411" t="str">
            <v>PSLN</v>
          </cell>
          <cell r="B411" t="str">
            <v>Primary Service w/o IDR</v>
          </cell>
          <cell r="C411">
            <v>2.5</v>
          </cell>
          <cell r="D411">
            <v>25</v>
          </cell>
          <cell r="E411" t="str">
            <v>R=A1D</v>
          </cell>
          <cell r="F411">
            <v>3</v>
          </cell>
          <cell r="G411">
            <v>39707</v>
          </cell>
          <cell r="H411">
            <v>999</v>
          </cell>
          <cell r="I411">
            <v>4</v>
          </cell>
          <cell r="J411">
            <v>2</v>
          </cell>
        </row>
        <row r="412">
          <cell r="A412" t="str">
            <v>PSGN</v>
          </cell>
          <cell r="B412" t="str">
            <v>Primary Service w/o IDR</v>
          </cell>
          <cell r="C412">
            <v>2.5</v>
          </cell>
          <cell r="D412">
            <v>25</v>
          </cell>
          <cell r="E412" t="str">
            <v>R=A1R</v>
          </cell>
          <cell r="F412">
            <v>3</v>
          </cell>
          <cell r="G412">
            <v>38343</v>
          </cell>
          <cell r="H412">
            <v>999</v>
          </cell>
          <cell r="I412">
            <v>4</v>
          </cell>
          <cell r="J412">
            <v>1</v>
          </cell>
        </row>
        <row r="413">
          <cell r="A413" t="str">
            <v>PSNN</v>
          </cell>
          <cell r="B413" t="str">
            <v>Primary Service w/o IDR</v>
          </cell>
          <cell r="C413">
            <v>2.5</v>
          </cell>
          <cell r="D413">
            <v>25</v>
          </cell>
          <cell r="E413" t="str">
            <v>R=A1R</v>
          </cell>
          <cell r="F413">
            <v>3</v>
          </cell>
          <cell r="G413">
            <v>38257</v>
          </cell>
          <cell r="H413">
            <v>999</v>
          </cell>
          <cell r="I413">
            <v>3</v>
          </cell>
          <cell r="J413">
            <v>1</v>
          </cell>
        </row>
        <row r="414">
          <cell r="A414" t="str">
            <v>PSGN</v>
          </cell>
          <cell r="B414" t="str">
            <v>Primary Service w/o IDR</v>
          </cell>
          <cell r="C414">
            <v>2.5</v>
          </cell>
          <cell r="D414">
            <v>25</v>
          </cell>
          <cell r="E414" t="str">
            <v>R=A1D</v>
          </cell>
          <cell r="F414">
            <v>3</v>
          </cell>
          <cell r="G414">
            <v>37321</v>
          </cell>
          <cell r="H414">
            <v>999</v>
          </cell>
          <cell r="I414">
            <v>4</v>
          </cell>
          <cell r="J414">
            <v>1</v>
          </cell>
        </row>
        <row r="415">
          <cell r="A415" t="str">
            <v>PSGN</v>
          </cell>
          <cell r="B415" t="str">
            <v>Primary Service w/o IDR</v>
          </cell>
          <cell r="C415">
            <v>2.5</v>
          </cell>
          <cell r="D415">
            <v>25</v>
          </cell>
          <cell r="E415" t="str">
            <v>R=A1R</v>
          </cell>
          <cell r="F415">
            <v>3</v>
          </cell>
          <cell r="G415">
            <v>39255</v>
          </cell>
          <cell r="H415">
            <v>999</v>
          </cell>
          <cell r="I415">
            <v>3</v>
          </cell>
          <cell r="J415">
            <v>6</v>
          </cell>
        </row>
        <row r="416">
          <cell r="A416" t="str">
            <v>PSGN</v>
          </cell>
          <cell r="B416" t="str">
            <v>Primary Service w/o IDR</v>
          </cell>
          <cell r="C416">
            <v>2.5</v>
          </cell>
          <cell r="D416">
            <v>25</v>
          </cell>
          <cell r="E416" t="str">
            <v>R=A1R</v>
          </cell>
          <cell r="F416">
            <v>3</v>
          </cell>
          <cell r="G416">
            <v>39308</v>
          </cell>
          <cell r="H416">
            <v>999</v>
          </cell>
          <cell r="I416">
            <v>3</v>
          </cell>
          <cell r="J416">
            <v>1</v>
          </cell>
        </row>
        <row r="417">
          <cell r="A417" t="str">
            <v>PSLN</v>
          </cell>
          <cell r="B417" t="str">
            <v>Primary Service w/o IDR</v>
          </cell>
          <cell r="C417">
            <v>2.5</v>
          </cell>
          <cell r="D417">
            <v>25</v>
          </cell>
          <cell r="E417" t="str">
            <v>R=SV5SD</v>
          </cell>
          <cell r="F417">
            <v>3</v>
          </cell>
          <cell r="H417">
            <v>120</v>
          </cell>
          <cell r="I417">
            <v>4</v>
          </cell>
          <cell r="J417">
            <v>1</v>
          </cell>
        </row>
        <row r="418">
          <cell r="A418" t="str">
            <v>PSMN</v>
          </cell>
          <cell r="B418" t="str">
            <v>Primary Service w/o IDR</v>
          </cell>
          <cell r="C418">
            <v>2.5</v>
          </cell>
          <cell r="D418">
            <v>25</v>
          </cell>
          <cell r="E418" t="str">
            <v>R=A1R</v>
          </cell>
          <cell r="F418">
            <v>3</v>
          </cell>
          <cell r="G418">
            <v>38343</v>
          </cell>
          <cell r="H418">
            <v>999</v>
          </cell>
          <cell r="I418">
            <v>3</v>
          </cell>
          <cell r="J418">
            <v>1</v>
          </cell>
        </row>
        <row r="419">
          <cell r="A419" t="str">
            <v>PSGN</v>
          </cell>
          <cell r="B419" t="str">
            <v>Primary Service w/o IDR</v>
          </cell>
          <cell r="C419">
            <v>2.5</v>
          </cell>
          <cell r="D419">
            <v>25</v>
          </cell>
          <cell r="E419" t="str">
            <v>R=RXS4</v>
          </cell>
          <cell r="F419">
            <v>3</v>
          </cell>
          <cell r="G419">
            <v>38373</v>
          </cell>
          <cell r="H419">
            <v>999</v>
          </cell>
          <cell r="I419">
            <v>3</v>
          </cell>
          <cell r="J419">
            <v>1</v>
          </cell>
        </row>
        <row r="420">
          <cell r="A420" t="str">
            <v>PSGN</v>
          </cell>
          <cell r="B420" t="str">
            <v>Primary Service w/o IDR</v>
          </cell>
          <cell r="C420">
            <v>2.5</v>
          </cell>
          <cell r="D420">
            <v>25</v>
          </cell>
          <cell r="E420" t="str">
            <v>T=MARKV</v>
          </cell>
          <cell r="F420">
            <v>3</v>
          </cell>
          <cell r="H420">
            <v>120</v>
          </cell>
          <cell r="I420">
            <v>4</v>
          </cell>
          <cell r="J420">
            <v>1</v>
          </cell>
        </row>
        <row r="421">
          <cell r="A421" t="str">
            <v>PSGN</v>
          </cell>
          <cell r="B421" t="str">
            <v>Primary Service w/o IDR</v>
          </cell>
          <cell r="C421">
            <v>2.5</v>
          </cell>
          <cell r="D421">
            <v>25</v>
          </cell>
          <cell r="E421" t="str">
            <v>R=A1R</v>
          </cell>
          <cell r="F421">
            <v>3</v>
          </cell>
          <cell r="H421">
            <v>999</v>
          </cell>
          <cell r="I421">
            <v>4</v>
          </cell>
          <cell r="J421">
            <v>1</v>
          </cell>
        </row>
        <row r="422">
          <cell r="A422" t="str">
            <v>PSGN</v>
          </cell>
          <cell r="B422" t="str">
            <v>Primary Service w/o IDR</v>
          </cell>
          <cell r="C422">
            <v>2.5</v>
          </cell>
          <cell r="D422">
            <v>25</v>
          </cell>
          <cell r="E422" t="str">
            <v>R=A1R</v>
          </cell>
          <cell r="F422">
            <v>3</v>
          </cell>
          <cell r="G422">
            <v>38744</v>
          </cell>
          <cell r="H422">
            <v>999</v>
          </cell>
          <cell r="I422">
            <v>3</v>
          </cell>
          <cell r="J422">
            <v>2</v>
          </cell>
        </row>
        <row r="423">
          <cell r="A423" t="str">
            <v>PSGN</v>
          </cell>
          <cell r="B423" t="str">
            <v>Primary Service w/o IDR</v>
          </cell>
          <cell r="C423">
            <v>2.5</v>
          </cell>
          <cell r="D423">
            <v>25</v>
          </cell>
          <cell r="E423" t="str">
            <v>R=A1R</v>
          </cell>
          <cell r="F423">
            <v>3</v>
          </cell>
          <cell r="G423">
            <v>39030</v>
          </cell>
          <cell r="H423">
            <v>999</v>
          </cell>
          <cell r="I423">
            <v>4</v>
          </cell>
          <cell r="J423">
            <v>1</v>
          </cell>
        </row>
        <row r="424">
          <cell r="A424" t="str">
            <v>PSLN</v>
          </cell>
          <cell r="B424" t="str">
            <v>Primary Service w/o IDR</v>
          </cell>
          <cell r="C424">
            <v>2.5</v>
          </cell>
          <cell r="D424">
            <v>25</v>
          </cell>
          <cell r="E424" t="str">
            <v>R=A1RL</v>
          </cell>
          <cell r="F424">
            <v>3</v>
          </cell>
          <cell r="G424">
            <v>39343</v>
          </cell>
          <cell r="H424">
            <v>999</v>
          </cell>
          <cell r="I424">
            <v>4</v>
          </cell>
          <cell r="J424">
            <v>4</v>
          </cell>
        </row>
        <row r="425">
          <cell r="A425" t="str">
            <v>PSGN</v>
          </cell>
          <cell r="B425" t="str">
            <v>Primary Service w/o IDR</v>
          </cell>
          <cell r="C425">
            <v>2.5</v>
          </cell>
          <cell r="D425">
            <v>25</v>
          </cell>
          <cell r="E425" t="str">
            <v>R=A1R</v>
          </cell>
          <cell r="F425">
            <v>3</v>
          </cell>
          <cell r="G425">
            <v>39510</v>
          </cell>
          <cell r="H425">
            <v>999</v>
          </cell>
          <cell r="I425">
            <v>4</v>
          </cell>
          <cell r="J425">
            <v>4</v>
          </cell>
        </row>
        <row r="426">
          <cell r="A426" t="str">
            <v>PSNN</v>
          </cell>
          <cell r="B426" t="str">
            <v>Primary Service w/o IDR</v>
          </cell>
          <cell r="C426">
            <v>2.5</v>
          </cell>
          <cell r="D426">
            <v>25</v>
          </cell>
          <cell r="E426" t="str">
            <v>R=A1D</v>
          </cell>
          <cell r="F426">
            <v>3</v>
          </cell>
          <cell r="H426">
            <v>120</v>
          </cell>
          <cell r="I426">
            <v>3</v>
          </cell>
          <cell r="J426">
            <v>2</v>
          </cell>
        </row>
        <row r="427">
          <cell r="A427" t="str">
            <v>PSNN</v>
          </cell>
          <cell r="B427" t="str">
            <v>Primary Service w/o IDR</v>
          </cell>
          <cell r="C427">
            <v>2.5</v>
          </cell>
          <cell r="D427">
            <v>25</v>
          </cell>
          <cell r="E427" t="str">
            <v>R=TMT</v>
          </cell>
          <cell r="F427">
            <v>3</v>
          </cell>
          <cell r="H427">
            <v>120</v>
          </cell>
          <cell r="I427">
            <v>3</v>
          </cell>
          <cell r="J427">
            <v>1</v>
          </cell>
        </row>
        <row r="428">
          <cell r="A428" t="str">
            <v>PSLN</v>
          </cell>
          <cell r="B428" t="str">
            <v>Primary Service w/o IDR</v>
          </cell>
          <cell r="C428">
            <v>2.5</v>
          </cell>
          <cell r="D428">
            <v>25</v>
          </cell>
          <cell r="E428" t="str">
            <v>R=RXS4</v>
          </cell>
          <cell r="F428">
            <v>3</v>
          </cell>
          <cell r="G428">
            <v>37512</v>
          </cell>
          <cell r="H428">
            <v>999</v>
          </cell>
          <cell r="I428">
            <v>4</v>
          </cell>
          <cell r="J428">
            <v>1</v>
          </cell>
        </row>
        <row r="429">
          <cell r="A429" t="str">
            <v>PSNN</v>
          </cell>
          <cell r="B429" t="str">
            <v>Primary Service w/o IDR</v>
          </cell>
          <cell r="C429">
            <v>2.5</v>
          </cell>
          <cell r="D429">
            <v>25</v>
          </cell>
          <cell r="E429" t="str">
            <v>R=A1RL</v>
          </cell>
          <cell r="F429">
            <v>3</v>
          </cell>
          <cell r="G429">
            <v>38636</v>
          </cell>
          <cell r="H429">
            <v>999</v>
          </cell>
          <cell r="I429">
            <v>3</v>
          </cell>
          <cell r="J429">
            <v>1</v>
          </cell>
        </row>
        <row r="430">
          <cell r="A430" t="str">
            <v>PSNN</v>
          </cell>
          <cell r="B430" t="str">
            <v>Primary Service w/o IDR</v>
          </cell>
          <cell r="C430">
            <v>2.5</v>
          </cell>
          <cell r="D430">
            <v>25</v>
          </cell>
          <cell r="E430" t="str">
            <v>R=A1R</v>
          </cell>
          <cell r="F430">
            <v>3</v>
          </cell>
          <cell r="G430">
            <v>39295</v>
          </cell>
          <cell r="H430">
            <v>999</v>
          </cell>
          <cell r="I430">
            <v>4</v>
          </cell>
          <cell r="J430">
            <v>1</v>
          </cell>
        </row>
        <row r="431">
          <cell r="A431" t="str">
            <v>PSGN</v>
          </cell>
          <cell r="B431" t="str">
            <v>Primary Service w/o IDR</v>
          </cell>
          <cell r="C431">
            <v>2.5</v>
          </cell>
          <cell r="D431">
            <v>25</v>
          </cell>
          <cell r="E431" t="str">
            <v>R=A1R</v>
          </cell>
          <cell r="F431">
            <v>3</v>
          </cell>
          <cell r="G431">
            <v>39343</v>
          </cell>
          <cell r="H431">
            <v>999</v>
          </cell>
          <cell r="I431">
            <v>4</v>
          </cell>
          <cell r="J431">
            <v>1</v>
          </cell>
        </row>
        <row r="432">
          <cell r="A432" t="str">
            <v>PSGN</v>
          </cell>
          <cell r="B432" t="str">
            <v>Primary Service w/o IDR</v>
          </cell>
          <cell r="C432">
            <v>2.5</v>
          </cell>
          <cell r="D432">
            <v>25</v>
          </cell>
          <cell r="E432" t="str">
            <v>R=A1RL</v>
          </cell>
          <cell r="F432">
            <v>3</v>
          </cell>
          <cell r="G432">
            <v>39343</v>
          </cell>
          <cell r="H432">
            <v>999</v>
          </cell>
          <cell r="I432">
            <v>4</v>
          </cell>
          <cell r="J432">
            <v>2</v>
          </cell>
        </row>
        <row r="433">
          <cell r="A433" t="str">
            <v>PSLN</v>
          </cell>
          <cell r="B433" t="str">
            <v>Primary Service w/o IDR</v>
          </cell>
          <cell r="C433">
            <v>2.5</v>
          </cell>
          <cell r="D433">
            <v>25</v>
          </cell>
          <cell r="E433" t="str">
            <v>R=A1RL</v>
          </cell>
          <cell r="F433">
            <v>3</v>
          </cell>
          <cell r="G433">
            <v>38113</v>
          </cell>
          <cell r="H433">
            <v>999</v>
          </cell>
          <cell r="I433">
            <v>3</v>
          </cell>
          <cell r="J433">
            <v>3</v>
          </cell>
        </row>
        <row r="434">
          <cell r="A434" t="str">
            <v>PSGN</v>
          </cell>
          <cell r="B434" t="str">
            <v>Primary Service w/o IDR</v>
          </cell>
          <cell r="C434">
            <v>2.5</v>
          </cell>
          <cell r="D434">
            <v>25</v>
          </cell>
          <cell r="E434" t="str">
            <v>R=A1RL</v>
          </cell>
          <cell r="F434">
            <v>3</v>
          </cell>
          <cell r="G434">
            <v>38113</v>
          </cell>
          <cell r="H434">
            <v>999</v>
          </cell>
          <cell r="I434">
            <v>4</v>
          </cell>
          <cell r="J434">
            <v>2</v>
          </cell>
        </row>
        <row r="435">
          <cell r="A435" t="str">
            <v>PSLN</v>
          </cell>
          <cell r="B435" t="str">
            <v>Primary Service w/o IDR</v>
          </cell>
          <cell r="C435">
            <v>2.5</v>
          </cell>
          <cell r="D435">
            <v>25</v>
          </cell>
          <cell r="E435" t="str">
            <v>R=A1R</v>
          </cell>
          <cell r="F435">
            <v>3</v>
          </cell>
          <cell r="G435">
            <v>38092</v>
          </cell>
          <cell r="H435">
            <v>999</v>
          </cell>
          <cell r="I435">
            <v>3</v>
          </cell>
          <cell r="J435">
            <v>1</v>
          </cell>
        </row>
        <row r="436">
          <cell r="A436" t="str">
            <v>PSNN</v>
          </cell>
          <cell r="B436" t="str">
            <v>Primary Service w/o IDR</v>
          </cell>
          <cell r="C436">
            <v>2.5</v>
          </cell>
          <cell r="D436">
            <v>25</v>
          </cell>
          <cell r="E436" t="str">
            <v>R=A1RL</v>
          </cell>
          <cell r="F436">
            <v>3</v>
          </cell>
          <cell r="G436">
            <v>37992</v>
          </cell>
          <cell r="H436">
            <v>999</v>
          </cell>
          <cell r="I436">
            <v>3</v>
          </cell>
          <cell r="J436">
            <v>1</v>
          </cell>
        </row>
        <row r="437">
          <cell r="A437" t="str">
            <v>PSGN</v>
          </cell>
          <cell r="B437" t="str">
            <v>Primary Service w/o IDR</v>
          </cell>
          <cell r="C437">
            <v>2.5</v>
          </cell>
          <cell r="D437">
            <v>25</v>
          </cell>
          <cell r="E437" t="str">
            <v>R=A1D</v>
          </cell>
          <cell r="F437">
            <v>3</v>
          </cell>
          <cell r="G437">
            <v>36593</v>
          </cell>
          <cell r="H437">
            <v>999</v>
          </cell>
          <cell r="I437">
            <v>3</v>
          </cell>
          <cell r="J437">
            <v>1</v>
          </cell>
        </row>
        <row r="438">
          <cell r="A438" t="str">
            <v>PSGN</v>
          </cell>
          <cell r="B438" t="str">
            <v>Primary Service w/o IDR</v>
          </cell>
          <cell r="C438">
            <v>2.5</v>
          </cell>
          <cell r="D438">
            <v>25</v>
          </cell>
          <cell r="E438" t="str">
            <v>R=A1R</v>
          </cell>
          <cell r="F438">
            <v>3</v>
          </cell>
          <cell r="G438">
            <v>39482</v>
          </cell>
          <cell r="H438">
            <v>999</v>
          </cell>
          <cell r="I438">
            <v>4</v>
          </cell>
          <cell r="J438">
            <v>4</v>
          </cell>
        </row>
        <row r="439">
          <cell r="A439" t="str">
            <v>PSEN</v>
          </cell>
          <cell r="B439" t="str">
            <v>Primary Service w/o IDR</v>
          </cell>
          <cell r="C439">
            <v>2.5</v>
          </cell>
          <cell r="D439">
            <v>25</v>
          </cell>
          <cell r="E439" t="str">
            <v>R=A1D+</v>
          </cell>
          <cell r="F439">
            <v>3</v>
          </cell>
          <cell r="G439">
            <v>40141</v>
          </cell>
          <cell r="H439">
            <v>999</v>
          </cell>
          <cell r="I439">
            <v>4</v>
          </cell>
          <cell r="J439">
            <v>1</v>
          </cell>
        </row>
        <row r="440">
          <cell r="A440" t="str">
            <v>PSNN</v>
          </cell>
          <cell r="B440" t="str">
            <v>Primary Service w/o IDR</v>
          </cell>
          <cell r="C440">
            <v>2.5</v>
          </cell>
          <cell r="D440">
            <v>25</v>
          </cell>
          <cell r="E440" t="str">
            <v>R=RXS4E</v>
          </cell>
          <cell r="F440">
            <v>3</v>
          </cell>
          <cell r="G440">
            <v>38525</v>
          </cell>
          <cell r="H440">
            <v>999</v>
          </cell>
          <cell r="I440">
            <v>4</v>
          </cell>
          <cell r="J440">
            <v>1</v>
          </cell>
        </row>
        <row r="441">
          <cell r="A441" t="str">
            <v>PSNN</v>
          </cell>
          <cell r="B441" t="str">
            <v>Primary Service w/o IDR</v>
          </cell>
          <cell r="C441">
            <v>2.5</v>
          </cell>
          <cell r="D441">
            <v>25</v>
          </cell>
          <cell r="E441" t="str">
            <v>R=A1R</v>
          </cell>
          <cell r="F441">
            <v>3</v>
          </cell>
          <cell r="G441">
            <v>37012</v>
          </cell>
          <cell r="H441">
            <v>999</v>
          </cell>
          <cell r="I441">
            <v>4</v>
          </cell>
          <cell r="J441">
            <v>1</v>
          </cell>
        </row>
        <row r="442">
          <cell r="A442" t="str">
            <v>PSLN</v>
          </cell>
          <cell r="B442" t="str">
            <v>Primary Service w/o IDR</v>
          </cell>
          <cell r="C442">
            <v>2.5</v>
          </cell>
          <cell r="D442">
            <v>25</v>
          </cell>
          <cell r="E442" t="str">
            <v>R=RXS4</v>
          </cell>
          <cell r="F442">
            <v>3</v>
          </cell>
          <cell r="G442">
            <v>38082</v>
          </cell>
          <cell r="H442">
            <v>999</v>
          </cell>
          <cell r="I442">
            <v>4</v>
          </cell>
          <cell r="J442">
            <v>1</v>
          </cell>
        </row>
        <row r="443">
          <cell r="A443" t="str">
            <v>PSGN</v>
          </cell>
          <cell r="B443" t="str">
            <v>Primary Service w/o IDR</v>
          </cell>
          <cell r="C443">
            <v>2.5</v>
          </cell>
          <cell r="D443">
            <v>25</v>
          </cell>
          <cell r="E443" t="str">
            <v>R=PWAY</v>
          </cell>
          <cell r="F443">
            <v>3</v>
          </cell>
          <cell r="H443">
            <v>120</v>
          </cell>
          <cell r="I443">
            <v>4</v>
          </cell>
          <cell r="J443">
            <v>1</v>
          </cell>
        </row>
        <row r="444">
          <cell r="A444" t="str">
            <v>PSGN</v>
          </cell>
          <cell r="B444" t="str">
            <v>Primary Service w/o IDR</v>
          </cell>
          <cell r="C444">
            <v>2.5</v>
          </cell>
          <cell r="D444">
            <v>25</v>
          </cell>
          <cell r="E444" t="str">
            <v>R=A1D</v>
          </cell>
          <cell r="F444">
            <v>3</v>
          </cell>
          <cell r="H444">
            <v>999</v>
          </cell>
          <cell r="I444">
            <v>4</v>
          </cell>
          <cell r="J444">
            <v>1</v>
          </cell>
        </row>
        <row r="445">
          <cell r="A445" t="str">
            <v>PSNN</v>
          </cell>
          <cell r="B445" t="str">
            <v>Primary Service w/o IDR</v>
          </cell>
          <cell r="C445">
            <v>2.5</v>
          </cell>
          <cell r="D445">
            <v>25</v>
          </cell>
          <cell r="E445" t="str">
            <v>R=A1D</v>
          </cell>
          <cell r="F445">
            <v>3</v>
          </cell>
          <cell r="H445">
            <v>999</v>
          </cell>
          <cell r="I445">
            <v>3</v>
          </cell>
          <cell r="J445">
            <v>1</v>
          </cell>
        </row>
        <row r="446">
          <cell r="A446" t="str">
            <v>PSLN</v>
          </cell>
          <cell r="B446" t="str">
            <v>Primary Service w/o IDR</v>
          </cell>
          <cell r="C446">
            <v>2.5</v>
          </cell>
          <cell r="D446">
            <v>25</v>
          </cell>
          <cell r="E446" t="str">
            <v>R=A1R</v>
          </cell>
          <cell r="F446">
            <v>3</v>
          </cell>
          <cell r="G446">
            <v>39090</v>
          </cell>
          <cell r="H446">
            <v>999</v>
          </cell>
          <cell r="I446">
            <v>4</v>
          </cell>
          <cell r="J446">
            <v>1</v>
          </cell>
        </row>
        <row r="447">
          <cell r="A447" t="str">
            <v>PSGN</v>
          </cell>
          <cell r="B447" t="str">
            <v>Primary Service w/o IDR</v>
          </cell>
          <cell r="C447">
            <v>2.5</v>
          </cell>
          <cell r="D447">
            <v>25</v>
          </cell>
          <cell r="E447" t="str">
            <v>R=A1R</v>
          </cell>
          <cell r="F447">
            <v>3</v>
          </cell>
          <cell r="G447">
            <v>38495</v>
          </cell>
          <cell r="H447">
            <v>999</v>
          </cell>
          <cell r="I447">
            <v>3</v>
          </cell>
          <cell r="J447">
            <v>1</v>
          </cell>
        </row>
        <row r="448">
          <cell r="A448" t="str">
            <v>PSGN</v>
          </cell>
          <cell r="B448" t="str">
            <v>Primary Service w/o IDR</v>
          </cell>
          <cell r="C448">
            <v>2.5</v>
          </cell>
          <cell r="D448">
            <v>25</v>
          </cell>
          <cell r="E448" t="str">
            <v>R=A1D</v>
          </cell>
          <cell r="F448">
            <v>3</v>
          </cell>
          <cell r="G448">
            <v>36161</v>
          </cell>
          <cell r="H448">
            <v>999</v>
          </cell>
          <cell r="I448">
            <v>3</v>
          </cell>
          <cell r="J448">
            <v>2</v>
          </cell>
        </row>
        <row r="449">
          <cell r="A449" t="str">
            <v>PSNN</v>
          </cell>
          <cell r="B449" t="str">
            <v>Primary Service w/o IDR</v>
          </cell>
          <cell r="C449">
            <v>2.5</v>
          </cell>
          <cell r="D449">
            <v>25</v>
          </cell>
          <cell r="E449" t="str">
            <v>R=A1D</v>
          </cell>
          <cell r="F449">
            <v>3</v>
          </cell>
          <cell r="G449">
            <v>36454</v>
          </cell>
          <cell r="H449">
            <v>999</v>
          </cell>
          <cell r="I449">
            <v>4</v>
          </cell>
          <cell r="J449">
            <v>2</v>
          </cell>
        </row>
        <row r="450">
          <cell r="A450" t="str">
            <v>PSGN</v>
          </cell>
          <cell r="B450" t="str">
            <v>Primary Service w/o IDR</v>
          </cell>
          <cell r="C450">
            <v>2.5</v>
          </cell>
          <cell r="D450">
            <v>25</v>
          </cell>
          <cell r="E450" t="str">
            <v>R=A1RL</v>
          </cell>
          <cell r="F450">
            <v>3</v>
          </cell>
          <cell r="G450">
            <v>38636</v>
          </cell>
          <cell r="H450">
            <v>999</v>
          </cell>
          <cell r="I450">
            <v>3</v>
          </cell>
          <cell r="J450">
            <v>4</v>
          </cell>
        </row>
        <row r="451">
          <cell r="A451" t="str">
            <v>PSLN</v>
          </cell>
          <cell r="B451" t="str">
            <v>Primary Service w/o IDR</v>
          </cell>
          <cell r="C451">
            <v>2.5</v>
          </cell>
          <cell r="D451">
            <v>25</v>
          </cell>
          <cell r="E451" t="str">
            <v>R=A1R</v>
          </cell>
          <cell r="F451">
            <v>3</v>
          </cell>
          <cell r="G451">
            <v>39254</v>
          </cell>
          <cell r="H451">
            <v>999</v>
          </cell>
          <cell r="I451">
            <v>4</v>
          </cell>
          <cell r="J451">
            <v>1</v>
          </cell>
        </row>
        <row r="452">
          <cell r="A452" t="str">
            <v>PSGN</v>
          </cell>
          <cell r="B452" t="str">
            <v>Primary Service w/o IDR</v>
          </cell>
          <cell r="C452">
            <v>2.5</v>
          </cell>
          <cell r="D452">
            <v>25</v>
          </cell>
          <cell r="E452" t="str">
            <v>R=A1RL</v>
          </cell>
          <cell r="F452">
            <v>3</v>
          </cell>
          <cell r="G452">
            <v>39343</v>
          </cell>
          <cell r="H452">
            <v>999</v>
          </cell>
          <cell r="I452">
            <v>3</v>
          </cell>
          <cell r="J452">
            <v>1</v>
          </cell>
        </row>
        <row r="453">
          <cell r="A453" t="str">
            <v>PSAN</v>
          </cell>
          <cell r="B453" t="str">
            <v>Primary Service w/o IDR</v>
          </cell>
          <cell r="C453">
            <v>2.5</v>
          </cell>
          <cell r="D453">
            <v>25</v>
          </cell>
          <cell r="E453" t="str">
            <v>R=A1RL</v>
          </cell>
          <cell r="F453">
            <v>3</v>
          </cell>
          <cell r="G453">
            <v>39343</v>
          </cell>
          <cell r="H453">
            <v>999</v>
          </cell>
          <cell r="I453">
            <v>4</v>
          </cell>
          <cell r="J453">
            <v>2</v>
          </cell>
        </row>
        <row r="454">
          <cell r="A454" t="str">
            <v>PSLN</v>
          </cell>
          <cell r="B454" t="str">
            <v>Primary Service w/o IDR</v>
          </cell>
          <cell r="C454">
            <v>2.5</v>
          </cell>
          <cell r="D454">
            <v>25</v>
          </cell>
          <cell r="E454" t="str">
            <v>R=A1R</v>
          </cell>
          <cell r="F454">
            <v>3</v>
          </cell>
          <cell r="G454">
            <v>39426</v>
          </cell>
          <cell r="H454">
            <v>999</v>
          </cell>
          <cell r="I454">
            <v>4</v>
          </cell>
          <cell r="J454">
            <v>1</v>
          </cell>
        </row>
        <row r="455">
          <cell r="A455" t="str">
            <v>PSLN</v>
          </cell>
          <cell r="B455" t="str">
            <v>Primary Service w/o IDR</v>
          </cell>
          <cell r="C455">
            <v>2.5</v>
          </cell>
          <cell r="D455">
            <v>25</v>
          </cell>
          <cell r="E455" t="str">
            <v>R=SV5SD</v>
          </cell>
          <cell r="F455">
            <v>3</v>
          </cell>
          <cell r="H455">
            <v>240</v>
          </cell>
          <cell r="I455">
            <v>4</v>
          </cell>
          <cell r="J455">
            <v>1</v>
          </cell>
        </row>
        <row r="456">
          <cell r="A456" t="str">
            <v>PSGN</v>
          </cell>
          <cell r="B456" t="str">
            <v>Primary Service w/o IDR</v>
          </cell>
          <cell r="C456">
            <v>2.5</v>
          </cell>
          <cell r="D456">
            <v>25</v>
          </cell>
          <cell r="E456" t="str">
            <v>R=A1D</v>
          </cell>
          <cell r="F456">
            <v>3</v>
          </cell>
          <cell r="G456">
            <v>37277</v>
          </cell>
          <cell r="H456">
            <v>120</v>
          </cell>
          <cell r="I456">
            <v>4</v>
          </cell>
          <cell r="J456">
            <v>1</v>
          </cell>
        </row>
        <row r="457">
          <cell r="A457" t="str">
            <v>PSGN</v>
          </cell>
          <cell r="B457" t="str">
            <v>Primary Service w/o IDR</v>
          </cell>
          <cell r="C457">
            <v>2.5</v>
          </cell>
          <cell r="D457">
            <v>25</v>
          </cell>
          <cell r="E457" t="str">
            <v>R=A1R</v>
          </cell>
          <cell r="F457">
            <v>3</v>
          </cell>
          <cell r="G457">
            <v>37277</v>
          </cell>
          <cell r="H457">
            <v>999</v>
          </cell>
          <cell r="I457">
            <v>4</v>
          </cell>
          <cell r="J457">
            <v>1</v>
          </cell>
        </row>
        <row r="458">
          <cell r="A458" t="str">
            <v>PSLN</v>
          </cell>
          <cell r="B458" t="str">
            <v>Primary Service w/o IDR</v>
          </cell>
          <cell r="C458">
            <v>2.5</v>
          </cell>
          <cell r="D458">
            <v>25</v>
          </cell>
          <cell r="E458" t="str">
            <v>R=A1R</v>
          </cell>
          <cell r="F458">
            <v>3</v>
          </cell>
          <cell r="G458">
            <v>37341</v>
          </cell>
          <cell r="H458">
            <v>999</v>
          </cell>
          <cell r="I458">
            <v>4</v>
          </cell>
          <cell r="J458">
            <v>1</v>
          </cell>
        </row>
        <row r="459">
          <cell r="A459" t="str">
            <v>PSGN</v>
          </cell>
          <cell r="B459" t="str">
            <v>Primary Service w/o IDR</v>
          </cell>
          <cell r="C459">
            <v>2.5</v>
          </cell>
          <cell r="D459">
            <v>25</v>
          </cell>
          <cell r="E459" t="str">
            <v>R=A1R</v>
          </cell>
          <cell r="F459">
            <v>3</v>
          </cell>
          <cell r="G459">
            <v>38770</v>
          </cell>
          <cell r="H459">
            <v>999</v>
          </cell>
          <cell r="I459">
            <v>4</v>
          </cell>
          <cell r="J459">
            <v>1</v>
          </cell>
        </row>
        <row r="460">
          <cell r="A460" t="str">
            <v>PSNN</v>
          </cell>
          <cell r="B460" t="str">
            <v>Primary Service w/o IDR</v>
          </cell>
          <cell r="C460">
            <v>2.5</v>
          </cell>
          <cell r="D460">
            <v>25</v>
          </cell>
          <cell r="E460" t="str">
            <v>R=A1R</v>
          </cell>
          <cell r="F460">
            <v>3</v>
          </cell>
          <cell r="G460">
            <v>39449</v>
          </cell>
          <cell r="H460">
            <v>999</v>
          </cell>
          <cell r="I460">
            <v>3</v>
          </cell>
          <cell r="J460">
            <v>2</v>
          </cell>
        </row>
        <row r="461">
          <cell r="A461" t="str">
            <v>PSNN</v>
          </cell>
          <cell r="B461" t="str">
            <v>Primary Service w/o IDR</v>
          </cell>
          <cell r="C461">
            <v>50</v>
          </cell>
          <cell r="D461">
            <v>25</v>
          </cell>
          <cell r="E461" t="str">
            <v>R=A1D</v>
          </cell>
          <cell r="F461">
            <v>3</v>
          </cell>
          <cell r="G461">
            <v>38202</v>
          </cell>
          <cell r="H461">
            <v>999</v>
          </cell>
          <cell r="I461">
            <v>4</v>
          </cell>
          <cell r="J461">
            <v>1</v>
          </cell>
        </row>
        <row r="462">
          <cell r="A462" t="str">
            <v>PSAN</v>
          </cell>
          <cell r="B462" t="str">
            <v>Primary Service w/o IDR</v>
          </cell>
          <cell r="D462">
            <v>25</v>
          </cell>
          <cell r="E462" t="str">
            <v>R=A1D</v>
          </cell>
          <cell r="J462">
            <v>2</v>
          </cell>
        </row>
        <row r="463">
          <cell r="A463" t="str">
            <v>PSLN</v>
          </cell>
          <cell r="B463" t="str">
            <v>Primary Service w/o IDR</v>
          </cell>
          <cell r="D463">
            <v>25</v>
          </cell>
          <cell r="E463" t="str">
            <v>R=A1R</v>
          </cell>
          <cell r="J463">
            <v>1</v>
          </cell>
        </row>
        <row r="464">
          <cell r="A464" t="str">
            <v>PSLN</v>
          </cell>
          <cell r="B464" t="str">
            <v>Primary Service w/o IDR</v>
          </cell>
          <cell r="D464">
            <v>25</v>
          </cell>
          <cell r="E464" t="str">
            <v>R=A1R</v>
          </cell>
          <cell r="J464">
            <v>2</v>
          </cell>
        </row>
        <row r="465">
          <cell r="A465" t="str">
            <v>PMNN</v>
          </cell>
          <cell r="B465" t="str">
            <v>Primary Service w/o IDR</v>
          </cell>
          <cell r="D465">
            <v>25</v>
          </cell>
          <cell r="E465" t="str">
            <v>R=A1R</v>
          </cell>
          <cell r="J465">
            <v>1</v>
          </cell>
        </row>
        <row r="466">
          <cell r="A466" t="str">
            <v>PSNN</v>
          </cell>
          <cell r="B466" t="str">
            <v>Primary Service w/o IDR</v>
          </cell>
          <cell r="D466">
            <v>25</v>
          </cell>
          <cell r="E466" t="str">
            <v>R=A1R</v>
          </cell>
          <cell r="G466">
            <v>37012</v>
          </cell>
          <cell r="J466">
            <v>1</v>
          </cell>
        </row>
        <row r="467">
          <cell r="A467" t="str">
            <v>PSNN</v>
          </cell>
          <cell r="B467" t="str">
            <v>Primary Service w/o IDR</v>
          </cell>
          <cell r="D467">
            <v>25</v>
          </cell>
          <cell r="E467" t="str">
            <v>R=A1RL</v>
          </cell>
          <cell r="J467">
            <v>1</v>
          </cell>
        </row>
        <row r="468">
          <cell r="A468" t="str">
            <v>PSGN</v>
          </cell>
          <cell r="B468" t="str">
            <v>Primary Service w/o IDR</v>
          </cell>
          <cell r="D468">
            <v>25</v>
          </cell>
          <cell r="E468" t="str">
            <v>R=A1R</v>
          </cell>
          <cell r="J468">
            <v>1</v>
          </cell>
        </row>
        <row r="469">
          <cell r="A469" t="str">
            <v>PSNN</v>
          </cell>
          <cell r="B469" t="str">
            <v>Primary Service w/o IDR</v>
          </cell>
          <cell r="D469">
            <v>25</v>
          </cell>
          <cell r="E469" t="str">
            <v>R=A1R</v>
          </cell>
          <cell r="G469">
            <v>37341</v>
          </cell>
          <cell r="J469">
            <v>1</v>
          </cell>
        </row>
        <row r="470">
          <cell r="A470" t="str">
            <v>PSGN</v>
          </cell>
          <cell r="B470" t="str">
            <v>Primary Service w/o IDR</v>
          </cell>
          <cell r="D470">
            <v>25</v>
          </cell>
          <cell r="E470" t="str">
            <v>R=A1R</v>
          </cell>
          <cell r="J470">
            <v>1</v>
          </cell>
        </row>
        <row r="471">
          <cell r="A471" t="str">
            <v>PSLN</v>
          </cell>
          <cell r="B471" t="str">
            <v>Primary Service w/o IDR</v>
          </cell>
          <cell r="D471">
            <v>25</v>
          </cell>
          <cell r="E471" t="str">
            <v>P=A1RL</v>
          </cell>
          <cell r="J471">
            <v>1</v>
          </cell>
        </row>
        <row r="472">
          <cell r="A472" t="str">
            <v>PSNN</v>
          </cell>
          <cell r="B472" t="str">
            <v>Primary Service w/o IDR</v>
          </cell>
          <cell r="D472">
            <v>25</v>
          </cell>
          <cell r="E472" t="str">
            <v>R=A1R</v>
          </cell>
          <cell r="J472">
            <v>3</v>
          </cell>
        </row>
        <row r="473">
          <cell r="A473" t="str">
            <v>PSGN</v>
          </cell>
          <cell r="B473" t="str">
            <v>Primary Service w/o IDR</v>
          </cell>
          <cell r="D473">
            <v>25</v>
          </cell>
          <cell r="E473" t="str">
            <v>R=A1R</v>
          </cell>
          <cell r="J473">
            <v>3</v>
          </cell>
        </row>
        <row r="474">
          <cell r="A474" t="str">
            <v>PSGN</v>
          </cell>
          <cell r="B474" t="str">
            <v>Primary Service w/o IDR</v>
          </cell>
          <cell r="D474">
            <v>25</v>
          </cell>
          <cell r="E474" t="str">
            <v>R=A1RL</v>
          </cell>
          <cell r="J474">
            <v>1</v>
          </cell>
        </row>
        <row r="475">
          <cell r="J475">
            <v>173</v>
          </cell>
        </row>
        <row r="477">
          <cell r="A477" t="str">
            <v>TDRS</v>
          </cell>
          <cell r="B477" t="str">
            <v>Residential Service</v>
          </cell>
          <cell r="C477">
            <v>0</v>
          </cell>
          <cell r="D477">
            <v>20</v>
          </cell>
          <cell r="E477" t="str">
            <v>R=D4S</v>
          </cell>
          <cell r="F477">
            <v>1</v>
          </cell>
          <cell r="H477">
            <v>240</v>
          </cell>
          <cell r="I477">
            <v>3</v>
          </cell>
          <cell r="J477">
            <v>2</v>
          </cell>
        </row>
        <row r="478">
          <cell r="A478" t="str">
            <v>TDRS</v>
          </cell>
          <cell r="B478" t="str">
            <v>Residential Service</v>
          </cell>
          <cell r="C478">
            <v>0</v>
          </cell>
          <cell r="D478">
            <v>20</v>
          </cell>
          <cell r="E478" t="str">
            <v>R=J5S</v>
          </cell>
          <cell r="F478">
            <v>1</v>
          </cell>
          <cell r="H478">
            <v>240</v>
          </cell>
          <cell r="I478">
            <v>3</v>
          </cell>
          <cell r="J478">
            <v>3</v>
          </cell>
        </row>
        <row r="479">
          <cell r="A479" t="str">
            <v>TDRS</v>
          </cell>
          <cell r="B479" t="str">
            <v>Residential Service</v>
          </cell>
          <cell r="C479">
            <v>0</v>
          </cell>
          <cell r="D479">
            <v>20</v>
          </cell>
          <cell r="E479" t="str">
            <v>R=J4S</v>
          </cell>
          <cell r="F479">
            <v>1</v>
          </cell>
          <cell r="H479">
            <v>240</v>
          </cell>
          <cell r="I479">
            <v>3</v>
          </cell>
          <cell r="J479">
            <v>3</v>
          </cell>
        </row>
        <row r="480">
          <cell r="A480" t="str">
            <v>TDRS</v>
          </cell>
          <cell r="B480" t="str">
            <v>Residential Service</v>
          </cell>
          <cell r="C480">
            <v>0</v>
          </cell>
          <cell r="D480">
            <v>20</v>
          </cell>
          <cell r="E480" t="str">
            <v>R=MS</v>
          </cell>
          <cell r="F480">
            <v>1</v>
          </cell>
          <cell r="H480">
            <v>240</v>
          </cell>
          <cell r="I480">
            <v>3</v>
          </cell>
          <cell r="J480">
            <v>2</v>
          </cell>
        </row>
        <row r="481">
          <cell r="A481" t="str">
            <v>TDRS</v>
          </cell>
          <cell r="B481" t="str">
            <v>Residential Service</v>
          </cell>
          <cell r="C481">
            <v>0</v>
          </cell>
          <cell r="D481">
            <v>20</v>
          </cell>
          <cell r="E481" t="str">
            <v>R=MS</v>
          </cell>
          <cell r="F481">
            <v>1</v>
          </cell>
          <cell r="H481">
            <v>240</v>
          </cell>
          <cell r="I481">
            <v>3</v>
          </cell>
          <cell r="J481">
            <v>1</v>
          </cell>
        </row>
        <row r="482">
          <cell r="A482" t="str">
            <v>TDRS</v>
          </cell>
          <cell r="B482" t="str">
            <v>Residential Service</v>
          </cell>
          <cell r="C482">
            <v>1</v>
          </cell>
          <cell r="D482">
            <v>20</v>
          </cell>
          <cell r="E482" t="str">
            <v>R=AB1</v>
          </cell>
          <cell r="F482">
            <v>1</v>
          </cell>
          <cell r="H482">
            <v>240</v>
          </cell>
          <cell r="I482">
            <v>3</v>
          </cell>
          <cell r="J482">
            <v>1</v>
          </cell>
        </row>
        <row r="483">
          <cell r="A483" t="str">
            <v>TDRS</v>
          </cell>
          <cell r="B483" t="str">
            <v>Residential Service</v>
          </cell>
          <cell r="C483">
            <v>1</v>
          </cell>
          <cell r="D483">
            <v>20</v>
          </cell>
          <cell r="E483" t="str">
            <v>R=D5S</v>
          </cell>
          <cell r="F483">
            <v>1</v>
          </cell>
          <cell r="H483">
            <v>240</v>
          </cell>
          <cell r="I483">
            <v>3</v>
          </cell>
          <cell r="J483">
            <v>2</v>
          </cell>
        </row>
        <row r="484">
          <cell r="A484" t="str">
            <v>TDRS</v>
          </cell>
          <cell r="B484" t="str">
            <v>Residential Service</v>
          </cell>
          <cell r="C484">
            <v>1</v>
          </cell>
          <cell r="D484">
            <v>20</v>
          </cell>
          <cell r="E484" t="str">
            <v>R=MS</v>
          </cell>
          <cell r="F484">
            <v>1</v>
          </cell>
          <cell r="H484">
            <v>240</v>
          </cell>
          <cell r="I484">
            <v>3</v>
          </cell>
          <cell r="J484">
            <v>1</v>
          </cell>
        </row>
        <row r="485">
          <cell r="A485" t="str">
            <v>TDRS</v>
          </cell>
          <cell r="B485" t="str">
            <v>Residential Service</v>
          </cell>
          <cell r="C485">
            <v>1</v>
          </cell>
          <cell r="D485">
            <v>20</v>
          </cell>
          <cell r="E485" t="str">
            <v>R=MS</v>
          </cell>
          <cell r="F485">
            <v>1</v>
          </cell>
          <cell r="H485">
            <v>240</v>
          </cell>
          <cell r="I485">
            <v>3</v>
          </cell>
          <cell r="J485">
            <v>2</v>
          </cell>
        </row>
        <row r="486">
          <cell r="A486" t="str">
            <v>TDRS</v>
          </cell>
          <cell r="B486" t="str">
            <v>Residential Service</v>
          </cell>
          <cell r="C486">
            <v>2.5</v>
          </cell>
          <cell r="D486">
            <v>20</v>
          </cell>
          <cell r="E486" t="str">
            <v>R=A1D1ND</v>
          </cell>
          <cell r="F486">
            <v>1</v>
          </cell>
          <cell r="G486">
            <v>37994</v>
          </cell>
          <cell r="H486">
            <v>999</v>
          </cell>
          <cell r="I486">
            <v>3</v>
          </cell>
          <cell r="J486">
            <v>1</v>
          </cell>
        </row>
        <row r="487">
          <cell r="A487" t="str">
            <v>TDRS</v>
          </cell>
          <cell r="B487" t="str">
            <v>Residential Service</v>
          </cell>
          <cell r="C487">
            <v>2.5</v>
          </cell>
          <cell r="D487">
            <v>20</v>
          </cell>
          <cell r="E487" t="str">
            <v>R=IS70</v>
          </cell>
          <cell r="F487">
            <v>1</v>
          </cell>
          <cell r="H487">
            <v>240</v>
          </cell>
          <cell r="I487">
            <v>3</v>
          </cell>
          <cell r="J487">
            <v>2</v>
          </cell>
        </row>
        <row r="488">
          <cell r="A488" t="str">
            <v>TDRS</v>
          </cell>
          <cell r="B488" t="str">
            <v>Residential Service</v>
          </cell>
          <cell r="C488">
            <v>2.5</v>
          </cell>
          <cell r="D488">
            <v>20</v>
          </cell>
          <cell r="E488" t="str">
            <v>R=A1D1ND</v>
          </cell>
          <cell r="F488">
            <v>1</v>
          </cell>
          <cell r="G488">
            <v>37994</v>
          </cell>
          <cell r="H488">
            <v>999</v>
          </cell>
          <cell r="I488">
            <v>3</v>
          </cell>
          <cell r="J488">
            <v>1</v>
          </cell>
        </row>
        <row r="489">
          <cell r="A489" t="str">
            <v>TDRS</v>
          </cell>
          <cell r="B489" t="str">
            <v>Residential Service</v>
          </cell>
          <cell r="C489">
            <v>2.5</v>
          </cell>
          <cell r="D489">
            <v>20</v>
          </cell>
          <cell r="E489" t="str">
            <v>R=D5S</v>
          </cell>
          <cell r="F489">
            <v>1</v>
          </cell>
          <cell r="G489">
            <v>36035</v>
          </cell>
          <cell r="H489">
            <v>240</v>
          </cell>
          <cell r="I489">
            <v>3</v>
          </cell>
          <cell r="J489">
            <v>3</v>
          </cell>
        </row>
        <row r="490">
          <cell r="A490" t="str">
            <v>TDRS</v>
          </cell>
          <cell r="B490" t="str">
            <v>Residential Service</v>
          </cell>
          <cell r="C490">
            <v>2.5</v>
          </cell>
          <cell r="D490">
            <v>20</v>
          </cell>
          <cell r="E490" t="str">
            <v>R=A1D1</v>
          </cell>
          <cell r="F490">
            <v>1</v>
          </cell>
          <cell r="G490">
            <v>37333</v>
          </cell>
          <cell r="H490">
            <v>999</v>
          </cell>
          <cell r="I490">
            <v>3</v>
          </cell>
          <cell r="J490">
            <v>1</v>
          </cell>
        </row>
        <row r="491">
          <cell r="A491" t="str">
            <v>TDRS</v>
          </cell>
          <cell r="B491" t="str">
            <v>Residential Service</v>
          </cell>
          <cell r="C491">
            <v>2.5</v>
          </cell>
          <cell r="D491">
            <v>20</v>
          </cell>
          <cell r="E491" t="str">
            <v>R=A1D1</v>
          </cell>
          <cell r="F491">
            <v>1</v>
          </cell>
          <cell r="G491">
            <v>39734</v>
          </cell>
          <cell r="H491">
            <v>999</v>
          </cell>
          <cell r="I491">
            <v>3</v>
          </cell>
          <cell r="J491">
            <v>1</v>
          </cell>
        </row>
        <row r="492">
          <cell r="A492" t="str">
            <v>TDRS</v>
          </cell>
          <cell r="B492" t="str">
            <v>Residential Service</v>
          </cell>
          <cell r="C492">
            <v>2.5</v>
          </cell>
          <cell r="D492">
            <v>20</v>
          </cell>
          <cell r="E492" t="str">
            <v>R=KWS</v>
          </cell>
          <cell r="F492">
            <v>1</v>
          </cell>
          <cell r="H492">
            <v>240</v>
          </cell>
          <cell r="I492">
            <v>3</v>
          </cell>
          <cell r="J492">
            <v>2</v>
          </cell>
        </row>
        <row r="493">
          <cell r="A493" t="str">
            <v>TDRS</v>
          </cell>
          <cell r="B493" t="str">
            <v>Residential Service</v>
          </cell>
          <cell r="C493">
            <v>2.5</v>
          </cell>
          <cell r="D493">
            <v>20</v>
          </cell>
          <cell r="E493" t="str">
            <v>R=TMS4S</v>
          </cell>
          <cell r="F493">
            <v>1</v>
          </cell>
          <cell r="H493">
            <v>0</v>
          </cell>
          <cell r="I493">
            <v>0</v>
          </cell>
          <cell r="J493">
            <v>1</v>
          </cell>
        </row>
        <row r="494">
          <cell r="A494" t="str">
            <v>TDRS</v>
          </cell>
          <cell r="B494" t="str">
            <v>Residential Service</v>
          </cell>
          <cell r="C494">
            <v>2.5</v>
          </cell>
          <cell r="D494">
            <v>20</v>
          </cell>
          <cell r="E494" t="str">
            <v>R=DXMS</v>
          </cell>
          <cell r="F494">
            <v>1</v>
          </cell>
          <cell r="H494">
            <v>240</v>
          </cell>
          <cell r="I494">
            <v>3</v>
          </cell>
          <cell r="J494">
            <v>2</v>
          </cell>
        </row>
        <row r="495">
          <cell r="A495" t="str">
            <v>TDRS</v>
          </cell>
          <cell r="B495" t="str">
            <v>Residential Service</v>
          </cell>
          <cell r="C495">
            <v>2.5</v>
          </cell>
          <cell r="D495">
            <v>20</v>
          </cell>
          <cell r="E495" t="str">
            <v>R=A1D1</v>
          </cell>
          <cell r="F495">
            <v>1</v>
          </cell>
          <cell r="G495">
            <v>38874</v>
          </cell>
          <cell r="H495">
            <v>999</v>
          </cell>
          <cell r="I495">
            <v>3</v>
          </cell>
          <cell r="J495">
            <v>4</v>
          </cell>
        </row>
        <row r="496">
          <cell r="A496" t="str">
            <v>TDRS</v>
          </cell>
          <cell r="B496" t="str">
            <v>Residential Service</v>
          </cell>
          <cell r="C496">
            <v>2.5</v>
          </cell>
          <cell r="D496">
            <v>20</v>
          </cell>
          <cell r="E496" t="str">
            <v>R=A1D</v>
          </cell>
          <cell r="F496">
            <v>1</v>
          </cell>
          <cell r="G496">
            <v>38034</v>
          </cell>
          <cell r="H496">
            <v>999</v>
          </cell>
          <cell r="I496">
            <v>3</v>
          </cell>
          <cell r="J496">
            <v>2</v>
          </cell>
        </row>
        <row r="497">
          <cell r="A497" t="str">
            <v>TDRS</v>
          </cell>
          <cell r="B497" t="str">
            <v>Residential Service</v>
          </cell>
          <cell r="C497">
            <v>2.5</v>
          </cell>
          <cell r="D497">
            <v>20</v>
          </cell>
          <cell r="E497" t="str">
            <v>R=J3TA</v>
          </cell>
          <cell r="F497">
            <v>1</v>
          </cell>
          <cell r="H497">
            <v>240</v>
          </cell>
          <cell r="I497">
            <v>3</v>
          </cell>
          <cell r="J497">
            <v>5</v>
          </cell>
        </row>
        <row r="498">
          <cell r="A498" t="str">
            <v>TDRS</v>
          </cell>
          <cell r="B498" t="str">
            <v>Residential Service</v>
          </cell>
          <cell r="C498">
            <v>2.5</v>
          </cell>
          <cell r="D498">
            <v>20</v>
          </cell>
          <cell r="E498" t="str">
            <v>R=J3A</v>
          </cell>
          <cell r="F498">
            <v>1</v>
          </cell>
          <cell r="H498">
            <v>240</v>
          </cell>
          <cell r="I498">
            <v>3</v>
          </cell>
          <cell r="J498">
            <v>1</v>
          </cell>
        </row>
        <row r="499">
          <cell r="A499" t="str">
            <v>TDRS</v>
          </cell>
          <cell r="B499" t="str">
            <v>Residential Service</v>
          </cell>
          <cell r="C499">
            <v>2.5</v>
          </cell>
          <cell r="D499">
            <v>20</v>
          </cell>
          <cell r="E499" t="str">
            <v>R=A1D1</v>
          </cell>
          <cell r="F499">
            <v>1</v>
          </cell>
          <cell r="G499">
            <v>36526</v>
          </cell>
          <cell r="H499">
            <v>240</v>
          </cell>
          <cell r="I499">
            <v>3</v>
          </cell>
          <cell r="J499">
            <v>1</v>
          </cell>
        </row>
        <row r="500">
          <cell r="A500" t="str">
            <v>TDRS</v>
          </cell>
          <cell r="B500" t="str">
            <v>Residential Service</v>
          </cell>
          <cell r="C500">
            <v>2.5</v>
          </cell>
          <cell r="D500">
            <v>20</v>
          </cell>
          <cell r="E500" t="str">
            <v>R=A1R</v>
          </cell>
          <cell r="F500">
            <v>1</v>
          </cell>
          <cell r="G500">
            <v>38785</v>
          </cell>
          <cell r="H500">
            <v>999</v>
          </cell>
          <cell r="I500">
            <v>3</v>
          </cell>
          <cell r="J500">
            <v>3</v>
          </cell>
        </row>
        <row r="501">
          <cell r="A501" t="str">
            <v>TDRS</v>
          </cell>
          <cell r="B501" t="str">
            <v>Residential Service</v>
          </cell>
          <cell r="C501">
            <v>2.5</v>
          </cell>
          <cell r="D501">
            <v>20</v>
          </cell>
          <cell r="E501" t="str">
            <v>R=J5SD</v>
          </cell>
          <cell r="F501">
            <v>1</v>
          </cell>
          <cell r="H501">
            <v>240</v>
          </cell>
          <cell r="I501">
            <v>3</v>
          </cell>
          <cell r="J501">
            <v>1</v>
          </cell>
        </row>
        <row r="502">
          <cell r="A502" t="str">
            <v>TDRS</v>
          </cell>
          <cell r="B502" t="str">
            <v>Residential Service</v>
          </cell>
          <cell r="C502">
            <v>2.5</v>
          </cell>
          <cell r="D502">
            <v>20</v>
          </cell>
          <cell r="E502" t="str">
            <v>R=A1R</v>
          </cell>
          <cell r="F502">
            <v>1</v>
          </cell>
          <cell r="G502">
            <v>37188</v>
          </cell>
          <cell r="H502">
            <v>999</v>
          </cell>
          <cell r="I502">
            <v>3</v>
          </cell>
          <cell r="J502">
            <v>1</v>
          </cell>
        </row>
        <row r="503">
          <cell r="A503" t="str">
            <v>TDRS</v>
          </cell>
          <cell r="B503" t="str">
            <v>Residential Service</v>
          </cell>
          <cell r="C503">
            <v>2.5</v>
          </cell>
          <cell r="D503">
            <v>20</v>
          </cell>
          <cell r="E503" t="str">
            <v>R=A1D</v>
          </cell>
          <cell r="F503">
            <v>1</v>
          </cell>
          <cell r="G503">
            <v>37481</v>
          </cell>
          <cell r="H503">
            <v>240</v>
          </cell>
          <cell r="I503">
            <v>3</v>
          </cell>
          <cell r="J503">
            <v>1</v>
          </cell>
        </row>
        <row r="504">
          <cell r="A504" t="str">
            <v>TDRS</v>
          </cell>
          <cell r="B504" t="str">
            <v>Residential Service</v>
          </cell>
          <cell r="C504">
            <v>2.5</v>
          </cell>
          <cell r="D504">
            <v>20</v>
          </cell>
          <cell r="E504" t="str">
            <v>R=A1D1</v>
          </cell>
          <cell r="F504">
            <v>1</v>
          </cell>
          <cell r="G504">
            <v>38616</v>
          </cell>
          <cell r="H504">
            <v>999</v>
          </cell>
          <cell r="I504">
            <v>3</v>
          </cell>
          <cell r="J504">
            <v>1</v>
          </cell>
        </row>
        <row r="505">
          <cell r="A505" t="str">
            <v>TDRS</v>
          </cell>
          <cell r="B505" t="str">
            <v>Residential Service</v>
          </cell>
          <cell r="C505">
            <v>2.5</v>
          </cell>
          <cell r="D505">
            <v>20</v>
          </cell>
          <cell r="E505" t="str">
            <v>R=A1D1</v>
          </cell>
          <cell r="F505">
            <v>1</v>
          </cell>
          <cell r="G505">
            <v>37994</v>
          </cell>
          <cell r="H505">
            <v>999</v>
          </cell>
          <cell r="I505">
            <v>3</v>
          </cell>
          <cell r="J505">
            <v>1</v>
          </cell>
        </row>
        <row r="506">
          <cell r="A506" t="str">
            <v>TDRS</v>
          </cell>
          <cell r="B506" t="str">
            <v>Residential Service</v>
          </cell>
          <cell r="C506">
            <v>2.5</v>
          </cell>
          <cell r="D506">
            <v>20</v>
          </cell>
          <cell r="E506" t="str">
            <v>R=TMS4S</v>
          </cell>
          <cell r="F506">
            <v>1</v>
          </cell>
          <cell r="H506">
            <v>240</v>
          </cell>
          <cell r="I506">
            <v>3</v>
          </cell>
          <cell r="J506">
            <v>1</v>
          </cell>
        </row>
        <row r="507">
          <cell r="A507" t="str">
            <v>TDRS</v>
          </cell>
          <cell r="B507" t="str">
            <v>Residential Service</v>
          </cell>
          <cell r="C507">
            <v>2.5</v>
          </cell>
          <cell r="D507">
            <v>20</v>
          </cell>
          <cell r="E507" t="str">
            <v>R=D5S</v>
          </cell>
          <cell r="F507">
            <v>1</v>
          </cell>
          <cell r="H507">
            <v>240</v>
          </cell>
          <cell r="I507">
            <v>3</v>
          </cell>
          <cell r="J507">
            <v>3</v>
          </cell>
        </row>
        <row r="508">
          <cell r="A508" t="str">
            <v>TDRS</v>
          </cell>
          <cell r="B508" t="str">
            <v>Residential Service</v>
          </cell>
          <cell r="C508">
            <v>2.5</v>
          </cell>
          <cell r="D508">
            <v>20</v>
          </cell>
          <cell r="E508" t="str">
            <v>R=A1D</v>
          </cell>
          <cell r="F508">
            <v>1</v>
          </cell>
          <cell r="G508">
            <v>37042</v>
          </cell>
          <cell r="H508">
            <v>240</v>
          </cell>
          <cell r="I508">
            <v>3</v>
          </cell>
          <cell r="J508">
            <v>2</v>
          </cell>
        </row>
        <row r="509">
          <cell r="A509" t="str">
            <v>TDRS</v>
          </cell>
          <cell r="B509" t="str">
            <v>Residential Service</v>
          </cell>
          <cell r="C509">
            <v>15</v>
          </cell>
          <cell r="D509">
            <v>20</v>
          </cell>
          <cell r="E509" t="str">
            <v>R=AB1</v>
          </cell>
          <cell r="F509">
            <v>1</v>
          </cell>
          <cell r="H509">
            <v>120</v>
          </cell>
          <cell r="I509">
            <v>2</v>
          </cell>
          <cell r="J509">
            <v>44</v>
          </cell>
        </row>
        <row r="510">
          <cell r="A510" t="str">
            <v>TDRS</v>
          </cell>
          <cell r="B510" t="str">
            <v>Residential Service</v>
          </cell>
          <cell r="C510">
            <v>15</v>
          </cell>
          <cell r="D510">
            <v>20</v>
          </cell>
          <cell r="E510" t="str">
            <v>R=D3S</v>
          </cell>
          <cell r="F510">
            <v>1</v>
          </cell>
          <cell r="H510">
            <v>240</v>
          </cell>
          <cell r="I510">
            <v>3</v>
          </cell>
          <cell r="J510">
            <v>2</v>
          </cell>
        </row>
        <row r="511">
          <cell r="A511" t="str">
            <v>TDRS</v>
          </cell>
          <cell r="B511" t="str">
            <v>Residential Service</v>
          </cell>
          <cell r="C511">
            <v>15</v>
          </cell>
          <cell r="D511">
            <v>20</v>
          </cell>
          <cell r="E511" t="str">
            <v>R=J5S</v>
          </cell>
          <cell r="F511">
            <v>1</v>
          </cell>
          <cell r="G511">
            <v>33604</v>
          </cell>
          <cell r="H511">
            <v>120</v>
          </cell>
          <cell r="I511">
            <v>2</v>
          </cell>
          <cell r="J511">
            <v>2</v>
          </cell>
        </row>
        <row r="512">
          <cell r="A512" t="str">
            <v>TDRS</v>
          </cell>
          <cell r="B512" t="str">
            <v>Residential Service</v>
          </cell>
          <cell r="C512">
            <v>15</v>
          </cell>
          <cell r="D512">
            <v>20</v>
          </cell>
          <cell r="E512" t="str">
            <v>R=J5S</v>
          </cell>
          <cell r="F512">
            <v>1</v>
          </cell>
          <cell r="H512">
            <v>120</v>
          </cell>
          <cell r="I512">
            <v>2</v>
          </cell>
          <cell r="J512">
            <v>10</v>
          </cell>
        </row>
        <row r="513">
          <cell r="A513" t="str">
            <v>TDRS</v>
          </cell>
          <cell r="B513" t="str">
            <v>Residential Service</v>
          </cell>
          <cell r="C513">
            <v>15</v>
          </cell>
          <cell r="D513">
            <v>20</v>
          </cell>
          <cell r="E513" t="str">
            <v>R=MS</v>
          </cell>
          <cell r="F513">
            <v>1</v>
          </cell>
          <cell r="H513">
            <v>240</v>
          </cell>
          <cell r="I513">
            <v>3</v>
          </cell>
          <cell r="J513">
            <v>6</v>
          </cell>
        </row>
        <row r="514">
          <cell r="A514" t="str">
            <v>TDRS</v>
          </cell>
          <cell r="B514" t="str">
            <v>Residential Service</v>
          </cell>
          <cell r="C514">
            <v>15</v>
          </cell>
          <cell r="D514">
            <v>20</v>
          </cell>
          <cell r="E514" t="str">
            <v>R=I70S</v>
          </cell>
          <cell r="F514">
            <v>1</v>
          </cell>
          <cell r="H514">
            <v>120</v>
          </cell>
          <cell r="I514">
            <v>2</v>
          </cell>
          <cell r="J514">
            <v>6</v>
          </cell>
        </row>
        <row r="515">
          <cell r="A515" t="str">
            <v>TDRS</v>
          </cell>
          <cell r="B515" t="str">
            <v>Residential Service</v>
          </cell>
          <cell r="C515">
            <v>15</v>
          </cell>
          <cell r="D515">
            <v>20</v>
          </cell>
          <cell r="E515" t="str">
            <v>R=J5S</v>
          </cell>
          <cell r="F515">
            <v>1</v>
          </cell>
          <cell r="H515">
            <v>120</v>
          </cell>
          <cell r="I515">
            <v>2</v>
          </cell>
          <cell r="J515">
            <v>1</v>
          </cell>
        </row>
        <row r="516">
          <cell r="A516" t="str">
            <v>TDRS</v>
          </cell>
          <cell r="B516" t="str">
            <v>Residential Service</v>
          </cell>
          <cell r="C516">
            <v>15</v>
          </cell>
          <cell r="D516">
            <v>20</v>
          </cell>
          <cell r="E516" t="str">
            <v>R=D2S</v>
          </cell>
          <cell r="F516">
            <v>1</v>
          </cell>
          <cell r="H516">
            <v>0</v>
          </cell>
          <cell r="I516">
            <v>0</v>
          </cell>
          <cell r="J516">
            <v>5</v>
          </cell>
        </row>
        <row r="517">
          <cell r="A517" t="str">
            <v>TDRS</v>
          </cell>
          <cell r="B517" t="str">
            <v>Residential Service</v>
          </cell>
          <cell r="C517">
            <v>15</v>
          </cell>
          <cell r="D517">
            <v>20</v>
          </cell>
          <cell r="E517" t="str">
            <v>R=J5S</v>
          </cell>
          <cell r="F517">
            <v>1</v>
          </cell>
          <cell r="H517">
            <v>120</v>
          </cell>
          <cell r="I517">
            <v>3</v>
          </cell>
          <cell r="J517">
            <v>1</v>
          </cell>
        </row>
        <row r="518">
          <cell r="A518" t="str">
            <v>TDRS</v>
          </cell>
          <cell r="B518" t="str">
            <v>Residential Service</v>
          </cell>
          <cell r="C518">
            <v>15</v>
          </cell>
          <cell r="D518">
            <v>20</v>
          </cell>
          <cell r="E518" t="str">
            <v>R=J3S</v>
          </cell>
          <cell r="F518">
            <v>1</v>
          </cell>
          <cell r="G518">
            <v>35920</v>
          </cell>
          <cell r="H518">
            <v>240</v>
          </cell>
          <cell r="I518">
            <v>3</v>
          </cell>
          <cell r="J518">
            <v>1</v>
          </cell>
        </row>
        <row r="519">
          <cell r="A519" t="str">
            <v>TDRS</v>
          </cell>
          <cell r="B519" t="str">
            <v>Residential Service</v>
          </cell>
          <cell r="C519">
            <v>15</v>
          </cell>
          <cell r="D519">
            <v>20</v>
          </cell>
          <cell r="E519" t="str">
            <v>R=I70S</v>
          </cell>
          <cell r="F519">
            <v>1</v>
          </cell>
          <cell r="H519">
            <v>240</v>
          </cell>
          <cell r="I519">
            <v>3</v>
          </cell>
          <cell r="J519">
            <v>1</v>
          </cell>
        </row>
        <row r="520">
          <cell r="A520" t="str">
            <v>TDRS</v>
          </cell>
          <cell r="B520" t="str">
            <v>Residential Service</v>
          </cell>
          <cell r="C520">
            <v>15</v>
          </cell>
          <cell r="D520">
            <v>20</v>
          </cell>
          <cell r="E520" t="str">
            <v>R=AB1</v>
          </cell>
          <cell r="F520">
            <v>1</v>
          </cell>
          <cell r="G520">
            <v>36059</v>
          </cell>
          <cell r="H520">
            <v>120</v>
          </cell>
          <cell r="I520">
            <v>2</v>
          </cell>
          <cell r="J520">
            <v>1</v>
          </cell>
        </row>
        <row r="521">
          <cell r="A521" t="str">
            <v>TDRS</v>
          </cell>
          <cell r="B521" t="str">
            <v>Residential Service</v>
          </cell>
          <cell r="C521">
            <v>15</v>
          </cell>
          <cell r="D521">
            <v>20</v>
          </cell>
          <cell r="E521" t="str">
            <v>R=AB1</v>
          </cell>
          <cell r="F521">
            <v>1</v>
          </cell>
          <cell r="G521">
            <v>36059</v>
          </cell>
          <cell r="H521">
            <v>120</v>
          </cell>
          <cell r="I521">
            <v>2</v>
          </cell>
          <cell r="J521">
            <v>2</v>
          </cell>
        </row>
        <row r="522">
          <cell r="A522" t="str">
            <v>TDRS</v>
          </cell>
          <cell r="B522" t="str">
            <v>Residential Service</v>
          </cell>
          <cell r="C522">
            <v>15</v>
          </cell>
          <cell r="D522">
            <v>20</v>
          </cell>
          <cell r="E522" t="str">
            <v>R=J4S</v>
          </cell>
          <cell r="F522">
            <v>1</v>
          </cell>
          <cell r="H522">
            <v>240</v>
          </cell>
          <cell r="I522">
            <v>3</v>
          </cell>
          <cell r="J522">
            <v>449</v>
          </cell>
        </row>
        <row r="523">
          <cell r="A523" t="str">
            <v>TDRS</v>
          </cell>
          <cell r="B523" t="str">
            <v>Residential Service</v>
          </cell>
          <cell r="C523">
            <v>15</v>
          </cell>
          <cell r="D523">
            <v>20</v>
          </cell>
          <cell r="E523" t="str">
            <v>R=J4S</v>
          </cell>
          <cell r="F523">
            <v>1</v>
          </cell>
          <cell r="H523">
            <v>240</v>
          </cell>
          <cell r="I523">
            <v>3</v>
          </cell>
          <cell r="J523">
            <v>1</v>
          </cell>
        </row>
        <row r="524">
          <cell r="A524" t="str">
            <v>TDRS</v>
          </cell>
          <cell r="B524" t="str">
            <v>Residential Service</v>
          </cell>
          <cell r="C524">
            <v>15</v>
          </cell>
          <cell r="D524">
            <v>20</v>
          </cell>
          <cell r="E524" t="str">
            <v>R=AB1</v>
          </cell>
          <cell r="F524">
            <v>1</v>
          </cell>
          <cell r="G524">
            <v>35431</v>
          </cell>
          <cell r="H524">
            <v>120</v>
          </cell>
          <cell r="I524">
            <v>2</v>
          </cell>
          <cell r="J524">
            <v>1</v>
          </cell>
        </row>
        <row r="525">
          <cell r="A525" t="str">
            <v>TDRS</v>
          </cell>
          <cell r="B525" t="str">
            <v>Residential Service</v>
          </cell>
          <cell r="C525">
            <v>15</v>
          </cell>
          <cell r="D525">
            <v>20</v>
          </cell>
          <cell r="E525" t="str">
            <v>R=J3S</v>
          </cell>
          <cell r="F525">
            <v>1</v>
          </cell>
          <cell r="H525">
            <v>240</v>
          </cell>
          <cell r="I525">
            <v>3</v>
          </cell>
          <cell r="J525">
            <v>8</v>
          </cell>
        </row>
        <row r="526">
          <cell r="A526" t="str">
            <v>TDRS</v>
          </cell>
          <cell r="B526" t="str">
            <v>Residential Service</v>
          </cell>
          <cell r="C526">
            <v>15</v>
          </cell>
          <cell r="D526">
            <v>20</v>
          </cell>
          <cell r="E526" t="str">
            <v>R=I50A</v>
          </cell>
          <cell r="F526">
            <v>1</v>
          </cell>
          <cell r="H526">
            <v>240</v>
          </cell>
          <cell r="I526">
            <v>3</v>
          </cell>
          <cell r="J526">
            <v>45</v>
          </cell>
        </row>
        <row r="527">
          <cell r="A527" t="str">
            <v>TDRS</v>
          </cell>
          <cell r="B527" t="str">
            <v>Residential Service</v>
          </cell>
          <cell r="C527">
            <v>15</v>
          </cell>
          <cell r="D527">
            <v>20</v>
          </cell>
          <cell r="E527" t="str">
            <v>R=J2A</v>
          </cell>
          <cell r="F527">
            <v>1</v>
          </cell>
          <cell r="H527">
            <v>240</v>
          </cell>
          <cell r="I527">
            <v>3</v>
          </cell>
          <cell r="J527">
            <v>1</v>
          </cell>
        </row>
        <row r="528">
          <cell r="A528" t="str">
            <v>TDRS</v>
          </cell>
          <cell r="B528" t="str">
            <v>Residential Service</v>
          </cell>
          <cell r="C528">
            <v>15</v>
          </cell>
          <cell r="D528">
            <v>20</v>
          </cell>
          <cell r="E528" t="str">
            <v>R=MS</v>
          </cell>
          <cell r="F528">
            <v>1</v>
          </cell>
          <cell r="H528">
            <v>240</v>
          </cell>
          <cell r="I528">
            <v>3</v>
          </cell>
          <cell r="J528">
            <v>91</v>
          </cell>
        </row>
        <row r="529">
          <cell r="A529" t="str">
            <v>TDRS</v>
          </cell>
          <cell r="B529" t="str">
            <v>Residential Service</v>
          </cell>
          <cell r="C529">
            <v>15</v>
          </cell>
          <cell r="D529">
            <v>20</v>
          </cell>
          <cell r="E529" t="str">
            <v>R=I70S</v>
          </cell>
          <cell r="F529">
            <v>1</v>
          </cell>
          <cell r="H529">
            <v>480</v>
          </cell>
          <cell r="I529">
            <v>2</v>
          </cell>
          <cell r="J529">
            <v>1</v>
          </cell>
        </row>
        <row r="530">
          <cell r="A530" t="str">
            <v>TDRS</v>
          </cell>
          <cell r="B530" t="str">
            <v>Residential Service</v>
          </cell>
          <cell r="C530">
            <v>15</v>
          </cell>
          <cell r="D530">
            <v>20</v>
          </cell>
          <cell r="E530" t="str">
            <v>R=D5S</v>
          </cell>
          <cell r="F530">
            <v>1</v>
          </cell>
          <cell r="H530">
            <v>240</v>
          </cell>
          <cell r="I530">
            <v>3</v>
          </cell>
          <cell r="J530">
            <v>19</v>
          </cell>
        </row>
        <row r="531">
          <cell r="A531" t="str">
            <v>TDRS</v>
          </cell>
          <cell r="B531" t="str">
            <v>Residential Service</v>
          </cell>
          <cell r="C531">
            <v>15</v>
          </cell>
          <cell r="D531">
            <v>20</v>
          </cell>
          <cell r="E531" t="str">
            <v>R=J3S</v>
          </cell>
          <cell r="F531">
            <v>1</v>
          </cell>
          <cell r="H531">
            <v>240</v>
          </cell>
          <cell r="I531">
            <v>3</v>
          </cell>
          <cell r="J531">
            <v>1</v>
          </cell>
        </row>
        <row r="532">
          <cell r="A532" t="str">
            <v>TDRS</v>
          </cell>
          <cell r="B532" t="str">
            <v>Residential Service</v>
          </cell>
          <cell r="C532">
            <v>15</v>
          </cell>
          <cell r="D532">
            <v>20</v>
          </cell>
          <cell r="E532" t="str">
            <v>R=AB1</v>
          </cell>
          <cell r="F532">
            <v>1</v>
          </cell>
          <cell r="H532">
            <v>120</v>
          </cell>
          <cell r="I532">
            <v>2</v>
          </cell>
          <cell r="J532">
            <v>2</v>
          </cell>
        </row>
        <row r="533">
          <cell r="A533" t="str">
            <v>TDRS</v>
          </cell>
          <cell r="B533" t="str">
            <v>Residential Service</v>
          </cell>
          <cell r="C533">
            <v>15</v>
          </cell>
          <cell r="D533">
            <v>20</v>
          </cell>
          <cell r="E533" t="str">
            <v>R=J5S</v>
          </cell>
          <cell r="F533">
            <v>1</v>
          </cell>
          <cell r="H533">
            <v>240</v>
          </cell>
          <cell r="I533">
            <v>3</v>
          </cell>
          <cell r="J533">
            <v>196</v>
          </cell>
        </row>
        <row r="534">
          <cell r="A534" t="str">
            <v>TDRS</v>
          </cell>
          <cell r="B534" t="str">
            <v>Residential Service</v>
          </cell>
          <cell r="C534">
            <v>15</v>
          </cell>
          <cell r="D534">
            <v>20</v>
          </cell>
          <cell r="E534" t="str">
            <v>R=MQS</v>
          </cell>
          <cell r="F534">
            <v>1</v>
          </cell>
          <cell r="H534">
            <v>240</v>
          </cell>
          <cell r="I534">
            <v>3</v>
          </cell>
          <cell r="J534">
            <v>1759</v>
          </cell>
        </row>
        <row r="535">
          <cell r="A535" t="str">
            <v>TDRS</v>
          </cell>
          <cell r="B535" t="str">
            <v>Residential Service</v>
          </cell>
          <cell r="C535">
            <v>15</v>
          </cell>
          <cell r="D535">
            <v>20</v>
          </cell>
          <cell r="E535" t="str">
            <v>R=J5SR</v>
          </cell>
          <cell r="F535">
            <v>1</v>
          </cell>
          <cell r="H535">
            <v>240</v>
          </cell>
          <cell r="I535">
            <v>3</v>
          </cell>
          <cell r="J535">
            <v>18</v>
          </cell>
        </row>
        <row r="536">
          <cell r="A536" t="str">
            <v>TDRS</v>
          </cell>
          <cell r="B536" t="str">
            <v>Residential Service</v>
          </cell>
          <cell r="C536">
            <v>15</v>
          </cell>
          <cell r="D536">
            <v>20</v>
          </cell>
          <cell r="E536" t="str">
            <v>R=D4S</v>
          </cell>
          <cell r="F536">
            <v>1</v>
          </cell>
          <cell r="H536">
            <v>240</v>
          </cell>
          <cell r="I536">
            <v>3</v>
          </cell>
          <cell r="J536">
            <v>281</v>
          </cell>
        </row>
        <row r="537">
          <cell r="A537" t="str">
            <v>TDRS</v>
          </cell>
          <cell r="B537" t="str">
            <v>Residential Service</v>
          </cell>
          <cell r="C537">
            <v>15</v>
          </cell>
          <cell r="D537">
            <v>20</v>
          </cell>
          <cell r="E537" t="str">
            <v>R=MQS</v>
          </cell>
          <cell r="F537">
            <v>1</v>
          </cell>
          <cell r="H537">
            <v>240</v>
          </cell>
          <cell r="I537">
            <v>3</v>
          </cell>
          <cell r="J537">
            <v>10</v>
          </cell>
        </row>
        <row r="538">
          <cell r="A538" t="str">
            <v>TDRS</v>
          </cell>
          <cell r="B538" t="str">
            <v>Residential Service</v>
          </cell>
          <cell r="C538">
            <v>15</v>
          </cell>
          <cell r="D538">
            <v>20</v>
          </cell>
          <cell r="E538" t="str">
            <v>R=AB1</v>
          </cell>
          <cell r="F538">
            <v>1</v>
          </cell>
          <cell r="H538">
            <v>240</v>
          </cell>
          <cell r="I538">
            <v>3</v>
          </cell>
          <cell r="J538">
            <v>3</v>
          </cell>
        </row>
        <row r="539">
          <cell r="A539" t="str">
            <v>TDRS</v>
          </cell>
          <cell r="B539" t="str">
            <v>Residential Service</v>
          </cell>
          <cell r="C539">
            <v>15</v>
          </cell>
          <cell r="D539">
            <v>20</v>
          </cell>
          <cell r="E539" t="str">
            <v>R=J4S</v>
          </cell>
          <cell r="F539">
            <v>1</v>
          </cell>
          <cell r="H539">
            <v>120</v>
          </cell>
          <cell r="I539">
            <v>2</v>
          </cell>
          <cell r="J539">
            <v>5</v>
          </cell>
        </row>
        <row r="540">
          <cell r="A540" t="str">
            <v>TDRS</v>
          </cell>
          <cell r="B540" t="str">
            <v>Residential Service</v>
          </cell>
          <cell r="C540">
            <v>15</v>
          </cell>
          <cell r="D540">
            <v>20</v>
          </cell>
          <cell r="E540" t="str">
            <v>R=J5SR</v>
          </cell>
          <cell r="F540">
            <v>1</v>
          </cell>
          <cell r="H540">
            <v>240</v>
          </cell>
          <cell r="I540">
            <v>4</v>
          </cell>
          <cell r="J540">
            <v>1</v>
          </cell>
        </row>
        <row r="541">
          <cell r="A541" t="str">
            <v>TDRS</v>
          </cell>
          <cell r="B541" t="str">
            <v>Residential Service</v>
          </cell>
          <cell r="C541">
            <v>15</v>
          </cell>
          <cell r="D541">
            <v>20</v>
          </cell>
          <cell r="E541" t="str">
            <v>R=J3S</v>
          </cell>
          <cell r="F541">
            <v>1</v>
          </cell>
          <cell r="G541">
            <v>35896</v>
          </cell>
          <cell r="H541">
            <v>240</v>
          </cell>
          <cell r="I541">
            <v>3</v>
          </cell>
          <cell r="J541">
            <v>1</v>
          </cell>
        </row>
        <row r="542">
          <cell r="A542" t="str">
            <v>TDRS</v>
          </cell>
          <cell r="B542" t="str">
            <v>Residential Service</v>
          </cell>
          <cell r="C542">
            <v>15</v>
          </cell>
          <cell r="D542">
            <v>20</v>
          </cell>
          <cell r="E542" t="str">
            <v>R=MS</v>
          </cell>
          <cell r="F542">
            <v>1</v>
          </cell>
          <cell r="H542">
            <v>240</v>
          </cell>
          <cell r="I542">
            <v>3</v>
          </cell>
          <cell r="J542">
            <v>1</v>
          </cell>
        </row>
        <row r="543">
          <cell r="A543" t="str">
            <v>TDRS</v>
          </cell>
          <cell r="B543" t="str">
            <v>Residential Service</v>
          </cell>
          <cell r="C543">
            <v>15</v>
          </cell>
          <cell r="D543">
            <v>20</v>
          </cell>
          <cell r="E543" t="str">
            <v>R=D5S</v>
          </cell>
          <cell r="F543">
            <v>1</v>
          </cell>
          <cell r="H543">
            <v>120</v>
          </cell>
          <cell r="I543">
            <v>2</v>
          </cell>
          <cell r="J543">
            <v>12</v>
          </cell>
        </row>
        <row r="544">
          <cell r="A544" t="str">
            <v>TDRS</v>
          </cell>
          <cell r="B544" t="str">
            <v>Residential Service</v>
          </cell>
          <cell r="C544">
            <v>15</v>
          </cell>
          <cell r="D544">
            <v>20</v>
          </cell>
          <cell r="E544" t="str">
            <v>R=I50A</v>
          </cell>
          <cell r="F544">
            <v>1</v>
          </cell>
          <cell r="H544">
            <v>240</v>
          </cell>
          <cell r="I544">
            <v>3</v>
          </cell>
          <cell r="J544">
            <v>2</v>
          </cell>
        </row>
        <row r="545">
          <cell r="A545" t="str">
            <v>TDRS</v>
          </cell>
          <cell r="B545" t="str">
            <v>Residential Service</v>
          </cell>
          <cell r="C545">
            <v>15</v>
          </cell>
          <cell r="D545">
            <v>20</v>
          </cell>
          <cell r="E545" t="str">
            <v>R=J3S</v>
          </cell>
          <cell r="F545">
            <v>1</v>
          </cell>
          <cell r="H545">
            <v>240</v>
          </cell>
          <cell r="I545">
            <v>3</v>
          </cell>
          <cell r="J545">
            <v>1</v>
          </cell>
        </row>
        <row r="546">
          <cell r="A546" t="str">
            <v>TDRS</v>
          </cell>
          <cell r="B546" t="str">
            <v>Residential Service</v>
          </cell>
          <cell r="C546">
            <v>15</v>
          </cell>
          <cell r="D546">
            <v>20</v>
          </cell>
          <cell r="E546" t="str">
            <v>R=D2S</v>
          </cell>
          <cell r="F546">
            <v>1</v>
          </cell>
          <cell r="H546">
            <v>240</v>
          </cell>
          <cell r="I546">
            <v>3</v>
          </cell>
          <cell r="J546">
            <v>64</v>
          </cell>
        </row>
        <row r="547">
          <cell r="A547" t="str">
            <v>TDRS</v>
          </cell>
          <cell r="B547" t="str">
            <v>Residential Service</v>
          </cell>
          <cell r="C547">
            <v>15</v>
          </cell>
          <cell r="D547">
            <v>20</v>
          </cell>
          <cell r="E547" t="str">
            <v>R=AB1</v>
          </cell>
          <cell r="F547">
            <v>1</v>
          </cell>
          <cell r="H547">
            <v>120</v>
          </cell>
          <cell r="I547">
            <v>3</v>
          </cell>
          <cell r="J547">
            <v>1</v>
          </cell>
        </row>
        <row r="548">
          <cell r="A548" t="str">
            <v>TDRS</v>
          </cell>
          <cell r="B548" t="str">
            <v>Residential Service</v>
          </cell>
          <cell r="C548">
            <v>15</v>
          </cell>
          <cell r="D548">
            <v>20</v>
          </cell>
          <cell r="E548" t="str">
            <v>R=MS</v>
          </cell>
          <cell r="F548">
            <v>1</v>
          </cell>
          <cell r="H548">
            <v>240</v>
          </cell>
          <cell r="I548">
            <v>3</v>
          </cell>
          <cell r="J548">
            <v>889</v>
          </cell>
        </row>
        <row r="549">
          <cell r="A549" t="str">
            <v>TDRS</v>
          </cell>
          <cell r="B549" t="str">
            <v>Residential Service</v>
          </cell>
          <cell r="C549">
            <v>15</v>
          </cell>
          <cell r="D549">
            <v>20</v>
          </cell>
          <cell r="E549" t="str">
            <v>R=I55A</v>
          </cell>
          <cell r="F549">
            <v>1</v>
          </cell>
          <cell r="H549">
            <v>240</v>
          </cell>
          <cell r="I549">
            <v>3</v>
          </cell>
          <cell r="J549">
            <v>6</v>
          </cell>
        </row>
        <row r="550">
          <cell r="A550" t="str">
            <v>TDRS</v>
          </cell>
          <cell r="B550" t="str">
            <v>Residential Service</v>
          </cell>
          <cell r="C550">
            <v>15</v>
          </cell>
          <cell r="D550">
            <v>20</v>
          </cell>
          <cell r="E550" t="str">
            <v>R=D5S</v>
          </cell>
          <cell r="F550">
            <v>1</v>
          </cell>
          <cell r="H550">
            <v>240</v>
          </cell>
          <cell r="I550">
            <v>3</v>
          </cell>
          <cell r="J550">
            <v>471</v>
          </cell>
        </row>
        <row r="551">
          <cell r="A551" t="str">
            <v>TDRS</v>
          </cell>
          <cell r="B551" t="str">
            <v>Residential Service</v>
          </cell>
          <cell r="C551">
            <v>15</v>
          </cell>
          <cell r="D551">
            <v>20</v>
          </cell>
          <cell r="E551" t="str">
            <v>R=MQS</v>
          </cell>
          <cell r="F551">
            <v>1</v>
          </cell>
          <cell r="H551">
            <v>240</v>
          </cell>
          <cell r="I551">
            <v>3</v>
          </cell>
          <cell r="J551">
            <v>6</v>
          </cell>
        </row>
        <row r="552">
          <cell r="A552" t="str">
            <v>TDRS</v>
          </cell>
          <cell r="B552" t="str">
            <v>Residential Service</v>
          </cell>
          <cell r="C552">
            <v>15</v>
          </cell>
          <cell r="D552">
            <v>20</v>
          </cell>
          <cell r="E552" t="str">
            <v>R=D5S</v>
          </cell>
          <cell r="F552">
            <v>1</v>
          </cell>
          <cell r="H552">
            <v>120</v>
          </cell>
          <cell r="I552">
            <v>2</v>
          </cell>
          <cell r="J552">
            <v>1</v>
          </cell>
        </row>
        <row r="553">
          <cell r="A553" t="str">
            <v>TDRS</v>
          </cell>
          <cell r="B553" t="str">
            <v>Residential Service</v>
          </cell>
          <cell r="C553">
            <v>15</v>
          </cell>
          <cell r="D553">
            <v>20</v>
          </cell>
          <cell r="E553" t="str">
            <v>R=J3S</v>
          </cell>
          <cell r="F553">
            <v>1</v>
          </cell>
          <cell r="H553">
            <v>240</v>
          </cell>
          <cell r="I553">
            <v>3</v>
          </cell>
          <cell r="J553">
            <v>1</v>
          </cell>
        </row>
        <row r="554">
          <cell r="A554" t="str">
            <v>TDRS</v>
          </cell>
          <cell r="B554" t="str">
            <v>Residential Service</v>
          </cell>
          <cell r="C554">
            <v>15</v>
          </cell>
          <cell r="D554">
            <v>20</v>
          </cell>
          <cell r="E554" t="str">
            <v>R=AB1</v>
          </cell>
          <cell r="F554">
            <v>1</v>
          </cell>
          <cell r="H554">
            <v>120</v>
          </cell>
          <cell r="I554">
            <v>2</v>
          </cell>
          <cell r="J554">
            <v>1</v>
          </cell>
        </row>
        <row r="555">
          <cell r="A555" t="str">
            <v>TDRS</v>
          </cell>
          <cell r="B555" t="str">
            <v>Residential Service</v>
          </cell>
          <cell r="C555">
            <v>15</v>
          </cell>
          <cell r="D555">
            <v>20</v>
          </cell>
          <cell r="E555" t="str">
            <v>R=D2A</v>
          </cell>
          <cell r="F555">
            <v>1</v>
          </cell>
          <cell r="G555">
            <v>36837</v>
          </cell>
          <cell r="H555">
            <v>240</v>
          </cell>
          <cell r="I555">
            <v>3</v>
          </cell>
          <cell r="J555">
            <v>1</v>
          </cell>
        </row>
        <row r="556">
          <cell r="A556" t="str">
            <v>TDRS</v>
          </cell>
          <cell r="B556" t="str">
            <v>Residential Service</v>
          </cell>
          <cell r="C556">
            <v>15</v>
          </cell>
          <cell r="D556">
            <v>20</v>
          </cell>
          <cell r="E556" t="str">
            <v>R=J3S</v>
          </cell>
          <cell r="F556">
            <v>1</v>
          </cell>
          <cell r="H556">
            <v>240</v>
          </cell>
          <cell r="I556">
            <v>3</v>
          </cell>
          <cell r="J556">
            <v>2433</v>
          </cell>
        </row>
        <row r="557">
          <cell r="A557" t="str">
            <v>TDRS</v>
          </cell>
          <cell r="B557" t="str">
            <v>Residential Service</v>
          </cell>
          <cell r="C557">
            <v>15</v>
          </cell>
          <cell r="D557">
            <v>20</v>
          </cell>
          <cell r="E557" t="str">
            <v>R=D3S</v>
          </cell>
          <cell r="F557">
            <v>1</v>
          </cell>
          <cell r="H557">
            <v>0</v>
          </cell>
          <cell r="I557">
            <v>0</v>
          </cell>
          <cell r="J557">
            <v>3</v>
          </cell>
        </row>
        <row r="558">
          <cell r="A558" t="str">
            <v>TDRS</v>
          </cell>
          <cell r="B558" t="str">
            <v>Residential Service</v>
          </cell>
          <cell r="C558">
            <v>15</v>
          </cell>
          <cell r="D558">
            <v>20</v>
          </cell>
          <cell r="E558" t="str">
            <v>R=J3S</v>
          </cell>
          <cell r="F558">
            <v>1</v>
          </cell>
          <cell r="H558">
            <v>240</v>
          </cell>
          <cell r="I558">
            <v>3</v>
          </cell>
          <cell r="J558">
            <v>1</v>
          </cell>
        </row>
        <row r="559">
          <cell r="A559" t="str">
            <v>TDRS</v>
          </cell>
          <cell r="B559" t="str">
            <v>Residential Service</v>
          </cell>
          <cell r="C559">
            <v>15</v>
          </cell>
          <cell r="D559">
            <v>20</v>
          </cell>
          <cell r="E559" t="str">
            <v>R=J5S</v>
          </cell>
          <cell r="F559">
            <v>1</v>
          </cell>
          <cell r="H559">
            <v>120</v>
          </cell>
          <cell r="I559">
            <v>2</v>
          </cell>
          <cell r="J559">
            <v>2</v>
          </cell>
        </row>
        <row r="560">
          <cell r="A560" t="str">
            <v>TDRS</v>
          </cell>
          <cell r="B560" t="str">
            <v>Residential Service</v>
          </cell>
          <cell r="C560">
            <v>15</v>
          </cell>
          <cell r="D560">
            <v>20</v>
          </cell>
          <cell r="E560" t="str">
            <v>R=D5S</v>
          </cell>
          <cell r="F560">
            <v>1</v>
          </cell>
          <cell r="H560">
            <v>240</v>
          </cell>
          <cell r="I560">
            <v>3</v>
          </cell>
          <cell r="J560">
            <v>1</v>
          </cell>
        </row>
        <row r="561">
          <cell r="A561" t="str">
            <v>TDRS</v>
          </cell>
          <cell r="B561" t="str">
            <v>Residential Service</v>
          </cell>
          <cell r="C561">
            <v>30</v>
          </cell>
          <cell r="D561">
            <v>20</v>
          </cell>
          <cell r="E561" t="str">
            <v>R=D5S</v>
          </cell>
          <cell r="F561">
            <v>1</v>
          </cell>
          <cell r="H561">
            <v>240</v>
          </cell>
          <cell r="I561">
            <v>3</v>
          </cell>
          <cell r="J561">
            <v>2601</v>
          </cell>
        </row>
        <row r="562">
          <cell r="A562" t="str">
            <v>TDRS</v>
          </cell>
          <cell r="B562" t="str">
            <v>Residential Service</v>
          </cell>
          <cell r="C562">
            <v>30</v>
          </cell>
          <cell r="D562">
            <v>20</v>
          </cell>
          <cell r="E562" t="str">
            <v>R=J5SED</v>
          </cell>
          <cell r="F562">
            <v>1</v>
          </cell>
          <cell r="H562">
            <v>240</v>
          </cell>
          <cell r="I562">
            <v>3</v>
          </cell>
          <cell r="J562">
            <v>6</v>
          </cell>
        </row>
        <row r="563">
          <cell r="A563" t="str">
            <v>TDRS</v>
          </cell>
          <cell r="B563" t="str">
            <v>Residential Service</v>
          </cell>
          <cell r="C563">
            <v>30</v>
          </cell>
          <cell r="D563">
            <v>20</v>
          </cell>
          <cell r="E563" t="str">
            <v>R=D5S</v>
          </cell>
          <cell r="F563">
            <v>1</v>
          </cell>
          <cell r="H563">
            <v>240</v>
          </cell>
          <cell r="I563">
            <v>3</v>
          </cell>
          <cell r="J563">
            <v>15</v>
          </cell>
        </row>
        <row r="564">
          <cell r="A564" t="str">
            <v>TDRS</v>
          </cell>
          <cell r="B564" t="str">
            <v>Residential Service</v>
          </cell>
          <cell r="C564">
            <v>30</v>
          </cell>
          <cell r="D564">
            <v>20</v>
          </cell>
          <cell r="E564" t="str">
            <v>R=I70S</v>
          </cell>
          <cell r="F564">
            <v>1</v>
          </cell>
          <cell r="H564">
            <v>120</v>
          </cell>
          <cell r="I564">
            <v>3</v>
          </cell>
          <cell r="J564">
            <v>2</v>
          </cell>
        </row>
        <row r="565">
          <cell r="A565" t="str">
            <v>TDRS</v>
          </cell>
          <cell r="B565" t="str">
            <v>Residential Service</v>
          </cell>
          <cell r="C565">
            <v>30</v>
          </cell>
          <cell r="D565">
            <v>20</v>
          </cell>
          <cell r="E565" t="str">
            <v>R=MS</v>
          </cell>
          <cell r="F565">
            <v>1</v>
          </cell>
          <cell r="H565">
            <v>240</v>
          </cell>
          <cell r="I565">
            <v>3</v>
          </cell>
          <cell r="J565">
            <v>2</v>
          </cell>
        </row>
        <row r="566">
          <cell r="A566" t="str">
            <v>TDRS</v>
          </cell>
          <cell r="B566" t="str">
            <v>Residential Service</v>
          </cell>
          <cell r="C566">
            <v>30</v>
          </cell>
          <cell r="D566">
            <v>20</v>
          </cell>
          <cell r="E566" t="str">
            <v>R=D5S</v>
          </cell>
          <cell r="F566">
            <v>1</v>
          </cell>
          <cell r="H566">
            <v>240</v>
          </cell>
          <cell r="I566">
            <v>3</v>
          </cell>
          <cell r="J566">
            <v>1</v>
          </cell>
        </row>
        <row r="567">
          <cell r="A567" t="str">
            <v>TDRS</v>
          </cell>
          <cell r="B567" t="str">
            <v>Residential Service</v>
          </cell>
          <cell r="C567">
            <v>30</v>
          </cell>
          <cell r="D567">
            <v>20</v>
          </cell>
          <cell r="E567" t="str">
            <v>R=D5S</v>
          </cell>
          <cell r="F567">
            <v>1</v>
          </cell>
          <cell r="H567">
            <v>240</v>
          </cell>
          <cell r="I567">
            <v>3</v>
          </cell>
          <cell r="J567">
            <v>1</v>
          </cell>
        </row>
        <row r="568">
          <cell r="A568" t="str">
            <v>TDRS</v>
          </cell>
          <cell r="B568" t="str">
            <v>Residential Service</v>
          </cell>
          <cell r="C568">
            <v>30</v>
          </cell>
          <cell r="D568">
            <v>20</v>
          </cell>
          <cell r="E568" t="str">
            <v>R=J5S</v>
          </cell>
          <cell r="F568">
            <v>1</v>
          </cell>
          <cell r="H568">
            <v>240</v>
          </cell>
          <cell r="I568">
            <v>3</v>
          </cell>
          <cell r="J568">
            <v>2</v>
          </cell>
        </row>
        <row r="569">
          <cell r="A569" t="str">
            <v>TDRS</v>
          </cell>
          <cell r="B569" t="str">
            <v>Residential Service</v>
          </cell>
          <cell r="C569">
            <v>30</v>
          </cell>
          <cell r="D569">
            <v>20</v>
          </cell>
          <cell r="E569" t="str">
            <v>R=TMS2S</v>
          </cell>
          <cell r="F569">
            <v>1</v>
          </cell>
          <cell r="H569">
            <v>240</v>
          </cell>
          <cell r="I569">
            <v>3</v>
          </cell>
          <cell r="J569">
            <v>6</v>
          </cell>
        </row>
        <row r="570">
          <cell r="A570" t="str">
            <v>TDRS</v>
          </cell>
          <cell r="B570" t="str">
            <v>Residential Service</v>
          </cell>
          <cell r="C570">
            <v>30</v>
          </cell>
          <cell r="D570">
            <v>20</v>
          </cell>
          <cell r="E570" t="str">
            <v>R=TQS</v>
          </cell>
          <cell r="F570">
            <v>1</v>
          </cell>
          <cell r="H570">
            <v>240</v>
          </cell>
          <cell r="I570">
            <v>3</v>
          </cell>
          <cell r="J570">
            <v>3</v>
          </cell>
        </row>
        <row r="571">
          <cell r="A571" t="str">
            <v>TDRS</v>
          </cell>
          <cell r="B571" t="str">
            <v>Residential Service</v>
          </cell>
          <cell r="C571">
            <v>30</v>
          </cell>
          <cell r="D571">
            <v>20</v>
          </cell>
          <cell r="E571" t="str">
            <v>R=AB1</v>
          </cell>
          <cell r="F571">
            <v>1</v>
          </cell>
          <cell r="G571">
            <v>38202</v>
          </cell>
          <cell r="H571">
            <v>240</v>
          </cell>
          <cell r="I571">
            <v>3</v>
          </cell>
          <cell r="J571">
            <v>340</v>
          </cell>
        </row>
        <row r="572">
          <cell r="A572" t="str">
            <v>TDRS</v>
          </cell>
          <cell r="B572" t="str">
            <v>Residential Service</v>
          </cell>
          <cell r="C572">
            <v>30</v>
          </cell>
          <cell r="D572">
            <v>20</v>
          </cell>
          <cell r="E572" t="str">
            <v>R=AB1</v>
          </cell>
          <cell r="F572">
            <v>1</v>
          </cell>
          <cell r="G572">
            <v>38601</v>
          </cell>
          <cell r="H572">
            <v>240</v>
          </cell>
          <cell r="I572">
            <v>3</v>
          </cell>
          <cell r="J572">
            <v>368</v>
          </cell>
        </row>
        <row r="573">
          <cell r="A573" t="str">
            <v>TDRS</v>
          </cell>
          <cell r="B573" t="str">
            <v>Residential Service</v>
          </cell>
          <cell r="C573">
            <v>30</v>
          </cell>
          <cell r="D573">
            <v>20</v>
          </cell>
          <cell r="E573" t="str">
            <v>R=AB1</v>
          </cell>
          <cell r="F573">
            <v>1</v>
          </cell>
          <cell r="G573">
            <v>38454</v>
          </cell>
          <cell r="H573">
            <v>240</v>
          </cell>
          <cell r="I573">
            <v>3</v>
          </cell>
          <cell r="J573">
            <v>127</v>
          </cell>
        </row>
        <row r="574">
          <cell r="A574" t="str">
            <v>TDRS</v>
          </cell>
          <cell r="B574" t="str">
            <v>Residential Service</v>
          </cell>
          <cell r="C574">
            <v>30</v>
          </cell>
          <cell r="D574">
            <v>20</v>
          </cell>
          <cell r="E574" t="str">
            <v>R=AB1</v>
          </cell>
          <cell r="F574">
            <v>1</v>
          </cell>
          <cell r="G574">
            <v>38569</v>
          </cell>
          <cell r="H574">
            <v>240</v>
          </cell>
          <cell r="I574">
            <v>3</v>
          </cell>
          <cell r="J574">
            <v>1</v>
          </cell>
        </row>
        <row r="575">
          <cell r="A575" t="str">
            <v>TDRS</v>
          </cell>
          <cell r="B575" t="str">
            <v>Residential Service</v>
          </cell>
          <cell r="C575">
            <v>30</v>
          </cell>
          <cell r="D575">
            <v>20</v>
          </cell>
          <cell r="E575" t="str">
            <v>R=A1TL1</v>
          </cell>
          <cell r="F575">
            <v>1</v>
          </cell>
          <cell r="G575">
            <v>38286</v>
          </cell>
          <cell r="H575">
            <v>999</v>
          </cell>
          <cell r="I575">
            <v>3</v>
          </cell>
          <cell r="J575">
            <v>2</v>
          </cell>
        </row>
        <row r="576">
          <cell r="A576" t="str">
            <v>TDRS</v>
          </cell>
          <cell r="B576" t="str">
            <v>Residential Service</v>
          </cell>
          <cell r="C576">
            <v>30</v>
          </cell>
          <cell r="D576">
            <v>20</v>
          </cell>
          <cell r="E576" t="str">
            <v>R=MS</v>
          </cell>
          <cell r="F576">
            <v>1</v>
          </cell>
          <cell r="H576">
            <v>240</v>
          </cell>
          <cell r="I576">
            <v>2</v>
          </cell>
          <cell r="J576">
            <v>1</v>
          </cell>
        </row>
        <row r="577">
          <cell r="A577" t="str">
            <v>TDRS</v>
          </cell>
          <cell r="B577" t="str">
            <v>Residential Service</v>
          </cell>
          <cell r="C577">
            <v>30</v>
          </cell>
          <cell r="D577">
            <v>20</v>
          </cell>
          <cell r="E577" t="str">
            <v>R=J4S</v>
          </cell>
          <cell r="F577">
            <v>1</v>
          </cell>
          <cell r="G577">
            <v>35799</v>
          </cell>
          <cell r="H577">
            <v>240</v>
          </cell>
          <cell r="I577">
            <v>3</v>
          </cell>
          <cell r="J577">
            <v>1</v>
          </cell>
        </row>
        <row r="578">
          <cell r="A578" t="str">
            <v>TDRS</v>
          </cell>
          <cell r="B578" t="str">
            <v>Residential Service</v>
          </cell>
          <cell r="C578">
            <v>30</v>
          </cell>
          <cell r="D578">
            <v>20</v>
          </cell>
          <cell r="E578" t="str">
            <v>R=MS</v>
          </cell>
          <cell r="F578">
            <v>1</v>
          </cell>
          <cell r="G578">
            <v>35765</v>
          </cell>
          <cell r="H578">
            <v>240</v>
          </cell>
          <cell r="I578">
            <v>3</v>
          </cell>
          <cell r="J578">
            <v>1</v>
          </cell>
        </row>
        <row r="579">
          <cell r="A579" t="str">
            <v>TDRS</v>
          </cell>
          <cell r="B579" t="str">
            <v>Residential Service</v>
          </cell>
          <cell r="C579">
            <v>30</v>
          </cell>
          <cell r="D579">
            <v>20</v>
          </cell>
          <cell r="E579" t="str">
            <v>R=MS</v>
          </cell>
          <cell r="F579">
            <v>1</v>
          </cell>
          <cell r="G579">
            <v>35647</v>
          </cell>
          <cell r="H579">
            <v>240</v>
          </cell>
          <cell r="I579">
            <v>3</v>
          </cell>
          <cell r="J579">
            <v>1</v>
          </cell>
        </row>
        <row r="580">
          <cell r="A580" t="str">
            <v>TDRS</v>
          </cell>
          <cell r="B580" t="str">
            <v>Residential Service</v>
          </cell>
          <cell r="C580">
            <v>30</v>
          </cell>
          <cell r="D580">
            <v>20</v>
          </cell>
          <cell r="E580" t="str">
            <v>R=MS</v>
          </cell>
          <cell r="F580">
            <v>1</v>
          </cell>
          <cell r="G580">
            <v>35918</v>
          </cell>
          <cell r="H580">
            <v>240</v>
          </cell>
          <cell r="I580">
            <v>3</v>
          </cell>
          <cell r="J580">
            <v>1</v>
          </cell>
        </row>
        <row r="581">
          <cell r="A581" t="str">
            <v>TDRS</v>
          </cell>
          <cell r="B581" t="str">
            <v>Residential Service</v>
          </cell>
          <cell r="C581">
            <v>30</v>
          </cell>
          <cell r="D581">
            <v>20</v>
          </cell>
          <cell r="E581" t="str">
            <v>R=D5S</v>
          </cell>
          <cell r="F581">
            <v>1</v>
          </cell>
          <cell r="G581">
            <v>36161</v>
          </cell>
          <cell r="H581">
            <v>240</v>
          </cell>
          <cell r="I581">
            <v>3</v>
          </cell>
          <cell r="J581">
            <v>1</v>
          </cell>
        </row>
        <row r="582">
          <cell r="A582" t="str">
            <v>TDRS</v>
          </cell>
          <cell r="B582" t="str">
            <v>Residential Service</v>
          </cell>
          <cell r="C582">
            <v>30</v>
          </cell>
          <cell r="D582">
            <v>20</v>
          </cell>
          <cell r="E582" t="str">
            <v>R=J5S</v>
          </cell>
          <cell r="F582">
            <v>1</v>
          </cell>
          <cell r="G582">
            <v>35065</v>
          </cell>
          <cell r="H582">
            <v>240</v>
          </cell>
          <cell r="I582">
            <v>3</v>
          </cell>
          <cell r="J582">
            <v>1</v>
          </cell>
        </row>
        <row r="583">
          <cell r="A583" t="str">
            <v>TDRS</v>
          </cell>
          <cell r="B583" t="str">
            <v>Residential Service</v>
          </cell>
          <cell r="C583">
            <v>30</v>
          </cell>
          <cell r="D583">
            <v>20</v>
          </cell>
          <cell r="E583" t="str">
            <v>R=AB1</v>
          </cell>
          <cell r="F583">
            <v>1</v>
          </cell>
          <cell r="G583">
            <v>36225</v>
          </cell>
          <cell r="H583">
            <v>240</v>
          </cell>
          <cell r="I583">
            <v>3</v>
          </cell>
          <cell r="J583">
            <v>1</v>
          </cell>
        </row>
        <row r="584">
          <cell r="A584" t="str">
            <v>TDRS</v>
          </cell>
          <cell r="B584" t="str">
            <v>Residential Service</v>
          </cell>
          <cell r="C584">
            <v>30</v>
          </cell>
          <cell r="D584">
            <v>20</v>
          </cell>
          <cell r="E584" t="str">
            <v>R=AB1</v>
          </cell>
          <cell r="F584">
            <v>1</v>
          </cell>
          <cell r="G584">
            <v>35861</v>
          </cell>
          <cell r="H584">
            <v>240</v>
          </cell>
          <cell r="I584">
            <v>3</v>
          </cell>
          <cell r="J584">
            <v>3</v>
          </cell>
        </row>
        <row r="585">
          <cell r="A585" t="str">
            <v>TDRS</v>
          </cell>
          <cell r="B585" t="str">
            <v>Residential Service</v>
          </cell>
          <cell r="C585">
            <v>30</v>
          </cell>
          <cell r="D585">
            <v>20</v>
          </cell>
          <cell r="E585" t="str">
            <v>R=MS</v>
          </cell>
          <cell r="F585">
            <v>1</v>
          </cell>
          <cell r="G585">
            <v>30682</v>
          </cell>
          <cell r="H585">
            <v>240</v>
          </cell>
          <cell r="I585">
            <v>3</v>
          </cell>
          <cell r="J585">
            <v>1</v>
          </cell>
        </row>
        <row r="586">
          <cell r="A586" t="str">
            <v>TDRS</v>
          </cell>
          <cell r="B586" t="str">
            <v>Residential Service</v>
          </cell>
          <cell r="C586">
            <v>30</v>
          </cell>
          <cell r="D586">
            <v>20</v>
          </cell>
          <cell r="E586" t="str">
            <v>R=AB1</v>
          </cell>
          <cell r="F586">
            <v>1</v>
          </cell>
          <cell r="G586">
            <v>36047</v>
          </cell>
          <cell r="H586">
            <v>240</v>
          </cell>
          <cell r="I586">
            <v>3</v>
          </cell>
          <cell r="J586">
            <v>1</v>
          </cell>
        </row>
        <row r="587">
          <cell r="A587" t="str">
            <v>TDRS</v>
          </cell>
          <cell r="B587" t="str">
            <v>Residential Service</v>
          </cell>
          <cell r="C587">
            <v>30</v>
          </cell>
          <cell r="D587">
            <v>20</v>
          </cell>
          <cell r="E587" t="str">
            <v>R=AB1</v>
          </cell>
          <cell r="F587">
            <v>1</v>
          </cell>
          <cell r="G587">
            <v>36053</v>
          </cell>
          <cell r="H587">
            <v>240</v>
          </cell>
          <cell r="I587">
            <v>3</v>
          </cell>
          <cell r="J587">
            <v>1</v>
          </cell>
        </row>
        <row r="588">
          <cell r="A588" t="str">
            <v>TDRS</v>
          </cell>
          <cell r="B588" t="str">
            <v>Residential Service</v>
          </cell>
          <cell r="C588">
            <v>30</v>
          </cell>
          <cell r="D588">
            <v>20</v>
          </cell>
          <cell r="E588" t="str">
            <v>R=J5S</v>
          </cell>
          <cell r="F588">
            <v>1</v>
          </cell>
          <cell r="G588">
            <v>35065</v>
          </cell>
          <cell r="H588">
            <v>240</v>
          </cell>
          <cell r="I588">
            <v>3</v>
          </cell>
          <cell r="J588">
            <v>2</v>
          </cell>
        </row>
        <row r="589">
          <cell r="A589" t="str">
            <v>TDRS</v>
          </cell>
          <cell r="B589" t="str">
            <v>Residential Service</v>
          </cell>
          <cell r="C589">
            <v>30</v>
          </cell>
          <cell r="D589">
            <v>20</v>
          </cell>
          <cell r="E589" t="str">
            <v>R=AB1</v>
          </cell>
          <cell r="F589">
            <v>1</v>
          </cell>
          <cell r="G589">
            <v>36084</v>
          </cell>
          <cell r="H589">
            <v>240</v>
          </cell>
          <cell r="I589">
            <v>3</v>
          </cell>
          <cell r="J589">
            <v>3</v>
          </cell>
        </row>
        <row r="590">
          <cell r="A590" t="str">
            <v>TDRS</v>
          </cell>
          <cell r="B590" t="str">
            <v>Residential Service</v>
          </cell>
          <cell r="C590">
            <v>30</v>
          </cell>
          <cell r="D590">
            <v>20</v>
          </cell>
          <cell r="E590" t="str">
            <v>R=AB1</v>
          </cell>
          <cell r="F590">
            <v>1</v>
          </cell>
          <cell r="G590">
            <v>36405</v>
          </cell>
          <cell r="H590">
            <v>240</v>
          </cell>
          <cell r="I590">
            <v>3</v>
          </cell>
          <cell r="J590">
            <v>1</v>
          </cell>
        </row>
        <row r="591">
          <cell r="A591" t="str">
            <v>TDRS</v>
          </cell>
          <cell r="B591" t="str">
            <v>Residential Service</v>
          </cell>
          <cell r="C591">
            <v>30</v>
          </cell>
          <cell r="D591">
            <v>20</v>
          </cell>
          <cell r="E591" t="str">
            <v>R=I70S</v>
          </cell>
          <cell r="F591">
            <v>1</v>
          </cell>
          <cell r="G591">
            <v>36413</v>
          </cell>
          <cell r="H591">
            <v>240</v>
          </cell>
          <cell r="I591">
            <v>3</v>
          </cell>
          <cell r="J591">
            <v>1</v>
          </cell>
        </row>
        <row r="592">
          <cell r="A592" t="str">
            <v>TDRS</v>
          </cell>
          <cell r="B592" t="str">
            <v>Residential Service</v>
          </cell>
          <cell r="C592">
            <v>30</v>
          </cell>
          <cell r="D592">
            <v>20</v>
          </cell>
          <cell r="E592" t="str">
            <v>R=MX</v>
          </cell>
          <cell r="F592">
            <v>1</v>
          </cell>
          <cell r="G592">
            <v>36162</v>
          </cell>
          <cell r="H592">
            <v>240</v>
          </cell>
          <cell r="I592">
            <v>3</v>
          </cell>
          <cell r="J592">
            <v>1</v>
          </cell>
        </row>
        <row r="593">
          <cell r="A593" t="str">
            <v>TDRS</v>
          </cell>
          <cell r="B593" t="str">
            <v>Residential Service</v>
          </cell>
          <cell r="C593">
            <v>30</v>
          </cell>
          <cell r="D593">
            <v>20</v>
          </cell>
          <cell r="E593" t="str">
            <v>R=AB1</v>
          </cell>
          <cell r="F593">
            <v>1</v>
          </cell>
          <cell r="G593">
            <v>36495</v>
          </cell>
          <cell r="H593">
            <v>240</v>
          </cell>
          <cell r="I593">
            <v>3</v>
          </cell>
          <cell r="J593">
            <v>106</v>
          </cell>
        </row>
        <row r="594">
          <cell r="A594" t="str">
            <v>TDRS</v>
          </cell>
          <cell r="B594" t="str">
            <v>Residential Service</v>
          </cell>
          <cell r="C594">
            <v>30</v>
          </cell>
          <cell r="D594">
            <v>20</v>
          </cell>
          <cell r="E594" t="str">
            <v>R=AB1</v>
          </cell>
          <cell r="F594">
            <v>1</v>
          </cell>
          <cell r="G594">
            <v>36558</v>
          </cell>
          <cell r="H594">
            <v>240</v>
          </cell>
          <cell r="I594">
            <v>3</v>
          </cell>
          <cell r="J594">
            <v>3</v>
          </cell>
        </row>
        <row r="595">
          <cell r="A595" t="str">
            <v>TDRS</v>
          </cell>
          <cell r="B595" t="str">
            <v>Residential Service</v>
          </cell>
          <cell r="C595">
            <v>30</v>
          </cell>
          <cell r="D595">
            <v>20</v>
          </cell>
          <cell r="E595" t="str">
            <v>R=AB1</v>
          </cell>
          <cell r="F595">
            <v>1</v>
          </cell>
          <cell r="G595">
            <v>36434</v>
          </cell>
          <cell r="H595">
            <v>240</v>
          </cell>
          <cell r="I595">
            <v>3</v>
          </cell>
          <cell r="J595">
            <v>58</v>
          </cell>
        </row>
        <row r="596">
          <cell r="A596" t="str">
            <v>TDRS</v>
          </cell>
          <cell r="B596" t="str">
            <v>Residential Service</v>
          </cell>
          <cell r="C596">
            <v>30</v>
          </cell>
          <cell r="D596">
            <v>20</v>
          </cell>
          <cell r="E596" t="str">
            <v>R=AB1</v>
          </cell>
          <cell r="F596">
            <v>1</v>
          </cell>
          <cell r="G596">
            <v>36495</v>
          </cell>
          <cell r="H596">
            <v>240</v>
          </cell>
          <cell r="I596">
            <v>3</v>
          </cell>
          <cell r="J596">
            <v>68</v>
          </cell>
        </row>
        <row r="597">
          <cell r="A597" t="str">
            <v>TDRS</v>
          </cell>
          <cell r="B597" t="str">
            <v>Residential Service</v>
          </cell>
          <cell r="C597">
            <v>30</v>
          </cell>
          <cell r="D597">
            <v>20</v>
          </cell>
          <cell r="E597" t="str">
            <v>R=J4ES</v>
          </cell>
          <cell r="F597">
            <v>1</v>
          </cell>
          <cell r="G597">
            <v>36312</v>
          </cell>
          <cell r="H597">
            <v>240</v>
          </cell>
          <cell r="I597">
            <v>3</v>
          </cell>
          <cell r="J597">
            <v>1</v>
          </cell>
        </row>
        <row r="598">
          <cell r="A598" t="str">
            <v>TDRS</v>
          </cell>
          <cell r="B598" t="str">
            <v>Residential Service</v>
          </cell>
          <cell r="C598">
            <v>30</v>
          </cell>
          <cell r="D598">
            <v>20</v>
          </cell>
          <cell r="E598" t="str">
            <v>R=MS</v>
          </cell>
          <cell r="F598">
            <v>1</v>
          </cell>
          <cell r="G598">
            <v>36585</v>
          </cell>
          <cell r="H598">
            <v>240</v>
          </cell>
          <cell r="I598">
            <v>3</v>
          </cell>
          <cell r="J598">
            <v>1</v>
          </cell>
        </row>
        <row r="599">
          <cell r="A599" t="str">
            <v>TDRS</v>
          </cell>
          <cell r="B599" t="str">
            <v>Residential Service</v>
          </cell>
          <cell r="C599">
            <v>30</v>
          </cell>
          <cell r="D599">
            <v>20</v>
          </cell>
          <cell r="E599" t="str">
            <v>R=D4S</v>
          </cell>
          <cell r="F599">
            <v>1</v>
          </cell>
          <cell r="G599">
            <v>36586</v>
          </cell>
          <cell r="H599">
            <v>240</v>
          </cell>
          <cell r="I599">
            <v>3</v>
          </cell>
          <cell r="J599">
            <v>1</v>
          </cell>
        </row>
        <row r="600">
          <cell r="A600" t="str">
            <v>TDRS</v>
          </cell>
          <cell r="B600" t="str">
            <v>Residential Service</v>
          </cell>
          <cell r="C600">
            <v>30</v>
          </cell>
          <cell r="D600">
            <v>20</v>
          </cell>
          <cell r="E600" t="str">
            <v>R=J5S</v>
          </cell>
          <cell r="F600">
            <v>1</v>
          </cell>
          <cell r="G600">
            <v>36774</v>
          </cell>
          <cell r="H600">
            <v>240</v>
          </cell>
          <cell r="I600">
            <v>3</v>
          </cell>
          <cell r="J600">
            <v>1</v>
          </cell>
        </row>
        <row r="601">
          <cell r="A601" t="str">
            <v>TDRS</v>
          </cell>
          <cell r="B601" t="str">
            <v>Residential Service</v>
          </cell>
          <cell r="C601">
            <v>30</v>
          </cell>
          <cell r="D601">
            <v>20</v>
          </cell>
          <cell r="E601" t="str">
            <v>R=AB1</v>
          </cell>
          <cell r="F601">
            <v>1</v>
          </cell>
          <cell r="G601">
            <v>36768</v>
          </cell>
          <cell r="H601">
            <v>240</v>
          </cell>
          <cell r="I601">
            <v>3</v>
          </cell>
          <cell r="J601">
            <v>54</v>
          </cell>
        </row>
        <row r="602">
          <cell r="A602" t="str">
            <v>TDRS</v>
          </cell>
          <cell r="B602" t="str">
            <v>Residential Service</v>
          </cell>
          <cell r="C602">
            <v>30</v>
          </cell>
          <cell r="D602">
            <v>20</v>
          </cell>
          <cell r="E602" t="str">
            <v>R=AB1</v>
          </cell>
          <cell r="F602">
            <v>1</v>
          </cell>
          <cell r="G602">
            <v>37335</v>
          </cell>
          <cell r="H602">
            <v>240</v>
          </cell>
          <cell r="I602">
            <v>3</v>
          </cell>
          <cell r="J602">
            <v>80</v>
          </cell>
        </row>
        <row r="603">
          <cell r="A603" t="str">
            <v>TDRS</v>
          </cell>
          <cell r="B603" t="str">
            <v>Residential Service</v>
          </cell>
          <cell r="C603">
            <v>30</v>
          </cell>
          <cell r="D603">
            <v>20</v>
          </cell>
          <cell r="E603" t="str">
            <v>R=AB1</v>
          </cell>
          <cell r="F603">
            <v>1</v>
          </cell>
          <cell r="G603">
            <v>37320</v>
          </cell>
          <cell r="H603">
            <v>240</v>
          </cell>
          <cell r="I603">
            <v>3</v>
          </cell>
          <cell r="J603">
            <v>2</v>
          </cell>
        </row>
        <row r="604">
          <cell r="A604" t="str">
            <v>TDRS</v>
          </cell>
          <cell r="B604" t="str">
            <v>Residential Service</v>
          </cell>
          <cell r="C604">
            <v>30</v>
          </cell>
          <cell r="D604">
            <v>20</v>
          </cell>
          <cell r="E604" t="str">
            <v>S=I210+CE</v>
          </cell>
          <cell r="F604">
            <v>1</v>
          </cell>
          <cell r="G604">
            <v>40113</v>
          </cell>
          <cell r="H604">
            <v>240</v>
          </cell>
          <cell r="I604">
            <v>3</v>
          </cell>
          <cell r="J604">
            <v>435</v>
          </cell>
        </row>
        <row r="605">
          <cell r="A605" t="str">
            <v>TDRS</v>
          </cell>
          <cell r="B605" t="str">
            <v>Residential Service</v>
          </cell>
          <cell r="C605">
            <v>30</v>
          </cell>
          <cell r="D605">
            <v>20</v>
          </cell>
          <cell r="E605" t="str">
            <v>R=AB1</v>
          </cell>
          <cell r="F605">
            <v>1</v>
          </cell>
          <cell r="G605">
            <v>38624</v>
          </cell>
          <cell r="H605">
            <v>240</v>
          </cell>
          <cell r="I605">
            <v>3</v>
          </cell>
          <cell r="J605">
            <v>1</v>
          </cell>
        </row>
        <row r="606">
          <cell r="A606" t="str">
            <v>TDRS</v>
          </cell>
          <cell r="B606" t="str">
            <v>Residential Service</v>
          </cell>
          <cell r="C606">
            <v>30</v>
          </cell>
          <cell r="D606">
            <v>20</v>
          </cell>
          <cell r="E606" t="str">
            <v>R=AB1</v>
          </cell>
          <cell r="F606">
            <v>1</v>
          </cell>
          <cell r="G606">
            <v>38992</v>
          </cell>
          <cell r="H606">
            <v>240</v>
          </cell>
          <cell r="I606">
            <v>3</v>
          </cell>
          <cell r="J606">
            <v>145</v>
          </cell>
        </row>
        <row r="607">
          <cell r="A607" t="str">
            <v>TDRS</v>
          </cell>
          <cell r="B607" t="str">
            <v>Residential Service</v>
          </cell>
          <cell r="C607">
            <v>30</v>
          </cell>
          <cell r="D607">
            <v>20</v>
          </cell>
          <cell r="E607" t="str">
            <v>R=AB1</v>
          </cell>
          <cell r="F607">
            <v>1</v>
          </cell>
          <cell r="G607">
            <v>39167</v>
          </cell>
          <cell r="H607">
            <v>240</v>
          </cell>
          <cell r="I607">
            <v>3</v>
          </cell>
          <cell r="J607">
            <v>155</v>
          </cell>
        </row>
        <row r="608">
          <cell r="A608" t="str">
            <v>TDRS</v>
          </cell>
          <cell r="B608" t="str">
            <v>Residential Service</v>
          </cell>
          <cell r="C608">
            <v>30</v>
          </cell>
          <cell r="D608">
            <v>20</v>
          </cell>
          <cell r="E608" t="str">
            <v>A=ALF</v>
          </cell>
          <cell r="F608">
            <v>1</v>
          </cell>
          <cell r="G608">
            <v>39319</v>
          </cell>
          <cell r="H608">
            <v>240</v>
          </cell>
          <cell r="I608">
            <v>3</v>
          </cell>
          <cell r="J608">
            <v>481</v>
          </cell>
        </row>
        <row r="609">
          <cell r="A609" t="str">
            <v>TDRS</v>
          </cell>
          <cell r="B609" t="str">
            <v>Residential Service</v>
          </cell>
          <cell r="C609">
            <v>30</v>
          </cell>
          <cell r="D609">
            <v>34</v>
          </cell>
          <cell r="E609" t="str">
            <v>R=A3RL1</v>
          </cell>
          <cell r="F609">
            <v>1</v>
          </cell>
          <cell r="G609">
            <v>39410</v>
          </cell>
          <cell r="H609">
            <v>999</v>
          </cell>
          <cell r="I609">
            <v>3</v>
          </cell>
          <cell r="J609">
            <v>6</v>
          </cell>
        </row>
        <row r="610">
          <cell r="A610" t="str">
            <v>TDRS</v>
          </cell>
          <cell r="B610" t="str">
            <v>Residential Service</v>
          </cell>
          <cell r="C610">
            <v>30</v>
          </cell>
          <cell r="D610">
            <v>20</v>
          </cell>
          <cell r="E610" t="str">
            <v>R=MX</v>
          </cell>
          <cell r="F610">
            <v>1</v>
          </cell>
          <cell r="G610">
            <v>39602</v>
          </cell>
          <cell r="H610">
            <v>240</v>
          </cell>
          <cell r="I610">
            <v>3</v>
          </cell>
          <cell r="J610">
            <v>86</v>
          </cell>
        </row>
        <row r="611">
          <cell r="A611" t="str">
            <v>TDRS</v>
          </cell>
          <cell r="B611" t="str">
            <v>Residential Service</v>
          </cell>
          <cell r="C611">
            <v>30</v>
          </cell>
          <cell r="D611">
            <v>20</v>
          </cell>
          <cell r="E611" t="str">
            <v>R=MX</v>
          </cell>
          <cell r="F611">
            <v>1</v>
          </cell>
          <cell r="G611">
            <v>39670</v>
          </cell>
          <cell r="H611">
            <v>240</v>
          </cell>
          <cell r="I611">
            <v>3</v>
          </cell>
          <cell r="J611">
            <v>154</v>
          </cell>
        </row>
        <row r="612">
          <cell r="A612" t="str">
            <v>TDRS</v>
          </cell>
          <cell r="B612" t="str">
            <v>Residential Service</v>
          </cell>
          <cell r="C612">
            <v>30</v>
          </cell>
          <cell r="D612">
            <v>20</v>
          </cell>
          <cell r="E612" t="str">
            <v>R=MX</v>
          </cell>
          <cell r="F612">
            <v>1</v>
          </cell>
          <cell r="G612">
            <v>39745</v>
          </cell>
          <cell r="H612">
            <v>240</v>
          </cell>
          <cell r="I612">
            <v>3</v>
          </cell>
          <cell r="J612">
            <v>457</v>
          </cell>
        </row>
        <row r="613">
          <cell r="A613" t="str">
            <v>TDRS</v>
          </cell>
          <cell r="B613" t="str">
            <v>Residential Service</v>
          </cell>
          <cell r="C613">
            <v>30</v>
          </cell>
          <cell r="D613">
            <v>20</v>
          </cell>
          <cell r="E613" t="str">
            <v>S=I210+CE</v>
          </cell>
          <cell r="F613">
            <v>1</v>
          </cell>
          <cell r="H613">
            <v>240</v>
          </cell>
          <cell r="I613">
            <v>3</v>
          </cell>
          <cell r="J613">
            <v>679</v>
          </cell>
        </row>
        <row r="614">
          <cell r="A614" t="str">
            <v>TDRS</v>
          </cell>
          <cell r="B614" t="str">
            <v>Residential Service</v>
          </cell>
          <cell r="C614">
            <v>30</v>
          </cell>
          <cell r="D614">
            <v>20</v>
          </cell>
          <cell r="E614" t="str">
            <v>S=I210+CE</v>
          </cell>
          <cell r="F614">
            <v>1</v>
          </cell>
          <cell r="G614">
            <v>39976</v>
          </cell>
          <cell r="H614">
            <v>240</v>
          </cell>
          <cell r="I614">
            <v>3</v>
          </cell>
          <cell r="J614">
            <v>643</v>
          </cell>
        </row>
        <row r="615">
          <cell r="A615" t="str">
            <v>TDRS</v>
          </cell>
          <cell r="B615" t="str">
            <v>Residential Service</v>
          </cell>
          <cell r="C615">
            <v>30</v>
          </cell>
          <cell r="D615">
            <v>20</v>
          </cell>
          <cell r="E615" t="str">
            <v>S=I210+CE</v>
          </cell>
          <cell r="F615">
            <v>1</v>
          </cell>
          <cell r="G615">
            <v>40016</v>
          </cell>
          <cell r="H615">
            <v>240</v>
          </cell>
          <cell r="I615">
            <v>3</v>
          </cell>
          <cell r="J615">
            <v>76</v>
          </cell>
        </row>
        <row r="616">
          <cell r="A616" t="str">
            <v>TDRS</v>
          </cell>
          <cell r="B616" t="str">
            <v>Residential Service</v>
          </cell>
          <cell r="C616">
            <v>30</v>
          </cell>
          <cell r="D616">
            <v>20</v>
          </cell>
          <cell r="E616" t="str">
            <v>R=J5S</v>
          </cell>
          <cell r="F616">
            <v>1</v>
          </cell>
          <cell r="H616">
            <v>240</v>
          </cell>
          <cell r="I616">
            <v>3</v>
          </cell>
          <cell r="J616">
            <v>1</v>
          </cell>
        </row>
        <row r="617">
          <cell r="A617" t="str">
            <v>TDRS</v>
          </cell>
          <cell r="B617" t="str">
            <v>Residential Service</v>
          </cell>
          <cell r="C617">
            <v>30</v>
          </cell>
          <cell r="D617">
            <v>20</v>
          </cell>
          <cell r="E617" t="str">
            <v>R=TMS</v>
          </cell>
          <cell r="F617">
            <v>1</v>
          </cell>
          <cell r="H617">
            <v>240</v>
          </cell>
          <cell r="I617">
            <v>3</v>
          </cell>
          <cell r="J617">
            <v>3</v>
          </cell>
        </row>
        <row r="618">
          <cell r="A618" t="str">
            <v>RSDC</v>
          </cell>
          <cell r="B618" t="str">
            <v>Residential Service</v>
          </cell>
          <cell r="C618">
            <v>30</v>
          </cell>
          <cell r="D618">
            <v>20</v>
          </cell>
          <cell r="E618" t="str">
            <v>R=J4S</v>
          </cell>
          <cell r="F618">
            <v>1</v>
          </cell>
          <cell r="H618">
            <v>240</v>
          </cell>
          <cell r="I618">
            <v>3</v>
          </cell>
          <cell r="J618">
            <v>1</v>
          </cell>
        </row>
        <row r="619">
          <cell r="A619" t="str">
            <v>TDRS</v>
          </cell>
          <cell r="B619" t="str">
            <v>Residential Service</v>
          </cell>
          <cell r="C619">
            <v>30</v>
          </cell>
          <cell r="D619">
            <v>20</v>
          </cell>
          <cell r="E619" t="str">
            <v>R=AB1</v>
          </cell>
          <cell r="F619">
            <v>1</v>
          </cell>
          <cell r="H619">
            <v>120</v>
          </cell>
          <cell r="I619">
            <v>2</v>
          </cell>
          <cell r="J619">
            <v>6</v>
          </cell>
        </row>
        <row r="620">
          <cell r="A620" t="str">
            <v>TDRS</v>
          </cell>
          <cell r="B620" t="str">
            <v>Residential Service</v>
          </cell>
          <cell r="C620">
            <v>30</v>
          </cell>
          <cell r="D620">
            <v>20</v>
          </cell>
          <cell r="E620" t="str">
            <v>R=D5S</v>
          </cell>
          <cell r="F620">
            <v>1</v>
          </cell>
          <cell r="H620">
            <v>240</v>
          </cell>
          <cell r="I620">
            <v>3</v>
          </cell>
          <cell r="J620">
            <v>3</v>
          </cell>
        </row>
        <row r="621">
          <cell r="A621" t="str">
            <v>TDRS</v>
          </cell>
          <cell r="B621" t="str">
            <v>Residential Service</v>
          </cell>
          <cell r="C621">
            <v>30</v>
          </cell>
          <cell r="D621">
            <v>20</v>
          </cell>
          <cell r="E621" t="str">
            <v>R=J4SG</v>
          </cell>
          <cell r="F621">
            <v>1</v>
          </cell>
          <cell r="H621">
            <v>240</v>
          </cell>
          <cell r="I621">
            <v>3</v>
          </cell>
          <cell r="J621">
            <v>3</v>
          </cell>
        </row>
        <row r="622">
          <cell r="A622" t="str">
            <v>TDRS</v>
          </cell>
          <cell r="B622" t="str">
            <v>Residential Service</v>
          </cell>
          <cell r="C622">
            <v>30</v>
          </cell>
          <cell r="D622">
            <v>20</v>
          </cell>
          <cell r="E622" t="str">
            <v>R=AB1</v>
          </cell>
          <cell r="F622">
            <v>1</v>
          </cell>
          <cell r="G622">
            <v>38139</v>
          </cell>
          <cell r="H622">
            <v>240</v>
          </cell>
          <cell r="I622">
            <v>3</v>
          </cell>
          <cell r="J622">
            <v>362</v>
          </cell>
        </row>
        <row r="623">
          <cell r="A623" t="str">
            <v>TDRS</v>
          </cell>
          <cell r="B623" t="str">
            <v>Residential Service</v>
          </cell>
          <cell r="C623">
            <v>30</v>
          </cell>
          <cell r="D623">
            <v>20</v>
          </cell>
          <cell r="E623" t="str">
            <v>R=AB1</v>
          </cell>
          <cell r="F623">
            <v>1</v>
          </cell>
          <cell r="G623">
            <v>38531</v>
          </cell>
          <cell r="H623">
            <v>240</v>
          </cell>
          <cell r="I623">
            <v>3</v>
          </cell>
          <cell r="J623">
            <v>300</v>
          </cell>
        </row>
        <row r="624">
          <cell r="A624" t="str">
            <v>TDRS</v>
          </cell>
          <cell r="B624" t="str">
            <v>Residential Service</v>
          </cell>
          <cell r="C624">
            <v>30</v>
          </cell>
          <cell r="D624">
            <v>20</v>
          </cell>
          <cell r="E624" t="str">
            <v>R=J5S</v>
          </cell>
          <cell r="F624">
            <v>1</v>
          </cell>
          <cell r="H624">
            <v>120</v>
          </cell>
          <cell r="I624">
            <v>2</v>
          </cell>
          <cell r="J624">
            <v>1</v>
          </cell>
        </row>
        <row r="625">
          <cell r="A625" t="str">
            <v>TDRS</v>
          </cell>
          <cell r="B625" t="str">
            <v>Residential Service</v>
          </cell>
          <cell r="C625">
            <v>30</v>
          </cell>
          <cell r="D625">
            <v>20</v>
          </cell>
          <cell r="E625" t="str">
            <v>R=J5S</v>
          </cell>
          <cell r="F625">
            <v>1</v>
          </cell>
          <cell r="H625">
            <v>240</v>
          </cell>
          <cell r="I625">
            <v>2</v>
          </cell>
          <cell r="J625">
            <v>1</v>
          </cell>
        </row>
        <row r="626">
          <cell r="A626" t="str">
            <v>TDRS</v>
          </cell>
          <cell r="B626" t="str">
            <v>Residential Service</v>
          </cell>
          <cell r="C626">
            <v>30</v>
          </cell>
          <cell r="D626">
            <v>20</v>
          </cell>
          <cell r="E626" t="str">
            <v>R=D5S</v>
          </cell>
          <cell r="F626">
            <v>1</v>
          </cell>
          <cell r="G626">
            <v>33604</v>
          </cell>
          <cell r="H626">
            <v>240</v>
          </cell>
          <cell r="I626">
            <v>3</v>
          </cell>
          <cell r="J626">
            <v>1</v>
          </cell>
        </row>
        <row r="627">
          <cell r="A627" t="str">
            <v>TDRS</v>
          </cell>
          <cell r="B627" t="str">
            <v>Residential Service</v>
          </cell>
          <cell r="C627">
            <v>30</v>
          </cell>
          <cell r="D627">
            <v>20</v>
          </cell>
          <cell r="E627" t="str">
            <v>R=J5S</v>
          </cell>
          <cell r="F627">
            <v>1</v>
          </cell>
          <cell r="G627">
            <v>35646</v>
          </cell>
          <cell r="H627">
            <v>240</v>
          </cell>
          <cell r="I627">
            <v>3</v>
          </cell>
          <cell r="J627">
            <v>1</v>
          </cell>
        </row>
        <row r="628">
          <cell r="A628" t="str">
            <v>TDRS</v>
          </cell>
          <cell r="B628" t="str">
            <v>Residential Service</v>
          </cell>
          <cell r="C628">
            <v>30</v>
          </cell>
          <cell r="D628">
            <v>20</v>
          </cell>
          <cell r="E628" t="str">
            <v>R=D4S</v>
          </cell>
          <cell r="F628">
            <v>1</v>
          </cell>
          <cell r="G628">
            <v>35796</v>
          </cell>
          <cell r="H628">
            <v>240</v>
          </cell>
          <cell r="I628">
            <v>3</v>
          </cell>
          <cell r="J628">
            <v>1</v>
          </cell>
        </row>
        <row r="629">
          <cell r="A629" t="str">
            <v>TDRS</v>
          </cell>
          <cell r="B629" t="str">
            <v>Residential Service</v>
          </cell>
          <cell r="C629">
            <v>30</v>
          </cell>
          <cell r="D629">
            <v>20</v>
          </cell>
          <cell r="E629" t="str">
            <v>R=MS</v>
          </cell>
          <cell r="F629">
            <v>1</v>
          </cell>
          <cell r="G629">
            <v>35493</v>
          </cell>
          <cell r="H629">
            <v>240</v>
          </cell>
          <cell r="I629">
            <v>3</v>
          </cell>
          <cell r="J629">
            <v>1</v>
          </cell>
        </row>
        <row r="630">
          <cell r="A630" t="str">
            <v>TDRS</v>
          </cell>
          <cell r="B630" t="str">
            <v>Residential Service</v>
          </cell>
          <cell r="C630">
            <v>30</v>
          </cell>
          <cell r="D630">
            <v>20</v>
          </cell>
          <cell r="E630" t="str">
            <v>R=MS</v>
          </cell>
          <cell r="F630">
            <v>1</v>
          </cell>
          <cell r="G630">
            <v>36419</v>
          </cell>
          <cell r="H630">
            <v>240</v>
          </cell>
          <cell r="I630">
            <v>3</v>
          </cell>
          <cell r="J630">
            <v>1</v>
          </cell>
        </row>
        <row r="631">
          <cell r="A631" t="str">
            <v>TDRS</v>
          </cell>
          <cell r="B631" t="str">
            <v>Residential Service</v>
          </cell>
          <cell r="C631">
            <v>30</v>
          </cell>
          <cell r="D631">
            <v>20</v>
          </cell>
          <cell r="E631" t="str">
            <v>R=MS</v>
          </cell>
          <cell r="F631">
            <v>1</v>
          </cell>
          <cell r="G631">
            <v>33242</v>
          </cell>
          <cell r="H631">
            <v>240</v>
          </cell>
          <cell r="I631">
            <v>3</v>
          </cell>
          <cell r="J631">
            <v>1</v>
          </cell>
        </row>
        <row r="632">
          <cell r="A632" t="str">
            <v>TDRS</v>
          </cell>
          <cell r="B632" t="str">
            <v>Residential Service</v>
          </cell>
          <cell r="C632">
            <v>30</v>
          </cell>
          <cell r="D632">
            <v>20</v>
          </cell>
          <cell r="E632" t="str">
            <v>R=J5S</v>
          </cell>
          <cell r="F632">
            <v>1</v>
          </cell>
          <cell r="G632">
            <v>36445</v>
          </cell>
          <cell r="H632">
            <v>240</v>
          </cell>
          <cell r="I632">
            <v>3</v>
          </cell>
          <cell r="J632">
            <v>1</v>
          </cell>
        </row>
        <row r="633">
          <cell r="A633" t="str">
            <v>TDRS</v>
          </cell>
          <cell r="B633" t="str">
            <v>Residential Service</v>
          </cell>
          <cell r="C633">
            <v>30</v>
          </cell>
          <cell r="D633">
            <v>20</v>
          </cell>
          <cell r="E633" t="str">
            <v>R=J5S</v>
          </cell>
          <cell r="F633">
            <v>1</v>
          </cell>
          <cell r="G633">
            <v>36447</v>
          </cell>
          <cell r="H633">
            <v>240</v>
          </cell>
          <cell r="I633">
            <v>3</v>
          </cell>
          <cell r="J633">
            <v>11</v>
          </cell>
        </row>
        <row r="634">
          <cell r="A634" t="str">
            <v>TDRS</v>
          </cell>
          <cell r="B634" t="str">
            <v>Residential Service</v>
          </cell>
          <cell r="C634">
            <v>30</v>
          </cell>
          <cell r="D634">
            <v>20</v>
          </cell>
          <cell r="E634" t="str">
            <v>R=AB1</v>
          </cell>
          <cell r="F634">
            <v>1</v>
          </cell>
          <cell r="G634">
            <v>36465</v>
          </cell>
          <cell r="H634">
            <v>240</v>
          </cell>
          <cell r="I634">
            <v>3</v>
          </cell>
          <cell r="J634">
            <v>331</v>
          </cell>
        </row>
        <row r="635">
          <cell r="A635" t="str">
            <v>TDRS</v>
          </cell>
          <cell r="B635" t="str">
            <v>Residential Service</v>
          </cell>
          <cell r="C635">
            <v>30</v>
          </cell>
          <cell r="D635">
            <v>20</v>
          </cell>
          <cell r="E635" t="str">
            <v>R=AB1</v>
          </cell>
          <cell r="F635">
            <v>1</v>
          </cell>
          <cell r="G635">
            <v>36532</v>
          </cell>
          <cell r="H635">
            <v>240</v>
          </cell>
          <cell r="I635">
            <v>3</v>
          </cell>
          <cell r="J635">
            <v>138</v>
          </cell>
        </row>
        <row r="636">
          <cell r="A636" t="str">
            <v>TDRS</v>
          </cell>
          <cell r="B636" t="str">
            <v>Residential Service</v>
          </cell>
          <cell r="C636">
            <v>30</v>
          </cell>
          <cell r="D636">
            <v>20</v>
          </cell>
          <cell r="E636" t="str">
            <v>R=AB1</v>
          </cell>
          <cell r="F636">
            <v>1</v>
          </cell>
          <cell r="G636">
            <v>36592</v>
          </cell>
          <cell r="H636">
            <v>240</v>
          </cell>
          <cell r="I636">
            <v>3</v>
          </cell>
          <cell r="J636">
            <v>295</v>
          </cell>
        </row>
        <row r="637">
          <cell r="A637" t="str">
            <v>TDRS</v>
          </cell>
          <cell r="B637" t="str">
            <v>Residential Service</v>
          </cell>
          <cell r="C637">
            <v>30</v>
          </cell>
          <cell r="D637">
            <v>20</v>
          </cell>
          <cell r="E637" t="str">
            <v>R=AB1</v>
          </cell>
          <cell r="F637">
            <v>1</v>
          </cell>
          <cell r="G637">
            <v>36706</v>
          </cell>
          <cell r="H637">
            <v>240</v>
          </cell>
          <cell r="I637">
            <v>3</v>
          </cell>
          <cell r="J637">
            <v>1</v>
          </cell>
        </row>
        <row r="638">
          <cell r="A638" t="str">
            <v>TDRS</v>
          </cell>
          <cell r="B638" t="str">
            <v>Residential Service</v>
          </cell>
          <cell r="C638">
            <v>30</v>
          </cell>
          <cell r="D638">
            <v>20</v>
          </cell>
          <cell r="E638" t="str">
            <v>R=AB1</v>
          </cell>
          <cell r="F638">
            <v>1</v>
          </cell>
          <cell r="G638">
            <v>36735</v>
          </cell>
          <cell r="H638">
            <v>240</v>
          </cell>
          <cell r="I638">
            <v>3</v>
          </cell>
          <cell r="J638">
            <v>1</v>
          </cell>
        </row>
        <row r="639">
          <cell r="A639" t="str">
            <v>TDRS</v>
          </cell>
          <cell r="B639" t="str">
            <v>Residential Service</v>
          </cell>
          <cell r="C639">
            <v>30</v>
          </cell>
          <cell r="D639">
            <v>20</v>
          </cell>
          <cell r="E639" t="str">
            <v>R=D5S</v>
          </cell>
          <cell r="F639">
            <v>1</v>
          </cell>
          <cell r="G639">
            <v>36586</v>
          </cell>
          <cell r="H639">
            <v>240</v>
          </cell>
          <cell r="I639">
            <v>3</v>
          </cell>
          <cell r="J639">
            <v>1</v>
          </cell>
        </row>
        <row r="640">
          <cell r="A640" t="str">
            <v>TDRS</v>
          </cell>
          <cell r="B640" t="str">
            <v>Residential Service</v>
          </cell>
          <cell r="C640">
            <v>30</v>
          </cell>
          <cell r="D640">
            <v>20</v>
          </cell>
          <cell r="E640" t="str">
            <v>R=AB1</v>
          </cell>
          <cell r="F640">
            <v>1</v>
          </cell>
          <cell r="G640">
            <v>36816</v>
          </cell>
          <cell r="H640">
            <v>240</v>
          </cell>
          <cell r="I640">
            <v>3</v>
          </cell>
          <cell r="J640">
            <v>312</v>
          </cell>
        </row>
        <row r="641">
          <cell r="A641" t="str">
            <v>TDRS</v>
          </cell>
          <cell r="B641" t="str">
            <v>Residential Service</v>
          </cell>
          <cell r="C641">
            <v>30</v>
          </cell>
          <cell r="D641">
            <v>20</v>
          </cell>
          <cell r="E641" t="str">
            <v>R=D5S</v>
          </cell>
          <cell r="F641">
            <v>1</v>
          </cell>
          <cell r="G641">
            <v>36818</v>
          </cell>
          <cell r="H641">
            <v>240</v>
          </cell>
          <cell r="I641">
            <v>3</v>
          </cell>
          <cell r="J641">
            <v>1</v>
          </cell>
        </row>
        <row r="642">
          <cell r="A642" t="str">
            <v>TDRS</v>
          </cell>
          <cell r="B642" t="str">
            <v>Residential Service</v>
          </cell>
          <cell r="C642">
            <v>30</v>
          </cell>
          <cell r="D642">
            <v>20</v>
          </cell>
          <cell r="E642" t="str">
            <v>R=J4S</v>
          </cell>
          <cell r="F642">
            <v>1</v>
          </cell>
          <cell r="G642">
            <v>36851</v>
          </cell>
          <cell r="H642">
            <v>240</v>
          </cell>
          <cell r="I642">
            <v>3</v>
          </cell>
          <cell r="J642">
            <v>1</v>
          </cell>
        </row>
        <row r="643">
          <cell r="A643" t="str">
            <v>TDRS</v>
          </cell>
          <cell r="B643" t="str">
            <v>Residential Service</v>
          </cell>
          <cell r="C643">
            <v>30</v>
          </cell>
          <cell r="D643">
            <v>20</v>
          </cell>
          <cell r="E643" t="str">
            <v>R=I70S</v>
          </cell>
          <cell r="F643">
            <v>1</v>
          </cell>
          <cell r="G643">
            <v>36851</v>
          </cell>
          <cell r="H643">
            <v>240</v>
          </cell>
          <cell r="I643">
            <v>3</v>
          </cell>
          <cell r="J643">
            <v>6</v>
          </cell>
        </row>
        <row r="644">
          <cell r="A644" t="str">
            <v>TDRS</v>
          </cell>
          <cell r="B644" t="str">
            <v>Residential Service</v>
          </cell>
          <cell r="C644">
            <v>30</v>
          </cell>
          <cell r="D644">
            <v>20</v>
          </cell>
          <cell r="E644" t="str">
            <v>R=AB1</v>
          </cell>
          <cell r="F644">
            <v>1</v>
          </cell>
          <cell r="G644">
            <v>36874</v>
          </cell>
          <cell r="H644">
            <v>240</v>
          </cell>
          <cell r="I644">
            <v>3</v>
          </cell>
          <cell r="J644">
            <v>1</v>
          </cell>
        </row>
        <row r="645">
          <cell r="A645" t="str">
            <v>TDRS</v>
          </cell>
          <cell r="B645" t="str">
            <v>Residential Service</v>
          </cell>
          <cell r="C645">
            <v>30</v>
          </cell>
          <cell r="D645">
            <v>20</v>
          </cell>
          <cell r="E645" t="str">
            <v>R=AB1</v>
          </cell>
          <cell r="F645">
            <v>1</v>
          </cell>
          <cell r="G645">
            <v>36956</v>
          </cell>
          <cell r="H645">
            <v>240</v>
          </cell>
          <cell r="I645">
            <v>3</v>
          </cell>
          <cell r="J645">
            <v>56</v>
          </cell>
        </row>
        <row r="646">
          <cell r="A646" t="str">
            <v>TDRS</v>
          </cell>
          <cell r="B646" t="str">
            <v>Residential Service</v>
          </cell>
          <cell r="C646">
            <v>30</v>
          </cell>
          <cell r="D646">
            <v>20</v>
          </cell>
          <cell r="E646" t="str">
            <v>R=AB1</v>
          </cell>
          <cell r="F646">
            <v>1</v>
          </cell>
          <cell r="G646">
            <v>36956</v>
          </cell>
          <cell r="H646">
            <v>240</v>
          </cell>
          <cell r="I646">
            <v>3</v>
          </cell>
          <cell r="J646">
            <v>1</v>
          </cell>
        </row>
        <row r="647">
          <cell r="A647" t="str">
            <v>TDRS</v>
          </cell>
          <cell r="B647" t="str">
            <v>Residential Service</v>
          </cell>
          <cell r="C647">
            <v>30</v>
          </cell>
          <cell r="D647">
            <v>20</v>
          </cell>
          <cell r="E647" t="str">
            <v>R=AB1</v>
          </cell>
          <cell r="F647">
            <v>1</v>
          </cell>
          <cell r="G647">
            <v>37194</v>
          </cell>
          <cell r="H647">
            <v>240</v>
          </cell>
          <cell r="I647">
            <v>3</v>
          </cell>
          <cell r="J647">
            <v>215</v>
          </cell>
        </row>
        <row r="648">
          <cell r="A648" t="str">
            <v>TDRS</v>
          </cell>
          <cell r="B648" t="str">
            <v>Residential Service</v>
          </cell>
          <cell r="C648">
            <v>30</v>
          </cell>
          <cell r="D648">
            <v>20</v>
          </cell>
          <cell r="E648" t="str">
            <v>R=AB1</v>
          </cell>
          <cell r="F648">
            <v>1</v>
          </cell>
          <cell r="G648">
            <v>37106</v>
          </cell>
          <cell r="H648">
            <v>240</v>
          </cell>
          <cell r="I648">
            <v>3</v>
          </cell>
          <cell r="J648">
            <v>1</v>
          </cell>
        </row>
        <row r="649">
          <cell r="A649" t="str">
            <v>TDRS</v>
          </cell>
          <cell r="B649" t="str">
            <v>Residential Service</v>
          </cell>
          <cell r="C649">
            <v>30</v>
          </cell>
          <cell r="D649">
            <v>20</v>
          </cell>
          <cell r="E649" t="str">
            <v>R=AB1</v>
          </cell>
          <cell r="F649">
            <v>1</v>
          </cell>
          <cell r="G649">
            <v>37320</v>
          </cell>
          <cell r="H649">
            <v>240</v>
          </cell>
          <cell r="I649">
            <v>3</v>
          </cell>
          <cell r="J649">
            <v>111</v>
          </cell>
        </row>
        <row r="650">
          <cell r="A650" t="str">
            <v>TDRS</v>
          </cell>
          <cell r="B650" t="str">
            <v>Residential Service</v>
          </cell>
          <cell r="C650">
            <v>30</v>
          </cell>
          <cell r="D650">
            <v>20</v>
          </cell>
          <cell r="E650" t="str">
            <v>R=AB1</v>
          </cell>
          <cell r="F650">
            <v>1</v>
          </cell>
          <cell r="G650">
            <v>37384</v>
          </cell>
          <cell r="H650">
            <v>240</v>
          </cell>
          <cell r="I650">
            <v>3</v>
          </cell>
          <cell r="J650">
            <v>140</v>
          </cell>
        </row>
        <row r="651">
          <cell r="A651" t="str">
            <v>TDRS</v>
          </cell>
          <cell r="B651" t="str">
            <v>Residential Service</v>
          </cell>
          <cell r="C651">
            <v>30</v>
          </cell>
          <cell r="D651">
            <v>20</v>
          </cell>
          <cell r="E651" t="str">
            <v>R=AB1</v>
          </cell>
          <cell r="F651">
            <v>1</v>
          </cell>
          <cell r="G651">
            <v>38834</v>
          </cell>
          <cell r="H651">
            <v>240</v>
          </cell>
          <cell r="I651">
            <v>3</v>
          </cell>
          <cell r="J651">
            <v>61</v>
          </cell>
        </row>
        <row r="652">
          <cell r="A652" t="str">
            <v>TDRS</v>
          </cell>
          <cell r="B652" t="str">
            <v>Residential Service</v>
          </cell>
          <cell r="C652">
            <v>30</v>
          </cell>
          <cell r="D652">
            <v>20</v>
          </cell>
          <cell r="E652" t="str">
            <v>R=AB1</v>
          </cell>
          <cell r="F652">
            <v>1</v>
          </cell>
          <cell r="G652">
            <v>38911</v>
          </cell>
          <cell r="H652">
            <v>240</v>
          </cell>
          <cell r="I652">
            <v>3</v>
          </cell>
          <cell r="J652">
            <v>351</v>
          </cell>
        </row>
        <row r="653">
          <cell r="A653" t="str">
            <v>TDRS</v>
          </cell>
          <cell r="B653" t="str">
            <v>Residential Service</v>
          </cell>
          <cell r="C653">
            <v>30</v>
          </cell>
          <cell r="D653">
            <v>20</v>
          </cell>
          <cell r="E653" t="str">
            <v>R=AB1</v>
          </cell>
          <cell r="F653">
            <v>1</v>
          </cell>
          <cell r="G653">
            <v>38786</v>
          </cell>
          <cell r="H653">
            <v>240</v>
          </cell>
          <cell r="I653">
            <v>3</v>
          </cell>
          <cell r="J653">
            <v>177</v>
          </cell>
        </row>
        <row r="654">
          <cell r="A654" t="str">
            <v>TDRS</v>
          </cell>
          <cell r="B654" t="str">
            <v>Residential Service</v>
          </cell>
          <cell r="C654">
            <v>30</v>
          </cell>
          <cell r="D654">
            <v>20</v>
          </cell>
          <cell r="E654" t="str">
            <v>R=AB1</v>
          </cell>
          <cell r="F654">
            <v>1</v>
          </cell>
          <cell r="G654">
            <v>39055</v>
          </cell>
          <cell r="H654">
            <v>240</v>
          </cell>
          <cell r="I654">
            <v>3</v>
          </cell>
          <cell r="J654">
            <v>164</v>
          </cell>
        </row>
        <row r="655">
          <cell r="A655" t="str">
            <v>TDRS</v>
          </cell>
          <cell r="B655" t="str">
            <v>Residential Service</v>
          </cell>
          <cell r="C655">
            <v>30</v>
          </cell>
          <cell r="D655">
            <v>20</v>
          </cell>
          <cell r="E655" t="str">
            <v>R=AB1</v>
          </cell>
          <cell r="F655">
            <v>1</v>
          </cell>
          <cell r="G655">
            <v>39174</v>
          </cell>
          <cell r="H655">
            <v>240</v>
          </cell>
          <cell r="I655">
            <v>3</v>
          </cell>
          <cell r="J655">
            <v>81</v>
          </cell>
        </row>
        <row r="656">
          <cell r="A656" t="str">
            <v>TDRS</v>
          </cell>
          <cell r="B656" t="str">
            <v>Residential Service</v>
          </cell>
          <cell r="C656">
            <v>30</v>
          </cell>
          <cell r="D656">
            <v>20</v>
          </cell>
          <cell r="E656" t="str">
            <v>R=AB1</v>
          </cell>
          <cell r="F656">
            <v>1</v>
          </cell>
          <cell r="G656">
            <v>39175</v>
          </cell>
          <cell r="H656">
            <v>240</v>
          </cell>
          <cell r="I656">
            <v>3</v>
          </cell>
          <cell r="J656">
            <v>387</v>
          </cell>
        </row>
        <row r="657">
          <cell r="A657" t="str">
            <v>TDRS</v>
          </cell>
          <cell r="B657" t="str">
            <v>Residential Service</v>
          </cell>
          <cell r="C657">
            <v>30</v>
          </cell>
          <cell r="D657">
            <v>20</v>
          </cell>
          <cell r="E657" t="str">
            <v>A=ALF</v>
          </cell>
          <cell r="F657">
            <v>1</v>
          </cell>
          <cell r="G657">
            <v>39533</v>
          </cell>
          <cell r="H657">
            <v>240</v>
          </cell>
          <cell r="I657">
            <v>3</v>
          </cell>
          <cell r="J657">
            <v>704</v>
          </cell>
        </row>
        <row r="658">
          <cell r="A658" t="str">
            <v>TDRS</v>
          </cell>
          <cell r="B658" t="str">
            <v>Residential Service</v>
          </cell>
          <cell r="C658">
            <v>30</v>
          </cell>
          <cell r="D658">
            <v>20</v>
          </cell>
          <cell r="E658" t="str">
            <v>A=ALF</v>
          </cell>
          <cell r="F658">
            <v>1</v>
          </cell>
          <cell r="G658">
            <v>39575</v>
          </cell>
          <cell r="H658">
            <v>240</v>
          </cell>
          <cell r="I658">
            <v>3</v>
          </cell>
          <cell r="J658">
            <v>684</v>
          </cell>
        </row>
        <row r="659">
          <cell r="A659" t="str">
            <v>TDRS</v>
          </cell>
          <cell r="B659" t="str">
            <v>Residential Service</v>
          </cell>
          <cell r="C659">
            <v>30</v>
          </cell>
          <cell r="D659">
            <v>20</v>
          </cell>
          <cell r="E659" t="str">
            <v>R=MX</v>
          </cell>
          <cell r="F659">
            <v>1</v>
          </cell>
          <cell r="G659">
            <v>39659</v>
          </cell>
          <cell r="H659">
            <v>240</v>
          </cell>
          <cell r="I659">
            <v>3</v>
          </cell>
          <cell r="J659">
            <v>148</v>
          </cell>
        </row>
        <row r="660">
          <cell r="A660" t="str">
            <v>TDRS</v>
          </cell>
          <cell r="B660" t="str">
            <v>Residential Service</v>
          </cell>
          <cell r="C660">
            <v>30</v>
          </cell>
          <cell r="D660">
            <v>20</v>
          </cell>
          <cell r="E660" t="str">
            <v>R=MX</v>
          </cell>
          <cell r="F660">
            <v>1</v>
          </cell>
          <cell r="G660">
            <v>39777</v>
          </cell>
          <cell r="H660">
            <v>240</v>
          </cell>
          <cell r="I660">
            <v>3</v>
          </cell>
          <cell r="J660">
            <v>154</v>
          </cell>
        </row>
        <row r="661">
          <cell r="A661" t="str">
            <v>TDRS</v>
          </cell>
          <cell r="B661" t="str">
            <v>Residential Service</v>
          </cell>
          <cell r="C661">
            <v>30</v>
          </cell>
          <cell r="D661">
            <v>20</v>
          </cell>
          <cell r="E661" t="str">
            <v>R=MX</v>
          </cell>
          <cell r="F661">
            <v>1</v>
          </cell>
          <cell r="G661">
            <v>39852</v>
          </cell>
          <cell r="H661">
            <v>240</v>
          </cell>
          <cell r="I661">
            <v>3</v>
          </cell>
          <cell r="J661">
            <v>307</v>
          </cell>
        </row>
        <row r="662">
          <cell r="A662" t="str">
            <v>TDRS</v>
          </cell>
          <cell r="B662" t="str">
            <v>Residential Service</v>
          </cell>
          <cell r="C662">
            <v>30</v>
          </cell>
          <cell r="D662">
            <v>20</v>
          </cell>
          <cell r="E662" t="str">
            <v>S=I210+CE</v>
          </cell>
          <cell r="F662">
            <v>1</v>
          </cell>
          <cell r="G662">
            <v>40102</v>
          </cell>
          <cell r="H662">
            <v>240</v>
          </cell>
          <cell r="I662">
            <v>3</v>
          </cell>
          <cell r="J662">
            <v>1045</v>
          </cell>
        </row>
        <row r="663">
          <cell r="A663" t="str">
            <v>TDRS</v>
          </cell>
          <cell r="B663" t="str">
            <v>Residential Service</v>
          </cell>
          <cell r="C663">
            <v>30</v>
          </cell>
          <cell r="D663">
            <v>20</v>
          </cell>
          <cell r="E663" t="str">
            <v>R=MX</v>
          </cell>
          <cell r="F663">
            <v>1</v>
          </cell>
          <cell r="H663">
            <v>240</v>
          </cell>
          <cell r="I663">
            <v>3</v>
          </cell>
          <cell r="J663">
            <v>1561</v>
          </cell>
        </row>
        <row r="664">
          <cell r="A664" t="str">
            <v>TDRS</v>
          </cell>
          <cell r="B664" t="str">
            <v>Residential Service</v>
          </cell>
          <cell r="C664">
            <v>30</v>
          </cell>
          <cell r="D664">
            <v>20</v>
          </cell>
          <cell r="E664" t="str">
            <v>R=I70S</v>
          </cell>
          <cell r="F664">
            <v>1</v>
          </cell>
          <cell r="H664">
            <v>240</v>
          </cell>
          <cell r="I664">
            <v>3</v>
          </cell>
          <cell r="J664">
            <v>4</v>
          </cell>
        </row>
        <row r="665">
          <cell r="A665" t="str">
            <v>TDRS</v>
          </cell>
          <cell r="B665" t="str">
            <v>Residential Service</v>
          </cell>
          <cell r="C665">
            <v>30</v>
          </cell>
          <cell r="D665">
            <v>20</v>
          </cell>
          <cell r="E665" t="str">
            <v>R=J5S</v>
          </cell>
          <cell r="F665">
            <v>1</v>
          </cell>
          <cell r="H665">
            <v>240</v>
          </cell>
          <cell r="I665">
            <v>3</v>
          </cell>
          <cell r="J665">
            <v>5</v>
          </cell>
        </row>
        <row r="666">
          <cell r="A666" t="str">
            <v>TDRS</v>
          </cell>
          <cell r="B666" t="str">
            <v>Residential Service</v>
          </cell>
          <cell r="C666">
            <v>30</v>
          </cell>
          <cell r="D666">
            <v>20</v>
          </cell>
          <cell r="E666" t="str">
            <v>R=MS</v>
          </cell>
          <cell r="F666">
            <v>1</v>
          </cell>
          <cell r="H666">
            <v>240</v>
          </cell>
          <cell r="I666">
            <v>3</v>
          </cell>
          <cell r="J666">
            <v>4</v>
          </cell>
        </row>
        <row r="667">
          <cell r="A667" t="str">
            <v>TDRS</v>
          </cell>
          <cell r="B667" t="str">
            <v>Residential Service</v>
          </cell>
          <cell r="C667">
            <v>30</v>
          </cell>
          <cell r="D667">
            <v>20</v>
          </cell>
          <cell r="E667" t="str">
            <v>R=D5S</v>
          </cell>
          <cell r="F667">
            <v>1</v>
          </cell>
          <cell r="H667">
            <v>240</v>
          </cell>
          <cell r="I667">
            <v>3</v>
          </cell>
          <cell r="J667">
            <v>4</v>
          </cell>
        </row>
        <row r="668">
          <cell r="A668" t="str">
            <v>TDRS</v>
          </cell>
          <cell r="B668" t="str">
            <v>Residential Service</v>
          </cell>
          <cell r="C668">
            <v>30</v>
          </cell>
          <cell r="D668">
            <v>20</v>
          </cell>
          <cell r="E668" t="str">
            <v>R=MX</v>
          </cell>
          <cell r="F668">
            <v>1</v>
          </cell>
          <cell r="H668">
            <v>240</v>
          </cell>
          <cell r="I668">
            <v>3</v>
          </cell>
          <cell r="J668">
            <v>8</v>
          </cell>
        </row>
        <row r="669">
          <cell r="A669" t="str">
            <v>TDRS</v>
          </cell>
          <cell r="B669" t="str">
            <v>Residential Service</v>
          </cell>
          <cell r="C669">
            <v>30</v>
          </cell>
          <cell r="D669">
            <v>20</v>
          </cell>
          <cell r="E669" t="str">
            <v>R=AB1</v>
          </cell>
          <cell r="F669">
            <v>1</v>
          </cell>
          <cell r="G669">
            <v>37923</v>
          </cell>
          <cell r="H669">
            <v>240</v>
          </cell>
          <cell r="I669">
            <v>3</v>
          </cell>
          <cell r="J669">
            <v>5</v>
          </cell>
        </row>
        <row r="670">
          <cell r="A670" t="str">
            <v>TDRS</v>
          </cell>
          <cell r="B670" t="str">
            <v>Residential Service</v>
          </cell>
          <cell r="C670">
            <v>30</v>
          </cell>
          <cell r="D670">
            <v>20</v>
          </cell>
          <cell r="E670" t="str">
            <v>R=AB1</v>
          </cell>
          <cell r="F670">
            <v>1</v>
          </cell>
          <cell r="G670">
            <v>38159</v>
          </cell>
          <cell r="H670">
            <v>240</v>
          </cell>
          <cell r="I670">
            <v>3</v>
          </cell>
          <cell r="J670">
            <v>59</v>
          </cell>
        </row>
        <row r="671">
          <cell r="A671" t="str">
            <v>TDRS</v>
          </cell>
          <cell r="B671" t="str">
            <v>Residential Service</v>
          </cell>
          <cell r="C671">
            <v>30</v>
          </cell>
          <cell r="D671">
            <v>20</v>
          </cell>
          <cell r="E671" t="str">
            <v>R=AB1</v>
          </cell>
          <cell r="F671">
            <v>1</v>
          </cell>
          <cell r="G671">
            <v>38356</v>
          </cell>
          <cell r="H671">
            <v>240</v>
          </cell>
          <cell r="I671">
            <v>3</v>
          </cell>
          <cell r="J671">
            <v>166</v>
          </cell>
        </row>
        <row r="672">
          <cell r="A672" t="str">
            <v>TDRS</v>
          </cell>
          <cell r="B672" t="str">
            <v>Residential Service</v>
          </cell>
          <cell r="C672">
            <v>30</v>
          </cell>
          <cell r="D672">
            <v>20</v>
          </cell>
          <cell r="E672" t="str">
            <v>R=AB1</v>
          </cell>
          <cell r="F672">
            <v>1</v>
          </cell>
          <cell r="G672">
            <v>38051</v>
          </cell>
          <cell r="H672">
            <v>240</v>
          </cell>
          <cell r="I672">
            <v>3</v>
          </cell>
          <cell r="J672">
            <v>27</v>
          </cell>
        </row>
        <row r="673">
          <cell r="A673" t="str">
            <v>TDRS</v>
          </cell>
          <cell r="B673" t="str">
            <v>Residential Service</v>
          </cell>
          <cell r="C673">
            <v>30</v>
          </cell>
          <cell r="D673">
            <v>20</v>
          </cell>
          <cell r="E673" t="str">
            <v>R=AB1</v>
          </cell>
          <cell r="F673">
            <v>1</v>
          </cell>
          <cell r="G673">
            <v>38139</v>
          </cell>
          <cell r="H673">
            <v>240</v>
          </cell>
          <cell r="I673">
            <v>3</v>
          </cell>
          <cell r="J673">
            <v>3</v>
          </cell>
        </row>
        <row r="674">
          <cell r="A674" t="str">
            <v>TDRS</v>
          </cell>
          <cell r="B674" t="str">
            <v>Residential Service</v>
          </cell>
          <cell r="C674">
            <v>30</v>
          </cell>
          <cell r="D674">
            <v>20</v>
          </cell>
          <cell r="E674" t="str">
            <v>R=AB1</v>
          </cell>
          <cell r="F674">
            <v>1</v>
          </cell>
          <cell r="G674">
            <v>37837</v>
          </cell>
          <cell r="H674">
            <v>240</v>
          </cell>
          <cell r="I674">
            <v>3</v>
          </cell>
          <cell r="J674">
            <v>35</v>
          </cell>
        </row>
        <row r="675">
          <cell r="A675" t="str">
            <v>TDRS</v>
          </cell>
          <cell r="B675" t="str">
            <v>Residential Service</v>
          </cell>
          <cell r="C675">
            <v>30</v>
          </cell>
          <cell r="D675">
            <v>20</v>
          </cell>
          <cell r="E675" t="str">
            <v>R=AB1</v>
          </cell>
          <cell r="F675">
            <v>1</v>
          </cell>
          <cell r="G675">
            <v>37771</v>
          </cell>
          <cell r="H675">
            <v>240</v>
          </cell>
          <cell r="I675">
            <v>3</v>
          </cell>
          <cell r="J675">
            <v>369</v>
          </cell>
        </row>
        <row r="676">
          <cell r="A676" t="str">
            <v>TDRS</v>
          </cell>
          <cell r="B676" t="str">
            <v>Residential Service</v>
          </cell>
          <cell r="C676">
            <v>30</v>
          </cell>
          <cell r="D676">
            <v>20</v>
          </cell>
          <cell r="E676" t="str">
            <v>R=AB1</v>
          </cell>
          <cell r="F676">
            <v>1</v>
          </cell>
          <cell r="G676">
            <v>37756</v>
          </cell>
          <cell r="H676">
            <v>240</v>
          </cell>
          <cell r="I676">
            <v>3</v>
          </cell>
          <cell r="J676">
            <v>70</v>
          </cell>
        </row>
        <row r="677">
          <cell r="A677" t="str">
            <v>TDRS</v>
          </cell>
          <cell r="B677" t="str">
            <v>Residential Service</v>
          </cell>
          <cell r="C677">
            <v>30</v>
          </cell>
          <cell r="D677">
            <v>20</v>
          </cell>
          <cell r="E677" t="str">
            <v>R=I70S</v>
          </cell>
          <cell r="F677">
            <v>1</v>
          </cell>
          <cell r="H677">
            <v>240</v>
          </cell>
          <cell r="I677">
            <v>3</v>
          </cell>
          <cell r="J677">
            <v>7</v>
          </cell>
        </row>
        <row r="678">
          <cell r="A678" t="str">
            <v>TDRS</v>
          </cell>
          <cell r="B678" t="str">
            <v>Residential Service</v>
          </cell>
          <cell r="C678">
            <v>30</v>
          </cell>
          <cell r="D678">
            <v>20</v>
          </cell>
          <cell r="E678" t="str">
            <v>R=MS</v>
          </cell>
          <cell r="F678">
            <v>1</v>
          </cell>
          <cell r="G678">
            <v>36404</v>
          </cell>
          <cell r="H678">
            <v>240</v>
          </cell>
          <cell r="I678">
            <v>3</v>
          </cell>
          <cell r="J678">
            <v>7</v>
          </cell>
        </row>
        <row r="679">
          <cell r="A679" t="str">
            <v>TDRS</v>
          </cell>
          <cell r="B679" t="str">
            <v>Residential Service</v>
          </cell>
          <cell r="C679">
            <v>30</v>
          </cell>
          <cell r="D679">
            <v>20</v>
          </cell>
          <cell r="E679" t="str">
            <v>R=MS</v>
          </cell>
          <cell r="F679">
            <v>1</v>
          </cell>
          <cell r="G679">
            <v>34669</v>
          </cell>
          <cell r="H679">
            <v>240</v>
          </cell>
          <cell r="I679">
            <v>3</v>
          </cell>
          <cell r="J679">
            <v>1</v>
          </cell>
        </row>
        <row r="680">
          <cell r="A680" t="str">
            <v>TDRS</v>
          </cell>
          <cell r="B680" t="str">
            <v>Residential Service</v>
          </cell>
          <cell r="C680">
            <v>30</v>
          </cell>
          <cell r="D680">
            <v>20</v>
          </cell>
          <cell r="E680" t="str">
            <v>R=AB1</v>
          </cell>
          <cell r="F680">
            <v>1</v>
          </cell>
          <cell r="G680">
            <v>37725</v>
          </cell>
          <cell r="H680">
            <v>2400</v>
          </cell>
          <cell r="I680">
            <v>3</v>
          </cell>
          <cell r="J680">
            <v>159</v>
          </cell>
        </row>
        <row r="681">
          <cell r="A681" t="str">
            <v>TDRS</v>
          </cell>
          <cell r="B681" t="str">
            <v>Residential Service</v>
          </cell>
          <cell r="C681">
            <v>30</v>
          </cell>
          <cell r="D681">
            <v>20</v>
          </cell>
          <cell r="E681" t="str">
            <v>R=D5S</v>
          </cell>
          <cell r="F681">
            <v>1</v>
          </cell>
          <cell r="G681">
            <v>36404</v>
          </cell>
          <cell r="H681">
            <v>240</v>
          </cell>
          <cell r="I681">
            <v>3</v>
          </cell>
          <cell r="J681">
            <v>2</v>
          </cell>
        </row>
        <row r="682">
          <cell r="A682" t="str">
            <v>TDRS</v>
          </cell>
          <cell r="B682" t="str">
            <v>Residential Service</v>
          </cell>
          <cell r="C682">
            <v>30</v>
          </cell>
          <cell r="D682">
            <v>20</v>
          </cell>
          <cell r="E682" t="str">
            <v>R=AB1</v>
          </cell>
          <cell r="F682">
            <v>1</v>
          </cell>
          <cell r="G682">
            <v>36220</v>
          </cell>
          <cell r="H682">
            <v>240</v>
          </cell>
          <cell r="I682">
            <v>3</v>
          </cell>
          <cell r="J682">
            <v>1</v>
          </cell>
        </row>
        <row r="683">
          <cell r="A683" t="str">
            <v>TDRS</v>
          </cell>
          <cell r="B683" t="str">
            <v>Residential Service</v>
          </cell>
          <cell r="C683">
            <v>30</v>
          </cell>
          <cell r="D683">
            <v>20</v>
          </cell>
          <cell r="E683" t="str">
            <v>R=D5S</v>
          </cell>
          <cell r="F683">
            <v>1</v>
          </cell>
          <cell r="G683">
            <v>35797</v>
          </cell>
          <cell r="H683">
            <v>240</v>
          </cell>
          <cell r="I683">
            <v>3</v>
          </cell>
          <cell r="J683">
            <v>1</v>
          </cell>
        </row>
        <row r="684">
          <cell r="A684" t="str">
            <v>TDRS</v>
          </cell>
          <cell r="B684" t="str">
            <v>Residential Service</v>
          </cell>
          <cell r="C684">
            <v>30</v>
          </cell>
          <cell r="D684">
            <v>20</v>
          </cell>
          <cell r="E684" t="str">
            <v>R=AB1</v>
          </cell>
          <cell r="F684">
            <v>1</v>
          </cell>
          <cell r="G684">
            <v>35765</v>
          </cell>
          <cell r="H684">
            <v>240</v>
          </cell>
          <cell r="I684">
            <v>3</v>
          </cell>
          <cell r="J684">
            <v>1</v>
          </cell>
        </row>
        <row r="685">
          <cell r="A685" t="str">
            <v>TDRS</v>
          </cell>
          <cell r="B685" t="str">
            <v>Residential Service</v>
          </cell>
          <cell r="C685">
            <v>30</v>
          </cell>
          <cell r="D685">
            <v>20</v>
          </cell>
          <cell r="E685" t="str">
            <v>R=D5S</v>
          </cell>
          <cell r="F685">
            <v>1</v>
          </cell>
          <cell r="G685">
            <v>36426</v>
          </cell>
          <cell r="H685">
            <v>240</v>
          </cell>
          <cell r="I685">
            <v>3</v>
          </cell>
          <cell r="J685">
            <v>1</v>
          </cell>
        </row>
        <row r="686">
          <cell r="A686" t="str">
            <v>TDRS</v>
          </cell>
          <cell r="B686" t="str">
            <v>Residential Service</v>
          </cell>
          <cell r="C686">
            <v>30</v>
          </cell>
          <cell r="D686">
            <v>20</v>
          </cell>
          <cell r="E686" t="str">
            <v>R=D5S</v>
          </cell>
          <cell r="F686">
            <v>1</v>
          </cell>
          <cell r="G686">
            <v>36342</v>
          </cell>
          <cell r="H686">
            <v>240</v>
          </cell>
          <cell r="I686">
            <v>3</v>
          </cell>
          <cell r="J686">
            <v>1</v>
          </cell>
        </row>
        <row r="687">
          <cell r="A687" t="str">
            <v>TDRS</v>
          </cell>
          <cell r="B687" t="str">
            <v>Residential Service</v>
          </cell>
          <cell r="C687">
            <v>30</v>
          </cell>
          <cell r="D687">
            <v>20</v>
          </cell>
          <cell r="E687" t="str">
            <v>R=MS</v>
          </cell>
          <cell r="F687">
            <v>1</v>
          </cell>
          <cell r="G687">
            <v>36447</v>
          </cell>
          <cell r="H687">
            <v>240</v>
          </cell>
          <cell r="I687">
            <v>3</v>
          </cell>
          <cell r="J687">
            <v>4</v>
          </cell>
        </row>
        <row r="688">
          <cell r="A688" t="str">
            <v>TDRS</v>
          </cell>
          <cell r="B688" t="str">
            <v>Residential Service</v>
          </cell>
          <cell r="C688">
            <v>30</v>
          </cell>
          <cell r="D688">
            <v>20</v>
          </cell>
          <cell r="E688" t="str">
            <v>R=AB1</v>
          </cell>
          <cell r="F688">
            <v>1</v>
          </cell>
          <cell r="G688">
            <v>35797</v>
          </cell>
          <cell r="H688">
            <v>240</v>
          </cell>
          <cell r="I688">
            <v>3</v>
          </cell>
          <cell r="J688">
            <v>6</v>
          </cell>
        </row>
        <row r="689">
          <cell r="A689" t="str">
            <v>TDRS</v>
          </cell>
          <cell r="B689" t="str">
            <v>Residential Service</v>
          </cell>
          <cell r="C689">
            <v>30</v>
          </cell>
          <cell r="D689">
            <v>20</v>
          </cell>
          <cell r="E689" t="str">
            <v>R=AB1</v>
          </cell>
          <cell r="F689">
            <v>1</v>
          </cell>
          <cell r="G689">
            <v>36495</v>
          </cell>
          <cell r="H689">
            <v>240</v>
          </cell>
          <cell r="I689">
            <v>3</v>
          </cell>
          <cell r="J689">
            <v>3</v>
          </cell>
        </row>
        <row r="690">
          <cell r="A690" t="str">
            <v>TDRS</v>
          </cell>
          <cell r="B690" t="str">
            <v>Residential Service</v>
          </cell>
          <cell r="C690">
            <v>30</v>
          </cell>
          <cell r="D690">
            <v>20</v>
          </cell>
          <cell r="E690" t="str">
            <v>R=AB1</v>
          </cell>
          <cell r="F690">
            <v>1</v>
          </cell>
          <cell r="G690">
            <v>36589</v>
          </cell>
          <cell r="H690">
            <v>240</v>
          </cell>
          <cell r="I690">
            <v>3</v>
          </cell>
          <cell r="J690">
            <v>1</v>
          </cell>
        </row>
        <row r="691">
          <cell r="A691" t="str">
            <v>TDRS</v>
          </cell>
          <cell r="B691" t="str">
            <v>Residential Service</v>
          </cell>
          <cell r="C691">
            <v>30</v>
          </cell>
          <cell r="D691">
            <v>20</v>
          </cell>
          <cell r="E691" t="str">
            <v>R=AB1</v>
          </cell>
          <cell r="F691">
            <v>1</v>
          </cell>
          <cell r="G691">
            <v>36648</v>
          </cell>
          <cell r="H691">
            <v>240</v>
          </cell>
          <cell r="I691">
            <v>3</v>
          </cell>
          <cell r="J691">
            <v>1</v>
          </cell>
        </row>
        <row r="692">
          <cell r="A692" t="str">
            <v>TDRS</v>
          </cell>
          <cell r="B692" t="str">
            <v>Residential Service</v>
          </cell>
          <cell r="C692">
            <v>30</v>
          </cell>
          <cell r="D692">
            <v>20</v>
          </cell>
          <cell r="E692" t="str">
            <v>R=MS</v>
          </cell>
          <cell r="F692">
            <v>1</v>
          </cell>
          <cell r="G692">
            <v>36686</v>
          </cell>
          <cell r="H692">
            <v>240</v>
          </cell>
          <cell r="I692">
            <v>3</v>
          </cell>
          <cell r="J692">
            <v>1</v>
          </cell>
        </row>
        <row r="693">
          <cell r="A693" t="str">
            <v>TDRS</v>
          </cell>
          <cell r="B693" t="str">
            <v>Residential Service</v>
          </cell>
          <cell r="C693">
            <v>30</v>
          </cell>
          <cell r="D693">
            <v>20</v>
          </cell>
          <cell r="E693" t="str">
            <v>R=AB1</v>
          </cell>
          <cell r="F693">
            <v>1</v>
          </cell>
          <cell r="G693">
            <v>36725</v>
          </cell>
          <cell r="H693">
            <v>240</v>
          </cell>
          <cell r="I693">
            <v>3</v>
          </cell>
          <cell r="J693">
            <v>1</v>
          </cell>
        </row>
        <row r="694">
          <cell r="A694" t="str">
            <v>TDRS</v>
          </cell>
          <cell r="B694" t="str">
            <v>Residential Service</v>
          </cell>
          <cell r="C694">
            <v>30</v>
          </cell>
          <cell r="D694">
            <v>20</v>
          </cell>
          <cell r="E694" t="str">
            <v>R=D4S</v>
          </cell>
          <cell r="F694">
            <v>1</v>
          </cell>
          <cell r="G694">
            <v>36851</v>
          </cell>
          <cell r="H694">
            <v>240</v>
          </cell>
          <cell r="I694">
            <v>3</v>
          </cell>
          <cell r="J694">
            <v>3</v>
          </cell>
        </row>
        <row r="695">
          <cell r="A695" t="str">
            <v>TDRS</v>
          </cell>
          <cell r="B695" t="str">
            <v>Residential Service</v>
          </cell>
          <cell r="C695">
            <v>30</v>
          </cell>
          <cell r="D695">
            <v>20</v>
          </cell>
          <cell r="E695" t="str">
            <v>R=AB1</v>
          </cell>
          <cell r="F695">
            <v>1</v>
          </cell>
          <cell r="G695">
            <v>37194</v>
          </cell>
          <cell r="H695">
            <v>240</v>
          </cell>
          <cell r="I695">
            <v>3</v>
          </cell>
          <cell r="J695">
            <v>156</v>
          </cell>
        </row>
        <row r="696">
          <cell r="A696" t="str">
            <v>TDRS</v>
          </cell>
          <cell r="B696" t="str">
            <v>Residential Service</v>
          </cell>
          <cell r="C696">
            <v>30</v>
          </cell>
          <cell r="D696">
            <v>20</v>
          </cell>
          <cell r="E696" t="str">
            <v>R=AB1</v>
          </cell>
          <cell r="F696">
            <v>1</v>
          </cell>
          <cell r="G696">
            <v>38715</v>
          </cell>
          <cell r="H696">
            <v>240</v>
          </cell>
          <cell r="I696">
            <v>3</v>
          </cell>
          <cell r="J696">
            <v>536</v>
          </cell>
        </row>
        <row r="697">
          <cell r="A697" t="str">
            <v>TDRS</v>
          </cell>
          <cell r="B697" t="str">
            <v>Residential Service</v>
          </cell>
          <cell r="C697">
            <v>30</v>
          </cell>
          <cell r="D697">
            <v>20</v>
          </cell>
          <cell r="E697" t="str">
            <v>R=AB1</v>
          </cell>
          <cell r="F697">
            <v>1</v>
          </cell>
          <cell r="G697">
            <v>39041</v>
          </cell>
          <cell r="H697">
            <v>240</v>
          </cell>
          <cell r="I697">
            <v>3</v>
          </cell>
          <cell r="J697">
            <v>70</v>
          </cell>
        </row>
        <row r="698">
          <cell r="A698" t="str">
            <v>TDRS</v>
          </cell>
          <cell r="B698" t="str">
            <v>Residential Service</v>
          </cell>
          <cell r="C698">
            <v>30</v>
          </cell>
          <cell r="D698">
            <v>34</v>
          </cell>
          <cell r="E698" t="str">
            <v>R=A3RL1</v>
          </cell>
          <cell r="F698">
            <v>1</v>
          </cell>
          <cell r="G698">
            <v>39280</v>
          </cell>
          <cell r="H698">
            <v>999</v>
          </cell>
          <cell r="I698">
            <v>3</v>
          </cell>
          <cell r="J698">
            <v>1</v>
          </cell>
        </row>
        <row r="699">
          <cell r="A699" t="str">
            <v>TDRS</v>
          </cell>
          <cell r="B699" t="str">
            <v>Residential Service</v>
          </cell>
          <cell r="C699">
            <v>30</v>
          </cell>
          <cell r="D699">
            <v>20</v>
          </cell>
          <cell r="E699" t="str">
            <v>R=A1TL1</v>
          </cell>
          <cell r="F699">
            <v>1</v>
          </cell>
          <cell r="G699">
            <v>39343</v>
          </cell>
          <cell r="H699">
            <v>999</v>
          </cell>
          <cell r="I699">
            <v>3</v>
          </cell>
          <cell r="J699">
            <v>121</v>
          </cell>
        </row>
        <row r="700">
          <cell r="A700" t="str">
            <v>TDRS</v>
          </cell>
          <cell r="B700" t="str">
            <v>Residential Service</v>
          </cell>
          <cell r="C700">
            <v>30</v>
          </cell>
          <cell r="D700">
            <v>20</v>
          </cell>
          <cell r="E700" t="str">
            <v>A=ALF</v>
          </cell>
          <cell r="F700">
            <v>1</v>
          </cell>
          <cell r="G700">
            <v>39377</v>
          </cell>
          <cell r="H700">
            <v>240</v>
          </cell>
          <cell r="I700">
            <v>3</v>
          </cell>
          <cell r="J700">
            <v>626</v>
          </cell>
        </row>
        <row r="701">
          <cell r="A701" t="str">
            <v>TDRS</v>
          </cell>
          <cell r="B701" t="str">
            <v>Residential Service</v>
          </cell>
          <cell r="C701">
            <v>30</v>
          </cell>
          <cell r="D701">
            <v>20</v>
          </cell>
          <cell r="E701" t="str">
            <v>A=ALF</v>
          </cell>
          <cell r="F701">
            <v>1</v>
          </cell>
          <cell r="G701">
            <v>39422</v>
          </cell>
          <cell r="H701">
            <v>240</v>
          </cell>
          <cell r="I701">
            <v>3</v>
          </cell>
          <cell r="J701">
            <v>675</v>
          </cell>
        </row>
        <row r="702">
          <cell r="A702" t="str">
            <v>TDRS</v>
          </cell>
          <cell r="B702" t="str">
            <v>Residential Service</v>
          </cell>
          <cell r="C702">
            <v>30</v>
          </cell>
          <cell r="D702">
            <v>20</v>
          </cell>
          <cell r="E702" t="str">
            <v>S=I210+CE</v>
          </cell>
          <cell r="F702">
            <v>1</v>
          </cell>
          <cell r="G702">
            <v>40177</v>
          </cell>
          <cell r="H702">
            <v>240</v>
          </cell>
          <cell r="I702">
            <v>3</v>
          </cell>
          <cell r="J702">
            <v>704</v>
          </cell>
        </row>
        <row r="703">
          <cell r="A703" t="str">
            <v>TDRS</v>
          </cell>
          <cell r="B703" t="str">
            <v>Residential Service</v>
          </cell>
          <cell r="C703">
            <v>30</v>
          </cell>
          <cell r="D703">
            <v>20</v>
          </cell>
          <cell r="E703" t="str">
            <v>R=J4S</v>
          </cell>
          <cell r="F703">
            <v>1</v>
          </cell>
          <cell r="H703">
            <v>240</v>
          </cell>
          <cell r="I703">
            <v>3</v>
          </cell>
          <cell r="J703">
            <v>836</v>
          </cell>
        </row>
        <row r="704">
          <cell r="A704" t="str">
            <v>TDRS</v>
          </cell>
          <cell r="B704" t="str">
            <v>Residential Service</v>
          </cell>
          <cell r="C704">
            <v>30</v>
          </cell>
          <cell r="D704">
            <v>20</v>
          </cell>
          <cell r="E704" t="str">
            <v>R=J4SG</v>
          </cell>
          <cell r="F704">
            <v>1</v>
          </cell>
          <cell r="H704">
            <v>240</v>
          </cell>
          <cell r="I704">
            <v>3</v>
          </cell>
          <cell r="J704">
            <v>20</v>
          </cell>
        </row>
        <row r="705">
          <cell r="A705" t="str">
            <v>TDRS</v>
          </cell>
          <cell r="B705" t="str">
            <v>Residential Service</v>
          </cell>
          <cell r="C705">
            <v>30</v>
          </cell>
          <cell r="D705">
            <v>20</v>
          </cell>
          <cell r="E705" t="str">
            <v>R=AB1</v>
          </cell>
          <cell r="F705">
            <v>1</v>
          </cell>
          <cell r="H705">
            <v>240</v>
          </cell>
          <cell r="I705">
            <v>3</v>
          </cell>
          <cell r="J705">
            <v>10</v>
          </cell>
        </row>
        <row r="706">
          <cell r="A706" t="str">
            <v>TDRS</v>
          </cell>
          <cell r="B706" t="str">
            <v>Residential Service</v>
          </cell>
          <cell r="C706">
            <v>30</v>
          </cell>
          <cell r="D706">
            <v>20</v>
          </cell>
          <cell r="E706" t="str">
            <v>R=AB1</v>
          </cell>
          <cell r="F706">
            <v>1</v>
          </cell>
          <cell r="H706">
            <v>240</v>
          </cell>
          <cell r="I706">
            <v>3</v>
          </cell>
          <cell r="J706">
            <v>14</v>
          </cell>
        </row>
        <row r="707">
          <cell r="A707" t="str">
            <v>TDRS</v>
          </cell>
          <cell r="B707" t="str">
            <v>Residential Service</v>
          </cell>
          <cell r="C707">
            <v>30</v>
          </cell>
          <cell r="D707">
            <v>20</v>
          </cell>
          <cell r="E707" t="str">
            <v>R=AB1</v>
          </cell>
          <cell r="F707">
            <v>1</v>
          </cell>
          <cell r="G707">
            <v>38264</v>
          </cell>
          <cell r="H707">
            <v>240</v>
          </cell>
          <cell r="I707">
            <v>3</v>
          </cell>
          <cell r="J707">
            <v>301</v>
          </cell>
        </row>
        <row r="708">
          <cell r="A708" t="str">
            <v>TDRS</v>
          </cell>
          <cell r="B708" t="str">
            <v>Residential Service</v>
          </cell>
          <cell r="C708">
            <v>30</v>
          </cell>
          <cell r="D708">
            <v>20</v>
          </cell>
          <cell r="E708" t="str">
            <v>R=AB1</v>
          </cell>
          <cell r="F708">
            <v>1</v>
          </cell>
          <cell r="G708">
            <v>38082</v>
          </cell>
          <cell r="H708">
            <v>240</v>
          </cell>
          <cell r="I708">
            <v>3</v>
          </cell>
          <cell r="J708">
            <v>27</v>
          </cell>
        </row>
        <row r="709">
          <cell r="A709" t="str">
            <v>TDRS</v>
          </cell>
          <cell r="B709" t="str">
            <v>Residential Service</v>
          </cell>
          <cell r="C709">
            <v>30</v>
          </cell>
          <cell r="D709">
            <v>20</v>
          </cell>
          <cell r="E709" t="str">
            <v>R=AB1</v>
          </cell>
          <cell r="F709">
            <v>1</v>
          </cell>
          <cell r="G709">
            <v>38327</v>
          </cell>
          <cell r="H709">
            <v>240</v>
          </cell>
          <cell r="I709">
            <v>3</v>
          </cell>
          <cell r="J709">
            <v>366</v>
          </cell>
        </row>
        <row r="710">
          <cell r="A710" t="str">
            <v>TDRS</v>
          </cell>
          <cell r="B710" t="str">
            <v>Residential Service</v>
          </cell>
          <cell r="C710">
            <v>30</v>
          </cell>
          <cell r="D710">
            <v>20</v>
          </cell>
          <cell r="E710" t="str">
            <v>R=MX</v>
          </cell>
          <cell r="F710">
            <v>1</v>
          </cell>
          <cell r="G710">
            <v>37914</v>
          </cell>
          <cell r="H710">
            <v>240</v>
          </cell>
          <cell r="I710">
            <v>3</v>
          </cell>
          <cell r="J710">
            <v>282</v>
          </cell>
        </row>
        <row r="711">
          <cell r="A711" t="str">
            <v>TDRS</v>
          </cell>
          <cell r="B711" t="str">
            <v>Residential Service</v>
          </cell>
          <cell r="C711">
            <v>30</v>
          </cell>
          <cell r="D711">
            <v>20</v>
          </cell>
          <cell r="E711" t="str">
            <v>R=AB1</v>
          </cell>
          <cell r="F711">
            <v>1</v>
          </cell>
          <cell r="G711">
            <v>37963</v>
          </cell>
          <cell r="H711">
            <v>240</v>
          </cell>
          <cell r="I711">
            <v>3</v>
          </cell>
          <cell r="J711">
            <v>2</v>
          </cell>
        </row>
        <row r="712">
          <cell r="A712" t="str">
            <v>TDRS</v>
          </cell>
          <cell r="B712" t="str">
            <v>Residential Service</v>
          </cell>
          <cell r="C712">
            <v>30</v>
          </cell>
          <cell r="D712">
            <v>20</v>
          </cell>
          <cell r="E712" t="str">
            <v>R=J5SD</v>
          </cell>
          <cell r="F712">
            <v>1</v>
          </cell>
          <cell r="H712">
            <v>240</v>
          </cell>
          <cell r="I712">
            <v>3</v>
          </cell>
          <cell r="J712">
            <v>1</v>
          </cell>
        </row>
        <row r="713">
          <cell r="A713" t="str">
            <v>TDRS</v>
          </cell>
          <cell r="B713" t="str">
            <v>Residential Service</v>
          </cell>
          <cell r="C713">
            <v>30</v>
          </cell>
          <cell r="D713">
            <v>20</v>
          </cell>
          <cell r="E713" t="str">
            <v>R=J4ES</v>
          </cell>
          <cell r="F713">
            <v>1</v>
          </cell>
          <cell r="H713">
            <v>240</v>
          </cell>
          <cell r="I713">
            <v>3</v>
          </cell>
          <cell r="J713">
            <v>2</v>
          </cell>
        </row>
        <row r="714">
          <cell r="A714" t="str">
            <v>TDRS</v>
          </cell>
          <cell r="B714" t="str">
            <v>Residential Service</v>
          </cell>
          <cell r="C714">
            <v>30</v>
          </cell>
          <cell r="D714">
            <v>20</v>
          </cell>
          <cell r="E714" t="str">
            <v>R</v>
          </cell>
          <cell r="F714">
            <v>1</v>
          </cell>
          <cell r="H714">
            <v>240</v>
          </cell>
          <cell r="I714">
            <v>3</v>
          </cell>
          <cell r="J714">
            <v>1</v>
          </cell>
        </row>
        <row r="715">
          <cell r="A715" t="str">
            <v>TDRS</v>
          </cell>
          <cell r="B715" t="str">
            <v>Residential Service</v>
          </cell>
          <cell r="C715">
            <v>30</v>
          </cell>
          <cell r="D715">
            <v>20</v>
          </cell>
          <cell r="E715" t="str">
            <v>R=J5S</v>
          </cell>
          <cell r="F715">
            <v>1</v>
          </cell>
          <cell r="G715">
            <v>36404</v>
          </cell>
          <cell r="H715">
            <v>240</v>
          </cell>
          <cell r="I715">
            <v>3</v>
          </cell>
          <cell r="J715">
            <v>11</v>
          </cell>
        </row>
        <row r="716">
          <cell r="A716" t="str">
            <v>TDRS</v>
          </cell>
          <cell r="B716" t="str">
            <v>Residential Service</v>
          </cell>
          <cell r="C716">
            <v>30</v>
          </cell>
          <cell r="D716">
            <v>20</v>
          </cell>
          <cell r="E716" t="str">
            <v>R=AB1</v>
          </cell>
          <cell r="F716">
            <v>1</v>
          </cell>
          <cell r="G716">
            <v>37725</v>
          </cell>
          <cell r="H716">
            <v>240</v>
          </cell>
          <cell r="I716">
            <v>3</v>
          </cell>
          <cell r="J716">
            <v>1</v>
          </cell>
        </row>
        <row r="717">
          <cell r="A717" t="str">
            <v>TDRS</v>
          </cell>
          <cell r="B717" t="str">
            <v>Residential Service</v>
          </cell>
          <cell r="C717">
            <v>30</v>
          </cell>
          <cell r="D717">
            <v>20</v>
          </cell>
          <cell r="E717" t="str">
            <v>R=AB1</v>
          </cell>
          <cell r="F717">
            <v>1</v>
          </cell>
          <cell r="G717">
            <v>36161</v>
          </cell>
          <cell r="H717">
            <v>240</v>
          </cell>
          <cell r="I717">
            <v>3</v>
          </cell>
          <cell r="J717">
            <v>325</v>
          </cell>
        </row>
        <row r="718">
          <cell r="A718" t="str">
            <v>TDRS</v>
          </cell>
          <cell r="B718" t="str">
            <v>Residential Service</v>
          </cell>
          <cell r="C718">
            <v>30</v>
          </cell>
          <cell r="D718">
            <v>20</v>
          </cell>
          <cell r="E718" t="str">
            <v>R=AB1</v>
          </cell>
          <cell r="F718">
            <v>1</v>
          </cell>
          <cell r="G718">
            <v>36171</v>
          </cell>
          <cell r="H718">
            <v>240</v>
          </cell>
          <cell r="I718">
            <v>3</v>
          </cell>
          <cell r="J718">
            <v>1</v>
          </cell>
        </row>
        <row r="719">
          <cell r="A719" t="str">
            <v>TDRS</v>
          </cell>
          <cell r="B719" t="str">
            <v>Residential Service</v>
          </cell>
          <cell r="C719">
            <v>30</v>
          </cell>
          <cell r="D719">
            <v>20</v>
          </cell>
          <cell r="E719" t="str">
            <v>R=MS</v>
          </cell>
          <cell r="F719">
            <v>1</v>
          </cell>
          <cell r="G719">
            <v>36039</v>
          </cell>
          <cell r="H719">
            <v>240</v>
          </cell>
          <cell r="I719">
            <v>3</v>
          </cell>
          <cell r="J719">
            <v>1</v>
          </cell>
        </row>
        <row r="720">
          <cell r="A720" t="str">
            <v>TDRS</v>
          </cell>
          <cell r="B720" t="str">
            <v>Residential Service</v>
          </cell>
          <cell r="C720">
            <v>30</v>
          </cell>
          <cell r="D720">
            <v>20</v>
          </cell>
          <cell r="E720" t="str">
            <v>R=MS</v>
          </cell>
          <cell r="F720">
            <v>1</v>
          </cell>
          <cell r="G720">
            <v>35493</v>
          </cell>
          <cell r="H720">
            <v>240</v>
          </cell>
          <cell r="I720">
            <v>3</v>
          </cell>
          <cell r="J720">
            <v>1</v>
          </cell>
        </row>
        <row r="721">
          <cell r="A721" t="str">
            <v>TDRS</v>
          </cell>
          <cell r="B721" t="str">
            <v>Residential Service</v>
          </cell>
          <cell r="C721">
            <v>30</v>
          </cell>
          <cell r="D721">
            <v>20</v>
          </cell>
          <cell r="E721" t="str">
            <v>R=AB1</v>
          </cell>
          <cell r="F721">
            <v>1</v>
          </cell>
          <cell r="G721">
            <v>35952</v>
          </cell>
          <cell r="H721">
            <v>240</v>
          </cell>
          <cell r="I721">
            <v>3</v>
          </cell>
          <cell r="J721">
            <v>1</v>
          </cell>
        </row>
        <row r="722">
          <cell r="A722" t="str">
            <v>TDRS</v>
          </cell>
          <cell r="B722" t="str">
            <v>Residential Service</v>
          </cell>
          <cell r="C722">
            <v>30</v>
          </cell>
          <cell r="D722">
            <v>20</v>
          </cell>
          <cell r="E722" t="str">
            <v>R=AB1</v>
          </cell>
          <cell r="F722">
            <v>1</v>
          </cell>
          <cell r="G722">
            <v>35957</v>
          </cell>
          <cell r="H722">
            <v>240</v>
          </cell>
          <cell r="I722">
            <v>3</v>
          </cell>
          <cell r="J722">
            <v>5</v>
          </cell>
        </row>
        <row r="723">
          <cell r="A723" t="str">
            <v>TDRS</v>
          </cell>
          <cell r="B723" t="str">
            <v>Residential Service</v>
          </cell>
          <cell r="C723">
            <v>30</v>
          </cell>
          <cell r="D723">
            <v>20</v>
          </cell>
          <cell r="E723" t="str">
            <v>R=AB1</v>
          </cell>
          <cell r="F723">
            <v>1</v>
          </cell>
          <cell r="G723">
            <v>36413</v>
          </cell>
          <cell r="H723">
            <v>240</v>
          </cell>
          <cell r="I723">
            <v>3</v>
          </cell>
          <cell r="J723">
            <v>1</v>
          </cell>
        </row>
        <row r="724">
          <cell r="A724" t="str">
            <v>TDRS</v>
          </cell>
          <cell r="B724" t="str">
            <v>Residential Service</v>
          </cell>
          <cell r="C724">
            <v>30</v>
          </cell>
          <cell r="D724">
            <v>20</v>
          </cell>
          <cell r="E724" t="str">
            <v>R=AB1</v>
          </cell>
          <cell r="F724">
            <v>1</v>
          </cell>
          <cell r="G724">
            <v>36423</v>
          </cell>
          <cell r="H724">
            <v>240</v>
          </cell>
          <cell r="I724">
            <v>3</v>
          </cell>
          <cell r="J724">
            <v>1</v>
          </cell>
        </row>
        <row r="725">
          <cell r="A725" t="str">
            <v>TDRS</v>
          </cell>
          <cell r="B725" t="str">
            <v>Residential Service</v>
          </cell>
          <cell r="C725">
            <v>30</v>
          </cell>
          <cell r="D725">
            <v>20</v>
          </cell>
          <cell r="E725" t="str">
            <v>R=I70S</v>
          </cell>
          <cell r="F725">
            <v>1</v>
          </cell>
          <cell r="G725">
            <v>36444</v>
          </cell>
          <cell r="H725">
            <v>240</v>
          </cell>
          <cell r="I725">
            <v>3</v>
          </cell>
          <cell r="J725">
            <v>4</v>
          </cell>
        </row>
        <row r="726">
          <cell r="A726" t="str">
            <v>TDRS</v>
          </cell>
          <cell r="B726" t="str">
            <v>Residential Service</v>
          </cell>
          <cell r="C726">
            <v>30</v>
          </cell>
          <cell r="D726">
            <v>20</v>
          </cell>
          <cell r="E726" t="str">
            <v>R=I70S</v>
          </cell>
          <cell r="F726">
            <v>1</v>
          </cell>
          <cell r="G726">
            <v>36395</v>
          </cell>
          <cell r="H726">
            <v>240</v>
          </cell>
          <cell r="I726">
            <v>3</v>
          </cell>
          <cell r="J726">
            <v>1</v>
          </cell>
        </row>
        <row r="727">
          <cell r="A727" t="str">
            <v>TDRS</v>
          </cell>
          <cell r="B727" t="str">
            <v>Residential Service</v>
          </cell>
          <cell r="C727">
            <v>30</v>
          </cell>
          <cell r="D727">
            <v>20</v>
          </cell>
          <cell r="E727" t="str">
            <v>R=AB1</v>
          </cell>
          <cell r="F727">
            <v>1</v>
          </cell>
          <cell r="G727">
            <v>36475</v>
          </cell>
          <cell r="H727">
            <v>240</v>
          </cell>
          <cell r="I727">
            <v>3</v>
          </cell>
          <cell r="J727">
            <v>1</v>
          </cell>
        </row>
        <row r="728">
          <cell r="A728" t="str">
            <v>TDRS</v>
          </cell>
          <cell r="B728" t="str">
            <v>Residential Service</v>
          </cell>
          <cell r="C728">
            <v>30</v>
          </cell>
          <cell r="D728">
            <v>20</v>
          </cell>
          <cell r="E728" t="str">
            <v>R=J5S</v>
          </cell>
          <cell r="F728">
            <v>1</v>
          </cell>
          <cell r="G728">
            <v>36461</v>
          </cell>
          <cell r="H728">
            <v>240</v>
          </cell>
          <cell r="I728">
            <v>3</v>
          </cell>
          <cell r="J728">
            <v>1</v>
          </cell>
        </row>
        <row r="729">
          <cell r="A729" t="str">
            <v>TDRS</v>
          </cell>
          <cell r="B729" t="str">
            <v>Residential Service</v>
          </cell>
          <cell r="C729">
            <v>30</v>
          </cell>
          <cell r="D729">
            <v>20</v>
          </cell>
          <cell r="E729" t="str">
            <v>R=J5S</v>
          </cell>
          <cell r="F729">
            <v>1</v>
          </cell>
          <cell r="G729">
            <v>36162</v>
          </cell>
          <cell r="H729">
            <v>240</v>
          </cell>
          <cell r="I729">
            <v>3</v>
          </cell>
          <cell r="J729">
            <v>1</v>
          </cell>
        </row>
        <row r="730">
          <cell r="A730" t="str">
            <v>TDRS</v>
          </cell>
          <cell r="B730" t="str">
            <v>Residential Service</v>
          </cell>
          <cell r="C730">
            <v>30</v>
          </cell>
          <cell r="D730">
            <v>20</v>
          </cell>
          <cell r="E730" t="str">
            <v>R=AB1</v>
          </cell>
          <cell r="F730">
            <v>1</v>
          </cell>
          <cell r="G730">
            <v>36465</v>
          </cell>
          <cell r="H730">
            <v>240</v>
          </cell>
          <cell r="I730">
            <v>3</v>
          </cell>
          <cell r="J730">
            <v>1</v>
          </cell>
        </row>
        <row r="731">
          <cell r="A731" t="str">
            <v>TDRS</v>
          </cell>
          <cell r="B731" t="str">
            <v>Residential Service</v>
          </cell>
          <cell r="C731">
            <v>30</v>
          </cell>
          <cell r="D731">
            <v>20</v>
          </cell>
          <cell r="E731" t="str">
            <v>R=MX</v>
          </cell>
          <cell r="F731">
            <v>1</v>
          </cell>
          <cell r="G731">
            <v>36525</v>
          </cell>
          <cell r="H731">
            <v>240</v>
          </cell>
          <cell r="I731">
            <v>3</v>
          </cell>
          <cell r="J731">
            <v>1</v>
          </cell>
        </row>
        <row r="732">
          <cell r="A732" t="str">
            <v>TDRS</v>
          </cell>
          <cell r="B732" t="str">
            <v>Residential Service</v>
          </cell>
          <cell r="C732">
            <v>30</v>
          </cell>
          <cell r="D732">
            <v>20</v>
          </cell>
          <cell r="E732" t="str">
            <v>R=MS</v>
          </cell>
          <cell r="F732">
            <v>1</v>
          </cell>
          <cell r="G732">
            <v>36525</v>
          </cell>
          <cell r="H732">
            <v>240</v>
          </cell>
          <cell r="I732">
            <v>3</v>
          </cell>
          <cell r="J732">
            <v>19</v>
          </cell>
        </row>
        <row r="733">
          <cell r="A733" t="str">
            <v>TDRS</v>
          </cell>
          <cell r="B733" t="str">
            <v>Residential Service</v>
          </cell>
          <cell r="C733">
            <v>30</v>
          </cell>
          <cell r="D733">
            <v>20</v>
          </cell>
          <cell r="E733" t="str">
            <v>R=AB1</v>
          </cell>
          <cell r="F733">
            <v>1</v>
          </cell>
          <cell r="G733">
            <v>36526</v>
          </cell>
          <cell r="H733">
            <v>240</v>
          </cell>
          <cell r="I733">
            <v>3</v>
          </cell>
          <cell r="J733">
            <v>1</v>
          </cell>
        </row>
        <row r="734">
          <cell r="A734" t="str">
            <v>TDRS</v>
          </cell>
          <cell r="B734" t="str">
            <v>Residential Service</v>
          </cell>
          <cell r="C734">
            <v>30</v>
          </cell>
          <cell r="D734">
            <v>20</v>
          </cell>
          <cell r="E734" t="str">
            <v>R=AB1</v>
          </cell>
          <cell r="F734">
            <v>1</v>
          </cell>
          <cell r="G734">
            <v>36865</v>
          </cell>
          <cell r="H734">
            <v>240</v>
          </cell>
          <cell r="I734">
            <v>3</v>
          </cell>
          <cell r="J734">
            <v>3</v>
          </cell>
        </row>
        <row r="735">
          <cell r="A735" t="str">
            <v>TDRS</v>
          </cell>
          <cell r="B735" t="str">
            <v>Residential Service</v>
          </cell>
          <cell r="C735">
            <v>30</v>
          </cell>
          <cell r="D735">
            <v>20</v>
          </cell>
          <cell r="E735" t="str">
            <v>R=AB1</v>
          </cell>
          <cell r="F735">
            <v>1</v>
          </cell>
          <cell r="G735">
            <v>36866</v>
          </cell>
          <cell r="H735">
            <v>240</v>
          </cell>
          <cell r="I735">
            <v>3</v>
          </cell>
          <cell r="J735">
            <v>1</v>
          </cell>
        </row>
        <row r="736">
          <cell r="A736" t="str">
            <v>TDRS</v>
          </cell>
          <cell r="B736" t="str">
            <v>Residential Service</v>
          </cell>
          <cell r="C736">
            <v>30</v>
          </cell>
          <cell r="D736">
            <v>20</v>
          </cell>
          <cell r="E736" t="str">
            <v>R=AB1</v>
          </cell>
          <cell r="F736">
            <v>1</v>
          </cell>
          <cell r="G736">
            <v>36697</v>
          </cell>
          <cell r="H736">
            <v>240</v>
          </cell>
          <cell r="I736">
            <v>3</v>
          </cell>
          <cell r="J736">
            <v>1</v>
          </cell>
        </row>
        <row r="737">
          <cell r="A737" t="str">
            <v>TDRS</v>
          </cell>
          <cell r="B737" t="str">
            <v>Residential Service</v>
          </cell>
          <cell r="C737">
            <v>30</v>
          </cell>
          <cell r="D737">
            <v>20</v>
          </cell>
          <cell r="E737" t="str">
            <v>R=D4S</v>
          </cell>
          <cell r="F737">
            <v>1</v>
          </cell>
          <cell r="G737">
            <v>37011</v>
          </cell>
          <cell r="H737">
            <v>240</v>
          </cell>
          <cell r="I737">
            <v>3</v>
          </cell>
          <cell r="J737">
            <v>1</v>
          </cell>
        </row>
        <row r="738">
          <cell r="A738" t="str">
            <v>TDRS</v>
          </cell>
          <cell r="B738" t="str">
            <v>Residential Service</v>
          </cell>
          <cell r="C738">
            <v>30</v>
          </cell>
          <cell r="D738">
            <v>20</v>
          </cell>
          <cell r="E738" t="str">
            <v>R=AB1</v>
          </cell>
          <cell r="F738">
            <v>1</v>
          </cell>
          <cell r="G738">
            <v>37314</v>
          </cell>
          <cell r="H738">
            <v>240</v>
          </cell>
          <cell r="I738">
            <v>3</v>
          </cell>
          <cell r="J738">
            <v>405</v>
          </cell>
        </row>
        <row r="739">
          <cell r="A739" t="str">
            <v>TDRS</v>
          </cell>
          <cell r="B739" t="str">
            <v>Residential Service</v>
          </cell>
          <cell r="C739">
            <v>30</v>
          </cell>
          <cell r="D739">
            <v>20</v>
          </cell>
          <cell r="E739" t="str">
            <v>R=AB1</v>
          </cell>
          <cell r="F739">
            <v>1</v>
          </cell>
          <cell r="G739">
            <v>37349</v>
          </cell>
          <cell r="H739">
            <v>240</v>
          </cell>
          <cell r="I739">
            <v>3</v>
          </cell>
          <cell r="J739">
            <v>331</v>
          </cell>
        </row>
        <row r="740">
          <cell r="A740" t="str">
            <v>TDRS</v>
          </cell>
          <cell r="B740" t="str">
            <v>Residential Service</v>
          </cell>
          <cell r="C740">
            <v>30</v>
          </cell>
          <cell r="D740">
            <v>20</v>
          </cell>
          <cell r="E740" t="str">
            <v>R=AB1</v>
          </cell>
          <cell r="F740">
            <v>1</v>
          </cell>
          <cell r="G740">
            <v>37494</v>
          </cell>
          <cell r="H740">
            <v>240</v>
          </cell>
          <cell r="I740">
            <v>3</v>
          </cell>
          <cell r="J740">
            <v>2</v>
          </cell>
        </row>
        <row r="741">
          <cell r="A741" t="str">
            <v>TDRS</v>
          </cell>
          <cell r="B741" t="str">
            <v>Residential Service</v>
          </cell>
          <cell r="C741">
            <v>30</v>
          </cell>
          <cell r="D741">
            <v>20</v>
          </cell>
          <cell r="E741" t="str">
            <v>R=AB1</v>
          </cell>
          <cell r="F741">
            <v>1</v>
          </cell>
          <cell r="G741">
            <v>38924</v>
          </cell>
          <cell r="H741">
            <v>240</v>
          </cell>
          <cell r="I741">
            <v>3</v>
          </cell>
          <cell r="J741">
            <v>302</v>
          </cell>
        </row>
        <row r="742">
          <cell r="A742" t="str">
            <v>TDRS</v>
          </cell>
          <cell r="B742" t="str">
            <v>Residential Service</v>
          </cell>
          <cell r="C742">
            <v>30</v>
          </cell>
          <cell r="D742">
            <v>20</v>
          </cell>
          <cell r="E742" t="str">
            <v>R=AB1</v>
          </cell>
          <cell r="F742">
            <v>1</v>
          </cell>
          <cell r="G742">
            <v>38965</v>
          </cell>
          <cell r="H742">
            <v>240</v>
          </cell>
          <cell r="I742">
            <v>3</v>
          </cell>
          <cell r="J742">
            <v>375</v>
          </cell>
        </row>
        <row r="743">
          <cell r="A743" t="str">
            <v>TDRS</v>
          </cell>
          <cell r="B743" t="str">
            <v>Residential Service</v>
          </cell>
          <cell r="C743">
            <v>30</v>
          </cell>
          <cell r="D743">
            <v>20</v>
          </cell>
          <cell r="E743" t="str">
            <v>R=AB1</v>
          </cell>
          <cell r="F743">
            <v>1</v>
          </cell>
          <cell r="G743">
            <v>39017</v>
          </cell>
          <cell r="H743">
            <v>240</v>
          </cell>
          <cell r="I743">
            <v>3</v>
          </cell>
          <cell r="J743">
            <v>364</v>
          </cell>
        </row>
        <row r="744">
          <cell r="A744" t="str">
            <v>TDRS</v>
          </cell>
          <cell r="B744" t="str">
            <v>Residential Service</v>
          </cell>
          <cell r="C744">
            <v>30</v>
          </cell>
          <cell r="D744">
            <v>20</v>
          </cell>
          <cell r="E744" t="str">
            <v>R=AB1</v>
          </cell>
          <cell r="F744">
            <v>1</v>
          </cell>
          <cell r="G744">
            <v>39232</v>
          </cell>
          <cell r="H744">
            <v>240</v>
          </cell>
          <cell r="I744">
            <v>3</v>
          </cell>
          <cell r="J744">
            <v>394</v>
          </cell>
        </row>
        <row r="745">
          <cell r="A745" t="str">
            <v>TDRS</v>
          </cell>
          <cell r="B745" t="str">
            <v>Residential Service</v>
          </cell>
          <cell r="C745">
            <v>30</v>
          </cell>
          <cell r="D745">
            <v>20</v>
          </cell>
          <cell r="E745" t="str">
            <v>R=MX</v>
          </cell>
          <cell r="F745">
            <v>1</v>
          </cell>
          <cell r="G745">
            <v>39615</v>
          </cell>
          <cell r="H745">
            <v>240</v>
          </cell>
          <cell r="I745">
            <v>3</v>
          </cell>
          <cell r="J745">
            <v>161</v>
          </cell>
        </row>
        <row r="746">
          <cell r="A746" t="str">
            <v>TDRS</v>
          </cell>
          <cell r="B746" t="str">
            <v>Residential Service</v>
          </cell>
          <cell r="C746">
            <v>30</v>
          </cell>
          <cell r="D746">
            <v>20</v>
          </cell>
          <cell r="E746" t="str">
            <v>R=MX</v>
          </cell>
          <cell r="F746">
            <v>1</v>
          </cell>
          <cell r="G746">
            <v>39948</v>
          </cell>
          <cell r="H746">
            <v>240</v>
          </cell>
          <cell r="I746">
            <v>3</v>
          </cell>
          <cell r="J746">
            <v>253</v>
          </cell>
        </row>
        <row r="747">
          <cell r="A747" t="str">
            <v>TDRS</v>
          </cell>
          <cell r="B747" t="str">
            <v>Residential Service</v>
          </cell>
          <cell r="C747">
            <v>30</v>
          </cell>
          <cell r="D747">
            <v>20</v>
          </cell>
          <cell r="E747" t="str">
            <v>S=I210+CE</v>
          </cell>
          <cell r="F747">
            <v>1</v>
          </cell>
          <cell r="G747">
            <v>40112</v>
          </cell>
          <cell r="H747">
            <v>240</v>
          </cell>
          <cell r="I747">
            <v>3</v>
          </cell>
          <cell r="J747">
            <v>91</v>
          </cell>
        </row>
        <row r="748">
          <cell r="A748" t="str">
            <v>TDRS</v>
          </cell>
          <cell r="B748" t="str">
            <v>Residential Service</v>
          </cell>
          <cell r="C748">
            <v>30</v>
          </cell>
          <cell r="D748">
            <v>20</v>
          </cell>
          <cell r="E748" t="str">
            <v>R=D5S</v>
          </cell>
          <cell r="F748">
            <v>1</v>
          </cell>
          <cell r="H748">
            <v>240</v>
          </cell>
          <cell r="I748">
            <v>3</v>
          </cell>
          <cell r="J748">
            <v>599</v>
          </cell>
        </row>
        <row r="749">
          <cell r="A749" t="str">
            <v>TDRS</v>
          </cell>
          <cell r="B749" t="str">
            <v>Residential Service</v>
          </cell>
          <cell r="C749">
            <v>30</v>
          </cell>
          <cell r="D749">
            <v>20</v>
          </cell>
          <cell r="E749" t="str">
            <v>R=MX</v>
          </cell>
          <cell r="F749">
            <v>1</v>
          </cell>
          <cell r="H749">
            <v>240</v>
          </cell>
          <cell r="I749">
            <v>3</v>
          </cell>
          <cell r="J749">
            <v>31</v>
          </cell>
        </row>
        <row r="750">
          <cell r="A750" t="str">
            <v>TDRS</v>
          </cell>
          <cell r="B750" t="str">
            <v>Residential Service</v>
          </cell>
          <cell r="C750">
            <v>30</v>
          </cell>
          <cell r="D750">
            <v>20</v>
          </cell>
          <cell r="E750" t="str">
            <v>R=J5S</v>
          </cell>
          <cell r="F750">
            <v>1</v>
          </cell>
          <cell r="H750">
            <v>240</v>
          </cell>
          <cell r="I750">
            <v>3</v>
          </cell>
          <cell r="J750">
            <v>26</v>
          </cell>
        </row>
        <row r="751">
          <cell r="A751" t="str">
            <v>TDRS</v>
          </cell>
          <cell r="B751" t="str">
            <v>Residential Service</v>
          </cell>
          <cell r="C751">
            <v>30</v>
          </cell>
          <cell r="D751">
            <v>20</v>
          </cell>
          <cell r="E751" t="str">
            <v>R=J5SR</v>
          </cell>
          <cell r="F751">
            <v>1</v>
          </cell>
          <cell r="H751">
            <v>240</v>
          </cell>
          <cell r="I751">
            <v>3</v>
          </cell>
          <cell r="J751">
            <v>4</v>
          </cell>
        </row>
        <row r="752">
          <cell r="A752" t="str">
            <v>TDRS</v>
          </cell>
          <cell r="B752" t="str">
            <v>Residential Service</v>
          </cell>
          <cell r="C752">
            <v>30</v>
          </cell>
          <cell r="D752">
            <v>20</v>
          </cell>
          <cell r="E752" t="str">
            <v>R=D2SH</v>
          </cell>
          <cell r="F752">
            <v>1</v>
          </cell>
          <cell r="H752">
            <v>240</v>
          </cell>
          <cell r="I752">
            <v>3</v>
          </cell>
          <cell r="J752">
            <v>3</v>
          </cell>
        </row>
        <row r="753">
          <cell r="A753" t="str">
            <v>TDRS</v>
          </cell>
          <cell r="B753" t="str">
            <v>Residential Service</v>
          </cell>
          <cell r="C753">
            <v>30</v>
          </cell>
          <cell r="D753">
            <v>20</v>
          </cell>
          <cell r="E753" t="str">
            <v>R=MX</v>
          </cell>
          <cell r="F753">
            <v>1</v>
          </cell>
          <cell r="H753">
            <v>240</v>
          </cell>
          <cell r="I753">
            <v>3</v>
          </cell>
          <cell r="J753">
            <v>8</v>
          </cell>
        </row>
        <row r="754">
          <cell r="A754" t="str">
            <v>TDRS</v>
          </cell>
          <cell r="B754" t="str">
            <v>Residential Service</v>
          </cell>
          <cell r="C754">
            <v>30</v>
          </cell>
          <cell r="D754">
            <v>20</v>
          </cell>
          <cell r="E754" t="str">
            <v>R=J4S</v>
          </cell>
          <cell r="F754">
            <v>1</v>
          </cell>
          <cell r="H754">
            <v>240</v>
          </cell>
          <cell r="I754">
            <v>3</v>
          </cell>
          <cell r="J754">
            <v>2</v>
          </cell>
        </row>
        <row r="755">
          <cell r="A755" t="str">
            <v>TDRS</v>
          </cell>
          <cell r="B755" t="str">
            <v>Residential Service</v>
          </cell>
          <cell r="C755">
            <v>30</v>
          </cell>
          <cell r="D755">
            <v>20</v>
          </cell>
          <cell r="E755" t="str">
            <v>R=AB1</v>
          </cell>
          <cell r="F755">
            <v>1</v>
          </cell>
          <cell r="G755">
            <v>38450</v>
          </cell>
          <cell r="H755">
            <v>240</v>
          </cell>
          <cell r="I755">
            <v>3</v>
          </cell>
          <cell r="J755">
            <v>43</v>
          </cell>
        </row>
        <row r="756">
          <cell r="A756" t="str">
            <v>TDRS</v>
          </cell>
          <cell r="B756" t="str">
            <v>Residential Service</v>
          </cell>
          <cell r="C756">
            <v>30</v>
          </cell>
          <cell r="D756">
            <v>20</v>
          </cell>
          <cell r="E756" t="str">
            <v>R=AB1</v>
          </cell>
          <cell r="F756">
            <v>1</v>
          </cell>
          <cell r="G756">
            <v>37923</v>
          </cell>
          <cell r="H756">
            <v>240</v>
          </cell>
          <cell r="I756">
            <v>3</v>
          </cell>
          <cell r="J756">
            <v>31</v>
          </cell>
        </row>
        <row r="757">
          <cell r="A757" t="str">
            <v>TDRS</v>
          </cell>
          <cell r="B757" t="str">
            <v>Residential Service</v>
          </cell>
          <cell r="C757">
            <v>30</v>
          </cell>
          <cell r="D757">
            <v>20</v>
          </cell>
          <cell r="E757" t="str">
            <v>R=AB1</v>
          </cell>
          <cell r="F757">
            <v>1</v>
          </cell>
          <cell r="G757">
            <v>38327</v>
          </cell>
          <cell r="H757">
            <v>240</v>
          </cell>
          <cell r="I757">
            <v>3</v>
          </cell>
          <cell r="J757">
            <v>45</v>
          </cell>
        </row>
        <row r="758">
          <cell r="A758" t="str">
            <v>TDRS</v>
          </cell>
          <cell r="B758" t="str">
            <v>Residential Service</v>
          </cell>
          <cell r="C758">
            <v>30</v>
          </cell>
          <cell r="D758">
            <v>20</v>
          </cell>
          <cell r="E758" t="str">
            <v>R=AB1</v>
          </cell>
          <cell r="F758">
            <v>1</v>
          </cell>
          <cell r="G758">
            <v>38195</v>
          </cell>
          <cell r="H758">
            <v>240</v>
          </cell>
          <cell r="I758">
            <v>3</v>
          </cell>
          <cell r="J758">
            <v>210</v>
          </cell>
        </row>
        <row r="759">
          <cell r="A759" t="str">
            <v>TDRS</v>
          </cell>
          <cell r="B759" t="str">
            <v>Residential Service</v>
          </cell>
          <cell r="C759">
            <v>30</v>
          </cell>
          <cell r="D759">
            <v>20</v>
          </cell>
          <cell r="E759" t="str">
            <v>R=AB1</v>
          </cell>
          <cell r="F759">
            <v>1</v>
          </cell>
          <cell r="G759">
            <v>38370</v>
          </cell>
          <cell r="H759">
            <v>240</v>
          </cell>
          <cell r="I759">
            <v>3</v>
          </cell>
          <cell r="J759">
            <v>64</v>
          </cell>
        </row>
        <row r="760">
          <cell r="A760" t="str">
            <v>TDRS</v>
          </cell>
          <cell r="B760" t="str">
            <v>Residential Service</v>
          </cell>
          <cell r="C760">
            <v>30</v>
          </cell>
          <cell r="D760">
            <v>20</v>
          </cell>
          <cell r="E760" t="str">
            <v>R=J5SG</v>
          </cell>
          <cell r="F760">
            <v>1</v>
          </cell>
          <cell r="H760">
            <v>240</v>
          </cell>
          <cell r="I760">
            <v>3</v>
          </cell>
          <cell r="J760">
            <v>3</v>
          </cell>
        </row>
        <row r="761">
          <cell r="A761" t="str">
            <v>TDRS</v>
          </cell>
          <cell r="B761" t="str">
            <v>Residential Service</v>
          </cell>
          <cell r="C761">
            <v>30</v>
          </cell>
          <cell r="D761">
            <v>20</v>
          </cell>
          <cell r="E761" t="str">
            <v>R=MSE</v>
          </cell>
          <cell r="F761">
            <v>1</v>
          </cell>
          <cell r="H761">
            <v>240</v>
          </cell>
          <cell r="I761">
            <v>3</v>
          </cell>
          <cell r="J761">
            <v>1</v>
          </cell>
        </row>
        <row r="762">
          <cell r="A762" t="str">
            <v>TDRS</v>
          </cell>
          <cell r="B762" t="str">
            <v>Residential Service</v>
          </cell>
          <cell r="C762">
            <v>30</v>
          </cell>
          <cell r="D762">
            <v>20</v>
          </cell>
          <cell r="E762" t="str">
            <v>R=AB1</v>
          </cell>
          <cell r="F762">
            <v>1</v>
          </cell>
          <cell r="G762">
            <v>36404</v>
          </cell>
          <cell r="H762">
            <v>240</v>
          </cell>
          <cell r="I762">
            <v>3</v>
          </cell>
          <cell r="J762">
            <v>67</v>
          </cell>
        </row>
        <row r="763">
          <cell r="A763" t="str">
            <v>TDRS</v>
          </cell>
          <cell r="B763" t="str">
            <v>Residential Service</v>
          </cell>
          <cell r="C763">
            <v>30</v>
          </cell>
          <cell r="D763">
            <v>20</v>
          </cell>
          <cell r="E763" t="str">
            <v>R=AB1</v>
          </cell>
          <cell r="F763">
            <v>1</v>
          </cell>
          <cell r="G763">
            <v>36161</v>
          </cell>
          <cell r="H763">
            <v>240</v>
          </cell>
          <cell r="I763">
            <v>3</v>
          </cell>
          <cell r="J763">
            <v>77</v>
          </cell>
        </row>
        <row r="764">
          <cell r="A764" t="str">
            <v>TDRS</v>
          </cell>
          <cell r="B764" t="str">
            <v>Residential Service</v>
          </cell>
          <cell r="C764">
            <v>30</v>
          </cell>
          <cell r="D764">
            <v>20</v>
          </cell>
          <cell r="E764" t="str">
            <v>R=D4S</v>
          </cell>
          <cell r="F764">
            <v>1</v>
          </cell>
          <cell r="G764">
            <v>29587</v>
          </cell>
          <cell r="H764">
            <v>240</v>
          </cell>
          <cell r="I764">
            <v>3</v>
          </cell>
          <cell r="J764">
            <v>1</v>
          </cell>
        </row>
        <row r="765">
          <cell r="A765" t="str">
            <v>TDRS</v>
          </cell>
          <cell r="B765" t="str">
            <v>Residential Service</v>
          </cell>
          <cell r="C765">
            <v>30</v>
          </cell>
          <cell r="D765">
            <v>20</v>
          </cell>
          <cell r="E765" t="str">
            <v>R=MX</v>
          </cell>
          <cell r="F765">
            <v>1</v>
          </cell>
          <cell r="G765">
            <v>35949</v>
          </cell>
          <cell r="H765">
            <v>240</v>
          </cell>
          <cell r="I765">
            <v>3</v>
          </cell>
          <cell r="J765">
            <v>1</v>
          </cell>
        </row>
        <row r="766">
          <cell r="A766" t="str">
            <v>TDRS</v>
          </cell>
          <cell r="B766" t="str">
            <v>Residential Service</v>
          </cell>
          <cell r="C766">
            <v>30</v>
          </cell>
          <cell r="D766">
            <v>20</v>
          </cell>
          <cell r="E766" t="str">
            <v>R=AB1</v>
          </cell>
          <cell r="F766">
            <v>1</v>
          </cell>
          <cell r="G766">
            <v>37725</v>
          </cell>
          <cell r="H766">
            <v>2400</v>
          </cell>
          <cell r="I766">
            <v>3</v>
          </cell>
          <cell r="J766">
            <v>1</v>
          </cell>
        </row>
        <row r="767">
          <cell r="A767" t="str">
            <v>TDRS</v>
          </cell>
          <cell r="B767" t="str">
            <v>Residential Service</v>
          </cell>
          <cell r="C767">
            <v>30</v>
          </cell>
          <cell r="D767">
            <v>20</v>
          </cell>
          <cell r="E767" t="str">
            <v>R=J5S</v>
          </cell>
          <cell r="F767">
            <v>1</v>
          </cell>
          <cell r="G767">
            <v>36164</v>
          </cell>
          <cell r="H767">
            <v>240</v>
          </cell>
          <cell r="I767">
            <v>3</v>
          </cell>
          <cell r="J767">
            <v>4</v>
          </cell>
        </row>
        <row r="768">
          <cell r="A768" t="str">
            <v>TDRS</v>
          </cell>
          <cell r="B768" t="str">
            <v>Residential Service</v>
          </cell>
          <cell r="C768">
            <v>30</v>
          </cell>
          <cell r="D768">
            <v>20</v>
          </cell>
          <cell r="E768" t="str">
            <v>R=MS</v>
          </cell>
          <cell r="F768">
            <v>1</v>
          </cell>
          <cell r="G768">
            <v>35862</v>
          </cell>
          <cell r="H768">
            <v>240</v>
          </cell>
          <cell r="I768">
            <v>3</v>
          </cell>
          <cell r="J768">
            <v>1</v>
          </cell>
        </row>
        <row r="769">
          <cell r="A769" t="str">
            <v>TDRS</v>
          </cell>
          <cell r="B769" t="str">
            <v>Residential Service</v>
          </cell>
          <cell r="C769">
            <v>30</v>
          </cell>
          <cell r="D769">
            <v>20</v>
          </cell>
          <cell r="E769" t="str">
            <v>R=MS</v>
          </cell>
          <cell r="F769">
            <v>1</v>
          </cell>
          <cell r="G769">
            <v>36374</v>
          </cell>
          <cell r="H769">
            <v>240</v>
          </cell>
          <cell r="I769">
            <v>3</v>
          </cell>
          <cell r="J769">
            <v>1</v>
          </cell>
        </row>
        <row r="770">
          <cell r="A770" t="str">
            <v>TDRS</v>
          </cell>
          <cell r="B770" t="str">
            <v>Residential Service</v>
          </cell>
          <cell r="C770">
            <v>30</v>
          </cell>
          <cell r="D770">
            <v>20</v>
          </cell>
          <cell r="E770" t="str">
            <v>R=MS</v>
          </cell>
          <cell r="F770">
            <v>1</v>
          </cell>
          <cell r="G770">
            <v>36419</v>
          </cell>
          <cell r="H770">
            <v>240</v>
          </cell>
          <cell r="I770">
            <v>3</v>
          </cell>
          <cell r="J770">
            <v>3</v>
          </cell>
        </row>
        <row r="771">
          <cell r="A771" t="str">
            <v>TDRS</v>
          </cell>
          <cell r="B771" t="str">
            <v>Residential Service</v>
          </cell>
          <cell r="C771">
            <v>30</v>
          </cell>
          <cell r="D771">
            <v>20</v>
          </cell>
          <cell r="E771" t="str">
            <v>R=J5S</v>
          </cell>
          <cell r="F771">
            <v>1</v>
          </cell>
          <cell r="G771">
            <v>36466</v>
          </cell>
          <cell r="H771">
            <v>240</v>
          </cell>
          <cell r="I771">
            <v>3</v>
          </cell>
          <cell r="J771">
            <v>13</v>
          </cell>
        </row>
        <row r="772">
          <cell r="A772" t="str">
            <v>TDRS</v>
          </cell>
          <cell r="B772" t="str">
            <v>Residential Service</v>
          </cell>
          <cell r="C772">
            <v>30</v>
          </cell>
          <cell r="D772">
            <v>20</v>
          </cell>
          <cell r="E772" t="str">
            <v>R=MS</v>
          </cell>
          <cell r="F772">
            <v>1</v>
          </cell>
          <cell r="G772">
            <v>36476</v>
          </cell>
          <cell r="H772">
            <v>240</v>
          </cell>
          <cell r="I772">
            <v>3</v>
          </cell>
          <cell r="J772">
            <v>1</v>
          </cell>
        </row>
        <row r="773">
          <cell r="A773" t="str">
            <v>TDRS</v>
          </cell>
          <cell r="B773" t="str">
            <v>Residential Service</v>
          </cell>
          <cell r="C773">
            <v>30</v>
          </cell>
          <cell r="D773">
            <v>20</v>
          </cell>
          <cell r="E773" t="str">
            <v>R=J4S</v>
          </cell>
          <cell r="F773">
            <v>1</v>
          </cell>
          <cell r="G773">
            <v>36405</v>
          </cell>
          <cell r="H773">
            <v>240</v>
          </cell>
          <cell r="I773">
            <v>3</v>
          </cell>
          <cell r="J773">
            <v>1</v>
          </cell>
        </row>
        <row r="774">
          <cell r="A774" t="str">
            <v>TDRS</v>
          </cell>
          <cell r="B774" t="str">
            <v>Residential Service</v>
          </cell>
          <cell r="C774">
            <v>30</v>
          </cell>
          <cell r="D774">
            <v>20</v>
          </cell>
          <cell r="E774" t="str">
            <v>R=I70S</v>
          </cell>
          <cell r="F774">
            <v>1</v>
          </cell>
          <cell r="G774">
            <v>36405</v>
          </cell>
          <cell r="H774">
            <v>240</v>
          </cell>
          <cell r="I774">
            <v>3</v>
          </cell>
          <cell r="J774">
            <v>1</v>
          </cell>
        </row>
        <row r="775">
          <cell r="A775" t="str">
            <v>TDRS</v>
          </cell>
          <cell r="B775" t="str">
            <v>Residential Service</v>
          </cell>
          <cell r="C775">
            <v>30</v>
          </cell>
          <cell r="D775">
            <v>20</v>
          </cell>
          <cell r="E775" t="str">
            <v>R=AB1</v>
          </cell>
          <cell r="F775">
            <v>1</v>
          </cell>
          <cell r="G775">
            <v>34701</v>
          </cell>
          <cell r="H775">
            <v>240</v>
          </cell>
          <cell r="I775">
            <v>3</v>
          </cell>
          <cell r="J775">
            <v>2</v>
          </cell>
        </row>
        <row r="776">
          <cell r="A776" t="str">
            <v>TDRS</v>
          </cell>
          <cell r="B776" t="str">
            <v>Residential Service</v>
          </cell>
          <cell r="C776">
            <v>30</v>
          </cell>
          <cell r="D776">
            <v>20</v>
          </cell>
          <cell r="E776" t="str">
            <v>R=AB1</v>
          </cell>
          <cell r="F776">
            <v>1</v>
          </cell>
          <cell r="G776">
            <v>36162</v>
          </cell>
          <cell r="H776">
            <v>240</v>
          </cell>
          <cell r="I776">
            <v>3</v>
          </cell>
          <cell r="J776">
            <v>10</v>
          </cell>
        </row>
        <row r="777">
          <cell r="A777" t="str">
            <v>TDRS</v>
          </cell>
          <cell r="B777" t="str">
            <v>Residential Service</v>
          </cell>
          <cell r="C777">
            <v>30</v>
          </cell>
          <cell r="D777">
            <v>20</v>
          </cell>
          <cell r="E777" t="str">
            <v>R=AB1</v>
          </cell>
          <cell r="F777">
            <v>1</v>
          </cell>
          <cell r="G777">
            <v>35432</v>
          </cell>
          <cell r="H777">
            <v>240</v>
          </cell>
          <cell r="I777">
            <v>3</v>
          </cell>
          <cell r="J777">
            <v>2</v>
          </cell>
        </row>
        <row r="778">
          <cell r="A778" t="str">
            <v>TDRS</v>
          </cell>
          <cell r="B778" t="str">
            <v>Residential Service</v>
          </cell>
          <cell r="C778">
            <v>30</v>
          </cell>
          <cell r="D778">
            <v>20</v>
          </cell>
          <cell r="E778" t="str">
            <v>R=MS</v>
          </cell>
          <cell r="F778">
            <v>1</v>
          </cell>
          <cell r="G778">
            <v>36525</v>
          </cell>
          <cell r="H778">
            <v>240</v>
          </cell>
          <cell r="I778">
            <v>3</v>
          </cell>
          <cell r="J778">
            <v>37</v>
          </cell>
        </row>
        <row r="779">
          <cell r="A779" t="str">
            <v>TDRS</v>
          </cell>
          <cell r="B779" t="str">
            <v>Residential Service</v>
          </cell>
          <cell r="C779">
            <v>30</v>
          </cell>
          <cell r="D779">
            <v>20</v>
          </cell>
          <cell r="E779" t="str">
            <v>R=A1TL1</v>
          </cell>
          <cell r="F779">
            <v>1</v>
          </cell>
          <cell r="G779">
            <v>36558</v>
          </cell>
          <cell r="H779">
            <v>999</v>
          </cell>
          <cell r="I779">
            <v>3</v>
          </cell>
          <cell r="J779">
            <v>12</v>
          </cell>
        </row>
        <row r="780">
          <cell r="A780" t="str">
            <v>TDRS</v>
          </cell>
          <cell r="B780" t="str">
            <v>Residential Service</v>
          </cell>
          <cell r="C780">
            <v>30</v>
          </cell>
          <cell r="D780">
            <v>20</v>
          </cell>
          <cell r="E780" t="str">
            <v>R=J5S</v>
          </cell>
          <cell r="F780">
            <v>1</v>
          </cell>
          <cell r="G780">
            <v>36558</v>
          </cell>
          <cell r="H780">
            <v>240</v>
          </cell>
          <cell r="I780">
            <v>3</v>
          </cell>
          <cell r="J780">
            <v>1</v>
          </cell>
        </row>
        <row r="781">
          <cell r="A781" t="str">
            <v>TDRS</v>
          </cell>
          <cell r="B781" t="str">
            <v>Residential Service</v>
          </cell>
          <cell r="C781">
            <v>30</v>
          </cell>
          <cell r="D781">
            <v>20</v>
          </cell>
          <cell r="E781" t="str">
            <v>R=AB1</v>
          </cell>
          <cell r="F781">
            <v>1</v>
          </cell>
          <cell r="G781">
            <v>36621</v>
          </cell>
          <cell r="H781">
            <v>240</v>
          </cell>
          <cell r="I781">
            <v>3</v>
          </cell>
          <cell r="J781">
            <v>300</v>
          </cell>
        </row>
        <row r="782">
          <cell r="A782" t="str">
            <v>TDRS</v>
          </cell>
          <cell r="B782" t="str">
            <v>Residential Service</v>
          </cell>
          <cell r="C782">
            <v>30</v>
          </cell>
          <cell r="D782">
            <v>20</v>
          </cell>
          <cell r="E782" t="str">
            <v>R=AB1</v>
          </cell>
          <cell r="F782">
            <v>1</v>
          </cell>
          <cell r="G782">
            <v>36818</v>
          </cell>
          <cell r="H782">
            <v>240</v>
          </cell>
          <cell r="I782">
            <v>3</v>
          </cell>
          <cell r="J782">
            <v>1</v>
          </cell>
        </row>
        <row r="783">
          <cell r="A783" t="str">
            <v>TDRS</v>
          </cell>
          <cell r="B783" t="str">
            <v>Residential Service</v>
          </cell>
          <cell r="C783">
            <v>30</v>
          </cell>
          <cell r="D783">
            <v>20</v>
          </cell>
          <cell r="E783" t="str">
            <v>R=I70S</v>
          </cell>
          <cell r="F783">
            <v>1</v>
          </cell>
          <cell r="G783">
            <v>36825</v>
          </cell>
          <cell r="H783">
            <v>240</v>
          </cell>
          <cell r="I783">
            <v>3</v>
          </cell>
          <cell r="J783">
            <v>4</v>
          </cell>
        </row>
        <row r="784">
          <cell r="A784" t="str">
            <v>TDRS</v>
          </cell>
          <cell r="B784" t="str">
            <v>Residential Service</v>
          </cell>
          <cell r="C784">
            <v>30</v>
          </cell>
          <cell r="D784">
            <v>20</v>
          </cell>
          <cell r="E784" t="str">
            <v>R=AB1</v>
          </cell>
          <cell r="F784">
            <v>1</v>
          </cell>
          <cell r="G784">
            <v>36768</v>
          </cell>
          <cell r="H784">
            <v>240</v>
          </cell>
          <cell r="I784">
            <v>3</v>
          </cell>
          <cell r="J784">
            <v>1</v>
          </cell>
        </row>
        <row r="785">
          <cell r="A785" t="str">
            <v>TDRS</v>
          </cell>
          <cell r="B785" t="str">
            <v>Residential Service</v>
          </cell>
          <cell r="C785">
            <v>30</v>
          </cell>
          <cell r="D785">
            <v>20</v>
          </cell>
          <cell r="E785" t="str">
            <v>R=AB1</v>
          </cell>
          <cell r="F785">
            <v>1</v>
          </cell>
          <cell r="G785">
            <v>36948</v>
          </cell>
          <cell r="H785">
            <v>240</v>
          </cell>
          <cell r="I785">
            <v>3</v>
          </cell>
          <cell r="J785">
            <v>76</v>
          </cell>
        </row>
        <row r="786">
          <cell r="A786" t="str">
            <v>TDRS</v>
          </cell>
          <cell r="B786" t="str">
            <v>Residential Service</v>
          </cell>
          <cell r="C786">
            <v>30</v>
          </cell>
          <cell r="D786">
            <v>20</v>
          </cell>
          <cell r="E786" t="str">
            <v>R=AB1</v>
          </cell>
          <cell r="F786">
            <v>1</v>
          </cell>
          <cell r="G786">
            <v>38714</v>
          </cell>
          <cell r="H786">
            <v>240</v>
          </cell>
          <cell r="I786">
            <v>3</v>
          </cell>
          <cell r="J786">
            <v>156</v>
          </cell>
        </row>
        <row r="787">
          <cell r="A787" t="str">
            <v>TDRS</v>
          </cell>
          <cell r="B787" t="str">
            <v>Residential Service</v>
          </cell>
          <cell r="C787">
            <v>30</v>
          </cell>
          <cell r="D787">
            <v>20</v>
          </cell>
          <cell r="E787" t="str">
            <v>R=AB1</v>
          </cell>
          <cell r="F787">
            <v>1</v>
          </cell>
          <cell r="G787">
            <v>38685</v>
          </cell>
          <cell r="H787">
            <v>240</v>
          </cell>
          <cell r="I787">
            <v>3</v>
          </cell>
          <cell r="J787">
            <v>1</v>
          </cell>
        </row>
        <row r="788">
          <cell r="A788" t="str">
            <v>TDRS</v>
          </cell>
          <cell r="B788" t="str">
            <v>Residential Service</v>
          </cell>
          <cell r="C788">
            <v>30</v>
          </cell>
          <cell r="D788">
            <v>20</v>
          </cell>
          <cell r="E788" t="str">
            <v>R=AB1</v>
          </cell>
          <cell r="F788">
            <v>1</v>
          </cell>
          <cell r="G788">
            <v>39202</v>
          </cell>
          <cell r="H788">
            <v>240</v>
          </cell>
          <cell r="I788">
            <v>3</v>
          </cell>
          <cell r="J788">
            <v>69</v>
          </cell>
        </row>
        <row r="789">
          <cell r="A789" t="str">
            <v>TDRS</v>
          </cell>
          <cell r="B789" t="str">
            <v>Residential Service</v>
          </cell>
          <cell r="C789">
            <v>30</v>
          </cell>
          <cell r="D789">
            <v>20</v>
          </cell>
          <cell r="E789" t="str">
            <v>A=ALF</v>
          </cell>
          <cell r="F789">
            <v>1</v>
          </cell>
          <cell r="G789">
            <v>39296</v>
          </cell>
          <cell r="H789">
            <v>240</v>
          </cell>
          <cell r="I789">
            <v>3</v>
          </cell>
          <cell r="J789">
            <v>470</v>
          </cell>
        </row>
        <row r="790">
          <cell r="A790" t="str">
            <v>TDRS</v>
          </cell>
          <cell r="B790" t="str">
            <v>Residential Service</v>
          </cell>
          <cell r="C790">
            <v>30</v>
          </cell>
          <cell r="D790">
            <v>20</v>
          </cell>
          <cell r="E790" t="str">
            <v>R=MX</v>
          </cell>
          <cell r="F790">
            <v>1</v>
          </cell>
          <cell r="G790">
            <v>39606</v>
          </cell>
          <cell r="H790">
            <v>240</v>
          </cell>
          <cell r="I790">
            <v>3</v>
          </cell>
          <cell r="J790">
            <v>152</v>
          </cell>
        </row>
        <row r="791">
          <cell r="A791" t="str">
            <v>TDRS</v>
          </cell>
          <cell r="B791" t="str">
            <v>Residential Service</v>
          </cell>
          <cell r="C791">
            <v>30</v>
          </cell>
          <cell r="D791">
            <v>20</v>
          </cell>
          <cell r="E791" t="str">
            <v>R=MX</v>
          </cell>
          <cell r="F791">
            <v>1</v>
          </cell>
          <cell r="G791">
            <v>39643</v>
          </cell>
          <cell r="H791">
            <v>240</v>
          </cell>
          <cell r="I791">
            <v>3</v>
          </cell>
          <cell r="J791">
            <v>214</v>
          </cell>
        </row>
        <row r="792">
          <cell r="A792" t="str">
            <v>TDRS</v>
          </cell>
          <cell r="B792" t="str">
            <v>Residential Service</v>
          </cell>
          <cell r="C792">
            <v>30</v>
          </cell>
          <cell r="D792">
            <v>20</v>
          </cell>
          <cell r="E792" t="str">
            <v>R=MX</v>
          </cell>
          <cell r="F792">
            <v>1</v>
          </cell>
          <cell r="G792">
            <v>39665</v>
          </cell>
          <cell r="H792">
            <v>240</v>
          </cell>
          <cell r="I792">
            <v>3</v>
          </cell>
          <cell r="J792">
            <v>314</v>
          </cell>
        </row>
        <row r="793">
          <cell r="A793" t="str">
            <v>TDRS</v>
          </cell>
          <cell r="B793" t="str">
            <v>Residential Service</v>
          </cell>
          <cell r="C793">
            <v>30</v>
          </cell>
          <cell r="D793">
            <v>20</v>
          </cell>
          <cell r="E793" t="str">
            <v>R=MX</v>
          </cell>
          <cell r="F793">
            <v>1</v>
          </cell>
          <cell r="G793">
            <v>39845</v>
          </cell>
          <cell r="H793">
            <v>240</v>
          </cell>
          <cell r="I793">
            <v>3</v>
          </cell>
          <cell r="J793">
            <v>65</v>
          </cell>
        </row>
        <row r="794">
          <cell r="A794" t="str">
            <v>TDRS</v>
          </cell>
          <cell r="B794" t="str">
            <v>Residential Service</v>
          </cell>
          <cell r="C794">
            <v>30</v>
          </cell>
          <cell r="D794">
            <v>20</v>
          </cell>
          <cell r="E794" t="str">
            <v>R=J3S</v>
          </cell>
          <cell r="F794">
            <v>1</v>
          </cell>
          <cell r="H794">
            <v>240</v>
          </cell>
          <cell r="I794">
            <v>3</v>
          </cell>
          <cell r="J794">
            <v>4468</v>
          </cell>
        </row>
        <row r="795">
          <cell r="A795" t="str">
            <v>TDRS</v>
          </cell>
          <cell r="B795" t="str">
            <v>Residential Service</v>
          </cell>
          <cell r="C795">
            <v>30</v>
          </cell>
          <cell r="D795">
            <v>20</v>
          </cell>
          <cell r="E795" t="str">
            <v>R=MQS</v>
          </cell>
          <cell r="F795">
            <v>1</v>
          </cell>
          <cell r="H795">
            <v>240</v>
          </cell>
          <cell r="I795">
            <v>3</v>
          </cell>
          <cell r="J795">
            <v>3831</v>
          </cell>
        </row>
        <row r="796">
          <cell r="A796" t="str">
            <v>TDRS</v>
          </cell>
          <cell r="B796" t="str">
            <v>Residential Service</v>
          </cell>
          <cell r="C796">
            <v>30</v>
          </cell>
          <cell r="D796">
            <v>20</v>
          </cell>
          <cell r="E796" t="str">
            <v>R=MS</v>
          </cell>
          <cell r="F796">
            <v>1</v>
          </cell>
          <cell r="H796">
            <v>240</v>
          </cell>
          <cell r="I796">
            <v>3</v>
          </cell>
          <cell r="J796">
            <v>5027</v>
          </cell>
        </row>
        <row r="797">
          <cell r="A797" t="str">
            <v>TDRS</v>
          </cell>
          <cell r="B797" t="str">
            <v>Residential Service</v>
          </cell>
          <cell r="C797">
            <v>30</v>
          </cell>
          <cell r="D797">
            <v>20</v>
          </cell>
          <cell r="E797" t="str">
            <v>R=AB1</v>
          </cell>
          <cell r="F797">
            <v>1</v>
          </cell>
          <cell r="H797">
            <v>240</v>
          </cell>
          <cell r="I797">
            <v>3</v>
          </cell>
          <cell r="J797">
            <v>183</v>
          </cell>
        </row>
        <row r="798">
          <cell r="A798" t="str">
            <v>TDRS</v>
          </cell>
          <cell r="B798" t="str">
            <v>Residential Service</v>
          </cell>
          <cell r="C798">
            <v>30</v>
          </cell>
          <cell r="D798">
            <v>20</v>
          </cell>
          <cell r="E798" t="str">
            <v>R=D4S</v>
          </cell>
          <cell r="F798">
            <v>1</v>
          </cell>
          <cell r="H798">
            <v>240</v>
          </cell>
          <cell r="I798">
            <v>3</v>
          </cell>
          <cell r="J798">
            <v>22</v>
          </cell>
        </row>
        <row r="799">
          <cell r="A799" t="str">
            <v>TDRS</v>
          </cell>
          <cell r="B799" t="str">
            <v>Residential Service</v>
          </cell>
          <cell r="C799">
            <v>30</v>
          </cell>
          <cell r="D799">
            <v>20</v>
          </cell>
          <cell r="E799" t="str">
            <v>R=I70S</v>
          </cell>
          <cell r="F799">
            <v>1</v>
          </cell>
          <cell r="H799">
            <v>240</v>
          </cell>
          <cell r="I799">
            <v>3</v>
          </cell>
          <cell r="J799">
            <v>1</v>
          </cell>
        </row>
        <row r="800">
          <cell r="A800" t="str">
            <v>TDRS</v>
          </cell>
          <cell r="B800" t="str">
            <v>Residential Service</v>
          </cell>
          <cell r="C800">
            <v>30</v>
          </cell>
          <cell r="D800">
            <v>20</v>
          </cell>
          <cell r="E800" t="str">
            <v>R=D5SH</v>
          </cell>
          <cell r="F800">
            <v>1</v>
          </cell>
          <cell r="H800">
            <v>240</v>
          </cell>
          <cell r="I800">
            <v>3</v>
          </cell>
          <cell r="J800">
            <v>3</v>
          </cell>
        </row>
        <row r="801">
          <cell r="A801" t="str">
            <v>TDRS</v>
          </cell>
          <cell r="B801" t="str">
            <v>Residential Service</v>
          </cell>
          <cell r="C801">
            <v>30</v>
          </cell>
          <cell r="D801">
            <v>20</v>
          </cell>
          <cell r="E801" t="str">
            <v>R=D5S</v>
          </cell>
          <cell r="F801">
            <v>1</v>
          </cell>
          <cell r="H801">
            <v>240</v>
          </cell>
          <cell r="I801">
            <v>4</v>
          </cell>
          <cell r="J801">
            <v>2</v>
          </cell>
        </row>
        <row r="802">
          <cell r="A802" t="str">
            <v>TDRS</v>
          </cell>
          <cell r="B802" t="str">
            <v>Residential Service</v>
          </cell>
          <cell r="C802">
            <v>30</v>
          </cell>
          <cell r="D802">
            <v>20</v>
          </cell>
          <cell r="E802" t="str">
            <v>R=D4S</v>
          </cell>
          <cell r="F802">
            <v>1</v>
          </cell>
          <cell r="H802">
            <v>240</v>
          </cell>
          <cell r="I802">
            <v>3</v>
          </cell>
          <cell r="J802">
            <v>2</v>
          </cell>
        </row>
        <row r="803">
          <cell r="A803" t="str">
            <v>TDRS</v>
          </cell>
          <cell r="B803" t="str">
            <v>Residential Service</v>
          </cell>
          <cell r="C803">
            <v>30</v>
          </cell>
          <cell r="D803">
            <v>20</v>
          </cell>
          <cell r="E803" t="str">
            <v>R=J4S</v>
          </cell>
          <cell r="F803">
            <v>1</v>
          </cell>
          <cell r="H803">
            <v>240</v>
          </cell>
          <cell r="I803">
            <v>3</v>
          </cell>
          <cell r="J803">
            <v>1</v>
          </cell>
        </row>
        <row r="804">
          <cell r="A804" t="str">
            <v>TDRS</v>
          </cell>
          <cell r="B804" t="str">
            <v>Residential Service</v>
          </cell>
          <cell r="C804">
            <v>30</v>
          </cell>
          <cell r="D804">
            <v>20</v>
          </cell>
          <cell r="E804" t="str">
            <v>R=D5S</v>
          </cell>
          <cell r="F804">
            <v>1</v>
          </cell>
          <cell r="H804">
            <v>240</v>
          </cell>
          <cell r="I804">
            <v>3</v>
          </cell>
          <cell r="J804">
            <v>1</v>
          </cell>
        </row>
        <row r="805">
          <cell r="A805" t="str">
            <v>TDRS</v>
          </cell>
          <cell r="B805" t="str">
            <v>Residential Service</v>
          </cell>
          <cell r="C805">
            <v>30</v>
          </cell>
          <cell r="D805">
            <v>20</v>
          </cell>
          <cell r="E805" t="str">
            <v>R=D4S</v>
          </cell>
          <cell r="F805">
            <v>1</v>
          </cell>
          <cell r="H805">
            <v>240</v>
          </cell>
          <cell r="I805">
            <v>3</v>
          </cell>
          <cell r="J805">
            <v>1</v>
          </cell>
        </row>
        <row r="806">
          <cell r="A806" t="str">
            <v>TDRS</v>
          </cell>
          <cell r="B806" t="str">
            <v>Residential Service</v>
          </cell>
          <cell r="C806">
            <v>30</v>
          </cell>
          <cell r="D806">
            <v>20</v>
          </cell>
          <cell r="E806" t="str">
            <v>R=AB1</v>
          </cell>
          <cell r="F806">
            <v>1</v>
          </cell>
          <cell r="G806">
            <v>37896</v>
          </cell>
          <cell r="H806">
            <v>240</v>
          </cell>
          <cell r="I806">
            <v>3</v>
          </cell>
          <cell r="J806">
            <v>62</v>
          </cell>
        </row>
        <row r="807">
          <cell r="A807" t="str">
            <v>TDRS</v>
          </cell>
          <cell r="B807" t="str">
            <v>Residential Service</v>
          </cell>
          <cell r="C807">
            <v>30</v>
          </cell>
          <cell r="D807">
            <v>20</v>
          </cell>
          <cell r="E807" t="str">
            <v>R=AB1</v>
          </cell>
          <cell r="F807">
            <v>1</v>
          </cell>
          <cell r="G807">
            <v>38450</v>
          </cell>
          <cell r="H807">
            <v>240</v>
          </cell>
          <cell r="I807">
            <v>3</v>
          </cell>
          <cell r="J807">
            <v>333</v>
          </cell>
        </row>
        <row r="808">
          <cell r="A808" t="str">
            <v>TDRS</v>
          </cell>
          <cell r="B808" t="str">
            <v>Residential Service</v>
          </cell>
          <cell r="C808">
            <v>30</v>
          </cell>
          <cell r="D808">
            <v>20</v>
          </cell>
          <cell r="E808" t="str">
            <v>R=AB1</v>
          </cell>
          <cell r="F808">
            <v>1</v>
          </cell>
          <cell r="G808">
            <v>38114</v>
          </cell>
          <cell r="H808">
            <v>240</v>
          </cell>
          <cell r="I808">
            <v>3</v>
          </cell>
          <cell r="J808">
            <v>324</v>
          </cell>
        </row>
        <row r="809">
          <cell r="A809" t="str">
            <v>TDRS</v>
          </cell>
          <cell r="B809" t="str">
            <v>Residential Service</v>
          </cell>
          <cell r="C809">
            <v>30</v>
          </cell>
          <cell r="D809">
            <v>20</v>
          </cell>
          <cell r="E809" t="str">
            <v>R=AB1</v>
          </cell>
          <cell r="F809">
            <v>1</v>
          </cell>
          <cell r="G809">
            <v>38503</v>
          </cell>
          <cell r="H809">
            <v>240</v>
          </cell>
          <cell r="I809">
            <v>3</v>
          </cell>
          <cell r="J809">
            <v>334</v>
          </cell>
        </row>
        <row r="810">
          <cell r="A810" t="str">
            <v>TDRS</v>
          </cell>
          <cell r="B810" t="str">
            <v>Residential Service</v>
          </cell>
          <cell r="C810">
            <v>30</v>
          </cell>
          <cell r="D810">
            <v>20</v>
          </cell>
          <cell r="E810" t="str">
            <v>R=AB1</v>
          </cell>
          <cell r="F810">
            <v>1</v>
          </cell>
          <cell r="G810">
            <v>38503</v>
          </cell>
          <cell r="H810">
            <v>240</v>
          </cell>
          <cell r="I810">
            <v>3</v>
          </cell>
          <cell r="J810">
            <v>43</v>
          </cell>
        </row>
        <row r="811">
          <cell r="A811" t="str">
            <v>TDRS</v>
          </cell>
          <cell r="B811" t="str">
            <v>Residential Service</v>
          </cell>
          <cell r="C811">
            <v>30</v>
          </cell>
          <cell r="D811">
            <v>20</v>
          </cell>
          <cell r="E811" t="str">
            <v>R=AB1</v>
          </cell>
          <cell r="F811">
            <v>1</v>
          </cell>
          <cell r="G811">
            <v>38356</v>
          </cell>
          <cell r="H811">
            <v>240</v>
          </cell>
          <cell r="I811">
            <v>3</v>
          </cell>
          <cell r="J811">
            <v>321</v>
          </cell>
        </row>
        <row r="812">
          <cell r="A812" t="str">
            <v>TDRS</v>
          </cell>
          <cell r="B812" t="str">
            <v>Residential Service</v>
          </cell>
          <cell r="C812">
            <v>30</v>
          </cell>
          <cell r="D812">
            <v>20</v>
          </cell>
          <cell r="E812" t="str">
            <v>R=A1TL1</v>
          </cell>
          <cell r="F812">
            <v>1</v>
          </cell>
          <cell r="G812">
            <v>38113</v>
          </cell>
          <cell r="H812">
            <v>999</v>
          </cell>
          <cell r="I812">
            <v>3</v>
          </cell>
          <cell r="J812">
            <v>3</v>
          </cell>
        </row>
        <row r="813">
          <cell r="A813" t="str">
            <v>TDRS</v>
          </cell>
          <cell r="B813" t="str">
            <v>Residential Service</v>
          </cell>
          <cell r="C813">
            <v>30</v>
          </cell>
          <cell r="D813">
            <v>20</v>
          </cell>
          <cell r="E813" t="str">
            <v>R=MX</v>
          </cell>
          <cell r="F813">
            <v>1</v>
          </cell>
          <cell r="G813">
            <v>37725</v>
          </cell>
          <cell r="H813">
            <v>240</v>
          </cell>
          <cell r="I813">
            <v>3</v>
          </cell>
          <cell r="J813">
            <v>360</v>
          </cell>
        </row>
        <row r="814">
          <cell r="A814" t="str">
            <v>TDRS</v>
          </cell>
          <cell r="B814" t="str">
            <v>Residential Service</v>
          </cell>
          <cell r="C814">
            <v>30</v>
          </cell>
          <cell r="D814">
            <v>20</v>
          </cell>
          <cell r="E814" t="str">
            <v>R=MSE</v>
          </cell>
          <cell r="F814">
            <v>1</v>
          </cell>
          <cell r="H814">
            <v>240</v>
          </cell>
          <cell r="I814">
            <v>3</v>
          </cell>
          <cell r="J814">
            <v>3</v>
          </cell>
        </row>
        <row r="815">
          <cell r="A815" t="str">
            <v>TDRS</v>
          </cell>
          <cell r="B815" t="str">
            <v>Residential Service</v>
          </cell>
          <cell r="C815">
            <v>30</v>
          </cell>
          <cell r="D815">
            <v>20</v>
          </cell>
          <cell r="E815" t="str">
            <v>R=TMS</v>
          </cell>
          <cell r="F815">
            <v>1</v>
          </cell>
          <cell r="H815">
            <v>240</v>
          </cell>
          <cell r="I815">
            <v>3</v>
          </cell>
          <cell r="J815">
            <v>2</v>
          </cell>
        </row>
        <row r="816">
          <cell r="A816" t="str">
            <v>TDRS</v>
          </cell>
          <cell r="B816" t="str">
            <v>Residential Service</v>
          </cell>
          <cell r="C816">
            <v>30</v>
          </cell>
          <cell r="D816">
            <v>20</v>
          </cell>
          <cell r="E816" t="str">
            <v>R=MS</v>
          </cell>
          <cell r="F816">
            <v>1</v>
          </cell>
          <cell r="H816">
            <v>240</v>
          </cell>
          <cell r="I816">
            <v>3</v>
          </cell>
          <cell r="J816">
            <v>3</v>
          </cell>
        </row>
        <row r="817">
          <cell r="A817" t="str">
            <v>TDRS</v>
          </cell>
          <cell r="B817" t="str">
            <v>Residential Service</v>
          </cell>
          <cell r="C817">
            <v>30</v>
          </cell>
          <cell r="D817">
            <v>20</v>
          </cell>
          <cell r="E817" t="str">
            <v>R=D2S</v>
          </cell>
          <cell r="F817">
            <v>1</v>
          </cell>
          <cell r="H817">
            <v>240</v>
          </cell>
          <cell r="I817">
            <v>3</v>
          </cell>
          <cell r="J817">
            <v>1</v>
          </cell>
        </row>
        <row r="818">
          <cell r="A818" t="str">
            <v>TDRS</v>
          </cell>
          <cell r="B818" t="str">
            <v>Residential Service</v>
          </cell>
          <cell r="C818">
            <v>30</v>
          </cell>
          <cell r="D818">
            <v>20</v>
          </cell>
          <cell r="E818" t="str">
            <v>R=MX</v>
          </cell>
          <cell r="F818">
            <v>1</v>
          </cell>
          <cell r="G818">
            <v>37690</v>
          </cell>
          <cell r="H818">
            <v>240</v>
          </cell>
          <cell r="I818">
            <v>3</v>
          </cell>
          <cell r="J818">
            <v>449</v>
          </cell>
        </row>
        <row r="819">
          <cell r="A819" t="str">
            <v>TDRS</v>
          </cell>
          <cell r="B819" t="str">
            <v>Residential Service</v>
          </cell>
          <cell r="C819">
            <v>30</v>
          </cell>
          <cell r="D819">
            <v>20</v>
          </cell>
          <cell r="E819" t="str">
            <v>R=J5SD</v>
          </cell>
          <cell r="F819">
            <v>1</v>
          </cell>
          <cell r="H819">
            <v>240</v>
          </cell>
          <cell r="I819">
            <v>3</v>
          </cell>
          <cell r="J819">
            <v>1</v>
          </cell>
        </row>
        <row r="820">
          <cell r="A820" t="str">
            <v>TDRS</v>
          </cell>
          <cell r="B820" t="str">
            <v>Residential Service</v>
          </cell>
          <cell r="C820">
            <v>30</v>
          </cell>
          <cell r="D820">
            <v>20</v>
          </cell>
          <cell r="E820" t="str">
            <v>A=AB1</v>
          </cell>
          <cell r="F820">
            <v>1</v>
          </cell>
          <cell r="G820">
            <v>37593</v>
          </cell>
          <cell r="H820">
            <v>240</v>
          </cell>
          <cell r="I820">
            <v>3</v>
          </cell>
          <cell r="J820">
            <v>281</v>
          </cell>
        </row>
        <row r="821">
          <cell r="A821" t="str">
            <v>TDRS</v>
          </cell>
          <cell r="B821" t="str">
            <v>Residential Service</v>
          </cell>
          <cell r="C821">
            <v>30</v>
          </cell>
          <cell r="D821">
            <v>20</v>
          </cell>
          <cell r="E821" t="str">
            <v>R=MS</v>
          </cell>
          <cell r="F821">
            <v>1</v>
          </cell>
          <cell r="G821">
            <v>35431</v>
          </cell>
          <cell r="H821">
            <v>240</v>
          </cell>
          <cell r="I821">
            <v>3</v>
          </cell>
          <cell r="J821">
            <v>2</v>
          </cell>
        </row>
        <row r="822">
          <cell r="A822" t="str">
            <v>TDRS</v>
          </cell>
          <cell r="B822" t="str">
            <v>Residential Service</v>
          </cell>
          <cell r="C822">
            <v>30</v>
          </cell>
          <cell r="D822">
            <v>20</v>
          </cell>
          <cell r="E822" t="str">
            <v>R=J4S</v>
          </cell>
          <cell r="F822">
            <v>1</v>
          </cell>
          <cell r="G822">
            <v>35765</v>
          </cell>
          <cell r="H822">
            <v>240</v>
          </cell>
          <cell r="I822">
            <v>3</v>
          </cell>
          <cell r="J822">
            <v>1</v>
          </cell>
        </row>
        <row r="823">
          <cell r="A823" t="str">
            <v>TDRS</v>
          </cell>
          <cell r="B823" t="str">
            <v>Residential Service</v>
          </cell>
          <cell r="C823">
            <v>30</v>
          </cell>
          <cell r="D823">
            <v>20</v>
          </cell>
          <cell r="E823" t="str">
            <v>R=J5S</v>
          </cell>
          <cell r="F823">
            <v>1</v>
          </cell>
          <cell r="G823">
            <v>36161</v>
          </cell>
          <cell r="H823">
            <v>240</v>
          </cell>
          <cell r="I823">
            <v>3</v>
          </cell>
          <cell r="J823">
            <v>1</v>
          </cell>
        </row>
        <row r="824">
          <cell r="A824" t="str">
            <v>TDRS</v>
          </cell>
          <cell r="B824" t="str">
            <v>Residential Service</v>
          </cell>
          <cell r="C824">
            <v>30</v>
          </cell>
          <cell r="D824">
            <v>20</v>
          </cell>
          <cell r="E824" t="str">
            <v>R=D5S</v>
          </cell>
          <cell r="F824">
            <v>1</v>
          </cell>
          <cell r="G824">
            <v>32143</v>
          </cell>
          <cell r="H824">
            <v>240</v>
          </cell>
          <cell r="I824">
            <v>3</v>
          </cell>
          <cell r="J824">
            <v>1</v>
          </cell>
        </row>
        <row r="825">
          <cell r="A825" t="str">
            <v>TDRS</v>
          </cell>
          <cell r="B825" t="str">
            <v>Residential Service</v>
          </cell>
          <cell r="C825">
            <v>30</v>
          </cell>
          <cell r="D825">
            <v>20</v>
          </cell>
          <cell r="E825" t="str">
            <v>R=MS</v>
          </cell>
          <cell r="F825">
            <v>1</v>
          </cell>
          <cell r="G825">
            <v>35674</v>
          </cell>
          <cell r="H825">
            <v>240</v>
          </cell>
          <cell r="I825">
            <v>3</v>
          </cell>
          <cell r="J825">
            <v>1</v>
          </cell>
        </row>
        <row r="826">
          <cell r="A826" t="str">
            <v>TDRS</v>
          </cell>
          <cell r="B826" t="str">
            <v>Residential Service</v>
          </cell>
          <cell r="C826">
            <v>30</v>
          </cell>
          <cell r="D826">
            <v>20</v>
          </cell>
          <cell r="E826" t="str">
            <v>R=J5S</v>
          </cell>
          <cell r="F826">
            <v>1</v>
          </cell>
          <cell r="G826">
            <v>35949</v>
          </cell>
          <cell r="H826">
            <v>240</v>
          </cell>
          <cell r="I826">
            <v>3</v>
          </cell>
          <cell r="J826">
            <v>1</v>
          </cell>
        </row>
        <row r="827">
          <cell r="A827" t="str">
            <v>TDRS</v>
          </cell>
          <cell r="B827" t="str">
            <v>Residential Service</v>
          </cell>
          <cell r="C827">
            <v>30</v>
          </cell>
          <cell r="D827">
            <v>20</v>
          </cell>
          <cell r="E827" t="str">
            <v>R=J5S</v>
          </cell>
          <cell r="F827">
            <v>1</v>
          </cell>
          <cell r="G827">
            <v>36164</v>
          </cell>
          <cell r="H827">
            <v>240</v>
          </cell>
          <cell r="I827">
            <v>3</v>
          </cell>
          <cell r="J827">
            <v>1</v>
          </cell>
        </row>
        <row r="828">
          <cell r="A828" t="str">
            <v>TDRS</v>
          </cell>
          <cell r="B828" t="str">
            <v>Residential Service</v>
          </cell>
          <cell r="C828">
            <v>30</v>
          </cell>
          <cell r="D828">
            <v>20</v>
          </cell>
          <cell r="E828" t="str">
            <v>R=MS</v>
          </cell>
          <cell r="F828">
            <v>1</v>
          </cell>
          <cell r="G828">
            <v>35855</v>
          </cell>
          <cell r="H828">
            <v>240</v>
          </cell>
          <cell r="I828">
            <v>3</v>
          </cell>
          <cell r="J828">
            <v>1</v>
          </cell>
        </row>
        <row r="829">
          <cell r="A829" t="str">
            <v>TDRS</v>
          </cell>
          <cell r="B829" t="str">
            <v>Residential Service</v>
          </cell>
          <cell r="C829">
            <v>30</v>
          </cell>
          <cell r="D829">
            <v>20</v>
          </cell>
          <cell r="E829" t="str">
            <v>R=J4S</v>
          </cell>
          <cell r="F829">
            <v>1</v>
          </cell>
          <cell r="G829">
            <v>32144</v>
          </cell>
          <cell r="H829">
            <v>240</v>
          </cell>
          <cell r="I829">
            <v>3</v>
          </cell>
          <cell r="J829">
            <v>1</v>
          </cell>
        </row>
        <row r="830">
          <cell r="A830" t="str">
            <v>TDRS</v>
          </cell>
          <cell r="B830" t="str">
            <v>Residential Service</v>
          </cell>
          <cell r="C830">
            <v>30</v>
          </cell>
          <cell r="D830">
            <v>20</v>
          </cell>
          <cell r="E830" t="str">
            <v>R=D4S</v>
          </cell>
          <cell r="F830">
            <v>1</v>
          </cell>
          <cell r="G830">
            <v>36374</v>
          </cell>
          <cell r="H830">
            <v>240</v>
          </cell>
          <cell r="I830">
            <v>3</v>
          </cell>
          <cell r="J830">
            <v>3</v>
          </cell>
        </row>
        <row r="831">
          <cell r="A831" t="str">
            <v>TDRS</v>
          </cell>
          <cell r="B831" t="str">
            <v>Residential Service</v>
          </cell>
          <cell r="C831">
            <v>30</v>
          </cell>
          <cell r="D831">
            <v>20</v>
          </cell>
          <cell r="E831" t="str">
            <v>R=D5S</v>
          </cell>
          <cell r="F831">
            <v>1</v>
          </cell>
          <cell r="G831">
            <v>36419</v>
          </cell>
          <cell r="H831">
            <v>240</v>
          </cell>
          <cell r="I831">
            <v>3</v>
          </cell>
          <cell r="J831">
            <v>3</v>
          </cell>
        </row>
        <row r="832">
          <cell r="A832" t="str">
            <v>TDRS</v>
          </cell>
          <cell r="B832" t="str">
            <v>Residential Service</v>
          </cell>
          <cell r="C832">
            <v>30</v>
          </cell>
          <cell r="D832">
            <v>20</v>
          </cell>
          <cell r="E832" t="str">
            <v>R=AB1</v>
          </cell>
          <cell r="F832">
            <v>1</v>
          </cell>
          <cell r="G832">
            <v>36419</v>
          </cell>
          <cell r="H832">
            <v>240</v>
          </cell>
          <cell r="I832">
            <v>3</v>
          </cell>
          <cell r="J832">
            <v>14</v>
          </cell>
        </row>
        <row r="833">
          <cell r="A833" t="str">
            <v>TDRS</v>
          </cell>
          <cell r="B833" t="str">
            <v>Residential Service</v>
          </cell>
          <cell r="C833">
            <v>30</v>
          </cell>
          <cell r="D833">
            <v>20</v>
          </cell>
          <cell r="E833" t="str">
            <v>R=I70S</v>
          </cell>
          <cell r="F833">
            <v>1</v>
          </cell>
          <cell r="G833">
            <v>36419</v>
          </cell>
          <cell r="H833">
            <v>240</v>
          </cell>
          <cell r="I833">
            <v>3</v>
          </cell>
          <cell r="J833">
            <v>3</v>
          </cell>
        </row>
        <row r="834">
          <cell r="A834" t="str">
            <v>TDRS</v>
          </cell>
          <cell r="B834" t="str">
            <v>Residential Service</v>
          </cell>
          <cell r="C834">
            <v>30</v>
          </cell>
          <cell r="D834">
            <v>20</v>
          </cell>
          <cell r="E834" t="str">
            <v>R=J4S</v>
          </cell>
          <cell r="F834">
            <v>1</v>
          </cell>
          <cell r="G834">
            <v>36482</v>
          </cell>
          <cell r="H834">
            <v>240</v>
          </cell>
          <cell r="I834">
            <v>3</v>
          </cell>
          <cell r="J834">
            <v>5</v>
          </cell>
        </row>
        <row r="835">
          <cell r="A835" t="str">
            <v>TDRS</v>
          </cell>
          <cell r="B835" t="str">
            <v>Residential Service</v>
          </cell>
          <cell r="C835">
            <v>30</v>
          </cell>
          <cell r="D835">
            <v>20</v>
          </cell>
          <cell r="E835" t="str">
            <v>R=MS</v>
          </cell>
          <cell r="F835">
            <v>1</v>
          </cell>
          <cell r="G835">
            <v>36558</v>
          </cell>
          <cell r="H835">
            <v>240</v>
          </cell>
          <cell r="I835">
            <v>3</v>
          </cell>
          <cell r="J835">
            <v>1</v>
          </cell>
        </row>
        <row r="836">
          <cell r="A836" t="str">
            <v>TDRS</v>
          </cell>
          <cell r="B836" t="str">
            <v>Residential Service</v>
          </cell>
          <cell r="C836">
            <v>30</v>
          </cell>
          <cell r="D836">
            <v>20</v>
          </cell>
          <cell r="E836" t="str">
            <v>R=I70S</v>
          </cell>
          <cell r="F836">
            <v>1</v>
          </cell>
          <cell r="G836">
            <v>36495</v>
          </cell>
          <cell r="H836">
            <v>240</v>
          </cell>
          <cell r="I836">
            <v>3</v>
          </cell>
          <cell r="J836">
            <v>1</v>
          </cell>
        </row>
        <row r="837">
          <cell r="A837" t="str">
            <v>TDRS</v>
          </cell>
          <cell r="B837" t="str">
            <v>Residential Service</v>
          </cell>
          <cell r="C837">
            <v>30</v>
          </cell>
          <cell r="D837">
            <v>20</v>
          </cell>
          <cell r="E837" t="str">
            <v>R=AB1</v>
          </cell>
          <cell r="F837">
            <v>1</v>
          </cell>
          <cell r="G837">
            <v>36570</v>
          </cell>
          <cell r="H837">
            <v>240</v>
          </cell>
          <cell r="I837">
            <v>3</v>
          </cell>
          <cell r="J837">
            <v>1</v>
          </cell>
        </row>
        <row r="838">
          <cell r="A838" t="str">
            <v>TDRS</v>
          </cell>
          <cell r="B838" t="str">
            <v>Residential Service</v>
          </cell>
          <cell r="C838">
            <v>30</v>
          </cell>
          <cell r="D838">
            <v>20</v>
          </cell>
          <cell r="E838" t="str">
            <v>R=AB1</v>
          </cell>
          <cell r="F838">
            <v>1</v>
          </cell>
          <cell r="G838">
            <v>36775</v>
          </cell>
          <cell r="H838">
            <v>240</v>
          </cell>
          <cell r="I838">
            <v>3</v>
          </cell>
          <cell r="J838">
            <v>68</v>
          </cell>
        </row>
        <row r="839">
          <cell r="A839" t="str">
            <v>TDRS</v>
          </cell>
          <cell r="B839" t="str">
            <v>Residential Service</v>
          </cell>
          <cell r="C839">
            <v>30</v>
          </cell>
          <cell r="D839">
            <v>20</v>
          </cell>
          <cell r="E839" t="str">
            <v>R=AB1</v>
          </cell>
          <cell r="F839">
            <v>1</v>
          </cell>
          <cell r="G839">
            <v>36775</v>
          </cell>
          <cell r="H839">
            <v>240</v>
          </cell>
          <cell r="I839">
            <v>3</v>
          </cell>
          <cell r="J839">
            <v>1</v>
          </cell>
        </row>
        <row r="840">
          <cell r="A840" t="str">
            <v>TDRS</v>
          </cell>
          <cell r="B840" t="str">
            <v>Residential Service</v>
          </cell>
          <cell r="C840">
            <v>30</v>
          </cell>
          <cell r="D840">
            <v>20</v>
          </cell>
          <cell r="E840" t="str">
            <v>R=MS</v>
          </cell>
          <cell r="F840">
            <v>1</v>
          </cell>
          <cell r="G840">
            <v>36832</v>
          </cell>
          <cell r="H840">
            <v>240</v>
          </cell>
          <cell r="I840">
            <v>3</v>
          </cell>
          <cell r="J840">
            <v>1</v>
          </cell>
        </row>
        <row r="841">
          <cell r="A841" t="str">
            <v>TDRS</v>
          </cell>
          <cell r="B841" t="str">
            <v>Residential Service</v>
          </cell>
          <cell r="C841">
            <v>30</v>
          </cell>
          <cell r="D841">
            <v>20</v>
          </cell>
          <cell r="E841" t="str">
            <v>R=MS</v>
          </cell>
          <cell r="F841">
            <v>1</v>
          </cell>
          <cell r="G841">
            <v>37238</v>
          </cell>
          <cell r="H841">
            <v>240</v>
          </cell>
          <cell r="I841">
            <v>3</v>
          </cell>
          <cell r="J841">
            <v>2</v>
          </cell>
        </row>
        <row r="842">
          <cell r="A842" t="str">
            <v>TDRS</v>
          </cell>
          <cell r="B842" t="str">
            <v>Residential Service</v>
          </cell>
          <cell r="C842">
            <v>30</v>
          </cell>
          <cell r="D842">
            <v>20</v>
          </cell>
          <cell r="E842" t="str">
            <v>R=AB1</v>
          </cell>
          <cell r="F842">
            <v>1</v>
          </cell>
          <cell r="G842">
            <v>36180</v>
          </cell>
          <cell r="H842">
            <v>240</v>
          </cell>
          <cell r="I842">
            <v>3</v>
          </cell>
          <cell r="J842">
            <v>166</v>
          </cell>
        </row>
        <row r="843">
          <cell r="A843" t="str">
            <v>TDRS</v>
          </cell>
          <cell r="B843" t="str">
            <v>Residential Service</v>
          </cell>
          <cell r="C843">
            <v>30</v>
          </cell>
          <cell r="D843">
            <v>20</v>
          </cell>
          <cell r="E843" t="str">
            <v>R=AB1</v>
          </cell>
          <cell r="F843">
            <v>1</v>
          </cell>
          <cell r="G843">
            <v>36929</v>
          </cell>
          <cell r="H843">
            <v>240</v>
          </cell>
          <cell r="I843">
            <v>3</v>
          </cell>
          <cell r="J843">
            <v>164</v>
          </cell>
        </row>
        <row r="844">
          <cell r="A844" t="str">
            <v>TDRS</v>
          </cell>
          <cell r="B844" t="str">
            <v>Residential Service</v>
          </cell>
          <cell r="C844">
            <v>30</v>
          </cell>
          <cell r="D844">
            <v>20</v>
          </cell>
          <cell r="E844" t="str">
            <v>R=J5S</v>
          </cell>
          <cell r="F844">
            <v>1</v>
          </cell>
          <cell r="G844">
            <v>37284</v>
          </cell>
          <cell r="H844">
            <v>240</v>
          </cell>
          <cell r="I844">
            <v>3</v>
          </cell>
          <cell r="J844">
            <v>3</v>
          </cell>
        </row>
        <row r="845">
          <cell r="A845" t="str">
            <v>TDRS</v>
          </cell>
          <cell r="B845" t="str">
            <v>Residential Service</v>
          </cell>
          <cell r="C845">
            <v>30</v>
          </cell>
          <cell r="D845">
            <v>20</v>
          </cell>
          <cell r="E845" t="str">
            <v>R=AB1</v>
          </cell>
          <cell r="F845">
            <v>1</v>
          </cell>
          <cell r="H845">
            <v>240</v>
          </cell>
          <cell r="I845">
            <v>3</v>
          </cell>
          <cell r="J845">
            <v>1</v>
          </cell>
        </row>
        <row r="846">
          <cell r="A846" t="str">
            <v>TDRS</v>
          </cell>
          <cell r="B846" t="str">
            <v>Residential Service</v>
          </cell>
          <cell r="C846">
            <v>30</v>
          </cell>
          <cell r="D846">
            <v>20</v>
          </cell>
          <cell r="E846" t="str">
            <v>R=AB1</v>
          </cell>
          <cell r="F846">
            <v>1</v>
          </cell>
          <cell r="G846">
            <v>36067</v>
          </cell>
          <cell r="H846">
            <v>240</v>
          </cell>
          <cell r="I846">
            <v>3</v>
          </cell>
          <cell r="J846">
            <v>1</v>
          </cell>
        </row>
        <row r="847">
          <cell r="A847" t="str">
            <v>TDRS</v>
          </cell>
          <cell r="B847" t="str">
            <v>Residential Service</v>
          </cell>
          <cell r="C847">
            <v>30</v>
          </cell>
          <cell r="D847">
            <v>20</v>
          </cell>
          <cell r="E847" t="str">
            <v>R=AB1</v>
          </cell>
          <cell r="F847">
            <v>1</v>
          </cell>
          <cell r="G847">
            <v>38730</v>
          </cell>
          <cell r="H847">
            <v>240</v>
          </cell>
          <cell r="I847">
            <v>3</v>
          </cell>
          <cell r="J847">
            <v>158</v>
          </cell>
        </row>
        <row r="848">
          <cell r="A848" t="str">
            <v>TDRS</v>
          </cell>
          <cell r="B848" t="str">
            <v>Residential Service</v>
          </cell>
          <cell r="C848">
            <v>30</v>
          </cell>
          <cell r="D848">
            <v>20</v>
          </cell>
          <cell r="E848" t="str">
            <v>R=AB1</v>
          </cell>
          <cell r="F848">
            <v>1</v>
          </cell>
          <cell r="G848">
            <v>39175</v>
          </cell>
          <cell r="H848">
            <v>240</v>
          </cell>
          <cell r="I848">
            <v>3</v>
          </cell>
          <cell r="J848">
            <v>169</v>
          </cell>
        </row>
        <row r="849">
          <cell r="A849" t="str">
            <v>TDRS</v>
          </cell>
          <cell r="B849" t="str">
            <v>Residential Service</v>
          </cell>
          <cell r="C849">
            <v>30</v>
          </cell>
          <cell r="D849">
            <v>20</v>
          </cell>
          <cell r="E849" t="str">
            <v>R=MX</v>
          </cell>
          <cell r="F849">
            <v>1</v>
          </cell>
          <cell r="G849">
            <v>39661</v>
          </cell>
          <cell r="H849">
            <v>240</v>
          </cell>
          <cell r="I849">
            <v>3</v>
          </cell>
          <cell r="J849">
            <v>161</v>
          </cell>
        </row>
        <row r="850">
          <cell r="A850" t="str">
            <v>TDRS</v>
          </cell>
          <cell r="B850" t="str">
            <v>Residential Service</v>
          </cell>
          <cell r="C850">
            <v>30</v>
          </cell>
          <cell r="D850">
            <v>20</v>
          </cell>
          <cell r="E850" t="str">
            <v>R=MX</v>
          </cell>
          <cell r="F850">
            <v>1</v>
          </cell>
          <cell r="G850">
            <v>39704</v>
          </cell>
          <cell r="H850">
            <v>240</v>
          </cell>
          <cell r="I850">
            <v>3</v>
          </cell>
          <cell r="J850">
            <v>772</v>
          </cell>
        </row>
        <row r="851">
          <cell r="A851" t="str">
            <v>TDRS</v>
          </cell>
          <cell r="B851" t="str">
            <v>Residential Service</v>
          </cell>
          <cell r="C851">
            <v>30</v>
          </cell>
          <cell r="D851">
            <v>20</v>
          </cell>
          <cell r="E851" t="str">
            <v>R=MX</v>
          </cell>
          <cell r="F851">
            <v>1</v>
          </cell>
          <cell r="G851">
            <v>39878</v>
          </cell>
          <cell r="H851">
            <v>240</v>
          </cell>
          <cell r="I851">
            <v>3</v>
          </cell>
          <cell r="J851">
            <v>311</v>
          </cell>
        </row>
        <row r="852">
          <cell r="A852" t="str">
            <v>TDRS</v>
          </cell>
          <cell r="B852" t="str">
            <v>Residential Service</v>
          </cell>
          <cell r="C852">
            <v>30</v>
          </cell>
          <cell r="D852">
            <v>20</v>
          </cell>
          <cell r="E852" t="str">
            <v>S=I210+CE</v>
          </cell>
          <cell r="F852">
            <v>1</v>
          </cell>
          <cell r="G852">
            <v>39934</v>
          </cell>
          <cell r="H852">
            <v>240</v>
          </cell>
          <cell r="I852">
            <v>3</v>
          </cell>
          <cell r="J852">
            <v>433</v>
          </cell>
        </row>
        <row r="853">
          <cell r="A853" t="str">
            <v>TDRS</v>
          </cell>
          <cell r="B853" t="str">
            <v>Residential Service</v>
          </cell>
          <cell r="C853">
            <v>30</v>
          </cell>
          <cell r="D853">
            <v>20</v>
          </cell>
          <cell r="E853" t="str">
            <v>R=MX</v>
          </cell>
          <cell r="F853">
            <v>1</v>
          </cell>
          <cell r="G853">
            <v>39871</v>
          </cell>
          <cell r="H853">
            <v>240</v>
          </cell>
          <cell r="I853">
            <v>3</v>
          </cell>
          <cell r="J853">
            <v>78</v>
          </cell>
        </row>
        <row r="854">
          <cell r="A854" t="str">
            <v>TDRS</v>
          </cell>
          <cell r="B854" t="str">
            <v>Residential Service</v>
          </cell>
          <cell r="C854">
            <v>30</v>
          </cell>
          <cell r="D854">
            <v>20</v>
          </cell>
          <cell r="E854" t="str">
            <v>S=I210+CE</v>
          </cell>
          <cell r="F854">
            <v>1</v>
          </cell>
          <cell r="G854">
            <v>40073</v>
          </cell>
          <cell r="H854">
            <v>240</v>
          </cell>
          <cell r="I854">
            <v>3</v>
          </cell>
          <cell r="J854">
            <v>1161</v>
          </cell>
        </row>
        <row r="855">
          <cell r="A855" t="str">
            <v>TDRS</v>
          </cell>
          <cell r="B855" t="str">
            <v>Residential Service</v>
          </cell>
          <cell r="C855">
            <v>30</v>
          </cell>
          <cell r="D855">
            <v>20</v>
          </cell>
          <cell r="E855" t="str">
            <v>S=I210+CE</v>
          </cell>
          <cell r="F855">
            <v>1</v>
          </cell>
          <cell r="G855">
            <v>40198</v>
          </cell>
          <cell r="H855">
            <v>240</v>
          </cell>
          <cell r="I855">
            <v>3</v>
          </cell>
          <cell r="J855">
            <v>447</v>
          </cell>
        </row>
        <row r="856">
          <cell r="A856" t="str">
            <v>TDRS</v>
          </cell>
          <cell r="B856" t="str">
            <v>Residential Service</v>
          </cell>
          <cell r="C856">
            <v>30</v>
          </cell>
          <cell r="D856">
            <v>20</v>
          </cell>
          <cell r="E856" t="str">
            <v>R=J5S</v>
          </cell>
          <cell r="F856">
            <v>1</v>
          </cell>
          <cell r="H856">
            <v>240</v>
          </cell>
          <cell r="I856">
            <v>3</v>
          </cell>
          <cell r="J856">
            <v>2963</v>
          </cell>
        </row>
        <row r="857">
          <cell r="A857" t="str">
            <v>TDRS</v>
          </cell>
          <cell r="B857" t="str">
            <v>Residential Service</v>
          </cell>
          <cell r="C857">
            <v>30</v>
          </cell>
          <cell r="D857">
            <v>20</v>
          </cell>
          <cell r="E857" t="str">
            <v>R=MS</v>
          </cell>
          <cell r="F857">
            <v>1</v>
          </cell>
          <cell r="H857">
            <v>240</v>
          </cell>
          <cell r="I857">
            <v>3</v>
          </cell>
          <cell r="J857">
            <v>962</v>
          </cell>
        </row>
        <row r="858">
          <cell r="A858" t="str">
            <v>TDRS</v>
          </cell>
          <cell r="B858" t="str">
            <v>Residential Service</v>
          </cell>
          <cell r="C858">
            <v>30</v>
          </cell>
          <cell r="D858">
            <v>20</v>
          </cell>
          <cell r="E858" t="str">
            <v>R=D5S</v>
          </cell>
          <cell r="F858">
            <v>1</v>
          </cell>
          <cell r="H858">
            <v>240</v>
          </cell>
          <cell r="I858">
            <v>3</v>
          </cell>
          <cell r="J858">
            <v>18</v>
          </cell>
        </row>
        <row r="859">
          <cell r="A859" t="str">
            <v>TDRS</v>
          </cell>
          <cell r="B859" t="str">
            <v>Residential Service</v>
          </cell>
          <cell r="C859">
            <v>30</v>
          </cell>
          <cell r="D859">
            <v>20</v>
          </cell>
          <cell r="E859" t="str">
            <v>R=J5SR</v>
          </cell>
          <cell r="F859">
            <v>1</v>
          </cell>
          <cell r="H859">
            <v>240</v>
          </cell>
          <cell r="I859">
            <v>3</v>
          </cell>
          <cell r="J859">
            <v>133</v>
          </cell>
        </row>
        <row r="860">
          <cell r="A860" t="str">
            <v>TDRS</v>
          </cell>
          <cell r="B860" t="str">
            <v>Residential Service</v>
          </cell>
          <cell r="C860">
            <v>30</v>
          </cell>
          <cell r="D860">
            <v>20</v>
          </cell>
          <cell r="E860" t="str">
            <v>R=J4S</v>
          </cell>
          <cell r="F860">
            <v>1</v>
          </cell>
          <cell r="H860">
            <v>240</v>
          </cell>
          <cell r="I860">
            <v>3</v>
          </cell>
          <cell r="J860">
            <v>7</v>
          </cell>
        </row>
        <row r="861">
          <cell r="A861" t="str">
            <v>TDRS</v>
          </cell>
          <cell r="B861" t="str">
            <v>Residential Service</v>
          </cell>
          <cell r="C861">
            <v>30</v>
          </cell>
          <cell r="D861">
            <v>20</v>
          </cell>
          <cell r="E861" t="str">
            <v>R=J4S</v>
          </cell>
          <cell r="F861">
            <v>1</v>
          </cell>
          <cell r="H861">
            <v>240</v>
          </cell>
          <cell r="I861">
            <v>3</v>
          </cell>
          <cell r="J861">
            <v>8</v>
          </cell>
        </row>
        <row r="862">
          <cell r="A862" t="str">
            <v>TDRS</v>
          </cell>
          <cell r="B862" t="str">
            <v>Residential Service</v>
          </cell>
          <cell r="C862">
            <v>30</v>
          </cell>
          <cell r="D862">
            <v>20</v>
          </cell>
          <cell r="E862" t="str">
            <v>R=D4S</v>
          </cell>
          <cell r="F862">
            <v>1</v>
          </cell>
          <cell r="H862">
            <v>240</v>
          </cell>
          <cell r="I862">
            <v>2</v>
          </cell>
          <cell r="J862">
            <v>1</v>
          </cell>
        </row>
        <row r="863">
          <cell r="A863" t="str">
            <v>TDRS</v>
          </cell>
          <cell r="B863" t="str">
            <v>Residential Service</v>
          </cell>
          <cell r="C863">
            <v>30</v>
          </cell>
          <cell r="D863">
            <v>20</v>
          </cell>
          <cell r="E863" t="str">
            <v>R=MQS</v>
          </cell>
          <cell r="F863">
            <v>1</v>
          </cell>
          <cell r="H863">
            <v>240</v>
          </cell>
          <cell r="I863">
            <v>3</v>
          </cell>
          <cell r="J863">
            <v>4</v>
          </cell>
        </row>
        <row r="864">
          <cell r="A864" t="str">
            <v>TDRS</v>
          </cell>
          <cell r="B864" t="str">
            <v>Residential Service</v>
          </cell>
          <cell r="C864">
            <v>30</v>
          </cell>
          <cell r="D864">
            <v>20</v>
          </cell>
          <cell r="E864" t="str">
            <v>R=J5S</v>
          </cell>
          <cell r="F864">
            <v>1</v>
          </cell>
          <cell r="H864">
            <v>240</v>
          </cell>
          <cell r="I864">
            <v>4</v>
          </cell>
          <cell r="J864">
            <v>1</v>
          </cell>
        </row>
        <row r="865">
          <cell r="A865" t="str">
            <v>TDRS</v>
          </cell>
          <cell r="B865" t="str">
            <v>Residential Service</v>
          </cell>
          <cell r="C865">
            <v>30</v>
          </cell>
          <cell r="D865">
            <v>20</v>
          </cell>
          <cell r="E865" t="str">
            <v>R=AB1</v>
          </cell>
          <cell r="F865">
            <v>1</v>
          </cell>
          <cell r="G865">
            <v>38139</v>
          </cell>
          <cell r="H865">
            <v>240</v>
          </cell>
          <cell r="I865">
            <v>3</v>
          </cell>
          <cell r="J865">
            <v>166</v>
          </cell>
        </row>
        <row r="866">
          <cell r="A866" t="str">
            <v>TDRS</v>
          </cell>
          <cell r="B866" t="str">
            <v>Residential Service</v>
          </cell>
          <cell r="C866">
            <v>30</v>
          </cell>
          <cell r="D866">
            <v>20</v>
          </cell>
          <cell r="E866" t="str">
            <v>R=AB1</v>
          </cell>
          <cell r="F866">
            <v>1</v>
          </cell>
          <cell r="G866">
            <v>37923</v>
          </cell>
          <cell r="H866">
            <v>240</v>
          </cell>
          <cell r="I866">
            <v>3</v>
          </cell>
          <cell r="J866">
            <v>538</v>
          </cell>
        </row>
        <row r="867">
          <cell r="A867" t="str">
            <v>TDRS</v>
          </cell>
          <cell r="B867" t="str">
            <v>Residential Service</v>
          </cell>
          <cell r="C867">
            <v>30</v>
          </cell>
          <cell r="D867">
            <v>20</v>
          </cell>
          <cell r="E867" t="str">
            <v>R=AB1</v>
          </cell>
          <cell r="F867">
            <v>1</v>
          </cell>
          <cell r="G867">
            <v>38014</v>
          </cell>
          <cell r="H867">
            <v>240</v>
          </cell>
          <cell r="I867">
            <v>3</v>
          </cell>
          <cell r="J867">
            <v>45</v>
          </cell>
        </row>
        <row r="868">
          <cell r="A868" t="str">
            <v>TDRS</v>
          </cell>
          <cell r="B868" t="str">
            <v>Residential Service</v>
          </cell>
          <cell r="C868">
            <v>30</v>
          </cell>
          <cell r="D868">
            <v>20</v>
          </cell>
          <cell r="E868" t="str">
            <v>R=AB1</v>
          </cell>
          <cell r="F868">
            <v>1</v>
          </cell>
          <cell r="G868">
            <v>38159</v>
          </cell>
          <cell r="H868">
            <v>240</v>
          </cell>
          <cell r="I868">
            <v>3</v>
          </cell>
          <cell r="J868">
            <v>4</v>
          </cell>
        </row>
        <row r="869">
          <cell r="A869" t="str">
            <v>TDRS</v>
          </cell>
          <cell r="B869" t="str">
            <v>Residential Service</v>
          </cell>
          <cell r="C869">
            <v>30</v>
          </cell>
          <cell r="D869">
            <v>20</v>
          </cell>
          <cell r="E869" t="str">
            <v>R=AB1</v>
          </cell>
          <cell r="F869">
            <v>1</v>
          </cell>
          <cell r="G869">
            <v>38181</v>
          </cell>
          <cell r="H869">
            <v>240</v>
          </cell>
          <cell r="I869">
            <v>3</v>
          </cell>
          <cell r="J869">
            <v>182</v>
          </cell>
        </row>
        <row r="870">
          <cell r="A870" t="str">
            <v>TDRS</v>
          </cell>
          <cell r="B870" t="str">
            <v>Residential Service</v>
          </cell>
          <cell r="C870">
            <v>30</v>
          </cell>
          <cell r="D870">
            <v>20</v>
          </cell>
          <cell r="E870" t="str">
            <v>R=AB1</v>
          </cell>
          <cell r="F870">
            <v>1</v>
          </cell>
          <cell r="G870">
            <v>38181</v>
          </cell>
          <cell r="H870">
            <v>240</v>
          </cell>
          <cell r="I870">
            <v>3</v>
          </cell>
          <cell r="J870">
            <v>19</v>
          </cell>
        </row>
        <row r="871">
          <cell r="A871" t="str">
            <v>TDRS</v>
          </cell>
          <cell r="B871" t="str">
            <v>Residential Service</v>
          </cell>
          <cell r="C871">
            <v>30</v>
          </cell>
          <cell r="D871">
            <v>20</v>
          </cell>
          <cell r="E871" t="str">
            <v>R=D4S</v>
          </cell>
          <cell r="F871">
            <v>1</v>
          </cell>
          <cell r="H871">
            <v>240</v>
          </cell>
          <cell r="I871">
            <v>3</v>
          </cell>
          <cell r="J871">
            <v>2</v>
          </cell>
        </row>
        <row r="872">
          <cell r="A872" t="str">
            <v>TDRS</v>
          </cell>
          <cell r="B872" t="str">
            <v>Residential Service</v>
          </cell>
          <cell r="C872">
            <v>30</v>
          </cell>
          <cell r="D872">
            <v>20</v>
          </cell>
          <cell r="E872" t="str">
            <v>R=J5SD</v>
          </cell>
          <cell r="F872">
            <v>1</v>
          </cell>
          <cell r="H872">
            <v>240</v>
          </cell>
          <cell r="I872">
            <v>3</v>
          </cell>
          <cell r="J872">
            <v>3</v>
          </cell>
        </row>
        <row r="873">
          <cell r="A873" t="str">
            <v>TDRS</v>
          </cell>
          <cell r="B873" t="str">
            <v>Residential Service</v>
          </cell>
          <cell r="C873">
            <v>30</v>
          </cell>
          <cell r="D873">
            <v>20</v>
          </cell>
          <cell r="E873" t="str">
            <v>R=PMS2S</v>
          </cell>
          <cell r="F873">
            <v>1</v>
          </cell>
          <cell r="H873">
            <v>240</v>
          </cell>
          <cell r="I873">
            <v>3</v>
          </cell>
          <cell r="J873">
            <v>1</v>
          </cell>
        </row>
        <row r="874">
          <cell r="A874" t="str">
            <v>TDRS</v>
          </cell>
          <cell r="B874" t="str">
            <v>Residential Service</v>
          </cell>
          <cell r="C874">
            <v>30</v>
          </cell>
          <cell r="D874">
            <v>20</v>
          </cell>
          <cell r="E874" t="str">
            <v>R=MS</v>
          </cell>
          <cell r="F874">
            <v>1</v>
          </cell>
          <cell r="H874">
            <v>240</v>
          </cell>
          <cell r="I874">
            <v>3</v>
          </cell>
          <cell r="J874">
            <v>2</v>
          </cell>
        </row>
        <row r="875">
          <cell r="A875" t="str">
            <v>TDRS</v>
          </cell>
          <cell r="B875" t="str">
            <v>Residential Service</v>
          </cell>
          <cell r="C875">
            <v>30</v>
          </cell>
          <cell r="D875">
            <v>20</v>
          </cell>
          <cell r="E875" t="str">
            <v>R=D5S</v>
          </cell>
          <cell r="F875">
            <v>1</v>
          </cell>
          <cell r="H875">
            <v>240</v>
          </cell>
          <cell r="I875">
            <v>4</v>
          </cell>
          <cell r="J875">
            <v>1</v>
          </cell>
        </row>
        <row r="876">
          <cell r="A876" t="str">
            <v>TDRS</v>
          </cell>
          <cell r="B876" t="str">
            <v>Residential Service</v>
          </cell>
          <cell r="C876">
            <v>30</v>
          </cell>
          <cell r="D876">
            <v>20</v>
          </cell>
          <cell r="E876" t="str">
            <v>R=AB1</v>
          </cell>
          <cell r="F876">
            <v>1</v>
          </cell>
          <cell r="G876">
            <v>37771</v>
          </cell>
          <cell r="H876">
            <v>240</v>
          </cell>
          <cell r="I876">
            <v>3</v>
          </cell>
          <cell r="J876">
            <v>35</v>
          </cell>
        </row>
        <row r="877">
          <cell r="A877" t="str">
            <v>TDRS</v>
          </cell>
          <cell r="B877" t="str">
            <v>Residential Service</v>
          </cell>
          <cell r="C877">
            <v>30</v>
          </cell>
          <cell r="D877">
            <v>20</v>
          </cell>
          <cell r="E877" t="str">
            <v>R=AB1</v>
          </cell>
          <cell r="F877">
            <v>1</v>
          </cell>
          <cell r="H877">
            <v>240</v>
          </cell>
          <cell r="I877">
            <v>3</v>
          </cell>
          <cell r="J877">
            <v>1</v>
          </cell>
        </row>
        <row r="878">
          <cell r="A878" t="str">
            <v>TDRS</v>
          </cell>
          <cell r="B878" t="str">
            <v>Residential Service</v>
          </cell>
          <cell r="C878">
            <v>30</v>
          </cell>
          <cell r="D878">
            <v>20</v>
          </cell>
          <cell r="E878" t="str">
            <v>R=I70S</v>
          </cell>
          <cell r="F878">
            <v>1</v>
          </cell>
          <cell r="H878">
            <v>240</v>
          </cell>
          <cell r="I878">
            <v>3</v>
          </cell>
          <cell r="J878">
            <v>4</v>
          </cell>
        </row>
        <row r="879">
          <cell r="A879" t="str">
            <v>TDRS</v>
          </cell>
          <cell r="B879" t="str">
            <v>Residential Service</v>
          </cell>
          <cell r="C879">
            <v>30</v>
          </cell>
          <cell r="D879">
            <v>20</v>
          </cell>
          <cell r="E879" t="str">
            <v>R=AB1</v>
          </cell>
          <cell r="F879">
            <v>1</v>
          </cell>
          <cell r="G879">
            <v>36161</v>
          </cell>
          <cell r="H879">
            <v>240</v>
          </cell>
          <cell r="I879">
            <v>3</v>
          </cell>
          <cell r="J879">
            <v>61</v>
          </cell>
        </row>
        <row r="880">
          <cell r="A880" t="str">
            <v>TDRS</v>
          </cell>
          <cell r="B880" t="str">
            <v>Residential Service</v>
          </cell>
          <cell r="C880">
            <v>30</v>
          </cell>
          <cell r="D880">
            <v>20</v>
          </cell>
          <cell r="E880" t="str">
            <v>R=J5S</v>
          </cell>
          <cell r="F880">
            <v>1</v>
          </cell>
          <cell r="G880">
            <v>34700</v>
          </cell>
          <cell r="H880">
            <v>240</v>
          </cell>
          <cell r="I880">
            <v>3</v>
          </cell>
          <cell r="J880">
            <v>1</v>
          </cell>
        </row>
        <row r="881">
          <cell r="A881" t="str">
            <v>TDRS</v>
          </cell>
          <cell r="B881" t="str">
            <v>Residential Service</v>
          </cell>
          <cell r="C881">
            <v>30</v>
          </cell>
          <cell r="D881">
            <v>20</v>
          </cell>
          <cell r="E881" t="str">
            <v>R=AB1</v>
          </cell>
          <cell r="F881">
            <v>1</v>
          </cell>
          <cell r="G881">
            <v>36161</v>
          </cell>
          <cell r="H881">
            <v>240</v>
          </cell>
          <cell r="I881">
            <v>3</v>
          </cell>
          <cell r="J881">
            <v>1</v>
          </cell>
        </row>
        <row r="882">
          <cell r="A882" t="str">
            <v>TDRS</v>
          </cell>
          <cell r="B882" t="str">
            <v>Residential Service</v>
          </cell>
          <cell r="C882">
            <v>30</v>
          </cell>
          <cell r="D882">
            <v>20</v>
          </cell>
          <cell r="E882" t="str">
            <v>R=MS</v>
          </cell>
          <cell r="F882">
            <v>1</v>
          </cell>
          <cell r="G882">
            <v>36039</v>
          </cell>
          <cell r="H882">
            <v>240</v>
          </cell>
          <cell r="I882">
            <v>3</v>
          </cell>
          <cell r="J882">
            <v>1</v>
          </cell>
        </row>
        <row r="883">
          <cell r="A883" t="str">
            <v>TDRS</v>
          </cell>
          <cell r="B883" t="str">
            <v>Residential Service</v>
          </cell>
          <cell r="C883">
            <v>30</v>
          </cell>
          <cell r="D883">
            <v>20</v>
          </cell>
          <cell r="E883" t="str">
            <v>R=MS</v>
          </cell>
          <cell r="F883">
            <v>1</v>
          </cell>
          <cell r="G883">
            <v>35949</v>
          </cell>
          <cell r="H883">
            <v>240</v>
          </cell>
          <cell r="I883">
            <v>3</v>
          </cell>
          <cell r="J883">
            <v>3</v>
          </cell>
        </row>
        <row r="884">
          <cell r="A884" t="str">
            <v>TDRS</v>
          </cell>
          <cell r="B884" t="str">
            <v>Residential Service</v>
          </cell>
          <cell r="C884">
            <v>30</v>
          </cell>
          <cell r="D884">
            <v>20</v>
          </cell>
          <cell r="E884" t="str">
            <v>R=D4S</v>
          </cell>
          <cell r="F884">
            <v>1</v>
          </cell>
          <cell r="G884">
            <v>34335</v>
          </cell>
          <cell r="H884">
            <v>240</v>
          </cell>
          <cell r="I884">
            <v>3</v>
          </cell>
          <cell r="J884">
            <v>1</v>
          </cell>
        </row>
        <row r="885">
          <cell r="A885" t="str">
            <v>TDRS</v>
          </cell>
          <cell r="B885" t="str">
            <v>Residential Service</v>
          </cell>
          <cell r="C885">
            <v>30</v>
          </cell>
          <cell r="D885">
            <v>20</v>
          </cell>
          <cell r="E885" t="str">
            <v>R=MS</v>
          </cell>
          <cell r="F885">
            <v>1</v>
          </cell>
          <cell r="G885">
            <v>35983</v>
          </cell>
          <cell r="H885">
            <v>240</v>
          </cell>
          <cell r="I885">
            <v>3</v>
          </cell>
          <cell r="J885">
            <v>1</v>
          </cell>
        </row>
        <row r="886">
          <cell r="A886" t="str">
            <v>TDRS</v>
          </cell>
          <cell r="B886" t="str">
            <v>Residential Service</v>
          </cell>
          <cell r="C886">
            <v>30</v>
          </cell>
          <cell r="D886">
            <v>20</v>
          </cell>
          <cell r="E886" t="str">
            <v>R=MS</v>
          </cell>
          <cell r="F886">
            <v>1</v>
          </cell>
          <cell r="G886">
            <v>35829</v>
          </cell>
          <cell r="H886">
            <v>240</v>
          </cell>
          <cell r="I886">
            <v>3</v>
          </cell>
          <cell r="J886">
            <v>1</v>
          </cell>
        </row>
        <row r="887">
          <cell r="A887" t="str">
            <v>TDRS</v>
          </cell>
          <cell r="B887" t="str">
            <v>Residential Service</v>
          </cell>
          <cell r="C887">
            <v>30</v>
          </cell>
          <cell r="D887">
            <v>20</v>
          </cell>
          <cell r="E887" t="str">
            <v>R=AB1</v>
          </cell>
          <cell r="F887">
            <v>1</v>
          </cell>
          <cell r="G887">
            <v>36412</v>
          </cell>
          <cell r="H887">
            <v>240</v>
          </cell>
          <cell r="I887">
            <v>3</v>
          </cell>
          <cell r="J887">
            <v>48</v>
          </cell>
        </row>
        <row r="888">
          <cell r="A888" t="str">
            <v>TDRS</v>
          </cell>
          <cell r="B888" t="str">
            <v>Residential Service</v>
          </cell>
          <cell r="C888">
            <v>30</v>
          </cell>
          <cell r="D888">
            <v>20</v>
          </cell>
          <cell r="E888" t="str">
            <v>R=MS</v>
          </cell>
          <cell r="F888">
            <v>1</v>
          </cell>
          <cell r="G888">
            <v>36374</v>
          </cell>
          <cell r="H888">
            <v>240</v>
          </cell>
          <cell r="I888">
            <v>3</v>
          </cell>
          <cell r="J888">
            <v>4</v>
          </cell>
        </row>
        <row r="889">
          <cell r="A889" t="str">
            <v>TDRS</v>
          </cell>
          <cell r="B889" t="str">
            <v>Residential Service</v>
          </cell>
          <cell r="C889">
            <v>30</v>
          </cell>
          <cell r="D889">
            <v>20</v>
          </cell>
          <cell r="E889" t="str">
            <v>R=AB1</v>
          </cell>
          <cell r="F889">
            <v>1</v>
          </cell>
          <cell r="G889">
            <v>36130</v>
          </cell>
          <cell r="H889">
            <v>240</v>
          </cell>
          <cell r="I889">
            <v>3</v>
          </cell>
          <cell r="J889">
            <v>1</v>
          </cell>
        </row>
        <row r="890">
          <cell r="A890" t="str">
            <v>TDRS</v>
          </cell>
          <cell r="B890" t="str">
            <v>Residential Service</v>
          </cell>
          <cell r="C890">
            <v>30</v>
          </cell>
          <cell r="D890">
            <v>20</v>
          </cell>
          <cell r="E890" t="str">
            <v>R=J5S</v>
          </cell>
          <cell r="F890">
            <v>1</v>
          </cell>
          <cell r="G890">
            <v>36444</v>
          </cell>
          <cell r="H890">
            <v>240</v>
          </cell>
          <cell r="I890">
            <v>3</v>
          </cell>
          <cell r="J890">
            <v>4</v>
          </cell>
        </row>
        <row r="891">
          <cell r="A891" t="str">
            <v>TDRS</v>
          </cell>
          <cell r="B891" t="str">
            <v>Residential Service</v>
          </cell>
          <cell r="C891">
            <v>30</v>
          </cell>
          <cell r="D891">
            <v>20</v>
          </cell>
          <cell r="E891" t="str">
            <v>R=AB1</v>
          </cell>
          <cell r="F891">
            <v>1</v>
          </cell>
          <cell r="G891">
            <v>36434</v>
          </cell>
          <cell r="H891">
            <v>240</v>
          </cell>
          <cell r="I891">
            <v>3</v>
          </cell>
          <cell r="J891">
            <v>1</v>
          </cell>
        </row>
        <row r="892">
          <cell r="A892" t="str">
            <v>TDRS</v>
          </cell>
          <cell r="B892" t="str">
            <v>Residential Service</v>
          </cell>
          <cell r="C892">
            <v>30</v>
          </cell>
          <cell r="D892">
            <v>20</v>
          </cell>
          <cell r="E892" t="str">
            <v>R=MS</v>
          </cell>
          <cell r="F892">
            <v>1</v>
          </cell>
          <cell r="G892">
            <v>35431</v>
          </cell>
          <cell r="H892">
            <v>240</v>
          </cell>
          <cell r="I892">
            <v>3</v>
          </cell>
          <cell r="J892">
            <v>1</v>
          </cell>
        </row>
        <row r="893">
          <cell r="A893" t="str">
            <v>TDRS</v>
          </cell>
          <cell r="B893" t="str">
            <v>Residential Service</v>
          </cell>
          <cell r="C893">
            <v>30</v>
          </cell>
          <cell r="D893">
            <v>20</v>
          </cell>
          <cell r="E893" t="str">
            <v>R=MS</v>
          </cell>
          <cell r="F893">
            <v>1</v>
          </cell>
          <cell r="G893">
            <v>36453</v>
          </cell>
          <cell r="H893">
            <v>240</v>
          </cell>
          <cell r="I893">
            <v>3</v>
          </cell>
          <cell r="J893">
            <v>16</v>
          </cell>
        </row>
        <row r="894">
          <cell r="A894" t="str">
            <v>TDRS</v>
          </cell>
          <cell r="B894" t="str">
            <v>Residential Service</v>
          </cell>
          <cell r="C894">
            <v>30</v>
          </cell>
          <cell r="D894">
            <v>20</v>
          </cell>
          <cell r="E894" t="str">
            <v>R=D5S</v>
          </cell>
          <cell r="F894">
            <v>1</v>
          </cell>
          <cell r="G894">
            <v>33971</v>
          </cell>
          <cell r="H894">
            <v>240</v>
          </cell>
          <cell r="I894">
            <v>3</v>
          </cell>
          <cell r="J894">
            <v>1</v>
          </cell>
        </row>
        <row r="895">
          <cell r="A895" t="str">
            <v>TDRS</v>
          </cell>
          <cell r="B895" t="str">
            <v>Residential Service</v>
          </cell>
          <cell r="C895">
            <v>30</v>
          </cell>
          <cell r="D895">
            <v>20</v>
          </cell>
          <cell r="E895" t="str">
            <v>R=I70S</v>
          </cell>
          <cell r="F895">
            <v>1</v>
          </cell>
          <cell r="G895">
            <v>36525</v>
          </cell>
          <cell r="H895">
            <v>240</v>
          </cell>
          <cell r="I895">
            <v>3</v>
          </cell>
          <cell r="J895">
            <v>1</v>
          </cell>
        </row>
        <row r="896">
          <cell r="A896" t="str">
            <v>TDRS</v>
          </cell>
          <cell r="B896" t="str">
            <v>Residential Service</v>
          </cell>
          <cell r="C896">
            <v>30</v>
          </cell>
          <cell r="D896">
            <v>20</v>
          </cell>
          <cell r="E896" t="str">
            <v>R=AB1</v>
          </cell>
          <cell r="F896">
            <v>1</v>
          </cell>
          <cell r="G896">
            <v>36532</v>
          </cell>
          <cell r="H896">
            <v>240</v>
          </cell>
          <cell r="I896">
            <v>3</v>
          </cell>
          <cell r="J896">
            <v>2</v>
          </cell>
        </row>
        <row r="897">
          <cell r="A897" t="str">
            <v>TDRS</v>
          </cell>
          <cell r="B897" t="str">
            <v>Residential Service</v>
          </cell>
          <cell r="C897">
            <v>30</v>
          </cell>
          <cell r="D897">
            <v>20</v>
          </cell>
          <cell r="E897" t="str">
            <v>R=MX</v>
          </cell>
          <cell r="F897">
            <v>1</v>
          </cell>
          <cell r="G897">
            <v>37688</v>
          </cell>
          <cell r="H897">
            <v>240</v>
          </cell>
          <cell r="I897">
            <v>3</v>
          </cell>
          <cell r="J897">
            <v>1</v>
          </cell>
        </row>
        <row r="898">
          <cell r="A898" t="str">
            <v>TDRS</v>
          </cell>
          <cell r="B898" t="str">
            <v>Residential Service</v>
          </cell>
          <cell r="C898">
            <v>30</v>
          </cell>
          <cell r="D898">
            <v>20</v>
          </cell>
          <cell r="E898" t="str">
            <v>R=AB1</v>
          </cell>
          <cell r="F898">
            <v>1</v>
          </cell>
          <cell r="G898">
            <v>36616</v>
          </cell>
          <cell r="H898">
            <v>240</v>
          </cell>
          <cell r="I898">
            <v>3</v>
          </cell>
          <cell r="J898">
            <v>124</v>
          </cell>
        </row>
        <row r="899">
          <cell r="A899" t="str">
            <v>TDRS</v>
          </cell>
          <cell r="B899" t="str">
            <v>Residential Service</v>
          </cell>
          <cell r="C899">
            <v>30</v>
          </cell>
          <cell r="D899">
            <v>20</v>
          </cell>
          <cell r="E899" t="str">
            <v>R=AB1</v>
          </cell>
          <cell r="F899">
            <v>1</v>
          </cell>
          <cell r="G899">
            <v>36669</v>
          </cell>
          <cell r="H899">
            <v>240</v>
          </cell>
          <cell r="I899">
            <v>3</v>
          </cell>
          <cell r="J899">
            <v>1</v>
          </cell>
        </row>
        <row r="900">
          <cell r="A900" t="str">
            <v>TDRS</v>
          </cell>
          <cell r="B900" t="str">
            <v>Residential Service</v>
          </cell>
          <cell r="C900">
            <v>30</v>
          </cell>
          <cell r="D900">
            <v>20</v>
          </cell>
          <cell r="E900" t="str">
            <v>R=AB1</v>
          </cell>
          <cell r="F900">
            <v>1</v>
          </cell>
          <cell r="G900">
            <v>36670</v>
          </cell>
          <cell r="H900">
            <v>240</v>
          </cell>
          <cell r="I900">
            <v>3</v>
          </cell>
          <cell r="J900">
            <v>1</v>
          </cell>
        </row>
        <row r="901">
          <cell r="A901" t="str">
            <v>TDRS</v>
          </cell>
          <cell r="B901" t="str">
            <v>Residential Service</v>
          </cell>
          <cell r="C901">
            <v>30</v>
          </cell>
          <cell r="D901">
            <v>20</v>
          </cell>
          <cell r="E901" t="str">
            <v>R=AB1</v>
          </cell>
          <cell r="F901">
            <v>1</v>
          </cell>
          <cell r="G901">
            <v>36586</v>
          </cell>
          <cell r="H901">
            <v>240</v>
          </cell>
          <cell r="I901">
            <v>3</v>
          </cell>
          <cell r="J901">
            <v>2</v>
          </cell>
        </row>
        <row r="902">
          <cell r="A902" t="str">
            <v>TDRS</v>
          </cell>
          <cell r="B902" t="str">
            <v>Residential Service</v>
          </cell>
          <cell r="C902">
            <v>30</v>
          </cell>
          <cell r="D902">
            <v>20</v>
          </cell>
          <cell r="E902" t="str">
            <v>R=AB1</v>
          </cell>
          <cell r="F902">
            <v>1</v>
          </cell>
          <cell r="G902">
            <v>36809</v>
          </cell>
          <cell r="H902">
            <v>240</v>
          </cell>
          <cell r="I902">
            <v>3</v>
          </cell>
          <cell r="J902">
            <v>61</v>
          </cell>
        </row>
        <row r="903">
          <cell r="A903" t="str">
            <v>TDRS</v>
          </cell>
          <cell r="B903" t="str">
            <v>Residential Service</v>
          </cell>
          <cell r="C903">
            <v>30</v>
          </cell>
          <cell r="D903">
            <v>20</v>
          </cell>
          <cell r="E903" t="str">
            <v>R=MX</v>
          </cell>
          <cell r="F903">
            <v>1</v>
          </cell>
          <cell r="G903">
            <v>36742</v>
          </cell>
          <cell r="H903">
            <v>240</v>
          </cell>
          <cell r="I903">
            <v>3</v>
          </cell>
          <cell r="J903">
            <v>1</v>
          </cell>
        </row>
        <row r="904">
          <cell r="A904" t="str">
            <v>TDRS</v>
          </cell>
          <cell r="B904" t="str">
            <v>Residential Service</v>
          </cell>
          <cell r="C904">
            <v>30</v>
          </cell>
          <cell r="D904">
            <v>20</v>
          </cell>
          <cell r="E904" t="str">
            <v>R=AB1</v>
          </cell>
          <cell r="F904">
            <v>1</v>
          </cell>
          <cell r="G904">
            <v>36956</v>
          </cell>
          <cell r="H904">
            <v>240</v>
          </cell>
          <cell r="I904">
            <v>3</v>
          </cell>
          <cell r="J904">
            <v>421</v>
          </cell>
        </row>
        <row r="905">
          <cell r="A905" t="str">
            <v>TDRS</v>
          </cell>
          <cell r="B905" t="str">
            <v>Residential Service</v>
          </cell>
          <cell r="C905">
            <v>30</v>
          </cell>
          <cell r="D905">
            <v>20</v>
          </cell>
          <cell r="E905" t="str">
            <v>R=AB1</v>
          </cell>
          <cell r="F905">
            <v>1</v>
          </cell>
          <cell r="G905">
            <v>37095</v>
          </cell>
          <cell r="H905">
            <v>240</v>
          </cell>
          <cell r="I905">
            <v>3</v>
          </cell>
          <cell r="J905">
            <v>2</v>
          </cell>
        </row>
        <row r="906">
          <cell r="A906" t="str">
            <v>TDRS</v>
          </cell>
          <cell r="B906" t="str">
            <v>Residential Service</v>
          </cell>
          <cell r="C906">
            <v>30</v>
          </cell>
          <cell r="D906">
            <v>20</v>
          </cell>
          <cell r="E906" t="str">
            <v>R=AB1</v>
          </cell>
          <cell r="F906">
            <v>1</v>
          </cell>
          <cell r="G906">
            <v>37110</v>
          </cell>
          <cell r="H906">
            <v>240</v>
          </cell>
          <cell r="I906">
            <v>3</v>
          </cell>
          <cell r="J906">
            <v>135</v>
          </cell>
        </row>
        <row r="907">
          <cell r="A907" t="str">
            <v>TDRS</v>
          </cell>
          <cell r="B907" t="str">
            <v>Residential Service</v>
          </cell>
          <cell r="C907">
            <v>30</v>
          </cell>
          <cell r="D907">
            <v>20</v>
          </cell>
          <cell r="E907" t="str">
            <v>R=AB1</v>
          </cell>
          <cell r="F907">
            <v>1</v>
          </cell>
          <cell r="G907">
            <v>38657</v>
          </cell>
          <cell r="H907">
            <v>240</v>
          </cell>
          <cell r="I907">
            <v>3</v>
          </cell>
          <cell r="J907">
            <v>234</v>
          </cell>
        </row>
        <row r="908">
          <cell r="A908" t="str">
            <v>TDRS</v>
          </cell>
          <cell r="B908" t="str">
            <v>Residential Service</v>
          </cell>
          <cell r="C908">
            <v>30</v>
          </cell>
          <cell r="D908">
            <v>20</v>
          </cell>
          <cell r="E908" t="str">
            <v>R=AB1</v>
          </cell>
          <cell r="F908">
            <v>1</v>
          </cell>
          <cell r="G908">
            <v>38782</v>
          </cell>
          <cell r="H908">
            <v>240</v>
          </cell>
          <cell r="I908">
            <v>3</v>
          </cell>
          <cell r="J908">
            <v>381</v>
          </cell>
        </row>
        <row r="909">
          <cell r="A909" t="str">
            <v>TDRS</v>
          </cell>
          <cell r="B909" t="str">
            <v>Residential Service</v>
          </cell>
          <cell r="C909">
            <v>30</v>
          </cell>
          <cell r="D909">
            <v>20</v>
          </cell>
          <cell r="E909" t="str">
            <v>A=C1SR</v>
          </cell>
          <cell r="F909">
            <v>1</v>
          </cell>
          <cell r="G909">
            <v>38896</v>
          </cell>
          <cell r="H909">
            <v>240</v>
          </cell>
          <cell r="I909">
            <v>3</v>
          </cell>
          <cell r="J909">
            <v>12</v>
          </cell>
        </row>
        <row r="910">
          <cell r="A910" t="str">
            <v>TDRS</v>
          </cell>
          <cell r="B910" t="str">
            <v>Residential Service</v>
          </cell>
          <cell r="C910">
            <v>30</v>
          </cell>
          <cell r="D910">
            <v>20</v>
          </cell>
          <cell r="E910" t="str">
            <v>R=AB1</v>
          </cell>
          <cell r="F910">
            <v>1</v>
          </cell>
          <cell r="G910">
            <v>39238</v>
          </cell>
          <cell r="H910">
            <v>240</v>
          </cell>
          <cell r="I910">
            <v>3</v>
          </cell>
          <cell r="J910">
            <v>70</v>
          </cell>
        </row>
        <row r="911">
          <cell r="A911" t="str">
            <v>TDRS</v>
          </cell>
          <cell r="B911" t="str">
            <v>Residential Service</v>
          </cell>
          <cell r="C911">
            <v>30</v>
          </cell>
          <cell r="D911">
            <v>20</v>
          </cell>
          <cell r="E911" t="str">
            <v>A=ALF</v>
          </cell>
          <cell r="F911">
            <v>1</v>
          </cell>
          <cell r="G911">
            <v>39454</v>
          </cell>
          <cell r="H911">
            <v>240</v>
          </cell>
          <cell r="I911">
            <v>3</v>
          </cell>
          <cell r="J911">
            <v>673</v>
          </cell>
        </row>
        <row r="912">
          <cell r="A912" t="str">
            <v>TDRS</v>
          </cell>
          <cell r="B912" t="str">
            <v>Residential Service</v>
          </cell>
          <cell r="C912">
            <v>30</v>
          </cell>
          <cell r="D912">
            <v>20</v>
          </cell>
          <cell r="E912" t="str">
            <v>R=MX</v>
          </cell>
          <cell r="F912">
            <v>1</v>
          </cell>
          <cell r="G912">
            <v>39694</v>
          </cell>
          <cell r="H912">
            <v>240</v>
          </cell>
          <cell r="I912">
            <v>3</v>
          </cell>
          <cell r="J912">
            <v>309</v>
          </cell>
        </row>
        <row r="913">
          <cell r="A913" t="str">
            <v>TDRS</v>
          </cell>
          <cell r="B913" t="str">
            <v>Residential Service</v>
          </cell>
          <cell r="C913">
            <v>30</v>
          </cell>
          <cell r="D913">
            <v>20</v>
          </cell>
          <cell r="E913" t="str">
            <v>R=MX</v>
          </cell>
          <cell r="F913">
            <v>1</v>
          </cell>
          <cell r="G913">
            <v>39723</v>
          </cell>
          <cell r="H913">
            <v>240</v>
          </cell>
          <cell r="I913">
            <v>3</v>
          </cell>
          <cell r="J913">
            <v>155</v>
          </cell>
        </row>
        <row r="914">
          <cell r="A914" t="str">
            <v>TDRS</v>
          </cell>
          <cell r="B914" t="str">
            <v>Residential Service</v>
          </cell>
          <cell r="C914">
            <v>30</v>
          </cell>
          <cell r="D914">
            <v>20</v>
          </cell>
          <cell r="E914" t="str">
            <v>S=I210+CE</v>
          </cell>
          <cell r="F914">
            <v>1</v>
          </cell>
          <cell r="G914">
            <v>39983</v>
          </cell>
          <cell r="H914">
            <v>240</v>
          </cell>
          <cell r="I914">
            <v>3</v>
          </cell>
          <cell r="J914">
            <v>783</v>
          </cell>
        </row>
        <row r="915">
          <cell r="A915" t="str">
            <v>TDRS</v>
          </cell>
          <cell r="B915" t="str">
            <v>Residential Service</v>
          </cell>
          <cell r="C915">
            <v>30</v>
          </cell>
          <cell r="D915">
            <v>20</v>
          </cell>
          <cell r="E915" t="str">
            <v>S=I210+CE</v>
          </cell>
          <cell r="F915">
            <v>1</v>
          </cell>
          <cell r="G915">
            <v>40016</v>
          </cell>
          <cell r="H915">
            <v>240</v>
          </cell>
          <cell r="I915">
            <v>3</v>
          </cell>
          <cell r="J915">
            <v>104</v>
          </cell>
        </row>
        <row r="916">
          <cell r="A916" t="str">
            <v>TDRS</v>
          </cell>
          <cell r="B916" t="str">
            <v>Residential Service</v>
          </cell>
          <cell r="C916">
            <v>30</v>
          </cell>
          <cell r="D916">
            <v>20</v>
          </cell>
          <cell r="E916" t="str">
            <v>S=I210+CE</v>
          </cell>
          <cell r="F916">
            <v>1</v>
          </cell>
          <cell r="G916">
            <v>40158</v>
          </cell>
          <cell r="H916">
            <v>240</v>
          </cell>
          <cell r="I916">
            <v>3</v>
          </cell>
          <cell r="J916">
            <v>218</v>
          </cell>
        </row>
        <row r="917">
          <cell r="A917" t="str">
            <v>TDRS</v>
          </cell>
          <cell r="B917" t="str">
            <v>Residential Service</v>
          </cell>
          <cell r="C917">
            <v>30</v>
          </cell>
          <cell r="D917">
            <v>34</v>
          </cell>
          <cell r="E917" t="str">
            <v>S=I210+CE</v>
          </cell>
          <cell r="F917">
            <v>1</v>
          </cell>
          <cell r="G917">
            <v>40158</v>
          </cell>
          <cell r="H917">
            <v>240</v>
          </cell>
          <cell r="I917">
            <v>3</v>
          </cell>
          <cell r="J917">
            <v>1</v>
          </cell>
        </row>
        <row r="918">
          <cell r="A918" t="str">
            <v>TDRS</v>
          </cell>
          <cell r="B918" t="str">
            <v>Residential Service</v>
          </cell>
          <cell r="C918">
            <v>30</v>
          </cell>
          <cell r="D918">
            <v>20</v>
          </cell>
          <cell r="E918" t="str">
            <v>R=J5S</v>
          </cell>
          <cell r="F918">
            <v>1</v>
          </cell>
          <cell r="H918">
            <v>240</v>
          </cell>
          <cell r="I918">
            <v>3</v>
          </cell>
          <cell r="J918">
            <v>8223</v>
          </cell>
        </row>
        <row r="919">
          <cell r="A919" t="str">
            <v>TDRS</v>
          </cell>
          <cell r="B919" t="str">
            <v>Residential Service</v>
          </cell>
          <cell r="C919">
            <v>30</v>
          </cell>
          <cell r="D919">
            <v>20</v>
          </cell>
          <cell r="E919" t="str">
            <v>R=J5S</v>
          </cell>
          <cell r="F919">
            <v>1</v>
          </cell>
          <cell r="H919">
            <v>240</v>
          </cell>
          <cell r="I919">
            <v>3</v>
          </cell>
          <cell r="J919">
            <v>1192</v>
          </cell>
        </row>
        <row r="920">
          <cell r="A920" t="str">
            <v>TDRS</v>
          </cell>
          <cell r="B920" t="str">
            <v>Residential Service</v>
          </cell>
          <cell r="C920">
            <v>30</v>
          </cell>
          <cell r="D920">
            <v>20</v>
          </cell>
          <cell r="E920" t="str">
            <v>R=AB1</v>
          </cell>
          <cell r="F920">
            <v>1</v>
          </cell>
          <cell r="H920">
            <v>240</v>
          </cell>
          <cell r="I920">
            <v>3</v>
          </cell>
          <cell r="J920">
            <v>41</v>
          </cell>
        </row>
        <row r="921">
          <cell r="A921" t="str">
            <v>TDRS</v>
          </cell>
          <cell r="B921" t="str">
            <v>Residential Service</v>
          </cell>
          <cell r="C921">
            <v>30</v>
          </cell>
          <cell r="D921">
            <v>20</v>
          </cell>
          <cell r="E921" t="str">
            <v>R=J5S</v>
          </cell>
          <cell r="F921">
            <v>1</v>
          </cell>
          <cell r="H921">
            <v>240</v>
          </cell>
          <cell r="I921">
            <v>3</v>
          </cell>
          <cell r="J921">
            <v>14</v>
          </cell>
        </row>
        <row r="922">
          <cell r="A922" t="str">
            <v>TDRS</v>
          </cell>
          <cell r="B922" t="str">
            <v>Residential Service</v>
          </cell>
          <cell r="C922">
            <v>30</v>
          </cell>
          <cell r="D922">
            <v>20</v>
          </cell>
          <cell r="E922" t="str">
            <v>R=MS</v>
          </cell>
          <cell r="F922">
            <v>1</v>
          </cell>
          <cell r="H922">
            <v>240</v>
          </cell>
          <cell r="I922">
            <v>3</v>
          </cell>
          <cell r="J922">
            <v>33</v>
          </cell>
        </row>
        <row r="923">
          <cell r="A923" t="str">
            <v>TDRS</v>
          </cell>
          <cell r="B923" t="str">
            <v>Residential Service</v>
          </cell>
          <cell r="C923">
            <v>30</v>
          </cell>
          <cell r="D923">
            <v>20</v>
          </cell>
          <cell r="E923" t="str">
            <v>R=I60S</v>
          </cell>
          <cell r="F923">
            <v>1</v>
          </cell>
          <cell r="H923">
            <v>240</v>
          </cell>
          <cell r="I923">
            <v>3</v>
          </cell>
          <cell r="J923">
            <v>59</v>
          </cell>
        </row>
        <row r="924">
          <cell r="A924" t="str">
            <v>TDRS</v>
          </cell>
          <cell r="B924" t="str">
            <v>Residential Service</v>
          </cell>
          <cell r="C924">
            <v>30</v>
          </cell>
          <cell r="D924">
            <v>20</v>
          </cell>
          <cell r="E924" t="str">
            <v>R=TQS</v>
          </cell>
          <cell r="F924">
            <v>1</v>
          </cell>
          <cell r="H924">
            <v>0</v>
          </cell>
          <cell r="I924">
            <v>0</v>
          </cell>
          <cell r="J924">
            <v>1</v>
          </cell>
        </row>
        <row r="925">
          <cell r="A925" t="str">
            <v>TDRS</v>
          </cell>
          <cell r="B925" t="str">
            <v>Residential Service</v>
          </cell>
          <cell r="C925">
            <v>30</v>
          </cell>
          <cell r="D925">
            <v>20</v>
          </cell>
          <cell r="E925" t="str">
            <v>R=D5S</v>
          </cell>
          <cell r="F925">
            <v>1</v>
          </cell>
          <cell r="H925">
            <v>240</v>
          </cell>
          <cell r="I925">
            <v>3</v>
          </cell>
          <cell r="J925">
            <v>1</v>
          </cell>
        </row>
        <row r="926">
          <cell r="A926" t="str">
            <v>RSDC</v>
          </cell>
          <cell r="B926" t="str">
            <v>Residential Service</v>
          </cell>
          <cell r="C926">
            <v>30</v>
          </cell>
          <cell r="D926">
            <v>20</v>
          </cell>
          <cell r="E926" t="str">
            <v>R=I70S</v>
          </cell>
          <cell r="F926">
            <v>1</v>
          </cell>
          <cell r="H926">
            <v>240</v>
          </cell>
          <cell r="I926">
            <v>3</v>
          </cell>
          <cell r="J926">
            <v>1</v>
          </cell>
        </row>
        <row r="927">
          <cell r="A927" t="str">
            <v>TDRS</v>
          </cell>
          <cell r="B927" t="str">
            <v>Residential Service</v>
          </cell>
          <cell r="C927">
            <v>30</v>
          </cell>
          <cell r="D927">
            <v>20</v>
          </cell>
          <cell r="E927" t="str">
            <v>R=AB1</v>
          </cell>
          <cell r="F927">
            <v>1</v>
          </cell>
          <cell r="G927">
            <v>37896</v>
          </cell>
          <cell r="H927">
            <v>240</v>
          </cell>
          <cell r="I927">
            <v>3</v>
          </cell>
          <cell r="J927">
            <v>320</v>
          </cell>
        </row>
        <row r="928">
          <cell r="A928" t="str">
            <v>TDRS</v>
          </cell>
          <cell r="B928" t="str">
            <v>Residential Service</v>
          </cell>
          <cell r="C928">
            <v>30</v>
          </cell>
          <cell r="D928">
            <v>20</v>
          </cell>
          <cell r="E928" t="str">
            <v>R=AB1</v>
          </cell>
          <cell r="F928">
            <v>1</v>
          </cell>
          <cell r="G928">
            <v>38383</v>
          </cell>
          <cell r="H928">
            <v>240</v>
          </cell>
          <cell r="I928">
            <v>3</v>
          </cell>
          <cell r="J928">
            <v>43</v>
          </cell>
        </row>
        <row r="929">
          <cell r="A929" t="str">
            <v>TDRS</v>
          </cell>
          <cell r="B929" t="str">
            <v>Residential Service</v>
          </cell>
          <cell r="C929">
            <v>30</v>
          </cell>
          <cell r="D929">
            <v>20</v>
          </cell>
          <cell r="E929" t="str">
            <v>R=AB1</v>
          </cell>
          <cell r="F929">
            <v>1</v>
          </cell>
          <cell r="G929">
            <v>37963</v>
          </cell>
          <cell r="H929">
            <v>240</v>
          </cell>
          <cell r="I929">
            <v>3</v>
          </cell>
          <cell r="J929">
            <v>173</v>
          </cell>
        </row>
        <row r="930">
          <cell r="A930" t="str">
            <v>TDRS</v>
          </cell>
          <cell r="B930" t="str">
            <v>Residential Service</v>
          </cell>
          <cell r="C930">
            <v>30</v>
          </cell>
          <cell r="D930">
            <v>20</v>
          </cell>
          <cell r="E930" t="str">
            <v>R=AB1</v>
          </cell>
          <cell r="F930">
            <v>1</v>
          </cell>
          <cell r="G930">
            <v>38195</v>
          </cell>
          <cell r="H930">
            <v>240</v>
          </cell>
          <cell r="I930">
            <v>3</v>
          </cell>
          <cell r="J930">
            <v>27</v>
          </cell>
        </row>
        <row r="931">
          <cell r="A931" t="str">
            <v>TDRS</v>
          </cell>
          <cell r="B931" t="str">
            <v>Residential Service</v>
          </cell>
          <cell r="C931">
            <v>30</v>
          </cell>
          <cell r="D931">
            <v>20</v>
          </cell>
          <cell r="E931" t="str">
            <v>R=D5S</v>
          </cell>
          <cell r="F931">
            <v>1</v>
          </cell>
          <cell r="H931">
            <v>240</v>
          </cell>
          <cell r="I931">
            <v>2</v>
          </cell>
          <cell r="J931">
            <v>1</v>
          </cell>
        </row>
        <row r="932">
          <cell r="A932" t="str">
            <v>TDRS</v>
          </cell>
          <cell r="B932" t="str">
            <v>Residential Service</v>
          </cell>
          <cell r="C932">
            <v>30</v>
          </cell>
          <cell r="D932">
            <v>20</v>
          </cell>
          <cell r="E932" t="str">
            <v>R=D2S</v>
          </cell>
          <cell r="F932">
            <v>1</v>
          </cell>
          <cell r="H932">
            <v>240</v>
          </cell>
          <cell r="I932">
            <v>3</v>
          </cell>
          <cell r="J932">
            <v>3</v>
          </cell>
        </row>
        <row r="933">
          <cell r="A933" t="str">
            <v>TDRS</v>
          </cell>
          <cell r="B933" t="str">
            <v>Residential Service</v>
          </cell>
          <cell r="C933">
            <v>30</v>
          </cell>
          <cell r="D933">
            <v>20</v>
          </cell>
          <cell r="E933" t="str">
            <v>R=AB1</v>
          </cell>
          <cell r="F933">
            <v>1</v>
          </cell>
          <cell r="H933">
            <v>240</v>
          </cell>
          <cell r="I933">
            <v>3</v>
          </cell>
          <cell r="J933">
            <v>8</v>
          </cell>
        </row>
        <row r="934">
          <cell r="A934" t="str">
            <v>TDRS</v>
          </cell>
          <cell r="B934" t="str">
            <v>Residential Service</v>
          </cell>
          <cell r="C934">
            <v>30</v>
          </cell>
          <cell r="D934">
            <v>20</v>
          </cell>
          <cell r="E934" t="str">
            <v>R=I70S</v>
          </cell>
          <cell r="F934">
            <v>1</v>
          </cell>
          <cell r="H934">
            <v>240</v>
          </cell>
          <cell r="I934">
            <v>3</v>
          </cell>
          <cell r="J934">
            <v>3</v>
          </cell>
        </row>
        <row r="935">
          <cell r="A935" t="str">
            <v>TDRS</v>
          </cell>
          <cell r="B935" t="str">
            <v>Residential Service</v>
          </cell>
          <cell r="C935">
            <v>30</v>
          </cell>
          <cell r="D935">
            <v>20</v>
          </cell>
          <cell r="E935" t="str">
            <v>R=J4S</v>
          </cell>
          <cell r="F935">
            <v>1</v>
          </cell>
          <cell r="G935">
            <v>36404</v>
          </cell>
          <cell r="H935">
            <v>240</v>
          </cell>
          <cell r="I935">
            <v>3</v>
          </cell>
          <cell r="J935">
            <v>7</v>
          </cell>
        </row>
        <row r="936">
          <cell r="A936" t="str">
            <v>TDRS</v>
          </cell>
          <cell r="B936" t="str">
            <v>Residential Service</v>
          </cell>
          <cell r="C936">
            <v>30</v>
          </cell>
          <cell r="D936">
            <v>20</v>
          </cell>
          <cell r="E936" t="str">
            <v>R=AB1</v>
          </cell>
          <cell r="F936">
            <v>1</v>
          </cell>
          <cell r="G936">
            <v>35498</v>
          </cell>
          <cell r="H936">
            <v>240</v>
          </cell>
          <cell r="I936">
            <v>3</v>
          </cell>
          <cell r="J936">
            <v>1</v>
          </cell>
        </row>
        <row r="937">
          <cell r="A937" t="str">
            <v>TDRS</v>
          </cell>
          <cell r="B937" t="str">
            <v>Residential Service</v>
          </cell>
          <cell r="C937">
            <v>30</v>
          </cell>
          <cell r="D937">
            <v>20</v>
          </cell>
          <cell r="E937" t="str">
            <v>R=AB1</v>
          </cell>
          <cell r="F937">
            <v>1</v>
          </cell>
          <cell r="G937">
            <v>35796</v>
          </cell>
          <cell r="H937">
            <v>240</v>
          </cell>
          <cell r="I937">
            <v>3</v>
          </cell>
          <cell r="J937">
            <v>33</v>
          </cell>
        </row>
        <row r="938">
          <cell r="A938" t="str">
            <v>TDRS</v>
          </cell>
          <cell r="B938" t="str">
            <v>Residential Service</v>
          </cell>
          <cell r="C938">
            <v>30</v>
          </cell>
          <cell r="D938">
            <v>20</v>
          </cell>
          <cell r="E938" t="str">
            <v>R=I70S</v>
          </cell>
          <cell r="F938">
            <v>1</v>
          </cell>
          <cell r="G938">
            <v>34335</v>
          </cell>
          <cell r="H938">
            <v>240</v>
          </cell>
          <cell r="I938">
            <v>3</v>
          </cell>
          <cell r="J938">
            <v>1</v>
          </cell>
        </row>
        <row r="939">
          <cell r="A939" t="str">
            <v>TDRS</v>
          </cell>
          <cell r="B939" t="str">
            <v>Residential Service</v>
          </cell>
          <cell r="C939">
            <v>30</v>
          </cell>
          <cell r="D939">
            <v>20</v>
          </cell>
          <cell r="E939" t="str">
            <v>R=J4S</v>
          </cell>
          <cell r="F939">
            <v>1</v>
          </cell>
          <cell r="G939">
            <v>29587</v>
          </cell>
          <cell r="H939">
            <v>240</v>
          </cell>
          <cell r="I939">
            <v>3</v>
          </cell>
          <cell r="J939">
            <v>1</v>
          </cell>
        </row>
        <row r="940">
          <cell r="A940" t="str">
            <v>TDRS</v>
          </cell>
          <cell r="B940" t="str">
            <v>Residential Service</v>
          </cell>
          <cell r="C940">
            <v>30</v>
          </cell>
          <cell r="D940">
            <v>20</v>
          </cell>
          <cell r="E940" t="str">
            <v>R=AB1</v>
          </cell>
          <cell r="F940">
            <v>1</v>
          </cell>
          <cell r="G940">
            <v>36162</v>
          </cell>
          <cell r="H940">
            <v>240</v>
          </cell>
          <cell r="I940">
            <v>3</v>
          </cell>
          <cell r="J940">
            <v>2</v>
          </cell>
        </row>
        <row r="941">
          <cell r="A941" t="str">
            <v>TDRS</v>
          </cell>
          <cell r="B941" t="str">
            <v>Residential Service</v>
          </cell>
          <cell r="C941">
            <v>30</v>
          </cell>
          <cell r="D941">
            <v>20</v>
          </cell>
          <cell r="E941" t="str">
            <v>R=AB1</v>
          </cell>
          <cell r="F941">
            <v>1</v>
          </cell>
          <cell r="G941">
            <v>36161</v>
          </cell>
          <cell r="H941">
            <v>240</v>
          </cell>
          <cell r="I941">
            <v>3</v>
          </cell>
          <cell r="J941">
            <v>13</v>
          </cell>
        </row>
        <row r="942">
          <cell r="A942" t="str">
            <v>TDRS</v>
          </cell>
          <cell r="B942" t="str">
            <v>Residential Service</v>
          </cell>
          <cell r="C942">
            <v>30</v>
          </cell>
          <cell r="D942">
            <v>20</v>
          </cell>
          <cell r="E942" t="str">
            <v>R=MX</v>
          </cell>
          <cell r="F942">
            <v>1</v>
          </cell>
          <cell r="G942">
            <v>35949</v>
          </cell>
          <cell r="H942">
            <v>240</v>
          </cell>
          <cell r="I942">
            <v>3</v>
          </cell>
          <cell r="J942">
            <v>1</v>
          </cell>
        </row>
        <row r="943">
          <cell r="A943" t="str">
            <v>TDRS</v>
          </cell>
          <cell r="B943" t="str">
            <v>Residential Service</v>
          </cell>
          <cell r="C943">
            <v>30</v>
          </cell>
          <cell r="D943">
            <v>20</v>
          </cell>
          <cell r="E943" t="str">
            <v>R=D5S</v>
          </cell>
          <cell r="F943">
            <v>1</v>
          </cell>
          <cell r="G943">
            <v>36161</v>
          </cell>
          <cell r="H943">
            <v>240</v>
          </cell>
          <cell r="I943">
            <v>3</v>
          </cell>
          <cell r="J943">
            <v>1</v>
          </cell>
        </row>
        <row r="944">
          <cell r="A944" t="str">
            <v>TDRS</v>
          </cell>
          <cell r="B944" t="str">
            <v>Residential Service</v>
          </cell>
          <cell r="C944">
            <v>30</v>
          </cell>
          <cell r="D944">
            <v>20</v>
          </cell>
          <cell r="E944" t="str">
            <v>R=AB1</v>
          </cell>
          <cell r="F944">
            <v>1</v>
          </cell>
          <cell r="G944">
            <v>36054</v>
          </cell>
          <cell r="H944">
            <v>240</v>
          </cell>
          <cell r="I944">
            <v>3</v>
          </cell>
          <cell r="J944">
            <v>6</v>
          </cell>
        </row>
        <row r="945">
          <cell r="A945" t="str">
            <v>TDRS</v>
          </cell>
          <cell r="B945" t="str">
            <v>Residential Service</v>
          </cell>
          <cell r="C945">
            <v>30</v>
          </cell>
          <cell r="D945">
            <v>20</v>
          </cell>
          <cell r="E945" t="str">
            <v>R=D4S</v>
          </cell>
          <cell r="F945">
            <v>1</v>
          </cell>
          <cell r="G945">
            <v>36404</v>
          </cell>
          <cell r="H945">
            <v>240</v>
          </cell>
          <cell r="I945">
            <v>3</v>
          </cell>
          <cell r="J945">
            <v>4</v>
          </cell>
        </row>
        <row r="946">
          <cell r="A946" t="str">
            <v>TDRS</v>
          </cell>
          <cell r="B946" t="str">
            <v>Residential Service</v>
          </cell>
          <cell r="C946">
            <v>30</v>
          </cell>
          <cell r="D946">
            <v>20</v>
          </cell>
          <cell r="E946" t="str">
            <v>R=AB1</v>
          </cell>
          <cell r="F946">
            <v>1</v>
          </cell>
          <cell r="H946">
            <v>240</v>
          </cell>
          <cell r="I946">
            <v>3</v>
          </cell>
          <cell r="J946">
            <v>71</v>
          </cell>
        </row>
        <row r="947">
          <cell r="A947" t="str">
            <v>TDRS</v>
          </cell>
          <cell r="B947" t="str">
            <v>Residential Service</v>
          </cell>
          <cell r="C947">
            <v>30</v>
          </cell>
          <cell r="D947">
            <v>20</v>
          </cell>
          <cell r="E947" t="str">
            <v>R=D5S</v>
          </cell>
          <cell r="F947">
            <v>1</v>
          </cell>
          <cell r="G947">
            <v>31414</v>
          </cell>
          <cell r="H947">
            <v>240</v>
          </cell>
          <cell r="I947">
            <v>3</v>
          </cell>
          <cell r="J947">
            <v>1</v>
          </cell>
        </row>
        <row r="948">
          <cell r="A948" t="str">
            <v>TDRS</v>
          </cell>
          <cell r="B948" t="str">
            <v>Residential Service</v>
          </cell>
          <cell r="C948">
            <v>30</v>
          </cell>
          <cell r="D948">
            <v>20</v>
          </cell>
          <cell r="E948" t="str">
            <v>R=J4S</v>
          </cell>
          <cell r="F948">
            <v>1</v>
          </cell>
          <cell r="G948">
            <v>36130</v>
          </cell>
          <cell r="H948">
            <v>240</v>
          </cell>
          <cell r="I948">
            <v>3</v>
          </cell>
          <cell r="J948">
            <v>1</v>
          </cell>
        </row>
        <row r="949">
          <cell r="A949" t="str">
            <v>TDRS</v>
          </cell>
          <cell r="B949" t="str">
            <v>Residential Service</v>
          </cell>
          <cell r="C949">
            <v>30</v>
          </cell>
          <cell r="D949">
            <v>20</v>
          </cell>
          <cell r="E949" t="str">
            <v>R=J4S</v>
          </cell>
          <cell r="F949">
            <v>1</v>
          </cell>
          <cell r="G949">
            <v>36433</v>
          </cell>
          <cell r="H949">
            <v>240</v>
          </cell>
          <cell r="I949">
            <v>3</v>
          </cell>
          <cell r="J949">
            <v>2</v>
          </cell>
        </row>
        <row r="950">
          <cell r="A950" t="str">
            <v>TDRS</v>
          </cell>
          <cell r="B950" t="str">
            <v>Residential Service</v>
          </cell>
          <cell r="C950">
            <v>30</v>
          </cell>
          <cell r="D950">
            <v>20</v>
          </cell>
          <cell r="E950" t="str">
            <v>R=I70S</v>
          </cell>
          <cell r="F950">
            <v>1</v>
          </cell>
          <cell r="G950">
            <v>36437</v>
          </cell>
          <cell r="H950">
            <v>240</v>
          </cell>
          <cell r="I950">
            <v>3</v>
          </cell>
          <cell r="J950">
            <v>1</v>
          </cell>
        </row>
        <row r="951">
          <cell r="A951" t="str">
            <v>TDRS</v>
          </cell>
          <cell r="B951" t="str">
            <v>Residential Service</v>
          </cell>
          <cell r="C951">
            <v>30</v>
          </cell>
          <cell r="D951">
            <v>20</v>
          </cell>
          <cell r="E951" t="str">
            <v>R=AB1</v>
          </cell>
          <cell r="F951">
            <v>1</v>
          </cell>
          <cell r="G951">
            <v>36440</v>
          </cell>
          <cell r="H951">
            <v>240</v>
          </cell>
          <cell r="I951">
            <v>3</v>
          </cell>
          <cell r="J951">
            <v>61</v>
          </cell>
        </row>
        <row r="952">
          <cell r="A952" t="str">
            <v>TDRS</v>
          </cell>
          <cell r="B952" t="str">
            <v>Residential Service</v>
          </cell>
          <cell r="C952">
            <v>30</v>
          </cell>
          <cell r="D952">
            <v>20</v>
          </cell>
          <cell r="E952" t="str">
            <v>R=D4S</v>
          </cell>
          <cell r="F952">
            <v>1</v>
          </cell>
          <cell r="G952">
            <v>36445</v>
          </cell>
          <cell r="H952">
            <v>240</v>
          </cell>
          <cell r="I952">
            <v>3</v>
          </cell>
          <cell r="J952">
            <v>6</v>
          </cell>
        </row>
        <row r="953">
          <cell r="A953" t="str">
            <v>TDRS</v>
          </cell>
          <cell r="B953" t="str">
            <v>Residential Service</v>
          </cell>
          <cell r="C953">
            <v>30</v>
          </cell>
          <cell r="D953">
            <v>20</v>
          </cell>
          <cell r="E953" t="str">
            <v>R=MS</v>
          </cell>
          <cell r="F953">
            <v>1</v>
          </cell>
          <cell r="G953">
            <v>36476</v>
          </cell>
          <cell r="H953">
            <v>240</v>
          </cell>
          <cell r="I953">
            <v>3</v>
          </cell>
          <cell r="J953">
            <v>3</v>
          </cell>
        </row>
        <row r="954">
          <cell r="A954" t="str">
            <v>TDRS</v>
          </cell>
          <cell r="B954" t="str">
            <v>Residential Service</v>
          </cell>
          <cell r="C954">
            <v>30</v>
          </cell>
          <cell r="D954">
            <v>20</v>
          </cell>
          <cell r="E954" t="str">
            <v>R=J5S</v>
          </cell>
          <cell r="F954">
            <v>1</v>
          </cell>
          <cell r="G954">
            <v>36482</v>
          </cell>
          <cell r="H954">
            <v>240</v>
          </cell>
          <cell r="I954">
            <v>3</v>
          </cell>
          <cell r="J954">
            <v>3</v>
          </cell>
        </row>
        <row r="955">
          <cell r="A955" t="str">
            <v>TDRS</v>
          </cell>
          <cell r="B955" t="str">
            <v>Residential Service</v>
          </cell>
          <cell r="C955">
            <v>30</v>
          </cell>
          <cell r="D955">
            <v>20</v>
          </cell>
          <cell r="E955" t="str">
            <v>R=MX</v>
          </cell>
          <cell r="F955">
            <v>1</v>
          </cell>
          <cell r="G955">
            <v>36161</v>
          </cell>
          <cell r="H955">
            <v>240</v>
          </cell>
          <cell r="I955">
            <v>3</v>
          </cell>
          <cell r="J955">
            <v>1</v>
          </cell>
        </row>
        <row r="956">
          <cell r="A956" t="str">
            <v>TDRS</v>
          </cell>
          <cell r="B956" t="str">
            <v>Residential Service</v>
          </cell>
          <cell r="C956">
            <v>30</v>
          </cell>
          <cell r="D956">
            <v>20</v>
          </cell>
          <cell r="E956" t="str">
            <v>R=AB1</v>
          </cell>
          <cell r="F956">
            <v>1</v>
          </cell>
          <cell r="G956">
            <v>36503</v>
          </cell>
          <cell r="H956">
            <v>240</v>
          </cell>
          <cell r="I956">
            <v>3</v>
          </cell>
          <cell r="J956">
            <v>110</v>
          </cell>
        </row>
        <row r="957">
          <cell r="A957" t="str">
            <v>TDRS</v>
          </cell>
          <cell r="B957" t="str">
            <v>Residential Service</v>
          </cell>
          <cell r="C957">
            <v>30</v>
          </cell>
          <cell r="D957">
            <v>20</v>
          </cell>
          <cell r="E957" t="str">
            <v>R=J4S</v>
          </cell>
          <cell r="F957">
            <v>1</v>
          </cell>
          <cell r="G957">
            <v>36405</v>
          </cell>
          <cell r="H957">
            <v>240</v>
          </cell>
          <cell r="I957">
            <v>3</v>
          </cell>
          <cell r="J957">
            <v>1</v>
          </cell>
        </row>
        <row r="958">
          <cell r="A958" t="str">
            <v>TDRS</v>
          </cell>
          <cell r="B958" t="str">
            <v>Residential Service</v>
          </cell>
          <cell r="C958">
            <v>30</v>
          </cell>
          <cell r="D958">
            <v>20</v>
          </cell>
          <cell r="E958" t="str">
            <v>R=J4ES</v>
          </cell>
          <cell r="F958">
            <v>1</v>
          </cell>
          <cell r="G958">
            <v>36411</v>
          </cell>
          <cell r="H958">
            <v>240</v>
          </cell>
          <cell r="I958">
            <v>3</v>
          </cell>
          <cell r="J958">
            <v>2</v>
          </cell>
        </row>
        <row r="959">
          <cell r="A959" t="str">
            <v>TDRS</v>
          </cell>
          <cell r="B959" t="str">
            <v>Residential Service</v>
          </cell>
          <cell r="C959">
            <v>30</v>
          </cell>
          <cell r="D959">
            <v>20</v>
          </cell>
          <cell r="E959" t="str">
            <v>R=MS</v>
          </cell>
          <cell r="F959">
            <v>1</v>
          </cell>
          <cell r="G959">
            <v>36525</v>
          </cell>
          <cell r="H959">
            <v>240</v>
          </cell>
          <cell r="I959">
            <v>3</v>
          </cell>
          <cell r="J959">
            <v>1</v>
          </cell>
        </row>
        <row r="960">
          <cell r="A960" t="str">
            <v>TDRS</v>
          </cell>
          <cell r="B960" t="str">
            <v>Residential Service</v>
          </cell>
          <cell r="C960">
            <v>30</v>
          </cell>
          <cell r="D960">
            <v>20</v>
          </cell>
          <cell r="E960" t="str">
            <v>R=AB1</v>
          </cell>
          <cell r="F960">
            <v>1</v>
          </cell>
          <cell r="G960">
            <v>36532</v>
          </cell>
          <cell r="H960">
            <v>240</v>
          </cell>
          <cell r="I960">
            <v>3</v>
          </cell>
          <cell r="J960">
            <v>246</v>
          </cell>
        </row>
        <row r="961">
          <cell r="A961" t="str">
            <v>TDRS</v>
          </cell>
          <cell r="B961" t="str">
            <v>Residential Service</v>
          </cell>
          <cell r="C961">
            <v>30</v>
          </cell>
          <cell r="D961">
            <v>20</v>
          </cell>
          <cell r="E961" t="str">
            <v>R=AB1</v>
          </cell>
          <cell r="F961">
            <v>1</v>
          </cell>
          <cell r="G961">
            <v>36636</v>
          </cell>
          <cell r="H961">
            <v>240</v>
          </cell>
          <cell r="I961">
            <v>3</v>
          </cell>
          <cell r="J961">
            <v>70</v>
          </cell>
        </row>
        <row r="962">
          <cell r="A962" t="str">
            <v>TDRS</v>
          </cell>
          <cell r="B962" t="str">
            <v>Residential Service</v>
          </cell>
          <cell r="C962">
            <v>30</v>
          </cell>
          <cell r="D962">
            <v>20</v>
          </cell>
          <cell r="E962" t="str">
            <v>R=I70S</v>
          </cell>
          <cell r="F962">
            <v>1</v>
          </cell>
          <cell r="G962">
            <v>36586</v>
          </cell>
          <cell r="H962">
            <v>240</v>
          </cell>
          <cell r="I962">
            <v>3</v>
          </cell>
          <cell r="J962">
            <v>1</v>
          </cell>
        </row>
        <row r="963">
          <cell r="A963" t="str">
            <v>TDRS</v>
          </cell>
          <cell r="B963" t="str">
            <v>Residential Service</v>
          </cell>
          <cell r="C963">
            <v>30</v>
          </cell>
          <cell r="D963">
            <v>20</v>
          </cell>
          <cell r="E963" t="str">
            <v>A=C1SR</v>
          </cell>
          <cell r="F963">
            <v>1</v>
          </cell>
          <cell r="H963">
            <v>240</v>
          </cell>
          <cell r="I963">
            <v>3</v>
          </cell>
          <cell r="J963">
            <v>1</v>
          </cell>
        </row>
        <row r="964">
          <cell r="A964" t="str">
            <v>TDRS</v>
          </cell>
          <cell r="B964" t="str">
            <v>Residential Service</v>
          </cell>
          <cell r="C964">
            <v>30</v>
          </cell>
          <cell r="D964">
            <v>20</v>
          </cell>
          <cell r="E964" t="str">
            <v>R=AB1</v>
          </cell>
          <cell r="F964">
            <v>1</v>
          </cell>
          <cell r="G964">
            <v>36526</v>
          </cell>
          <cell r="H964">
            <v>240</v>
          </cell>
          <cell r="I964">
            <v>3</v>
          </cell>
          <cell r="J964">
            <v>1</v>
          </cell>
        </row>
        <row r="965">
          <cell r="A965" t="str">
            <v>TDRS</v>
          </cell>
          <cell r="B965" t="str">
            <v>Residential Service</v>
          </cell>
          <cell r="C965">
            <v>30</v>
          </cell>
          <cell r="D965">
            <v>20</v>
          </cell>
          <cell r="E965" t="str">
            <v>R=AB1</v>
          </cell>
          <cell r="F965">
            <v>1</v>
          </cell>
          <cell r="G965">
            <v>36955</v>
          </cell>
          <cell r="H965">
            <v>240</v>
          </cell>
          <cell r="I965">
            <v>3</v>
          </cell>
          <cell r="J965">
            <v>2</v>
          </cell>
        </row>
        <row r="966">
          <cell r="A966" t="str">
            <v>TDRS</v>
          </cell>
          <cell r="B966" t="str">
            <v>Residential Service</v>
          </cell>
          <cell r="C966">
            <v>30</v>
          </cell>
          <cell r="D966">
            <v>20</v>
          </cell>
          <cell r="E966" t="str">
            <v>R=D4S</v>
          </cell>
          <cell r="F966">
            <v>1</v>
          </cell>
          <cell r="G966">
            <v>37032</v>
          </cell>
          <cell r="H966">
            <v>240</v>
          </cell>
          <cell r="I966">
            <v>3</v>
          </cell>
          <cell r="J966">
            <v>1</v>
          </cell>
        </row>
        <row r="967">
          <cell r="A967" t="str">
            <v>TDRS</v>
          </cell>
          <cell r="B967" t="str">
            <v>Residential Service</v>
          </cell>
          <cell r="C967">
            <v>30</v>
          </cell>
          <cell r="D967">
            <v>20</v>
          </cell>
          <cell r="E967" t="str">
            <v>R=AB1</v>
          </cell>
          <cell r="F967">
            <v>1</v>
          </cell>
          <cell r="G967">
            <v>36984</v>
          </cell>
          <cell r="H967">
            <v>240</v>
          </cell>
          <cell r="I967">
            <v>3</v>
          </cell>
          <cell r="J967">
            <v>57</v>
          </cell>
        </row>
        <row r="968">
          <cell r="A968" t="str">
            <v>TDRS</v>
          </cell>
          <cell r="B968" t="str">
            <v>Residential Service</v>
          </cell>
          <cell r="C968">
            <v>30</v>
          </cell>
          <cell r="D968">
            <v>20</v>
          </cell>
          <cell r="E968" t="str">
            <v>R=AB1</v>
          </cell>
          <cell r="F968">
            <v>1</v>
          </cell>
          <cell r="G968">
            <v>37139</v>
          </cell>
          <cell r="H968">
            <v>240</v>
          </cell>
          <cell r="I968">
            <v>3</v>
          </cell>
          <cell r="J968">
            <v>456</v>
          </cell>
        </row>
        <row r="969">
          <cell r="A969" t="str">
            <v>TDRS</v>
          </cell>
          <cell r="B969" t="str">
            <v>Residential Service</v>
          </cell>
          <cell r="C969">
            <v>30</v>
          </cell>
          <cell r="D969">
            <v>20</v>
          </cell>
          <cell r="E969" t="str">
            <v>R=AB1</v>
          </cell>
          <cell r="F969">
            <v>1</v>
          </cell>
          <cell r="G969">
            <v>37139</v>
          </cell>
          <cell r="H969">
            <v>240</v>
          </cell>
          <cell r="I969">
            <v>3</v>
          </cell>
          <cell r="J969">
            <v>66</v>
          </cell>
        </row>
        <row r="970">
          <cell r="A970" t="str">
            <v>TDRS</v>
          </cell>
          <cell r="B970" t="str">
            <v>Residential Service</v>
          </cell>
          <cell r="C970">
            <v>30</v>
          </cell>
          <cell r="D970">
            <v>20</v>
          </cell>
          <cell r="E970" t="str">
            <v>R=AB1</v>
          </cell>
          <cell r="F970">
            <v>1</v>
          </cell>
          <cell r="G970">
            <v>37413</v>
          </cell>
          <cell r="H970">
            <v>240</v>
          </cell>
          <cell r="I970">
            <v>3</v>
          </cell>
          <cell r="J970">
            <v>364</v>
          </cell>
        </row>
        <row r="971">
          <cell r="A971" t="str">
            <v>TDRS</v>
          </cell>
          <cell r="B971" t="str">
            <v>Residential Service</v>
          </cell>
          <cell r="C971">
            <v>30</v>
          </cell>
          <cell r="D971">
            <v>20</v>
          </cell>
          <cell r="E971" t="str">
            <v>R=AB1</v>
          </cell>
          <cell r="F971">
            <v>1</v>
          </cell>
          <cell r="G971">
            <v>37606</v>
          </cell>
          <cell r="H971">
            <v>240</v>
          </cell>
          <cell r="I971">
            <v>3</v>
          </cell>
          <cell r="J971">
            <v>68</v>
          </cell>
        </row>
        <row r="972">
          <cell r="A972" t="str">
            <v>TDRS</v>
          </cell>
          <cell r="B972" t="str">
            <v>Residential Service</v>
          </cell>
          <cell r="C972">
            <v>30</v>
          </cell>
          <cell r="D972">
            <v>20</v>
          </cell>
          <cell r="E972" t="str">
            <v>R=AB1</v>
          </cell>
          <cell r="F972">
            <v>1</v>
          </cell>
          <cell r="G972">
            <v>38657</v>
          </cell>
          <cell r="H972">
            <v>240</v>
          </cell>
          <cell r="I972">
            <v>3</v>
          </cell>
          <cell r="J972">
            <v>555</v>
          </cell>
        </row>
        <row r="973">
          <cell r="A973" t="str">
            <v>TDRS</v>
          </cell>
          <cell r="B973" t="str">
            <v>Residential Service</v>
          </cell>
          <cell r="C973">
            <v>30</v>
          </cell>
          <cell r="D973">
            <v>20</v>
          </cell>
          <cell r="E973" t="str">
            <v>R=AB1</v>
          </cell>
          <cell r="F973">
            <v>1</v>
          </cell>
          <cell r="G973">
            <v>39146</v>
          </cell>
          <cell r="H973">
            <v>240</v>
          </cell>
          <cell r="I973">
            <v>3</v>
          </cell>
          <cell r="J973">
            <v>396</v>
          </cell>
        </row>
        <row r="974">
          <cell r="A974" t="str">
            <v>TDRS</v>
          </cell>
          <cell r="B974" t="str">
            <v>Residential Service</v>
          </cell>
          <cell r="C974">
            <v>30</v>
          </cell>
          <cell r="D974">
            <v>20</v>
          </cell>
          <cell r="E974" t="str">
            <v>R=AB1</v>
          </cell>
          <cell r="F974">
            <v>1</v>
          </cell>
          <cell r="G974">
            <v>39301</v>
          </cell>
          <cell r="H974">
            <v>240</v>
          </cell>
          <cell r="I974">
            <v>3</v>
          </cell>
          <cell r="J974">
            <v>295</v>
          </cell>
        </row>
        <row r="975">
          <cell r="A975" t="str">
            <v>TDRS</v>
          </cell>
          <cell r="B975" t="str">
            <v>Residential Service</v>
          </cell>
          <cell r="C975">
            <v>30</v>
          </cell>
          <cell r="D975">
            <v>20</v>
          </cell>
          <cell r="E975" t="str">
            <v>R=MX</v>
          </cell>
          <cell r="F975">
            <v>1</v>
          </cell>
          <cell r="G975">
            <v>39776</v>
          </cell>
          <cell r="H975">
            <v>240</v>
          </cell>
          <cell r="I975">
            <v>3</v>
          </cell>
          <cell r="J975">
            <v>349</v>
          </cell>
        </row>
        <row r="976">
          <cell r="A976" t="str">
            <v>TDRS</v>
          </cell>
          <cell r="B976" t="str">
            <v>Residential Service</v>
          </cell>
          <cell r="C976">
            <v>30</v>
          </cell>
          <cell r="D976">
            <v>34</v>
          </cell>
          <cell r="E976" t="str">
            <v>R=A3RL1</v>
          </cell>
          <cell r="F976">
            <v>1</v>
          </cell>
          <cell r="G976">
            <v>39737</v>
          </cell>
          <cell r="H976">
            <v>999</v>
          </cell>
          <cell r="I976">
            <v>3</v>
          </cell>
          <cell r="J976">
            <v>17</v>
          </cell>
        </row>
        <row r="977">
          <cell r="A977" t="str">
            <v>TDRS</v>
          </cell>
          <cell r="B977" t="str">
            <v>Residential Service</v>
          </cell>
          <cell r="C977">
            <v>30</v>
          </cell>
          <cell r="D977">
            <v>20</v>
          </cell>
          <cell r="E977" t="str">
            <v>R=MX</v>
          </cell>
          <cell r="F977">
            <v>1</v>
          </cell>
          <cell r="G977">
            <v>39975</v>
          </cell>
          <cell r="H977">
            <v>240</v>
          </cell>
          <cell r="I977">
            <v>3</v>
          </cell>
          <cell r="J977">
            <v>157</v>
          </cell>
        </row>
        <row r="978">
          <cell r="A978" t="str">
            <v>TDRS</v>
          </cell>
          <cell r="B978" t="str">
            <v>Residential Service</v>
          </cell>
          <cell r="C978">
            <v>30</v>
          </cell>
          <cell r="D978">
            <v>20</v>
          </cell>
          <cell r="E978" t="str">
            <v>R=AB1</v>
          </cell>
          <cell r="F978">
            <v>1</v>
          </cell>
          <cell r="H978">
            <v>240</v>
          </cell>
          <cell r="I978">
            <v>3</v>
          </cell>
          <cell r="J978">
            <v>1910</v>
          </cell>
        </row>
        <row r="979">
          <cell r="A979" t="str">
            <v>TDRS</v>
          </cell>
          <cell r="B979" t="str">
            <v>Residential Service</v>
          </cell>
          <cell r="C979">
            <v>30</v>
          </cell>
          <cell r="D979">
            <v>20</v>
          </cell>
          <cell r="E979" t="str">
            <v>R=MS</v>
          </cell>
          <cell r="F979">
            <v>1</v>
          </cell>
          <cell r="H979">
            <v>240</v>
          </cell>
          <cell r="I979">
            <v>3</v>
          </cell>
          <cell r="J979">
            <v>1353</v>
          </cell>
        </row>
        <row r="980">
          <cell r="A980" t="str">
            <v>TDRS</v>
          </cell>
          <cell r="B980" t="str">
            <v>Residential Service</v>
          </cell>
          <cell r="C980">
            <v>30</v>
          </cell>
          <cell r="D980">
            <v>20</v>
          </cell>
          <cell r="E980" t="str">
            <v>R=D5S</v>
          </cell>
          <cell r="F980">
            <v>1</v>
          </cell>
          <cell r="H980">
            <v>240</v>
          </cell>
          <cell r="I980">
            <v>3</v>
          </cell>
          <cell r="J980">
            <v>1</v>
          </cell>
        </row>
        <row r="981">
          <cell r="A981" t="str">
            <v>TDRS</v>
          </cell>
          <cell r="B981" t="str">
            <v>Residential Service</v>
          </cell>
          <cell r="C981">
            <v>30</v>
          </cell>
          <cell r="D981">
            <v>20</v>
          </cell>
          <cell r="E981" t="str">
            <v>R=D5S</v>
          </cell>
          <cell r="F981">
            <v>1</v>
          </cell>
          <cell r="H981">
            <v>240</v>
          </cell>
          <cell r="I981">
            <v>3</v>
          </cell>
          <cell r="J981">
            <v>1</v>
          </cell>
        </row>
        <row r="982">
          <cell r="A982" t="str">
            <v>TDRS</v>
          </cell>
          <cell r="B982" t="str">
            <v>Residential Service</v>
          </cell>
          <cell r="C982">
            <v>30</v>
          </cell>
          <cell r="D982">
            <v>20</v>
          </cell>
          <cell r="E982" t="str">
            <v>R=J5S</v>
          </cell>
          <cell r="F982">
            <v>1</v>
          </cell>
          <cell r="H982">
            <v>240</v>
          </cell>
          <cell r="I982">
            <v>3</v>
          </cell>
          <cell r="J982">
            <v>89</v>
          </cell>
        </row>
        <row r="983">
          <cell r="A983" t="str">
            <v>TDRS</v>
          </cell>
          <cell r="B983" t="str">
            <v>Residential Service</v>
          </cell>
          <cell r="C983">
            <v>30</v>
          </cell>
          <cell r="D983">
            <v>20</v>
          </cell>
          <cell r="E983" t="str">
            <v>R=MX</v>
          </cell>
          <cell r="F983">
            <v>1</v>
          </cell>
          <cell r="H983">
            <v>240</v>
          </cell>
          <cell r="I983">
            <v>3</v>
          </cell>
          <cell r="J983">
            <v>18</v>
          </cell>
        </row>
        <row r="984">
          <cell r="A984" t="str">
            <v>TDRS</v>
          </cell>
          <cell r="B984" t="str">
            <v>Residential Service</v>
          </cell>
          <cell r="C984">
            <v>30</v>
          </cell>
          <cell r="D984">
            <v>20</v>
          </cell>
          <cell r="E984" t="str">
            <v>R=MS</v>
          </cell>
          <cell r="F984">
            <v>1</v>
          </cell>
          <cell r="H984">
            <v>240</v>
          </cell>
          <cell r="I984">
            <v>3</v>
          </cell>
          <cell r="J984">
            <v>99</v>
          </cell>
        </row>
        <row r="985">
          <cell r="A985" t="str">
            <v>TDRS</v>
          </cell>
          <cell r="B985" t="str">
            <v>Residential Service</v>
          </cell>
          <cell r="C985">
            <v>30</v>
          </cell>
          <cell r="D985">
            <v>20</v>
          </cell>
          <cell r="E985" t="str">
            <v>R=AB1</v>
          </cell>
          <cell r="F985">
            <v>1</v>
          </cell>
          <cell r="G985">
            <v>38475</v>
          </cell>
          <cell r="H985">
            <v>240</v>
          </cell>
          <cell r="I985">
            <v>3</v>
          </cell>
          <cell r="J985">
            <v>56</v>
          </cell>
        </row>
        <row r="986">
          <cell r="A986" t="str">
            <v>TDRS</v>
          </cell>
          <cell r="B986" t="str">
            <v>Residential Service</v>
          </cell>
          <cell r="C986">
            <v>30</v>
          </cell>
          <cell r="D986">
            <v>20</v>
          </cell>
          <cell r="E986" t="str">
            <v>R=AB1</v>
          </cell>
          <cell r="F986">
            <v>1</v>
          </cell>
          <cell r="G986">
            <v>38139</v>
          </cell>
          <cell r="H986">
            <v>240</v>
          </cell>
          <cell r="I986">
            <v>3</v>
          </cell>
          <cell r="J986">
            <v>27</v>
          </cell>
        </row>
        <row r="987">
          <cell r="A987" t="str">
            <v>TDRS</v>
          </cell>
          <cell r="B987" t="str">
            <v>Residential Service</v>
          </cell>
          <cell r="C987">
            <v>30</v>
          </cell>
          <cell r="D987">
            <v>20</v>
          </cell>
          <cell r="E987" t="str">
            <v>R=AB1</v>
          </cell>
          <cell r="F987">
            <v>1</v>
          </cell>
          <cell r="G987">
            <v>38569</v>
          </cell>
          <cell r="H987">
            <v>240</v>
          </cell>
          <cell r="I987">
            <v>3</v>
          </cell>
          <cell r="J987">
            <v>357</v>
          </cell>
        </row>
        <row r="988">
          <cell r="A988" t="str">
            <v>TDRS</v>
          </cell>
          <cell r="B988" t="str">
            <v>Residential Service</v>
          </cell>
          <cell r="C988">
            <v>30</v>
          </cell>
          <cell r="D988">
            <v>20</v>
          </cell>
          <cell r="E988" t="str">
            <v>R=MX</v>
          </cell>
          <cell r="F988">
            <v>1</v>
          </cell>
          <cell r="G988">
            <v>37914</v>
          </cell>
          <cell r="H988">
            <v>240</v>
          </cell>
          <cell r="I988">
            <v>3</v>
          </cell>
          <cell r="J988">
            <v>149</v>
          </cell>
        </row>
        <row r="989">
          <cell r="A989" t="str">
            <v>TDRS</v>
          </cell>
          <cell r="B989" t="str">
            <v>Residential Service</v>
          </cell>
          <cell r="C989">
            <v>30</v>
          </cell>
          <cell r="D989">
            <v>20</v>
          </cell>
          <cell r="E989" t="str">
            <v>R=J3S</v>
          </cell>
          <cell r="F989">
            <v>1</v>
          </cell>
          <cell r="H989">
            <v>240</v>
          </cell>
          <cell r="I989">
            <v>3</v>
          </cell>
          <cell r="J989">
            <v>1</v>
          </cell>
        </row>
        <row r="990">
          <cell r="A990" t="str">
            <v>TDRS</v>
          </cell>
          <cell r="B990" t="str">
            <v>Residential Service</v>
          </cell>
          <cell r="C990">
            <v>30</v>
          </cell>
          <cell r="D990">
            <v>20</v>
          </cell>
          <cell r="E990" t="str">
            <v>R=I70S</v>
          </cell>
          <cell r="F990">
            <v>1</v>
          </cell>
          <cell r="H990">
            <v>240</v>
          </cell>
          <cell r="I990">
            <v>3</v>
          </cell>
          <cell r="J990">
            <v>1</v>
          </cell>
        </row>
        <row r="991">
          <cell r="A991" t="str">
            <v>TDRS</v>
          </cell>
          <cell r="B991" t="str">
            <v>Residential Service</v>
          </cell>
          <cell r="C991">
            <v>30</v>
          </cell>
          <cell r="D991">
            <v>20</v>
          </cell>
          <cell r="E991" t="str">
            <v>R=AB1</v>
          </cell>
          <cell r="F991">
            <v>1</v>
          </cell>
          <cell r="G991">
            <v>36291</v>
          </cell>
          <cell r="H991">
            <v>240</v>
          </cell>
          <cell r="I991">
            <v>3</v>
          </cell>
          <cell r="J991">
            <v>1</v>
          </cell>
        </row>
        <row r="992">
          <cell r="A992" t="str">
            <v>TDRS</v>
          </cell>
          <cell r="B992" t="str">
            <v>Residential Service</v>
          </cell>
          <cell r="C992">
            <v>30</v>
          </cell>
          <cell r="D992">
            <v>20</v>
          </cell>
          <cell r="E992" t="str">
            <v>R=J3S</v>
          </cell>
          <cell r="F992">
            <v>1</v>
          </cell>
          <cell r="G992">
            <v>35799</v>
          </cell>
          <cell r="H992">
            <v>240</v>
          </cell>
          <cell r="I992">
            <v>3</v>
          </cell>
          <cell r="J992">
            <v>1</v>
          </cell>
        </row>
        <row r="993">
          <cell r="A993" t="str">
            <v>TDRS</v>
          </cell>
          <cell r="B993" t="str">
            <v>Residential Service</v>
          </cell>
          <cell r="C993">
            <v>30</v>
          </cell>
          <cell r="D993">
            <v>20</v>
          </cell>
          <cell r="E993" t="str">
            <v>R=D4S</v>
          </cell>
          <cell r="F993">
            <v>1</v>
          </cell>
          <cell r="G993">
            <v>32874</v>
          </cell>
          <cell r="H993">
            <v>240</v>
          </cell>
          <cell r="I993">
            <v>3</v>
          </cell>
          <cell r="J993">
            <v>1</v>
          </cell>
        </row>
        <row r="994">
          <cell r="A994" t="str">
            <v>TDRS</v>
          </cell>
          <cell r="B994" t="str">
            <v>Residential Service</v>
          </cell>
          <cell r="C994">
            <v>30</v>
          </cell>
          <cell r="D994">
            <v>20</v>
          </cell>
          <cell r="E994" t="str">
            <v>R=J4S</v>
          </cell>
          <cell r="F994">
            <v>1</v>
          </cell>
          <cell r="G994">
            <v>35431</v>
          </cell>
          <cell r="H994">
            <v>240</v>
          </cell>
          <cell r="I994">
            <v>3</v>
          </cell>
          <cell r="J994">
            <v>4</v>
          </cell>
        </row>
        <row r="995">
          <cell r="A995" t="str">
            <v>TDRS</v>
          </cell>
          <cell r="B995" t="str">
            <v>Residential Service</v>
          </cell>
          <cell r="C995">
            <v>30</v>
          </cell>
          <cell r="D995">
            <v>20</v>
          </cell>
          <cell r="E995" t="str">
            <v>R=AB1</v>
          </cell>
          <cell r="F995">
            <v>1</v>
          </cell>
          <cell r="G995">
            <v>36222</v>
          </cell>
          <cell r="H995">
            <v>240</v>
          </cell>
          <cell r="I995">
            <v>3</v>
          </cell>
          <cell r="J995">
            <v>1</v>
          </cell>
        </row>
        <row r="996">
          <cell r="A996" t="str">
            <v>TDRS</v>
          </cell>
          <cell r="B996" t="str">
            <v>Residential Service</v>
          </cell>
          <cell r="C996">
            <v>30</v>
          </cell>
          <cell r="D996">
            <v>20</v>
          </cell>
          <cell r="E996" t="str">
            <v>R=AB1</v>
          </cell>
          <cell r="F996">
            <v>1</v>
          </cell>
          <cell r="G996">
            <v>36166</v>
          </cell>
          <cell r="H996">
            <v>240</v>
          </cell>
          <cell r="I996">
            <v>3</v>
          </cell>
          <cell r="J996">
            <v>2</v>
          </cell>
        </row>
        <row r="997">
          <cell r="A997" t="str">
            <v>TDRS</v>
          </cell>
          <cell r="B997" t="str">
            <v>Residential Service</v>
          </cell>
          <cell r="C997">
            <v>30</v>
          </cell>
          <cell r="D997">
            <v>20</v>
          </cell>
          <cell r="E997" t="str">
            <v>R=AB1</v>
          </cell>
          <cell r="F997">
            <v>1</v>
          </cell>
          <cell r="G997">
            <v>36045</v>
          </cell>
          <cell r="H997">
            <v>240</v>
          </cell>
          <cell r="I997">
            <v>3</v>
          </cell>
          <cell r="J997">
            <v>1</v>
          </cell>
        </row>
        <row r="998">
          <cell r="A998" t="str">
            <v>TDRS</v>
          </cell>
          <cell r="B998" t="str">
            <v>Residential Service</v>
          </cell>
          <cell r="C998">
            <v>30</v>
          </cell>
          <cell r="D998">
            <v>20</v>
          </cell>
          <cell r="E998" t="str">
            <v>R=AB1</v>
          </cell>
          <cell r="F998">
            <v>1</v>
          </cell>
          <cell r="G998">
            <v>35491</v>
          </cell>
          <cell r="H998">
            <v>240</v>
          </cell>
          <cell r="I998">
            <v>3</v>
          </cell>
          <cell r="J998">
            <v>1</v>
          </cell>
        </row>
        <row r="999">
          <cell r="A999" t="str">
            <v>TDRS</v>
          </cell>
          <cell r="B999" t="str">
            <v>Residential Service</v>
          </cell>
          <cell r="C999">
            <v>30</v>
          </cell>
          <cell r="D999">
            <v>20</v>
          </cell>
          <cell r="E999" t="str">
            <v>R=J5S</v>
          </cell>
          <cell r="F999">
            <v>1</v>
          </cell>
          <cell r="G999">
            <v>36412</v>
          </cell>
          <cell r="H999">
            <v>240</v>
          </cell>
          <cell r="I999">
            <v>3</v>
          </cell>
          <cell r="J999">
            <v>6</v>
          </cell>
        </row>
        <row r="1000">
          <cell r="A1000" t="str">
            <v>TDRS</v>
          </cell>
          <cell r="B1000" t="str">
            <v>Residential Service</v>
          </cell>
          <cell r="C1000">
            <v>30</v>
          </cell>
          <cell r="D1000">
            <v>20</v>
          </cell>
          <cell r="E1000" t="str">
            <v>R=AB1</v>
          </cell>
          <cell r="F1000">
            <v>1</v>
          </cell>
          <cell r="G1000">
            <v>35797</v>
          </cell>
          <cell r="H1000">
            <v>240</v>
          </cell>
          <cell r="I1000">
            <v>3</v>
          </cell>
          <cell r="J1000">
            <v>34</v>
          </cell>
        </row>
        <row r="1001">
          <cell r="A1001" t="str">
            <v>TDRS</v>
          </cell>
          <cell r="B1001" t="str">
            <v>Residential Service</v>
          </cell>
          <cell r="C1001">
            <v>30</v>
          </cell>
          <cell r="D1001">
            <v>20</v>
          </cell>
          <cell r="E1001" t="str">
            <v>R=D5S</v>
          </cell>
          <cell r="F1001">
            <v>1</v>
          </cell>
          <cell r="G1001">
            <v>36374</v>
          </cell>
          <cell r="H1001">
            <v>240</v>
          </cell>
          <cell r="I1001">
            <v>3</v>
          </cell>
          <cell r="J1001">
            <v>3</v>
          </cell>
        </row>
        <row r="1002">
          <cell r="A1002" t="str">
            <v>TDRS</v>
          </cell>
          <cell r="B1002" t="str">
            <v>Residential Service</v>
          </cell>
          <cell r="C1002">
            <v>30</v>
          </cell>
          <cell r="D1002">
            <v>20</v>
          </cell>
          <cell r="E1002" t="str">
            <v>R=J5S</v>
          </cell>
          <cell r="F1002">
            <v>1</v>
          </cell>
          <cell r="G1002">
            <v>36480</v>
          </cell>
          <cell r="H1002">
            <v>240</v>
          </cell>
          <cell r="I1002">
            <v>3</v>
          </cell>
          <cell r="J1002">
            <v>1</v>
          </cell>
        </row>
        <row r="1003">
          <cell r="A1003" t="str">
            <v>TDRS</v>
          </cell>
          <cell r="B1003" t="str">
            <v>Residential Service</v>
          </cell>
          <cell r="C1003">
            <v>30</v>
          </cell>
          <cell r="D1003">
            <v>20</v>
          </cell>
          <cell r="E1003" t="str">
            <v>R=D5S</v>
          </cell>
          <cell r="F1003">
            <v>1</v>
          </cell>
          <cell r="G1003">
            <v>36480</v>
          </cell>
          <cell r="H1003">
            <v>240</v>
          </cell>
          <cell r="I1003">
            <v>3</v>
          </cell>
          <cell r="J1003">
            <v>7</v>
          </cell>
        </row>
        <row r="1004">
          <cell r="A1004" t="str">
            <v>TDRS</v>
          </cell>
          <cell r="B1004" t="str">
            <v>Residential Service</v>
          </cell>
          <cell r="C1004">
            <v>30</v>
          </cell>
          <cell r="D1004">
            <v>20</v>
          </cell>
          <cell r="E1004" t="str">
            <v>R=D4S</v>
          </cell>
          <cell r="F1004">
            <v>1</v>
          </cell>
          <cell r="G1004">
            <v>36443</v>
          </cell>
          <cell r="H1004">
            <v>240</v>
          </cell>
          <cell r="I1004">
            <v>3</v>
          </cell>
          <cell r="J1004">
            <v>1</v>
          </cell>
        </row>
        <row r="1005">
          <cell r="A1005" t="str">
            <v>TDRS</v>
          </cell>
          <cell r="B1005" t="str">
            <v>Residential Service</v>
          </cell>
          <cell r="C1005">
            <v>30</v>
          </cell>
          <cell r="D1005">
            <v>20</v>
          </cell>
          <cell r="E1005" t="str">
            <v>R=AB1</v>
          </cell>
          <cell r="F1005">
            <v>1</v>
          </cell>
          <cell r="G1005">
            <v>36605</v>
          </cell>
          <cell r="H1005">
            <v>240</v>
          </cell>
          <cell r="I1005">
            <v>3</v>
          </cell>
          <cell r="J1005">
            <v>74</v>
          </cell>
        </row>
        <row r="1006">
          <cell r="A1006" t="str">
            <v>TDRS</v>
          </cell>
          <cell r="B1006" t="str">
            <v>Residential Service</v>
          </cell>
          <cell r="C1006">
            <v>30</v>
          </cell>
          <cell r="D1006">
            <v>20</v>
          </cell>
          <cell r="E1006" t="str">
            <v>R=AB1</v>
          </cell>
          <cell r="F1006">
            <v>1</v>
          </cell>
          <cell r="G1006">
            <v>35950</v>
          </cell>
          <cell r="H1006">
            <v>240</v>
          </cell>
          <cell r="I1006">
            <v>3</v>
          </cell>
          <cell r="J1006">
            <v>4</v>
          </cell>
        </row>
        <row r="1007">
          <cell r="A1007" t="str">
            <v>TDRS</v>
          </cell>
          <cell r="B1007" t="str">
            <v>Residential Service</v>
          </cell>
          <cell r="C1007">
            <v>30</v>
          </cell>
          <cell r="D1007">
            <v>20</v>
          </cell>
          <cell r="E1007" t="str">
            <v>R=AB1</v>
          </cell>
          <cell r="F1007">
            <v>1</v>
          </cell>
          <cell r="G1007">
            <v>36875</v>
          </cell>
          <cell r="H1007">
            <v>240</v>
          </cell>
          <cell r="I1007">
            <v>3</v>
          </cell>
          <cell r="J1007">
            <v>1</v>
          </cell>
        </row>
        <row r="1008">
          <cell r="A1008" t="str">
            <v>TDRS</v>
          </cell>
          <cell r="B1008" t="str">
            <v>Residential Service</v>
          </cell>
          <cell r="C1008">
            <v>30</v>
          </cell>
          <cell r="D1008">
            <v>20</v>
          </cell>
          <cell r="E1008" t="str">
            <v>R=AB1</v>
          </cell>
          <cell r="F1008">
            <v>1</v>
          </cell>
          <cell r="G1008">
            <v>36791</v>
          </cell>
          <cell r="H1008">
            <v>240</v>
          </cell>
          <cell r="I1008">
            <v>3</v>
          </cell>
          <cell r="J1008">
            <v>1</v>
          </cell>
        </row>
        <row r="1009">
          <cell r="A1009" t="str">
            <v>TDRS</v>
          </cell>
          <cell r="B1009" t="str">
            <v>Residential Service</v>
          </cell>
          <cell r="C1009">
            <v>30</v>
          </cell>
          <cell r="D1009">
            <v>20</v>
          </cell>
          <cell r="E1009" t="str">
            <v>R=J5S</v>
          </cell>
          <cell r="F1009">
            <v>1</v>
          </cell>
          <cell r="G1009">
            <v>37011</v>
          </cell>
          <cell r="H1009">
            <v>240</v>
          </cell>
          <cell r="I1009">
            <v>3</v>
          </cell>
          <cell r="J1009">
            <v>1</v>
          </cell>
        </row>
        <row r="1010">
          <cell r="A1010" t="str">
            <v>TDRS</v>
          </cell>
          <cell r="B1010" t="str">
            <v>Residential Service</v>
          </cell>
          <cell r="C1010">
            <v>30</v>
          </cell>
          <cell r="D1010">
            <v>20</v>
          </cell>
          <cell r="E1010" t="str">
            <v>R=MS</v>
          </cell>
          <cell r="F1010">
            <v>1</v>
          </cell>
          <cell r="G1010">
            <v>37032</v>
          </cell>
          <cell r="H1010">
            <v>240</v>
          </cell>
          <cell r="I1010">
            <v>3</v>
          </cell>
          <cell r="J1010">
            <v>1</v>
          </cell>
        </row>
        <row r="1011">
          <cell r="A1011" t="str">
            <v>TDRS</v>
          </cell>
          <cell r="B1011" t="str">
            <v>Residential Service</v>
          </cell>
          <cell r="C1011">
            <v>30</v>
          </cell>
          <cell r="D1011">
            <v>20</v>
          </cell>
          <cell r="E1011" t="str">
            <v>R=AB1</v>
          </cell>
          <cell r="F1011">
            <v>1</v>
          </cell>
          <cell r="G1011">
            <v>37071</v>
          </cell>
          <cell r="H1011">
            <v>240</v>
          </cell>
          <cell r="I1011">
            <v>3</v>
          </cell>
          <cell r="J1011">
            <v>98</v>
          </cell>
        </row>
        <row r="1012">
          <cell r="A1012" t="str">
            <v>TDRS</v>
          </cell>
          <cell r="B1012" t="str">
            <v>Residential Service</v>
          </cell>
          <cell r="C1012">
            <v>30</v>
          </cell>
          <cell r="D1012">
            <v>20</v>
          </cell>
          <cell r="E1012" t="str">
            <v>R=MS</v>
          </cell>
          <cell r="F1012">
            <v>1</v>
          </cell>
          <cell r="G1012">
            <v>36952</v>
          </cell>
          <cell r="H1012">
            <v>240</v>
          </cell>
          <cell r="I1012">
            <v>3</v>
          </cell>
          <cell r="J1012">
            <v>3</v>
          </cell>
        </row>
        <row r="1013">
          <cell r="A1013" t="str">
            <v>TDRS</v>
          </cell>
          <cell r="B1013" t="str">
            <v>Residential Service</v>
          </cell>
          <cell r="C1013">
            <v>30</v>
          </cell>
          <cell r="D1013">
            <v>20</v>
          </cell>
          <cell r="E1013" t="str">
            <v>R=AB1</v>
          </cell>
          <cell r="F1013">
            <v>1</v>
          </cell>
          <cell r="G1013">
            <v>37201</v>
          </cell>
          <cell r="H1013">
            <v>240</v>
          </cell>
          <cell r="I1013">
            <v>3</v>
          </cell>
          <cell r="J1013">
            <v>70</v>
          </cell>
        </row>
        <row r="1014">
          <cell r="A1014" t="str">
            <v>TDRS</v>
          </cell>
          <cell r="B1014" t="str">
            <v>Residential Service</v>
          </cell>
          <cell r="C1014">
            <v>30</v>
          </cell>
          <cell r="D1014">
            <v>20</v>
          </cell>
          <cell r="E1014" t="str">
            <v>R=AB1</v>
          </cell>
          <cell r="F1014">
            <v>1</v>
          </cell>
          <cell r="G1014">
            <v>37368</v>
          </cell>
          <cell r="H1014">
            <v>240</v>
          </cell>
          <cell r="I1014">
            <v>3</v>
          </cell>
          <cell r="J1014">
            <v>66</v>
          </cell>
        </row>
        <row r="1015">
          <cell r="A1015" t="str">
            <v>TDRS</v>
          </cell>
          <cell r="B1015" t="str">
            <v>Residential Service</v>
          </cell>
          <cell r="C1015">
            <v>30</v>
          </cell>
          <cell r="D1015">
            <v>20</v>
          </cell>
          <cell r="E1015" t="str">
            <v>R=AB1</v>
          </cell>
          <cell r="F1015">
            <v>1</v>
          </cell>
          <cell r="G1015">
            <v>38651</v>
          </cell>
          <cell r="H1015">
            <v>240</v>
          </cell>
          <cell r="I1015">
            <v>3</v>
          </cell>
          <cell r="J1015">
            <v>68</v>
          </cell>
        </row>
        <row r="1016">
          <cell r="A1016" t="str">
            <v>TDRS</v>
          </cell>
          <cell r="B1016" t="str">
            <v>Residential Service</v>
          </cell>
          <cell r="C1016">
            <v>30</v>
          </cell>
          <cell r="D1016">
            <v>20</v>
          </cell>
          <cell r="E1016" t="str">
            <v>R=AB1</v>
          </cell>
          <cell r="F1016">
            <v>1</v>
          </cell>
          <cell r="G1016">
            <v>38811</v>
          </cell>
          <cell r="H1016">
            <v>240</v>
          </cell>
          <cell r="I1016">
            <v>3</v>
          </cell>
          <cell r="J1016">
            <v>359</v>
          </cell>
        </row>
        <row r="1017">
          <cell r="A1017" t="str">
            <v>TDRS</v>
          </cell>
          <cell r="B1017" t="str">
            <v>Residential Service</v>
          </cell>
          <cell r="C1017">
            <v>30</v>
          </cell>
          <cell r="D1017">
            <v>20</v>
          </cell>
          <cell r="E1017" t="str">
            <v>R=AB1</v>
          </cell>
          <cell r="F1017">
            <v>1</v>
          </cell>
          <cell r="G1017">
            <v>38811</v>
          </cell>
          <cell r="H1017">
            <v>240</v>
          </cell>
          <cell r="I1017">
            <v>3</v>
          </cell>
          <cell r="J1017">
            <v>1</v>
          </cell>
        </row>
        <row r="1018">
          <cell r="A1018" t="str">
            <v>TDRS</v>
          </cell>
          <cell r="B1018" t="str">
            <v>Residential Service</v>
          </cell>
          <cell r="C1018">
            <v>30</v>
          </cell>
          <cell r="D1018">
            <v>20</v>
          </cell>
          <cell r="E1018" t="str">
            <v>R=AB1</v>
          </cell>
          <cell r="F1018">
            <v>1</v>
          </cell>
          <cell r="G1018">
            <v>39017</v>
          </cell>
          <cell r="H1018">
            <v>240</v>
          </cell>
          <cell r="I1018">
            <v>3</v>
          </cell>
          <cell r="J1018">
            <v>1</v>
          </cell>
        </row>
        <row r="1019">
          <cell r="A1019" t="str">
            <v>TDRS</v>
          </cell>
          <cell r="B1019" t="str">
            <v>Residential Service</v>
          </cell>
          <cell r="C1019">
            <v>30</v>
          </cell>
          <cell r="D1019">
            <v>20</v>
          </cell>
          <cell r="E1019" t="str">
            <v>R=AB1</v>
          </cell>
          <cell r="F1019">
            <v>1</v>
          </cell>
          <cell r="G1019">
            <v>39287</v>
          </cell>
          <cell r="H1019">
            <v>240</v>
          </cell>
          <cell r="I1019">
            <v>3</v>
          </cell>
          <cell r="J1019">
            <v>58</v>
          </cell>
        </row>
        <row r="1020">
          <cell r="A1020" t="str">
            <v>TDRS</v>
          </cell>
          <cell r="B1020" t="str">
            <v>Residential Service</v>
          </cell>
          <cell r="C1020">
            <v>30</v>
          </cell>
          <cell r="D1020">
            <v>34</v>
          </cell>
          <cell r="E1020" t="str">
            <v>P=A3RL1</v>
          </cell>
          <cell r="F1020">
            <v>1</v>
          </cell>
          <cell r="G1020">
            <v>39280</v>
          </cell>
          <cell r="H1020">
            <v>999</v>
          </cell>
          <cell r="I1020">
            <v>3</v>
          </cell>
          <cell r="J1020">
            <v>1</v>
          </cell>
        </row>
        <row r="1021">
          <cell r="A1021" t="str">
            <v>TDRS</v>
          </cell>
          <cell r="B1021" t="str">
            <v>Residential Service</v>
          </cell>
          <cell r="C1021">
            <v>30</v>
          </cell>
          <cell r="D1021">
            <v>20</v>
          </cell>
          <cell r="E1021" t="str">
            <v>R=MX</v>
          </cell>
          <cell r="F1021">
            <v>1</v>
          </cell>
          <cell r="G1021">
            <v>39649</v>
          </cell>
          <cell r="H1021">
            <v>240</v>
          </cell>
          <cell r="I1021">
            <v>3</v>
          </cell>
          <cell r="J1021">
            <v>162</v>
          </cell>
        </row>
        <row r="1022">
          <cell r="A1022" t="str">
            <v>TDRS</v>
          </cell>
          <cell r="B1022" t="str">
            <v>Residential Service</v>
          </cell>
          <cell r="C1022">
            <v>30</v>
          </cell>
          <cell r="D1022">
            <v>20</v>
          </cell>
          <cell r="E1022" t="str">
            <v>R=MX</v>
          </cell>
          <cell r="F1022">
            <v>1</v>
          </cell>
          <cell r="G1022">
            <v>39734</v>
          </cell>
          <cell r="H1022">
            <v>240</v>
          </cell>
          <cell r="I1022">
            <v>3</v>
          </cell>
          <cell r="J1022">
            <v>140</v>
          </cell>
        </row>
        <row r="1023">
          <cell r="A1023" t="str">
            <v>TDRS</v>
          </cell>
          <cell r="B1023" t="str">
            <v>Residential Service</v>
          </cell>
          <cell r="C1023">
            <v>30</v>
          </cell>
          <cell r="D1023">
            <v>20</v>
          </cell>
          <cell r="E1023" t="str">
            <v>R=MX</v>
          </cell>
          <cell r="F1023">
            <v>1</v>
          </cell>
          <cell r="G1023">
            <v>39907</v>
          </cell>
          <cell r="H1023">
            <v>240</v>
          </cell>
          <cell r="I1023">
            <v>3</v>
          </cell>
          <cell r="J1023">
            <v>62</v>
          </cell>
        </row>
        <row r="1024">
          <cell r="A1024" t="str">
            <v>TDRS</v>
          </cell>
          <cell r="B1024" t="str">
            <v>Residential Service</v>
          </cell>
          <cell r="C1024">
            <v>30</v>
          </cell>
          <cell r="D1024">
            <v>20</v>
          </cell>
          <cell r="E1024" t="str">
            <v>R=MX</v>
          </cell>
          <cell r="F1024">
            <v>1</v>
          </cell>
          <cell r="G1024">
            <v>39790</v>
          </cell>
          <cell r="H1024">
            <v>240</v>
          </cell>
          <cell r="I1024">
            <v>3</v>
          </cell>
          <cell r="J1024">
            <v>66</v>
          </cell>
        </row>
        <row r="1025">
          <cell r="A1025" t="str">
            <v>TDRS</v>
          </cell>
          <cell r="B1025" t="str">
            <v>Residential Service</v>
          </cell>
          <cell r="C1025">
            <v>30</v>
          </cell>
          <cell r="D1025">
            <v>20</v>
          </cell>
          <cell r="E1025" t="str">
            <v>R=J4S</v>
          </cell>
          <cell r="F1025">
            <v>1</v>
          </cell>
          <cell r="H1025">
            <v>240</v>
          </cell>
          <cell r="I1025">
            <v>3</v>
          </cell>
          <cell r="J1025">
            <v>11100</v>
          </cell>
        </row>
        <row r="1026">
          <cell r="A1026" t="str">
            <v>TDRS</v>
          </cell>
          <cell r="B1026" t="str">
            <v>Residential Service</v>
          </cell>
          <cell r="C1026">
            <v>30</v>
          </cell>
          <cell r="D1026">
            <v>20</v>
          </cell>
          <cell r="E1026" t="str">
            <v>R=D5S</v>
          </cell>
          <cell r="F1026">
            <v>1</v>
          </cell>
          <cell r="H1026">
            <v>240</v>
          </cell>
          <cell r="I1026">
            <v>3</v>
          </cell>
          <cell r="J1026">
            <v>6020</v>
          </cell>
        </row>
        <row r="1027">
          <cell r="A1027" t="str">
            <v>TDRS</v>
          </cell>
          <cell r="B1027" t="str">
            <v>Residential Service</v>
          </cell>
          <cell r="C1027">
            <v>30</v>
          </cell>
          <cell r="D1027">
            <v>20</v>
          </cell>
          <cell r="E1027" t="str">
            <v>R=J4S</v>
          </cell>
          <cell r="F1027">
            <v>1</v>
          </cell>
          <cell r="H1027">
            <v>240</v>
          </cell>
          <cell r="I1027">
            <v>3</v>
          </cell>
          <cell r="J1027">
            <v>5</v>
          </cell>
        </row>
        <row r="1028">
          <cell r="A1028" t="str">
            <v>TDRS</v>
          </cell>
          <cell r="B1028" t="str">
            <v>Residential Service</v>
          </cell>
          <cell r="C1028">
            <v>30</v>
          </cell>
          <cell r="D1028">
            <v>20</v>
          </cell>
          <cell r="E1028" t="str">
            <v>R=AB1</v>
          </cell>
          <cell r="F1028">
            <v>1</v>
          </cell>
          <cell r="G1028">
            <v>38202</v>
          </cell>
          <cell r="H1028">
            <v>240</v>
          </cell>
          <cell r="I1028">
            <v>3</v>
          </cell>
          <cell r="J1028">
            <v>2</v>
          </cell>
        </row>
        <row r="1029">
          <cell r="A1029" t="str">
            <v>TDRS</v>
          </cell>
          <cell r="B1029" t="str">
            <v>Residential Service</v>
          </cell>
          <cell r="C1029">
            <v>30</v>
          </cell>
          <cell r="D1029">
            <v>20</v>
          </cell>
          <cell r="E1029" t="str">
            <v>R=AB1</v>
          </cell>
          <cell r="F1029">
            <v>1</v>
          </cell>
          <cell r="G1029">
            <v>38014</v>
          </cell>
          <cell r="H1029">
            <v>240</v>
          </cell>
          <cell r="I1029">
            <v>3</v>
          </cell>
          <cell r="J1029">
            <v>345</v>
          </cell>
        </row>
        <row r="1030">
          <cell r="A1030" t="str">
            <v>TDRS</v>
          </cell>
          <cell r="B1030" t="str">
            <v>Residential Service</v>
          </cell>
          <cell r="C1030">
            <v>30</v>
          </cell>
          <cell r="D1030">
            <v>20</v>
          </cell>
          <cell r="E1030" t="str">
            <v>R=AB1</v>
          </cell>
          <cell r="F1030">
            <v>1</v>
          </cell>
          <cell r="G1030">
            <v>38356</v>
          </cell>
          <cell r="H1030">
            <v>240</v>
          </cell>
          <cell r="I1030">
            <v>3</v>
          </cell>
          <cell r="J1030">
            <v>2</v>
          </cell>
        </row>
        <row r="1031">
          <cell r="A1031" t="str">
            <v>TDRS</v>
          </cell>
          <cell r="B1031" t="str">
            <v>Residential Service</v>
          </cell>
          <cell r="C1031">
            <v>30</v>
          </cell>
          <cell r="D1031">
            <v>20</v>
          </cell>
          <cell r="E1031" t="str">
            <v>R=A1TL1</v>
          </cell>
          <cell r="F1031">
            <v>1</v>
          </cell>
          <cell r="G1031">
            <v>37993</v>
          </cell>
          <cell r="H1031">
            <v>999</v>
          </cell>
          <cell r="I1031">
            <v>3</v>
          </cell>
          <cell r="J1031">
            <v>17</v>
          </cell>
        </row>
        <row r="1032">
          <cell r="A1032" t="str">
            <v>TDRS</v>
          </cell>
          <cell r="B1032" t="str">
            <v>Residential Service</v>
          </cell>
          <cell r="C1032">
            <v>30</v>
          </cell>
          <cell r="D1032">
            <v>20</v>
          </cell>
          <cell r="E1032" t="str">
            <v>R=AB1</v>
          </cell>
          <cell r="F1032">
            <v>1</v>
          </cell>
          <cell r="G1032">
            <v>38531</v>
          </cell>
          <cell r="H1032">
            <v>240</v>
          </cell>
          <cell r="I1032">
            <v>3</v>
          </cell>
          <cell r="J1032">
            <v>65</v>
          </cell>
        </row>
        <row r="1033">
          <cell r="A1033" t="str">
            <v>TDRS</v>
          </cell>
          <cell r="B1033" t="str">
            <v>Residential Service</v>
          </cell>
          <cell r="C1033">
            <v>30</v>
          </cell>
          <cell r="D1033">
            <v>20</v>
          </cell>
          <cell r="E1033" t="str">
            <v>R=D3S</v>
          </cell>
          <cell r="F1033">
            <v>1</v>
          </cell>
          <cell r="H1033">
            <v>0</v>
          </cell>
          <cell r="I1033">
            <v>0</v>
          </cell>
          <cell r="J1033">
            <v>46</v>
          </cell>
        </row>
        <row r="1034">
          <cell r="A1034" t="str">
            <v>TDRS</v>
          </cell>
          <cell r="B1034" t="str">
            <v>Residential Service</v>
          </cell>
          <cell r="C1034">
            <v>30</v>
          </cell>
          <cell r="D1034">
            <v>20</v>
          </cell>
          <cell r="E1034" t="str">
            <v>R=AB1</v>
          </cell>
          <cell r="F1034">
            <v>1</v>
          </cell>
          <cell r="H1034">
            <v>240</v>
          </cell>
          <cell r="I1034">
            <v>3</v>
          </cell>
          <cell r="J1034">
            <v>1</v>
          </cell>
        </row>
        <row r="1035">
          <cell r="A1035" t="str">
            <v>TDRS</v>
          </cell>
          <cell r="B1035" t="str">
            <v>Residential Service</v>
          </cell>
          <cell r="C1035">
            <v>30</v>
          </cell>
          <cell r="D1035">
            <v>20</v>
          </cell>
          <cell r="E1035" t="str">
            <v>R=I70S</v>
          </cell>
          <cell r="F1035">
            <v>1</v>
          </cell>
          <cell r="G1035">
            <v>36404</v>
          </cell>
          <cell r="H1035">
            <v>240</v>
          </cell>
          <cell r="I1035">
            <v>3</v>
          </cell>
          <cell r="J1035">
            <v>4</v>
          </cell>
        </row>
        <row r="1036">
          <cell r="A1036" t="str">
            <v>TDRS</v>
          </cell>
          <cell r="B1036" t="str">
            <v>Residential Service</v>
          </cell>
          <cell r="C1036">
            <v>30</v>
          </cell>
          <cell r="D1036">
            <v>20</v>
          </cell>
          <cell r="E1036" t="str">
            <v>R=I70S</v>
          </cell>
          <cell r="F1036">
            <v>1</v>
          </cell>
          <cell r="G1036">
            <v>36161</v>
          </cell>
          <cell r="H1036">
            <v>240</v>
          </cell>
          <cell r="I1036">
            <v>3</v>
          </cell>
          <cell r="J1036">
            <v>5</v>
          </cell>
        </row>
        <row r="1037">
          <cell r="A1037" t="str">
            <v>TDRS</v>
          </cell>
          <cell r="B1037" t="str">
            <v>Residential Service</v>
          </cell>
          <cell r="C1037">
            <v>30</v>
          </cell>
          <cell r="D1037">
            <v>20</v>
          </cell>
          <cell r="E1037" t="str">
            <v>R=D4S</v>
          </cell>
          <cell r="F1037">
            <v>1</v>
          </cell>
          <cell r="G1037">
            <v>34700</v>
          </cell>
          <cell r="H1037">
            <v>240</v>
          </cell>
          <cell r="I1037">
            <v>3</v>
          </cell>
          <cell r="J1037">
            <v>1</v>
          </cell>
        </row>
        <row r="1038">
          <cell r="A1038" t="str">
            <v>TDRS</v>
          </cell>
          <cell r="B1038" t="str">
            <v>Residential Service</v>
          </cell>
          <cell r="C1038">
            <v>30</v>
          </cell>
          <cell r="D1038">
            <v>20</v>
          </cell>
          <cell r="E1038" t="str">
            <v>R=AB1</v>
          </cell>
          <cell r="F1038">
            <v>1</v>
          </cell>
          <cell r="G1038">
            <v>34700</v>
          </cell>
          <cell r="H1038">
            <v>240</v>
          </cell>
          <cell r="I1038">
            <v>3</v>
          </cell>
          <cell r="J1038">
            <v>2</v>
          </cell>
        </row>
        <row r="1039">
          <cell r="A1039" t="str">
            <v>TDRS</v>
          </cell>
          <cell r="B1039" t="str">
            <v>Residential Service</v>
          </cell>
          <cell r="C1039">
            <v>30</v>
          </cell>
          <cell r="D1039">
            <v>20</v>
          </cell>
          <cell r="E1039" t="str">
            <v>R=AB1</v>
          </cell>
          <cell r="F1039">
            <v>1</v>
          </cell>
          <cell r="G1039">
            <v>35796</v>
          </cell>
          <cell r="H1039">
            <v>240</v>
          </cell>
          <cell r="I1039">
            <v>3</v>
          </cell>
          <cell r="J1039">
            <v>11</v>
          </cell>
        </row>
        <row r="1040">
          <cell r="A1040" t="str">
            <v>TDRS</v>
          </cell>
          <cell r="B1040" t="str">
            <v>Residential Service</v>
          </cell>
          <cell r="C1040">
            <v>30</v>
          </cell>
          <cell r="D1040">
            <v>20</v>
          </cell>
          <cell r="E1040" t="str">
            <v>R=MS</v>
          </cell>
          <cell r="F1040">
            <v>1</v>
          </cell>
          <cell r="G1040">
            <v>35796</v>
          </cell>
          <cell r="H1040">
            <v>240</v>
          </cell>
          <cell r="I1040">
            <v>3</v>
          </cell>
          <cell r="J1040">
            <v>1</v>
          </cell>
        </row>
        <row r="1041">
          <cell r="A1041" t="str">
            <v>TDRS</v>
          </cell>
          <cell r="B1041" t="str">
            <v>Residential Service</v>
          </cell>
          <cell r="C1041">
            <v>30</v>
          </cell>
          <cell r="D1041">
            <v>20</v>
          </cell>
          <cell r="E1041" t="str">
            <v>R=MS</v>
          </cell>
          <cell r="F1041">
            <v>1</v>
          </cell>
          <cell r="G1041">
            <v>33604</v>
          </cell>
          <cell r="H1041">
            <v>240</v>
          </cell>
          <cell r="I1041">
            <v>3</v>
          </cell>
          <cell r="J1041">
            <v>2</v>
          </cell>
        </row>
        <row r="1042">
          <cell r="A1042" t="str">
            <v>TDRS</v>
          </cell>
          <cell r="B1042" t="str">
            <v>Residential Service</v>
          </cell>
          <cell r="C1042">
            <v>30</v>
          </cell>
          <cell r="D1042">
            <v>20</v>
          </cell>
          <cell r="E1042" t="str">
            <v>R=J4S</v>
          </cell>
          <cell r="F1042">
            <v>1</v>
          </cell>
          <cell r="G1042">
            <v>36161</v>
          </cell>
          <cell r="H1042">
            <v>240</v>
          </cell>
          <cell r="I1042">
            <v>3</v>
          </cell>
          <cell r="J1042">
            <v>1</v>
          </cell>
        </row>
        <row r="1043">
          <cell r="A1043" t="str">
            <v>TDRS</v>
          </cell>
          <cell r="B1043" t="str">
            <v>Residential Service</v>
          </cell>
          <cell r="C1043">
            <v>30</v>
          </cell>
          <cell r="D1043">
            <v>20</v>
          </cell>
          <cell r="E1043" t="str">
            <v>R=MS</v>
          </cell>
          <cell r="F1043">
            <v>1</v>
          </cell>
          <cell r="G1043">
            <v>36161</v>
          </cell>
          <cell r="H1043">
            <v>240</v>
          </cell>
          <cell r="I1043">
            <v>3</v>
          </cell>
          <cell r="J1043">
            <v>2</v>
          </cell>
        </row>
        <row r="1044">
          <cell r="A1044" t="str">
            <v>TDRS</v>
          </cell>
          <cell r="B1044" t="str">
            <v>Residential Service</v>
          </cell>
          <cell r="C1044">
            <v>30</v>
          </cell>
          <cell r="D1044">
            <v>20</v>
          </cell>
          <cell r="E1044" t="str">
            <v>R=MX</v>
          </cell>
          <cell r="F1044">
            <v>1</v>
          </cell>
          <cell r="G1044">
            <v>35889</v>
          </cell>
          <cell r="H1044">
            <v>240</v>
          </cell>
          <cell r="I1044">
            <v>3</v>
          </cell>
          <cell r="J1044">
            <v>1</v>
          </cell>
        </row>
        <row r="1045">
          <cell r="A1045" t="str">
            <v>TDRS</v>
          </cell>
          <cell r="B1045" t="str">
            <v>Residential Service</v>
          </cell>
          <cell r="C1045">
            <v>30</v>
          </cell>
          <cell r="D1045">
            <v>20</v>
          </cell>
          <cell r="E1045" t="str">
            <v>R=AB1</v>
          </cell>
          <cell r="F1045">
            <v>1</v>
          </cell>
          <cell r="G1045">
            <v>36220</v>
          </cell>
          <cell r="H1045">
            <v>240</v>
          </cell>
          <cell r="I1045">
            <v>3</v>
          </cell>
          <cell r="J1045">
            <v>1</v>
          </cell>
        </row>
        <row r="1046">
          <cell r="A1046" t="str">
            <v>TDRS</v>
          </cell>
          <cell r="B1046" t="str">
            <v>Residential Service</v>
          </cell>
          <cell r="C1046">
            <v>30</v>
          </cell>
          <cell r="D1046">
            <v>20</v>
          </cell>
          <cell r="E1046" t="str">
            <v>R=J3S</v>
          </cell>
          <cell r="F1046">
            <v>1</v>
          </cell>
          <cell r="G1046">
            <v>36072</v>
          </cell>
          <cell r="H1046">
            <v>240</v>
          </cell>
          <cell r="I1046">
            <v>3</v>
          </cell>
          <cell r="J1046">
            <v>1</v>
          </cell>
        </row>
        <row r="1047">
          <cell r="A1047" t="str">
            <v>TDRS</v>
          </cell>
          <cell r="B1047" t="str">
            <v>Residential Service</v>
          </cell>
          <cell r="C1047">
            <v>30</v>
          </cell>
          <cell r="D1047">
            <v>20</v>
          </cell>
          <cell r="E1047" t="str">
            <v>R=AB1</v>
          </cell>
          <cell r="F1047">
            <v>1</v>
          </cell>
          <cell r="G1047">
            <v>36405</v>
          </cell>
          <cell r="H1047">
            <v>240</v>
          </cell>
          <cell r="I1047">
            <v>3</v>
          </cell>
          <cell r="J1047">
            <v>4</v>
          </cell>
        </row>
        <row r="1048">
          <cell r="A1048" t="str">
            <v>TDRS</v>
          </cell>
          <cell r="B1048" t="str">
            <v>Residential Service</v>
          </cell>
          <cell r="C1048">
            <v>30</v>
          </cell>
          <cell r="D1048">
            <v>20</v>
          </cell>
          <cell r="E1048" t="str">
            <v>R=J5S</v>
          </cell>
          <cell r="F1048">
            <v>1</v>
          </cell>
          <cell r="G1048">
            <v>36374</v>
          </cell>
          <cell r="H1048">
            <v>240</v>
          </cell>
          <cell r="I1048">
            <v>3</v>
          </cell>
          <cell r="J1048">
            <v>2</v>
          </cell>
        </row>
        <row r="1049">
          <cell r="A1049" t="str">
            <v>TDRS</v>
          </cell>
          <cell r="B1049" t="str">
            <v>Residential Service</v>
          </cell>
          <cell r="C1049">
            <v>30</v>
          </cell>
          <cell r="D1049">
            <v>20</v>
          </cell>
          <cell r="E1049" t="str">
            <v>R=J4S</v>
          </cell>
          <cell r="F1049">
            <v>1</v>
          </cell>
          <cell r="G1049">
            <v>36444</v>
          </cell>
          <cell r="H1049">
            <v>240</v>
          </cell>
          <cell r="I1049">
            <v>3</v>
          </cell>
          <cell r="J1049">
            <v>6</v>
          </cell>
        </row>
        <row r="1050">
          <cell r="A1050" t="str">
            <v>TDRS</v>
          </cell>
          <cell r="B1050" t="str">
            <v>Residential Service</v>
          </cell>
          <cell r="C1050">
            <v>30</v>
          </cell>
          <cell r="D1050">
            <v>20</v>
          </cell>
          <cell r="E1050" t="str">
            <v>R=MS</v>
          </cell>
          <cell r="F1050">
            <v>1</v>
          </cell>
          <cell r="G1050">
            <v>36444</v>
          </cell>
          <cell r="H1050">
            <v>240</v>
          </cell>
          <cell r="I1050">
            <v>3</v>
          </cell>
          <cell r="J1050">
            <v>1</v>
          </cell>
        </row>
        <row r="1051">
          <cell r="A1051" t="str">
            <v>TDRS</v>
          </cell>
          <cell r="B1051" t="str">
            <v>Residential Service</v>
          </cell>
          <cell r="C1051">
            <v>30</v>
          </cell>
          <cell r="D1051">
            <v>20</v>
          </cell>
          <cell r="E1051" t="str">
            <v>R=AB1</v>
          </cell>
          <cell r="F1051">
            <v>1</v>
          </cell>
          <cell r="G1051">
            <v>36440</v>
          </cell>
          <cell r="H1051">
            <v>240</v>
          </cell>
          <cell r="I1051">
            <v>3</v>
          </cell>
          <cell r="J1051">
            <v>1</v>
          </cell>
        </row>
        <row r="1052">
          <cell r="A1052" t="str">
            <v>TDRS</v>
          </cell>
          <cell r="B1052" t="str">
            <v>Residential Service</v>
          </cell>
          <cell r="C1052">
            <v>30</v>
          </cell>
          <cell r="D1052">
            <v>20</v>
          </cell>
          <cell r="E1052" t="str">
            <v>R=D5S</v>
          </cell>
          <cell r="F1052">
            <v>1</v>
          </cell>
          <cell r="G1052">
            <v>36525</v>
          </cell>
          <cell r="H1052">
            <v>240</v>
          </cell>
          <cell r="I1052">
            <v>3</v>
          </cell>
          <cell r="J1052">
            <v>8</v>
          </cell>
        </row>
        <row r="1053">
          <cell r="A1053" t="str">
            <v>TDRS</v>
          </cell>
          <cell r="B1053" t="str">
            <v>Residential Service</v>
          </cell>
          <cell r="C1053">
            <v>30</v>
          </cell>
          <cell r="D1053">
            <v>20</v>
          </cell>
          <cell r="E1053" t="str">
            <v>R=D5S</v>
          </cell>
          <cell r="F1053">
            <v>1</v>
          </cell>
          <cell r="G1053">
            <v>36525</v>
          </cell>
          <cell r="H1053">
            <v>240</v>
          </cell>
          <cell r="I1053">
            <v>3</v>
          </cell>
          <cell r="J1053">
            <v>1</v>
          </cell>
        </row>
        <row r="1054">
          <cell r="A1054" t="str">
            <v>TDRS</v>
          </cell>
          <cell r="B1054" t="str">
            <v>Residential Service</v>
          </cell>
          <cell r="C1054">
            <v>30</v>
          </cell>
          <cell r="D1054">
            <v>20</v>
          </cell>
          <cell r="E1054" t="str">
            <v>R=A1TL</v>
          </cell>
          <cell r="F1054">
            <v>1</v>
          </cell>
          <cell r="G1054">
            <v>36558</v>
          </cell>
          <cell r="H1054">
            <v>240</v>
          </cell>
          <cell r="I1054">
            <v>3</v>
          </cell>
          <cell r="J1054">
            <v>13</v>
          </cell>
        </row>
        <row r="1055">
          <cell r="A1055" t="str">
            <v>TDRS</v>
          </cell>
          <cell r="B1055" t="str">
            <v>Residential Service</v>
          </cell>
          <cell r="C1055">
            <v>30</v>
          </cell>
          <cell r="D1055">
            <v>20</v>
          </cell>
          <cell r="E1055" t="str">
            <v>R=D5S</v>
          </cell>
          <cell r="F1055">
            <v>1</v>
          </cell>
          <cell r="G1055">
            <v>36670</v>
          </cell>
          <cell r="H1055">
            <v>240</v>
          </cell>
          <cell r="I1055">
            <v>3</v>
          </cell>
          <cell r="J1055">
            <v>1</v>
          </cell>
        </row>
        <row r="1056">
          <cell r="A1056" t="str">
            <v>TDRS</v>
          </cell>
          <cell r="B1056" t="str">
            <v>Residential Service</v>
          </cell>
          <cell r="C1056">
            <v>30</v>
          </cell>
          <cell r="D1056">
            <v>20</v>
          </cell>
          <cell r="E1056" t="str">
            <v>R=AB1</v>
          </cell>
          <cell r="F1056">
            <v>1</v>
          </cell>
          <cell r="G1056">
            <v>36791</v>
          </cell>
          <cell r="H1056">
            <v>240</v>
          </cell>
          <cell r="I1056">
            <v>3</v>
          </cell>
          <cell r="J1056">
            <v>444</v>
          </cell>
        </row>
        <row r="1057">
          <cell r="A1057" t="str">
            <v>TDRS</v>
          </cell>
          <cell r="B1057" t="str">
            <v>Residential Service</v>
          </cell>
          <cell r="C1057">
            <v>30</v>
          </cell>
          <cell r="D1057">
            <v>20</v>
          </cell>
          <cell r="E1057" t="str">
            <v>R=AB1</v>
          </cell>
          <cell r="F1057">
            <v>1</v>
          </cell>
          <cell r="G1057">
            <v>36746</v>
          </cell>
          <cell r="H1057">
            <v>240</v>
          </cell>
          <cell r="I1057">
            <v>3</v>
          </cell>
          <cell r="J1057">
            <v>156</v>
          </cell>
        </row>
        <row r="1058">
          <cell r="A1058" t="str">
            <v>TDRS</v>
          </cell>
          <cell r="B1058" t="str">
            <v>Residential Service</v>
          </cell>
          <cell r="C1058">
            <v>30</v>
          </cell>
          <cell r="D1058">
            <v>20</v>
          </cell>
          <cell r="E1058" t="str">
            <v>R=AB1</v>
          </cell>
          <cell r="F1058">
            <v>1</v>
          </cell>
          <cell r="G1058">
            <v>36753</v>
          </cell>
          <cell r="H1058">
            <v>240</v>
          </cell>
          <cell r="I1058">
            <v>3</v>
          </cell>
          <cell r="J1058">
            <v>52</v>
          </cell>
        </row>
        <row r="1059">
          <cell r="A1059" t="str">
            <v>TDRS</v>
          </cell>
          <cell r="B1059" t="str">
            <v>Residential Service</v>
          </cell>
          <cell r="C1059">
            <v>30</v>
          </cell>
          <cell r="D1059">
            <v>20</v>
          </cell>
          <cell r="E1059" t="str">
            <v>R=AB1</v>
          </cell>
          <cell r="F1059">
            <v>1</v>
          </cell>
          <cell r="G1059">
            <v>37054</v>
          </cell>
          <cell r="H1059">
            <v>240</v>
          </cell>
          <cell r="I1059">
            <v>3</v>
          </cell>
          <cell r="J1059">
            <v>477</v>
          </cell>
        </row>
        <row r="1060">
          <cell r="A1060" t="str">
            <v>TDRS</v>
          </cell>
          <cell r="B1060" t="str">
            <v>Residential Service</v>
          </cell>
          <cell r="C1060">
            <v>30</v>
          </cell>
          <cell r="D1060">
            <v>20</v>
          </cell>
          <cell r="E1060" t="str">
            <v>R=AB1</v>
          </cell>
          <cell r="F1060">
            <v>1</v>
          </cell>
          <cell r="G1060">
            <v>36161</v>
          </cell>
          <cell r="H1060">
            <v>240</v>
          </cell>
          <cell r="I1060">
            <v>3</v>
          </cell>
          <cell r="J1060">
            <v>1</v>
          </cell>
        </row>
        <row r="1061">
          <cell r="A1061" t="str">
            <v>TDRS</v>
          </cell>
          <cell r="B1061" t="str">
            <v>Residential Service</v>
          </cell>
          <cell r="C1061">
            <v>30</v>
          </cell>
          <cell r="D1061">
            <v>20</v>
          </cell>
          <cell r="E1061" t="str">
            <v>R=AB1</v>
          </cell>
          <cell r="F1061">
            <v>1</v>
          </cell>
          <cell r="G1061">
            <v>37384</v>
          </cell>
          <cell r="H1061">
            <v>240</v>
          </cell>
          <cell r="I1061">
            <v>3</v>
          </cell>
          <cell r="J1061">
            <v>397</v>
          </cell>
        </row>
        <row r="1062">
          <cell r="A1062" t="str">
            <v>TDRS</v>
          </cell>
          <cell r="B1062" t="str">
            <v>Residential Service</v>
          </cell>
          <cell r="C1062">
            <v>30</v>
          </cell>
          <cell r="D1062">
            <v>20</v>
          </cell>
          <cell r="E1062" t="str">
            <v>R=AB1</v>
          </cell>
          <cell r="F1062">
            <v>1</v>
          </cell>
          <cell r="G1062">
            <v>37494</v>
          </cell>
          <cell r="H1062">
            <v>240</v>
          </cell>
          <cell r="I1062">
            <v>3</v>
          </cell>
          <cell r="J1062">
            <v>373</v>
          </cell>
        </row>
        <row r="1063">
          <cell r="A1063" t="str">
            <v>TDRS</v>
          </cell>
          <cell r="B1063" t="str">
            <v>Residential Service</v>
          </cell>
          <cell r="C1063">
            <v>30</v>
          </cell>
          <cell r="D1063">
            <v>20</v>
          </cell>
          <cell r="E1063" t="str">
            <v>R=AB1</v>
          </cell>
          <cell r="F1063">
            <v>1</v>
          </cell>
          <cell r="G1063">
            <v>37503</v>
          </cell>
          <cell r="H1063">
            <v>240</v>
          </cell>
          <cell r="I1063">
            <v>3</v>
          </cell>
          <cell r="J1063">
            <v>322</v>
          </cell>
        </row>
        <row r="1064">
          <cell r="A1064" t="str">
            <v>TDRS</v>
          </cell>
          <cell r="B1064" t="str">
            <v>Residential Service</v>
          </cell>
          <cell r="C1064">
            <v>30</v>
          </cell>
          <cell r="D1064">
            <v>20</v>
          </cell>
          <cell r="E1064" t="str">
            <v>R=AB1</v>
          </cell>
          <cell r="F1064">
            <v>1</v>
          </cell>
          <cell r="G1064">
            <v>37624</v>
          </cell>
          <cell r="H1064">
            <v>240</v>
          </cell>
          <cell r="I1064">
            <v>3</v>
          </cell>
          <cell r="J1064">
            <v>391</v>
          </cell>
        </row>
        <row r="1065">
          <cell r="A1065" t="str">
            <v>TDRS</v>
          </cell>
          <cell r="B1065" t="str">
            <v>Residential Service</v>
          </cell>
          <cell r="C1065">
            <v>30</v>
          </cell>
          <cell r="D1065">
            <v>20</v>
          </cell>
          <cell r="E1065" t="str">
            <v>R=AB1</v>
          </cell>
          <cell r="F1065">
            <v>1</v>
          </cell>
          <cell r="G1065">
            <v>37624</v>
          </cell>
          <cell r="H1065">
            <v>240</v>
          </cell>
          <cell r="I1065">
            <v>3</v>
          </cell>
          <cell r="J1065">
            <v>1</v>
          </cell>
        </row>
        <row r="1066">
          <cell r="A1066" t="str">
            <v>TDRS</v>
          </cell>
          <cell r="B1066" t="str">
            <v>Residential Service</v>
          </cell>
          <cell r="C1066">
            <v>30</v>
          </cell>
          <cell r="D1066">
            <v>20</v>
          </cell>
          <cell r="E1066" t="str">
            <v>R=AB1</v>
          </cell>
          <cell r="F1066">
            <v>1</v>
          </cell>
          <cell r="G1066">
            <v>38888</v>
          </cell>
          <cell r="H1066">
            <v>240</v>
          </cell>
          <cell r="I1066">
            <v>3</v>
          </cell>
          <cell r="J1066">
            <v>77</v>
          </cell>
        </row>
        <row r="1067">
          <cell r="A1067" t="str">
            <v>TDRS</v>
          </cell>
          <cell r="B1067" t="str">
            <v>Residential Service</v>
          </cell>
          <cell r="C1067">
            <v>30</v>
          </cell>
          <cell r="D1067">
            <v>20</v>
          </cell>
          <cell r="E1067" t="str">
            <v>R=AB1</v>
          </cell>
          <cell r="F1067">
            <v>1</v>
          </cell>
          <cell r="G1067">
            <v>39112</v>
          </cell>
          <cell r="H1067">
            <v>240</v>
          </cell>
          <cell r="I1067">
            <v>3</v>
          </cell>
          <cell r="J1067">
            <v>387</v>
          </cell>
        </row>
        <row r="1068">
          <cell r="A1068" t="str">
            <v>TDRS</v>
          </cell>
          <cell r="B1068" t="str">
            <v>Residential Service</v>
          </cell>
          <cell r="C1068">
            <v>30</v>
          </cell>
          <cell r="D1068">
            <v>20</v>
          </cell>
          <cell r="E1068" t="str">
            <v>R=MX</v>
          </cell>
          <cell r="F1068">
            <v>1</v>
          </cell>
          <cell r="G1068">
            <v>39596</v>
          </cell>
          <cell r="H1068">
            <v>240</v>
          </cell>
          <cell r="I1068">
            <v>3</v>
          </cell>
          <cell r="J1068">
            <v>68</v>
          </cell>
        </row>
        <row r="1069">
          <cell r="A1069" t="str">
            <v>TDRS</v>
          </cell>
          <cell r="B1069" t="str">
            <v>Residential Service</v>
          </cell>
          <cell r="C1069">
            <v>30</v>
          </cell>
          <cell r="D1069">
            <v>20</v>
          </cell>
          <cell r="E1069" t="str">
            <v>R=MX</v>
          </cell>
          <cell r="F1069">
            <v>1</v>
          </cell>
          <cell r="G1069">
            <v>39605</v>
          </cell>
          <cell r="H1069">
            <v>240</v>
          </cell>
          <cell r="I1069">
            <v>3</v>
          </cell>
          <cell r="J1069">
            <v>302</v>
          </cell>
        </row>
        <row r="1070">
          <cell r="A1070" t="str">
            <v>TDRS</v>
          </cell>
          <cell r="B1070" t="str">
            <v>Residential Service</v>
          </cell>
          <cell r="C1070">
            <v>30</v>
          </cell>
          <cell r="D1070">
            <v>20</v>
          </cell>
          <cell r="E1070" t="str">
            <v>R=MX</v>
          </cell>
          <cell r="F1070">
            <v>1</v>
          </cell>
          <cell r="G1070">
            <v>39644</v>
          </cell>
          <cell r="H1070">
            <v>240</v>
          </cell>
          <cell r="I1070">
            <v>3</v>
          </cell>
          <cell r="J1070">
            <v>152</v>
          </cell>
        </row>
        <row r="1071">
          <cell r="A1071" t="str">
            <v>TDRS</v>
          </cell>
          <cell r="B1071" t="str">
            <v>Residential Service</v>
          </cell>
          <cell r="C1071">
            <v>30</v>
          </cell>
          <cell r="D1071">
            <v>20</v>
          </cell>
          <cell r="E1071" t="str">
            <v>R=MX</v>
          </cell>
          <cell r="F1071">
            <v>1</v>
          </cell>
          <cell r="G1071">
            <v>39605</v>
          </cell>
          <cell r="H1071">
            <v>240</v>
          </cell>
          <cell r="I1071">
            <v>3</v>
          </cell>
          <cell r="J1071">
            <v>65</v>
          </cell>
        </row>
        <row r="1072">
          <cell r="A1072" t="str">
            <v>TDRS</v>
          </cell>
          <cell r="B1072" t="str">
            <v>Residential Service</v>
          </cell>
          <cell r="C1072">
            <v>30</v>
          </cell>
          <cell r="D1072">
            <v>20</v>
          </cell>
          <cell r="E1072" t="str">
            <v>R=MX</v>
          </cell>
          <cell r="F1072">
            <v>1</v>
          </cell>
          <cell r="G1072">
            <v>39867</v>
          </cell>
          <cell r="H1072">
            <v>240</v>
          </cell>
          <cell r="I1072">
            <v>3</v>
          </cell>
          <cell r="J1072">
            <v>195</v>
          </cell>
        </row>
        <row r="1073">
          <cell r="A1073" t="str">
            <v>TDRS</v>
          </cell>
          <cell r="B1073" t="str">
            <v>Residential Service</v>
          </cell>
          <cell r="C1073">
            <v>30</v>
          </cell>
          <cell r="D1073">
            <v>20</v>
          </cell>
          <cell r="E1073" t="str">
            <v>R=MX</v>
          </cell>
          <cell r="F1073">
            <v>1</v>
          </cell>
          <cell r="G1073">
            <v>39900</v>
          </cell>
          <cell r="H1073">
            <v>240</v>
          </cell>
          <cell r="I1073">
            <v>3</v>
          </cell>
          <cell r="J1073">
            <v>239</v>
          </cell>
        </row>
        <row r="1074">
          <cell r="A1074" t="str">
            <v>TDRS</v>
          </cell>
          <cell r="B1074" t="str">
            <v>Residential Service</v>
          </cell>
          <cell r="C1074">
            <v>30</v>
          </cell>
          <cell r="D1074">
            <v>20</v>
          </cell>
          <cell r="E1074" t="str">
            <v>R=MX</v>
          </cell>
          <cell r="F1074">
            <v>1</v>
          </cell>
          <cell r="G1074">
            <v>39924</v>
          </cell>
          <cell r="H1074">
            <v>240</v>
          </cell>
          <cell r="I1074">
            <v>3</v>
          </cell>
          <cell r="J1074">
            <v>154</v>
          </cell>
        </row>
        <row r="1075">
          <cell r="A1075" t="str">
            <v>TDRS</v>
          </cell>
          <cell r="B1075" t="str">
            <v>Residential Service</v>
          </cell>
          <cell r="C1075">
            <v>30</v>
          </cell>
          <cell r="D1075">
            <v>20</v>
          </cell>
          <cell r="E1075" t="str">
            <v>R=MX</v>
          </cell>
          <cell r="F1075">
            <v>1</v>
          </cell>
          <cell r="G1075">
            <v>39928</v>
          </cell>
          <cell r="H1075">
            <v>240</v>
          </cell>
          <cell r="I1075">
            <v>3</v>
          </cell>
          <cell r="J1075">
            <v>39</v>
          </cell>
        </row>
        <row r="1076">
          <cell r="A1076" t="str">
            <v>TDRS</v>
          </cell>
          <cell r="B1076" t="str">
            <v>Residential Service</v>
          </cell>
          <cell r="C1076">
            <v>30</v>
          </cell>
          <cell r="D1076">
            <v>20</v>
          </cell>
          <cell r="E1076" t="str">
            <v>R=MX</v>
          </cell>
          <cell r="F1076">
            <v>1</v>
          </cell>
          <cell r="G1076">
            <v>39949</v>
          </cell>
          <cell r="H1076">
            <v>240</v>
          </cell>
          <cell r="I1076">
            <v>3</v>
          </cell>
          <cell r="J1076">
            <v>64</v>
          </cell>
        </row>
        <row r="1077">
          <cell r="A1077" t="str">
            <v>TDRS</v>
          </cell>
          <cell r="B1077" t="str">
            <v>Residential Service</v>
          </cell>
          <cell r="C1077">
            <v>30</v>
          </cell>
          <cell r="D1077">
            <v>20</v>
          </cell>
          <cell r="E1077" t="str">
            <v>S=I210+CE</v>
          </cell>
          <cell r="F1077">
            <v>1</v>
          </cell>
          <cell r="G1077">
            <v>40206</v>
          </cell>
          <cell r="H1077">
            <v>240</v>
          </cell>
          <cell r="I1077">
            <v>3</v>
          </cell>
          <cell r="J1077">
            <v>158</v>
          </cell>
        </row>
        <row r="1078">
          <cell r="A1078" t="str">
            <v>TDRS</v>
          </cell>
          <cell r="B1078" t="str">
            <v>Residential Service</v>
          </cell>
          <cell r="C1078">
            <v>30</v>
          </cell>
          <cell r="D1078">
            <v>20</v>
          </cell>
          <cell r="E1078" t="str">
            <v>R=AB1</v>
          </cell>
          <cell r="F1078">
            <v>1</v>
          </cell>
          <cell r="H1078">
            <v>240</v>
          </cell>
          <cell r="I1078">
            <v>3</v>
          </cell>
          <cell r="J1078">
            <v>18582</v>
          </cell>
        </row>
        <row r="1079">
          <cell r="A1079" t="str">
            <v>TDRS</v>
          </cell>
          <cell r="B1079" t="str">
            <v>Residential Service</v>
          </cell>
          <cell r="C1079">
            <v>30</v>
          </cell>
          <cell r="D1079">
            <v>20</v>
          </cell>
          <cell r="E1079" t="str">
            <v>R=AB1</v>
          </cell>
          <cell r="F1079">
            <v>1</v>
          </cell>
          <cell r="H1079">
            <v>240</v>
          </cell>
          <cell r="I1079">
            <v>3</v>
          </cell>
          <cell r="J1079">
            <v>1</v>
          </cell>
        </row>
        <row r="1080">
          <cell r="A1080" t="str">
            <v>TDRS</v>
          </cell>
          <cell r="B1080" t="str">
            <v>Residential Service</v>
          </cell>
          <cell r="C1080">
            <v>30</v>
          </cell>
          <cell r="D1080">
            <v>20</v>
          </cell>
          <cell r="E1080" t="str">
            <v>R=D5SH</v>
          </cell>
          <cell r="F1080">
            <v>1</v>
          </cell>
          <cell r="H1080">
            <v>240</v>
          </cell>
          <cell r="I1080">
            <v>3</v>
          </cell>
          <cell r="J1080">
            <v>1</v>
          </cell>
        </row>
        <row r="1081">
          <cell r="A1081" t="str">
            <v>TDRS</v>
          </cell>
          <cell r="B1081" t="str">
            <v>Residential Service</v>
          </cell>
          <cell r="C1081">
            <v>30</v>
          </cell>
          <cell r="D1081">
            <v>20</v>
          </cell>
          <cell r="E1081" t="str">
            <v>R=DXMS</v>
          </cell>
          <cell r="F1081">
            <v>1</v>
          </cell>
          <cell r="H1081">
            <v>240</v>
          </cell>
          <cell r="I1081">
            <v>3</v>
          </cell>
          <cell r="J1081">
            <v>2</v>
          </cell>
        </row>
        <row r="1082">
          <cell r="A1082" t="str">
            <v>TDRS</v>
          </cell>
          <cell r="B1082" t="str">
            <v>Residential Service</v>
          </cell>
          <cell r="C1082">
            <v>30</v>
          </cell>
          <cell r="D1082">
            <v>20</v>
          </cell>
          <cell r="E1082" t="str">
            <v>R=AB1</v>
          </cell>
          <cell r="F1082">
            <v>1</v>
          </cell>
          <cell r="G1082">
            <v>38051</v>
          </cell>
          <cell r="H1082">
            <v>240</v>
          </cell>
          <cell r="I1082">
            <v>3</v>
          </cell>
          <cell r="J1082">
            <v>376</v>
          </cell>
        </row>
        <row r="1083">
          <cell r="A1083" t="str">
            <v>TDRS</v>
          </cell>
          <cell r="B1083" t="str">
            <v>Residential Service</v>
          </cell>
          <cell r="C1083">
            <v>30</v>
          </cell>
          <cell r="D1083">
            <v>20</v>
          </cell>
          <cell r="E1083" t="str">
            <v>R=AB1</v>
          </cell>
          <cell r="F1083">
            <v>1</v>
          </cell>
          <cell r="G1083">
            <v>38327</v>
          </cell>
          <cell r="H1083">
            <v>240</v>
          </cell>
          <cell r="I1083">
            <v>3</v>
          </cell>
          <cell r="J1083">
            <v>77</v>
          </cell>
        </row>
        <row r="1084">
          <cell r="A1084" t="str">
            <v>TDRS</v>
          </cell>
          <cell r="B1084" t="str">
            <v>Residential Service</v>
          </cell>
          <cell r="C1084">
            <v>30</v>
          </cell>
          <cell r="D1084">
            <v>20</v>
          </cell>
          <cell r="E1084" t="str">
            <v>R=J5DS</v>
          </cell>
          <cell r="F1084">
            <v>1</v>
          </cell>
          <cell r="H1084">
            <v>240</v>
          </cell>
          <cell r="I1084">
            <v>3</v>
          </cell>
          <cell r="J1084">
            <v>1</v>
          </cell>
        </row>
        <row r="1085">
          <cell r="A1085" t="str">
            <v>TDRS</v>
          </cell>
          <cell r="B1085" t="str">
            <v>Residential Service</v>
          </cell>
          <cell r="C1085">
            <v>30</v>
          </cell>
          <cell r="D1085">
            <v>20</v>
          </cell>
          <cell r="E1085" t="str">
            <v>R=A1D1ND</v>
          </cell>
          <cell r="F1085">
            <v>1</v>
          </cell>
          <cell r="H1085">
            <v>240</v>
          </cell>
          <cell r="I1085">
            <v>3</v>
          </cell>
          <cell r="J1085">
            <v>1</v>
          </cell>
        </row>
        <row r="1086">
          <cell r="A1086" t="str">
            <v>TDRS</v>
          </cell>
          <cell r="B1086" t="str">
            <v>Residential Service</v>
          </cell>
          <cell r="C1086">
            <v>30</v>
          </cell>
          <cell r="D1086">
            <v>20</v>
          </cell>
          <cell r="E1086" t="str">
            <v>R=AB1</v>
          </cell>
          <cell r="F1086">
            <v>1</v>
          </cell>
          <cell r="G1086">
            <v>37810</v>
          </cell>
          <cell r="H1086">
            <v>240</v>
          </cell>
          <cell r="I1086">
            <v>3</v>
          </cell>
          <cell r="J1086">
            <v>37</v>
          </cell>
        </row>
        <row r="1087">
          <cell r="A1087" t="str">
            <v>TDRS</v>
          </cell>
          <cell r="B1087" t="str">
            <v>Residential Service</v>
          </cell>
          <cell r="C1087">
            <v>30</v>
          </cell>
          <cell r="D1087">
            <v>20</v>
          </cell>
          <cell r="E1087" t="str">
            <v>R=AB1</v>
          </cell>
          <cell r="F1087">
            <v>1</v>
          </cell>
          <cell r="G1087">
            <v>37907</v>
          </cell>
          <cell r="H1087">
            <v>240</v>
          </cell>
          <cell r="I1087">
            <v>3</v>
          </cell>
          <cell r="J1087">
            <v>177</v>
          </cell>
        </row>
        <row r="1088">
          <cell r="A1088" t="str">
            <v>TDRS</v>
          </cell>
          <cell r="B1088" t="str">
            <v>Residential Service</v>
          </cell>
          <cell r="C1088">
            <v>30</v>
          </cell>
          <cell r="D1088">
            <v>20</v>
          </cell>
          <cell r="E1088" t="str">
            <v>R=D4S</v>
          </cell>
          <cell r="F1088">
            <v>1</v>
          </cell>
          <cell r="H1088">
            <v>240</v>
          </cell>
          <cell r="I1088">
            <v>3</v>
          </cell>
          <cell r="J1088">
            <v>1</v>
          </cell>
        </row>
        <row r="1089">
          <cell r="A1089" t="str">
            <v>TDRS</v>
          </cell>
          <cell r="B1089" t="str">
            <v>Residential Service</v>
          </cell>
          <cell r="C1089">
            <v>30</v>
          </cell>
          <cell r="D1089">
            <v>20</v>
          </cell>
          <cell r="E1089" t="str">
            <v>R=I70S</v>
          </cell>
          <cell r="F1089">
            <v>1</v>
          </cell>
          <cell r="H1089">
            <v>240</v>
          </cell>
          <cell r="I1089">
            <v>3</v>
          </cell>
          <cell r="J1089">
            <v>1</v>
          </cell>
        </row>
        <row r="1090">
          <cell r="A1090" t="str">
            <v>TDRS</v>
          </cell>
          <cell r="B1090" t="str">
            <v>Residential Service</v>
          </cell>
          <cell r="C1090">
            <v>30</v>
          </cell>
          <cell r="D1090">
            <v>20</v>
          </cell>
          <cell r="E1090" t="str">
            <v>R=J5S</v>
          </cell>
          <cell r="F1090">
            <v>1</v>
          </cell>
          <cell r="H1090">
            <v>240</v>
          </cell>
          <cell r="I1090">
            <v>3</v>
          </cell>
          <cell r="J1090">
            <v>1</v>
          </cell>
        </row>
        <row r="1091">
          <cell r="A1091" t="str">
            <v>TDRS</v>
          </cell>
          <cell r="B1091" t="str">
            <v>Residential Service</v>
          </cell>
          <cell r="C1091">
            <v>30</v>
          </cell>
          <cell r="D1091">
            <v>20</v>
          </cell>
          <cell r="E1091" t="str">
            <v>R=AB1</v>
          </cell>
          <cell r="F1091">
            <v>1</v>
          </cell>
          <cell r="G1091">
            <v>36404</v>
          </cell>
          <cell r="H1091">
            <v>240</v>
          </cell>
          <cell r="I1091">
            <v>3</v>
          </cell>
          <cell r="J1091">
            <v>202</v>
          </cell>
        </row>
        <row r="1092">
          <cell r="A1092" t="str">
            <v>TDRS</v>
          </cell>
          <cell r="B1092" t="str">
            <v>Residential Service</v>
          </cell>
          <cell r="C1092">
            <v>30</v>
          </cell>
          <cell r="D1092">
            <v>20</v>
          </cell>
          <cell r="E1092" t="str">
            <v>R=MS</v>
          </cell>
          <cell r="F1092">
            <v>1</v>
          </cell>
          <cell r="G1092">
            <v>32143</v>
          </cell>
          <cell r="H1092">
            <v>240</v>
          </cell>
          <cell r="I1092">
            <v>3</v>
          </cell>
          <cell r="J1092">
            <v>1</v>
          </cell>
        </row>
        <row r="1093">
          <cell r="A1093" t="str">
            <v>TDRS</v>
          </cell>
          <cell r="B1093" t="str">
            <v>Residential Service</v>
          </cell>
          <cell r="C1093">
            <v>30</v>
          </cell>
          <cell r="D1093">
            <v>20</v>
          </cell>
          <cell r="E1093" t="str">
            <v>R=AB1</v>
          </cell>
          <cell r="F1093">
            <v>1</v>
          </cell>
          <cell r="G1093">
            <v>35920</v>
          </cell>
          <cell r="H1093">
            <v>240</v>
          </cell>
          <cell r="I1093">
            <v>3</v>
          </cell>
          <cell r="J1093">
            <v>3</v>
          </cell>
        </row>
        <row r="1094">
          <cell r="A1094" t="str">
            <v>TDRS</v>
          </cell>
          <cell r="B1094" t="str">
            <v>Residential Service</v>
          </cell>
          <cell r="C1094">
            <v>30</v>
          </cell>
          <cell r="D1094">
            <v>20</v>
          </cell>
          <cell r="E1094" t="str">
            <v>R=AB1</v>
          </cell>
          <cell r="F1094">
            <v>1</v>
          </cell>
          <cell r="G1094">
            <v>35431</v>
          </cell>
          <cell r="H1094">
            <v>240</v>
          </cell>
          <cell r="I1094">
            <v>3</v>
          </cell>
          <cell r="J1094">
            <v>1</v>
          </cell>
        </row>
        <row r="1095">
          <cell r="A1095" t="str">
            <v>TDRS</v>
          </cell>
          <cell r="B1095" t="str">
            <v>Residential Service</v>
          </cell>
          <cell r="C1095">
            <v>30</v>
          </cell>
          <cell r="D1095">
            <v>20</v>
          </cell>
          <cell r="E1095" t="str">
            <v>R=MX</v>
          </cell>
          <cell r="F1095">
            <v>1</v>
          </cell>
          <cell r="G1095">
            <v>35431</v>
          </cell>
          <cell r="H1095">
            <v>240</v>
          </cell>
          <cell r="I1095">
            <v>3</v>
          </cell>
          <cell r="J1095">
            <v>1</v>
          </cell>
        </row>
        <row r="1096">
          <cell r="A1096" t="str">
            <v>TDRS</v>
          </cell>
          <cell r="B1096" t="str">
            <v>Residential Service</v>
          </cell>
          <cell r="C1096">
            <v>30</v>
          </cell>
          <cell r="D1096">
            <v>20</v>
          </cell>
          <cell r="E1096" t="str">
            <v>R=MX</v>
          </cell>
          <cell r="F1096">
            <v>1</v>
          </cell>
          <cell r="G1096">
            <v>35462</v>
          </cell>
          <cell r="H1096">
            <v>240</v>
          </cell>
          <cell r="I1096">
            <v>3</v>
          </cell>
          <cell r="J1096">
            <v>1</v>
          </cell>
        </row>
        <row r="1097">
          <cell r="A1097" t="str">
            <v>TDRS</v>
          </cell>
          <cell r="B1097" t="str">
            <v>Residential Service</v>
          </cell>
          <cell r="C1097">
            <v>30</v>
          </cell>
          <cell r="D1097">
            <v>20</v>
          </cell>
          <cell r="E1097" t="str">
            <v>R=AB1</v>
          </cell>
          <cell r="F1097">
            <v>1</v>
          </cell>
          <cell r="G1097">
            <v>36164</v>
          </cell>
          <cell r="H1097">
            <v>240</v>
          </cell>
          <cell r="I1097">
            <v>3</v>
          </cell>
          <cell r="J1097">
            <v>1</v>
          </cell>
        </row>
        <row r="1098">
          <cell r="A1098" t="str">
            <v>TDRS</v>
          </cell>
          <cell r="B1098" t="str">
            <v>Residential Service</v>
          </cell>
          <cell r="C1098">
            <v>30</v>
          </cell>
          <cell r="D1098">
            <v>20</v>
          </cell>
          <cell r="E1098" t="str">
            <v>R=D4S</v>
          </cell>
          <cell r="F1098">
            <v>1</v>
          </cell>
          <cell r="G1098">
            <v>33970</v>
          </cell>
          <cell r="H1098">
            <v>240</v>
          </cell>
          <cell r="I1098">
            <v>3</v>
          </cell>
          <cell r="J1098">
            <v>1</v>
          </cell>
        </row>
        <row r="1099">
          <cell r="A1099" t="str">
            <v>TDRS</v>
          </cell>
          <cell r="B1099" t="str">
            <v>Residential Service</v>
          </cell>
          <cell r="C1099">
            <v>30</v>
          </cell>
          <cell r="D1099">
            <v>20</v>
          </cell>
          <cell r="E1099" t="str">
            <v>R=AB1</v>
          </cell>
          <cell r="F1099">
            <v>1</v>
          </cell>
          <cell r="G1099">
            <v>36437</v>
          </cell>
          <cell r="H1099">
            <v>240</v>
          </cell>
          <cell r="I1099">
            <v>3</v>
          </cell>
          <cell r="J1099">
            <v>1</v>
          </cell>
        </row>
        <row r="1100">
          <cell r="A1100" t="str">
            <v>TDRS</v>
          </cell>
          <cell r="B1100" t="str">
            <v>Residential Service</v>
          </cell>
          <cell r="C1100">
            <v>30</v>
          </cell>
          <cell r="D1100">
            <v>20</v>
          </cell>
          <cell r="E1100" t="str">
            <v>R=J5S</v>
          </cell>
          <cell r="F1100">
            <v>1</v>
          </cell>
          <cell r="G1100">
            <v>36161</v>
          </cell>
          <cell r="H1100">
            <v>240</v>
          </cell>
          <cell r="I1100">
            <v>3</v>
          </cell>
          <cell r="J1100">
            <v>1</v>
          </cell>
        </row>
        <row r="1101">
          <cell r="A1101" t="str">
            <v>TDRS</v>
          </cell>
          <cell r="B1101" t="str">
            <v>Residential Service</v>
          </cell>
          <cell r="C1101">
            <v>30</v>
          </cell>
          <cell r="D1101">
            <v>20</v>
          </cell>
          <cell r="E1101" t="str">
            <v>R=J4ES</v>
          </cell>
          <cell r="F1101">
            <v>1</v>
          </cell>
          <cell r="G1101">
            <v>36161</v>
          </cell>
          <cell r="H1101">
            <v>240</v>
          </cell>
          <cell r="I1101">
            <v>3</v>
          </cell>
          <cell r="J1101">
            <v>1</v>
          </cell>
        </row>
        <row r="1102">
          <cell r="A1102" t="str">
            <v>TDRS</v>
          </cell>
          <cell r="B1102" t="str">
            <v>Residential Service</v>
          </cell>
          <cell r="C1102">
            <v>30</v>
          </cell>
          <cell r="D1102">
            <v>20</v>
          </cell>
          <cell r="E1102" t="str">
            <v>R=AB1</v>
          </cell>
          <cell r="F1102">
            <v>1</v>
          </cell>
          <cell r="G1102">
            <v>36462</v>
          </cell>
          <cell r="H1102">
            <v>240</v>
          </cell>
          <cell r="I1102">
            <v>3</v>
          </cell>
          <cell r="J1102">
            <v>1</v>
          </cell>
        </row>
        <row r="1103">
          <cell r="A1103" t="str">
            <v>TDRS</v>
          </cell>
          <cell r="B1103" t="str">
            <v>Residential Service</v>
          </cell>
          <cell r="C1103">
            <v>30</v>
          </cell>
          <cell r="D1103">
            <v>20</v>
          </cell>
          <cell r="E1103" t="str">
            <v>R=I70S</v>
          </cell>
          <cell r="F1103">
            <v>1</v>
          </cell>
          <cell r="G1103">
            <v>32875</v>
          </cell>
          <cell r="H1103">
            <v>240</v>
          </cell>
          <cell r="I1103">
            <v>3</v>
          </cell>
          <cell r="J1103">
            <v>2</v>
          </cell>
        </row>
        <row r="1104">
          <cell r="A1104" t="str">
            <v>TDRS</v>
          </cell>
          <cell r="B1104" t="str">
            <v>Residential Service</v>
          </cell>
          <cell r="C1104">
            <v>30</v>
          </cell>
          <cell r="D1104">
            <v>20</v>
          </cell>
          <cell r="E1104" t="str">
            <v>R=J5S</v>
          </cell>
          <cell r="F1104">
            <v>1</v>
          </cell>
          <cell r="G1104">
            <v>36525</v>
          </cell>
          <cell r="H1104">
            <v>240</v>
          </cell>
          <cell r="I1104">
            <v>3</v>
          </cell>
          <cell r="J1104">
            <v>8</v>
          </cell>
        </row>
        <row r="1105">
          <cell r="A1105" t="str">
            <v>TDRS</v>
          </cell>
          <cell r="B1105" t="str">
            <v>Residential Service</v>
          </cell>
          <cell r="C1105">
            <v>30</v>
          </cell>
          <cell r="D1105">
            <v>20</v>
          </cell>
          <cell r="E1105" t="str">
            <v>R=AB1</v>
          </cell>
          <cell r="F1105">
            <v>1</v>
          </cell>
          <cell r="G1105">
            <v>36685</v>
          </cell>
          <cell r="H1105">
            <v>240</v>
          </cell>
          <cell r="I1105">
            <v>3</v>
          </cell>
          <cell r="J1105">
            <v>1</v>
          </cell>
        </row>
        <row r="1106">
          <cell r="A1106" t="str">
            <v>TDRS</v>
          </cell>
          <cell r="B1106" t="str">
            <v>Residential Service</v>
          </cell>
          <cell r="C1106">
            <v>30</v>
          </cell>
          <cell r="D1106">
            <v>20</v>
          </cell>
          <cell r="E1106" t="str">
            <v>R=MX</v>
          </cell>
          <cell r="F1106">
            <v>1</v>
          </cell>
          <cell r="G1106">
            <v>36581</v>
          </cell>
          <cell r="H1106">
            <v>240</v>
          </cell>
          <cell r="I1106">
            <v>3</v>
          </cell>
          <cell r="J1106">
            <v>1</v>
          </cell>
        </row>
        <row r="1107">
          <cell r="A1107" t="str">
            <v>TDRS</v>
          </cell>
          <cell r="B1107" t="str">
            <v>Residential Service</v>
          </cell>
          <cell r="C1107">
            <v>30</v>
          </cell>
          <cell r="D1107">
            <v>20</v>
          </cell>
          <cell r="E1107" t="str">
            <v>R=MS</v>
          </cell>
          <cell r="F1107">
            <v>1</v>
          </cell>
          <cell r="G1107">
            <v>36586</v>
          </cell>
          <cell r="H1107">
            <v>240</v>
          </cell>
          <cell r="I1107">
            <v>3</v>
          </cell>
          <cell r="J1107">
            <v>2</v>
          </cell>
        </row>
        <row r="1108">
          <cell r="A1108" t="str">
            <v>TDRS</v>
          </cell>
          <cell r="B1108" t="str">
            <v>Residential Service</v>
          </cell>
          <cell r="C1108">
            <v>30</v>
          </cell>
          <cell r="D1108">
            <v>20</v>
          </cell>
          <cell r="E1108" t="str">
            <v>R=A1TL</v>
          </cell>
          <cell r="F1108">
            <v>1</v>
          </cell>
          <cell r="G1108">
            <v>36558</v>
          </cell>
          <cell r="H1108">
            <v>240</v>
          </cell>
          <cell r="I1108">
            <v>3</v>
          </cell>
          <cell r="J1108">
            <v>1</v>
          </cell>
        </row>
        <row r="1109">
          <cell r="A1109" t="str">
            <v>TDRS</v>
          </cell>
          <cell r="B1109" t="str">
            <v>Residential Service</v>
          </cell>
          <cell r="C1109">
            <v>30</v>
          </cell>
          <cell r="D1109">
            <v>20</v>
          </cell>
          <cell r="E1109" t="str">
            <v>R=AB1</v>
          </cell>
          <cell r="F1109">
            <v>1</v>
          </cell>
          <cell r="G1109">
            <v>36775</v>
          </cell>
          <cell r="H1109">
            <v>240</v>
          </cell>
          <cell r="I1109">
            <v>3</v>
          </cell>
          <cell r="J1109">
            <v>1</v>
          </cell>
        </row>
        <row r="1110">
          <cell r="A1110" t="str">
            <v>TDRS</v>
          </cell>
          <cell r="B1110" t="str">
            <v>Residential Service</v>
          </cell>
          <cell r="C1110">
            <v>30</v>
          </cell>
          <cell r="D1110">
            <v>20</v>
          </cell>
          <cell r="E1110" t="str">
            <v>R=I70S</v>
          </cell>
          <cell r="F1110">
            <v>1</v>
          </cell>
          <cell r="G1110">
            <v>36998</v>
          </cell>
          <cell r="H1110">
            <v>240</v>
          </cell>
          <cell r="I1110">
            <v>3</v>
          </cell>
          <cell r="J1110">
            <v>1</v>
          </cell>
        </row>
        <row r="1111">
          <cell r="A1111" t="str">
            <v>TDRS</v>
          </cell>
          <cell r="B1111" t="str">
            <v>Residential Service</v>
          </cell>
          <cell r="C1111">
            <v>30</v>
          </cell>
          <cell r="D1111">
            <v>20</v>
          </cell>
          <cell r="E1111" t="str">
            <v>R=AB1</v>
          </cell>
          <cell r="F1111">
            <v>1</v>
          </cell>
          <cell r="G1111">
            <v>37029</v>
          </cell>
          <cell r="H1111">
            <v>240</v>
          </cell>
          <cell r="I1111">
            <v>3</v>
          </cell>
          <cell r="J1111">
            <v>233</v>
          </cell>
        </row>
        <row r="1112">
          <cell r="A1112" t="str">
            <v>TDRS</v>
          </cell>
          <cell r="B1112" t="str">
            <v>Residential Service</v>
          </cell>
          <cell r="C1112">
            <v>30</v>
          </cell>
          <cell r="D1112">
            <v>20</v>
          </cell>
          <cell r="E1112" t="str">
            <v>R=MS</v>
          </cell>
          <cell r="F1112">
            <v>1</v>
          </cell>
          <cell r="G1112">
            <v>36959</v>
          </cell>
          <cell r="H1112">
            <v>240</v>
          </cell>
          <cell r="I1112">
            <v>3</v>
          </cell>
          <cell r="J1112">
            <v>1</v>
          </cell>
        </row>
        <row r="1113">
          <cell r="A1113" t="str">
            <v>TDRS</v>
          </cell>
          <cell r="B1113" t="str">
            <v>Residential Service</v>
          </cell>
          <cell r="C1113">
            <v>30</v>
          </cell>
          <cell r="D1113">
            <v>20</v>
          </cell>
          <cell r="E1113" t="str">
            <v>R=AB1</v>
          </cell>
          <cell r="F1113">
            <v>1</v>
          </cell>
          <cell r="G1113">
            <v>37270</v>
          </cell>
          <cell r="H1113">
            <v>240</v>
          </cell>
          <cell r="I1113">
            <v>3</v>
          </cell>
          <cell r="J1113">
            <v>395</v>
          </cell>
        </row>
        <row r="1114">
          <cell r="A1114" t="str">
            <v>TDRS</v>
          </cell>
          <cell r="B1114" t="str">
            <v>Residential Service</v>
          </cell>
          <cell r="C1114">
            <v>30</v>
          </cell>
          <cell r="D1114">
            <v>20</v>
          </cell>
          <cell r="E1114" t="str">
            <v>R=AB1</v>
          </cell>
          <cell r="F1114">
            <v>1</v>
          </cell>
          <cell r="G1114">
            <v>37106</v>
          </cell>
          <cell r="H1114">
            <v>240</v>
          </cell>
          <cell r="I1114">
            <v>3</v>
          </cell>
          <cell r="J1114">
            <v>134</v>
          </cell>
        </row>
        <row r="1115">
          <cell r="A1115" t="str">
            <v>TDRS</v>
          </cell>
          <cell r="B1115" t="str">
            <v>Residential Service</v>
          </cell>
          <cell r="C1115">
            <v>30</v>
          </cell>
          <cell r="D1115">
            <v>20</v>
          </cell>
          <cell r="E1115" t="str">
            <v>R=D4S</v>
          </cell>
          <cell r="F1115">
            <v>1</v>
          </cell>
          <cell r="G1115">
            <v>37182</v>
          </cell>
          <cell r="H1115">
            <v>240</v>
          </cell>
          <cell r="I1115">
            <v>3</v>
          </cell>
          <cell r="J1115">
            <v>1</v>
          </cell>
        </row>
        <row r="1116">
          <cell r="A1116" t="str">
            <v>TDRS</v>
          </cell>
          <cell r="B1116" t="str">
            <v>Residential Service</v>
          </cell>
          <cell r="C1116">
            <v>30</v>
          </cell>
          <cell r="D1116">
            <v>20</v>
          </cell>
          <cell r="E1116" t="str">
            <v>R=AB1</v>
          </cell>
          <cell r="F1116">
            <v>1</v>
          </cell>
          <cell r="G1116">
            <v>37531</v>
          </cell>
          <cell r="H1116">
            <v>240</v>
          </cell>
          <cell r="I1116">
            <v>3</v>
          </cell>
          <cell r="J1116">
            <v>324</v>
          </cell>
        </row>
        <row r="1117">
          <cell r="A1117" t="str">
            <v>TDRS</v>
          </cell>
          <cell r="B1117" t="str">
            <v>Residential Service</v>
          </cell>
          <cell r="C1117">
            <v>30</v>
          </cell>
          <cell r="D1117">
            <v>20</v>
          </cell>
          <cell r="E1117" t="str">
            <v>R=AB1</v>
          </cell>
          <cell r="F1117">
            <v>1</v>
          </cell>
          <cell r="G1117">
            <v>37593</v>
          </cell>
          <cell r="H1117">
            <v>240</v>
          </cell>
          <cell r="I1117">
            <v>3</v>
          </cell>
          <cell r="J1117">
            <v>1</v>
          </cell>
        </row>
        <row r="1118">
          <cell r="A1118" t="str">
            <v>TDRS</v>
          </cell>
          <cell r="B1118" t="str">
            <v>Residential Service</v>
          </cell>
          <cell r="C1118">
            <v>30</v>
          </cell>
          <cell r="D1118">
            <v>20</v>
          </cell>
          <cell r="E1118" t="str">
            <v>R=AB1</v>
          </cell>
          <cell r="F1118">
            <v>1</v>
          </cell>
          <cell r="G1118">
            <v>38624</v>
          </cell>
          <cell r="H1118">
            <v>240</v>
          </cell>
          <cell r="I1118">
            <v>3</v>
          </cell>
          <cell r="J1118">
            <v>388</v>
          </cell>
        </row>
        <row r="1119">
          <cell r="A1119" t="str">
            <v>TDRS</v>
          </cell>
          <cell r="B1119" t="str">
            <v>Residential Service</v>
          </cell>
          <cell r="C1119">
            <v>30</v>
          </cell>
          <cell r="D1119">
            <v>20</v>
          </cell>
          <cell r="E1119" t="str">
            <v>R=AB1</v>
          </cell>
          <cell r="F1119">
            <v>1</v>
          </cell>
          <cell r="G1119">
            <v>39301</v>
          </cell>
          <cell r="H1119">
            <v>240</v>
          </cell>
          <cell r="I1119">
            <v>3</v>
          </cell>
          <cell r="J1119">
            <v>160</v>
          </cell>
        </row>
        <row r="1120">
          <cell r="A1120" t="str">
            <v>TDRS</v>
          </cell>
          <cell r="B1120" t="str">
            <v>Residential Service</v>
          </cell>
          <cell r="C1120">
            <v>30</v>
          </cell>
          <cell r="D1120">
            <v>20</v>
          </cell>
          <cell r="E1120" t="str">
            <v>A=ALF</v>
          </cell>
          <cell r="F1120">
            <v>1</v>
          </cell>
          <cell r="G1120">
            <v>39361</v>
          </cell>
          <cell r="H1120">
            <v>240</v>
          </cell>
          <cell r="I1120">
            <v>3</v>
          </cell>
          <cell r="J1120">
            <v>411</v>
          </cell>
        </row>
        <row r="1121">
          <cell r="A1121" t="str">
            <v>TDRS</v>
          </cell>
          <cell r="B1121" t="str">
            <v>Residential Service</v>
          </cell>
          <cell r="C1121">
            <v>30</v>
          </cell>
          <cell r="D1121">
            <v>20</v>
          </cell>
          <cell r="E1121" t="str">
            <v>S=I210+CE</v>
          </cell>
          <cell r="F1121">
            <v>1</v>
          </cell>
          <cell r="G1121">
            <v>40119</v>
          </cell>
          <cell r="H1121">
            <v>240</v>
          </cell>
          <cell r="I1121">
            <v>3</v>
          </cell>
          <cell r="J1121">
            <v>348</v>
          </cell>
        </row>
        <row r="1122">
          <cell r="A1122" t="str">
            <v>TDRS</v>
          </cell>
          <cell r="B1122" t="str">
            <v>Residential Service</v>
          </cell>
          <cell r="C1122">
            <v>30</v>
          </cell>
          <cell r="D1122">
            <v>20</v>
          </cell>
          <cell r="E1122" t="str">
            <v>S=I210+CE</v>
          </cell>
          <cell r="F1122">
            <v>1</v>
          </cell>
          <cell r="G1122">
            <v>40142</v>
          </cell>
          <cell r="H1122">
            <v>240</v>
          </cell>
          <cell r="I1122">
            <v>3</v>
          </cell>
          <cell r="J1122">
            <v>460</v>
          </cell>
        </row>
        <row r="1123">
          <cell r="A1123" t="str">
            <v>TDRS</v>
          </cell>
          <cell r="B1123" t="str">
            <v>Residential Service</v>
          </cell>
          <cell r="C1123">
            <v>30</v>
          </cell>
          <cell r="D1123">
            <v>20</v>
          </cell>
          <cell r="E1123" t="str">
            <v>R=I70S</v>
          </cell>
          <cell r="F1123">
            <v>1</v>
          </cell>
          <cell r="H1123">
            <v>240</v>
          </cell>
          <cell r="I1123">
            <v>3</v>
          </cell>
          <cell r="J1123">
            <v>404</v>
          </cell>
        </row>
        <row r="1124">
          <cell r="A1124" t="str">
            <v>TDRS</v>
          </cell>
          <cell r="B1124" t="str">
            <v>Residential Service</v>
          </cell>
          <cell r="C1124">
            <v>30</v>
          </cell>
          <cell r="D1124">
            <v>20</v>
          </cell>
          <cell r="E1124" t="str">
            <v>R=MQS</v>
          </cell>
          <cell r="F1124">
            <v>1</v>
          </cell>
          <cell r="H1124">
            <v>240</v>
          </cell>
          <cell r="I1124">
            <v>3</v>
          </cell>
          <cell r="J1124">
            <v>79</v>
          </cell>
        </row>
        <row r="1125">
          <cell r="A1125" t="str">
            <v>TDRS</v>
          </cell>
          <cell r="B1125" t="str">
            <v>Residential Service</v>
          </cell>
          <cell r="C1125">
            <v>30</v>
          </cell>
          <cell r="D1125">
            <v>20</v>
          </cell>
          <cell r="E1125" t="str">
            <v>R=I70S</v>
          </cell>
          <cell r="F1125">
            <v>1</v>
          </cell>
          <cell r="H1125">
            <v>240</v>
          </cell>
          <cell r="I1125">
            <v>3</v>
          </cell>
          <cell r="J1125">
            <v>4</v>
          </cell>
        </row>
        <row r="1126">
          <cell r="A1126" t="str">
            <v>TDRS</v>
          </cell>
          <cell r="B1126" t="str">
            <v>Residential Service</v>
          </cell>
          <cell r="C1126">
            <v>30</v>
          </cell>
          <cell r="D1126">
            <v>20</v>
          </cell>
          <cell r="E1126" t="str">
            <v>R=J4ES</v>
          </cell>
          <cell r="F1126">
            <v>1</v>
          </cell>
          <cell r="H1126">
            <v>240</v>
          </cell>
          <cell r="I1126">
            <v>3</v>
          </cell>
          <cell r="J1126">
            <v>20</v>
          </cell>
        </row>
        <row r="1127">
          <cell r="A1127" t="str">
            <v>TDRS</v>
          </cell>
          <cell r="B1127" t="str">
            <v>Residential Service</v>
          </cell>
          <cell r="C1127">
            <v>30</v>
          </cell>
          <cell r="D1127">
            <v>20</v>
          </cell>
          <cell r="E1127" t="str">
            <v>R=J4S</v>
          </cell>
          <cell r="F1127">
            <v>1</v>
          </cell>
          <cell r="H1127">
            <v>240</v>
          </cell>
          <cell r="I1127">
            <v>3</v>
          </cell>
          <cell r="J1127">
            <v>6</v>
          </cell>
        </row>
        <row r="1128">
          <cell r="A1128" t="str">
            <v>TDRS</v>
          </cell>
          <cell r="B1128" t="str">
            <v>Residential Service</v>
          </cell>
          <cell r="C1128">
            <v>30</v>
          </cell>
          <cell r="D1128">
            <v>20</v>
          </cell>
          <cell r="E1128" t="str">
            <v>R=TMS2S</v>
          </cell>
          <cell r="F1128">
            <v>1</v>
          </cell>
          <cell r="H1128">
            <v>240</v>
          </cell>
          <cell r="I1128">
            <v>3</v>
          </cell>
          <cell r="J1128">
            <v>2</v>
          </cell>
        </row>
        <row r="1129">
          <cell r="A1129" t="str">
            <v>TDRS</v>
          </cell>
          <cell r="B1129" t="str">
            <v>Residential Service</v>
          </cell>
          <cell r="C1129">
            <v>30</v>
          </cell>
          <cell r="D1129">
            <v>20</v>
          </cell>
          <cell r="E1129" t="str">
            <v>R=J4S</v>
          </cell>
          <cell r="F1129">
            <v>1</v>
          </cell>
          <cell r="H1129">
            <v>120</v>
          </cell>
          <cell r="I1129">
            <v>2</v>
          </cell>
          <cell r="J1129">
            <v>2</v>
          </cell>
        </row>
        <row r="1130">
          <cell r="A1130" t="str">
            <v>TDRS</v>
          </cell>
          <cell r="B1130" t="str">
            <v>Residential Service</v>
          </cell>
          <cell r="C1130">
            <v>30</v>
          </cell>
          <cell r="D1130">
            <v>20</v>
          </cell>
          <cell r="E1130" t="str">
            <v>R=AB1</v>
          </cell>
          <cell r="F1130">
            <v>1</v>
          </cell>
          <cell r="G1130">
            <v>36215</v>
          </cell>
          <cell r="H1130">
            <v>240</v>
          </cell>
          <cell r="I1130">
            <v>3</v>
          </cell>
          <cell r="J1130">
            <v>2</v>
          </cell>
        </row>
        <row r="1131">
          <cell r="A1131" t="str">
            <v>TDRS</v>
          </cell>
          <cell r="B1131" t="str">
            <v>Residential Service</v>
          </cell>
          <cell r="C1131">
            <v>30</v>
          </cell>
          <cell r="D1131">
            <v>20</v>
          </cell>
          <cell r="E1131" t="str">
            <v>R=J5SD</v>
          </cell>
          <cell r="F1131">
            <v>1</v>
          </cell>
          <cell r="H1131">
            <v>240</v>
          </cell>
          <cell r="I1131">
            <v>3</v>
          </cell>
          <cell r="J1131">
            <v>1</v>
          </cell>
        </row>
        <row r="1132">
          <cell r="A1132" t="str">
            <v>TDRS</v>
          </cell>
          <cell r="B1132" t="str">
            <v>Residential Service</v>
          </cell>
          <cell r="C1132">
            <v>30</v>
          </cell>
          <cell r="D1132">
            <v>20</v>
          </cell>
          <cell r="E1132" t="str">
            <v>R=AB1</v>
          </cell>
          <cell r="F1132">
            <v>1</v>
          </cell>
          <cell r="G1132">
            <v>38264</v>
          </cell>
          <cell r="H1132">
            <v>240</v>
          </cell>
          <cell r="I1132">
            <v>3</v>
          </cell>
          <cell r="J1132">
            <v>84</v>
          </cell>
        </row>
        <row r="1133">
          <cell r="A1133" t="str">
            <v>TDRS</v>
          </cell>
          <cell r="B1133" t="str">
            <v>Residential Service</v>
          </cell>
          <cell r="C1133">
            <v>30</v>
          </cell>
          <cell r="D1133">
            <v>20</v>
          </cell>
          <cell r="E1133" t="str">
            <v>R=AB1</v>
          </cell>
          <cell r="F1133">
            <v>1</v>
          </cell>
          <cell r="G1133">
            <v>38292</v>
          </cell>
          <cell r="H1133">
            <v>240</v>
          </cell>
          <cell r="I1133">
            <v>3</v>
          </cell>
          <cell r="J1133">
            <v>52</v>
          </cell>
        </row>
        <row r="1134">
          <cell r="A1134" t="str">
            <v>TDRS</v>
          </cell>
          <cell r="B1134" t="str">
            <v>Residential Service</v>
          </cell>
          <cell r="C1134">
            <v>30</v>
          </cell>
          <cell r="D1134">
            <v>20</v>
          </cell>
          <cell r="E1134" t="str">
            <v>R=AB1</v>
          </cell>
          <cell r="F1134">
            <v>1</v>
          </cell>
          <cell r="G1134">
            <v>38292</v>
          </cell>
          <cell r="H1134">
            <v>240</v>
          </cell>
          <cell r="I1134">
            <v>3</v>
          </cell>
          <cell r="J1134">
            <v>330</v>
          </cell>
        </row>
        <row r="1135">
          <cell r="A1135" t="str">
            <v>TDRS</v>
          </cell>
          <cell r="B1135" t="str">
            <v>Residential Service</v>
          </cell>
          <cell r="C1135">
            <v>30</v>
          </cell>
          <cell r="D1135">
            <v>20</v>
          </cell>
          <cell r="E1135" t="str">
            <v>R=AB1</v>
          </cell>
          <cell r="F1135">
            <v>1</v>
          </cell>
          <cell r="G1135">
            <v>38292</v>
          </cell>
          <cell r="H1135">
            <v>240</v>
          </cell>
          <cell r="I1135">
            <v>3</v>
          </cell>
          <cell r="J1135">
            <v>319</v>
          </cell>
        </row>
        <row r="1136">
          <cell r="A1136" t="str">
            <v>TDRS</v>
          </cell>
          <cell r="B1136" t="str">
            <v>Residential Service</v>
          </cell>
          <cell r="C1136">
            <v>30</v>
          </cell>
          <cell r="D1136">
            <v>20</v>
          </cell>
          <cell r="E1136" t="str">
            <v>R=AB1</v>
          </cell>
          <cell r="F1136">
            <v>1</v>
          </cell>
          <cell r="G1136">
            <v>38230</v>
          </cell>
          <cell r="H1136">
            <v>240</v>
          </cell>
          <cell r="I1136">
            <v>3</v>
          </cell>
          <cell r="J1136">
            <v>361</v>
          </cell>
        </row>
        <row r="1137">
          <cell r="A1137" t="str">
            <v>TDRS</v>
          </cell>
          <cell r="B1137" t="str">
            <v>Residential Service</v>
          </cell>
          <cell r="C1137">
            <v>30</v>
          </cell>
          <cell r="D1137">
            <v>20</v>
          </cell>
          <cell r="E1137" t="str">
            <v>R=AB1</v>
          </cell>
          <cell r="F1137">
            <v>1</v>
          </cell>
          <cell r="G1137">
            <v>38230</v>
          </cell>
          <cell r="H1137">
            <v>240</v>
          </cell>
          <cell r="I1137">
            <v>3</v>
          </cell>
          <cell r="J1137">
            <v>36</v>
          </cell>
        </row>
        <row r="1138">
          <cell r="A1138" t="str">
            <v>TDRS</v>
          </cell>
          <cell r="B1138" t="str">
            <v>Residential Service</v>
          </cell>
          <cell r="C1138">
            <v>30</v>
          </cell>
          <cell r="D1138">
            <v>20</v>
          </cell>
          <cell r="E1138" t="str">
            <v>R=AB1</v>
          </cell>
          <cell r="F1138">
            <v>1</v>
          </cell>
          <cell r="G1138">
            <v>38475</v>
          </cell>
          <cell r="H1138">
            <v>240</v>
          </cell>
          <cell r="I1138">
            <v>3</v>
          </cell>
          <cell r="J1138">
            <v>327</v>
          </cell>
        </row>
        <row r="1139">
          <cell r="A1139" t="str">
            <v>TDRS</v>
          </cell>
          <cell r="B1139" t="str">
            <v>Residential Service</v>
          </cell>
          <cell r="C1139">
            <v>30</v>
          </cell>
          <cell r="D1139">
            <v>20</v>
          </cell>
          <cell r="E1139" t="str">
            <v>R=AB1</v>
          </cell>
          <cell r="F1139">
            <v>1</v>
          </cell>
          <cell r="G1139">
            <v>37923</v>
          </cell>
          <cell r="H1139">
            <v>240</v>
          </cell>
          <cell r="I1139">
            <v>3</v>
          </cell>
          <cell r="J1139">
            <v>350</v>
          </cell>
        </row>
        <row r="1140">
          <cell r="A1140" t="str">
            <v>TDRS</v>
          </cell>
          <cell r="B1140" t="str">
            <v>Residential Service</v>
          </cell>
          <cell r="C1140">
            <v>30</v>
          </cell>
          <cell r="D1140">
            <v>20</v>
          </cell>
          <cell r="E1140" t="str">
            <v>R=AB1</v>
          </cell>
          <cell r="F1140">
            <v>1</v>
          </cell>
          <cell r="G1140">
            <v>38119</v>
          </cell>
          <cell r="H1140">
            <v>240</v>
          </cell>
          <cell r="I1140">
            <v>3</v>
          </cell>
          <cell r="J1140">
            <v>66</v>
          </cell>
        </row>
        <row r="1141">
          <cell r="A1141" t="str">
            <v>TDRS</v>
          </cell>
          <cell r="B1141" t="str">
            <v>Residential Service</v>
          </cell>
          <cell r="C1141">
            <v>30</v>
          </cell>
          <cell r="D1141">
            <v>20</v>
          </cell>
          <cell r="E1141" t="str">
            <v>R=AB1</v>
          </cell>
          <cell r="F1141">
            <v>1</v>
          </cell>
          <cell r="G1141">
            <v>38068</v>
          </cell>
          <cell r="H1141">
            <v>240</v>
          </cell>
          <cell r="I1141">
            <v>3</v>
          </cell>
          <cell r="J1141">
            <v>2</v>
          </cell>
        </row>
        <row r="1142">
          <cell r="A1142" t="str">
            <v>TDRS</v>
          </cell>
          <cell r="B1142" t="str">
            <v>Residential Service</v>
          </cell>
          <cell r="C1142">
            <v>30</v>
          </cell>
          <cell r="D1142">
            <v>20</v>
          </cell>
          <cell r="E1142" t="str">
            <v>R=D3S</v>
          </cell>
          <cell r="F1142">
            <v>1</v>
          </cell>
          <cell r="H1142">
            <v>240</v>
          </cell>
          <cell r="I1142">
            <v>3</v>
          </cell>
          <cell r="J1142">
            <v>139</v>
          </cell>
        </row>
        <row r="1143">
          <cell r="A1143" t="str">
            <v>TDRS</v>
          </cell>
          <cell r="B1143" t="str">
            <v>Residential Service</v>
          </cell>
          <cell r="C1143">
            <v>30</v>
          </cell>
          <cell r="D1143">
            <v>20</v>
          </cell>
          <cell r="E1143" t="str">
            <v>R=TMS2S</v>
          </cell>
          <cell r="F1143">
            <v>1</v>
          </cell>
          <cell r="H1143">
            <v>240</v>
          </cell>
          <cell r="I1143">
            <v>3</v>
          </cell>
          <cell r="J1143">
            <v>1</v>
          </cell>
        </row>
        <row r="1144">
          <cell r="A1144" t="str">
            <v>TDRS</v>
          </cell>
          <cell r="B1144" t="str">
            <v>Residential Service</v>
          </cell>
          <cell r="C1144">
            <v>30</v>
          </cell>
          <cell r="D1144">
            <v>20</v>
          </cell>
          <cell r="E1144" t="str">
            <v>R=J3S</v>
          </cell>
          <cell r="F1144">
            <v>1</v>
          </cell>
          <cell r="H1144">
            <v>120</v>
          </cell>
          <cell r="I1144">
            <v>3</v>
          </cell>
          <cell r="J1144">
            <v>3</v>
          </cell>
        </row>
        <row r="1145">
          <cell r="A1145" t="str">
            <v>TDRS</v>
          </cell>
          <cell r="B1145" t="str">
            <v>Residential Service</v>
          </cell>
          <cell r="C1145">
            <v>30</v>
          </cell>
          <cell r="D1145">
            <v>20</v>
          </cell>
          <cell r="E1145" t="str">
            <v>R=AB1</v>
          </cell>
          <cell r="F1145">
            <v>1</v>
          </cell>
          <cell r="G1145">
            <v>37837</v>
          </cell>
          <cell r="H1145">
            <v>240</v>
          </cell>
          <cell r="I1145">
            <v>3</v>
          </cell>
          <cell r="J1145">
            <v>372</v>
          </cell>
        </row>
        <row r="1146">
          <cell r="A1146" t="str">
            <v>TDRS</v>
          </cell>
          <cell r="B1146" t="str">
            <v>Residential Service</v>
          </cell>
          <cell r="C1146">
            <v>30</v>
          </cell>
          <cell r="D1146">
            <v>20</v>
          </cell>
          <cell r="E1146" t="str">
            <v>R=I70S</v>
          </cell>
          <cell r="F1146">
            <v>1</v>
          </cell>
          <cell r="H1146">
            <v>240</v>
          </cell>
          <cell r="I1146">
            <v>3</v>
          </cell>
          <cell r="J1146">
            <v>1</v>
          </cell>
        </row>
        <row r="1147">
          <cell r="A1147" t="str">
            <v>TDRS</v>
          </cell>
          <cell r="B1147" t="str">
            <v>Residential Service</v>
          </cell>
          <cell r="C1147">
            <v>30</v>
          </cell>
          <cell r="D1147">
            <v>20</v>
          </cell>
          <cell r="E1147" t="str">
            <v>R=AB1</v>
          </cell>
          <cell r="F1147">
            <v>1</v>
          </cell>
          <cell r="H1147">
            <v>240</v>
          </cell>
          <cell r="I1147">
            <v>3</v>
          </cell>
          <cell r="J1147">
            <v>2</v>
          </cell>
        </row>
        <row r="1148">
          <cell r="A1148" t="str">
            <v>TDRS</v>
          </cell>
          <cell r="B1148" t="str">
            <v>Residential Service</v>
          </cell>
          <cell r="C1148">
            <v>30</v>
          </cell>
          <cell r="D1148">
            <v>20</v>
          </cell>
          <cell r="E1148" t="str">
            <v>R=MS</v>
          </cell>
          <cell r="F1148">
            <v>1</v>
          </cell>
          <cell r="H1148">
            <v>240</v>
          </cell>
          <cell r="I1148">
            <v>4</v>
          </cell>
          <cell r="J1148">
            <v>1</v>
          </cell>
        </row>
        <row r="1149">
          <cell r="A1149" t="str">
            <v>TDRS</v>
          </cell>
          <cell r="B1149" t="str">
            <v>Residential Service</v>
          </cell>
          <cell r="C1149">
            <v>30</v>
          </cell>
          <cell r="D1149">
            <v>20</v>
          </cell>
          <cell r="E1149" t="str">
            <v>R=MS</v>
          </cell>
          <cell r="F1149">
            <v>1</v>
          </cell>
          <cell r="G1149">
            <v>35034</v>
          </cell>
          <cell r="H1149">
            <v>240</v>
          </cell>
          <cell r="I1149">
            <v>3</v>
          </cell>
          <cell r="J1149">
            <v>1</v>
          </cell>
        </row>
        <row r="1150">
          <cell r="A1150" t="str">
            <v>TDRS</v>
          </cell>
          <cell r="B1150" t="str">
            <v>Residential Service</v>
          </cell>
          <cell r="C1150">
            <v>30</v>
          </cell>
          <cell r="D1150">
            <v>20</v>
          </cell>
          <cell r="E1150" t="str">
            <v>R=MS</v>
          </cell>
          <cell r="F1150">
            <v>1</v>
          </cell>
          <cell r="G1150">
            <v>36161</v>
          </cell>
          <cell r="H1150">
            <v>240</v>
          </cell>
          <cell r="I1150">
            <v>3</v>
          </cell>
          <cell r="J1150">
            <v>2</v>
          </cell>
        </row>
        <row r="1151">
          <cell r="A1151" t="str">
            <v>TDRS</v>
          </cell>
          <cell r="B1151" t="str">
            <v>Residential Service</v>
          </cell>
          <cell r="C1151">
            <v>30</v>
          </cell>
          <cell r="D1151">
            <v>20</v>
          </cell>
          <cell r="E1151" t="str">
            <v>R=I70S</v>
          </cell>
          <cell r="F1151">
            <v>1</v>
          </cell>
          <cell r="G1151">
            <v>35796</v>
          </cell>
          <cell r="H1151">
            <v>240</v>
          </cell>
          <cell r="I1151">
            <v>3</v>
          </cell>
          <cell r="J1151">
            <v>1</v>
          </cell>
        </row>
        <row r="1152">
          <cell r="A1152" t="str">
            <v>TDRS</v>
          </cell>
          <cell r="B1152" t="str">
            <v>Residential Service</v>
          </cell>
          <cell r="C1152">
            <v>30</v>
          </cell>
          <cell r="D1152">
            <v>20</v>
          </cell>
          <cell r="E1152" t="str">
            <v>R=MS</v>
          </cell>
          <cell r="F1152">
            <v>1</v>
          </cell>
          <cell r="G1152">
            <v>36419</v>
          </cell>
          <cell r="H1152">
            <v>240</v>
          </cell>
          <cell r="I1152">
            <v>3</v>
          </cell>
          <cell r="J1152">
            <v>1</v>
          </cell>
        </row>
        <row r="1153">
          <cell r="A1153" t="str">
            <v>TDRS</v>
          </cell>
          <cell r="B1153" t="str">
            <v>Residential Service</v>
          </cell>
          <cell r="C1153">
            <v>30</v>
          </cell>
          <cell r="D1153">
            <v>20</v>
          </cell>
          <cell r="E1153" t="str">
            <v>R=J4S</v>
          </cell>
          <cell r="F1153">
            <v>1</v>
          </cell>
          <cell r="G1153">
            <v>36445</v>
          </cell>
          <cell r="H1153">
            <v>240</v>
          </cell>
          <cell r="I1153">
            <v>3</v>
          </cell>
          <cell r="J1153">
            <v>3</v>
          </cell>
        </row>
        <row r="1154">
          <cell r="A1154" t="str">
            <v>TDRS</v>
          </cell>
          <cell r="B1154" t="str">
            <v>Residential Service</v>
          </cell>
          <cell r="C1154">
            <v>30</v>
          </cell>
          <cell r="D1154">
            <v>20</v>
          </cell>
          <cell r="E1154" t="str">
            <v>R=I70S</v>
          </cell>
          <cell r="F1154">
            <v>1</v>
          </cell>
          <cell r="G1154">
            <v>36524</v>
          </cell>
          <cell r="H1154">
            <v>240</v>
          </cell>
          <cell r="I1154">
            <v>3</v>
          </cell>
          <cell r="J1154">
            <v>20</v>
          </cell>
        </row>
        <row r="1155">
          <cell r="A1155" t="str">
            <v>TDRS</v>
          </cell>
          <cell r="B1155" t="str">
            <v>Residential Service</v>
          </cell>
          <cell r="C1155">
            <v>30</v>
          </cell>
          <cell r="D1155">
            <v>20</v>
          </cell>
          <cell r="E1155" t="str">
            <v>R=D4S</v>
          </cell>
          <cell r="F1155">
            <v>1</v>
          </cell>
          <cell r="G1155">
            <v>36525</v>
          </cell>
          <cell r="H1155">
            <v>240</v>
          </cell>
          <cell r="I1155">
            <v>3</v>
          </cell>
          <cell r="J1155">
            <v>13</v>
          </cell>
        </row>
        <row r="1156">
          <cell r="A1156" t="str">
            <v>TDRS</v>
          </cell>
          <cell r="B1156" t="str">
            <v>Residential Service</v>
          </cell>
          <cell r="C1156">
            <v>30</v>
          </cell>
          <cell r="D1156">
            <v>20</v>
          </cell>
          <cell r="E1156" t="str">
            <v>R=AB1</v>
          </cell>
          <cell r="F1156">
            <v>1</v>
          </cell>
          <cell r="G1156">
            <v>36567</v>
          </cell>
          <cell r="H1156">
            <v>240</v>
          </cell>
          <cell r="I1156">
            <v>3</v>
          </cell>
          <cell r="J1156">
            <v>74</v>
          </cell>
        </row>
        <row r="1157">
          <cell r="A1157" t="str">
            <v>TDRS</v>
          </cell>
          <cell r="B1157" t="str">
            <v>Residential Service</v>
          </cell>
          <cell r="C1157">
            <v>30</v>
          </cell>
          <cell r="D1157">
            <v>20</v>
          </cell>
          <cell r="E1157" t="str">
            <v>R=MS</v>
          </cell>
          <cell r="F1157">
            <v>1</v>
          </cell>
          <cell r="G1157">
            <v>34700</v>
          </cell>
          <cell r="H1157">
            <v>240</v>
          </cell>
          <cell r="I1157">
            <v>3</v>
          </cell>
          <cell r="J1157">
            <v>1</v>
          </cell>
        </row>
        <row r="1158">
          <cell r="A1158" t="str">
            <v>TDRS</v>
          </cell>
          <cell r="B1158" t="str">
            <v>Residential Service</v>
          </cell>
          <cell r="C1158">
            <v>30</v>
          </cell>
          <cell r="D1158">
            <v>20</v>
          </cell>
          <cell r="E1158" t="str">
            <v>R=D4S</v>
          </cell>
          <cell r="F1158">
            <v>1</v>
          </cell>
          <cell r="G1158">
            <v>36714</v>
          </cell>
          <cell r="H1158">
            <v>240</v>
          </cell>
          <cell r="I1158">
            <v>3</v>
          </cell>
          <cell r="J1158">
            <v>1</v>
          </cell>
        </row>
        <row r="1159">
          <cell r="A1159" t="str">
            <v>TDRS</v>
          </cell>
          <cell r="B1159" t="str">
            <v>Residential Service</v>
          </cell>
          <cell r="C1159">
            <v>30</v>
          </cell>
          <cell r="D1159">
            <v>20</v>
          </cell>
          <cell r="E1159" t="str">
            <v>R=MS</v>
          </cell>
          <cell r="F1159">
            <v>1</v>
          </cell>
          <cell r="G1159">
            <v>36679</v>
          </cell>
          <cell r="H1159">
            <v>240</v>
          </cell>
          <cell r="I1159">
            <v>3</v>
          </cell>
          <cell r="J1159">
            <v>1</v>
          </cell>
        </row>
        <row r="1160">
          <cell r="A1160" t="str">
            <v>TDRS</v>
          </cell>
          <cell r="B1160" t="str">
            <v>Residential Service</v>
          </cell>
          <cell r="C1160">
            <v>30</v>
          </cell>
          <cell r="D1160">
            <v>20</v>
          </cell>
          <cell r="E1160" t="str">
            <v>R=J5S</v>
          </cell>
          <cell r="F1160">
            <v>1</v>
          </cell>
          <cell r="G1160">
            <v>36581</v>
          </cell>
          <cell r="H1160">
            <v>240</v>
          </cell>
          <cell r="I1160">
            <v>3</v>
          </cell>
          <cell r="J1160">
            <v>2</v>
          </cell>
        </row>
        <row r="1161">
          <cell r="A1161" t="str">
            <v>TDRS</v>
          </cell>
          <cell r="B1161" t="str">
            <v>Residential Service</v>
          </cell>
          <cell r="C1161">
            <v>30</v>
          </cell>
          <cell r="D1161">
            <v>20</v>
          </cell>
          <cell r="E1161" t="str">
            <v>R=AB1</v>
          </cell>
          <cell r="F1161">
            <v>1</v>
          </cell>
          <cell r="G1161">
            <v>36896</v>
          </cell>
          <cell r="H1161">
            <v>240</v>
          </cell>
          <cell r="I1161">
            <v>3</v>
          </cell>
          <cell r="J1161">
            <v>180</v>
          </cell>
        </row>
        <row r="1162">
          <cell r="A1162" t="str">
            <v>TDRS</v>
          </cell>
          <cell r="B1162" t="str">
            <v>Residential Service</v>
          </cell>
          <cell r="C1162">
            <v>30</v>
          </cell>
          <cell r="D1162">
            <v>20</v>
          </cell>
          <cell r="E1162" t="str">
            <v>R=AB1</v>
          </cell>
          <cell r="F1162">
            <v>1</v>
          </cell>
          <cell r="G1162">
            <v>35926</v>
          </cell>
          <cell r="H1162">
            <v>240</v>
          </cell>
          <cell r="I1162">
            <v>3</v>
          </cell>
          <cell r="J1162">
            <v>5</v>
          </cell>
        </row>
        <row r="1163">
          <cell r="A1163" t="str">
            <v>TDRS</v>
          </cell>
          <cell r="B1163" t="str">
            <v>Residential Service</v>
          </cell>
          <cell r="C1163">
            <v>30</v>
          </cell>
          <cell r="D1163">
            <v>20</v>
          </cell>
          <cell r="E1163" t="str">
            <v>R=AB1</v>
          </cell>
          <cell r="F1163">
            <v>1</v>
          </cell>
          <cell r="G1163">
            <v>35950</v>
          </cell>
          <cell r="H1163">
            <v>240</v>
          </cell>
          <cell r="I1163">
            <v>3</v>
          </cell>
          <cell r="J1163">
            <v>77</v>
          </cell>
        </row>
        <row r="1164">
          <cell r="A1164" t="str">
            <v>TDRS</v>
          </cell>
          <cell r="B1164" t="str">
            <v>Residential Service</v>
          </cell>
          <cell r="C1164">
            <v>30</v>
          </cell>
          <cell r="D1164">
            <v>20</v>
          </cell>
          <cell r="E1164" t="str">
            <v>R=AB1</v>
          </cell>
          <cell r="F1164">
            <v>1</v>
          </cell>
          <cell r="G1164">
            <v>36878</v>
          </cell>
          <cell r="H1164">
            <v>120</v>
          </cell>
          <cell r="I1164">
            <v>2</v>
          </cell>
          <cell r="J1164">
            <v>1</v>
          </cell>
        </row>
        <row r="1165">
          <cell r="A1165" t="str">
            <v>TDRS</v>
          </cell>
          <cell r="B1165" t="str">
            <v>Residential Service</v>
          </cell>
          <cell r="C1165">
            <v>30</v>
          </cell>
          <cell r="D1165">
            <v>20</v>
          </cell>
          <cell r="E1165" t="str">
            <v>R=MS</v>
          </cell>
          <cell r="F1165">
            <v>1</v>
          </cell>
          <cell r="G1165">
            <v>36770</v>
          </cell>
          <cell r="H1165">
            <v>240</v>
          </cell>
          <cell r="I1165">
            <v>3</v>
          </cell>
          <cell r="J1165">
            <v>1</v>
          </cell>
        </row>
        <row r="1166">
          <cell r="A1166" t="str">
            <v>TDRS</v>
          </cell>
          <cell r="B1166" t="str">
            <v>Residential Service</v>
          </cell>
          <cell r="C1166">
            <v>30</v>
          </cell>
          <cell r="D1166">
            <v>20</v>
          </cell>
          <cell r="E1166" t="str">
            <v>R=AB1</v>
          </cell>
          <cell r="F1166">
            <v>1</v>
          </cell>
          <cell r="G1166">
            <v>37095</v>
          </cell>
          <cell r="H1166">
            <v>240</v>
          </cell>
          <cell r="I1166">
            <v>3</v>
          </cell>
          <cell r="J1166">
            <v>52</v>
          </cell>
        </row>
        <row r="1167">
          <cell r="A1167" t="str">
            <v>TDRS</v>
          </cell>
          <cell r="B1167" t="str">
            <v>Residential Service</v>
          </cell>
          <cell r="C1167">
            <v>30</v>
          </cell>
          <cell r="D1167">
            <v>20</v>
          </cell>
          <cell r="E1167" t="str">
            <v>R=AB1</v>
          </cell>
          <cell r="F1167">
            <v>1</v>
          </cell>
          <cell r="G1167">
            <v>37189</v>
          </cell>
          <cell r="H1167">
            <v>240</v>
          </cell>
          <cell r="I1167">
            <v>3</v>
          </cell>
          <cell r="J1167">
            <v>70</v>
          </cell>
        </row>
        <row r="1168">
          <cell r="A1168" t="str">
            <v>TDRS</v>
          </cell>
          <cell r="B1168" t="str">
            <v>Residential Service</v>
          </cell>
          <cell r="C1168">
            <v>30</v>
          </cell>
          <cell r="D1168">
            <v>20</v>
          </cell>
          <cell r="E1168" t="str">
            <v>R=AB1</v>
          </cell>
          <cell r="F1168">
            <v>1</v>
          </cell>
          <cell r="G1168">
            <v>37411</v>
          </cell>
          <cell r="H1168">
            <v>240</v>
          </cell>
          <cell r="I1168">
            <v>3</v>
          </cell>
          <cell r="J1168">
            <v>169</v>
          </cell>
        </row>
        <row r="1169">
          <cell r="A1169" t="str">
            <v>TDRS</v>
          </cell>
          <cell r="B1169" t="str">
            <v>Residential Service</v>
          </cell>
          <cell r="C1169">
            <v>30</v>
          </cell>
          <cell r="D1169">
            <v>20</v>
          </cell>
          <cell r="E1169" t="str">
            <v>R=AB1</v>
          </cell>
          <cell r="F1169">
            <v>1</v>
          </cell>
          <cell r="G1169">
            <v>37413</v>
          </cell>
          <cell r="H1169">
            <v>240</v>
          </cell>
          <cell r="I1169">
            <v>3</v>
          </cell>
          <cell r="J1169">
            <v>1</v>
          </cell>
        </row>
        <row r="1170">
          <cell r="A1170" t="str">
            <v>TDRS</v>
          </cell>
          <cell r="B1170" t="str">
            <v>Residential Service</v>
          </cell>
          <cell r="C1170">
            <v>30</v>
          </cell>
          <cell r="D1170">
            <v>20</v>
          </cell>
          <cell r="E1170" t="str">
            <v>R=AB1</v>
          </cell>
          <cell r="F1170">
            <v>1</v>
          </cell>
          <cell r="G1170">
            <v>37503</v>
          </cell>
          <cell r="H1170">
            <v>240</v>
          </cell>
          <cell r="I1170">
            <v>3</v>
          </cell>
          <cell r="J1170">
            <v>361</v>
          </cell>
        </row>
        <row r="1171">
          <cell r="A1171" t="str">
            <v>TDRS</v>
          </cell>
          <cell r="B1171" t="str">
            <v>Residential Service</v>
          </cell>
          <cell r="C1171">
            <v>30</v>
          </cell>
          <cell r="D1171">
            <v>20</v>
          </cell>
          <cell r="E1171" t="str">
            <v>R=AB1</v>
          </cell>
          <cell r="F1171">
            <v>1</v>
          </cell>
          <cell r="G1171">
            <v>35972</v>
          </cell>
          <cell r="H1171">
            <v>240</v>
          </cell>
          <cell r="I1171">
            <v>3</v>
          </cell>
          <cell r="J1171">
            <v>80</v>
          </cell>
        </row>
        <row r="1172">
          <cell r="A1172" t="str">
            <v>TDRS</v>
          </cell>
          <cell r="B1172" t="str">
            <v>Residential Service</v>
          </cell>
          <cell r="C1172">
            <v>30</v>
          </cell>
          <cell r="D1172">
            <v>20</v>
          </cell>
          <cell r="E1172" t="str">
            <v>R=AB1</v>
          </cell>
          <cell r="F1172">
            <v>1</v>
          </cell>
          <cell r="G1172">
            <v>38685</v>
          </cell>
          <cell r="H1172">
            <v>240</v>
          </cell>
          <cell r="I1172">
            <v>3</v>
          </cell>
          <cell r="J1172">
            <v>523</v>
          </cell>
        </row>
        <row r="1173">
          <cell r="A1173" t="str">
            <v>TDRS</v>
          </cell>
          <cell r="B1173" t="str">
            <v>Residential Service</v>
          </cell>
          <cell r="C1173">
            <v>30</v>
          </cell>
          <cell r="D1173">
            <v>20</v>
          </cell>
          <cell r="E1173" t="str">
            <v>R=AB1</v>
          </cell>
          <cell r="F1173">
            <v>1</v>
          </cell>
          <cell r="G1173">
            <v>38812</v>
          </cell>
          <cell r="H1173">
            <v>240</v>
          </cell>
          <cell r="I1173">
            <v>3</v>
          </cell>
          <cell r="J1173">
            <v>385</v>
          </cell>
        </row>
        <row r="1174">
          <cell r="A1174" t="str">
            <v>TDRS</v>
          </cell>
          <cell r="B1174" t="str">
            <v>Residential Service</v>
          </cell>
          <cell r="C1174">
            <v>30</v>
          </cell>
          <cell r="D1174">
            <v>20</v>
          </cell>
          <cell r="E1174" t="str">
            <v>R=AB1</v>
          </cell>
          <cell r="F1174">
            <v>1</v>
          </cell>
          <cell r="G1174">
            <v>38908</v>
          </cell>
          <cell r="H1174">
            <v>240</v>
          </cell>
          <cell r="I1174">
            <v>3</v>
          </cell>
          <cell r="J1174">
            <v>236</v>
          </cell>
        </row>
        <row r="1175">
          <cell r="A1175" t="str">
            <v>TDRS</v>
          </cell>
          <cell r="B1175" t="str">
            <v>Residential Service</v>
          </cell>
          <cell r="C1175">
            <v>30</v>
          </cell>
          <cell r="D1175">
            <v>20</v>
          </cell>
          <cell r="E1175" t="str">
            <v>R=AB1</v>
          </cell>
          <cell r="F1175">
            <v>1</v>
          </cell>
          <cell r="G1175">
            <v>39175</v>
          </cell>
          <cell r="H1175">
            <v>240</v>
          </cell>
          <cell r="I1175">
            <v>3</v>
          </cell>
          <cell r="J1175">
            <v>1</v>
          </cell>
        </row>
        <row r="1176">
          <cell r="A1176" t="str">
            <v>TDRS</v>
          </cell>
          <cell r="B1176" t="str">
            <v>Residential Service</v>
          </cell>
          <cell r="C1176">
            <v>30</v>
          </cell>
          <cell r="D1176">
            <v>20</v>
          </cell>
          <cell r="E1176" t="str">
            <v>R=AB1</v>
          </cell>
          <cell r="F1176">
            <v>1</v>
          </cell>
          <cell r="G1176">
            <v>39247</v>
          </cell>
          <cell r="H1176">
            <v>240</v>
          </cell>
          <cell r="I1176">
            <v>3</v>
          </cell>
          <cell r="J1176">
            <v>351</v>
          </cell>
        </row>
        <row r="1177">
          <cell r="A1177" t="str">
            <v>TDRS</v>
          </cell>
          <cell r="B1177" t="str">
            <v>Residential Service</v>
          </cell>
          <cell r="C1177">
            <v>30</v>
          </cell>
          <cell r="D1177">
            <v>20</v>
          </cell>
          <cell r="E1177" t="str">
            <v>R=MX</v>
          </cell>
          <cell r="F1177">
            <v>1</v>
          </cell>
          <cell r="G1177">
            <v>39609</v>
          </cell>
          <cell r="H1177">
            <v>240</v>
          </cell>
          <cell r="I1177">
            <v>3</v>
          </cell>
          <cell r="J1177">
            <v>132</v>
          </cell>
        </row>
        <row r="1178">
          <cell r="A1178" t="str">
            <v>TDRS</v>
          </cell>
          <cell r="B1178" t="str">
            <v>Residential Service</v>
          </cell>
          <cell r="C1178">
            <v>30</v>
          </cell>
          <cell r="D1178">
            <v>20</v>
          </cell>
          <cell r="E1178" t="str">
            <v>R=MX</v>
          </cell>
          <cell r="F1178">
            <v>1</v>
          </cell>
          <cell r="G1178">
            <v>39585</v>
          </cell>
          <cell r="H1178">
            <v>240</v>
          </cell>
          <cell r="I1178">
            <v>3</v>
          </cell>
          <cell r="J1178">
            <v>167</v>
          </cell>
        </row>
        <row r="1179">
          <cell r="A1179" t="str">
            <v>TDRS</v>
          </cell>
          <cell r="B1179" t="str">
            <v>Residential Service</v>
          </cell>
          <cell r="C1179">
            <v>30</v>
          </cell>
          <cell r="D1179">
            <v>20</v>
          </cell>
          <cell r="E1179" t="str">
            <v>S=I210+CE</v>
          </cell>
          <cell r="F1179">
            <v>1</v>
          </cell>
          <cell r="G1179">
            <v>40031</v>
          </cell>
          <cell r="H1179">
            <v>240</v>
          </cell>
          <cell r="I1179">
            <v>3</v>
          </cell>
          <cell r="J1179">
            <v>944</v>
          </cell>
        </row>
        <row r="1180">
          <cell r="A1180" t="str">
            <v>TDRS</v>
          </cell>
          <cell r="B1180" t="str">
            <v>Residential Service</v>
          </cell>
          <cell r="C1180">
            <v>30</v>
          </cell>
          <cell r="D1180">
            <v>20</v>
          </cell>
          <cell r="E1180" t="str">
            <v>R=MS</v>
          </cell>
          <cell r="F1180">
            <v>1</v>
          </cell>
          <cell r="H1180">
            <v>240</v>
          </cell>
          <cell r="I1180">
            <v>3</v>
          </cell>
          <cell r="J1180">
            <v>17072</v>
          </cell>
        </row>
        <row r="1181">
          <cell r="A1181" t="str">
            <v>TDRS</v>
          </cell>
          <cell r="B1181" t="str">
            <v>Residential Service</v>
          </cell>
          <cell r="C1181">
            <v>30</v>
          </cell>
          <cell r="D1181">
            <v>20</v>
          </cell>
          <cell r="E1181" t="str">
            <v>R=J5S</v>
          </cell>
          <cell r="F1181">
            <v>1</v>
          </cell>
          <cell r="H1181">
            <v>240</v>
          </cell>
          <cell r="I1181">
            <v>3</v>
          </cell>
          <cell r="J1181">
            <v>1</v>
          </cell>
        </row>
        <row r="1182">
          <cell r="A1182" t="str">
            <v>TDRS</v>
          </cell>
          <cell r="B1182" t="str">
            <v>Residential Service</v>
          </cell>
          <cell r="C1182">
            <v>30</v>
          </cell>
          <cell r="D1182">
            <v>20</v>
          </cell>
          <cell r="E1182" t="str">
            <v>R=AB1</v>
          </cell>
          <cell r="F1182">
            <v>1</v>
          </cell>
          <cell r="H1182">
            <v>240</v>
          </cell>
          <cell r="I1182">
            <v>4</v>
          </cell>
          <cell r="J1182">
            <v>8</v>
          </cell>
        </row>
        <row r="1183">
          <cell r="A1183" t="str">
            <v>TDRS</v>
          </cell>
          <cell r="B1183" t="str">
            <v>Residential Service</v>
          </cell>
          <cell r="C1183">
            <v>30</v>
          </cell>
          <cell r="D1183">
            <v>20</v>
          </cell>
          <cell r="E1183" t="str">
            <v>R=I70S</v>
          </cell>
          <cell r="F1183">
            <v>1</v>
          </cell>
          <cell r="H1183">
            <v>240</v>
          </cell>
          <cell r="I1183">
            <v>3</v>
          </cell>
          <cell r="J1183">
            <v>5</v>
          </cell>
        </row>
        <row r="1184">
          <cell r="A1184" t="str">
            <v>TDRS</v>
          </cell>
          <cell r="B1184" t="str">
            <v>Residential Service</v>
          </cell>
          <cell r="C1184">
            <v>30</v>
          </cell>
          <cell r="D1184">
            <v>20</v>
          </cell>
          <cell r="E1184" t="str">
            <v>R=MS</v>
          </cell>
          <cell r="F1184">
            <v>1</v>
          </cell>
          <cell r="H1184">
            <v>240</v>
          </cell>
          <cell r="I1184">
            <v>3</v>
          </cell>
          <cell r="J1184">
            <v>2</v>
          </cell>
        </row>
        <row r="1185">
          <cell r="A1185" t="str">
            <v>TDRS</v>
          </cell>
          <cell r="B1185" t="str">
            <v>Residential Service</v>
          </cell>
          <cell r="C1185">
            <v>30</v>
          </cell>
          <cell r="D1185">
            <v>20</v>
          </cell>
          <cell r="E1185" t="str">
            <v>R=J4S</v>
          </cell>
          <cell r="F1185">
            <v>1</v>
          </cell>
          <cell r="H1185">
            <v>240</v>
          </cell>
          <cell r="I1185">
            <v>3</v>
          </cell>
          <cell r="J1185">
            <v>9</v>
          </cell>
        </row>
        <row r="1186">
          <cell r="A1186" t="str">
            <v>TDRS</v>
          </cell>
          <cell r="B1186" t="str">
            <v>Residential Service</v>
          </cell>
          <cell r="C1186">
            <v>30</v>
          </cell>
          <cell r="D1186">
            <v>20</v>
          </cell>
          <cell r="E1186" t="str">
            <v>R=MS</v>
          </cell>
          <cell r="F1186">
            <v>1</v>
          </cell>
          <cell r="H1186">
            <v>240</v>
          </cell>
          <cell r="I1186">
            <v>3</v>
          </cell>
          <cell r="J1186">
            <v>31</v>
          </cell>
        </row>
        <row r="1187">
          <cell r="A1187" t="str">
            <v>TDRS</v>
          </cell>
          <cell r="B1187" t="str">
            <v>Residential Service</v>
          </cell>
          <cell r="C1187">
            <v>30</v>
          </cell>
          <cell r="D1187">
            <v>20</v>
          </cell>
          <cell r="E1187" t="str">
            <v>R=J3S</v>
          </cell>
          <cell r="F1187">
            <v>1</v>
          </cell>
          <cell r="H1187">
            <v>240</v>
          </cell>
          <cell r="I1187">
            <v>3</v>
          </cell>
          <cell r="J1187">
            <v>125</v>
          </cell>
        </row>
        <row r="1188">
          <cell r="A1188" t="str">
            <v>TDRS</v>
          </cell>
          <cell r="B1188" t="str">
            <v>Residential Service</v>
          </cell>
          <cell r="C1188">
            <v>30</v>
          </cell>
          <cell r="D1188">
            <v>20</v>
          </cell>
          <cell r="E1188" t="str">
            <v>R=D4S</v>
          </cell>
          <cell r="F1188">
            <v>1</v>
          </cell>
          <cell r="H1188">
            <v>240</v>
          </cell>
          <cell r="I1188">
            <v>3</v>
          </cell>
          <cell r="J1188">
            <v>4</v>
          </cell>
        </row>
        <row r="1189">
          <cell r="A1189" t="str">
            <v>TDRS</v>
          </cell>
          <cell r="B1189" t="str">
            <v>Residential Service</v>
          </cell>
          <cell r="C1189">
            <v>30</v>
          </cell>
          <cell r="D1189">
            <v>20</v>
          </cell>
          <cell r="E1189" t="str">
            <v>R=J4S</v>
          </cell>
          <cell r="F1189">
            <v>1</v>
          </cell>
          <cell r="H1189">
            <v>240</v>
          </cell>
          <cell r="I1189">
            <v>3</v>
          </cell>
          <cell r="J1189">
            <v>2</v>
          </cell>
        </row>
        <row r="1190">
          <cell r="A1190" t="str">
            <v>TDRS</v>
          </cell>
          <cell r="B1190" t="str">
            <v>Residential Service</v>
          </cell>
          <cell r="C1190">
            <v>30</v>
          </cell>
          <cell r="D1190">
            <v>20</v>
          </cell>
          <cell r="E1190" t="str">
            <v>R=J5S</v>
          </cell>
          <cell r="F1190">
            <v>1</v>
          </cell>
          <cell r="I1190">
            <v>3</v>
          </cell>
          <cell r="J1190">
            <v>1</v>
          </cell>
        </row>
        <row r="1191">
          <cell r="A1191" t="str">
            <v>TDRS</v>
          </cell>
          <cell r="B1191" t="str">
            <v>Residential Service</v>
          </cell>
          <cell r="C1191">
            <v>30</v>
          </cell>
          <cell r="D1191">
            <v>20</v>
          </cell>
          <cell r="E1191" t="str">
            <v>R=AB1</v>
          </cell>
          <cell r="F1191">
            <v>1</v>
          </cell>
          <cell r="G1191">
            <v>38114</v>
          </cell>
          <cell r="H1191">
            <v>240</v>
          </cell>
          <cell r="I1191">
            <v>3</v>
          </cell>
          <cell r="J1191">
            <v>56</v>
          </cell>
        </row>
        <row r="1192">
          <cell r="A1192" t="str">
            <v>TDRS</v>
          </cell>
          <cell r="B1192" t="str">
            <v>Residential Service</v>
          </cell>
          <cell r="C1192">
            <v>30</v>
          </cell>
          <cell r="D1192">
            <v>20</v>
          </cell>
          <cell r="E1192" t="str">
            <v>A=C1SR</v>
          </cell>
          <cell r="F1192">
            <v>1</v>
          </cell>
          <cell r="G1192">
            <v>38566</v>
          </cell>
          <cell r="H1192">
            <v>240</v>
          </cell>
          <cell r="I1192">
            <v>3</v>
          </cell>
          <cell r="J1192">
            <v>374</v>
          </cell>
        </row>
        <row r="1193">
          <cell r="A1193" t="str">
            <v>TDRS</v>
          </cell>
          <cell r="B1193" t="str">
            <v>Residential Service</v>
          </cell>
          <cell r="C1193">
            <v>30</v>
          </cell>
          <cell r="D1193">
            <v>20</v>
          </cell>
          <cell r="E1193" t="str">
            <v>R=AB1</v>
          </cell>
          <cell r="F1193">
            <v>1</v>
          </cell>
          <cell r="G1193">
            <v>38023</v>
          </cell>
          <cell r="H1193">
            <v>240</v>
          </cell>
          <cell r="I1193">
            <v>3</v>
          </cell>
          <cell r="J1193">
            <v>65</v>
          </cell>
        </row>
        <row r="1194">
          <cell r="A1194" t="str">
            <v>TDRS</v>
          </cell>
          <cell r="B1194" t="str">
            <v>Residential Service</v>
          </cell>
          <cell r="C1194">
            <v>30</v>
          </cell>
          <cell r="D1194">
            <v>20</v>
          </cell>
          <cell r="E1194" t="str">
            <v>R=AB1</v>
          </cell>
          <cell r="F1194">
            <v>1</v>
          </cell>
          <cell r="G1194">
            <v>38119</v>
          </cell>
          <cell r="H1194">
            <v>240</v>
          </cell>
          <cell r="I1194">
            <v>3</v>
          </cell>
          <cell r="J1194">
            <v>1</v>
          </cell>
        </row>
        <row r="1195">
          <cell r="A1195" t="str">
            <v>TDRS</v>
          </cell>
          <cell r="B1195" t="str">
            <v>Residential Service</v>
          </cell>
          <cell r="C1195">
            <v>30</v>
          </cell>
          <cell r="D1195">
            <v>20</v>
          </cell>
          <cell r="E1195" t="str">
            <v>R=J3S</v>
          </cell>
          <cell r="F1195">
            <v>1</v>
          </cell>
          <cell r="H1195">
            <v>240</v>
          </cell>
          <cell r="I1195">
            <v>3</v>
          </cell>
          <cell r="J1195">
            <v>1</v>
          </cell>
        </row>
        <row r="1196">
          <cell r="A1196" t="str">
            <v>TDRS</v>
          </cell>
          <cell r="B1196" t="str">
            <v>Residential Service</v>
          </cell>
          <cell r="C1196">
            <v>30</v>
          </cell>
          <cell r="D1196">
            <v>20</v>
          </cell>
          <cell r="E1196" t="str">
            <v>R=AB1</v>
          </cell>
          <cell r="F1196">
            <v>1</v>
          </cell>
          <cell r="G1196">
            <v>37659</v>
          </cell>
          <cell r="H1196">
            <v>240</v>
          </cell>
          <cell r="I1196">
            <v>3</v>
          </cell>
          <cell r="J1196">
            <v>73</v>
          </cell>
        </row>
        <row r="1197">
          <cell r="A1197" t="str">
            <v>TDRS</v>
          </cell>
          <cell r="B1197" t="str">
            <v>Residential Service</v>
          </cell>
          <cell r="C1197">
            <v>30</v>
          </cell>
          <cell r="D1197">
            <v>20</v>
          </cell>
          <cell r="E1197" t="str">
            <v>R=J4ES</v>
          </cell>
          <cell r="F1197">
            <v>1</v>
          </cell>
          <cell r="H1197">
            <v>240</v>
          </cell>
          <cell r="I1197">
            <v>3</v>
          </cell>
          <cell r="J1197">
            <v>1</v>
          </cell>
        </row>
        <row r="1198">
          <cell r="A1198" t="str">
            <v>TDRS</v>
          </cell>
          <cell r="B1198" t="str">
            <v>Residential Service</v>
          </cell>
          <cell r="C1198">
            <v>30</v>
          </cell>
          <cell r="D1198">
            <v>20</v>
          </cell>
          <cell r="E1198" t="str">
            <v>R=D5S</v>
          </cell>
          <cell r="F1198">
            <v>1</v>
          </cell>
          <cell r="G1198">
            <v>37210</v>
          </cell>
          <cell r="H1198">
            <v>240</v>
          </cell>
          <cell r="I1198">
            <v>3</v>
          </cell>
          <cell r="J1198">
            <v>1</v>
          </cell>
        </row>
        <row r="1199">
          <cell r="A1199" t="str">
            <v>TDRS</v>
          </cell>
          <cell r="B1199" t="str">
            <v>Residential Service</v>
          </cell>
          <cell r="C1199">
            <v>30</v>
          </cell>
          <cell r="D1199">
            <v>20</v>
          </cell>
          <cell r="E1199" t="str">
            <v>R=MX</v>
          </cell>
          <cell r="F1199">
            <v>1</v>
          </cell>
          <cell r="G1199">
            <v>36161</v>
          </cell>
          <cell r="H1199">
            <v>240</v>
          </cell>
          <cell r="I1199">
            <v>3</v>
          </cell>
          <cell r="J1199">
            <v>1</v>
          </cell>
        </row>
        <row r="1200">
          <cell r="A1200" t="str">
            <v>TDRS</v>
          </cell>
          <cell r="B1200" t="str">
            <v>Residential Service</v>
          </cell>
          <cell r="C1200">
            <v>30</v>
          </cell>
          <cell r="D1200">
            <v>20</v>
          </cell>
          <cell r="E1200" t="str">
            <v>R=D5S</v>
          </cell>
          <cell r="F1200">
            <v>1</v>
          </cell>
          <cell r="G1200">
            <v>36135</v>
          </cell>
          <cell r="H1200">
            <v>240</v>
          </cell>
          <cell r="I1200">
            <v>3</v>
          </cell>
          <cell r="J1200">
            <v>1</v>
          </cell>
        </row>
        <row r="1201">
          <cell r="A1201" t="str">
            <v>TDRS</v>
          </cell>
          <cell r="B1201" t="str">
            <v>Residential Service</v>
          </cell>
          <cell r="C1201">
            <v>30</v>
          </cell>
          <cell r="D1201">
            <v>20</v>
          </cell>
          <cell r="E1201" t="str">
            <v>R=AB1</v>
          </cell>
          <cell r="F1201">
            <v>1</v>
          </cell>
          <cell r="G1201">
            <v>34700</v>
          </cell>
          <cell r="H1201">
            <v>240</v>
          </cell>
          <cell r="I1201">
            <v>3</v>
          </cell>
          <cell r="J1201">
            <v>2</v>
          </cell>
        </row>
        <row r="1202">
          <cell r="A1202" t="str">
            <v>TDRS</v>
          </cell>
          <cell r="B1202" t="str">
            <v>Residential Service</v>
          </cell>
          <cell r="C1202">
            <v>30</v>
          </cell>
          <cell r="D1202">
            <v>20</v>
          </cell>
          <cell r="E1202" t="str">
            <v>R=J5S</v>
          </cell>
          <cell r="F1202">
            <v>1</v>
          </cell>
          <cell r="G1202">
            <v>36161</v>
          </cell>
          <cell r="H1202">
            <v>240</v>
          </cell>
          <cell r="I1202">
            <v>3</v>
          </cell>
          <cell r="J1202">
            <v>2</v>
          </cell>
        </row>
        <row r="1203">
          <cell r="A1203" t="str">
            <v>TDRS</v>
          </cell>
          <cell r="B1203" t="str">
            <v>Residential Service</v>
          </cell>
          <cell r="C1203">
            <v>30</v>
          </cell>
          <cell r="D1203">
            <v>20</v>
          </cell>
          <cell r="E1203" t="str">
            <v>R=AB1</v>
          </cell>
          <cell r="F1203">
            <v>1</v>
          </cell>
          <cell r="G1203">
            <v>35431</v>
          </cell>
          <cell r="H1203">
            <v>240</v>
          </cell>
          <cell r="I1203">
            <v>3</v>
          </cell>
          <cell r="J1203">
            <v>2</v>
          </cell>
        </row>
        <row r="1204">
          <cell r="A1204" t="str">
            <v>TDRS</v>
          </cell>
          <cell r="B1204" t="str">
            <v>Residential Service</v>
          </cell>
          <cell r="C1204">
            <v>30</v>
          </cell>
          <cell r="D1204">
            <v>20</v>
          </cell>
          <cell r="E1204" t="str">
            <v>R=MS</v>
          </cell>
          <cell r="F1204">
            <v>1</v>
          </cell>
          <cell r="G1204">
            <v>35796</v>
          </cell>
          <cell r="H1204">
            <v>240</v>
          </cell>
          <cell r="I1204">
            <v>3</v>
          </cell>
          <cell r="J1204">
            <v>2</v>
          </cell>
        </row>
        <row r="1205">
          <cell r="A1205" t="str">
            <v>TDRS</v>
          </cell>
          <cell r="B1205" t="str">
            <v>Residential Service</v>
          </cell>
          <cell r="C1205">
            <v>30</v>
          </cell>
          <cell r="D1205">
            <v>20</v>
          </cell>
          <cell r="E1205" t="str">
            <v>R=J4S</v>
          </cell>
          <cell r="F1205">
            <v>1</v>
          </cell>
          <cell r="G1205">
            <v>34335</v>
          </cell>
          <cell r="H1205">
            <v>240</v>
          </cell>
          <cell r="I1205">
            <v>3</v>
          </cell>
          <cell r="J1205">
            <v>1</v>
          </cell>
        </row>
        <row r="1206">
          <cell r="A1206" t="str">
            <v>TDRS</v>
          </cell>
          <cell r="B1206" t="str">
            <v>Residential Service</v>
          </cell>
          <cell r="C1206">
            <v>30</v>
          </cell>
          <cell r="D1206">
            <v>20</v>
          </cell>
          <cell r="E1206" t="str">
            <v>R=MX</v>
          </cell>
          <cell r="F1206">
            <v>1</v>
          </cell>
          <cell r="G1206">
            <v>35949</v>
          </cell>
          <cell r="H1206">
            <v>240</v>
          </cell>
          <cell r="I1206">
            <v>3</v>
          </cell>
          <cell r="J1206">
            <v>1</v>
          </cell>
        </row>
        <row r="1207">
          <cell r="A1207" t="str">
            <v>TDRS</v>
          </cell>
          <cell r="B1207" t="str">
            <v>Residential Service</v>
          </cell>
          <cell r="C1207">
            <v>30</v>
          </cell>
          <cell r="D1207">
            <v>20</v>
          </cell>
          <cell r="E1207" t="str">
            <v>R=J3S</v>
          </cell>
          <cell r="F1207">
            <v>1</v>
          </cell>
          <cell r="G1207">
            <v>35462</v>
          </cell>
          <cell r="H1207">
            <v>240</v>
          </cell>
          <cell r="I1207">
            <v>3</v>
          </cell>
          <cell r="J1207">
            <v>1</v>
          </cell>
        </row>
        <row r="1208">
          <cell r="A1208" t="str">
            <v>TDRS</v>
          </cell>
          <cell r="B1208" t="str">
            <v>Residential Service</v>
          </cell>
          <cell r="C1208">
            <v>30</v>
          </cell>
          <cell r="D1208">
            <v>20</v>
          </cell>
          <cell r="E1208" t="str">
            <v>R=MS</v>
          </cell>
          <cell r="F1208">
            <v>1</v>
          </cell>
          <cell r="G1208">
            <v>34335</v>
          </cell>
          <cell r="H1208">
            <v>240</v>
          </cell>
          <cell r="I1208">
            <v>3</v>
          </cell>
          <cell r="J1208">
            <v>1</v>
          </cell>
        </row>
        <row r="1209">
          <cell r="A1209" t="str">
            <v>TDRS</v>
          </cell>
          <cell r="B1209" t="str">
            <v>Residential Service</v>
          </cell>
          <cell r="C1209">
            <v>30</v>
          </cell>
          <cell r="D1209">
            <v>20</v>
          </cell>
          <cell r="E1209" t="str">
            <v>R=J5S</v>
          </cell>
          <cell r="F1209">
            <v>1</v>
          </cell>
          <cell r="G1209">
            <v>35522</v>
          </cell>
          <cell r="H1209">
            <v>240</v>
          </cell>
          <cell r="I1209">
            <v>3</v>
          </cell>
          <cell r="J1209">
            <v>1</v>
          </cell>
        </row>
        <row r="1210">
          <cell r="A1210" t="str">
            <v>TDRS</v>
          </cell>
          <cell r="B1210" t="str">
            <v>Residential Service</v>
          </cell>
          <cell r="C1210">
            <v>30</v>
          </cell>
          <cell r="D1210">
            <v>20</v>
          </cell>
          <cell r="E1210" t="str">
            <v>R=AB1</v>
          </cell>
          <cell r="F1210">
            <v>1</v>
          </cell>
          <cell r="G1210">
            <v>36160</v>
          </cell>
          <cell r="H1210">
            <v>240</v>
          </cell>
          <cell r="I1210">
            <v>3</v>
          </cell>
          <cell r="J1210">
            <v>2</v>
          </cell>
        </row>
        <row r="1211">
          <cell r="A1211" t="str">
            <v>TDRS</v>
          </cell>
          <cell r="B1211" t="str">
            <v>Residential Service</v>
          </cell>
          <cell r="C1211">
            <v>30</v>
          </cell>
          <cell r="D1211">
            <v>20</v>
          </cell>
          <cell r="E1211" t="str">
            <v>R=I70S</v>
          </cell>
          <cell r="F1211">
            <v>1</v>
          </cell>
          <cell r="G1211">
            <v>36374</v>
          </cell>
          <cell r="H1211">
            <v>240</v>
          </cell>
          <cell r="I1211">
            <v>3</v>
          </cell>
          <cell r="J1211">
            <v>1</v>
          </cell>
        </row>
        <row r="1212">
          <cell r="A1212" t="str">
            <v>TDRS</v>
          </cell>
          <cell r="B1212" t="str">
            <v>Residential Service</v>
          </cell>
          <cell r="C1212">
            <v>30</v>
          </cell>
          <cell r="D1212">
            <v>20</v>
          </cell>
          <cell r="E1212" t="str">
            <v>R=AB1</v>
          </cell>
          <cell r="F1212">
            <v>1</v>
          </cell>
          <cell r="G1212">
            <v>36419</v>
          </cell>
          <cell r="H1212">
            <v>240</v>
          </cell>
          <cell r="I1212">
            <v>3</v>
          </cell>
          <cell r="J1212">
            <v>1</v>
          </cell>
        </row>
        <row r="1213">
          <cell r="A1213" t="str">
            <v>TDRS</v>
          </cell>
          <cell r="B1213" t="str">
            <v>Residential Service</v>
          </cell>
          <cell r="C1213">
            <v>30</v>
          </cell>
          <cell r="D1213">
            <v>20</v>
          </cell>
          <cell r="E1213" t="str">
            <v>R=D4S</v>
          </cell>
          <cell r="F1213">
            <v>1</v>
          </cell>
          <cell r="G1213">
            <v>36161</v>
          </cell>
          <cell r="H1213">
            <v>240</v>
          </cell>
          <cell r="I1213">
            <v>3</v>
          </cell>
          <cell r="J1213">
            <v>1</v>
          </cell>
        </row>
        <row r="1214">
          <cell r="A1214" t="str">
            <v>TDRS</v>
          </cell>
          <cell r="B1214" t="str">
            <v>Residential Service</v>
          </cell>
          <cell r="C1214">
            <v>30</v>
          </cell>
          <cell r="D1214">
            <v>20</v>
          </cell>
          <cell r="E1214" t="str">
            <v>R=AB1</v>
          </cell>
          <cell r="F1214">
            <v>1</v>
          </cell>
          <cell r="G1214">
            <v>36440</v>
          </cell>
          <cell r="H1214">
            <v>240</v>
          </cell>
          <cell r="I1214">
            <v>3</v>
          </cell>
          <cell r="J1214">
            <v>347</v>
          </cell>
        </row>
        <row r="1215">
          <cell r="A1215" t="str">
            <v>TDRS</v>
          </cell>
          <cell r="B1215" t="str">
            <v>Residential Service</v>
          </cell>
          <cell r="C1215">
            <v>30</v>
          </cell>
          <cell r="D1215">
            <v>20</v>
          </cell>
          <cell r="E1215" t="str">
            <v>R=AB1</v>
          </cell>
          <cell r="F1215">
            <v>1</v>
          </cell>
          <cell r="G1215">
            <v>36447</v>
          </cell>
          <cell r="H1215">
            <v>240</v>
          </cell>
          <cell r="I1215">
            <v>3</v>
          </cell>
          <cell r="J1215">
            <v>1</v>
          </cell>
        </row>
        <row r="1216">
          <cell r="A1216" t="str">
            <v>TDRS</v>
          </cell>
          <cell r="B1216" t="str">
            <v>Residential Service</v>
          </cell>
          <cell r="C1216">
            <v>30</v>
          </cell>
          <cell r="D1216">
            <v>20</v>
          </cell>
          <cell r="E1216" t="str">
            <v>R=AB1</v>
          </cell>
          <cell r="F1216">
            <v>1</v>
          </cell>
          <cell r="G1216">
            <v>36161</v>
          </cell>
          <cell r="H1216">
            <v>240</v>
          </cell>
          <cell r="I1216">
            <v>3</v>
          </cell>
          <cell r="J1216">
            <v>1</v>
          </cell>
        </row>
        <row r="1217">
          <cell r="A1217" t="str">
            <v>TDRS</v>
          </cell>
          <cell r="B1217" t="str">
            <v>Residential Service</v>
          </cell>
          <cell r="C1217">
            <v>30</v>
          </cell>
          <cell r="D1217">
            <v>20</v>
          </cell>
          <cell r="E1217" t="str">
            <v>R=AB1</v>
          </cell>
          <cell r="F1217">
            <v>1</v>
          </cell>
          <cell r="G1217">
            <v>36162</v>
          </cell>
          <cell r="H1217">
            <v>240</v>
          </cell>
          <cell r="I1217">
            <v>3</v>
          </cell>
          <cell r="J1217">
            <v>5</v>
          </cell>
        </row>
        <row r="1218">
          <cell r="A1218" t="str">
            <v>TDRS</v>
          </cell>
          <cell r="B1218" t="str">
            <v>Residential Service</v>
          </cell>
          <cell r="C1218">
            <v>30</v>
          </cell>
          <cell r="D1218">
            <v>20</v>
          </cell>
          <cell r="E1218" t="str">
            <v>R=MS</v>
          </cell>
          <cell r="F1218">
            <v>1</v>
          </cell>
          <cell r="G1218">
            <v>36162</v>
          </cell>
          <cell r="H1218">
            <v>240</v>
          </cell>
          <cell r="I1218">
            <v>3</v>
          </cell>
          <cell r="J1218">
            <v>2</v>
          </cell>
        </row>
        <row r="1219">
          <cell r="A1219" t="str">
            <v>TDRS</v>
          </cell>
          <cell r="B1219" t="str">
            <v>Residential Service</v>
          </cell>
          <cell r="C1219">
            <v>30</v>
          </cell>
          <cell r="D1219">
            <v>20</v>
          </cell>
          <cell r="E1219" t="str">
            <v>R=J4S</v>
          </cell>
          <cell r="F1219">
            <v>1</v>
          </cell>
          <cell r="G1219">
            <v>36404</v>
          </cell>
          <cell r="H1219">
            <v>240</v>
          </cell>
          <cell r="I1219">
            <v>3</v>
          </cell>
          <cell r="J1219">
            <v>2</v>
          </cell>
        </row>
        <row r="1220">
          <cell r="A1220" t="str">
            <v>TDRS</v>
          </cell>
          <cell r="B1220" t="str">
            <v>Residential Service</v>
          </cell>
          <cell r="C1220">
            <v>30</v>
          </cell>
          <cell r="D1220">
            <v>20</v>
          </cell>
          <cell r="E1220" t="str">
            <v>R=AB1</v>
          </cell>
          <cell r="F1220">
            <v>1</v>
          </cell>
          <cell r="G1220">
            <v>35432</v>
          </cell>
          <cell r="H1220">
            <v>240</v>
          </cell>
          <cell r="I1220">
            <v>3</v>
          </cell>
          <cell r="J1220">
            <v>1</v>
          </cell>
        </row>
        <row r="1221">
          <cell r="A1221" t="str">
            <v>TDRS</v>
          </cell>
          <cell r="B1221" t="str">
            <v>Residential Service</v>
          </cell>
          <cell r="C1221">
            <v>30</v>
          </cell>
          <cell r="D1221">
            <v>20</v>
          </cell>
          <cell r="E1221" t="str">
            <v>R=D5S</v>
          </cell>
          <cell r="F1221">
            <v>1</v>
          </cell>
          <cell r="G1221">
            <v>36525</v>
          </cell>
          <cell r="H1221">
            <v>240</v>
          </cell>
          <cell r="I1221">
            <v>3</v>
          </cell>
          <cell r="J1221">
            <v>1</v>
          </cell>
        </row>
        <row r="1222">
          <cell r="A1222" t="str">
            <v>TDRS</v>
          </cell>
          <cell r="B1222" t="str">
            <v>Residential Service</v>
          </cell>
          <cell r="C1222">
            <v>30</v>
          </cell>
          <cell r="D1222">
            <v>20</v>
          </cell>
          <cell r="E1222" t="str">
            <v>R=AB1</v>
          </cell>
          <cell r="F1222">
            <v>1</v>
          </cell>
          <cell r="G1222">
            <v>36524</v>
          </cell>
          <cell r="H1222">
            <v>240</v>
          </cell>
          <cell r="I1222">
            <v>3</v>
          </cell>
          <cell r="J1222">
            <v>1</v>
          </cell>
        </row>
        <row r="1223">
          <cell r="A1223" t="str">
            <v>TDRS</v>
          </cell>
          <cell r="B1223" t="str">
            <v>Residential Service</v>
          </cell>
          <cell r="C1223">
            <v>30</v>
          </cell>
          <cell r="D1223">
            <v>20</v>
          </cell>
          <cell r="E1223" t="str">
            <v>R=A1TL</v>
          </cell>
          <cell r="F1223">
            <v>1</v>
          </cell>
          <cell r="G1223">
            <v>36558</v>
          </cell>
          <cell r="H1223">
            <v>999</v>
          </cell>
          <cell r="I1223">
            <v>3</v>
          </cell>
          <cell r="J1223">
            <v>70</v>
          </cell>
        </row>
        <row r="1224">
          <cell r="A1224" t="str">
            <v>TDRS</v>
          </cell>
          <cell r="B1224" t="str">
            <v>Residential Service</v>
          </cell>
          <cell r="C1224">
            <v>30</v>
          </cell>
          <cell r="D1224">
            <v>20</v>
          </cell>
          <cell r="E1224" t="str">
            <v>R=AB1</v>
          </cell>
          <cell r="F1224">
            <v>1</v>
          </cell>
          <cell r="G1224">
            <v>36434</v>
          </cell>
          <cell r="H1224">
            <v>240</v>
          </cell>
          <cell r="I1224">
            <v>3</v>
          </cell>
          <cell r="J1224">
            <v>3</v>
          </cell>
        </row>
        <row r="1225">
          <cell r="A1225" t="str">
            <v>TDRS</v>
          </cell>
          <cell r="B1225" t="str">
            <v>Residential Service</v>
          </cell>
          <cell r="C1225">
            <v>30</v>
          </cell>
          <cell r="D1225">
            <v>20</v>
          </cell>
          <cell r="E1225" t="str">
            <v>R=AB1</v>
          </cell>
          <cell r="F1225">
            <v>1</v>
          </cell>
          <cell r="G1225">
            <v>36621</v>
          </cell>
          <cell r="H1225">
            <v>240</v>
          </cell>
          <cell r="I1225">
            <v>3</v>
          </cell>
          <cell r="J1225">
            <v>143</v>
          </cell>
        </row>
        <row r="1226">
          <cell r="A1226" t="str">
            <v>TDRS</v>
          </cell>
          <cell r="B1226" t="str">
            <v>Residential Service</v>
          </cell>
          <cell r="C1226">
            <v>30</v>
          </cell>
          <cell r="D1226">
            <v>20</v>
          </cell>
          <cell r="E1226" t="str">
            <v>R=J4SE</v>
          </cell>
          <cell r="F1226">
            <v>1</v>
          </cell>
          <cell r="G1226">
            <v>36495</v>
          </cell>
          <cell r="H1226">
            <v>240</v>
          </cell>
          <cell r="I1226">
            <v>3</v>
          </cell>
          <cell r="J1226">
            <v>1</v>
          </cell>
        </row>
        <row r="1227">
          <cell r="A1227" t="str">
            <v>TDRS</v>
          </cell>
          <cell r="B1227" t="str">
            <v>Residential Service</v>
          </cell>
          <cell r="C1227">
            <v>30</v>
          </cell>
          <cell r="D1227">
            <v>20</v>
          </cell>
          <cell r="E1227" t="str">
            <v>R=AB1</v>
          </cell>
          <cell r="F1227">
            <v>1</v>
          </cell>
          <cell r="G1227">
            <v>36672</v>
          </cell>
          <cell r="H1227">
            <v>240</v>
          </cell>
          <cell r="I1227">
            <v>3</v>
          </cell>
          <cell r="J1227">
            <v>1</v>
          </cell>
        </row>
        <row r="1228">
          <cell r="A1228" t="str">
            <v>TDRS</v>
          </cell>
          <cell r="B1228" t="str">
            <v>Residential Service</v>
          </cell>
          <cell r="C1228">
            <v>30</v>
          </cell>
          <cell r="D1228">
            <v>20</v>
          </cell>
          <cell r="E1228" t="str">
            <v>R=J4S</v>
          </cell>
          <cell r="F1228">
            <v>1</v>
          </cell>
          <cell r="G1228">
            <v>36526</v>
          </cell>
          <cell r="H1228">
            <v>240</v>
          </cell>
          <cell r="I1228">
            <v>3</v>
          </cell>
          <cell r="J1228">
            <v>1</v>
          </cell>
        </row>
        <row r="1229">
          <cell r="A1229" t="str">
            <v>TDRS</v>
          </cell>
          <cell r="B1229" t="str">
            <v>Residential Service</v>
          </cell>
          <cell r="C1229">
            <v>30</v>
          </cell>
          <cell r="D1229">
            <v>20</v>
          </cell>
          <cell r="E1229" t="str">
            <v>R=AB1</v>
          </cell>
          <cell r="F1229">
            <v>1</v>
          </cell>
          <cell r="G1229">
            <v>36689</v>
          </cell>
          <cell r="H1229">
            <v>240</v>
          </cell>
          <cell r="I1229">
            <v>3</v>
          </cell>
          <cell r="J1229">
            <v>165</v>
          </cell>
        </row>
        <row r="1230">
          <cell r="A1230" t="str">
            <v>TDRS</v>
          </cell>
          <cell r="B1230" t="str">
            <v>Residential Service</v>
          </cell>
          <cell r="C1230">
            <v>30</v>
          </cell>
          <cell r="D1230">
            <v>20</v>
          </cell>
          <cell r="E1230" t="str">
            <v>R=MX</v>
          </cell>
          <cell r="F1230">
            <v>1</v>
          </cell>
          <cell r="G1230">
            <v>36586</v>
          </cell>
          <cell r="H1230">
            <v>240</v>
          </cell>
          <cell r="I1230">
            <v>3</v>
          </cell>
          <cell r="J1230">
            <v>1</v>
          </cell>
        </row>
        <row r="1231">
          <cell r="A1231" t="str">
            <v>TDRS</v>
          </cell>
          <cell r="B1231" t="str">
            <v>Residential Service</v>
          </cell>
          <cell r="C1231">
            <v>30</v>
          </cell>
          <cell r="D1231">
            <v>20</v>
          </cell>
          <cell r="E1231" t="str">
            <v>R=MS</v>
          </cell>
          <cell r="F1231">
            <v>1</v>
          </cell>
          <cell r="G1231">
            <v>36586</v>
          </cell>
          <cell r="H1231">
            <v>240</v>
          </cell>
          <cell r="I1231">
            <v>3</v>
          </cell>
          <cell r="J1231">
            <v>1</v>
          </cell>
        </row>
        <row r="1232">
          <cell r="A1232" t="str">
            <v>TDRS</v>
          </cell>
          <cell r="B1232" t="str">
            <v>Residential Service</v>
          </cell>
          <cell r="C1232">
            <v>30</v>
          </cell>
          <cell r="D1232">
            <v>20</v>
          </cell>
          <cell r="E1232" t="str">
            <v>R=AB1</v>
          </cell>
          <cell r="F1232">
            <v>1</v>
          </cell>
          <cell r="G1232">
            <v>36746</v>
          </cell>
          <cell r="H1232">
            <v>240</v>
          </cell>
          <cell r="I1232">
            <v>3</v>
          </cell>
          <cell r="J1232">
            <v>319</v>
          </cell>
        </row>
        <row r="1233">
          <cell r="A1233" t="str">
            <v>TDRS</v>
          </cell>
          <cell r="B1233" t="str">
            <v>Residential Service</v>
          </cell>
          <cell r="C1233">
            <v>30</v>
          </cell>
          <cell r="D1233">
            <v>20</v>
          </cell>
          <cell r="E1233" t="str">
            <v>R=AB1</v>
          </cell>
          <cell r="F1233">
            <v>1</v>
          </cell>
          <cell r="G1233">
            <v>36537</v>
          </cell>
          <cell r="H1233">
            <v>240</v>
          </cell>
          <cell r="I1233">
            <v>3</v>
          </cell>
          <cell r="J1233">
            <v>1</v>
          </cell>
        </row>
        <row r="1234">
          <cell r="A1234" t="str">
            <v>TDRS</v>
          </cell>
          <cell r="B1234" t="str">
            <v>Residential Service</v>
          </cell>
          <cell r="C1234">
            <v>30</v>
          </cell>
          <cell r="D1234">
            <v>20</v>
          </cell>
          <cell r="E1234" t="str">
            <v>R=AB1</v>
          </cell>
          <cell r="F1234">
            <v>1</v>
          </cell>
          <cell r="G1234">
            <v>36865</v>
          </cell>
          <cell r="H1234">
            <v>240</v>
          </cell>
          <cell r="I1234">
            <v>3</v>
          </cell>
          <cell r="J1234">
            <v>207</v>
          </cell>
        </row>
        <row r="1235">
          <cell r="A1235" t="str">
            <v>TDRS</v>
          </cell>
          <cell r="B1235" t="str">
            <v>Residential Service</v>
          </cell>
          <cell r="C1235">
            <v>30</v>
          </cell>
          <cell r="D1235">
            <v>20</v>
          </cell>
          <cell r="E1235" t="str">
            <v>R=AB1</v>
          </cell>
          <cell r="F1235">
            <v>1</v>
          </cell>
          <cell r="G1235">
            <v>36998</v>
          </cell>
          <cell r="H1235">
            <v>240</v>
          </cell>
          <cell r="I1235">
            <v>3</v>
          </cell>
          <cell r="J1235">
            <v>1</v>
          </cell>
        </row>
        <row r="1236">
          <cell r="A1236" t="str">
            <v>TDRS</v>
          </cell>
          <cell r="B1236" t="str">
            <v>Residential Service</v>
          </cell>
          <cell r="C1236">
            <v>30</v>
          </cell>
          <cell r="D1236">
            <v>20</v>
          </cell>
          <cell r="E1236" t="str">
            <v>R=AB1</v>
          </cell>
          <cell r="F1236">
            <v>1</v>
          </cell>
          <cell r="G1236">
            <v>38750</v>
          </cell>
          <cell r="H1236">
            <v>240</v>
          </cell>
          <cell r="I1236">
            <v>3</v>
          </cell>
          <cell r="J1236">
            <v>171</v>
          </cell>
        </row>
        <row r="1237">
          <cell r="A1237" t="str">
            <v>TDRS</v>
          </cell>
          <cell r="B1237" t="str">
            <v>Residential Service</v>
          </cell>
          <cell r="C1237">
            <v>30</v>
          </cell>
          <cell r="D1237">
            <v>20</v>
          </cell>
          <cell r="E1237" t="str">
            <v>R=AB1</v>
          </cell>
          <cell r="F1237">
            <v>1</v>
          </cell>
          <cell r="G1237">
            <v>38867</v>
          </cell>
          <cell r="H1237">
            <v>240</v>
          </cell>
          <cell r="I1237">
            <v>3</v>
          </cell>
          <cell r="J1237">
            <v>372</v>
          </cell>
        </row>
        <row r="1238">
          <cell r="A1238" t="str">
            <v>TDRS</v>
          </cell>
          <cell r="B1238" t="str">
            <v>Residential Service</v>
          </cell>
          <cell r="C1238">
            <v>30</v>
          </cell>
          <cell r="D1238">
            <v>20</v>
          </cell>
          <cell r="E1238" t="str">
            <v>R=AB1</v>
          </cell>
          <cell r="F1238">
            <v>1</v>
          </cell>
          <cell r="G1238">
            <v>39112</v>
          </cell>
          <cell r="H1238">
            <v>240</v>
          </cell>
          <cell r="I1238">
            <v>3</v>
          </cell>
          <cell r="J1238">
            <v>1</v>
          </cell>
        </row>
        <row r="1239">
          <cell r="A1239" t="str">
            <v>TDRS</v>
          </cell>
          <cell r="B1239" t="str">
            <v>Residential Service</v>
          </cell>
          <cell r="C1239">
            <v>30</v>
          </cell>
          <cell r="D1239">
            <v>20</v>
          </cell>
          <cell r="E1239" t="str">
            <v>R=MX</v>
          </cell>
          <cell r="F1239">
            <v>1</v>
          </cell>
          <cell r="G1239">
            <v>39669</v>
          </cell>
          <cell r="H1239">
            <v>240</v>
          </cell>
          <cell r="I1239">
            <v>3</v>
          </cell>
          <cell r="J1239">
            <v>82</v>
          </cell>
        </row>
        <row r="1240">
          <cell r="A1240" t="str">
            <v>TDRS</v>
          </cell>
          <cell r="B1240" t="str">
            <v>Residential Service</v>
          </cell>
          <cell r="C1240">
            <v>30</v>
          </cell>
          <cell r="D1240">
            <v>20</v>
          </cell>
          <cell r="E1240" t="str">
            <v>R=MX</v>
          </cell>
          <cell r="F1240">
            <v>1</v>
          </cell>
          <cell r="G1240">
            <v>39748</v>
          </cell>
          <cell r="H1240">
            <v>240</v>
          </cell>
          <cell r="I1240">
            <v>3</v>
          </cell>
          <cell r="J1240">
            <v>160</v>
          </cell>
        </row>
        <row r="1241">
          <cell r="A1241" t="str">
            <v>TDRS</v>
          </cell>
          <cell r="B1241" t="str">
            <v>Residential Service</v>
          </cell>
          <cell r="C1241">
            <v>30</v>
          </cell>
          <cell r="D1241">
            <v>20</v>
          </cell>
          <cell r="E1241" t="str">
            <v>R=MX</v>
          </cell>
          <cell r="F1241">
            <v>1</v>
          </cell>
          <cell r="G1241">
            <v>39917</v>
          </cell>
          <cell r="H1241">
            <v>240</v>
          </cell>
          <cell r="I1241">
            <v>3</v>
          </cell>
          <cell r="J1241">
            <v>74</v>
          </cell>
        </row>
        <row r="1242">
          <cell r="A1242" t="str">
            <v>TDRS</v>
          </cell>
          <cell r="B1242" t="str">
            <v>Residential Service</v>
          </cell>
          <cell r="C1242">
            <v>30</v>
          </cell>
          <cell r="D1242">
            <v>20</v>
          </cell>
          <cell r="E1242" t="str">
            <v>S=I210+CE</v>
          </cell>
          <cell r="F1242">
            <v>1</v>
          </cell>
          <cell r="G1242">
            <v>40007</v>
          </cell>
          <cell r="H1242">
            <v>240</v>
          </cell>
          <cell r="I1242">
            <v>3</v>
          </cell>
          <cell r="J1242">
            <v>911</v>
          </cell>
        </row>
        <row r="1243">
          <cell r="A1243" t="str">
            <v>TDRS</v>
          </cell>
          <cell r="B1243" t="str">
            <v>Residential Service</v>
          </cell>
          <cell r="C1243">
            <v>30</v>
          </cell>
          <cell r="D1243">
            <v>20</v>
          </cell>
          <cell r="E1243" t="str">
            <v>S=I210+CE</v>
          </cell>
          <cell r="F1243">
            <v>1</v>
          </cell>
          <cell r="G1243">
            <v>40141</v>
          </cell>
          <cell r="H1243">
            <v>240</v>
          </cell>
          <cell r="I1243">
            <v>3</v>
          </cell>
          <cell r="J1243">
            <v>118</v>
          </cell>
        </row>
        <row r="1244">
          <cell r="A1244" t="str">
            <v>TDRS</v>
          </cell>
          <cell r="B1244" t="str">
            <v>Residential Service</v>
          </cell>
          <cell r="C1244">
            <v>30</v>
          </cell>
          <cell r="D1244">
            <v>20</v>
          </cell>
          <cell r="E1244" t="str">
            <v>R=D4S</v>
          </cell>
          <cell r="F1244">
            <v>1</v>
          </cell>
          <cell r="H1244">
            <v>240</v>
          </cell>
          <cell r="I1244">
            <v>3</v>
          </cell>
          <cell r="J1244">
            <v>574</v>
          </cell>
        </row>
        <row r="1245">
          <cell r="A1245" t="str">
            <v>TDRS</v>
          </cell>
          <cell r="B1245" t="str">
            <v>Residential Service</v>
          </cell>
          <cell r="C1245">
            <v>30</v>
          </cell>
          <cell r="D1245">
            <v>20</v>
          </cell>
          <cell r="E1245" t="str">
            <v>R=D4S</v>
          </cell>
          <cell r="F1245">
            <v>1</v>
          </cell>
          <cell r="H1245">
            <v>240</v>
          </cell>
          <cell r="I1245">
            <v>3</v>
          </cell>
          <cell r="J1245">
            <v>17</v>
          </cell>
        </row>
        <row r="1246">
          <cell r="A1246" t="str">
            <v>TDRS</v>
          </cell>
          <cell r="B1246" t="str">
            <v>Residential Service</v>
          </cell>
          <cell r="C1246">
            <v>30</v>
          </cell>
          <cell r="D1246">
            <v>20</v>
          </cell>
          <cell r="E1246" t="str">
            <v>R=D5S</v>
          </cell>
          <cell r="F1246">
            <v>1</v>
          </cell>
          <cell r="H1246">
            <v>240</v>
          </cell>
          <cell r="I1246">
            <v>3</v>
          </cell>
          <cell r="J1246">
            <v>3</v>
          </cell>
        </row>
        <row r="1247">
          <cell r="A1247" t="str">
            <v>TDRS</v>
          </cell>
          <cell r="B1247" t="str">
            <v>Residential Service</v>
          </cell>
          <cell r="C1247">
            <v>30</v>
          </cell>
          <cell r="D1247">
            <v>20</v>
          </cell>
          <cell r="E1247" t="str">
            <v>R=MS</v>
          </cell>
          <cell r="F1247">
            <v>1</v>
          </cell>
          <cell r="H1247">
            <v>240</v>
          </cell>
          <cell r="I1247">
            <v>3</v>
          </cell>
          <cell r="J1247">
            <v>15</v>
          </cell>
        </row>
        <row r="1248">
          <cell r="A1248" t="str">
            <v>TDRS</v>
          </cell>
          <cell r="B1248" t="str">
            <v>Residential Service</v>
          </cell>
          <cell r="C1248">
            <v>30</v>
          </cell>
          <cell r="D1248">
            <v>20</v>
          </cell>
          <cell r="E1248" t="str">
            <v>R=AB1</v>
          </cell>
          <cell r="F1248">
            <v>1</v>
          </cell>
          <cell r="H1248">
            <v>120</v>
          </cell>
          <cell r="I1248">
            <v>3</v>
          </cell>
          <cell r="J1248">
            <v>9</v>
          </cell>
        </row>
        <row r="1249">
          <cell r="A1249" t="str">
            <v>TDRS</v>
          </cell>
          <cell r="B1249" t="str">
            <v>Residential Service</v>
          </cell>
          <cell r="C1249">
            <v>30</v>
          </cell>
          <cell r="D1249">
            <v>20</v>
          </cell>
          <cell r="E1249" t="str">
            <v>R=D5S</v>
          </cell>
          <cell r="F1249">
            <v>1</v>
          </cell>
          <cell r="H1249">
            <v>240</v>
          </cell>
          <cell r="I1249">
            <v>3</v>
          </cell>
          <cell r="J1249">
            <v>1</v>
          </cell>
        </row>
        <row r="1250">
          <cell r="A1250" t="str">
            <v>TDRS</v>
          </cell>
          <cell r="B1250" t="str">
            <v>Residential Service</v>
          </cell>
          <cell r="C1250">
            <v>30</v>
          </cell>
          <cell r="D1250">
            <v>20</v>
          </cell>
          <cell r="E1250" t="str">
            <v>R=J5SR</v>
          </cell>
          <cell r="F1250">
            <v>1</v>
          </cell>
          <cell r="H1250">
            <v>240</v>
          </cell>
          <cell r="I1250">
            <v>3</v>
          </cell>
          <cell r="J1250">
            <v>1</v>
          </cell>
        </row>
        <row r="1251">
          <cell r="A1251" t="str">
            <v>TDRS</v>
          </cell>
          <cell r="B1251" t="str">
            <v>Residential Service</v>
          </cell>
          <cell r="C1251">
            <v>30</v>
          </cell>
          <cell r="D1251">
            <v>20</v>
          </cell>
          <cell r="E1251" t="str">
            <v>R=J3S</v>
          </cell>
          <cell r="F1251">
            <v>1</v>
          </cell>
          <cell r="H1251">
            <v>240</v>
          </cell>
          <cell r="I1251">
            <v>3</v>
          </cell>
          <cell r="J1251">
            <v>1</v>
          </cell>
        </row>
        <row r="1252">
          <cell r="A1252" t="str">
            <v>TDRS</v>
          </cell>
          <cell r="B1252" t="str">
            <v>Residential Service</v>
          </cell>
          <cell r="C1252">
            <v>30</v>
          </cell>
          <cell r="D1252">
            <v>20</v>
          </cell>
          <cell r="E1252" t="str">
            <v>R=TMS2S</v>
          </cell>
          <cell r="F1252">
            <v>1</v>
          </cell>
          <cell r="H1252">
            <v>0</v>
          </cell>
          <cell r="I1252">
            <v>0</v>
          </cell>
          <cell r="J1252">
            <v>4</v>
          </cell>
        </row>
        <row r="1253">
          <cell r="A1253" t="str">
            <v>TDRS</v>
          </cell>
          <cell r="B1253" t="str">
            <v>Residential Service</v>
          </cell>
          <cell r="C1253">
            <v>30</v>
          </cell>
          <cell r="D1253">
            <v>20</v>
          </cell>
          <cell r="E1253" t="str">
            <v>R=D4S</v>
          </cell>
          <cell r="F1253">
            <v>1</v>
          </cell>
          <cell r="H1253">
            <v>120</v>
          </cell>
          <cell r="I1253">
            <v>3</v>
          </cell>
          <cell r="J1253">
            <v>1</v>
          </cell>
        </row>
        <row r="1254">
          <cell r="A1254" t="str">
            <v>TDRS</v>
          </cell>
          <cell r="B1254" t="str">
            <v>Residential Service</v>
          </cell>
          <cell r="C1254">
            <v>30</v>
          </cell>
          <cell r="D1254">
            <v>20</v>
          </cell>
          <cell r="E1254" t="str">
            <v>R=D4S</v>
          </cell>
          <cell r="F1254">
            <v>1</v>
          </cell>
          <cell r="H1254">
            <v>240</v>
          </cell>
          <cell r="I1254">
            <v>3</v>
          </cell>
          <cell r="J1254">
            <v>4</v>
          </cell>
        </row>
        <row r="1255">
          <cell r="A1255" t="str">
            <v>TDRS</v>
          </cell>
          <cell r="B1255" t="str">
            <v>Residential Service</v>
          </cell>
          <cell r="C1255">
            <v>30</v>
          </cell>
          <cell r="D1255">
            <v>20</v>
          </cell>
          <cell r="E1255" t="str">
            <v>R=AB1</v>
          </cell>
          <cell r="F1255">
            <v>1</v>
          </cell>
          <cell r="G1255">
            <v>38383</v>
          </cell>
          <cell r="H1255">
            <v>240</v>
          </cell>
          <cell r="I1255">
            <v>3</v>
          </cell>
          <cell r="J1255">
            <v>343</v>
          </cell>
        </row>
        <row r="1256">
          <cell r="A1256" t="str">
            <v>TDRS</v>
          </cell>
          <cell r="B1256" t="str">
            <v>Residential Service</v>
          </cell>
          <cell r="C1256">
            <v>30</v>
          </cell>
          <cell r="D1256">
            <v>20</v>
          </cell>
          <cell r="E1256" t="str">
            <v>R=AB1</v>
          </cell>
          <cell r="F1256">
            <v>1</v>
          </cell>
          <cell r="G1256">
            <v>38292</v>
          </cell>
          <cell r="H1256">
            <v>240</v>
          </cell>
          <cell r="I1256">
            <v>3</v>
          </cell>
          <cell r="J1256">
            <v>4</v>
          </cell>
        </row>
        <row r="1257">
          <cell r="A1257" t="str">
            <v>TDRS</v>
          </cell>
          <cell r="B1257" t="str">
            <v>Residential Service</v>
          </cell>
          <cell r="C1257">
            <v>30</v>
          </cell>
          <cell r="D1257">
            <v>20</v>
          </cell>
          <cell r="E1257" t="str">
            <v>R=A1TL1</v>
          </cell>
          <cell r="F1257">
            <v>1</v>
          </cell>
          <cell r="G1257">
            <v>38113</v>
          </cell>
          <cell r="H1257">
            <v>999</v>
          </cell>
          <cell r="I1257">
            <v>3</v>
          </cell>
          <cell r="J1257">
            <v>1</v>
          </cell>
        </row>
        <row r="1258">
          <cell r="A1258" t="str">
            <v>TDRS</v>
          </cell>
          <cell r="B1258" t="str">
            <v>Residential Service</v>
          </cell>
          <cell r="C1258">
            <v>30</v>
          </cell>
          <cell r="D1258">
            <v>20</v>
          </cell>
          <cell r="E1258" t="str">
            <v>R=AB1</v>
          </cell>
          <cell r="F1258">
            <v>1</v>
          </cell>
          <cell r="G1258">
            <v>38068</v>
          </cell>
          <cell r="H1258">
            <v>240</v>
          </cell>
          <cell r="I1258">
            <v>3</v>
          </cell>
          <cell r="J1258">
            <v>62</v>
          </cell>
        </row>
        <row r="1259">
          <cell r="A1259" t="str">
            <v>TDRS</v>
          </cell>
          <cell r="B1259" t="str">
            <v>Residential Service</v>
          </cell>
          <cell r="C1259">
            <v>30</v>
          </cell>
          <cell r="D1259">
            <v>20</v>
          </cell>
          <cell r="E1259" t="str">
            <v>R=AB1</v>
          </cell>
          <cell r="F1259">
            <v>1</v>
          </cell>
          <cell r="G1259">
            <v>38327</v>
          </cell>
          <cell r="H1259">
            <v>240</v>
          </cell>
          <cell r="I1259">
            <v>3</v>
          </cell>
          <cell r="J1259">
            <v>1</v>
          </cell>
        </row>
        <row r="1260">
          <cell r="A1260" t="str">
            <v>TDRS</v>
          </cell>
          <cell r="B1260" t="str">
            <v>Residential Service</v>
          </cell>
          <cell r="C1260">
            <v>30</v>
          </cell>
          <cell r="D1260">
            <v>20</v>
          </cell>
          <cell r="E1260" t="str">
            <v>R=DXMS</v>
          </cell>
          <cell r="F1260">
            <v>1</v>
          </cell>
          <cell r="H1260">
            <v>240</v>
          </cell>
          <cell r="I1260">
            <v>3</v>
          </cell>
          <cell r="J1260">
            <v>1</v>
          </cell>
        </row>
        <row r="1261">
          <cell r="A1261" t="str">
            <v>TDRS</v>
          </cell>
          <cell r="B1261" t="str">
            <v>Residential Service</v>
          </cell>
          <cell r="C1261">
            <v>30</v>
          </cell>
          <cell r="D1261">
            <v>20</v>
          </cell>
          <cell r="E1261" t="str">
            <v>R=J5S</v>
          </cell>
          <cell r="F1261">
            <v>1</v>
          </cell>
          <cell r="H1261">
            <v>120</v>
          </cell>
          <cell r="I1261">
            <v>3</v>
          </cell>
          <cell r="J1261">
            <v>11</v>
          </cell>
        </row>
        <row r="1262">
          <cell r="A1262" t="str">
            <v>TDRS</v>
          </cell>
          <cell r="B1262" t="str">
            <v>Residential Service</v>
          </cell>
          <cell r="C1262">
            <v>30</v>
          </cell>
          <cell r="D1262">
            <v>20</v>
          </cell>
          <cell r="E1262" t="str">
            <v>R=J4S</v>
          </cell>
          <cell r="F1262">
            <v>1</v>
          </cell>
          <cell r="H1262">
            <v>240</v>
          </cell>
          <cell r="I1262">
            <v>3</v>
          </cell>
          <cell r="J1262">
            <v>1</v>
          </cell>
        </row>
        <row r="1263">
          <cell r="A1263" t="str">
            <v>TDRS</v>
          </cell>
          <cell r="B1263" t="str">
            <v>Residential Service</v>
          </cell>
          <cell r="C1263">
            <v>30</v>
          </cell>
          <cell r="D1263">
            <v>20</v>
          </cell>
          <cell r="E1263" t="str">
            <v>R=MX</v>
          </cell>
          <cell r="F1263">
            <v>1</v>
          </cell>
          <cell r="H1263">
            <v>240</v>
          </cell>
          <cell r="I1263">
            <v>3</v>
          </cell>
          <cell r="J1263">
            <v>2</v>
          </cell>
        </row>
        <row r="1264">
          <cell r="A1264" t="str">
            <v>TDRS</v>
          </cell>
          <cell r="B1264" t="str">
            <v>Residential Service</v>
          </cell>
          <cell r="C1264">
            <v>30</v>
          </cell>
          <cell r="D1264">
            <v>20</v>
          </cell>
          <cell r="E1264" t="str">
            <v>R=AB1</v>
          </cell>
          <cell r="F1264">
            <v>1</v>
          </cell>
          <cell r="G1264">
            <v>37810</v>
          </cell>
          <cell r="H1264">
            <v>240</v>
          </cell>
          <cell r="I1264">
            <v>3</v>
          </cell>
          <cell r="J1264">
            <v>346</v>
          </cell>
        </row>
        <row r="1265">
          <cell r="A1265" t="str">
            <v>TDRS</v>
          </cell>
          <cell r="B1265" t="str">
            <v>Residential Service</v>
          </cell>
          <cell r="C1265">
            <v>30</v>
          </cell>
          <cell r="D1265">
            <v>20</v>
          </cell>
          <cell r="E1265" t="str">
            <v>R=AB1</v>
          </cell>
          <cell r="F1265">
            <v>1</v>
          </cell>
          <cell r="G1265">
            <v>37778</v>
          </cell>
          <cell r="H1265">
            <v>240</v>
          </cell>
          <cell r="I1265">
            <v>3</v>
          </cell>
          <cell r="J1265">
            <v>54</v>
          </cell>
        </row>
        <row r="1266">
          <cell r="A1266" t="str">
            <v>TDRS</v>
          </cell>
          <cell r="B1266" t="str">
            <v>Residential Service</v>
          </cell>
          <cell r="C1266">
            <v>30</v>
          </cell>
          <cell r="D1266">
            <v>20</v>
          </cell>
          <cell r="E1266" t="str">
            <v>R=AB1</v>
          </cell>
          <cell r="F1266">
            <v>1</v>
          </cell>
          <cell r="G1266">
            <v>37210</v>
          </cell>
          <cell r="H1266">
            <v>240</v>
          </cell>
          <cell r="I1266">
            <v>3</v>
          </cell>
          <cell r="J1266">
            <v>1</v>
          </cell>
        </row>
        <row r="1267">
          <cell r="A1267" t="str">
            <v>TDRS</v>
          </cell>
          <cell r="B1267" t="str">
            <v>Residential Service</v>
          </cell>
          <cell r="C1267">
            <v>30</v>
          </cell>
          <cell r="D1267">
            <v>20</v>
          </cell>
          <cell r="E1267" t="str">
            <v>R=MS</v>
          </cell>
          <cell r="F1267">
            <v>1</v>
          </cell>
          <cell r="H1267">
            <v>240</v>
          </cell>
          <cell r="I1267">
            <v>2</v>
          </cell>
          <cell r="J1267">
            <v>1</v>
          </cell>
        </row>
        <row r="1268">
          <cell r="A1268" t="str">
            <v>TDRS</v>
          </cell>
          <cell r="B1268" t="str">
            <v>Residential Service</v>
          </cell>
          <cell r="C1268">
            <v>30</v>
          </cell>
          <cell r="D1268">
            <v>20</v>
          </cell>
          <cell r="E1268" t="str">
            <v>R=J4S</v>
          </cell>
          <cell r="F1268">
            <v>1</v>
          </cell>
          <cell r="G1268">
            <v>33482</v>
          </cell>
          <cell r="H1268">
            <v>240</v>
          </cell>
          <cell r="I1268">
            <v>3</v>
          </cell>
          <cell r="J1268">
            <v>1</v>
          </cell>
        </row>
        <row r="1269">
          <cell r="A1269" t="str">
            <v>TDRS</v>
          </cell>
          <cell r="B1269" t="str">
            <v>Residential Service</v>
          </cell>
          <cell r="C1269">
            <v>30</v>
          </cell>
          <cell r="D1269">
            <v>20</v>
          </cell>
          <cell r="E1269" t="str">
            <v>R=I70S</v>
          </cell>
          <cell r="F1269">
            <v>1</v>
          </cell>
          <cell r="G1269">
            <v>36404</v>
          </cell>
          <cell r="H1269">
            <v>240</v>
          </cell>
          <cell r="I1269">
            <v>3</v>
          </cell>
          <cell r="J1269">
            <v>13</v>
          </cell>
        </row>
        <row r="1270">
          <cell r="A1270" t="str">
            <v>TDRS</v>
          </cell>
          <cell r="B1270" t="str">
            <v>Residential Service</v>
          </cell>
          <cell r="C1270">
            <v>30</v>
          </cell>
          <cell r="D1270">
            <v>20</v>
          </cell>
          <cell r="E1270" t="str">
            <v>R=MS</v>
          </cell>
          <cell r="F1270">
            <v>1</v>
          </cell>
          <cell r="G1270">
            <v>35922</v>
          </cell>
          <cell r="H1270">
            <v>240</v>
          </cell>
          <cell r="I1270">
            <v>3</v>
          </cell>
          <cell r="J1270">
            <v>1</v>
          </cell>
        </row>
        <row r="1271">
          <cell r="A1271" t="str">
            <v>TDRS</v>
          </cell>
          <cell r="B1271" t="str">
            <v>Residential Service</v>
          </cell>
          <cell r="C1271">
            <v>30</v>
          </cell>
          <cell r="D1271">
            <v>20</v>
          </cell>
          <cell r="E1271" t="str">
            <v>R=AB1</v>
          </cell>
          <cell r="F1271">
            <v>1</v>
          </cell>
          <cell r="G1271">
            <v>35948</v>
          </cell>
          <cell r="H1271">
            <v>240</v>
          </cell>
          <cell r="I1271">
            <v>3</v>
          </cell>
          <cell r="J1271">
            <v>1</v>
          </cell>
        </row>
        <row r="1272">
          <cell r="A1272" t="str">
            <v>TDRS</v>
          </cell>
          <cell r="B1272" t="str">
            <v>Residential Service</v>
          </cell>
          <cell r="C1272">
            <v>30</v>
          </cell>
          <cell r="D1272">
            <v>20</v>
          </cell>
          <cell r="E1272" t="str">
            <v>R=MS</v>
          </cell>
          <cell r="F1272">
            <v>1</v>
          </cell>
          <cell r="G1272">
            <v>35065</v>
          </cell>
          <cell r="H1272">
            <v>240</v>
          </cell>
          <cell r="I1272">
            <v>3</v>
          </cell>
          <cell r="J1272">
            <v>1</v>
          </cell>
        </row>
        <row r="1273">
          <cell r="A1273" t="str">
            <v>TDRS</v>
          </cell>
          <cell r="B1273" t="str">
            <v>Residential Service</v>
          </cell>
          <cell r="C1273">
            <v>30</v>
          </cell>
          <cell r="D1273">
            <v>20</v>
          </cell>
          <cell r="E1273" t="str">
            <v>R=AB1</v>
          </cell>
          <cell r="F1273">
            <v>1</v>
          </cell>
          <cell r="G1273">
            <v>35431</v>
          </cell>
          <cell r="H1273">
            <v>240</v>
          </cell>
          <cell r="I1273">
            <v>3</v>
          </cell>
          <cell r="J1273">
            <v>1</v>
          </cell>
        </row>
        <row r="1274">
          <cell r="A1274" t="str">
            <v>TDRS</v>
          </cell>
          <cell r="B1274" t="str">
            <v>Residential Service</v>
          </cell>
          <cell r="C1274">
            <v>30</v>
          </cell>
          <cell r="D1274">
            <v>20</v>
          </cell>
          <cell r="E1274" t="str">
            <v>R=AB1</v>
          </cell>
          <cell r="F1274">
            <v>1</v>
          </cell>
          <cell r="G1274">
            <v>36405</v>
          </cell>
          <cell r="H1274">
            <v>240</v>
          </cell>
          <cell r="I1274">
            <v>3</v>
          </cell>
          <cell r="J1274">
            <v>198</v>
          </cell>
        </row>
        <row r="1275">
          <cell r="A1275" t="str">
            <v>TDRS</v>
          </cell>
          <cell r="B1275" t="str">
            <v>Residential Service</v>
          </cell>
          <cell r="C1275">
            <v>30</v>
          </cell>
          <cell r="D1275">
            <v>20</v>
          </cell>
          <cell r="E1275" t="str">
            <v>R=AB1</v>
          </cell>
          <cell r="F1275">
            <v>1</v>
          </cell>
          <cell r="G1275">
            <v>36405</v>
          </cell>
          <cell r="H1275">
            <v>240</v>
          </cell>
          <cell r="I1275">
            <v>3</v>
          </cell>
          <cell r="J1275">
            <v>5</v>
          </cell>
        </row>
        <row r="1276">
          <cell r="A1276" t="str">
            <v>TDRS</v>
          </cell>
          <cell r="B1276" t="str">
            <v>Residential Service</v>
          </cell>
          <cell r="C1276">
            <v>30</v>
          </cell>
          <cell r="D1276">
            <v>20</v>
          </cell>
          <cell r="E1276" t="str">
            <v>R=MS</v>
          </cell>
          <cell r="F1276">
            <v>1</v>
          </cell>
          <cell r="G1276">
            <v>36130</v>
          </cell>
          <cell r="H1276">
            <v>240</v>
          </cell>
          <cell r="I1276">
            <v>3</v>
          </cell>
          <cell r="J1276">
            <v>1</v>
          </cell>
        </row>
        <row r="1277">
          <cell r="A1277" t="str">
            <v>TDRS</v>
          </cell>
          <cell r="B1277" t="str">
            <v>Residential Service</v>
          </cell>
          <cell r="C1277">
            <v>30</v>
          </cell>
          <cell r="D1277">
            <v>20</v>
          </cell>
          <cell r="E1277" t="str">
            <v>R=D4S</v>
          </cell>
          <cell r="F1277">
            <v>1</v>
          </cell>
          <cell r="G1277">
            <v>27760</v>
          </cell>
          <cell r="H1277">
            <v>240</v>
          </cell>
          <cell r="I1277">
            <v>3</v>
          </cell>
          <cell r="J1277">
            <v>1</v>
          </cell>
        </row>
        <row r="1278">
          <cell r="A1278" t="str">
            <v>TDRS</v>
          </cell>
          <cell r="B1278" t="str">
            <v>Residential Service</v>
          </cell>
          <cell r="C1278">
            <v>30</v>
          </cell>
          <cell r="D1278">
            <v>20</v>
          </cell>
          <cell r="E1278" t="str">
            <v>R=MX</v>
          </cell>
          <cell r="F1278">
            <v>1</v>
          </cell>
          <cell r="G1278">
            <v>36444</v>
          </cell>
          <cell r="H1278">
            <v>240</v>
          </cell>
          <cell r="I1278">
            <v>3</v>
          </cell>
          <cell r="J1278">
            <v>4</v>
          </cell>
        </row>
        <row r="1279">
          <cell r="A1279" t="str">
            <v>TDRS</v>
          </cell>
          <cell r="B1279" t="str">
            <v>Residential Service</v>
          </cell>
          <cell r="C1279">
            <v>30</v>
          </cell>
          <cell r="D1279">
            <v>20</v>
          </cell>
          <cell r="E1279" t="str">
            <v>R=D4S</v>
          </cell>
          <cell r="F1279">
            <v>1</v>
          </cell>
          <cell r="G1279">
            <v>36443</v>
          </cell>
          <cell r="H1279">
            <v>240</v>
          </cell>
          <cell r="I1279">
            <v>3</v>
          </cell>
          <cell r="J1279">
            <v>1</v>
          </cell>
        </row>
        <row r="1280">
          <cell r="A1280" t="str">
            <v>TDRS</v>
          </cell>
          <cell r="B1280" t="str">
            <v>Residential Service</v>
          </cell>
          <cell r="C1280">
            <v>30</v>
          </cell>
          <cell r="D1280">
            <v>20</v>
          </cell>
          <cell r="E1280" t="str">
            <v>R=MX</v>
          </cell>
          <cell r="F1280">
            <v>1</v>
          </cell>
          <cell r="G1280">
            <v>36525</v>
          </cell>
          <cell r="H1280">
            <v>240</v>
          </cell>
          <cell r="I1280">
            <v>3</v>
          </cell>
          <cell r="J1280">
            <v>6</v>
          </cell>
        </row>
        <row r="1281">
          <cell r="A1281" t="str">
            <v>TDRS</v>
          </cell>
          <cell r="B1281" t="str">
            <v>Residential Service</v>
          </cell>
          <cell r="C1281">
            <v>30</v>
          </cell>
          <cell r="D1281">
            <v>20</v>
          </cell>
          <cell r="E1281" t="str">
            <v>R=AB1</v>
          </cell>
          <cell r="F1281">
            <v>1</v>
          </cell>
          <cell r="G1281">
            <v>36567</v>
          </cell>
          <cell r="H1281">
            <v>240</v>
          </cell>
          <cell r="I1281">
            <v>3</v>
          </cell>
          <cell r="J1281">
            <v>285</v>
          </cell>
        </row>
        <row r="1282">
          <cell r="A1282" t="str">
            <v>TDRS</v>
          </cell>
          <cell r="B1282" t="str">
            <v>Residential Service</v>
          </cell>
          <cell r="C1282">
            <v>30</v>
          </cell>
          <cell r="D1282">
            <v>20</v>
          </cell>
          <cell r="E1282" t="str">
            <v>R=AB1</v>
          </cell>
          <cell r="F1282">
            <v>1</v>
          </cell>
          <cell r="G1282">
            <v>36720</v>
          </cell>
          <cell r="H1282">
            <v>240</v>
          </cell>
          <cell r="I1282">
            <v>3</v>
          </cell>
          <cell r="J1282">
            <v>262</v>
          </cell>
        </row>
        <row r="1283">
          <cell r="A1283" t="str">
            <v>TDRS</v>
          </cell>
          <cell r="B1283" t="str">
            <v>Residential Service</v>
          </cell>
          <cell r="C1283">
            <v>30</v>
          </cell>
          <cell r="D1283">
            <v>20</v>
          </cell>
          <cell r="E1283" t="str">
            <v>R=J5S</v>
          </cell>
          <cell r="F1283">
            <v>1</v>
          </cell>
          <cell r="G1283">
            <v>36571</v>
          </cell>
          <cell r="H1283">
            <v>240</v>
          </cell>
          <cell r="I1283">
            <v>3</v>
          </cell>
          <cell r="J1283">
            <v>1</v>
          </cell>
        </row>
        <row r="1284">
          <cell r="A1284" t="str">
            <v>TDRS</v>
          </cell>
          <cell r="B1284" t="str">
            <v>Residential Service</v>
          </cell>
          <cell r="C1284">
            <v>30</v>
          </cell>
          <cell r="D1284">
            <v>20</v>
          </cell>
          <cell r="E1284" t="str">
            <v>R=J5S</v>
          </cell>
          <cell r="F1284">
            <v>1</v>
          </cell>
          <cell r="G1284">
            <v>36161</v>
          </cell>
          <cell r="H1284">
            <v>240</v>
          </cell>
          <cell r="I1284">
            <v>3</v>
          </cell>
          <cell r="J1284">
            <v>1</v>
          </cell>
        </row>
        <row r="1285">
          <cell r="A1285" t="str">
            <v>TDRS</v>
          </cell>
          <cell r="B1285" t="str">
            <v>Residential Service</v>
          </cell>
          <cell r="C1285">
            <v>30</v>
          </cell>
          <cell r="D1285">
            <v>20</v>
          </cell>
          <cell r="E1285" t="str">
            <v>R=AB1</v>
          </cell>
          <cell r="F1285">
            <v>1</v>
          </cell>
          <cell r="G1285">
            <v>36592</v>
          </cell>
          <cell r="H1285">
            <v>240</v>
          </cell>
          <cell r="I1285">
            <v>3</v>
          </cell>
          <cell r="J1285">
            <v>166</v>
          </cell>
        </row>
        <row r="1286">
          <cell r="A1286" t="str">
            <v>TDRS</v>
          </cell>
          <cell r="B1286" t="str">
            <v>Residential Service</v>
          </cell>
          <cell r="C1286">
            <v>30</v>
          </cell>
          <cell r="D1286">
            <v>20</v>
          </cell>
          <cell r="E1286" t="str">
            <v>R=AB1</v>
          </cell>
          <cell r="F1286">
            <v>1</v>
          </cell>
          <cell r="G1286">
            <v>36373</v>
          </cell>
          <cell r="H1286">
            <v>240</v>
          </cell>
          <cell r="I1286">
            <v>3</v>
          </cell>
          <cell r="J1286">
            <v>2</v>
          </cell>
        </row>
        <row r="1287">
          <cell r="A1287" t="str">
            <v>TDRS</v>
          </cell>
          <cell r="B1287" t="str">
            <v>Residential Service</v>
          </cell>
          <cell r="C1287">
            <v>30</v>
          </cell>
          <cell r="D1287">
            <v>20</v>
          </cell>
          <cell r="E1287" t="str">
            <v>R=D4S</v>
          </cell>
          <cell r="F1287">
            <v>1</v>
          </cell>
          <cell r="G1287">
            <v>36832</v>
          </cell>
          <cell r="H1287">
            <v>240</v>
          </cell>
          <cell r="I1287">
            <v>3</v>
          </cell>
          <cell r="J1287">
            <v>6</v>
          </cell>
        </row>
        <row r="1288">
          <cell r="A1288" t="str">
            <v>TDRS</v>
          </cell>
          <cell r="B1288" t="str">
            <v>Residential Service</v>
          </cell>
          <cell r="C1288">
            <v>30</v>
          </cell>
          <cell r="D1288">
            <v>20</v>
          </cell>
          <cell r="E1288" t="str">
            <v>R=D4S</v>
          </cell>
          <cell r="F1288">
            <v>1</v>
          </cell>
          <cell r="G1288">
            <v>36741</v>
          </cell>
          <cell r="H1288">
            <v>240</v>
          </cell>
          <cell r="I1288">
            <v>3</v>
          </cell>
          <cell r="J1288">
            <v>1</v>
          </cell>
        </row>
        <row r="1289">
          <cell r="A1289" t="str">
            <v>TDRS</v>
          </cell>
          <cell r="B1289" t="str">
            <v>Residential Service</v>
          </cell>
          <cell r="C1289">
            <v>30</v>
          </cell>
          <cell r="D1289">
            <v>20</v>
          </cell>
          <cell r="E1289" t="str">
            <v>R=AB1</v>
          </cell>
          <cell r="F1289">
            <v>1</v>
          </cell>
          <cell r="G1289">
            <v>36927</v>
          </cell>
          <cell r="H1289">
            <v>240</v>
          </cell>
          <cell r="I1289">
            <v>3</v>
          </cell>
          <cell r="J1289">
            <v>97</v>
          </cell>
        </row>
        <row r="1290">
          <cell r="A1290" t="str">
            <v>TDRS</v>
          </cell>
          <cell r="B1290" t="str">
            <v>Residential Service</v>
          </cell>
          <cell r="C1290">
            <v>30</v>
          </cell>
          <cell r="D1290">
            <v>20</v>
          </cell>
          <cell r="E1290" t="str">
            <v>R=AB1</v>
          </cell>
          <cell r="F1290">
            <v>1</v>
          </cell>
          <cell r="G1290">
            <v>37097</v>
          </cell>
          <cell r="H1290">
            <v>240</v>
          </cell>
          <cell r="I1290">
            <v>3</v>
          </cell>
          <cell r="J1290">
            <v>325</v>
          </cell>
        </row>
        <row r="1291">
          <cell r="A1291" t="str">
            <v>TDRS</v>
          </cell>
          <cell r="B1291" t="str">
            <v>Residential Service</v>
          </cell>
          <cell r="C1291">
            <v>30</v>
          </cell>
          <cell r="D1291">
            <v>20</v>
          </cell>
          <cell r="E1291" t="str">
            <v>R=AB1</v>
          </cell>
          <cell r="F1291">
            <v>1</v>
          </cell>
          <cell r="G1291">
            <v>37270</v>
          </cell>
          <cell r="H1291">
            <v>240</v>
          </cell>
          <cell r="I1291">
            <v>3</v>
          </cell>
          <cell r="J1291">
            <v>169</v>
          </cell>
        </row>
        <row r="1292">
          <cell r="A1292" t="str">
            <v>TDRS</v>
          </cell>
          <cell r="B1292" t="str">
            <v>Residential Service</v>
          </cell>
          <cell r="C1292">
            <v>30</v>
          </cell>
          <cell r="D1292">
            <v>20</v>
          </cell>
          <cell r="E1292" t="str">
            <v>R=AB1</v>
          </cell>
          <cell r="F1292">
            <v>1</v>
          </cell>
          <cell r="G1292">
            <v>38621</v>
          </cell>
          <cell r="H1292">
            <v>240</v>
          </cell>
          <cell r="I1292">
            <v>3</v>
          </cell>
          <cell r="J1292">
            <v>77</v>
          </cell>
        </row>
        <row r="1293">
          <cell r="A1293" t="str">
            <v>TDRS</v>
          </cell>
          <cell r="B1293" t="str">
            <v>Residential Service</v>
          </cell>
          <cell r="C1293">
            <v>30</v>
          </cell>
          <cell r="D1293">
            <v>20</v>
          </cell>
          <cell r="E1293" t="str">
            <v>R=AB1</v>
          </cell>
          <cell r="F1293">
            <v>1</v>
          </cell>
          <cell r="G1293">
            <v>38908</v>
          </cell>
          <cell r="H1293">
            <v>240</v>
          </cell>
          <cell r="I1293">
            <v>3</v>
          </cell>
          <cell r="J1293">
            <v>392</v>
          </cell>
        </row>
        <row r="1294">
          <cell r="A1294" t="str">
            <v>TDRS</v>
          </cell>
          <cell r="B1294" t="str">
            <v>Residential Service</v>
          </cell>
          <cell r="C1294">
            <v>30</v>
          </cell>
          <cell r="D1294">
            <v>20</v>
          </cell>
          <cell r="E1294" t="str">
            <v>R=AB1</v>
          </cell>
          <cell r="F1294">
            <v>1</v>
          </cell>
          <cell r="G1294">
            <v>38992</v>
          </cell>
          <cell r="H1294">
            <v>240</v>
          </cell>
          <cell r="I1294">
            <v>3</v>
          </cell>
          <cell r="J1294">
            <v>393</v>
          </cell>
        </row>
        <row r="1295">
          <cell r="A1295" t="str">
            <v>TDRS</v>
          </cell>
          <cell r="B1295" t="str">
            <v>Residential Service</v>
          </cell>
          <cell r="C1295">
            <v>30</v>
          </cell>
          <cell r="D1295">
            <v>20</v>
          </cell>
          <cell r="E1295" t="str">
            <v>R=AB1</v>
          </cell>
          <cell r="F1295">
            <v>1</v>
          </cell>
          <cell r="G1295">
            <v>39055</v>
          </cell>
          <cell r="H1295">
            <v>240</v>
          </cell>
          <cell r="I1295">
            <v>3</v>
          </cell>
          <cell r="J1295">
            <v>555</v>
          </cell>
        </row>
        <row r="1296">
          <cell r="A1296" t="str">
            <v>TDRS</v>
          </cell>
          <cell r="B1296" t="str">
            <v>Residential Service</v>
          </cell>
          <cell r="C1296">
            <v>30</v>
          </cell>
          <cell r="D1296">
            <v>20</v>
          </cell>
          <cell r="E1296" t="str">
            <v>R=AB1</v>
          </cell>
          <cell r="F1296">
            <v>1</v>
          </cell>
          <cell r="G1296">
            <v>39247</v>
          </cell>
          <cell r="H1296">
            <v>240</v>
          </cell>
          <cell r="I1296">
            <v>3</v>
          </cell>
          <cell r="J1296">
            <v>1</v>
          </cell>
        </row>
        <row r="1297">
          <cell r="A1297" t="str">
            <v>TDRS</v>
          </cell>
          <cell r="B1297" t="str">
            <v>Residential Service</v>
          </cell>
          <cell r="C1297">
            <v>30</v>
          </cell>
          <cell r="D1297">
            <v>20</v>
          </cell>
          <cell r="E1297" t="str">
            <v>A=ALF</v>
          </cell>
          <cell r="F1297">
            <v>1</v>
          </cell>
          <cell r="G1297">
            <v>39479</v>
          </cell>
          <cell r="H1297">
            <v>240</v>
          </cell>
          <cell r="I1297">
            <v>3</v>
          </cell>
          <cell r="J1297">
            <v>659</v>
          </cell>
        </row>
        <row r="1298">
          <cell r="A1298" t="str">
            <v>TDRS</v>
          </cell>
          <cell r="B1298" t="str">
            <v>Residential Service</v>
          </cell>
          <cell r="C1298">
            <v>30</v>
          </cell>
          <cell r="D1298">
            <v>20</v>
          </cell>
          <cell r="E1298" t="str">
            <v>A=ALF</v>
          </cell>
          <cell r="F1298">
            <v>1</v>
          </cell>
          <cell r="G1298">
            <v>39487</v>
          </cell>
          <cell r="H1298">
            <v>240</v>
          </cell>
          <cell r="I1298">
            <v>3</v>
          </cell>
          <cell r="J1298">
            <v>671</v>
          </cell>
        </row>
        <row r="1299">
          <cell r="A1299" t="str">
            <v>TDRS</v>
          </cell>
          <cell r="B1299" t="str">
            <v>Residential Service</v>
          </cell>
          <cell r="C1299">
            <v>30</v>
          </cell>
          <cell r="D1299">
            <v>20</v>
          </cell>
          <cell r="E1299" t="str">
            <v>R=MX</v>
          </cell>
          <cell r="F1299">
            <v>1</v>
          </cell>
          <cell r="G1299">
            <v>39601</v>
          </cell>
          <cell r="H1299">
            <v>240</v>
          </cell>
          <cell r="I1299">
            <v>3</v>
          </cell>
          <cell r="J1299">
            <v>70</v>
          </cell>
        </row>
        <row r="1300">
          <cell r="A1300" t="str">
            <v>TDRS</v>
          </cell>
          <cell r="B1300" t="str">
            <v>Residential Service</v>
          </cell>
          <cell r="C1300">
            <v>30</v>
          </cell>
          <cell r="D1300">
            <v>20</v>
          </cell>
          <cell r="E1300" t="str">
            <v>R=MX</v>
          </cell>
          <cell r="F1300">
            <v>1</v>
          </cell>
          <cell r="G1300">
            <v>39604</v>
          </cell>
          <cell r="H1300">
            <v>240</v>
          </cell>
          <cell r="I1300">
            <v>3</v>
          </cell>
          <cell r="J1300">
            <v>76</v>
          </cell>
        </row>
        <row r="1301">
          <cell r="A1301" t="str">
            <v>TDRS</v>
          </cell>
          <cell r="B1301" t="str">
            <v>Residential Service</v>
          </cell>
          <cell r="C1301">
            <v>30</v>
          </cell>
          <cell r="D1301">
            <v>20</v>
          </cell>
          <cell r="E1301" t="str">
            <v>R=MX</v>
          </cell>
          <cell r="F1301">
            <v>1</v>
          </cell>
          <cell r="G1301">
            <v>39952</v>
          </cell>
          <cell r="H1301">
            <v>240</v>
          </cell>
          <cell r="I1301">
            <v>3</v>
          </cell>
          <cell r="J1301">
            <v>284</v>
          </cell>
        </row>
        <row r="1302">
          <cell r="A1302" t="str">
            <v>TDRS</v>
          </cell>
          <cell r="B1302" t="str">
            <v>Residential Service</v>
          </cell>
          <cell r="C1302">
            <v>30</v>
          </cell>
          <cell r="D1302">
            <v>20</v>
          </cell>
          <cell r="E1302" t="str">
            <v>S=I210+CE</v>
          </cell>
          <cell r="F1302">
            <v>1</v>
          </cell>
          <cell r="G1302">
            <v>40018</v>
          </cell>
          <cell r="H1302">
            <v>240</v>
          </cell>
          <cell r="I1302">
            <v>3</v>
          </cell>
          <cell r="J1302">
            <v>960</v>
          </cell>
        </row>
        <row r="1303">
          <cell r="A1303" t="str">
            <v>TDRS</v>
          </cell>
          <cell r="B1303" t="str">
            <v>Residential Service</v>
          </cell>
          <cell r="C1303">
            <v>30</v>
          </cell>
          <cell r="D1303">
            <v>20</v>
          </cell>
          <cell r="E1303" t="str">
            <v>R=D4S</v>
          </cell>
          <cell r="F1303">
            <v>1</v>
          </cell>
          <cell r="H1303">
            <v>240</v>
          </cell>
          <cell r="I1303">
            <v>3</v>
          </cell>
          <cell r="J1303">
            <v>9673</v>
          </cell>
        </row>
        <row r="1304">
          <cell r="A1304" t="str">
            <v>TDRS</v>
          </cell>
          <cell r="B1304" t="str">
            <v>Residential Service</v>
          </cell>
          <cell r="C1304">
            <v>30</v>
          </cell>
          <cell r="D1304">
            <v>20</v>
          </cell>
          <cell r="E1304" t="str">
            <v>R=J5S</v>
          </cell>
          <cell r="F1304">
            <v>1</v>
          </cell>
          <cell r="H1304">
            <v>240</v>
          </cell>
          <cell r="I1304">
            <v>3</v>
          </cell>
          <cell r="J1304">
            <v>459</v>
          </cell>
        </row>
        <row r="1305">
          <cell r="A1305" t="str">
            <v>TDRS</v>
          </cell>
          <cell r="B1305" t="str">
            <v>Residential Service</v>
          </cell>
          <cell r="C1305">
            <v>30</v>
          </cell>
          <cell r="D1305">
            <v>20</v>
          </cell>
          <cell r="E1305" t="str">
            <v>R=MS</v>
          </cell>
          <cell r="F1305">
            <v>1</v>
          </cell>
          <cell r="H1305">
            <v>240</v>
          </cell>
          <cell r="I1305">
            <v>3</v>
          </cell>
          <cell r="J1305">
            <v>8</v>
          </cell>
        </row>
        <row r="1306">
          <cell r="A1306" t="str">
            <v>TDRS</v>
          </cell>
          <cell r="B1306" t="str">
            <v>Residential Service</v>
          </cell>
          <cell r="C1306">
            <v>30</v>
          </cell>
          <cell r="D1306">
            <v>20</v>
          </cell>
          <cell r="E1306" t="str">
            <v>R=MS</v>
          </cell>
          <cell r="F1306">
            <v>1</v>
          </cell>
          <cell r="H1306">
            <v>120</v>
          </cell>
          <cell r="I1306">
            <v>3</v>
          </cell>
          <cell r="J1306">
            <v>5</v>
          </cell>
        </row>
        <row r="1307">
          <cell r="A1307" t="str">
            <v>TDRS</v>
          </cell>
          <cell r="B1307" t="str">
            <v>Residential Service</v>
          </cell>
          <cell r="C1307">
            <v>30</v>
          </cell>
          <cell r="D1307">
            <v>20</v>
          </cell>
          <cell r="E1307" t="str">
            <v>R=J5S</v>
          </cell>
          <cell r="F1307">
            <v>1</v>
          </cell>
          <cell r="H1307">
            <v>240</v>
          </cell>
          <cell r="I1307">
            <v>3</v>
          </cell>
          <cell r="J1307">
            <v>14</v>
          </cell>
        </row>
        <row r="1308">
          <cell r="A1308" t="str">
            <v>TDRS</v>
          </cell>
          <cell r="B1308" t="str">
            <v>Residential Service</v>
          </cell>
          <cell r="C1308">
            <v>30</v>
          </cell>
          <cell r="D1308">
            <v>20</v>
          </cell>
          <cell r="E1308" t="str">
            <v>R=D2SH</v>
          </cell>
          <cell r="F1308">
            <v>1</v>
          </cell>
          <cell r="H1308">
            <v>240</v>
          </cell>
          <cell r="I1308">
            <v>3</v>
          </cell>
          <cell r="J1308">
            <v>1</v>
          </cell>
        </row>
        <row r="1309">
          <cell r="A1309" t="str">
            <v>TDRS</v>
          </cell>
          <cell r="B1309" t="str">
            <v>Residential Service</v>
          </cell>
          <cell r="C1309">
            <v>30</v>
          </cell>
          <cell r="D1309">
            <v>20</v>
          </cell>
          <cell r="E1309" t="str">
            <v>R=D2SH</v>
          </cell>
          <cell r="F1309">
            <v>1</v>
          </cell>
          <cell r="H1309">
            <v>240</v>
          </cell>
          <cell r="I1309">
            <v>3</v>
          </cell>
          <cell r="J1309">
            <v>2</v>
          </cell>
        </row>
        <row r="1310">
          <cell r="A1310" t="str">
            <v>TDRS</v>
          </cell>
          <cell r="B1310" t="str">
            <v>Residential Service</v>
          </cell>
          <cell r="C1310">
            <v>30</v>
          </cell>
          <cell r="D1310">
            <v>20</v>
          </cell>
          <cell r="E1310" t="str">
            <v>R=D4S</v>
          </cell>
          <cell r="F1310">
            <v>1</v>
          </cell>
          <cell r="H1310">
            <v>240</v>
          </cell>
          <cell r="I1310">
            <v>3</v>
          </cell>
          <cell r="J1310">
            <v>8</v>
          </cell>
        </row>
        <row r="1311">
          <cell r="A1311" t="str">
            <v>TDRS</v>
          </cell>
          <cell r="B1311" t="str">
            <v>Residential Service</v>
          </cell>
          <cell r="C1311">
            <v>30</v>
          </cell>
          <cell r="D1311">
            <v>20</v>
          </cell>
          <cell r="E1311" t="str">
            <v>R=AB1</v>
          </cell>
          <cell r="F1311">
            <v>1</v>
          </cell>
          <cell r="G1311">
            <v>38082</v>
          </cell>
          <cell r="H1311">
            <v>240</v>
          </cell>
          <cell r="I1311">
            <v>3</v>
          </cell>
          <cell r="J1311">
            <v>353</v>
          </cell>
        </row>
        <row r="1312">
          <cell r="A1312" t="str">
            <v>TDRS</v>
          </cell>
          <cell r="B1312" t="str">
            <v>Residential Service</v>
          </cell>
          <cell r="C1312">
            <v>30</v>
          </cell>
          <cell r="D1312">
            <v>20</v>
          </cell>
          <cell r="E1312" t="str">
            <v>R=AB1</v>
          </cell>
          <cell r="F1312">
            <v>1</v>
          </cell>
          <cell r="G1312">
            <v>38601</v>
          </cell>
          <cell r="H1312">
            <v>240</v>
          </cell>
          <cell r="I1312">
            <v>3</v>
          </cell>
          <cell r="J1312">
            <v>1</v>
          </cell>
        </row>
        <row r="1313">
          <cell r="A1313" t="str">
            <v>TDRS</v>
          </cell>
          <cell r="B1313" t="str">
            <v>Residential Service</v>
          </cell>
          <cell r="C1313">
            <v>30</v>
          </cell>
          <cell r="D1313">
            <v>20</v>
          </cell>
          <cell r="E1313" t="str">
            <v>R=AB1</v>
          </cell>
          <cell r="F1313">
            <v>1</v>
          </cell>
          <cell r="G1313">
            <v>38568</v>
          </cell>
          <cell r="H1313">
            <v>240</v>
          </cell>
          <cell r="I1313">
            <v>3</v>
          </cell>
          <cell r="J1313">
            <v>170</v>
          </cell>
        </row>
        <row r="1314">
          <cell r="A1314" t="str">
            <v>TDRS</v>
          </cell>
          <cell r="B1314" t="str">
            <v>Residential Service</v>
          </cell>
          <cell r="C1314">
            <v>30</v>
          </cell>
          <cell r="D1314">
            <v>20</v>
          </cell>
          <cell r="E1314" t="str">
            <v>R=J5S</v>
          </cell>
          <cell r="F1314">
            <v>1</v>
          </cell>
          <cell r="H1314">
            <v>120</v>
          </cell>
          <cell r="I1314">
            <v>3</v>
          </cell>
          <cell r="J1314">
            <v>2</v>
          </cell>
        </row>
        <row r="1315">
          <cell r="A1315" t="str">
            <v>TDRS</v>
          </cell>
          <cell r="B1315" t="str">
            <v>Residential Service</v>
          </cell>
          <cell r="C1315">
            <v>30</v>
          </cell>
          <cell r="D1315">
            <v>20</v>
          </cell>
          <cell r="E1315" t="str">
            <v>R=MS</v>
          </cell>
          <cell r="F1315">
            <v>1</v>
          </cell>
          <cell r="I1315">
            <v>3</v>
          </cell>
          <cell r="J1315">
            <v>1</v>
          </cell>
        </row>
        <row r="1316">
          <cell r="A1316" t="str">
            <v>TDRS</v>
          </cell>
          <cell r="B1316" t="str">
            <v>Residential Service</v>
          </cell>
          <cell r="C1316">
            <v>30</v>
          </cell>
          <cell r="D1316">
            <v>20</v>
          </cell>
          <cell r="E1316" t="str">
            <v>R=AB1</v>
          </cell>
          <cell r="F1316">
            <v>1</v>
          </cell>
          <cell r="G1316">
            <v>37740</v>
          </cell>
          <cell r="H1316">
            <v>240</v>
          </cell>
          <cell r="I1316">
            <v>3</v>
          </cell>
          <cell r="J1316">
            <v>356</v>
          </cell>
        </row>
        <row r="1317">
          <cell r="A1317" t="str">
            <v>TDRS</v>
          </cell>
          <cell r="B1317" t="str">
            <v>Residential Service</v>
          </cell>
          <cell r="C1317">
            <v>30</v>
          </cell>
          <cell r="D1317">
            <v>20</v>
          </cell>
          <cell r="E1317" t="str">
            <v>R=MS</v>
          </cell>
          <cell r="F1317">
            <v>1</v>
          </cell>
          <cell r="G1317">
            <v>35674</v>
          </cell>
          <cell r="H1317">
            <v>240</v>
          </cell>
          <cell r="I1317">
            <v>3</v>
          </cell>
          <cell r="J1317">
            <v>1</v>
          </cell>
        </row>
        <row r="1318">
          <cell r="A1318" t="str">
            <v>TDRS</v>
          </cell>
          <cell r="B1318" t="str">
            <v>Residential Service</v>
          </cell>
          <cell r="C1318">
            <v>30</v>
          </cell>
          <cell r="D1318">
            <v>20</v>
          </cell>
          <cell r="E1318" t="str">
            <v>R=AB1</v>
          </cell>
          <cell r="F1318">
            <v>1</v>
          </cell>
          <cell r="G1318">
            <v>36404</v>
          </cell>
          <cell r="H1318">
            <v>240</v>
          </cell>
          <cell r="I1318">
            <v>3</v>
          </cell>
          <cell r="J1318">
            <v>12</v>
          </cell>
        </row>
        <row r="1319">
          <cell r="A1319" t="str">
            <v>TDRS</v>
          </cell>
          <cell r="B1319" t="str">
            <v>Residential Service</v>
          </cell>
          <cell r="C1319">
            <v>30</v>
          </cell>
          <cell r="D1319">
            <v>20</v>
          </cell>
          <cell r="E1319" t="str">
            <v>R=J4S</v>
          </cell>
          <cell r="F1319">
            <v>1</v>
          </cell>
          <cell r="G1319">
            <v>35431</v>
          </cell>
          <cell r="H1319">
            <v>240</v>
          </cell>
          <cell r="I1319">
            <v>3</v>
          </cell>
          <cell r="J1319">
            <v>1</v>
          </cell>
        </row>
        <row r="1320">
          <cell r="A1320" t="str">
            <v>TDRS</v>
          </cell>
          <cell r="B1320" t="str">
            <v>Residential Service</v>
          </cell>
          <cell r="C1320">
            <v>30</v>
          </cell>
          <cell r="D1320">
            <v>20</v>
          </cell>
          <cell r="E1320" t="str">
            <v>R=MS</v>
          </cell>
          <cell r="F1320">
            <v>1</v>
          </cell>
          <cell r="G1320">
            <v>32509</v>
          </cell>
          <cell r="H1320">
            <v>240</v>
          </cell>
          <cell r="I1320">
            <v>3</v>
          </cell>
          <cell r="J1320">
            <v>1</v>
          </cell>
        </row>
        <row r="1321">
          <cell r="A1321" t="str">
            <v>TDRS</v>
          </cell>
          <cell r="B1321" t="str">
            <v>Residential Service</v>
          </cell>
          <cell r="C1321">
            <v>30</v>
          </cell>
          <cell r="D1321">
            <v>20</v>
          </cell>
          <cell r="E1321" t="str">
            <v>R=MS</v>
          </cell>
          <cell r="F1321">
            <v>1</v>
          </cell>
          <cell r="G1321">
            <v>32874</v>
          </cell>
          <cell r="H1321">
            <v>240</v>
          </cell>
          <cell r="I1321">
            <v>3</v>
          </cell>
          <cell r="J1321">
            <v>1</v>
          </cell>
        </row>
        <row r="1322">
          <cell r="A1322" t="str">
            <v>TDRS</v>
          </cell>
          <cell r="B1322" t="str">
            <v>Residential Service</v>
          </cell>
          <cell r="C1322">
            <v>30</v>
          </cell>
          <cell r="D1322">
            <v>20</v>
          </cell>
          <cell r="E1322" t="str">
            <v>R=J5S</v>
          </cell>
          <cell r="F1322">
            <v>1</v>
          </cell>
          <cell r="G1322">
            <v>35949</v>
          </cell>
          <cell r="H1322">
            <v>240</v>
          </cell>
          <cell r="I1322">
            <v>3</v>
          </cell>
          <cell r="J1322">
            <v>1</v>
          </cell>
        </row>
        <row r="1323">
          <cell r="A1323" t="str">
            <v>TDRS</v>
          </cell>
          <cell r="B1323" t="str">
            <v>Residential Service</v>
          </cell>
          <cell r="C1323">
            <v>30</v>
          </cell>
          <cell r="D1323">
            <v>20</v>
          </cell>
          <cell r="E1323" t="str">
            <v>R=AB1</v>
          </cell>
          <cell r="F1323">
            <v>1</v>
          </cell>
          <cell r="G1323">
            <v>35891</v>
          </cell>
          <cell r="H1323">
            <v>240</v>
          </cell>
          <cell r="I1323">
            <v>3</v>
          </cell>
          <cell r="J1323">
            <v>1</v>
          </cell>
        </row>
        <row r="1324">
          <cell r="A1324" t="str">
            <v>TDRS</v>
          </cell>
          <cell r="B1324" t="str">
            <v>Residential Service</v>
          </cell>
          <cell r="C1324">
            <v>30</v>
          </cell>
          <cell r="D1324">
            <v>20</v>
          </cell>
          <cell r="E1324" t="str">
            <v>R=AB1</v>
          </cell>
          <cell r="F1324">
            <v>1</v>
          </cell>
          <cell r="G1324">
            <v>36166</v>
          </cell>
          <cell r="H1324">
            <v>240</v>
          </cell>
          <cell r="I1324">
            <v>3</v>
          </cell>
          <cell r="J1324">
            <v>1</v>
          </cell>
        </row>
        <row r="1325">
          <cell r="A1325" t="str">
            <v>TDRS</v>
          </cell>
          <cell r="B1325" t="str">
            <v>Residential Service</v>
          </cell>
          <cell r="C1325">
            <v>30</v>
          </cell>
          <cell r="D1325">
            <v>20</v>
          </cell>
          <cell r="E1325" t="str">
            <v>R=AB1</v>
          </cell>
          <cell r="F1325">
            <v>1</v>
          </cell>
          <cell r="G1325">
            <v>36084</v>
          </cell>
          <cell r="H1325">
            <v>240</v>
          </cell>
          <cell r="I1325">
            <v>3</v>
          </cell>
          <cell r="J1325">
            <v>1</v>
          </cell>
        </row>
        <row r="1326">
          <cell r="A1326" t="str">
            <v>TDRS</v>
          </cell>
          <cell r="B1326" t="str">
            <v>Residential Service</v>
          </cell>
          <cell r="C1326">
            <v>30</v>
          </cell>
          <cell r="D1326">
            <v>20</v>
          </cell>
          <cell r="E1326" t="str">
            <v>R=D5S</v>
          </cell>
          <cell r="F1326">
            <v>1</v>
          </cell>
          <cell r="G1326">
            <v>33971</v>
          </cell>
          <cell r="H1326">
            <v>240</v>
          </cell>
          <cell r="I1326">
            <v>3</v>
          </cell>
          <cell r="J1326">
            <v>1</v>
          </cell>
        </row>
        <row r="1327">
          <cell r="A1327" t="str">
            <v>TDRS</v>
          </cell>
          <cell r="B1327" t="str">
            <v>Residential Service</v>
          </cell>
          <cell r="C1327">
            <v>30</v>
          </cell>
          <cell r="D1327">
            <v>20</v>
          </cell>
          <cell r="E1327" t="str">
            <v>R=I70S</v>
          </cell>
          <cell r="F1327">
            <v>1</v>
          </cell>
          <cell r="G1327">
            <v>36432</v>
          </cell>
          <cell r="H1327">
            <v>240</v>
          </cell>
          <cell r="I1327">
            <v>3</v>
          </cell>
          <cell r="J1327">
            <v>1</v>
          </cell>
        </row>
        <row r="1328">
          <cell r="A1328" t="str">
            <v>TDRS</v>
          </cell>
          <cell r="B1328" t="str">
            <v>Residential Service</v>
          </cell>
          <cell r="C1328">
            <v>30</v>
          </cell>
          <cell r="D1328">
            <v>20</v>
          </cell>
          <cell r="E1328" t="str">
            <v>R=AB1</v>
          </cell>
          <cell r="F1328">
            <v>1</v>
          </cell>
          <cell r="G1328">
            <v>36444</v>
          </cell>
          <cell r="H1328">
            <v>240</v>
          </cell>
          <cell r="I1328">
            <v>3</v>
          </cell>
          <cell r="J1328">
            <v>12</v>
          </cell>
        </row>
        <row r="1329">
          <cell r="A1329" t="str">
            <v>TDRS</v>
          </cell>
          <cell r="B1329" t="str">
            <v>Residential Service</v>
          </cell>
          <cell r="C1329">
            <v>30</v>
          </cell>
          <cell r="D1329">
            <v>20</v>
          </cell>
          <cell r="E1329" t="str">
            <v>R=J4SG</v>
          </cell>
          <cell r="F1329">
            <v>1</v>
          </cell>
          <cell r="G1329">
            <v>36462</v>
          </cell>
          <cell r="H1329">
            <v>240</v>
          </cell>
          <cell r="I1329">
            <v>3</v>
          </cell>
          <cell r="J1329">
            <v>1</v>
          </cell>
        </row>
        <row r="1330">
          <cell r="A1330" t="str">
            <v>TDRS</v>
          </cell>
          <cell r="B1330" t="str">
            <v>Residential Service</v>
          </cell>
          <cell r="C1330">
            <v>30</v>
          </cell>
          <cell r="D1330">
            <v>20</v>
          </cell>
          <cell r="E1330" t="str">
            <v>R=J5S</v>
          </cell>
          <cell r="F1330">
            <v>1</v>
          </cell>
          <cell r="G1330">
            <v>36445</v>
          </cell>
          <cell r="H1330">
            <v>240</v>
          </cell>
          <cell r="I1330">
            <v>3</v>
          </cell>
          <cell r="J1330">
            <v>13</v>
          </cell>
        </row>
        <row r="1331">
          <cell r="A1331" t="str">
            <v>TDRS</v>
          </cell>
          <cell r="B1331" t="str">
            <v>Residential Service</v>
          </cell>
          <cell r="C1331">
            <v>30</v>
          </cell>
          <cell r="D1331">
            <v>20</v>
          </cell>
          <cell r="E1331" t="str">
            <v>R=J4S</v>
          </cell>
          <cell r="F1331">
            <v>1</v>
          </cell>
          <cell r="G1331">
            <v>36525</v>
          </cell>
          <cell r="H1331">
            <v>240</v>
          </cell>
          <cell r="I1331">
            <v>3</v>
          </cell>
          <cell r="J1331">
            <v>22</v>
          </cell>
        </row>
        <row r="1332">
          <cell r="A1332" t="str">
            <v>TDRS</v>
          </cell>
          <cell r="B1332" t="str">
            <v>Residential Service</v>
          </cell>
          <cell r="C1332">
            <v>30</v>
          </cell>
          <cell r="D1332">
            <v>20</v>
          </cell>
          <cell r="E1332" t="str">
            <v>R=AB1</v>
          </cell>
          <cell r="F1332">
            <v>1</v>
          </cell>
          <cell r="G1332">
            <v>36525</v>
          </cell>
          <cell r="H1332">
            <v>240</v>
          </cell>
          <cell r="I1332">
            <v>3</v>
          </cell>
          <cell r="J1332">
            <v>120</v>
          </cell>
        </row>
        <row r="1333">
          <cell r="A1333" t="str">
            <v>TDRS</v>
          </cell>
          <cell r="B1333" t="str">
            <v>Residential Service</v>
          </cell>
          <cell r="C1333">
            <v>30</v>
          </cell>
          <cell r="D1333">
            <v>20</v>
          </cell>
          <cell r="E1333" t="str">
            <v>R=AB1</v>
          </cell>
          <cell r="F1333">
            <v>1</v>
          </cell>
          <cell r="G1333">
            <v>36514</v>
          </cell>
          <cell r="H1333">
            <v>240</v>
          </cell>
          <cell r="I1333">
            <v>3</v>
          </cell>
          <cell r="J1333">
            <v>1</v>
          </cell>
        </row>
        <row r="1334">
          <cell r="A1334" t="str">
            <v>TDRS</v>
          </cell>
          <cell r="B1334" t="str">
            <v>Residential Service</v>
          </cell>
          <cell r="C1334">
            <v>30</v>
          </cell>
          <cell r="D1334">
            <v>20</v>
          </cell>
          <cell r="E1334" t="str">
            <v>R=AB1</v>
          </cell>
          <cell r="F1334">
            <v>1</v>
          </cell>
          <cell r="G1334">
            <v>36670</v>
          </cell>
          <cell r="H1334">
            <v>240</v>
          </cell>
          <cell r="I1334">
            <v>3</v>
          </cell>
          <cell r="J1334">
            <v>1</v>
          </cell>
        </row>
        <row r="1335">
          <cell r="A1335" t="str">
            <v>TDRS</v>
          </cell>
          <cell r="B1335" t="str">
            <v>Residential Service</v>
          </cell>
          <cell r="C1335">
            <v>30</v>
          </cell>
          <cell r="D1335">
            <v>20</v>
          </cell>
          <cell r="E1335" t="str">
            <v>R=J4S</v>
          </cell>
          <cell r="F1335">
            <v>1</v>
          </cell>
          <cell r="G1335">
            <v>36585</v>
          </cell>
          <cell r="H1335">
            <v>240</v>
          </cell>
          <cell r="I1335">
            <v>3</v>
          </cell>
          <cell r="J1335">
            <v>2</v>
          </cell>
        </row>
        <row r="1336">
          <cell r="A1336" t="str">
            <v>TDRS</v>
          </cell>
          <cell r="B1336" t="str">
            <v>Residential Service</v>
          </cell>
          <cell r="C1336">
            <v>30</v>
          </cell>
          <cell r="D1336">
            <v>20</v>
          </cell>
          <cell r="E1336" t="str">
            <v>R=AB1</v>
          </cell>
          <cell r="F1336">
            <v>1</v>
          </cell>
          <cell r="G1336">
            <v>35926</v>
          </cell>
          <cell r="H1336">
            <v>240</v>
          </cell>
          <cell r="I1336">
            <v>3</v>
          </cell>
          <cell r="J1336">
            <v>53</v>
          </cell>
        </row>
        <row r="1337">
          <cell r="A1337" t="str">
            <v>TDRS</v>
          </cell>
          <cell r="B1337" t="str">
            <v>Residential Service</v>
          </cell>
          <cell r="C1337">
            <v>30</v>
          </cell>
          <cell r="D1337">
            <v>20</v>
          </cell>
          <cell r="E1337" t="str">
            <v>R=AB1</v>
          </cell>
          <cell r="F1337">
            <v>1</v>
          </cell>
          <cell r="G1337">
            <v>36689</v>
          </cell>
          <cell r="H1337">
            <v>240</v>
          </cell>
          <cell r="I1337">
            <v>3</v>
          </cell>
          <cell r="J1337">
            <v>1</v>
          </cell>
        </row>
        <row r="1338">
          <cell r="A1338" t="str">
            <v>TDRS</v>
          </cell>
          <cell r="B1338" t="str">
            <v>Residential Service</v>
          </cell>
          <cell r="C1338">
            <v>30</v>
          </cell>
          <cell r="D1338">
            <v>20</v>
          </cell>
          <cell r="E1338" t="str">
            <v>R=AB1</v>
          </cell>
          <cell r="F1338">
            <v>1</v>
          </cell>
          <cell r="G1338">
            <v>36984</v>
          </cell>
          <cell r="H1338">
            <v>240</v>
          </cell>
          <cell r="I1338">
            <v>3</v>
          </cell>
          <cell r="J1338">
            <v>1</v>
          </cell>
        </row>
        <row r="1339">
          <cell r="A1339" t="str">
            <v>TDRS</v>
          </cell>
          <cell r="B1339" t="str">
            <v>Residential Service</v>
          </cell>
          <cell r="C1339">
            <v>30</v>
          </cell>
          <cell r="D1339">
            <v>20</v>
          </cell>
          <cell r="E1339" t="str">
            <v>R=AB1</v>
          </cell>
          <cell r="F1339">
            <v>1</v>
          </cell>
          <cell r="G1339">
            <v>37189</v>
          </cell>
          <cell r="H1339">
            <v>240</v>
          </cell>
          <cell r="I1339">
            <v>3</v>
          </cell>
          <cell r="J1339">
            <v>1</v>
          </cell>
        </row>
        <row r="1340">
          <cell r="A1340" t="str">
            <v>TDRS</v>
          </cell>
          <cell r="B1340" t="str">
            <v>Residential Service</v>
          </cell>
          <cell r="C1340">
            <v>30</v>
          </cell>
          <cell r="D1340">
            <v>20</v>
          </cell>
          <cell r="E1340" t="str">
            <v>R=AB1</v>
          </cell>
          <cell r="F1340">
            <v>1</v>
          </cell>
          <cell r="G1340">
            <v>37132</v>
          </cell>
          <cell r="H1340">
            <v>240</v>
          </cell>
          <cell r="I1340">
            <v>3</v>
          </cell>
          <cell r="J1340">
            <v>74</v>
          </cell>
        </row>
        <row r="1341">
          <cell r="A1341" t="str">
            <v>TDRS</v>
          </cell>
          <cell r="B1341" t="str">
            <v>Residential Service</v>
          </cell>
          <cell r="C1341">
            <v>30</v>
          </cell>
          <cell r="D1341">
            <v>20</v>
          </cell>
          <cell r="E1341" t="str">
            <v>R=AB1</v>
          </cell>
          <cell r="F1341">
            <v>1</v>
          </cell>
          <cell r="G1341">
            <v>36892</v>
          </cell>
          <cell r="H1341">
            <v>240</v>
          </cell>
          <cell r="I1341">
            <v>3</v>
          </cell>
          <cell r="J1341">
            <v>1</v>
          </cell>
        </row>
        <row r="1342">
          <cell r="A1342" t="str">
            <v>TDRS</v>
          </cell>
          <cell r="B1342" t="str">
            <v>Residential Service</v>
          </cell>
          <cell r="C1342">
            <v>30</v>
          </cell>
          <cell r="D1342">
            <v>20</v>
          </cell>
          <cell r="E1342" t="str">
            <v>R=J4S</v>
          </cell>
          <cell r="F1342">
            <v>1</v>
          </cell>
          <cell r="H1342">
            <v>240</v>
          </cell>
          <cell r="I1342">
            <v>3</v>
          </cell>
          <cell r="J1342">
            <v>1</v>
          </cell>
        </row>
        <row r="1343">
          <cell r="A1343" t="str">
            <v>TDRS</v>
          </cell>
          <cell r="B1343" t="str">
            <v>Residential Service</v>
          </cell>
          <cell r="C1343">
            <v>30</v>
          </cell>
          <cell r="D1343">
            <v>20</v>
          </cell>
          <cell r="E1343" t="str">
            <v>S=AB1</v>
          </cell>
          <cell r="F1343">
            <v>1</v>
          </cell>
          <cell r="G1343">
            <v>39017</v>
          </cell>
          <cell r="H1343">
            <v>240</v>
          </cell>
          <cell r="I1343">
            <v>3</v>
          </cell>
          <cell r="J1343">
            <v>1</v>
          </cell>
        </row>
        <row r="1344">
          <cell r="A1344" t="str">
            <v>TDRS</v>
          </cell>
          <cell r="B1344" t="str">
            <v>Residential Service</v>
          </cell>
          <cell r="C1344">
            <v>30</v>
          </cell>
          <cell r="D1344">
            <v>20</v>
          </cell>
          <cell r="E1344" t="str">
            <v>A=ALF</v>
          </cell>
          <cell r="F1344">
            <v>1</v>
          </cell>
          <cell r="G1344">
            <v>39239</v>
          </cell>
          <cell r="H1344">
            <v>240</v>
          </cell>
          <cell r="I1344">
            <v>3</v>
          </cell>
          <cell r="J1344">
            <v>483</v>
          </cell>
        </row>
        <row r="1345">
          <cell r="A1345" t="str">
            <v>TDRS</v>
          </cell>
          <cell r="B1345" t="str">
            <v>Residential Service</v>
          </cell>
          <cell r="C1345">
            <v>30</v>
          </cell>
          <cell r="D1345">
            <v>20</v>
          </cell>
          <cell r="E1345" t="str">
            <v>R=MX</v>
          </cell>
          <cell r="F1345">
            <v>1</v>
          </cell>
          <cell r="G1345">
            <v>39773</v>
          </cell>
          <cell r="H1345">
            <v>240</v>
          </cell>
          <cell r="I1345">
            <v>3</v>
          </cell>
          <cell r="J1345">
            <v>220</v>
          </cell>
        </row>
        <row r="1346">
          <cell r="A1346" t="str">
            <v>TDRS</v>
          </cell>
          <cell r="B1346" t="str">
            <v>Residential Service</v>
          </cell>
          <cell r="C1346">
            <v>30</v>
          </cell>
          <cell r="D1346">
            <v>20</v>
          </cell>
          <cell r="E1346" t="str">
            <v>R=MX</v>
          </cell>
          <cell r="F1346">
            <v>1</v>
          </cell>
          <cell r="G1346">
            <v>39777</v>
          </cell>
          <cell r="H1346">
            <v>240</v>
          </cell>
          <cell r="I1346">
            <v>3</v>
          </cell>
          <cell r="J1346">
            <v>156</v>
          </cell>
        </row>
        <row r="1347">
          <cell r="A1347" t="str">
            <v>TDRS</v>
          </cell>
          <cell r="B1347" t="str">
            <v>Residential Service</v>
          </cell>
          <cell r="C1347">
            <v>30</v>
          </cell>
          <cell r="D1347">
            <v>20</v>
          </cell>
          <cell r="E1347" t="str">
            <v>R=MX</v>
          </cell>
          <cell r="F1347">
            <v>1</v>
          </cell>
          <cell r="G1347">
            <v>39731</v>
          </cell>
          <cell r="H1347">
            <v>240</v>
          </cell>
          <cell r="I1347">
            <v>3</v>
          </cell>
          <cell r="J1347">
            <v>77</v>
          </cell>
        </row>
        <row r="1348">
          <cell r="A1348" t="str">
            <v>TDRS</v>
          </cell>
          <cell r="B1348" t="str">
            <v>Residential Service</v>
          </cell>
          <cell r="C1348">
            <v>30</v>
          </cell>
          <cell r="D1348">
            <v>20</v>
          </cell>
          <cell r="E1348" t="str">
            <v>R=D5S</v>
          </cell>
          <cell r="F1348">
            <v>1</v>
          </cell>
          <cell r="H1348">
            <v>240</v>
          </cell>
          <cell r="I1348">
            <v>3</v>
          </cell>
          <cell r="J1348">
            <v>835</v>
          </cell>
        </row>
        <row r="1349">
          <cell r="A1349" t="str">
            <v>TDRS</v>
          </cell>
          <cell r="B1349" t="str">
            <v>Residential Service</v>
          </cell>
          <cell r="C1349">
            <v>30</v>
          </cell>
          <cell r="D1349">
            <v>20</v>
          </cell>
          <cell r="E1349" t="str">
            <v>R=I70S</v>
          </cell>
          <cell r="F1349">
            <v>1</v>
          </cell>
          <cell r="H1349">
            <v>240</v>
          </cell>
          <cell r="I1349">
            <v>3</v>
          </cell>
          <cell r="J1349">
            <v>9081</v>
          </cell>
        </row>
        <row r="1350">
          <cell r="A1350" t="str">
            <v>TDRS</v>
          </cell>
          <cell r="B1350" t="str">
            <v>Residential Service</v>
          </cell>
          <cell r="C1350">
            <v>30</v>
          </cell>
          <cell r="D1350">
            <v>20</v>
          </cell>
          <cell r="E1350" t="str">
            <v>R=MX</v>
          </cell>
          <cell r="F1350">
            <v>1</v>
          </cell>
          <cell r="H1350">
            <v>240</v>
          </cell>
          <cell r="I1350">
            <v>3</v>
          </cell>
          <cell r="J1350">
            <v>102</v>
          </cell>
        </row>
        <row r="1351">
          <cell r="A1351" t="str">
            <v>TDRS</v>
          </cell>
          <cell r="B1351" t="str">
            <v>Residential Service</v>
          </cell>
          <cell r="C1351">
            <v>30</v>
          </cell>
          <cell r="D1351">
            <v>20</v>
          </cell>
          <cell r="E1351" t="str">
            <v>R=MSE</v>
          </cell>
          <cell r="F1351">
            <v>1</v>
          </cell>
          <cell r="H1351">
            <v>240</v>
          </cell>
          <cell r="I1351">
            <v>3</v>
          </cell>
          <cell r="J1351">
            <v>3</v>
          </cell>
        </row>
        <row r="1352">
          <cell r="A1352" t="str">
            <v>TDRS</v>
          </cell>
          <cell r="B1352" t="str">
            <v>Residential Service</v>
          </cell>
          <cell r="C1352">
            <v>30</v>
          </cell>
          <cell r="D1352">
            <v>20</v>
          </cell>
          <cell r="E1352" t="str">
            <v>R=MS</v>
          </cell>
          <cell r="F1352">
            <v>1</v>
          </cell>
          <cell r="H1352">
            <v>240</v>
          </cell>
          <cell r="I1352">
            <v>3</v>
          </cell>
          <cell r="J1352">
            <v>5</v>
          </cell>
        </row>
        <row r="1353">
          <cell r="A1353" t="str">
            <v>TDRS</v>
          </cell>
          <cell r="B1353" t="str">
            <v>Residential Service</v>
          </cell>
          <cell r="C1353">
            <v>30</v>
          </cell>
          <cell r="D1353">
            <v>20</v>
          </cell>
          <cell r="E1353" t="str">
            <v>R=A1D1</v>
          </cell>
          <cell r="F1353">
            <v>1</v>
          </cell>
          <cell r="H1353">
            <v>240</v>
          </cell>
          <cell r="I1353">
            <v>3</v>
          </cell>
          <cell r="J1353">
            <v>5</v>
          </cell>
        </row>
        <row r="1354">
          <cell r="A1354" t="str">
            <v>TDRS</v>
          </cell>
          <cell r="B1354" t="str">
            <v>Residential Service</v>
          </cell>
          <cell r="C1354">
            <v>30</v>
          </cell>
          <cell r="D1354">
            <v>20</v>
          </cell>
          <cell r="E1354" t="str">
            <v>R=I70S</v>
          </cell>
          <cell r="F1354">
            <v>1</v>
          </cell>
          <cell r="H1354">
            <v>240</v>
          </cell>
          <cell r="I1354">
            <v>3</v>
          </cell>
          <cell r="J1354">
            <v>1</v>
          </cell>
        </row>
        <row r="1355">
          <cell r="A1355" t="str">
            <v>TDRS</v>
          </cell>
          <cell r="B1355" t="str">
            <v>Residential Service</v>
          </cell>
          <cell r="C1355">
            <v>30</v>
          </cell>
          <cell r="D1355">
            <v>20</v>
          </cell>
          <cell r="E1355" t="str">
            <v>R=MQS</v>
          </cell>
          <cell r="F1355">
            <v>1</v>
          </cell>
          <cell r="H1355">
            <v>240</v>
          </cell>
          <cell r="I1355">
            <v>3</v>
          </cell>
          <cell r="J1355">
            <v>1</v>
          </cell>
        </row>
        <row r="1356">
          <cell r="A1356" t="str">
            <v>TDRS</v>
          </cell>
          <cell r="B1356" t="str">
            <v>Residential Service</v>
          </cell>
          <cell r="C1356">
            <v>30</v>
          </cell>
          <cell r="D1356">
            <v>20</v>
          </cell>
          <cell r="E1356" t="str">
            <v>R=MQS</v>
          </cell>
          <cell r="F1356">
            <v>1</v>
          </cell>
          <cell r="H1356">
            <v>240</v>
          </cell>
          <cell r="I1356">
            <v>3</v>
          </cell>
          <cell r="J1356">
            <v>12</v>
          </cell>
        </row>
        <row r="1357">
          <cell r="A1357" t="str">
            <v>TDRS</v>
          </cell>
          <cell r="B1357" t="str">
            <v>Residential Service</v>
          </cell>
          <cell r="C1357">
            <v>30</v>
          </cell>
          <cell r="D1357">
            <v>20</v>
          </cell>
          <cell r="E1357" t="str">
            <v>R=AB1</v>
          </cell>
          <cell r="F1357">
            <v>1</v>
          </cell>
          <cell r="G1357">
            <v>38356</v>
          </cell>
          <cell r="H1357">
            <v>240</v>
          </cell>
          <cell r="I1357">
            <v>3</v>
          </cell>
          <cell r="J1357">
            <v>49</v>
          </cell>
        </row>
        <row r="1358">
          <cell r="A1358" t="str">
            <v>TDRS</v>
          </cell>
          <cell r="B1358" t="str">
            <v>Residential Service</v>
          </cell>
          <cell r="C1358">
            <v>30</v>
          </cell>
          <cell r="D1358">
            <v>20</v>
          </cell>
          <cell r="E1358" t="str">
            <v>R=J5S</v>
          </cell>
          <cell r="F1358">
            <v>1</v>
          </cell>
          <cell r="H1358">
            <v>120</v>
          </cell>
          <cell r="I1358">
            <v>2</v>
          </cell>
          <cell r="J1358">
            <v>2</v>
          </cell>
        </row>
        <row r="1359">
          <cell r="A1359" t="str">
            <v>TDRS</v>
          </cell>
          <cell r="B1359" t="str">
            <v>Residential Service</v>
          </cell>
          <cell r="C1359">
            <v>30</v>
          </cell>
          <cell r="D1359">
            <v>20</v>
          </cell>
          <cell r="E1359" t="str">
            <v>R=MS</v>
          </cell>
          <cell r="F1359">
            <v>1</v>
          </cell>
          <cell r="H1359">
            <v>120</v>
          </cell>
          <cell r="I1359">
            <v>4</v>
          </cell>
          <cell r="J1359">
            <v>1</v>
          </cell>
        </row>
        <row r="1360">
          <cell r="A1360" t="str">
            <v>TDRS</v>
          </cell>
          <cell r="B1360" t="str">
            <v>Residential Service</v>
          </cell>
          <cell r="C1360">
            <v>30</v>
          </cell>
          <cell r="D1360">
            <v>20</v>
          </cell>
          <cell r="E1360" t="str">
            <v>R=AB1</v>
          </cell>
          <cell r="F1360">
            <v>1</v>
          </cell>
          <cell r="G1360">
            <v>37740</v>
          </cell>
          <cell r="H1360">
            <v>240</v>
          </cell>
          <cell r="I1360">
            <v>3</v>
          </cell>
          <cell r="J1360">
            <v>1</v>
          </cell>
        </row>
        <row r="1361">
          <cell r="A1361" t="str">
            <v>TDRS</v>
          </cell>
          <cell r="B1361" t="str">
            <v>Residential Service</v>
          </cell>
          <cell r="C1361">
            <v>30</v>
          </cell>
          <cell r="D1361">
            <v>20</v>
          </cell>
          <cell r="E1361" t="str">
            <v>R=AB1</v>
          </cell>
          <cell r="F1361">
            <v>1</v>
          </cell>
          <cell r="G1361">
            <v>36404</v>
          </cell>
          <cell r="H1361">
            <v>240</v>
          </cell>
          <cell r="I1361">
            <v>3</v>
          </cell>
          <cell r="J1361">
            <v>470</v>
          </cell>
        </row>
        <row r="1362">
          <cell r="A1362" t="str">
            <v>TDRS</v>
          </cell>
          <cell r="B1362" t="str">
            <v>Residential Service</v>
          </cell>
          <cell r="C1362">
            <v>30</v>
          </cell>
          <cell r="D1362">
            <v>20</v>
          </cell>
          <cell r="E1362" t="str">
            <v>R=MS</v>
          </cell>
          <cell r="F1362">
            <v>1</v>
          </cell>
          <cell r="G1362">
            <v>33239</v>
          </cell>
          <cell r="H1362">
            <v>240</v>
          </cell>
          <cell r="I1362">
            <v>3</v>
          </cell>
          <cell r="J1362">
            <v>1</v>
          </cell>
        </row>
        <row r="1363">
          <cell r="A1363" t="str">
            <v>TDRS</v>
          </cell>
          <cell r="B1363" t="str">
            <v>Residential Service</v>
          </cell>
          <cell r="C1363">
            <v>30</v>
          </cell>
          <cell r="D1363">
            <v>20</v>
          </cell>
          <cell r="E1363" t="str">
            <v>R=J5S</v>
          </cell>
          <cell r="F1363">
            <v>1</v>
          </cell>
          <cell r="G1363">
            <v>35400</v>
          </cell>
          <cell r="H1363">
            <v>240</v>
          </cell>
          <cell r="I1363">
            <v>3</v>
          </cell>
          <cell r="J1363">
            <v>1</v>
          </cell>
        </row>
        <row r="1364">
          <cell r="A1364" t="str">
            <v>TDRS</v>
          </cell>
          <cell r="B1364" t="str">
            <v>Residential Service</v>
          </cell>
          <cell r="C1364">
            <v>30</v>
          </cell>
          <cell r="D1364">
            <v>20</v>
          </cell>
          <cell r="E1364" t="str">
            <v>R=MS</v>
          </cell>
          <cell r="F1364">
            <v>1</v>
          </cell>
          <cell r="G1364">
            <v>34943</v>
          </cell>
          <cell r="H1364">
            <v>240</v>
          </cell>
          <cell r="I1364">
            <v>3</v>
          </cell>
          <cell r="J1364">
            <v>1</v>
          </cell>
        </row>
        <row r="1365">
          <cell r="A1365" t="str">
            <v>TDRS</v>
          </cell>
          <cell r="B1365" t="str">
            <v>Residential Service</v>
          </cell>
          <cell r="C1365">
            <v>30</v>
          </cell>
          <cell r="D1365">
            <v>20</v>
          </cell>
          <cell r="E1365" t="str">
            <v>R=D5S</v>
          </cell>
          <cell r="F1365">
            <v>1</v>
          </cell>
          <cell r="G1365">
            <v>36404</v>
          </cell>
          <cell r="H1365">
            <v>240</v>
          </cell>
          <cell r="I1365">
            <v>3</v>
          </cell>
          <cell r="J1365">
            <v>14</v>
          </cell>
        </row>
        <row r="1366">
          <cell r="A1366" t="str">
            <v>TDRS</v>
          </cell>
          <cell r="B1366" t="str">
            <v>Residential Service</v>
          </cell>
          <cell r="C1366">
            <v>30</v>
          </cell>
          <cell r="D1366">
            <v>20</v>
          </cell>
          <cell r="E1366" t="str">
            <v>R=AB1</v>
          </cell>
          <cell r="F1366">
            <v>1</v>
          </cell>
          <cell r="G1366">
            <v>35918</v>
          </cell>
          <cell r="H1366">
            <v>240</v>
          </cell>
          <cell r="I1366">
            <v>3</v>
          </cell>
          <cell r="J1366">
            <v>1</v>
          </cell>
        </row>
        <row r="1367">
          <cell r="A1367" t="str">
            <v>TDRS</v>
          </cell>
          <cell r="B1367" t="str">
            <v>Residential Service</v>
          </cell>
          <cell r="C1367">
            <v>30</v>
          </cell>
          <cell r="D1367">
            <v>20</v>
          </cell>
          <cell r="E1367" t="str">
            <v>R=I70S</v>
          </cell>
          <cell r="F1367">
            <v>1</v>
          </cell>
          <cell r="G1367">
            <v>35918</v>
          </cell>
          <cell r="H1367">
            <v>240</v>
          </cell>
          <cell r="I1367">
            <v>3</v>
          </cell>
          <cell r="J1367">
            <v>1</v>
          </cell>
        </row>
        <row r="1368">
          <cell r="A1368" t="str">
            <v>TDRS</v>
          </cell>
          <cell r="B1368" t="str">
            <v>Residential Service</v>
          </cell>
          <cell r="C1368">
            <v>30</v>
          </cell>
          <cell r="D1368">
            <v>20</v>
          </cell>
          <cell r="E1368" t="str">
            <v>R=J4S</v>
          </cell>
          <cell r="F1368">
            <v>1</v>
          </cell>
          <cell r="G1368">
            <v>33970</v>
          </cell>
          <cell r="H1368">
            <v>240</v>
          </cell>
          <cell r="I1368">
            <v>3</v>
          </cell>
          <cell r="J1368">
            <v>1</v>
          </cell>
        </row>
        <row r="1369">
          <cell r="A1369" t="str">
            <v>TDRS</v>
          </cell>
          <cell r="B1369" t="str">
            <v>Residential Service</v>
          </cell>
          <cell r="C1369">
            <v>30</v>
          </cell>
          <cell r="D1369">
            <v>20</v>
          </cell>
          <cell r="E1369" t="str">
            <v>R=AB1</v>
          </cell>
          <cell r="F1369">
            <v>1</v>
          </cell>
          <cell r="G1369">
            <v>35796</v>
          </cell>
          <cell r="H1369">
            <v>240</v>
          </cell>
          <cell r="I1369">
            <v>3</v>
          </cell>
          <cell r="J1369">
            <v>4</v>
          </cell>
        </row>
        <row r="1370">
          <cell r="A1370" t="str">
            <v>TDRS</v>
          </cell>
          <cell r="B1370" t="str">
            <v>Residential Service</v>
          </cell>
          <cell r="C1370">
            <v>30</v>
          </cell>
          <cell r="D1370">
            <v>20</v>
          </cell>
          <cell r="E1370" t="str">
            <v>R=D4S</v>
          </cell>
          <cell r="F1370">
            <v>1</v>
          </cell>
          <cell r="G1370">
            <v>29952</v>
          </cell>
          <cell r="H1370">
            <v>240</v>
          </cell>
          <cell r="I1370">
            <v>3</v>
          </cell>
          <cell r="J1370">
            <v>2</v>
          </cell>
        </row>
        <row r="1371">
          <cell r="A1371" t="str">
            <v>TDRS</v>
          </cell>
          <cell r="B1371" t="str">
            <v>Residential Service</v>
          </cell>
          <cell r="C1371">
            <v>30</v>
          </cell>
          <cell r="D1371">
            <v>20</v>
          </cell>
          <cell r="E1371" t="str">
            <v>R=AB1</v>
          </cell>
          <cell r="F1371">
            <v>1</v>
          </cell>
          <cell r="G1371">
            <v>36161</v>
          </cell>
          <cell r="H1371">
            <v>240</v>
          </cell>
          <cell r="I1371">
            <v>3</v>
          </cell>
          <cell r="J1371">
            <v>1</v>
          </cell>
        </row>
        <row r="1372">
          <cell r="A1372" t="str">
            <v>TDRS</v>
          </cell>
          <cell r="B1372" t="str">
            <v>Residential Service</v>
          </cell>
          <cell r="C1372">
            <v>30</v>
          </cell>
          <cell r="D1372">
            <v>20</v>
          </cell>
          <cell r="E1372" t="str">
            <v>R=AB1</v>
          </cell>
          <cell r="F1372">
            <v>1</v>
          </cell>
          <cell r="G1372">
            <v>35949</v>
          </cell>
          <cell r="H1372">
            <v>240</v>
          </cell>
          <cell r="I1372">
            <v>3</v>
          </cell>
          <cell r="J1372">
            <v>1</v>
          </cell>
        </row>
        <row r="1373">
          <cell r="A1373" t="str">
            <v>TDRS</v>
          </cell>
          <cell r="B1373" t="str">
            <v>Residential Service</v>
          </cell>
          <cell r="C1373">
            <v>30</v>
          </cell>
          <cell r="D1373">
            <v>20</v>
          </cell>
          <cell r="E1373" t="str">
            <v>R=AB1</v>
          </cell>
          <cell r="F1373">
            <v>1</v>
          </cell>
          <cell r="G1373">
            <v>36100</v>
          </cell>
          <cell r="H1373">
            <v>240</v>
          </cell>
          <cell r="I1373">
            <v>3</v>
          </cell>
          <cell r="J1373">
            <v>1</v>
          </cell>
        </row>
        <row r="1374">
          <cell r="A1374" t="str">
            <v>TDRS</v>
          </cell>
          <cell r="B1374" t="str">
            <v>Residential Service</v>
          </cell>
          <cell r="C1374">
            <v>30</v>
          </cell>
          <cell r="D1374">
            <v>20</v>
          </cell>
          <cell r="E1374" t="str">
            <v>R=AB1</v>
          </cell>
          <cell r="F1374">
            <v>1</v>
          </cell>
          <cell r="G1374">
            <v>35431</v>
          </cell>
          <cell r="H1374">
            <v>240</v>
          </cell>
          <cell r="I1374">
            <v>3</v>
          </cell>
          <cell r="J1374">
            <v>1</v>
          </cell>
        </row>
        <row r="1375">
          <cell r="A1375" t="str">
            <v>TDRS</v>
          </cell>
          <cell r="B1375" t="str">
            <v>Residential Service</v>
          </cell>
          <cell r="C1375">
            <v>30</v>
          </cell>
          <cell r="D1375">
            <v>20</v>
          </cell>
          <cell r="E1375" t="str">
            <v>R=AB1</v>
          </cell>
          <cell r="F1375">
            <v>1</v>
          </cell>
          <cell r="G1375">
            <v>35990</v>
          </cell>
          <cell r="H1375">
            <v>240</v>
          </cell>
          <cell r="I1375">
            <v>3</v>
          </cell>
          <cell r="J1375">
            <v>1</v>
          </cell>
        </row>
        <row r="1376">
          <cell r="A1376" t="str">
            <v>TDRS</v>
          </cell>
          <cell r="B1376" t="str">
            <v>Residential Service</v>
          </cell>
          <cell r="C1376">
            <v>30</v>
          </cell>
          <cell r="D1376">
            <v>20</v>
          </cell>
          <cell r="E1376" t="str">
            <v>R=I70S</v>
          </cell>
          <cell r="F1376">
            <v>1</v>
          </cell>
          <cell r="G1376">
            <v>36445</v>
          </cell>
          <cell r="H1376">
            <v>240</v>
          </cell>
          <cell r="I1376">
            <v>3</v>
          </cell>
          <cell r="J1376">
            <v>7</v>
          </cell>
        </row>
        <row r="1377">
          <cell r="A1377" t="str">
            <v>TDRS</v>
          </cell>
          <cell r="B1377" t="str">
            <v>Residential Service</v>
          </cell>
          <cell r="C1377">
            <v>30</v>
          </cell>
          <cell r="D1377">
            <v>20</v>
          </cell>
          <cell r="E1377" t="str">
            <v>R=AB1</v>
          </cell>
          <cell r="F1377">
            <v>1</v>
          </cell>
          <cell r="G1377">
            <v>36383</v>
          </cell>
          <cell r="H1377">
            <v>240</v>
          </cell>
          <cell r="I1377">
            <v>3</v>
          </cell>
          <cell r="J1377">
            <v>1</v>
          </cell>
        </row>
        <row r="1378">
          <cell r="A1378" t="str">
            <v>TDRS</v>
          </cell>
          <cell r="B1378" t="str">
            <v>Residential Service</v>
          </cell>
          <cell r="C1378">
            <v>30</v>
          </cell>
          <cell r="D1378">
            <v>20</v>
          </cell>
          <cell r="E1378" t="str">
            <v>R=AB1</v>
          </cell>
          <cell r="F1378">
            <v>1</v>
          </cell>
          <cell r="G1378">
            <v>34701</v>
          </cell>
          <cell r="H1378">
            <v>240</v>
          </cell>
          <cell r="I1378">
            <v>3</v>
          </cell>
          <cell r="J1378">
            <v>3</v>
          </cell>
        </row>
        <row r="1379">
          <cell r="A1379" t="str">
            <v>TDRS</v>
          </cell>
          <cell r="B1379" t="str">
            <v>Residential Service</v>
          </cell>
          <cell r="C1379">
            <v>30</v>
          </cell>
          <cell r="D1379">
            <v>20</v>
          </cell>
          <cell r="E1379" t="str">
            <v>R=AB1</v>
          </cell>
          <cell r="F1379">
            <v>1</v>
          </cell>
          <cell r="G1379">
            <v>36503</v>
          </cell>
          <cell r="H1379">
            <v>240</v>
          </cell>
          <cell r="I1379">
            <v>3</v>
          </cell>
          <cell r="J1379">
            <v>435</v>
          </cell>
        </row>
        <row r="1380">
          <cell r="A1380" t="str">
            <v>TDRS</v>
          </cell>
          <cell r="B1380" t="str">
            <v>Residential Service</v>
          </cell>
          <cell r="C1380">
            <v>30</v>
          </cell>
          <cell r="D1380">
            <v>20</v>
          </cell>
          <cell r="E1380" t="str">
            <v>R=AB1</v>
          </cell>
          <cell r="F1380">
            <v>1</v>
          </cell>
          <cell r="G1380">
            <v>36526</v>
          </cell>
          <cell r="H1380">
            <v>240</v>
          </cell>
          <cell r="I1380">
            <v>3</v>
          </cell>
          <cell r="J1380">
            <v>4</v>
          </cell>
        </row>
        <row r="1381">
          <cell r="A1381" t="str">
            <v>TDRS</v>
          </cell>
          <cell r="B1381" t="str">
            <v>Residential Service</v>
          </cell>
          <cell r="C1381">
            <v>30</v>
          </cell>
          <cell r="D1381">
            <v>20</v>
          </cell>
          <cell r="E1381" t="str">
            <v>R=AB1</v>
          </cell>
          <cell r="F1381">
            <v>1</v>
          </cell>
          <cell r="G1381">
            <v>36648</v>
          </cell>
          <cell r="H1381">
            <v>240</v>
          </cell>
          <cell r="I1381">
            <v>3</v>
          </cell>
          <cell r="J1381">
            <v>79</v>
          </cell>
        </row>
        <row r="1382">
          <cell r="A1382" t="str">
            <v>TDRS</v>
          </cell>
          <cell r="B1382" t="str">
            <v>Residential Service</v>
          </cell>
          <cell r="C1382">
            <v>30</v>
          </cell>
          <cell r="D1382">
            <v>20</v>
          </cell>
          <cell r="E1382" t="str">
            <v>R=AB1</v>
          </cell>
          <cell r="F1382">
            <v>1</v>
          </cell>
          <cell r="G1382">
            <v>36605</v>
          </cell>
          <cell r="H1382">
            <v>240</v>
          </cell>
          <cell r="I1382">
            <v>3</v>
          </cell>
          <cell r="J1382">
            <v>1</v>
          </cell>
        </row>
        <row r="1383">
          <cell r="A1383" t="str">
            <v>TDRS</v>
          </cell>
          <cell r="B1383" t="str">
            <v>Residential Service</v>
          </cell>
          <cell r="C1383">
            <v>30</v>
          </cell>
          <cell r="D1383">
            <v>20</v>
          </cell>
          <cell r="E1383" t="str">
            <v>R=J4S</v>
          </cell>
          <cell r="F1383">
            <v>1</v>
          </cell>
          <cell r="G1383">
            <v>36832</v>
          </cell>
          <cell r="H1383">
            <v>240</v>
          </cell>
          <cell r="I1383">
            <v>3</v>
          </cell>
          <cell r="J1383">
            <v>2</v>
          </cell>
        </row>
        <row r="1384">
          <cell r="A1384" t="str">
            <v>TDRS</v>
          </cell>
          <cell r="B1384" t="str">
            <v>Residential Service</v>
          </cell>
          <cell r="C1384">
            <v>30</v>
          </cell>
          <cell r="D1384">
            <v>20</v>
          </cell>
          <cell r="E1384" t="str">
            <v>R=AB1</v>
          </cell>
          <cell r="F1384">
            <v>1</v>
          </cell>
          <cell r="G1384">
            <v>36955</v>
          </cell>
          <cell r="H1384">
            <v>240</v>
          </cell>
          <cell r="I1384">
            <v>3</v>
          </cell>
          <cell r="J1384">
            <v>168</v>
          </cell>
        </row>
        <row r="1385">
          <cell r="A1385" t="str">
            <v>TDRS</v>
          </cell>
          <cell r="B1385" t="str">
            <v>Residential Service</v>
          </cell>
          <cell r="C1385">
            <v>30</v>
          </cell>
          <cell r="D1385">
            <v>20</v>
          </cell>
          <cell r="E1385" t="str">
            <v>R=AB1</v>
          </cell>
          <cell r="F1385">
            <v>1</v>
          </cell>
          <cell r="G1385">
            <v>37168</v>
          </cell>
          <cell r="H1385">
            <v>240</v>
          </cell>
          <cell r="I1385">
            <v>3</v>
          </cell>
          <cell r="J1385">
            <v>12</v>
          </cell>
        </row>
        <row r="1386">
          <cell r="A1386" t="str">
            <v>TDRS</v>
          </cell>
          <cell r="B1386" t="str">
            <v>Residential Service</v>
          </cell>
          <cell r="C1386">
            <v>30</v>
          </cell>
          <cell r="D1386">
            <v>20</v>
          </cell>
          <cell r="E1386" t="str">
            <v>R=AB1</v>
          </cell>
          <cell r="F1386">
            <v>1</v>
          </cell>
          <cell r="G1386">
            <v>37168</v>
          </cell>
          <cell r="H1386">
            <v>240</v>
          </cell>
          <cell r="I1386">
            <v>3</v>
          </cell>
          <cell r="J1386">
            <v>127</v>
          </cell>
        </row>
        <row r="1387">
          <cell r="A1387" t="str">
            <v>TDRS</v>
          </cell>
          <cell r="B1387" t="str">
            <v>Residential Service</v>
          </cell>
          <cell r="C1387">
            <v>30</v>
          </cell>
          <cell r="D1387">
            <v>20</v>
          </cell>
          <cell r="E1387" t="str">
            <v>R=AB1</v>
          </cell>
          <cell r="F1387">
            <v>1</v>
          </cell>
          <cell r="G1387">
            <v>37475</v>
          </cell>
          <cell r="H1387">
            <v>240</v>
          </cell>
          <cell r="I1387">
            <v>3</v>
          </cell>
          <cell r="J1387">
            <v>162</v>
          </cell>
        </row>
        <row r="1388">
          <cell r="A1388" t="str">
            <v>TDRS</v>
          </cell>
          <cell r="B1388" t="str">
            <v>Residential Service</v>
          </cell>
          <cell r="C1388">
            <v>30</v>
          </cell>
          <cell r="D1388">
            <v>20</v>
          </cell>
          <cell r="E1388" t="str">
            <v>R=AB1</v>
          </cell>
          <cell r="F1388">
            <v>1</v>
          </cell>
          <cell r="G1388">
            <v>37593</v>
          </cell>
          <cell r="H1388">
            <v>240</v>
          </cell>
          <cell r="I1388">
            <v>3</v>
          </cell>
          <cell r="J1388">
            <v>56</v>
          </cell>
        </row>
        <row r="1389">
          <cell r="A1389" t="str">
            <v>TDRS</v>
          </cell>
          <cell r="B1389" t="str">
            <v>Residential Service</v>
          </cell>
          <cell r="C1389">
            <v>30</v>
          </cell>
          <cell r="D1389">
            <v>20</v>
          </cell>
          <cell r="E1389" t="str">
            <v>R=AB1</v>
          </cell>
          <cell r="F1389">
            <v>1</v>
          </cell>
          <cell r="G1389">
            <v>39086</v>
          </cell>
          <cell r="H1389">
            <v>240</v>
          </cell>
          <cell r="I1389">
            <v>3</v>
          </cell>
          <cell r="J1389">
            <v>378</v>
          </cell>
        </row>
        <row r="1390">
          <cell r="A1390" t="str">
            <v>TDRS</v>
          </cell>
          <cell r="B1390" t="str">
            <v>Residential Service</v>
          </cell>
          <cell r="C1390">
            <v>30</v>
          </cell>
          <cell r="D1390">
            <v>20</v>
          </cell>
          <cell r="E1390" t="str">
            <v>R=AB1</v>
          </cell>
          <cell r="F1390">
            <v>1</v>
          </cell>
          <cell r="G1390">
            <v>39098</v>
          </cell>
          <cell r="H1390">
            <v>240</v>
          </cell>
          <cell r="I1390">
            <v>3</v>
          </cell>
          <cell r="J1390">
            <v>68</v>
          </cell>
        </row>
        <row r="1391">
          <cell r="A1391" t="str">
            <v>TDRS</v>
          </cell>
          <cell r="B1391" t="str">
            <v>Residential Service</v>
          </cell>
          <cell r="C1391">
            <v>30</v>
          </cell>
          <cell r="D1391">
            <v>20</v>
          </cell>
          <cell r="E1391" t="str">
            <v>R=AB1</v>
          </cell>
          <cell r="F1391">
            <v>1</v>
          </cell>
          <cell r="G1391">
            <v>39184</v>
          </cell>
          <cell r="H1391">
            <v>240</v>
          </cell>
          <cell r="I1391">
            <v>3</v>
          </cell>
          <cell r="J1391">
            <v>147</v>
          </cell>
        </row>
        <row r="1392">
          <cell r="A1392" t="str">
            <v>TDRS</v>
          </cell>
          <cell r="B1392" t="str">
            <v>Residential Service</v>
          </cell>
          <cell r="C1392">
            <v>30</v>
          </cell>
          <cell r="D1392">
            <v>20</v>
          </cell>
          <cell r="E1392" t="str">
            <v>R=AB1</v>
          </cell>
          <cell r="F1392">
            <v>1</v>
          </cell>
          <cell r="G1392">
            <v>39203</v>
          </cell>
          <cell r="H1392">
            <v>240</v>
          </cell>
          <cell r="I1392">
            <v>3</v>
          </cell>
          <cell r="J1392">
            <v>533</v>
          </cell>
        </row>
        <row r="1393">
          <cell r="A1393" t="str">
            <v>TDRS</v>
          </cell>
          <cell r="B1393" t="str">
            <v>Residential Service</v>
          </cell>
          <cell r="C1393">
            <v>30</v>
          </cell>
          <cell r="D1393">
            <v>20</v>
          </cell>
          <cell r="E1393" t="str">
            <v>R=MX</v>
          </cell>
          <cell r="F1393">
            <v>1</v>
          </cell>
          <cell r="G1393">
            <v>39819</v>
          </cell>
          <cell r="H1393">
            <v>240</v>
          </cell>
          <cell r="I1393">
            <v>3</v>
          </cell>
          <cell r="J1393">
            <v>315</v>
          </cell>
        </row>
        <row r="1394">
          <cell r="A1394" t="str">
            <v>TDRS</v>
          </cell>
          <cell r="B1394" t="str">
            <v>Residential Service</v>
          </cell>
          <cell r="C1394">
            <v>30</v>
          </cell>
          <cell r="D1394">
            <v>20</v>
          </cell>
          <cell r="E1394" t="str">
            <v>S=I210+CE</v>
          </cell>
          <cell r="F1394">
            <v>1</v>
          </cell>
          <cell r="G1394">
            <v>39933</v>
          </cell>
          <cell r="H1394">
            <v>240</v>
          </cell>
          <cell r="I1394">
            <v>3</v>
          </cell>
          <cell r="J1394">
            <v>6</v>
          </cell>
        </row>
        <row r="1395">
          <cell r="A1395" t="str">
            <v>TDRS</v>
          </cell>
          <cell r="B1395" t="str">
            <v>Residential Service</v>
          </cell>
          <cell r="C1395">
            <v>30</v>
          </cell>
          <cell r="D1395">
            <v>20</v>
          </cell>
          <cell r="E1395" t="str">
            <v>R=MX</v>
          </cell>
          <cell r="F1395">
            <v>1</v>
          </cell>
          <cell r="G1395">
            <v>40296</v>
          </cell>
          <cell r="H1395">
            <v>240</v>
          </cell>
          <cell r="I1395">
            <v>3</v>
          </cell>
          <cell r="J1395">
            <v>147</v>
          </cell>
        </row>
        <row r="1396">
          <cell r="A1396" t="str">
            <v>TDRS</v>
          </cell>
          <cell r="B1396" t="str">
            <v>Residential Service</v>
          </cell>
          <cell r="C1396">
            <v>31</v>
          </cell>
          <cell r="D1396">
            <v>20</v>
          </cell>
          <cell r="E1396" t="str">
            <v>R=MS</v>
          </cell>
          <cell r="F1396">
            <v>1</v>
          </cell>
          <cell r="H1396">
            <v>240</v>
          </cell>
          <cell r="I1396">
            <v>3</v>
          </cell>
          <cell r="J1396">
            <v>1</v>
          </cell>
        </row>
        <row r="1397">
          <cell r="A1397" t="str">
            <v>TDRS</v>
          </cell>
          <cell r="B1397" t="str">
            <v>Residential Service</v>
          </cell>
          <cell r="C1397">
            <v>39</v>
          </cell>
          <cell r="D1397">
            <v>20</v>
          </cell>
          <cell r="E1397" t="str">
            <v>R=D4S</v>
          </cell>
          <cell r="F1397">
            <v>1</v>
          </cell>
          <cell r="H1397">
            <v>240</v>
          </cell>
          <cell r="I1397">
            <v>3</v>
          </cell>
          <cell r="J1397">
            <v>1</v>
          </cell>
        </row>
        <row r="1398">
          <cell r="A1398" t="str">
            <v>TDRS</v>
          </cell>
          <cell r="B1398" t="str">
            <v>Residential Service</v>
          </cell>
          <cell r="C1398">
            <v>39</v>
          </cell>
          <cell r="D1398">
            <v>20</v>
          </cell>
          <cell r="E1398" t="str">
            <v>R=I70S</v>
          </cell>
          <cell r="F1398">
            <v>1</v>
          </cell>
          <cell r="H1398">
            <v>240</v>
          </cell>
          <cell r="I1398">
            <v>3</v>
          </cell>
          <cell r="J1398">
            <v>1</v>
          </cell>
        </row>
        <row r="1399">
          <cell r="A1399" t="str">
            <v>TDRS</v>
          </cell>
          <cell r="B1399" t="str">
            <v>Residential Service</v>
          </cell>
          <cell r="C1399">
            <v>39</v>
          </cell>
          <cell r="D1399">
            <v>20</v>
          </cell>
          <cell r="E1399" t="str">
            <v>R=J5S</v>
          </cell>
          <cell r="F1399">
            <v>1</v>
          </cell>
          <cell r="H1399">
            <v>240</v>
          </cell>
          <cell r="I1399">
            <v>3</v>
          </cell>
          <cell r="J1399">
            <v>1</v>
          </cell>
        </row>
        <row r="1400">
          <cell r="A1400" t="str">
            <v>TDRS</v>
          </cell>
          <cell r="B1400" t="str">
            <v>Residential Service</v>
          </cell>
          <cell r="C1400">
            <v>50</v>
          </cell>
          <cell r="D1400">
            <v>20</v>
          </cell>
          <cell r="E1400" t="str">
            <v>R=AL-ALT</v>
          </cell>
          <cell r="F1400">
            <v>1</v>
          </cell>
          <cell r="G1400">
            <v>37860</v>
          </cell>
          <cell r="H1400">
            <v>240</v>
          </cell>
          <cell r="I1400">
            <v>3</v>
          </cell>
          <cell r="J1400">
            <v>33</v>
          </cell>
        </row>
        <row r="1401">
          <cell r="A1401" t="str">
            <v>TDRS</v>
          </cell>
          <cell r="B1401" t="str">
            <v>Residential Service</v>
          </cell>
          <cell r="C1401">
            <v>50</v>
          </cell>
          <cell r="D1401">
            <v>20</v>
          </cell>
          <cell r="E1401" t="str">
            <v>R=ALF</v>
          </cell>
          <cell r="F1401">
            <v>1</v>
          </cell>
          <cell r="G1401">
            <v>39790</v>
          </cell>
          <cell r="H1401">
            <v>240</v>
          </cell>
          <cell r="I1401">
            <v>3</v>
          </cell>
          <cell r="J1401">
            <v>27</v>
          </cell>
        </row>
        <row r="1402">
          <cell r="A1402" t="str">
            <v>TDRS</v>
          </cell>
          <cell r="B1402" t="str">
            <v>Residential Service</v>
          </cell>
          <cell r="C1402">
            <v>50</v>
          </cell>
          <cell r="D1402">
            <v>20</v>
          </cell>
          <cell r="E1402" t="str">
            <v>R=AB1</v>
          </cell>
          <cell r="F1402">
            <v>1</v>
          </cell>
          <cell r="H1402">
            <v>240</v>
          </cell>
          <cell r="I1402">
            <v>3</v>
          </cell>
          <cell r="J1402">
            <v>1</v>
          </cell>
        </row>
        <row r="1403">
          <cell r="A1403" t="str">
            <v>TDRS</v>
          </cell>
          <cell r="B1403" t="str">
            <v>Residential Service</v>
          </cell>
          <cell r="C1403">
            <v>50</v>
          </cell>
          <cell r="D1403">
            <v>20</v>
          </cell>
          <cell r="E1403" t="str">
            <v>R=MSE</v>
          </cell>
          <cell r="F1403">
            <v>1</v>
          </cell>
          <cell r="H1403">
            <v>240</v>
          </cell>
          <cell r="I1403">
            <v>3</v>
          </cell>
          <cell r="J1403">
            <v>8</v>
          </cell>
        </row>
        <row r="1404">
          <cell r="A1404" t="str">
            <v>TDRS</v>
          </cell>
          <cell r="B1404" t="str">
            <v>Residential Service</v>
          </cell>
          <cell r="C1404">
            <v>50</v>
          </cell>
          <cell r="D1404">
            <v>20</v>
          </cell>
          <cell r="E1404" t="str">
            <v>R=MSE</v>
          </cell>
          <cell r="F1404">
            <v>1</v>
          </cell>
          <cell r="G1404">
            <v>36374</v>
          </cell>
          <cell r="H1404">
            <v>240</v>
          </cell>
          <cell r="I1404">
            <v>3</v>
          </cell>
          <cell r="J1404">
            <v>4</v>
          </cell>
        </row>
        <row r="1405">
          <cell r="A1405" t="str">
            <v>TDRS</v>
          </cell>
          <cell r="B1405" t="str">
            <v>Residential Service</v>
          </cell>
          <cell r="C1405">
            <v>50</v>
          </cell>
          <cell r="D1405">
            <v>20</v>
          </cell>
          <cell r="E1405" t="str">
            <v>R=MSE</v>
          </cell>
          <cell r="F1405">
            <v>1</v>
          </cell>
          <cell r="G1405">
            <v>32509</v>
          </cell>
          <cell r="H1405">
            <v>240</v>
          </cell>
          <cell r="I1405">
            <v>3</v>
          </cell>
          <cell r="J1405">
            <v>1</v>
          </cell>
        </row>
        <row r="1406">
          <cell r="A1406" t="str">
            <v>TDRS</v>
          </cell>
          <cell r="B1406" t="str">
            <v>Residential Service</v>
          </cell>
          <cell r="C1406">
            <v>50</v>
          </cell>
          <cell r="D1406">
            <v>20</v>
          </cell>
          <cell r="E1406" t="str">
            <v>R=A1D1ND</v>
          </cell>
          <cell r="F1406">
            <v>1</v>
          </cell>
          <cell r="G1406">
            <v>37524</v>
          </cell>
          <cell r="H1406">
            <v>240</v>
          </cell>
          <cell r="I1406">
            <v>3</v>
          </cell>
          <cell r="J1406">
            <v>1</v>
          </cell>
        </row>
        <row r="1407">
          <cell r="A1407" t="str">
            <v>TDRS</v>
          </cell>
          <cell r="B1407" t="str">
            <v>Residential Service</v>
          </cell>
          <cell r="C1407">
            <v>50</v>
          </cell>
          <cell r="D1407">
            <v>20</v>
          </cell>
          <cell r="E1407" t="str">
            <v>A=ALF</v>
          </cell>
          <cell r="F1407">
            <v>1</v>
          </cell>
          <cell r="G1407">
            <v>39358</v>
          </cell>
          <cell r="H1407">
            <v>240</v>
          </cell>
          <cell r="I1407">
            <v>3</v>
          </cell>
          <cell r="J1407">
            <v>17</v>
          </cell>
        </row>
        <row r="1408">
          <cell r="A1408" t="str">
            <v>TDRS</v>
          </cell>
          <cell r="B1408" t="str">
            <v>Residential Service</v>
          </cell>
          <cell r="C1408">
            <v>50</v>
          </cell>
          <cell r="D1408">
            <v>20</v>
          </cell>
          <cell r="E1408" t="str">
            <v>A=ALF</v>
          </cell>
          <cell r="F1408">
            <v>1</v>
          </cell>
          <cell r="G1408">
            <v>39458</v>
          </cell>
          <cell r="H1408">
            <v>240</v>
          </cell>
          <cell r="I1408">
            <v>3</v>
          </cell>
          <cell r="J1408">
            <v>33</v>
          </cell>
        </row>
        <row r="1409">
          <cell r="A1409" t="str">
            <v>TDRS</v>
          </cell>
          <cell r="B1409" t="str">
            <v>Residential Service</v>
          </cell>
          <cell r="C1409">
            <v>50</v>
          </cell>
          <cell r="D1409">
            <v>20</v>
          </cell>
          <cell r="E1409" t="str">
            <v>R=D4S</v>
          </cell>
          <cell r="F1409">
            <v>1</v>
          </cell>
          <cell r="H1409">
            <v>240</v>
          </cell>
          <cell r="I1409">
            <v>3</v>
          </cell>
          <cell r="J1409">
            <v>1</v>
          </cell>
        </row>
        <row r="1410">
          <cell r="A1410" t="str">
            <v>TDRS</v>
          </cell>
          <cell r="B1410" t="str">
            <v>Residential Service</v>
          </cell>
          <cell r="C1410">
            <v>50</v>
          </cell>
          <cell r="D1410">
            <v>20</v>
          </cell>
          <cell r="E1410" t="str">
            <v>R=AL-ALT</v>
          </cell>
          <cell r="F1410">
            <v>1</v>
          </cell>
          <cell r="G1410">
            <v>37762</v>
          </cell>
          <cell r="H1410">
            <v>240</v>
          </cell>
          <cell r="I1410">
            <v>3</v>
          </cell>
          <cell r="J1410">
            <v>15</v>
          </cell>
        </row>
        <row r="1411">
          <cell r="A1411" t="str">
            <v>TDRS</v>
          </cell>
          <cell r="B1411" t="str">
            <v>Residential Service</v>
          </cell>
          <cell r="C1411">
            <v>50</v>
          </cell>
          <cell r="D1411">
            <v>20</v>
          </cell>
          <cell r="E1411" t="str">
            <v>R=A1D1ND</v>
          </cell>
          <cell r="F1411">
            <v>1</v>
          </cell>
          <cell r="G1411">
            <v>37678</v>
          </cell>
          <cell r="H1411">
            <v>240</v>
          </cell>
          <cell r="I1411">
            <v>3</v>
          </cell>
          <cell r="J1411">
            <v>3</v>
          </cell>
        </row>
        <row r="1412">
          <cell r="A1412" t="str">
            <v>TDRS</v>
          </cell>
          <cell r="B1412" t="str">
            <v>Residential Service</v>
          </cell>
          <cell r="C1412">
            <v>50</v>
          </cell>
          <cell r="D1412">
            <v>20</v>
          </cell>
          <cell r="E1412" t="str">
            <v>R=MSE</v>
          </cell>
          <cell r="F1412">
            <v>1</v>
          </cell>
          <cell r="G1412">
            <v>36651</v>
          </cell>
          <cell r="H1412">
            <v>240</v>
          </cell>
          <cell r="I1412">
            <v>3</v>
          </cell>
          <cell r="J1412">
            <v>12</v>
          </cell>
        </row>
        <row r="1413">
          <cell r="A1413" t="str">
            <v>TDRS</v>
          </cell>
          <cell r="B1413" t="str">
            <v>Residential Service</v>
          </cell>
          <cell r="C1413">
            <v>50</v>
          </cell>
          <cell r="D1413">
            <v>20</v>
          </cell>
          <cell r="E1413" t="str">
            <v>R=MS</v>
          </cell>
          <cell r="F1413">
            <v>1</v>
          </cell>
          <cell r="H1413">
            <v>240</v>
          </cell>
          <cell r="I1413">
            <v>3</v>
          </cell>
          <cell r="J1413">
            <v>2</v>
          </cell>
        </row>
        <row r="1414">
          <cell r="A1414" t="str">
            <v>TDRS</v>
          </cell>
          <cell r="B1414" t="str">
            <v>Residential Service</v>
          </cell>
          <cell r="C1414">
            <v>50</v>
          </cell>
          <cell r="D1414">
            <v>20</v>
          </cell>
          <cell r="E1414" t="str">
            <v>R=MSE</v>
          </cell>
          <cell r="F1414">
            <v>1</v>
          </cell>
          <cell r="G1414">
            <v>32874</v>
          </cell>
          <cell r="H1414">
            <v>240</v>
          </cell>
          <cell r="I1414">
            <v>3</v>
          </cell>
          <cell r="J1414">
            <v>1</v>
          </cell>
        </row>
        <row r="1415">
          <cell r="A1415" t="str">
            <v>TDRS</v>
          </cell>
          <cell r="B1415" t="str">
            <v>Residential Service</v>
          </cell>
          <cell r="C1415">
            <v>50</v>
          </cell>
          <cell r="D1415">
            <v>20</v>
          </cell>
          <cell r="E1415" t="str">
            <v>R=A1D1ND</v>
          </cell>
          <cell r="F1415">
            <v>1</v>
          </cell>
          <cell r="G1415">
            <v>37279</v>
          </cell>
          <cell r="H1415">
            <v>240</v>
          </cell>
          <cell r="I1415">
            <v>3</v>
          </cell>
          <cell r="J1415">
            <v>5</v>
          </cell>
        </row>
        <row r="1416">
          <cell r="A1416" t="str">
            <v>TDRS</v>
          </cell>
          <cell r="B1416" t="str">
            <v>Residential Service</v>
          </cell>
          <cell r="C1416">
            <v>50</v>
          </cell>
          <cell r="D1416">
            <v>20</v>
          </cell>
          <cell r="E1416" t="str">
            <v>R=J4ES</v>
          </cell>
          <cell r="F1416">
            <v>1</v>
          </cell>
          <cell r="G1416">
            <v>35431</v>
          </cell>
          <cell r="H1416">
            <v>240</v>
          </cell>
          <cell r="I1416">
            <v>3</v>
          </cell>
          <cell r="J1416">
            <v>1</v>
          </cell>
        </row>
        <row r="1417">
          <cell r="A1417" t="str">
            <v>TDRS</v>
          </cell>
          <cell r="B1417" t="str">
            <v>Residential Service</v>
          </cell>
          <cell r="C1417">
            <v>50</v>
          </cell>
          <cell r="D1417">
            <v>20</v>
          </cell>
          <cell r="E1417" t="str">
            <v>R=MSE</v>
          </cell>
          <cell r="F1417">
            <v>1</v>
          </cell>
          <cell r="G1417">
            <v>33970</v>
          </cell>
          <cell r="H1417">
            <v>240</v>
          </cell>
          <cell r="I1417">
            <v>3</v>
          </cell>
          <cell r="J1417">
            <v>1</v>
          </cell>
        </row>
        <row r="1418">
          <cell r="A1418" t="str">
            <v>TDRS</v>
          </cell>
          <cell r="B1418" t="str">
            <v>Residential Service</v>
          </cell>
          <cell r="C1418">
            <v>50</v>
          </cell>
          <cell r="D1418">
            <v>20</v>
          </cell>
          <cell r="E1418" t="str">
            <v>R=MSE</v>
          </cell>
          <cell r="F1418">
            <v>1</v>
          </cell>
          <cell r="G1418">
            <v>36560</v>
          </cell>
          <cell r="H1418">
            <v>240</v>
          </cell>
          <cell r="I1418">
            <v>3</v>
          </cell>
          <cell r="J1418">
            <v>7</v>
          </cell>
        </row>
        <row r="1419">
          <cell r="A1419" t="str">
            <v>TDRS</v>
          </cell>
          <cell r="B1419" t="str">
            <v>Residential Service</v>
          </cell>
          <cell r="C1419">
            <v>50</v>
          </cell>
          <cell r="D1419">
            <v>20</v>
          </cell>
          <cell r="E1419" t="str">
            <v>R=A1D1ND</v>
          </cell>
          <cell r="F1419">
            <v>1</v>
          </cell>
          <cell r="G1419">
            <v>37343</v>
          </cell>
          <cell r="H1419">
            <v>240</v>
          </cell>
          <cell r="I1419">
            <v>3</v>
          </cell>
          <cell r="J1419">
            <v>3</v>
          </cell>
        </row>
        <row r="1420">
          <cell r="A1420" t="str">
            <v>TDRS</v>
          </cell>
          <cell r="B1420" t="str">
            <v>Residential Service</v>
          </cell>
          <cell r="C1420">
            <v>50</v>
          </cell>
          <cell r="D1420">
            <v>20</v>
          </cell>
          <cell r="E1420" t="str">
            <v>R=ALF</v>
          </cell>
          <cell r="F1420">
            <v>1</v>
          </cell>
          <cell r="G1420">
            <v>40002</v>
          </cell>
          <cell r="H1420">
            <v>240</v>
          </cell>
          <cell r="I1420">
            <v>3</v>
          </cell>
          <cell r="J1420">
            <v>13</v>
          </cell>
        </row>
        <row r="1421">
          <cell r="A1421" t="str">
            <v>TDRS</v>
          </cell>
          <cell r="B1421" t="str">
            <v>Residential Service</v>
          </cell>
          <cell r="C1421">
            <v>50</v>
          </cell>
          <cell r="D1421">
            <v>20</v>
          </cell>
          <cell r="E1421" t="str">
            <v>R=J4S</v>
          </cell>
          <cell r="F1421">
            <v>1</v>
          </cell>
          <cell r="H1421">
            <v>240</v>
          </cell>
          <cell r="I1421">
            <v>3</v>
          </cell>
          <cell r="J1421">
            <v>1</v>
          </cell>
        </row>
        <row r="1422">
          <cell r="A1422" t="str">
            <v>TDRS</v>
          </cell>
          <cell r="B1422" t="str">
            <v>Residential Service</v>
          </cell>
          <cell r="C1422">
            <v>50</v>
          </cell>
          <cell r="D1422">
            <v>20</v>
          </cell>
          <cell r="E1422" t="str">
            <v>R=MSE</v>
          </cell>
          <cell r="F1422">
            <v>1</v>
          </cell>
          <cell r="G1422">
            <v>36161</v>
          </cell>
          <cell r="H1422">
            <v>240</v>
          </cell>
          <cell r="I1422">
            <v>3</v>
          </cell>
          <cell r="J1422">
            <v>2</v>
          </cell>
        </row>
        <row r="1423">
          <cell r="A1423" t="str">
            <v>TDRS</v>
          </cell>
          <cell r="B1423" t="str">
            <v>Residential Service</v>
          </cell>
          <cell r="C1423">
            <v>50</v>
          </cell>
          <cell r="D1423">
            <v>20</v>
          </cell>
          <cell r="E1423" t="str">
            <v>R=A1D1ND</v>
          </cell>
          <cell r="F1423">
            <v>1</v>
          </cell>
          <cell r="G1423">
            <v>37559</v>
          </cell>
          <cell r="H1423">
            <v>240</v>
          </cell>
          <cell r="I1423">
            <v>3</v>
          </cell>
          <cell r="J1423">
            <v>11</v>
          </cell>
        </row>
        <row r="1424">
          <cell r="A1424" t="str">
            <v>TDRS</v>
          </cell>
          <cell r="B1424" t="str">
            <v>Residential Service</v>
          </cell>
          <cell r="C1424">
            <v>50</v>
          </cell>
          <cell r="D1424">
            <v>20</v>
          </cell>
          <cell r="E1424" t="str">
            <v>R=MSE</v>
          </cell>
          <cell r="F1424">
            <v>1</v>
          </cell>
          <cell r="G1424">
            <v>36655</v>
          </cell>
          <cell r="H1424">
            <v>240</v>
          </cell>
          <cell r="I1424">
            <v>3</v>
          </cell>
          <cell r="J1424">
            <v>13</v>
          </cell>
        </row>
        <row r="1425">
          <cell r="A1425" t="str">
            <v>TDRS</v>
          </cell>
          <cell r="B1425" t="str">
            <v>Residential Service</v>
          </cell>
          <cell r="C1425">
            <v>50</v>
          </cell>
          <cell r="D1425">
            <v>20</v>
          </cell>
          <cell r="E1425" t="str">
            <v>R=A1D1ND</v>
          </cell>
          <cell r="F1425">
            <v>1</v>
          </cell>
          <cell r="G1425">
            <v>37279</v>
          </cell>
          <cell r="H1425">
            <v>240</v>
          </cell>
          <cell r="I1425">
            <v>3</v>
          </cell>
          <cell r="J1425">
            <v>1</v>
          </cell>
        </row>
        <row r="1426">
          <cell r="A1426" t="str">
            <v>TDRS</v>
          </cell>
          <cell r="B1426" t="str">
            <v>Residential Service</v>
          </cell>
          <cell r="C1426">
            <v>50</v>
          </cell>
          <cell r="D1426">
            <v>20</v>
          </cell>
          <cell r="E1426" t="str">
            <v>R=AL-ALT</v>
          </cell>
          <cell r="F1426">
            <v>1</v>
          </cell>
          <cell r="G1426">
            <v>37694</v>
          </cell>
          <cell r="H1426">
            <v>240</v>
          </cell>
          <cell r="I1426">
            <v>3</v>
          </cell>
          <cell r="J1426">
            <v>21</v>
          </cell>
        </row>
        <row r="1427">
          <cell r="A1427" t="str">
            <v>TDRS</v>
          </cell>
          <cell r="B1427" t="str">
            <v>Residential Service</v>
          </cell>
          <cell r="C1427">
            <v>50</v>
          </cell>
          <cell r="D1427">
            <v>20</v>
          </cell>
          <cell r="E1427" t="str">
            <v>R=MSE</v>
          </cell>
          <cell r="F1427">
            <v>1</v>
          </cell>
          <cell r="G1427">
            <v>36404</v>
          </cell>
          <cell r="H1427">
            <v>240</v>
          </cell>
          <cell r="I1427">
            <v>3</v>
          </cell>
          <cell r="J1427">
            <v>1</v>
          </cell>
        </row>
        <row r="1428">
          <cell r="A1428" t="str">
            <v>TDRS</v>
          </cell>
          <cell r="B1428" t="str">
            <v>Residential Service</v>
          </cell>
          <cell r="C1428">
            <v>50</v>
          </cell>
          <cell r="D1428">
            <v>20</v>
          </cell>
          <cell r="E1428" t="str">
            <v>R=A1D1ND</v>
          </cell>
          <cell r="F1428">
            <v>1</v>
          </cell>
          <cell r="G1428">
            <v>37174</v>
          </cell>
          <cell r="H1428">
            <v>240</v>
          </cell>
          <cell r="I1428">
            <v>3</v>
          </cell>
          <cell r="J1428">
            <v>1</v>
          </cell>
        </row>
        <row r="1429">
          <cell r="A1429" t="str">
            <v>TDRS</v>
          </cell>
          <cell r="B1429" t="str">
            <v>Residential Service</v>
          </cell>
          <cell r="C1429">
            <v>50</v>
          </cell>
          <cell r="D1429">
            <v>20</v>
          </cell>
          <cell r="E1429" t="str">
            <v>R=A1D1ND</v>
          </cell>
          <cell r="F1429">
            <v>1</v>
          </cell>
          <cell r="G1429">
            <v>37658</v>
          </cell>
          <cell r="H1429">
            <v>240</v>
          </cell>
          <cell r="I1429">
            <v>3</v>
          </cell>
          <cell r="J1429">
            <v>17</v>
          </cell>
        </row>
        <row r="1430">
          <cell r="A1430" t="str">
            <v>TDRS</v>
          </cell>
          <cell r="B1430" t="str">
            <v>Residential Service</v>
          </cell>
          <cell r="C1430">
            <v>50</v>
          </cell>
          <cell r="D1430">
            <v>20</v>
          </cell>
          <cell r="E1430" t="str">
            <v>R=C1S</v>
          </cell>
          <cell r="F1430">
            <v>1</v>
          </cell>
          <cell r="H1430">
            <v>240</v>
          </cell>
          <cell r="I1430">
            <v>3</v>
          </cell>
          <cell r="J1430">
            <v>3</v>
          </cell>
        </row>
        <row r="1431">
          <cell r="A1431" t="str">
            <v>TDRS</v>
          </cell>
          <cell r="B1431" t="str">
            <v>Residential Service</v>
          </cell>
          <cell r="C1431">
            <v>50</v>
          </cell>
          <cell r="D1431">
            <v>20</v>
          </cell>
          <cell r="E1431" t="str">
            <v>R=C1S</v>
          </cell>
          <cell r="F1431">
            <v>1</v>
          </cell>
          <cell r="G1431">
            <v>37951</v>
          </cell>
          <cell r="H1431">
            <v>240</v>
          </cell>
          <cell r="I1431">
            <v>3</v>
          </cell>
          <cell r="J1431">
            <v>47</v>
          </cell>
        </row>
        <row r="1432">
          <cell r="A1432" t="str">
            <v>TDRS</v>
          </cell>
          <cell r="B1432" t="str">
            <v>Residential Service</v>
          </cell>
          <cell r="C1432">
            <v>50</v>
          </cell>
          <cell r="D1432">
            <v>20</v>
          </cell>
          <cell r="E1432" t="str">
            <v>R=A1D1ND</v>
          </cell>
          <cell r="F1432">
            <v>1</v>
          </cell>
          <cell r="G1432">
            <v>37139</v>
          </cell>
          <cell r="H1432">
            <v>240</v>
          </cell>
          <cell r="I1432">
            <v>3</v>
          </cell>
          <cell r="J1432">
            <v>4</v>
          </cell>
        </row>
        <row r="1433">
          <cell r="A1433" t="str">
            <v>TDRS</v>
          </cell>
          <cell r="B1433" t="str">
            <v>Residential Service</v>
          </cell>
          <cell r="C1433">
            <v>50</v>
          </cell>
          <cell r="D1433">
            <v>20</v>
          </cell>
          <cell r="E1433" t="str">
            <v>R=ALF</v>
          </cell>
          <cell r="F1433">
            <v>1</v>
          </cell>
          <cell r="G1433">
            <v>39113</v>
          </cell>
          <cell r="H1433">
            <v>240</v>
          </cell>
          <cell r="I1433">
            <v>3</v>
          </cell>
          <cell r="J1433">
            <v>39</v>
          </cell>
        </row>
        <row r="1434">
          <cell r="A1434" t="str">
            <v>TDRS</v>
          </cell>
          <cell r="B1434" t="str">
            <v>Residential Service</v>
          </cell>
          <cell r="C1434">
            <v>50</v>
          </cell>
          <cell r="D1434">
            <v>20</v>
          </cell>
          <cell r="E1434" t="str">
            <v>R=ALF</v>
          </cell>
          <cell r="F1434">
            <v>1</v>
          </cell>
          <cell r="G1434">
            <v>39608</v>
          </cell>
          <cell r="H1434">
            <v>240</v>
          </cell>
          <cell r="I1434">
            <v>3</v>
          </cell>
          <cell r="J1434">
            <v>19</v>
          </cell>
        </row>
        <row r="1435">
          <cell r="A1435" t="str">
            <v>TDRS</v>
          </cell>
          <cell r="B1435" t="str">
            <v>Residential Service</v>
          </cell>
          <cell r="C1435">
            <v>50</v>
          </cell>
          <cell r="D1435">
            <v>20</v>
          </cell>
          <cell r="E1435" t="str">
            <v>R=A1D1ND</v>
          </cell>
          <cell r="F1435">
            <v>1</v>
          </cell>
          <cell r="G1435">
            <v>39282</v>
          </cell>
          <cell r="H1435">
            <v>240</v>
          </cell>
          <cell r="I1435">
            <v>3</v>
          </cell>
          <cell r="J1435">
            <v>2</v>
          </cell>
        </row>
        <row r="1436">
          <cell r="A1436" t="str">
            <v>TDRS</v>
          </cell>
          <cell r="B1436" t="str">
            <v>Residential Service</v>
          </cell>
          <cell r="C1436">
            <v>50</v>
          </cell>
          <cell r="D1436">
            <v>20</v>
          </cell>
          <cell r="E1436" t="str">
            <v>R=J3S</v>
          </cell>
          <cell r="F1436">
            <v>1</v>
          </cell>
          <cell r="H1436">
            <v>240</v>
          </cell>
          <cell r="I1436">
            <v>3</v>
          </cell>
          <cell r="J1436">
            <v>1</v>
          </cell>
        </row>
        <row r="1437">
          <cell r="A1437" t="str">
            <v>TDRS</v>
          </cell>
          <cell r="B1437" t="str">
            <v>Residential Service</v>
          </cell>
          <cell r="C1437">
            <v>50</v>
          </cell>
          <cell r="D1437">
            <v>20</v>
          </cell>
          <cell r="E1437" t="str">
            <v>R=MS</v>
          </cell>
          <cell r="F1437">
            <v>1</v>
          </cell>
          <cell r="H1437">
            <v>240</v>
          </cell>
          <cell r="I1437">
            <v>3</v>
          </cell>
          <cell r="J1437">
            <v>4</v>
          </cell>
        </row>
        <row r="1438">
          <cell r="A1438" t="str">
            <v>TDRS</v>
          </cell>
          <cell r="B1438" t="str">
            <v>Residential Service</v>
          </cell>
          <cell r="C1438">
            <v>50</v>
          </cell>
          <cell r="D1438">
            <v>20</v>
          </cell>
          <cell r="E1438" t="str">
            <v>R=IM70S</v>
          </cell>
          <cell r="F1438">
            <v>1</v>
          </cell>
          <cell r="H1438">
            <v>240</v>
          </cell>
          <cell r="I1438">
            <v>3</v>
          </cell>
          <cell r="J1438">
            <v>3</v>
          </cell>
        </row>
        <row r="1439">
          <cell r="A1439" t="str">
            <v>TDRS</v>
          </cell>
          <cell r="B1439" t="str">
            <v>Residential Service</v>
          </cell>
          <cell r="C1439">
            <v>50</v>
          </cell>
          <cell r="D1439">
            <v>20</v>
          </cell>
          <cell r="E1439" t="str">
            <v>R=J4ES</v>
          </cell>
          <cell r="F1439">
            <v>1</v>
          </cell>
          <cell r="G1439">
            <v>36161</v>
          </cell>
          <cell r="H1439">
            <v>240</v>
          </cell>
          <cell r="I1439">
            <v>3</v>
          </cell>
          <cell r="J1439">
            <v>2</v>
          </cell>
        </row>
        <row r="1440">
          <cell r="A1440" t="str">
            <v>TDRS</v>
          </cell>
          <cell r="B1440" t="str">
            <v>Residential Service</v>
          </cell>
          <cell r="C1440">
            <v>50</v>
          </cell>
          <cell r="D1440">
            <v>20</v>
          </cell>
          <cell r="E1440" t="str">
            <v>R=A1D1ND</v>
          </cell>
          <cell r="F1440">
            <v>1</v>
          </cell>
          <cell r="G1440">
            <v>37343</v>
          </cell>
          <cell r="H1440">
            <v>240</v>
          </cell>
          <cell r="I1440">
            <v>3</v>
          </cell>
          <cell r="J1440">
            <v>7</v>
          </cell>
        </row>
        <row r="1441">
          <cell r="A1441" t="str">
            <v>TDRS</v>
          </cell>
          <cell r="B1441" t="str">
            <v>Residential Service</v>
          </cell>
          <cell r="C1441">
            <v>50</v>
          </cell>
          <cell r="D1441">
            <v>20</v>
          </cell>
          <cell r="E1441" t="str">
            <v>R=C1S</v>
          </cell>
          <cell r="F1441">
            <v>1</v>
          </cell>
          <cell r="G1441">
            <v>38840</v>
          </cell>
          <cell r="H1441">
            <v>240</v>
          </cell>
          <cell r="I1441">
            <v>3</v>
          </cell>
          <cell r="J1441">
            <v>48</v>
          </cell>
        </row>
        <row r="1442">
          <cell r="A1442" t="str">
            <v>TDRS</v>
          </cell>
          <cell r="B1442" t="str">
            <v>Residential Service</v>
          </cell>
          <cell r="C1442">
            <v>50</v>
          </cell>
          <cell r="D1442">
            <v>20</v>
          </cell>
          <cell r="E1442" t="str">
            <v>R=J4ES</v>
          </cell>
          <cell r="F1442">
            <v>1</v>
          </cell>
          <cell r="H1442">
            <v>240</v>
          </cell>
          <cell r="I1442">
            <v>3</v>
          </cell>
          <cell r="J1442">
            <v>1</v>
          </cell>
        </row>
        <row r="1443">
          <cell r="A1443" t="str">
            <v>TDRS</v>
          </cell>
          <cell r="B1443" t="str">
            <v>Residential Service</v>
          </cell>
          <cell r="C1443">
            <v>50</v>
          </cell>
          <cell r="D1443">
            <v>20</v>
          </cell>
          <cell r="E1443" t="str">
            <v>R=MSE</v>
          </cell>
          <cell r="F1443">
            <v>1</v>
          </cell>
          <cell r="G1443">
            <v>36411</v>
          </cell>
          <cell r="H1443">
            <v>240</v>
          </cell>
          <cell r="I1443">
            <v>3</v>
          </cell>
          <cell r="J1443">
            <v>3</v>
          </cell>
        </row>
        <row r="1444">
          <cell r="A1444" t="str">
            <v>TDRS</v>
          </cell>
          <cell r="B1444" t="str">
            <v>Residential Service</v>
          </cell>
          <cell r="C1444">
            <v>50</v>
          </cell>
          <cell r="D1444">
            <v>20</v>
          </cell>
          <cell r="E1444" t="str">
            <v>R=MSE</v>
          </cell>
          <cell r="F1444">
            <v>1</v>
          </cell>
          <cell r="G1444">
            <v>36466</v>
          </cell>
          <cell r="H1444">
            <v>240</v>
          </cell>
          <cell r="I1444">
            <v>3</v>
          </cell>
          <cell r="J1444">
            <v>2</v>
          </cell>
        </row>
        <row r="1445">
          <cell r="A1445" t="str">
            <v>TDRS</v>
          </cell>
          <cell r="B1445" t="str">
            <v>Residential Service</v>
          </cell>
          <cell r="C1445">
            <v>50</v>
          </cell>
          <cell r="D1445">
            <v>20</v>
          </cell>
          <cell r="E1445" t="str">
            <v>R=ALF</v>
          </cell>
          <cell r="F1445">
            <v>1</v>
          </cell>
          <cell r="G1445">
            <v>38995</v>
          </cell>
          <cell r="H1445">
            <v>240</v>
          </cell>
          <cell r="I1445">
            <v>3</v>
          </cell>
          <cell r="J1445">
            <v>41</v>
          </cell>
        </row>
        <row r="1446">
          <cell r="A1446" t="str">
            <v>TDRS</v>
          </cell>
          <cell r="B1446" t="str">
            <v>Residential Service</v>
          </cell>
          <cell r="C1446">
            <v>50</v>
          </cell>
          <cell r="D1446">
            <v>20</v>
          </cell>
          <cell r="E1446" t="str">
            <v>R=C1S</v>
          </cell>
          <cell r="F1446">
            <v>1</v>
          </cell>
          <cell r="G1446">
            <v>38532</v>
          </cell>
          <cell r="H1446">
            <v>240</v>
          </cell>
          <cell r="I1446">
            <v>3</v>
          </cell>
          <cell r="J1446">
            <v>44</v>
          </cell>
        </row>
        <row r="1447">
          <cell r="A1447" t="str">
            <v>TDRS</v>
          </cell>
          <cell r="B1447" t="str">
            <v>Residential Service</v>
          </cell>
          <cell r="C1447">
            <v>50</v>
          </cell>
          <cell r="D1447">
            <v>20</v>
          </cell>
          <cell r="E1447" t="str">
            <v>R=J4ES</v>
          </cell>
          <cell r="F1447">
            <v>1</v>
          </cell>
          <cell r="H1447">
            <v>240</v>
          </cell>
          <cell r="I1447">
            <v>3</v>
          </cell>
          <cell r="J1447">
            <v>2</v>
          </cell>
        </row>
        <row r="1448">
          <cell r="A1448" t="str">
            <v>TDRS</v>
          </cell>
          <cell r="B1448" t="str">
            <v>Residential Service</v>
          </cell>
          <cell r="C1448">
            <v>50</v>
          </cell>
          <cell r="D1448">
            <v>20</v>
          </cell>
          <cell r="E1448" t="str">
            <v>R=AL-ALT</v>
          </cell>
          <cell r="F1448">
            <v>1</v>
          </cell>
          <cell r="G1448">
            <v>37812</v>
          </cell>
          <cell r="H1448">
            <v>240</v>
          </cell>
          <cell r="I1448">
            <v>3</v>
          </cell>
          <cell r="J1448">
            <v>16</v>
          </cell>
        </row>
        <row r="1449">
          <cell r="A1449" t="str">
            <v>TDRS</v>
          </cell>
          <cell r="B1449" t="str">
            <v>Residential Service</v>
          </cell>
          <cell r="C1449">
            <v>50</v>
          </cell>
          <cell r="D1449">
            <v>20</v>
          </cell>
          <cell r="E1449" t="str">
            <v>R=A1D1</v>
          </cell>
          <cell r="F1449">
            <v>1</v>
          </cell>
          <cell r="G1449">
            <v>37139</v>
          </cell>
          <cell r="H1449">
            <v>240</v>
          </cell>
          <cell r="I1449">
            <v>3</v>
          </cell>
          <cell r="J1449">
            <v>1</v>
          </cell>
        </row>
        <row r="1450">
          <cell r="A1450" t="str">
            <v>TDRS</v>
          </cell>
          <cell r="B1450" t="str">
            <v>Residential Service</v>
          </cell>
          <cell r="C1450">
            <v>50</v>
          </cell>
          <cell r="D1450">
            <v>20</v>
          </cell>
          <cell r="E1450" t="str">
            <v>R=MSE</v>
          </cell>
          <cell r="F1450">
            <v>1</v>
          </cell>
          <cell r="H1450">
            <v>240</v>
          </cell>
          <cell r="I1450">
            <v>3</v>
          </cell>
          <cell r="J1450">
            <v>3</v>
          </cell>
        </row>
        <row r="1451">
          <cell r="A1451" t="str">
            <v>TDRS</v>
          </cell>
          <cell r="B1451" t="str">
            <v>Residential Service</v>
          </cell>
          <cell r="C1451">
            <v>50</v>
          </cell>
          <cell r="D1451">
            <v>20</v>
          </cell>
          <cell r="E1451" t="str">
            <v>R=MSE</v>
          </cell>
          <cell r="F1451">
            <v>1</v>
          </cell>
          <cell r="H1451">
            <v>240</v>
          </cell>
          <cell r="I1451">
            <v>3</v>
          </cell>
          <cell r="J1451">
            <v>6</v>
          </cell>
        </row>
        <row r="1452">
          <cell r="A1452" t="str">
            <v>TDRS</v>
          </cell>
          <cell r="B1452" t="str">
            <v>Residential Service</v>
          </cell>
          <cell r="C1452">
            <v>50</v>
          </cell>
          <cell r="D1452">
            <v>20</v>
          </cell>
          <cell r="E1452" t="str">
            <v>R=TMS2S</v>
          </cell>
          <cell r="F1452">
            <v>1</v>
          </cell>
          <cell r="H1452">
            <v>240</v>
          </cell>
          <cell r="I1452">
            <v>3</v>
          </cell>
          <cell r="J1452">
            <v>2</v>
          </cell>
        </row>
        <row r="1453">
          <cell r="A1453" t="str">
            <v>TDRS</v>
          </cell>
          <cell r="B1453" t="str">
            <v>Residential Service</v>
          </cell>
          <cell r="C1453">
            <v>50</v>
          </cell>
          <cell r="D1453">
            <v>20</v>
          </cell>
          <cell r="E1453" t="str">
            <v>R=A1D1ND</v>
          </cell>
          <cell r="F1453">
            <v>1</v>
          </cell>
          <cell r="G1453">
            <v>37384</v>
          </cell>
          <cell r="H1453">
            <v>999</v>
          </cell>
          <cell r="I1453">
            <v>3</v>
          </cell>
          <cell r="J1453">
            <v>3</v>
          </cell>
        </row>
        <row r="1454">
          <cell r="A1454" t="str">
            <v>TDRS</v>
          </cell>
          <cell r="B1454" t="str">
            <v>Residential Service</v>
          </cell>
          <cell r="C1454">
            <v>50</v>
          </cell>
          <cell r="D1454">
            <v>20</v>
          </cell>
          <cell r="E1454" t="str">
            <v>R=A1D1ND</v>
          </cell>
          <cell r="F1454">
            <v>1</v>
          </cell>
          <cell r="G1454">
            <v>37482</v>
          </cell>
          <cell r="H1454">
            <v>240</v>
          </cell>
          <cell r="I1454">
            <v>3</v>
          </cell>
          <cell r="J1454">
            <v>6</v>
          </cell>
        </row>
        <row r="1455">
          <cell r="A1455" t="str">
            <v>TDRS</v>
          </cell>
          <cell r="B1455" t="str">
            <v>Residential Service</v>
          </cell>
          <cell r="D1455">
            <v>20</v>
          </cell>
          <cell r="E1455" t="str">
            <v>R=AB1</v>
          </cell>
          <cell r="F1455">
            <v>1</v>
          </cell>
          <cell r="G1455">
            <v>36161</v>
          </cell>
          <cell r="H1455">
            <v>240</v>
          </cell>
          <cell r="I1455">
            <v>3</v>
          </cell>
          <cell r="J1455">
            <v>1</v>
          </cell>
        </row>
        <row r="1456">
          <cell r="J1456">
            <v>187891</v>
          </cell>
        </row>
        <row r="1458">
          <cell r="A1458" t="str">
            <v>TDRS</v>
          </cell>
          <cell r="B1458" t="str">
            <v>Residential Service</v>
          </cell>
          <cell r="C1458">
            <v>2.5</v>
          </cell>
          <cell r="D1458">
            <v>20</v>
          </cell>
          <cell r="E1458" t="str">
            <v>R=A1D</v>
          </cell>
          <cell r="F1458">
            <v>3</v>
          </cell>
          <cell r="G1458">
            <v>38446</v>
          </cell>
          <cell r="H1458">
            <v>999</v>
          </cell>
          <cell r="I1458">
            <v>4</v>
          </cell>
          <cell r="J1458">
            <v>1</v>
          </cell>
        </row>
        <row r="1459">
          <cell r="A1459" t="str">
            <v>TDRS</v>
          </cell>
          <cell r="B1459" t="str">
            <v>Residential Service</v>
          </cell>
          <cell r="C1459">
            <v>2.5</v>
          </cell>
          <cell r="D1459">
            <v>20</v>
          </cell>
          <cell r="E1459" t="str">
            <v>R=K6WA</v>
          </cell>
          <cell r="F1459">
            <v>3</v>
          </cell>
          <cell r="H1459">
            <v>240</v>
          </cell>
          <cell r="I1459">
            <v>4</v>
          </cell>
          <cell r="J1459">
            <v>1</v>
          </cell>
        </row>
        <row r="1460">
          <cell r="A1460" t="str">
            <v>TDRS</v>
          </cell>
          <cell r="B1460" t="str">
            <v>Residential Service</v>
          </cell>
          <cell r="C1460">
            <v>2.5</v>
          </cell>
          <cell r="D1460">
            <v>20</v>
          </cell>
          <cell r="E1460" t="str">
            <v>R=A1D</v>
          </cell>
          <cell r="F1460">
            <v>3</v>
          </cell>
          <cell r="H1460">
            <v>240</v>
          </cell>
          <cell r="I1460">
            <v>4</v>
          </cell>
          <cell r="J1460">
            <v>1</v>
          </cell>
        </row>
        <row r="1461">
          <cell r="A1461" t="str">
            <v>TDRS</v>
          </cell>
          <cell r="B1461" t="str">
            <v>Residential Service</v>
          </cell>
          <cell r="C1461">
            <v>2.5</v>
          </cell>
          <cell r="D1461">
            <v>20</v>
          </cell>
          <cell r="E1461" t="str">
            <v>R=A1D</v>
          </cell>
          <cell r="F1461">
            <v>3</v>
          </cell>
          <cell r="H1461">
            <v>999</v>
          </cell>
          <cell r="I1461">
            <v>4</v>
          </cell>
          <cell r="J1461">
            <v>1</v>
          </cell>
        </row>
        <row r="1462">
          <cell r="A1462" t="str">
            <v>TDRS</v>
          </cell>
          <cell r="B1462" t="str">
            <v>Residential Service</v>
          </cell>
          <cell r="C1462">
            <v>2.5</v>
          </cell>
          <cell r="D1462">
            <v>20</v>
          </cell>
          <cell r="E1462" t="str">
            <v>R=A1D</v>
          </cell>
          <cell r="F1462">
            <v>3</v>
          </cell>
          <cell r="G1462">
            <v>39650</v>
          </cell>
          <cell r="H1462">
            <v>999</v>
          </cell>
          <cell r="I1462">
            <v>3</v>
          </cell>
          <cell r="J1462">
            <v>1</v>
          </cell>
        </row>
        <row r="1463">
          <cell r="A1463" t="str">
            <v>TDRS</v>
          </cell>
          <cell r="B1463" t="str">
            <v>Residential Service</v>
          </cell>
          <cell r="C1463">
            <v>2.5</v>
          </cell>
          <cell r="D1463">
            <v>20</v>
          </cell>
          <cell r="E1463" t="str">
            <v>R=A1TL</v>
          </cell>
          <cell r="F1463">
            <v>3</v>
          </cell>
          <cell r="G1463">
            <v>36558</v>
          </cell>
          <cell r="H1463">
            <v>999</v>
          </cell>
          <cell r="I1463">
            <v>4</v>
          </cell>
          <cell r="J1463">
            <v>1</v>
          </cell>
        </row>
        <row r="1464">
          <cell r="A1464" t="str">
            <v>TDRS</v>
          </cell>
          <cell r="B1464" t="str">
            <v>Residential Service</v>
          </cell>
          <cell r="C1464">
            <v>2.5</v>
          </cell>
          <cell r="D1464">
            <v>20</v>
          </cell>
          <cell r="E1464" t="str">
            <v>R=A1DND</v>
          </cell>
          <cell r="F1464">
            <v>3</v>
          </cell>
          <cell r="H1464">
            <v>999</v>
          </cell>
          <cell r="I1464">
            <v>4</v>
          </cell>
          <cell r="J1464">
            <v>1</v>
          </cell>
        </row>
        <row r="1465">
          <cell r="A1465" t="str">
            <v>TDRS</v>
          </cell>
          <cell r="B1465" t="str">
            <v>Residential Service</v>
          </cell>
          <cell r="C1465">
            <v>2.5</v>
          </cell>
          <cell r="D1465">
            <v>20</v>
          </cell>
          <cell r="E1465" t="str">
            <v>R=A1DND</v>
          </cell>
          <cell r="F1465">
            <v>3</v>
          </cell>
          <cell r="G1465">
            <v>37512</v>
          </cell>
          <cell r="H1465">
            <v>999</v>
          </cell>
          <cell r="I1465">
            <v>4</v>
          </cell>
          <cell r="J1465">
            <v>1</v>
          </cell>
        </row>
        <row r="1466">
          <cell r="A1466" t="str">
            <v>TDRS</v>
          </cell>
          <cell r="B1466" t="str">
            <v>Residential Service</v>
          </cell>
          <cell r="C1466">
            <v>2.5</v>
          </cell>
          <cell r="D1466">
            <v>20</v>
          </cell>
          <cell r="E1466" t="str">
            <v>R=A1TL</v>
          </cell>
          <cell r="F1466">
            <v>3</v>
          </cell>
          <cell r="G1466">
            <v>36579</v>
          </cell>
          <cell r="H1466">
            <v>999</v>
          </cell>
          <cell r="I1466">
            <v>3</v>
          </cell>
          <cell r="J1466">
            <v>1</v>
          </cell>
        </row>
        <row r="1467">
          <cell r="A1467" t="str">
            <v>TDRS</v>
          </cell>
          <cell r="B1467" t="str">
            <v>Residential Service</v>
          </cell>
          <cell r="C1467">
            <v>2.5</v>
          </cell>
          <cell r="D1467">
            <v>20</v>
          </cell>
          <cell r="E1467" t="str">
            <v>R=A1D</v>
          </cell>
          <cell r="F1467">
            <v>3</v>
          </cell>
          <cell r="G1467">
            <v>36454</v>
          </cell>
          <cell r="H1467">
            <v>999</v>
          </cell>
          <cell r="I1467">
            <v>4</v>
          </cell>
          <cell r="J1467">
            <v>1</v>
          </cell>
        </row>
        <row r="1468">
          <cell r="A1468" t="str">
            <v>TDRS</v>
          </cell>
          <cell r="B1468" t="str">
            <v>Residential Service</v>
          </cell>
          <cell r="C1468">
            <v>2.5</v>
          </cell>
          <cell r="D1468">
            <v>20</v>
          </cell>
          <cell r="E1468" t="str">
            <v>R=A1DND</v>
          </cell>
          <cell r="F1468">
            <v>3</v>
          </cell>
          <cell r="G1468">
            <v>39707</v>
          </cell>
          <cell r="H1468">
            <v>999</v>
          </cell>
          <cell r="I1468">
            <v>4</v>
          </cell>
          <cell r="J1468">
            <v>3</v>
          </cell>
        </row>
        <row r="1469">
          <cell r="A1469" t="str">
            <v>TDRS</v>
          </cell>
          <cell r="B1469" t="str">
            <v>Residential Service</v>
          </cell>
          <cell r="C1469">
            <v>2.5</v>
          </cell>
          <cell r="D1469">
            <v>20</v>
          </cell>
          <cell r="E1469" t="str">
            <v>R=DXS2</v>
          </cell>
          <cell r="F1469">
            <v>3</v>
          </cell>
          <cell r="H1469">
            <v>277</v>
          </cell>
          <cell r="I1469">
            <v>4</v>
          </cell>
          <cell r="J1469">
            <v>1</v>
          </cell>
        </row>
        <row r="1470">
          <cell r="A1470" t="str">
            <v>TDRS</v>
          </cell>
          <cell r="B1470" t="str">
            <v>Residential Service</v>
          </cell>
          <cell r="C1470">
            <v>2.5</v>
          </cell>
          <cell r="D1470">
            <v>20</v>
          </cell>
          <cell r="E1470" t="str">
            <v>R=A1D</v>
          </cell>
          <cell r="F1470">
            <v>3</v>
          </cell>
          <cell r="G1470">
            <v>37811</v>
          </cell>
          <cell r="H1470">
            <v>999</v>
          </cell>
          <cell r="I1470">
            <v>4</v>
          </cell>
          <cell r="J1470">
            <v>1</v>
          </cell>
        </row>
        <row r="1471">
          <cell r="A1471" t="str">
            <v>TDRS</v>
          </cell>
          <cell r="B1471" t="str">
            <v>Residential Service</v>
          </cell>
          <cell r="C1471">
            <v>2.5</v>
          </cell>
          <cell r="D1471">
            <v>20</v>
          </cell>
          <cell r="E1471" t="str">
            <v>R=A1D</v>
          </cell>
          <cell r="F1471">
            <v>3</v>
          </cell>
          <cell r="H1471">
            <v>999</v>
          </cell>
          <cell r="I1471">
            <v>4</v>
          </cell>
          <cell r="J1471">
            <v>2</v>
          </cell>
        </row>
        <row r="1472">
          <cell r="A1472" t="str">
            <v>TDRS</v>
          </cell>
          <cell r="B1472" t="str">
            <v>Residential Service</v>
          </cell>
          <cell r="C1472">
            <v>2.5</v>
          </cell>
          <cell r="D1472">
            <v>20</v>
          </cell>
          <cell r="E1472" t="str">
            <v>R=A1D</v>
          </cell>
          <cell r="F1472">
            <v>3</v>
          </cell>
          <cell r="G1472">
            <v>39666</v>
          </cell>
          <cell r="H1472">
            <v>999</v>
          </cell>
          <cell r="I1472">
            <v>4</v>
          </cell>
          <cell r="J1472">
            <v>1</v>
          </cell>
        </row>
        <row r="1473">
          <cell r="A1473" t="str">
            <v>TDRS</v>
          </cell>
          <cell r="B1473" t="str">
            <v>Residential Service</v>
          </cell>
          <cell r="C1473">
            <v>2.5</v>
          </cell>
          <cell r="D1473">
            <v>20</v>
          </cell>
          <cell r="E1473" t="str">
            <v>R=A1R</v>
          </cell>
          <cell r="F1473">
            <v>3</v>
          </cell>
          <cell r="G1473">
            <v>39246</v>
          </cell>
          <cell r="H1473">
            <v>999</v>
          </cell>
          <cell r="I1473">
            <v>4</v>
          </cell>
          <cell r="J1473">
            <v>1</v>
          </cell>
        </row>
        <row r="1474">
          <cell r="A1474" t="str">
            <v>TDRS</v>
          </cell>
          <cell r="B1474" t="str">
            <v>Residential Service</v>
          </cell>
          <cell r="C1474">
            <v>2.5</v>
          </cell>
          <cell r="D1474">
            <v>20</v>
          </cell>
          <cell r="E1474" t="str">
            <v>R=PWA</v>
          </cell>
          <cell r="F1474">
            <v>3</v>
          </cell>
          <cell r="H1474">
            <v>240</v>
          </cell>
          <cell r="I1474">
            <v>4</v>
          </cell>
          <cell r="J1474">
            <v>5</v>
          </cell>
        </row>
        <row r="1475">
          <cell r="A1475" t="str">
            <v>TDRS</v>
          </cell>
          <cell r="B1475" t="str">
            <v>Residential Service</v>
          </cell>
          <cell r="C1475">
            <v>2.5</v>
          </cell>
          <cell r="D1475">
            <v>20</v>
          </cell>
          <cell r="E1475" t="str">
            <v>R=A1D</v>
          </cell>
          <cell r="F1475">
            <v>3</v>
          </cell>
          <cell r="G1475">
            <v>36525</v>
          </cell>
          <cell r="H1475">
            <v>999</v>
          </cell>
          <cell r="I1475">
            <v>4</v>
          </cell>
          <cell r="J1475">
            <v>1</v>
          </cell>
        </row>
        <row r="1476">
          <cell r="A1476" t="str">
            <v>TDRS</v>
          </cell>
          <cell r="B1476" t="str">
            <v>Residential Service</v>
          </cell>
          <cell r="C1476">
            <v>15</v>
          </cell>
          <cell r="D1476">
            <v>20</v>
          </cell>
          <cell r="E1476" t="str">
            <v>R=LC2P</v>
          </cell>
          <cell r="F1476">
            <v>3</v>
          </cell>
          <cell r="H1476">
            <v>240</v>
          </cell>
          <cell r="I1476">
            <v>4</v>
          </cell>
          <cell r="J1476">
            <v>1</v>
          </cell>
        </row>
        <row r="1477">
          <cell r="A1477" t="str">
            <v>TDRS</v>
          </cell>
          <cell r="B1477" t="str">
            <v>Residential Service</v>
          </cell>
          <cell r="C1477">
            <v>15</v>
          </cell>
          <cell r="D1477">
            <v>20</v>
          </cell>
          <cell r="E1477" t="str">
            <v>R=P20S</v>
          </cell>
          <cell r="F1477">
            <v>3</v>
          </cell>
          <cell r="H1477">
            <v>0</v>
          </cell>
          <cell r="I1477">
            <v>0</v>
          </cell>
          <cell r="J1477">
            <v>1</v>
          </cell>
        </row>
        <row r="1478">
          <cell r="A1478" t="str">
            <v>TDRS</v>
          </cell>
          <cell r="B1478" t="str">
            <v>Residential Service</v>
          </cell>
          <cell r="C1478">
            <v>15</v>
          </cell>
          <cell r="D1478">
            <v>20</v>
          </cell>
          <cell r="E1478" t="str">
            <v>R=MG2P</v>
          </cell>
          <cell r="F1478">
            <v>3</v>
          </cell>
          <cell r="H1478">
            <v>240</v>
          </cell>
          <cell r="I1478">
            <v>4</v>
          </cell>
          <cell r="J1478">
            <v>1</v>
          </cell>
        </row>
        <row r="1479">
          <cell r="A1479" t="str">
            <v>TDRS</v>
          </cell>
          <cell r="B1479" t="str">
            <v>Residential Service</v>
          </cell>
          <cell r="C1479">
            <v>15</v>
          </cell>
          <cell r="D1479">
            <v>20</v>
          </cell>
          <cell r="E1479" t="str">
            <v>R=P20S</v>
          </cell>
          <cell r="F1479">
            <v>3</v>
          </cell>
          <cell r="H1479">
            <v>240</v>
          </cell>
          <cell r="I1479">
            <v>4</v>
          </cell>
          <cell r="J1479">
            <v>14</v>
          </cell>
        </row>
        <row r="1480">
          <cell r="A1480" t="str">
            <v>TDRS</v>
          </cell>
          <cell r="B1480" t="str">
            <v>Residential Service</v>
          </cell>
          <cell r="C1480">
            <v>15</v>
          </cell>
          <cell r="D1480">
            <v>20</v>
          </cell>
          <cell r="E1480" t="str">
            <v>R=S6S</v>
          </cell>
          <cell r="F1480">
            <v>3</v>
          </cell>
          <cell r="H1480">
            <v>240</v>
          </cell>
          <cell r="I1480">
            <v>4</v>
          </cell>
          <cell r="J1480">
            <v>20</v>
          </cell>
        </row>
        <row r="1481">
          <cell r="A1481" t="str">
            <v>TDRS</v>
          </cell>
          <cell r="B1481" t="str">
            <v>Residential Service</v>
          </cell>
          <cell r="C1481">
            <v>15</v>
          </cell>
          <cell r="D1481">
            <v>20</v>
          </cell>
          <cell r="E1481" t="str">
            <v>R=MG2P</v>
          </cell>
          <cell r="F1481">
            <v>3</v>
          </cell>
          <cell r="H1481">
            <v>240</v>
          </cell>
          <cell r="I1481">
            <v>3</v>
          </cell>
          <cell r="J1481">
            <v>1</v>
          </cell>
        </row>
        <row r="1482">
          <cell r="A1482" t="str">
            <v>TDRS</v>
          </cell>
          <cell r="B1482" t="str">
            <v>Residential Service</v>
          </cell>
          <cell r="C1482">
            <v>15</v>
          </cell>
          <cell r="D1482">
            <v>20</v>
          </cell>
          <cell r="E1482" t="str">
            <v>R=SL6S</v>
          </cell>
          <cell r="F1482">
            <v>3</v>
          </cell>
          <cell r="H1482">
            <v>240</v>
          </cell>
          <cell r="I1482">
            <v>3</v>
          </cell>
          <cell r="J1482">
            <v>1</v>
          </cell>
        </row>
        <row r="1483">
          <cell r="A1483" t="str">
            <v>TDRS</v>
          </cell>
          <cell r="B1483" t="str">
            <v>Residential Service</v>
          </cell>
          <cell r="C1483">
            <v>15</v>
          </cell>
          <cell r="D1483">
            <v>20</v>
          </cell>
          <cell r="E1483" t="str">
            <v>R=S6S</v>
          </cell>
          <cell r="F1483">
            <v>3</v>
          </cell>
          <cell r="H1483">
            <v>240</v>
          </cell>
          <cell r="I1483">
            <v>4</v>
          </cell>
          <cell r="J1483">
            <v>1</v>
          </cell>
        </row>
        <row r="1484">
          <cell r="A1484" t="str">
            <v>TDRS</v>
          </cell>
          <cell r="B1484" t="str">
            <v>Residential Service</v>
          </cell>
          <cell r="C1484">
            <v>15</v>
          </cell>
          <cell r="D1484">
            <v>20</v>
          </cell>
          <cell r="E1484" t="str">
            <v>R=MR2S</v>
          </cell>
          <cell r="F1484">
            <v>3</v>
          </cell>
          <cell r="H1484">
            <v>240</v>
          </cell>
          <cell r="I1484">
            <v>4</v>
          </cell>
          <cell r="J1484">
            <v>1</v>
          </cell>
        </row>
        <row r="1485">
          <cell r="A1485" t="str">
            <v>TDRS</v>
          </cell>
          <cell r="B1485" t="str">
            <v>Residential Service</v>
          </cell>
          <cell r="C1485">
            <v>15</v>
          </cell>
          <cell r="D1485">
            <v>20</v>
          </cell>
          <cell r="E1485" t="str">
            <v>R=PWS</v>
          </cell>
          <cell r="F1485">
            <v>3</v>
          </cell>
          <cell r="H1485">
            <v>0</v>
          </cell>
          <cell r="I1485">
            <v>0</v>
          </cell>
          <cell r="J1485">
            <v>1</v>
          </cell>
        </row>
        <row r="1486">
          <cell r="A1486" t="str">
            <v>TDRS</v>
          </cell>
          <cell r="B1486" t="str">
            <v>Residential Service</v>
          </cell>
          <cell r="C1486">
            <v>15</v>
          </cell>
          <cell r="D1486">
            <v>20</v>
          </cell>
          <cell r="E1486" t="str">
            <v>R=S6S</v>
          </cell>
          <cell r="F1486">
            <v>3</v>
          </cell>
          <cell r="H1486">
            <v>240</v>
          </cell>
          <cell r="I1486">
            <v>3</v>
          </cell>
          <cell r="J1486">
            <v>1</v>
          </cell>
        </row>
        <row r="1487">
          <cell r="A1487" t="str">
            <v>TDRS</v>
          </cell>
          <cell r="B1487" t="str">
            <v>Residential Service</v>
          </cell>
          <cell r="C1487">
            <v>15</v>
          </cell>
          <cell r="D1487">
            <v>20</v>
          </cell>
          <cell r="E1487" t="str">
            <v>R=PWS</v>
          </cell>
          <cell r="F1487">
            <v>3</v>
          </cell>
          <cell r="H1487">
            <v>240</v>
          </cell>
          <cell r="I1487">
            <v>4</v>
          </cell>
          <cell r="J1487">
            <v>1</v>
          </cell>
        </row>
        <row r="1488">
          <cell r="A1488" t="str">
            <v>TDRS</v>
          </cell>
          <cell r="B1488" t="str">
            <v>Residential Service</v>
          </cell>
          <cell r="C1488">
            <v>25</v>
          </cell>
          <cell r="D1488">
            <v>20</v>
          </cell>
          <cell r="E1488" t="str">
            <v>R=SSM8A</v>
          </cell>
          <cell r="F1488">
            <v>3</v>
          </cell>
          <cell r="H1488">
            <v>240</v>
          </cell>
          <cell r="I1488">
            <v>4</v>
          </cell>
          <cell r="J1488">
            <v>1</v>
          </cell>
        </row>
        <row r="1489">
          <cell r="A1489" t="str">
            <v>TDRS</v>
          </cell>
          <cell r="B1489" t="str">
            <v>Residential Service</v>
          </cell>
          <cell r="C1489">
            <v>30</v>
          </cell>
          <cell r="D1489">
            <v>20</v>
          </cell>
          <cell r="E1489" t="str">
            <v>R=ABS7</v>
          </cell>
          <cell r="F1489">
            <v>3</v>
          </cell>
          <cell r="H1489">
            <v>240</v>
          </cell>
          <cell r="I1489">
            <v>4</v>
          </cell>
          <cell r="J1489">
            <v>1</v>
          </cell>
        </row>
        <row r="1490">
          <cell r="A1490" t="str">
            <v>TDRS</v>
          </cell>
          <cell r="B1490" t="str">
            <v>Residential Service</v>
          </cell>
          <cell r="C1490">
            <v>30</v>
          </cell>
          <cell r="D1490">
            <v>20</v>
          </cell>
          <cell r="E1490" t="str">
            <v>R=S6S</v>
          </cell>
          <cell r="F1490">
            <v>3</v>
          </cell>
          <cell r="G1490">
            <v>36404</v>
          </cell>
          <cell r="H1490">
            <v>240</v>
          </cell>
          <cell r="I1490">
            <v>4</v>
          </cell>
          <cell r="J1490">
            <v>1</v>
          </cell>
        </row>
        <row r="1491">
          <cell r="A1491" t="str">
            <v>TDRS</v>
          </cell>
          <cell r="B1491" t="str">
            <v>Residential Service</v>
          </cell>
          <cell r="C1491">
            <v>30</v>
          </cell>
          <cell r="D1491">
            <v>20</v>
          </cell>
          <cell r="E1491" t="str">
            <v>R=SL6S</v>
          </cell>
          <cell r="F1491">
            <v>3</v>
          </cell>
          <cell r="G1491">
            <v>36432</v>
          </cell>
          <cell r="H1491">
            <v>240</v>
          </cell>
          <cell r="I1491">
            <v>4</v>
          </cell>
          <cell r="J1491">
            <v>1</v>
          </cell>
        </row>
        <row r="1492">
          <cell r="A1492" t="str">
            <v>TDRS</v>
          </cell>
          <cell r="B1492" t="str">
            <v>Residential Service</v>
          </cell>
          <cell r="C1492">
            <v>30</v>
          </cell>
          <cell r="D1492">
            <v>20</v>
          </cell>
          <cell r="E1492" t="str">
            <v>R=S6S</v>
          </cell>
          <cell r="F1492">
            <v>3</v>
          </cell>
          <cell r="G1492">
            <v>36524</v>
          </cell>
          <cell r="H1492">
            <v>240</v>
          </cell>
          <cell r="I1492">
            <v>4</v>
          </cell>
          <cell r="J1492">
            <v>2</v>
          </cell>
        </row>
        <row r="1493">
          <cell r="A1493" t="str">
            <v>TDRS</v>
          </cell>
          <cell r="B1493" t="str">
            <v>Residential Service</v>
          </cell>
          <cell r="C1493">
            <v>30</v>
          </cell>
          <cell r="D1493">
            <v>20</v>
          </cell>
          <cell r="E1493" t="str">
            <v>R=ABS7</v>
          </cell>
          <cell r="F1493">
            <v>3</v>
          </cell>
          <cell r="G1493">
            <v>39246</v>
          </cell>
          <cell r="H1493">
            <v>240</v>
          </cell>
          <cell r="I1493">
            <v>4</v>
          </cell>
          <cell r="J1493">
            <v>42</v>
          </cell>
        </row>
        <row r="1494">
          <cell r="A1494" t="str">
            <v>TDRS</v>
          </cell>
          <cell r="B1494" t="str">
            <v>Residential Service</v>
          </cell>
          <cell r="C1494">
            <v>30</v>
          </cell>
          <cell r="D1494">
            <v>20</v>
          </cell>
          <cell r="E1494" t="str">
            <v>R=ABS7</v>
          </cell>
          <cell r="F1494">
            <v>3</v>
          </cell>
          <cell r="G1494">
            <v>39295</v>
          </cell>
          <cell r="H1494">
            <v>240</v>
          </cell>
          <cell r="I1494">
            <v>4</v>
          </cell>
          <cell r="J1494">
            <v>6</v>
          </cell>
        </row>
        <row r="1495">
          <cell r="A1495" t="str">
            <v>TDRS</v>
          </cell>
          <cell r="B1495" t="str">
            <v>Residential Service</v>
          </cell>
          <cell r="C1495">
            <v>30</v>
          </cell>
          <cell r="D1495">
            <v>20</v>
          </cell>
          <cell r="E1495" t="str">
            <v>R=ABS7</v>
          </cell>
          <cell r="F1495">
            <v>3</v>
          </cell>
          <cell r="H1495">
            <v>240</v>
          </cell>
          <cell r="I1495">
            <v>4</v>
          </cell>
          <cell r="J1495">
            <v>124</v>
          </cell>
        </row>
        <row r="1496">
          <cell r="A1496" t="str">
            <v>TDRS</v>
          </cell>
          <cell r="B1496" t="str">
            <v>Residential Service</v>
          </cell>
          <cell r="C1496">
            <v>30</v>
          </cell>
          <cell r="D1496">
            <v>20</v>
          </cell>
          <cell r="E1496" t="str">
            <v>R=SL6S</v>
          </cell>
          <cell r="F1496">
            <v>3</v>
          </cell>
          <cell r="G1496">
            <v>36404</v>
          </cell>
          <cell r="H1496">
            <v>240</v>
          </cell>
          <cell r="I1496">
            <v>4</v>
          </cell>
          <cell r="J1496">
            <v>1</v>
          </cell>
        </row>
        <row r="1497">
          <cell r="A1497" t="str">
            <v>TDRS</v>
          </cell>
          <cell r="B1497" t="str">
            <v>Residential Service</v>
          </cell>
          <cell r="C1497">
            <v>30</v>
          </cell>
          <cell r="D1497">
            <v>20</v>
          </cell>
          <cell r="E1497" t="str">
            <v>R=SL6S</v>
          </cell>
          <cell r="F1497">
            <v>3</v>
          </cell>
          <cell r="G1497">
            <v>35066</v>
          </cell>
          <cell r="H1497">
            <v>240</v>
          </cell>
          <cell r="I1497">
            <v>4</v>
          </cell>
          <cell r="J1497">
            <v>2</v>
          </cell>
        </row>
        <row r="1498">
          <cell r="A1498" t="str">
            <v>TDRS</v>
          </cell>
          <cell r="B1498" t="str">
            <v>Residential Service</v>
          </cell>
          <cell r="C1498">
            <v>30</v>
          </cell>
          <cell r="D1498">
            <v>20</v>
          </cell>
          <cell r="E1498" t="str">
            <v>R=SL6S</v>
          </cell>
          <cell r="F1498">
            <v>3</v>
          </cell>
          <cell r="G1498">
            <v>35797</v>
          </cell>
          <cell r="H1498">
            <v>240</v>
          </cell>
          <cell r="I1498">
            <v>4</v>
          </cell>
          <cell r="J1498">
            <v>6</v>
          </cell>
        </row>
        <row r="1499">
          <cell r="A1499" t="str">
            <v>TDRS</v>
          </cell>
          <cell r="B1499" t="str">
            <v>Residential Service</v>
          </cell>
          <cell r="C1499">
            <v>30</v>
          </cell>
          <cell r="D1499">
            <v>20</v>
          </cell>
          <cell r="E1499" t="str">
            <v>R=SL6S</v>
          </cell>
          <cell r="F1499">
            <v>3</v>
          </cell>
          <cell r="G1499">
            <v>35797</v>
          </cell>
          <cell r="H1499">
            <v>240</v>
          </cell>
          <cell r="I1499">
            <v>4</v>
          </cell>
          <cell r="J1499">
            <v>3</v>
          </cell>
        </row>
        <row r="1500">
          <cell r="A1500" t="str">
            <v>TDRS</v>
          </cell>
          <cell r="B1500" t="str">
            <v>Residential Service</v>
          </cell>
          <cell r="C1500">
            <v>30</v>
          </cell>
          <cell r="D1500">
            <v>20</v>
          </cell>
          <cell r="E1500" t="str">
            <v>R=A1D</v>
          </cell>
          <cell r="F1500">
            <v>3</v>
          </cell>
          <cell r="H1500">
            <v>240</v>
          </cell>
          <cell r="I1500">
            <v>4</v>
          </cell>
          <cell r="J1500">
            <v>1</v>
          </cell>
        </row>
        <row r="1501">
          <cell r="A1501" t="str">
            <v>TDRS</v>
          </cell>
          <cell r="B1501" t="str">
            <v>Residential Service</v>
          </cell>
          <cell r="C1501">
            <v>30</v>
          </cell>
          <cell r="D1501">
            <v>20</v>
          </cell>
          <cell r="E1501" t="str">
            <v>R=S6A</v>
          </cell>
          <cell r="F1501">
            <v>3</v>
          </cell>
          <cell r="H1501">
            <v>240</v>
          </cell>
          <cell r="I1501">
            <v>4</v>
          </cell>
          <cell r="J1501">
            <v>1</v>
          </cell>
        </row>
        <row r="1502">
          <cell r="A1502" t="str">
            <v>TDRS</v>
          </cell>
          <cell r="B1502" t="str">
            <v>Residential Service</v>
          </cell>
          <cell r="C1502">
            <v>30</v>
          </cell>
          <cell r="D1502">
            <v>20</v>
          </cell>
          <cell r="E1502" t="str">
            <v>R=A1R</v>
          </cell>
          <cell r="F1502">
            <v>3</v>
          </cell>
          <cell r="G1502">
            <v>39356</v>
          </cell>
          <cell r="H1502">
            <v>999</v>
          </cell>
          <cell r="I1502">
            <v>4</v>
          </cell>
          <cell r="J1502">
            <v>1</v>
          </cell>
        </row>
        <row r="1503">
          <cell r="A1503" t="str">
            <v>TDRS</v>
          </cell>
          <cell r="B1503" t="str">
            <v>Residential Service</v>
          </cell>
          <cell r="C1503">
            <v>30</v>
          </cell>
          <cell r="D1503">
            <v>20</v>
          </cell>
          <cell r="E1503" t="str">
            <v>R=P20S</v>
          </cell>
          <cell r="F1503">
            <v>3</v>
          </cell>
          <cell r="H1503">
            <v>240</v>
          </cell>
          <cell r="I1503">
            <v>4</v>
          </cell>
          <cell r="J1503">
            <v>5</v>
          </cell>
        </row>
        <row r="1504">
          <cell r="A1504" t="str">
            <v>TDRS</v>
          </cell>
          <cell r="B1504" t="str">
            <v>Residential Service</v>
          </cell>
          <cell r="C1504">
            <v>30</v>
          </cell>
          <cell r="D1504">
            <v>20</v>
          </cell>
          <cell r="E1504" t="str">
            <v>R=SL6S</v>
          </cell>
          <cell r="F1504">
            <v>3</v>
          </cell>
          <cell r="H1504">
            <v>240</v>
          </cell>
          <cell r="I1504">
            <v>3</v>
          </cell>
          <cell r="J1504">
            <v>3</v>
          </cell>
        </row>
        <row r="1505">
          <cell r="A1505" t="str">
            <v>TDRS</v>
          </cell>
          <cell r="B1505" t="str">
            <v>Residential Service</v>
          </cell>
          <cell r="C1505">
            <v>30</v>
          </cell>
          <cell r="D1505">
            <v>20</v>
          </cell>
          <cell r="E1505" t="str">
            <v>R=A1D</v>
          </cell>
          <cell r="F1505">
            <v>3</v>
          </cell>
          <cell r="G1505">
            <v>38602</v>
          </cell>
          <cell r="H1505">
            <v>999</v>
          </cell>
          <cell r="I1505">
            <v>4</v>
          </cell>
          <cell r="J1505">
            <v>1</v>
          </cell>
        </row>
        <row r="1506">
          <cell r="A1506" t="str">
            <v>TDRS</v>
          </cell>
          <cell r="B1506" t="str">
            <v>Residential Service</v>
          </cell>
          <cell r="C1506">
            <v>30</v>
          </cell>
          <cell r="D1506">
            <v>20</v>
          </cell>
          <cell r="E1506" t="str">
            <v>R=D5S5U</v>
          </cell>
          <cell r="F1506">
            <v>3</v>
          </cell>
          <cell r="G1506">
            <v>36525</v>
          </cell>
          <cell r="H1506">
            <v>120</v>
          </cell>
          <cell r="I1506">
            <v>3</v>
          </cell>
          <cell r="J1506">
            <v>3</v>
          </cell>
        </row>
        <row r="1507">
          <cell r="A1507" t="str">
            <v>TDRS</v>
          </cell>
          <cell r="B1507" t="str">
            <v>Residential Service</v>
          </cell>
          <cell r="C1507">
            <v>30</v>
          </cell>
          <cell r="D1507">
            <v>20</v>
          </cell>
          <cell r="E1507" t="str">
            <v>R=SL6S</v>
          </cell>
          <cell r="F1507">
            <v>3</v>
          </cell>
          <cell r="G1507">
            <v>36546</v>
          </cell>
          <cell r="H1507">
            <v>240</v>
          </cell>
          <cell r="I1507">
            <v>4</v>
          </cell>
          <cell r="J1507">
            <v>1</v>
          </cell>
        </row>
        <row r="1508">
          <cell r="A1508" t="str">
            <v>TDRS</v>
          </cell>
          <cell r="B1508" t="str">
            <v>Residential Service</v>
          </cell>
          <cell r="C1508">
            <v>30</v>
          </cell>
          <cell r="D1508">
            <v>20</v>
          </cell>
          <cell r="E1508" t="str">
            <v>R=ABS7</v>
          </cell>
          <cell r="F1508">
            <v>3</v>
          </cell>
          <cell r="G1508">
            <v>39338</v>
          </cell>
          <cell r="H1508">
            <v>240</v>
          </cell>
          <cell r="I1508">
            <v>4</v>
          </cell>
          <cell r="J1508">
            <v>1</v>
          </cell>
        </row>
        <row r="1509">
          <cell r="A1509" t="str">
            <v>TDRS</v>
          </cell>
          <cell r="B1509" t="str">
            <v>Residential Service</v>
          </cell>
          <cell r="C1509">
            <v>30</v>
          </cell>
          <cell r="D1509">
            <v>20</v>
          </cell>
          <cell r="E1509" t="str">
            <v>R=SL6S</v>
          </cell>
          <cell r="F1509">
            <v>3</v>
          </cell>
          <cell r="H1509">
            <v>240</v>
          </cell>
          <cell r="I1509">
            <v>4</v>
          </cell>
          <cell r="J1509">
            <v>154</v>
          </cell>
        </row>
        <row r="1510">
          <cell r="A1510" t="str">
            <v>TDRS</v>
          </cell>
          <cell r="B1510" t="str">
            <v>Residential Service</v>
          </cell>
          <cell r="C1510">
            <v>30</v>
          </cell>
          <cell r="D1510">
            <v>20</v>
          </cell>
          <cell r="E1510" t="str">
            <v>R=MT15S</v>
          </cell>
          <cell r="F1510">
            <v>3</v>
          </cell>
          <cell r="H1510">
            <v>240</v>
          </cell>
          <cell r="I1510">
            <v>4</v>
          </cell>
          <cell r="J1510">
            <v>1</v>
          </cell>
        </row>
        <row r="1511">
          <cell r="A1511" t="str">
            <v>TDRS</v>
          </cell>
          <cell r="B1511" t="str">
            <v>Residential Service</v>
          </cell>
          <cell r="C1511">
            <v>30</v>
          </cell>
          <cell r="D1511">
            <v>20</v>
          </cell>
          <cell r="E1511" t="str">
            <v>R=MR2S</v>
          </cell>
          <cell r="F1511">
            <v>3</v>
          </cell>
          <cell r="H1511">
            <v>240</v>
          </cell>
          <cell r="I1511">
            <v>4</v>
          </cell>
          <cell r="J1511">
            <v>1</v>
          </cell>
        </row>
        <row r="1512">
          <cell r="A1512" t="str">
            <v>TDRS</v>
          </cell>
          <cell r="B1512" t="str">
            <v>Residential Service</v>
          </cell>
          <cell r="C1512">
            <v>30</v>
          </cell>
          <cell r="D1512">
            <v>20</v>
          </cell>
          <cell r="E1512" t="str">
            <v>R=ABS7</v>
          </cell>
          <cell r="F1512">
            <v>3</v>
          </cell>
          <cell r="H1512">
            <v>240</v>
          </cell>
          <cell r="I1512">
            <v>4</v>
          </cell>
          <cell r="J1512">
            <v>1</v>
          </cell>
        </row>
        <row r="1513">
          <cell r="A1513" t="str">
            <v>TDRS</v>
          </cell>
          <cell r="B1513" t="str">
            <v>Residential Service</v>
          </cell>
          <cell r="C1513">
            <v>30</v>
          </cell>
          <cell r="D1513">
            <v>20</v>
          </cell>
          <cell r="E1513" t="str">
            <v>R=ABS7</v>
          </cell>
          <cell r="F1513">
            <v>3</v>
          </cell>
          <cell r="G1513">
            <v>36118</v>
          </cell>
          <cell r="H1513">
            <v>240</v>
          </cell>
          <cell r="I1513">
            <v>4</v>
          </cell>
          <cell r="J1513">
            <v>5</v>
          </cell>
        </row>
        <row r="1514">
          <cell r="A1514" t="str">
            <v>TDRS</v>
          </cell>
          <cell r="B1514" t="str">
            <v>Residential Service</v>
          </cell>
          <cell r="C1514">
            <v>30</v>
          </cell>
          <cell r="D1514">
            <v>20</v>
          </cell>
          <cell r="E1514" t="str">
            <v>R=A1D</v>
          </cell>
          <cell r="F1514">
            <v>3</v>
          </cell>
          <cell r="G1514">
            <v>37641</v>
          </cell>
          <cell r="H1514">
            <v>999</v>
          </cell>
          <cell r="I1514">
            <v>4</v>
          </cell>
          <cell r="J1514">
            <v>1</v>
          </cell>
        </row>
        <row r="1515">
          <cell r="A1515" t="str">
            <v>TDRS</v>
          </cell>
          <cell r="B1515" t="str">
            <v>Residential Service</v>
          </cell>
          <cell r="C1515">
            <v>30</v>
          </cell>
          <cell r="D1515">
            <v>20</v>
          </cell>
          <cell r="E1515" t="str">
            <v>R=D4S7H</v>
          </cell>
          <cell r="F1515">
            <v>3</v>
          </cell>
          <cell r="H1515">
            <v>240</v>
          </cell>
          <cell r="I1515">
            <v>4</v>
          </cell>
          <cell r="J1515">
            <v>1</v>
          </cell>
        </row>
        <row r="1516">
          <cell r="A1516" t="str">
            <v>TDRS</v>
          </cell>
          <cell r="B1516" t="str">
            <v>Residential Service</v>
          </cell>
          <cell r="C1516">
            <v>30</v>
          </cell>
          <cell r="D1516">
            <v>20</v>
          </cell>
          <cell r="E1516" t="str">
            <v>R=SL6S</v>
          </cell>
          <cell r="F1516">
            <v>3</v>
          </cell>
          <cell r="G1516">
            <v>35065</v>
          </cell>
          <cell r="H1516">
            <v>240</v>
          </cell>
          <cell r="I1516">
            <v>4</v>
          </cell>
          <cell r="J1516">
            <v>3</v>
          </cell>
        </row>
        <row r="1517">
          <cell r="A1517" t="str">
            <v>TDRS</v>
          </cell>
          <cell r="B1517" t="str">
            <v>Residential Service</v>
          </cell>
          <cell r="C1517">
            <v>30</v>
          </cell>
          <cell r="D1517">
            <v>20</v>
          </cell>
          <cell r="E1517" t="str">
            <v>R=SL6S</v>
          </cell>
          <cell r="F1517">
            <v>3</v>
          </cell>
          <cell r="G1517">
            <v>35796</v>
          </cell>
          <cell r="H1517">
            <v>240</v>
          </cell>
          <cell r="I1517">
            <v>4</v>
          </cell>
          <cell r="J1517">
            <v>3</v>
          </cell>
        </row>
        <row r="1518">
          <cell r="A1518" t="str">
            <v>TDRS</v>
          </cell>
          <cell r="B1518" t="str">
            <v>Residential Service</v>
          </cell>
          <cell r="C1518">
            <v>30</v>
          </cell>
          <cell r="D1518">
            <v>20</v>
          </cell>
          <cell r="E1518" t="str">
            <v>R=ABS7</v>
          </cell>
          <cell r="F1518">
            <v>3</v>
          </cell>
          <cell r="G1518">
            <v>39357</v>
          </cell>
          <cell r="H1518">
            <v>240</v>
          </cell>
          <cell r="I1518">
            <v>4</v>
          </cell>
          <cell r="J1518">
            <v>8</v>
          </cell>
        </row>
        <row r="1519">
          <cell r="A1519" t="str">
            <v>TDRS</v>
          </cell>
          <cell r="B1519" t="str">
            <v>Residential Service</v>
          </cell>
          <cell r="C1519">
            <v>30</v>
          </cell>
          <cell r="D1519">
            <v>20</v>
          </cell>
          <cell r="E1519" t="str">
            <v>R=ABS7</v>
          </cell>
          <cell r="F1519">
            <v>3</v>
          </cell>
          <cell r="G1519">
            <v>39483</v>
          </cell>
          <cell r="H1519">
            <v>240</v>
          </cell>
          <cell r="I1519">
            <v>4</v>
          </cell>
          <cell r="J1519">
            <v>6</v>
          </cell>
        </row>
        <row r="1520">
          <cell r="A1520" t="str">
            <v>TDRS</v>
          </cell>
          <cell r="B1520" t="str">
            <v>Residential Service</v>
          </cell>
          <cell r="C1520">
            <v>30</v>
          </cell>
          <cell r="D1520">
            <v>20</v>
          </cell>
          <cell r="E1520" t="str">
            <v>R=ABS7</v>
          </cell>
          <cell r="F1520">
            <v>3</v>
          </cell>
          <cell r="G1520">
            <v>39646</v>
          </cell>
          <cell r="H1520">
            <v>240</v>
          </cell>
          <cell r="I1520">
            <v>4</v>
          </cell>
          <cell r="J1520">
            <v>4</v>
          </cell>
        </row>
        <row r="1521">
          <cell r="A1521" t="str">
            <v>TDRS</v>
          </cell>
          <cell r="B1521" t="str">
            <v>Residential Service</v>
          </cell>
          <cell r="C1521">
            <v>30</v>
          </cell>
          <cell r="D1521">
            <v>20</v>
          </cell>
          <cell r="E1521" t="str">
            <v>R=D4S5U</v>
          </cell>
          <cell r="F1521">
            <v>3</v>
          </cell>
          <cell r="H1521">
            <v>120</v>
          </cell>
          <cell r="I1521">
            <v>3</v>
          </cell>
          <cell r="J1521">
            <v>6</v>
          </cell>
        </row>
        <row r="1522">
          <cell r="A1522" t="str">
            <v>TDRS</v>
          </cell>
          <cell r="B1522" t="str">
            <v>Residential Service</v>
          </cell>
          <cell r="C1522">
            <v>30</v>
          </cell>
          <cell r="D1522">
            <v>20</v>
          </cell>
          <cell r="E1522" t="str">
            <v>R=MT15S</v>
          </cell>
          <cell r="F1522">
            <v>3</v>
          </cell>
          <cell r="H1522">
            <v>240</v>
          </cell>
          <cell r="I1522">
            <v>4</v>
          </cell>
          <cell r="J1522">
            <v>1</v>
          </cell>
        </row>
        <row r="1523">
          <cell r="A1523" t="str">
            <v>TDRS</v>
          </cell>
          <cell r="B1523" t="str">
            <v>Residential Service</v>
          </cell>
          <cell r="C1523">
            <v>30</v>
          </cell>
          <cell r="D1523">
            <v>20</v>
          </cell>
          <cell r="E1523" t="str">
            <v>R=A1D</v>
          </cell>
          <cell r="F1523">
            <v>3</v>
          </cell>
          <cell r="H1523">
            <v>999</v>
          </cell>
          <cell r="I1523">
            <v>3</v>
          </cell>
          <cell r="J1523">
            <v>1</v>
          </cell>
        </row>
        <row r="1524">
          <cell r="A1524" t="str">
            <v>TDRS</v>
          </cell>
          <cell r="B1524" t="str">
            <v>Residential Service</v>
          </cell>
          <cell r="C1524">
            <v>30</v>
          </cell>
          <cell r="D1524">
            <v>20</v>
          </cell>
          <cell r="E1524" t="str">
            <v>R=S6S</v>
          </cell>
          <cell r="F1524">
            <v>3</v>
          </cell>
          <cell r="H1524">
            <v>240</v>
          </cell>
          <cell r="I1524">
            <v>4</v>
          </cell>
          <cell r="J1524">
            <v>1</v>
          </cell>
        </row>
        <row r="1525">
          <cell r="A1525" t="str">
            <v>TDRS</v>
          </cell>
          <cell r="B1525" t="str">
            <v>Residential Service</v>
          </cell>
          <cell r="C1525">
            <v>30</v>
          </cell>
          <cell r="D1525">
            <v>20</v>
          </cell>
          <cell r="E1525" t="str">
            <v>R=SL6S</v>
          </cell>
          <cell r="F1525">
            <v>3</v>
          </cell>
          <cell r="G1525">
            <v>35065</v>
          </cell>
          <cell r="H1525">
            <v>240</v>
          </cell>
          <cell r="I1525">
            <v>4</v>
          </cell>
          <cell r="J1525">
            <v>4</v>
          </cell>
        </row>
        <row r="1526">
          <cell r="A1526" t="str">
            <v>TDRS</v>
          </cell>
          <cell r="B1526" t="str">
            <v>Residential Service</v>
          </cell>
          <cell r="C1526">
            <v>30</v>
          </cell>
          <cell r="D1526">
            <v>20</v>
          </cell>
          <cell r="E1526" t="str">
            <v>R=S6S</v>
          </cell>
          <cell r="F1526">
            <v>3</v>
          </cell>
          <cell r="G1526">
            <v>35065</v>
          </cell>
          <cell r="H1526">
            <v>240</v>
          </cell>
          <cell r="I1526">
            <v>4</v>
          </cell>
          <cell r="J1526">
            <v>2</v>
          </cell>
        </row>
        <row r="1527">
          <cell r="A1527" t="str">
            <v>TDRS</v>
          </cell>
          <cell r="B1527" t="str">
            <v>Residential Service</v>
          </cell>
          <cell r="C1527">
            <v>30</v>
          </cell>
          <cell r="D1527">
            <v>20</v>
          </cell>
          <cell r="E1527" t="str">
            <v>R=SL6S</v>
          </cell>
          <cell r="F1527">
            <v>3</v>
          </cell>
          <cell r="G1527">
            <v>32510</v>
          </cell>
          <cell r="H1527">
            <v>240</v>
          </cell>
          <cell r="I1527">
            <v>4</v>
          </cell>
          <cell r="J1527">
            <v>1</v>
          </cell>
        </row>
        <row r="1528">
          <cell r="A1528" t="str">
            <v>TDRS</v>
          </cell>
          <cell r="B1528" t="str">
            <v>Residential Service</v>
          </cell>
          <cell r="C1528">
            <v>30</v>
          </cell>
          <cell r="D1528">
            <v>20</v>
          </cell>
          <cell r="E1528" t="str">
            <v>R=A1TL</v>
          </cell>
          <cell r="F1528">
            <v>3</v>
          </cell>
          <cell r="G1528">
            <v>36558</v>
          </cell>
          <cell r="H1528">
            <v>999</v>
          </cell>
          <cell r="I1528">
            <v>4</v>
          </cell>
          <cell r="J1528">
            <v>1</v>
          </cell>
        </row>
        <row r="1529">
          <cell r="A1529" t="str">
            <v>TDRS</v>
          </cell>
          <cell r="B1529" t="str">
            <v>Residential Service</v>
          </cell>
          <cell r="C1529">
            <v>30</v>
          </cell>
          <cell r="D1529">
            <v>20</v>
          </cell>
          <cell r="E1529" t="str">
            <v>R=ABS7</v>
          </cell>
          <cell r="F1529">
            <v>3</v>
          </cell>
          <cell r="G1529">
            <v>39645</v>
          </cell>
          <cell r="H1529">
            <v>240</v>
          </cell>
          <cell r="I1529">
            <v>4</v>
          </cell>
          <cell r="J1529">
            <v>50</v>
          </cell>
        </row>
        <row r="1530">
          <cell r="A1530" t="str">
            <v>TDRS</v>
          </cell>
          <cell r="B1530" t="str">
            <v>Residential Service</v>
          </cell>
          <cell r="C1530">
            <v>30</v>
          </cell>
          <cell r="D1530">
            <v>20</v>
          </cell>
          <cell r="E1530" t="str">
            <v>R=A1D</v>
          </cell>
          <cell r="F1530">
            <v>3</v>
          </cell>
          <cell r="H1530">
            <v>999</v>
          </cell>
          <cell r="I1530">
            <v>3</v>
          </cell>
          <cell r="J1530">
            <v>1</v>
          </cell>
        </row>
        <row r="1531">
          <cell r="A1531" t="str">
            <v>TDRS</v>
          </cell>
          <cell r="B1531" t="str">
            <v>Residential Service</v>
          </cell>
          <cell r="C1531">
            <v>30</v>
          </cell>
          <cell r="D1531">
            <v>20</v>
          </cell>
          <cell r="E1531" t="str">
            <v>R=D5S7</v>
          </cell>
          <cell r="F1531">
            <v>3</v>
          </cell>
          <cell r="G1531">
            <v>36404</v>
          </cell>
          <cell r="H1531">
            <v>240</v>
          </cell>
          <cell r="I1531">
            <v>4</v>
          </cell>
          <cell r="J1531">
            <v>1</v>
          </cell>
        </row>
        <row r="1532">
          <cell r="A1532" t="str">
            <v>TDRS</v>
          </cell>
          <cell r="B1532" t="str">
            <v>Residential Service</v>
          </cell>
          <cell r="C1532">
            <v>30</v>
          </cell>
          <cell r="D1532">
            <v>20</v>
          </cell>
          <cell r="E1532" t="str">
            <v>R=SL6S</v>
          </cell>
          <cell r="F1532">
            <v>3</v>
          </cell>
          <cell r="G1532">
            <v>36525</v>
          </cell>
          <cell r="H1532">
            <v>240</v>
          </cell>
          <cell r="I1532">
            <v>4</v>
          </cell>
          <cell r="J1532">
            <v>31</v>
          </cell>
        </row>
        <row r="1533">
          <cell r="A1533" t="str">
            <v>TDRS</v>
          </cell>
          <cell r="B1533" t="str">
            <v>Residential Service</v>
          </cell>
          <cell r="C1533">
            <v>30</v>
          </cell>
          <cell r="D1533">
            <v>20</v>
          </cell>
          <cell r="E1533" t="str">
            <v>R=D5S7</v>
          </cell>
          <cell r="F1533">
            <v>3</v>
          </cell>
          <cell r="G1533">
            <v>36525</v>
          </cell>
          <cell r="H1533">
            <v>240</v>
          </cell>
          <cell r="I1533">
            <v>4</v>
          </cell>
          <cell r="J1533">
            <v>3</v>
          </cell>
        </row>
        <row r="1534">
          <cell r="A1534" t="str">
            <v>TDRS</v>
          </cell>
          <cell r="B1534" t="str">
            <v>Residential Service</v>
          </cell>
          <cell r="C1534">
            <v>30</v>
          </cell>
          <cell r="D1534">
            <v>20</v>
          </cell>
          <cell r="E1534" t="str">
            <v>R=SL6S</v>
          </cell>
          <cell r="F1534">
            <v>3</v>
          </cell>
          <cell r="G1534">
            <v>36529</v>
          </cell>
          <cell r="H1534">
            <v>240</v>
          </cell>
          <cell r="I1534">
            <v>4</v>
          </cell>
          <cell r="J1534">
            <v>2</v>
          </cell>
        </row>
        <row r="1535">
          <cell r="A1535" t="str">
            <v>TDRS</v>
          </cell>
          <cell r="B1535" t="str">
            <v>Residential Service</v>
          </cell>
          <cell r="C1535">
            <v>30</v>
          </cell>
          <cell r="D1535">
            <v>20</v>
          </cell>
          <cell r="E1535" t="str">
            <v>R=ABS7</v>
          </cell>
          <cell r="F1535">
            <v>3</v>
          </cell>
          <cell r="G1535">
            <v>39373</v>
          </cell>
          <cell r="H1535">
            <v>240</v>
          </cell>
          <cell r="I1535">
            <v>4</v>
          </cell>
          <cell r="J1535">
            <v>26</v>
          </cell>
        </row>
        <row r="1536">
          <cell r="A1536" t="str">
            <v>TDRS</v>
          </cell>
          <cell r="B1536" t="str">
            <v>Residential Service</v>
          </cell>
          <cell r="C1536">
            <v>30</v>
          </cell>
          <cell r="D1536">
            <v>20</v>
          </cell>
          <cell r="E1536" t="str">
            <v>R=A1D</v>
          </cell>
          <cell r="F1536">
            <v>3</v>
          </cell>
          <cell r="G1536">
            <v>37676</v>
          </cell>
          <cell r="H1536">
            <v>999</v>
          </cell>
          <cell r="I1536">
            <v>4</v>
          </cell>
          <cell r="J1536">
            <v>1</v>
          </cell>
        </row>
        <row r="1537">
          <cell r="A1537" t="str">
            <v>TDRS</v>
          </cell>
          <cell r="B1537" t="str">
            <v>Residential Service</v>
          </cell>
          <cell r="C1537">
            <v>30</v>
          </cell>
          <cell r="D1537">
            <v>20</v>
          </cell>
          <cell r="E1537" t="str">
            <v>R=SL6S</v>
          </cell>
          <cell r="F1537">
            <v>3</v>
          </cell>
          <cell r="G1537">
            <v>36525</v>
          </cell>
          <cell r="H1537">
            <v>240</v>
          </cell>
          <cell r="I1537">
            <v>4</v>
          </cell>
          <cell r="J1537">
            <v>1</v>
          </cell>
        </row>
        <row r="1538">
          <cell r="A1538" t="str">
            <v>TDRS</v>
          </cell>
          <cell r="B1538" t="str">
            <v>Residential Service</v>
          </cell>
          <cell r="C1538">
            <v>30</v>
          </cell>
          <cell r="D1538">
            <v>20</v>
          </cell>
          <cell r="E1538" t="str">
            <v>R=A1RND</v>
          </cell>
          <cell r="F1538">
            <v>3</v>
          </cell>
          <cell r="G1538">
            <v>39245</v>
          </cell>
          <cell r="H1538">
            <v>999</v>
          </cell>
          <cell r="I1538">
            <v>4</v>
          </cell>
          <cell r="J1538">
            <v>1</v>
          </cell>
        </row>
        <row r="1539">
          <cell r="A1539" t="str">
            <v>TDRS</v>
          </cell>
          <cell r="B1539" t="str">
            <v>Residential Service</v>
          </cell>
          <cell r="C1539">
            <v>30</v>
          </cell>
          <cell r="D1539">
            <v>20</v>
          </cell>
          <cell r="E1539" t="str">
            <v>R=ABS7</v>
          </cell>
          <cell r="F1539">
            <v>3</v>
          </cell>
          <cell r="G1539">
            <v>39280</v>
          </cell>
          <cell r="H1539">
            <v>240</v>
          </cell>
          <cell r="I1539">
            <v>4</v>
          </cell>
          <cell r="J1539">
            <v>13</v>
          </cell>
        </row>
        <row r="1540">
          <cell r="A1540" t="str">
            <v>TDRS</v>
          </cell>
          <cell r="B1540" t="str">
            <v>Residential Service</v>
          </cell>
          <cell r="C1540">
            <v>30</v>
          </cell>
          <cell r="D1540">
            <v>20</v>
          </cell>
          <cell r="E1540" t="str">
            <v>R=AXLS4E</v>
          </cell>
          <cell r="F1540">
            <v>3</v>
          </cell>
          <cell r="G1540">
            <v>39835</v>
          </cell>
          <cell r="H1540">
            <v>999</v>
          </cell>
          <cell r="I1540">
            <v>4</v>
          </cell>
          <cell r="J1540">
            <v>11</v>
          </cell>
        </row>
        <row r="1541">
          <cell r="A1541" t="str">
            <v>TDRS</v>
          </cell>
          <cell r="B1541" t="str">
            <v>Residential Service</v>
          </cell>
          <cell r="C1541">
            <v>30</v>
          </cell>
          <cell r="D1541">
            <v>20</v>
          </cell>
          <cell r="E1541" t="str">
            <v>R=AXLS4E</v>
          </cell>
          <cell r="F1541">
            <v>3</v>
          </cell>
          <cell r="G1541">
            <v>39948</v>
          </cell>
          <cell r="H1541">
            <v>999</v>
          </cell>
          <cell r="I1541">
            <v>4</v>
          </cell>
          <cell r="J1541">
            <v>44</v>
          </cell>
        </row>
        <row r="1542">
          <cell r="A1542" t="str">
            <v>TDRS</v>
          </cell>
          <cell r="B1542" t="str">
            <v>Residential Service</v>
          </cell>
          <cell r="C1542">
            <v>30</v>
          </cell>
          <cell r="D1542">
            <v>20</v>
          </cell>
          <cell r="E1542" t="str">
            <v>R=S6S</v>
          </cell>
          <cell r="F1542">
            <v>3</v>
          </cell>
          <cell r="H1542">
            <v>240</v>
          </cell>
          <cell r="I1542">
            <v>4</v>
          </cell>
          <cell r="J1542">
            <v>16</v>
          </cell>
        </row>
        <row r="1543">
          <cell r="A1543" t="str">
            <v>TDRS</v>
          </cell>
          <cell r="B1543" t="str">
            <v>Residential Service</v>
          </cell>
          <cell r="C1543">
            <v>30</v>
          </cell>
          <cell r="D1543">
            <v>20</v>
          </cell>
          <cell r="E1543" t="str">
            <v>R=D5S7</v>
          </cell>
          <cell r="F1543">
            <v>3</v>
          </cell>
          <cell r="H1543">
            <v>240</v>
          </cell>
          <cell r="I1543">
            <v>4</v>
          </cell>
          <cell r="J1543">
            <v>1</v>
          </cell>
        </row>
        <row r="1544">
          <cell r="A1544" t="str">
            <v>TDRS</v>
          </cell>
          <cell r="B1544" t="str">
            <v>Residential Service</v>
          </cell>
          <cell r="C1544">
            <v>30</v>
          </cell>
          <cell r="D1544">
            <v>20</v>
          </cell>
          <cell r="E1544" t="str">
            <v>R=S6S</v>
          </cell>
          <cell r="F1544">
            <v>3</v>
          </cell>
          <cell r="H1544">
            <v>240</v>
          </cell>
          <cell r="I1544">
            <v>4</v>
          </cell>
          <cell r="J1544">
            <v>1</v>
          </cell>
        </row>
        <row r="1545">
          <cell r="A1545" t="str">
            <v>TDRS</v>
          </cell>
          <cell r="B1545" t="str">
            <v>Residential Service</v>
          </cell>
          <cell r="C1545">
            <v>30</v>
          </cell>
          <cell r="D1545">
            <v>20</v>
          </cell>
          <cell r="E1545" t="str">
            <v>R=SL6S</v>
          </cell>
          <cell r="F1545">
            <v>3</v>
          </cell>
          <cell r="G1545">
            <v>33604</v>
          </cell>
          <cell r="H1545">
            <v>240</v>
          </cell>
          <cell r="I1545">
            <v>3</v>
          </cell>
          <cell r="J1545">
            <v>1</v>
          </cell>
        </row>
        <row r="1546">
          <cell r="A1546" t="str">
            <v>TDRS</v>
          </cell>
          <cell r="B1546" t="str">
            <v>Residential Service</v>
          </cell>
          <cell r="C1546">
            <v>30</v>
          </cell>
          <cell r="D1546">
            <v>20</v>
          </cell>
          <cell r="E1546" t="str">
            <v>R=A1DND</v>
          </cell>
          <cell r="F1546">
            <v>3</v>
          </cell>
          <cell r="G1546">
            <v>38873</v>
          </cell>
          <cell r="H1546">
            <v>999</v>
          </cell>
          <cell r="I1546">
            <v>4</v>
          </cell>
          <cell r="J1546">
            <v>1</v>
          </cell>
        </row>
        <row r="1547">
          <cell r="A1547" t="str">
            <v>TDRS</v>
          </cell>
          <cell r="B1547" t="str">
            <v>Residential Service</v>
          </cell>
          <cell r="C1547">
            <v>30</v>
          </cell>
          <cell r="D1547">
            <v>20</v>
          </cell>
          <cell r="E1547" t="str">
            <v>R=SL6S</v>
          </cell>
          <cell r="F1547">
            <v>3</v>
          </cell>
          <cell r="G1547">
            <v>36524</v>
          </cell>
          <cell r="H1547">
            <v>240</v>
          </cell>
          <cell r="I1547">
            <v>4</v>
          </cell>
          <cell r="J1547">
            <v>2</v>
          </cell>
        </row>
        <row r="1548">
          <cell r="A1548" t="str">
            <v>TDRS</v>
          </cell>
          <cell r="B1548" t="str">
            <v>Residential Service</v>
          </cell>
          <cell r="C1548">
            <v>30</v>
          </cell>
          <cell r="D1548">
            <v>20</v>
          </cell>
          <cell r="E1548" t="str">
            <v>R=ABS7</v>
          </cell>
          <cell r="F1548">
            <v>3</v>
          </cell>
          <cell r="G1548">
            <v>39314</v>
          </cell>
          <cell r="H1548">
            <v>240</v>
          </cell>
          <cell r="I1548">
            <v>4</v>
          </cell>
          <cell r="J1548">
            <v>49</v>
          </cell>
        </row>
        <row r="1549">
          <cell r="A1549" t="str">
            <v>TDRS</v>
          </cell>
          <cell r="B1549" t="str">
            <v>Residential Service</v>
          </cell>
          <cell r="C1549">
            <v>30</v>
          </cell>
          <cell r="D1549">
            <v>20</v>
          </cell>
          <cell r="E1549" t="str">
            <v>R=ABS5</v>
          </cell>
          <cell r="F1549">
            <v>3</v>
          </cell>
          <cell r="G1549">
            <v>39526</v>
          </cell>
          <cell r="H1549">
            <v>480</v>
          </cell>
          <cell r="I1549">
            <v>3</v>
          </cell>
          <cell r="J1549">
            <v>1</v>
          </cell>
        </row>
        <row r="1550">
          <cell r="A1550" t="str">
            <v>TDRS</v>
          </cell>
          <cell r="B1550" t="str">
            <v>Residential Service</v>
          </cell>
          <cell r="C1550">
            <v>30</v>
          </cell>
          <cell r="D1550">
            <v>25</v>
          </cell>
          <cell r="E1550" t="str">
            <v>R=A1D</v>
          </cell>
          <cell r="F1550">
            <v>3</v>
          </cell>
          <cell r="G1550">
            <v>39989</v>
          </cell>
          <cell r="H1550">
            <v>999</v>
          </cell>
          <cell r="I1550">
            <v>4</v>
          </cell>
          <cell r="J1550">
            <v>1</v>
          </cell>
        </row>
        <row r="1551">
          <cell r="A1551" t="str">
            <v>TDRS</v>
          </cell>
          <cell r="B1551" t="str">
            <v>Residential Service</v>
          </cell>
          <cell r="C1551">
            <v>30</v>
          </cell>
          <cell r="D1551">
            <v>20</v>
          </cell>
          <cell r="E1551" t="str">
            <v>R=SL6S</v>
          </cell>
          <cell r="F1551">
            <v>3</v>
          </cell>
          <cell r="H1551">
            <v>240</v>
          </cell>
          <cell r="I1551">
            <v>4</v>
          </cell>
          <cell r="J1551">
            <v>24</v>
          </cell>
        </row>
        <row r="1552">
          <cell r="A1552" t="str">
            <v>TDRS</v>
          </cell>
          <cell r="B1552" t="str">
            <v>Residential Service</v>
          </cell>
          <cell r="C1552">
            <v>30</v>
          </cell>
          <cell r="D1552">
            <v>20</v>
          </cell>
          <cell r="E1552" t="str">
            <v>R=D5S7</v>
          </cell>
          <cell r="F1552">
            <v>3</v>
          </cell>
          <cell r="H1552">
            <v>240</v>
          </cell>
          <cell r="I1552">
            <v>4</v>
          </cell>
          <cell r="J1552">
            <v>140</v>
          </cell>
        </row>
        <row r="1553">
          <cell r="A1553" t="str">
            <v>TDRS</v>
          </cell>
          <cell r="B1553" t="str">
            <v>Residential Service</v>
          </cell>
          <cell r="C1553">
            <v>30</v>
          </cell>
          <cell r="D1553">
            <v>20</v>
          </cell>
          <cell r="E1553" t="str">
            <v>R=A1TL</v>
          </cell>
          <cell r="F1553">
            <v>3</v>
          </cell>
          <cell r="G1553">
            <v>37993</v>
          </cell>
          <cell r="H1553">
            <v>999</v>
          </cell>
          <cell r="I1553">
            <v>4</v>
          </cell>
          <cell r="J1553">
            <v>1</v>
          </cell>
        </row>
        <row r="1554">
          <cell r="A1554" t="str">
            <v>TDRS</v>
          </cell>
          <cell r="B1554" t="str">
            <v>Residential Service</v>
          </cell>
          <cell r="C1554">
            <v>30</v>
          </cell>
          <cell r="D1554">
            <v>20</v>
          </cell>
          <cell r="E1554" t="str">
            <v>R=SL6S</v>
          </cell>
          <cell r="F1554">
            <v>3</v>
          </cell>
          <cell r="G1554">
            <v>36404</v>
          </cell>
          <cell r="H1554">
            <v>240</v>
          </cell>
          <cell r="I1554">
            <v>4</v>
          </cell>
          <cell r="J1554">
            <v>3</v>
          </cell>
        </row>
        <row r="1555">
          <cell r="A1555" t="str">
            <v>TDRS</v>
          </cell>
          <cell r="B1555" t="str">
            <v>Residential Service</v>
          </cell>
          <cell r="C1555">
            <v>30</v>
          </cell>
          <cell r="D1555">
            <v>20</v>
          </cell>
          <cell r="E1555" t="str">
            <v>R=SL6S</v>
          </cell>
          <cell r="F1555">
            <v>3</v>
          </cell>
          <cell r="G1555">
            <v>35765</v>
          </cell>
          <cell r="H1555">
            <v>250</v>
          </cell>
          <cell r="I1555">
            <v>4</v>
          </cell>
          <cell r="J1555">
            <v>1</v>
          </cell>
        </row>
        <row r="1556">
          <cell r="A1556" t="str">
            <v>TDRS</v>
          </cell>
          <cell r="B1556" t="str">
            <v>Residential Service</v>
          </cell>
          <cell r="C1556">
            <v>30</v>
          </cell>
          <cell r="D1556">
            <v>20</v>
          </cell>
          <cell r="E1556" t="str">
            <v>R=ABS7</v>
          </cell>
          <cell r="F1556">
            <v>3</v>
          </cell>
          <cell r="G1556">
            <v>34701</v>
          </cell>
          <cell r="H1556">
            <v>240</v>
          </cell>
          <cell r="I1556">
            <v>4</v>
          </cell>
          <cell r="J1556">
            <v>3</v>
          </cell>
        </row>
        <row r="1557">
          <cell r="A1557" t="str">
            <v>TDRS</v>
          </cell>
          <cell r="B1557" t="str">
            <v>Residential Service</v>
          </cell>
          <cell r="C1557">
            <v>30</v>
          </cell>
          <cell r="D1557">
            <v>20</v>
          </cell>
          <cell r="E1557" t="str">
            <v>R=ABS7</v>
          </cell>
          <cell r="F1557">
            <v>3</v>
          </cell>
          <cell r="G1557">
            <v>39251</v>
          </cell>
          <cell r="H1557">
            <v>240</v>
          </cell>
          <cell r="I1557">
            <v>4</v>
          </cell>
          <cell r="J1557">
            <v>10</v>
          </cell>
        </row>
        <row r="1558">
          <cell r="A1558" t="str">
            <v>TDRS</v>
          </cell>
          <cell r="B1558" t="str">
            <v>Residential Service</v>
          </cell>
          <cell r="C1558">
            <v>30</v>
          </cell>
          <cell r="D1558">
            <v>20</v>
          </cell>
          <cell r="E1558" t="str">
            <v>R=ABS7</v>
          </cell>
          <cell r="F1558">
            <v>3</v>
          </cell>
          <cell r="G1558">
            <v>39344</v>
          </cell>
          <cell r="H1558">
            <v>240</v>
          </cell>
          <cell r="I1558">
            <v>4</v>
          </cell>
          <cell r="J1558">
            <v>6</v>
          </cell>
        </row>
        <row r="1559">
          <cell r="A1559" t="str">
            <v>TDRS</v>
          </cell>
          <cell r="B1559" t="str">
            <v>Residential Service</v>
          </cell>
          <cell r="C1559">
            <v>30</v>
          </cell>
          <cell r="D1559">
            <v>20</v>
          </cell>
          <cell r="E1559" t="str">
            <v>R=A1D</v>
          </cell>
          <cell r="F1559">
            <v>3</v>
          </cell>
          <cell r="G1559">
            <v>36130</v>
          </cell>
          <cell r="H1559">
            <v>999</v>
          </cell>
          <cell r="I1559">
            <v>4</v>
          </cell>
          <cell r="J1559">
            <v>1</v>
          </cell>
        </row>
        <row r="1560">
          <cell r="A1560" t="str">
            <v>TDRS</v>
          </cell>
          <cell r="B1560" t="str">
            <v>Residential Service</v>
          </cell>
          <cell r="C1560">
            <v>30</v>
          </cell>
          <cell r="D1560">
            <v>20</v>
          </cell>
          <cell r="E1560" t="str">
            <v>R=SL6S</v>
          </cell>
          <cell r="F1560">
            <v>3</v>
          </cell>
          <cell r="G1560">
            <v>35966</v>
          </cell>
          <cell r="H1560">
            <v>240</v>
          </cell>
          <cell r="I1560">
            <v>4</v>
          </cell>
          <cell r="J1560">
            <v>7</v>
          </cell>
        </row>
        <row r="1561">
          <cell r="A1561" t="str">
            <v>TDRS</v>
          </cell>
          <cell r="B1561" t="str">
            <v>Residential Service</v>
          </cell>
          <cell r="C1561">
            <v>30</v>
          </cell>
          <cell r="D1561">
            <v>20</v>
          </cell>
          <cell r="E1561" t="str">
            <v>R=SL6S</v>
          </cell>
          <cell r="F1561">
            <v>3</v>
          </cell>
          <cell r="G1561">
            <v>36405</v>
          </cell>
          <cell r="H1561">
            <v>240</v>
          </cell>
          <cell r="I1561">
            <v>4</v>
          </cell>
          <cell r="J1561">
            <v>2</v>
          </cell>
        </row>
        <row r="1562">
          <cell r="A1562" t="str">
            <v>TDRS</v>
          </cell>
          <cell r="B1562" t="str">
            <v>Residential Service</v>
          </cell>
          <cell r="C1562">
            <v>30</v>
          </cell>
          <cell r="D1562">
            <v>20</v>
          </cell>
          <cell r="E1562" t="str">
            <v>R=SL6S</v>
          </cell>
          <cell r="F1562">
            <v>3</v>
          </cell>
          <cell r="G1562">
            <v>36405</v>
          </cell>
          <cell r="H1562">
            <v>240</v>
          </cell>
          <cell r="I1562">
            <v>4</v>
          </cell>
          <cell r="J1562">
            <v>1</v>
          </cell>
        </row>
        <row r="1563">
          <cell r="A1563" t="str">
            <v>TDRS</v>
          </cell>
          <cell r="B1563" t="str">
            <v>Residential Service</v>
          </cell>
          <cell r="C1563">
            <v>30</v>
          </cell>
          <cell r="D1563">
            <v>20</v>
          </cell>
          <cell r="E1563" t="str">
            <v>R=A1D</v>
          </cell>
          <cell r="F1563">
            <v>3</v>
          </cell>
          <cell r="G1563">
            <v>37012</v>
          </cell>
          <cell r="H1563">
            <v>999</v>
          </cell>
          <cell r="I1563">
            <v>4</v>
          </cell>
          <cell r="J1563">
            <v>1</v>
          </cell>
        </row>
        <row r="1564">
          <cell r="A1564" t="str">
            <v>TDRS</v>
          </cell>
          <cell r="B1564" t="str">
            <v>Residential Service</v>
          </cell>
          <cell r="C1564">
            <v>30</v>
          </cell>
          <cell r="D1564">
            <v>20</v>
          </cell>
          <cell r="E1564" t="str">
            <v>R=SL6S</v>
          </cell>
          <cell r="F1564">
            <v>3</v>
          </cell>
          <cell r="H1564">
            <v>240</v>
          </cell>
          <cell r="I1564">
            <v>4</v>
          </cell>
          <cell r="J1564">
            <v>2</v>
          </cell>
        </row>
        <row r="1565">
          <cell r="A1565" t="str">
            <v>TDRS</v>
          </cell>
          <cell r="B1565" t="str">
            <v>Residential Service</v>
          </cell>
          <cell r="C1565">
            <v>30</v>
          </cell>
          <cell r="D1565">
            <v>20</v>
          </cell>
          <cell r="E1565" t="str">
            <v>R=S6S</v>
          </cell>
          <cell r="F1565">
            <v>3</v>
          </cell>
          <cell r="H1565">
            <v>240</v>
          </cell>
          <cell r="I1565">
            <v>3</v>
          </cell>
          <cell r="J1565">
            <v>2</v>
          </cell>
        </row>
        <row r="1566">
          <cell r="A1566" t="str">
            <v>TDRS</v>
          </cell>
          <cell r="B1566" t="str">
            <v>Residential Service</v>
          </cell>
          <cell r="C1566">
            <v>30</v>
          </cell>
          <cell r="D1566">
            <v>20</v>
          </cell>
          <cell r="E1566" t="str">
            <v>R=A1DND</v>
          </cell>
          <cell r="F1566">
            <v>3</v>
          </cell>
          <cell r="G1566">
            <v>38419</v>
          </cell>
          <cell r="H1566">
            <v>999</v>
          </cell>
          <cell r="I1566">
            <v>4</v>
          </cell>
          <cell r="J1566">
            <v>1</v>
          </cell>
        </row>
        <row r="1567">
          <cell r="A1567" t="str">
            <v>TDRS</v>
          </cell>
          <cell r="B1567" t="str">
            <v>Residential Service</v>
          </cell>
          <cell r="C1567">
            <v>30</v>
          </cell>
          <cell r="D1567">
            <v>20</v>
          </cell>
          <cell r="E1567" t="str">
            <v>R=A1D</v>
          </cell>
          <cell r="F1567">
            <v>3</v>
          </cell>
          <cell r="G1567">
            <v>36130</v>
          </cell>
          <cell r="H1567">
            <v>240</v>
          </cell>
          <cell r="I1567">
            <v>4</v>
          </cell>
          <cell r="J1567">
            <v>1</v>
          </cell>
        </row>
        <row r="1568">
          <cell r="A1568" t="str">
            <v>TDRS</v>
          </cell>
          <cell r="B1568" t="str">
            <v>Residential Service</v>
          </cell>
          <cell r="C1568">
            <v>30</v>
          </cell>
          <cell r="D1568">
            <v>20</v>
          </cell>
          <cell r="E1568" t="str">
            <v>R=SL6S</v>
          </cell>
          <cell r="F1568">
            <v>3</v>
          </cell>
          <cell r="G1568">
            <v>34701</v>
          </cell>
          <cell r="H1568">
            <v>240</v>
          </cell>
          <cell r="I1568">
            <v>4</v>
          </cell>
          <cell r="J1568">
            <v>1</v>
          </cell>
        </row>
        <row r="1569">
          <cell r="A1569" t="str">
            <v>TDRS</v>
          </cell>
          <cell r="B1569" t="str">
            <v>Residential Service</v>
          </cell>
          <cell r="C1569">
            <v>30</v>
          </cell>
          <cell r="D1569">
            <v>20</v>
          </cell>
          <cell r="E1569" t="str">
            <v>R=S6S</v>
          </cell>
          <cell r="F1569">
            <v>3</v>
          </cell>
          <cell r="G1569">
            <v>36525</v>
          </cell>
          <cell r="H1569">
            <v>240</v>
          </cell>
          <cell r="I1569">
            <v>4</v>
          </cell>
          <cell r="J1569">
            <v>6</v>
          </cell>
        </row>
        <row r="1570">
          <cell r="A1570" t="str">
            <v>TDRS</v>
          </cell>
          <cell r="B1570" t="str">
            <v>Residential Service</v>
          </cell>
          <cell r="C1570">
            <v>30</v>
          </cell>
          <cell r="D1570">
            <v>20</v>
          </cell>
          <cell r="E1570" t="str">
            <v>R=A1D</v>
          </cell>
          <cell r="F1570">
            <v>3</v>
          </cell>
          <cell r="G1570">
            <v>37362</v>
          </cell>
          <cell r="H1570">
            <v>240</v>
          </cell>
          <cell r="I1570">
            <v>4</v>
          </cell>
          <cell r="J1570">
            <v>1</v>
          </cell>
        </row>
        <row r="1571">
          <cell r="A1571" t="str">
            <v>TDRS</v>
          </cell>
          <cell r="B1571" t="str">
            <v>Residential Service</v>
          </cell>
          <cell r="C1571">
            <v>30</v>
          </cell>
          <cell r="D1571">
            <v>20</v>
          </cell>
          <cell r="E1571" t="str">
            <v>R=S6S</v>
          </cell>
          <cell r="F1571">
            <v>3</v>
          </cell>
          <cell r="G1571">
            <v>36529</v>
          </cell>
          <cell r="H1571">
            <v>240</v>
          </cell>
          <cell r="I1571">
            <v>4</v>
          </cell>
          <cell r="J1571">
            <v>2</v>
          </cell>
        </row>
        <row r="1572">
          <cell r="A1572" t="str">
            <v>TDRS</v>
          </cell>
          <cell r="B1572" t="str">
            <v>Residential Service</v>
          </cell>
          <cell r="C1572">
            <v>30</v>
          </cell>
          <cell r="D1572">
            <v>20</v>
          </cell>
          <cell r="E1572" t="str">
            <v>R=ABS7</v>
          </cell>
          <cell r="F1572">
            <v>3</v>
          </cell>
          <cell r="G1572">
            <v>39281</v>
          </cell>
          <cell r="H1572">
            <v>240</v>
          </cell>
          <cell r="I1572">
            <v>4</v>
          </cell>
          <cell r="J1572">
            <v>31</v>
          </cell>
        </row>
        <row r="1573">
          <cell r="A1573" t="str">
            <v>TDRS</v>
          </cell>
          <cell r="B1573" t="str">
            <v>Residential Service</v>
          </cell>
          <cell r="C1573">
            <v>30</v>
          </cell>
          <cell r="D1573">
            <v>20</v>
          </cell>
          <cell r="E1573" t="str">
            <v>R=ABS7</v>
          </cell>
          <cell r="F1573">
            <v>3</v>
          </cell>
          <cell r="G1573">
            <v>39525</v>
          </cell>
          <cell r="H1573">
            <v>240</v>
          </cell>
          <cell r="I1573">
            <v>4</v>
          </cell>
          <cell r="J1573">
            <v>16</v>
          </cell>
        </row>
        <row r="1574">
          <cell r="A1574" t="str">
            <v>TDRS</v>
          </cell>
          <cell r="B1574" t="str">
            <v>Residential Service</v>
          </cell>
          <cell r="C1574">
            <v>30</v>
          </cell>
          <cell r="D1574">
            <v>20</v>
          </cell>
          <cell r="E1574" t="str">
            <v>R=SL6S</v>
          </cell>
          <cell r="F1574">
            <v>3</v>
          </cell>
          <cell r="H1574">
            <v>240</v>
          </cell>
          <cell r="I1574">
            <v>4</v>
          </cell>
          <cell r="J1574">
            <v>39</v>
          </cell>
        </row>
        <row r="1575">
          <cell r="A1575" t="str">
            <v>TDRS</v>
          </cell>
          <cell r="B1575" t="str">
            <v>Residential Service</v>
          </cell>
          <cell r="C1575">
            <v>30</v>
          </cell>
          <cell r="D1575">
            <v>20</v>
          </cell>
          <cell r="E1575" t="str">
            <v>R=D4S5U</v>
          </cell>
          <cell r="F1575">
            <v>3</v>
          </cell>
          <cell r="G1575">
            <v>36525</v>
          </cell>
          <cell r="H1575">
            <v>240</v>
          </cell>
          <cell r="I1575">
            <v>3</v>
          </cell>
          <cell r="J1575">
            <v>1</v>
          </cell>
        </row>
        <row r="1576">
          <cell r="A1576" t="str">
            <v>TDRS</v>
          </cell>
          <cell r="B1576" t="str">
            <v>Residential Service</v>
          </cell>
          <cell r="C1576">
            <v>30</v>
          </cell>
          <cell r="D1576">
            <v>20</v>
          </cell>
          <cell r="E1576" t="str">
            <v>R=D5S7</v>
          </cell>
          <cell r="F1576">
            <v>3</v>
          </cell>
          <cell r="G1576">
            <v>36495</v>
          </cell>
          <cell r="H1576">
            <v>240</v>
          </cell>
          <cell r="I1576">
            <v>4</v>
          </cell>
          <cell r="J1576">
            <v>1</v>
          </cell>
        </row>
        <row r="1577">
          <cell r="A1577" t="str">
            <v>TDRS</v>
          </cell>
          <cell r="B1577" t="str">
            <v>Residential Service</v>
          </cell>
          <cell r="C1577">
            <v>30</v>
          </cell>
          <cell r="D1577">
            <v>20</v>
          </cell>
          <cell r="E1577" t="str">
            <v>R=S6S</v>
          </cell>
          <cell r="F1577">
            <v>3</v>
          </cell>
          <cell r="G1577">
            <v>36161</v>
          </cell>
          <cell r="H1577">
            <v>240</v>
          </cell>
          <cell r="I1577">
            <v>4</v>
          </cell>
          <cell r="J1577">
            <v>1</v>
          </cell>
        </row>
        <row r="1578">
          <cell r="A1578" t="str">
            <v>TDRS</v>
          </cell>
          <cell r="B1578" t="str">
            <v>Residential Service</v>
          </cell>
          <cell r="C1578">
            <v>30</v>
          </cell>
          <cell r="D1578">
            <v>20</v>
          </cell>
          <cell r="E1578" t="str">
            <v>R=ABS7</v>
          </cell>
          <cell r="F1578">
            <v>3</v>
          </cell>
          <cell r="G1578">
            <v>39288</v>
          </cell>
          <cell r="H1578">
            <v>240</v>
          </cell>
          <cell r="I1578">
            <v>4</v>
          </cell>
          <cell r="J1578">
            <v>2</v>
          </cell>
        </row>
        <row r="1579">
          <cell r="A1579" t="str">
            <v>TDRS</v>
          </cell>
          <cell r="B1579" t="str">
            <v>Residential Service</v>
          </cell>
          <cell r="C1579">
            <v>30</v>
          </cell>
          <cell r="D1579">
            <v>20</v>
          </cell>
          <cell r="E1579" t="str">
            <v>R=SV4SD</v>
          </cell>
          <cell r="F1579">
            <v>3</v>
          </cell>
          <cell r="H1579">
            <v>240</v>
          </cell>
          <cell r="I1579">
            <v>4</v>
          </cell>
          <cell r="J1579">
            <v>11</v>
          </cell>
        </row>
        <row r="1580">
          <cell r="A1580" t="str">
            <v>TDRS</v>
          </cell>
          <cell r="B1580" t="str">
            <v>Residential Service</v>
          </cell>
          <cell r="C1580">
            <v>30</v>
          </cell>
          <cell r="D1580">
            <v>20</v>
          </cell>
          <cell r="E1580" t="str">
            <v>R=A1D</v>
          </cell>
          <cell r="F1580">
            <v>3</v>
          </cell>
          <cell r="H1580">
            <v>999</v>
          </cell>
          <cell r="I1580">
            <v>4</v>
          </cell>
          <cell r="J1580">
            <v>7</v>
          </cell>
        </row>
        <row r="1581">
          <cell r="A1581" t="str">
            <v>TDRS</v>
          </cell>
          <cell r="B1581" t="str">
            <v>Residential Service</v>
          </cell>
          <cell r="C1581">
            <v>30</v>
          </cell>
          <cell r="D1581">
            <v>20</v>
          </cell>
          <cell r="E1581" t="str">
            <v>R=S6S</v>
          </cell>
          <cell r="F1581">
            <v>3</v>
          </cell>
          <cell r="H1581">
            <v>240</v>
          </cell>
          <cell r="I1581">
            <v>4</v>
          </cell>
          <cell r="J1581">
            <v>1</v>
          </cell>
        </row>
        <row r="1582">
          <cell r="A1582" t="str">
            <v>TDRS</v>
          </cell>
          <cell r="B1582" t="str">
            <v>Residential Service</v>
          </cell>
          <cell r="C1582">
            <v>30</v>
          </cell>
          <cell r="D1582">
            <v>20</v>
          </cell>
          <cell r="E1582" t="str">
            <v>R=A1D</v>
          </cell>
          <cell r="F1582">
            <v>3</v>
          </cell>
          <cell r="H1582">
            <v>999</v>
          </cell>
          <cell r="I1582">
            <v>4</v>
          </cell>
          <cell r="J1582">
            <v>1</v>
          </cell>
        </row>
        <row r="1583">
          <cell r="A1583" t="str">
            <v>TDRS</v>
          </cell>
          <cell r="B1583" t="str">
            <v>Residential Service</v>
          </cell>
          <cell r="C1583">
            <v>30</v>
          </cell>
          <cell r="D1583">
            <v>20</v>
          </cell>
          <cell r="E1583" t="str">
            <v>R=S6S</v>
          </cell>
          <cell r="F1583">
            <v>3</v>
          </cell>
          <cell r="G1583">
            <v>36544</v>
          </cell>
          <cell r="H1583">
            <v>240</v>
          </cell>
          <cell r="I1583">
            <v>4</v>
          </cell>
          <cell r="J1583">
            <v>1</v>
          </cell>
        </row>
        <row r="1584">
          <cell r="A1584" t="str">
            <v>TDRS</v>
          </cell>
          <cell r="B1584" t="str">
            <v>Residential Service</v>
          </cell>
          <cell r="C1584">
            <v>30</v>
          </cell>
          <cell r="D1584">
            <v>20</v>
          </cell>
          <cell r="E1584" t="str">
            <v>R=SL5S</v>
          </cell>
          <cell r="F1584">
            <v>3</v>
          </cell>
          <cell r="G1584">
            <v>36525</v>
          </cell>
          <cell r="H1584">
            <v>120</v>
          </cell>
          <cell r="I1584">
            <v>4</v>
          </cell>
          <cell r="J1584">
            <v>1</v>
          </cell>
        </row>
        <row r="1585">
          <cell r="A1585" t="str">
            <v>TDRS</v>
          </cell>
          <cell r="B1585" t="str">
            <v>Residential Service</v>
          </cell>
          <cell r="C1585">
            <v>30</v>
          </cell>
          <cell r="D1585">
            <v>20</v>
          </cell>
          <cell r="E1585" t="str">
            <v>R=A1D</v>
          </cell>
          <cell r="F1585">
            <v>3</v>
          </cell>
          <cell r="G1585">
            <v>38832</v>
          </cell>
          <cell r="H1585">
            <v>999</v>
          </cell>
          <cell r="I1585">
            <v>4</v>
          </cell>
          <cell r="J1585">
            <v>1</v>
          </cell>
        </row>
        <row r="1586">
          <cell r="A1586" t="str">
            <v>TDRS</v>
          </cell>
          <cell r="B1586" t="str">
            <v>Residential Service</v>
          </cell>
          <cell r="C1586">
            <v>30</v>
          </cell>
          <cell r="D1586">
            <v>20</v>
          </cell>
          <cell r="E1586" t="str">
            <v>R=ABS5</v>
          </cell>
          <cell r="F1586">
            <v>3</v>
          </cell>
          <cell r="G1586">
            <v>39337</v>
          </cell>
          <cell r="H1586">
            <v>120</v>
          </cell>
          <cell r="I1586">
            <v>3</v>
          </cell>
          <cell r="J1586">
            <v>47</v>
          </cell>
        </row>
        <row r="1587">
          <cell r="A1587" t="str">
            <v>TDRS</v>
          </cell>
          <cell r="B1587" t="str">
            <v>Residential Service</v>
          </cell>
          <cell r="C1587">
            <v>30</v>
          </cell>
          <cell r="D1587">
            <v>20</v>
          </cell>
          <cell r="E1587" t="str">
            <v>R=S6S</v>
          </cell>
          <cell r="F1587">
            <v>3</v>
          </cell>
          <cell r="H1587">
            <v>240</v>
          </cell>
          <cell r="I1587">
            <v>4</v>
          </cell>
          <cell r="J1587">
            <v>103</v>
          </cell>
        </row>
        <row r="1588">
          <cell r="A1588" t="str">
            <v>TDRS</v>
          </cell>
          <cell r="B1588" t="str">
            <v>Residential Service</v>
          </cell>
          <cell r="C1588">
            <v>30</v>
          </cell>
          <cell r="D1588">
            <v>20</v>
          </cell>
          <cell r="E1588" t="str">
            <v>R=SL6S</v>
          </cell>
          <cell r="F1588">
            <v>3</v>
          </cell>
          <cell r="H1588">
            <v>240</v>
          </cell>
          <cell r="I1588">
            <v>4</v>
          </cell>
          <cell r="J1588">
            <v>14</v>
          </cell>
        </row>
        <row r="1589">
          <cell r="A1589" t="str">
            <v>TDRS</v>
          </cell>
          <cell r="B1589" t="str">
            <v>Residential Service</v>
          </cell>
          <cell r="C1589">
            <v>30</v>
          </cell>
          <cell r="D1589">
            <v>20</v>
          </cell>
          <cell r="E1589" t="str">
            <v>R=SL6S</v>
          </cell>
          <cell r="F1589">
            <v>3</v>
          </cell>
          <cell r="G1589">
            <v>34701</v>
          </cell>
          <cell r="H1589">
            <v>240</v>
          </cell>
          <cell r="I1589">
            <v>4</v>
          </cell>
          <cell r="J1589">
            <v>1</v>
          </cell>
        </row>
        <row r="1590">
          <cell r="A1590" t="str">
            <v>TDRS</v>
          </cell>
          <cell r="B1590" t="str">
            <v>Residential Service</v>
          </cell>
          <cell r="C1590">
            <v>30</v>
          </cell>
          <cell r="D1590">
            <v>20</v>
          </cell>
          <cell r="E1590" t="str">
            <v>R=SL12S</v>
          </cell>
          <cell r="F1590">
            <v>3</v>
          </cell>
          <cell r="G1590">
            <v>36525</v>
          </cell>
          <cell r="H1590">
            <v>240</v>
          </cell>
          <cell r="I1590">
            <v>3</v>
          </cell>
          <cell r="J1590">
            <v>2</v>
          </cell>
        </row>
        <row r="1591">
          <cell r="A1591" t="str">
            <v>TDRS</v>
          </cell>
          <cell r="B1591" t="str">
            <v>Residential Service</v>
          </cell>
          <cell r="C1591">
            <v>30</v>
          </cell>
          <cell r="D1591">
            <v>20</v>
          </cell>
          <cell r="E1591" t="str">
            <v>R=A1D</v>
          </cell>
          <cell r="F1591">
            <v>3</v>
          </cell>
          <cell r="G1591">
            <v>38734</v>
          </cell>
          <cell r="H1591">
            <v>999</v>
          </cell>
          <cell r="I1591">
            <v>4</v>
          </cell>
          <cell r="J1591">
            <v>1</v>
          </cell>
        </row>
        <row r="1592">
          <cell r="A1592" t="str">
            <v>TDRS</v>
          </cell>
          <cell r="B1592" t="str">
            <v>Residential Service</v>
          </cell>
          <cell r="C1592">
            <v>30</v>
          </cell>
          <cell r="D1592">
            <v>20</v>
          </cell>
          <cell r="E1592" t="str">
            <v>R=AXLS4E</v>
          </cell>
          <cell r="F1592">
            <v>3</v>
          </cell>
          <cell r="G1592">
            <v>39582</v>
          </cell>
          <cell r="H1592">
            <v>999</v>
          </cell>
          <cell r="I1592">
            <v>4</v>
          </cell>
          <cell r="J1592">
            <v>25</v>
          </cell>
        </row>
        <row r="1593">
          <cell r="A1593" t="str">
            <v>TDRS</v>
          </cell>
          <cell r="B1593" t="str">
            <v>Residential Service</v>
          </cell>
          <cell r="C1593">
            <v>50</v>
          </cell>
          <cell r="D1593">
            <v>20</v>
          </cell>
          <cell r="E1593" t="str">
            <v>R=A1DND</v>
          </cell>
          <cell r="F1593">
            <v>3</v>
          </cell>
          <cell r="G1593">
            <v>37512</v>
          </cell>
          <cell r="H1593">
            <v>999</v>
          </cell>
          <cell r="I1593">
            <v>4</v>
          </cell>
          <cell r="J1593">
            <v>1</v>
          </cell>
        </row>
        <row r="1594">
          <cell r="A1594" t="str">
            <v>TDRS</v>
          </cell>
          <cell r="B1594" t="str">
            <v>Residential Service</v>
          </cell>
          <cell r="C1594">
            <v>50</v>
          </cell>
          <cell r="D1594">
            <v>20</v>
          </cell>
          <cell r="E1594" t="str">
            <v>R=A1DND</v>
          </cell>
          <cell r="F1594">
            <v>3</v>
          </cell>
          <cell r="G1594">
            <v>38734</v>
          </cell>
          <cell r="H1594">
            <v>999</v>
          </cell>
          <cell r="I1594">
            <v>4</v>
          </cell>
          <cell r="J1594">
            <v>1</v>
          </cell>
        </row>
        <row r="1595">
          <cell r="A1595" t="str">
            <v>TDRS</v>
          </cell>
          <cell r="B1595" t="str">
            <v>Residential Service</v>
          </cell>
          <cell r="C1595">
            <v>50</v>
          </cell>
          <cell r="D1595">
            <v>20</v>
          </cell>
          <cell r="E1595" t="str">
            <v>R=A1D</v>
          </cell>
          <cell r="F1595">
            <v>3</v>
          </cell>
          <cell r="G1595">
            <v>36816</v>
          </cell>
          <cell r="H1595">
            <v>999</v>
          </cell>
          <cell r="I1595">
            <v>4</v>
          </cell>
          <cell r="J1595">
            <v>1</v>
          </cell>
        </row>
        <row r="1596">
          <cell r="A1596" t="str">
            <v>TDRS</v>
          </cell>
          <cell r="B1596" t="str">
            <v>Residential Service</v>
          </cell>
          <cell r="C1596">
            <v>50</v>
          </cell>
          <cell r="D1596">
            <v>20</v>
          </cell>
          <cell r="E1596" t="str">
            <v>R=LC2P</v>
          </cell>
          <cell r="F1596">
            <v>3</v>
          </cell>
          <cell r="H1596">
            <v>240</v>
          </cell>
          <cell r="I1596">
            <v>4</v>
          </cell>
          <cell r="J1596">
            <v>1</v>
          </cell>
        </row>
        <row r="1597">
          <cell r="J1597">
            <v>1266</v>
          </cell>
        </row>
        <row r="1599">
          <cell r="A1599" t="str">
            <v>SSIN</v>
          </cell>
          <cell r="B1599" t="str">
            <v>Secondary Service Greater than 5kW w/IDR</v>
          </cell>
          <cell r="C1599">
            <v>30</v>
          </cell>
          <cell r="D1599">
            <v>25</v>
          </cell>
          <cell r="E1599" t="str">
            <v>P=A1TL1</v>
          </cell>
          <cell r="F1599">
            <v>1</v>
          </cell>
          <cell r="G1599">
            <v>38286</v>
          </cell>
          <cell r="H1599">
            <v>999</v>
          </cell>
          <cell r="I1599">
            <v>3</v>
          </cell>
          <cell r="J1599">
            <v>2</v>
          </cell>
        </row>
        <row r="1600">
          <cell r="A1600" t="str">
            <v>SSLI</v>
          </cell>
          <cell r="B1600" t="str">
            <v>Secondary Service Greater than 5kW w/IDR</v>
          </cell>
          <cell r="C1600">
            <v>2.5</v>
          </cell>
          <cell r="D1600">
            <v>29</v>
          </cell>
          <cell r="E1600" t="str">
            <v>P=A1RL</v>
          </cell>
          <cell r="F1600">
            <v>3</v>
          </cell>
          <cell r="G1600">
            <v>38636</v>
          </cell>
          <cell r="H1600">
            <v>999</v>
          </cell>
          <cell r="I1600">
            <v>4</v>
          </cell>
          <cell r="J1600">
            <v>3</v>
          </cell>
        </row>
        <row r="1601">
          <cell r="A1601" t="str">
            <v>SSLI</v>
          </cell>
          <cell r="B1601" t="str">
            <v>Secondary Service Greater than 5kW w/IDR</v>
          </cell>
          <cell r="C1601">
            <v>2.5</v>
          </cell>
          <cell r="D1601">
            <v>29</v>
          </cell>
          <cell r="E1601" t="str">
            <v>T=A3RAL</v>
          </cell>
          <cell r="F1601">
            <v>3</v>
          </cell>
          <cell r="H1601">
            <v>999</v>
          </cell>
          <cell r="I1601">
            <v>3</v>
          </cell>
          <cell r="J1601">
            <v>1</v>
          </cell>
        </row>
        <row r="1602">
          <cell r="A1602" t="str">
            <v>SSLI</v>
          </cell>
          <cell r="B1602" t="str">
            <v>Secondary Service Greater than 5kW w/IDR</v>
          </cell>
          <cell r="C1602">
            <v>2.5</v>
          </cell>
          <cell r="D1602">
            <v>29</v>
          </cell>
          <cell r="E1602" t="str">
            <v>P=A1RL</v>
          </cell>
          <cell r="F1602">
            <v>3</v>
          </cell>
          <cell r="G1602">
            <v>39343</v>
          </cell>
          <cell r="H1602">
            <v>999</v>
          </cell>
          <cell r="I1602">
            <v>4</v>
          </cell>
          <cell r="J1602">
            <v>2</v>
          </cell>
        </row>
        <row r="1603">
          <cell r="A1603" t="str">
            <v>SSEI</v>
          </cell>
          <cell r="B1603" t="str">
            <v>Secondary Service Greater than 5kW w/IDR</v>
          </cell>
          <cell r="C1603">
            <v>2.5</v>
          </cell>
          <cell r="D1603">
            <v>29</v>
          </cell>
          <cell r="E1603" t="str">
            <v>P=A1RL</v>
          </cell>
          <cell r="F1603">
            <v>3</v>
          </cell>
          <cell r="G1603">
            <v>38182</v>
          </cell>
          <cell r="H1603">
            <v>999</v>
          </cell>
          <cell r="I1603">
            <v>4</v>
          </cell>
          <cell r="J1603">
            <v>1</v>
          </cell>
        </row>
        <row r="1604">
          <cell r="A1604" t="str">
            <v>SEAI</v>
          </cell>
          <cell r="B1604" t="str">
            <v>Secondary Service Greater than 5kW w/IDR</v>
          </cell>
          <cell r="C1604">
            <v>2.5</v>
          </cell>
          <cell r="D1604">
            <v>25</v>
          </cell>
          <cell r="E1604" t="str">
            <v>P=A1RL</v>
          </cell>
          <cell r="F1604">
            <v>3</v>
          </cell>
          <cell r="G1604">
            <v>37867</v>
          </cell>
          <cell r="H1604">
            <v>999</v>
          </cell>
          <cell r="I1604">
            <v>3</v>
          </cell>
          <cell r="J1604">
            <v>1</v>
          </cell>
        </row>
        <row r="1605">
          <cell r="A1605" t="str">
            <v>SSLI</v>
          </cell>
          <cell r="B1605" t="str">
            <v>Secondary Service Greater than 5kW w/IDR</v>
          </cell>
          <cell r="C1605">
            <v>2.5</v>
          </cell>
          <cell r="D1605">
            <v>29</v>
          </cell>
          <cell r="E1605" t="str">
            <v>P=A1RL</v>
          </cell>
          <cell r="F1605">
            <v>3</v>
          </cell>
          <cell r="G1605">
            <v>38775</v>
          </cell>
          <cell r="H1605">
            <v>999</v>
          </cell>
          <cell r="I1605">
            <v>4</v>
          </cell>
          <cell r="J1605">
            <v>3</v>
          </cell>
        </row>
        <row r="1606">
          <cell r="A1606" t="str">
            <v>SSEI</v>
          </cell>
          <cell r="B1606" t="str">
            <v>Secondary Service Greater than 5kW w/IDR</v>
          </cell>
          <cell r="C1606">
            <v>2.5</v>
          </cell>
          <cell r="D1606">
            <v>29</v>
          </cell>
          <cell r="E1606" t="str">
            <v>P=A1RL</v>
          </cell>
          <cell r="F1606">
            <v>3</v>
          </cell>
          <cell r="G1606">
            <v>37992</v>
          </cell>
          <cell r="H1606">
            <v>999</v>
          </cell>
          <cell r="I1606">
            <v>4</v>
          </cell>
          <cell r="J1606">
            <v>1</v>
          </cell>
        </row>
        <row r="1607">
          <cell r="A1607" t="str">
            <v>SPLI</v>
          </cell>
          <cell r="B1607" t="str">
            <v>Secondary Service Greater than 5kW w/IDR</v>
          </cell>
          <cell r="C1607">
            <v>2.5</v>
          </cell>
          <cell r="D1607">
            <v>29</v>
          </cell>
          <cell r="E1607" t="str">
            <v>P=A1RL</v>
          </cell>
          <cell r="F1607">
            <v>3</v>
          </cell>
          <cell r="G1607">
            <v>39343</v>
          </cell>
          <cell r="H1607">
            <v>999</v>
          </cell>
          <cell r="I1607">
            <v>4</v>
          </cell>
          <cell r="J1607">
            <v>1</v>
          </cell>
        </row>
        <row r="1608">
          <cell r="A1608" t="str">
            <v>SSLI</v>
          </cell>
          <cell r="B1608" t="str">
            <v>Secondary Service Greater than 5kW w/IDR</v>
          </cell>
          <cell r="C1608">
            <v>2.5</v>
          </cell>
          <cell r="D1608">
            <v>29</v>
          </cell>
          <cell r="E1608" t="str">
            <v>P=A1RL</v>
          </cell>
          <cell r="F1608">
            <v>3</v>
          </cell>
          <cell r="G1608">
            <v>38560</v>
          </cell>
          <cell r="H1608">
            <v>999</v>
          </cell>
          <cell r="I1608">
            <v>4</v>
          </cell>
          <cell r="J1608">
            <v>14</v>
          </cell>
        </row>
        <row r="1609">
          <cell r="A1609" t="str">
            <v>SSLI</v>
          </cell>
          <cell r="B1609" t="str">
            <v>Secondary Service Greater than 5kW w/IDR</v>
          </cell>
          <cell r="C1609">
            <v>2.5</v>
          </cell>
          <cell r="D1609">
            <v>25</v>
          </cell>
          <cell r="E1609" t="str">
            <v>T=A1RL</v>
          </cell>
          <cell r="F1609">
            <v>3</v>
          </cell>
          <cell r="G1609">
            <v>38775</v>
          </cell>
          <cell r="H1609">
            <v>999</v>
          </cell>
          <cell r="I1609">
            <v>4</v>
          </cell>
          <cell r="J1609">
            <v>1</v>
          </cell>
        </row>
        <row r="1610">
          <cell r="A1610" t="str">
            <v>SSEI</v>
          </cell>
          <cell r="B1610" t="str">
            <v>Secondary Service Greater than 5kW w/IDR</v>
          </cell>
          <cell r="C1610">
            <v>2.5</v>
          </cell>
          <cell r="D1610">
            <v>29</v>
          </cell>
          <cell r="E1610" t="str">
            <v>P=A1RL</v>
          </cell>
          <cell r="F1610">
            <v>3</v>
          </cell>
          <cell r="G1610">
            <v>39343</v>
          </cell>
          <cell r="H1610">
            <v>999</v>
          </cell>
          <cell r="I1610">
            <v>3</v>
          </cell>
          <cell r="J1610">
            <v>1</v>
          </cell>
        </row>
        <row r="1611">
          <cell r="A1611" t="str">
            <v>SSLI</v>
          </cell>
          <cell r="B1611" t="str">
            <v>Secondary Service Greater than 5kW w/IDR</v>
          </cell>
          <cell r="C1611">
            <v>2.5</v>
          </cell>
          <cell r="D1611">
            <v>29</v>
          </cell>
          <cell r="E1611" t="str">
            <v>P=A1RL</v>
          </cell>
          <cell r="F1611">
            <v>3</v>
          </cell>
          <cell r="G1611">
            <v>38552</v>
          </cell>
          <cell r="H1611">
            <v>999</v>
          </cell>
          <cell r="I1611">
            <v>4</v>
          </cell>
          <cell r="J1611">
            <v>16</v>
          </cell>
        </row>
        <row r="1612">
          <cell r="A1612" t="str">
            <v>SSLI</v>
          </cell>
          <cell r="B1612" t="str">
            <v>Secondary Service Greater than 5kW w/IDR</v>
          </cell>
          <cell r="C1612">
            <v>2.5</v>
          </cell>
          <cell r="D1612">
            <v>29</v>
          </cell>
          <cell r="E1612" t="str">
            <v>T=A1RL</v>
          </cell>
          <cell r="F1612">
            <v>3</v>
          </cell>
          <cell r="G1612">
            <v>38560</v>
          </cell>
          <cell r="H1612">
            <v>999</v>
          </cell>
          <cell r="I1612">
            <v>4</v>
          </cell>
          <cell r="J1612">
            <v>1</v>
          </cell>
        </row>
        <row r="1613">
          <cell r="A1613" t="str">
            <v>SSLI</v>
          </cell>
          <cell r="B1613" t="str">
            <v>Secondary Service Greater than 5kW w/IDR</v>
          </cell>
          <cell r="C1613">
            <v>2.5</v>
          </cell>
          <cell r="D1613">
            <v>29</v>
          </cell>
          <cell r="E1613" t="str">
            <v>P=A1RL</v>
          </cell>
          <cell r="F1613">
            <v>3</v>
          </cell>
          <cell r="G1613">
            <v>37811</v>
          </cell>
          <cell r="H1613">
            <v>999</v>
          </cell>
          <cell r="I1613">
            <v>4</v>
          </cell>
          <cell r="J1613">
            <v>3</v>
          </cell>
        </row>
        <row r="1614">
          <cell r="A1614" t="str">
            <v>SSEI</v>
          </cell>
          <cell r="B1614" t="str">
            <v>Secondary Service Greater than 5kW w/IDR</v>
          </cell>
          <cell r="C1614">
            <v>2.5</v>
          </cell>
          <cell r="D1614">
            <v>29</v>
          </cell>
          <cell r="E1614" t="str">
            <v>T=MARKV</v>
          </cell>
          <cell r="F1614">
            <v>3</v>
          </cell>
          <cell r="G1614">
            <v>39255</v>
          </cell>
          <cell r="H1614">
            <v>120</v>
          </cell>
          <cell r="I1614">
            <v>4</v>
          </cell>
          <cell r="J1614">
            <v>1</v>
          </cell>
        </row>
        <row r="1615">
          <cell r="A1615" t="str">
            <v>SSLI</v>
          </cell>
          <cell r="B1615" t="str">
            <v>Secondary Service Greater than 5kW w/IDR</v>
          </cell>
          <cell r="C1615">
            <v>2.5</v>
          </cell>
          <cell r="D1615">
            <v>25</v>
          </cell>
          <cell r="E1615" t="str">
            <v>P=A1RL</v>
          </cell>
          <cell r="F1615">
            <v>3</v>
          </cell>
          <cell r="G1615">
            <v>39343</v>
          </cell>
          <cell r="H1615">
            <v>999</v>
          </cell>
          <cell r="I1615">
            <v>4</v>
          </cell>
          <cell r="J1615">
            <v>1</v>
          </cell>
        </row>
        <row r="1616">
          <cell r="A1616" t="str">
            <v>SSLI</v>
          </cell>
          <cell r="B1616" t="str">
            <v>Secondary Service Greater than 5kW w/IDR</v>
          </cell>
          <cell r="C1616">
            <v>2.5</v>
          </cell>
          <cell r="D1616">
            <v>29</v>
          </cell>
          <cell r="E1616" t="str">
            <v>P=A1RL</v>
          </cell>
          <cell r="F1616">
            <v>3</v>
          </cell>
          <cell r="G1616">
            <v>37762</v>
          </cell>
          <cell r="H1616">
            <v>999</v>
          </cell>
          <cell r="I1616">
            <v>4</v>
          </cell>
          <cell r="J1616">
            <v>2</v>
          </cell>
        </row>
        <row r="1617">
          <cell r="A1617" t="str">
            <v>SSLI</v>
          </cell>
          <cell r="B1617" t="str">
            <v>Secondary Service Greater than 5kW w/IDR</v>
          </cell>
          <cell r="C1617">
            <v>2.5</v>
          </cell>
          <cell r="D1617">
            <v>29</v>
          </cell>
          <cell r="E1617" t="str">
            <v>P=A1RL</v>
          </cell>
          <cell r="F1617">
            <v>3</v>
          </cell>
          <cell r="G1617">
            <v>37005</v>
          </cell>
          <cell r="H1617">
            <v>999</v>
          </cell>
          <cell r="I1617">
            <v>4</v>
          </cell>
          <cell r="J1617">
            <v>1</v>
          </cell>
        </row>
        <row r="1618">
          <cell r="A1618" t="str">
            <v>SSAI</v>
          </cell>
          <cell r="B1618" t="str">
            <v>Secondary Service Greater than 5kW w/IDR</v>
          </cell>
          <cell r="C1618">
            <v>2.5</v>
          </cell>
          <cell r="D1618">
            <v>29</v>
          </cell>
          <cell r="E1618" t="str">
            <v>P=A1RL</v>
          </cell>
          <cell r="F1618">
            <v>3</v>
          </cell>
          <cell r="G1618">
            <v>37992</v>
          </cell>
          <cell r="H1618">
            <v>999</v>
          </cell>
          <cell r="I1618">
            <v>4</v>
          </cell>
          <cell r="J1618">
            <v>1</v>
          </cell>
        </row>
        <row r="1619">
          <cell r="A1619" t="str">
            <v>SSLI</v>
          </cell>
          <cell r="B1619" t="str">
            <v>Secondary Service Greater than 5kW w/IDR</v>
          </cell>
          <cell r="C1619">
            <v>2.5</v>
          </cell>
          <cell r="D1619">
            <v>29</v>
          </cell>
          <cell r="E1619" t="str">
            <v>P=A1RL</v>
          </cell>
          <cell r="F1619">
            <v>3</v>
          </cell>
          <cell r="G1619">
            <v>38093</v>
          </cell>
          <cell r="H1619">
            <v>999</v>
          </cell>
          <cell r="I1619">
            <v>4</v>
          </cell>
          <cell r="J1619">
            <v>1</v>
          </cell>
        </row>
        <row r="1620">
          <cell r="A1620" t="str">
            <v>SSLI</v>
          </cell>
          <cell r="B1620" t="str">
            <v>Secondary Service Greater than 5kW w/IDR</v>
          </cell>
          <cell r="C1620">
            <v>2.5</v>
          </cell>
          <cell r="D1620">
            <v>29</v>
          </cell>
          <cell r="E1620" t="str">
            <v>P=A1RL</v>
          </cell>
          <cell r="F1620">
            <v>3</v>
          </cell>
          <cell r="G1620">
            <v>38560</v>
          </cell>
          <cell r="H1620">
            <v>999</v>
          </cell>
          <cell r="I1620">
            <v>4</v>
          </cell>
          <cell r="J1620">
            <v>2</v>
          </cell>
        </row>
        <row r="1621">
          <cell r="A1621" t="str">
            <v>SSLI</v>
          </cell>
          <cell r="B1621" t="str">
            <v>Secondary Service Greater than 5kW w/IDR</v>
          </cell>
          <cell r="C1621">
            <v>2.5</v>
          </cell>
          <cell r="D1621">
            <v>29</v>
          </cell>
          <cell r="E1621" t="str">
            <v>P=A1RL</v>
          </cell>
          <cell r="F1621">
            <v>3</v>
          </cell>
          <cell r="G1621">
            <v>37322</v>
          </cell>
          <cell r="H1621">
            <v>999</v>
          </cell>
          <cell r="I1621">
            <v>4</v>
          </cell>
          <cell r="J1621">
            <v>1</v>
          </cell>
        </row>
        <row r="1622">
          <cell r="A1622" t="str">
            <v>SSEI</v>
          </cell>
          <cell r="B1622" t="str">
            <v>Secondary Service Greater than 5kW w/IDR</v>
          </cell>
          <cell r="C1622">
            <v>2.5</v>
          </cell>
          <cell r="D1622">
            <v>29</v>
          </cell>
          <cell r="E1622" t="str">
            <v>P=A1RL</v>
          </cell>
          <cell r="F1622">
            <v>3</v>
          </cell>
          <cell r="G1622">
            <v>38775</v>
          </cell>
          <cell r="H1622">
            <v>999</v>
          </cell>
          <cell r="I1622">
            <v>4</v>
          </cell>
          <cell r="J1622">
            <v>1</v>
          </cell>
        </row>
        <row r="1623">
          <cell r="A1623" t="str">
            <v>SSMI</v>
          </cell>
          <cell r="B1623" t="str">
            <v>Secondary Service Greater than 5kW w/IDR</v>
          </cell>
          <cell r="C1623">
            <v>2.5</v>
          </cell>
          <cell r="D1623">
            <v>29</v>
          </cell>
          <cell r="E1623" t="str">
            <v>P=A1RL</v>
          </cell>
          <cell r="F1623">
            <v>3</v>
          </cell>
          <cell r="G1623">
            <v>37992</v>
          </cell>
          <cell r="H1623">
            <v>999</v>
          </cell>
          <cell r="I1623">
            <v>4</v>
          </cell>
          <cell r="J1623">
            <v>1</v>
          </cell>
        </row>
        <row r="1624">
          <cell r="A1624" t="str">
            <v>SSLI</v>
          </cell>
          <cell r="B1624" t="str">
            <v>Secondary Service Greater than 5kW w/IDR</v>
          </cell>
          <cell r="C1624">
            <v>2.5</v>
          </cell>
          <cell r="D1624">
            <v>29</v>
          </cell>
          <cell r="E1624" t="str">
            <v>P=A1RL</v>
          </cell>
          <cell r="F1624">
            <v>3</v>
          </cell>
          <cell r="G1624">
            <v>37992</v>
          </cell>
          <cell r="H1624">
            <v>999</v>
          </cell>
          <cell r="I1624">
            <v>4</v>
          </cell>
          <cell r="J1624">
            <v>6</v>
          </cell>
        </row>
        <row r="1625">
          <cell r="A1625" t="str">
            <v>SSLI</v>
          </cell>
          <cell r="B1625" t="str">
            <v>Secondary Service Greater than 5kW w/IDR</v>
          </cell>
          <cell r="C1625">
            <v>2.5</v>
          </cell>
          <cell r="D1625">
            <v>29</v>
          </cell>
          <cell r="E1625" t="str">
            <v>P=A1RL</v>
          </cell>
          <cell r="F1625">
            <v>3</v>
          </cell>
          <cell r="G1625">
            <v>36915</v>
          </cell>
          <cell r="H1625">
            <v>999</v>
          </cell>
          <cell r="I1625">
            <v>4</v>
          </cell>
          <cell r="J1625">
            <v>1</v>
          </cell>
        </row>
        <row r="1626">
          <cell r="A1626" t="str">
            <v>SSLI</v>
          </cell>
          <cell r="B1626" t="str">
            <v>Secondary Service Greater than 5kW w/IDR</v>
          </cell>
          <cell r="C1626">
            <v>2.5</v>
          </cell>
          <cell r="D1626">
            <v>25</v>
          </cell>
          <cell r="E1626" t="str">
            <v>P=A1RL</v>
          </cell>
          <cell r="F1626">
            <v>3</v>
          </cell>
          <cell r="G1626">
            <v>38636</v>
          </cell>
          <cell r="H1626">
            <v>999</v>
          </cell>
          <cell r="I1626">
            <v>4</v>
          </cell>
          <cell r="J1626">
            <v>4</v>
          </cell>
        </row>
        <row r="1627">
          <cell r="A1627" t="str">
            <v>SSLI</v>
          </cell>
          <cell r="B1627" t="str">
            <v>Secondary Service Greater than 5kW w/IDR</v>
          </cell>
          <cell r="C1627">
            <v>2.5</v>
          </cell>
          <cell r="D1627">
            <v>25</v>
          </cell>
          <cell r="E1627" t="str">
            <v>T=A1RL</v>
          </cell>
          <cell r="F1627">
            <v>3</v>
          </cell>
          <cell r="G1627">
            <v>38450</v>
          </cell>
          <cell r="H1627">
            <v>999</v>
          </cell>
          <cell r="I1627">
            <v>3</v>
          </cell>
          <cell r="J1627">
            <v>1</v>
          </cell>
        </row>
        <row r="1628">
          <cell r="A1628" t="str">
            <v>SSLI</v>
          </cell>
          <cell r="B1628" t="str">
            <v>Secondary Service Greater than 5kW w/IDR</v>
          </cell>
          <cell r="C1628">
            <v>2.5</v>
          </cell>
          <cell r="D1628">
            <v>29</v>
          </cell>
          <cell r="E1628" t="str">
            <v>P=A1RL</v>
          </cell>
          <cell r="F1628">
            <v>3</v>
          </cell>
          <cell r="G1628">
            <v>38113</v>
          </cell>
          <cell r="H1628">
            <v>999</v>
          </cell>
          <cell r="I1628">
            <v>3</v>
          </cell>
          <cell r="J1628">
            <v>1</v>
          </cell>
        </row>
        <row r="1629">
          <cell r="A1629" t="str">
            <v>SSLI</v>
          </cell>
          <cell r="B1629" t="str">
            <v>Secondary Service Greater than 5kW w/IDR</v>
          </cell>
          <cell r="C1629">
            <v>2.5</v>
          </cell>
          <cell r="D1629">
            <v>29</v>
          </cell>
          <cell r="E1629" t="str">
            <v>P=A1RL</v>
          </cell>
          <cell r="F1629">
            <v>3</v>
          </cell>
          <cell r="G1629">
            <v>38113</v>
          </cell>
          <cell r="H1629">
            <v>999</v>
          </cell>
          <cell r="I1629">
            <v>3</v>
          </cell>
          <cell r="J1629">
            <v>1</v>
          </cell>
        </row>
        <row r="1630">
          <cell r="A1630" t="str">
            <v>SSLI</v>
          </cell>
          <cell r="B1630" t="str">
            <v>Secondary Service Greater than 5kW w/IDR</v>
          </cell>
          <cell r="C1630">
            <v>2.5</v>
          </cell>
          <cell r="D1630">
            <v>29</v>
          </cell>
          <cell r="E1630" t="str">
            <v>P=A1RL</v>
          </cell>
          <cell r="F1630">
            <v>3</v>
          </cell>
          <cell r="G1630">
            <v>38552</v>
          </cell>
          <cell r="H1630">
            <v>999</v>
          </cell>
          <cell r="I1630">
            <v>4</v>
          </cell>
          <cell r="J1630">
            <v>1</v>
          </cell>
        </row>
        <row r="1631">
          <cell r="A1631" t="str">
            <v>SSEI</v>
          </cell>
          <cell r="B1631" t="str">
            <v>Secondary Service Greater than 5kW w/IDR</v>
          </cell>
          <cell r="C1631">
            <v>2.5</v>
          </cell>
          <cell r="D1631">
            <v>29</v>
          </cell>
          <cell r="E1631" t="str">
            <v>P=A1RL</v>
          </cell>
          <cell r="F1631">
            <v>3</v>
          </cell>
          <cell r="G1631">
            <v>38636</v>
          </cell>
          <cell r="H1631">
            <v>999</v>
          </cell>
          <cell r="I1631">
            <v>4</v>
          </cell>
          <cell r="J1631">
            <v>1</v>
          </cell>
        </row>
        <row r="1632">
          <cell r="A1632" t="str">
            <v>SSLI</v>
          </cell>
          <cell r="B1632" t="str">
            <v>Secondary Service Greater than 5kW w/IDR</v>
          </cell>
          <cell r="C1632">
            <v>2.5</v>
          </cell>
          <cell r="D1632">
            <v>25</v>
          </cell>
          <cell r="E1632" t="str">
            <v>T=A1RL</v>
          </cell>
          <cell r="F1632">
            <v>3</v>
          </cell>
          <cell r="G1632">
            <v>38636</v>
          </cell>
          <cell r="H1632">
            <v>999</v>
          </cell>
          <cell r="I1632">
            <v>4</v>
          </cell>
          <cell r="J1632">
            <v>1</v>
          </cell>
        </row>
        <row r="1633">
          <cell r="A1633" t="str">
            <v>SSLI</v>
          </cell>
          <cell r="B1633" t="str">
            <v>Secondary Service Greater than 5kW w/IDR</v>
          </cell>
          <cell r="C1633">
            <v>2.5</v>
          </cell>
          <cell r="D1633">
            <v>29</v>
          </cell>
          <cell r="E1633" t="str">
            <v>T=A1RL</v>
          </cell>
          <cell r="F1633">
            <v>3</v>
          </cell>
          <cell r="G1633">
            <v>38636</v>
          </cell>
          <cell r="H1633">
            <v>999</v>
          </cell>
          <cell r="I1633">
            <v>4</v>
          </cell>
          <cell r="J1633">
            <v>1</v>
          </cell>
        </row>
        <row r="1634">
          <cell r="A1634" t="str">
            <v>SSLI</v>
          </cell>
          <cell r="B1634" t="str">
            <v>Secondary Service Greater than 5kW w/IDR</v>
          </cell>
          <cell r="C1634">
            <v>2.5</v>
          </cell>
          <cell r="D1634">
            <v>29</v>
          </cell>
          <cell r="E1634" t="str">
            <v>T=MARKV</v>
          </cell>
          <cell r="F1634">
            <v>3</v>
          </cell>
          <cell r="G1634">
            <v>39255</v>
          </cell>
          <cell r="H1634">
            <v>120</v>
          </cell>
          <cell r="I1634">
            <v>4</v>
          </cell>
          <cell r="J1634">
            <v>1</v>
          </cell>
        </row>
        <row r="1635">
          <cell r="A1635" t="str">
            <v>SSLI</v>
          </cell>
          <cell r="B1635" t="str">
            <v>Secondary Service Greater than 5kW w/IDR</v>
          </cell>
          <cell r="C1635">
            <v>2.5</v>
          </cell>
          <cell r="D1635">
            <v>25</v>
          </cell>
          <cell r="E1635" t="str">
            <v>P=A1RL</v>
          </cell>
          <cell r="F1635">
            <v>3</v>
          </cell>
          <cell r="G1635">
            <v>38560</v>
          </cell>
          <cell r="H1635">
            <v>999</v>
          </cell>
          <cell r="I1635">
            <v>4</v>
          </cell>
          <cell r="J1635">
            <v>1</v>
          </cell>
        </row>
        <row r="1636">
          <cell r="A1636" t="str">
            <v>SSPI</v>
          </cell>
          <cell r="B1636" t="str">
            <v>Secondary Service Greater than 5kW w/IDR</v>
          </cell>
          <cell r="C1636">
            <v>2.5</v>
          </cell>
          <cell r="D1636">
            <v>29</v>
          </cell>
          <cell r="E1636" t="str">
            <v>P=A1RL</v>
          </cell>
          <cell r="F1636">
            <v>3</v>
          </cell>
          <cell r="G1636">
            <v>38560</v>
          </cell>
          <cell r="H1636">
            <v>999</v>
          </cell>
          <cell r="I1636">
            <v>4</v>
          </cell>
          <cell r="J1636">
            <v>1</v>
          </cell>
        </row>
        <row r="1637">
          <cell r="A1637" t="str">
            <v>SSLI</v>
          </cell>
          <cell r="B1637" t="str">
            <v>Secondary Service Greater than 5kW w/IDR</v>
          </cell>
          <cell r="C1637">
            <v>2.5</v>
          </cell>
          <cell r="D1637">
            <v>29</v>
          </cell>
          <cell r="E1637" t="str">
            <v>T=A1RL</v>
          </cell>
          <cell r="F1637">
            <v>3</v>
          </cell>
          <cell r="G1637">
            <v>37475</v>
          </cell>
          <cell r="H1637">
            <v>999</v>
          </cell>
          <cell r="I1637">
            <v>4</v>
          </cell>
          <cell r="J1637">
            <v>1</v>
          </cell>
        </row>
        <row r="1638">
          <cell r="A1638" t="str">
            <v>SSLI</v>
          </cell>
          <cell r="B1638" t="str">
            <v>Secondary Service Greater than 5kW w/IDR</v>
          </cell>
          <cell r="C1638">
            <v>2.5</v>
          </cell>
          <cell r="D1638">
            <v>29</v>
          </cell>
          <cell r="E1638" t="str">
            <v>P=A1RL</v>
          </cell>
          <cell r="F1638">
            <v>3</v>
          </cell>
          <cell r="G1638">
            <v>36909</v>
          </cell>
          <cell r="H1638">
            <v>999</v>
          </cell>
          <cell r="I1638">
            <v>4</v>
          </cell>
          <cell r="J1638">
            <v>2</v>
          </cell>
        </row>
        <row r="1639">
          <cell r="A1639" t="str">
            <v>SEAI</v>
          </cell>
          <cell r="B1639" t="str">
            <v>Secondary Service Greater than 5kW w/IDR</v>
          </cell>
          <cell r="C1639">
            <v>2.5</v>
          </cell>
          <cell r="D1639">
            <v>25</v>
          </cell>
          <cell r="E1639" t="str">
            <v>P=A1RL</v>
          </cell>
          <cell r="F1639">
            <v>3</v>
          </cell>
          <cell r="G1639">
            <v>38636</v>
          </cell>
          <cell r="H1639">
            <v>999</v>
          </cell>
          <cell r="I1639">
            <v>3</v>
          </cell>
          <cell r="J1639">
            <v>1</v>
          </cell>
        </row>
        <row r="1640">
          <cell r="A1640" t="str">
            <v>SSLI</v>
          </cell>
          <cell r="B1640" t="str">
            <v>Secondary Service Greater than 5kW w/IDR</v>
          </cell>
          <cell r="C1640">
            <v>2.5</v>
          </cell>
          <cell r="D1640">
            <v>29</v>
          </cell>
          <cell r="E1640" t="str">
            <v>P=A1RL</v>
          </cell>
          <cell r="F1640">
            <v>3</v>
          </cell>
          <cell r="G1640">
            <v>39343</v>
          </cell>
          <cell r="H1640">
            <v>999</v>
          </cell>
          <cell r="I1640">
            <v>4</v>
          </cell>
          <cell r="J1640">
            <v>3</v>
          </cell>
        </row>
        <row r="1641">
          <cell r="A1641" t="str">
            <v>SSLI</v>
          </cell>
          <cell r="B1641" t="str">
            <v>Secondary Service Greater than 5kW w/IDR</v>
          </cell>
          <cell r="C1641">
            <v>2.5</v>
          </cell>
          <cell r="D1641">
            <v>29</v>
          </cell>
          <cell r="E1641" t="str">
            <v>P=A1RL</v>
          </cell>
          <cell r="F1641">
            <v>3</v>
          </cell>
          <cell r="G1641">
            <v>38182</v>
          </cell>
          <cell r="H1641">
            <v>999</v>
          </cell>
          <cell r="I1641">
            <v>4</v>
          </cell>
          <cell r="J1641">
            <v>1</v>
          </cell>
        </row>
        <row r="1642">
          <cell r="A1642" t="str">
            <v>SSLI</v>
          </cell>
          <cell r="B1642" t="str">
            <v>Secondary Service Greater than 5kW w/IDR</v>
          </cell>
          <cell r="C1642">
            <v>2.5</v>
          </cell>
          <cell r="D1642">
            <v>29</v>
          </cell>
          <cell r="E1642" t="str">
            <v>P=A1RL</v>
          </cell>
          <cell r="F1642">
            <v>3</v>
          </cell>
          <cell r="G1642">
            <v>38636</v>
          </cell>
          <cell r="H1642">
            <v>999</v>
          </cell>
          <cell r="I1642">
            <v>4</v>
          </cell>
          <cell r="J1642">
            <v>8</v>
          </cell>
        </row>
        <row r="1643">
          <cell r="A1643" t="str">
            <v>SSEI</v>
          </cell>
          <cell r="B1643" t="str">
            <v>Secondary Service Greater than 5kW w/IDR</v>
          </cell>
          <cell r="C1643">
            <v>2.5</v>
          </cell>
          <cell r="D1643">
            <v>29</v>
          </cell>
          <cell r="E1643" t="str">
            <v>T=MARKV</v>
          </cell>
          <cell r="F1643">
            <v>3</v>
          </cell>
          <cell r="H1643">
            <v>120</v>
          </cell>
          <cell r="I1643">
            <v>4</v>
          </cell>
          <cell r="J1643">
            <v>1</v>
          </cell>
        </row>
        <row r="1644">
          <cell r="A1644" t="str">
            <v>SSLI</v>
          </cell>
          <cell r="B1644" t="str">
            <v>Secondary Service Greater than 5kW w/IDR</v>
          </cell>
          <cell r="C1644">
            <v>2.5</v>
          </cell>
          <cell r="D1644">
            <v>25</v>
          </cell>
          <cell r="E1644" t="str">
            <v>P=A1RL</v>
          </cell>
          <cell r="F1644">
            <v>3</v>
          </cell>
          <cell r="G1644">
            <v>38650</v>
          </cell>
          <cell r="H1644">
            <v>999</v>
          </cell>
          <cell r="I1644">
            <v>4</v>
          </cell>
          <cell r="J1644">
            <v>1</v>
          </cell>
        </row>
        <row r="1645">
          <cell r="A1645" t="str">
            <v>SSLI</v>
          </cell>
          <cell r="B1645" t="str">
            <v>Secondary Service Greater than 5kW w/IDR</v>
          </cell>
          <cell r="C1645">
            <v>2.5</v>
          </cell>
          <cell r="D1645">
            <v>29</v>
          </cell>
          <cell r="E1645" t="str">
            <v>P=A1RL</v>
          </cell>
          <cell r="F1645">
            <v>3</v>
          </cell>
          <cell r="G1645">
            <v>39707</v>
          </cell>
          <cell r="H1645">
            <v>999</v>
          </cell>
          <cell r="I1645">
            <v>4</v>
          </cell>
          <cell r="J1645">
            <v>2</v>
          </cell>
        </row>
        <row r="1646">
          <cell r="A1646" t="str">
            <v>SSLI</v>
          </cell>
          <cell r="B1646" t="str">
            <v>Secondary Service Greater than 5kW w/IDR</v>
          </cell>
          <cell r="C1646">
            <v>2.5</v>
          </cell>
          <cell r="D1646">
            <v>29</v>
          </cell>
          <cell r="E1646" t="str">
            <v>P=A1RL</v>
          </cell>
          <cell r="F1646">
            <v>3</v>
          </cell>
          <cell r="G1646">
            <v>37992</v>
          </cell>
          <cell r="H1646">
            <v>999</v>
          </cell>
          <cell r="I1646">
            <v>4</v>
          </cell>
          <cell r="J1646">
            <v>3</v>
          </cell>
        </row>
        <row r="1647">
          <cell r="A1647" t="str">
            <v>SSLI</v>
          </cell>
          <cell r="B1647" t="str">
            <v>Secondary Service Greater than 5kW w/IDR</v>
          </cell>
          <cell r="C1647">
            <v>2.5</v>
          </cell>
          <cell r="D1647">
            <v>25</v>
          </cell>
          <cell r="E1647" t="str">
            <v>T=A1RL</v>
          </cell>
          <cell r="F1647">
            <v>3</v>
          </cell>
          <cell r="G1647">
            <v>38650</v>
          </cell>
          <cell r="H1647">
            <v>999</v>
          </cell>
          <cell r="I1647">
            <v>4</v>
          </cell>
          <cell r="J1647">
            <v>1</v>
          </cell>
        </row>
        <row r="1648">
          <cell r="A1648" t="str">
            <v>SEAI</v>
          </cell>
          <cell r="B1648" t="str">
            <v>Secondary Service Greater than 5kW w/IDR</v>
          </cell>
          <cell r="C1648">
            <v>30</v>
          </cell>
          <cell r="D1648">
            <v>25</v>
          </cell>
          <cell r="E1648" t="str">
            <v>P=A1RL</v>
          </cell>
          <cell r="F1648">
            <v>3</v>
          </cell>
          <cell r="G1648">
            <v>38286</v>
          </cell>
          <cell r="H1648">
            <v>999</v>
          </cell>
          <cell r="I1648">
            <v>3</v>
          </cell>
          <cell r="J1648">
            <v>1</v>
          </cell>
        </row>
        <row r="1649">
          <cell r="A1649" t="str">
            <v>SEAI</v>
          </cell>
          <cell r="B1649" t="str">
            <v>Secondary Service Greater than 5kW w/IDR</v>
          </cell>
          <cell r="C1649">
            <v>30</v>
          </cell>
          <cell r="D1649">
            <v>25</v>
          </cell>
          <cell r="E1649" t="str">
            <v>P=A1RL</v>
          </cell>
          <cell r="F1649">
            <v>3</v>
          </cell>
          <cell r="G1649">
            <v>38771</v>
          </cell>
          <cell r="H1649">
            <v>999</v>
          </cell>
          <cell r="I1649">
            <v>3</v>
          </cell>
          <cell r="J1649">
            <v>1</v>
          </cell>
        </row>
        <row r="1650">
          <cell r="A1650" t="str">
            <v>SEAI</v>
          </cell>
          <cell r="B1650" t="str">
            <v>Secondary Service Greater than 5kW w/IDR</v>
          </cell>
          <cell r="C1650">
            <v>30</v>
          </cell>
          <cell r="D1650">
            <v>25</v>
          </cell>
          <cell r="E1650" t="str">
            <v>P=A1RL</v>
          </cell>
          <cell r="F1650">
            <v>3</v>
          </cell>
          <cell r="G1650">
            <v>39343</v>
          </cell>
          <cell r="H1650">
            <v>999</v>
          </cell>
          <cell r="I1650">
            <v>3</v>
          </cell>
          <cell r="J1650">
            <v>3</v>
          </cell>
        </row>
        <row r="1651">
          <cell r="A1651" t="str">
            <v>SSAI</v>
          </cell>
          <cell r="B1651" t="str">
            <v>Secondary Service Greater than 5kW w/IDR</v>
          </cell>
          <cell r="C1651">
            <v>30</v>
          </cell>
          <cell r="D1651">
            <v>25</v>
          </cell>
          <cell r="E1651" t="str">
            <v>P=A1TL</v>
          </cell>
          <cell r="F1651">
            <v>3</v>
          </cell>
          <cell r="G1651">
            <v>37993</v>
          </cell>
          <cell r="H1651">
            <v>999</v>
          </cell>
          <cell r="I1651">
            <v>4</v>
          </cell>
          <cell r="J1651">
            <v>3</v>
          </cell>
        </row>
        <row r="1652">
          <cell r="A1652" t="str">
            <v>SSIN</v>
          </cell>
          <cell r="B1652" t="str">
            <v>Secondary Service Greater than 5kW w/IDR</v>
          </cell>
          <cell r="C1652">
            <v>30</v>
          </cell>
          <cell r="D1652">
            <v>25</v>
          </cell>
          <cell r="E1652" t="str">
            <v>P=A1RL</v>
          </cell>
          <cell r="F1652">
            <v>3</v>
          </cell>
          <cell r="G1652">
            <v>37993</v>
          </cell>
          <cell r="H1652">
            <v>999</v>
          </cell>
          <cell r="I1652">
            <v>4</v>
          </cell>
          <cell r="J1652">
            <v>2</v>
          </cell>
        </row>
        <row r="1653">
          <cell r="J1653">
            <v>118</v>
          </cell>
        </row>
        <row r="1655">
          <cell r="A1655" t="str">
            <v>SSGN</v>
          </cell>
          <cell r="B1655" t="str">
            <v>Secondary Service Greater than 5kW w/o IDR</v>
          </cell>
          <cell r="C1655">
            <v>2.5</v>
          </cell>
          <cell r="D1655">
            <v>25</v>
          </cell>
          <cell r="E1655" t="str">
            <v>R=A1D1</v>
          </cell>
          <cell r="F1655">
            <v>1</v>
          </cell>
          <cell r="G1655">
            <v>38048</v>
          </cell>
          <cell r="H1655">
            <v>999</v>
          </cell>
          <cell r="I1655">
            <v>3</v>
          </cell>
          <cell r="J1655">
            <v>4</v>
          </cell>
        </row>
        <row r="1656">
          <cell r="A1656" t="str">
            <v>SSNN</v>
          </cell>
          <cell r="B1656" t="str">
            <v>Secondary Service Greater than 5kW w/o ID</v>
          </cell>
          <cell r="C1656">
            <v>2.5</v>
          </cell>
          <cell r="D1656">
            <v>25</v>
          </cell>
          <cell r="E1656" t="str">
            <v>R=TMS4S</v>
          </cell>
          <cell r="F1656">
            <v>1</v>
          </cell>
          <cell r="H1656">
            <v>0</v>
          </cell>
          <cell r="I1656">
            <v>0</v>
          </cell>
          <cell r="J1656">
            <v>1</v>
          </cell>
        </row>
        <row r="1657">
          <cell r="A1657" t="str">
            <v>SSNN</v>
          </cell>
          <cell r="B1657" t="str">
            <v>Secondary Service Greater than 5kW w/o ID</v>
          </cell>
          <cell r="C1657">
            <v>2.5</v>
          </cell>
          <cell r="D1657">
            <v>25</v>
          </cell>
          <cell r="E1657" t="str">
            <v>R=D5SE</v>
          </cell>
          <cell r="F1657">
            <v>1</v>
          </cell>
          <cell r="H1657">
            <v>240</v>
          </cell>
          <cell r="I1657">
            <v>3</v>
          </cell>
          <cell r="J1657">
            <v>1</v>
          </cell>
        </row>
        <row r="1658">
          <cell r="A1658" t="str">
            <v>SSGN</v>
          </cell>
          <cell r="B1658" t="str">
            <v>Secondary Service Greater than 5kW w/o ID</v>
          </cell>
          <cell r="C1658">
            <v>2.5</v>
          </cell>
          <cell r="D1658">
            <v>25</v>
          </cell>
          <cell r="E1658" t="str">
            <v>R=J5SD</v>
          </cell>
          <cell r="F1658">
            <v>1</v>
          </cell>
          <cell r="G1658">
            <v>36161</v>
          </cell>
          <cell r="H1658">
            <v>240</v>
          </cell>
          <cell r="I1658">
            <v>3</v>
          </cell>
          <cell r="J1658">
            <v>3</v>
          </cell>
        </row>
        <row r="1659">
          <cell r="A1659" t="str">
            <v>SSGN</v>
          </cell>
          <cell r="B1659" t="str">
            <v>Secondary Service Greater than 5kW w/o ID</v>
          </cell>
          <cell r="C1659">
            <v>2.5</v>
          </cell>
          <cell r="D1659">
            <v>25</v>
          </cell>
          <cell r="E1659" t="str">
            <v>R=J5SD</v>
          </cell>
          <cell r="F1659">
            <v>1</v>
          </cell>
          <cell r="G1659">
            <v>37186</v>
          </cell>
          <cell r="H1659">
            <v>240</v>
          </cell>
          <cell r="I1659">
            <v>3</v>
          </cell>
          <cell r="J1659">
            <v>1</v>
          </cell>
        </row>
        <row r="1660">
          <cell r="A1660" t="str">
            <v>SSGN</v>
          </cell>
          <cell r="B1660" t="str">
            <v>Secondary Service Greater than 5kW w/o ID</v>
          </cell>
          <cell r="C1660">
            <v>2.5</v>
          </cell>
          <cell r="D1660">
            <v>25</v>
          </cell>
          <cell r="E1660" t="str">
            <v>R=A1D1</v>
          </cell>
          <cell r="F1660">
            <v>1</v>
          </cell>
          <cell r="G1660">
            <v>37475</v>
          </cell>
          <cell r="H1660">
            <v>999</v>
          </cell>
          <cell r="I1660">
            <v>3</v>
          </cell>
          <cell r="J1660">
            <v>2</v>
          </cell>
        </row>
        <row r="1661">
          <cell r="A1661" t="str">
            <v>SSGN</v>
          </cell>
          <cell r="B1661" t="str">
            <v>Secondary Service Greater than 5kW w/o ID</v>
          </cell>
          <cell r="C1661">
            <v>2.5</v>
          </cell>
          <cell r="D1661">
            <v>25</v>
          </cell>
          <cell r="E1661" t="str">
            <v>R=A1D</v>
          </cell>
          <cell r="F1661">
            <v>1</v>
          </cell>
          <cell r="G1661">
            <v>37341</v>
          </cell>
          <cell r="H1661">
            <v>240</v>
          </cell>
          <cell r="I1661">
            <v>3</v>
          </cell>
          <cell r="J1661">
            <v>1</v>
          </cell>
        </row>
        <row r="1662">
          <cell r="A1662" t="str">
            <v>SSNN</v>
          </cell>
          <cell r="B1662" t="str">
            <v>Secondary Service Greater than 5kW w/o ID</v>
          </cell>
          <cell r="C1662">
            <v>2.5</v>
          </cell>
          <cell r="D1662">
            <v>25</v>
          </cell>
          <cell r="E1662" t="str">
            <v>R=A1D1</v>
          </cell>
          <cell r="F1662">
            <v>1</v>
          </cell>
          <cell r="G1662">
            <v>39308</v>
          </cell>
          <cell r="H1662">
            <v>999</v>
          </cell>
          <cell r="I1662">
            <v>3</v>
          </cell>
          <cell r="J1662">
            <v>1</v>
          </cell>
        </row>
        <row r="1663">
          <cell r="A1663" t="str">
            <v>SSGN</v>
          </cell>
          <cell r="B1663" t="str">
            <v>Secondary Service Greater than 5kW w/o ID</v>
          </cell>
          <cell r="C1663">
            <v>2.5</v>
          </cell>
          <cell r="D1663">
            <v>25</v>
          </cell>
          <cell r="E1663" t="str">
            <v>R=A1R</v>
          </cell>
          <cell r="F1663">
            <v>1</v>
          </cell>
          <cell r="G1663">
            <v>39449</v>
          </cell>
          <cell r="H1663">
            <v>999</v>
          </cell>
          <cell r="I1663">
            <v>3</v>
          </cell>
          <cell r="J1663">
            <v>1</v>
          </cell>
        </row>
        <row r="1664">
          <cell r="A1664" t="str">
            <v>SSNN</v>
          </cell>
          <cell r="B1664" t="str">
            <v>Secondary Service Greater than 5kW w/o ID</v>
          </cell>
          <cell r="C1664">
            <v>2.5</v>
          </cell>
          <cell r="D1664">
            <v>25</v>
          </cell>
          <cell r="E1664" t="str">
            <v>R=A1D1</v>
          </cell>
          <cell r="F1664">
            <v>1</v>
          </cell>
          <cell r="H1664">
            <v>240</v>
          </cell>
          <cell r="I1664">
            <v>3</v>
          </cell>
          <cell r="J1664">
            <v>1</v>
          </cell>
        </row>
        <row r="1665">
          <cell r="A1665" t="str">
            <v>SSGN</v>
          </cell>
          <cell r="B1665" t="str">
            <v>Secondary Service Greater than 5kW w/o ID</v>
          </cell>
          <cell r="C1665">
            <v>2.5</v>
          </cell>
          <cell r="D1665">
            <v>25</v>
          </cell>
          <cell r="E1665" t="str">
            <v>R=A1D1</v>
          </cell>
          <cell r="F1665">
            <v>1</v>
          </cell>
          <cell r="G1665">
            <v>38310</v>
          </cell>
          <cell r="H1665">
            <v>999</v>
          </cell>
          <cell r="I1665">
            <v>3</v>
          </cell>
          <cell r="J1665">
            <v>4</v>
          </cell>
        </row>
        <row r="1666">
          <cell r="A1666" t="str">
            <v>SSGN</v>
          </cell>
          <cell r="B1666" t="str">
            <v>Secondary Service Greater than 5kW w/o ID</v>
          </cell>
          <cell r="C1666">
            <v>2.5</v>
          </cell>
          <cell r="D1666">
            <v>25</v>
          </cell>
          <cell r="E1666" t="str">
            <v>R=A1D1</v>
          </cell>
          <cell r="F1666">
            <v>1</v>
          </cell>
          <cell r="G1666">
            <v>38034</v>
          </cell>
          <cell r="H1666">
            <v>999</v>
          </cell>
          <cell r="I1666">
            <v>2</v>
          </cell>
          <cell r="J1666">
            <v>1</v>
          </cell>
        </row>
        <row r="1667">
          <cell r="A1667" t="str">
            <v>SSNN</v>
          </cell>
          <cell r="B1667" t="str">
            <v>Secondary Service Greater than 5kW w/o ID</v>
          </cell>
          <cell r="C1667">
            <v>2.5</v>
          </cell>
          <cell r="D1667">
            <v>25</v>
          </cell>
          <cell r="E1667" t="str">
            <v>R=D5SE</v>
          </cell>
          <cell r="F1667">
            <v>1</v>
          </cell>
          <cell r="H1667">
            <v>240</v>
          </cell>
          <cell r="I1667">
            <v>3</v>
          </cell>
          <cell r="J1667">
            <v>1</v>
          </cell>
        </row>
        <row r="1668">
          <cell r="A1668" t="str">
            <v>SSGN</v>
          </cell>
          <cell r="B1668" t="str">
            <v>Secondary Service Greater than 5kW w/o ID</v>
          </cell>
          <cell r="C1668">
            <v>2.5</v>
          </cell>
          <cell r="D1668">
            <v>25</v>
          </cell>
          <cell r="E1668" t="str">
            <v>R=A1D1</v>
          </cell>
          <cell r="F1668">
            <v>1</v>
          </cell>
          <cell r="G1668">
            <v>36405</v>
          </cell>
          <cell r="H1668">
            <v>240</v>
          </cell>
          <cell r="I1668">
            <v>3</v>
          </cell>
          <cell r="J1668">
            <v>1</v>
          </cell>
        </row>
        <row r="1669">
          <cell r="A1669" t="str">
            <v>SSGN</v>
          </cell>
          <cell r="B1669" t="str">
            <v>Secondary Service Greater than 5kW w/o ID</v>
          </cell>
          <cell r="C1669">
            <v>2.5</v>
          </cell>
          <cell r="D1669">
            <v>25</v>
          </cell>
          <cell r="E1669" t="str">
            <v>R=J5SD</v>
          </cell>
          <cell r="F1669">
            <v>1</v>
          </cell>
          <cell r="G1669">
            <v>36601</v>
          </cell>
          <cell r="H1669">
            <v>240</v>
          </cell>
          <cell r="I1669">
            <v>3</v>
          </cell>
          <cell r="J1669">
            <v>1</v>
          </cell>
        </row>
        <row r="1670">
          <cell r="A1670" t="str">
            <v>SSGN</v>
          </cell>
          <cell r="B1670" t="str">
            <v>Secondary Service Greater than 5kW w/o ID</v>
          </cell>
          <cell r="C1670">
            <v>2.5</v>
          </cell>
          <cell r="D1670">
            <v>25</v>
          </cell>
          <cell r="E1670" t="str">
            <v>R=A1D</v>
          </cell>
          <cell r="F1670">
            <v>1</v>
          </cell>
          <cell r="G1670">
            <v>36816</v>
          </cell>
          <cell r="H1670">
            <v>999</v>
          </cell>
          <cell r="I1670">
            <v>3</v>
          </cell>
          <cell r="J1670">
            <v>1</v>
          </cell>
        </row>
        <row r="1671">
          <cell r="A1671" t="str">
            <v>SSNN</v>
          </cell>
          <cell r="B1671" t="str">
            <v>Secondary Service Greater than 5kW w/o ID</v>
          </cell>
          <cell r="C1671">
            <v>2.5</v>
          </cell>
          <cell r="D1671">
            <v>25</v>
          </cell>
          <cell r="E1671" t="str">
            <v>R=A1D</v>
          </cell>
          <cell r="F1671">
            <v>1</v>
          </cell>
          <cell r="G1671">
            <v>37341</v>
          </cell>
          <cell r="H1671">
            <v>999</v>
          </cell>
          <cell r="I1671">
            <v>3</v>
          </cell>
          <cell r="J1671">
            <v>1</v>
          </cell>
        </row>
        <row r="1672">
          <cell r="A1672" t="str">
            <v>SSGN</v>
          </cell>
          <cell r="B1672" t="str">
            <v>Secondary Service Greater than 5kW w/o ID</v>
          </cell>
          <cell r="C1672">
            <v>2.5</v>
          </cell>
          <cell r="D1672">
            <v>25</v>
          </cell>
          <cell r="E1672" t="str">
            <v>R=A1D1</v>
          </cell>
          <cell r="F1672">
            <v>1</v>
          </cell>
          <cell r="G1672">
            <v>38805</v>
          </cell>
          <cell r="H1672">
            <v>999</v>
          </cell>
          <cell r="I1672">
            <v>3</v>
          </cell>
          <cell r="J1672">
            <v>3</v>
          </cell>
        </row>
        <row r="1673">
          <cell r="A1673" t="str">
            <v>SSNN</v>
          </cell>
          <cell r="B1673" t="str">
            <v>Secondary Service Greater than 5kW w/o ID</v>
          </cell>
          <cell r="C1673">
            <v>2.5</v>
          </cell>
          <cell r="D1673">
            <v>25</v>
          </cell>
          <cell r="E1673" t="str">
            <v>R=J5DS</v>
          </cell>
          <cell r="F1673">
            <v>1</v>
          </cell>
          <cell r="H1673">
            <v>240</v>
          </cell>
          <cell r="I1673">
            <v>3</v>
          </cell>
          <cell r="J1673">
            <v>1</v>
          </cell>
        </row>
        <row r="1674">
          <cell r="A1674" t="str">
            <v>SSGN</v>
          </cell>
          <cell r="B1674" t="str">
            <v>Secondary Service Greater than 5kW w/o ID</v>
          </cell>
          <cell r="C1674">
            <v>2.5</v>
          </cell>
          <cell r="D1674">
            <v>25</v>
          </cell>
          <cell r="E1674" t="str">
            <v>R=J3TA</v>
          </cell>
          <cell r="F1674">
            <v>1</v>
          </cell>
          <cell r="H1674">
            <v>240</v>
          </cell>
          <cell r="I1674">
            <v>3</v>
          </cell>
          <cell r="J1674">
            <v>3</v>
          </cell>
        </row>
        <row r="1675">
          <cell r="A1675" t="str">
            <v>SSGN</v>
          </cell>
          <cell r="B1675" t="str">
            <v>Secondary Service Greater than 5kW w/o ID</v>
          </cell>
          <cell r="C1675">
            <v>2.5</v>
          </cell>
          <cell r="D1675">
            <v>25</v>
          </cell>
          <cell r="E1675" t="str">
            <v>R=A1D1</v>
          </cell>
          <cell r="F1675">
            <v>1</v>
          </cell>
          <cell r="H1675">
            <v>240</v>
          </cell>
          <cell r="I1675">
            <v>3</v>
          </cell>
          <cell r="J1675">
            <v>1</v>
          </cell>
        </row>
        <row r="1676">
          <cell r="A1676" t="str">
            <v>SSGN</v>
          </cell>
          <cell r="B1676" t="str">
            <v>Secondary Service Greater than 5kW w/o ID</v>
          </cell>
          <cell r="C1676">
            <v>2.5</v>
          </cell>
          <cell r="D1676">
            <v>25</v>
          </cell>
          <cell r="E1676" t="str">
            <v>R=KWS</v>
          </cell>
          <cell r="F1676">
            <v>1</v>
          </cell>
          <cell r="H1676">
            <v>240</v>
          </cell>
          <cell r="I1676">
            <v>3</v>
          </cell>
          <cell r="J1676">
            <v>1</v>
          </cell>
        </row>
        <row r="1677">
          <cell r="A1677" t="str">
            <v>SSGN</v>
          </cell>
          <cell r="B1677" t="str">
            <v>Secondary Service Greater than 5kW w/o ID</v>
          </cell>
          <cell r="C1677">
            <v>2.5</v>
          </cell>
          <cell r="D1677">
            <v>25</v>
          </cell>
          <cell r="E1677" t="str">
            <v>R=J5SD</v>
          </cell>
          <cell r="F1677">
            <v>1</v>
          </cell>
          <cell r="G1677">
            <v>36386</v>
          </cell>
          <cell r="H1677">
            <v>240</v>
          </cell>
          <cell r="I1677">
            <v>3</v>
          </cell>
          <cell r="J1677">
            <v>2</v>
          </cell>
        </row>
        <row r="1678">
          <cell r="A1678" t="str">
            <v>SSGN</v>
          </cell>
          <cell r="B1678" t="str">
            <v>Secondary Service Greater than 5kW w/o ID</v>
          </cell>
          <cell r="C1678">
            <v>2.5</v>
          </cell>
          <cell r="D1678">
            <v>25</v>
          </cell>
          <cell r="E1678" t="str">
            <v>R=A1D</v>
          </cell>
          <cell r="F1678">
            <v>1</v>
          </cell>
          <cell r="G1678">
            <v>35803</v>
          </cell>
          <cell r="H1678">
            <v>999</v>
          </cell>
          <cell r="I1678">
            <v>3</v>
          </cell>
          <cell r="J1678">
            <v>1</v>
          </cell>
        </row>
        <row r="1679">
          <cell r="A1679" t="str">
            <v>SSGN</v>
          </cell>
          <cell r="B1679" t="str">
            <v>Secondary Service Greater than 5kW w/o ID</v>
          </cell>
          <cell r="C1679">
            <v>2.5</v>
          </cell>
          <cell r="D1679">
            <v>25</v>
          </cell>
          <cell r="E1679" t="str">
            <v>R=A1D1</v>
          </cell>
          <cell r="F1679">
            <v>1</v>
          </cell>
          <cell r="G1679">
            <v>37333</v>
          </cell>
          <cell r="H1679">
            <v>240</v>
          </cell>
          <cell r="I1679">
            <v>3</v>
          </cell>
          <cell r="J1679">
            <v>1</v>
          </cell>
        </row>
        <row r="1680">
          <cell r="A1680" t="str">
            <v>SSGN</v>
          </cell>
          <cell r="B1680" t="str">
            <v>Secondary Service Greater than 5kW w/o ID</v>
          </cell>
          <cell r="C1680">
            <v>2.5</v>
          </cell>
          <cell r="D1680">
            <v>25</v>
          </cell>
          <cell r="E1680" t="str">
            <v>R=A1D1</v>
          </cell>
          <cell r="F1680">
            <v>1</v>
          </cell>
          <cell r="G1680">
            <v>37606</v>
          </cell>
          <cell r="H1680">
            <v>999</v>
          </cell>
          <cell r="I1680">
            <v>3</v>
          </cell>
          <cell r="J1680">
            <v>6</v>
          </cell>
        </row>
        <row r="1681">
          <cell r="A1681" t="str">
            <v>SSGN</v>
          </cell>
          <cell r="B1681" t="str">
            <v>Secondary Service Greater than 5kW w/o ID</v>
          </cell>
          <cell r="C1681">
            <v>2.5</v>
          </cell>
          <cell r="D1681">
            <v>25</v>
          </cell>
          <cell r="E1681" t="str">
            <v>R=A1D1</v>
          </cell>
          <cell r="F1681">
            <v>1</v>
          </cell>
          <cell r="G1681">
            <v>39090</v>
          </cell>
          <cell r="H1681">
            <v>999</v>
          </cell>
          <cell r="I1681">
            <v>3</v>
          </cell>
          <cell r="J1681">
            <v>7</v>
          </cell>
        </row>
        <row r="1682">
          <cell r="A1682" t="str">
            <v>SSGN</v>
          </cell>
          <cell r="B1682" t="str">
            <v>Secondary Service Greater than 5kW w/o ID</v>
          </cell>
          <cell r="C1682">
            <v>2.5</v>
          </cell>
          <cell r="D1682">
            <v>25</v>
          </cell>
          <cell r="E1682" t="str">
            <v>R=J3TA</v>
          </cell>
          <cell r="F1682">
            <v>1</v>
          </cell>
          <cell r="H1682">
            <v>240</v>
          </cell>
          <cell r="I1682">
            <v>3</v>
          </cell>
          <cell r="J1682">
            <v>8</v>
          </cell>
        </row>
        <row r="1683">
          <cell r="A1683" t="str">
            <v>SSGN</v>
          </cell>
          <cell r="B1683" t="str">
            <v>Secondary Service Greater than 5kW w/o ID</v>
          </cell>
          <cell r="C1683">
            <v>2.5</v>
          </cell>
          <cell r="D1683">
            <v>25</v>
          </cell>
          <cell r="E1683" t="str">
            <v>R=TMS4S</v>
          </cell>
          <cell r="F1683">
            <v>1</v>
          </cell>
          <cell r="H1683">
            <v>240</v>
          </cell>
          <cell r="I1683">
            <v>3</v>
          </cell>
          <cell r="J1683">
            <v>1</v>
          </cell>
        </row>
        <row r="1684">
          <cell r="A1684" t="str">
            <v>SSGN</v>
          </cell>
          <cell r="B1684" t="str">
            <v>Secondary Service Greater than 5kW w/o ID</v>
          </cell>
          <cell r="C1684">
            <v>2.5</v>
          </cell>
          <cell r="D1684">
            <v>25</v>
          </cell>
          <cell r="E1684" t="str">
            <v>R=PMS4S</v>
          </cell>
          <cell r="F1684">
            <v>1</v>
          </cell>
          <cell r="H1684">
            <v>240</v>
          </cell>
          <cell r="I1684">
            <v>3</v>
          </cell>
          <cell r="J1684">
            <v>2</v>
          </cell>
        </row>
        <row r="1685">
          <cell r="A1685" t="str">
            <v>SSLN</v>
          </cell>
          <cell r="B1685" t="str">
            <v>Secondary Service Greater than 5kW w/o ID</v>
          </cell>
          <cell r="C1685">
            <v>2.5</v>
          </cell>
          <cell r="D1685">
            <v>25</v>
          </cell>
          <cell r="E1685" t="str">
            <v>R=A1D</v>
          </cell>
          <cell r="F1685">
            <v>1</v>
          </cell>
          <cell r="G1685">
            <v>38257</v>
          </cell>
          <cell r="H1685">
            <v>999</v>
          </cell>
          <cell r="I1685">
            <v>3</v>
          </cell>
          <cell r="J1685">
            <v>1</v>
          </cell>
        </row>
        <row r="1686">
          <cell r="A1686" t="str">
            <v>SSGN</v>
          </cell>
          <cell r="B1686" t="str">
            <v>Secondary Service Greater than 5kW w/o ID</v>
          </cell>
          <cell r="C1686">
            <v>2.5</v>
          </cell>
          <cell r="D1686">
            <v>25</v>
          </cell>
          <cell r="E1686" t="str">
            <v>R=A1D</v>
          </cell>
          <cell r="F1686">
            <v>1</v>
          </cell>
          <cell r="G1686">
            <v>38034</v>
          </cell>
          <cell r="H1686">
            <v>999</v>
          </cell>
          <cell r="I1686">
            <v>3</v>
          </cell>
          <cell r="J1686">
            <v>2</v>
          </cell>
        </row>
        <row r="1687">
          <cell r="A1687" t="str">
            <v>SSGN</v>
          </cell>
          <cell r="B1687" t="str">
            <v>Secondary Service Greater than 5kW w/o ID</v>
          </cell>
          <cell r="C1687">
            <v>2.5</v>
          </cell>
          <cell r="D1687">
            <v>25</v>
          </cell>
          <cell r="E1687" t="str">
            <v>R=A1D1</v>
          </cell>
          <cell r="F1687">
            <v>1</v>
          </cell>
          <cell r="H1687">
            <v>240</v>
          </cell>
          <cell r="I1687">
            <v>3</v>
          </cell>
          <cell r="J1687">
            <v>1</v>
          </cell>
        </row>
        <row r="1688">
          <cell r="A1688" t="str">
            <v>SSGN</v>
          </cell>
          <cell r="B1688" t="str">
            <v>Secondary Service Greater than 5kW w/o ID</v>
          </cell>
          <cell r="C1688">
            <v>2.5</v>
          </cell>
          <cell r="D1688">
            <v>25</v>
          </cell>
          <cell r="E1688" t="str">
            <v>R=A1D1</v>
          </cell>
          <cell r="F1688">
            <v>1</v>
          </cell>
          <cell r="G1688">
            <v>36431</v>
          </cell>
          <cell r="H1688">
            <v>999</v>
          </cell>
          <cell r="I1688">
            <v>3</v>
          </cell>
          <cell r="J1688">
            <v>1</v>
          </cell>
        </row>
        <row r="1689">
          <cell r="A1689" t="str">
            <v>SSGN</v>
          </cell>
          <cell r="B1689" t="str">
            <v>Secondary Service Greater than 5kW w/o ID</v>
          </cell>
          <cell r="C1689">
            <v>2.5</v>
          </cell>
          <cell r="D1689">
            <v>25</v>
          </cell>
          <cell r="E1689" t="str">
            <v>R=A1D</v>
          </cell>
          <cell r="F1689">
            <v>1</v>
          </cell>
          <cell r="G1689">
            <v>37095</v>
          </cell>
          <cell r="H1689">
            <v>999</v>
          </cell>
          <cell r="I1689">
            <v>3</v>
          </cell>
          <cell r="J1689">
            <v>1</v>
          </cell>
        </row>
        <row r="1690">
          <cell r="A1690" t="str">
            <v>SSAN</v>
          </cell>
          <cell r="B1690" t="str">
            <v>Secondary Service Greater than 5kW w/o ID</v>
          </cell>
          <cell r="C1690">
            <v>2.5</v>
          </cell>
          <cell r="D1690">
            <v>25</v>
          </cell>
          <cell r="E1690" t="str">
            <v>R=J5SD</v>
          </cell>
          <cell r="F1690">
            <v>1</v>
          </cell>
          <cell r="G1690">
            <v>37186</v>
          </cell>
          <cell r="H1690">
            <v>240</v>
          </cell>
          <cell r="I1690">
            <v>3</v>
          </cell>
          <cell r="J1690">
            <v>1</v>
          </cell>
        </row>
        <row r="1691">
          <cell r="A1691" t="str">
            <v>SSGN</v>
          </cell>
          <cell r="B1691" t="str">
            <v>Secondary Service Greater than 5kW w/o ID</v>
          </cell>
          <cell r="C1691">
            <v>2.5</v>
          </cell>
          <cell r="D1691">
            <v>25</v>
          </cell>
          <cell r="E1691" t="str">
            <v>R=A1D</v>
          </cell>
          <cell r="F1691">
            <v>1</v>
          </cell>
          <cell r="G1691">
            <v>37481</v>
          </cell>
          <cell r="H1691">
            <v>999</v>
          </cell>
          <cell r="I1691">
            <v>3</v>
          </cell>
          <cell r="J1691">
            <v>3</v>
          </cell>
        </row>
        <row r="1692">
          <cell r="A1692" t="str">
            <v>SSGN</v>
          </cell>
          <cell r="B1692" t="str">
            <v>Secondary Service Greater than 5kW w/o ID</v>
          </cell>
          <cell r="C1692">
            <v>2.5</v>
          </cell>
          <cell r="D1692">
            <v>25</v>
          </cell>
          <cell r="E1692" t="str">
            <v>R=A1D1</v>
          </cell>
          <cell r="F1692">
            <v>1</v>
          </cell>
          <cell r="G1692">
            <v>37333</v>
          </cell>
          <cell r="H1692">
            <v>240</v>
          </cell>
          <cell r="I1692">
            <v>3</v>
          </cell>
          <cell r="J1692">
            <v>10</v>
          </cell>
        </row>
        <row r="1693">
          <cell r="A1693" t="str">
            <v>SSGN</v>
          </cell>
          <cell r="B1693" t="str">
            <v>Secondary Service Greater than 5kW w/o ID</v>
          </cell>
          <cell r="C1693">
            <v>2.5</v>
          </cell>
          <cell r="D1693">
            <v>25</v>
          </cell>
          <cell r="E1693" t="str">
            <v>R=J5SR</v>
          </cell>
          <cell r="F1693">
            <v>1</v>
          </cell>
          <cell r="H1693">
            <v>240</v>
          </cell>
          <cell r="I1693">
            <v>3</v>
          </cell>
          <cell r="J1693">
            <v>1</v>
          </cell>
        </row>
        <row r="1694">
          <cell r="A1694" t="str">
            <v>SSNN</v>
          </cell>
          <cell r="B1694" t="str">
            <v>Secondary Service Greater than 5kW w/o ID</v>
          </cell>
          <cell r="C1694">
            <v>2.5</v>
          </cell>
          <cell r="D1694">
            <v>25</v>
          </cell>
          <cell r="E1694" t="str">
            <v>R=J5SD</v>
          </cell>
          <cell r="F1694">
            <v>1</v>
          </cell>
          <cell r="H1694">
            <v>240</v>
          </cell>
          <cell r="I1694">
            <v>3</v>
          </cell>
          <cell r="J1694">
            <v>2</v>
          </cell>
        </row>
        <row r="1695">
          <cell r="A1695" t="str">
            <v>SSNN</v>
          </cell>
          <cell r="B1695" t="str">
            <v>Secondary Service Greater than 5kW w/o ID</v>
          </cell>
          <cell r="C1695">
            <v>2.5</v>
          </cell>
          <cell r="D1695">
            <v>25</v>
          </cell>
          <cell r="E1695" t="str">
            <v>R=A1D1</v>
          </cell>
          <cell r="F1695">
            <v>1</v>
          </cell>
          <cell r="G1695">
            <v>39282</v>
          </cell>
          <cell r="H1695">
            <v>999</v>
          </cell>
          <cell r="I1695">
            <v>3</v>
          </cell>
          <cell r="J1695">
            <v>1</v>
          </cell>
        </row>
        <row r="1696">
          <cell r="A1696" t="str">
            <v>SMNN</v>
          </cell>
          <cell r="B1696" t="str">
            <v>Secondary Service Greater than 5kW w/o ID</v>
          </cell>
          <cell r="C1696">
            <v>2.5</v>
          </cell>
          <cell r="D1696">
            <v>25</v>
          </cell>
          <cell r="E1696" t="str">
            <v>R=A1D1</v>
          </cell>
          <cell r="F1696">
            <v>1</v>
          </cell>
          <cell r="G1696">
            <v>39246</v>
          </cell>
          <cell r="H1696">
            <v>999</v>
          </cell>
          <cell r="I1696">
            <v>2</v>
          </cell>
          <cell r="J1696">
            <v>1</v>
          </cell>
        </row>
        <row r="1697">
          <cell r="A1697" t="str">
            <v>SSGN</v>
          </cell>
          <cell r="B1697" t="str">
            <v>Secondary Service Greater than 5kW w/o ID</v>
          </cell>
          <cell r="C1697">
            <v>2.5</v>
          </cell>
          <cell r="D1697">
            <v>25</v>
          </cell>
          <cell r="E1697" t="str">
            <v>R=A1D1</v>
          </cell>
          <cell r="F1697">
            <v>1</v>
          </cell>
          <cell r="G1697">
            <v>39510</v>
          </cell>
          <cell r="H1697">
            <v>999</v>
          </cell>
          <cell r="I1697">
            <v>2</v>
          </cell>
          <cell r="J1697">
            <v>2</v>
          </cell>
        </row>
        <row r="1698">
          <cell r="A1698" t="str">
            <v>SSNN</v>
          </cell>
          <cell r="B1698" t="str">
            <v>Secondary Service Greater than 5kW w/o ID</v>
          </cell>
          <cell r="C1698">
            <v>2.5</v>
          </cell>
          <cell r="D1698">
            <v>25</v>
          </cell>
          <cell r="E1698" t="str">
            <v>R=A1D1</v>
          </cell>
          <cell r="F1698">
            <v>1</v>
          </cell>
          <cell r="G1698">
            <v>39510</v>
          </cell>
          <cell r="H1698">
            <v>999</v>
          </cell>
          <cell r="I1698">
            <v>2</v>
          </cell>
          <cell r="J1698">
            <v>1</v>
          </cell>
        </row>
        <row r="1699">
          <cell r="A1699" t="str">
            <v>SSNN</v>
          </cell>
          <cell r="B1699" t="str">
            <v>Secondary Service Greater than 5kW w/o ID</v>
          </cell>
          <cell r="C1699">
            <v>2.5</v>
          </cell>
          <cell r="D1699">
            <v>25</v>
          </cell>
          <cell r="E1699" t="str">
            <v>R=A1D1</v>
          </cell>
          <cell r="F1699">
            <v>1</v>
          </cell>
          <cell r="H1699">
            <v>999</v>
          </cell>
          <cell r="I1699">
            <v>3</v>
          </cell>
          <cell r="J1699">
            <v>1</v>
          </cell>
        </row>
        <row r="1700">
          <cell r="A1700" t="str">
            <v>SSNN</v>
          </cell>
          <cell r="B1700" t="str">
            <v>Secondary Service Greater than 5kW w/o ID</v>
          </cell>
          <cell r="C1700">
            <v>2.5</v>
          </cell>
          <cell r="D1700">
            <v>25</v>
          </cell>
          <cell r="E1700" t="str">
            <v>R=A1D</v>
          </cell>
          <cell r="F1700">
            <v>1</v>
          </cell>
          <cell r="G1700">
            <v>38034</v>
          </cell>
          <cell r="H1700">
            <v>999</v>
          </cell>
          <cell r="I1700">
            <v>3</v>
          </cell>
          <cell r="J1700">
            <v>1</v>
          </cell>
        </row>
        <row r="1701">
          <cell r="A1701" t="str">
            <v>SSTD</v>
          </cell>
          <cell r="B1701" t="str">
            <v>Secondary Service Greater than 5kW w/o ID</v>
          </cell>
          <cell r="C1701">
            <v>2.5</v>
          </cell>
          <cell r="D1701">
            <v>23</v>
          </cell>
          <cell r="E1701" t="str">
            <v>R=A1T1</v>
          </cell>
          <cell r="F1701">
            <v>1</v>
          </cell>
          <cell r="G1701">
            <v>36312</v>
          </cell>
          <cell r="H1701">
            <v>999</v>
          </cell>
          <cell r="I1701">
            <v>2</v>
          </cell>
          <cell r="J1701">
            <v>1</v>
          </cell>
        </row>
        <row r="1702">
          <cell r="A1702" t="str">
            <v>SSGN</v>
          </cell>
          <cell r="B1702" t="str">
            <v>Secondary Service Greater than 5kW w/o ID</v>
          </cell>
          <cell r="C1702">
            <v>2.5</v>
          </cell>
          <cell r="D1702">
            <v>25</v>
          </cell>
          <cell r="E1702" t="str">
            <v>R=A1D</v>
          </cell>
          <cell r="F1702">
            <v>1</v>
          </cell>
          <cell r="G1702">
            <v>36595</v>
          </cell>
          <cell r="H1702">
            <v>240</v>
          </cell>
          <cell r="I1702">
            <v>3</v>
          </cell>
          <cell r="J1702">
            <v>2</v>
          </cell>
        </row>
        <row r="1703">
          <cell r="A1703" t="str">
            <v>SSTD</v>
          </cell>
          <cell r="B1703" t="str">
            <v>Secondary Service Greater than 5kW w/o ID</v>
          </cell>
          <cell r="C1703">
            <v>2.5</v>
          </cell>
          <cell r="D1703">
            <v>23</v>
          </cell>
          <cell r="E1703" t="str">
            <v>R=SV3ST</v>
          </cell>
          <cell r="F1703">
            <v>1</v>
          </cell>
          <cell r="G1703">
            <v>36971</v>
          </cell>
          <cell r="H1703">
            <v>999</v>
          </cell>
          <cell r="I1703">
            <v>3</v>
          </cell>
          <cell r="J1703">
            <v>1</v>
          </cell>
        </row>
        <row r="1704">
          <cell r="A1704" t="str">
            <v>SSGN</v>
          </cell>
          <cell r="B1704" t="str">
            <v>Secondary Service Greater than 5kW w/o ID</v>
          </cell>
          <cell r="C1704">
            <v>2.5</v>
          </cell>
          <cell r="D1704">
            <v>25</v>
          </cell>
          <cell r="E1704" t="str">
            <v>R=A1D</v>
          </cell>
          <cell r="F1704">
            <v>1</v>
          </cell>
          <cell r="G1704">
            <v>37341</v>
          </cell>
          <cell r="H1704">
            <v>5</v>
          </cell>
          <cell r="I1704">
            <v>3</v>
          </cell>
          <cell r="J1704">
            <v>1</v>
          </cell>
        </row>
        <row r="1705">
          <cell r="A1705" t="str">
            <v>SSGN</v>
          </cell>
          <cell r="B1705" t="str">
            <v>Secondary Service Greater than 5kW w/o ID</v>
          </cell>
          <cell r="C1705">
            <v>2.5</v>
          </cell>
          <cell r="D1705">
            <v>25</v>
          </cell>
          <cell r="E1705" t="str">
            <v>R=A1D</v>
          </cell>
          <cell r="F1705">
            <v>1</v>
          </cell>
          <cell r="G1705">
            <v>37558</v>
          </cell>
          <cell r="H1705">
            <v>999</v>
          </cell>
          <cell r="I1705">
            <v>3</v>
          </cell>
          <cell r="J1705">
            <v>3</v>
          </cell>
        </row>
        <row r="1706">
          <cell r="A1706" t="str">
            <v>SSGN</v>
          </cell>
          <cell r="B1706" t="str">
            <v>Secondary Service Greater than 5kW w/o ID</v>
          </cell>
          <cell r="C1706">
            <v>2.5</v>
          </cell>
          <cell r="D1706">
            <v>25</v>
          </cell>
          <cell r="E1706" t="str">
            <v>R=A1D1</v>
          </cell>
          <cell r="F1706">
            <v>1</v>
          </cell>
          <cell r="G1706">
            <v>38874</v>
          </cell>
          <cell r="H1706">
            <v>999</v>
          </cell>
          <cell r="I1706">
            <v>3</v>
          </cell>
          <cell r="J1706">
            <v>3</v>
          </cell>
        </row>
        <row r="1707">
          <cell r="A1707" t="str">
            <v>SSNN</v>
          </cell>
          <cell r="B1707" t="str">
            <v>Secondary Service Greater than 5kW w/o ID</v>
          </cell>
          <cell r="C1707">
            <v>2.5</v>
          </cell>
          <cell r="D1707">
            <v>25</v>
          </cell>
          <cell r="E1707" t="str">
            <v>R=A1D1</v>
          </cell>
          <cell r="F1707">
            <v>1</v>
          </cell>
          <cell r="G1707">
            <v>39254</v>
          </cell>
          <cell r="H1707">
            <v>999</v>
          </cell>
          <cell r="I1707">
            <v>3</v>
          </cell>
          <cell r="J1707">
            <v>1</v>
          </cell>
        </row>
        <row r="1708">
          <cell r="A1708" t="str">
            <v>SSGN</v>
          </cell>
          <cell r="B1708" t="str">
            <v>Secondary Service Greater than 5kW w/o ID</v>
          </cell>
          <cell r="C1708">
            <v>2.5</v>
          </cell>
          <cell r="D1708">
            <v>25</v>
          </cell>
          <cell r="E1708" t="str">
            <v>R=A1D1</v>
          </cell>
          <cell r="F1708">
            <v>1</v>
          </cell>
          <cell r="G1708">
            <v>39308</v>
          </cell>
          <cell r="H1708">
            <v>999</v>
          </cell>
          <cell r="I1708">
            <v>3</v>
          </cell>
          <cell r="J1708">
            <v>6</v>
          </cell>
        </row>
        <row r="1709">
          <cell r="A1709" t="str">
            <v>SSGN</v>
          </cell>
          <cell r="B1709" t="str">
            <v>Secondary Service Greater than 5kW w/o ID</v>
          </cell>
          <cell r="C1709">
            <v>2.5</v>
          </cell>
          <cell r="D1709">
            <v>25</v>
          </cell>
          <cell r="E1709" t="str">
            <v>R=A1D1</v>
          </cell>
          <cell r="F1709">
            <v>1</v>
          </cell>
          <cell r="G1709">
            <v>40022</v>
          </cell>
          <cell r="H1709">
            <v>999</v>
          </cell>
          <cell r="I1709">
            <v>3</v>
          </cell>
          <cell r="J1709">
            <v>4</v>
          </cell>
        </row>
        <row r="1710">
          <cell r="A1710" t="str">
            <v>SSNN</v>
          </cell>
          <cell r="B1710" t="str">
            <v>Secondary Service Greater than 5kW w/o ID</v>
          </cell>
          <cell r="C1710">
            <v>2.5</v>
          </cell>
          <cell r="D1710">
            <v>25</v>
          </cell>
          <cell r="E1710" t="str">
            <v>R=J5SD</v>
          </cell>
          <cell r="F1710">
            <v>1</v>
          </cell>
          <cell r="H1710">
            <v>240</v>
          </cell>
          <cell r="I1710">
            <v>3</v>
          </cell>
          <cell r="J1710">
            <v>1</v>
          </cell>
        </row>
        <row r="1711">
          <cell r="A1711" t="str">
            <v>SSGN</v>
          </cell>
          <cell r="B1711" t="str">
            <v>Secondary Service Greater than 5kW w/o ID</v>
          </cell>
          <cell r="C1711">
            <v>2.5</v>
          </cell>
          <cell r="D1711">
            <v>25</v>
          </cell>
          <cell r="E1711" t="str">
            <v>R=A1D</v>
          </cell>
          <cell r="F1711">
            <v>1</v>
          </cell>
          <cell r="G1711">
            <v>38482</v>
          </cell>
          <cell r="H1711">
            <v>999</v>
          </cell>
          <cell r="I1711">
            <v>3</v>
          </cell>
          <cell r="J1711">
            <v>2</v>
          </cell>
        </row>
        <row r="1712">
          <cell r="A1712" t="str">
            <v>SSGN</v>
          </cell>
          <cell r="B1712" t="str">
            <v>Secondary Service Greater than 5kW w/o ID</v>
          </cell>
          <cell r="C1712">
            <v>2.5</v>
          </cell>
          <cell r="D1712">
            <v>25</v>
          </cell>
          <cell r="E1712" t="str">
            <v>R=A1D1</v>
          </cell>
          <cell r="F1712">
            <v>1</v>
          </cell>
          <cell r="G1712">
            <v>37994</v>
          </cell>
          <cell r="H1712">
            <v>999</v>
          </cell>
          <cell r="I1712">
            <v>3</v>
          </cell>
          <cell r="J1712">
            <v>3</v>
          </cell>
        </row>
        <row r="1713">
          <cell r="A1713" t="str">
            <v>SSGN</v>
          </cell>
          <cell r="B1713" t="str">
            <v>Secondary Service Greater than 5kW w/o ID</v>
          </cell>
          <cell r="C1713">
            <v>2.5</v>
          </cell>
          <cell r="D1713">
            <v>25</v>
          </cell>
          <cell r="E1713" t="str">
            <v>R=DDMS</v>
          </cell>
          <cell r="F1713">
            <v>1</v>
          </cell>
          <cell r="H1713">
            <v>240</v>
          </cell>
          <cell r="I1713">
            <v>3</v>
          </cell>
          <cell r="J1713">
            <v>1</v>
          </cell>
        </row>
        <row r="1714">
          <cell r="A1714" t="str">
            <v>SSGN</v>
          </cell>
          <cell r="B1714" t="str">
            <v>Secondary Service Greater than 5kW w/o ID</v>
          </cell>
          <cell r="C1714">
            <v>2.5</v>
          </cell>
          <cell r="D1714">
            <v>25</v>
          </cell>
          <cell r="E1714" t="str">
            <v>R=A1D1</v>
          </cell>
          <cell r="F1714">
            <v>1</v>
          </cell>
          <cell r="G1714">
            <v>36405</v>
          </cell>
          <cell r="H1714">
            <v>999</v>
          </cell>
          <cell r="I1714">
            <v>3</v>
          </cell>
          <cell r="J1714">
            <v>2</v>
          </cell>
        </row>
        <row r="1715">
          <cell r="A1715" t="str">
            <v>SSGN</v>
          </cell>
          <cell r="B1715" t="str">
            <v>Secondary Service Greater than 5kW w/o ID</v>
          </cell>
          <cell r="C1715">
            <v>2.5</v>
          </cell>
          <cell r="D1715">
            <v>25</v>
          </cell>
          <cell r="E1715" t="str">
            <v>R=TMS4S</v>
          </cell>
          <cell r="F1715">
            <v>1</v>
          </cell>
          <cell r="G1715">
            <v>36406</v>
          </cell>
          <cell r="H1715">
            <v>240</v>
          </cell>
          <cell r="I1715">
            <v>3</v>
          </cell>
          <cell r="J1715">
            <v>2</v>
          </cell>
        </row>
        <row r="1716">
          <cell r="A1716" t="str">
            <v>SSGN</v>
          </cell>
          <cell r="B1716" t="str">
            <v>Secondary Service Greater than 5kW w/o ID</v>
          </cell>
          <cell r="C1716">
            <v>2.5</v>
          </cell>
          <cell r="D1716">
            <v>25</v>
          </cell>
          <cell r="E1716" t="str">
            <v>R=A1D1</v>
          </cell>
          <cell r="F1716">
            <v>1</v>
          </cell>
          <cell r="G1716">
            <v>37014</v>
          </cell>
          <cell r="H1716">
            <v>999</v>
          </cell>
          <cell r="I1716">
            <v>3</v>
          </cell>
          <cell r="J1716">
            <v>2</v>
          </cell>
        </row>
        <row r="1717">
          <cell r="A1717" t="str">
            <v>SSNN</v>
          </cell>
          <cell r="B1717" t="str">
            <v>Secondary Service Greater than 5kW w/o ID</v>
          </cell>
          <cell r="C1717">
            <v>2.5</v>
          </cell>
          <cell r="D1717">
            <v>25</v>
          </cell>
          <cell r="E1717" t="str">
            <v>R=A1D1</v>
          </cell>
          <cell r="F1717">
            <v>1</v>
          </cell>
          <cell r="G1717">
            <v>38744</v>
          </cell>
          <cell r="H1717">
            <v>999</v>
          </cell>
          <cell r="I1717">
            <v>3</v>
          </cell>
          <cell r="J1717">
            <v>2</v>
          </cell>
        </row>
        <row r="1718">
          <cell r="A1718" t="str">
            <v>SSGN</v>
          </cell>
          <cell r="B1718" t="str">
            <v>Secondary Service Greater than 5kW w/o ID</v>
          </cell>
          <cell r="C1718">
            <v>2.5</v>
          </cell>
          <cell r="D1718">
            <v>25</v>
          </cell>
          <cell r="E1718" t="str">
            <v>R=A1D1</v>
          </cell>
          <cell r="F1718">
            <v>1</v>
          </cell>
          <cell r="G1718">
            <v>39420</v>
          </cell>
          <cell r="H1718">
            <v>999</v>
          </cell>
          <cell r="I1718">
            <v>3</v>
          </cell>
          <cell r="J1718">
            <v>9</v>
          </cell>
        </row>
        <row r="1719">
          <cell r="A1719" t="str">
            <v>SSGN</v>
          </cell>
          <cell r="B1719" t="str">
            <v>Secondary Service Greater than 5kW w/o ID</v>
          </cell>
          <cell r="C1719">
            <v>2.5</v>
          </cell>
          <cell r="D1719">
            <v>25</v>
          </cell>
          <cell r="E1719" t="str">
            <v>R=IM70S</v>
          </cell>
          <cell r="F1719">
            <v>1</v>
          </cell>
          <cell r="H1719">
            <v>240</v>
          </cell>
          <cell r="I1719">
            <v>3</v>
          </cell>
          <cell r="J1719">
            <v>1</v>
          </cell>
        </row>
        <row r="1720">
          <cell r="A1720" t="str">
            <v>SSGN</v>
          </cell>
          <cell r="B1720" t="str">
            <v>Secondary Service Greater than 5kW w/o ID</v>
          </cell>
          <cell r="C1720">
            <v>2.5</v>
          </cell>
          <cell r="D1720">
            <v>25</v>
          </cell>
          <cell r="E1720" t="str">
            <v>R=A1D1</v>
          </cell>
          <cell r="F1720">
            <v>1</v>
          </cell>
          <cell r="H1720">
            <v>120</v>
          </cell>
          <cell r="I1720">
            <v>3</v>
          </cell>
          <cell r="J1720">
            <v>1</v>
          </cell>
        </row>
        <row r="1721">
          <cell r="A1721" t="str">
            <v>SSGN</v>
          </cell>
          <cell r="B1721" t="str">
            <v>Secondary Service Greater than 5kW w/o ID</v>
          </cell>
          <cell r="C1721">
            <v>2.5</v>
          </cell>
          <cell r="D1721">
            <v>25</v>
          </cell>
          <cell r="E1721" t="str">
            <v>R=J5SD</v>
          </cell>
          <cell r="F1721">
            <v>1</v>
          </cell>
          <cell r="G1721">
            <v>36661</v>
          </cell>
          <cell r="H1721">
            <v>240</v>
          </cell>
          <cell r="I1721">
            <v>3</v>
          </cell>
          <cell r="J1721">
            <v>2</v>
          </cell>
        </row>
        <row r="1722">
          <cell r="A1722" t="str">
            <v>SSGN</v>
          </cell>
          <cell r="B1722" t="str">
            <v>Secondary Service Greater than 5kW w/o ID</v>
          </cell>
          <cell r="C1722">
            <v>2.5</v>
          </cell>
          <cell r="D1722">
            <v>25</v>
          </cell>
          <cell r="E1722" t="str">
            <v>R=A1D</v>
          </cell>
          <cell r="F1722">
            <v>1</v>
          </cell>
          <cell r="G1722">
            <v>36608</v>
          </cell>
          <cell r="H1722">
            <v>999</v>
          </cell>
          <cell r="I1722">
            <v>3</v>
          </cell>
          <cell r="J1722">
            <v>1</v>
          </cell>
        </row>
        <row r="1723">
          <cell r="A1723" t="str">
            <v>SSGN</v>
          </cell>
          <cell r="B1723" t="str">
            <v>Secondary Service Greater than 5kW w/o ID</v>
          </cell>
          <cell r="C1723">
            <v>2.5</v>
          </cell>
          <cell r="D1723">
            <v>25</v>
          </cell>
          <cell r="E1723" t="str">
            <v>R=A1D1</v>
          </cell>
          <cell r="F1723">
            <v>1</v>
          </cell>
          <cell r="G1723">
            <v>37014</v>
          </cell>
          <cell r="H1723">
            <v>999</v>
          </cell>
          <cell r="I1723">
            <v>3</v>
          </cell>
          <cell r="J1723">
            <v>1</v>
          </cell>
        </row>
        <row r="1724">
          <cell r="A1724" t="str">
            <v>SSGN</v>
          </cell>
          <cell r="B1724" t="str">
            <v>Secondary Service Greater than 5kW w/o ID</v>
          </cell>
          <cell r="C1724">
            <v>2.5</v>
          </cell>
          <cell r="D1724">
            <v>25</v>
          </cell>
          <cell r="E1724" t="str">
            <v>R=A1D1</v>
          </cell>
          <cell r="F1724">
            <v>1</v>
          </cell>
          <cell r="G1724">
            <v>37280</v>
          </cell>
          <cell r="H1724">
            <v>240</v>
          </cell>
          <cell r="I1724">
            <v>3</v>
          </cell>
          <cell r="J1724">
            <v>2</v>
          </cell>
        </row>
        <row r="1725">
          <cell r="A1725" t="str">
            <v>SSGN</v>
          </cell>
          <cell r="B1725" t="str">
            <v>Secondary Service Greater than 5kW w/o ID</v>
          </cell>
          <cell r="C1725">
            <v>2.5</v>
          </cell>
          <cell r="D1725">
            <v>25</v>
          </cell>
          <cell r="E1725" t="str">
            <v>R=A1D1</v>
          </cell>
          <cell r="F1725">
            <v>1</v>
          </cell>
          <cell r="G1725">
            <v>37333</v>
          </cell>
          <cell r="H1725">
            <v>999</v>
          </cell>
          <cell r="I1725">
            <v>3</v>
          </cell>
          <cell r="J1725">
            <v>2</v>
          </cell>
        </row>
        <row r="1726">
          <cell r="A1726" t="str">
            <v>SSGN</v>
          </cell>
          <cell r="B1726" t="str">
            <v>Secondary Service Greater than 5kW w/o ID</v>
          </cell>
          <cell r="C1726">
            <v>2.5</v>
          </cell>
          <cell r="D1726">
            <v>25</v>
          </cell>
          <cell r="E1726" t="str">
            <v>R=A1D1</v>
          </cell>
          <cell r="F1726">
            <v>1</v>
          </cell>
          <cell r="G1726">
            <v>38616</v>
          </cell>
          <cell r="H1726">
            <v>999</v>
          </cell>
          <cell r="I1726">
            <v>3</v>
          </cell>
          <cell r="J1726">
            <v>4</v>
          </cell>
        </row>
        <row r="1727">
          <cell r="A1727" t="str">
            <v>SSGN</v>
          </cell>
          <cell r="B1727" t="str">
            <v>Secondary Service Greater than 5kW w/o ID</v>
          </cell>
          <cell r="C1727">
            <v>2.5</v>
          </cell>
          <cell r="D1727">
            <v>25</v>
          </cell>
          <cell r="E1727" t="str">
            <v>R=A1R</v>
          </cell>
          <cell r="F1727">
            <v>1</v>
          </cell>
          <cell r="G1727">
            <v>38785</v>
          </cell>
          <cell r="H1727">
            <v>999</v>
          </cell>
          <cell r="I1727">
            <v>3</v>
          </cell>
          <cell r="J1727">
            <v>3</v>
          </cell>
        </row>
        <row r="1728">
          <cell r="A1728" t="str">
            <v>SSNN</v>
          </cell>
          <cell r="B1728" t="str">
            <v>Secondary Service Greater than 5kW w/o ID</v>
          </cell>
          <cell r="C1728">
            <v>2.5</v>
          </cell>
          <cell r="D1728">
            <v>25</v>
          </cell>
          <cell r="E1728" t="str">
            <v>R=A1D1</v>
          </cell>
          <cell r="F1728">
            <v>1</v>
          </cell>
          <cell r="G1728">
            <v>39090</v>
          </cell>
          <cell r="H1728">
            <v>999</v>
          </cell>
          <cell r="I1728">
            <v>3</v>
          </cell>
          <cell r="J1728">
            <v>1</v>
          </cell>
        </row>
        <row r="1729">
          <cell r="A1729" t="str">
            <v>SSGN</v>
          </cell>
          <cell r="B1729" t="str">
            <v>Secondary Service Greater than 5kW w/o ID</v>
          </cell>
          <cell r="C1729">
            <v>2.5</v>
          </cell>
          <cell r="D1729">
            <v>20</v>
          </cell>
          <cell r="E1729" t="str">
            <v>R=A1D1</v>
          </cell>
          <cell r="F1729">
            <v>1</v>
          </cell>
          <cell r="G1729">
            <v>39301</v>
          </cell>
          <cell r="H1729">
            <v>999</v>
          </cell>
          <cell r="I1729">
            <v>3</v>
          </cell>
          <cell r="J1729">
            <v>1</v>
          </cell>
        </row>
        <row r="1730">
          <cell r="A1730" t="str">
            <v>SSNN</v>
          </cell>
          <cell r="B1730" t="str">
            <v>Secondary Service Greater than 5kW w/o ID</v>
          </cell>
          <cell r="C1730">
            <v>2.5</v>
          </cell>
          <cell r="D1730">
            <v>25</v>
          </cell>
          <cell r="E1730" t="str">
            <v>R=A1D1</v>
          </cell>
          <cell r="F1730">
            <v>1</v>
          </cell>
          <cell r="G1730">
            <v>39506</v>
          </cell>
          <cell r="H1730">
            <v>999</v>
          </cell>
          <cell r="I1730">
            <v>3</v>
          </cell>
          <cell r="J1730">
            <v>1</v>
          </cell>
        </row>
        <row r="1731">
          <cell r="A1731" t="str">
            <v>SSNN</v>
          </cell>
          <cell r="B1731" t="str">
            <v>Secondary Service Greater than 5kW w/o ID</v>
          </cell>
          <cell r="C1731">
            <v>2.5</v>
          </cell>
          <cell r="D1731">
            <v>25</v>
          </cell>
          <cell r="E1731" t="str">
            <v>R=A1D1</v>
          </cell>
          <cell r="F1731">
            <v>1</v>
          </cell>
          <cell r="G1731">
            <v>39638</v>
          </cell>
          <cell r="H1731">
            <v>999</v>
          </cell>
          <cell r="I1731">
            <v>3</v>
          </cell>
          <cell r="J1731">
            <v>1</v>
          </cell>
        </row>
        <row r="1732">
          <cell r="A1732" t="str">
            <v>SSGN</v>
          </cell>
          <cell r="B1732" t="str">
            <v>Secondary Service Greater than 5kW w/o ID</v>
          </cell>
          <cell r="C1732">
            <v>2.5</v>
          </cell>
          <cell r="D1732">
            <v>25</v>
          </cell>
          <cell r="E1732" t="str">
            <v>R=A1D1</v>
          </cell>
          <cell r="F1732">
            <v>1</v>
          </cell>
          <cell r="G1732">
            <v>39646</v>
          </cell>
          <cell r="H1732">
            <v>999</v>
          </cell>
          <cell r="I1732">
            <v>3</v>
          </cell>
          <cell r="J1732">
            <v>1</v>
          </cell>
        </row>
        <row r="1733">
          <cell r="A1733" t="str">
            <v>SSGN</v>
          </cell>
          <cell r="B1733" t="str">
            <v>Secondary Service Greater than 5kW w/o ID</v>
          </cell>
          <cell r="C1733">
            <v>2.5</v>
          </cell>
          <cell r="D1733">
            <v>25</v>
          </cell>
          <cell r="E1733" t="str">
            <v>R=J5SD</v>
          </cell>
          <cell r="F1733">
            <v>1</v>
          </cell>
          <cell r="H1733">
            <v>240</v>
          </cell>
          <cell r="I1733">
            <v>3</v>
          </cell>
          <cell r="J1733">
            <v>25</v>
          </cell>
        </row>
        <row r="1734">
          <cell r="A1734" t="str">
            <v>SSNN</v>
          </cell>
          <cell r="B1734" t="str">
            <v>Secondary Service Greater than 5kW w/o ID</v>
          </cell>
          <cell r="C1734">
            <v>2.5</v>
          </cell>
          <cell r="D1734">
            <v>25</v>
          </cell>
          <cell r="E1734" t="str">
            <v>R=J5SD</v>
          </cell>
          <cell r="F1734">
            <v>1</v>
          </cell>
          <cell r="H1734">
            <v>240</v>
          </cell>
          <cell r="I1734">
            <v>3</v>
          </cell>
          <cell r="J1734">
            <v>1</v>
          </cell>
        </row>
        <row r="1735">
          <cell r="A1735" t="str">
            <v>SSGN</v>
          </cell>
          <cell r="B1735" t="str">
            <v>Secondary Service Greater than 5kW w/o ID</v>
          </cell>
          <cell r="C1735">
            <v>2.5</v>
          </cell>
          <cell r="D1735">
            <v>25</v>
          </cell>
          <cell r="E1735" t="str">
            <v>R=A1D1</v>
          </cell>
          <cell r="F1735">
            <v>1</v>
          </cell>
          <cell r="G1735">
            <v>36161</v>
          </cell>
          <cell r="H1735">
            <v>999</v>
          </cell>
          <cell r="I1735">
            <v>3</v>
          </cell>
          <cell r="J1735">
            <v>1</v>
          </cell>
        </row>
        <row r="1736">
          <cell r="A1736" t="str">
            <v>SSGN</v>
          </cell>
          <cell r="B1736" t="str">
            <v>Secondary Service Greater than 5kW w/o ID</v>
          </cell>
          <cell r="C1736">
            <v>2.5</v>
          </cell>
          <cell r="D1736">
            <v>25</v>
          </cell>
          <cell r="E1736" t="str">
            <v>R=A1D</v>
          </cell>
          <cell r="F1736">
            <v>1</v>
          </cell>
          <cell r="G1736">
            <v>36526</v>
          </cell>
          <cell r="H1736">
            <v>999</v>
          </cell>
          <cell r="I1736">
            <v>3</v>
          </cell>
          <cell r="J1736">
            <v>1</v>
          </cell>
        </row>
        <row r="1737">
          <cell r="A1737" t="str">
            <v>SSNN</v>
          </cell>
          <cell r="B1737" t="str">
            <v>Secondary Service Greater than 5kW w/o ID</v>
          </cell>
          <cell r="C1737">
            <v>2.5</v>
          </cell>
          <cell r="D1737">
            <v>25</v>
          </cell>
          <cell r="E1737" t="str">
            <v>R=A1D1</v>
          </cell>
          <cell r="F1737">
            <v>1</v>
          </cell>
          <cell r="G1737">
            <v>39246</v>
          </cell>
          <cell r="H1737">
            <v>999</v>
          </cell>
          <cell r="I1737">
            <v>3</v>
          </cell>
          <cell r="J1737">
            <v>3</v>
          </cell>
        </row>
        <row r="1738">
          <cell r="A1738" t="str">
            <v>SSGN</v>
          </cell>
          <cell r="B1738" t="str">
            <v>Secondary Service Greater than 5kW w/o ID</v>
          </cell>
          <cell r="C1738">
            <v>2.5</v>
          </cell>
          <cell r="D1738">
            <v>25</v>
          </cell>
          <cell r="E1738" t="str">
            <v>R=A1D1</v>
          </cell>
          <cell r="F1738">
            <v>1</v>
          </cell>
          <cell r="G1738">
            <v>39638</v>
          </cell>
          <cell r="H1738">
            <v>999</v>
          </cell>
          <cell r="I1738">
            <v>3</v>
          </cell>
          <cell r="J1738">
            <v>7</v>
          </cell>
        </row>
        <row r="1739">
          <cell r="A1739" t="str">
            <v>SSGN</v>
          </cell>
          <cell r="B1739" t="str">
            <v>Secondary Service Greater than 5kW w/o ID</v>
          </cell>
          <cell r="C1739">
            <v>2.5</v>
          </cell>
          <cell r="D1739">
            <v>25</v>
          </cell>
          <cell r="E1739" t="str">
            <v>R=TMS4S</v>
          </cell>
          <cell r="F1739">
            <v>1</v>
          </cell>
          <cell r="H1739">
            <v>0</v>
          </cell>
          <cell r="I1739">
            <v>0</v>
          </cell>
          <cell r="J1739">
            <v>4</v>
          </cell>
        </row>
        <row r="1740">
          <cell r="A1740" t="str">
            <v>SSGN</v>
          </cell>
          <cell r="B1740" t="str">
            <v>Secondary Service Greater than 5kW w/o ID</v>
          </cell>
          <cell r="C1740">
            <v>2.5</v>
          </cell>
          <cell r="D1740">
            <v>25</v>
          </cell>
          <cell r="E1740" t="str">
            <v>R=A1D1</v>
          </cell>
          <cell r="F1740">
            <v>1</v>
          </cell>
          <cell r="H1740">
            <v>240</v>
          </cell>
          <cell r="I1740">
            <v>3</v>
          </cell>
          <cell r="J1740">
            <v>14</v>
          </cell>
        </row>
        <row r="1741">
          <cell r="A1741" t="str">
            <v>SSGN</v>
          </cell>
          <cell r="B1741" t="str">
            <v>Secondary Service Greater than 5kW w/o ID</v>
          </cell>
          <cell r="C1741">
            <v>2.5</v>
          </cell>
          <cell r="D1741">
            <v>25</v>
          </cell>
          <cell r="E1741" t="str">
            <v>R=J3TA</v>
          </cell>
          <cell r="F1741">
            <v>1</v>
          </cell>
          <cell r="H1741">
            <v>120</v>
          </cell>
          <cell r="I1741">
            <v>2</v>
          </cell>
          <cell r="J1741">
            <v>3</v>
          </cell>
        </row>
        <row r="1742">
          <cell r="A1742" t="str">
            <v>SSGN</v>
          </cell>
          <cell r="B1742" t="str">
            <v>Secondary Service Greater than 5kW w/o ID</v>
          </cell>
          <cell r="C1742">
            <v>2.5</v>
          </cell>
          <cell r="D1742">
            <v>25</v>
          </cell>
          <cell r="E1742" t="str">
            <v>R=TMS4S</v>
          </cell>
          <cell r="F1742">
            <v>1</v>
          </cell>
          <cell r="H1742">
            <v>240</v>
          </cell>
          <cell r="I1742">
            <v>3</v>
          </cell>
          <cell r="J1742">
            <v>5</v>
          </cell>
        </row>
        <row r="1743">
          <cell r="A1743" t="str">
            <v>SSNN</v>
          </cell>
          <cell r="B1743" t="str">
            <v>Secondary Service Greater than 5kW w/o ID</v>
          </cell>
          <cell r="C1743">
            <v>2.5</v>
          </cell>
          <cell r="D1743">
            <v>25</v>
          </cell>
          <cell r="E1743" t="str">
            <v>R=A1D1</v>
          </cell>
          <cell r="F1743">
            <v>1</v>
          </cell>
          <cell r="G1743">
            <v>36405</v>
          </cell>
          <cell r="H1743">
            <v>999</v>
          </cell>
          <cell r="I1743">
            <v>3</v>
          </cell>
          <cell r="J1743">
            <v>1</v>
          </cell>
        </row>
        <row r="1744">
          <cell r="A1744" t="str">
            <v>SSNN</v>
          </cell>
          <cell r="B1744" t="str">
            <v>Secondary Service Greater than 5kW w/o ID</v>
          </cell>
          <cell r="C1744">
            <v>2.5</v>
          </cell>
          <cell r="D1744">
            <v>25</v>
          </cell>
          <cell r="E1744" t="str">
            <v>R=A1D1</v>
          </cell>
          <cell r="F1744">
            <v>1</v>
          </cell>
          <cell r="G1744">
            <v>37333</v>
          </cell>
          <cell r="H1744">
            <v>240</v>
          </cell>
          <cell r="I1744">
            <v>3</v>
          </cell>
          <cell r="J1744">
            <v>2</v>
          </cell>
        </row>
        <row r="1745">
          <cell r="A1745" t="str">
            <v>SSNN</v>
          </cell>
          <cell r="B1745" t="str">
            <v>Secondary Service Greater than 5kW w/o ID</v>
          </cell>
          <cell r="C1745">
            <v>2.5</v>
          </cell>
          <cell r="D1745">
            <v>25</v>
          </cell>
          <cell r="E1745" t="str">
            <v>R=A1D</v>
          </cell>
          <cell r="F1745">
            <v>1</v>
          </cell>
          <cell r="G1745">
            <v>37341</v>
          </cell>
          <cell r="H1745">
            <v>240</v>
          </cell>
          <cell r="I1745">
            <v>3</v>
          </cell>
          <cell r="J1745">
            <v>1</v>
          </cell>
        </row>
        <row r="1746">
          <cell r="A1746" t="str">
            <v>SSAN</v>
          </cell>
          <cell r="B1746" t="str">
            <v>Secondary Service Greater than 5kW w/o ID</v>
          </cell>
          <cell r="C1746">
            <v>2.5</v>
          </cell>
          <cell r="D1746">
            <v>25</v>
          </cell>
          <cell r="E1746" t="str">
            <v>R=A1D1</v>
          </cell>
          <cell r="F1746">
            <v>1</v>
          </cell>
          <cell r="G1746">
            <v>39254</v>
          </cell>
          <cell r="H1746">
            <v>999</v>
          </cell>
          <cell r="I1746">
            <v>2</v>
          </cell>
          <cell r="J1746">
            <v>1</v>
          </cell>
        </row>
        <row r="1747">
          <cell r="A1747" t="str">
            <v>SSGN</v>
          </cell>
          <cell r="B1747" t="str">
            <v>Secondary Service Greater than 5kW w/o ID</v>
          </cell>
          <cell r="C1747">
            <v>2.5</v>
          </cell>
          <cell r="D1747">
            <v>25</v>
          </cell>
          <cell r="E1747" t="str">
            <v>R=A1D1</v>
          </cell>
          <cell r="F1747">
            <v>1</v>
          </cell>
          <cell r="G1747">
            <v>39301</v>
          </cell>
          <cell r="H1747">
            <v>999</v>
          </cell>
          <cell r="I1747">
            <v>3</v>
          </cell>
          <cell r="J1747">
            <v>8</v>
          </cell>
        </row>
        <row r="1748">
          <cell r="A1748" t="str">
            <v>SSGN</v>
          </cell>
          <cell r="B1748" t="str">
            <v>Secondary Service Greater than 5kW w/o ID</v>
          </cell>
          <cell r="C1748">
            <v>2.5</v>
          </cell>
          <cell r="D1748">
            <v>25</v>
          </cell>
          <cell r="E1748" t="str">
            <v>R=A1D1</v>
          </cell>
          <cell r="F1748">
            <v>1</v>
          </cell>
          <cell r="G1748">
            <v>39506</v>
          </cell>
          <cell r="H1748">
            <v>999</v>
          </cell>
          <cell r="I1748">
            <v>3</v>
          </cell>
          <cell r="J1748">
            <v>5</v>
          </cell>
        </row>
        <row r="1749">
          <cell r="A1749" t="str">
            <v>SSNN</v>
          </cell>
          <cell r="B1749" t="str">
            <v>Secondary Service Greater than 5kW w/o ID</v>
          </cell>
          <cell r="C1749">
            <v>2.5</v>
          </cell>
          <cell r="D1749">
            <v>25</v>
          </cell>
          <cell r="E1749" t="str">
            <v>R=A1D</v>
          </cell>
          <cell r="F1749">
            <v>1</v>
          </cell>
          <cell r="G1749">
            <v>39597</v>
          </cell>
          <cell r="H1749">
            <v>999</v>
          </cell>
          <cell r="I1749">
            <v>3</v>
          </cell>
          <cell r="J1749">
            <v>2</v>
          </cell>
        </row>
        <row r="1750">
          <cell r="A1750" t="str">
            <v>SSGN</v>
          </cell>
          <cell r="B1750" t="str">
            <v>Secondary Service Greater than 5kW w/o ID</v>
          </cell>
          <cell r="C1750">
            <v>2.5</v>
          </cell>
          <cell r="D1750">
            <v>25</v>
          </cell>
          <cell r="E1750" t="str">
            <v>R=J5SD</v>
          </cell>
          <cell r="F1750">
            <v>1</v>
          </cell>
          <cell r="H1750">
            <v>240</v>
          </cell>
          <cell r="I1750">
            <v>3</v>
          </cell>
          <cell r="J1750">
            <v>12</v>
          </cell>
        </row>
        <row r="1751">
          <cell r="A1751" t="str">
            <v>SSGN</v>
          </cell>
          <cell r="B1751" t="str">
            <v>Secondary Service Greater than 5kW w/o ID</v>
          </cell>
          <cell r="C1751">
            <v>2.5</v>
          </cell>
          <cell r="D1751">
            <v>25</v>
          </cell>
          <cell r="E1751" t="str">
            <v>R=DXMS</v>
          </cell>
          <cell r="F1751">
            <v>1</v>
          </cell>
          <cell r="H1751">
            <v>240</v>
          </cell>
          <cell r="I1751">
            <v>3</v>
          </cell>
          <cell r="J1751">
            <v>2</v>
          </cell>
        </row>
        <row r="1752">
          <cell r="A1752" t="str">
            <v>SSGN</v>
          </cell>
          <cell r="B1752" t="str">
            <v>Secondary Service Greater than 5kW w/o ID</v>
          </cell>
          <cell r="C1752">
            <v>2.5</v>
          </cell>
          <cell r="D1752">
            <v>25</v>
          </cell>
          <cell r="E1752" t="str">
            <v>R=A1D1</v>
          </cell>
          <cell r="F1752">
            <v>1</v>
          </cell>
          <cell r="H1752">
            <v>999</v>
          </cell>
          <cell r="I1752">
            <v>3</v>
          </cell>
          <cell r="J1752">
            <v>2</v>
          </cell>
        </row>
        <row r="1753">
          <cell r="A1753" t="str">
            <v>SSNN</v>
          </cell>
          <cell r="B1753" t="str">
            <v>Secondary Service Greater than 5kW w/o ID</v>
          </cell>
          <cell r="C1753">
            <v>2.5</v>
          </cell>
          <cell r="D1753">
            <v>25</v>
          </cell>
          <cell r="E1753" t="str">
            <v>R=J3TA</v>
          </cell>
          <cell r="F1753">
            <v>1</v>
          </cell>
          <cell r="H1753">
            <v>240</v>
          </cell>
          <cell r="I1753">
            <v>3</v>
          </cell>
          <cell r="J1753">
            <v>1</v>
          </cell>
        </row>
        <row r="1754">
          <cell r="A1754" t="str">
            <v>SSGN</v>
          </cell>
          <cell r="B1754" t="str">
            <v>Secondary Service Greater than 5kW w/o ID</v>
          </cell>
          <cell r="C1754">
            <v>2.5</v>
          </cell>
          <cell r="D1754">
            <v>25</v>
          </cell>
          <cell r="E1754" t="str">
            <v>R=A1D</v>
          </cell>
          <cell r="F1754">
            <v>1</v>
          </cell>
          <cell r="G1754">
            <v>36495</v>
          </cell>
          <cell r="H1754">
            <v>999</v>
          </cell>
          <cell r="I1754">
            <v>3</v>
          </cell>
          <cell r="J1754">
            <v>1</v>
          </cell>
        </row>
        <row r="1755">
          <cell r="A1755" t="str">
            <v>SSGN</v>
          </cell>
          <cell r="B1755" t="str">
            <v>Secondary Service Greater than 5kW w/o ID</v>
          </cell>
          <cell r="C1755">
            <v>2.5</v>
          </cell>
          <cell r="D1755">
            <v>25</v>
          </cell>
          <cell r="E1755" t="str">
            <v>R=A1D</v>
          </cell>
          <cell r="F1755">
            <v>1</v>
          </cell>
          <cell r="G1755">
            <v>36608</v>
          </cell>
          <cell r="H1755">
            <v>999</v>
          </cell>
          <cell r="I1755">
            <v>3</v>
          </cell>
          <cell r="J1755">
            <v>1</v>
          </cell>
        </row>
        <row r="1756">
          <cell r="A1756" t="str">
            <v>SSGN</v>
          </cell>
          <cell r="B1756" t="str">
            <v>Secondary Service Greater than 5kW w/o ID</v>
          </cell>
          <cell r="C1756">
            <v>2.5</v>
          </cell>
          <cell r="D1756">
            <v>25</v>
          </cell>
          <cell r="E1756" t="str">
            <v>R=A1D1</v>
          </cell>
          <cell r="F1756">
            <v>1</v>
          </cell>
          <cell r="G1756">
            <v>39282</v>
          </cell>
          <cell r="H1756">
            <v>999</v>
          </cell>
          <cell r="I1756">
            <v>3</v>
          </cell>
          <cell r="J1756">
            <v>1</v>
          </cell>
        </row>
        <row r="1757">
          <cell r="A1757" t="str">
            <v>SSNN</v>
          </cell>
          <cell r="B1757" t="str">
            <v>Secondary Service Greater than 5kW w/o ID</v>
          </cell>
          <cell r="C1757">
            <v>2.5</v>
          </cell>
          <cell r="D1757">
            <v>25</v>
          </cell>
          <cell r="E1757" t="str">
            <v>R=KWS</v>
          </cell>
          <cell r="F1757">
            <v>1</v>
          </cell>
          <cell r="H1757">
            <v>240</v>
          </cell>
          <cell r="I1757">
            <v>3</v>
          </cell>
          <cell r="J1757">
            <v>1</v>
          </cell>
        </row>
        <row r="1758">
          <cell r="A1758" t="str">
            <v>SSGN</v>
          </cell>
          <cell r="B1758" t="str">
            <v>Secondary Service Greater than 5kW w/o ID</v>
          </cell>
          <cell r="C1758">
            <v>2.5</v>
          </cell>
          <cell r="D1758">
            <v>25</v>
          </cell>
          <cell r="E1758" t="str">
            <v>R=J3TA</v>
          </cell>
          <cell r="F1758">
            <v>1</v>
          </cell>
          <cell r="H1758">
            <v>0</v>
          </cell>
          <cell r="I1758">
            <v>0</v>
          </cell>
          <cell r="J1758">
            <v>4</v>
          </cell>
        </row>
        <row r="1759">
          <cell r="A1759" t="str">
            <v>SSGN</v>
          </cell>
          <cell r="B1759" t="str">
            <v>Secondary Service Greater than 5kW w/o ID</v>
          </cell>
          <cell r="C1759">
            <v>2.5</v>
          </cell>
          <cell r="D1759">
            <v>25</v>
          </cell>
          <cell r="E1759" t="str">
            <v>R=A1D1</v>
          </cell>
          <cell r="F1759">
            <v>1</v>
          </cell>
          <cell r="G1759">
            <v>38744</v>
          </cell>
          <cell r="H1759">
            <v>999</v>
          </cell>
          <cell r="I1759">
            <v>3</v>
          </cell>
          <cell r="J1759">
            <v>2</v>
          </cell>
        </row>
        <row r="1760">
          <cell r="A1760" t="str">
            <v>SSGN</v>
          </cell>
          <cell r="B1760" t="str">
            <v>Secondary Service Greater than 5kW w/o ID</v>
          </cell>
          <cell r="C1760">
            <v>2.5</v>
          </cell>
          <cell r="D1760">
            <v>25</v>
          </cell>
          <cell r="E1760" t="str">
            <v>R=A1D1</v>
          </cell>
          <cell r="F1760">
            <v>1</v>
          </cell>
          <cell r="G1760">
            <v>39254</v>
          </cell>
          <cell r="H1760">
            <v>999</v>
          </cell>
          <cell r="I1760">
            <v>3</v>
          </cell>
          <cell r="J1760">
            <v>14</v>
          </cell>
        </row>
        <row r="1761">
          <cell r="A1761" t="str">
            <v>SSGN</v>
          </cell>
          <cell r="B1761" t="str">
            <v>Secondary Service Greater than 5kW w/o ID</v>
          </cell>
          <cell r="C1761">
            <v>2.5</v>
          </cell>
          <cell r="D1761">
            <v>25</v>
          </cell>
          <cell r="E1761" t="str">
            <v>R=A1TL1</v>
          </cell>
          <cell r="F1761">
            <v>1</v>
          </cell>
          <cell r="G1761">
            <v>39343</v>
          </cell>
          <cell r="H1761">
            <v>999</v>
          </cell>
          <cell r="I1761">
            <v>3</v>
          </cell>
          <cell r="J1761">
            <v>2</v>
          </cell>
        </row>
        <row r="1762">
          <cell r="A1762" t="str">
            <v>SSGN</v>
          </cell>
          <cell r="B1762" t="str">
            <v>Secondary Service Greater than 5kW w/o ID</v>
          </cell>
          <cell r="C1762">
            <v>2.5</v>
          </cell>
          <cell r="D1762">
            <v>25</v>
          </cell>
          <cell r="E1762" t="str">
            <v>R=A1D</v>
          </cell>
          <cell r="F1762">
            <v>1</v>
          </cell>
          <cell r="H1762">
            <v>999</v>
          </cell>
          <cell r="I1762">
            <v>3</v>
          </cell>
          <cell r="J1762">
            <v>1</v>
          </cell>
        </row>
        <row r="1763">
          <cell r="A1763" t="str">
            <v>SSGN</v>
          </cell>
          <cell r="B1763" t="str">
            <v>Secondary Service Greater than 5kW w/o ID</v>
          </cell>
          <cell r="C1763">
            <v>2.5</v>
          </cell>
          <cell r="D1763">
            <v>25</v>
          </cell>
          <cell r="E1763" t="str">
            <v>R=A1D1</v>
          </cell>
          <cell r="F1763">
            <v>1</v>
          </cell>
          <cell r="G1763">
            <v>37280</v>
          </cell>
          <cell r="H1763">
            <v>999</v>
          </cell>
          <cell r="I1763">
            <v>3</v>
          </cell>
          <cell r="J1763">
            <v>1</v>
          </cell>
        </row>
        <row r="1764">
          <cell r="A1764" t="str">
            <v>SSAN</v>
          </cell>
          <cell r="B1764" t="str">
            <v>Secondary Service Greater than 5kW w/o ID</v>
          </cell>
          <cell r="C1764">
            <v>2.5</v>
          </cell>
          <cell r="D1764">
            <v>25</v>
          </cell>
          <cell r="E1764" t="str">
            <v>R=J5SD</v>
          </cell>
          <cell r="F1764">
            <v>1</v>
          </cell>
          <cell r="H1764">
            <v>240</v>
          </cell>
          <cell r="I1764">
            <v>3</v>
          </cell>
          <cell r="J1764">
            <v>1</v>
          </cell>
        </row>
        <row r="1765">
          <cell r="A1765" t="str">
            <v>SSNN</v>
          </cell>
          <cell r="B1765" t="str">
            <v>Secondary Service Greater than 5kW w/o ID</v>
          </cell>
          <cell r="C1765">
            <v>2.5</v>
          </cell>
          <cell r="D1765">
            <v>25</v>
          </cell>
          <cell r="E1765" t="str">
            <v>R=A1D1</v>
          </cell>
          <cell r="F1765">
            <v>1</v>
          </cell>
          <cell r="G1765">
            <v>38616</v>
          </cell>
          <cell r="H1765">
            <v>999</v>
          </cell>
          <cell r="I1765">
            <v>3</v>
          </cell>
          <cell r="J1765">
            <v>2</v>
          </cell>
        </row>
        <row r="1766">
          <cell r="A1766" t="str">
            <v>SSGN</v>
          </cell>
          <cell r="B1766" t="str">
            <v>Secondary Service Greater than 5kW w/o ID</v>
          </cell>
          <cell r="C1766">
            <v>2.5</v>
          </cell>
          <cell r="D1766">
            <v>25</v>
          </cell>
          <cell r="E1766" t="str">
            <v>R=A1D1</v>
          </cell>
          <cell r="F1766">
            <v>1</v>
          </cell>
          <cell r="G1766">
            <v>37565</v>
          </cell>
          <cell r="H1766">
            <v>999</v>
          </cell>
          <cell r="I1766">
            <v>3</v>
          </cell>
          <cell r="J1766">
            <v>2</v>
          </cell>
        </row>
        <row r="1767">
          <cell r="A1767" t="str">
            <v>SSNN</v>
          </cell>
          <cell r="B1767" t="str">
            <v>Secondary Service Greater than 5kW w/o ID</v>
          </cell>
          <cell r="C1767">
            <v>2.5</v>
          </cell>
          <cell r="D1767">
            <v>25</v>
          </cell>
          <cell r="E1767" t="str">
            <v>R=A1D1</v>
          </cell>
          <cell r="F1767">
            <v>1</v>
          </cell>
          <cell r="G1767">
            <v>37565</v>
          </cell>
          <cell r="H1767">
            <v>999</v>
          </cell>
          <cell r="I1767">
            <v>3</v>
          </cell>
          <cell r="J1767">
            <v>1</v>
          </cell>
        </row>
        <row r="1768">
          <cell r="A1768" t="str">
            <v>SSGN</v>
          </cell>
          <cell r="B1768" t="str">
            <v>Secondary Service Greater than 5kW w/o ID</v>
          </cell>
          <cell r="C1768">
            <v>2.5</v>
          </cell>
          <cell r="D1768">
            <v>25</v>
          </cell>
          <cell r="E1768" t="str">
            <v>R=A1D1</v>
          </cell>
          <cell r="F1768">
            <v>1</v>
          </cell>
          <cell r="G1768">
            <v>38840</v>
          </cell>
          <cell r="H1768">
            <v>999</v>
          </cell>
          <cell r="I1768">
            <v>3</v>
          </cell>
          <cell r="J1768">
            <v>4</v>
          </cell>
        </row>
        <row r="1769">
          <cell r="A1769" t="str">
            <v>SSGN</v>
          </cell>
          <cell r="B1769" t="str">
            <v>Secondary Service Greater than 5kW w/o ID</v>
          </cell>
          <cell r="C1769">
            <v>2.5</v>
          </cell>
          <cell r="D1769">
            <v>25</v>
          </cell>
          <cell r="E1769" t="str">
            <v>R=KWS</v>
          </cell>
          <cell r="F1769">
            <v>1</v>
          </cell>
          <cell r="H1769">
            <v>0</v>
          </cell>
          <cell r="I1769">
            <v>0</v>
          </cell>
          <cell r="J1769">
            <v>2</v>
          </cell>
        </row>
        <row r="1770">
          <cell r="A1770" t="str">
            <v>SSGN</v>
          </cell>
          <cell r="B1770" t="str">
            <v>Secondary Service Greater than 5kW w/o ID</v>
          </cell>
          <cell r="C1770">
            <v>2.5</v>
          </cell>
          <cell r="D1770">
            <v>25</v>
          </cell>
          <cell r="E1770" t="str">
            <v>R=A1R</v>
          </cell>
          <cell r="F1770">
            <v>1</v>
          </cell>
          <cell r="G1770">
            <v>38343</v>
          </cell>
          <cell r="H1770">
            <v>999</v>
          </cell>
          <cell r="I1770">
            <v>3</v>
          </cell>
          <cell r="J1770">
            <v>1</v>
          </cell>
        </row>
        <row r="1771">
          <cell r="A1771" t="str">
            <v>SSGN</v>
          </cell>
          <cell r="B1771" t="str">
            <v>Secondary Service Greater than 5kW w/o ID</v>
          </cell>
          <cell r="C1771">
            <v>2.5</v>
          </cell>
          <cell r="D1771">
            <v>25</v>
          </cell>
          <cell r="E1771" t="str">
            <v>R=A1D1</v>
          </cell>
          <cell r="F1771">
            <v>1</v>
          </cell>
          <cell r="G1771">
            <v>37994</v>
          </cell>
          <cell r="H1771">
            <v>999</v>
          </cell>
          <cell r="I1771">
            <v>3</v>
          </cell>
          <cell r="J1771">
            <v>1</v>
          </cell>
        </row>
        <row r="1772">
          <cell r="A1772" t="str">
            <v>SSNN</v>
          </cell>
          <cell r="B1772" t="str">
            <v>Secondary Service Greater than 5kW w/o ID</v>
          </cell>
          <cell r="C1772">
            <v>2.5</v>
          </cell>
          <cell r="D1772">
            <v>25</v>
          </cell>
          <cell r="E1772" t="str">
            <v>R=A1D1</v>
          </cell>
          <cell r="F1772">
            <v>1</v>
          </cell>
          <cell r="G1772">
            <v>37887</v>
          </cell>
          <cell r="H1772">
            <v>999</v>
          </cell>
          <cell r="I1772">
            <v>3</v>
          </cell>
          <cell r="J1772">
            <v>2</v>
          </cell>
        </row>
        <row r="1773">
          <cell r="A1773" t="str">
            <v>SSGN</v>
          </cell>
          <cell r="B1773" t="str">
            <v>Secondary Service Greater than 5kW w/o ID</v>
          </cell>
          <cell r="C1773">
            <v>2.5</v>
          </cell>
          <cell r="D1773">
            <v>25</v>
          </cell>
          <cell r="E1773" t="str">
            <v>R=A1D1</v>
          </cell>
          <cell r="F1773">
            <v>1</v>
          </cell>
          <cell r="G1773">
            <v>36434</v>
          </cell>
          <cell r="H1773">
            <v>999</v>
          </cell>
          <cell r="I1773">
            <v>3</v>
          </cell>
          <cell r="J1773">
            <v>1</v>
          </cell>
        </row>
        <row r="1774">
          <cell r="A1774" t="str">
            <v>SSNN</v>
          </cell>
          <cell r="B1774" t="str">
            <v>Secondary Service Greater than 5kW w/o ID</v>
          </cell>
          <cell r="C1774">
            <v>2.5</v>
          </cell>
          <cell r="D1774">
            <v>25</v>
          </cell>
          <cell r="E1774" t="str">
            <v>R=A1D</v>
          </cell>
          <cell r="F1774">
            <v>1</v>
          </cell>
          <cell r="G1774">
            <v>36595</v>
          </cell>
          <cell r="H1774">
            <v>240</v>
          </cell>
          <cell r="I1774">
            <v>3</v>
          </cell>
          <cell r="J1774">
            <v>1</v>
          </cell>
        </row>
        <row r="1775">
          <cell r="A1775" t="str">
            <v>SSGN</v>
          </cell>
          <cell r="B1775" t="str">
            <v>Secondary Service Greater than 5kW w/o ID</v>
          </cell>
          <cell r="C1775">
            <v>2.5</v>
          </cell>
          <cell r="D1775">
            <v>25</v>
          </cell>
          <cell r="E1775" t="str">
            <v>R=J5SD</v>
          </cell>
          <cell r="F1775">
            <v>1</v>
          </cell>
          <cell r="G1775">
            <v>36161</v>
          </cell>
          <cell r="H1775">
            <v>240</v>
          </cell>
          <cell r="I1775">
            <v>3</v>
          </cell>
          <cell r="J1775">
            <v>1</v>
          </cell>
        </row>
        <row r="1776">
          <cell r="A1776" t="str">
            <v>SSGN</v>
          </cell>
          <cell r="B1776" t="str">
            <v>Secondary Service Greater than 5kW w/o ID</v>
          </cell>
          <cell r="C1776">
            <v>2.5</v>
          </cell>
          <cell r="D1776">
            <v>25</v>
          </cell>
          <cell r="E1776" t="str">
            <v>R=J5SD</v>
          </cell>
          <cell r="F1776">
            <v>1</v>
          </cell>
          <cell r="H1776">
            <v>240</v>
          </cell>
          <cell r="I1776">
            <v>3</v>
          </cell>
          <cell r="J1776">
            <v>1</v>
          </cell>
        </row>
        <row r="1777">
          <cell r="A1777" t="str">
            <v>SSGN</v>
          </cell>
          <cell r="B1777" t="str">
            <v>Secondary Service Greater than 5kW w/o ID</v>
          </cell>
          <cell r="C1777">
            <v>2.5</v>
          </cell>
          <cell r="D1777">
            <v>25</v>
          </cell>
          <cell r="E1777" t="str">
            <v>R=A1D1</v>
          </cell>
          <cell r="F1777">
            <v>1</v>
          </cell>
          <cell r="G1777">
            <v>38646</v>
          </cell>
          <cell r="H1777">
            <v>999</v>
          </cell>
          <cell r="I1777">
            <v>3</v>
          </cell>
          <cell r="J1777">
            <v>5</v>
          </cell>
        </row>
        <row r="1778">
          <cell r="A1778" t="str">
            <v>SSGN</v>
          </cell>
          <cell r="B1778" t="str">
            <v>Secondary Service Greater than 5kW w/o ID</v>
          </cell>
          <cell r="C1778">
            <v>2.5</v>
          </cell>
          <cell r="D1778">
            <v>25</v>
          </cell>
          <cell r="E1778" t="str">
            <v>R=A1D1</v>
          </cell>
          <cell r="F1778">
            <v>1</v>
          </cell>
          <cell r="G1778">
            <v>38782</v>
          </cell>
          <cell r="H1778">
            <v>999</v>
          </cell>
          <cell r="I1778">
            <v>3</v>
          </cell>
          <cell r="J1778">
            <v>9</v>
          </cell>
        </row>
        <row r="1779">
          <cell r="A1779" t="str">
            <v>SSNN</v>
          </cell>
          <cell r="B1779" t="str">
            <v>Secondary Service Greater than 5kW w/o ID</v>
          </cell>
          <cell r="C1779">
            <v>2.5</v>
          </cell>
          <cell r="D1779">
            <v>25</v>
          </cell>
          <cell r="E1779" t="str">
            <v>R=A1D1</v>
          </cell>
          <cell r="F1779">
            <v>1</v>
          </cell>
          <cell r="G1779">
            <v>39420</v>
          </cell>
          <cell r="H1779">
            <v>999</v>
          </cell>
          <cell r="I1779">
            <v>3</v>
          </cell>
          <cell r="J1779">
            <v>3</v>
          </cell>
        </row>
        <row r="1780">
          <cell r="A1780" t="str">
            <v>SSMN</v>
          </cell>
          <cell r="B1780" t="str">
            <v>Secondary Service Greater than 5kW w/o ID</v>
          </cell>
          <cell r="C1780">
            <v>2.5</v>
          </cell>
          <cell r="D1780">
            <v>25</v>
          </cell>
          <cell r="E1780" t="str">
            <v>R=A1D1</v>
          </cell>
          <cell r="F1780">
            <v>1</v>
          </cell>
          <cell r="G1780">
            <v>39646</v>
          </cell>
          <cell r="H1780">
            <v>999</v>
          </cell>
          <cell r="I1780">
            <v>3</v>
          </cell>
          <cell r="J1780">
            <v>1</v>
          </cell>
        </row>
        <row r="1781">
          <cell r="A1781" t="str">
            <v>SSNN</v>
          </cell>
          <cell r="B1781" t="str">
            <v>Secondary Service Greater than 5kW w/o ID</v>
          </cell>
          <cell r="C1781">
            <v>2.5</v>
          </cell>
          <cell r="D1781">
            <v>25</v>
          </cell>
          <cell r="E1781" t="str">
            <v>R=J5SD</v>
          </cell>
          <cell r="F1781">
            <v>1</v>
          </cell>
          <cell r="H1781">
            <v>240</v>
          </cell>
          <cell r="I1781">
            <v>3</v>
          </cell>
          <cell r="J1781">
            <v>5</v>
          </cell>
        </row>
        <row r="1782">
          <cell r="A1782" t="str">
            <v>SSNN</v>
          </cell>
          <cell r="B1782" t="str">
            <v>Secondary Service Greater than 5kW w/o ID</v>
          </cell>
          <cell r="C1782">
            <v>2.5</v>
          </cell>
          <cell r="D1782">
            <v>25</v>
          </cell>
          <cell r="E1782" t="str">
            <v>R=J3TA</v>
          </cell>
          <cell r="F1782">
            <v>1</v>
          </cell>
          <cell r="H1782">
            <v>480</v>
          </cell>
          <cell r="I1782">
            <v>3</v>
          </cell>
          <cell r="J1782">
            <v>1</v>
          </cell>
        </row>
        <row r="1783">
          <cell r="A1783" t="str">
            <v>SSGN</v>
          </cell>
          <cell r="B1783" t="str">
            <v>Secondary Service Greater than 5kW w/o ID</v>
          </cell>
          <cell r="C1783">
            <v>2.5</v>
          </cell>
          <cell r="D1783">
            <v>25</v>
          </cell>
          <cell r="E1783" t="str">
            <v>R=A1D1</v>
          </cell>
          <cell r="F1783">
            <v>1</v>
          </cell>
          <cell r="G1783">
            <v>37887</v>
          </cell>
          <cell r="H1783">
            <v>999</v>
          </cell>
          <cell r="I1783">
            <v>3</v>
          </cell>
          <cell r="J1783">
            <v>1</v>
          </cell>
        </row>
        <row r="1784">
          <cell r="A1784" t="str">
            <v>SSGN</v>
          </cell>
          <cell r="B1784" t="str">
            <v>Secondary Service Greater than 5kW w/o ID</v>
          </cell>
          <cell r="C1784">
            <v>2.5</v>
          </cell>
          <cell r="D1784">
            <v>25</v>
          </cell>
          <cell r="E1784" t="str">
            <v>R=A1D1</v>
          </cell>
          <cell r="F1784">
            <v>1</v>
          </cell>
          <cell r="G1784">
            <v>36462</v>
          </cell>
          <cell r="H1784">
            <v>999</v>
          </cell>
          <cell r="I1784">
            <v>3</v>
          </cell>
          <cell r="J1784">
            <v>1</v>
          </cell>
        </row>
        <row r="1785">
          <cell r="A1785" t="str">
            <v>SSGN</v>
          </cell>
          <cell r="B1785" t="str">
            <v>Secondary Service Greater than 5kW w/o ID</v>
          </cell>
          <cell r="C1785">
            <v>2.5</v>
          </cell>
          <cell r="D1785">
            <v>25</v>
          </cell>
          <cell r="E1785" t="str">
            <v>R=J5SD</v>
          </cell>
          <cell r="F1785">
            <v>1</v>
          </cell>
          <cell r="G1785">
            <v>36824</v>
          </cell>
          <cell r="H1785">
            <v>240</v>
          </cell>
          <cell r="I1785">
            <v>3</v>
          </cell>
          <cell r="J1785">
            <v>1</v>
          </cell>
        </row>
        <row r="1786">
          <cell r="A1786" t="str">
            <v>SSGN</v>
          </cell>
          <cell r="B1786" t="str">
            <v>Secondary Service Greater than 5kW w/o ID</v>
          </cell>
          <cell r="C1786">
            <v>2.5</v>
          </cell>
          <cell r="D1786">
            <v>25</v>
          </cell>
          <cell r="E1786" t="str">
            <v>R=A1D</v>
          </cell>
          <cell r="F1786">
            <v>1</v>
          </cell>
          <cell r="G1786">
            <v>39597</v>
          </cell>
          <cell r="H1786">
            <v>999</v>
          </cell>
          <cell r="I1786">
            <v>3</v>
          </cell>
          <cell r="J1786">
            <v>3</v>
          </cell>
        </row>
        <row r="1787">
          <cell r="A1787" t="str">
            <v>SSNN</v>
          </cell>
          <cell r="B1787" t="str">
            <v>Secondary Service Greater than 5kW w/o ID</v>
          </cell>
          <cell r="C1787">
            <v>2.5</v>
          </cell>
          <cell r="D1787">
            <v>25</v>
          </cell>
          <cell r="E1787" t="str">
            <v>R=A1D1</v>
          </cell>
          <cell r="F1787">
            <v>1</v>
          </cell>
          <cell r="G1787">
            <v>39734</v>
          </cell>
          <cell r="H1787">
            <v>999</v>
          </cell>
          <cell r="I1787">
            <v>3</v>
          </cell>
          <cell r="J1787">
            <v>1</v>
          </cell>
        </row>
        <row r="1788">
          <cell r="A1788" t="str">
            <v>SSNN</v>
          </cell>
          <cell r="B1788" t="str">
            <v>Secondary Service Greater than 5kW w/o ID</v>
          </cell>
          <cell r="C1788">
            <v>2.5</v>
          </cell>
          <cell r="D1788">
            <v>25</v>
          </cell>
          <cell r="E1788" t="str">
            <v>R=J3TA</v>
          </cell>
          <cell r="F1788">
            <v>1</v>
          </cell>
          <cell r="H1788">
            <v>240</v>
          </cell>
          <cell r="I1788">
            <v>3</v>
          </cell>
          <cell r="J1788">
            <v>2</v>
          </cell>
        </row>
        <row r="1789">
          <cell r="A1789" t="str">
            <v>SSGN</v>
          </cell>
          <cell r="B1789" t="str">
            <v>Secondary Service Greater than 5kW w/o ID</v>
          </cell>
          <cell r="C1789">
            <v>2.5</v>
          </cell>
          <cell r="D1789">
            <v>25</v>
          </cell>
          <cell r="E1789" t="str">
            <v>R=A1D1</v>
          </cell>
          <cell r="F1789">
            <v>1</v>
          </cell>
          <cell r="G1789">
            <v>38336</v>
          </cell>
          <cell r="H1789">
            <v>999</v>
          </cell>
          <cell r="I1789">
            <v>3</v>
          </cell>
          <cell r="J1789">
            <v>5</v>
          </cell>
        </row>
        <row r="1790">
          <cell r="A1790" t="str">
            <v>SSNN</v>
          </cell>
          <cell r="B1790" t="str">
            <v>Secondary Service Greater than 5kW w/o ID</v>
          </cell>
          <cell r="C1790">
            <v>2.5</v>
          </cell>
          <cell r="D1790">
            <v>25</v>
          </cell>
          <cell r="E1790" t="str">
            <v>R=A1D1</v>
          </cell>
          <cell r="F1790">
            <v>1</v>
          </cell>
          <cell r="G1790">
            <v>37994</v>
          </cell>
          <cell r="H1790">
            <v>999</v>
          </cell>
          <cell r="I1790">
            <v>3</v>
          </cell>
          <cell r="J1790">
            <v>1</v>
          </cell>
        </row>
        <row r="1791">
          <cell r="A1791" t="str">
            <v>SSGN</v>
          </cell>
          <cell r="B1791" t="str">
            <v>Secondary Service Greater than 5kW w/o ID</v>
          </cell>
          <cell r="C1791">
            <v>2.5</v>
          </cell>
          <cell r="D1791">
            <v>25</v>
          </cell>
          <cell r="E1791" t="str">
            <v>R=A1D</v>
          </cell>
          <cell r="F1791">
            <v>1</v>
          </cell>
          <cell r="G1791">
            <v>37188</v>
          </cell>
          <cell r="H1791">
            <v>240</v>
          </cell>
          <cell r="I1791">
            <v>3</v>
          </cell>
          <cell r="J1791">
            <v>2</v>
          </cell>
        </row>
        <row r="1792">
          <cell r="A1792" t="str">
            <v>SSNN</v>
          </cell>
          <cell r="B1792" t="str">
            <v>Secondary Service Greater than 5kW w/o ID</v>
          </cell>
          <cell r="C1792">
            <v>2.5</v>
          </cell>
          <cell r="D1792">
            <v>25</v>
          </cell>
          <cell r="E1792" t="str">
            <v>R=A1D1</v>
          </cell>
          <cell r="F1792">
            <v>1</v>
          </cell>
          <cell r="G1792">
            <v>37280</v>
          </cell>
          <cell r="H1792">
            <v>240</v>
          </cell>
          <cell r="I1792">
            <v>3</v>
          </cell>
          <cell r="J1792">
            <v>1</v>
          </cell>
        </row>
        <row r="1793">
          <cell r="A1793" t="str">
            <v>SSNN</v>
          </cell>
          <cell r="B1793" t="str">
            <v>Secondary Service Greater than 5kW w/o ID</v>
          </cell>
          <cell r="C1793">
            <v>2.5</v>
          </cell>
          <cell r="D1793">
            <v>25</v>
          </cell>
          <cell r="E1793" t="str">
            <v>R=A1D1</v>
          </cell>
          <cell r="F1793">
            <v>1</v>
          </cell>
          <cell r="G1793">
            <v>38874</v>
          </cell>
          <cell r="H1793">
            <v>999</v>
          </cell>
          <cell r="I1793">
            <v>3</v>
          </cell>
          <cell r="J1793">
            <v>1</v>
          </cell>
        </row>
        <row r="1794">
          <cell r="A1794" t="str">
            <v>SSGN</v>
          </cell>
          <cell r="B1794" t="str">
            <v>Secondary Service Greater than 5kW w/o ID</v>
          </cell>
          <cell r="C1794">
            <v>2.5</v>
          </cell>
          <cell r="D1794">
            <v>25</v>
          </cell>
          <cell r="E1794" t="str">
            <v>R=A1D1</v>
          </cell>
          <cell r="F1794">
            <v>1</v>
          </cell>
          <cell r="G1794">
            <v>38973</v>
          </cell>
          <cell r="H1794">
            <v>999</v>
          </cell>
          <cell r="I1794">
            <v>3</v>
          </cell>
          <cell r="J1794">
            <v>3</v>
          </cell>
        </row>
        <row r="1795">
          <cell r="A1795" t="str">
            <v>SSGN</v>
          </cell>
          <cell r="B1795" t="str">
            <v>Secondary Service Greater than 5kW w/o ID</v>
          </cell>
          <cell r="C1795">
            <v>2.5</v>
          </cell>
          <cell r="D1795">
            <v>25</v>
          </cell>
          <cell r="E1795" t="str">
            <v>R=A1D1</v>
          </cell>
          <cell r="F1795">
            <v>1</v>
          </cell>
          <cell r="G1795">
            <v>38994</v>
          </cell>
          <cell r="H1795">
            <v>999</v>
          </cell>
          <cell r="I1795">
            <v>3</v>
          </cell>
          <cell r="J1795">
            <v>4</v>
          </cell>
        </row>
        <row r="1796">
          <cell r="A1796" t="str">
            <v>SSGN</v>
          </cell>
          <cell r="B1796" t="str">
            <v>Secondary Service Greater than 5kW w/o ID</v>
          </cell>
          <cell r="C1796">
            <v>2.5</v>
          </cell>
          <cell r="D1796">
            <v>25</v>
          </cell>
          <cell r="E1796" t="str">
            <v>R=A1D1</v>
          </cell>
          <cell r="F1796">
            <v>1</v>
          </cell>
          <cell r="G1796">
            <v>39240</v>
          </cell>
          <cell r="H1796">
            <v>999</v>
          </cell>
          <cell r="I1796">
            <v>3</v>
          </cell>
          <cell r="J1796">
            <v>2</v>
          </cell>
        </row>
        <row r="1797">
          <cell r="A1797" t="str">
            <v>SSGN</v>
          </cell>
          <cell r="B1797" t="str">
            <v>Secondary Service Greater than 5kW w/o ID</v>
          </cell>
          <cell r="C1797">
            <v>2.5</v>
          </cell>
          <cell r="D1797">
            <v>25</v>
          </cell>
          <cell r="E1797" t="str">
            <v>R=A1D1</v>
          </cell>
          <cell r="F1797">
            <v>1</v>
          </cell>
          <cell r="G1797">
            <v>39707</v>
          </cell>
          <cell r="H1797">
            <v>999</v>
          </cell>
          <cell r="I1797">
            <v>3</v>
          </cell>
          <cell r="J1797">
            <v>9</v>
          </cell>
        </row>
        <row r="1798">
          <cell r="A1798" t="str">
            <v>SSGN</v>
          </cell>
          <cell r="B1798" t="str">
            <v>Secondary Service Greater than 5kW w/o ID</v>
          </cell>
          <cell r="C1798">
            <v>2.5</v>
          </cell>
          <cell r="D1798">
            <v>25</v>
          </cell>
          <cell r="E1798" t="str">
            <v>R=J5SD</v>
          </cell>
          <cell r="F1798">
            <v>1</v>
          </cell>
          <cell r="H1798">
            <v>240</v>
          </cell>
          <cell r="I1798">
            <v>3</v>
          </cell>
          <cell r="J1798">
            <v>11</v>
          </cell>
        </row>
        <row r="1799">
          <cell r="A1799" t="str">
            <v>SSGN</v>
          </cell>
          <cell r="B1799" t="str">
            <v>Secondary Service Greater than 5kW w/o ID</v>
          </cell>
          <cell r="C1799">
            <v>2.5</v>
          </cell>
          <cell r="D1799">
            <v>25</v>
          </cell>
          <cell r="E1799" t="str">
            <v>R=KWS</v>
          </cell>
          <cell r="F1799">
            <v>1</v>
          </cell>
          <cell r="H1799">
            <v>240</v>
          </cell>
          <cell r="I1799">
            <v>3</v>
          </cell>
          <cell r="J1799">
            <v>6</v>
          </cell>
        </row>
        <row r="1800">
          <cell r="A1800" t="str">
            <v>SSGN</v>
          </cell>
          <cell r="B1800" t="str">
            <v>Secondary Service Greater than 5kW w/o ID</v>
          </cell>
          <cell r="C1800">
            <v>2.5</v>
          </cell>
          <cell r="D1800">
            <v>25</v>
          </cell>
          <cell r="E1800" t="str">
            <v>R=A1TL1</v>
          </cell>
          <cell r="F1800">
            <v>1</v>
          </cell>
          <cell r="G1800">
            <v>38140</v>
          </cell>
          <cell r="H1800">
            <v>999</v>
          </cell>
          <cell r="I1800">
            <v>3</v>
          </cell>
          <cell r="J1800">
            <v>1</v>
          </cell>
        </row>
        <row r="1801">
          <cell r="A1801" t="str">
            <v>SSGN</v>
          </cell>
          <cell r="B1801" t="str">
            <v>Secondary Service Greater than 5kW w/o ID</v>
          </cell>
          <cell r="C1801">
            <v>2.5</v>
          </cell>
          <cell r="D1801">
            <v>25</v>
          </cell>
          <cell r="E1801" t="str">
            <v>R=A1D1</v>
          </cell>
          <cell r="F1801">
            <v>1</v>
          </cell>
          <cell r="G1801">
            <v>38020</v>
          </cell>
          <cell r="H1801">
            <v>999</v>
          </cell>
          <cell r="I1801">
            <v>3</v>
          </cell>
          <cell r="J1801">
            <v>3</v>
          </cell>
        </row>
        <row r="1802">
          <cell r="A1802" t="str">
            <v>SSGN</v>
          </cell>
          <cell r="B1802" t="str">
            <v>Secondary Service Greater than 5kW w/o ID</v>
          </cell>
          <cell r="C1802">
            <v>2.5</v>
          </cell>
          <cell r="D1802">
            <v>25</v>
          </cell>
          <cell r="E1802" t="str">
            <v>R=A1D</v>
          </cell>
          <cell r="F1802">
            <v>1</v>
          </cell>
          <cell r="G1802">
            <v>38257</v>
          </cell>
          <cell r="H1802">
            <v>999</v>
          </cell>
          <cell r="I1802">
            <v>3</v>
          </cell>
          <cell r="J1802">
            <v>1</v>
          </cell>
        </row>
        <row r="1803">
          <cell r="A1803" t="str">
            <v>SSGN</v>
          </cell>
          <cell r="B1803" t="str">
            <v>Secondary Service Greater than 5kW w/o ID</v>
          </cell>
          <cell r="C1803">
            <v>2.5</v>
          </cell>
          <cell r="D1803">
            <v>25</v>
          </cell>
          <cell r="E1803" t="str">
            <v>R=A1D</v>
          </cell>
          <cell r="F1803">
            <v>1</v>
          </cell>
          <cell r="G1803">
            <v>37208</v>
          </cell>
          <cell r="H1803">
            <v>999</v>
          </cell>
          <cell r="I1803">
            <v>3</v>
          </cell>
          <cell r="J1803">
            <v>1</v>
          </cell>
        </row>
        <row r="1804">
          <cell r="A1804" t="str">
            <v>SSGN</v>
          </cell>
          <cell r="B1804" t="str">
            <v>Secondary Service Greater than 5kW w/o ID</v>
          </cell>
          <cell r="C1804">
            <v>2.5</v>
          </cell>
          <cell r="D1804">
            <v>25</v>
          </cell>
          <cell r="E1804" t="str">
            <v>R=A1D1</v>
          </cell>
          <cell r="F1804">
            <v>1</v>
          </cell>
          <cell r="G1804">
            <v>36161</v>
          </cell>
          <cell r="H1804">
            <v>999</v>
          </cell>
          <cell r="I1804">
            <v>3</v>
          </cell>
          <cell r="J1804">
            <v>1</v>
          </cell>
        </row>
        <row r="1805">
          <cell r="A1805" t="str">
            <v>SSNN</v>
          </cell>
          <cell r="B1805" t="str">
            <v>Secondary Service Greater than 5kW w/o ID</v>
          </cell>
          <cell r="C1805">
            <v>2.5</v>
          </cell>
          <cell r="D1805">
            <v>25</v>
          </cell>
          <cell r="E1805" t="str">
            <v>R=A1D1</v>
          </cell>
          <cell r="F1805">
            <v>1</v>
          </cell>
          <cell r="G1805">
            <v>38782</v>
          </cell>
          <cell r="H1805">
            <v>999</v>
          </cell>
          <cell r="I1805">
            <v>3</v>
          </cell>
          <cell r="J1805">
            <v>1</v>
          </cell>
        </row>
        <row r="1806">
          <cell r="A1806" t="str">
            <v>SSGN</v>
          </cell>
          <cell r="B1806" t="str">
            <v>Secondary Service Greater than 5kW w/o ID</v>
          </cell>
          <cell r="C1806">
            <v>2.5</v>
          </cell>
          <cell r="D1806">
            <v>25</v>
          </cell>
          <cell r="E1806" t="str">
            <v>R=A1D1</v>
          </cell>
          <cell r="F1806">
            <v>1</v>
          </cell>
          <cell r="G1806">
            <v>39246</v>
          </cell>
          <cell r="H1806">
            <v>999</v>
          </cell>
          <cell r="I1806">
            <v>3</v>
          </cell>
          <cell r="J1806">
            <v>4</v>
          </cell>
        </row>
        <row r="1807">
          <cell r="A1807" t="str">
            <v>SSNN</v>
          </cell>
          <cell r="B1807" t="str">
            <v>Secondary Service Greater than 5kW w/o ID</v>
          </cell>
          <cell r="C1807">
            <v>2.5</v>
          </cell>
          <cell r="D1807">
            <v>25</v>
          </cell>
          <cell r="E1807" t="str">
            <v>R=A1D1</v>
          </cell>
          <cell r="F1807">
            <v>1</v>
          </cell>
          <cell r="G1807">
            <v>39301</v>
          </cell>
          <cell r="H1807">
            <v>999</v>
          </cell>
          <cell r="I1807">
            <v>3</v>
          </cell>
          <cell r="J1807">
            <v>1</v>
          </cell>
        </row>
        <row r="1808">
          <cell r="A1808" t="str">
            <v>SSNN</v>
          </cell>
          <cell r="B1808" t="str">
            <v>Secondary Service Greater than 5kW w/o ID</v>
          </cell>
          <cell r="C1808">
            <v>2.5</v>
          </cell>
          <cell r="D1808">
            <v>25</v>
          </cell>
          <cell r="E1808" t="str">
            <v>R=A1D1</v>
          </cell>
          <cell r="F1808">
            <v>1</v>
          </cell>
          <cell r="G1808">
            <v>39707</v>
          </cell>
          <cell r="H1808">
            <v>999</v>
          </cell>
          <cell r="I1808">
            <v>3</v>
          </cell>
          <cell r="J1808">
            <v>5</v>
          </cell>
        </row>
        <row r="1809">
          <cell r="A1809" t="str">
            <v>SSGN</v>
          </cell>
          <cell r="B1809" t="str">
            <v>Secondary Service Greater than 5kW w/o ID</v>
          </cell>
          <cell r="C1809">
            <v>2.5</v>
          </cell>
          <cell r="D1809">
            <v>25</v>
          </cell>
          <cell r="E1809" t="str">
            <v>R=A1D1</v>
          </cell>
          <cell r="F1809">
            <v>1</v>
          </cell>
          <cell r="G1809">
            <v>39734</v>
          </cell>
          <cell r="H1809">
            <v>999</v>
          </cell>
          <cell r="I1809">
            <v>3</v>
          </cell>
          <cell r="J1809">
            <v>21</v>
          </cell>
        </row>
        <row r="1810">
          <cell r="J1810">
            <v>427</v>
          </cell>
        </row>
        <row r="1812">
          <cell r="A1812" t="str">
            <v>SSNN</v>
          </cell>
          <cell r="B1812" t="str">
            <v>Secondary Service Greater than 5kW w/o ID</v>
          </cell>
          <cell r="C1812">
            <v>15</v>
          </cell>
          <cell r="D1812">
            <v>25</v>
          </cell>
          <cell r="E1812" t="str">
            <v>R=J2TA</v>
          </cell>
          <cell r="F1812">
            <v>1</v>
          </cell>
          <cell r="H1812">
            <v>240</v>
          </cell>
          <cell r="I1812">
            <v>3</v>
          </cell>
          <cell r="J1812">
            <v>1</v>
          </cell>
        </row>
        <row r="1813">
          <cell r="A1813" t="str">
            <v>SSNN</v>
          </cell>
          <cell r="B1813" t="str">
            <v>Secondary Service Greater than 5kW w/o ID</v>
          </cell>
          <cell r="C1813">
            <v>15</v>
          </cell>
          <cell r="D1813">
            <v>25</v>
          </cell>
          <cell r="E1813" t="str">
            <v>R=I70M</v>
          </cell>
          <cell r="F1813">
            <v>1</v>
          </cell>
          <cell r="G1813">
            <v>35916</v>
          </cell>
          <cell r="H1813">
            <v>480</v>
          </cell>
          <cell r="I1813">
            <v>2</v>
          </cell>
          <cell r="J1813">
            <v>2</v>
          </cell>
        </row>
        <row r="1814">
          <cell r="A1814" t="str">
            <v>SSNN</v>
          </cell>
          <cell r="B1814" t="str">
            <v>Secondary Service Greater than 5kW w/o ID</v>
          </cell>
          <cell r="C1814">
            <v>15</v>
          </cell>
          <cell r="D1814">
            <v>25</v>
          </cell>
          <cell r="E1814" t="str">
            <v>R=IM70S</v>
          </cell>
          <cell r="F1814">
            <v>1</v>
          </cell>
          <cell r="H1814">
            <v>480</v>
          </cell>
          <cell r="I1814">
            <v>2</v>
          </cell>
          <cell r="J1814">
            <v>9</v>
          </cell>
        </row>
        <row r="1815">
          <cell r="A1815" t="str">
            <v>SSGN</v>
          </cell>
          <cell r="B1815" t="str">
            <v>Secondary Service Greater than 5kW w/o ID</v>
          </cell>
          <cell r="C1815">
            <v>15</v>
          </cell>
          <cell r="D1815">
            <v>25</v>
          </cell>
          <cell r="E1815" t="str">
            <v>R=D2SH</v>
          </cell>
          <cell r="F1815">
            <v>1</v>
          </cell>
          <cell r="H1815">
            <v>240</v>
          </cell>
          <cell r="I1815">
            <v>3</v>
          </cell>
          <cell r="J1815">
            <v>1</v>
          </cell>
        </row>
        <row r="1816">
          <cell r="A1816" t="str">
            <v>SSNN</v>
          </cell>
          <cell r="B1816" t="str">
            <v>Secondary Service Greater than 5kW w/o ID</v>
          </cell>
          <cell r="C1816">
            <v>15</v>
          </cell>
          <cell r="D1816">
            <v>25</v>
          </cell>
          <cell r="E1816" t="str">
            <v>R=J3TS</v>
          </cell>
          <cell r="F1816">
            <v>1</v>
          </cell>
          <cell r="H1816">
            <v>240</v>
          </cell>
          <cell r="I1816">
            <v>3</v>
          </cell>
          <cell r="J1816">
            <v>1</v>
          </cell>
        </row>
        <row r="1817">
          <cell r="A1817" t="str">
            <v>SSNN</v>
          </cell>
          <cell r="B1817" t="str">
            <v>Secondary Service Greater than 5kW w/o ID</v>
          </cell>
          <cell r="C1817">
            <v>15</v>
          </cell>
          <cell r="D1817">
            <v>25</v>
          </cell>
          <cell r="E1817" t="str">
            <v>R=D5SH</v>
          </cell>
          <cell r="F1817">
            <v>1</v>
          </cell>
          <cell r="H1817">
            <v>240</v>
          </cell>
          <cell r="I1817">
            <v>3</v>
          </cell>
          <cell r="J1817">
            <v>1</v>
          </cell>
        </row>
        <row r="1818">
          <cell r="A1818" t="str">
            <v>SSGN</v>
          </cell>
          <cell r="B1818" t="str">
            <v>Secondary Service Greater than 5kW w/o ID</v>
          </cell>
          <cell r="C1818">
            <v>15</v>
          </cell>
          <cell r="D1818">
            <v>25</v>
          </cell>
          <cell r="E1818" t="str">
            <v>R=D2SH</v>
          </cell>
          <cell r="F1818">
            <v>1</v>
          </cell>
          <cell r="H1818">
            <v>0</v>
          </cell>
          <cell r="I1818">
            <v>0</v>
          </cell>
          <cell r="J1818">
            <v>1</v>
          </cell>
        </row>
        <row r="1819">
          <cell r="A1819" t="str">
            <v>SSNN</v>
          </cell>
          <cell r="B1819" t="str">
            <v>Secondary Service Greater than 5kW w/o ID</v>
          </cell>
          <cell r="C1819">
            <v>30</v>
          </cell>
          <cell r="D1819">
            <v>25</v>
          </cell>
          <cell r="E1819" t="str">
            <v>R=IM70S</v>
          </cell>
          <cell r="F1819">
            <v>1</v>
          </cell>
          <cell r="H1819">
            <v>240</v>
          </cell>
          <cell r="I1819">
            <v>3</v>
          </cell>
          <cell r="J1819">
            <v>4</v>
          </cell>
        </row>
        <row r="1820">
          <cell r="A1820" t="str">
            <v>SSGN</v>
          </cell>
          <cell r="B1820" t="str">
            <v>Secondary Service Greater than 5kW w/o ID</v>
          </cell>
          <cell r="C1820">
            <v>30</v>
          </cell>
          <cell r="D1820">
            <v>25</v>
          </cell>
          <cell r="E1820" t="str">
            <v>R=TMS2S</v>
          </cell>
          <cell r="F1820">
            <v>1</v>
          </cell>
          <cell r="H1820">
            <v>208</v>
          </cell>
          <cell r="I1820">
            <v>3</v>
          </cell>
          <cell r="J1820">
            <v>1</v>
          </cell>
        </row>
        <row r="1821">
          <cell r="A1821" t="str">
            <v>SSNN</v>
          </cell>
          <cell r="B1821" t="str">
            <v>Secondary Service Greater than 5kW w/o ID</v>
          </cell>
          <cell r="C1821">
            <v>30</v>
          </cell>
          <cell r="D1821">
            <v>25</v>
          </cell>
          <cell r="E1821" t="str">
            <v>R=TMS2S</v>
          </cell>
          <cell r="F1821">
            <v>1</v>
          </cell>
          <cell r="H1821">
            <v>240</v>
          </cell>
          <cell r="I1821">
            <v>3</v>
          </cell>
          <cell r="J1821">
            <v>215</v>
          </cell>
        </row>
        <row r="1822">
          <cell r="A1822" t="str">
            <v>SSGN</v>
          </cell>
          <cell r="B1822" t="str">
            <v>Secondary Service Greater than 5kW w/o ID</v>
          </cell>
          <cell r="C1822">
            <v>30</v>
          </cell>
          <cell r="D1822">
            <v>25</v>
          </cell>
          <cell r="E1822" t="str">
            <v>R=A1TL1</v>
          </cell>
          <cell r="F1822">
            <v>1</v>
          </cell>
          <cell r="G1822">
            <v>38113</v>
          </cell>
          <cell r="H1822">
            <v>999</v>
          </cell>
          <cell r="I1822">
            <v>3</v>
          </cell>
          <cell r="J1822">
            <v>2</v>
          </cell>
        </row>
        <row r="1823">
          <cell r="A1823" t="str">
            <v>SSNN</v>
          </cell>
          <cell r="B1823" t="str">
            <v>Secondary Service Greater than 5kW w/o ID</v>
          </cell>
          <cell r="C1823">
            <v>30</v>
          </cell>
          <cell r="D1823">
            <v>25</v>
          </cell>
          <cell r="E1823" t="str">
            <v>R=A1D1</v>
          </cell>
          <cell r="F1823">
            <v>1</v>
          </cell>
          <cell r="G1823">
            <v>38001</v>
          </cell>
          <cell r="H1823">
            <v>999</v>
          </cell>
          <cell r="I1823">
            <v>3</v>
          </cell>
          <cell r="J1823">
            <v>5</v>
          </cell>
        </row>
        <row r="1824">
          <cell r="A1824" t="str">
            <v>SSNN</v>
          </cell>
          <cell r="B1824" t="str">
            <v>Secondary Service Greater than 5kW w/o ID</v>
          </cell>
          <cell r="C1824">
            <v>30</v>
          </cell>
          <cell r="D1824">
            <v>25</v>
          </cell>
          <cell r="E1824" t="str">
            <v>R=A1TL1</v>
          </cell>
          <cell r="F1824">
            <v>1</v>
          </cell>
          <cell r="G1824">
            <v>37993</v>
          </cell>
          <cell r="H1824">
            <v>999</v>
          </cell>
          <cell r="I1824">
            <v>3</v>
          </cell>
          <cell r="J1824">
            <v>1</v>
          </cell>
        </row>
        <row r="1825">
          <cell r="A1825" t="str">
            <v>SSNN</v>
          </cell>
          <cell r="B1825" t="str">
            <v>Secondary Service Greater than 5kW w/o ID</v>
          </cell>
          <cell r="C1825">
            <v>30</v>
          </cell>
          <cell r="D1825">
            <v>25</v>
          </cell>
          <cell r="E1825" t="str">
            <v>R=A1D1</v>
          </cell>
          <cell r="F1825">
            <v>1</v>
          </cell>
          <cell r="G1825">
            <v>38055</v>
          </cell>
          <cell r="H1825">
            <v>999</v>
          </cell>
          <cell r="I1825">
            <v>3</v>
          </cell>
          <cell r="J1825">
            <v>2</v>
          </cell>
        </row>
        <row r="1826">
          <cell r="A1826" t="str">
            <v>SSNN</v>
          </cell>
          <cell r="B1826" t="str">
            <v>Secondary Service Greater than 5kW w/o ID</v>
          </cell>
          <cell r="C1826">
            <v>30</v>
          </cell>
          <cell r="D1826">
            <v>25</v>
          </cell>
          <cell r="E1826" t="str">
            <v>R=A1D1</v>
          </cell>
          <cell r="F1826">
            <v>1</v>
          </cell>
          <cell r="G1826">
            <v>38257</v>
          </cell>
          <cell r="H1826">
            <v>240</v>
          </cell>
          <cell r="I1826">
            <v>3</v>
          </cell>
          <cell r="J1826">
            <v>17</v>
          </cell>
        </row>
        <row r="1827">
          <cell r="A1827" t="str">
            <v>SSGN</v>
          </cell>
          <cell r="B1827" t="str">
            <v>Secondary Service Greater than 5kW w/o ID</v>
          </cell>
          <cell r="C1827">
            <v>30</v>
          </cell>
          <cell r="D1827">
            <v>20</v>
          </cell>
          <cell r="E1827" t="str">
            <v>R=MX</v>
          </cell>
          <cell r="F1827">
            <v>1</v>
          </cell>
          <cell r="H1827">
            <v>240</v>
          </cell>
          <cell r="I1827">
            <v>3</v>
          </cell>
          <cell r="J1827">
            <v>1</v>
          </cell>
        </row>
        <row r="1828">
          <cell r="A1828" t="str">
            <v>SSNN</v>
          </cell>
          <cell r="B1828" t="str">
            <v>Secondary Service Greater than 5kW w/o ID</v>
          </cell>
          <cell r="C1828">
            <v>30</v>
          </cell>
          <cell r="D1828">
            <v>25</v>
          </cell>
          <cell r="E1828" t="str">
            <v>R=A1D1</v>
          </cell>
          <cell r="F1828">
            <v>1</v>
          </cell>
          <cell r="H1828">
            <v>999</v>
          </cell>
          <cell r="I1828">
            <v>3</v>
          </cell>
          <cell r="J1828">
            <v>4</v>
          </cell>
        </row>
        <row r="1829">
          <cell r="A1829" t="str">
            <v>SSNN</v>
          </cell>
          <cell r="B1829" t="str">
            <v>Secondary Service Greater than 5kW w/o ID</v>
          </cell>
          <cell r="C1829">
            <v>30</v>
          </cell>
          <cell r="D1829">
            <v>25</v>
          </cell>
          <cell r="E1829" t="str">
            <v>R=D2SH</v>
          </cell>
          <cell r="F1829">
            <v>1</v>
          </cell>
          <cell r="H1829">
            <v>240</v>
          </cell>
          <cell r="I1829">
            <v>3</v>
          </cell>
          <cell r="J1829">
            <v>3</v>
          </cell>
        </row>
        <row r="1830">
          <cell r="A1830" t="str">
            <v>SSGN</v>
          </cell>
          <cell r="B1830" t="str">
            <v>Secondary Service Greater than 5kW w/o ID</v>
          </cell>
          <cell r="C1830">
            <v>30</v>
          </cell>
          <cell r="D1830">
            <v>25</v>
          </cell>
          <cell r="E1830" t="str">
            <v>R=A1D1</v>
          </cell>
          <cell r="F1830">
            <v>1</v>
          </cell>
          <cell r="G1830">
            <v>37907</v>
          </cell>
          <cell r="H1830">
            <v>240</v>
          </cell>
          <cell r="I1830">
            <v>3</v>
          </cell>
          <cell r="J1830">
            <v>3</v>
          </cell>
        </row>
        <row r="1831">
          <cell r="A1831" t="str">
            <v>SSGN</v>
          </cell>
          <cell r="B1831" t="str">
            <v>Secondary Service Greater than 5kW w/o ID</v>
          </cell>
          <cell r="C1831">
            <v>30</v>
          </cell>
          <cell r="D1831">
            <v>25</v>
          </cell>
          <cell r="E1831" t="str">
            <v>R=TMS2S</v>
          </cell>
          <cell r="F1831">
            <v>1</v>
          </cell>
          <cell r="H1831">
            <v>0</v>
          </cell>
          <cell r="I1831">
            <v>0</v>
          </cell>
          <cell r="J1831">
            <v>1</v>
          </cell>
        </row>
        <row r="1832">
          <cell r="A1832" t="str">
            <v>SSNN</v>
          </cell>
          <cell r="B1832" t="str">
            <v>Secondary Service Greater than 5kW w/o ID</v>
          </cell>
          <cell r="C1832">
            <v>30</v>
          </cell>
          <cell r="D1832">
            <v>25</v>
          </cell>
          <cell r="E1832" t="str">
            <v>R=A1D1</v>
          </cell>
          <cell r="F1832">
            <v>1</v>
          </cell>
          <cell r="H1832">
            <v>240</v>
          </cell>
          <cell r="I1832">
            <v>3</v>
          </cell>
          <cell r="J1832">
            <v>1</v>
          </cell>
        </row>
        <row r="1833">
          <cell r="A1833" t="str">
            <v>SSGN</v>
          </cell>
          <cell r="B1833" t="str">
            <v>Secondary Service Greater than 5kW w/o ID</v>
          </cell>
          <cell r="C1833">
            <v>30</v>
          </cell>
          <cell r="D1833">
            <v>25</v>
          </cell>
          <cell r="E1833" t="str">
            <v>R=A1D1</v>
          </cell>
          <cell r="F1833">
            <v>1</v>
          </cell>
          <cell r="H1833">
            <v>480</v>
          </cell>
          <cell r="I1833">
            <v>3</v>
          </cell>
          <cell r="J1833">
            <v>1</v>
          </cell>
        </row>
        <row r="1834">
          <cell r="A1834" t="str">
            <v>SSNN</v>
          </cell>
          <cell r="B1834" t="str">
            <v>Secondary Service Greater than 5kW w/o ID</v>
          </cell>
          <cell r="C1834">
            <v>30</v>
          </cell>
          <cell r="D1834">
            <v>25</v>
          </cell>
          <cell r="E1834" t="str">
            <v>R=A1D1</v>
          </cell>
          <cell r="F1834">
            <v>1</v>
          </cell>
          <cell r="G1834">
            <v>35796</v>
          </cell>
          <cell r="H1834">
            <v>240</v>
          </cell>
          <cell r="I1834">
            <v>3</v>
          </cell>
          <cell r="J1834">
            <v>4</v>
          </cell>
        </row>
        <row r="1835">
          <cell r="A1835" t="str">
            <v>SSNN</v>
          </cell>
          <cell r="B1835" t="str">
            <v>Secondary Service Greater than 5kW w/o ID</v>
          </cell>
          <cell r="C1835">
            <v>30</v>
          </cell>
          <cell r="D1835">
            <v>25</v>
          </cell>
          <cell r="E1835" t="str">
            <v>R=A1D1</v>
          </cell>
          <cell r="F1835">
            <v>1</v>
          </cell>
          <cell r="G1835">
            <v>36431</v>
          </cell>
          <cell r="H1835">
            <v>240</v>
          </cell>
          <cell r="I1835">
            <v>3</v>
          </cell>
          <cell r="J1835">
            <v>1</v>
          </cell>
        </row>
        <row r="1836">
          <cell r="A1836" t="str">
            <v>SSGN</v>
          </cell>
          <cell r="B1836" t="str">
            <v>Secondary Service Greater than 5kW w/o ID</v>
          </cell>
          <cell r="C1836">
            <v>30</v>
          </cell>
          <cell r="D1836">
            <v>25</v>
          </cell>
          <cell r="E1836" t="str">
            <v>R=A1D1</v>
          </cell>
          <cell r="F1836">
            <v>1</v>
          </cell>
          <cell r="G1836">
            <v>36481</v>
          </cell>
          <cell r="H1836">
            <v>240</v>
          </cell>
          <cell r="I1836">
            <v>3</v>
          </cell>
          <cell r="J1836">
            <v>1</v>
          </cell>
        </row>
        <row r="1837">
          <cell r="A1837" t="str">
            <v>SSNN</v>
          </cell>
          <cell r="B1837" t="str">
            <v>Secondary Service Greater than 5kW w/o ID</v>
          </cell>
          <cell r="C1837">
            <v>30</v>
          </cell>
          <cell r="D1837">
            <v>25</v>
          </cell>
          <cell r="E1837" t="str">
            <v>R=A1D1</v>
          </cell>
          <cell r="F1837">
            <v>1</v>
          </cell>
          <cell r="G1837">
            <v>36608</v>
          </cell>
          <cell r="H1837">
            <v>240</v>
          </cell>
          <cell r="I1837">
            <v>3</v>
          </cell>
          <cell r="J1837">
            <v>3</v>
          </cell>
        </row>
        <row r="1838">
          <cell r="A1838" t="str">
            <v>SSPN</v>
          </cell>
          <cell r="B1838" t="str">
            <v>Secondary Service Greater than 5kW w/o ID</v>
          </cell>
          <cell r="C1838">
            <v>30</v>
          </cell>
          <cell r="D1838">
            <v>25</v>
          </cell>
          <cell r="E1838" t="str">
            <v>R=A1D1</v>
          </cell>
          <cell r="F1838">
            <v>1</v>
          </cell>
          <cell r="G1838">
            <v>36874</v>
          </cell>
          <cell r="H1838">
            <v>240</v>
          </cell>
          <cell r="I1838">
            <v>3</v>
          </cell>
          <cell r="J1838">
            <v>1</v>
          </cell>
        </row>
        <row r="1839">
          <cell r="A1839" t="str">
            <v>SSAN</v>
          </cell>
          <cell r="B1839" t="str">
            <v>Secondary Service Greater than 5kW w/o ID</v>
          </cell>
          <cell r="C1839">
            <v>30</v>
          </cell>
          <cell r="D1839">
            <v>25</v>
          </cell>
          <cell r="E1839" t="str">
            <v>R=A1D1</v>
          </cell>
          <cell r="F1839">
            <v>1</v>
          </cell>
          <cell r="G1839">
            <v>36161</v>
          </cell>
          <cell r="H1839">
            <v>240</v>
          </cell>
          <cell r="I1839">
            <v>3</v>
          </cell>
          <cell r="J1839">
            <v>1</v>
          </cell>
        </row>
        <row r="1840">
          <cell r="A1840" t="str">
            <v>SSNN</v>
          </cell>
          <cell r="B1840" t="str">
            <v>Secondary Service Greater than 5kW w/o ID</v>
          </cell>
          <cell r="C1840">
            <v>30</v>
          </cell>
          <cell r="D1840">
            <v>25</v>
          </cell>
          <cell r="E1840" t="str">
            <v>R=A1D1</v>
          </cell>
          <cell r="F1840">
            <v>1</v>
          </cell>
          <cell r="G1840">
            <v>37018</v>
          </cell>
          <cell r="H1840">
            <v>240</v>
          </cell>
          <cell r="I1840">
            <v>3</v>
          </cell>
          <cell r="J1840">
            <v>1</v>
          </cell>
        </row>
        <row r="1841">
          <cell r="A1841" t="str">
            <v>SSGN</v>
          </cell>
          <cell r="B1841" t="str">
            <v>Secondary Service Greater than 5kW w/o ID</v>
          </cell>
          <cell r="C1841">
            <v>30</v>
          </cell>
          <cell r="D1841">
            <v>25</v>
          </cell>
          <cell r="E1841" t="str">
            <v>R=A1D1</v>
          </cell>
          <cell r="F1841">
            <v>1</v>
          </cell>
          <cell r="G1841">
            <v>37018</v>
          </cell>
          <cell r="H1841">
            <v>240</v>
          </cell>
          <cell r="I1841">
            <v>3</v>
          </cell>
          <cell r="J1841">
            <v>1</v>
          </cell>
        </row>
        <row r="1842">
          <cell r="A1842" t="str">
            <v>SSGN</v>
          </cell>
          <cell r="B1842" t="str">
            <v>Secondary Service Greater than 5kW w/o ID</v>
          </cell>
          <cell r="C1842">
            <v>30</v>
          </cell>
          <cell r="D1842">
            <v>25</v>
          </cell>
          <cell r="E1842" t="str">
            <v>R=A1D1</v>
          </cell>
          <cell r="F1842">
            <v>1</v>
          </cell>
          <cell r="G1842">
            <v>36917</v>
          </cell>
          <cell r="H1842">
            <v>240</v>
          </cell>
          <cell r="I1842">
            <v>3</v>
          </cell>
          <cell r="J1842">
            <v>4</v>
          </cell>
        </row>
        <row r="1843">
          <cell r="A1843" t="str">
            <v>SSGN</v>
          </cell>
          <cell r="B1843" t="str">
            <v>Secondary Service Greater than 5kW w/o ID</v>
          </cell>
          <cell r="C1843">
            <v>30</v>
          </cell>
          <cell r="D1843">
            <v>25</v>
          </cell>
          <cell r="E1843" t="str">
            <v>R=A1D1</v>
          </cell>
          <cell r="F1843">
            <v>1</v>
          </cell>
          <cell r="G1843">
            <v>37306</v>
          </cell>
          <cell r="H1843">
            <v>240</v>
          </cell>
          <cell r="I1843">
            <v>3</v>
          </cell>
          <cell r="J1843">
            <v>6</v>
          </cell>
        </row>
        <row r="1844">
          <cell r="A1844" t="str">
            <v>SSNN</v>
          </cell>
          <cell r="B1844" t="str">
            <v>Secondary Service Greater than 5kW w/o ID</v>
          </cell>
          <cell r="C1844">
            <v>30</v>
          </cell>
          <cell r="D1844">
            <v>25</v>
          </cell>
          <cell r="E1844" t="str">
            <v>R=A1D1</v>
          </cell>
          <cell r="F1844">
            <v>1</v>
          </cell>
          <cell r="G1844">
            <v>37466</v>
          </cell>
          <cell r="H1844">
            <v>999</v>
          </cell>
          <cell r="I1844">
            <v>3</v>
          </cell>
          <cell r="J1844">
            <v>2</v>
          </cell>
        </row>
        <row r="1845">
          <cell r="A1845" t="str">
            <v>SSNN</v>
          </cell>
          <cell r="B1845" t="str">
            <v>Secondary Service Greater than 5kW w/o ID</v>
          </cell>
          <cell r="C1845">
            <v>30</v>
          </cell>
          <cell r="D1845">
            <v>25</v>
          </cell>
          <cell r="E1845" t="str">
            <v>R=A1D1</v>
          </cell>
          <cell r="F1845">
            <v>1</v>
          </cell>
          <cell r="G1845">
            <v>38666</v>
          </cell>
          <cell r="H1845">
            <v>240</v>
          </cell>
          <cell r="I1845">
            <v>3</v>
          </cell>
          <cell r="J1845">
            <v>1</v>
          </cell>
        </row>
        <row r="1846">
          <cell r="A1846" t="str">
            <v>SSGN</v>
          </cell>
          <cell r="B1846" t="str">
            <v>Secondary Service Greater than 5kW w/o ID</v>
          </cell>
          <cell r="C1846">
            <v>30</v>
          </cell>
          <cell r="D1846">
            <v>25</v>
          </cell>
          <cell r="E1846" t="str">
            <v>R=A1D1</v>
          </cell>
          <cell r="F1846">
            <v>1</v>
          </cell>
          <cell r="G1846">
            <v>38786</v>
          </cell>
          <cell r="H1846">
            <v>240</v>
          </cell>
          <cell r="I1846">
            <v>3</v>
          </cell>
          <cell r="J1846">
            <v>4</v>
          </cell>
        </row>
        <row r="1847">
          <cell r="A1847" t="str">
            <v>SSGN</v>
          </cell>
          <cell r="B1847" t="str">
            <v>Secondary Service Greater than 5kW w/o ID</v>
          </cell>
          <cell r="C1847">
            <v>30</v>
          </cell>
          <cell r="D1847">
            <v>20</v>
          </cell>
          <cell r="E1847" t="str">
            <v>R=AB1</v>
          </cell>
          <cell r="F1847">
            <v>1</v>
          </cell>
          <cell r="G1847">
            <v>38924</v>
          </cell>
          <cell r="H1847">
            <v>240</v>
          </cell>
          <cell r="I1847">
            <v>3</v>
          </cell>
          <cell r="J1847">
            <v>1</v>
          </cell>
        </row>
        <row r="1848">
          <cell r="A1848" t="str">
            <v>SSGN</v>
          </cell>
          <cell r="B1848" t="str">
            <v>Secondary Service Greater than 5kW w/o ID</v>
          </cell>
          <cell r="C1848">
            <v>30</v>
          </cell>
          <cell r="D1848">
            <v>20</v>
          </cell>
          <cell r="E1848" t="str">
            <v>R=AB1</v>
          </cell>
          <cell r="F1848">
            <v>1</v>
          </cell>
          <cell r="G1848">
            <v>39247</v>
          </cell>
          <cell r="H1848">
            <v>240</v>
          </cell>
          <cell r="I1848">
            <v>3</v>
          </cell>
          <cell r="J1848">
            <v>1</v>
          </cell>
        </row>
        <row r="1849">
          <cell r="A1849" t="str">
            <v>SSNN</v>
          </cell>
          <cell r="B1849" t="str">
            <v>Secondary Service Greater than 5kW w/o ID</v>
          </cell>
          <cell r="C1849">
            <v>30</v>
          </cell>
          <cell r="D1849">
            <v>25</v>
          </cell>
          <cell r="E1849" t="str">
            <v>R=A1D1</v>
          </cell>
          <cell r="F1849">
            <v>1</v>
          </cell>
          <cell r="G1849">
            <v>39244</v>
          </cell>
          <cell r="H1849">
            <v>240</v>
          </cell>
          <cell r="I1849">
            <v>3</v>
          </cell>
          <cell r="J1849">
            <v>8</v>
          </cell>
        </row>
        <row r="1850">
          <cell r="A1850" t="str">
            <v>SSGN</v>
          </cell>
          <cell r="B1850" t="str">
            <v>Secondary Service Greater than 5kW w/o ID</v>
          </cell>
          <cell r="C1850">
            <v>30</v>
          </cell>
          <cell r="D1850">
            <v>25</v>
          </cell>
          <cell r="E1850" t="str">
            <v>R=A1D1</v>
          </cell>
          <cell r="F1850">
            <v>1</v>
          </cell>
          <cell r="G1850">
            <v>39350</v>
          </cell>
          <cell r="H1850">
            <v>999</v>
          </cell>
          <cell r="I1850">
            <v>3</v>
          </cell>
          <cell r="J1850">
            <v>7</v>
          </cell>
        </row>
        <row r="1851">
          <cell r="A1851" t="str">
            <v>SSNN</v>
          </cell>
          <cell r="B1851" t="str">
            <v>Secondary Service Greater than 5kW w/o ID</v>
          </cell>
          <cell r="C1851">
            <v>30</v>
          </cell>
          <cell r="D1851">
            <v>25</v>
          </cell>
          <cell r="E1851" t="str">
            <v>R=A1D1</v>
          </cell>
          <cell r="F1851">
            <v>1</v>
          </cell>
          <cell r="G1851">
            <v>39366</v>
          </cell>
          <cell r="H1851">
            <v>240</v>
          </cell>
          <cell r="I1851">
            <v>3</v>
          </cell>
          <cell r="J1851">
            <v>39</v>
          </cell>
        </row>
        <row r="1852">
          <cell r="A1852" t="str">
            <v>SSNN</v>
          </cell>
          <cell r="B1852" t="str">
            <v>Secondary Service Greater than 5kW w/o ID</v>
          </cell>
          <cell r="C1852">
            <v>30</v>
          </cell>
          <cell r="D1852">
            <v>25</v>
          </cell>
          <cell r="E1852" t="str">
            <v>R=A1D1</v>
          </cell>
          <cell r="F1852">
            <v>1</v>
          </cell>
          <cell r="G1852">
            <v>39520</v>
          </cell>
          <cell r="H1852">
            <v>240</v>
          </cell>
          <cell r="I1852">
            <v>3</v>
          </cell>
          <cell r="J1852">
            <v>5</v>
          </cell>
        </row>
        <row r="1853">
          <cell r="A1853" t="str">
            <v>SSGN</v>
          </cell>
          <cell r="B1853" t="str">
            <v>Secondary Service Greater than 5kW w/o ID</v>
          </cell>
          <cell r="C1853">
            <v>30</v>
          </cell>
          <cell r="D1853">
            <v>20</v>
          </cell>
          <cell r="E1853" t="str">
            <v>R=MX</v>
          </cell>
          <cell r="F1853">
            <v>1</v>
          </cell>
          <cell r="G1853">
            <v>39773</v>
          </cell>
          <cell r="H1853">
            <v>240</v>
          </cell>
          <cell r="I1853">
            <v>3</v>
          </cell>
          <cell r="J1853">
            <v>1</v>
          </cell>
        </row>
        <row r="1854">
          <cell r="A1854" t="str">
            <v>SSGN</v>
          </cell>
          <cell r="B1854" t="str">
            <v>Secondary Service Greater than 5kW w/o ID</v>
          </cell>
          <cell r="C1854">
            <v>30</v>
          </cell>
          <cell r="D1854">
            <v>25</v>
          </cell>
          <cell r="E1854" t="str">
            <v>R=A1D1</v>
          </cell>
          <cell r="F1854">
            <v>1</v>
          </cell>
          <cell r="G1854">
            <v>39911</v>
          </cell>
          <cell r="H1854">
            <v>240</v>
          </cell>
          <cell r="I1854">
            <v>3</v>
          </cell>
          <cell r="J1854">
            <v>2</v>
          </cell>
        </row>
        <row r="1855">
          <cell r="A1855" t="str">
            <v>SSNN</v>
          </cell>
          <cell r="B1855" t="str">
            <v>Secondary Service Greater than 5kW w/o ID</v>
          </cell>
          <cell r="C1855">
            <v>30</v>
          </cell>
          <cell r="D1855">
            <v>25</v>
          </cell>
          <cell r="E1855" t="str">
            <v>R=A1D1</v>
          </cell>
          <cell r="F1855">
            <v>1</v>
          </cell>
          <cell r="G1855">
            <v>39951</v>
          </cell>
          <cell r="H1855">
            <v>240</v>
          </cell>
          <cell r="I1855">
            <v>3</v>
          </cell>
          <cell r="J1855">
            <v>6</v>
          </cell>
        </row>
        <row r="1856">
          <cell r="A1856" t="str">
            <v>SSNN</v>
          </cell>
          <cell r="B1856" t="str">
            <v>Secondary Service Greater than 5kW w/o ID</v>
          </cell>
          <cell r="C1856">
            <v>30</v>
          </cell>
          <cell r="D1856">
            <v>25</v>
          </cell>
          <cell r="E1856" t="str">
            <v>R=A1D1</v>
          </cell>
          <cell r="F1856">
            <v>1</v>
          </cell>
          <cell r="G1856">
            <v>39863</v>
          </cell>
          <cell r="H1856">
            <v>240</v>
          </cell>
          <cell r="I1856">
            <v>3</v>
          </cell>
          <cell r="J1856">
            <v>23</v>
          </cell>
        </row>
        <row r="1857">
          <cell r="A1857" t="str">
            <v>SSNN</v>
          </cell>
          <cell r="B1857" t="str">
            <v>Secondary Service Greater than 5kW w/o ID</v>
          </cell>
          <cell r="C1857">
            <v>30</v>
          </cell>
          <cell r="D1857">
            <v>25</v>
          </cell>
          <cell r="E1857" t="str">
            <v>S=I210+CE</v>
          </cell>
          <cell r="F1857">
            <v>1</v>
          </cell>
          <cell r="G1857">
            <v>40007</v>
          </cell>
          <cell r="H1857">
            <v>240</v>
          </cell>
          <cell r="I1857">
            <v>3</v>
          </cell>
          <cell r="J1857">
            <v>6</v>
          </cell>
        </row>
        <row r="1858">
          <cell r="A1858" t="str">
            <v>SSGN</v>
          </cell>
          <cell r="B1858" t="str">
            <v>Secondary Service Greater than 5kW w/o ID</v>
          </cell>
          <cell r="C1858">
            <v>30</v>
          </cell>
          <cell r="D1858">
            <v>25</v>
          </cell>
          <cell r="E1858" t="str">
            <v>S=I210+CE</v>
          </cell>
          <cell r="F1858">
            <v>1</v>
          </cell>
          <cell r="G1858">
            <v>40119</v>
          </cell>
          <cell r="H1858">
            <v>240</v>
          </cell>
          <cell r="I1858">
            <v>3</v>
          </cell>
          <cell r="J1858">
            <v>2</v>
          </cell>
        </row>
        <row r="1859">
          <cell r="A1859" t="str">
            <v>SSGN</v>
          </cell>
          <cell r="B1859" t="str">
            <v>Secondary Service Greater than 5kW w/o ID</v>
          </cell>
          <cell r="C1859">
            <v>30</v>
          </cell>
          <cell r="D1859">
            <v>25</v>
          </cell>
          <cell r="E1859" t="str">
            <v>S=I210+CE</v>
          </cell>
          <cell r="F1859">
            <v>1</v>
          </cell>
          <cell r="G1859">
            <v>40177</v>
          </cell>
          <cell r="H1859">
            <v>240</v>
          </cell>
          <cell r="I1859">
            <v>3</v>
          </cell>
          <cell r="J1859">
            <v>2</v>
          </cell>
        </row>
        <row r="1860">
          <cell r="A1860" t="str">
            <v>SSGN</v>
          </cell>
          <cell r="B1860" t="str">
            <v>Secondary Service Greater than 5kW w/o ID</v>
          </cell>
          <cell r="C1860">
            <v>30</v>
          </cell>
          <cell r="D1860">
            <v>25</v>
          </cell>
          <cell r="E1860" t="str">
            <v>R=TMS</v>
          </cell>
          <cell r="F1860">
            <v>1</v>
          </cell>
          <cell r="H1860">
            <v>0</v>
          </cell>
          <cell r="I1860">
            <v>0</v>
          </cell>
          <cell r="J1860">
            <v>1</v>
          </cell>
        </row>
        <row r="1861">
          <cell r="A1861" t="str">
            <v>SSNN</v>
          </cell>
          <cell r="B1861" t="str">
            <v>Secondary Service Greater than 5kW w/o ID</v>
          </cell>
          <cell r="C1861">
            <v>30</v>
          </cell>
          <cell r="D1861">
            <v>25</v>
          </cell>
          <cell r="E1861" t="str">
            <v>R=TMS</v>
          </cell>
          <cell r="F1861">
            <v>1</v>
          </cell>
          <cell r="H1861">
            <v>240</v>
          </cell>
          <cell r="I1861">
            <v>3</v>
          </cell>
          <cell r="J1861">
            <v>2</v>
          </cell>
        </row>
        <row r="1862">
          <cell r="A1862" t="str">
            <v>SSNN</v>
          </cell>
          <cell r="B1862" t="str">
            <v>Secondary Service Greater than 5kW w/o ID</v>
          </cell>
          <cell r="C1862">
            <v>30</v>
          </cell>
          <cell r="D1862">
            <v>25</v>
          </cell>
          <cell r="E1862" t="str">
            <v>R=J5SD</v>
          </cell>
          <cell r="F1862">
            <v>1</v>
          </cell>
          <cell r="H1862">
            <v>240</v>
          </cell>
          <cell r="I1862">
            <v>3</v>
          </cell>
          <cell r="J1862">
            <v>1</v>
          </cell>
        </row>
        <row r="1863">
          <cell r="A1863" t="str">
            <v>SSAN</v>
          </cell>
          <cell r="B1863" t="str">
            <v>Secondary Service Greater than 5kW w/o ID</v>
          </cell>
          <cell r="C1863">
            <v>30</v>
          </cell>
          <cell r="D1863">
            <v>25</v>
          </cell>
          <cell r="E1863" t="str">
            <v>R=A1D1</v>
          </cell>
          <cell r="F1863">
            <v>1</v>
          </cell>
          <cell r="H1863">
            <v>240</v>
          </cell>
          <cell r="I1863">
            <v>3</v>
          </cell>
          <cell r="J1863">
            <v>1</v>
          </cell>
        </row>
        <row r="1864">
          <cell r="A1864" t="str">
            <v>SSNN</v>
          </cell>
          <cell r="B1864" t="str">
            <v>Secondary Service Greater than 5kW w/o ID</v>
          </cell>
          <cell r="C1864">
            <v>30</v>
          </cell>
          <cell r="D1864">
            <v>25</v>
          </cell>
          <cell r="E1864" t="str">
            <v>R=A1D1</v>
          </cell>
          <cell r="F1864">
            <v>1</v>
          </cell>
          <cell r="G1864">
            <v>38224</v>
          </cell>
          <cell r="H1864">
            <v>240</v>
          </cell>
          <cell r="I1864">
            <v>3</v>
          </cell>
          <cell r="J1864">
            <v>13</v>
          </cell>
        </row>
        <row r="1865">
          <cell r="A1865" t="str">
            <v>SSGN</v>
          </cell>
          <cell r="B1865" t="str">
            <v>Secondary Service Greater than 5kW w/o ID</v>
          </cell>
          <cell r="C1865">
            <v>30</v>
          </cell>
          <cell r="D1865">
            <v>25</v>
          </cell>
          <cell r="E1865" t="str">
            <v>R=A1TL1</v>
          </cell>
          <cell r="F1865">
            <v>1</v>
          </cell>
          <cell r="G1865">
            <v>37993</v>
          </cell>
          <cell r="H1865">
            <v>999</v>
          </cell>
          <cell r="I1865">
            <v>3</v>
          </cell>
          <cell r="J1865">
            <v>1</v>
          </cell>
        </row>
        <row r="1866">
          <cell r="A1866" t="str">
            <v>SSNN</v>
          </cell>
          <cell r="B1866" t="str">
            <v>Secondary Service Greater than 5kW w/o ID</v>
          </cell>
          <cell r="C1866">
            <v>30</v>
          </cell>
          <cell r="D1866">
            <v>25</v>
          </cell>
          <cell r="E1866" t="str">
            <v>R=A1D1</v>
          </cell>
          <cell r="F1866">
            <v>1</v>
          </cell>
          <cell r="G1866">
            <v>38257</v>
          </cell>
          <cell r="H1866">
            <v>240</v>
          </cell>
          <cell r="I1866">
            <v>3</v>
          </cell>
          <cell r="J1866">
            <v>2</v>
          </cell>
        </row>
        <row r="1867">
          <cell r="A1867" t="str">
            <v>SSNN</v>
          </cell>
          <cell r="B1867" t="str">
            <v>Secondary Service Greater than 5kW w/o ID</v>
          </cell>
          <cell r="C1867">
            <v>30</v>
          </cell>
          <cell r="D1867">
            <v>25</v>
          </cell>
          <cell r="E1867" t="str">
            <v>R=MS</v>
          </cell>
          <cell r="F1867">
            <v>1</v>
          </cell>
          <cell r="H1867">
            <v>240</v>
          </cell>
          <cell r="I1867">
            <v>3</v>
          </cell>
          <cell r="J1867">
            <v>2</v>
          </cell>
        </row>
        <row r="1868">
          <cell r="A1868" t="str">
            <v>SSNN</v>
          </cell>
          <cell r="B1868" t="str">
            <v>Secondary Service Greater than 5kW w/o ID</v>
          </cell>
          <cell r="C1868">
            <v>30</v>
          </cell>
          <cell r="D1868">
            <v>25</v>
          </cell>
          <cell r="E1868" t="str">
            <v>R=A1D1</v>
          </cell>
          <cell r="F1868">
            <v>1</v>
          </cell>
          <cell r="G1868">
            <v>37931</v>
          </cell>
          <cell r="H1868">
            <v>999</v>
          </cell>
          <cell r="I1868">
            <v>3</v>
          </cell>
          <cell r="J1868">
            <v>2</v>
          </cell>
        </row>
        <row r="1869">
          <cell r="A1869" t="str">
            <v>SSNN</v>
          </cell>
          <cell r="B1869" t="str">
            <v>Secondary Service Greater than 5kW w/o ID</v>
          </cell>
          <cell r="C1869">
            <v>30</v>
          </cell>
          <cell r="D1869">
            <v>25</v>
          </cell>
          <cell r="E1869" t="str">
            <v>R=MS</v>
          </cell>
          <cell r="F1869">
            <v>1</v>
          </cell>
          <cell r="H1869">
            <v>240</v>
          </cell>
          <cell r="I1869">
            <v>3</v>
          </cell>
          <cell r="J1869">
            <v>1</v>
          </cell>
        </row>
        <row r="1870">
          <cell r="A1870" t="str">
            <v>SSGN</v>
          </cell>
          <cell r="B1870" t="str">
            <v>Secondary Service Greater than 5kW w/o ID</v>
          </cell>
          <cell r="C1870">
            <v>30</v>
          </cell>
          <cell r="D1870">
            <v>25</v>
          </cell>
          <cell r="E1870" t="str">
            <v>R=TMS</v>
          </cell>
          <cell r="F1870">
            <v>1</v>
          </cell>
          <cell r="H1870">
            <v>240</v>
          </cell>
          <cell r="I1870">
            <v>3</v>
          </cell>
          <cell r="J1870">
            <v>1</v>
          </cell>
        </row>
        <row r="1871">
          <cell r="A1871" t="str">
            <v>SSNN</v>
          </cell>
          <cell r="B1871" t="str">
            <v>Secondary Service Greater than 5kW w/o ID</v>
          </cell>
          <cell r="C1871">
            <v>30</v>
          </cell>
          <cell r="D1871">
            <v>25</v>
          </cell>
          <cell r="E1871" t="str">
            <v>R=A1D1</v>
          </cell>
          <cell r="F1871">
            <v>1</v>
          </cell>
          <cell r="G1871">
            <v>36404</v>
          </cell>
          <cell r="H1871">
            <v>240</v>
          </cell>
          <cell r="I1871">
            <v>3</v>
          </cell>
          <cell r="J1871">
            <v>10</v>
          </cell>
        </row>
        <row r="1872">
          <cell r="A1872" t="str">
            <v>SSNN</v>
          </cell>
          <cell r="B1872" t="str">
            <v>Secondary Service Greater than 5kW w/o ID</v>
          </cell>
          <cell r="C1872">
            <v>30</v>
          </cell>
          <cell r="D1872">
            <v>25</v>
          </cell>
          <cell r="E1872" t="str">
            <v>R=A1D1</v>
          </cell>
          <cell r="F1872">
            <v>1</v>
          </cell>
          <cell r="G1872">
            <v>36161</v>
          </cell>
          <cell r="H1872">
            <v>240</v>
          </cell>
          <cell r="I1872">
            <v>3</v>
          </cell>
          <cell r="J1872">
            <v>25</v>
          </cell>
        </row>
        <row r="1873">
          <cell r="A1873" t="str">
            <v>SSGN</v>
          </cell>
          <cell r="B1873" t="str">
            <v>Secondary Service Greater than 5kW w/o ID</v>
          </cell>
          <cell r="C1873">
            <v>30</v>
          </cell>
          <cell r="D1873">
            <v>25</v>
          </cell>
          <cell r="E1873" t="str">
            <v>R=A1D1</v>
          </cell>
          <cell r="F1873">
            <v>1</v>
          </cell>
          <cell r="G1873">
            <v>36431</v>
          </cell>
          <cell r="H1873">
            <v>240</v>
          </cell>
          <cell r="I1873">
            <v>3</v>
          </cell>
          <cell r="J1873">
            <v>1</v>
          </cell>
        </row>
        <row r="1874">
          <cell r="A1874" t="str">
            <v>SSNN</v>
          </cell>
          <cell r="B1874" t="str">
            <v>Secondary Service Greater than 5kW w/o ID</v>
          </cell>
          <cell r="C1874">
            <v>30</v>
          </cell>
          <cell r="D1874">
            <v>25</v>
          </cell>
          <cell r="E1874" t="str">
            <v>R=J5SD</v>
          </cell>
          <cell r="F1874">
            <v>1</v>
          </cell>
          <cell r="G1874">
            <v>36525</v>
          </cell>
          <cell r="H1874">
            <v>240</v>
          </cell>
          <cell r="I1874">
            <v>3</v>
          </cell>
          <cell r="J1874">
            <v>2</v>
          </cell>
        </row>
        <row r="1875">
          <cell r="A1875" t="str">
            <v>SSNN</v>
          </cell>
          <cell r="B1875" t="str">
            <v>Secondary Service Greater than 5kW w/o ID</v>
          </cell>
          <cell r="C1875">
            <v>30</v>
          </cell>
          <cell r="D1875">
            <v>25</v>
          </cell>
          <cell r="E1875" t="str">
            <v>R=A1D1</v>
          </cell>
          <cell r="F1875">
            <v>1</v>
          </cell>
          <cell r="G1875">
            <v>36528</v>
          </cell>
          <cell r="H1875">
            <v>240</v>
          </cell>
          <cell r="I1875">
            <v>3</v>
          </cell>
          <cell r="J1875">
            <v>13</v>
          </cell>
        </row>
        <row r="1876">
          <cell r="A1876" t="str">
            <v>SSNN</v>
          </cell>
          <cell r="B1876" t="str">
            <v>Secondary Service Greater than 5kW w/o ID</v>
          </cell>
          <cell r="C1876">
            <v>30</v>
          </cell>
          <cell r="D1876">
            <v>25</v>
          </cell>
          <cell r="E1876" t="str">
            <v>R=TMS2S</v>
          </cell>
          <cell r="F1876">
            <v>1</v>
          </cell>
          <cell r="G1876">
            <v>34700</v>
          </cell>
          <cell r="H1876">
            <v>240</v>
          </cell>
          <cell r="I1876">
            <v>3</v>
          </cell>
          <cell r="J1876">
            <v>1</v>
          </cell>
        </row>
        <row r="1877">
          <cell r="A1877" t="str">
            <v>SSNN</v>
          </cell>
          <cell r="B1877" t="str">
            <v>Secondary Service Greater than 5kW w/o ID</v>
          </cell>
          <cell r="C1877">
            <v>30</v>
          </cell>
          <cell r="D1877">
            <v>25</v>
          </cell>
          <cell r="E1877" t="str">
            <v>R=A1D1</v>
          </cell>
          <cell r="F1877">
            <v>1</v>
          </cell>
          <cell r="G1877">
            <v>36585</v>
          </cell>
          <cell r="H1877">
            <v>999</v>
          </cell>
          <cell r="I1877">
            <v>3</v>
          </cell>
          <cell r="J1877">
            <v>1</v>
          </cell>
        </row>
        <row r="1878">
          <cell r="A1878" t="str">
            <v>SSNN</v>
          </cell>
          <cell r="B1878" t="str">
            <v>Secondary Service Greater than 5kW w/o ID</v>
          </cell>
          <cell r="C1878">
            <v>30</v>
          </cell>
          <cell r="D1878">
            <v>25</v>
          </cell>
          <cell r="E1878" t="str">
            <v>R=A1D</v>
          </cell>
          <cell r="F1878">
            <v>1</v>
          </cell>
          <cell r="G1878">
            <v>36161</v>
          </cell>
          <cell r="H1878">
            <v>240</v>
          </cell>
          <cell r="I1878">
            <v>3</v>
          </cell>
          <cell r="J1878">
            <v>9</v>
          </cell>
        </row>
        <row r="1879">
          <cell r="A1879" t="str">
            <v>SSNN</v>
          </cell>
          <cell r="B1879" t="str">
            <v>Secondary Service Greater than 5kW w/o ID</v>
          </cell>
          <cell r="C1879">
            <v>30</v>
          </cell>
          <cell r="D1879">
            <v>25</v>
          </cell>
          <cell r="E1879" t="str">
            <v>R=A1D1</v>
          </cell>
          <cell r="F1879">
            <v>1</v>
          </cell>
          <cell r="G1879">
            <v>36768</v>
          </cell>
          <cell r="H1879">
            <v>240</v>
          </cell>
          <cell r="I1879">
            <v>3</v>
          </cell>
          <cell r="J1879">
            <v>1</v>
          </cell>
        </row>
        <row r="1880">
          <cell r="A1880" t="str">
            <v>SSGN</v>
          </cell>
          <cell r="B1880" t="str">
            <v>Secondary Service Greater than 5kW w/o ID</v>
          </cell>
          <cell r="C1880">
            <v>30</v>
          </cell>
          <cell r="D1880">
            <v>25</v>
          </cell>
          <cell r="E1880" t="str">
            <v>R=A1D1</v>
          </cell>
          <cell r="F1880">
            <v>1</v>
          </cell>
          <cell r="G1880">
            <v>37480</v>
          </cell>
          <cell r="H1880">
            <v>999</v>
          </cell>
          <cell r="I1880">
            <v>3</v>
          </cell>
          <cell r="J1880">
            <v>2</v>
          </cell>
        </row>
        <row r="1881">
          <cell r="A1881" t="str">
            <v>SSPN</v>
          </cell>
          <cell r="B1881" t="str">
            <v>Secondary Service Greater than 5kW w/o ID</v>
          </cell>
          <cell r="C1881">
            <v>30</v>
          </cell>
          <cell r="D1881">
            <v>25</v>
          </cell>
          <cell r="E1881" t="str">
            <v>R=A1D1</v>
          </cell>
          <cell r="F1881">
            <v>1</v>
          </cell>
          <cell r="G1881">
            <v>38833</v>
          </cell>
          <cell r="H1881">
            <v>240</v>
          </cell>
          <cell r="I1881">
            <v>3</v>
          </cell>
          <cell r="J1881">
            <v>1</v>
          </cell>
        </row>
        <row r="1882">
          <cell r="A1882" t="str">
            <v>SEAN</v>
          </cell>
          <cell r="B1882" t="str">
            <v>Secondary Service Greater than 5kW w/o ID</v>
          </cell>
          <cell r="C1882">
            <v>30</v>
          </cell>
          <cell r="D1882">
            <v>25</v>
          </cell>
          <cell r="E1882" t="str">
            <v>R=A1D</v>
          </cell>
          <cell r="F1882">
            <v>1</v>
          </cell>
          <cell r="G1882">
            <v>38784</v>
          </cell>
          <cell r="H1882">
            <v>999</v>
          </cell>
          <cell r="I1882">
            <v>3</v>
          </cell>
          <cell r="J1882">
            <v>1</v>
          </cell>
        </row>
        <row r="1883">
          <cell r="A1883" t="str">
            <v>SSAN</v>
          </cell>
          <cell r="B1883" t="str">
            <v>Secondary Service Greater than 5kW w/o ID</v>
          </cell>
          <cell r="C1883">
            <v>30</v>
          </cell>
          <cell r="D1883">
            <v>25</v>
          </cell>
          <cell r="E1883" t="str">
            <v>R=A1D1</v>
          </cell>
          <cell r="F1883">
            <v>1</v>
          </cell>
          <cell r="G1883">
            <v>38786</v>
          </cell>
          <cell r="H1883">
            <v>240</v>
          </cell>
          <cell r="I1883">
            <v>3</v>
          </cell>
          <cell r="J1883">
            <v>2</v>
          </cell>
        </row>
        <row r="1884">
          <cell r="A1884" t="str">
            <v>SSNN</v>
          </cell>
          <cell r="B1884" t="str">
            <v>Secondary Service Greater than 5kW w/o ID</v>
          </cell>
          <cell r="C1884">
            <v>30</v>
          </cell>
          <cell r="D1884">
            <v>25</v>
          </cell>
          <cell r="E1884" t="str">
            <v>R=A1D1</v>
          </cell>
          <cell r="F1884">
            <v>1</v>
          </cell>
          <cell r="G1884">
            <v>38971</v>
          </cell>
          <cell r="H1884">
            <v>240</v>
          </cell>
          <cell r="I1884">
            <v>3</v>
          </cell>
          <cell r="J1884">
            <v>22</v>
          </cell>
        </row>
        <row r="1885">
          <cell r="A1885" t="str">
            <v>SSGN</v>
          </cell>
          <cell r="B1885" t="str">
            <v>Secondary Service Greater than 5kW w/o ID</v>
          </cell>
          <cell r="C1885">
            <v>30</v>
          </cell>
          <cell r="D1885">
            <v>25</v>
          </cell>
          <cell r="E1885" t="str">
            <v>R=A1D1</v>
          </cell>
          <cell r="F1885">
            <v>1</v>
          </cell>
          <cell r="G1885">
            <v>39036</v>
          </cell>
          <cell r="H1885">
            <v>240</v>
          </cell>
          <cell r="I1885">
            <v>3</v>
          </cell>
          <cell r="J1885">
            <v>4</v>
          </cell>
        </row>
        <row r="1886">
          <cell r="A1886" t="str">
            <v>SSNN</v>
          </cell>
          <cell r="B1886" t="str">
            <v>Secondary Service Greater than 5kW w/o ID</v>
          </cell>
          <cell r="C1886">
            <v>30</v>
          </cell>
          <cell r="D1886">
            <v>25</v>
          </cell>
          <cell r="E1886" t="str">
            <v>R=A1D1</v>
          </cell>
          <cell r="F1886">
            <v>1</v>
          </cell>
          <cell r="G1886">
            <v>39090</v>
          </cell>
          <cell r="H1886">
            <v>240</v>
          </cell>
          <cell r="I1886">
            <v>3</v>
          </cell>
          <cell r="J1886">
            <v>10</v>
          </cell>
        </row>
        <row r="1887">
          <cell r="A1887" t="str">
            <v>SSNN</v>
          </cell>
          <cell r="B1887" t="str">
            <v>Secondary Service Greater than 5kW w/o ID</v>
          </cell>
          <cell r="C1887">
            <v>30</v>
          </cell>
          <cell r="D1887">
            <v>25</v>
          </cell>
          <cell r="E1887" t="str">
            <v>R=A1D1</v>
          </cell>
          <cell r="F1887">
            <v>1</v>
          </cell>
          <cell r="G1887">
            <v>39259</v>
          </cell>
          <cell r="H1887">
            <v>240</v>
          </cell>
          <cell r="I1887">
            <v>3</v>
          </cell>
          <cell r="J1887">
            <v>157</v>
          </cell>
        </row>
        <row r="1888">
          <cell r="A1888" t="str">
            <v>SSAN</v>
          </cell>
          <cell r="B1888" t="str">
            <v>Secondary Service Greater than 5kW w/o ID</v>
          </cell>
          <cell r="C1888">
            <v>30</v>
          </cell>
          <cell r="D1888">
            <v>25</v>
          </cell>
          <cell r="E1888" t="str">
            <v>R=A1D1</v>
          </cell>
          <cell r="F1888">
            <v>1</v>
          </cell>
          <cell r="G1888">
            <v>39246</v>
          </cell>
          <cell r="H1888">
            <v>240</v>
          </cell>
          <cell r="I1888">
            <v>3</v>
          </cell>
          <cell r="J1888">
            <v>1</v>
          </cell>
        </row>
        <row r="1889">
          <cell r="A1889" t="str">
            <v>SSGN</v>
          </cell>
          <cell r="B1889" t="str">
            <v>Secondary Service Greater than 5kW w/o ID</v>
          </cell>
          <cell r="C1889">
            <v>30</v>
          </cell>
          <cell r="D1889">
            <v>25</v>
          </cell>
          <cell r="E1889" t="str">
            <v>R=A1D1</v>
          </cell>
          <cell r="F1889">
            <v>1</v>
          </cell>
          <cell r="G1889">
            <v>39342</v>
          </cell>
          <cell r="H1889">
            <v>240</v>
          </cell>
          <cell r="I1889">
            <v>3</v>
          </cell>
          <cell r="J1889">
            <v>11</v>
          </cell>
        </row>
        <row r="1890">
          <cell r="A1890" t="str">
            <v>SSGN</v>
          </cell>
          <cell r="B1890" t="str">
            <v>Secondary Service Greater than 5kW w/o ID</v>
          </cell>
          <cell r="C1890">
            <v>30</v>
          </cell>
          <cell r="D1890">
            <v>25</v>
          </cell>
          <cell r="E1890" t="str">
            <v>R=A1D1</v>
          </cell>
          <cell r="F1890">
            <v>1</v>
          </cell>
          <cell r="G1890">
            <v>39366</v>
          </cell>
          <cell r="H1890">
            <v>240</v>
          </cell>
          <cell r="I1890">
            <v>3</v>
          </cell>
          <cell r="J1890">
            <v>13</v>
          </cell>
        </row>
        <row r="1891">
          <cell r="A1891" t="str">
            <v>SSNN</v>
          </cell>
          <cell r="B1891" t="str">
            <v>Secondary Service Greater than 5kW w/o ID</v>
          </cell>
          <cell r="C1891">
            <v>30</v>
          </cell>
          <cell r="D1891">
            <v>25</v>
          </cell>
          <cell r="E1891" t="str">
            <v>R=A1D1</v>
          </cell>
          <cell r="F1891">
            <v>1</v>
          </cell>
          <cell r="G1891">
            <v>39637</v>
          </cell>
          <cell r="H1891">
            <v>240</v>
          </cell>
          <cell r="I1891">
            <v>3</v>
          </cell>
          <cell r="J1891">
            <v>64</v>
          </cell>
        </row>
        <row r="1892">
          <cell r="A1892" t="str">
            <v>SSNN</v>
          </cell>
          <cell r="B1892" t="str">
            <v>Secondary Service Greater than 5kW w/o ID</v>
          </cell>
          <cell r="C1892">
            <v>30</v>
          </cell>
          <cell r="D1892">
            <v>25</v>
          </cell>
          <cell r="E1892" t="str">
            <v>R=A1D1</v>
          </cell>
          <cell r="F1892">
            <v>1</v>
          </cell>
          <cell r="G1892">
            <v>39681</v>
          </cell>
          <cell r="H1892">
            <v>240</v>
          </cell>
          <cell r="I1892">
            <v>3</v>
          </cell>
          <cell r="J1892">
            <v>5</v>
          </cell>
        </row>
        <row r="1893">
          <cell r="A1893" t="str">
            <v>SSGN</v>
          </cell>
          <cell r="B1893" t="str">
            <v>Secondary Service Greater than 5kW w/o ID</v>
          </cell>
          <cell r="C1893">
            <v>30</v>
          </cell>
          <cell r="D1893">
            <v>25</v>
          </cell>
          <cell r="E1893" t="str">
            <v>R=A1D1</v>
          </cell>
          <cell r="F1893">
            <v>1</v>
          </cell>
          <cell r="G1893">
            <v>39951</v>
          </cell>
          <cell r="H1893">
            <v>240</v>
          </cell>
          <cell r="I1893">
            <v>3</v>
          </cell>
          <cell r="J1893">
            <v>7</v>
          </cell>
        </row>
        <row r="1894">
          <cell r="A1894" t="str">
            <v>SSNN</v>
          </cell>
          <cell r="B1894" t="str">
            <v>Secondary Service Greater than 5kW w/o ID</v>
          </cell>
          <cell r="C1894">
            <v>30</v>
          </cell>
          <cell r="D1894">
            <v>25</v>
          </cell>
          <cell r="E1894" t="str">
            <v>R=A1D1</v>
          </cell>
          <cell r="F1894">
            <v>1</v>
          </cell>
          <cell r="G1894">
            <v>39962</v>
          </cell>
          <cell r="H1894">
            <v>999</v>
          </cell>
          <cell r="I1894">
            <v>3</v>
          </cell>
          <cell r="J1894">
            <v>39</v>
          </cell>
        </row>
        <row r="1895">
          <cell r="A1895" t="str">
            <v>SSNN</v>
          </cell>
          <cell r="B1895" t="str">
            <v>Secondary Service Greater than 5kW w/o ID</v>
          </cell>
          <cell r="C1895">
            <v>30</v>
          </cell>
          <cell r="D1895">
            <v>25</v>
          </cell>
          <cell r="E1895" t="str">
            <v>R=DXMS</v>
          </cell>
          <cell r="F1895">
            <v>1</v>
          </cell>
          <cell r="H1895">
            <v>0</v>
          </cell>
          <cell r="I1895">
            <v>0</v>
          </cell>
          <cell r="J1895">
            <v>15</v>
          </cell>
        </row>
        <row r="1896">
          <cell r="A1896" t="str">
            <v>SSNN</v>
          </cell>
          <cell r="B1896" t="str">
            <v>Secondary Service Greater than 5kW w/o ID</v>
          </cell>
          <cell r="C1896">
            <v>30</v>
          </cell>
          <cell r="D1896">
            <v>25</v>
          </cell>
          <cell r="E1896" t="str">
            <v>R=DXMS</v>
          </cell>
          <cell r="F1896">
            <v>1</v>
          </cell>
          <cell r="H1896">
            <v>0</v>
          </cell>
          <cell r="I1896">
            <v>0</v>
          </cell>
          <cell r="J1896">
            <v>1</v>
          </cell>
        </row>
        <row r="1897">
          <cell r="A1897" t="str">
            <v>SSNN</v>
          </cell>
          <cell r="B1897" t="str">
            <v>Secondary Service Greater than 5kW w/o ID</v>
          </cell>
          <cell r="C1897">
            <v>30</v>
          </cell>
          <cell r="D1897">
            <v>25</v>
          </cell>
          <cell r="E1897" t="str">
            <v>R=DXMS</v>
          </cell>
          <cell r="F1897">
            <v>1</v>
          </cell>
          <cell r="H1897">
            <v>240</v>
          </cell>
          <cell r="I1897">
            <v>3</v>
          </cell>
          <cell r="J1897">
            <v>58</v>
          </cell>
        </row>
        <row r="1898">
          <cell r="A1898" t="str">
            <v>SSNN</v>
          </cell>
          <cell r="B1898" t="str">
            <v>Secondary Service Greater than 5kW w/o ID</v>
          </cell>
          <cell r="C1898">
            <v>30</v>
          </cell>
          <cell r="D1898">
            <v>25</v>
          </cell>
          <cell r="E1898" t="str">
            <v>R=TMS</v>
          </cell>
          <cell r="F1898">
            <v>1</v>
          </cell>
          <cell r="H1898">
            <v>0</v>
          </cell>
          <cell r="I1898">
            <v>0</v>
          </cell>
          <cell r="J1898">
            <v>6</v>
          </cell>
        </row>
        <row r="1899">
          <cell r="A1899" t="str">
            <v>SSNN</v>
          </cell>
          <cell r="B1899" t="str">
            <v>Secondary Service Greater than 5kW w/o ID</v>
          </cell>
          <cell r="C1899">
            <v>30</v>
          </cell>
          <cell r="D1899">
            <v>25</v>
          </cell>
          <cell r="E1899" t="str">
            <v>R=A1D1</v>
          </cell>
          <cell r="F1899">
            <v>1</v>
          </cell>
          <cell r="H1899">
            <v>999</v>
          </cell>
          <cell r="I1899">
            <v>3</v>
          </cell>
          <cell r="J1899">
            <v>8</v>
          </cell>
        </row>
        <row r="1900">
          <cell r="A1900" t="str">
            <v>DSNN</v>
          </cell>
          <cell r="B1900" t="str">
            <v>Secondary Service Greater than 5kW w/o ID</v>
          </cell>
          <cell r="C1900">
            <v>30</v>
          </cell>
          <cell r="D1900">
            <v>25</v>
          </cell>
          <cell r="E1900" t="str">
            <v>R=A1D1</v>
          </cell>
          <cell r="F1900">
            <v>1</v>
          </cell>
          <cell r="H1900">
            <v>240</v>
          </cell>
          <cell r="I1900">
            <v>3</v>
          </cell>
          <cell r="J1900">
            <v>3</v>
          </cell>
        </row>
        <row r="1901">
          <cell r="A1901" t="str">
            <v>DSGN</v>
          </cell>
          <cell r="B1901" t="str">
            <v>Secondary Service Greater than 5kW w/o ID</v>
          </cell>
          <cell r="C1901">
            <v>30</v>
          </cell>
          <cell r="D1901">
            <v>25</v>
          </cell>
          <cell r="E1901" t="str">
            <v>R=D5SH</v>
          </cell>
          <cell r="F1901">
            <v>1</v>
          </cell>
          <cell r="H1901">
            <v>240</v>
          </cell>
          <cell r="I1901">
            <v>3</v>
          </cell>
          <cell r="J1901">
            <v>1</v>
          </cell>
        </row>
        <row r="1902">
          <cell r="A1902" t="str">
            <v>SSNN</v>
          </cell>
          <cell r="B1902" t="str">
            <v>Secondary Service Greater than 5kW w/o ID</v>
          </cell>
          <cell r="C1902">
            <v>30</v>
          </cell>
          <cell r="D1902">
            <v>20</v>
          </cell>
          <cell r="E1902" t="str">
            <v>R=D5S</v>
          </cell>
          <cell r="F1902">
            <v>1</v>
          </cell>
          <cell r="H1902">
            <v>240</v>
          </cell>
          <cell r="I1902">
            <v>3</v>
          </cell>
          <cell r="J1902">
            <v>1</v>
          </cell>
        </row>
        <row r="1903">
          <cell r="A1903" t="str">
            <v>SMNN</v>
          </cell>
          <cell r="B1903" t="str">
            <v>Secondary Service Greater than 5kW w/o ID</v>
          </cell>
          <cell r="C1903">
            <v>30</v>
          </cell>
          <cell r="D1903">
            <v>25</v>
          </cell>
          <cell r="E1903" t="str">
            <v>R=A1D1</v>
          </cell>
          <cell r="F1903">
            <v>1</v>
          </cell>
          <cell r="G1903">
            <v>38272</v>
          </cell>
          <cell r="H1903">
            <v>999</v>
          </cell>
          <cell r="I1903">
            <v>3</v>
          </cell>
          <cell r="J1903">
            <v>1</v>
          </cell>
        </row>
        <row r="1904">
          <cell r="A1904" t="str">
            <v>SSNN</v>
          </cell>
          <cell r="B1904" t="str">
            <v>Secondary Service Greater than 5kW w/o ID</v>
          </cell>
          <cell r="C1904">
            <v>30</v>
          </cell>
          <cell r="D1904">
            <v>25</v>
          </cell>
          <cell r="E1904" t="str">
            <v>R=A1D1</v>
          </cell>
          <cell r="F1904">
            <v>1</v>
          </cell>
          <cell r="G1904">
            <v>38450</v>
          </cell>
          <cell r="H1904">
            <v>240</v>
          </cell>
          <cell r="I1904">
            <v>3</v>
          </cell>
          <cell r="J1904">
            <v>11</v>
          </cell>
        </row>
        <row r="1905">
          <cell r="A1905" t="str">
            <v>SSGN</v>
          </cell>
          <cell r="B1905" t="str">
            <v>Secondary Service Greater than 5kW w/o ID</v>
          </cell>
          <cell r="C1905">
            <v>30</v>
          </cell>
          <cell r="D1905">
            <v>25</v>
          </cell>
          <cell r="E1905" t="str">
            <v>R=A1D1</v>
          </cell>
          <cell r="F1905">
            <v>1</v>
          </cell>
          <cell r="G1905">
            <v>38450</v>
          </cell>
          <cell r="H1905">
            <v>240</v>
          </cell>
          <cell r="I1905">
            <v>3</v>
          </cell>
          <cell r="J1905">
            <v>2</v>
          </cell>
        </row>
        <row r="1906">
          <cell r="A1906" t="str">
            <v>SSNN</v>
          </cell>
          <cell r="B1906" t="str">
            <v>Secondary Service Greater than 5kW w/o ID</v>
          </cell>
          <cell r="C1906">
            <v>30</v>
          </cell>
          <cell r="D1906">
            <v>25</v>
          </cell>
          <cell r="E1906" t="str">
            <v>R=A1D1</v>
          </cell>
          <cell r="F1906">
            <v>1</v>
          </cell>
          <cell r="G1906">
            <v>38104</v>
          </cell>
          <cell r="H1906">
            <v>999</v>
          </cell>
          <cell r="I1906">
            <v>3</v>
          </cell>
          <cell r="J1906">
            <v>5</v>
          </cell>
        </row>
        <row r="1907">
          <cell r="A1907" t="str">
            <v>SSNN</v>
          </cell>
          <cell r="B1907" t="str">
            <v>Secondary Service Greater than 5kW w/o ID</v>
          </cell>
          <cell r="C1907">
            <v>30</v>
          </cell>
          <cell r="D1907">
            <v>25</v>
          </cell>
          <cell r="E1907" t="str">
            <v>R=A1D1</v>
          </cell>
          <cell r="F1907">
            <v>1</v>
          </cell>
          <cell r="G1907">
            <v>38364</v>
          </cell>
          <cell r="H1907">
            <v>240</v>
          </cell>
          <cell r="I1907">
            <v>3</v>
          </cell>
          <cell r="J1907">
            <v>4</v>
          </cell>
        </row>
        <row r="1908">
          <cell r="A1908" t="str">
            <v>SSNN</v>
          </cell>
          <cell r="B1908" t="str">
            <v>Secondary Service Greater than 5kW w/o ID</v>
          </cell>
          <cell r="C1908">
            <v>30</v>
          </cell>
          <cell r="D1908">
            <v>25</v>
          </cell>
          <cell r="E1908" t="str">
            <v>R=A1D1</v>
          </cell>
          <cell r="F1908">
            <v>1</v>
          </cell>
          <cell r="G1908">
            <v>38413</v>
          </cell>
          <cell r="H1908">
            <v>240</v>
          </cell>
          <cell r="I1908">
            <v>3</v>
          </cell>
          <cell r="J1908">
            <v>1</v>
          </cell>
        </row>
        <row r="1909">
          <cell r="A1909" t="str">
            <v>SSNN</v>
          </cell>
          <cell r="B1909" t="str">
            <v>Secondary Service Greater than 5kW w/o ID</v>
          </cell>
          <cell r="C1909">
            <v>30</v>
          </cell>
          <cell r="D1909">
            <v>25</v>
          </cell>
          <cell r="E1909" t="str">
            <v>R=A1D1</v>
          </cell>
          <cell r="F1909">
            <v>1</v>
          </cell>
          <cell r="G1909">
            <v>37907</v>
          </cell>
          <cell r="H1909">
            <v>240</v>
          </cell>
          <cell r="I1909">
            <v>3</v>
          </cell>
          <cell r="J1909">
            <v>2</v>
          </cell>
        </row>
        <row r="1910">
          <cell r="A1910" t="str">
            <v>SSGN</v>
          </cell>
          <cell r="B1910" t="str">
            <v>Secondary Service Greater than 5kW w/o ID</v>
          </cell>
          <cell r="C1910">
            <v>30</v>
          </cell>
          <cell r="D1910">
            <v>25</v>
          </cell>
          <cell r="E1910" t="str">
            <v>R=A1D1</v>
          </cell>
          <cell r="F1910">
            <v>1</v>
          </cell>
          <cell r="G1910">
            <v>37818</v>
          </cell>
          <cell r="H1910">
            <v>240</v>
          </cell>
          <cell r="I1910">
            <v>3</v>
          </cell>
          <cell r="J1910">
            <v>11</v>
          </cell>
        </row>
        <row r="1911">
          <cell r="A1911" t="str">
            <v>SSGN</v>
          </cell>
          <cell r="B1911" t="str">
            <v>Secondary Service Greater than 5kW w/o ID</v>
          </cell>
          <cell r="C1911">
            <v>30</v>
          </cell>
          <cell r="D1911">
            <v>25</v>
          </cell>
          <cell r="E1911" t="str">
            <v>R=J4TS</v>
          </cell>
          <cell r="F1911">
            <v>1</v>
          </cell>
          <cell r="H1911">
            <v>240</v>
          </cell>
          <cell r="I1911">
            <v>3</v>
          </cell>
          <cell r="J1911">
            <v>1</v>
          </cell>
        </row>
        <row r="1912">
          <cell r="A1912" t="str">
            <v>SSNN</v>
          </cell>
          <cell r="B1912" t="str">
            <v>Secondary Service Greater than 5kW w/o ID</v>
          </cell>
          <cell r="C1912">
            <v>30</v>
          </cell>
          <cell r="D1912">
            <v>25</v>
          </cell>
          <cell r="E1912" t="str">
            <v>R=A1D1</v>
          </cell>
          <cell r="F1912">
            <v>1</v>
          </cell>
          <cell r="G1912">
            <v>35949</v>
          </cell>
          <cell r="H1912">
            <v>240</v>
          </cell>
          <cell r="I1912">
            <v>3</v>
          </cell>
          <cell r="J1912">
            <v>2</v>
          </cell>
        </row>
        <row r="1913">
          <cell r="A1913" t="str">
            <v>SSGN</v>
          </cell>
          <cell r="B1913" t="str">
            <v>Secondary Service Greater than 5kW w/o ID</v>
          </cell>
          <cell r="C1913">
            <v>30</v>
          </cell>
          <cell r="D1913">
            <v>25</v>
          </cell>
          <cell r="E1913" t="str">
            <v>R=A1D1</v>
          </cell>
          <cell r="F1913">
            <v>1</v>
          </cell>
          <cell r="G1913">
            <v>37732</v>
          </cell>
          <cell r="H1913">
            <v>240</v>
          </cell>
          <cell r="I1913">
            <v>3</v>
          </cell>
          <cell r="J1913">
            <v>3</v>
          </cell>
        </row>
        <row r="1914">
          <cell r="A1914" t="str">
            <v>SSGN</v>
          </cell>
          <cell r="B1914" t="str">
            <v>Secondary Service Greater than 5kW w/o ID</v>
          </cell>
          <cell r="C1914">
            <v>30</v>
          </cell>
          <cell r="D1914">
            <v>25</v>
          </cell>
          <cell r="E1914" t="str">
            <v>R=A1D1</v>
          </cell>
          <cell r="F1914">
            <v>1</v>
          </cell>
          <cell r="G1914">
            <v>36413</v>
          </cell>
          <cell r="H1914">
            <v>240</v>
          </cell>
          <cell r="I1914">
            <v>3</v>
          </cell>
          <cell r="J1914">
            <v>1</v>
          </cell>
        </row>
        <row r="1915">
          <cell r="A1915" t="str">
            <v>SSNN</v>
          </cell>
          <cell r="B1915" t="str">
            <v>Secondary Service Greater than 5kW w/o ID</v>
          </cell>
          <cell r="C1915">
            <v>30</v>
          </cell>
          <cell r="D1915">
            <v>25</v>
          </cell>
          <cell r="E1915" t="str">
            <v>R=A1D1</v>
          </cell>
          <cell r="F1915">
            <v>1</v>
          </cell>
          <cell r="G1915">
            <v>36567</v>
          </cell>
          <cell r="H1915">
            <v>240</v>
          </cell>
          <cell r="I1915">
            <v>3</v>
          </cell>
          <cell r="J1915">
            <v>2</v>
          </cell>
        </row>
        <row r="1916">
          <cell r="A1916" t="str">
            <v>SSNN</v>
          </cell>
          <cell r="B1916" t="str">
            <v>Secondary Service Greater than 5kW w/o ID</v>
          </cell>
          <cell r="C1916">
            <v>30</v>
          </cell>
          <cell r="D1916">
            <v>25</v>
          </cell>
          <cell r="E1916" t="str">
            <v>R=A1D1</v>
          </cell>
          <cell r="F1916">
            <v>1</v>
          </cell>
          <cell r="G1916">
            <v>36594</v>
          </cell>
          <cell r="H1916">
            <v>240</v>
          </cell>
          <cell r="I1916">
            <v>3</v>
          </cell>
          <cell r="J1916">
            <v>9</v>
          </cell>
        </row>
        <row r="1917">
          <cell r="A1917" t="str">
            <v>SSGN</v>
          </cell>
          <cell r="B1917" t="str">
            <v>Secondary Service Greater than 5kW w/o ID</v>
          </cell>
          <cell r="C1917">
            <v>30</v>
          </cell>
          <cell r="D1917">
            <v>25</v>
          </cell>
          <cell r="E1917" t="str">
            <v>R=A1D1</v>
          </cell>
          <cell r="F1917">
            <v>1</v>
          </cell>
          <cell r="G1917">
            <v>37678</v>
          </cell>
          <cell r="H1917">
            <v>240</v>
          </cell>
          <cell r="I1917">
            <v>3</v>
          </cell>
          <cell r="J1917">
            <v>3</v>
          </cell>
        </row>
        <row r="1918">
          <cell r="A1918" t="str">
            <v>SSNN</v>
          </cell>
          <cell r="B1918" t="str">
            <v>Secondary Service Greater than 5kW w/o ID</v>
          </cell>
          <cell r="C1918">
            <v>30</v>
          </cell>
          <cell r="D1918">
            <v>25</v>
          </cell>
          <cell r="E1918" t="str">
            <v>R=A1D1</v>
          </cell>
          <cell r="F1918">
            <v>1</v>
          </cell>
          <cell r="G1918">
            <v>36595</v>
          </cell>
          <cell r="H1918">
            <v>240</v>
          </cell>
          <cell r="I1918">
            <v>3</v>
          </cell>
          <cell r="J1918">
            <v>3</v>
          </cell>
        </row>
        <row r="1919">
          <cell r="A1919" t="str">
            <v>SSGN</v>
          </cell>
          <cell r="B1919" t="str">
            <v>Secondary Service Greater than 5kW w/o ID</v>
          </cell>
          <cell r="C1919">
            <v>30</v>
          </cell>
          <cell r="D1919">
            <v>25</v>
          </cell>
          <cell r="E1919" t="str">
            <v>R=A1D</v>
          </cell>
          <cell r="F1919">
            <v>1</v>
          </cell>
          <cell r="G1919">
            <v>36161</v>
          </cell>
          <cell r="H1919">
            <v>240</v>
          </cell>
          <cell r="I1919">
            <v>3</v>
          </cell>
          <cell r="J1919">
            <v>1</v>
          </cell>
        </row>
        <row r="1920">
          <cell r="A1920" t="str">
            <v>SSNN</v>
          </cell>
          <cell r="B1920" t="str">
            <v>Secondary Service Greater than 5kW w/o ID</v>
          </cell>
          <cell r="C1920">
            <v>30</v>
          </cell>
          <cell r="D1920">
            <v>25</v>
          </cell>
          <cell r="E1920" t="str">
            <v>R=A1D1</v>
          </cell>
          <cell r="F1920">
            <v>1</v>
          </cell>
          <cell r="G1920">
            <v>36788</v>
          </cell>
          <cell r="H1920">
            <v>240</v>
          </cell>
          <cell r="I1920">
            <v>3</v>
          </cell>
          <cell r="J1920">
            <v>28</v>
          </cell>
        </row>
        <row r="1921">
          <cell r="A1921" t="str">
            <v>SSNN</v>
          </cell>
          <cell r="B1921" t="str">
            <v>Secondary Service Greater than 5kW w/o ID</v>
          </cell>
          <cell r="C1921">
            <v>30</v>
          </cell>
          <cell r="D1921">
            <v>25</v>
          </cell>
          <cell r="E1921" t="str">
            <v>R=A1D1</v>
          </cell>
          <cell r="F1921">
            <v>1</v>
          </cell>
          <cell r="G1921">
            <v>36746</v>
          </cell>
          <cell r="H1921">
            <v>999</v>
          </cell>
          <cell r="I1921">
            <v>3</v>
          </cell>
          <cell r="J1921">
            <v>1</v>
          </cell>
        </row>
        <row r="1922">
          <cell r="A1922" t="str">
            <v>SSNN</v>
          </cell>
          <cell r="B1922" t="str">
            <v>Secondary Service Greater than 5kW w/o ID</v>
          </cell>
          <cell r="C1922">
            <v>30</v>
          </cell>
          <cell r="D1922">
            <v>25</v>
          </cell>
          <cell r="E1922" t="str">
            <v>R=A1D1</v>
          </cell>
          <cell r="F1922">
            <v>1</v>
          </cell>
          <cell r="G1922">
            <v>36526</v>
          </cell>
          <cell r="H1922">
            <v>999</v>
          </cell>
          <cell r="I1922">
            <v>3</v>
          </cell>
          <cell r="J1922">
            <v>1</v>
          </cell>
        </row>
        <row r="1923">
          <cell r="A1923" t="str">
            <v>SSNN</v>
          </cell>
          <cell r="B1923" t="str">
            <v>Secondary Service Greater than 5kW w/o ID</v>
          </cell>
          <cell r="C1923">
            <v>30</v>
          </cell>
          <cell r="D1923">
            <v>25</v>
          </cell>
          <cell r="E1923" t="str">
            <v>R=A1D1</v>
          </cell>
          <cell r="F1923">
            <v>1</v>
          </cell>
          <cell r="G1923">
            <v>37117</v>
          </cell>
          <cell r="H1923">
            <v>240</v>
          </cell>
          <cell r="I1923">
            <v>3</v>
          </cell>
          <cell r="J1923">
            <v>8</v>
          </cell>
        </row>
        <row r="1924">
          <cell r="A1924" t="str">
            <v>SSGN</v>
          </cell>
          <cell r="B1924" t="str">
            <v>Secondary Service Greater than 5kW w/o ID</v>
          </cell>
          <cell r="C1924">
            <v>30</v>
          </cell>
          <cell r="D1924">
            <v>25</v>
          </cell>
          <cell r="E1924" t="str">
            <v>R=A1D1</v>
          </cell>
          <cell r="F1924">
            <v>1</v>
          </cell>
          <cell r="G1924">
            <v>37173</v>
          </cell>
          <cell r="H1924">
            <v>240</v>
          </cell>
          <cell r="I1924">
            <v>3</v>
          </cell>
          <cell r="J1924">
            <v>1</v>
          </cell>
        </row>
        <row r="1925">
          <cell r="A1925" t="str">
            <v>SSNN</v>
          </cell>
          <cell r="B1925" t="str">
            <v>Secondary Service Greater than 5kW w/o ID</v>
          </cell>
          <cell r="C1925">
            <v>30</v>
          </cell>
          <cell r="D1925">
            <v>25</v>
          </cell>
          <cell r="E1925" t="str">
            <v>R=A1D1</v>
          </cell>
          <cell r="F1925">
            <v>1</v>
          </cell>
          <cell r="G1925">
            <v>37641</v>
          </cell>
          <cell r="H1925">
            <v>999</v>
          </cell>
          <cell r="I1925">
            <v>3</v>
          </cell>
          <cell r="J1925">
            <v>24</v>
          </cell>
        </row>
        <row r="1926">
          <cell r="A1926" t="str">
            <v>SSGN</v>
          </cell>
          <cell r="B1926" t="str">
            <v>Secondary Service Greater than 5kW w/o ID</v>
          </cell>
          <cell r="C1926">
            <v>30</v>
          </cell>
          <cell r="D1926">
            <v>25</v>
          </cell>
          <cell r="E1926" t="str">
            <v>R=A1D1</v>
          </cell>
          <cell r="F1926">
            <v>1</v>
          </cell>
          <cell r="G1926">
            <v>38692</v>
          </cell>
          <cell r="H1926">
            <v>240</v>
          </cell>
          <cell r="I1926">
            <v>3</v>
          </cell>
          <cell r="J1926">
            <v>2</v>
          </cell>
        </row>
        <row r="1927">
          <cell r="A1927" t="str">
            <v>SSGN</v>
          </cell>
          <cell r="B1927" t="str">
            <v>Secondary Service Greater than 5kW w/o ID</v>
          </cell>
          <cell r="C1927">
            <v>30</v>
          </cell>
          <cell r="D1927">
            <v>25</v>
          </cell>
          <cell r="E1927" t="str">
            <v>R=A1D1</v>
          </cell>
          <cell r="F1927">
            <v>1</v>
          </cell>
          <cell r="G1927">
            <v>38730</v>
          </cell>
          <cell r="H1927">
            <v>240</v>
          </cell>
          <cell r="I1927">
            <v>3</v>
          </cell>
          <cell r="J1927">
            <v>17</v>
          </cell>
        </row>
        <row r="1928">
          <cell r="A1928" t="str">
            <v>SSNN</v>
          </cell>
          <cell r="B1928" t="str">
            <v>Secondary Service Greater than 5kW w/o ID</v>
          </cell>
          <cell r="C1928">
            <v>30</v>
          </cell>
          <cell r="D1928">
            <v>25</v>
          </cell>
          <cell r="E1928" t="str">
            <v>R=A1D1</v>
          </cell>
          <cell r="F1928">
            <v>1</v>
          </cell>
          <cell r="G1928">
            <v>38727</v>
          </cell>
          <cell r="H1928">
            <v>999</v>
          </cell>
          <cell r="I1928">
            <v>3</v>
          </cell>
          <cell r="J1928">
            <v>4</v>
          </cell>
        </row>
        <row r="1929">
          <cell r="A1929" t="str">
            <v>SSGN</v>
          </cell>
          <cell r="B1929" t="str">
            <v>Secondary Service Greater than 5kW w/o ID</v>
          </cell>
          <cell r="C1929">
            <v>30</v>
          </cell>
          <cell r="D1929">
            <v>25</v>
          </cell>
          <cell r="E1929" t="str">
            <v>R=A1D1</v>
          </cell>
          <cell r="F1929">
            <v>1</v>
          </cell>
          <cell r="G1929">
            <v>38740</v>
          </cell>
          <cell r="H1929">
            <v>240</v>
          </cell>
          <cell r="I1929">
            <v>3</v>
          </cell>
          <cell r="J1929">
            <v>4</v>
          </cell>
        </row>
        <row r="1930">
          <cell r="A1930" t="str">
            <v>SSNN</v>
          </cell>
          <cell r="B1930" t="str">
            <v>Secondary Service Greater than 5kW w/o ID</v>
          </cell>
          <cell r="C1930">
            <v>30</v>
          </cell>
          <cell r="D1930">
            <v>25</v>
          </cell>
          <cell r="E1930" t="str">
            <v>R=A1D1</v>
          </cell>
          <cell r="F1930">
            <v>1</v>
          </cell>
          <cell r="G1930">
            <v>38636</v>
          </cell>
          <cell r="H1930">
            <v>240</v>
          </cell>
          <cell r="I1930">
            <v>3</v>
          </cell>
          <cell r="J1930">
            <v>3</v>
          </cell>
        </row>
        <row r="1931">
          <cell r="A1931" t="str">
            <v>SSNN</v>
          </cell>
          <cell r="B1931" t="str">
            <v>Secondary Service Greater than 5kW w/o ID</v>
          </cell>
          <cell r="C1931">
            <v>30</v>
          </cell>
          <cell r="D1931">
            <v>25</v>
          </cell>
          <cell r="E1931" t="str">
            <v>R=A1D1</v>
          </cell>
          <cell r="F1931">
            <v>1</v>
          </cell>
          <cell r="G1931">
            <v>38833</v>
          </cell>
          <cell r="H1931">
            <v>999</v>
          </cell>
          <cell r="I1931">
            <v>3</v>
          </cell>
          <cell r="J1931">
            <v>8</v>
          </cell>
        </row>
        <row r="1932">
          <cell r="A1932" t="str">
            <v>SSGN</v>
          </cell>
          <cell r="B1932" t="str">
            <v>Secondary Service Greater than 5kW w/o ID</v>
          </cell>
          <cell r="C1932">
            <v>30</v>
          </cell>
          <cell r="D1932">
            <v>25</v>
          </cell>
          <cell r="E1932" t="str">
            <v>R=A1D1</v>
          </cell>
          <cell r="F1932">
            <v>1</v>
          </cell>
          <cell r="G1932">
            <v>38971</v>
          </cell>
          <cell r="H1932">
            <v>240</v>
          </cell>
          <cell r="I1932">
            <v>3</v>
          </cell>
          <cell r="J1932">
            <v>4</v>
          </cell>
        </row>
        <row r="1933">
          <cell r="A1933" t="str">
            <v>SSNN</v>
          </cell>
          <cell r="B1933" t="str">
            <v>Secondary Service Greater than 5kW w/o ID</v>
          </cell>
          <cell r="C1933">
            <v>30</v>
          </cell>
          <cell r="D1933">
            <v>25</v>
          </cell>
          <cell r="E1933" t="str">
            <v>R=A1D1</v>
          </cell>
          <cell r="F1933">
            <v>1</v>
          </cell>
          <cell r="G1933">
            <v>39030</v>
          </cell>
          <cell r="H1933">
            <v>999</v>
          </cell>
          <cell r="I1933">
            <v>3</v>
          </cell>
          <cell r="J1933">
            <v>11</v>
          </cell>
        </row>
        <row r="1934">
          <cell r="A1934" t="str">
            <v>SSGN</v>
          </cell>
          <cell r="B1934" t="str">
            <v>Secondary Service Greater than 5kW w/o ID</v>
          </cell>
          <cell r="C1934">
            <v>30</v>
          </cell>
          <cell r="D1934">
            <v>25</v>
          </cell>
          <cell r="E1934" t="str">
            <v>R=A1D1</v>
          </cell>
          <cell r="F1934">
            <v>1</v>
          </cell>
          <cell r="G1934">
            <v>39090</v>
          </cell>
          <cell r="H1934">
            <v>240</v>
          </cell>
          <cell r="I1934">
            <v>3</v>
          </cell>
          <cell r="J1934">
            <v>4</v>
          </cell>
        </row>
        <row r="1935">
          <cell r="A1935" t="str">
            <v>SSGN</v>
          </cell>
          <cell r="B1935" t="str">
            <v>Secondary Service Greater than 5kW w/o ID</v>
          </cell>
          <cell r="C1935">
            <v>30</v>
          </cell>
          <cell r="D1935">
            <v>25</v>
          </cell>
          <cell r="E1935" t="str">
            <v>R=A1D1</v>
          </cell>
          <cell r="F1935">
            <v>1</v>
          </cell>
          <cell r="G1935">
            <v>39241</v>
          </cell>
          <cell r="H1935">
            <v>240</v>
          </cell>
          <cell r="I1935">
            <v>3</v>
          </cell>
          <cell r="J1935">
            <v>8</v>
          </cell>
        </row>
        <row r="1936">
          <cell r="A1936" t="str">
            <v>SSGN</v>
          </cell>
          <cell r="B1936" t="str">
            <v>Secondary Service Greater than 5kW w/o ID</v>
          </cell>
          <cell r="C1936">
            <v>30</v>
          </cell>
          <cell r="D1936">
            <v>20</v>
          </cell>
          <cell r="E1936" t="str">
            <v>R=AB1</v>
          </cell>
          <cell r="F1936">
            <v>1</v>
          </cell>
          <cell r="G1936">
            <v>39232</v>
          </cell>
          <cell r="H1936">
            <v>240</v>
          </cell>
          <cell r="I1936">
            <v>3</v>
          </cell>
          <cell r="J1936">
            <v>1</v>
          </cell>
        </row>
        <row r="1937">
          <cell r="A1937" t="str">
            <v>SSGN</v>
          </cell>
          <cell r="B1937" t="str">
            <v>Secondary Service Greater than 5kW w/o ID</v>
          </cell>
          <cell r="C1937">
            <v>30</v>
          </cell>
          <cell r="D1937">
            <v>25</v>
          </cell>
          <cell r="E1937" t="str">
            <v>R=A1D1</v>
          </cell>
          <cell r="F1937">
            <v>1</v>
          </cell>
          <cell r="G1937">
            <v>39224</v>
          </cell>
          <cell r="H1937">
            <v>240</v>
          </cell>
          <cell r="I1937">
            <v>3</v>
          </cell>
          <cell r="J1937">
            <v>4</v>
          </cell>
        </row>
        <row r="1938">
          <cell r="A1938" t="str">
            <v>SSNN</v>
          </cell>
          <cell r="B1938" t="str">
            <v>Secondary Service Greater than 5kW w/o ID</v>
          </cell>
          <cell r="C1938">
            <v>30</v>
          </cell>
          <cell r="D1938">
            <v>25</v>
          </cell>
          <cell r="E1938" t="str">
            <v>R=A1D1</v>
          </cell>
          <cell r="F1938">
            <v>1</v>
          </cell>
          <cell r="G1938">
            <v>39307</v>
          </cell>
          <cell r="H1938">
            <v>240</v>
          </cell>
          <cell r="I1938">
            <v>3</v>
          </cell>
          <cell r="J1938">
            <v>40</v>
          </cell>
        </row>
        <row r="1939">
          <cell r="A1939" t="str">
            <v>SSGN</v>
          </cell>
          <cell r="B1939" t="str">
            <v>Secondary Service Greater than 5kW w/o ID</v>
          </cell>
          <cell r="C1939">
            <v>30</v>
          </cell>
          <cell r="D1939">
            <v>25</v>
          </cell>
          <cell r="E1939" t="str">
            <v>R=A1D1</v>
          </cell>
          <cell r="F1939">
            <v>1</v>
          </cell>
          <cell r="G1939">
            <v>39431</v>
          </cell>
          <cell r="H1939">
            <v>240</v>
          </cell>
          <cell r="I1939">
            <v>3</v>
          </cell>
          <cell r="J1939">
            <v>3</v>
          </cell>
        </row>
        <row r="1940">
          <cell r="A1940" t="str">
            <v>SSGN</v>
          </cell>
          <cell r="B1940" t="str">
            <v>Secondary Service Greater than 5kW w/o ID</v>
          </cell>
          <cell r="C1940">
            <v>30</v>
          </cell>
          <cell r="D1940">
            <v>25</v>
          </cell>
          <cell r="E1940" t="str">
            <v>R=A1D1</v>
          </cell>
          <cell r="F1940">
            <v>1</v>
          </cell>
          <cell r="G1940">
            <v>39356</v>
          </cell>
          <cell r="H1940">
            <v>240</v>
          </cell>
          <cell r="I1940">
            <v>3</v>
          </cell>
          <cell r="J1940">
            <v>23</v>
          </cell>
        </row>
        <row r="1941">
          <cell r="A1941" t="str">
            <v>SSGN</v>
          </cell>
          <cell r="B1941" t="str">
            <v>Secondary Service Greater than 5kW w/o ID</v>
          </cell>
          <cell r="C1941">
            <v>30</v>
          </cell>
          <cell r="D1941">
            <v>20</v>
          </cell>
          <cell r="E1941" t="str">
            <v>A=ALF</v>
          </cell>
          <cell r="F1941">
            <v>1</v>
          </cell>
          <cell r="G1941">
            <v>39487</v>
          </cell>
          <cell r="H1941">
            <v>240</v>
          </cell>
          <cell r="I1941">
            <v>3</v>
          </cell>
          <cell r="J1941">
            <v>2</v>
          </cell>
        </row>
        <row r="1942">
          <cell r="A1942" t="str">
            <v>SSGN</v>
          </cell>
          <cell r="B1942" t="str">
            <v>Secondary Service Greater than 5kW w/o ID</v>
          </cell>
          <cell r="C1942">
            <v>30</v>
          </cell>
          <cell r="D1942">
            <v>25</v>
          </cell>
          <cell r="E1942" t="str">
            <v>R=A1D1</v>
          </cell>
          <cell r="F1942">
            <v>1</v>
          </cell>
          <cell r="G1942">
            <v>39511</v>
          </cell>
          <cell r="H1942">
            <v>999</v>
          </cell>
          <cell r="I1942">
            <v>3</v>
          </cell>
          <cell r="J1942">
            <v>4</v>
          </cell>
        </row>
        <row r="1943">
          <cell r="A1943" t="str">
            <v>SSGN</v>
          </cell>
          <cell r="B1943" t="str">
            <v>Secondary Service Greater than 5kW w/o ID</v>
          </cell>
          <cell r="C1943">
            <v>30</v>
          </cell>
          <cell r="D1943">
            <v>25</v>
          </cell>
          <cell r="E1943" t="str">
            <v>R=A1D1</v>
          </cell>
          <cell r="F1943">
            <v>1</v>
          </cell>
          <cell r="G1943">
            <v>39566</v>
          </cell>
          <cell r="H1943">
            <v>240</v>
          </cell>
          <cell r="I1943">
            <v>3</v>
          </cell>
          <cell r="J1943">
            <v>6</v>
          </cell>
        </row>
        <row r="1944">
          <cell r="A1944" t="str">
            <v>SSGN</v>
          </cell>
          <cell r="B1944" t="str">
            <v>Secondary Service Greater than 5kW w/o ID</v>
          </cell>
          <cell r="C1944">
            <v>30</v>
          </cell>
          <cell r="D1944">
            <v>20</v>
          </cell>
          <cell r="E1944" t="str">
            <v>R=MX</v>
          </cell>
          <cell r="F1944">
            <v>1</v>
          </cell>
          <cell r="G1944">
            <v>39605</v>
          </cell>
          <cell r="H1944">
            <v>240</v>
          </cell>
          <cell r="I1944">
            <v>3</v>
          </cell>
          <cell r="J1944">
            <v>1</v>
          </cell>
        </row>
        <row r="1945">
          <cell r="A1945" t="str">
            <v>SSGN</v>
          </cell>
          <cell r="B1945" t="str">
            <v>Secondary Service Greater than 5kW w/o ID</v>
          </cell>
          <cell r="C1945">
            <v>30</v>
          </cell>
          <cell r="D1945">
            <v>25</v>
          </cell>
          <cell r="E1945" t="str">
            <v>R=A1D1</v>
          </cell>
          <cell r="F1945">
            <v>1</v>
          </cell>
          <cell r="G1945">
            <v>39681</v>
          </cell>
          <cell r="H1945">
            <v>240</v>
          </cell>
          <cell r="I1945">
            <v>3</v>
          </cell>
          <cell r="J1945">
            <v>4</v>
          </cell>
        </row>
        <row r="1946">
          <cell r="A1946" t="str">
            <v>SSNN</v>
          </cell>
          <cell r="B1946" t="str">
            <v>Secondary Service Greater than 5kW w/o ID</v>
          </cell>
          <cell r="C1946">
            <v>30</v>
          </cell>
          <cell r="D1946">
            <v>25</v>
          </cell>
          <cell r="E1946" t="str">
            <v>R=A1D1</v>
          </cell>
          <cell r="F1946">
            <v>1</v>
          </cell>
          <cell r="G1946">
            <v>39707</v>
          </cell>
          <cell r="H1946">
            <v>999</v>
          </cell>
          <cell r="I1946">
            <v>3</v>
          </cell>
          <cell r="J1946">
            <v>1</v>
          </cell>
        </row>
        <row r="1947">
          <cell r="A1947" t="str">
            <v>SSPN</v>
          </cell>
          <cell r="B1947" t="str">
            <v>Secondary Service Greater than 5kW w/o ID</v>
          </cell>
          <cell r="C1947">
            <v>30</v>
          </cell>
          <cell r="D1947">
            <v>25</v>
          </cell>
          <cell r="E1947" t="str">
            <v>R=A1D1</v>
          </cell>
          <cell r="F1947">
            <v>1</v>
          </cell>
          <cell r="G1947">
            <v>39736</v>
          </cell>
          <cell r="H1947">
            <v>240</v>
          </cell>
          <cell r="I1947">
            <v>3</v>
          </cell>
          <cell r="J1947">
            <v>1</v>
          </cell>
        </row>
        <row r="1948">
          <cell r="A1948" t="str">
            <v>SSNN</v>
          </cell>
          <cell r="B1948" t="str">
            <v>Secondary Service Greater than 5kW w/o ID</v>
          </cell>
          <cell r="C1948">
            <v>30</v>
          </cell>
          <cell r="D1948">
            <v>25</v>
          </cell>
          <cell r="E1948" t="str">
            <v>S=I210+CE</v>
          </cell>
          <cell r="F1948">
            <v>1</v>
          </cell>
          <cell r="G1948">
            <v>40018</v>
          </cell>
          <cell r="H1948">
            <v>240</v>
          </cell>
          <cell r="I1948">
            <v>3</v>
          </cell>
          <cell r="J1948">
            <v>7</v>
          </cell>
        </row>
        <row r="1949">
          <cell r="A1949" t="str">
            <v>SSGN</v>
          </cell>
          <cell r="B1949" t="str">
            <v>Secondary Service Greater than 5kW w/o ID</v>
          </cell>
          <cell r="C1949">
            <v>30</v>
          </cell>
          <cell r="D1949">
            <v>25</v>
          </cell>
          <cell r="E1949" t="str">
            <v>S=I210+CE</v>
          </cell>
          <cell r="F1949">
            <v>1</v>
          </cell>
          <cell r="G1949">
            <v>40031</v>
          </cell>
          <cell r="H1949">
            <v>240</v>
          </cell>
          <cell r="I1949">
            <v>3</v>
          </cell>
          <cell r="J1949">
            <v>8</v>
          </cell>
        </row>
        <row r="1950">
          <cell r="A1950" t="str">
            <v>SSNN</v>
          </cell>
          <cell r="B1950" t="str">
            <v>Secondary Service Greater than 5kW w/o ID</v>
          </cell>
          <cell r="C1950">
            <v>30</v>
          </cell>
          <cell r="D1950">
            <v>25</v>
          </cell>
          <cell r="E1950" t="str">
            <v>R=KWS</v>
          </cell>
          <cell r="F1950">
            <v>1</v>
          </cell>
          <cell r="H1950">
            <v>0</v>
          </cell>
          <cell r="I1950">
            <v>0</v>
          </cell>
          <cell r="J1950">
            <v>22</v>
          </cell>
        </row>
        <row r="1951">
          <cell r="A1951" t="str">
            <v>SSNN</v>
          </cell>
          <cell r="B1951" t="str">
            <v>Secondary Service Greater than 5kW w/o ID</v>
          </cell>
          <cell r="C1951">
            <v>30</v>
          </cell>
          <cell r="D1951">
            <v>25</v>
          </cell>
          <cell r="E1951" t="str">
            <v>R=J5SD</v>
          </cell>
          <cell r="F1951">
            <v>1</v>
          </cell>
          <cell r="H1951">
            <v>240</v>
          </cell>
          <cell r="I1951">
            <v>3</v>
          </cell>
          <cell r="J1951">
            <v>40</v>
          </cell>
        </row>
        <row r="1952">
          <cell r="A1952" t="str">
            <v>SSNN</v>
          </cell>
          <cell r="B1952" t="str">
            <v>Secondary Service Greater than 5kW w/o ID</v>
          </cell>
          <cell r="C1952">
            <v>30</v>
          </cell>
          <cell r="D1952">
            <v>25</v>
          </cell>
          <cell r="E1952" t="str">
            <v>R=J5SD</v>
          </cell>
          <cell r="F1952">
            <v>1</v>
          </cell>
          <cell r="H1952">
            <v>240</v>
          </cell>
          <cell r="I1952">
            <v>2</v>
          </cell>
          <cell r="J1952">
            <v>1</v>
          </cell>
        </row>
        <row r="1953">
          <cell r="A1953" t="str">
            <v>SSNN</v>
          </cell>
          <cell r="B1953" t="str">
            <v>Secondary Service Greater than 5kW w/o ID</v>
          </cell>
          <cell r="C1953">
            <v>30</v>
          </cell>
          <cell r="D1953">
            <v>25</v>
          </cell>
          <cell r="E1953" t="str">
            <v>R=TMS2S</v>
          </cell>
          <cell r="F1953">
            <v>1</v>
          </cell>
          <cell r="H1953">
            <v>0</v>
          </cell>
          <cell r="I1953">
            <v>0</v>
          </cell>
          <cell r="J1953">
            <v>1</v>
          </cell>
        </row>
        <row r="1954">
          <cell r="A1954" t="str">
            <v>SSGN</v>
          </cell>
          <cell r="B1954" t="str">
            <v>Secondary Service Greater than 5kW w/o ID</v>
          </cell>
          <cell r="C1954">
            <v>30</v>
          </cell>
          <cell r="D1954">
            <v>20</v>
          </cell>
          <cell r="E1954" t="str">
            <v>R=J5S</v>
          </cell>
          <cell r="F1954">
            <v>1</v>
          </cell>
          <cell r="H1954">
            <v>240</v>
          </cell>
          <cell r="I1954">
            <v>3</v>
          </cell>
          <cell r="J1954">
            <v>1</v>
          </cell>
        </row>
        <row r="1955">
          <cell r="A1955" t="str">
            <v>SSNN</v>
          </cell>
          <cell r="B1955" t="str">
            <v>Secondary Service Greater than 5kW w/o ID</v>
          </cell>
          <cell r="C1955">
            <v>30</v>
          </cell>
          <cell r="D1955">
            <v>25</v>
          </cell>
          <cell r="E1955" t="str">
            <v>R=J3TS</v>
          </cell>
          <cell r="F1955">
            <v>1</v>
          </cell>
          <cell r="H1955">
            <v>240</v>
          </cell>
          <cell r="I1955">
            <v>3</v>
          </cell>
          <cell r="J1955">
            <v>1</v>
          </cell>
        </row>
        <row r="1956">
          <cell r="A1956" t="str">
            <v>SSGN</v>
          </cell>
          <cell r="B1956" t="str">
            <v>Secondary Service Greater than 5kW w/o ID</v>
          </cell>
          <cell r="C1956">
            <v>30</v>
          </cell>
          <cell r="D1956">
            <v>20</v>
          </cell>
          <cell r="E1956" t="str">
            <v>R=MS</v>
          </cell>
          <cell r="F1956">
            <v>1</v>
          </cell>
          <cell r="H1956">
            <v>240</v>
          </cell>
          <cell r="I1956">
            <v>3</v>
          </cell>
          <cell r="J1956">
            <v>2</v>
          </cell>
        </row>
        <row r="1957">
          <cell r="A1957" t="str">
            <v>SSGN</v>
          </cell>
          <cell r="B1957" t="str">
            <v>Secondary Service Greater than 5kW w/o ID</v>
          </cell>
          <cell r="C1957">
            <v>30</v>
          </cell>
          <cell r="D1957">
            <v>25</v>
          </cell>
          <cell r="E1957" t="str">
            <v>R=TMS2S</v>
          </cell>
          <cell r="F1957">
            <v>1</v>
          </cell>
          <cell r="H1957">
            <v>240</v>
          </cell>
          <cell r="I1957">
            <v>3</v>
          </cell>
          <cell r="J1957">
            <v>5</v>
          </cell>
        </row>
        <row r="1958">
          <cell r="A1958" t="str">
            <v>SSNN</v>
          </cell>
          <cell r="B1958" t="str">
            <v>Secondary Service Greater than 5kW w/o ID</v>
          </cell>
          <cell r="C1958">
            <v>30</v>
          </cell>
          <cell r="D1958">
            <v>25</v>
          </cell>
          <cell r="E1958" t="str">
            <v>R=D2SH</v>
          </cell>
          <cell r="F1958">
            <v>1</v>
          </cell>
          <cell r="H1958">
            <v>480</v>
          </cell>
          <cell r="I1958">
            <v>4</v>
          </cell>
          <cell r="J1958">
            <v>1</v>
          </cell>
        </row>
        <row r="1959">
          <cell r="A1959" t="str">
            <v>SSMN</v>
          </cell>
          <cell r="B1959" t="str">
            <v>Secondary Service Greater than 5kW w/o ID</v>
          </cell>
          <cell r="C1959">
            <v>30</v>
          </cell>
          <cell r="D1959">
            <v>25</v>
          </cell>
          <cell r="E1959" t="str">
            <v>R=DDMS</v>
          </cell>
          <cell r="F1959">
            <v>1</v>
          </cell>
          <cell r="H1959">
            <v>240</v>
          </cell>
          <cell r="I1959">
            <v>3</v>
          </cell>
          <cell r="J1959">
            <v>1</v>
          </cell>
        </row>
        <row r="1960">
          <cell r="A1960" t="str">
            <v>SSNN</v>
          </cell>
          <cell r="B1960" t="str">
            <v>Secondary Service Greater than 5kW w/o ID</v>
          </cell>
          <cell r="C1960">
            <v>30</v>
          </cell>
          <cell r="D1960">
            <v>25</v>
          </cell>
          <cell r="E1960" t="str">
            <v>R=A1D1</v>
          </cell>
          <cell r="F1960">
            <v>1</v>
          </cell>
          <cell r="G1960">
            <v>38419</v>
          </cell>
          <cell r="H1960">
            <v>999</v>
          </cell>
          <cell r="I1960">
            <v>3</v>
          </cell>
          <cell r="J1960">
            <v>9</v>
          </cell>
        </row>
        <row r="1961">
          <cell r="A1961" t="str">
            <v>SSNN</v>
          </cell>
          <cell r="B1961" t="str">
            <v>Secondary Service Greater than 5kW w/o ID</v>
          </cell>
          <cell r="C1961">
            <v>30</v>
          </cell>
          <cell r="D1961">
            <v>25</v>
          </cell>
          <cell r="E1961" t="str">
            <v>R=A1D1</v>
          </cell>
          <cell r="F1961">
            <v>1</v>
          </cell>
          <cell r="G1961">
            <v>38104</v>
          </cell>
          <cell r="H1961">
            <v>240</v>
          </cell>
          <cell r="I1961">
            <v>3</v>
          </cell>
          <cell r="J1961">
            <v>8</v>
          </cell>
        </row>
        <row r="1962">
          <cell r="A1962" t="str">
            <v>SSNN</v>
          </cell>
          <cell r="B1962" t="str">
            <v>Secondary Service Greater than 5kW w/o ID</v>
          </cell>
          <cell r="C1962">
            <v>30</v>
          </cell>
          <cell r="D1962">
            <v>25</v>
          </cell>
          <cell r="E1962" t="str">
            <v>R=A1D1</v>
          </cell>
          <cell r="F1962">
            <v>1</v>
          </cell>
          <cell r="G1962">
            <v>38419</v>
          </cell>
          <cell r="H1962">
            <v>240</v>
          </cell>
          <cell r="I1962">
            <v>3</v>
          </cell>
          <cell r="J1962">
            <v>1</v>
          </cell>
        </row>
        <row r="1963">
          <cell r="A1963" t="str">
            <v>SSNN</v>
          </cell>
          <cell r="B1963" t="str">
            <v>Secondary Service Greater than 5kW w/o ID</v>
          </cell>
          <cell r="C1963">
            <v>30</v>
          </cell>
          <cell r="D1963">
            <v>25</v>
          </cell>
          <cell r="E1963" t="str">
            <v>R=A1D1</v>
          </cell>
          <cell r="F1963">
            <v>1</v>
          </cell>
          <cell r="G1963">
            <v>38520</v>
          </cell>
          <cell r="H1963">
            <v>240</v>
          </cell>
          <cell r="I1963">
            <v>3</v>
          </cell>
          <cell r="J1963">
            <v>10</v>
          </cell>
        </row>
        <row r="1964">
          <cell r="A1964" t="str">
            <v>SSGN</v>
          </cell>
          <cell r="B1964" t="str">
            <v>Secondary Service Greater than 5kW w/o ID</v>
          </cell>
          <cell r="C1964">
            <v>30</v>
          </cell>
          <cell r="D1964">
            <v>20</v>
          </cell>
          <cell r="E1964" t="str">
            <v>R=MS</v>
          </cell>
          <cell r="F1964">
            <v>1</v>
          </cell>
          <cell r="H1964">
            <v>240</v>
          </cell>
          <cell r="I1964">
            <v>3</v>
          </cell>
          <cell r="J1964">
            <v>3</v>
          </cell>
        </row>
        <row r="1965">
          <cell r="A1965" t="str">
            <v>SSGN</v>
          </cell>
          <cell r="B1965" t="str">
            <v>Secondary Service Greater than 5kW w/o ID</v>
          </cell>
          <cell r="C1965">
            <v>30</v>
          </cell>
          <cell r="D1965">
            <v>25</v>
          </cell>
          <cell r="E1965" t="str">
            <v>R=A1D1</v>
          </cell>
          <cell r="F1965">
            <v>1</v>
          </cell>
          <cell r="G1965">
            <v>37811</v>
          </cell>
          <cell r="H1965">
            <v>240</v>
          </cell>
          <cell r="I1965">
            <v>3</v>
          </cell>
          <cell r="J1965">
            <v>6</v>
          </cell>
        </row>
        <row r="1966">
          <cell r="A1966" t="str">
            <v>SSNN</v>
          </cell>
          <cell r="B1966" t="str">
            <v>Secondary Service Greater than 5kW w/o ID</v>
          </cell>
          <cell r="C1966">
            <v>30</v>
          </cell>
          <cell r="D1966">
            <v>25</v>
          </cell>
          <cell r="E1966" t="str">
            <v>R=MS</v>
          </cell>
          <cell r="F1966">
            <v>1</v>
          </cell>
          <cell r="H1966">
            <v>240</v>
          </cell>
          <cell r="I1966">
            <v>3</v>
          </cell>
          <cell r="J1966">
            <v>1</v>
          </cell>
        </row>
        <row r="1967">
          <cell r="A1967" t="str">
            <v>SSNN</v>
          </cell>
          <cell r="B1967" t="str">
            <v>Secondary Service Greater than 5kW w/o ID</v>
          </cell>
          <cell r="C1967">
            <v>30</v>
          </cell>
          <cell r="D1967">
            <v>25</v>
          </cell>
          <cell r="E1967" t="str">
            <v>R=A1D</v>
          </cell>
          <cell r="F1967">
            <v>1</v>
          </cell>
          <cell r="H1967">
            <v>240</v>
          </cell>
          <cell r="I1967">
            <v>3</v>
          </cell>
          <cell r="J1967">
            <v>1</v>
          </cell>
        </row>
        <row r="1968">
          <cell r="A1968" t="str">
            <v>SSGN</v>
          </cell>
          <cell r="B1968" t="str">
            <v>Secondary Service Greater than 5kW w/o ID</v>
          </cell>
          <cell r="C1968">
            <v>30</v>
          </cell>
          <cell r="D1968">
            <v>20</v>
          </cell>
          <cell r="E1968" t="str">
            <v>R=J4S</v>
          </cell>
          <cell r="F1968">
            <v>1</v>
          </cell>
          <cell r="H1968">
            <v>240</v>
          </cell>
          <cell r="I1968">
            <v>3</v>
          </cell>
          <cell r="J1968">
            <v>1</v>
          </cell>
        </row>
        <row r="1969">
          <cell r="A1969" t="str">
            <v>SSNN</v>
          </cell>
          <cell r="B1969" t="str">
            <v>Secondary Service Greater than 5kW w/o ID</v>
          </cell>
          <cell r="C1969">
            <v>30</v>
          </cell>
          <cell r="D1969">
            <v>25</v>
          </cell>
          <cell r="E1969" t="str">
            <v>R=DXMS</v>
          </cell>
          <cell r="F1969">
            <v>1</v>
          </cell>
          <cell r="G1969">
            <v>36404</v>
          </cell>
          <cell r="H1969">
            <v>240</v>
          </cell>
          <cell r="I1969">
            <v>3</v>
          </cell>
          <cell r="J1969">
            <v>1</v>
          </cell>
        </row>
        <row r="1970">
          <cell r="A1970" t="str">
            <v>SSNN</v>
          </cell>
          <cell r="B1970" t="str">
            <v>Secondary Service Greater than 5kW w/o ID</v>
          </cell>
          <cell r="C1970">
            <v>30</v>
          </cell>
          <cell r="D1970">
            <v>25</v>
          </cell>
          <cell r="E1970" t="str">
            <v>R=J5SD</v>
          </cell>
          <cell r="F1970">
            <v>1</v>
          </cell>
          <cell r="G1970">
            <v>36071</v>
          </cell>
          <cell r="H1970">
            <v>240</v>
          </cell>
          <cell r="I1970">
            <v>3</v>
          </cell>
          <cell r="J1970">
            <v>1</v>
          </cell>
        </row>
        <row r="1971">
          <cell r="A1971" t="str">
            <v>SSNN</v>
          </cell>
          <cell r="B1971" t="str">
            <v>Secondary Service Greater than 5kW w/o ID</v>
          </cell>
          <cell r="C1971">
            <v>30</v>
          </cell>
          <cell r="D1971">
            <v>25</v>
          </cell>
          <cell r="E1971" t="str">
            <v>R=A1D1</v>
          </cell>
          <cell r="F1971">
            <v>1</v>
          </cell>
          <cell r="G1971">
            <v>37678</v>
          </cell>
          <cell r="H1971">
            <v>999</v>
          </cell>
          <cell r="I1971">
            <v>3</v>
          </cell>
          <cell r="J1971">
            <v>20</v>
          </cell>
        </row>
        <row r="1972">
          <cell r="A1972" t="str">
            <v>SSNN</v>
          </cell>
          <cell r="B1972" t="str">
            <v>Secondary Service Greater than 5kW w/o ID</v>
          </cell>
          <cell r="C1972">
            <v>30</v>
          </cell>
          <cell r="D1972">
            <v>25</v>
          </cell>
          <cell r="E1972" t="str">
            <v>R=A1D1</v>
          </cell>
          <cell r="F1972">
            <v>1</v>
          </cell>
          <cell r="G1972">
            <v>36643</v>
          </cell>
          <cell r="H1972">
            <v>240</v>
          </cell>
          <cell r="I1972">
            <v>3</v>
          </cell>
          <cell r="J1972">
            <v>1</v>
          </cell>
        </row>
        <row r="1973">
          <cell r="A1973" t="str">
            <v>SSNN</v>
          </cell>
          <cell r="B1973" t="str">
            <v>Secondary Service Greater than 5kW w/o ID</v>
          </cell>
          <cell r="C1973">
            <v>30</v>
          </cell>
          <cell r="D1973">
            <v>25</v>
          </cell>
          <cell r="E1973" t="str">
            <v>R=A1D1</v>
          </cell>
          <cell r="F1973">
            <v>1</v>
          </cell>
          <cell r="G1973">
            <v>36528</v>
          </cell>
          <cell r="H1973">
            <v>240</v>
          </cell>
          <cell r="I1973">
            <v>3</v>
          </cell>
          <cell r="J1973">
            <v>2</v>
          </cell>
        </row>
        <row r="1974">
          <cell r="A1974" t="str">
            <v>SSNN</v>
          </cell>
          <cell r="B1974" t="str">
            <v>Secondary Service Greater than 5kW w/o ID</v>
          </cell>
          <cell r="C1974">
            <v>30</v>
          </cell>
          <cell r="D1974">
            <v>25</v>
          </cell>
          <cell r="E1974" t="str">
            <v>R=A1D1</v>
          </cell>
          <cell r="F1974">
            <v>1</v>
          </cell>
          <cell r="G1974">
            <v>36424</v>
          </cell>
          <cell r="H1974">
            <v>240</v>
          </cell>
          <cell r="I1974">
            <v>3</v>
          </cell>
          <cell r="J1974">
            <v>1</v>
          </cell>
        </row>
        <row r="1975">
          <cell r="A1975" t="str">
            <v>SSGN</v>
          </cell>
          <cell r="B1975" t="str">
            <v>Secondary Service Greater than 5kW w/o ID</v>
          </cell>
          <cell r="C1975">
            <v>30</v>
          </cell>
          <cell r="D1975">
            <v>20</v>
          </cell>
          <cell r="E1975" t="str">
            <v>R=AB1</v>
          </cell>
          <cell r="F1975">
            <v>1</v>
          </cell>
          <cell r="G1975">
            <v>36896</v>
          </cell>
          <cell r="H1975">
            <v>240</v>
          </cell>
          <cell r="I1975">
            <v>3</v>
          </cell>
          <cell r="J1975">
            <v>1</v>
          </cell>
        </row>
        <row r="1976">
          <cell r="A1976" t="str">
            <v>SSNN</v>
          </cell>
          <cell r="B1976" t="str">
            <v>Secondary Service Greater than 5kW w/o ID</v>
          </cell>
          <cell r="C1976">
            <v>30</v>
          </cell>
          <cell r="D1976">
            <v>25</v>
          </cell>
          <cell r="E1976" t="str">
            <v>R=A1D1</v>
          </cell>
          <cell r="F1976">
            <v>1</v>
          </cell>
          <cell r="G1976">
            <v>37012</v>
          </cell>
          <cell r="H1976">
            <v>240</v>
          </cell>
          <cell r="I1976">
            <v>3</v>
          </cell>
          <cell r="J1976">
            <v>1</v>
          </cell>
        </row>
        <row r="1977">
          <cell r="A1977" t="str">
            <v>SSNN</v>
          </cell>
          <cell r="B1977" t="str">
            <v>Secondary Service Greater than 5kW w/o ID</v>
          </cell>
          <cell r="C1977">
            <v>30</v>
          </cell>
          <cell r="D1977">
            <v>25</v>
          </cell>
          <cell r="E1977" t="str">
            <v>R=A1D1</v>
          </cell>
          <cell r="F1977">
            <v>1</v>
          </cell>
          <cell r="G1977">
            <v>37047</v>
          </cell>
          <cell r="H1977">
            <v>999</v>
          </cell>
          <cell r="I1977">
            <v>3</v>
          </cell>
          <cell r="J1977">
            <v>1</v>
          </cell>
        </row>
        <row r="1978">
          <cell r="A1978" t="str">
            <v>SSNN</v>
          </cell>
          <cell r="B1978" t="str">
            <v>Secondary Service Greater than 5kW w/o ID</v>
          </cell>
          <cell r="C1978">
            <v>30</v>
          </cell>
          <cell r="D1978">
            <v>25</v>
          </cell>
          <cell r="E1978" t="str">
            <v>R=A1D1</v>
          </cell>
          <cell r="F1978">
            <v>1</v>
          </cell>
          <cell r="G1978">
            <v>37153</v>
          </cell>
          <cell r="H1978">
            <v>240</v>
          </cell>
          <cell r="I1978">
            <v>3</v>
          </cell>
          <cell r="J1978">
            <v>11</v>
          </cell>
        </row>
        <row r="1979">
          <cell r="A1979" t="str">
            <v>SSGN</v>
          </cell>
          <cell r="B1979" t="str">
            <v>Secondary Service Greater than 5kW w/o ID</v>
          </cell>
          <cell r="C1979">
            <v>30</v>
          </cell>
          <cell r="D1979">
            <v>25</v>
          </cell>
          <cell r="E1979" t="str">
            <v>R=A1D1</v>
          </cell>
          <cell r="F1979">
            <v>1</v>
          </cell>
          <cell r="G1979">
            <v>38616</v>
          </cell>
          <cell r="H1979">
            <v>240</v>
          </cell>
          <cell r="I1979">
            <v>3</v>
          </cell>
          <cell r="J1979">
            <v>3</v>
          </cell>
        </row>
        <row r="1980">
          <cell r="A1980" t="str">
            <v>SSNN</v>
          </cell>
          <cell r="B1980" t="str">
            <v>Secondary Service Greater than 5kW w/o ID</v>
          </cell>
          <cell r="C1980">
            <v>30</v>
          </cell>
          <cell r="D1980">
            <v>25</v>
          </cell>
          <cell r="E1980" t="str">
            <v>R=A1D1</v>
          </cell>
          <cell r="F1980">
            <v>1</v>
          </cell>
          <cell r="G1980">
            <v>38700</v>
          </cell>
          <cell r="H1980">
            <v>999</v>
          </cell>
          <cell r="I1980">
            <v>3</v>
          </cell>
          <cell r="J1980">
            <v>21</v>
          </cell>
        </row>
        <row r="1981">
          <cell r="A1981" t="str">
            <v>SSGN</v>
          </cell>
          <cell r="B1981" t="str">
            <v>Secondary Service Greater than 5kW w/o ID</v>
          </cell>
          <cell r="C1981">
            <v>30</v>
          </cell>
          <cell r="D1981">
            <v>25</v>
          </cell>
          <cell r="E1981" t="str">
            <v>R=A1D1</v>
          </cell>
          <cell r="F1981">
            <v>1</v>
          </cell>
          <cell r="G1981">
            <v>38995</v>
          </cell>
          <cell r="H1981">
            <v>240</v>
          </cell>
          <cell r="I1981">
            <v>3</v>
          </cell>
          <cell r="J1981">
            <v>3</v>
          </cell>
        </row>
        <row r="1982">
          <cell r="A1982" t="str">
            <v>SSGN</v>
          </cell>
          <cell r="B1982" t="str">
            <v>Secondary Service Greater than 5kW w/o ID</v>
          </cell>
          <cell r="C1982">
            <v>30</v>
          </cell>
          <cell r="D1982">
            <v>25</v>
          </cell>
          <cell r="E1982" t="str">
            <v>R=A1D1</v>
          </cell>
          <cell r="F1982">
            <v>1</v>
          </cell>
          <cell r="G1982">
            <v>39162</v>
          </cell>
          <cell r="H1982">
            <v>999</v>
          </cell>
          <cell r="I1982">
            <v>3</v>
          </cell>
          <cell r="J1982">
            <v>6</v>
          </cell>
        </row>
        <row r="1983">
          <cell r="A1983" t="str">
            <v>SSNN</v>
          </cell>
          <cell r="B1983" t="str">
            <v>Secondary Service Greater than 5kW w/o ID</v>
          </cell>
          <cell r="C1983">
            <v>30</v>
          </cell>
          <cell r="D1983">
            <v>25</v>
          </cell>
          <cell r="E1983" t="str">
            <v>R=A1D1</v>
          </cell>
          <cell r="F1983">
            <v>1</v>
          </cell>
          <cell r="G1983">
            <v>39241</v>
          </cell>
          <cell r="H1983">
            <v>240</v>
          </cell>
          <cell r="I1983">
            <v>3</v>
          </cell>
          <cell r="J1983">
            <v>32</v>
          </cell>
        </row>
        <row r="1984">
          <cell r="A1984" t="str">
            <v>SSAN</v>
          </cell>
          <cell r="B1984" t="str">
            <v>Secondary Service Greater than 5kW w/o ID</v>
          </cell>
          <cell r="C1984">
            <v>30</v>
          </cell>
          <cell r="D1984">
            <v>25</v>
          </cell>
          <cell r="E1984" t="str">
            <v>R=A1D1</v>
          </cell>
          <cell r="F1984">
            <v>1</v>
          </cell>
          <cell r="G1984">
            <v>39259</v>
          </cell>
          <cell r="H1984">
            <v>240</v>
          </cell>
          <cell r="I1984">
            <v>3</v>
          </cell>
          <cell r="J1984">
            <v>1</v>
          </cell>
        </row>
        <row r="1985">
          <cell r="A1985" t="str">
            <v>SSNN</v>
          </cell>
          <cell r="B1985" t="str">
            <v>Secondary Service Greater than 5kW w/o ID</v>
          </cell>
          <cell r="C1985">
            <v>30</v>
          </cell>
          <cell r="D1985">
            <v>25</v>
          </cell>
          <cell r="E1985" t="str">
            <v>R=A1D1</v>
          </cell>
          <cell r="F1985">
            <v>1</v>
          </cell>
          <cell r="G1985">
            <v>39450</v>
          </cell>
          <cell r="H1985">
            <v>240</v>
          </cell>
          <cell r="I1985">
            <v>3</v>
          </cell>
          <cell r="J1985">
            <v>10</v>
          </cell>
        </row>
        <row r="1986">
          <cell r="A1986" t="str">
            <v>SSGN</v>
          </cell>
          <cell r="B1986" t="str">
            <v>Secondary Service Greater than 5kW w/o ID</v>
          </cell>
          <cell r="C1986">
            <v>30</v>
          </cell>
          <cell r="D1986">
            <v>25</v>
          </cell>
          <cell r="E1986" t="str">
            <v>R=A1D1</v>
          </cell>
          <cell r="F1986">
            <v>1</v>
          </cell>
          <cell r="G1986">
            <v>39520</v>
          </cell>
          <cell r="H1986">
            <v>240</v>
          </cell>
          <cell r="I1986">
            <v>3</v>
          </cell>
          <cell r="J1986">
            <v>5</v>
          </cell>
        </row>
        <row r="1987">
          <cell r="A1987" t="str">
            <v>SSNN</v>
          </cell>
          <cell r="B1987" t="str">
            <v>Secondary Service Greater than 5kW w/o ID</v>
          </cell>
          <cell r="C1987">
            <v>30</v>
          </cell>
          <cell r="D1987">
            <v>25</v>
          </cell>
          <cell r="E1987" t="str">
            <v>R=A1D1</v>
          </cell>
          <cell r="F1987">
            <v>1</v>
          </cell>
          <cell r="G1987">
            <v>39585</v>
          </cell>
          <cell r="H1987">
            <v>240</v>
          </cell>
          <cell r="I1987">
            <v>3</v>
          </cell>
          <cell r="J1987">
            <v>17</v>
          </cell>
        </row>
        <row r="1988">
          <cell r="A1988" t="str">
            <v>SSGN</v>
          </cell>
          <cell r="B1988" t="str">
            <v>Secondary Service Greater than 5kW w/o ID</v>
          </cell>
          <cell r="C1988">
            <v>30</v>
          </cell>
          <cell r="D1988">
            <v>25</v>
          </cell>
          <cell r="E1988" t="str">
            <v>R=A1D1</v>
          </cell>
          <cell r="F1988">
            <v>1</v>
          </cell>
          <cell r="G1988">
            <v>39585</v>
          </cell>
          <cell r="H1988">
            <v>240</v>
          </cell>
          <cell r="I1988">
            <v>3</v>
          </cell>
          <cell r="J1988">
            <v>2</v>
          </cell>
        </row>
        <row r="1989">
          <cell r="A1989" t="str">
            <v>SSGN</v>
          </cell>
          <cell r="B1989" t="str">
            <v>Secondary Service Greater than 5kW w/o ID</v>
          </cell>
          <cell r="C1989">
            <v>30</v>
          </cell>
          <cell r="D1989">
            <v>20</v>
          </cell>
          <cell r="E1989" t="str">
            <v>R=MX</v>
          </cell>
          <cell r="F1989">
            <v>1</v>
          </cell>
          <cell r="G1989">
            <v>39731</v>
          </cell>
          <cell r="H1989">
            <v>240</v>
          </cell>
          <cell r="I1989">
            <v>3</v>
          </cell>
          <cell r="J1989">
            <v>3</v>
          </cell>
        </row>
        <row r="1990">
          <cell r="A1990" t="str">
            <v>SSNN</v>
          </cell>
          <cell r="B1990" t="str">
            <v>Secondary Service Greater than 5kW w/o ID</v>
          </cell>
          <cell r="C1990">
            <v>30</v>
          </cell>
          <cell r="D1990">
            <v>25</v>
          </cell>
          <cell r="E1990" t="str">
            <v>S=I210+CE</v>
          </cell>
          <cell r="F1990">
            <v>1</v>
          </cell>
          <cell r="G1990">
            <v>39976</v>
          </cell>
          <cell r="H1990">
            <v>240</v>
          </cell>
          <cell r="I1990">
            <v>3</v>
          </cell>
          <cell r="J1990">
            <v>8</v>
          </cell>
        </row>
        <row r="1991">
          <cell r="A1991" t="str">
            <v>SSGN</v>
          </cell>
          <cell r="B1991" t="str">
            <v>Secondary Service Greater than 5kW w/o ID</v>
          </cell>
          <cell r="C1991">
            <v>30</v>
          </cell>
          <cell r="D1991">
            <v>25</v>
          </cell>
          <cell r="E1991" t="str">
            <v>S=I210+CE</v>
          </cell>
          <cell r="F1991">
            <v>1</v>
          </cell>
          <cell r="G1991">
            <v>40206</v>
          </cell>
          <cell r="H1991">
            <v>240</v>
          </cell>
          <cell r="I1991">
            <v>3</v>
          </cell>
          <cell r="J1991">
            <v>1</v>
          </cell>
        </row>
        <row r="1992">
          <cell r="A1992" t="str">
            <v>SSGN</v>
          </cell>
          <cell r="B1992" t="str">
            <v>Secondary Service Greater than 5kW w/o ID</v>
          </cell>
          <cell r="C1992">
            <v>30</v>
          </cell>
          <cell r="D1992">
            <v>25</v>
          </cell>
          <cell r="E1992" t="str">
            <v>R=DXMS</v>
          </cell>
          <cell r="F1992">
            <v>1</v>
          </cell>
          <cell r="H1992">
            <v>240</v>
          </cell>
          <cell r="I1992">
            <v>3</v>
          </cell>
          <cell r="J1992">
            <v>14</v>
          </cell>
        </row>
        <row r="1993">
          <cell r="A1993" t="str">
            <v>SSGN</v>
          </cell>
          <cell r="B1993" t="str">
            <v>Secondary Service Greater than 5kW w/o ID</v>
          </cell>
          <cell r="C1993">
            <v>30</v>
          </cell>
          <cell r="D1993">
            <v>25</v>
          </cell>
          <cell r="E1993" t="str">
            <v>R=A1D1</v>
          </cell>
          <cell r="F1993">
            <v>1</v>
          </cell>
          <cell r="H1993">
            <v>240</v>
          </cell>
          <cell r="I1993">
            <v>3</v>
          </cell>
          <cell r="J1993">
            <v>130</v>
          </cell>
        </row>
        <row r="1994">
          <cell r="A1994" t="str">
            <v>SSGN</v>
          </cell>
          <cell r="B1994" t="str">
            <v>Secondary Service Greater than 5kW w/o ID</v>
          </cell>
          <cell r="C1994">
            <v>30</v>
          </cell>
          <cell r="D1994">
            <v>25</v>
          </cell>
          <cell r="E1994" t="str">
            <v>R=DXMS</v>
          </cell>
          <cell r="F1994">
            <v>1</v>
          </cell>
          <cell r="H1994">
            <v>0</v>
          </cell>
          <cell r="I1994">
            <v>0</v>
          </cell>
          <cell r="J1994">
            <v>4</v>
          </cell>
        </row>
        <row r="1995">
          <cell r="A1995" t="str">
            <v>SSGN</v>
          </cell>
          <cell r="B1995" t="str">
            <v>Secondary Service Greater than 5kW w/o ID</v>
          </cell>
          <cell r="C1995">
            <v>30</v>
          </cell>
          <cell r="D1995">
            <v>25</v>
          </cell>
          <cell r="E1995" t="str">
            <v>R=TMS</v>
          </cell>
          <cell r="F1995">
            <v>1</v>
          </cell>
          <cell r="H1995">
            <v>240</v>
          </cell>
          <cell r="I1995">
            <v>3</v>
          </cell>
          <cell r="J1995">
            <v>9</v>
          </cell>
        </row>
        <row r="1996">
          <cell r="A1996" t="str">
            <v>SSNN</v>
          </cell>
          <cell r="B1996" t="str">
            <v>Secondary Service Greater than 5kW w/o ID</v>
          </cell>
          <cell r="C1996">
            <v>30</v>
          </cell>
          <cell r="D1996">
            <v>25</v>
          </cell>
          <cell r="E1996" t="str">
            <v>R=D2SH</v>
          </cell>
          <cell r="F1996">
            <v>1</v>
          </cell>
          <cell r="H1996">
            <v>240</v>
          </cell>
          <cell r="I1996">
            <v>3</v>
          </cell>
          <cell r="J1996">
            <v>91</v>
          </cell>
        </row>
        <row r="1997">
          <cell r="A1997" t="str">
            <v>SSNN</v>
          </cell>
          <cell r="B1997" t="str">
            <v>Secondary Service Greater than 5kW w/o ID</v>
          </cell>
          <cell r="C1997">
            <v>30</v>
          </cell>
          <cell r="D1997">
            <v>25</v>
          </cell>
          <cell r="E1997" t="str">
            <v>R=TMS2S</v>
          </cell>
          <cell r="F1997">
            <v>1</v>
          </cell>
          <cell r="H1997">
            <v>240</v>
          </cell>
          <cell r="I1997">
            <v>3</v>
          </cell>
          <cell r="J1997">
            <v>5</v>
          </cell>
        </row>
        <row r="1998">
          <cell r="A1998" t="str">
            <v>SSNN</v>
          </cell>
          <cell r="B1998" t="str">
            <v>Secondary Service Greater than 5kW w/o ID</v>
          </cell>
          <cell r="C1998">
            <v>30</v>
          </cell>
          <cell r="D1998">
            <v>25</v>
          </cell>
          <cell r="E1998" t="str">
            <v>R=TMS</v>
          </cell>
          <cell r="F1998">
            <v>1</v>
          </cell>
          <cell r="H1998">
            <v>240</v>
          </cell>
          <cell r="I1998">
            <v>3</v>
          </cell>
          <cell r="J1998">
            <v>3</v>
          </cell>
        </row>
        <row r="1999">
          <cell r="A1999" t="str">
            <v>SSNN</v>
          </cell>
          <cell r="B1999" t="str">
            <v>Secondary Service Greater than 5kW w/o ID</v>
          </cell>
          <cell r="C1999">
            <v>30</v>
          </cell>
          <cell r="D1999">
            <v>25</v>
          </cell>
          <cell r="E1999" t="str">
            <v>R=A1D1</v>
          </cell>
          <cell r="F1999">
            <v>1</v>
          </cell>
          <cell r="G1999">
            <v>38084</v>
          </cell>
          <cell r="H1999">
            <v>999</v>
          </cell>
          <cell r="I1999">
            <v>3</v>
          </cell>
          <cell r="J1999">
            <v>2</v>
          </cell>
        </row>
        <row r="2000">
          <cell r="A2000" t="str">
            <v>SSNN</v>
          </cell>
          <cell r="B2000" t="str">
            <v>Secondary Service Greater than 5kW w/o ID</v>
          </cell>
          <cell r="C2000">
            <v>30</v>
          </cell>
          <cell r="D2000">
            <v>25</v>
          </cell>
          <cell r="E2000" t="str">
            <v>R=J5S</v>
          </cell>
          <cell r="F2000">
            <v>1</v>
          </cell>
          <cell r="H2000">
            <v>240</v>
          </cell>
          <cell r="I2000">
            <v>3</v>
          </cell>
          <cell r="J2000">
            <v>1</v>
          </cell>
        </row>
        <row r="2001">
          <cell r="A2001" t="str">
            <v>SSNN</v>
          </cell>
          <cell r="B2001" t="str">
            <v>Secondary Service Greater than 5kW w/o ID</v>
          </cell>
          <cell r="C2001">
            <v>30</v>
          </cell>
          <cell r="D2001">
            <v>25</v>
          </cell>
          <cell r="E2001" t="str">
            <v>R=DXMS</v>
          </cell>
          <cell r="F2001">
            <v>1</v>
          </cell>
          <cell r="H2001">
            <v>240</v>
          </cell>
          <cell r="I2001">
            <v>3</v>
          </cell>
          <cell r="J2001">
            <v>2</v>
          </cell>
        </row>
        <row r="2002">
          <cell r="A2002" t="str">
            <v>SSGN</v>
          </cell>
          <cell r="B2002" t="str">
            <v>Secondary Service Greater than 5kW w/o ID</v>
          </cell>
          <cell r="C2002">
            <v>30</v>
          </cell>
          <cell r="D2002">
            <v>25</v>
          </cell>
          <cell r="E2002" t="str">
            <v>R=A1D1</v>
          </cell>
          <cell r="F2002">
            <v>1</v>
          </cell>
          <cell r="G2002">
            <v>37931</v>
          </cell>
          <cell r="H2002">
            <v>999</v>
          </cell>
          <cell r="I2002">
            <v>3</v>
          </cell>
          <cell r="J2002">
            <v>1</v>
          </cell>
        </row>
        <row r="2003">
          <cell r="A2003" t="str">
            <v>SSNN</v>
          </cell>
          <cell r="B2003" t="str">
            <v>Secondary Service Greater than 5kW w/o ID</v>
          </cell>
          <cell r="C2003">
            <v>30</v>
          </cell>
          <cell r="D2003">
            <v>25</v>
          </cell>
          <cell r="E2003" t="str">
            <v>R=A1D1</v>
          </cell>
          <cell r="F2003">
            <v>1</v>
          </cell>
          <cell r="G2003">
            <v>37867</v>
          </cell>
          <cell r="H2003">
            <v>240</v>
          </cell>
          <cell r="I2003">
            <v>3</v>
          </cell>
          <cell r="J2003">
            <v>2</v>
          </cell>
        </row>
        <row r="2004">
          <cell r="A2004" t="str">
            <v>SSNN</v>
          </cell>
          <cell r="B2004" t="str">
            <v>Secondary Service Greater than 5kW w/o ID</v>
          </cell>
          <cell r="C2004">
            <v>30</v>
          </cell>
          <cell r="D2004">
            <v>20</v>
          </cell>
          <cell r="E2004" t="str">
            <v>R=AB1</v>
          </cell>
          <cell r="F2004">
            <v>1</v>
          </cell>
          <cell r="H2004">
            <v>240</v>
          </cell>
          <cell r="I2004">
            <v>3</v>
          </cell>
          <cell r="J2004">
            <v>1</v>
          </cell>
        </row>
        <row r="2005">
          <cell r="A2005" t="str">
            <v>SSGN</v>
          </cell>
          <cell r="B2005" t="str">
            <v>Secondary Service Greater than 5kW w/o ID</v>
          </cell>
          <cell r="C2005">
            <v>30</v>
          </cell>
          <cell r="D2005">
            <v>25</v>
          </cell>
          <cell r="E2005" t="str">
            <v>R=A1D1</v>
          </cell>
          <cell r="F2005">
            <v>1</v>
          </cell>
          <cell r="G2005">
            <v>36161</v>
          </cell>
          <cell r="H2005">
            <v>240</v>
          </cell>
          <cell r="I2005">
            <v>3</v>
          </cell>
          <cell r="J2005">
            <v>15</v>
          </cell>
        </row>
        <row r="2006">
          <cell r="A2006" t="str">
            <v>SSNN</v>
          </cell>
          <cell r="B2006" t="str">
            <v>Secondary Service Greater than 5kW w/o ID</v>
          </cell>
          <cell r="C2006">
            <v>30</v>
          </cell>
          <cell r="D2006">
            <v>25</v>
          </cell>
          <cell r="E2006" t="str">
            <v>R=A1D1</v>
          </cell>
          <cell r="F2006">
            <v>1</v>
          </cell>
          <cell r="G2006">
            <v>35431</v>
          </cell>
          <cell r="H2006">
            <v>240</v>
          </cell>
          <cell r="I2006">
            <v>3</v>
          </cell>
          <cell r="J2006">
            <v>5</v>
          </cell>
        </row>
        <row r="2007">
          <cell r="A2007" t="str">
            <v>SSGN</v>
          </cell>
          <cell r="B2007" t="str">
            <v>Secondary Service Greater than 5kW w/o ID</v>
          </cell>
          <cell r="C2007">
            <v>30</v>
          </cell>
          <cell r="D2007">
            <v>25</v>
          </cell>
          <cell r="E2007" t="str">
            <v>R=A1D</v>
          </cell>
          <cell r="F2007">
            <v>1</v>
          </cell>
          <cell r="G2007">
            <v>36161</v>
          </cell>
          <cell r="H2007">
            <v>240</v>
          </cell>
          <cell r="I2007">
            <v>3</v>
          </cell>
          <cell r="J2007">
            <v>2</v>
          </cell>
        </row>
        <row r="2008">
          <cell r="A2008" t="str">
            <v>SSGN</v>
          </cell>
          <cell r="B2008" t="str">
            <v>Secondary Service Greater than 5kW w/o ID</v>
          </cell>
          <cell r="C2008">
            <v>30</v>
          </cell>
          <cell r="D2008">
            <v>25</v>
          </cell>
          <cell r="E2008" t="str">
            <v>R=A1D1</v>
          </cell>
          <cell r="F2008">
            <v>1</v>
          </cell>
          <cell r="G2008">
            <v>36465</v>
          </cell>
          <cell r="H2008">
            <v>240</v>
          </cell>
          <cell r="I2008">
            <v>3</v>
          </cell>
          <cell r="J2008">
            <v>1</v>
          </cell>
        </row>
        <row r="2009">
          <cell r="A2009" t="str">
            <v>SSGN</v>
          </cell>
          <cell r="B2009" t="str">
            <v>Secondary Service Greater than 5kW w/o ID</v>
          </cell>
          <cell r="C2009">
            <v>30</v>
          </cell>
          <cell r="D2009">
            <v>25</v>
          </cell>
          <cell r="E2009" t="str">
            <v>R=A1D1</v>
          </cell>
          <cell r="F2009">
            <v>1</v>
          </cell>
          <cell r="G2009">
            <v>36528</v>
          </cell>
          <cell r="H2009">
            <v>240</v>
          </cell>
          <cell r="I2009">
            <v>3</v>
          </cell>
          <cell r="J2009">
            <v>4</v>
          </cell>
        </row>
        <row r="2010">
          <cell r="A2010" t="str">
            <v>SSNN</v>
          </cell>
          <cell r="B2010" t="str">
            <v>Secondary Service Greater than 5kW w/o ID</v>
          </cell>
          <cell r="C2010">
            <v>30</v>
          </cell>
          <cell r="D2010">
            <v>25</v>
          </cell>
          <cell r="E2010" t="str">
            <v>R=A1D1</v>
          </cell>
          <cell r="F2010">
            <v>1</v>
          </cell>
          <cell r="G2010">
            <v>36177</v>
          </cell>
          <cell r="H2010">
            <v>240</v>
          </cell>
          <cell r="I2010">
            <v>3</v>
          </cell>
          <cell r="J2010">
            <v>4</v>
          </cell>
        </row>
        <row r="2011">
          <cell r="A2011" t="str">
            <v>SSGN</v>
          </cell>
          <cell r="B2011" t="str">
            <v>Secondary Service Greater than 5kW w/o ID</v>
          </cell>
          <cell r="C2011">
            <v>30</v>
          </cell>
          <cell r="D2011">
            <v>25</v>
          </cell>
          <cell r="E2011" t="str">
            <v>R=A1D1</v>
          </cell>
          <cell r="F2011">
            <v>1</v>
          </cell>
          <cell r="G2011">
            <v>36526</v>
          </cell>
          <cell r="H2011">
            <v>999</v>
          </cell>
          <cell r="I2011">
            <v>3</v>
          </cell>
          <cell r="J2011">
            <v>1</v>
          </cell>
        </row>
        <row r="2012">
          <cell r="A2012" t="str">
            <v>SSNN</v>
          </cell>
          <cell r="B2012" t="str">
            <v>Secondary Service Greater than 5kW w/o ID</v>
          </cell>
          <cell r="C2012">
            <v>30</v>
          </cell>
          <cell r="D2012">
            <v>25</v>
          </cell>
          <cell r="E2012" t="str">
            <v>R=A1D1</v>
          </cell>
          <cell r="F2012">
            <v>1</v>
          </cell>
          <cell r="G2012">
            <v>36733</v>
          </cell>
          <cell r="H2012">
            <v>240</v>
          </cell>
          <cell r="I2012">
            <v>3</v>
          </cell>
          <cell r="J2012">
            <v>8</v>
          </cell>
        </row>
        <row r="2013">
          <cell r="A2013" t="str">
            <v>SSGN</v>
          </cell>
          <cell r="B2013" t="str">
            <v>Secondary Service Greater than 5kW w/o ID</v>
          </cell>
          <cell r="C2013">
            <v>30</v>
          </cell>
          <cell r="D2013">
            <v>25</v>
          </cell>
          <cell r="E2013" t="str">
            <v>R=A1D1</v>
          </cell>
          <cell r="F2013">
            <v>1</v>
          </cell>
          <cell r="G2013">
            <v>36605</v>
          </cell>
          <cell r="H2013">
            <v>240</v>
          </cell>
          <cell r="I2013">
            <v>3</v>
          </cell>
          <cell r="J2013">
            <v>2</v>
          </cell>
        </row>
        <row r="2014">
          <cell r="A2014" t="str">
            <v>SSNN</v>
          </cell>
          <cell r="B2014" t="str">
            <v>Secondary Service Greater than 5kW w/o ID</v>
          </cell>
          <cell r="C2014">
            <v>30</v>
          </cell>
          <cell r="D2014">
            <v>25</v>
          </cell>
          <cell r="E2014" t="str">
            <v>R=A1TL1</v>
          </cell>
          <cell r="F2014">
            <v>1</v>
          </cell>
          <cell r="G2014">
            <v>36843</v>
          </cell>
          <cell r="H2014">
            <v>999</v>
          </cell>
          <cell r="I2014">
            <v>3</v>
          </cell>
          <cell r="J2014">
            <v>1</v>
          </cell>
        </row>
        <row r="2015">
          <cell r="A2015" t="str">
            <v>SSAN</v>
          </cell>
          <cell r="B2015" t="str">
            <v>Secondary Service Greater than 5kW w/o ID</v>
          </cell>
          <cell r="C2015">
            <v>30</v>
          </cell>
          <cell r="D2015">
            <v>25</v>
          </cell>
          <cell r="E2015" t="str">
            <v>R=A1D1</v>
          </cell>
          <cell r="F2015">
            <v>1</v>
          </cell>
          <cell r="G2015">
            <v>36879</v>
          </cell>
          <cell r="H2015">
            <v>240</v>
          </cell>
          <cell r="I2015">
            <v>3</v>
          </cell>
          <cell r="J2015">
            <v>1</v>
          </cell>
        </row>
        <row r="2016">
          <cell r="A2016" t="str">
            <v>SSNN</v>
          </cell>
          <cell r="B2016" t="str">
            <v>Secondary Service Greater than 5kW w/o ID</v>
          </cell>
          <cell r="C2016">
            <v>30</v>
          </cell>
          <cell r="D2016">
            <v>25</v>
          </cell>
          <cell r="E2016" t="str">
            <v>R=A1D1</v>
          </cell>
          <cell r="F2016">
            <v>1</v>
          </cell>
          <cell r="G2016">
            <v>36795</v>
          </cell>
          <cell r="H2016">
            <v>999</v>
          </cell>
          <cell r="I2016">
            <v>3</v>
          </cell>
          <cell r="J2016">
            <v>1</v>
          </cell>
        </row>
        <row r="2017">
          <cell r="A2017" t="str">
            <v>SSNN</v>
          </cell>
          <cell r="B2017" t="str">
            <v>Secondary Service Greater than 5kW w/o ID</v>
          </cell>
          <cell r="C2017">
            <v>30</v>
          </cell>
          <cell r="D2017">
            <v>25</v>
          </cell>
          <cell r="E2017" t="str">
            <v>R=A1D1</v>
          </cell>
          <cell r="F2017">
            <v>1</v>
          </cell>
          <cell r="G2017">
            <v>37025</v>
          </cell>
          <cell r="H2017">
            <v>999</v>
          </cell>
          <cell r="I2017">
            <v>3</v>
          </cell>
          <cell r="J2017">
            <v>3</v>
          </cell>
        </row>
        <row r="2018">
          <cell r="A2018" t="str">
            <v>SSGN</v>
          </cell>
          <cell r="B2018" t="str">
            <v>Secondary Service Greater than 5kW w/o ID</v>
          </cell>
          <cell r="C2018">
            <v>30</v>
          </cell>
          <cell r="D2018">
            <v>25</v>
          </cell>
          <cell r="E2018" t="str">
            <v>R=A1D1</v>
          </cell>
          <cell r="F2018">
            <v>1</v>
          </cell>
          <cell r="G2018">
            <v>37173</v>
          </cell>
          <cell r="H2018">
            <v>999</v>
          </cell>
          <cell r="I2018">
            <v>3</v>
          </cell>
          <cell r="J2018">
            <v>1</v>
          </cell>
        </row>
        <row r="2019">
          <cell r="A2019" t="str">
            <v>SSNN</v>
          </cell>
          <cell r="B2019" t="str">
            <v>Secondary Service Greater than 5kW w/o ID</v>
          </cell>
          <cell r="C2019">
            <v>30</v>
          </cell>
          <cell r="D2019">
            <v>25</v>
          </cell>
          <cell r="E2019" t="str">
            <v>R=A1D1</v>
          </cell>
          <cell r="F2019">
            <v>1</v>
          </cell>
          <cell r="G2019">
            <v>37173</v>
          </cell>
          <cell r="H2019">
            <v>999</v>
          </cell>
          <cell r="I2019">
            <v>3</v>
          </cell>
          <cell r="J2019">
            <v>1</v>
          </cell>
        </row>
        <row r="2020">
          <cell r="A2020" t="str">
            <v>SSNN</v>
          </cell>
          <cell r="B2020" t="str">
            <v>Secondary Service Greater than 5kW w/o ID</v>
          </cell>
          <cell r="C2020">
            <v>30</v>
          </cell>
          <cell r="D2020">
            <v>20</v>
          </cell>
          <cell r="E2020" t="str">
            <v>R=AB1</v>
          </cell>
          <cell r="F2020">
            <v>1</v>
          </cell>
          <cell r="G2020">
            <v>38730</v>
          </cell>
          <cell r="H2020">
            <v>240</v>
          </cell>
          <cell r="I2020">
            <v>3</v>
          </cell>
          <cell r="J2020">
            <v>1</v>
          </cell>
        </row>
        <row r="2021">
          <cell r="A2021" t="str">
            <v>SSNN</v>
          </cell>
          <cell r="B2021" t="str">
            <v>Secondary Service Greater than 5kW w/o ID</v>
          </cell>
          <cell r="C2021">
            <v>30</v>
          </cell>
          <cell r="D2021">
            <v>25</v>
          </cell>
          <cell r="E2021" t="str">
            <v>R=A1D1</v>
          </cell>
          <cell r="F2021">
            <v>1</v>
          </cell>
          <cell r="G2021">
            <v>38833</v>
          </cell>
          <cell r="H2021">
            <v>240</v>
          </cell>
          <cell r="I2021">
            <v>3</v>
          </cell>
          <cell r="J2021">
            <v>2</v>
          </cell>
        </row>
        <row r="2022">
          <cell r="A2022" t="str">
            <v>SSNN</v>
          </cell>
          <cell r="B2022" t="str">
            <v>Secondary Service Greater than 5kW w/o ID</v>
          </cell>
          <cell r="C2022">
            <v>30</v>
          </cell>
          <cell r="D2022">
            <v>25</v>
          </cell>
          <cell r="E2022" t="str">
            <v>R=A1D1</v>
          </cell>
          <cell r="F2022">
            <v>1</v>
          </cell>
          <cell r="G2022">
            <v>38838</v>
          </cell>
          <cell r="H2022">
            <v>999</v>
          </cell>
          <cell r="I2022">
            <v>3</v>
          </cell>
          <cell r="J2022">
            <v>6</v>
          </cell>
        </row>
        <row r="2023">
          <cell r="A2023" t="str">
            <v>SSGN</v>
          </cell>
          <cell r="B2023" t="str">
            <v>Secondary Service Greater than 5kW w/o ID</v>
          </cell>
          <cell r="C2023">
            <v>30</v>
          </cell>
          <cell r="D2023">
            <v>25</v>
          </cell>
          <cell r="E2023" t="str">
            <v>R=A1D1</v>
          </cell>
          <cell r="F2023">
            <v>1</v>
          </cell>
          <cell r="G2023">
            <v>39030</v>
          </cell>
          <cell r="H2023">
            <v>999</v>
          </cell>
          <cell r="I2023">
            <v>3</v>
          </cell>
          <cell r="J2023">
            <v>9</v>
          </cell>
        </row>
        <row r="2024">
          <cell r="A2024" t="str">
            <v>SSGN</v>
          </cell>
          <cell r="B2024" t="str">
            <v>Secondary Service Greater than 5kW w/o ID</v>
          </cell>
          <cell r="C2024">
            <v>30</v>
          </cell>
          <cell r="D2024">
            <v>20</v>
          </cell>
          <cell r="E2024" t="str">
            <v>R=AB1</v>
          </cell>
          <cell r="F2024">
            <v>1</v>
          </cell>
          <cell r="G2024">
            <v>39055</v>
          </cell>
          <cell r="H2024">
            <v>240</v>
          </cell>
          <cell r="I2024">
            <v>3</v>
          </cell>
          <cell r="J2024">
            <v>1</v>
          </cell>
        </row>
        <row r="2025">
          <cell r="A2025" t="str">
            <v>SSNN</v>
          </cell>
          <cell r="B2025" t="str">
            <v>Secondary Service Greater than 5kW w/o ID</v>
          </cell>
          <cell r="C2025">
            <v>30</v>
          </cell>
          <cell r="D2025">
            <v>25</v>
          </cell>
          <cell r="E2025" t="str">
            <v>R=A1D1</v>
          </cell>
          <cell r="F2025">
            <v>1</v>
          </cell>
          <cell r="G2025">
            <v>39232</v>
          </cell>
          <cell r="H2025">
            <v>240</v>
          </cell>
          <cell r="I2025">
            <v>3</v>
          </cell>
          <cell r="J2025">
            <v>9</v>
          </cell>
        </row>
        <row r="2026">
          <cell r="A2026" t="str">
            <v>SSGN</v>
          </cell>
          <cell r="B2026" t="str">
            <v>Secondary Service Greater than 5kW w/o ID</v>
          </cell>
          <cell r="C2026">
            <v>30</v>
          </cell>
          <cell r="D2026">
            <v>25</v>
          </cell>
          <cell r="E2026" t="str">
            <v>R=A1D1</v>
          </cell>
          <cell r="F2026">
            <v>1</v>
          </cell>
          <cell r="G2026">
            <v>39765</v>
          </cell>
          <cell r="H2026">
            <v>240</v>
          </cell>
          <cell r="I2026">
            <v>3</v>
          </cell>
          <cell r="J2026">
            <v>11</v>
          </cell>
        </row>
        <row r="2027">
          <cell r="A2027" t="str">
            <v>SSNN</v>
          </cell>
          <cell r="B2027" t="str">
            <v>Secondary Service Greater than 5kW w/o ID</v>
          </cell>
          <cell r="C2027">
            <v>30</v>
          </cell>
          <cell r="D2027">
            <v>25</v>
          </cell>
          <cell r="E2027" t="str">
            <v>S=I210+CE</v>
          </cell>
          <cell r="F2027">
            <v>1</v>
          </cell>
          <cell r="G2027">
            <v>40102</v>
          </cell>
          <cell r="H2027">
            <v>240</v>
          </cell>
          <cell r="I2027">
            <v>3</v>
          </cell>
          <cell r="J2027">
            <v>3</v>
          </cell>
        </row>
        <row r="2028">
          <cell r="A2028" t="str">
            <v>SSNN</v>
          </cell>
          <cell r="B2028" t="str">
            <v>Secondary Service Greater than 5kW w/o ID</v>
          </cell>
          <cell r="C2028">
            <v>30</v>
          </cell>
          <cell r="D2028">
            <v>25</v>
          </cell>
          <cell r="E2028" t="str">
            <v>S=I210+CE</v>
          </cell>
          <cell r="F2028">
            <v>1</v>
          </cell>
          <cell r="G2028">
            <v>40177</v>
          </cell>
          <cell r="H2028">
            <v>240</v>
          </cell>
          <cell r="I2028">
            <v>3</v>
          </cell>
          <cell r="J2028">
            <v>13</v>
          </cell>
        </row>
        <row r="2029">
          <cell r="A2029" t="str">
            <v>SSGN</v>
          </cell>
          <cell r="B2029" t="str">
            <v>Secondary Service Greater than 5kW w/o ID</v>
          </cell>
          <cell r="C2029">
            <v>30</v>
          </cell>
          <cell r="D2029">
            <v>25</v>
          </cell>
          <cell r="E2029" t="str">
            <v>S=I210+CE</v>
          </cell>
          <cell r="F2029">
            <v>1</v>
          </cell>
          <cell r="G2029">
            <v>40198</v>
          </cell>
          <cell r="H2029">
            <v>240</v>
          </cell>
          <cell r="I2029">
            <v>3</v>
          </cell>
          <cell r="J2029">
            <v>3</v>
          </cell>
        </row>
        <row r="2030">
          <cell r="A2030" t="str">
            <v>SSGN</v>
          </cell>
          <cell r="B2030" t="str">
            <v>Secondary Service Greater than 5kW w/o ID</v>
          </cell>
          <cell r="C2030">
            <v>30</v>
          </cell>
          <cell r="D2030">
            <v>25</v>
          </cell>
          <cell r="E2030" t="str">
            <v>R=J5SD</v>
          </cell>
          <cell r="F2030">
            <v>1</v>
          </cell>
          <cell r="H2030">
            <v>240</v>
          </cell>
          <cell r="I2030">
            <v>3</v>
          </cell>
          <cell r="J2030">
            <v>39</v>
          </cell>
        </row>
        <row r="2031">
          <cell r="A2031" t="str">
            <v>SSNN</v>
          </cell>
          <cell r="B2031" t="str">
            <v>Secondary Service Greater than 5kW w/o ID</v>
          </cell>
          <cell r="C2031">
            <v>30</v>
          </cell>
          <cell r="D2031">
            <v>25</v>
          </cell>
          <cell r="E2031" t="str">
            <v>R=A1D1</v>
          </cell>
          <cell r="F2031">
            <v>1</v>
          </cell>
          <cell r="H2031">
            <v>240</v>
          </cell>
          <cell r="I2031">
            <v>3</v>
          </cell>
          <cell r="J2031">
            <v>28</v>
          </cell>
        </row>
        <row r="2032">
          <cell r="A2032" t="str">
            <v>SSNN</v>
          </cell>
          <cell r="B2032" t="str">
            <v>Secondary Service Greater than 5kW w/o ID</v>
          </cell>
          <cell r="C2032">
            <v>30</v>
          </cell>
          <cell r="D2032">
            <v>25</v>
          </cell>
          <cell r="E2032" t="str">
            <v>R=TMS2S</v>
          </cell>
          <cell r="F2032">
            <v>1</v>
          </cell>
          <cell r="H2032">
            <v>120</v>
          </cell>
          <cell r="I2032">
            <v>4</v>
          </cell>
          <cell r="J2032">
            <v>1</v>
          </cell>
        </row>
        <row r="2033">
          <cell r="A2033" t="str">
            <v>SSNN</v>
          </cell>
          <cell r="B2033" t="str">
            <v>Secondary Service Greater than 5kW w/o ID</v>
          </cell>
          <cell r="C2033">
            <v>30</v>
          </cell>
          <cell r="D2033">
            <v>25</v>
          </cell>
          <cell r="E2033" t="str">
            <v>R=J3TS</v>
          </cell>
          <cell r="F2033">
            <v>1</v>
          </cell>
          <cell r="H2033">
            <v>0</v>
          </cell>
          <cell r="I2033">
            <v>0</v>
          </cell>
          <cell r="J2033">
            <v>2</v>
          </cell>
        </row>
        <row r="2034">
          <cell r="A2034" t="str">
            <v>SSNN</v>
          </cell>
          <cell r="B2034" t="str">
            <v>Secondary Service Greater than 5kW w/o ID</v>
          </cell>
          <cell r="C2034">
            <v>30</v>
          </cell>
          <cell r="D2034">
            <v>25</v>
          </cell>
          <cell r="E2034" t="str">
            <v>R=DXMS</v>
          </cell>
          <cell r="F2034">
            <v>1</v>
          </cell>
          <cell r="H2034">
            <v>240</v>
          </cell>
          <cell r="I2034">
            <v>3</v>
          </cell>
          <cell r="J2034">
            <v>1</v>
          </cell>
        </row>
        <row r="2035">
          <cell r="A2035" t="str">
            <v>SSNN</v>
          </cell>
          <cell r="B2035" t="str">
            <v>Secondary Service Greater than 5kW w/o ID</v>
          </cell>
          <cell r="C2035">
            <v>30</v>
          </cell>
          <cell r="D2035">
            <v>25</v>
          </cell>
          <cell r="E2035" t="str">
            <v>R=J3TS</v>
          </cell>
          <cell r="F2035">
            <v>1</v>
          </cell>
          <cell r="H2035">
            <v>240</v>
          </cell>
          <cell r="I2035">
            <v>3</v>
          </cell>
          <cell r="J2035">
            <v>25</v>
          </cell>
        </row>
        <row r="2036">
          <cell r="A2036" t="str">
            <v>SSNN</v>
          </cell>
          <cell r="B2036" t="str">
            <v>Secondary Service Greater than 5kW w/o ID</v>
          </cell>
          <cell r="C2036">
            <v>30</v>
          </cell>
          <cell r="D2036">
            <v>25</v>
          </cell>
          <cell r="E2036" t="str">
            <v>R=TQS</v>
          </cell>
          <cell r="F2036">
            <v>1</v>
          </cell>
          <cell r="H2036">
            <v>240</v>
          </cell>
          <cell r="I2036">
            <v>3</v>
          </cell>
          <cell r="J2036">
            <v>25</v>
          </cell>
        </row>
        <row r="2037">
          <cell r="A2037" t="str">
            <v>SSNN</v>
          </cell>
          <cell r="B2037" t="str">
            <v>Secondary Service Greater than 5kW w/o ID</v>
          </cell>
          <cell r="C2037">
            <v>30</v>
          </cell>
          <cell r="D2037">
            <v>25</v>
          </cell>
          <cell r="E2037" t="str">
            <v>R=A1D1</v>
          </cell>
          <cell r="F2037">
            <v>1</v>
          </cell>
          <cell r="G2037">
            <v>38533</v>
          </cell>
          <cell r="H2037">
            <v>240</v>
          </cell>
          <cell r="I2037">
            <v>3</v>
          </cell>
          <cell r="J2037">
            <v>33</v>
          </cell>
        </row>
        <row r="2038">
          <cell r="A2038" t="str">
            <v>SSNN</v>
          </cell>
          <cell r="B2038" t="str">
            <v>Secondary Service Greater than 5kW w/o ID</v>
          </cell>
          <cell r="C2038">
            <v>30</v>
          </cell>
          <cell r="D2038">
            <v>25</v>
          </cell>
          <cell r="E2038" t="str">
            <v>R=A1TL1</v>
          </cell>
          <cell r="F2038">
            <v>1</v>
          </cell>
          <cell r="G2038">
            <v>37993</v>
          </cell>
          <cell r="H2038">
            <v>999</v>
          </cell>
          <cell r="I2038">
            <v>3</v>
          </cell>
          <cell r="J2038">
            <v>7</v>
          </cell>
        </row>
        <row r="2039">
          <cell r="A2039" t="str">
            <v>SSNN</v>
          </cell>
          <cell r="B2039" t="str">
            <v>Secondary Service Greater than 5kW w/o ID</v>
          </cell>
          <cell r="C2039">
            <v>30</v>
          </cell>
          <cell r="D2039">
            <v>25</v>
          </cell>
          <cell r="E2039" t="str">
            <v>R=A1D1</v>
          </cell>
          <cell r="F2039">
            <v>1</v>
          </cell>
          <cell r="G2039">
            <v>38335</v>
          </cell>
          <cell r="H2039">
            <v>240</v>
          </cell>
          <cell r="I2039">
            <v>3</v>
          </cell>
          <cell r="J2039">
            <v>10</v>
          </cell>
        </row>
        <row r="2040">
          <cell r="A2040" t="str">
            <v>SMNN</v>
          </cell>
          <cell r="B2040" t="str">
            <v>Secondary Service Greater than 5kW w/o ID</v>
          </cell>
          <cell r="C2040">
            <v>30</v>
          </cell>
          <cell r="D2040">
            <v>25</v>
          </cell>
          <cell r="E2040" t="str">
            <v>R=A1D1</v>
          </cell>
          <cell r="F2040">
            <v>1</v>
          </cell>
          <cell r="G2040">
            <v>38257</v>
          </cell>
          <cell r="H2040">
            <v>240</v>
          </cell>
          <cell r="I2040">
            <v>3</v>
          </cell>
          <cell r="J2040">
            <v>2</v>
          </cell>
        </row>
        <row r="2041">
          <cell r="A2041" t="str">
            <v>SSNN</v>
          </cell>
          <cell r="B2041" t="str">
            <v>Secondary Service Greater than 5kW w/o ID</v>
          </cell>
          <cell r="C2041">
            <v>30</v>
          </cell>
          <cell r="D2041">
            <v>25</v>
          </cell>
          <cell r="E2041" t="str">
            <v>R=A1TL</v>
          </cell>
          <cell r="F2041">
            <v>1</v>
          </cell>
          <cell r="G2041">
            <v>36558</v>
          </cell>
          <cell r="H2041">
            <v>999</v>
          </cell>
          <cell r="I2041">
            <v>3</v>
          </cell>
          <cell r="J2041">
            <v>1</v>
          </cell>
        </row>
        <row r="2042">
          <cell r="A2042" t="str">
            <v>SSNN</v>
          </cell>
          <cell r="B2042" t="str">
            <v>Secondary Service Greater than 5kW w/o ID</v>
          </cell>
          <cell r="C2042">
            <v>30</v>
          </cell>
          <cell r="D2042">
            <v>25</v>
          </cell>
          <cell r="E2042" t="str">
            <v>R=A1D1</v>
          </cell>
          <cell r="F2042">
            <v>1</v>
          </cell>
          <cell r="G2042">
            <v>36567</v>
          </cell>
          <cell r="H2042">
            <v>240</v>
          </cell>
          <cell r="I2042">
            <v>3</v>
          </cell>
          <cell r="J2042">
            <v>18</v>
          </cell>
        </row>
        <row r="2043">
          <cell r="A2043" t="str">
            <v>SSNN</v>
          </cell>
          <cell r="B2043" t="str">
            <v>Secondary Service Greater than 5kW w/o ID</v>
          </cell>
          <cell r="C2043">
            <v>30</v>
          </cell>
          <cell r="D2043">
            <v>25</v>
          </cell>
          <cell r="E2043" t="str">
            <v>R=A1D1</v>
          </cell>
          <cell r="F2043">
            <v>1</v>
          </cell>
          <cell r="G2043">
            <v>36649</v>
          </cell>
          <cell r="H2043">
            <v>240</v>
          </cell>
          <cell r="I2043">
            <v>3</v>
          </cell>
          <cell r="J2043">
            <v>34</v>
          </cell>
        </row>
        <row r="2044">
          <cell r="A2044" t="str">
            <v>SSGN</v>
          </cell>
          <cell r="B2044" t="str">
            <v>Secondary Service Greater than 5kW w/o ID</v>
          </cell>
          <cell r="C2044">
            <v>30</v>
          </cell>
          <cell r="D2044">
            <v>25</v>
          </cell>
          <cell r="E2044" t="str">
            <v>R=A1D1</v>
          </cell>
          <cell r="F2044">
            <v>1</v>
          </cell>
          <cell r="G2044">
            <v>36572</v>
          </cell>
          <cell r="H2044">
            <v>240</v>
          </cell>
          <cell r="I2044">
            <v>3</v>
          </cell>
          <cell r="J2044">
            <v>1</v>
          </cell>
        </row>
        <row r="2045">
          <cell r="A2045" t="str">
            <v>SSNN</v>
          </cell>
          <cell r="B2045" t="str">
            <v>Secondary Service Greater than 5kW w/o ID</v>
          </cell>
          <cell r="C2045">
            <v>30</v>
          </cell>
          <cell r="D2045">
            <v>25</v>
          </cell>
          <cell r="E2045" t="str">
            <v>R=A1D1</v>
          </cell>
          <cell r="F2045">
            <v>1</v>
          </cell>
          <cell r="G2045">
            <v>37047</v>
          </cell>
          <cell r="H2045">
            <v>999</v>
          </cell>
          <cell r="I2045">
            <v>3</v>
          </cell>
          <cell r="J2045">
            <v>3</v>
          </cell>
        </row>
        <row r="2046">
          <cell r="A2046" t="str">
            <v>SSGN</v>
          </cell>
          <cell r="B2046" t="str">
            <v>Secondary Service Greater than 5kW w/o ID</v>
          </cell>
          <cell r="C2046">
            <v>30</v>
          </cell>
          <cell r="D2046">
            <v>25</v>
          </cell>
          <cell r="E2046" t="str">
            <v>R=A1D1</v>
          </cell>
          <cell r="F2046">
            <v>1</v>
          </cell>
          <cell r="G2046">
            <v>37210</v>
          </cell>
          <cell r="H2046">
            <v>240</v>
          </cell>
          <cell r="I2046">
            <v>3</v>
          </cell>
          <cell r="J2046">
            <v>4</v>
          </cell>
        </row>
        <row r="2047">
          <cell r="A2047" t="str">
            <v>SSGN</v>
          </cell>
          <cell r="B2047" t="str">
            <v>Secondary Service Greater than 5kW w/o ID</v>
          </cell>
          <cell r="C2047">
            <v>30</v>
          </cell>
          <cell r="D2047">
            <v>25</v>
          </cell>
          <cell r="E2047" t="str">
            <v>R=A1D1</v>
          </cell>
          <cell r="F2047">
            <v>1</v>
          </cell>
          <cell r="G2047">
            <v>37411</v>
          </cell>
          <cell r="H2047">
            <v>999</v>
          </cell>
          <cell r="I2047">
            <v>3</v>
          </cell>
          <cell r="J2047">
            <v>2</v>
          </cell>
        </row>
        <row r="2048">
          <cell r="A2048" t="str">
            <v>SSGN</v>
          </cell>
          <cell r="B2048" t="str">
            <v>Secondary Service Greater than 5kW w/o ID</v>
          </cell>
          <cell r="C2048">
            <v>30</v>
          </cell>
          <cell r="D2048">
            <v>25</v>
          </cell>
          <cell r="E2048" t="str">
            <v>R=A1D1</v>
          </cell>
          <cell r="F2048">
            <v>1</v>
          </cell>
          <cell r="G2048">
            <v>37431</v>
          </cell>
          <cell r="H2048">
            <v>999</v>
          </cell>
          <cell r="I2048">
            <v>3</v>
          </cell>
          <cell r="J2048">
            <v>8</v>
          </cell>
        </row>
        <row r="2049">
          <cell r="A2049" t="str">
            <v>SSNN</v>
          </cell>
          <cell r="B2049" t="str">
            <v>Secondary Service Greater than 5kW w/o ID</v>
          </cell>
          <cell r="C2049">
            <v>30</v>
          </cell>
          <cell r="D2049">
            <v>25</v>
          </cell>
          <cell r="E2049" t="str">
            <v>R=A1D1</v>
          </cell>
          <cell r="F2049">
            <v>1</v>
          </cell>
          <cell r="G2049">
            <v>38727</v>
          </cell>
          <cell r="H2049">
            <v>240</v>
          </cell>
          <cell r="I2049">
            <v>3</v>
          </cell>
          <cell r="J2049">
            <v>11</v>
          </cell>
        </row>
        <row r="2050">
          <cell r="A2050" t="str">
            <v>SSGN</v>
          </cell>
          <cell r="B2050" t="str">
            <v>Secondary Service Greater than 5kW w/o ID</v>
          </cell>
          <cell r="C2050">
            <v>30</v>
          </cell>
          <cell r="D2050">
            <v>25</v>
          </cell>
          <cell r="E2050" t="str">
            <v>R=A1D1</v>
          </cell>
          <cell r="F2050">
            <v>1</v>
          </cell>
          <cell r="G2050">
            <v>38833</v>
          </cell>
          <cell r="H2050">
            <v>999</v>
          </cell>
          <cell r="I2050">
            <v>3</v>
          </cell>
          <cell r="J2050">
            <v>1</v>
          </cell>
        </row>
        <row r="2051">
          <cell r="A2051" t="str">
            <v>SSGN</v>
          </cell>
          <cell r="B2051" t="str">
            <v>Secondary Service Greater than 5kW w/o ID</v>
          </cell>
          <cell r="C2051">
            <v>30</v>
          </cell>
          <cell r="D2051">
            <v>25</v>
          </cell>
          <cell r="E2051" t="str">
            <v>R=A1D1</v>
          </cell>
          <cell r="F2051">
            <v>1</v>
          </cell>
          <cell r="G2051">
            <v>38838</v>
          </cell>
          <cell r="H2051">
            <v>999</v>
          </cell>
          <cell r="I2051">
            <v>3</v>
          </cell>
          <cell r="J2051">
            <v>4</v>
          </cell>
        </row>
        <row r="2052">
          <cell r="A2052" t="str">
            <v>SSGN</v>
          </cell>
          <cell r="B2052" t="str">
            <v>Secondary Service Greater than 5kW w/o ID</v>
          </cell>
          <cell r="C2052">
            <v>30</v>
          </cell>
          <cell r="D2052">
            <v>25</v>
          </cell>
          <cell r="E2052" t="str">
            <v>R=A1D1</v>
          </cell>
          <cell r="F2052">
            <v>1</v>
          </cell>
          <cell r="G2052">
            <v>38892</v>
          </cell>
          <cell r="H2052">
            <v>240</v>
          </cell>
          <cell r="I2052">
            <v>3</v>
          </cell>
          <cell r="J2052">
            <v>9</v>
          </cell>
        </row>
        <row r="2053">
          <cell r="A2053" t="str">
            <v>SSNN</v>
          </cell>
          <cell r="B2053" t="str">
            <v>Secondary Service Greater than 5kW w/o ID</v>
          </cell>
          <cell r="C2053">
            <v>30</v>
          </cell>
          <cell r="D2053">
            <v>25</v>
          </cell>
          <cell r="E2053" t="str">
            <v>R=A1D1</v>
          </cell>
          <cell r="F2053">
            <v>1</v>
          </cell>
          <cell r="G2053">
            <v>39000</v>
          </cell>
          <cell r="H2053">
            <v>999</v>
          </cell>
          <cell r="I2053">
            <v>3</v>
          </cell>
          <cell r="J2053">
            <v>8</v>
          </cell>
        </row>
        <row r="2054">
          <cell r="A2054" t="str">
            <v>SSNN</v>
          </cell>
          <cell r="B2054" t="str">
            <v>Secondary Service Greater than 5kW w/o ID</v>
          </cell>
          <cell r="C2054">
            <v>30</v>
          </cell>
          <cell r="D2054">
            <v>25</v>
          </cell>
          <cell r="E2054" t="str">
            <v>R=A1D1</v>
          </cell>
          <cell r="F2054">
            <v>1</v>
          </cell>
          <cell r="G2054">
            <v>39100</v>
          </cell>
          <cell r="H2054">
            <v>999</v>
          </cell>
          <cell r="I2054">
            <v>3</v>
          </cell>
          <cell r="J2054">
            <v>6</v>
          </cell>
        </row>
        <row r="2055">
          <cell r="A2055" t="str">
            <v>SSNN</v>
          </cell>
          <cell r="B2055" t="str">
            <v>Secondary Service Greater than 5kW w/o ID</v>
          </cell>
          <cell r="C2055">
            <v>30</v>
          </cell>
          <cell r="D2055">
            <v>25</v>
          </cell>
          <cell r="E2055" t="str">
            <v>R=A1D1</v>
          </cell>
          <cell r="F2055">
            <v>1</v>
          </cell>
          <cell r="G2055">
            <v>39296</v>
          </cell>
          <cell r="H2055">
            <v>240</v>
          </cell>
          <cell r="I2055">
            <v>3</v>
          </cell>
          <cell r="J2055">
            <v>16</v>
          </cell>
        </row>
        <row r="2056">
          <cell r="A2056" t="str">
            <v>SSNN</v>
          </cell>
          <cell r="B2056" t="str">
            <v>Secondary Service Greater than 5kW w/o ID</v>
          </cell>
          <cell r="C2056">
            <v>30</v>
          </cell>
          <cell r="D2056">
            <v>25</v>
          </cell>
          <cell r="E2056" t="str">
            <v>R=A1D1</v>
          </cell>
          <cell r="F2056">
            <v>1</v>
          </cell>
          <cell r="G2056">
            <v>39342</v>
          </cell>
          <cell r="H2056">
            <v>240</v>
          </cell>
          <cell r="I2056">
            <v>3</v>
          </cell>
          <cell r="J2056">
            <v>37</v>
          </cell>
        </row>
        <row r="2057">
          <cell r="A2057" t="str">
            <v>SSNN</v>
          </cell>
          <cell r="B2057" t="str">
            <v>Secondary Service Greater than 5kW w/o ID</v>
          </cell>
          <cell r="C2057">
            <v>30</v>
          </cell>
          <cell r="D2057">
            <v>25</v>
          </cell>
          <cell r="E2057" t="str">
            <v>R=A1D1</v>
          </cell>
          <cell r="F2057">
            <v>1</v>
          </cell>
          <cell r="G2057">
            <v>39350</v>
          </cell>
          <cell r="H2057">
            <v>999</v>
          </cell>
          <cell r="I2057">
            <v>3</v>
          </cell>
          <cell r="J2057">
            <v>9</v>
          </cell>
        </row>
        <row r="2058">
          <cell r="A2058" t="str">
            <v>SSNN</v>
          </cell>
          <cell r="B2058" t="str">
            <v>Secondary Service Greater than 5kW w/o ID</v>
          </cell>
          <cell r="C2058">
            <v>30</v>
          </cell>
          <cell r="D2058">
            <v>35</v>
          </cell>
          <cell r="E2058" t="str">
            <v>R=A3RL1</v>
          </cell>
          <cell r="F2058">
            <v>1</v>
          </cell>
          <cell r="G2058">
            <v>39410</v>
          </cell>
          <cell r="H2058">
            <v>999</v>
          </cell>
          <cell r="I2058">
            <v>3</v>
          </cell>
          <cell r="J2058">
            <v>1</v>
          </cell>
        </row>
        <row r="2059">
          <cell r="A2059" t="str">
            <v>SSNN</v>
          </cell>
          <cell r="B2059" t="str">
            <v>Secondary Service Greater than 5kW w/o ID</v>
          </cell>
          <cell r="C2059">
            <v>30</v>
          </cell>
          <cell r="D2059">
            <v>25</v>
          </cell>
          <cell r="E2059" t="str">
            <v>R=A1D1</v>
          </cell>
          <cell r="F2059">
            <v>1</v>
          </cell>
          <cell r="G2059">
            <v>39431</v>
          </cell>
          <cell r="H2059">
            <v>240</v>
          </cell>
          <cell r="I2059">
            <v>3</v>
          </cell>
          <cell r="J2059">
            <v>8</v>
          </cell>
        </row>
        <row r="2060">
          <cell r="A2060" t="str">
            <v>SSNN</v>
          </cell>
          <cell r="B2060" t="str">
            <v>Secondary Service Greater than 5kW w/o ID</v>
          </cell>
          <cell r="C2060">
            <v>30</v>
          </cell>
          <cell r="D2060">
            <v>25</v>
          </cell>
          <cell r="E2060" t="str">
            <v>R=A1D1</v>
          </cell>
          <cell r="F2060">
            <v>1</v>
          </cell>
          <cell r="G2060">
            <v>39373</v>
          </cell>
          <cell r="H2060">
            <v>240</v>
          </cell>
          <cell r="I2060">
            <v>3</v>
          </cell>
          <cell r="J2060">
            <v>9</v>
          </cell>
        </row>
        <row r="2061">
          <cell r="A2061" t="str">
            <v>SSGN</v>
          </cell>
          <cell r="B2061" t="str">
            <v>Secondary Service Greater than 5kW w/o ID</v>
          </cell>
          <cell r="C2061">
            <v>30</v>
          </cell>
          <cell r="D2061">
            <v>25</v>
          </cell>
          <cell r="E2061" t="str">
            <v>R=A1D1</v>
          </cell>
          <cell r="F2061">
            <v>1</v>
          </cell>
          <cell r="G2061">
            <v>39373</v>
          </cell>
          <cell r="H2061">
            <v>240</v>
          </cell>
          <cell r="I2061">
            <v>3</v>
          </cell>
          <cell r="J2061">
            <v>4</v>
          </cell>
        </row>
        <row r="2062">
          <cell r="A2062" t="str">
            <v>SSGN</v>
          </cell>
          <cell r="B2062" t="str">
            <v>Secondary Service Greater than 5kW w/o ID</v>
          </cell>
          <cell r="C2062">
            <v>30</v>
          </cell>
          <cell r="D2062">
            <v>25</v>
          </cell>
          <cell r="E2062" t="str">
            <v>R=A1D1</v>
          </cell>
          <cell r="F2062">
            <v>1</v>
          </cell>
          <cell r="G2062">
            <v>39484</v>
          </cell>
          <cell r="H2062">
            <v>999</v>
          </cell>
          <cell r="I2062">
            <v>3</v>
          </cell>
          <cell r="J2062">
            <v>8</v>
          </cell>
        </row>
        <row r="2063">
          <cell r="A2063" t="str">
            <v>SSGN</v>
          </cell>
          <cell r="B2063" t="str">
            <v>Secondary Service Greater than 5kW w/o ID</v>
          </cell>
          <cell r="C2063">
            <v>30</v>
          </cell>
          <cell r="D2063">
            <v>25</v>
          </cell>
          <cell r="E2063" t="str">
            <v>R=A1D1</v>
          </cell>
          <cell r="F2063">
            <v>1</v>
          </cell>
          <cell r="G2063">
            <v>39664</v>
          </cell>
          <cell r="H2063">
            <v>240</v>
          </cell>
          <cell r="I2063">
            <v>3</v>
          </cell>
          <cell r="J2063">
            <v>1</v>
          </cell>
        </row>
        <row r="2064">
          <cell r="A2064" t="str">
            <v>SSGN</v>
          </cell>
          <cell r="B2064" t="str">
            <v>Secondary Service Greater than 5kW w/o ID</v>
          </cell>
          <cell r="C2064">
            <v>30</v>
          </cell>
          <cell r="D2064">
            <v>25</v>
          </cell>
          <cell r="E2064" t="str">
            <v>R=A1D1</v>
          </cell>
          <cell r="F2064">
            <v>1</v>
          </cell>
          <cell r="G2064">
            <v>39736</v>
          </cell>
          <cell r="H2064">
            <v>240</v>
          </cell>
          <cell r="I2064">
            <v>3</v>
          </cell>
          <cell r="J2064">
            <v>89</v>
          </cell>
        </row>
        <row r="2065">
          <cell r="A2065" t="str">
            <v>SSNN</v>
          </cell>
          <cell r="B2065" t="str">
            <v>Secondary Service Greater than 5kW w/o ID</v>
          </cell>
          <cell r="C2065">
            <v>30</v>
          </cell>
          <cell r="D2065">
            <v>25</v>
          </cell>
          <cell r="E2065" t="str">
            <v>R=A1D1</v>
          </cell>
          <cell r="F2065">
            <v>1</v>
          </cell>
          <cell r="G2065">
            <v>39765</v>
          </cell>
          <cell r="H2065">
            <v>999</v>
          </cell>
          <cell r="I2065">
            <v>3</v>
          </cell>
          <cell r="J2065">
            <v>22</v>
          </cell>
        </row>
        <row r="2066">
          <cell r="A2066" t="str">
            <v>SSNN</v>
          </cell>
          <cell r="B2066" t="str">
            <v>Secondary Service Greater than 5kW w/o ID</v>
          </cell>
          <cell r="C2066">
            <v>30</v>
          </cell>
          <cell r="D2066">
            <v>25</v>
          </cell>
          <cell r="E2066" t="str">
            <v>S=I210+CE</v>
          </cell>
          <cell r="F2066">
            <v>1</v>
          </cell>
          <cell r="G2066">
            <v>39934</v>
          </cell>
          <cell r="H2066">
            <v>240</v>
          </cell>
          <cell r="I2066">
            <v>3</v>
          </cell>
          <cell r="J2066">
            <v>1</v>
          </cell>
        </row>
        <row r="2067">
          <cell r="A2067" t="str">
            <v>SSGN</v>
          </cell>
          <cell r="B2067" t="str">
            <v>Secondary Service Greater than 5kW w/o ID</v>
          </cell>
          <cell r="C2067">
            <v>30</v>
          </cell>
          <cell r="D2067">
            <v>25</v>
          </cell>
          <cell r="E2067" t="str">
            <v>R=A1D1</v>
          </cell>
          <cell r="F2067">
            <v>1</v>
          </cell>
          <cell r="G2067">
            <v>39863</v>
          </cell>
          <cell r="H2067">
            <v>240</v>
          </cell>
          <cell r="I2067">
            <v>3</v>
          </cell>
          <cell r="J2067">
            <v>5</v>
          </cell>
        </row>
        <row r="2068">
          <cell r="A2068" t="str">
            <v>SSNN</v>
          </cell>
          <cell r="B2068" t="str">
            <v>Secondary Service Greater than 5kW w/o ID</v>
          </cell>
          <cell r="C2068">
            <v>30</v>
          </cell>
          <cell r="D2068">
            <v>25</v>
          </cell>
          <cell r="E2068" t="str">
            <v>S=I210+CE</v>
          </cell>
          <cell r="F2068">
            <v>1</v>
          </cell>
          <cell r="G2068">
            <v>40031</v>
          </cell>
          <cell r="H2068">
            <v>240</v>
          </cell>
          <cell r="I2068">
            <v>3</v>
          </cell>
          <cell r="J2068">
            <v>20</v>
          </cell>
        </row>
        <row r="2069">
          <cell r="A2069" t="str">
            <v>SSNN</v>
          </cell>
          <cell r="B2069" t="str">
            <v>Secondary Service Greater than 5kW w/o ID</v>
          </cell>
          <cell r="C2069">
            <v>30</v>
          </cell>
          <cell r="D2069">
            <v>25</v>
          </cell>
          <cell r="E2069" t="str">
            <v>R=A1D1</v>
          </cell>
          <cell r="F2069">
            <v>1</v>
          </cell>
          <cell r="G2069">
            <v>40052</v>
          </cell>
          <cell r="H2069">
            <v>999</v>
          </cell>
          <cell r="I2069">
            <v>3</v>
          </cell>
          <cell r="J2069">
            <v>23</v>
          </cell>
        </row>
        <row r="2070">
          <cell r="A2070" t="str">
            <v>SSNN</v>
          </cell>
          <cell r="B2070" t="str">
            <v>Secondary Service Greater than 5kW w/o ID</v>
          </cell>
          <cell r="C2070">
            <v>30</v>
          </cell>
          <cell r="D2070">
            <v>25</v>
          </cell>
          <cell r="E2070" t="str">
            <v>R=TMS2S</v>
          </cell>
          <cell r="F2070">
            <v>1</v>
          </cell>
          <cell r="H2070">
            <v>0</v>
          </cell>
          <cell r="I2070">
            <v>0</v>
          </cell>
          <cell r="J2070">
            <v>67</v>
          </cell>
        </row>
        <row r="2071">
          <cell r="A2071" t="str">
            <v>SSNN</v>
          </cell>
          <cell r="B2071" t="str">
            <v>Secondary Service Greater than 5kW w/o ID</v>
          </cell>
          <cell r="C2071">
            <v>30</v>
          </cell>
          <cell r="D2071">
            <v>25</v>
          </cell>
          <cell r="E2071" t="str">
            <v>R=D2SH</v>
          </cell>
          <cell r="F2071">
            <v>1</v>
          </cell>
          <cell r="H2071">
            <v>0</v>
          </cell>
          <cell r="I2071">
            <v>0</v>
          </cell>
          <cell r="J2071">
            <v>32</v>
          </cell>
        </row>
        <row r="2072">
          <cell r="A2072" t="str">
            <v>SSGN</v>
          </cell>
          <cell r="B2072" t="str">
            <v>Secondary Service Greater than 5kW w/o ID</v>
          </cell>
          <cell r="C2072">
            <v>30</v>
          </cell>
          <cell r="D2072">
            <v>25</v>
          </cell>
          <cell r="E2072" t="str">
            <v>R=KWS</v>
          </cell>
          <cell r="F2072">
            <v>1</v>
          </cell>
          <cell r="H2072">
            <v>0</v>
          </cell>
          <cell r="I2072">
            <v>0</v>
          </cell>
          <cell r="J2072">
            <v>14</v>
          </cell>
        </row>
        <row r="2073">
          <cell r="A2073" t="str">
            <v>SSNN</v>
          </cell>
          <cell r="B2073" t="str">
            <v>Secondary Service Greater than 5kW w/o ID</v>
          </cell>
          <cell r="C2073">
            <v>30</v>
          </cell>
          <cell r="D2073">
            <v>25</v>
          </cell>
          <cell r="E2073" t="str">
            <v>R=DXMS</v>
          </cell>
          <cell r="F2073">
            <v>1</v>
          </cell>
          <cell r="H2073">
            <v>240</v>
          </cell>
          <cell r="I2073">
            <v>3</v>
          </cell>
          <cell r="J2073">
            <v>1</v>
          </cell>
        </row>
        <row r="2074">
          <cell r="A2074" t="str">
            <v>SSNN</v>
          </cell>
          <cell r="B2074" t="str">
            <v>Secondary Service Greater than 5kW w/o ID</v>
          </cell>
          <cell r="C2074">
            <v>30</v>
          </cell>
          <cell r="D2074">
            <v>25</v>
          </cell>
          <cell r="E2074" t="str">
            <v>R=KWS</v>
          </cell>
          <cell r="F2074">
            <v>1</v>
          </cell>
          <cell r="H2074">
            <v>240</v>
          </cell>
          <cell r="I2074">
            <v>3</v>
          </cell>
          <cell r="J2074">
            <v>1</v>
          </cell>
        </row>
        <row r="2075">
          <cell r="A2075" t="str">
            <v>SSNN</v>
          </cell>
          <cell r="B2075" t="str">
            <v>Secondary Service Greater than 5kW w/o ID</v>
          </cell>
          <cell r="C2075">
            <v>30</v>
          </cell>
          <cell r="D2075">
            <v>25</v>
          </cell>
          <cell r="E2075" t="str">
            <v>R=TQS</v>
          </cell>
          <cell r="F2075">
            <v>1</v>
          </cell>
          <cell r="H2075">
            <v>0</v>
          </cell>
          <cell r="I2075">
            <v>0</v>
          </cell>
          <cell r="J2075">
            <v>3</v>
          </cell>
        </row>
        <row r="2076">
          <cell r="A2076" t="str">
            <v>SSNN</v>
          </cell>
          <cell r="B2076" t="str">
            <v>Secondary Service Greater than 5kW w/o ID</v>
          </cell>
          <cell r="C2076">
            <v>30</v>
          </cell>
          <cell r="D2076">
            <v>25</v>
          </cell>
          <cell r="E2076" t="str">
            <v>R=PMS2S</v>
          </cell>
          <cell r="F2076">
            <v>1</v>
          </cell>
          <cell r="H2076">
            <v>240</v>
          </cell>
          <cell r="I2076">
            <v>3</v>
          </cell>
          <cell r="J2076">
            <v>1</v>
          </cell>
        </row>
        <row r="2077">
          <cell r="A2077" t="str">
            <v>SSGN</v>
          </cell>
          <cell r="B2077" t="str">
            <v>Secondary Service Greater than 5kW w/o ID</v>
          </cell>
          <cell r="C2077">
            <v>30</v>
          </cell>
          <cell r="D2077">
            <v>25</v>
          </cell>
          <cell r="E2077" t="str">
            <v>R=PMS2S</v>
          </cell>
          <cell r="F2077">
            <v>1</v>
          </cell>
          <cell r="H2077">
            <v>0</v>
          </cell>
          <cell r="I2077">
            <v>0</v>
          </cell>
          <cell r="J2077">
            <v>1</v>
          </cell>
        </row>
        <row r="2078">
          <cell r="A2078" t="str">
            <v>SSMN</v>
          </cell>
          <cell r="B2078" t="str">
            <v>Secondary Service Greater than 5kW w/o ID</v>
          </cell>
          <cell r="C2078">
            <v>30</v>
          </cell>
          <cell r="D2078">
            <v>25</v>
          </cell>
          <cell r="E2078" t="str">
            <v>R=J5SD</v>
          </cell>
          <cell r="F2078">
            <v>1</v>
          </cell>
          <cell r="H2078">
            <v>240</v>
          </cell>
          <cell r="I2078">
            <v>3</v>
          </cell>
          <cell r="J2078">
            <v>1</v>
          </cell>
        </row>
        <row r="2079">
          <cell r="A2079" t="str">
            <v>SSGN</v>
          </cell>
          <cell r="B2079" t="str">
            <v>Secondary Service Greater than 5kW w/o ID</v>
          </cell>
          <cell r="C2079">
            <v>30</v>
          </cell>
          <cell r="D2079">
            <v>25</v>
          </cell>
          <cell r="E2079" t="str">
            <v>R=A1D1</v>
          </cell>
          <cell r="F2079">
            <v>1</v>
          </cell>
          <cell r="G2079">
            <v>38202</v>
          </cell>
          <cell r="H2079">
            <v>999</v>
          </cell>
          <cell r="I2079">
            <v>3</v>
          </cell>
          <cell r="J2079">
            <v>3</v>
          </cell>
        </row>
        <row r="2080">
          <cell r="A2080" t="str">
            <v>SSGN</v>
          </cell>
          <cell r="B2080" t="str">
            <v>Secondary Service Greater than 5kW w/o ID</v>
          </cell>
          <cell r="C2080">
            <v>30</v>
          </cell>
          <cell r="D2080">
            <v>25</v>
          </cell>
          <cell r="E2080" t="str">
            <v>R=A1D1</v>
          </cell>
          <cell r="F2080">
            <v>1</v>
          </cell>
          <cell r="G2080">
            <v>38161</v>
          </cell>
          <cell r="H2080">
            <v>240</v>
          </cell>
          <cell r="I2080">
            <v>3</v>
          </cell>
          <cell r="J2080">
            <v>15</v>
          </cell>
        </row>
        <row r="2081">
          <cell r="A2081" t="str">
            <v>SSGN</v>
          </cell>
          <cell r="B2081" t="str">
            <v>Secondary Service Greater than 5kW w/o ID</v>
          </cell>
          <cell r="C2081">
            <v>30</v>
          </cell>
          <cell r="D2081">
            <v>25</v>
          </cell>
          <cell r="E2081" t="str">
            <v>R=A1D1</v>
          </cell>
          <cell r="F2081">
            <v>1</v>
          </cell>
          <cell r="G2081">
            <v>38055</v>
          </cell>
          <cell r="H2081">
            <v>999</v>
          </cell>
          <cell r="I2081">
            <v>3</v>
          </cell>
          <cell r="J2081">
            <v>1</v>
          </cell>
        </row>
        <row r="2082">
          <cell r="A2082" t="str">
            <v>SSGN</v>
          </cell>
          <cell r="B2082" t="str">
            <v>Secondary Service Greater than 5kW w/o ID</v>
          </cell>
          <cell r="C2082">
            <v>30</v>
          </cell>
          <cell r="D2082">
            <v>20</v>
          </cell>
          <cell r="E2082" t="str">
            <v>R=AB1</v>
          </cell>
          <cell r="F2082">
            <v>1</v>
          </cell>
          <cell r="G2082">
            <v>38264</v>
          </cell>
          <cell r="H2082">
            <v>240</v>
          </cell>
          <cell r="I2082">
            <v>3</v>
          </cell>
          <cell r="J2082">
            <v>1</v>
          </cell>
        </row>
        <row r="2083">
          <cell r="A2083" t="str">
            <v>SSGN</v>
          </cell>
          <cell r="B2083" t="str">
            <v>Secondary Service Greater than 5kW w/o ID</v>
          </cell>
          <cell r="C2083">
            <v>30</v>
          </cell>
          <cell r="D2083">
            <v>25</v>
          </cell>
          <cell r="E2083" t="str">
            <v>R=A1D1</v>
          </cell>
          <cell r="F2083">
            <v>1</v>
          </cell>
          <cell r="G2083">
            <v>38104</v>
          </cell>
          <cell r="H2083">
            <v>240</v>
          </cell>
          <cell r="I2083">
            <v>3</v>
          </cell>
          <cell r="J2083">
            <v>4</v>
          </cell>
        </row>
        <row r="2084">
          <cell r="A2084" t="str">
            <v>SSGN</v>
          </cell>
          <cell r="B2084" t="str">
            <v>Secondary Service Greater than 5kW w/o ID</v>
          </cell>
          <cell r="C2084">
            <v>30</v>
          </cell>
          <cell r="D2084">
            <v>25</v>
          </cell>
          <cell r="E2084" t="str">
            <v>R=A1D1</v>
          </cell>
          <cell r="F2084">
            <v>1</v>
          </cell>
          <cell r="G2084">
            <v>38520</v>
          </cell>
          <cell r="H2084">
            <v>240</v>
          </cell>
          <cell r="I2084">
            <v>3</v>
          </cell>
          <cell r="J2084">
            <v>3</v>
          </cell>
        </row>
        <row r="2085">
          <cell r="A2085" t="str">
            <v>SSNN</v>
          </cell>
          <cell r="B2085" t="str">
            <v>Secondary Service Greater than 5kW w/o ID</v>
          </cell>
          <cell r="C2085">
            <v>30</v>
          </cell>
          <cell r="D2085">
            <v>25</v>
          </cell>
          <cell r="E2085" t="str">
            <v>R=TMS2S</v>
          </cell>
          <cell r="F2085">
            <v>1</v>
          </cell>
          <cell r="H2085">
            <v>240</v>
          </cell>
          <cell r="I2085">
            <v>3</v>
          </cell>
          <cell r="J2085">
            <v>1</v>
          </cell>
        </row>
        <row r="2086">
          <cell r="A2086" t="str">
            <v>SSGN</v>
          </cell>
          <cell r="B2086" t="str">
            <v>Secondary Service Greater than 5kW w/o ID</v>
          </cell>
          <cell r="C2086">
            <v>30</v>
          </cell>
          <cell r="D2086">
            <v>25</v>
          </cell>
          <cell r="E2086" t="str">
            <v>R=DXMS</v>
          </cell>
          <cell r="F2086">
            <v>1</v>
          </cell>
          <cell r="H2086">
            <v>240</v>
          </cell>
          <cell r="I2086">
            <v>3</v>
          </cell>
          <cell r="J2086">
            <v>1</v>
          </cell>
        </row>
        <row r="2087">
          <cell r="A2087" t="str">
            <v>SSGN</v>
          </cell>
          <cell r="B2087" t="str">
            <v>Secondary Service Greater than 5kW w/o ID</v>
          </cell>
          <cell r="C2087">
            <v>30</v>
          </cell>
          <cell r="D2087">
            <v>25</v>
          </cell>
          <cell r="E2087" t="str">
            <v>R=A1D1</v>
          </cell>
          <cell r="F2087">
            <v>1</v>
          </cell>
          <cell r="G2087">
            <v>37811</v>
          </cell>
          <cell r="H2087">
            <v>240</v>
          </cell>
          <cell r="I2087">
            <v>3</v>
          </cell>
          <cell r="J2087">
            <v>1</v>
          </cell>
        </row>
        <row r="2088">
          <cell r="A2088" t="str">
            <v>SSNN</v>
          </cell>
          <cell r="B2088" t="str">
            <v>Secondary Service Greater than 5kW w/o ID</v>
          </cell>
          <cell r="C2088">
            <v>30</v>
          </cell>
          <cell r="D2088">
            <v>25</v>
          </cell>
          <cell r="E2088" t="str">
            <v>R=D2SH</v>
          </cell>
          <cell r="F2088">
            <v>1</v>
          </cell>
          <cell r="H2088">
            <v>240</v>
          </cell>
          <cell r="I2088">
            <v>3</v>
          </cell>
          <cell r="J2088">
            <v>1</v>
          </cell>
        </row>
        <row r="2089">
          <cell r="A2089" t="str">
            <v>SSGN</v>
          </cell>
          <cell r="B2089" t="str">
            <v>Secondary Service Greater than 5kW w/o ID</v>
          </cell>
          <cell r="C2089">
            <v>30</v>
          </cell>
          <cell r="D2089">
            <v>25</v>
          </cell>
          <cell r="E2089" t="str">
            <v>R=A1D1</v>
          </cell>
          <cell r="F2089">
            <v>1</v>
          </cell>
          <cell r="G2089">
            <v>36404</v>
          </cell>
          <cell r="H2089">
            <v>240</v>
          </cell>
          <cell r="I2089">
            <v>3</v>
          </cell>
          <cell r="J2089">
            <v>4</v>
          </cell>
        </row>
        <row r="2090">
          <cell r="A2090" t="str">
            <v>SSNN</v>
          </cell>
          <cell r="B2090" t="str">
            <v>Secondary Service Greater than 5kW w/o ID</v>
          </cell>
          <cell r="C2090">
            <v>30</v>
          </cell>
          <cell r="D2090">
            <v>25</v>
          </cell>
          <cell r="E2090" t="str">
            <v>R=A1D1</v>
          </cell>
          <cell r="F2090">
            <v>1</v>
          </cell>
          <cell r="G2090">
            <v>35916</v>
          </cell>
          <cell r="H2090">
            <v>240</v>
          </cell>
          <cell r="I2090">
            <v>3</v>
          </cell>
          <cell r="J2090">
            <v>11</v>
          </cell>
        </row>
        <row r="2091">
          <cell r="A2091" t="str">
            <v>SSGN</v>
          </cell>
          <cell r="B2091" t="str">
            <v>Secondary Service Greater than 5kW w/o ID</v>
          </cell>
          <cell r="C2091">
            <v>30</v>
          </cell>
          <cell r="D2091">
            <v>25</v>
          </cell>
          <cell r="E2091" t="str">
            <v>R=A1D1</v>
          </cell>
          <cell r="F2091">
            <v>1</v>
          </cell>
          <cell r="G2091">
            <v>36404</v>
          </cell>
          <cell r="H2091">
            <v>240</v>
          </cell>
          <cell r="I2091">
            <v>3</v>
          </cell>
          <cell r="J2091">
            <v>2</v>
          </cell>
        </row>
        <row r="2092">
          <cell r="A2092" t="str">
            <v>SSNN</v>
          </cell>
          <cell r="B2092" t="str">
            <v>Secondary Service Greater than 5kW w/o ID</v>
          </cell>
          <cell r="C2092">
            <v>30</v>
          </cell>
          <cell r="D2092">
            <v>25</v>
          </cell>
          <cell r="E2092" t="str">
            <v>R=A1D1</v>
          </cell>
          <cell r="F2092">
            <v>1</v>
          </cell>
          <cell r="G2092">
            <v>35796</v>
          </cell>
          <cell r="H2092">
            <v>240</v>
          </cell>
          <cell r="I2092">
            <v>3</v>
          </cell>
          <cell r="J2092">
            <v>1</v>
          </cell>
        </row>
        <row r="2093">
          <cell r="A2093" t="str">
            <v>SSNN</v>
          </cell>
          <cell r="B2093" t="str">
            <v>Secondary Service Greater than 5kW w/o ID</v>
          </cell>
          <cell r="C2093">
            <v>30</v>
          </cell>
          <cell r="D2093">
            <v>25</v>
          </cell>
          <cell r="E2093" t="str">
            <v>R=TMS2S</v>
          </cell>
          <cell r="F2093">
            <v>1</v>
          </cell>
          <cell r="G2093">
            <v>35827</v>
          </cell>
          <cell r="H2093">
            <v>240</v>
          </cell>
          <cell r="I2093">
            <v>3</v>
          </cell>
          <cell r="J2093">
            <v>1</v>
          </cell>
        </row>
        <row r="2094">
          <cell r="A2094" t="str">
            <v>SSGN</v>
          </cell>
          <cell r="B2094" t="str">
            <v>Secondary Service Greater than 5kW w/o ID</v>
          </cell>
          <cell r="C2094">
            <v>30</v>
          </cell>
          <cell r="D2094">
            <v>25</v>
          </cell>
          <cell r="E2094" t="str">
            <v>R=A1D1</v>
          </cell>
          <cell r="F2094">
            <v>1</v>
          </cell>
          <cell r="G2094">
            <v>36405</v>
          </cell>
          <cell r="H2094">
            <v>240</v>
          </cell>
          <cell r="I2094">
            <v>3</v>
          </cell>
          <cell r="J2094">
            <v>2</v>
          </cell>
        </row>
        <row r="2095">
          <cell r="A2095" t="str">
            <v>SSGN</v>
          </cell>
          <cell r="B2095" t="str">
            <v>Secondary Service Greater than 5kW w/o ID</v>
          </cell>
          <cell r="C2095">
            <v>30</v>
          </cell>
          <cell r="D2095">
            <v>25</v>
          </cell>
          <cell r="E2095" t="str">
            <v>R=A1D1</v>
          </cell>
          <cell r="F2095">
            <v>1</v>
          </cell>
          <cell r="G2095">
            <v>36431</v>
          </cell>
          <cell r="H2095">
            <v>240</v>
          </cell>
          <cell r="I2095">
            <v>3</v>
          </cell>
          <cell r="J2095">
            <v>1</v>
          </cell>
        </row>
        <row r="2096">
          <cell r="A2096" t="str">
            <v>SSNN</v>
          </cell>
          <cell r="B2096" t="str">
            <v>Secondary Service Greater than 5kW w/o ID</v>
          </cell>
          <cell r="C2096">
            <v>30</v>
          </cell>
          <cell r="D2096">
            <v>25</v>
          </cell>
          <cell r="E2096" t="str">
            <v>R=A1D1</v>
          </cell>
          <cell r="F2096">
            <v>1</v>
          </cell>
          <cell r="G2096">
            <v>36537</v>
          </cell>
          <cell r="H2096">
            <v>240</v>
          </cell>
          <cell r="I2096">
            <v>3</v>
          </cell>
          <cell r="J2096">
            <v>1</v>
          </cell>
        </row>
        <row r="2097">
          <cell r="A2097" t="str">
            <v>SSNN</v>
          </cell>
          <cell r="B2097" t="str">
            <v>Secondary Service Greater than 5kW w/o ID</v>
          </cell>
          <cell r="C2097">
            <v>30</v>
          </cell>
          <cell r="D2097">
            <v>25</v>
          </cell>
          <cell r="E2097" t="str">
            <v>R=A1D1</v>
          </cell>
          <cell r="F2097">
            <v>1</v>
          </cell>
          <cell r="G2097">
            <v>36822</v>
          </cell>
          <cell r="H2097">
            <v>240</v>
          </cell>
          <cell r="I2097">
            <v>3</v>
          </cell>
          <cell r="J2097">
            <v>7</v>
          </cell>
        </row>
        <row r="2098">
          <cell r="A2098" t="str">
            <v>SSNN</v>
          </cell>
          <cell r="B2098" t="str">
            <v>Secondary Service Greater than 5kW w/o ID</v>
          </cell>
          <cell r="C2098">
            <v>30</v>
          </cell>
          <cell r="D2098">
            <v>25</v>
          </cell>
          <cell r="E2098" t="str">
            <v>R=A1D1</v>
          </cell>
          <cell r="F2098">
            <v>1</v>
          </cell>
          <cell r="G2098">
            <v>36851</v>
          </cell>
          <cell r="H2098">
            <v>240</v>
          </cell>
          <cell r="I2098">
            <v>3</v>
          </cell>
          <cell r="J2098">
            <v>7</v>
          </cell>
        </row>
        <row r="2099">
          <cell r="A2099" t="str">
            <v>SSNN</v>
          </cell>
          <cell r="B2099" t="str">
            <v>Secondary Service Greater than 5kW w/o ID</v>
          </cell>
          <cell r="C2099">
            <v>30</v>
          </cell>
          <cell r="D2099">
            <v>25</v>
          </cell>
          <cell r="E2099" t="str">
            <v>R=A1D1</v>
          </cell>
          <cell r="F2099">
            <v>1</v>
          </cell>
          <cell r="G2099">
            <v>36874</v>
          </cell>
          <cell r="H2099">
            <v>999</v>
          </cell>
          <cell r="I2099">
            <v>3</v>
          </cell>
          <cell r="J2099">
            <v>6</v>
          </cell>
        </row>
        <row r="2100">
          <cell r="A2100" t="str">
            <v>SSGN</v>
          </cell>
          <cell r="B2100" t="str">
            <v>Secondary Service Greater than 5kW w/o ID</v>
          </cell>
          <cell r="C2100">
            <v>30</v>
          </cell>
          <cell r="D2100">
            <v>25</v>
          </cell>
          <cell r="E2100" t="str">
            <v>R=A1D1</v>
          </cell>
          <cell r="F2100">
            <v>1</v>
          </cell>
          <cell r="G2100">
            <v>37012</v>
          </cell>
          <cell r="H2100">
            <v>240</v>
          </cell>
          <cell r="I2100">
            <v>3</v>
          </cell>
          <cell r="J2100">
            <v>1</v>
          </cell>
        </row>
        <row r="2101">
          <cell r="A2101" t="str">
            <v>SSNN</v>
          </cell>
          <cell r="B2101" t="str">
            <v>Secondary Service Greater than 5kW w/o ID</v>
          </cell>
          <cell r="C2101">
            <v>30</v>
          </cell>
          <cell r="D2101">
            <v>25</v>
          </cell>
          <cell r="E2101" t="str">
            <v>R=A1D1</v>
          </cell>
          <cell r="F2101">
            <v>1</v>
          </cell>
          <cell r="G2101">
            <v>37117</v>
          </cell>
          <cell r="H2101">
            <v>999</v>
          </cell>
          <cell r="I2101">
            <v>3</v>
          </cell>
          <cell r="J2101">
            <v>1</v>
          </cell>
        </row>
        <row r="2102">
          <cell r="A2102" t="str">
            <v>SSNN</v>
          </cell>
          <cell r="B2102" t="str">
            <v>Secondary Service Greater than 5kW w/o ID</v>
          </cell>
          <cell r="C2102">
            <v>30</v>
          </cell>
          <cell r="D2102">
            <v>25</v>
          </cell>
          <cell r="E2102" t="str">
            <v>R=A1D1</v>
          </cell>
          <cell r="F2102">
            <v>1</v>
          </cell>
          <cell r="G2102">
            <v>37411</v>
          </cell>
          <cell r="H2102">
            <v>999</v>
          </cell>
          <cell r="I2102">
            <v>3</v>
          </cell>
          <cell r="J2102">
            <v>7</v>
          </cell>
        </row>
        <row r="2103">
          <cell r="A2103" t="str">
            <v>SSNN</v>
          </cell>
          <cell r="B2103" t="str">
            <v>Secondary Service Greater than 5kW w/o ID</v>
          </cell>
          <cell r="C2103">
            <v>30</v>
          </cell>
          <cell r="D2103">
            <v>25</v>
          </cell>
          <cell r="E2103" t="str">
            <v>R=A1D1</v>
          </cell>
          <cell r="F2103">
            <v>1</v>
          </cell>
          <cell r="G2103">
            <v>38616</v>
          </cell>
          <cell r="H2103">
            <v>240</v>
          </cell>
          <cell r="I2103">
            <v>3</v>
          </cell>
          <cell r="J2103">
            <v>7</v>
          </cell>
        </row>
        <row r="2104">
          <cell r="A2104" t="str">
            <v>SSGN</v>
          </cell>
          <cell r="B2104" t="str">
            <v>Secondary Service Greater than 5kW w/o ID</v>
          </cell>
          <cell r="C2104">
            <v>30</v>
          </cell>
          <cell r="D2104">
            <v>25</v>
          </cell>
          <cell r="E2104" t="str">
            <v>R=A1D1</v>
          </cell>
          <cell r="F2104">
            <v>1</v>
          </cell>
          <cell r="G2104">
            <v>38700</v>
          </cell>
          <cell r="H2104">
            <v>999</v>
          </cell>
          <cell r="I2104">
            <v>3</v>
          </cell>
          <cell r="J2104">
            <v>11</v>
          </cell>
        </row>
        <row r="2105">
          <cell r="A2105" t="str">
            <v>SSGN</v>
          </cell>
          <cell r="B2105" t="str">
            <v>Secondary Service Greater than 5kW w/o ID</v>
          </cell>
          <cell r="C2105">
            <v>30</v>
          </cell>
          <cell r="D2105">
            <v>25</v>
          </cell>
          <cell r="E2105" t="str">
            <v>R=A1D1</v>
          </cell>
          <cell r="F2105">
            <v>1</v>
          </cell>
          <cell r="G2105">
            <v>39000</v>
          </cell>
          <cell r="H2105">
            <v>999</v>
          </cell>
          <cell r="I2105">
            <v>3</v>
          </cell>
          <cell r="J2105">
            <v>8</v>
          </cell>
        </row>
        <row r="2106">
          <cell r="A2106" t="str">
            <v>SSGN</v>
          </cell>
          <cell r="B2106" t="str">
            <v>Secondary Service Greater than 5kW w/o ID</v>
          </cell>
          <cell r="C2106">
            <v>30</v>
          </cell>
          <cell r="D2106">
            <v>25</v>
          </cell>
          <cell r="E2106" t="str">
            <v>R=A1D1</v>
          </cell>
          <cell r="F2106">
            <v>1</v>
          </cell>
          <cell r="G2106">
            <v>39296</v>
          </cell>
          <cell r="H2106">
            <v>240</v>
          </cell>
          <cell r="I2106">
            <v>3</v>
          </cell>
          <cell r="J2106">
            <v>4</v>
          </cell>
        </row>
        <row r="2107">
          <cell r="A2107" t="str">
            <v>SSGN</v>
          </cell>
          <cell r="B2107" t="str">
            <v>Secondary Service Greater than 5kW w/o ID</v>
          </cell>
          <cell r="C2107">
            <v>30</v>
          </cell>
          <cell r="D2107">
            <v>25</v>
          </cell>
          <cell r="E2107" t="str">
            <v>R=A1D1</v>
          </cell>
          <cell r="F2107">
            <v>1</v>
          </cell>
          <cell r="G2107">
            <v>39232</v>
          </cell>
          <cell r="H2107">
            <v>240</v>
          </cell>
          <cell r="I2107">
            <v>3</v>
          </cell>
          <cell r="J2107">
            <v>2</v>
          </cell>
        </row>
        <row r="2108">
          <cell r="A2108" t="str">
            <v>SSGN</v>
          </cell>
          <cell r="B2108" t="str">
            <v>Secondary Service Greater than 5kW w/o ID</v>
          </cell>
          <cell r="C2108">
            <v>30</v>
          </cell>
          <cell r="D2108">
            <v>25</v>
          </cell>
          <cell r="E2108" t="str">
            <v>R=A1D1</v>
          </cell>
          <cell r="F2108">
            <v>1</v>
          </cell>
          <cell r="G2108">
            <v>39657</v>
          </cell>
          <cell r="H2108">
            <v>240</v>
          </cell>
          <cell r="I2108">
            <v>3</v>
          </cell>
          <cell r="J2108">
            <v>3</v>
          </cell>
        </row>
        <row r="2109">
          <cell r="A2109" t="str">
            <v>SSNN</v>
          </cell>
          <cell r="B2109" t="str">
            <v>Secondary Service Greater than 5kW w/o ID</v>
          </cell>
          <cell r="C2109">
            <v>30</v>
          </cell>
          <cell r="D2109">
            <v>20</v>
          </cell>
          <cell r="E2109" t="str">
            <v>R=MX</v>
          </cell>
          <cell r="F2109">
            <v>1</v>
          </cell>
          <cell r="G2109">
            <v>39776</v>
          </cell>
          <cell r="H2109">
            <v>240</v>
          </cell>
          <cell r="I2109">
            <v>3</v>
          </cell>
          <cell r="J2109">
            <v>1</v>
          </cell>
        </row>
        <row r="2110">
          <cell r="A2110" t="str">
            <v>SSGN</v>
          </cell>
          <cell r="B2110" t="str">
            <v>Secondary Service Greater than 5kW w/o ID</v>
          </cell>
          <cell r="C2110">
            <v>30</v>
          </cell>
          <cell r="D2110">
            <v>20</v>
          </cell>
          <cell r="E2110" t="str">
            <v>R=MX</v>
          </cell>
          <cell r="F2110">
            <v>1</v>
          </cell>
          <cell r="G2110">
            <v>39734</v>
          </cell>
          <cell r="H2110">
            <v>240</v>
          </cell>
          <cell r="I2110">
            <v>3</v>
          </cell>
          <cell r="J2110">
            <v>4</v>
          </cell>
        </row>
        <row r="2111">
          <cell r="A2111" t="str">
            <v>SSGN</v>
          </cell>
          <cell r="B2111" t="str">
            <v>Secondary Service Greater than 5kW w/o ID</v>
          </cell>
          <cell r="C2111">
            <v>30</v>
          </cell>
          <cell r="D2111">
            <v>25</v>
          </cell>
          <cell r="E2111" t="str">
            <v>S=I210+CE</v>
          </cell>
          <cell r="F2111">
            <v>1</v>
          </cell>
          <cell r="G2111">
            <v>39976</v>
          </cell>
          <cell r="H2111">
            <v>240</v>
          </cell>
          <cell r="I2111">
            <v>3</v>
          </cell>
          <cell r="J2111">
            <v>5</v>
          </cell>
        </row>
        <row r="2112">
          <cell r="A2112" t="str">
            <v>SSNN</v>
          </cell>
          <cell r="B2112" t="str">
            <v>Secondary Service Greater than 5kW w/o ID</v>
          </cell>
          <cell r="C2112">
            <v>30</v>
          </cell>
          <cell r="D2112">
            <v>25</v>
          </cell>
          <cell r="E2112" t="str">
            <v>R=A1D1</v>
          </cell>
          <cell r="F2112">
            <v>1</v>
          </cell>
          <cell r="H2112">
            <v>240</v>
          </cell>
          <cell r="I2112">
            <v>3</v>
          </cell>
          <cell r="J2112">
            <v>306</v>
          </cell>
        </row>
        <row r="2113">
          <cell r="A2113" t="str">
            <v>SSGN</v>
          </cell>
          <cell r="B2113" t="str">
            <v>Secondary Service Greater than 5kW w/o ID</v>
          </cell>
          <cell r="C2113">
            <v>30</v>
          </cell>
          <cell r="D2113">
            <v>25</v>
          </cell>
          <cell r="E2113" t="str">
            <v>R=A1D1</v>
          </cell>
          <cell r="F2113">
            <v>1</v>
          </cell>
          <cell r="G2113">
            <v>38272</v>
          </cell>
          <cell r="H2113">
            <v>999</v>
          </cell>
          <cell r="I2113">
            <v>3</v>
          </cell>
          <cell r="J2113">
            <v>8</v>
          </cell>
        </row>
        <row r="2114">
          <cell r="A2114" t="str">
            <v>SSGN</v>
          </cell>
          <cell r="B2114" t="str">
            <v>Secondary Service Greater than 5kW w/o ID</v>
          </cell>
          <cell r="C2114">
            <v>30</v>
          </cell>
          <cell r="D2114">
            <v>25</v>
          </cell>
          <cell r="E2114" t="str">
            <v>R=A1D1</v>
          </cell>
          <cell r="F2114">
            <v>1</v>
          </cell>
          <cell r="G2114">
            <v>38533</v>
          </cell>
          <cell r="H2114">
            <v>240</v>
          </cell>
          <cell r="I2114">
            <v>3</v>
          </cell>
          <cell r="J2114">
            <v>1</v>
          </cell>
        </row>
        <row r="2115">
          <cell r="A2115" t="str">
            <v>SSGN</v>
          </cell>
          <cell r="B2115" t="str">
            <v>Secondary Service Greater than 5kW w/o ID</v>
          </cell>
          <cell r="C2115">
            <v>30</v>
          </cell>
          <cell r="D2115">
            <v>25</v>
          </cell>
          <cell r="E2115" t="str">
            <v>R=A1D1</v>
          </cell>
          <cell r="F2115">
            <v>1</v>
          </cell>
          <cell r="G2115">
            <v>38257</v>
          </cell>
          <cell r="H2115">
            <v>999</v>
          </cell>
          <cell r="I2115">
            <v>3</v>
          </cell>
          <cell r="J2115">
            <v>3</v>
          </cell>
        </row>
        <row r="2116">
          <cell r="A2116" t="str">
            <v>SSGN</v>
          </cell>
          <cell r="B2116" t="str">
            <v>Secondary Service Greater than 5kW w/o ID</v>
          </cell>
          <cell r="C2116">
            <v>30</v>
          </cell>
          <cell r="D2116">
            <v>25</v>
          </cell>
          <cell r="E2116" t="str">
            <v>R=A1D1</v>
          </cell>
          <cell r="F2116">
            <v>1</v>
          </cell>
          <cell r="G2116">
            <v>38001</v>
          </cell>
          <cell r="H2116">
            <v>999</v>
          </cell>
          <cell r="I2116">
            <v>3</v>
          </cell>
          <cell r="J2116">
            <v>1</v>
          </cell>
        </row>
        <row r="2117">
          <cell r="A2117" t="str">
            <v>SSGN</v>
          </cell>
          <cell r="B2117" t="str">
            <v>Secondary Service Greater than 5kW w/o ID</v>
          </cell>
          <cell r="C2117">
            <v>30</v>
          </cell>
          <cell r="D2117">
            <v>25</v>
          </cell>
          <cell r="E2117" t="str">
            <v>R=A1D1</v>
          </cell>
          <cell r="F2117">
            <v>1</v>
          </cell>
          <cell r="G2117">
            <v>38084</v>
          </cell>
          <cell r="H2117">
            <v>999</v>
          </cell>
          <cell r="I2117">
            <v>3</v>
          </cell>
          <cell r="J2117">
            <v>3</v>
          </cell>
        </row>
        <row r="2118">
          <cell r="A2118" t="str">
            <v>SSNN</v>
          </cell>
          <cell r="B2118" t="str">
            <v>Secondary Service Greater than 5kW w/o ID</v>
          </cell>
          <cell r="C2118">
            <v>30</v>
          </cell>
          <cell r="D2118">
            <v>25</v>
          </cell>
          <cell r="E2118" t="str">
            <v>R=A1D1</v>
          </cell>
          <cell r="F2118">
            <v>1</v>
          </cell>
          <cell r="G2118">
            <v>38093</v>
          </cell>
          <cell r="H2118">
            <v>240</v>
          </cell>
          <cell r="I2118">
            <v>3</v>
          </cell>
          <cell r="J2118">
            <v>1</v>
          </cell>
        </row>
        <row r="2119">
          <cell r="A2119" t="str">
            <v>SSNN</v>
          </cell>
          <cell r="B2119" t="str">
            <v>Secondary Service Greater than 5kW w/o ID</v>
          </cell>
          <cell r="C2119">
            <v>30</v>
          </cell>
          <cell r="D2119">
            <v>25</v>
          </cell>
          <cell r="E2119" t="str">
            <v>R=A1D1</v>
          </cell>
          <cell r="F2119">
            <v>1</v>
          </cell>
          <cell r="G2119">
            <v>38364</v>
          </cell>
          <cell r="H2119">
            <v>240</v>
          </cell>
          <cell r="I2119">
            <v>3</v>
          </cell>
          <cell r="J2119">
            <v>4</v>
          </cell>
        </row>
        <row r="2120">
          <cell r="A2120" t="str">
            <v>SSAN</v>
          </cell>
          <cell r="B2120" t="str">
            <v>Secondary Service Greater than 5kW w/o ID</v>
          </cell>
          <cell r="C2120">
            <v>30</v>
          </cell>
          <cell r="D2120">
            <v>25</v>
          </cell>
          <cell r="E2120" t="str">
            <v>R=A1D1</v>
          </cell>
          <cell r="F2120">
            <v>1</v>
          </cell>
          <cell r="H2120">
            <v>240</v>
          </cell>
          <cell r="I2120">
            <v>3</v>
          </cell>
          <cell r="J2120">
            <v>1</v>
          </cell>
        </row>
        <row r="2121">
          <cell r="A2121" t="str">
            <v>SSNN</v>
          </cell>
          <cell r="B2121" t="str">
            <v>Secondary Service Greater than 5kW w/o ID</v>
          </cell>
          <cell r="C2121">
            <v>30</v>
          </cell>
          <cell r="D2121">
            <v>25</v>
          </cell>
          <cell r="E2121" t="str">
            <v>R=TMS2S</v>
          </cell>
          <cell r="F2121">
            <v>1</v>
          </cell>
          <cell r="H2121">
            <v>240</v>
          </cell>
          <cell r="I2121">
            <v>3</v>
          </cell>
          <cell r="J2121">
            <v>1</v>
          </cell>
        </row>
        <row r="2122">
          <cell r="A2122" t="str">
            <v>SSPN</v>
          </cell>
          <cell r="B2122" t="str">
            <v>Secondary Service Greater than 5kW w/o ID</v>
          </cell>
          <cell r="C2122">
            <v>30</v>
          </cell>
          <cell r="D2122">
            <v>25</v>
          </cell>
          <cell r="E2122" t="str">
            <v>R=A1D1</v>
          </cell>
          <cell r="F2122">
            <v>1</v>
          </cell>
          <cell r="H2122">
            <v>240</v>
          </cell>
          <cell r="I2122">
            <v>3</v>
          </cell>
          <cell r="J2122">
            <v>1</v>
          </cell>
        </row>
        <row r="2123">
          <cell r="A2123" t="str">
            <v>SSGN</v>
          </cell>
          <cell r="B2123" t="str">
            <v>Secondary Service Greater than 5kW w/o ID</v>
          </cell>
          <cell r="C2123">
            <v>30</v>
          </cell>
          <cell r="D2123">
            <v>25</v>
          </cell>
          <cell r="E2123" t="str">
            <v>R=A1D1</v>
          </cell>
          <cell r="F2123">
            <v>1</v>
          </cell>
          <cell r="G2123">
            <v>35431</v>
          </cell>
          <cell r="H2123">
            <v>240</v>
          </cell>
          <cell r="I2123">
            <v>3</v>
          </cell>
          <cell r="J2123">
            <v>4</v>
          </cell>
        </row>
        <row r="2124">
          <cell r="A2124" t="str">
            <v>SSGN</v>
          </cell>
          <cell r="B2124" t="str">
            <v>Secondary Service Greater than 5kW w/o ID</v>
          </cell>
          <cell r="C2124">
            <v>30</v>
          </cell>
          <cell r="D2124">
            <v>25</v>
          </cell>
          <cell r="E2124" t="str">
            <v>R=A1D1</v>
          </cell>
          <cell r="F2124">
            <v>1</v>
          </cell>
          <cell r="G2124">
            <v>35796</v>
          </cell>
          <cell r="H2124">
            <v>240</v>
          </cell>
          <cell r="I2124">
            <v>3</v>
          </cell>
          <cell r="J2124">
            <v>1</v>
          </cell>
        </row>
        <row r="2125">
          <cell r="A2125" t="str">
            <v>SSGN</v>
          </cell>
          <cell r="B2125" t="str">
            <v>Secondary Service Greater than 5kW w/o ID</v>
          </cell>
          <cell r="C2125">
            <v>30</v>
          </cell>
          <cell r="D2125">
            <v>25</v>
          </cell>
          <cell r="E2125" t="str">
            <v>R=A1D1</v>
          </cell>
          <cell r="F2125">
            <v>1</v>
          </cell>
          <cell r="G2125">
            <v>36161</v>
          </cell>
          <cell r="H2125">
            <v>240</v>
          </cell>
          <cell r="I2125">
            <v>3</v>
          </cell>
          <cell r="J2125">
            <v>10</v>
          </cell>
        </row>
        <row r="2126">
          <cell r="A2126" t="str">
            <v>SSGN</v>
          </cell>
          <cell r="B2126" t="str">
            <v>Secondary Service Greater than 5kW w/o ID</v>
          </cell>
          <cell r="C2126">
            <v>30</v>
          </cell>
          <cell r="D2126">
            <v>25</v>
          </cell>
          <cell r="E2126" t="str">
            <v>R=A1D1</v>
          </cell>
          <cell r="F2126">
            <v>1</v>
          </cell>
          <cell r="G2126">
            <v>35795</v>
          </cell>
          <cell r="H2126">
            <v>240</v>
          </cell>
          <cell r="I2126">
            <v>3</v>
          </cell>
          <cell r="J2126">
            <v>1</v>
          </cell>
        </row>
        <row r="2127">
          <cell r="A2127" t="str">
            <v>SSNN</v>
          </cell>
          <cell r="B2127" t="str">
            <v>Secondary Service Greater than 5kW w/o ID</v>
          </cell>
          <cell r="C2127">
            <v>30</v>
          </cell>
          <cell r="D2127">
            <v>25</v>
          </cell>
          <cell r="E2127" t="str">
            <v>R=A1D1</v>
          </cell>
          <cell r="F2127">
            <v>1</v>
          </cell>
          <cell r="G2127">
            <v>36434</v>
          </cell>
          <cell r="H2127">
            <v>240</v>
          </cell>
          <cell r="I2127">
            <v>3</v>
          </cell>
          <cell r="J2127">
            <v>2</v>
          </cell>
        </row>
        <row r="2128">
          <cell r="A2128" t="str">
            <v>SSNN</v>
          </cell>
          <cell r="B2128" t="str">
            <v>Secondary Service Greater than 5kW w/o ID</v>
          </cell>
          <cell r="C2128">
            <v>30</v>
          </cell>
          <cell r="D2128">
            <v>25</v>
          </cell>
          <cell r="E2128" t="str">
            <v>R=A1D1</v>
          </cell>
          <cell r="F2128">
            <v>1</v>
          </cell>
          <cell r="G2128">
            <v>36594</v>
          </cell>
          <cell r="H2128">
            <v>240</v>
          </cell>
          <cell r="I2128">
            <v>3</v>
          </cell>
          <cell r="J2128">
            <v>2</v>
          </cell>
        </row>
        <row r="2129">
          <cell r="A2129" t="str">
            <v>SSGN</v>
          </cell>
          <cell r="B2129" t="str">
            <v>Secondary Service Greater than 5kW w/o ID</v>
          </cell>
          <cell r="C2129">
            <v>30</v>
          </cell>
          <cell r="D2129">
            <v>25</v>
          </cell>
          <cell r="E2129" t="str">
            <v>R=A1D1</v>
          </cell>
          <cell r="F2129">
            <v>1</v>
          </cell>
          <cell r="G2129">
            <v>36822</v>
          </cell>
          <cell r="H2129">
            <v>240</v>
          </cell>
          <cell r="I2129">
            <v>3</v>
          </cell>
          <cell r="J2129">
            <v>1</v>
          </cell>
        </row>
        <row r="2130">
          <cell r="A2130" t="str">
            <v>SSNN</v>
          </cell>
          <cell r="B2130" t="str">
            <v>Secondary Service Greater than 5kW w/o ID</v>
          </cell>
          <cell r="C2130">
            <v>30</v>
          </cell>
          <cell r="D2130">
            <v>25</v>
          </cell>
          <cell r="E2130" t="str">
            <v>R=A1D1</v>
          </cell>
          <cell r="F2130">
            <v>1</v>
          </cell>
          <cell r="G2130">
            <v>36822</v>
          </cell>
          <cell r="H2130">
            <v>240</v>
          </cell>
          <cell r="I2130">
            <v>3</v>
          </cell>
          <cell r="J2130">
            <v>1</v>
          </cell>
        </row>
        <row r="2131">
          <cell r="A2131" t="str">
            <v>SSNN</v>
          </cell>
          <cell r="B2131" t="str">
            <v>Secondary Service Greater than 5kW w/o ID</v>
          </cell>
          <cell r="C2131">
            <v>30</v>
          </cell>
          <cell r="D2131">
            <v>25</v>
          </cell>
          <cell r="E2131" t="str">
            <v>R=A1D1</v>
          </cell>
          <cell r="F2131">
            <v>1</v>
          </cell>
          <cell r="G2131">
            <v>35683</v>
          </cell>
          <cell r="H2131">
            <v>240</v>
          </cell>
          <cell r="I2131">
            <v>3</v>
          </cell>
          <cell r="J2131">
            <v>1</v>
          </cell>
        </row>
        <row r="2132">
          <cell r="A2132" t="str">
            <v>SSNN</v>
          </cell>
          <cell r="B2132" t="str">
            <v>Secondary Service Greater than 5kW w/o ID</v>
          </cell>
          <cell r="C2132">
            <v>30</v>
          </cell>
          <cell r="D2132">
            <v>25</v>
          </cell>
          <cell r="E2132" t="str">
            <v>R=A1D1</v>
          </cell>
          <cell r="F2132">
            <v>1</v>
          </cell>
          <cell r="G2132">
            <v>36879</v>
          </cell>
          <cell r="H2132">
            <v>999</v>
          </cell>
          <cell r="I2132">
            <v>3</v>
          </cell>
          <cell r="J2132">
            <v>1</v>
          </cell>
        </row>
        <row r="2133">
          <cell r="A2133" t="str">
            <v>SSNN</v>
          </cell>
          <cell r="B2133" t="str">
            <v>Secondary Service Greater than 5kW w/o ID</v>
          </cell>
          <cell r="C2133">
            <v>30</v>
          </cell>
          <cell r="D2133">
            <v>25</v>
          </cell>
          <cell r="E2133" t="str">
            <v>R=A1D1</v>
          </cell>
          <cell r="F2133">
            <v>1</v>
          </cell>
          <cell r="G2133">
            <v>37012</v>
          </cell>
          <cell r="H2133">
            <v>999</v>
          </cell>
          <cell r="I2133">
            <v>3</v>
          </cell>
          <cell r="J2133">
            <v>2</v>
          </cell>
        </row>
        <row r="2134">
          <cell r="A2134" t="str">
            <v>SSNN</v>
          </cell>
          <cell r="B2134" t="str">
            <v>Secondary Service Greater than 5kW w/o ID</v>
          </cell>
          <cell r="C2134">
            <v>30</v>
          </cell>
          <cell r="D2134">
            <v>25</v>
          </cell>
          <cell r="E2134" t="str">
            <v>R=A1D1</v>
          </cell>
          <cell r="F2134">
            <v>1</v>
          </cell>
          <cell r="G2134">
            <v>37018</v>
          </cell>
          <cell r="H2134">
            <v>240</v>
          </cell>
          <cell r="I2134">
            <v>3</v>
          </cell>
          <cell r="J2134">
            <v>2</v>
          </cell>
        </row>
        <row r="2135">
          <cell r="A2135" t="str">
            <v>SSNN</v>
          </cell>
          <cell r="B2135" t="str">
            <v>Secondary Service Greater than 5kW w/o ID</v>
          </cell>
          <cell r="C2135">
            <v>30</v>
          </cell>
          <cell r="D2135">
            <v>25</v>
          </cell>
          <cell r="E2135" t="str">
            <v>R=A1D1</v>
          </cell>
          <cell r="F2135">
            <v>1</v>
          </cell>
          <cell r="G2135">
            <v>37173</v>
          </cell>
          <cell r="H2135">
            <v>240</v>
          </cell>
          <cell r="I2135">
            <v>3</v>
          </cell>
          <cell r="J2135">
            <v>8</v>
          </cell>
        </row>
        <row r="2136">
          <cell r="A2136" t="str">
            <v>SSGN</v>
          </cell>
          <cell r="B2136" t="str">
            <v>Secondary Service Greater than 5kW w/o ID</v>
          </cell>
          <cell r="C2136">
            <v>30</v>
          </cell>
          <cell r="D2136">
            <v>25</v>
          </cell>
          <cell r="E2136" t="str">
            <v>R=A1D1</v>
          </cell>
          <cell r="F2136">
            <v>1</v>
          </cell>
          <cell r="G2136">
            <v>37153</v>
          </cell>
          <cell r="H2136">
            <v>240</v>
          </cell>
          <cell r="I2136">
            <v>3</v>
          </cell>
          <cell r="J2136">
            <v>1</v>
          </cell>
        </row>
        <row r="2137">
          <cell r="A2137" t="str">
            <v>SSNN</v>
          </cell>
          <cell r="B2137" t="str">
            <v>Secondary Service Greater than 5kW w/o ID</v>
          </cell>
          <cell r="C2137">
            <v>30</v>
          </cell>
          <cell r="D2137">
            <v>25</v>
          </cell>
          <cell r="E2137" t="str">
            <v>R=A1D1</v>
          </cell>
          <cell r="F2137">
            <v>1</v>
          </cell>
          <cell r="G2137">
            <v>37480</v>
          </cell>
          <cell r="H2137">
            <v>999</v>
          </cell>
          <cell r="I2137">
            <v>3</v>
          </cell>
          <cell r="J2137">
            <v>5</v>
          </cell>
        </row>
        <row r="2138">
          <cell r="A2138" t="str">
            <v>SSNN</v>
          </cell>
          <cell r="B2138" t="str">
            <v>Secondary Service Greater than 5kW w/o ID</v>
          </cell>
          <cell r="C2138">
            <v>30</v>
          </cell>
          <cell r="D2138">
            <v>25</v>
          </cell>
          <cell r="E2138" t="str">
            <v>R=A1D1</v>
          </cell>
          <cell r="F2138">
            <v>1</v>
          </cell>
          <cell r="G2138">
            <v>37442</v>
          </cell>
          <cell r="H2138">
            <v>240</v>
          </cell>
          <cell r="I2138">
            <v>3</v>
          </cell>
          <cell r="J2138">
            <v>4</v>
          </cell>
        </row>
        <row r="2139">
          <cell r="A2139" t="str">
            <v>SSGN</v>
          </cell>
          <cell r="B2139" t="str">
            <v>Secondary Service Greater than 5kW w/o ID</v>
          </cell>
          <cell r="C2139">
            <v>30</v>
          </cell>
          <cell r="D2139">
            <v>25</v>
          </cell>
          <cell r="E2139" t="str">
            <v>R=A1D1</v>
          </cell>
          <cell r="F2139">
            <v>1</v>
          </cell>
          <cell r="G2139">
            <v>37641</v>
          </cell>
          <cell r="H2139">
            <v>999</v>
          </cell>
          <cell r="I2139">
            <v>3</v>
          </cell>
          <cell r="J2139">
            <v>10</v>
          </cell>
        </row>
        <row r="2140">
          <cell r="A2140" t="str">
            <v>SSGN</v>
          </cell>
          <cell r="B2140" t="str">
            <v>Secondary Service Greater than 5kW w/o ID</v>
          </cell>
          <cell r="C2140">
            <v>30</v>
          </cell>
          <cell r="D2140">
            <v>25</v>
          </cell>
          <cell r="E2140" t="str">
            <v>R=A1D1</v>
          </cell>
          <cell r="F2140">
            <v>1</v>
          </cell>
          <cell r="G2140">
            <v>37658</v>
          </cell>
          <cell r="H2140">
            <v>999</v>
          </cell>
          <cell r="I2140">
            <v>3</v>
          </cell>
          <cell r="J2140">
            <v>2</v>
          </cell>
        </row>
        <row r="2141">
          <cell r="A2141" t="str">
            <v>SSNN</v>
          </cell>
          <cell r="B2141" t="str">
            <v>Secondary Service Greater than 5kW w/o ID</v>
          </cell>
          <cell r="C2141">
            <v>30</v>
          </cell>
          <cell r="D2141">
            <v>25</v>
          </cell>
          <cell r="E2141" t="str">
            <v>R=A1D1</v>
          </cell>
          <cell r="F2141">
            <v>1</v>
          </cell>
          <cell r="G2141">
            <v>38875</v>
          </cell>
          <cell r="H2141">
            <v>240</v>
          </cell>
          <cell r="I2141">
            <v>3</v>
          </cell>
          <cell r="J2141">
            <v>32</v>
          </cell>
        </row>
        <row r="2142">
          <cell r="A2142" t="str">
            <v>SSGN</v>
          </cell>
          <cell r="B2142" t="str">
            <v>Secondary Service Greater than 5kW w/o ID</v>
          </cell>
          <cell r="C2142">
            <v>30</v>
          </cell>
          <cell r="D2142">
            <v>25</v>
          </cell>
          <cell r="E2142" t="str">
            <v>R=A1D1</v>
          </cell>
          <cell r="F2142">
            <v>1</v>
          </cell>
          <cell r="G2142">
            <v>38874</v>
          </cell>
          <cell r="H2142">
            <v>999</v>
          </cell>
          <cell r="I2142">
            <v>3</v>
          </cell>
          <cell r="J2142">
            <v>10</v>
          </cell>
        </row>
        <row r="2143">
          <cell r="A2143" t="str">
            <v>SSNN</v>
          </cell>
          <cell r="B2143" t="str">
            <v>Secondary Service Greater than 5kW w/o ID</v>
          </cell>
          <cell r="C2143">
            <v>30</v>
          </cell>
          <cell r="D2143">
            <v>25</v>
          </cell>
          <cell r="E2143" t="str">
            <v>R=A1D1</v>
          </cell>
          <cell r="F2143">
            <v>1</v>
          </cell>
          <cell r="G2143">
            <v>38892</v>
          </cell>
          <cell r="H2143">
            <v>240</v>
          </cell>
          <cell r="I2143">
            <v>3</v>
          </cell>
          <cell r="J2143">
            <v>15</v>
          </cell>
        </row>
        <row r="2144">
          <cell r="A2144" t="str">
            <v>SSGN</v>
          </cell>
          <cell r="B2144" t="str">
            <v>Secondary Service Greater than 5kW w/o ID</v>
          </cell>
          <cell r="C2144">
            <v>30</v>
          </cell>
          <cell r="D2144">
            <v>20</v>
          </cell>
          <cell r="E2144" t="str">
            <v>A=ALF</v>
          </cell>
          <cell r="F2144">
            <v>1</v>
          </cell>
          <cell r="G2144">
            <v>39377</v>
          </cell>
          <cell r="H2144">
            <v>240</v>
          </cell>
          <cell r="I2144">
            <v>3</v>
          </cell>
          <cell r="J2144">
            <v>1</v>
          </cell>
        </row>
        <row r="2145">
          <cell r="A2145" t="str">
            <v>SSGN</v>
          </cell>
          <cell r="B2145" t="str">
            <v>Secondary Service Greater than 5kW w/o ID</v>
          </cell>
          <cell r="C2145">
            <v>30</v>
          </cell>
          <cell r="D2145">
            <v>25</v>
          </cell>
          <cell r="E2145" t="str">
            <v>R=A1D1</v>
          </cell>
          <cell r="F2145">
            <v>1</v>
          </cell>
          <cell r="G2145">
            <v>39472</v>
          </cell>
          <cell r="H2145">
            <v>240</v>
          </cell>
          <cell r="I2145">
            <v>3</v>
          </cell>
          <cell r="J2145">
            <v>8</v>
          </cell>
        </row>
        <row r="2146">
          <cell r="A2146" t="str">
            <v>SSNN</v>
          </cell>
          <cell r="B2146" t="str">
            <v>Secondary Service Greater than 5kW w/o ID</v>
          </cell>
          <cell r="C2146">
            <v>30</v>
          </cell>
          <cell r="D2146">
            <v>25</v>
          </cell>
          <cell r="E2146" t="str">
            <v>R=A1D1</v>
          </cell>
          <cell r="F2146">
            <v>1</v>
          </cell>
          <cell r="G2146">
            <v>39511</v>
          </cell>
          <cell r="H2146">
            <v>999</v>
          </cell>
          <cell r="I2146">
            <v>3</v>
          </cell>
          <cell r="J2146">
            <v>4</v>
          </cell>
        </row>
        <row r="2147">
          <cell r="A2147" t="str">
            <v>SSPN</v>
          </cell>
          <cell r="B2147" t="str">
            <v>Secondary Service Greater than 5kW w/o ID</v>
          </cell>
          <cell r="C2147">
            <v>30</v>
          </cell>
          <cell r="D2147">
            <v>25</v>
          </cell>
          <cell r="E2147" t="str">
            <v>R=A1D1</v>
          </cell>
          <cell r="F2147">
            <v>1</v>
          </cell>
          <cell r="G2147">
            <v>39484</v>
          </cell>
          <cell r="H2147">
            <v>999</v>
          </cell>
          <cell r="I2147">
            <v>3</v>
          </cell>
          <cell r="J2147">
            <v>1</v>
          </cell>
        </row>
        <row r="2148">
          <cell r="A2148" t="str">
            <v>SSGN</v>
          </cell>
          <cell r="B2148" t="str">
            <v>Secondary Service Greater than 5kW w/o ID</v>
          </cell>
          <cell r="C2148">
            <v>30</v>
          </cell>
          <cell r="D2148">
            <v>25</v>
          </cell>
          <cell r="E2148" t="str">
            <v>R=A1D1</v>
          </cell>
          <cell r="F2148">
            <v>1</v>
          </cell>
          <cell r="G2148">
            <v>39664</v>
          </cell>
          <cell r="H2148">
            <v>999</v>
          </cell>
          <cell r="I2148">
            <v>3</v>
          </cell>
          <cell r="J2148">
            <v>1</v>
          </cell>
        </row>
        <row r="2149">
          <cell r="A2149" t="str">
            <v>SSNN</v>
          </cell>
          <cell r="B2149" t="str">
            <v>Secondary Service Greater than 5kW w/o ID</v>
          </cell>
          <cell r="C2149">
            <v>30</v>
          </cell>
          <cell r="D2149">
            <v>20</v>
          </cell>
          <cell r="E2149" t="str">
            <v>R=MX</v>
          </cell>
          <cell r="F2149">
            <v>1</v>
          </cell>
          <cell r="G2149">
            <v>39924</v>
          </cell>
          <cell r="H2149">
            <v>240</v>
          </cell>
          <cell r="I2149">
            <v>3</v>
          </cell>
          <cell r="J2149">
            <v>1</v>
          </cell>
        </row>
        <row r="2150">
          <cell r="A2150" t="str">
            <v>SSGN</v>
          </cell>
          <cell r="B2150" t="str">
            <v>Secondary Service Greater than 5kW w/o ID</v>
          </cell>
          <cell r="C2150">
            <v>30</v>
          </cell>
          <cell r="D2150">
            <v>25</v>
          </cell>
          <cell r="E2150" t="str">
            <v>S=I210+CE</v>
          </cell>
          <cell r="F2150">
            <v>1</v>
          </cell>
          <cell r="G2150">
            <v>40102</v>
          </cell>
          <cell r="H2150">
            <v>240</v>
          </cell>
          <cell r="I2150">
            <v>3</v>
          </cell>
          <cell r="J2150">
            <v>8</v>
          </cell>
        </row>
        <row r="2151">
          <cell r="A2151" t="str">
            <v>SSNN</v>
          </cell>
          <cell r="B2151" t="str">
            <v>Secondary Service Greater than 5kW w/o ID</v>
          </cell>
          <cell r="C2151">
            <v>30</v>
          </cell>
          <cell r="D2151">
            <v>25</v>
          </cell>
          <cell r="E2151" t="str">
            <v>R=J5SD</v>
          </cell>
          <cell r="F2151">
            <v>1</v>
          </cell>
          <cell r="H2151">
            <v>240</v>
          </cell>
          <cell r="I2151">
            <v>3</v>
          </cell>
          <cell r="J2151">
            <v>106</v>
          </cell>
        </row>
        <row r="2152">
          <cell r="A2152" t="str">
            <v>SSNN</v>
          </cell>
          <cell r="B2152" t="str">
            <v>Secondary Service Greater than 5kW w/o ID</v>
          </cell>
          <cell r="C2152">
            <v>30</v>
          </cell>
          <cell r="D2152">
            <v>25</v>
          </cell>
          <cell r="E2152" t="str">
            <v>R=IM70S</v>
          </cell>
          <cell r="F2152">
            <v>1</v>
          </cell>
          <cell r="H2152">
            <v>240</v>
          </cell>
          <cell r="I2152">
            <v>3</v>
          </cell>
          <cell r="J2152">
            <v>1</v>
          </cell>
        </row>
        <row r="2153">
          <cell r="A2153" t="str">
            <v>SSGN</v>
          </cell>
          <cell r="B2153" t="str">
            <v>Secondary Service Greater than 5kW w/o ID</v>
          </cell>
          <cell r="C2153">
            <v>30</v>
          </cell>
          <cell r="D2153">
            <v>25</v>
          </cell>
          <cell r="E2153" t="str">
            <v>R=D2SH</v>
          </cell>
          <cell r="F2153">
            <v>1</v>
          </cell>
          <cell r="H2153">
            <v>240</v>
          </cell>
          <cell r="I2153">
            <v>3</v>
          </cell>
          <cell r="J2153">
            <v>33</v>
          </cell>
        </row>
        <row r="2154">
          <cell r="A2154" t="str">
            <v>SSNN</v>
          </cell>
          <cell r="B2154" t="str">
            <v>Secondary Service Greater than 5kW w/o ID</v>
          </cell>
          <cell r="C2154">
            <v>30</v>
          </cell>
          <cell r="D2154">
            <v>25</v>
          </cell>
          <cell r="E2154" t="str">
            <v>R=D5SH</v>
          </cell>
          <cell r="F2154">
            <v>1</v>
          </cell>
          <cell r="H2154">
            <v>240</v>
          </cell>
          <cell r="I2154">
            <v>3</v>
          </cell>
          <cell r="J2154">
            <v>25</v>
          </cell>
        </row>
        <row r="2155">
          <cell r="A2155" t="str">
            <v>SSNN</v>
          </cell>
          <cell r="B2155" t="str">
            <v>Secondary Service Greater than 5kW w/o ID</v>
          </cell>
          <cell r="C2155">
            <v>30</v>
          </cell>
          <cell r="D2155">
            <v>25</v>
          </cell>
          <cell r="E2155" t="str">
            <v>R=TMS2S</v>
          </cell>
          <cell r="F2155">
            <v>1</v>
          </cell>
          <cell r="H2155">
            <v>240</v>
          </cell>
          <cell r="I2155">
            <v>3</v>
          </cell>
          <cell r="J2155">
            <v>4</v>
          </cell>
        </row>
        <row r="2156">
          <cell r="A2156" t="str">
            <v>SSGN</v>
          </cell>
          <cell r="B2156" t="str">
            <v>Secondary Service Greater than 5kW w/o ID</v>
          </cell>
          <cell r="C2156">
            <v>30</v>
          </cell>
          <cell r="D2156">
            <v>25</v>
          </cell>
          <cell r="E2156" t="str">
            <v>R=J3TS</v>
          </cell>
          <cell r="F2156">
            <v>1</v>
          </cell>
          <cell r="H2156">
            <v>240</v>
          </cell>
          <cell r="I2156">
            <v>3</v>
          </cell>
          <cell r="J2156">
            <v>6</v>
          </cell>
        </row>
        <row r="2157">
          <cell r="A2157" t="str">
            <v>SSNN</v>
          </cell>
          <cell r="B2157" t="str">
            <v>Secondary Service Greater than 5kW w/o ID</v>
          </cell>
          <cell r="C2157">
            <v>30</v>
          </cell>
          <cell r="D2157">
            <v>25</v>
          </cell>
          <cell r="E2157" t="str">
            <v>R=D2SH</v>
          </cell>
          <cell r="F2157">
            <v>1</v>
          </cell>
          <cell r="H2157">
            <v>240</v>
          </cell>
          <cell r="I2157">
            <v>3</v>
          </cell>
          <cell r="J2157">
            <v>1</v>
          </cell>
        </row>
        <row r="2158">
          <cell r="A2158" t="str">
            <v>SSNN</v>
          </cell>
          <cell r="B2158" t="str">
            <v>Secondary Service Greater than 5kW w/o ID</v>
          </cell>
          <cell r="C2158">
            <v>30</v>
          </cell>
          <cell r="D2158">
            <v>25</v>
          </cell>
          <cell r="E2158" t="str">
            <v>R=A1D1</v>
          </cell>
          <cell r="F2158">
            <v>1</v>
          </cell>
          <cell r="G2158">
            <v>38533</v>
          </cell>
          <cell r="H2158">
            <v>240</v>
          </cell>
          <cell r="I2158">
            <v>3</v>
          </cell>
          <cell r="J2158">
            <v>3</v>
          </cell>
        </row>
        <row r="2159">
          <cell r="A2159" t="str">
            <v>SSGN</v>
          </cell>
          <cell r="B2159" t="str">
            <v>Secondary Service Greater than 5kW w/o ID</v>
          </cell>
          <cell r="C2159">
            <v>30</v>
          </cell>
          <cell r="D2159">
            <v>20</v>
          </cell>
          <cell r="E2159" t="str">
            <v>R=AB1</v>
          </cell>
          <cell r="F2159">
            <v>1</v>
          </cell>
          <cell r="H2159">
            <v>240</v>
          </cell>
          <cell r="I2159">
            <v>3</v>
          </cell>
          <cell r="J2159">
            <v>1</v>
          </cell>
        </row>
        <row r="2160">
          <cell r="A2160" t="str">
            <v>SSGN</v>
          </cell>
          <cell r="B2160" t="str">
            <v>Secondary Service Greater than 5kW w/o ID</v>
          </cell>
          <cell r="C2160">
            <v>30</v>
          </cell>
          <cell r="D2160">
            <v>25</v>
          </cell>
          <cell r="E2160" t="str">
            <v>R=A1D1</v>
          </cell>
          <cell r="F2160">
            <v>1</v>
          </cell>
          <cell r="G2160">
            <v>38603</v>
          </cell>
          <cell r="H2160">
            <v>999</v>
          </cell>
          <cell r="I2160">
            <v>3</v>
          </cell>
          <cell r="J2160">
            <v>1</v>
          </cell>
        </row>
        <row r="2161">
          <cell r="A2161" t="str">
            <v>SSNN</v>
          </cell>
          <cell r="B2161" t="str">
            <v>Secondary Service Greater than 5kW w/o ID</v>
          </cell>
          <cell r="C2161">
            <v>30</v>
          </cell>
          <cell r="D2161">
            <v>25</v>
          </cell>
          <cell r="E2161" t="str">
            <v>R=A1D1</v>
          </cell>
          <cell r="F2161">
            <v>1</v>
          </cell>
          <cell r="G2161">
            <v>38093</v>
          </cell>
          <cell r="H2161">
            <v>240</v>
          </cell>
          <cell r="I2161">
            <v>3</v>
          </cell>
          <cell r="J2161">
            <v>9</v>
          </cell>
        </row>
        <row r="2162">
          <cell r="A2162" t="str">
            <v>SSGN</v>
          </cell>
          <cell r="B2162" t="str">
            <v>Secondary Service Greater than 5kW w/o ID</v>
          </cell>
          <cell r="C2162">
            <v>30</v>
          </cell>
          <cell r="D2162">
            <v>25</v>
          </cell>
          <cell r="E2162" t="str">
            <v>R=A1D1</v>
          </cell>
          <cell r="F2162">
            <v>1</v>
          </cell>
          <cell r="G2162">
            <v>38335</v>
          </cell>
          <cell r="H2162">
            <v>240</v>
          </cell>
          <cell r="I2162">
            <v>3</v>
          </cell>
          <cell r="J2162">
            <v>1</v>
          </cell>
        </row>
        <row r="2163">
          <cell r="A2163" t="str">
            <v>SSGN</v>
          </cell>
          <cell r="B2163" t="str">
            <v>Secondary Service Greater than 5kW w/o ID</v>
          </cell>
          <cell r="C2163">
            <v>30</v>
          </cell>
          <cell r="D2163">
            <v>25</v>
          </cell>
          <cell r="E2163" t="str">
            <v>R=A1D1</v>
          </cell>
          <cell r="F2163">
            <v>1</v>
          </cell>
          <cell r="G2163">
            <v>38104</v>
          </cell>
          <cell r="H2163">
            <v>999</v>
          </cell>
          <cell r="I2163">
            <v>3</v>
          </cell>
          <cell r="J2163">
            <v>4</v>
          </cell>
        </row>
        <row r="2164">
          <cell r="A2164" t="str">
            <v>SSNN</v>
          </cell>
          <cell r="B2164" t="str">
            <v>Secondary Service Greater than 5kW w/o ID</v>
          </cell>
          <cell r="C2164">
            <v>30</v>
          </cell>
          <cell r="D2164">
            <v>25</v>
          </cell>
          <cell r="E2164" t="str">
            <v>R=A1D1</v>
          </cell>
          <cell r="F2164">
            <v>1</v>
          </cell>
          <cell r="G2164">
            <v>38546</v>
          </cell>
          <cell r="H2164">
            <v>999</v>
          </cell>
          <cell r="I2164">
            <v>3</v>
          </cell>
          <cell r="J2164">
            <v>14</v>
          </cell>
        </row>
        <row r="2165">
          <cell r="A2165" t="str">
            <v>SSGN</v>
          </cell>
          <cell r="B2165" t="str">
            <v>Secondary Service Greater than 5kW w/o ID</v>
          </cell>
          <cell r="C2165">
            <v>30</v>
          </cell>
          <cell r="D2165">
            <v>25</v>
          </cell>
          <cell r="E2165" t="str">
            <v>R=A1D1</v>
          </cell>
          <cell r="F2165">
            <v>1</v>
          </cell>
          <cell r="G2165">
            <v>38413</v>
          </cell>
          <cell r="H2165">
            <v>240</v>
          </cell>
          <cell r="I2165">
            <v>3</v>
          </cell>
          <cell r="J2165">
            <v>3</v>
          </cell>
        </row>
        <row r="2166">
          <cell r="A2166" t="str">
            <v>SSNN</v>
          </cell>
          <cell r="B2166" t="str">
            <v>Secondary Service Greater than 5kW w/o ID</v>
          </cell>
          <cell r="C2166">
            <v>30</v>
          </cell>
          <cell r="D2166">
            <v>25</v>
          </cell>
          <cell r="E2166" t="str">
            <v>R=A1D1</v>
          </cell>
          <cell r="F2166">
            <v>1</v>
          </cell>
          <cell r="G2166">
            <v>37802</v>
          </cell>
          <cell r="H2166">
            <v>240</v>
          </cell>
          <cell r="I2166">
            <v>3</v>
          </cell>
          <cell r="J2166">
            <v>11</v>
          </cell>
        </row>
        <row r="2167">
          <cell r="A2167" t="str">
            <v>SSNN</v>
          </cell>
          <cell r="B2167" t="str">
            <v>Secondary Service Greater than 5kW w/o ID</v>
          </cell>
          <cell r="C2167">
            <v>30</v>
          </cell>
          <cell r="D2167">
            <v>25</v>
          </cell>
          <cell r="E2167" t="str">
            <v>R=A1D1</v>
          </cell>
          <cell r="F2167">
            <v>1</v>
          </cell>
          <cell r="G2167">
            <v>37845</v>
          </cell>
          <cell r="H2167">
            <v>240</v>
          </cell>
          <cell r="I2167">
            <v>3</v>
          </cell>
          <cell r="J2167">
            <v>10</v>
          </cell>
        </row>
        <row r="2168">
          <cell r="A2168" t="str">
            <v>SSNN</v>
          </cell>
          <cell r="B2168" t="str">
            <v>Secondary Service Greater than 5kW w/o ID</v>
          </cell>
          <cell r="C2168">
            <v>30</v>
          </cell>
          <cell r="D2168">
            <v>25</v>
          </cell>
          <cell r="E2168" t="str">
            <v>R=A1D1</v>
          </cell>
          <cell r="F2168">
            <v>1</v>
          </cell>
          <cell r="G2168">
            <v>37931</v>
          </cell>
          <cell r="H2168">
            <v>240</v>
          </cell>
          <cell r="I2168">
            <v>3</v>
          </cell>
          <cell r="J2168">
            <v>1</v>
          </cell>
        </row>
        <row r="2169">
          <cell r="A2169" t="str">
            <v>SSGN</v>
          </cell>
          <cell r="B2169" t="str">
            <v>Secondary Service Greater than 5kW w/o ID</v>
          </cell>
          <cell r="C2169">
            <v>30</v>
          </cell>
          <cell r="D2169">
            <v>25</v>
          </cell>
          <cell r="E2169" t="str">
            <v>R=J5DS</v>
          </cell>
          <cell r="F2169">
            <v>1</v>
          </cell>
          <cell r="H2169">
            <v>240</v>
          </cell>
          <cell r="I2169">
            <v>3</v>
          </cell>
          <cell r="J2169">
            <v>1</v>
          </cell>
        </row>
        <row r="2170">
          <cell r="A2170" t="str">
            <v>SSNN</v>
          </cell>
          <cell r="B2170" t="str">
            <v>Secondary Service Greater than 5kW w/o ID</v>
          </cell>
          <cell r="C2170">
            <v>30</v>
          </cell>
          <cell r="D2170">
            <v>25</v>
          </cell>
          <cell r="E2170" t="str">
            <v>R=A1D1</v>
          </cell>
          <cell r="F2170">
            <v>1</v>
          </cell>
          <cell r="G2170">
            <v>37802</v>
          </cell>
          <cell r="H2170">
            <v>999</v>
          </cell>
          <cell r="I2170">
            <v>3</v>
          </cell>
          <cell r="J2170">
            <v>6</v>
          </cell>
        </row>
        <row r="2171">
          <cell r="A2171" t="str">
            <v>SSGN</v>
          </cell>
          <cell r="B2171" t="str">
            <v>Secondary Service Greater than 5kW w/o ID</v>
          </cell>
          <cell r="C2171">
            <v>30</v>
          </cell>
          <cell r="D2171">
            <v>25</v>
          </cell>
          <cell r="E2171" t="str">
            <v>R=A1D</v>
          </cell>
          <cell r="F2171">
            <v>1</v>
          </cell>
          <cell r="H2171">
            <v>240</v>
          </cell>
          <cell r="I2171">
            <v>1</v>
          </cell>
          <cell r="J2171">
            <v>1</v>
          </cell>
        </row>
        <row r="2172">
          <cell r="A2172" t="str">
            <v>SSNN</v>
          </cell>
          <cell r="B2172" t="str">
            <v>Secondary Service Greater than 5kW w/o ID</v>
          </cell>
          <cell r="C2172">
            <v>30</v>
          </cell>
          <cell r="D2172">
            <v>25</v>
          </cell>
          <cell r="E2172" t="str">
            <v>R=J3TS</v>
          </cell>
          <cell r="F2172">
            <v>1</v>
          </cell>
          <cell r="G2172">
            <v>36069</v>
          </cell>
          <cell r="H2172">
            <v>240</v>
          </cell>
          <cell r="I2172">
            <v>3</v>
          </cell>
          <cell r="J2172">
            <v>1</v>
          </cell>
        </row>
        <row r="2173">
          <cell r="A2173" t="str">
            <v>SSNN</v>
          </cell>
          <cell r="B2173" t="str">
            <v>Secondary Service Greater than 5kW w/o ID</v>
          </cell>
          <cell r="C2173">
            <v>30</v>
          </cell>
          <cell r="D2173">
            <v>25</v>
          </cell>
          <cell r="E2173" t="str">
            <v>R=A1D1</v>
          </cell>
          <cell r="F2173">
            <v>1</v>
          </cell>
          <cell r="G2173">
            <v>36405</v>
          </cell>
          <cell r="H2173">
            <v>240</v>
          </cell>
          <cell r="I2173">
            <v>3</v>
          </cell>
          <cell r="J2173">
            <v>6</v>
          </cell>
        </row>
        <row r="2174">
          <cell r="A2174" t="str">
            <v>SSNN</v>
          </cell>
          <cell r="B2174" t="str">
            <v>Secondary Service Greater than 5kW w/o ID</v>
          </cell>
          <cell r="C2174">
            <v>30</v>
          </cell>
          <cell r="D2174">
            <v>25</v>
          </cell>
          <cell r="E2174" t="str">
            <v>R=A1D1</v>
          </cell>
          <cell r="F2174">
            <v>1</v>
          </cell>
          <cell r="G2174">
            <v>36161</v>
          </cell>
          <cell r="H2174">
            <v>999</v>
          </cell>
          <cell r="I2174">
            <v>3</v>
          </cell>
          <cell r="J2174">
            <v>1</v>
          </cell>
        </row>
        <row r="2175">
          <cell r="A2175" t="str">
            <v>SSGN</v>
          </cell>
          <cell r="B2175" t="str">
            <v>Secondary Service Greater than 5kW w/o ID</v>
          </cell>
          <cell r="C2175">
            <v>30</v>
          </cell>
          <cell r="D2175">
            <v>25</v>
          </cell>
          <cell r="E2175" t="str">
            <v>R=A1D1</v>
          </cell>
          <cell r="F2175">
            <v>1</v>
          </cell>
          <cell r="G2175">
            <v>36405</v>
          </cell>
          <cell r="H2175">
            <v>240</v>
          </cell>
          <cell r="I2175">
            <v>3</v>
          </cell>
          <cell r="J2175">
            <v>2</v>
          </cell>
        </row>
        <row r="2176">
          <cell r="A2176" t="str">
            <v>SSNN</v>
          </cell>
          <cell r="B2176" t="str">
            <v>Secondary Service Greater than 5kW w/o ID</v>
          </cell>
          <cell r="C2176">
            <v>30</v>
          </cell>
          <cell r="D2176">
            <v>25</v>
          </cell>
          <cell r="E2176" t="str">
            <v>R=A1D1</v>
          </cell>
          <cell r="F2176">
            <v>1</v>
          </cell>
          <cell r="G2176">
            <v>36525</v>
          </cell>
          <cell r="H2176">
            <v>240</v>
          </cell>
          <cell r="I2176">
            <v>3</v>
          </cell>
          <cell r="J2176">
            <v>2</v>
          </cell>
        </row>
        <row r="2177">
          <cell r="A2177" t="str">
            <v>SSNN</v>
          </cell>
          <cell r="B2177" t="str">
            <v>Secondary Service Greater than 5kW w/o ID</v>
          </cell>
          <cell r="C2177">
            <v>30</v>
          </cell>
          <cell r="D2177">
            <v>25</v>
          </cell>
          <cell r="E2177" t="str">
            <v>R=A1D1</v>
          </cell>
          <cell r="F2177">
            <v>1</v>
          </cell>
          <cell r="G2177">
            <v>37678</v>
          </cell>
          <cell r="H2177">
            <v>240</v>
          </cell>
          <cell r="I2177">
            <v>3</v>
          </cell>
          <cell r="J2177">
            <v>1</v>
          </cell>
        </row>
        <row r="2178">
          <cell r="A2178" t="str">
            <v>SSGN</v>
          </cell>
          <cell r="B2178" t="str">
            <v>Secondary Service Greater than 5kW w/o ID</v>
          </cell>
          <cell r="C2178">
            <v>30</v>
          </cell>
          <cell r="D2178">
            <v>25</v>
          </cell>
          <cell r="E2178" t="str">
            <v>R=A1D1</v>
          </cell>
          <cell r="F2178">
            <v>1</v>
          </cell>
          <cell r="G2178">
            <v>36643</v>
          </cell>
          <cell r="H2178">
            <v>240</v>
          </cell>
          <cell r="I2178">
            <v>3</v>
          </cell>
          <cell r="J2178">
            <v>2</v>
          </cell>
        </row>
        <row r="2179">
          <cell r="A2179" t="str">
            <v>SSGN</v>
          </cell>
          <cell r="B2179" t="str">
            <v>Secondary Service Greater than 5kW w/o ID</v>
          </cell>
          <cell r="C2179">
            <v>30</v>
          </cell>
          <cell r="D2179">
            <v>25</v>
          </cell>
          <cell r="E2179" t="str">
            <v>R=A1D1</v>
          </cell>
          <cell r="F2179">
            <v>1</v>
          </cell>
          <cell r="G2179">
            <v>36649</v>
          </cell>
          <cell r="H2179">
            <v>240</v>
          </cell>
          <cell r="I2179">
            <v>3</v>
          </cell>
          <cell r="J2179">
            <v>10</v>
          </cell>
        </row>
        <row r="2180">
          <cell r="A2180" t="str">
            <v>SSNN</v>
          </cell>
          <cell r="B2180" t="str">
            <v>Secondary Service Greater than 5kW w/o ID</v>
          </cell>
          <cell r="C2180">
            <v>30</v>
          </cell>
          <cell r="D2180">
            <v>25</v>
          </cell>
          <cell r="E2180" t="str">
            <v>R=A1D1</v>
          </cell>
          <cell r="F2180">
            <v>1</v>
          </cell>
          <cell r="G2180">
            <v>36526</v>
          </cell>
          <cell r="H2180">
            <v>240</v>
          </cell>
          <cell r="I2180">
            <v>3</v>
          </cell>
          <cell r="J2180">
            <v>1</v>
          </cell>
        </row>
        <row r="2181">
          <cell r="A2181" t="str">
            <v>SSNN</v>
          </cell>
          <cell r="B2181" t="str">
            <v>Secondary Service Greater than 5kW w/o ID</v>
          </cell>
          <cell r="C2181">
            <v>30</v>
          </cell>
          <cell r="D2181">
            <v>25</v>
          </cell>
          <cell r="E2181" t="str">
            <v>R=A1D1</v>
          </cell>
          <cell r="F2181">
            <v>1</v>
          </cell>
          <cell r="G2181">
            <v>36605</v>
          </cell>
          <cell r="H2181">
            <v>240</v>
          </cell>
          <cell r="I2181">
            <v>3</v>
          </cell>
          <cell r="J2181">
            <v>16</v>
          </cell>
        </row>
        <row r="2182">
          <cell r="A2182" t="str">
            <v>SSGN</v>
          </cell>
          <cell r="B2182" t="str">
            <v>Secondary Service Greater than 5kW w/o ID</v>
          </cell>
          <cell r="C2182">
            <v>30</v>
          </cell>
          <cell r="D2182">
            <v>25</v>
          </cell>
          <cell r="E2182" t="str">
            <v>R=A1D1</v>
          </cell>
          <cell r="F2182">
            <v>1</v>
          </cell>
          <cell r="G2182">
            <v>36608</v>
          </cell>
          <cell r="H2182">
            <v>240</v>
          </cell>
          <cell r="I2182">
            <v>3</v>
          </cell>
          <cell r="J2182">
            <v>2</v>
          </cell>
        </row>
        <row r="2183">
          <cell r="A2183" t="str">
            <v>SSNN</v>
          </cell>
          <cell r="B2183" t="str">
            <v>Secondary Service Greater than 5kW w/o ID</v>
          </cell>
          <cell r="C2183">
            <v>30</v>
          </cell>
          <cell r="D2183">
            <v>25</v>
          </cell>
          <cell r="E2183" t="str">
            <v>R=A1D1</v>
          </cell>
          <cell r="F2183">
            <v>1</v>
          </cell>
          <cell r="G2183">
            <v>36825</v>
          </cell>
          <cell r="H2183">
            <v>240</v>
          </cell>
          <cell r="I2183">
            <v>3</v>
          </cell>
          <cell r="J2183">
            <v>14</v>
          </cell>
        </row>
        <row r="2184">
          <cell r="A2184" t="str">
            <v>SSGN</v>
          </cell>
          <cell r="B2184" t="str">
            <v>Secondary Service Greater than 5kW w/o ID</v>
          </cell>
          <cell r="C2184">
            <v>30</v>
          </cell>
          <cell r="D2184">
            <v>25</v>
          </cell>
          <cell r="E2184" t="str">
            <v>R=A1D1</v>
          </cell>
          <cell r="F2184">
            <v>1</v>
          </cell>
          <cell r="G2184">
            <v>36788</v>
          </cell>
          <cell r="H2184">
            <v>240</v>
          </cell>
          <cell r="I2184">
            <v>3</v>
          </cell>
          <cell r="J2184">
            <v>3</v>
          </cell>
        </row>
        <row r="2185">
          <cell r="A2185" t="str">
            <v>SSNN</v>
          </cell>
          <cell r="B2185" t="str">
            <v>Secondary Service Greater than 5kW w/o ID</v>
          </cell>
          <cell r="C2185">
            <v>30</v>
          </cell>
          <cell r="D2185">
            <v>25</v>
          </cell>
          <cell r="E2185" t="str">
            <v>R=A1D1</v>
          </cell>
          <cell r="F2185">
            <v>1</v>
          </cell>
          <cell r="G2185">
            <v>37012</v>
          </cell>
          <cell r="H2185">
            <v>999</v>
          </cell>
          <cell r="I2185">
            <v>3</v>
          </cell>
          <cell r="J2185">
            <v>1</v>
          </cell>
        </row>
        <row r="2186">
          <cell r="A2186" t="str">
            <v>SSGN</v>
          </cell>
          <cell r="B2186" t="str">
            <v>Secondary Service Greater than 5kW w/o ID</v>
          </cell>
          <cell r="C2186">
            <v>30</v>
          </cell>
          <cell r="D2186">
            <v>25</v>
          </cell>
          <cell r="E2186" t="str">
            <v>R=A1D1</v>
          </cell>
          <cell r="F2186">
            <v>1</v>
          </cell>
          <cell r="G2186">
            <v>37167</v>
          </cell>
          <cell r="H2186">
            <v>240</v>
          </cell>
          <cell r="I2186">
            <v>3</v>
          </cell>
          <cell r="J2186">
            <v>3</v>
          </cell>
        </row>
        <row r="2187">
          <cell r="A2187" t="str">
            <v>SMNN</v>
          </cell>
          <cell r="B2187" t="str">
            <v>Secondary Service Greater than 5kW w/o ID</v>
          </cell>
          <cell r="C2187">
            <v>30</v>
          </cell>
          <cell r="D2187">
            <v>25</v>
          </cell>
          <cell r="E2187" t="str">
            <v>R=A1D1</v>
          </cell>
          <cell r="F2187">
            <v>1</v>
          </cell>
          <cell r="G2187">
            <v>37442</v>
          </cell>
          <cell r="H2187">
            <v>240</v>
          </cell>
          <cell r="I2187">
            <v>3</v>
          </cell>
          <cell r="J2187">
            <v>1</v>
          </cell>
        </row>
        <row r="2188">
          <cell r="A2188" t="str">
            <v>SSGN</v>
          </cell>
          <cell r="B2188" t="str">
            <v>Secondary Service Greater than 5kW w/o ID</v>
          </cell>
          <cell r="C2188">
            <v>30</v>
          </cell>
          <cell r="D2188">
            <v>25</v>
          </cell>
          <cell r="E2188" t="str">
            <v>R=A1D1</v>
          </cell>
          <cell r="F2188">
            <v>1</v>
          </cell>
          <cell r="G2188">
            <v>37581</v>
          </cell>
          <cell r="H2188">
            <v>999</v>
          </cell>
          <cell r="I2188">
            <v>3</v>
          </cell>
          <cell r="J2188">
            <v>1</v>
          </cell>
        </row>
        <row r="2189">
          <cell r="A2189" t="str">
            <v>SSNN</v>
          </cell>
          <cell r="B2189" t="str">
            <v>Secondary Service Greater than 5kW w/o ID</v>
          </cell>
          <cell r="C2189">
            <v>30</v>
          </cell>
          <cell r="D2189">
            <v>25</v>
          </cell>
          <cell r="E2189" t="str">
            <v>R=A1D1</v>
          </cell>
          <cell r="F2189">
            <v>1</v>
          </cell>
          <cell r="G2189">
            <v>38674</v>
          </cell>
          <cell r="H2189">
            <v>999</v>
          </cell>
          <cell r="I2189">
            <v>3</v>
          </cell>
          <cell r="J2189">
            <v>3</v>
          </cell>
        </row>
        <row r="2190">
          <cell r="A2190" t="str">
            <v>SSGN</v>
          </cell>
          <cell r="B2190" t="str">
            <v>Secondary Service Greater than 5kW w/o ID</v>
          </cell>
          <cell r="C2190">
            <v>30</v>
          </cell>
          <cell r="D2190">
            <v>25</v>
          </cell>
          <cell r="E2190" t="str">
            <v>R=A1D1</v>
          </cell>
          <cell r="F2190">
            <v>1</v>
          </cell>
          <cell r="G2190">
            <v>39100</v>
          </cell>
          <cell r="H2190">
            <v>999</v>
          </cell>
          <cell r="I2190">
            <v>3</v>
          </cell>
          <cell r="J2190">
            <v>8</v>
          </cell>
        </row>
        <row r="2191">
          <cell r="A2191" t="str">
            <v>SSGN</v>
          </cell>
          <cell r="B2191" t="str">
            <v>Secondary Service Greater than 5kW w/o ID</v>
          </cell>
          <cell r="C2191">
            <v>30</v>
          </cell>
          <cell r="D2191">
            <v>25</v>
          </cell>
          <cell r="E2191" t="str">
            <v>R=A1D1</v>
          </cell>
          <cell r="F2191">
            <v>1</v>
          </cell>
          <cell r="G2191">
            <v>39259</v>
          </cell>
          <cell r="H2191">
            <v>240</v>
          </cell>
          <cell r="I2191">
            <v>3</v>
          </cell>
          <cell r="J2191">
            <v>52</v>
          </cell>
        </row>
        <row r="2192">
          <cell r="A2192" t="str">
            <v>SSGN</v>
          </cell>
          <cell r="B2192" t="str">
            <v>Secondary Service Greater than 5kW w/o ID</v>
          </cell>
          <cell r="C2192">
            <v>30</v>
          </cell>
          <cell r="D2192">
            <v>25</v>
          </cell>
          <cell r="E2192" t="str">
            <v>R=A1D1</v>
          </cell>
          <cell r="F2192">
            <v>1</v>
          </cell>
          <cell r="G2192">
            <v>39773</v>
          </cell>
          <cell r="H2192">
            <v>240</v>
          </cell>
          <cell r="I2192">
            <v>3</v>
          </cell>
          <cell r="J2192">
            <v>5</v>
          </cell>
        </row>
        <row r="2193">
          <cell r="A2193" t="str">
            <v>SSGN</v>
          </cell>
          <cell r="B2193" t="str">
            <v>Secondary Service Greater than 5kW w/o ID</v>
          </cell>
          <cell r="C2193">
            <v>30</v>
          </cell>
          <cell r="D2193">
            <v>20</v>
          </cell>
          <cell r="E2193" t="str">
            <v>R=MX</v>
          </cell>
          <cell r="F2193">
            <v>1</v>
          </cell>
          <cell r="G2193">
            <v>39745</v>
          </cell>
          <cell r="H2193">
            <v>240</v>
          </cell>
          <cell r="I2193">
            <v>3</v>
          </cell>
          <cell r="J2193">
            <v>1</v>
          </cell>
        </row>
        <row r="2194">
          <cell r="A2194" t="str">
            <v>SSNN</v>
          </cell>
          <cell r="B2194" t="str">
            <v>Secondary Service Greater than 5kW w/o ID</v>
          </cell>
          <cell r="C2194">
            <v>30</v>
          </cell>
          <cell r="D2194">
            <v>25</v>
          </cell>
          <cell r="E2194" t="str">
            <v>R=A1D1</v>
          </cell>
          <cell r="F2194">
            <v>1</v>
          </cell>
          <cell r="G2194">
            <v>39969</v>
          </cell>
          <cell r="H2194">
            <v>240</v>
          </cell>
          <cell r="I2194">
            <v>3</v>
          </cell>
          <cell r="J2194">
            <v>7</v>
          </cell>
        </row>
        <row r="2195">
          <cell r="A2195" t="str">
            <v>SSNN</v>
          </cell>
          <cell r="B2195" t="str">
            <v>Secondary Service Greater than 5kW w/o ID</v>
          </cell>
          <cell r="C2195">
            <v>30</v>
          </cell>
          <cell r="D2195">
            <v>25</v>
          </cell>
          <cell r="E2195" t="str">
            <v>S=I210+CE</v>
          </cell>
          <cell r="F2195">
            <v>1</v>
          </cell>
          <cell r="G2195">
            <v>40031</v>
          </cell>
          <cell r="H2195">
            <v>240</v>
          </cell>
          <cell r="I2195">
            <v>3</v>
          </cell>
          <cell r="J2195">
            <v>1</v>
          </cell>
        </row>
        <row r="2196">
          <cell r="A2196" t="str">
            <v>SSNN</v>
          </cell>
          <cell r="B2196" t="str">
            <v>Secondary Service Greater than 5kW w/o ID</v>
          </cell>
          <cell r="C2196">
            <v>30</v>
          </cell>
          <cell r="D2196">
            <v>25</v>
          </cell>
          <cell r="E2196" t="str">
            <v>S=I210+CE</v>
          </cell>
          <cell r="F2196">
            <v>1</v>
          </cell>
          <cell r="G2196">
            <v>40198</v>
          </cell>
          <cell r="H2196">
            <v>240</v>
          </cell>
          <cell r="I2196">
            <v>3</v>
          </cell>
          <cell r="J2196">
            <v>2</v>
          </cell>
        </row>
        <row r="2197">
          <cell r="A2197" t="str">
            <v>SSGN</v>
          </cell>
          <cell r="B2197" t="str">
            <v>Secondary Service Greater than 5kW w/o ID</v>
          </cell>
          <cell r="C2197">
            <v>30</v>
          </cell>
          <cell r="D2197">
            <v>25</v>
          </cell>
          <cell r="E2197" t="str">
            <v>R=A1D1</v>
          </cell>
          <cell r="F2197">
            <v>1</v>
          </cell>
          <cell r="H2197">
            <v>240</v>
          </cell>
          <cell r="I2197">
            <v>3</v>
          </cell>
          <cell r="J2197">
            <v>113</v>
          </cell>
        </row>
        <row r="2198">
          <cell r="A2198" t="str">
            <v>SSGN</v>
          </cell>
          <cell r="B2198" t="str">
            <v>Secondary Service Greater than 5kW w/o ID</v>
          </cell>
          <cell r="C2198">
            <v>30</v>
          </cell>
          <cell r="D2198">
            <v>25</v>
          </cell>
          <cell r="E2198" t="str">
            <v>R=D2SH</v>
          </cell>
          <cell r="F2198">
            <v>1</v>
          </cell>
          <cell r="H2198">
            <v>0</v>
          </cell>
          <cell r="I2198">
            <v>0</v>
          </cell>
          <cell r="J2198">
            <v>10</v>
          </cell>
        </row>
        <row r="2199">
          <cell r="A2199" t="str">
            <v>SSGN</v>
          </cell>
          <cell r="B2199" t="str">
            <v>Secondary Service Greater than 5kW w/o ID</v>
          </cell>
          <cell r="C2199">
            <v>30</v>
          </cell>
          <cell r="D2199">
            <v>25</v>
          </cell>
          <cell r="E2199" t="str">
            <v>R=TMS2S</v>
          </cell>
          <cell r="F2199">
            <v>1</v>
          </cell>
          <cell r="H2199">
            <v>0</v>
          </cell>
          <cell r="I2199">
            <v>0</v>
          </cell>
          <cell r="J2199">
            <v>18</v>
          </cell>
        </row>
        <row r="2200">
          <cell r="A2200" t="str">
            <v>SSNN</v>
          </cell>
          <cell r="B2200" t="str">
            <v>Secondary Service Greater than 5kW w/o ID</v>
          </cell>
          <cell r="C2200">
            <v>30</v>
          </cell>
          <cell r="D2200">
            <v>25</v>
          </cell>
          <cell r="E2200" t="str">
            <v>R=KWS</v>
          </cell>
          <cell r="F2200">
            <v>1</v>
          </cell>
          <cell r="H2200">
            <v>240</v>
          </cell>
          <cell r="I2200">
            <v>3</v>
          </cell>
          <cell r="J2200">
            <v>40</v>
          </cell>
        </row>
        <row r="2201">
          <cell r="A2201" t="str">
            <v>SSNN</v>
          </cell>
          <cell r="B2201" t="str">
            <v>Secondary Service Greater than 5kW w/o ID</v>
          </cell>
          <cell r="C2201">
            <v>30</v>
          </cell>
          <cell r="D2201">
            <v>25</v>
          </cell>
          <cell r="E2201" t="str">
            <v>R=A1D</v>
          </cell>
          <cell r="F2201">
            <v>1</v>
          </cell>
          <cell r="H2201">
            <v>240</v>
          </cell>
          <cell r="I2201">
            <v>4</v>
          </cell>
          <cell r="J2201">
            <v>1</v>
          </cell>
        </row>
        <row r="2202">
          <cell r="A2202" t="str">
            <v>SSNN</v>
          </cell>
          <cell r="B2202" t="str">
            <v>Secondary Service Greater than 5kW w/o ID</v>
          </cell>
          <cell r="C2202">
            <v>30</v>
          </cell>
          <cell r="D2202">
            <v>25</v>
          </cell>
          <cell r="E2202" t="str">
            <v>R=J5SD</v>
          </cell>
          <cell r="F2202">
            <v>1</v>
          </cell>
          <cell r="H2202">
            <v>240</v>
          </cell>
          <cell r="I2202">
            <v>3</v>
          </cell>
          <cell r="J2202">
            <v>1</v>
          </cell>
        </row>
        <row r="2203">
          <cell r="A2203" t="str">
            <v>SSGN</v>
          </cell>
          <cell r="B2203" t="str">
            <v>Secondary Service Greater than 5kW w/o ID</v>
          </cell>
          <cell r="C2203">
            <v>30</v>
          </cell>
          <cell r="D2203">
            <v>25</v>
          </cell>
          <cell r="E2203" t="str">
            <v>R=TMS2S</v>
          </cell>
          <cell r="F2203">
            <v>1</v>
          </cell>
          <cell r="H2203">
            <v>240</v>
          </cell>
          <cell r="I2203">
            <v>3</v>
          </cell>
          <cell r="J2203">
            <v>1</v>
          </cell>
        </row>
        <row r="2204">
          <cell r="A2204" t="str">
            <v>SSNN</v>
          </cell>
          <cell r="B2204" t="str">
            <v>Secondary Service Greater than 5kW w/o ID</v>
          </cell>
          <cell r="C2204">
            <v>30</v>
          </cell>
          <cell r="D2204">
            <v>25</v>
          </cell>
          <cell r="E2204" t="str">
            <v>R=D5SE</v>
          </cell>
          <cell r="F2204">
            <v>1</v>
          </cell>
          <cell r="H2204">
            <v>240</v>
          </cell>
          <cell r="I2204">
            <v>3</v>
          </cell>
          <cell r="J2204">
            <v>1</v>
          </cell>
        </row>
        <row r="2205">
          <cell r="A2205" t="str">
            <v>SSNN</v>
          </cell>
          <cell r="B2205" t="str">
            <v>Secondary Service Greater than 5kW w/o ID</v>
          </cell>
          <cell r="C2205">
            <v>30</v>
          </cell>
          <cell r="D2205">
            <v>25</v>
          </cell>
          <cell r="E2205" t="str">
            <v>R=A1D1</v>
          </cell>
          <cell r="F2205">
            <v>1</v>
          </cell>
          <cell r="G2205">
            <v>38442</v>
          </cell>
          <cell r="H2205">
            <v>999</v>
          </cell>
          <cell r="I2205">
            <v>3</v>
          </cell>
          <cell r="J2205">
            <v>6</v>
          </cell>
        </row>
        <row r="2206">
          <cell r="A2206" t="str">
            <v>SSGN</v>
          </cell>
          <cell r="B2206" t="str">
            <v>Secondary Service Greater than 5kW w/o ID</v>
          </cell>
          <cell r="C2206">
            <v>30</v>
          </cell>
          <cell r="D2206">
            <v>20</v>
          </cell>
          <cell r="E2206" t="str">
            <v>R=AB1</v>
          </cell>
          <cell r="F2206">
            <v>1</v>
          </cell>
          <cell r="G2206">
            <v>38531</v>
          </cell>
          <cell r="H2206">
            <v>240</v>
          </cell>
          <cell r="I2206">
            <v>3</v>
          </cell>
          <cell r="J2206">
            <v>1</v>
          </cell>
        </row>
        <row r="2207">
          <cell r="A2207" t="str">
            <v>SSGN</v>
          </cell>
          <cell r="B2207" t="str">
            <v>Secondary Service Greater than 5kW w/o ID</v>
          </cell>
          <cell r="C2207">
            <v>30</v>
          </cell>
          <cell r="D2207">
            <v>25</v>
          </cell>
          <cell r="E2207" t="str">
            <v>R=A1D1</v>
          </cell>
          <cell r="F2207">
            <v>1</v>
          </cell>
          <cell r="G2207">
            <v>38518</v>
          </cell>
          <cell r="H2207">
            <v>240</v>
          </cell>
          <cell r="I2207">
            <v>3</v>
          </cell>
          <cell r="J2207">
            <v>2</v>
          </cell>
        </row>
        <row r="2208">
          <cell r="A2208" t="str">
            <v>SSNN</v>
          </cell>
          <cell r="B2208" t="str">
            <v>Secondary Service Greater than 5kW w/o ID</v>
          </cell>
          <cell r="C2208">
            <v>30</v>
          </cell>
          <cell r="D2208">
            <v>25</v>
          </cell>
          <cell r="E2208" t="str">
            <v>R=A1D1</v>
          </cell>
          <cell r="F2208">
            <v>1</v>
          </cell>
          <cell r="G2208">
            <v>38520</v>
          </cell>
          <cell r="H2208">
            <v>240</v>
          </cell>
          <cell r="I2208">
            <v>3</v>
          </cell>
          <cell r="J2208">
            <v>1</v>
          </cell>
        </row>
        <row r="2209">
          <cell r="A2209" t="str">
            <v>SSMN</v>
          </cell>
          <cell r="B2209" t="str">
            <v>Secondary Service Greater than 5kW w/o ID</v>
          </cell>
          <cell r="C2209">
            <v>30</v>
          </cell>
          <cell r="D2209">
            <v>25</v>
          </cell>
          <cell r="E2209" t="str">
            <v>R=TMS2S</v>
          </cell>
          <cell r="F2209">
            <v>1</v>
          </cell>
          <cell r="H2209">
            <v>240</v>
          </cell>
          <cell r="I2209">
            <v>3</v>
          </cell>
          <cell r="J2209">
            <v>1</v>
          </cell>
        </row>
        <row r="2210">
          <cell r="A2210" t="str">
            <v>SSGN</v>
          </cell>
          <cell r="B2210" t="str">
            <v>Secondary Service Greater than 5kW w/o ID</v>
          </cell>
          <cell r="C2210">
            <v>30</v>
          </cell>
          <cell r="D2210">
            <v>25</v>
          </cell>
          <cell r="E2210" t="str">
            <v>R=A1D1</v>
          </cell>
          <cell r="F2210">
            <v>1</v>
          </cell>
          <cell r="G2210">
            <v>37907</v>
          </cell>
          <cell r="H2210">
            <v>240</v>
          </cell>
          <cell r="I2210">
            <v>3</v>
          </cell>
          <cell r="J2210">
            <v>1</v>
          </cell>
        </row>
        <row r="2211">
          <cell r="A2211" t="str">
            <v>SSNN</v>
          </cell>
          <cell r="B2211" t="str">
            <v>Secondary Service Greater than 5kW w/o ID</v>
          </cell>
          <cell r="C2211">
            <v>30</v>
          </cell>
          <cell r="D2211">
            <v>25</v>
          </cell>
          <cell r="E2211" t="str">
            <v>R=A1D1</v>
          </cell>
          <cell r="F2211">
            <v>1</v>
          </cell>
          <cell r="G2211">
            <v>36404</v>
          </cell>
          <cell r="H2211">
            <v>240</v>
          </cell>
          <cell r="I2211">
            <v>3</v>
          </cell>
          <cell r="J2211">
            <v>1</v>
          </cell>
        </row>
        <row r="2212">
          <cell r="A2212" t="str">
            <v>SSGN</v>
          </cell>
          <cell r="B2212" t="str">
            <v>Secondary Service Greater than 5kW w/o ID</v>
          </cell>
          <cell r="C2212">
            <v>30</v>
          </cell>
          <cell r="D2212">
            <v>25</v>
          </cell>
          <cell r="E2212" t="str">
            <v>R=A1D1</v>
          </cell>
          <cell r="F2212">
            <v>1</v>
          </cell>
          <cell r="G2212">
            <v>36161</v>
          </cell>
          <cell r="H2212">
            <v>240</v>
          </cell>
          <cell r="I2212">
            <v>3</v>
          </cell>
          <cell r="J2212">
            <v>2</v>
          </cell>
        </row>
        <row r="2213">
          <cell r="A2213" t="str">
            <v>SSNN</v>
          </cell>
          <cell r="B2213" t="str">
            <v>Secondary Service Greater than 5kW w/o ID</v>
          </cell>
          <cell r="C2213">
            <v>30</v>
          </cell>
          <cell r="D2213">
            <v>25</v>
          </cell>
          <cell r="E2213" t="str">
            <v>R=A1D1</v>
          </cell>
          <cell r="F2213">
            <v>1</v>
          </cell>
          <cell r="G2213">
            <v>36404</v>
          </cell>
          <cell r="H2213">
            <v>240</v>
          </cell>
          <cell r="I2213">
            <v>3</v>
          </cell>
          <cell r="J2213">
            <v>5</v>
          </cell>
        </row>
        <row r="2214">
          <cell r="A2214" t="str">
            <v>SSGN</v>
          </cell>
          <cell r="B2214" t="str">
            <v>Secondary Service Greater than 5kW w/o ID</v>
          </cell>
          <cell r="C2214">
            <v>30</v>
          </cell>
          <cell r="D2214">
            <v>25</v>
          </cell>
          <cell r="E2214" t="str">
            <v>R=A1D1</v>
          </cell>
          <cell r="F2214">
            <v>1</v>
          </cell>
          <cell r="G2214">
            <v>36161</v>
          </cell>
          <cell r="H2214">
            <v>240</v>
          </cell>
          <cell r="I2214">
            <v>3</v>
          </cell>
          <cell r="J2214">
            <v>5</v>
          </cell>
        </row>
        <row r="2215">
          <cell r="A2215" t="str">
            <v>SSNN</v>
          </cell>
          <cell r="B2215" t="str">
            <v>Secondary Service Greater than 5kW w/o ID</v>
          </cell>
          <cell r="C2215">
            <v>30</v>
          </cell>
          <cell r="D2215">
            <v>25</v>
          </cell>
          <cell r="E2215" t="str">
            <v>R=A1D1</v>
          </cell>
          <cell r="F2215">
            <v>1</v>
          </cell>
          <cell r="G2215">
            <v>37732</v>
          </cell>
          <cell r="H2215">
            <v>240</v>
          </cell>
          <cell r="I2215">
            <v>3</v>
          </cell>
          <cell r="J2215">
            <v>4</v>
          </cell>
        </row>
        <row r="2216">
          <cell r="A2216" t="str">
            <v>SSNN</v>
          </cell>
          <cell r="B2216" t="str">
            <v>Secondary Service Greater than 5kW w/o ID</v>
          </cell>
          <cell r="C2216">
            <v>30</v>
          </cell>
          <cell r="D2216">
            <v>25</v>
          </cell>
          <cell r="E2216" t="str">
            <v>R=A1D1</v>
          </cell>
          <cell r="F2216">
            <v>1</v>
          </cell>
          <cell r="G2216">
            <v>37678</v>
          </cell>
          <cell r="H2216">
            <v>240</v>
          </cell>
          <cell r="I2216">
            <v>3</v>
          </cell>
          <cell r="J2216">
            <v>3</v>
          </cell>
        </row>
        <row r="2217">
          <cell r="A2217" t="str">
            <v>SSGN</v>
          </cell>
          <cell r="B2217" t="str">
            <v>Secondary Service Greater than 5kW w/o ID</v>
          </cell>
          <cell r="C2217">
            <v>30</v>
          </cell>
          <cell r="D2217">
            <v>25</v>
          </cell>
          <cell r="E2217" t="str">
            <v>R=A1D1</v>
          </cell>
          <cell r="F2217">
            <v>1</v>
          </cell>
          <cell r="G2217">
            <v>36585</v>
          </cell>
          <cell r="H2217">
            <v>999</v>
          </cell>
          <cell r="I2217">
            <v>3</v>
          </cell>
          <cell r="J2217">
            <v>1</v>
          </cell>
        </row>
        <row r="2218">
          <cell r="A2218" t="str">
            <v>SSGN</v>
          </cell>
          <cell r="B2218" t="str">
            <v>Secondary Service Greater than 5kW w/o ID</v>
          </cell>
          <cell r="C2218">
            <v>30</v>
          </cell>
          <cell r="D2218">
            <v>20</v>
          </cell>
          <cell r="E2218" t="str">
            <v>R=AB1</v>
          </cell>
          <cell r="F2218">
            <v>1</v>
          </cell>
          <cell r="G2218">
            <v>36592</v>
          </cell>
          <cell r="H2218">
            <v>240</v>
          </cell>
          <cell r="I2218">
            <v>3</v>
          </cell>
          <cell r="J2218">
            <v>1</v>
          </cell>
        </row>
        <row r="2219">
          <cell r="A2219" t="str">
            <v>SSGN</v>
          </cell>
          <cell r="B2219" t="str">
            <v>Secondary Service Greater than 5kW w/o ID</v>
          </cell>
          <cell r="C2219">
            <v>30</v>
          </cell>
          <cell r="D2219">
            <v>25</v>
          </cell>
          <cell r="E2219" t="str">
            <v>R=A1D1</v>
          </cell>
          <cell r="F2219">
            <v>1</v>
          </cell>
          <cell r="G2219">
            <v>36595</v>
          </cell>
          <cell r="H2219">
            <v>240</v>
          </cell>
          <cell r="I2219">
            <v>3</v>
          </cell>
          <cell r="J2219">
            <v>1</v>
          </cell>
        </row>
        <row r="2220">
          <cell r="A2220" t="str">
            <v>SSNN</v>
          </cell>
          <cell r="B2220" t="str">
            <v>Secondary Service Greater than 5kW w/o ID</v>
          </cell>
          <cell r="C2220">
            <v>30</v>
          </cell>
          <cell r="D2220">
            <v>25</v>
          </cell>
          <cell r="E2220" t="str">
            <v>R=A1D1</v>
          </cell>
          <cell r="F2220">
            <v>1</v>
          </cell>
          <cell r="G2220">
            <v>36879</v>
          </cell>
          <cell r="H2220">
            <v>240</v>
          </cell>
          <cell r="I2220">
            <v>3</v>
          </cell>
          <cell r="J2220">
            <v>27</v>
          </cell>
        </row>
        <row r="2221">
          <cell r="A2221" t="str">
            <v>SSNN</v>
          </cell>
          <cell r="B2221" t="str">
            <v>Secondary Service Greater than 5kW w/o ID</v>
          </cell>
          <cell r="C2221">
            <v>30</v>
          </cell>
          <cell r="D2221">
            <v>25</v>
          </cell>
          <cell r="E2221" t="str">
            <v>R=A1D1</v>
          </cell>
          <cell r="F2221">
            <v>1</v>
          </cell>
          <cell r="G2221">
            <v>36795</v>
          </cell>
          <cell r="H2221">
            <v>999</v>
          </cell>
          <cell r="I2221">
            <v>3</v>
          </cell>
          <cell r="J2221">
            <v>7</v>
          </cell>
        </row>
        <row r="2222">
          <cell r="A2222" t="str">
            <v>SSNN</v>
          </cell>
          <cell r="B2222" t="str">
            <v>Secondary Service Greater than 5kW w/o ID</v>
          </cell>
          <cell r="C2222">
            <v>30</v>
          </cell>
          <cell r="D2222">
            <v>25</v>
          </cell>
          <cell r="E2222" t="str">
            <v>R=A1D1</v>
          </cell>
          <cell r="F2222">
            <v>1</v>
          </cell>
          <cell r="G2222">
            <v>37095</v>
          </cell>
          <cell r="H2222">
            <v>999</v>
          </cell>
          <cell r="I2222">
            <v>2</v>
          </cell>
          <cell r="J2222">
            <v>4</v>
          </cell>
        </row>
        <row r="2223">
          <cell r="A2223" t="str">
            <v>SSNN</v>
          </cell>
          <cell r="B2223" t="str">
            <v>Secondary Service Greater than 5kW w/o ID</v>
          </cell>
          <cell r="C2223">
            <v>30</v>
          </cell>
          <cell r="D2223">
            <v>25</v>
          </cell>
          <cell r="E2223" t="str">
            <v>R=A1D1</v>
          </cell>
          <cell r="F2223">
            <v>1</v>
          </cell>
          <cell r="G2223">
            <v>37203</v>
          </cell>
          <cell r="H2223">
            <v>240</v>
          </cell>
          <cell r="I2223">
            <v>3</v>
          </cell>
          <cell r="J2223">
            <v>10</v>
          </cell>
        </row>
        <row r="2224">
          <cell r="A2224" t="str">
            <v>SSGN</v>
          </cell>
          <cell r="B2224" t="str">
            <v>Secondary Service Greater than 5kW w/o ID</v>
          </cell>
          <cell r="C2224">
            <v>30</v>
          </cell>
          <cell r="D2224">
            <v>25</v>
          </cell>
          <cell r="E2224" t="str">
            <v>R=A1D1</v>
          </cell>
          <cell r="F2224">
            <v>1</v>
          </cell>
          <cell r="G2224">
            <v>39048</v>
          </cell>
          <cell r="H2224">
            <v>240</v>
          </cell>
          <cell r="I2224">
            <v>3</v>
          </cell>
          <cell r="J2224">
            <v>4</v>
          </cell>
        </row>
        <row r="2225">
          <cell r="A2225" t="str">
            <v>SSGN</v>
          </cell>
          <cell r="B2225" t="str">
            <v>Secondary Service Greater than 5kW w/o ID</v>
          </cell>
          <cell r="C2225">
            <v>30</v>
          </cell>
          <cell r="D2225">
            <v>25</v>
          </cell>
          <cell r="E2225" t="str">
            <v>R=A1D1</v>
          </cell>
          <cell r="F2225">
            <v>1</v>
          </cell>
          <cell r="G2225">
            <v>38923</v>
          </cell>
          <cell r="H2225">
            <v>240</v>
          </cell>
          <cell r="I2225">
            <v>3</v>
          </cell>
          <cell r="J2225">
            <v>4</v>
          </cell>
        </row>
        <row r="2226">
          <cell r="A2226" t="str">
            <v>SSGN</v>
          </cell>
          <cell r="B2226" t="str">
            <v>Secondary Service Greater than 5kW w/o ID</v>
          </cell>
          <cell r="C2226">
            <v>30</v>
          </cell>
          <cell r="D2226">
            <v>25</v>
          </cell>
          <cell r="E2226" t="str">
            <v>R=A1D1</v>
          </cell>
          <cell r="F2226">
            <v>1</v>
          </cell>
          <cell r="G2226">
            <v>39307</v>
          </cell>
          <cell r="H2226">
            <v>240</v>
          </cell>
          <cell r="I2226">
            <v>3</v>
          </cell>
          <cell r="J2226">
            <v>20</v>
          </cell>
        </row>
        <row r="2227">
          <cell r="A2227" t="str">
            <v>SSMN</v>
          </cell>
          <cell r="B2227" t="str">
            <v>Secondary Service Greater than 5kW w/o ID</v>
          </cell>
          <cell r="C2227">
            <v>30</v>
          </cell>
          <cell r="D2227">
            <v>25</v>
          </cell>
          <cell r="E2227" t="str">
            <v>R=A1D1</v>
          </cell>
          <cell r="F2227">
            <v>1</v>
          </cell>
          <cell r="G2227">
            <v>39356</v>
          </cell>
          <cell r="H2227">
            <v>240</v>
          </cell>
          <cell r="I2227">
            <v>3</v>
          </cell>
          <cell r="J2227">
            <v>1</v>
          </cell>
        </row>
        <row r="2228">
          <cell r="A2228" t="str">
            <v>SSNN</v>
          </cell>
          <cell r="B2228" t="str">
            <v>Secondary Service Greater than 5kW w/o ID</v>
          </cell>
          <cell r="C2228">
            <v>30</v>
          </cell>
          <cell r="D2228">
            <v>25</v>
          </cell>
          <cell r="E2228" t="str">
            <v>R=A1D1</v>
          </cell>
          <cell r="F2228">
            <v>1</v>
          </cell>
          <cell r="G2228">
            <v>39472</v>
          </cell>
          <cell r="H2228">
            <v>240</v>
          </cell>
          <cell r="I2228">
            <v>3</v>
          </cell>
          <cell r="J2228">
            <v>20</v>
          </cell>
        </row>
        <row r="2229">
          <cell r="A2229" t="str">
            <v>SSGN</v>
          </cell>
          <cell r="B2229" t="str">
            <v>Secondary Service Greater than 5kW w/o ID</v>
          </cell>
          <cell r="C2229">
            <v>30</v>
          </cell>
          <cell r="D2229">
            <v>25</v>
          </cell>
          <cell r="E2229" t="str">
            <v>R=A1D1</v>
          </cell>
          <cell r="F2229">
            <v>1</v>
          </cell>
          <cell r="G2229">
            <v>39765</v>
          </cell>
          <cell r="H2229">
            <v>999</v>
          </cell>
          <cell r="I2229">
            <v>3</v>
          </cell>
          <cell r="J2229">
            <v>16</v>
          </cell>
        </row>
        <row r="2230">
          <cell r="A2230" t="str">
            <v>SSGN</v>
          </cell>
          <cell r="B2230" t="str">
            <v>Secondary Service Greater than 5kW w/o ID</v>
          </cell>
          <cell r="C2230">
            <v>30</v>
          </cell>
          <cell r="D2230">
            <v>25</v>
          </cell>
          <cell r="E2230" t="str">
            <v>R=A1D1</v>
          </cell>
          <cell r="F2230">
            <v>1</v>
          </cell>
          <cell r="G2230">
            <v>39923</v>
          </cell>
          <cell r="H2230">
            <v>999</v>
          </cell>
          <cell r="I2230">
            <v>3</v>
          </cell>
          <cell r="J2230">
            <v>9</v>
          </cell>
        </row>
        <row r="2231">
          <cell r="A2231" t="str">
            <v>SSNN</v>
          </cell>
          <cell r="B2231" t="str">
            <v>Secondary Service Greater than 5kW w/o ID</v>
          </cell>
          <cell r="C2231">
            <v>30</v>
          </cell>
          <cell r="D2231">
            <v>25</v>
          </cell>
          <cell r="E2231" t="str">
            <v>R=A1D1</v>
          </cell>
          <cell r="F2231">
            <v>1</v>
          </cell>
          <cell r="G2231">
            <v>39855</v>
          </cell>
          <cell r="H2231">
            <v>999</v>
          </cell>
          <cell r="I2231">
            <v>3</v>
          </cell>
          <cell r="J2231">
            <v>2</v>
          </cell>
        </row>
        <row r="2232">
          <cell r="A2232" t="str">
            <v>SSGN</v>
          </cell>
          <cell r="B2232" t="str">
            <v>Secondary Service Greater than 5kW w/o ID</v>
          </cell>
          <cell r="C2232">
            <v>30</v>
          </cell>
          <cell r="D2232">
            <v>25</v>
          </cell>
          <cell r="E2232" t="str">
            <v>R=A1D1</v>
          </cell>
          <cell r="F2232">
            <v>1</v>
          </cell>
          <cell r="G2232">
            <v>39962</v>
          </cell>
          <cell r="H2232">
            <v>999</v>
          </cell>
          <cell r="I2232">
            <v>3</v>
          </cell>
          <cell r="J2232">
            <v>17</v>
          </cell>
        </row>
        <row r="2233">
          <cell r="A2233" t="str">
            <v>SSGN</v>
          </cell>
          <cell r="B2233" t="str">
            <v>Secondary Service Greater than 5kW w/o ID</v>
          </cell>
          <cell r="C2233">
            <v>30</v>
          </cell>
          <cell r="D2233">
            <v>20</v>
          </cell>
          <cell r="E2233" t="str">
            <v>R=MX</v>
          </cell>
          <cell r="F2233">
            <v>1</v>
          </cell>
          <cell r="G2233">
            <v>39952</v>
          </cell>
          <cell r="H2233">
            <v>240</v>
          </cell>
          <cell r="I2233">
            <v>3</v>
          </cell>
          <cell r="J2233">
            <v>1</v>
          </cell>
        </row>
        <row r="2234">
          <cell r="A2234" t="str">
            <v>SSNN</v>
          </cell>
          <cell r="B2234" t="str">
            <v>Secondary Service Greater than 5kW w/o ID</v>
          </cell>
          <cell r="C2234">
            <v>30</v>
          </cell>
          <cell r="D2234">
            <v>25</v>
          </cell>
          <cell r="E2234" t="str">
            <v>R=A1D1+</v>
          </cell>
          <cell r="F2234">
            <v>1</v>
          </cell>
          <cell r="G2234">
            <v>40073</v>
          </cell>
          <cell r="H2234">
            <v>240</v>
          </cell>
          <cell r="I2234">
            <v>3</v>
          </cell>
          <cell r="J2234">
            <v>3</v>
          </cell>
        </row>
        <row r="2235">
          <cell r="A2235" t="str">
            <v>SSAN</v>
          </cell>
          <cell r="B2235" t="str">
            <v>Secondary Service Greater than 5kW w/o ID</v>
          </cell>
          <cell r="C2235">
            <v>30</v>
          </cell>
          <cell r="D2235">
            <v>25</v>
          </cell>
          <cell r="E2235" t="str">
            <v>R=A1D1</v>
          </cell>
          <cell r="F2235">
            <v>1</v>
          </cell>
          <cell r="G2235">
            <v>40052</v>
          </cell>
          <cell r="H2235">
            <v>999</v>
          </cell>
          <cell r="I2235">
            <v>3</v>
          </cell>
          <cell r="J2235">
            <v>2</v>
          </cell>
        </row>
        <row r="2236">
          <cell r="A2236" t="str">
            <v>SSGN</v>
          </cell>
          <cell r="B2236" t="str">
            <v>Secondary Service Greater than 5kW w/o ID</v>
          </cell>
          <cell r="C2236">
            <v>30</v>
          </cell>
          <cell r="D2236">
            <v>25</v>
          </cell>
          <cell r="E2236" t="str">
            <v>S=I210+CE</v>
          </cell>
          <cell r="F2236">
            <v>1</v>
          </cell>
          <cell r="G2236">
            <v>40112</v>
          </cell>
          <cell r="H2236">
            <v>240</v>
          </cell>
          <cell r="I2236">
            <v>3</v>
          </cell>
          <cell r="J2236">
            <v>1</v>
          </cell>
        </row>
        <row r="2237">
          <cell r="A2237" t="str">
            <v>SSNN</v>
          </cell>
          <cell r="B2237" t="str">
            <v>Secondary Service Greater than 5kW w/o ID</v>
          </cell>
          <cell r="C2237">
            <v>30</v>
          </cell>
          <cell r="D2237">
            <v>25</v>
          </cell>
          <cell r="E2237" t="str">
            <v>S=I210+CE</v>
          </cell>
          <cell r="F2237">
            <v>1</v>
          </cell>
          <cell r="G2237">
            <v>40198</v>
          </cell>
          <cell r="H2237">
            <v>240</v>
          </cell>
          <cell r="I2237">
            <v>3</v>
          </cell>
          <cell r="J2237">
            <v>1</v>
          </cell>
        </row>
        <row r="2238">
          <cell r="A2238" t="str">
            <v>SSNN</v>
          </cell>
          <cell r="B2238" t="str">
            <v>Secondary Service Greater than 5kW w/o ID</v>
          </cell>
          <cell r="C2238">
            <v>30</v>
          </cell>
          <cell r="D2238">
            <v>25</v>
          </cell>
          <cell r="E2238" t="str">
            <v>R=TMS</v>
          </cell>
          <cell r="F2238">
            <v>1</v>
          </cell>
          <cell r="H2238">
            <v>0</v>
          </cell>
          <cell r="I2238">
            <v>0</v>
          </cell>
          <cell r="J2238">
            <v>1</v>
          </cell>
        </row>
        <row r="2239">
          <cell r="A2239" t="str">
            <v>SSNN</v>
          </cell>
          <cell r="B2239" t="str">
            <v>Secondary Service Greater than 5kW w/o ID</v>
          </cell>
          <cell r="C2239">
            <v>30</v>
          </cell>
          <cell r="D2239">
            <v>25</v>
          </cell>
          <cell r="E2239" t="str">
            <v>R=TQS</v>
          </cell>
          <cell r="F2239">
            <v>1</v>
          </cell>
          <cell r="H2239">
            <v>240</v>
          </cell>
          <cell r="I2239">
            <v>4</v>
          </cell>
          <cell r="J2239">
            <v>1</v>
          </cell>
        </row>
        <row r="2240">
          <cell r="A2240" t="str">
            <v>SSNN</v>
          </cell>
          <cell r="B2240" t="str">
            <v>Secondary Service Greater than 5kW w/o ID</v>
          </cell>
          <cell r="C2240">
            <v>30</v>
          </cell>
          <cell r="D2240">
            <v>25</v>
          </cell>
          <cell r="E2240" t="str">
            <v>R=TMS2S</v>
          </cell>
          <cell r="F2240">
            <v>1</v>
          </cell>
          <cell r="H2240">
            <v>240</v>
          </cell>
          <cell r="I2240">
            <v>3</v>
          </cell>
          <cell r="J2240">
            <v>2</v>
          </cell>
        </row>
        <row r="2241">
          <cell r="A2241" t="str">
            <v>SSNN</v>
          </cell>
          <cell r="B2241" t="str">
            <v>Secondary Service Greater than 5kW w/o ID</v>
          </cell>
          <cell r="C2241">
            <v>30</v>
          </cell>
          <cell r="D2241">
            <v>25</v>
          </cell>
          <cell r="E2241" t="str">
            <v>R=TMS2S</v>
          </cell>
          <cell r="F2241">
            <v>1</v>
          </cell>
          <cell r="H2241">
            <v>240</v>
          </cell>
          <cell r="I2241">
            <v>3</v>
          </cell>
          <cell r="J2241">
            <v>18</v>
          </cell>
        </row>
        <row r="2242">
          <cell r="A2242" t="str">
            <v>SSGN</v>
          </cell>
          <cell r="B2242" t="str">
            <v>Secondary Service Greater than 5kW w/o ID</v>
          </cell>
          <cell r="C2242">
            <v>30</v>
          </cell>
          <cell r="D2242">
            <v>25</v>
          </cell>
          <cell r="E2242" t="str">
            <v>R=J5SD</v>
          </cell>
          <cell r="F2242">
            <v>1</v>
          </cell>
          <cell r="H2242">
            <v>240</v>
          </cell>
          <cell r="I2242">
            <v>3</v>
          </cell>
          <cell r="J2242">
            <v>2</v>
          </cell>
        </row>
        <row r="2243">
          <cell r="A2243" t="str">
            <v>SSNN</v>
          </cell>
          <cell r="B2243" t="str">
            <v>Secondary Service Greater than 5kW w/o ID</v>
          </cell>
          <cell r="C2243">
            <v>30</v>
          </cell>
          <cell r="D2243">
            <v>25</v>
          </cell>
          <cell r="E2243" t="str">
            <v>R=TMS</v>
          </cell>
          <cell r="F2243">
            <v>1</v>
          </cell>
          <cell r="H2243">
            <v>240</v>
          </cell>
          <cell r="I2243">
            <v>3</v>
          </cell>
          <cell r="J2243">
            <v>19</v>
          </cell>
        </row>
        <row r="2244">
          <cell r="A2244" t="str">
            <v>SSGN</v>
          </cell>
          <cell r="B2244" t="str">
            <v>Secondary Service Greater than 5kW w/o ID</v>
          </cell>
          <cell r="C2244">
            <v>30</v>
          </cell>
          <cell r="D2244">
            <v>25</v>
          </cell>
          <cell r="E2244" t="str">
            <v>R=A1D1</v>
          </cell>
          <cell r="F2244">
            <v>1</v>
          </cell>
          <cell r="G2244">
            <v>38603</v>
          </cell>
          <cell r="H2244">
            <v>240</v>
          </cell>
          <cell r="I2244">
            <v>3</v>
          </cell>
          <cell r="J2244">
            <v>1</v>
          </cell>
        </row>
        <row r="2245">
          <cell r="A2245" t="str">
            <v>SSNN</v>
          </cell>
          <cell r="B2245" t="str">
            <v>Secondary Service Greater than 5kW w/o ID</v>
          </cell>
          <cell r="C2245">
            <v>30</v>
          </cell>
          <cell r="D2245">
            <v>25</v>
          </cell>
          <cell r="E2245" t="str">
            <v>R=A1D1</v>
          </cell>
          <cell r="F2245">
            <v>1</v>
          </cell>
          <cell r="G2245">
            <v>38202</v>
          </cell>
          <cell r="H2245">
            <v>999</v>
          </cell>
          <cell r="I2245">
            <v>3</v>
          </cell>
          <cell r="J2245">
            <v>5</v>
          </cell>
        </row>
        <row r="2246">
          <cell r="A2246" t="str">
            <v>SSGN</v>
          </cell>
          <cell r="B2246" t="str">
            <v>Secondary Service Greater than 5kW w/o ID</v>
          </cell>
          <cell r="C2246">
            <v>30</v>
          </cell>
          <cell r="D2246">
            <v>25</v>
          </cell>
          <cell r="E2246" t="str">
            <v>R=A1D1</v>
          </cell>
          <cell r="F2246">
            <v>1</v>
          </cell>
          <cell r="G2246">
            <v>38442</v>
          </cell>
          <cell r="H2246">
            <v>999</v>
          </cell>
          <cell r="I2246">
            <v>3</v>
          </cell>
          <cell r="J2246">
            <v>4</v>
          </cell>
        </row>
        <row r="2247">
          <cell r="A2247" t="str">
            <v>SSGN</v>
          </cell>
          <cell r="B2247" t="str">
            <v>Secondary Service Greater than 5kW w/o ID</v>
          </cell>
          <cell r="C2247">
            <v>30</v>
          </cell>
          <cell r="D2247">
            <v>25</v>
          </cell>
          <cell r="E2247" t="str">
            <v>R=D2SH</v>
          </cell>
          <cell r="F2247">
            <v>1</v>
          </cell>
          <cell r="H2247">
            <v>240</v>
          </cell>
          <cell r="I2247">
            <v>3</v>
          </cell>
          <cell r="J2247">
            <v>3</v>
          </cell>
        </row>
        <row r="2248">
          <cell r="A2248" t="str">
            <v>SSNN</v>
          </cell>
          <cell r="B2248" t="str">
            <v>Secondary Service Greater than 5kW w/o ID</v>
          </cell>
          <cell r="C2248">
            <v>30</v>
          </cell>
          <cell r="D2248">
            <v>25</v>
          </cell>
          <cell r="E2248" t="str">
            <v>R=A1D1</v>
          </cell>
          <cell r="F2248">
            <v>1</v>
          </cell>
          <cell r="G2248">
            <v>37811</v>
          </cell>
          <cell r="H2248">
            <v>240</v>
          </cell>
          <cell r="I2248">
            <v>3</v>
          </cell>
          <cell r="J2248">
            <v>2</v>
          </cell>
        </row>
        <row r="2249">
          <cell r="A2249" t="str">
            <v>SSGN</v>
          </cell>
          <cell r="B2249" t="str">
            <v>Secondary Service Greater than 5kW w/o ID</v>
          </cell>
          <cell r="C2249">
            <v>30</v>
          </cell>
          <cell r="D2249">
            <v>25</v>
          </cell>
          <cell r="E2249" t="str">
            <v>R=DXMS</v>
          </cell>
          <cell r="F2249">
            <v>1</v>
          </cell>
          <cell r="H2249">
            <v>240</v>
          </cell>
          <cell r="I2249">
            <v>3</v>
          </cell>
          <cell r="J2249">
            <v>1</v>
          </cell>
        </row>
        <row r="2250">
          <cell r="A2250" t="str">
            <v>SSNN</v>
          </cell>
          <cell r="B2250" t="str">
            <v>Secondary Service Greater than 5kW w/o ID</v>
          </cell>
          <cell r="C2250">
            <v>30</v>
          </cell>
          <cell r="D2250">
            <v>25</v>
          </cell>
          <cell r="E2250" t="str">
            <v>R=DDMS</v>
          </cell>
          <cell r="F2250">
            <v>1</v>
          </cell>
          <cell r="H2250">
            <v>240</v>
          </cell>
          <cell r="I2250">
            <v>3</v>
          </cell>
          <cell r="J2250">
            <v>1</v>
          </cell>
        </row>
        <row r="2251">
          <cell r="A2251" t="str">
            <v>SSNN</v>
          </cell>
          <cell r="B2251" t="str">
            <v>Secondary Service Greater than 5kW w/o ID</v>
          </cell>
          <cell r="C2251">
            <v>30</v>
          </cell>
          <cell r="D2251">
            <v>25</v>
          </cell>
          <cell r="E2251" t="str">
            <v>R=A1D1</v>
          </cell>
          <cell r="F2251">
            <v>1</v>
          </cell>
          <cell r="G2251">
            <v>36404</v>
          </cell>
          <cell r="H2251">
            <v>240</v>
          </cell>
          <cell r="I2251">
            <v>3</v>
          </cell>
          <cell r="J2251">
            <v>12</v>
          </cell>
        </row>
        <row r="2252">
          <cell r="A2252" t="str">
            <v>SSGN</v>
          </cell>
          <cell r="B2252" t="str">
            <v>Secondary Service Greater than 5kW w/o ID</v>
          </cell>
          <cell r="C2252">
            <v>30</v>
          </cell>
          <cell r="D2252">
            <v>25</v>
          </cell>
          <cell r="E2252" t="str">
            <v>R=A1D1</v>
          </cell>
          <cell r="F2252">
            <v>1</v>
          </cell>
          <cell r="G2252">
            <v>35947</v>
          </cell>
          <cell r="H2252">
            <v>240</v>
          </cell>
          <cell r="I2252">
            <v>3</v>
          </cell>
          <cell r="J2252">
            <v>1</v>
          </cell>
        </row>
        <row r="2253">
          <cell r="A2253" t="str">
            <v>SSNN</v>
          </cell>
          <cell r="B2253" t="str">
            <v>Secondary Service Greater than 5kW w/o ID</v>
          </cell>
          <cell r="C2253">
            <v>30</v>
          </cell>
          <cell r="D2253">
            <v>25</v>
          </cell>
          <cell r="E2253" t="str">
            <v>R=A1D1</v>
          </cell>
          <cell r="F2253">
            <v>1</v>
          </cell>
          <cell r="G2253">
            <v>35950</v>
          </cell>
          <cell r="H2253">
            <v>240</v>
          </cell>
          <cell r="I2253">
            <v>3</v>
          </cell>
          <cell r="J2253">
            <v>1</v>
          </cell>
        </row>
        <row r="2254">
          <cell r="A2254" t="str">
            <v>SSGN</v>
          </cell>
          <cell r="B2254" t="str">
            <v>Secondary Service Greater than 5kW w/o ID</v>
          </cell>
          <cell r="C2254">
            <v>30</v>
          </cell>
          <cell r="D2254">
            <v>25</v>
          </cell>
          <cell r="E2254" t="str">
            <v>R=A1D1</v>
          </cell>
          <cell r="F2254">
            <v>1</v>
          </cell>
          <cell r="G2254">
            <v>36404</v>
          </cell>
          <cell r="H2254">
            <v>240</v>
          </cell>
          <cell r="I2254">
            <v>3</v>
          </cell>
          <cell r="J2254">
            <v>6</v>
          </cell>
        </row>
        <row r="2255">
          <cell r="A2255" t="str">
            <v>SSNN</v>
          </cell>
          <cell r="B2255" t="str">
            <v>Secondary Service Greater than 5kW w/o ID</v>
          </cell>
          <cell r="C2255">
            <v>30</v>
          </cell>
          <cell r="D2255">
            <v>25</v>
          </cell>
          <cell r="E2255" t="str">
            <v>R=A1D1</v>
          </cell>
          <cell r="F2255">
            <v>1</v>
          </cell>
          <cell r="G2255">
            <v>36161</v>
          </cell>
          <cell r="H2255">
            <v>240</v>
          </cell>
          <cell r="I2255">
            <v>3</v>
          </cell>
          <cell r="J2255">
            <v>5</v>
          </cell>
        </row>
        <row r="2256">
          <cell r="A2256" t="str">
            <v>SSGN</v>
          </cell>
          <cell r="B2256" t="str">
            <v>Secondary Service Greater than 5kW w/o ID</v>
          </cell>
          <cell r="C2256">
            <v>30</v>
          </cell>
          <cell r="D2256">
            <v>25</v>
          </cell>
          <cell r="E2256" t="str">
            <v>R=A1D1</v>
          </cell>
          <cell r="F2256">
            <v>1</v>
          </cell>
          <cell r="G2256">
            <v>36567</v>
          </cell>
          <cell r="H2256">
            <v>240</v>
          </cell>
          <cell r="I2256">
            <v>3</v>
          </cell>
          <cell r="J2256">
            <v>1</v>
          </cell>
        </row>
        <row r="2257">
          <cell r="A2257" t="str">
            <v>SSGN</v>
          </cell>
          <cell r="B2257" t="str">
            <v>Secondary Service Greater than 5kW w/o ID</v>
          </cell>
          <cell r="C2257">
            <v>30</v>
          </cell>
          <cell r="D2257">
            <v>25</v>
          </cell>
          <cell r="E2257" t="str">
            <v>R=A1D1</v>
          </cell>
          <cell r="F2257">
            <v>1</v>
          </cell>
          <cell r="G2257">
            <v>37678</v>
          </cell>
          <cell r="H2257">
            <v>999</v>
          </cell>
          <cell r="I2257">
            <v>3</v>
          </cell>
          <cell r="J2257">
            <v>5</v>
          </cell>
        </row>
        <row r="2258">
          <cell r="A2258" t="str">
            <v>SSGN</v>
          </cell>
          <cell r="B2258" t="str">
            <v>Secondary Service Greater than 5kW w/o ID</v>
          </cell>
          <cell r="C2258">
            <v>30</v>
          </cell>
          <cell r="D2258">
            <v>25</v>
          </cell>
          <cell r="E2258" t="str">
            <v>R=A1D1</v>
          </cell>
          <cell r="F2258">
            <v>1</v>
          </cell>
          <cell r="G2258">
            <v>36177</v>
          </cell>
          <cell r="H2258">
            <v>240</v>
          </cell>
          <cell r="I2258">
            <v>3</v>
          </cell>
          <cell r="J2258">
            <v>3</v>
          </cell>
        </row>
        <row r="2259">
          <cell r="A2259" t="str">
            <v>SSGN</v>
          </cell>
          <cell r="B2259" t="str">
            <v>Secondary Service Greater than 5kW w/o ID</v>
          </cell>
          <cell r="C2259">
            <v>30</v>
          </cell>
          <cell r="D2259">
            <v>25</v>
          </cell>
          <cell r="E2259" t="str">
            <v>R=A1D1</v>
          </cell>
          <cell r="F2259">
            <v>1</v>
          </cell>
          <cell r="G2259">
            <v>36649</v>
          </cell>
          <cell r="H2259">
            <v>240</v>
          </cell>
          <cell r="I2259">
            <v>3</v>
          </cell>
          <cell r="J2259">
            <v>6</v>
          </cell>
        </row>
        <row r="2260">
          <cell r="A2260" t="str">
            <v>SSNN</v>
          </cell>
          <cell r="B2260" t="str">
            <v>Secondary Service Greater than 5kW w/o ID</v>
          </cell>
          <cell r="C2260">
            <v>30</v>
          </cell>
          <cell r="D2260">
            <v>25</v>
          </cell>
          <cell r="E2260" t="str">
            <v>R=A1D1</v>
          </cell>
          <cell r="F2260">
            <v>1</v>
          </cell>
          <cell r="G2260">
            <v>36649</v>
          </cell>
          <cell r="H2260">
            <v>240</v>
          </cell>
          <cell r="I2260">
            <v>3</v>
          </cell>
          <cell r="J2260">
            <v>7</v>
          </cell>
        </row>
        <row r="2261">
          <cell r="A2261" t="str">
            <v>SSNN</v>
          </cell>
          <cell r="B2261" t="str">
            <v>Secondary Service Greater than 5kW w/o ID</v>
          </cell>
          <cell r="C2261">
            <v>30</v>
          </cell>
          <cell r="D2261">
            <v>25</v>
          </cell>
          <cell r="E2261" t="str">
            <v>R=A1D1</v>
          </cell>
          <cell r="F2261">
            <v>1</v>
          </cell>
          <cell r="G2261">
            <v>36495</v>
          </cell>
          <cell r="H2261">
            <v>240</v>
          </cell>
          <cell r="I2261">
            <v>3</v>
          </cell>
          <cell r="J2261">
            <v>1</v>
          </cell>
        </row>
        <row r="2262">
          <cell r="A2262" t="str">
            <v>SSPN</v>
          </cell>
          <cell r="B2262" t="str">
            <v>Secondary Service Greater than 5kW w/o ID</v>
          </cell>
          <cell r="C2262">
            <v>30</v>
          </cell>
          <cell r="D2262">
            <v>25</v>
          </cell>
          <cell r="E2262" t="str">
            <v>R=A1D1</v>
          </cell>
          <cell r="F2262">
            <v>1</v>
          </cell>
          <cell r="G2262">
            <v>36733</v>
          </cell>
          <cell r="H2262">
            <v>240</v>
          </cell>
          <cell r="I2262">
            <v>3</v>
          </cell>
          <cell r="J2262">
            <v>1</v>
          </cell>
        </row>
        <row r="2263">
          <cell r="A2263" t="str">
            <v>SSNN</v>
          </cell>
          <cell r="B2263" t="str">
            <v>Secondary Service Greater than 5kW w/o ID</v>
          </cell>
          <cell r="C2263">
            <v>30</v>
          </cell>
          <cell r="D2263">
            <v>25</v>
          </cell>
          <cell r="E2263" t="str">
            <v>R=A1D1</v>
          </cell>
          <cell r="F2263">
            <v>1</v>
          </cell>
          <cell r="G2263">
            <v>36851</v>
          </cell>
          <cell r="H2263">
            <v>999</v>
          </cell>
          <cell r="I2263">
            <v>3</v>
          </cell>
          <cell r="J2263">
            <v>2</v>
          </cell>
        </row>
        <row r="2264">
          <cell r="A2264" t="str">
            <v>SSGN</v>
          </cell>
          <cell r="B2264" t="str">
            <v>Secondary Service Greater than 5kW w/o ID</v>
          </cell>
          <cell r="C2264">
            <v>30</v>
          </cell>
          <cell r="D2264">
            <v>25</v>
          </cell>
          <cell r="E2264" t="str">
            <v>R=A1D1</v>
          </cell>
          <cell r="F2264">
            <v>1</v>
          </cell>
          <cell r="G2264">
            <v>36788</v>
          </cell>
          <cell r="H2264">
            <v>240</v>
          </cell>
          <cell r="I2264">
            <v>3</v>
          </cell>
          <cell r="J2264">
            <v>15</v>
          </cell>
        </row>
        <row r="2265">
          <cell r="A2265" t="str">
            <v>SSGN</v>
          </cell>
          <cell r="B2265" t="str">
            <v>Secondary Service Greater than 5kW w/o ID</v>
          </cell>
          <cell r="C2265">
            <v>30</v>
          </cell>
          <cell r="D2265">
            <v>25</v>
          </cell>
          <cell r="E2265" t="str">
            <v>R=A1D1</v>
          </cell>
          <cell r="F2265">
            <v>1</v>
          </cell>
          <cell r="G2265">
            <v>36795</v>
          </cell>
          <cell r="H2265">
            <v>999</v>
          </cell>
          <cell r="I2265">
            <v>3</v>
          </cell>
          <cell r="J2265">
            <v>1</v>
          </cell>
        </row>
        <row r="2266">
          <cell r="A2266" t="str">
            <v>SSNN</v>
          </cell>
          <cell r="B2266" t="str">
            <v>Secondary Service Greater than 5kW w/o ID</v>
          </cell>
          <cell r="C2266">
            <v>30</v>
          </cell>
          <cell r="D2266">
            <v>25</v>
          </cell>
          <cell r="E2266" t="str">
            <v>R=A1D1</v>
          </cell>
          <cell r="F2266">
            <v>1</v>
          </cell>
          <cell r="G2266">
            <v>36768</v>
          </cell>
          <cell r="H2266">
            <v>240</v>
          </cell>
          <cell r="I2266">
            <v>3</v>
          </cell>
          <cell r="J2266">
            <v>3</v>
          </cell>
        </row>
        <row r="2267">
          <cell r="A2267" t="str">
            <v>SSGN</v>
          </cell>
          <cell r="B2267" t="str">
            <v>Secondary Service Greater than 5kW w/o ID</v>
          </cell>
          <cell r="C2267">
            <v>30</v>
          </cell>
          <cell r="D2267">
            <v>25</v>
          </cell>
          <cell r="E2267" t="str">
            <v>R=A1D1</v>
          </cell>
          <cell r="F2267">
            <v>1</v>
          </cell>
          <cell r="G2267">
            <v>37203</v>
          </cell>
          <cell r="H2267">
            <v>240</v>
          </cell>
          <cell r="I2267">
            <v>3</v>
          </cell>
          <cell r="J2267">
            <v>5</v>
          </cell>
        </row>
        <row r="2268">
          <cell r="A2268" t="str">
            <v>SSNN</v>
          </cell>
          <cell r="B2268" t="str">
            <v>Secondary Service Greater than 5kW w/o ID</v>
          </cell>
          <cell r="C2268">
            <v>30</v>
          </cell>
          <cell r="D2268">
            <v>25</v>
          </cell>
          <cell r="E2268" t="str">
            <v>R=A1D1</v>
          </cell>
          <cell r="F2268">
            <v>1</v>
          </cell>
          <cell r="G2268">
            <v>37306</v>
          </cell>
          <cell r="H2268">
            <v>240</v>
          </cell>
          <cell r="I2268">
            <v>3</v>
          </cell>
          <cell r="J2268">
            <v>4</v>
          </cell>
        </row>
        <row r="2269">
          <cell r="A2269" t="str">
            <v>SSNN</v>
          </cell>
          <cell r="B2269" t="str">
            <v>Secondary Service Greater than 5kW w/o ID</v>
          </cell>
          <cell r="C2269">
            <v>30</v>
          </cell>
          <cell r="D2269">
            <v>25</v>
          </cell>
          <cell r="E2269" t="str">
            <v>S=I210+CE</v>
          </cell>
          <cell r="F2269">
            <v>1</v>
          </cell>
          <cell r="G2269">
            <v>40113</v>
          </cell>
          <cell r="H2269">
            <v>240</v>
          </cell>
          <cell r="I2269">
            <v>3</v>
          </cell>
          <cell r="J2269">
            <v>4</v>
          </cell>
        </row>
        <row r="2270">
          <cell r="A2270" t="str">
            <v>SSGN</v>
          </cell>
          <cell r="B2270" t="str">
            <v>Secondary Service Greater than 5kW w/o ID</v>
          </cell>
          <cell r="C2270">
            <v>30</v>
          </cell>
          <cell r="D2270">
            <v>25</v>
          </cell>
          <cell r="E2270" t="str">
            <v>R=A1D1</v>
          </cell>
          <cell r="F2270">
            <v>1</v>
          </cell>
          <cell r="G2270">
            <v>38875</v>
          </cell>
          <cell r="H2270">
            <v>240</v>
          </cell>
          <cell r="I2270">
            <v>3</v>
          </cell>
          <cell r="J2270">
            <v>13</v>
          </cell>
        </row>
        <row r="2271">
          <cell r="A2271" t="str">
            <v>SMNN</v>
          </cell>
          <cell r="B2271" t="str">
            <v>Secondary Service Greater than 5kW w/o ID</v>
          </cell>
          <cell r="C2271">
            <v>30</v>
          </cell>
          <cell r="D2271">
            <v>25</v>
          </cell>
          <cell r="E2271" t="str">
            <v>R=A1D1</v>
          </cell>
          <cell r="F2271">
            <v>1</v>
          </cell>
          <cell r="G2271">
            <v>38971</v>
          </cell>
          <cell r="H2271">
            <v>240</v>
          </cell>
          <cell r="I2271">
            <v>3</v>
          </cell>
          <cell r="J2271">
            <v>1</v>
          </cell>
        </row>
        <row r="2272">
          <cell r="A2272" t="str">
            <v>SSGN</v>
          </cell>
          <cell r="B2272" t="str">
            <v>Secondary Service Greater than 5kW w/o ID</v>
          </cell>
          <cell r="C2272">
            <v>30</v>
          </cell>
          <cell r="D2272">
            <v>20</v>
          </cell>
          <cell r="E2272" t="str">
            <v>R=AB1</v>
          </cell>
          <cell r="F2272">
            <v>1</v>
          </cell>
          <cell r="G2272">
            <v>39017</v>
          </cell>
          <cell r="H2272">
            <v>240</v>
          </cell>
          <cell r="I2272">
            <v>3</v>
          </cell>
          <cell r="J2272">
            <v>1</v>
          </cell>
        </row>
        <row r="2273">
          <cell r="A2273" t="str">
            <v>SSNN</v>
          </cell>
          <cell r="B2273" t="str">
            <v>Secondary Service Greater than 5kW w/o ID</v>
          </cell>
          <cell r="C2273">
            <v>30</v>
          </cell>
          <cell r="D2273">
            <v>25</v>
          </cell>
          <cell r="E2273" t="str">
            <v>R=A1D1</v>
          </cell>
          <cell r="F2273">
            <v>1</v>
          </cell>
          <cell r="G2273">
            <v>39162</v>
          </cell>
          <cell r="H2273">
            <v>999</v>
          </cell>
          <cell r="I2273">
            <v>3</v>
          </cell>
          <cell r="J2273">
            <v>13</v>
          </cell>
        </row>
        <row r="2274">
          <cell r="A2274" t="str">
            <v>SSNN</v>
          </cell>
          <cell r="B2274" t="str">
            <v>Secondary Service Greater than 5kW w/o ID</v>
          </cell>
          <cell r="C2274">
            <v>30</v>
          </cell>
          <cell r="D2274">
            <v>25</v>
          </cell>
          <cell r="E2274" t="str">
            <v>R=A1D1</v>
          </cell>
          <cell r="F2274">
            <v>1</v>
          </cell>
          <cell r="G2274">
            <v>39060</v>
          </cell>
          <cell r="H2274">
            <v>240</v>
          </cell>
          <cell r="I2274">
            <v>3</v>
          </cell>
          <cell r="J2274">
            <v>21</v>
          </cell>
        </row>
        <row r="2275">
          <cell r="A2275" t="str">
            <v>SSGN</v>
          </cell>
          <cell r="B2275" t="str">
            <v>Secondary Service Greater than 5kW w/o ID</v>
          </cell>
          <cell r="C2275">
            <v>30</v>
          </cell>
          <cell r="D2275">
            <v>25</v>
          </cell>
          <cell r="E2275" t="str">
            <v>R=A1D1</v>
          </cell>
          <cell r="F2275">
            <v>1</v>
          </cell>
          <cell r="G2275">
            <v>39258</v>
          </cell>
          <cell r="H2275">
            <v>240</v>
          </cell>
          <cell r="I2275">
            <v>3</v>
          </cell>
          <cell r="J2275">
            <v>2</v>
          </cell>
        </row>
        <row r="2276">
          <cell r="A2276" t="str">
            <v>SSGN</v>
          </cell>
          <cell r="B2276" t="str">
            <v>Secondary Service Greater than 5kW w/o ID</v>
          </cell>
          <cell r="C2276">
            <v>30</v>
          </cell>
          <cell r="D2276">
            <v>20</v>
          </cell>
          <cell r="E2276" t="str">
            <v>A=ALF</v>
          </cell>
          <cell r="F2276">
            <v>1</v>
          </cell>
          <cell r="G2276">
            <v>39454</v>
          </cell>
          <cell r="H2276">
            <v>240</v>
          </cell>
          <cell r="I2276">
            <v>3</v>
          </cell>
          <cell r="J2276">
            <v>2</v>
          </cell>
        </row>
        <row r="2277">
          <cell r="A2277" t="str">
            <v>SSGN</v>
          </cell>
          <cell r="B2277" t="str">
            <v>Secondary Service Greater than 5kW w/o ID</v>
          </cell>
          <cell r="C2277">
            <v>30</v>
          </cell>
          <cell r="D2277">
            <v>20</v>
          </cell>
          <cell r="E2277" t="str">
            <v>R=MX</v>
          </cell>
          <cell r="F2277">
            <v>1</v>
          </cell>
          <cell r="G2277">
            <v>39694</v>
          </cell>
          <cell r="H2277">
            <v>240</v>
          </cell>
          <cell r="I2277">
            <v>3</v>
          </cell>
          <cell r="J2277">
            <v>1</v>
          </cell>
        </row>
        <row r="2278">
          <cell r="A2278" t="str">
            <v>SSNN</v>
          </cell>
          <cell r="B2278" t="str">
            <v>Secondary Service Greater than 5kW w/o ID</v>
          </cell>
          <cell r="C2278">
            <v>30</v>
          </cell>
          <cell r="D2278">
            <v>25</v>
          </cell>
          <cell r="E2278" t="str">
            <v>R=A1D1</v>
          </cell>
          <cell r="F2278">
            <v>1</v>
          </cell>
          <cell r="G2278">
            <v>39657</v>
          </cell>
          <cell r="H2278">
            <v>240</v>
          </cell>
          <cell r="I2278">
            <v>3</v>
          </cell>
          <cell r="J2278">
            <v>10</v>
          </cell>
        </row>
        <row r="2279">
          <cell r="A2279" t="str">
            <v>SSNN</v>
          </cell>
          <cell r="B2279" t="str">
            <v>Secondary Service Greater than 5kW w/o ID</v>
          </cell>
          <cell r="C2279">
            <v>30</v>
          </cell>
          <cell r="D2279">
            <v>25</v>
          </cell>
          <cell r="E2279" t="str">
            <v>R=A1D1</v>
          </cell>
          <cell r="F2279">
            <v>1</v>
          </cell>
          <cell r="G2279">
            <v>39773</v>
          </cell>
          <cell r="H2279">
            <v>240</v>
          </cell>
          <cell r="I2279">
            <v>3</v>
          </cell>
          <cell r="J2279">
            <v>12</v>
          </cell>
        </row>
        <row r="2280">
          <cell r="A2280" t="str">
            <v>SSGN</v>
          </cell>
          <cell r="B2280" t="str">
            <v>Secondary Service Greater than 5kW w/o ID</v>
          </cell>
          <cell r="C2280">
            <v>30</v>
          </cell>
          <cell r="D2280">
            <v>25</v>
          </cell>
          <cell r="E2280" t="str">
            <v>S=I210+CE</v>
          </cell>
          <cell r="F2280">
            <v>1</v>
          </cell>
          <cell r="G2280">
            <v>39983</v>
          </cell>
          <cell r="H2280">
            <v>240</v>
          </cell>
          <cell r="I2280">
            <v>3</v>
          </cell>
          <cell r="J2280">
            <v>3</v>
          </cell>
        </row>
        <row r="2281">
          <cell r="A2281" t="str">
            <v>SSNN</v>
          </cell>
          <cell r="B2281" t="str">
            <v>Secondary Service Greater than 5kW w/o ID</v>
          </cell>
          <cell r="C2281">
            <v>30</v>
          </cell>
          <cell r="D2281">
            <v>25</v>
          </cell>
          <cell r="E2281" t="str">
            <v>R=DXMS</v>
          </cell>
          <cell r="F2281">
            <v>1</v>
          </cell>
          <cell r="H2281">
            <v>240</v>
          </cell>
          <cell r="I2281">
            <v>3</v>
          </cell>
          <cell r="J2281">
            <v>3</v>
          </cell>
        </row>
        <row r="2282">
          <cell r="A2282" t="str">
            <v>SSNN</v>
          </cell>
          <cell r="B2282" t="str">
            <v>Secondary Service Greater than 5kW w/o ID</v>
          </cell>
          <cell r="C2282">
            <v>30</v>
          </cell>
          <cell r="D2282">
            <v>25</v>
          </cell>
          <cell r="E2282" t="str">
            <v>R=J5SD</v>
          </cell>
          <cell r="F2282">
            <v>1</v>
          </cell>
          <cell r="H2282">
            <v>240</v>
          </cell>
          <cell r="I2282">
            <v>3</v>
          </cell>
          <cell r="J2282">
            <v>2</v>
          </cell>
        </row>
        <row r="2283">
          <cell r="A2283" t="str">
            <v>SSNN</v>
          </cell>
          <cell r="B2283" t="str">
            <v>Secondary Service Greater than 5kW w/o ID</v>
          </cell>
          <cell r="C2283">
            <v>30</v>
          </cell>
          <cell r="D2283">
            <v>25</v>
          </cell>
          <cell r="E2283" t="str">
            <v>R=A1D1</v>
          </cell>
          <cell r="F2283">
            <v>1</v>
          </cell>
          <cell r="G2283">
            <v>38055</v>
          </cell>
          <cell r="H2283">
            <v>999</v>
          </cell>
          <cell r="I2283">
            <v>3</v>
          </cell>
          <cell r="J2283">
            <v>5</v>
          </cell>
        </row>
        <row r="2284">
          <cell r="A2284" t="str">
            <v>SSGN</v>
          </cell>
          <cell r="B2284" t="str">
            <v>Secondary Service Greater than 5kW w/o ID</v>
          </cell>
          <cell r="C2284">
            <v>30</v>
          </cell>
          <cell r="D2284">
            <v>25</v>
          </cell>
          <cell r="E2284" t="str">
            <v>R=A1D1</v>
          </cell>
          <cell r="F2284">
            <v>1</v>
          </cell>
          <cell r="G2284">
            <v>38055</v>
          </cell>
          <cell r="H2284">
            <v>240</v>
          </cell>
          <cell r="I2284">
            <v>3</v>
          </cell>
          <cell r="J2284">
            <v>37</v>
          </cell>
        </row>
        <row r="2285">
          <cell r="A2285" t="str">
            <v>SSGN</v>
          </cell>
          <cell r="B2285" t="str">
            <v>Secondary Service Greater than 5kW w/o ID</v>
          </cell>
          <cell r="C2285">
            <v>30</v>
          </cell>
          <cell r="D2285">
            <v>25</v>
          </cell>
          <cell r="E2285" t="str">
            <v>R=A1D1</v>
          </cell>
          <cell r="F2285">
            <v>1</v>
          </cell>
          <cell r="G2285">
            <v>38224</v>
          </cell>
          <cell r="H2285">
            <v>240</v>
          </cell>
          <cell r="I2285">
            <v>3</v>
          </cell>
          <cell r="J2285">
            <v>7</v>
          </cell>
        </row>
        <row r="2286">
          <cell r="A2286" t="str">
            <v>SSGN</v>
          </cell>
          <cell r="B2286" t="str">
            <v>Secondary Service Greater than 5kW w/o ID</v>
          </cell>
          <cell r="C2286">
            <v>30</v>
          </cell>
          <cell r="D2286">
            <v>25</v>
          </cell>
          <cell r="E2286" t="str">
            <v>R=A1D1</v>
          </cell>
          <cell r="F2286">
            <v>1</v>
          </cell>
          <cell r="G2286">
            <v>38419</v>
          </cell>
          <cell r="H2286">
            <v>999</v>
          </cell>
          <cell r="I2286">
            <v>3</v>
          </cell>
          <cell r="J2286">
            <v>4</v>
          </cell>
        </row>
        <row r="2287">
          <cell r="A2287" t="str">
            <v>SMNN</v>
          </cell>
          <cell r="B2287" t="str">
            <v>Secondary Service Greater than 5kW w/o ID</v>
          </cell>
          <cell r="C2287">
            <v>30</v>
          </cell>
          <cell r="D2287">
            <v>25</v>
          </cell>
          <cell r="E2287" t="str">
            <v>R=A1D1</v>
          </cell>
          <cell r="F2287">
            <v>1</v>
          </cell>
          <cell r="G2287">
            <v>38001</v>
          </cell>
          <cell r="H2287">
            <v>999</v>
          </cell>
          <cell r="I2287">
            <v>3</v>
          </cell>
          <cell r="J2287">
            <v>1</v>
          </cell>
        </row>
        <row r="2288">
          <cell r="A2288" t="str">
            <v>SSGN</v>
          </cell>
          <cell r="B2288" t="str">
            <v>Secondary Service Greater than 5kW w/o ID</v>
          </cell>
          <cell r="C2288">
            <v>30</v>
          </cell>
          <cell r="D2288">
            <v>25</v>
          </cell>
          <cell r="E2288" t="str">
            <v>R=A1D1</v>
          </cell>
          <cell r="F2288">
            <v>1</v>
          </cell>
          <cell r="G2288">
            <v>38257</v>
          </cell>
          <cell r="H2288">
            <v>240</v>
          </cell>
          <cell r="I2288">
            <v>3</v>
          </cell>
          <cell r="J2288">
            <v>1</v>
          </cell>
        </row>
        <row r="2289">
          <cell r="A2289" t="str">
            <v>SSGN</v>
          </cell>
          <cell r="B2289" t="str">
            <v>Secondary Service Greater than 5kW w/o ID</v>
          </cell>
          <cell r="C2289">
            <v>30</v>
          </cell>
          <cell r="D2289">
            <v>25</v>
          </cell>
          <cell r="E2289" t="str">
            <v>R=A1D1</v>
          </cell>
          <cell r="F2289">
            <v>1</v>
          </cell>
          <cell r="G2289">
            <v>38364</v>
          </cell>
          <cell r="H2289">
            <v>240</v>
          </cell>
          <cell r="I2289">
            <v>3</v>
          </cell>
          <cell r="J2289">
            <v>7</v>
          </cell>
        </row>
        <row r="2290">
          <cell r="A2290" t="str">
            <v>SSGN</v>
          </cell>
          <cell r="B2290" t="str">
            <v>Secondary Service Greater than 5kW w/o ID</v>
          </cell>
          <cell r="C2290">
            <v>30</v>
          </cell>
          <cell r="D2290">
            <v>25</v>
          </cell>
          <cell r="E2290" t="str">
            <v>R=A1D1</v>
          </cell>
          <cell r="F2290">
            <v>1</v>
          </cell>
          <cell r="G2290">
            <v>38546</v>
          </cell>
          <cell r="H2290">
            <v>999</v>
          </cell>
          <cell r="I2290">
            <v>3</v>
          </cell>
          <cell r="J2290">
            <v>5</v>
          </cell>
        </row>
        <row r="2291">
          <cell r="A2291" t="str">
            <v>SSGN</v>
          </cell>
          <cell r="B2291" t="str">
            <v>Secondary Service Greater than 5kW w/o ID</v>
          </cell>
          <cell r="C2291">
            <v>30</v>
          </cell>
          <cell r="D2291">
            <v>25</v>
          </cell>
          <cell r="E2291" t="str">
            <v>R=J5SD</v>
          </cell>
          <cell r="F2291">
            <v>1</v>
          </cell>
          <cell r="H2291">
            <v>240</v>
          </cell>
          <cell r="I2291">
            <v>3</v>
          </cell>
          <cell r="J2291">
            <v>17</v>
          </cell>
        </row>
        <row r="2292">
          <cell r="A2292" t="str">
            <v>SSAN</v>
          </cell>
          <cell r="B2292" t="str">
            <v>Secondary Service Greater than 5kW w/o ID</v>
          </cell>
          <cell r="C2292">
            <v>30</v>
          </cell>
          <cell r="D2292">
            <v>25</v>
          </cell>
          <cell r="E2292" t="str">
            <v>R=J3TS</v>
          </cell>
          <cell r="F2292">
            <v>1</v>
          </cell>
          <cell r="H2292">
            <v>240</v>
          </cell>
          <cell r="I2292">
            <v>3</v>
          </cell>
          <cell r="J2292">
            <v>1</v>
          </cell>
        </row>
        <row r="2293">
          <cell r="A2293" t="str">
            <v>SSGN</v>
          </cell>
          <cell r="B2293" t="str">
            <v>Secondary Service Greater than 5kW w/o ID</v>
          </cell>
          <cell r="C2293">
            <v>30</v>
          </cell>
          <cell r="D2293">
            <v>25</v>
          </cell>
          <cell r="E2293" t="str">
            <v>R=A1D1</v>
          </cell>
          <cell r="F2293">
            <v>1</v>
          </cell>
          <cell r="G2293">
            <v>37845</v>
          </cell>
          <cell r="H2293">
            <v>240</v>
          </cell>
          <cell r="I2293">
            <v>3</v>
          </cell>
          <cell r="J2293">
            <v>8</v>
          </cell>
        </row>
        <row r="2294">
          <cell r="A2294" t="str">
            <v>SSNN</v>
          </cell>
          <cell r="B2294" t="str">
            <v>Secondary Service Greater than 5kW w/o ID</v>
          </cell>
          <cell r="C2294">
            <v>30</v>
          </cell>
          <cell r="D2294">
            <v>25</v>
          </cell>
          <cell r="E2294" t="str">
            <v>R=A1D1</v>
          </cell>
          <cell r="F2294">
            <v>1</v>
          </cell>
          <cell r="G2294">
            <v>37658</v>
          </cell>
          <cell r="H2294">
            <v>240</v>
          </cell>
          <cell r="I2294">
            <v>3</v>
          </cell>
          <cell r="J2294">
            <v>7</v>
          </cell>
        </row>
        <row r="2295">
          <cell r="A2295" t="str">
            <v>SSNN</v>
          </cell>
          <cell r="B2295" t="str">
            <v>Secondary Service Greater than 5kW w/o ID</v>
          </cell>
          <cell r="C2295">
            <v>30</v>
          </cell>
          <cell r="D2295">
            <v>25</v>
          </cell>
          <cell r="E2295" t="str">
            <v>R=A1D1</v>
          </cell>
          <cell r="F2295">
            <v>1</v>
          </cell>
          <cell r="G2295">
            <v>37818</v>
          </cell>
          <cell r="H2295">
            <v>240</v>
          </cell>
          <cell r="I2295">
            <v>3</v>
          </cell>
          <cell r="J2295">
            <v>22</v>
          </cell>
        </row>
        <row r="2296">
          <cell r="A2296" t="str">
            <v>SSGN</v>
          </cell>
          <cell r="B2296" t="str">
            <v>Secondary Service Greater than 5kW w/o ID</v>
          </cell>
          <cell r="C2296">
            <v>30</v>
          </cell>
          <cell r="D2296">
            <v>25</v>
          </cell>
          <cell r="E2296" t="str">
            <v>R=A1D1</v>
          </cell>
          <cell r="F2296">
            <v>1</v>
          </cell>
          <cell r="G2296">
            <v>37802</v>
          </cell>
          <cell r="H2296">
            <v>240</v>
          </cell>
          <cell r="I2296">
            <v>3</v>
          </cell>
          <cell r="J2296">
            <v>5</v>
          </cell>
        </row>
        <row r="2297">
          <cell r="A2297" t="str">
            <v>SSNN</v>
          </cell>
          <cell r="B2297" t="str">
            <v>Secondary Service Greater than 5kW w/o ID</v>
          </cell>
          <cell r="C2297">
            <v>30</v>
          </cell>
          <cell r="D2297">
            <v>25</v>
          </cell>
          <cell r="E2297" t="str">
            <v>R=J3TS</v>
          </cell>
          <cell r="F2297">
            <v>1</v>
          </cell>
          <cell r="H2297">
            <v>240</v>
          </cell>
          <cell r="I2297">
            <v>3</v>
          </cell>
          <cell r="J2297">
            <v>1</v>
          </cell>
        </row>
        <row r="2298">
          <cell r="A2298" t="str">
            <v>SSNN</v>
          </cell>
          <cell r="B2298" t="str">
            <v>Secondary Service Greater than 5kW w/o ID</v>
          </cell>
          <cell r="C2298">
            <v>30</v>
          </cell>
          <cell r="D2298">
            <v>25</v>
          </cell>
          <cell r="E2298" t="str">
            <v>R=A1D1</v>
          </cell>
          <cell r="F2298">
            <v>1</v>
          </cell>
          <cell r="G2298">
            <v>36281</v>
          </cell>
          <cell r="H2298">
            <v>240</v>
          </cell>
          <cell r="I2298">
            <v>3</v>
          </cell>
          <cell r="J2298">
            <v>1</v>
          </cell>
        </row>
        <row r="2299">
          <cell r="A2299" t="str">
            <v>SSNN</v>
          </cell>
          <cell r="B2299" t="str">
            <v>Secondary Service Greater than 5kW w/o ID</v>
          </cell>
          <cell r="C2299">
            <v>30</v>
          </cell>
          <cell r="D2299">
            <v>25</v>
          </cell>
          <cell r="E2299" t="str">
            <v>R=A1D1</v>
          </cell>
          <cell r="F2299">
            <v>1</v>
          </cell>
          <cell r="G2299">
            <v>35952</v>
          </cell>
          <cell r="H2299">
            <v>240</v>
          </cell>
          <cell r="I2299">
            <v>3</v>
          </cell>
          <cell r="J2299">
            <v>1</v>
          </cell>
        </row>
        <row r="2300">
          <cell r="A2300" t="str">
            <v>SSNN</v>
          </cell>
          <cell r="B2300" t="str">
            <v>Secondary Service Greater than 5kW w/o ID</v>
          </cell>
          <cell r="C2300">
            <v>30</v>
          </cell>
          <cell r="D2300">
            <v>25</v>
          </cell>
          <cell r="E2300" t="str">
            <v>R=A1D1</v>
          </cell>
          <cell r="F2300">
            <v>1</v>
          </cell>
          <cell r="G2300">
            <v>35431</v>
          </cell>
          <cell r="H2300">
            <v>240</v>
          </cell>
          <cell r="I2300">
            <v>3</v>
          </cell>
          <cell r="J2300">
            <v>1</v>
          </cell>
        </row>
        <row r="2301">
          <cell r="A2301" t="str">
            <v>SSGN</v>
          </cell>
          <cell r="B2301" t="str">
            <v>Secondary Service Greater than 5kW w/o ID</v>
          </cell>
          <cell r="C2301">
            <v>30</v>
          </cell>
          <cell r="D2301">
            <v>25</v>
          </cell>
          <cell r="E2301" t="str">
            <v>R=A1D1</v>
          </cell>
          <cell r="F2301">
            <v>1</v>
          </cell>
          <cell r="G2301">
            <v>35797</v>
          </cell>
          <cell r="H2301">
            <v>240</v>
          </cell>
          <cell r="I2301">
            <v>3</v>
          </cell>
          <cell r="J2301">
            <v>2</v>
          </cell>
        </row>
        <row r="2302">
          <cell r="A2302" t="str">
            <v>SSNN</v>
          </cell>
          <cell r="B2302" t="str">
            <v>Secondary Service Greater than 5kW w/o ID</v>
          </cell>
          <cell r="C2302">
            <v>30</v>
          </cell>
          <cell r="D2302">
            <v>25</v>
          </cell>
          <cell r="E2302" t="str">
            <v>R=A1D1</v>
          </cell>
          <cell r="F2302">
            <v>1</v>
          </cell>
          <cell r="G2302">
            <v>36481</v>
          </cell>
          <cell r="H2302">
            <v>240</v>
          </cell>
          <cell r="I2302">
            <v>3</v>
          </cell>
          <cell r="J2302">
            <v>4</v>
          </cell>
        </row>
        <row r="2303">
          <cell r="A2303" t="str">
            <v>SSGN</v>
          </cell>
          <cell r="B2303" t="str">
            <v>Secondary Service Greater than 5kW w/o ID</v>
          </cell>
          <cell r="C2303">
            <v>30</v>
          </cell>
          <cell r="D2303">
            <v>25</v>
          </cell>
          <cell r="E2303" t="str">
            <v>R=A1D1</v>
          </cell>
          <cell r="F2303">
            <v>1</v>
          </cell>
          <cell r="G2303">
            <v>36594</v>
          </cell>
          <cell r="H2303">
            <v>240</v>
          </cell>
          <cell r="I2303">
            <v>3</v>
          </cell>
          <cell r="J2303">
            <v>8</v>
          </cell>
        </row>
        <row r="2304">
          <cell r="A2304" t="str">
            <v>SSNN</v>
          </cell>
          <cell r="B2304" t="str">
            <v>Secondary Service Greater than 5kW w/o ID</v>
          </cell>
          <cell r="C2304">
            <v>30</v>
          </cell>
          <cell r="D2304">
            <v>25</v>
          </cell>
          <cell r="E2304" t="str">
            <v>R=A1D1</v>
          </cell>
          <cell r="F2304">
            <v>1</v>
          </cell>
          <cell r="G2304">
            <v>36644</v>
          </cell>
          <cell r="H2304">
            <v>240</v>
          </cell>
          <cell r="I2304">
            <v>3</v>
          </cell>
          <cell r="J2304">
            <v>1</v>
          </cell>
        </row>
        <row r="2305">
          <cell r="A2305" t="str">
            <v>SSNN</v>
          </cell>
          <cell r="B2305" t="str">
            <v>Secondary Service Greater than 5kW w/o ID</v>
          </cell>
          <cell r="C2305">
            <v>30</v>
          </cell>
          <cell r="D2305">
            <v>25</v>
          </cell>
          <cell r="E2305" t="str">
            <v>R=A1D1</v>
          </cell>
          <cell r="F2305">
            <v>1</v>
          </cell>
          <cell r="G2305">
            <v>36526</v>
          </cell>
          <cell r="H2305">
            <v>240</v>
          </cell>
          <cell r="I2305">
            <v>3</v>
          </cell>
          <cell r="J2305">
            <v>3</v>
          </cell>
        </row>
        <row r="2306">
          <cell r="A2306" t="str">
            <v>SSGN</v>
          </cell>
          <cell r="B2306" t="str">
            <v>Secondary Service Greater than 5kW w/o ID</v>
          </cell>
          <cell r="C2306">
            <v>30</v>
          </cell>
          <cell r="D2306">
            <v>25</v>
          </cell>
          <cell r="E2306" t="str">
            <v>R=A1D1</v>
          </cell>
          <cell r="F2306">
            <v>1</v>
          </cell>
          <cell r="G2306">
            <v>36733</v>
          </cell>
          <cell r="H2306">
            <v>240</v>
          </cell>
          <cell r="I2306">
            <v>3</v>
          </cell>
          <cell r="J2306">
            <v>5</v>
          </cell>
        </row>
        <row r="2307">
          <cell r="A2307" t="str">
            <v>SSNN</v>
          </cell>
          <cell r="B2307" t="str">
            <v>Secondary Service Greater than 5kW w/o ID</v>
          </cell>
          <cell r="C2307">
            <v>30</v>
          </cell>
          <cell r="D2307">
            <v>25</v>
          </cell>
          <cell r="E2307" t="str">
            <v>R=A1D1</v>
          </cell>
          <cell r="F2307">
            <v>1</v>
          </cell>
          <cell r="G2307">
            <v>36585</v>
          </cell>
          <cell r="H2307">
            <v>999</v>
          </cell>
          <cell r="I2307">
            <v>3</v>
          </cell>
          <cell r="J2307">
            <v>3</v>
          </cell>
        </row>
        <row r="2308">
          <cell r="A2308" t="str">
            <v>SSGN</v>
          </cell>
          <cell r="B2308" t="str">
            <v>Secondary Service Greater than 5kW w/o ID</v>
          </cell>
          <cell r="C2308">
            <v>30</v>
          </cell>
          <cell r="D2308">
            <v>25</v>
          </cell>
          <cell r="E2308" t="str">
            <v>R=A1D1</v>
          </cell>
          <cell r="F2308">
            <v>1</v>
          </cell>
          <cell r="G2308">
            <v>36605</v>
          </cell>
          <cell r="H2308">
            <v>240</v>
          </cell>
          <cell r="I2308">
            <v>3</v>
          </cell>
          <cell r="J2308">
            <v>1</v>
          </cell>
        </row>
        <row r="2309">
          <cell r="A2309" t="str">
            <v>SSNN</v>
          </cell>
          <cell r="B2309" t="str">
            <v>Secondary Service Greater than 5kW w/o ID</v>
          </cell>
          <cell r="C2309">
            <v>30</v>
          </cell>
          <cell r="D2309">
            <v>25</v>
          </cell>
          <cell r="E2309" t="str">
            <v>R=A1D1</v>
          </cell>
          <cell r="F2309">
            <v>1</v>
          </cell>
          <cell r="G2309">
            <v>36874</v>
          </cell>
          <cell r="H2309">
            <v>240</v>
          </cell>
          <cell r="I2309">
            <v>3</v>
          </cell>
          <cell r="J2309">
            <v>1</v>
          </cell>
        </row>
        <row r="2310">
          <cell r="A2310" t="str">
            <v>SSNN</v>
          </cell>
          <cell r="B2310" t="str">
            <v>Secondary Service Greater than 5kW w/o ID</v>
          </cell>
          <cell r="C2310">
            <v>30</v>
          </cell>
          <cell r="D2310">
            <v>25</v>
          </cell>
          <cell r="E2310" t="str">
            <v>R=A1D1</v>
          </cell>
          <cell r="F2310">
            <v>1</v>
          </cell>
          <cell r="G2310">
            <v>36788</v>
          </cell>
          <cell r="H2310">
            <v>240</v>
          </cell>
          <cell r="I2310">
            <v>3</v>
          </cell>
          <cell r="J2310">
            <v>5</v>
          </cell>
        </row>
        <row r="2311">
          <cell r="A2311" t="str">
            <v>SSNN</v>
          </cell>
          <cell r="B2311" t="str">
            <v>Secondary Service Greater than 5kW w/o ID</v>
          </cell>
          <cell r="C2311">
            <v>30</v>
          </cell>
          <cell r="D2311">
            <v>25</v>
          </cell>
          <cell r="E2311" t="str">
            <v>R=A1D1</v>
          </cell>
          <cell r="F2311">
            <v>1</v>
          </cell>
          <cell r="G2311">
            <v>37012</v>
          </cell>
          <cell r="H2311">
            <v>240</v>
          </cell>
          <cell r="I2311">
            <v>3</v>
          </cell>
          <cell r="J2311">
            <v>2</v>
          </cell>
        </row>
        <row r="2312">
          <cell r="A2312" t="str">
            <v>SSGN</v>
          </cell>
          <cell r="B2312" t="str">
            <v>Secondary Service Greater than 5kW w/o ID</v>
          </cell>
          <cell r="C2312">
            <v>30</v>
          </cell>
          <cell r="D2312">
            <v>25</v>
          </cell>
          <cell r="E2312" t="str">
            <v>R=A1D1</v>
          </cell>
          <cell r="F2312">
            <v>1</v>
          </cell>
          <cell r="G2312">
            <v>37095</v>
          </cell>
          <cell r="H2312">
            <v>999</v>
          </cell>
          <cell r="I2312">
            <v>2</v>
          </cell>
          <cell r="J2312">
            <v>1</v>
          </cell>
        </row>
        <row r="2313">
          <cell r="A2313" t="str">
            <v>SSGN</v>
          </cell>
          <cell r="B2313" t="str">
            <v>Secondary Service Greater than 5kW w/o ID</v>
          </cell>
          <cell r="C2313">
            <v>30</v>
          </cell>
          <cell r="D2313">
            <v>25</v>
          </cell>
          <cell r="E2313" t="str">
            <v>R=A1D1</v>
          </cell>
          <cell r="F2313">
            <v>1</v>
          </cell>
          <cell r="G2313">
            <v>36917</v>
          </cell>
          <cell r="H2313">
            <v>999</v>
          </cell>
          <cell r="I2313">
            <v>3</v>
          </cell>
          <cell r="J2313">
            <v>2</v>
          </cell>
        </row>
        <row r="2314">
          <cell r="A2314" t="str">
            <v>SSGN</v>
          </cell>
          <cell r="B2314" t="str">
            <v>Secondary Service Greater than 5kW w/o ID</v>
          </cell>
          <cell r="C2314">
            <v>30</v>
          </cell>
          <cell r="D2314">
            <v>25</v>
          </cell>
          <cell r="E2314" t="str">
            <v>R=A1D1</v>
          </cell>
          <cell r="F2314">
            <v>1</v>
          </cell>
          <cell r="G2314">
            <v>37117</v>
          </cell>
          <cell r="H2314">
            <v>240</v>
          </cell>
          <cell r="I2314">
            <v>3</v>
          </cell>
          <cell r="J2314">
            <v>4</v>
          </cell>
        </row>
        <row r="2315">
          <cell r="A2315" t="str">
            <v>SSGN</v>
          </cell>
          <cell r="B2315" t="str">
            <v>Secondary Service Greater than 5kW w/o ID</v>
          </cell>
          <cell r="C2315">
            <v>30</v>
          </cell>
          <cell r="D2315">
            <v>25</v>
          </cell>
          <cell r="E2315" t="str">
            <v>R=A1D1</v>
          </cell>
          <cell r="F2315">
            <v>1</v>
          </cell>
          <cell r="G2315">
            <v>37306</v>
          </cell>
          <cell r="H2315">
            <v>240</v>
          </cell>
          <cell r="I2315">
            <v>3</v>
          </cell>
          <cell r="J2315">
            <v>1</v>
          </cell>
        </row>
        <row r="2316">
          <cell r="A2316" t="str">
            <v>SSNN</v>
          </cell>
          <cell r="B2316" t="str">
            <v>Secondary Service Greater than 5kW w/o ID</v>
          </cell>
          <cell r="C2316">
            <v>30</v>
          </cell>
          <cell r="D2316">
            <v>25</v>
          </cell>
          <cell r="E2316" t="str">
            <v>R=A1D1</v>
          </cell>
          <cell r="F2316">
            <v>1</v>
          </cell>
          <cell r="G2316">
            <v>37306</v>
          </cell>
          <cell r="H2316">
            <v>240</v>
          </cell>
          <cell r="I2316">
            <v>3</v>
          </cell>
          <cell r="J2316">
            <v>12</v>
          </cell>
        </row>
        <row r="2317">
          <cell r="A2317" t="str">
            <v>SSPN</v>
          </cell>
          <cell r="B2317" t="str">
            <v>Secondary Service Greater than 5kW w/o ID</v>
          </cell>
          <cell r="C2317">
            <v>30</v>
          </cell>
          <cell r="D2317">
            <v>25</v>
          </cell>
          <cell r="E2317" t="str">
            <v>R=A1D1</v>
          </cell>
          <cell r="F2317">
            <v>1</v>
          </cell>
          <cell r="G2317">
            <v>37167</v>
          </cell>
          <cell r="H2317">
            <v>240</v>
          </cell>
          <cell r="I2317">
            <v>3</v>
          </cell>
          <cell r="J2317">
            <v>1</v>
          </cell>
        </row>
        <row r="2318">
          <cell r="A2318" t="str">
            <v>SSNN</v>
          </cell>
          <cell r="B2318" t="str">
            <v>Secondary Service Greater than 5kW w/o ID</v>
          </cell>
          <cell r="C2318">
            <v>30</v>
          </cell>
          <cell r="D2318">
            <v>25</v>
          </cell>
          <cell r="E2318" t="str">
            <v>R=A1D1</v>
          </cell>
          <cell r="F2318">
            <v>1</v>
          </cell>
          <cell r="G2318">
            <v>37167</v>
          </cell>
          <cell r="H2318">
            <v>240</v>
          </cell>
          <cell r="I2318">
            <v>3</v>
          </cell>
          <cell r="J2318">
            <v>1</v>
          </cell>
        </row>
        <row r="2319">
          <cell r="A2319" t="str">
            <v>DSAN</v>
          </cell>
          <cell r="B2319" t="str">
            <v>Secondary Service Greater than 5kW w/o ID</v>
          </cell>
          <cell r="C2319">
            <v>30</v>
          </cell>
          <cell r="D2319">
            <v>25</v>
          </cell>
          <cell r="E2319" t="str">
            <v>R=A1D1</v>
          </cell>
          <cell r="F2319">
            <v>1</v>
          </cell>
          <cell r="G2319">
            <v>35999</v>
          </cell>
          <cell r="H2319">
            <v>240</v>
          </cell>
          <cell r="I2319">
            <v>3</v>
          </cell>
          <cell r="J2319">
            <v>1</v>
          </cell>
        </row>
        <row r="2320">
          <cell r="A2320" t="str">
            <v>SSNN</v>
          </cell>
          <cell r="B2320" t="str">
            <v>Secondary Service Greater than 5kW w/o ID</v>
          </cell>
          <cell r="C2320">
            <v>30</v>
          </cell>
          <cell r="D2320">
            <v>25</v>
          </cell>
          <cell r="E2320" t="str">
            <v>R=A1D1</v>
          </cell>
          <cell r="F2320">
            <v>1</v>
          </cell>
          <cell r="G2320">
            <v>37431</v>
          </cell>
          <cell r="H2320">
            <v>999</v>
          </cell>
          <cell r="I2320">
            <v>3</v>
          </cell>
          <cell r="J2320">
            <v>10</v>
          </cell>
        </row>
        <row r="2321">
          <cell r="A2321" t="str">
            <v>SSNN</v>
          </cell>
          <cell r="B2321" t="str">
            <v>Secondary Service Greater than 5kW w/o ID</v>
          </cell>
          <cell r="C2321">
            <v>30</v>
          </cell>
          <cell r="D2321">
            <v>25</v>
          </cell>
          <cell r="E2321" t="str">
            <v>R=A3T1</v>
          </cell>
          <cell r="F2321">
            <v>1</v>
          </cell>
          <cell r="G2321">
            <v>37581</v>
          </cell>
          <cell r="H2321">
            <v>999</v>
          </cell>
          <cell r="I2321">
            <v>3</v>
          </cell>
          <cell r="J2321">
            <v>6</v>
          </cell>
        </row>
        <row r="2322">
          <cell r="A2322" t="str">
            <v>SSAN</v>
          </cell>
          <cell r="B2322" t="str">
            <v>Secondary Service Greater than 5kW w/o ID</v>
          </cell>
          <cell r="C2322">
            <v>30</v>
          </cell>
          <cell r="D2322">
            <v>25</v>
          </cell>
          <cell r="E2322" t="str">
            <v>R=A1D1</v>
          </cell>
          <cell r="F2322">
            <v>1</v>
          </cell>
          <cell r="G2322">
            <v>38700</v>
          </cell>
          <cell r="H2322">
            <v>999</v>
          </cell>
          <cell r="I2322">
            <v>3</v>
          </cell>
          <cell r="J2322">
            <v>1</v>
          </cell>
        </row>
        <row r="2323">
          <cell r="A2323" t="str">
            <v>SSNN</v>
          </cell>
          <cell r="B2323" t="str">
            <v>Secondary Service Greater than 5kW w/o ID</v>
          </cell>
          <cell r="C2323">
            <v>30</v>
          </cell>
          <cell r="D2323">
            <v>25</v>
          </cell>
          <cell r="E2323" t="str">
            <v>R=A1D1</v>
          </cell>
          <cell r="F2323">
            <v>1</v>
          </cell>
          <cell r="G2323">
            <v>38740</v>
          </cell>
          <cell r="H2323">
            <v>240</v>
          </cell>
          <cell r="I2323">
            <v>3</v>
          </cell>
          <cell r="J2323">
            <v>12</v>
          </cell>
        </row>
        <row r="2324">
          <cell r="A2324" t="str">
            <v>SSNN</v>
          </cell>
          <cell r="B2324" t="str">
            <v>Secondary Service Greater than 5kW w/o ID</v>
          </cell>
          <cell r="C2324">
            <v>30</v>
          </cell>
          <cell r="D2324">
            <v>25</v>
          </cell>
          <cell r="E2324" t="str">
            <v>R=A1D1</v>
          </cell>
          <cell r="F2324">
            <v>1</v>
          </cell>
          <cell r="G2324">
            <v>38995</v>
          </cell>
          <cell r="H2324">
            <v>240</v>
          </cell>
          <cell r="I2324">
            <v>3</v>
          </cell>
          <cell r="J2324">
            <v>6</v>
          </cell>
        </row>
        <row r="2325">
          <cell r="A2325" t="str">
            <v>SSNN</v>
          </cell>
          <cell r="B2325" t="str">
            <v>Secondary Service Greater than 5kW w/o ID</v>
          </cell>
          <cell r="C2325">
            <v>30</v>
          </cell>
          <cell r="D2325">
            <v>25</v>
          </cell>
          <cell r="E2325" t="str">
            <v>R=A1D1</v>
          </cell>
          <cell r="F2325">
            <v>1</v>
          </cell>
          <cell r="G2325">
            <v>39010</v>
          </cell>
          <cell r="H2325">
            <v>999</v>
          </cell>
          <cell r="I2325">
            <v>3</v>
          </cell>
          <cell r="J2325">
            <v>3</v>
          </cell>
        </row>
        <row r="2326">
          <cell r="A2326" t="str">
            <v>SSGN</v>
          </cell>
          <cell r="B2326" t="str">
            <v>Secondary Service Greater than 5kW w/o ID</v>
          </cell>
          <cell r="C2326">
            <v>30</v>
          </cell>
          <cell r="D2326">
            <v>25</v>
          </cell>
          <cell r="E2326" t="str">
            <v>R=A1D1</v>
          </cell>
          <cell r="F2326">
            <v>1</v>
          </cell>
          <cell r="G2326">
            <v>39176</v>
          </cell>
          <cell r="H2326">
            <v>999</v>
          </cell>
          <cell r="I2326">
            <v>3</v>
          </cell>
          <cell r="J2326">
            <v>4</v>
          </cell>
        </row>
        <row r="2327">
          <cell r="A2327" t="str">
            <v>SSNN</v>
          </cell>
          <cell r="B2327" t="str">
            <v>Secondary Service Greater than 5kW w/o ID</v>
          </cell>
          <cell r="C2327">
            <v>30</v>
          </cell>
          <cell r="D2327">
            <v>25</v>
          </cell>
          <cell r="E2327" t="str">
            <v>R=A1D1</v>
          </cell>
          <cell r="F2327">
            <v>1</v>
          </cell>
          <cell r="G2327">
            <v>39385</v>
          </cell>
          <cell r="H2327">
            <v>240</v>
          </cell>
          <cell r="I2327">
            <v>3</v>
          </cell>
          <cell r="J2327">
            <v>8</v>
          </cell>
        </row>
        <row r="2328">
          <cell r="A2328" t="str">
            <v>SSGN</v>
          </cell>
          <cell r="B2328" t="str">
            <v>Secondary Service Greater than 5kW w/o ID</v>
          </cell>
          <cell r="C2328">
            <v>30</v>
          </cell>
          <cell r="D2328">
            <v>25</v>
          </cell>
          <cell r="E2328" t="str">
            <v>R=A1D1</v>
          </cell>
          <cell r="F2328">
            <v>1</v>
          </cell>
          <cell r="G2328">
            <v>39450</v>
          </cell>
          <cell r="H2328">
            <v>240</v>
          </cell>
          <cell r="I2328">
            <v>3</v>
          </cell>
          <cell r="J2328">
            <v>4</v>
          </cell>
        </row>
        <row r="2329">
          <cell r="A2329" t="str">
            <v>SSGN</v>
          </cell>
          <cell r="B2329" t="str">
            <v>Secondary Service Greater than 5kW w/o ID</v>
          </cell>
          <cell r="C2329">
            <v>30</v>
          </cell>
          <cell r="D2329">
            <v>20</v>
          </cell>
          <cell r="E2329" t="str">
            <v>R=MX</v>
          </cell>
          <cell r="F2329">
            <v>1</v>
          </cell>
          <cell r="G2329">
            <v>39659</v>
          </cell>
          <cell r="H2329">
            <v>240</v>
          </cell>
          <cell r="I2329">
            <v>3</v>
          </cell>
          <cell r="J2329">
            <v>1</v>
          </cell>
        </row>
        <row r="2330">
          <cell r="A2330" t="str">
            <v>SSGN</v>
          </cell>
          <cell r="B2330" t="str">
            <v>Secondary Service Greater than 5kW w/o ID</v>
          </cell>
          <cell r="C2330">
            <v>30</v>
          </cell>
          <cell r="D2330">
            <v>20</v>
          </cell>
          <cell r="E2330" t="str">
            <v>R=MX</v>
          </cell>
          <cell r="F2330">
            <v>1</v>
          </cell>
          <cell r="G2330">
            <v>39790</v>
          </cell>
          <cell r="H2330">
            <v>240</v>
          </cell>
          <cell r="I2330">
            <v>3</v>
          </cell>
          <cell r="J2330">
            <v>1</v>
          </cell>
        </row>
        <row r="2331">
          <cell r="A2331" t="str">
            <v>SSGN</v>
          </cell>
          <cell r="B2331" t="str">
            <v>Secondary Service Greater than 5kW w/o ID</v>
          </cell>
          <cell r="C2331">
            <v>30</v>
          </cell>
          <cell r="D2331">
            <v>25</v>
          </cell>
          <cell r="E2331" t="str">
            <v>R=A1D1</v>
          </cell>
          <cell r="F2331">
            <v>1</v>
          </cell>
          <cell r="G2331">
            <v>39969</v>
          </cell>
          <cell r="H2331">
            <v>240</v>
          </cell>
          <cell r="I2331">
            <v>3</v>
          </cell>
          <cell r="J2331">
            <v>1</v>
          </cell>
        </row>
        <row r="2332">
          <cell r="A2332" t="str">
            <v>SSGN</v>
          </cell>
          <cell r="B2332" t="str">
            <v>Secondary Service Greater than 5kW w/o ID</v>
          </cell>
          <cell r="C2332">
            <v>30</v>
          </cell>
          <cell r="D2332">
            <v>25</v>
          </cell>
          <cell r="E2332" t="str">
            <v>R=A1D1</v>
          </cell>
          <cell r="F2332">
            <v>1</v>
          </cell>
          <cell r="G2332">
            <v>39989</v>
          </cell>
          <cell r="H2332">
            <v>240</v>
          </cell>
          <cell r="I2332">
            <v>3</v>
          </cell>
          <cell r="J2332">
            <v>36</v>
          </cell>
        </row>
        <row r="2333">
          <cell r="A2333" t="str">
            <v>SSNN</v>
          </cell>
          <cell r="B2333" t="str">
            <v>Secondary Service Greater than 5kW w/o ID</v>
          </cell>
          <cell r="C2333">
            <v>30</v>
          </cell>
          <cell r="D2333">
            <v>25</v>
          </cell>
          <cell r="E2333" t="str">
            <v>R=A1D1</v>
          </cell>
          <cell r="F2333">
            <v>1</v>
          </cell>
          <cell r="G2333">
            <v>39989</v>
          </cell>
          <cell r="H2333">
            <v>240</v>
          </cell>
          <cell r="I2333">
            <v>3</v>
          </cell>
          <cell r="J2333">
            <v>46</v>
          </cell>
        </row>
        <row r="2334">
          <cell r="A2334" t="str">
            <v>SSNN</v>
          </cell>
          <cell r="B2334" t="str">
            <v>Secondary Service Greater than 5kW w/o ID</v>
          </cell>
          <cell r="C2334">
            <v>30</v>
          </cell>
          <cell r="D2334">
            <v>25</v>
          </cell>
          <cell r="E2334" t="str">
            <v>S=I210+CE</v>
          </cell>
          <cell r="F2334">
            <v>1</v>
          </cell>
          <cell r="G2334">
            <v>39970</v>
          </cell>
          <cell r="H2334">
            <v>240</v>
          </cell>
          <cell r="I2334">
            <v>3</v>
          </cell>
          <cell r="J2334">
            <v>3</v>
          </cell>
        </row>
        <row r="2335">
          <cell r="A2335" t="str">
            <v>SSGN</v>
          </cell>
          <cell r="B2335" t="str">
            <v>Secondary Service Greater than 5kW w/o ID</v>
          </cell>
          <cell r="C2335">
            <v>30</v>
          </cell>
          <cell r="D2335">
            <v>25</v>
          </cell>
          <cell r="E2335" t="str">
            <v>R=A1D1+</v>
          </cell>
          <cell r="F2335">
            <v>1</v>
          </cell>
          <cell r="G2335">
            <v>40073</v>
          </cell>
          <cell r="H2335">
            <v>999</v>
          </cell>
          <cell r="I2335">
            <v>3</v>
          </cell>
          <cell r="J2335">
            <v>20</v>
          </cell>
        </row>
        <row r="2336">
          <cell r="A2336" t="str">
            <v>SSNN</v>
          </cell>
          <cell r="B2336" t="str">
            <v>Secondary Service Greater than 5kW w/o ID</v>
          </cell>
          <cell r="C2336">
            <v>30</v>
          </cell>
          <cell r="D2336">
            <v>25</v>
          </cell>
          <cell r="E2336" t="str">
            <v>S=I210+CE</v>
          </cell>
          <cell r="F2336">
            <v>1</v>
          </cell>
          <cell r="G2336">
            <v>40206</v>
          </cell>
          <cell r="H2336">
            <v>240</v>
          </cell>
          <cell r="I2336">
            <v>3</v>
          </cell>
          <cell r="J2336">
            <v>6</v>
          </cell>
        </row>
        <row r="2337">
          <cell r="A2337" t="str">
            <v>SSNN</v>
          </cell>
          <cell r="B2337" t="str">
            <v>Secondary Service Greater than 5kW w/o ID</v>
          </cell>
          <cell r="C2337">
            <v>30</v>
          </cell>
          <cell r="D2337">
            <v>25</v>
          </cell>
          <cell r="E2337" t="str">
            <v>R=D5SH</v>
          </cell>
          <cell r="F2337">
            <v>1</v>
          </cell>
          <cell r="H2337">
            <v>0</v>
          </cell>
          <cell r="I2337">
            <v>0</v>
          </cell>
          <cell r="J2337">
            <v>11</v>
          </cell>
        </row>
        <row r="2338">
          <cell r="A2338" t="str">
            <v>SSGN</v>
          </cell>
          <cell r="B2338" t="str">
            <v>Secondary Service Greater than 5kW w/o ID</v>
          </cell>
          <cell r="C2338">
            <v>30</v>
          </cell>
          <cell r="D2338">
            <v>25</v>
          </cell>
          <cell r="E2338" t="str">
            <v>R=IM70S</v>
          </cell>
          <cell r="F2338">
            <v>1</v>
          </cell>
          <cell r="H2338">
            <v>0</v>
          </cell>
          <cell r="I2338">
            <v>0</v>
          </cell>
          <cell r="J2338">
            <v>1</v>
          </cell>
        </row>
        <row r="2339">
          <cell r="A2339" t="str">
            <v>SSNN</v>
          </cell>
          <cell r="B2339" t="str">
            <v>Secondary Service Greater than 5kW w/o ID</v>
          </cell>
          <cell r="C2339">
            <v>30</v>
          </cell>
          <cell r="D2339">
            <v>25</v>
          </cell>
          <cell r="E2339" t="str">
            <v>R=J5DS</v>
          </cell>
          <cell r="F2339">
            <v>1</v>
          </cell>
          <cell r="H2339">
            <v>240</v>
          </cell>
          <cell r="I2339">
            <v>3</v>
          </cell>
          <cell r="J2339">
            <v>2</v>
          </cell>
        </row>
        <row r="2340">
          <cell r="A2340" t="str">
            <v>SSNN</v>
          </cell>
          <cell r="B2340" t="str">
            <v>Secondary Service Greater than 5kW w/o ID</v>
          </cell>
          <cell r="C2340">
            <v>30</v>
          </cell>
          <cell r="D2340">
            <v>25</v>
          </cell>
          <cell r="E2340" t="str">
            <v>R=D5SH</v>
          </cell>
          <cell r="F2340">
            <v>1</v>
          </cell>
          <cell r="H2340">
            <v>240</v>
          </cell>
          <cell r="I2340">
            <v>3</v>
          </cell>
          <cell r="J2340">
            <v>2</v>
          </cell>
        </row>
        <row r="2341">
          <cell r="A2341" t="str">
            <v>SSGN</v>
          </cell>
          <cell r="B2341" t="str">
            <v>Secondary Service Greater than 5kW w/o ID</v>
          </cell>
          <cell r="C2341">
            <v>30</v>
          </cell>
          <cell r="D2341">
            <v>25</v>
          </cell>
          <cell r="E2341" t="str">
            <v>R=A1D1</v>
          </cell>
          <cell r="F2341">
            <v>1</v>
          </cell>
          <cell r="G2341">
            <v>38377</v>
          </cell>
          <cell r="H2341">
            <v>240</v>
          </cell>
          <cell r="I2341">
            <v>3</v>
          </cell>
          <cell r="J2341">
            <v>4</v>
          </cell>
        </row>
        <row r="2342">
          <cell r="A2342" t="str">
            <v>SSNN</v>
          </cell>
          <cell r="B2342" t="str">
            <v>Secondary Service Greater than 5kW w/o ID</v>
          </cell>
          <cell r="C2342">
            <v>30</v>
          </cell>
          <cell r="D2342">
            <v>25</v>
          </cell>
          <cell r="E2342" t="str">
            <v>R=A1D1</v>
          </cell>
          <cell r="F2342">
            <v>1</v>
          </cell>
          <cell r="G2342">
            <v>37993</v>
          </cell>
          <cell r="H2342">
            <v>240</v>
          </cell>
          <cell r="I2342">
            <v>3</v>
          </cell>
          <cell r="J2342">
            <v>10</v>
          </cell>
        </row>
        <row r="2343">
          <cell r="A2343" t="str">
            <v>SSNN</v>
          </cell>
          <cell r="B2343" t="str">
            <v>Secondary Service Greater than 5kW w/o ID</v>
          </cell>
          <cell r="C2343">
            <v>30</v>
          </cell>
          <cell r="D2343">
            <v>25</v>
          </cell>
          <cell r="E2343" t="str">
            <v>R=J5SD</v>
          </cell>
          <cell r="F2343">
            <v>1</v>
          </cell>
          <cell r="H2343">
            <v>240</v>
          </cell>
          <cell r="I2343">
            <v>3</v>
          </cell>
          <cell r="J2343">
            <v>1</v>
          </cell>
        </row>
        <row r="2344">
          <cell r="A2344" t="str">
            <v>SSNN</v>
          </cell>
          <cell r="B2344" t="str">
            <v>Secondary Service Greater than 5kW w/o ID</v>
          </cell>
          <cell r="C2344">
            <v>30</v>
          </cell>
          <cell r="D2344">
            <v>25</v>
          </cell>
          <cell r="E2344" t="str">
            <v>R=J5SD</v>
          </cell>
          <cell r="F2344">
            <v>1</v>
          </cell>
          <cell r="H2344">
            <v>240</v>
          </cell>
          <cell r="I2344">
            <v>3</v>
          </cell>
          <cell r="J2344">
            <v>2</v>
          </cell>
        </row>
        <row r="2345">
          <cell r="A2345" t="str">
            <v>SSGN</v>
          </cell>
          <cell r="B2345" t="str">
            <v>Secondary Service Greater than 5kW w/o ID</v>
          </cell>
          <cell r="C2345">
            <v>30</v>
          </cell>
          <cell r="D2345">
            <v>25</v>
          </cell>
          <cell r="E2345" t="str">
            <v>R=A1D1</v>
          </cell>
          <cell r="F2345">
            <v>1</v>
          </cell>
          <cell r="G2345">
            <v>37931</v>
          </cell>
          <cell r="H2345">
            <v>240</v>
          </cell>
          <cell r="I2345">
            <v>3</v>
          </cell>
          <cell r="J2345">
            <v>3</v>
          </cell>
        </row>
        <row r="2346">
          <cell r="A2346" t="str">
            <v>SSNN</v>
          </cell>
          <cell r="B2346" t="str">
            <v>Secondary Service Greater than 5kW w/o ID</v>
          </cell>
          <cell r="C2346">
            <v>30</v>
          </cell>
          <cell r="D2346">
            <v>25</v>
          </cell>
          <cell r="E2346" t="str">
            <v>R=A1D1</v>
          </cell>
          <cell r="F2346">
            <v>1</v>
          </cell>
          <cell r="G2346">
            <v>37811</v>
          </cell>
          <cell r="H2346">
            <v>240</v>
          </cell>
          <cell r="I2346">
            <v>3</v>
          </cell>
          <cell r="J2346">
            <v>21</v>
          </cell>
        </row>
        <row r="2347">
          <cell r="A2347" t="str">
            <v>SSGN</v>
          </cell>
          <cell r="B2347" t="str">
            <v>Secondary Service Greater than 5kW w/o ID</v>
          </cell>
          <cell r="C2347">
            <v>30</v>
          </cell>
          <cell r="D2347">
            <v>25</v>
          </cell>
          <cell r="E2347" t="str">
            <v>R=A1D1</v>
          </cell>
          <cell r="F2347">
            <v>1</v>
          </cell>
          <cell r="G2347">
            <v>37802</v>
          </cell>
          <cell r="H2347">
            <v>999</v>
          </cell>
          <cell r="I2347">
            <v>3</v>
          </cell>
          <cell r="J2347">
            <v>1</v>
          </cell>
        </row>
        <row r="2348">
          <cell r="A2348" t="str">
            <v>SSNN</v>
          </cell>
          <cell r="B2348" t="str">
            <v>Secondary Service Greater than 5kW w/o ID</v>
          </cell>
          <cell r="C2348">
            <v>30</v>
          </cell>
          <cell r="D2348">
            <v>25</v>
          </cell>
          <cell r="E2348" t="str">
            <v>R=A1D1</v>
          </cell>
          <cell r="F2348">
            <v>1</v>
          </cell>
          <cell r="G2348">
            <v>36404</v>
          </cell>
          <cell r="H2348">
            <v>240</v>
          </cell>
          <cell r="I2348">
            <v>3</v>
          </cell>
          <cell r="J2348">
            <v>11</v>
          </cell>
        </row>
        <row r="2349">
          <cell r="A2349" t="str">
            <v>SSNN</v>
          </cell>
          <cell r="B2349" t="str">
            <v>Secondary Service Greater than 5kW w/o ID</v>
          </cell>
          <cell r="C2349">
            <v>30</v>
          </cell>
          <cell r="D2349">
            <v>25</v>
          </cell>
          <cell r="E2349" t="str">
            <v>R=A1D1</v>
          </cell>
          <cell r="F2349">
            <v>1</v>
          </cell>
          <cell r="G2349">
            <v>36161</v>
          </cell>
          <cell r="H2349">
            <v>240</v>
          </cell>
          <cell r="I2349">
            <v>3</v>
          </cell>
          <cell r="J2349">
            <v>4</v>
          </cell>
        </row>
        <row r="2350">
          <cell r="A2350" t="str">
            <v>SSNN</v>
          </cell>
          <cell r="B2350" t="str">
            <v>Secondary Service Greater than 5kW w/o ID</v>
          </cell>
          <cell r="C2350">
            <v>30</v>
          </cell>
          <cell r="D2350">
            <v>25</v>
          </cell>
          <cell r="E2350" t="str">
            <v>R=A1D1</v>
          </cell>
          <cell r="F2350">
            <v>1</v>
          </cell>
          <cell r="G2350">
            <v>35431</v>
          </cell>
          <cell r="H2350">
            <v>240</v>
          </cell>
          <cell r="I2350">
            <v>3</v>
          </cell>
          <cell r="J2350">
            <v>1</v>
          </cell>
        </row>
        <row r="2351">
          <cell r="A2351" t="str">
            <v>SSNN</v>
          </cell>
          <cell r="B2351" t="str">
            <v>Secondary Service Greater than 5kW w/o ID</v>
          </cell>
          <cell r="C2351">
            <v>30</v>
          </cell>
          <cell r="D2351">
            <v>25</v>
          </cell>
          <cell r="E2351" t="str">
            <v>R=A1D1</v>
          </cell>
          <cell r="F2351">
            <v>1</v>
          </cell>
          <cell r="G2351">
            <v>35796</v>
          </cell>
          <cell r="H2351">
            <v>240</v>
          </cell>
          <cell r="I2351">
            <v>3</v>
          </cell>
          <cell r="J2351">
            <v>4</v>
          </cell>
        </row>
        <row r="2352">
          <cell r="A2352" t="str">
            <v>SSGN</v>
          </cell>
          <cell r="B2352" t="str">
            <v>Secondary Service Greater than 5kW w/o ID</v>
          </cell>
          <cell r="C2352">
            <v>30</v>
          </cell>
          <cell r="D2352">
            <v>25</v>
          </cell>
          <cell r="E2352" t="str">
            <v>R=A1D1</v>
          </cell>
          <cell r="F2352">
            <v>1</v>
          </cell>
          <cell r="G2352">
            <v>35796</v>
          </cell>
          <cell r="H2352">
            <v>240</v>
          </cell>
          <cell r="I2352">
            <v>3</v>
          </cell>
          <cell r="J2352">
            <v>1</v>
          </cell>
        </row>
        <row r="2353">
          <cell r="A2353" t="str">
            <v>SSGN</v>
          </cell>
          <cell r="B2353" t="str">
            <v>Secondary Service Greater than 5kW w/o ID</v>
          </cell>
          <cell r="C2353">
            <v>30</v>
          </cell>
          <cell r="D2353">
            <v>25</v>
          </cell>
          <cell r="E2353" t="str">
            <v>R=A1D1</v>
          </cell>
          <cell r="F2353">
            <v>1</v>
          </cell>
          <cell r="G2353">
            <v>35797</v>
          </cell>
          <cell r="H2353">
            <v>240</v>
          </cell>
          <cell r="I2353">
            <v>3</v>
          </cell>
          <cell r="J2353">
            <v>2</v>
          </cell>
        </row>
        <row r="2354">
          <cell r="A2354" t="str">
            <v>SSNN</v>
          </cell>
          <cell r="B2354" t="str">
            <v>Secondary Service Greater than 5kW w/o ID</v>
          </cell>
          <cell r="C2354">
            <v>30</v>
          </cell>
          <cell r="D2354">
            <v>25</v>
          </cell>
          <cell r="E2354" t="str">
            <v>R=A1D1</v>
          </cell>
          <cell r="F2354">
            <v>1</v>
          </cell>
          <cell r="G2354">
            <v>36426</v>
          </cell>
          <cell r="H2354">
            <v>240</v>
          </cell>
          <cell r="I2354">
            <v>3</v>
          </cell>
          <cell r="J2354">
            <v>1</v>
          </cell>
        </row>
        <row r="2355">
          <cell r="A2355" t="str">
            <v>SSGN</v>
          </cell>
          <cell r="B2355" t="str">
            <v>Secondary Service Greater than 5kW w/o ID</v>
          </cell>
          <cell r="C2355">
            <v>30</v>
          </cell>
          <cell r="D2355">
            <v>25</v>
          </cell>
          <cell r="E2355" t="str">
            <v>R=A1D1</v>
          </cell>
          <cell r="F2355">
            <v>1</v>
          </cell>
          <cell r="G2355">
            <v>36481</v>
          </cell>
          <cell r="H2355">
            <v>240</v>
          </cell>
          <cell r="I2355">
            <v>3</v>
          </cell>
          <cell r="J2355">
            <v>1</v>
          </cell>
        </row>
        <row r="2356">
          <cell r="A2356" t="str">
            <v>SSNN</v>
          </cell>
          <cell r="B2356" t="str">
            <v>Secondary Service Greater than 5kW w/o ID</v>
          </cell>
          <cell r="C2356">
            <v>30</v>
          </cell>
          <cell r="D2356">
            <v>25</v>
          </cell>
          <cell r="E2356" t="str">
            <v>R=A1TL1</v>
          </cell>
          <cell r="F2356">
            <v>1</v>
          </cell>
          <cell r="G2356">
            <v>36558</v>
          </cell>
          <cell r="H2356">
            <v>999</v>
          </cell>
          <cell r="I2356">
            <v>3</v>
          </cell>
          <cell r="J2356">
            <v>3</v>
          </cell>
        </row>
        <row r="2357">
          <cell r="A2357" t="str">
            <v>SSNN</v>
          </cell>
          <cell r="B2357" t="str">
            <v>Secondary Service Greater than 5kW w/o ID</v>
          </cell>
          <cell r="C2357">
            <v>30</v>
          </cell>
          <cell r="D2357">
            <v>25</v>
          </cell>
          <cell r="E2357" t="str">
            <v>R=A1D1</v>
          </cell>
          <cell r="F2357">
            <v>1</v>
          </cell>
          <cell r="G2357">
            <v>36647</v>
          </cell>
          <cell r="H2357">
            <v>240</v>
          </cell>
          <cell r="I2357">
            <v>3</v>
          </cell>
          <cell r="J2357">
            <v>1</v>
          </cell>
        </row>
        <row r="2358">
          <cell r="A2358" t="str">
            <v>SSGN</v>
          </cell>
          <cell r="B2358" t="str">
            <v>Secondary Service Greater than 5kW w/o ID</v>
          </cell>
          <cell r="C2358">
            <v>30</v>
          </cell>
          <cell r="D2358">
            <v>25</v>
          </cell>
          <cell r="E2358" t="str">
            <v>R=A1D1</v>
          </cell>
          <cell r="F2358">
            <v>1</v>
          </cell>
          <cell r="G2358">
            <v>36719</v>
          </cell>
          <cell r="H2358">
            <v>240</v>
          </cell>
          <cell r="I2358">
            <v>3</v>
          </cell>
          <cell r="J2358">
            <v>1</v>
          </cell>
        </row>
        <row r="2359">
          <cell r="A2359" t="str">
            <v>SSGN</v>
          </cell>
          <cell r="B2359" t="str">
            <v>Secondary Service Greater than 5kW w/o ID</v>
          </cell>
          <cell r="C2359">
            <v>30</v>
          </cell>
          <cell r="D2359">
            <v>25</v>
          </cell>
          <cell r="E2359" t="str">
            <v>R=A1D1</v>
          </cell>
          <cell r="F2359">
            <v>1</v>
          </cell>
          <cell r="G2359">
            <v>36528</v>
          </cell>
          <cell r="H2359">
            <v>240</v>
          </cell>
          <cell r="I2359">
            <v>3</v>
          </cell>
          <cell r="J2359">
            <v>1</v>
          </cell>
        </row>
        <row r="2360">
          <cell r="A2360" t="str">
            <v>SSGN</v>
          </cell>
          <cell r="B2360" t="str">
            <v>Secondary Service Greater than 5kW w/o ID</v>
          </cell>
          <cell r="C2360">
            <v>30</v>
          </cell>
          <cell r="D2360">
            <v>25</v>
          </cell>
          <cell r="E2360" t="str">
            <v>R=A1D1</v>
          </cell>
          <cell r="F2360">
            <v>1</v>
          </cell>
          <cell r="G2360">
            <v>36874</v>
          </cell>
          <cell r="H2360">
            <v>999</v>
          </cell>
          <cell r="I2360">
            <v>3</v>
          </cell>
          <cell r="J2360">
            <v>5</v>
          </cell>
        </row>
        <row r="2361">
          <cell r="A2361" t="str">
            <v>SSGN</v>
          </cell>
          <cell r="B2361" t="str">
            <v>Secondary Service Greater than 5kW w/o ID</v>
          </cell>
          <cell r="C2361">
            <v>30</v>
          </cell>
          <cell r="D2361">
            <v>25</v>
          </cell>
          <cell r="E2361" t="str">
            <v>R=A1D1</v>
          </cell>
          <cell r="F2361">
            <v>1</v>
          </cell>
          <cell r="G2361">
            <v>37203</v>
          </cell>
          <cell r="H2361">
            <v>240</v>
          </cell>
          <cell r="I2361">
            <v>3</v>
          </cell>
          <cell r="J2361">
            <v>1</v>
          </cell>
        </row>
        <row r="2362">
          <cell r="A2362" t="str">
            <v>SSGN</v>
          </cell>
          <cell r="B2362" t="str">
            <v>Secondary Service Greater than 5kW w/o ID</v>
          </cell>
          <cell r="C2362">
            <v>30</v>
          </cell>
          <cell r="D2362">
            <v>25</v>
          </cell>
          <cell r="E2362" t="str">
            <v>R=A1D</v>
          </cell>
          <cell r="F2362">
            <v>1</v>
          </cell>
          <cell r="G2362">
            <v>36161</v>
          </cell>
          <cell r="H2362">
            <v>240</v>
          </cell>
          <cell r="I2362">
            <v>3</v>
          </cell>
          <cell r="J2362">
            <v>1</v>
          </cell>
        </row>
        <row r="2363">
          <cell r="A2363" t="str">
            <v>SSNN</v>
          </cell>
          <cell r="B2363" t="str">
            <v>Secondary Service Greater than 5kW w/o ID</v>
          </cell>
          <cell r="C2363">
            <v>30</v>
          </cell>
          <cell r="D2363">
            <v>25</v>
          </cell>
          <cell r="E2363" t="str">
            <v>R=A1D1</v>
          </cell>
          <cell r="F2363">
            <v>1</v>
          </cell>
          <cell r="G2363">
            <v>37173</v>
          </cell>
          <cell r="H2363">
            <v>999</v>
          </cell>
          <cell r="I2363">
            <v>3</v>
          </cell>
          <cell r="J2363">
            <v>1</v>
          </cell>
        </row>
        <row r="2364">
          <cell r="A2364" t="str">
            <v>SSGN</v>
          </cell>
          <cell r="B2364" t="str">
            <v>Secondary Service Greater than 5kW w/o ID</v>
          </cell>
          <cell r="C2364">
            <v>30</v>
          </cell>
          <cell r="D2364">
            <v>25</v>
          </cell>
          <cell r="E2364" t="str">
            <v>R=A1D1</v>
          </cell>
          <cell r="F2364">
            <v>1</v>
          </cell>
          <cell r="G2364">
            <v>37475</v>
          </cell>
          <cell r="H2364">
            <v>240</v>
          </cell>
          <cell r="I2364">
            <v>3</v>
          </cell>
          <cell r="J2364">
            <v>13</v>
          </cell>
        </row>
        <row r="2365">
          <cell r="A2365" t="str">
            <v>SSGN</v>
          </cell>
          <cell r="B2365" t="str">
            <v>Secondary Service Greater than 5kW w/o ID</v>
          </cell>
          <cell r="C2365">
            <v>30</v>
          </cell>
          <cell r="D2365">
            <v>25</v>
          </cell>
          <cell r="E2365" t="str">
            <v>R=A1D1</v>
          </cell>
          <cell r="F2365">
            <v>1</v>
          </cell>
          <cell r="G2365">
            <v>37442</v>
          </cell>
          <cell r="H2365">
            <v>240</v>
          </cell>
          <cell r="I2365">
            <v>3</v>
          </cell>
          <cell r="J2365">
            <v>4</v>
          </cell>
        </row>
        <row r="2366">
          <cell r="A2366" t="str">
            <v>SSNN</v>
          </cell>
          <cell r="B2366" t="str">
            <v>Secondary Service Greater than 5kW w/o ID</v>
          </cell>
          <cell r="C2366">
            <v>30</v>
          </cell>
          <cell r="D2366">
            <v>25</v>
          </cell>
          <cell r="E2366" t="str">
            <v>R=A1D1</v>
          </cell>
          <cell r="F2366">
            <v>1</v>
          </cell>
          <cell r="G2366">
            <v>37658</v>
          </cell>
          <cell r="H2366">
            <v>999</v>
          </cell>
          <cell r="I2366">
            <v>3</v>
          </cell>
          <cell r="J2366">
            <v>4</v>
          </cell>
        </row>
        <row r="2367">
          <cell r="A2367" t="str">
            <v>SSGN</v>
          </cell>
          <cell r="B2367" t="str">
            <v>Secondary Service Greater than 5kW w/o ID</v>
          </cell>
          <cell r="C2367">
            <v>30</v>
          </cell>
          <cell r="D2367">
            <v>25</v>
          </cell>
          <cell r="E2367" t="str">
            <v>R=A1D1</v>
          </cell>
          <cell r="F2367">
            <v>1</v>
          </cell>
          <cell r="G2367">
            <v>38727</v>
          </cell>
          <cell r="H2367">
            <v>240</v>
          </cell>
          <cell r="I2367">
            <v>3</v>
          </cell>
          <cell r="J2367">
            <v>7</v>
          </cell>
        </row>
        <row r="2368">
          <cell r="A2368" t="str">
            <v>SSPN</v>
          </cell>
          <cell r="B2368" t="str">
            <v>Secondary Service Greater than 5kW w/o ID</v>
          </cell>
          <cell r="C2368">
            <v>30</v>
          </cell>
          <cell r="D2368">
            <v>25</v>
          </cell>
          <cell r="E2368" t="str">
            <v>R=A1D1</v>
          </cell>
          <cell r="F2368">
            <v>1</v>
          </cell>
          <cell r="G2368">
            <v>38777</v>
          </cell>
          <cell r="H2368">
            <v>999</v>
          </cell>
          <cell r="I2368">
            <v>3</v>
          </cell>
          <cell r="J2368">
            <v>1</v>
          </cell>
        </row>
        <row r="2369">
          <cell r="A2369" t="str">
            <v>SSGN</v>
          </cell>
          <cell r="B2369" t="str">
            <v>Secondary Service Greater than 5kW w/o ID</v>
          </cell>
          <cell r="C2369">
            <v>30</v>
          </cell>
          <cell r="D2369">
            <v>25</v>
          </cell>
          <cell r="E2369" t="str">
            <v>R=A1D1</v>
          </cell>
          <cell r="F2369">
            <v>1</v>
          </cell>
          <cell r="G2369">
            <v>39060</v>
          </cell>
          <cell r="H2369">
            <v>240</v>
          </cell>
          <cell r="I2369">
            <v>3</v>
          </cell>
          <cell r="J2369">
            <v>6</v>
          </cell>
        </row>
        <row r="2370">
          <cell r="A2370" t="str">
            <v>SSGN</v>
          </cell>
          <cell r="B2370" t="str">
            <v>Secondary Service Greater than 5kW w/o ID</v>
          </cell>
          <cell r="C2370">
            <v>30</v>
          </cell>
          <cell r="D2370">
            <v>25</v>
          </cell>
          <cell r="E2370" t="str">
            <v>R=A1D1</v>
          </cell>
          <cell r="F2370">
            <v>1</v>
          </cell>
          <cell r="G2370">
            <v>39246</v>
          </cell>
          <cell r="H2370">
            <v>240</v>
          </cell>
          <cell r="I2370">
            <v>3</v>
          </cell>
          <cell r="J2370">
            <v>32</v>
          </cell>
        </row>
        <row r="2371">
          <cell r="A2371" t="str">
            <v>SSGN</v>
          </cell>
          <cell r="B2371" t="str">
            <v>Secondary Service Greater than 5kW w/o ID</v>
          </cell>
          <cell r="C2371">
            <v>30</v>
          </cell>
          <cell r="D2371">
            <v>25</v>
          </cell>
          <cell r="E2371" t="str">
            <v>R=A1TL1</v>
          </cell>
          <cell r="F2371">
            <v>1</v>
          </cell>
          <cell r="G2371">
            <v>39343</v>
          </cell>
          <cell r="H2371">
            <v>999</v>
          </cell>
          <cell r="I2371">
            <v>3</v>
          </cell>
          <cell r="J2371">
            <v>4</v>
          </cell>
        </row>
        <row r="2372">
          <cell r="A2372" t="str">
            <v>SSGN</v>
          </cell>
          <cell r="B2372" t="str">
            <v>Secondary Service Greater than 5kW w/o ID</v>
          </cell>
          <cell r="C2372">
            <v>30</v>
          </cell>
          <cell r="D2372">
            <v>20</v>
          </cell>
          <cell r="E2372" t="str">
            <v>A=ALF</v>
          </cell>
          <cell r="F2372">
            <v>1</v>
          </cell>
          <cell r="G2372">
            <v>39575</v>
          </cell>
          <cell r="H2372">
            <v>240</v>
          </cell>
          <cell r="I2372">
            <v>3</v>
          </cell>
          <cell r="J2372">
            <v>2</v>
          </cell>
        </row>
        <row r="2373">
          <cell r="A2373" t="str">
            <v>SSNN</v>
          </cell>
          <cell r="B2373" t="str">
            <v>Secondary Service Greater than 5kW w/o ID</v>
          </cell>
          <cell r="C2373">
            <v>30</v>
          </cell>
          <cell r="D2373">
            <v>25</v>
          </cell>
          <cell r="E2373" t="str">
            <v>R=A1D1</v>
          </cell>
          <cell r="F2373">
            <v>1</v>
          </cell>
          <cell r="G2373">
            <v>39664</v>
          </cell>
          <cell r="H2373">
            <v>240</v>
          </cell>
          <cell r="I2373">
            <v>3</v>
          </cell>
          <cell r="J2373">
            <v>6</v>
          </cell>
        </row>
        <row r="2374">
          <cell r="A2374" t="str">
            <v>SSNN</v>
          </cell>
          <cell r="B2374" t="str">
            <v>Secondary Service Greater than 5kW w/o ID</v>
          </cell>
          <cell r="C2374">
            <v>30</v>
          </cell>
          <cell r="D2374">
            <v>25</v>
          </cell>
          <cell r="E2374" t="str">
            <v>R=A1D1</v>
          </cell>
          <cell r="F2374">
            <v>1</v>
          </cell>
          <cell r="G2374">
            <v>39911</v>
          </cell>
          <cell r="H2374">
            <v>240</v>
          </cell>
          <cell r="I2374">
            <v>3</v>
          </cell>
          <cell r="J2374">
            <v>13</v>
          </cell>
        </row>
        <row r="2375">
          <cell r="A2375" t="str">
            <v>SSNN</v>
          </cell>
          <cell r="B2375" t="str">
            <v>Secondary Service Greater than 5kW w/o ID</v>
          </cell>
          <cell r="C2375">
            <v>30</v>
          </cell>
          <cell r="D2375">
            <v>25</v>
          </cell>
          <cell r="E2375" t="str">
            <v>S=I210+CE</v>
          </cell>
          <cell r="F2375">
            <v>1</v>
          </cell>
          <cell r="G2375">
            <v>39983</v>
          </cell>
          <cell r="H2375">
            <v>240</v>
          </cell>
          <cell r="I2375">
            <v>3</v>
          </cell>
          <cell r="J2375">
            <v>5</v>
          </cell>
        </row>
        <row r="2376">
          <cell r="A2376" t="str">
            <v>SSNN</v>
          </cell>
          <cell r="B2376" t="str">
            <v>Secondary Service Greater than 5kW w/o ID</v>
          </cell>
          <cell r="C2376">
            <v>30</v>
          </cell>
          <cell r="D2376">
            <v>25</v>
          </cell>
          <cell r="E2376" t="str">
            <v>R=A1D1+</v>
          </cell>
          <cell r="F2376">
            <v>1</v>
          </cell>
          <cell r="G2376">
            <v>40073</v>
          </cell>
          <cell r="H2376">
            <v>999</v>
          </cell>
          <cell r="I2376">
            <v>3</v>
          </cell>
          <cell r="J2376">
            <v>30</v>
          </cell>
        </row>
        <row r="2377">
          <cell r="A2377" t="str">
            <v>SSGN</v>
          </cell>
          <cell r="B2377" t="str">
            <v>Secondary Service Greater than 5kW w/o ID</v>
          </cell>
          <cell r="C2377">
            <v>30</v>
          </cell>
          <cell r="D2377">
            <v>25</v>
          </cell>
          <cell r="E2377" t="str">
            <v>R=A1D1+</v>
          </cell>
          <cell r="F2377">
            <v>1</v>
          </cell>
          <cell r="G2377">
            <v>40218</v>
          </cell>
          <cell r="H2377">
            <v>999</v>
          </cell>
          <cell r="I2377">
            <v>3</v>
          </cell>
          <cell r="J2377">
            <v>1</v>
          </cell>
        </row>
        <row r="2378">
          <cell r="A2378" t="str">
            <v>SSGN</v>
          </cell>
          <cell r="B2378" t="str">
            <v>Secondary Service Greater than 5kW w/o ID</v>
          </cell>
          <cell r="C2378">
            <v>30</v>
          </cell>
          <cell r="D2378">
            <v>25</v>
          </cell>
          <cell r="E2378" t="str">
            <v>R=KWS</v>
          </cell>
          <cell r="F2378">
            <v>1</v>
          </cell>
          <cell r="H2378">
            <v>240</v>
          </cell>
          <cell r="I2378">
            <v>3</v>
          </cell>
          <cell r="J2378">
            <v>9</v>
          </cell>
        </row>
        <row r="2379">
          <cell r="A2379" t="str">
            <v>SSGN</v>
          </cell>
          <cell r="B2379" t="str">
            <v>Secondary Service Greater than 5kW w/o ID</v>
          </cell>
          <cell r="C2379">
            <v>30</v>
          </cell>
          <cell r="D2379">
            <v>25</v>
          </cell>
          <cell r="E2379" t="str">
            <v>R=TMS2S</v>
          </cell>
          <cell r="F2379">
            <v>1</v>
          </cell>
          <cell r="H2379">
            <v>240</v>
          </cell>
          <cell r="I2379">
            <v>3</v>
          </cell>
          <cell r="J2379">
            <v>71</v>
          </cell>
        </row>
        <row r="2380">
          <cell r="A2380" t="str">
            <v>SSGN</v>
          </cell>
          <cell r="B2380" t="str">
            <v>Secondary Service Greater than 5kW w/o ID</v>
          </cell>
          <cell r="C2380">
            <v>30</v>
          </cell>
          <cell r="D2380">
            <v>25</v>
          </cell>
          <cell r="E2380" t="str">
            <v>R=TMS2S</v>
          </cell>
          <cell r="F2380">
            <v>1</v>
          </cell>
          <cell r="H2380">
            <v>240</v>
          </cell>
          <cell r="I2380">
            <v>3</v>
          </cell>
          <cell r="J2380">
            <v>1</v>
          </cell>
        </row>
        <row r="2381">
          <cell r="A2381" t="str">
            <v>SSNN</v>
          </cell>
          <cell r="B2381" t="str">
            <v>Secondary Service Greater than 5kW w/o ID</v>
          </cell>
          <cell r="C2381">
            <v>30</v>
          </cell>
          <cell r="D2381">
            <v>25</v>
          </cell>
          <cell r="E2381" t="str">
            <v>R=A1D1</v>
          </cell>
          <cell r="F2381">
            <v>1</v>
          </cell>
          <cell r="G2381">
            <v>38272</v>
          </cell>
          <cell r="H2381">
            <v>999</v>
          </cell>
          <cell r="I2381">
            <v>3</v>
          </cell>
          <cell r="J2381">
            <v>8</v>
          </cell>
        </row>
        <row r="2382">
          <cell r="A2382" t="str">
            <v>SSNN</v>
          </cell>
          <cell r="B2382" t="str">
            <v>Secondary Service Greater than 5kW w/o ID</v>
          </cell>
          <cell r="C2382">
            <v>30</v>
          </cell>
          <cell r="D2382">
            <v>25</v>
          </cell>
          <cell r="E2382" t="str">
            <v>R=A1D1</v>
          </cell>
          <cell r="F2382">
            <v>1</v>
          </cell>
          <cell r="G2382">
            <v>38055</v>
          </cell>
          <cell r="H2382">
            <v>240</v>
          </cell>
          <cell r="I2382">
            <v>3</v>
          </cell>
          <cell r="J2382">
            <v>94</v>
          </cell>
        </row>
        <row r="2383">
          <cell r="A2383" t="str">
            <v>SSNN</v>
          </cell>
          <cell r="B2383" t="str">
            <v>Secondary Service Greater than 5kW w/o ID</v>
          </cell>
          <cell r="C2383">
            <v>30</v>
          </cell>
          <cell r="D2383">
            <v>25</v>
          </cell>
          <cell r="E2383" t="str">
            <v>R=A1D1</v>
          </cell>
          <cell r="F2383">
            <v>1</v>
          </cell>
          <cell r="G2383">
            <v>38257</v>
          </cell>
          <cell r="H2383">
            <v>999</v>
          </cell>
          <cell r="I2383">
            <v>3</v>
          </cell>
          <cell r="J2383">
            <v>8</v>
          </cell>
        </row>
        <row r="2384">
          <cell r="A2384" t="str">
            <v>SSNN</v>
          </cell>
          <cell r="B2384" t="str">
            <v>Secondary Service Greater than 5kW w/o ID</v>
          </cell>
          <cell r="C2384">
            <v>30</v>
          </cell>
          <cell r="D2384">
            <v>25</v>
          </cell>
          <cell r="E2384" t="str">
            <v>R=A1D1</v>
          </cell>
          <cell r="F2384">
            <v>1</v>
          </cell>
          <cell r="G2384">
            <v>38020</v>
          </cell>
          <cell r="H2384">
            <v>999</v>
          </cell>
          <cell r="I2384">
            <v>3</v>
          </cell>
          <cell r="J2384">
            <v>8</v>
          </cell>
        </row>
        <row r="2385">
          <cell r="A2385" t="str">
            <v>SSNN</v>
          </cell>
          <cell r="B2385" t="str">
            <v>Secondary Service Greater than 5kW w/o ID</v>
          </cell>
          <cell r="C2385">
            <v>30</v>
          </cell>
          <cell r="D2385">
            <v>25</v>
          </cell>
          <cell r="E2385" t="str">
            <v>R=J4TS</v>
          </cell>
          <cell r="F2385">
            <v>1</v>
          </cell>
          <cell r="H2385">
            <v>240</v>
          </cell>
          <cell r="I2385">
            <v>3</v>
          </cell>
          <cell r="J2385">
            <v>6</v>
          </cell>
        </row>
        <row r="2386">
          <cell r="A2386" t="str">
            <v>SSNN</v>
          </cell>
          <cell r="B2386" t="str">
            <v>Secondary Service Greater than 5kW w/o ID</v>
          </cell>
          <cell r="C2386">
            <v>30</v>
          </cell>
          <cell r="D2386">
            <v>25</v>
          </cell>
          <cell r="E2386" t="str">
            <v>R=KWS</v>
          </cell>
          <cell r="F2386">
            <v>1</v>
          </cell>
          <cell r="H2386">
            <v>240</v>
          </cell>
          <cell r="I2386">
            <v>3</v>
          </cell>
          <cell r="J2386">
            <v>1</v>
          </cell>
        </row>
        <row r="2387">
          <cell r="A2387" t="str">
            <v>SSGN</v>
          </cell>
          <cell r="B2387" t="str">
            <v>Secondary Service Greater than 5kW w/o ID</v>
          </cell>
          <cell r="C2387">
            <v>30</v>
          </cell>
          <cell r="D2387">
            <v>25</v>
          </cell>
          <cell r="E2387" t="str">
            <v>R=A1D1</v>
          </cell>
          <cell r="F2387">
            <v>1</v>
          </cell>
          <cell r="G2387">
            <v>37818</v>
          </cell>
          <cell r="H2387">
            <v>240</v>
          </cell>
          <cell r="I2387">
            <v>3</v>
          </cell>
          <cell r="J2387">
            <v>1</v>
          </cell>
        </row>
        <row r="2388">
          <cell r="A2388" t="str">
            <v>SSNN</v>
          </cell>
          <cell r="B2388" t="str">
            <v>Secondary Service Greater than 5kW w/o ID</v>
          </cell>
          <cell r="C2388">
            <v>30</v>
          </cell>
          <cell r="D2388">
            <v>25</v>
          </cell>
          <cell r="E2388" t="str">
            <v>R=DDMS</v>
          </cell>
          <cell r="F2388">
            <v>1</v>
          </cell>
          <cell r="H2388">
            <v>0</v>
          </cell>
          <cell r="I2388">
            <v>0</v>
          </cell>
          <cell r="J2388">
            <v>1</v>
          </cell>
        </row>
        <row r="2389">
          <cell r="A2389" t="str">
            <v>SSNN</v>
          </cell>
          <cell r="B2389" t="str">
            <v>Secondary Service Greater than 5kW w/o ID</v>
          </cell>
          <cell r="C2389">
            <v>30</v>
          </cell>
          <cell r="D2389">
            <v>25</v>
          </cell>
          <cell r="E2389" t="str">
            <v>R=A1D1</v>
          </cell>
          <cell r="F2389">
            <v>1</v>
          </cell>
          <cell r="G2389">
            <v>36161</v>
          </cell>
          <cell r="H2389">
            <v>240</v>
          </cell>
          <cell r="I2389">
            <v>3</v>
          </cell>
          <cell r="J2389">
            <v>28</v>
          </cell>
        </row>
        <row r="2390">
          <cell r="A2390" t="str">
            <v>SSNN</v>
          </cell>
          <cell r="B2390" t="str">
            <v>Secondary Service Greater than 5kW w/o ID</v>
          </cell>
          <cell r="C2390">
            <v>30</v>
          </cell>
          <cell r="D2390">
            <v>25</v>
          </cell>
          <cell r="E2390" t="str">
            <v>R=A1D1</v>
          </cell>
          <cell r="F2390">
            <v>1</v>
          </cell>
          <cell r="G2390">
            <v>36353</v>
          </cell>
          <cell r="H2390">
            <v>240</v>
          </cell>
          <cell r="I2390">
            <v>3</v>
          </cell>
          <cell r="J2390">
            <v>1</v>
          </cell>
        </row>
        <row r="2391">
          <cell r="A2391" t="str">
            <v>SSGN</v>
          </cell>
          <cell r="B2391" t="str">
            <v>Secondary Service Greater than 5kW w/o ID</v>
          </cell>
          <cell r="C2391">
            <v>30</v>
          </cell>
          <cell r="D2391">
            <v>25</v>
          </cell>
          <cell r="E2391" t="str">
            <v>R=A1D1</v>
          </cell>
          <cell r="F2391">
            <v>1</v>
          </cell>
          <cell r="G2391">
            <v>36595</v>
          </cell>
          <cell r="H2391">
            <v>240</v>
          </cell>
          <cell r="I2391">
            <v>3</v>
          </cell>
          <cell r="J2391">
            <v>4</v>
          </cell>
        </row>
        <row r="2392">
          <cell r="A2392" t="str">
            <v>SSNN</v>
          </cell>
          <cell r="B2392" t="str">
            <v>Secondary Service Greater than 5kW w/o ID</v>
          </cell>
          <cell r="C2392">
            <v>30</v>
          </cell>
          <cell r="D2392">
            <v>25</v>
          </cell>
          <cell r="E2392" t="str">
            <v>R=A1D1</v>
          </cell>
          <cell r="F2392">
            <v>1</v>
          </cell>
          <cell r="G2392">
            <v>36608</v>
          </cell>
          <cell r="H2392">
            <v>240</v>
          </cell>
          <cell r="I2392">
            <v>3</v>
          </cell>
          <cell r="J2392">
            <v>1</v>
          </cell>
        </row>
        <row r="2393">
          <cell r="A2393" t="str">
            <v>SSGN</v>
          </cell>
          <cell r="B2393" t="str">
            <v>Secondary Service Greater than 5kW w/o ID</v>
          </cell>
          <cell r="C2393">
            <v>30</v>
          </cell>
          <cell r="D2393">
            <v>25</v>
          </cell>
          <cell r="E2393" t="str">
            <v>R=A1D1</v>
          </cell>
          <cell r="F2393">
            <v>1</v>
          </cell>
          <cell r="G2393">
            <v>36874</v>
          </cell>
          <cell r="H2393">
            <v>240</v>
          </cell>
          <cell r="I2393">
            <v>3</v>
          </cell>
          <cell r="J2393">
            <v>10</v>
          </cell>
        </row>
        <row r="2394">
          <cell r="A2394" t="str">
            <v>SSNN</v>
          </cell>
          <cell r="B2394" t="str">
            <v>Secondary Service Greater than 5kW w/o ID</v>
          </cell>
          <cell r="C2394">
            <v>30</v>
          </cell>
          <cell r="D2394">
            <v>25</v>
          </cell>
          <cell r="E2394" t="str">
            <v>R=A1D1</v>
          </cell>
          <cell r="F2394">
            <v>1</v>
          </cell>
          <cell r="G2394">
            <v>36874</v>
          </cell>
          <cell r="H2394">
            <v>240</v>
          </cell>
          <cell r="I2394">
            <v>3</v>
          </cell>
          <cell r="J2394">
            <v>21</v>
          </cell>
        </row>
        <row r="2395">
          <cell r="A2395" t="str">
            <v>SSNN</v>
          </cell>
          <cell r="B2395" t="str">
            <v>Secondary Service Greater than 5kW w/o ID</v>
          </cell>
          <cell r="C2395">
            <v>30</v>
          </cell>
          <cell r="D2395">
            <v>25</v>
          </cell>
          <cell r="E2395" t="str">
            <v>R=A1D1</v>
          </cell>
          <cell r="F2395">
            <v>1</v>
          </cell>
          <cell r="G2395">
            <v>36526</v>
          </cell>
          <cell r="H2395">
            <v>240</v>
          </cell>
          <cell r="I2395">
            <v>3</v>
          </cell>
          <cell r="J2395">
            <v>1</v>
          </cell>
        </row>
        <row r="2396">
          <cell r="A2396" t="str">
            <v>SSNN</v>
          </cell>
          <cell r="B2396" t="str">
            <v>Secondary Service Greater than 5kW w/o ID</v>
          </cell>
          <cell r="C2396">
            <v>30</v>
          </cell>
          <cell r="D2396">
            <v>25</v>
          </cell>
          <cell r="E2396" t="str">
            <v>R=A1D1</v>
          </cell>
          <cell r="F2396">
            <v>1</v>
          </cell>
          <cell r="G2396">
            <v>37210</v>
          </cell>
          <cell r="H2396">
            <v>240</v>
          </cell>
          <cell r="I2396">
            <v>3</v>
          </cell>
          <cell r="J2396">
            <v>9</v>
          </cell>
        </row>
        <row r="2397">
          <cell r="A2397" t="str">
            <v>SSGN</v>
          </cell>
          <cell r="B2397" t="str">
            <v>Secondary Service Greater than 5kW w/o ID</v>
          </cell>
          <cell r="C2397">
            <v>30</v>
          </cell>
          <cell r="D2397">
            <v>25</v>
          </cell>
          <cell r="E2397" t="str">
            <v>R=A1D1</v>
          </cell>
          <cell r="F2397">
            <v>1</v>
          </cell>
          <cell r="G2397">
            <v>37173</v>
          </cell>
          <cell r="H2397">
            <v>240</v>
          </cell>
          <cell r="I2397">
            <v>3</v>
          </cell>
          <cell r="J2397">
            <v>5</v>
          </cell>
        </row>
        <row r="2398">
          <cell r="A2398" t="str">
            <v>SSPN</v>
          </cell>
          <cell r="B2398" t="str">
            <v>Secondary Service Greater than 5kW w/o ID</v>
          </cell>
          <cell r="C2398">
            <v>30</v>
          </cell>
          <cell r="D2398">
            <v>25</v>
          </cell>
          <cell r="E2398" t="str">
            <v>R=A1D1</v>
          </cell>
          <cell r="F2398">
            <v>1</v>
          </cell>
          <cell r="G2398">
            <v>37475</v>
          </cell>
          <cell r="H2398">
            <v>240</v>
          </cell>
          <cell r="I2398">
            <v>3</v>
          </cell>
          <cell r="J2398">
            <v>1</v>
          </cell>
        </row>
        <row r="2399">
          <cell r="A2399" t="str">
            <v>SSGN</v>
          </cell>
          <cell r="B2399" t="str">
            <v>Secondary Service Greater than 5kW w/o ID</v>
          </cell>
          <cell r="C2399">
            <v>30</v>
          </cell>
          <cell r="D2399">
            <v>25</v>
          </cell>
          <cell r="E2399" t="str">
            <v>R=A1D1</v>
          </cell>
          <cell r="F2399">
            <v>1</v>
          </cell>
          <cell r="G2399">
            <v>38636</v>
          </cell>
          <cell r="H2399">
            <v>240</v>
          </cell>
          <cell r="I2399">
            <v>3</v>
          </cell>
          <cell r="J2399">
            <v>1</v>
          </cell>
        </row>
        <row r="2400">
          <cell r="A2400" t="str">
            <v>SSNN</v>
          </cell>
          <cell r="B2400" t="str">
            <v>Secondary Service Greater than 5kW w/o ID</v>
          </cell>
          <cell r="C2400">
            <v>30</v>
          </cell>
          <cell r="D2400">
            <v>25</v>
          </cell>
          <cell r="E2400" t="str">
            <v>R=A1D1</v>
          </cell>
          <cell r="F2400">
            <v>1</v>
          </cell>
          <cell r="G2400">
            <v>39036</v>
          </cell>
          <cell r="H2400">
            <v>240</v>
          </cell>
          <cell r="I2400">
            <v>3</v>
          </cell>
          <cell r="J2400">
            <v>10</v>
          </cell>
        </row>
        <row r="2401">
          <cell r="A2401" t="str">
            <v>SSNN</v>
          </cell>
          <cell r="B2401" t="str">
            <v>Secondary Service Greater than 5kW w/o ID</v>
          </cell>
          <cell r="C2401">
            <v>30</v>
          </cell>
          <cell r="D2401">
            <v>25</v>
          </cell>
          <cell r="E2401" t="str">
            <v>R=A1D1</v>
          </cell>
          <cell r="F2401">
            <v>1</v>
          </cell>
          <cell r="G2401">
            <v>39048</v>
          </cell>
          <cell r="H2401">
            <v>240</v>
          </cell>
          <cell r="I2401">
            <v>3</v>
          </cell>
          <cell r="J2401">
            <v>9</v>
          </cell>
        </row>
        <row r="2402">
          <cell r="A2402" t="str">
            <v>SSNN</v>
          </cell>
          <cell r="B2402" t="str">
            <v>Secondary Service Greater than 5kW w/o ID</v>
          </cell>
          <cell r="C2402">
            <v>30</v>
          </cell>
          <cell r="D2402">
            <v>25</v>
          </cell>
          <cell r="E2402" t="str">
            <v>R=A1D1</v>
          </cell>
          <cell r="F2402">
            <v>1</v>
          </cell>
          <cell r="G2402">
            <v>38923</v>
          </cell>
          <cell r="H2402">
            <v>240</v>
          </cell>
          <cell r="I2402">
            <v>3</v>
          </cell>
          <cell r="J2402">
            <v>10</v>
          </cell>
        </row>
        <row r="2403">
          <cell r="A2403" t="str">
            <v>SSNN</v>
          </cell>
          <cell r="B2403" t="str">
            <v>Secondary Service Greater than 5kW w/o ID</v>
          </cell>
          <cell r="C2403">
            <v>30</v>
          </cell>
          <cell r="D2403">
            <v>25</v>
          </cell>
          <cell r="E2403" t="str">
            <v>R=A1TL1</v>
          </cell>
          <cell r="F2403">
            <v>1</v>
          </cell>
          <cell r="G2403">
            <v>39343</v>
          </cell>
          <cell r="H2403">
            <v>999</v>
          </cell>
          <cell r="I2403">
            <v>3</v>
          </cell>
          <cell r="J2403">
            <v>11</v>
          </cell>
        </row>
        <row r="2404">
          <cell r="A2404" t="str">
            <v>SSNN</v>
          </cell>
          <cell r="B2404" t="str">
            <v>Secondary Service Greater than 5kW w/o ID</v>
          </cell>
          <cell r="C2404">
            <v>30</v>
          </cell>
          <cell r="D2404">
            <v>25</v>
          </cell>
          <cell r="E2404" t="str">
            <v>R=A1D1</v>
          </cell>
          <cell r="F2404">
            <v>1</v>
          </cell>
          <cell r="G2404">
            <v>39484</v>
          </cell>
          <cell r="H2404">
            <v>999</v>
          </cell>
          <cell r="I2404">
            <v>3</v>
          </cell>
          <cell r="J2404">
            <v>12</v>
          </cell>
        </row>
        <row r="2405">
          <cell r="A2405" t="str">
            <v>SSGN</v>
          </cell>
          <cell r="B2405" t="str">
            <v>Secondary Service Greater than 5kW w/o ID</v>
          </cell>
          <cell r="C2405">
            <v>30</v>
          </cell>
          <cell r="D2405">
            <v>20</v>
          </cell>
          <cell r="E2405" t="str">
            <v>R=MX</v>
          </cell>
          <cell r="F2405">
            <v>1</v>
          </cell>
          <cell r="G2405">
            <v>39609</v>
          </cell>
          <cell r="H2405">
            <v>240</v>
          </cell>
          <cell r="I2405">
            <v>3</v>
          </cell>
          <cell r="J2405">
            <v>1</v>
          </cell>
        </row>
        <row r="2406">
          <cell r="A2406" t="str">
            <v>SSGN</v>
          </cell>
          <cell r="B2406" t="str">
            <v>Secondary Service Greater than 5kW w/o ID</v>
          </cell>
          <cell r="C2406">
            <v>30</v>
          </cell>
          <cell r="D2406">
            <v>20</v>
          </cell>
          <cell r="E2406" t="str">
            <v>R=MX</v>
          </cell>
          <cell r="F2406">
            <v>1</v>
          </cell>
          <cell r="G2406">
            <v>39649</v>
          </cell>
          <cell r="H2406">
            <v>240</v>
          </cell>
          <cell r="I2406">
            <v>3</v>
          </cell>
          <cell r="J2406">
            <v>1</v>
          </cell>
        </row>
        <row r="2407">
          <cell r="A2407" t="str">
            <v>SSGN</v>
          </cell>
          <cell r="B2407" t="str">
            <v>Secondary Service Greater than 5kW w/o ID</v>
          </cell>
          <cell r="C2407">
            <v>30</v>
          </cell>
          <cell r="D2407">
            <v>25</v>
          </cell>
          <cell r="E2407" t="str">
            <v>R=A1D1+</v>
          </cell>
          <cell r="F2407">
            <v>1</v>
          </cell>
          <cell r="G2407">
            <v>40073</v>
          </cell>
          <cell r="H2407">
            <v>240</v>
          </cell>
          <cell r="I2407">
            <v>3</v>
          </cell>
          <cell r="J2407">
            <v>20</v>
          </cell>
        </row>
        <row r="2408">
          <cell r="A2408" t="str">
            <v>SSGN</v>
          </cell>
          <cell r="B2408" t="str">
            <v>Secondary Service Greater than 5kW w/o ID</v>
          </cell>
          <cell r="C2408">
            <v>30</v>
          </cell>
          <cell r="D2408">
            <v>20</v>
          </cell>
          <cell r="E2408" t="str">
            <v>R=MX</v>
          </cell>
          <cell r="F2408">
            <v>1</v>
          </cell>
          <cell r="G2408">
            <v>40296</v>
          </cell>
          <cell r="H2408">
            <v>240</v>
          </cell>
          <cell r="I2408">
            <v>3</v>
          </cell>
          <cell r="J2408">
            <v>1</v>
          </cell>
        </row>
        <row r="2409">
          <cell r="A2409" t="str">
            <v>SSGN</v>
          </cell>
          <cell r="B2409" t="str">
            <v>Secondary Service Greater than 5kW w/o ID</v>
          </cell>
          <cell r="C2409">
            <v>30</v>
          </cell>
          <cell r="D2409">
            <v>25</v>
          </cell>
          <cell r="E2409" t="str">
            <v>R=A1D1</v>
          </cell>
          <cell r="F2409">
            <v>1</v>
          </cell>
          <cell r="H2409">
            <v>240</v>
          </cell>
          <cell r="I2409">
            <v>3</v>
          </cell>
          <cell r="J2409">
            <v>12</v>
          </cell>
        </row>
        <row r="2410">
          <cell r="A2410" t="str">
            <v>SSGN</v>
          </cell>
          <cell r="B2410" t="str">
            <v>Secondary Service Greater than 5kW w/o ID</v>
          </cell>
          <cell r="C2410">
            <v>30</v>
          </cell>
          <cell r="D2410">
            <v>25</v>
          </cell>
          <cell r="E2410" t="str">
            <v>R=TQS</v>
          </cell>
          <cell r="F2410">
            <v>1</v>
          </cell>
          <cell r="H2410">
            <v>240</v>
          </cell>
          <cell r="I2410">
            <v>3</v>
          </cell>
          <cell r="J2410">
            <v>8</v>
          </cell>
        </row>
        <row r="2411">
          <cell r="A2411" t="str">
            <v>SSGN</v>
          </cell>
          <cell r="B2411" t="str">
            <v>Secondary Service Greater than 5kW w/o ID</v>
          </cell>
          <cell r="C2411">
            <v>30</v>
          </cell>
          <cell r="D2411">
            <v>25</v>
          </cell>
          <cell r="E2411" t="str">
            <v>R=J5SDR</v>
          </cell>
          <cell r="F2411">
            <v>1</v>
          </cell>
          <cell r="H2411">
            <v>240</v>
          </cell>
          <cell r="I2411">
            <v>3</v>
          </cell>
          <cell r="J2411">
            <v>1</v>
          </cell>
        </row>
        <row r="2412">
          <cell r="A2412" t="str">
            <v>SMNN</v>
          </cell>
          <cell r="B2412" t="str">
            <v>Secondary Service Greater than 5kW w/o ID</v>
          </cell>
          <cell r="C2412">
            <v>30</v>
          </cell>
          <cell r="D2412">
            <v>25</v>
          </cell>
          <cell r="E2412" t="str">
            <v>R=J5SD</v>
          </cell>
          <cell r="F2412">
            <v>1</v>
          </cell>
          <cell r="H2412">
            <v>240</v>
          </cell>
          <cell r="I2412">
            <v>3</v>
          </cell>
          <cell r="J2412">
            <v>2</v>
          </cell>
        </row>
        <row r="2413">
          <cell r="A2413" t="str">
            <v>SSNN</v>
          </cell>
          <cell r="B2413" t="str">
            <v>Secondary Service Greater than 5kW w/o ID</v>
          </cell>
          <cell r="C2413">
            <v>30</v>
          </cell>
          <cell r="D2413">
            <v>25</v>
          </cell>
          <cell r="E2413" t="str">
            <v>R=A1D1</v>
          </cell>
          <cell r="F2413">
            <v>1</v>
          </cell>
          <cell r="G2413">
            <v>38603</v>
          </cell>
          <cell r="H2413">
            <v>240</v>
          </cell>
          <cell r="I2413">
            <v>3</v>
          </cell>
          <cell r="J2413">
            <v>3</v>
          </cell>
        </row>
        <row r="2414">
          <cell r="A2414" t="str">
            <v>SSNN</v>
          </cell>
          <cell r="B2414" t="str">
            <v>Secondary Service Greater than 5kW w/o ID</v>
          </cell>
          <cell r="C2414">
            <v>30</v>
          </cell>
          <cell r="D2414">
            <v>25</v>
          </cell>
          <cell r="E2414" t="str">
            <v>R=A1D1</v>
          </cell>
          <cell r="F2414">
            <v>1</v>
          </cell>
          <cell r="G2414">
            <v>38377</v>
          </cell>
          <cell r="H2414">
            <v>240</v>
          </cell>
          <cell r="I2414">
            <v>3</v>
          </cell>
          <cell r="J2414">
            <v>9</v>
          </cell>
        </row>
        <row r="2415">
          <cell r="A2415" t="str">
            <v>SSNN</v>
          </cell>
          <cell r="B2415" t="str">
            <v>Secondary Service Greater than 5kW w/o ID</v>
          </cell>
          <cell r="C2415">
            <v>30</v>
          </cell>
          <cell r="D2415">
            <v>25</v>
          </cell>
          <cell r="E2415" t="str">
            <v>R=A1D1</v>
          </cell>
          <cell r="F2415">
            <v>1</v>
          </cell>
          <cell r="G2415">
            <v>38161</v>
          </cell>
          <cell r="H2415">
            <v>240</v>
          </cell>
          <cell r="I2415">
            <v>3</v>
          </cell>
          <cell r="J2415">
            <v>27</v>
          </cell>
        </row>
        <row r="2416">
          <cell r="A2416" t="str">
            <v>SSPN</v>
          </cell>
          <cell r="B2416" t="str">
            <v>Secondary Service Greater than 5kW w/o ID</v>
          </cell>
          <cell r="C2416">
            <v>30</v>
          </cell>
          <cell r="D2416">
            <v>25</v>
          </cell>
          <cell r="E2416" t="str">
            <v>R=A1D1</v>
          </cell>
          <cell r="F2416">
            <v>1</v>
          </cell>
          <cell r="G2416">
            <v>38084</v>
          </cell>
          <cell r="H2416">
            <v>999</v>
          </cell>
          <cell r="I2416">
            <v>3</v>
          </cell>
          <cell r="J2416">
            <v>1</v>
          </cell>
        </row>
        <row r="2417">
          <cell r="A2417" t="str">
            <v>SSGN</v>
          </cell>
          <cell r="B2417" t="str">
            <v>Secondary Service Greater than 5kW w/o ID</v>
          </cell>
          <cell r="C2417">
            <v>30</v>
          </cell>
          <cell r="D2417">
            <v>25</v>
          </cell>
          <cell r="E2417" t="str">
            <v>R=A1D1</v>
          </cell>
          <cell r="F2417">
            <v>1</v>
          </cell>
          <cell r="G2417">
            <v>38093</v>
          </cell>
          <cell r="H2417">
            <v>240</v>
          </cell>
          <cell r="I2417">
            <v>3</v>
          </cell>
          <cell r="J2417">
            <v>2</v>
          </cell>
        </row>
        <row r="2418">
          <cell r="A2418" t="str">
            <v>SSGN</v>
          </cell>
          <cell r="B2418" t="str">
            <v>Secondary Service Greater than 5kW w/o ID</v>
          </cell>
          <cell r="C2418">
            <v>30</v>
          </cell>
          <cell r="D2418">
            <v>25</v>
          </cell>
          <cell r="E2418" t="str">
            <v>R=A1D1</v>
          </cell>
          <cell r="F2418">
            <v>1</v>
          </cell>
          <cell r="G2418">
            <v>37993</v>
          </cell>
          <cell r="H2418">
            <v>240</v>
          </cell>
          <cell r="I2418">
            <v>3</v>
          </cell>
          <cell r="J2418">
            <v>3</v>
          </cell>
        </row>
        <row r="2419">
          <cell r="A2419" t="str">
            <v>SSNN</v>
          </cell>
          <cell r="B2419" t="str">
            <v>Secondary Service Greater than 5kW w/o ID</v>
          </cell>
          <cell r="C2419">
            <v>30</v>
          </cell>
          <cell r="D2419">
            <v>25</v>
          </cell>
          <cell r="E2419" t="str">
            <v>R=J5SD</v>
          </cell>
          <cell r="F2419">
            <v>1</v>
          </cell>
          <cell r="H2419">
            <v>240</v>
          </cell>
          <cell r="I2419">
            <v>3</v>
          </cell>
          <cell r="J2419">
            <v>2</v>
          </cell>
        </row>
        <row r="2420">
          <cell r="A2420" t="str">
            <v>SMNN</v>
          </cell>
          <cell r="B2420" t="str">
            <v>Secondary Service Greater than 5kW w/o ID</v>
          </cell>
          <cell r="C2420">
            <v>30</v>
          </cell>
          <cell r="D2420">
            <v>25</v>
          </cell>
          <cell r="E2420" t="str">
            <v>R=DXMS</v>
          </cell>
          <cell r="F2420">
            <v>1</v>
          </cell>
          <cell r="H2420">
            <v>240</v>
          </cell>
          <cell r="I2420">
            <v>3</v>
          </cell>
          <cell r="J2420">
            <v>1</v>
          </cell>
        </row>
        <row r="2421">
          <cell r="A2421" t="str">
            <v>SSGN</v>
          </cell>
          <cell r="B2421" t="str">
            <v>Secondary Service Greater than 5kW w/o ID</v>
          </cell>
          <cell r="C2421">
            <v>30</v>
          </cell>
          <cell r="D2421">
            <v>20</v>
          </cell>
          <cell r="E2421" t="str">
            <v>R=AB1</v>
          </cell>
          <cell r="F2421">
            <v>1</v>
          </cell>
          <cell r="H2421">
            <v>240</v>
          </cell>
          <cell r="I2421">
            <v>3</v>
          </cell>
          <cell r="J2421">
            <v>3</v>
          </cell>
        </row>
        <row r="2422">
          <cell r="A2422" t="str">
            <v>SSNN</v>
          </cell>
          <cell r="B2422" t="str">
            <v>Secondary Service Greater than 5kW w/o ID</v>
          </cell>
          <cell r="C2422">
            <v>30</v>
          </cell>
          <cell r="D2422">
            <v>25</v>
          </cell>
          <cell r="E2422" t="str">
            <v>R=A1D1</v>
          </cell>
          <cell r="F2422">
            <v>1</v>
          </cell>
          <cell r="H2422">
            <v>240</v>
          </cell>
          <cell r="I2422">
            <v>4</v>
          </cell>
          <cell r="J2422">
            <v>1</v>
          </cell>
        </row>
        <row r="2423">
          <cell r="A2423" t="str">
            <v>SSGN</v>
          </cell>
          <cell r="B2423" t="str">
            <v>Secondary Service Greater than 5kW w/o ID</v>
          </cell>
          <cell r="C2423">
            <v>30</v>
          </cell>
          <cell r="D2423">
            <v>20</v>
          </cell>
          <cell r="E2423" t="str">
            <v>R=J5S</v>
          </cell>
          <cell r="F2423">
            <v>1</v>
          </cell>
          <cell r="H2423">
            <v>240</v>
          </cell>
          <cell r="I2423">
            <v>3</v>
          </cell>
          <cell r="J2423">
            <v>1</v>
          </cell>
        </row>
        <row r="2424">
          <cell r="A2424" t="str">
            <v>SSAN</v>
          </cell>
          <cell r="B2424" t="str">
            <v>Secondary Service Greater than 5kW w/o ID</v>
          </cell>
          <cell r="C2424">
            <v>30</v>
          </cell>
          <cell r="D2424">
            <v>25</v>
          </cell>
          <cell r="E2424" t="str">
            <v>R=KWS</v>
          </cell>
          <cell r="F2424">
            <v>1</v>
          </cell>
          <cell r="H2424">
            <v>240</v>
          </cell>
          <cell r="I2424">
            <v>3</v>
          </cell>
          <cell r="J2424">
            <v>1</v>
          </cell>
        </row>
        <row r="2425">
          <cell r="A2425" t="str">
            <v>SSGN</v>
          </cell>
          <cell r="B2425" t="str">
            <v>Secondary Service Greater than 5kW w/o ID</v>
          </cell>
          <cell r="C2425">
            <v>30</v>
          </cell>
          <cell r="D2425">
            <v>25</v>
          </cell>
          <cell r="E2425" t="str">
            <v>R=A1D1</v>
          </cell>
          <cell r="F2425">
            <v>1</v>
          </cell>
          <cell r="G2425">
            <v>37658</v>
          </cell>
          <cell r="H2425">
            <v>240</v>
          </cell>
          <cell r="I2425">
            <v>3</v>
          </cell>
          <cell r="J2425">
            <v>1</v>
          </cell>
        </row>
        <row r="2426">
          <cell r="A2426" t="str">
            <v>SSGN</v>
          </cell>
          <cell r="B2426" t="str">
            <v>Secondary Service Greater than 5kW w/o ID</v>
          </cell>
          <cell r="C2426">
            <v>30</v>
          </cell>
          <cell r="D2426">
            <v>25</v>
          </cell>
          <cell r="E2426" t="str">
            <v>R=J5S</v>
          </cell>
          <cell r="F2426">
            <v>1</v>
          </cell>
          <cell r="H2426">
            <v>240</v>
          </cell>
          <cell r="I2426">
            <v>3</v>
          </cell>
          <cell r="J2426">
            <v>2</v>
          </cell>
        </row>
        <row r="2427">
          <cell r="A2427" t="str">
            <v>SSNN</v>
          </cell>
          <cell r="B2427" t="str">
            <v>Secondary Service Greater than 5kW w/o ID</v>
          </cell>
          <cell r="C2427">
            <v>30</v>
          </cell>
          <cell r="D2427">
            <v>25</v>
          </cell>
          <cell r="E2427" t="str">
            <v>R=DXMS</v>
          </cell>
          <cell r="F2427">
            <v>1</v>
          </cell>
          <cell r="H2427">
            <v>240</v>
          </cell>
          <cell r="I2427">
            <v>3</v>
          </cell>
          <cell r="J2427">
            <v>1</v>
          </cell>
        </row>
        <row r="2428">
          <cell r="A2428" t="str">
            <v>SSGN</v>
          </cell>
          <cell r="B2428" t="str">
            <v>Secondary Service Greater than 5kW w/o ID</v>
          </cell>
          <cell r="C2428">
            <v>30</v>
          </cell>
          <cell r="D2428">
            <v>25</v>
          </cell>
          <cell r="E2428" t="str">
            <v>R=A1D1</v>
          </cell>
          <cell r="F2428">
            <v>1</v>
          </cell>
          <cell r="G2428">
            <v>37802</v>
          </cell>
          <cell r="H2428">
            <v>240</v>
          </cell>
          <cell r="I2428">
            <v>3</v>
          </cell>
          <cell r="J2428">
            <v>1</v>
          </cell>
        </row>
        <row r="2429">
          <cell r="A2429" t="str">
            <v>SSNN</v>
          </cell>
          <cell r="B2429" t="str">
            <v>Secondary Service Greater than 5kW w/o ID</v>
          </cell>
          <cell r="C2429">
            <v>30</v>
          </cell>
          <cell r="D2429">
            <v>25</v>
          </cell>
          <cell r="E2429" t="str">
            <v>R=A1D1</v>
          </cell>
          <cell r="F2429">
            <v>1</v>
          </cell>
          <cell r="G2429">
            <v>37798</v>
          </cell>
          <cell r="H2429">
            <v>240</v>
          </cell>
          <cell r="I2429">
            <v>3</v>
          </cell>
          <cell r="J2429">
            <v>1</v>
          </cell>
        </row>
        <row r="2430">
          <cell r="A2430" t="str">
            <v>SSGN</v>
          </cell>
          <cell r="B2430" t="str">
            <v>Secondary Service Greater than 5kW w/o ID</v>
          </cell>
          <cell r="C2430">
            <v>30</v>
          </cell>
          <cell r="D2430">
            <v>25</v>
          </cell>
          <cell r="E2430" t="str">
            <v>R=A1D1</v>
          </cell>
          <cell r="F2430">
            <v>1</v>
          </cell>
          <cell r="G2430">
            <v>36404</v>
          </cell>
          <cell r="H2430">
            <v>240</v>
          </cell>
          <cell r="I2430">
            <v>3</v>
          </cell>
          <cell r="J2430">
            <v>4</v>
          </cell>
        </row>
        <row r="2431">
          <cell r="A2431" t="str">
            <v>SSNN</v>
          </cell>
          <cell r="B2431" t="str">
            <v>Secondary Service Greater than 5kW w/o ID</v>
          </cell>
          <cell r="C2431">
            <v>30</v>
          </cell>
          <cell r="D2431">
            <v>25</v>
          </cell>
          <cell r="E2431" t="str">
            <v>R=TMS2S</v>
          </cell>
          <cell r="F2431">
            <v>1</v>
          </cell>
          <cell r="G2431">
            <v>34701</v>
          </cell>
          <cell r="H2431">
            <v>240</v>
          </cell>
          <cell r="I2431">
            <v>3</v>
          </cell>
          <cell r="J2431">
            <v>1</v>
          </cell>
        </row>
        <row r="2432">
          <cell r="A2432" t="str">
            <v>SSNN</v>
          </cell>
          <cell r="B2432" t="str">
            <v>Secondary Service Greater than 5kW w/o ID</v>
          </cell>
          <cell r="C2432">
            <v>30</v>
          </cell>
          <cell r="D2432">
            <v>25</v>
          </cell>
          <cell r="E2432" t="str">
            <v>R=A1D1</v>
          </cell>
          <cell r="F2432">
            <v>1</v>
          </cell>
          <cell r="G2432">
            <v>36405</v>
          </cell>
          <cell r="H2432">
            <v>240</v>
          </cell>
          <cell r="I2432">
            <v>3</v>
          </cell>
          <cell r="J2432">
            <v>3</v>
          </cell>
        </row>
        <row r="2433">
          <cell r="A2433" t="str">
            <v>SSNN</v>
          </cell>
          <cell r="B2433" t="str">
            <v>Secondary Service Greater than 5kW w/o ID</v>
          </cell>
          <cell r="C2433">
            <v>30</v>
          </cell>
          <cell r="D2433">
            <v>25</v>
          </cell>
          <cell r="E2433" t="str">
            <v>R=A1D1</v>
          </cell>
          <cell r="F2433">
            <v>1</v>
          </cell>
          <cell r="G2433">
            <v>36465</v>
          </cell>
          <cell r="H2433">
            <v>240</v>
          </cell>
          <cell r="I2433">
            <v>3</v>
          </cell>
          <cell r="J2433">
            <v>2</v>
          </cell>
        </row>
        <row r="2434">
          <cell r="A2434" t="str">
            <v>SSNN</v>
          </cell>
          <cell r="B2434" t="str">
            <v>Secondary Service Greater than 5kW w/o ID</v>
          </cell>
          <cell r="C2434">
            <v>30</v>
          </cell>
          <cell r="D2434">
            <v>25</v>
          </cell>
          <cell r="E2434" t="str">
            <v>R=A1D1</v>
          </cell>
          <cell r="F2434">
            <v>1</v>
          </cell>
          <cell r="G2434">
            <v>36467</v>
          </cell>
          <cell r="H2434">
            <v>240</v>
          </cell>
          <cell r="I2434">
            <v>3</v>
          </cell>
          <cell r="J2434">
            <v>1</v>
          </cell>
        </row>
        <row r="2435">
          <cell r="A2435" t="str">
            <v>SSGN</v>
          </cell>
          <cell r="B2435" t="str">
            <v>Secondary Service Greater than 5kW w/o ID</v>
          </cell>
          <cell r="C2435">
            <v>30</v>
          </cell>
          <cell r="D2435">
            <v>25</v>
          </cell>
          <cell r="E2435" t="str">
            <v>R=A1D1</v>
          </cell>
          <cell r="F2435">
            <v>1</v>
          </cell>
          <cell r="G2435">
            <v>36879</v>
          </cell>
          <cell r="H2435">
            <v>240</v>
          </cell>
          <cell r="I2435">
            <v>3</v>
          </cell>
          <cell r="J2435">
            <v>4</v>
          </cell>
        </row>
        <row r="2436">
          <cell r="A2436" t="str">
            <v>SSNN</v>
          </cell>
          <cell r="B2436" t="str">
            <v>Secondary Service Greater than 5kW w/o ID</v>
          </cell>
          <cell r="C2436">
            <v>30</v>
          </cell>
          <cell r="D2436">
            <v>25</v>
          </cell>
          <cell r="E2436" t="str">
            <v>R=A1D1</v>
          </cell>
          <cell r="F2436">
            <v>1</v>
          </cell>
          <cell r="G2436">
            <v>36917</v>
          </cell>
          <cell r="H2436">
            <v>240</v>
          </cell>
          <cell r="I2436">
            <v>3</v>
          </cell>
          <cell r="J2436">
            <v>5</v>
          </cell>
        </row>
        <row r="2437">
          <cell r="A2437" t="str">
            <v>SSNN</v>
          </cell>
          <cell r="B2437" t="str">
            <v>Secondary Service Greater than 5kW w/o ID</v>
          </cell>
          <cell r="C2437">
            <v>30</v>
          </cell>
          <cell r="D2437">
            <v>25</v>
          </cell>
          <cell r="E2437" t="str">
            <v>R=A1D1</v>
          </cell>
          <cell r="F2437">
            <v>1</v>
          </cell>
          <cell r="G2437">
            <v>37153</v>
          </cell>
          <cell r="H2437">
            <v>999</v>
          </cell>
          <cell r="I2437">
            <v>3</v>
          </cell>
          <cell r="J2437">
            <v>1</v>
          </cell>
        </row>
        <row r="2438">
          <cell r="A2438" t="str">
            <v>SSNN</v>
          </cell>
          <cell r="B2438" t="str">
            <v>Secondary Service Greater than 5kW w/o ID</v>
          </cell>
          <cell r="C2438">
            <v>30</v>
          </cell>
          <cell r="D2438">
            <v>25</v>
          </cell>
          <cell r="E2438" t="str">
            <v>R=A1D1</v>
          </cell>
          <cell r="F2438">
            <v>1</v>
          </cell>
          <cell r="G2438">
            <v>37475</v>
          </cell>
          <cell r="H2438">
            <v>240</v>
          </cell>
          <cell r="I2438">
            <v>3</v>
          </cell>
          <cell r="J2438">
            <v>37</v>
          </cell>
        </row>
        <row r="2439">
          <cell r="A2439" t="str">
            <v>SSGN</v>
          </cell>
          <cell r="B2439" t="str">
            <v>Secondary Service Greater than 5kW w/o ID</v>
          </cell>
          <cell r="C2439">
            <v>30</v>
          </cell>
          <cell r="D2439">
            <v>25</v>
          </cell>
          <cell r="E2439" t="str">
            <v>R=A1D1</v>
          </cell>
          <cell r="F2439">
            <v>1</v>
          </cell>
          <cell r="G2439">
            <v>37581</v>
          </cell>
          <cell r="H2439">
            <v>999</v>
          </cell>
          <cell r="I2439">
            <v>2</v>
          </cell>
          <cell r="J2439">
            <v>1</v>
          </cell>
        </row>
        <row r="2440">
          <cell r="A2440" t="str">
            <v>SSPN</v>
          </cell>
          <cell r="B2440" t="str">
            <v>Secondary Service Greater than 5kW w/o ID</v>
          </cell>
          <cell r="C2440">
            <v>30</v>
          </cell>
          <cell r="D2440">
            <v>25</v>
          </cell>
          <cell r="E2440" t="str">
            <v>R=A1D1</v>
          </cell>
          <cell r="F2440">
            <v>1</v>
          </cell>
          <cell r="G2440">
            <v>38700</v>
          </cell>
          <cell r="H2440">
            <v>999</v>
          </cell>
          <cell r="I2440">
            <v>3</v>
          </cell>
          <cell r="J2440">
            <v>1</v>
          </cell>
        </row>
        <row r="2441">
          <cell r="A2441" t="str">
            <v>SSGN</v>
          </cell>
          <cell r="B2441" t="str">
            <v>Secondary Service Greater than 5kW w/o ID</v>
          </cell>
          <cell r="C2441">
            <v>30</v>
          </cell>
          <cell r="D2441">
            <v>25</v>
          </cell>
          <cell r="E2441" t="str">
            <v>R=A1D1</v>
          </cell>
          <cell r="F2441">
            <v>1</v>
          </cell>
          <cell r="G2441">
            <v>38727</v>
          </cell>
          <cell r="H2441">
            <v>999</v>
          </cell>
          <cell r="I2441">
            <v>3</v>
          </cell>
          <cell r="J2441">
            <v>1</v>
          </cell>
        </row>
        <row r="2442">
          <cell r="A2442" t="str">
            <v>SSGN</v>
          </cell>
          <cell r="B2442" t="str">
            <v>Secondary Service Greater than 5kW w/o ID</v>
          </cell>
          <cell r="C2442">
            <v>30</v>
          </cell>
          <cell r="D2442">
            <v>20</v>
          </cell>
          <cell r="E2442" t="str">
            <v>R=AB1</v>
          </cell>
          <cell r="F2442">
            <v>1</v>
          </cell>
          <cell r="G2442">
            <v>38624</v>
          </cell>
          <cell r="H2442">
            <v>240</v>
          </cell>
          <cell r="I2442">
            <v>3</v>
          </cell>
          <cell r="J2442">
            <v>1</v>
          </cell>
        </row>
        <row r="2443">
          <cell r="A2443" t="str">
            <v>SSNN</v>
          </cell>
          <cell r="B2443" t="str">
            <v>Secondary Service Greater than 5kW w/o ID</v>
          </cell>
          <cell r="C2443">
            <v>30</v>
          </cell>
          <cell r="D2443">
            <v>25</v>
          </cell>
          <cell r="E2443" t="str">
            <v>R=A1D1</v>
          </cell>
          <cell r="F2443">
            <v>1</v>
          </cell>
          <cell r="G2443">
            <v>38777</v>
          </cell>
          <cell r="H2443">
            <v>999</v>
          </cell>
          <cell r="I2443">
            <v>3</v>
          </cell>
          <cell r="J2443">
            <v>5</v>
          </cell>
        </row>
        <row r="2444">
          <cell r="A2444" t="str">
            <v>SSNN</v>
          </cell>
          <cell r="B2444" t="str">
            <v>Secondary Service Greater than 5kW w/o ID</v>
          </cell>
          <cell r="C2444">
            <v>30</v>
          </cell>
          <cell r="D2444">
            <v>25</v>
          </cell>
          <cell r="E2444" t="str">
            <v>R=A1D1</v>
          </cell>
          <cell r="F2444">
            <v>1</v>
          </cell>
          <cell r="G2444">
            <v>39176</v>
          </cell>
          <cell r="H2444">
            <v>999</v>
          </cell>
          <cell r="I2444">
            <v>3</v>
          </cell>
          <cell r="J2444">
            <v>9</v>
          </cell>
        </row>
        <row r="2445">
          <cell r="A2445" t="str">
            <v>SSNN</v>
          </cell>
          <cell r="B2445" t="str">
            <v>Secondary Service Greater than 5kW w/o ID</v>
          </cell>
          <cell r="C2445">
            <v>30</v>
          </cell>
          <cell r="D2445">
            <v>25</v>
          </cell>
          <cell r="E2445" t="str">
            <v>R=A1D1</v>
          </cell>
          <cell r="F2445">
            <v>1</v>
          </cell>
          <cell r="G2445">
            <v>39246</v>
          </cell>
          <cell r="H2445">
            <v>240</v>
          </cell>
          <cell r="I2445">
            <v>3</v>
          </cell>
          <cell r="J2445">
            <v>79</v>
          </cell>
        </row>
        <row r="2446">
          <cell r="A2446" t="str">
            <v>SSGN</v>
          </cell>
          <cell r="B2446" t="str">
            <v>Secondary Service Greater than 5kW w/o ID</v>
          </cell>
          <cell r="C2446">
            <v>30</v>
          </cell>
          <cell r="D2446">
            <v>25</v>
          </cell>
          <cell r="E2446" t="str">
            <v>R=A1D1</v>
          </cell>
          <cell r="F2446">
            <v>1</v>
          </cell>
          <cell r="G2446">
            <v>39244</v>
          </cell>
          <cell r="H2446">
            <v>240</v>
          </cell>
          <cell r="I2446">
            <v>3</v>
          </cell>
          <cell r="J2446">
            <v>7</v>
          </cell>
        </row>
        <row r="2447">
          <cell r="A2447" t="str">
            <v>SSNN</v>
          </cell>
          <cell r="B2447" t="str">
            <v>Secondary Service Greater than 5kW w/o ID</v>
          </cell>
          <cell r="C2447">
            <v>30</v>
          </cell>
          <cell r="D2447">
            <v>25</v>
          </cell>
          <cell r="E2447" t="str">
            <v>R=A1D1</v>
          </cell>
          <cell r="F2447">
            <v>1</v>
          </cell>
          <cell r="G2447">
            <v>39356</v>
          </cell>
          <cell r="H2447">
            <v>240</v>
          </cell>
          <cell r="I2447">
            <v>3</v>
          </cell>
          <cell r="J2447">
            <v>49</v>
          </cell>
        </row>
        <row r="2448">
          <cell r="A2448" t="str">
            <v>SSGN</v>
          </cell>
          <cell r="B2448" t="str">
            <v>Secondary Service Greater than 5kW w/o ID</v>
          </cell>
          <cell r="C2448">
            <v>30</v>
          </cell>
          <cell r="D2448">
            <v>20</v>
          </cell>
          <cell r="E2448" t="str">
            <v>A=ALF</v>
          </cell>
          <cell r="F2448">
            <v>1</v>
          </cell>
          <cell r="G2448">
            <v>39422</v>
          </cell>
          <cell r="H2448">
            <v>240</v>
          </cell>
          <cell r="I2448">
            <v>3</v>
          </cell>
          <cell r="J2448">
            <v>1</v>
          </cell>
        </row>
        <row r="2449">
          <cell r="A2449" t="str">
            <v>SSGN</v>
          </cell>
          <cell r="B2449" t="str">
            <v>Secondary Service Greater than 5kW w/o ID</v>
          </cell>
          <cell r="C2449">
            <v>30</v>
          </cell>
          <cell r="D2449">
            <v>25</v>
          </cell>
          <cell r="E2449" t="str">
            <v>R=A1D1</v>
          </cell>
          <cell r="F2449">
            <v>1</v>
          </cell>
          <cell r="G2449">
            <v>39637</v>
          </cell>
          <cell r="H2449">
            <v>240</v>
          </cell>
          <cell r="I2449">
            <v>3</v>
          </cell>
          <cell r="J2449">
            <v>23</v>
          </cell>
        </row>
        <row r="2450">
          <cell r="A2450" t="str">
            <v>SSNN</v>
          </cell>
          <cell r="B2450" t="str">
            <v>Secondary Service Greater than 5kW w/o ID</v>
          </cell>
          <cell r="C2450">
            <v>30</v>
          </cell>
          <cell r="D2450">
            <v>25</v>
          </cell>
          <cell r="E2450" t="str">
            <v>R=A1D1</v>
          </cell>
          <cell r="F2450">
            <v>1</v>
          </cell>
          <cell r="G2450">
            <v>39566</v>
          </cell>
          <cell r="H2450">
            <v>240</v>
          </cell>
          <cell r="I2450">
            <v>3</v>
          </cell>
          <cell r="J2450">
            <v>15</v>
          </cell>
        </row>
        <row r="2451">
          <cell r="A2451" t="str">
            <v>SSNN</v>
          </cell>
          <cell r="B2451" t="str">
            <v>Secondary Service Greater than 5kW w/o ID</v>
          </cell>
          <cell r="C2451">
            <v>30</v>
          </cell>
          <cell r="D2451">
            <v>25</v>
          </cell>
          <cell r="E2451" t="str">
            <v>R=A1D1</v>
          </cell>
          <cell r="F2451">
            <v>1</v>
          </cell>
          <cell r="G2451">
            <v>39765</v>
          </cell>
          <cell r="H2451">
            <v>240</v>
          </cell>
          <cell r="I2451">
            <v>3</v>
          </cell>
          <cell r="J2451">
            <v>18</v>
          </cell>
        </row>
        <row r="2452">
          <cell r="A2452" t="str">
            <v>SSGN</v>
          </cell>
          <cell r="B2452" t="str">
            <v>Secondary Service Greater than 5kW w/o ID</v>
          </cell>
          <cell r="C2452">
            <v>30</v>
          </cell>
          <cell r="D2452">
            <v>20</v>
          </cell>
          <cell r="E2452" t="str">
            <v>R=MX</v>
          </cell>
          <cell r="F2452">
            <v>1</v>
          </cell>
          <cell r="G2452">
            <v>39776</v>
          </cell>
          <cell r="H2452">
            <v>240</v>
          </cell>
          <cell r="I2452">
            <v>3</v>
          </cell>
          <cell r="J2452">
            <v>3</v>
          </cell>
        </row>
        <row r="2453">
          <cell r="A2453" t="str">
            <v>SSGN</v>
          </cell>
          <cell r="B2453" t="str">
            <v>Secondary Service Greater than 5kW w/o ID</v>
          </cell>
          <cell r="C2453">
            <v>30</v>
          </cell>
          <cell r="D2453">
            <v>25</v>
          </cell>
          <cell r="E2453" t="str">
            <v>R=A1D1</v>
          </cell>
          <cell r="F2453">
            <v>1</v>
          </cell>
          <cell r="G2453">
            <v>40052</v>
          </cell>
          <cell r="H2453">
            <v>999</v>
          </cell>
          <cell r="I2453">
            <v>3</v>
          </cell>
          <cell r="J2453">
            <v>13</v>
          </cell>
        </row>
        <row r="2454">
          <cell r="A2454" t="str">
            <v>SSNN</v>
          </cell>
          <cell r="B2454" t="str">
            <v>Secondary Service Greater than 5kW w/o ID</v>
          </cell>
          <cell r="C2454">
            <v>30</v>
          </cell>
          <cell r="D2454">
            <v>25</v>
          </cell>
          <cell r="E2454" t="str">
            <v>S=I210+CE</v>
          </cell>
          <cell r="F2454">
            <v>1</v>
          </cell>
          <cell r="G2454">
            <v>40073</v>
          </cell>
          <cell r="H2454">
            <v>240</v>
          </cell>
          <cell r="I2454">
            <v>3</v>
          </cell>
          <cell r="J2454">
            <v>9</v>
          </cell>
        </row>
        <row r="2455">
          <cell r="A2455" t="str">
            <v>SSNN</v>
          </cell>
          <cell r="B2455" t="str">
            <v>Secondary Service Greater than 5kW w/o ID</v>
          </cell>
          <cell r="C2455">
            <v>30</v>
          </cell>
          <cell r="D2455">
            <v>25</v>
          </cell>
          <cell r="E2455" t="str">
            <v>R=A1D1</v>
          </cell>
          <cell r="F2455">
            <v>1</v>
          </cell>
          <cell r="H2455">
            <v>240</v>
          </cell>
          <cell r="I2455">
            <v>3</v>
          </cell>
          <cell r="J2455">
            <v>318</v>
          </cell>
        </row>
        <row r="2456">
          <cell r="A2456" t="str">
            <v>SSAN</v>
          </cell>
          <cell r="B2456" t="str">
            <v>Secondary Service Greater than 5kW w/o ID</v>
          </cell>
          <cell r="C2456">
            <v>30</v>
          </cell>
          <cell r="D2456">
            <v>25</v>
          </cell>
          <cell r="E2456" t="str">
            <v>R=A1D1</v>
          </cell>
          <cell r="F2456">
            <v>1</v>
          </cell>
          <cell r="H2456">
            <v>240</v>
          </cell>
          <cell r="I2456">
            <v>3</v>
          </cell>
          <cell r="J2456">
            <v>1</v>
          </cell>
        </row>
        <row r="2457">
          <cell r="A2457" t="str">
            <v>SSGN</v>
          </cell>
          <cell r="B2457" t="str">
            <v>Secondary Service Greater than 5kW w/o ID</v>
          </cell>
          <cell r="C2457">
            <v>30</v>
          </cell>
          <cell r="D2457">
            <v>25</v>
          </cell>
          <cell r="E2457" t="str">
            <v>R=DXMS</v>
          </cell>
          <cell r="F2457">
            <v>1</v>
          </cell>
          <cell r="H2457">
            <v>0</v>
          </cell>
          <cell r="I2457">
            <v>0</v>
          </cell>
          <cell r="J2457">
            <v>1</v>
          </cell>
        </row>
        <row r="2458">
          <cell r="A2458" t="str">
            <v>SSNN</v>
          </cell>
          <cell r="B2458" t="str">
            <v>Secondary Service Greater than 5kW w/o ID</v>
          </cell>
          <cell r="C2458">
            <v>30</v>
          </cell>
          <cell r="D2458">
            <v>25</v>
          </cell>
          <cell r="E2458" t="str">
            <v>R=KWS</v>
          </cell>
          <cell r="F2458">
            <v>1</v>
          </cell>
          <cell r="H2458">
            <v>120</v>
          </cell>
          <cell r="I2458">
            <v>4</v>
          </cell>
          <cell r="J2458">
            <v>1</v>
          </cell>
        </row>
        <row r="2459">
          <cell r="A2459" t="str">
            <v>SSGN</v>
          </cell>
          <cell r="B2459" t="str">
            <v>Secondary Service Greater than 5kW w/o ID</v>
          </cell>
          <cell r="C2459">
            <v>30</v>
          </cell>
          <cell r="D2459">
            <v>25</v>
          </cell>
          <cell r="E2459" t="str">
            <v>R=D5SH</v>
          </cell>
          <cell r="F2459">
            <v>1</v>
          </cell>
          <cell r="H2459">
            <v>240</v>
          </cell>
          <cell r="I2459">
            <v>3</v>
          </cell>
          <cell r="J2459">
            <v>7</v>
          </cell>
        </row>
        <row r="2460">
          <cell r="A2460" t="str">
            <v>SSGN</v>
          </cell>
          <cell r="B2460" t="str">
            <v>Secondary Service Greater than 5kW w/o ID</v>
          </cell>
          <cell r="C2460">
            <v>30</v>
          </cell>
          <cell r="D2460">
            <v>25</v>
          </cell>
          <cell r="E2460" t="str">
            <v>R=DDMS</v>
          </cell>
          <cell r="F2460">
            <v>1</v>
          </cell>
          <cell r="H2460">
            <v>240</v>
          </cell>
          <cell r="I2460">
            <v>3</v>
          </cell>
          <cell r="J2460">
            <v>1</v>
          </cell>
        </row>
        <row r="2461">
          <cell r="A2461" t="str">
            <v>SSNN</v>
          </cell>
          <cell r="B2461" t="str">
            <v>Secondary Service Greater than 5kW w/o ID</v>
          </cell>
          <cell r="C2461">
            <v>30</v>
          </cell>
          <cell r="D2461">
            <v>25</v>
          </cell>
          <cell r="E2461" t="str">
            <v>R=A1D1</v>
          </cell>
          <cell r="F2461">
            <v>1</v>
          </cell>
          <cell r="G2461">
            <v>38603</v>
          </cell>
          <cell r="H2461">
            <v>999</v>
          </cell>
          <cell r="I2461">
            <v>3</v>
          </cell>
          <cell r="J2461">
            <v>10</v>
          </cell>
        </row>
        <row r="2462">
          <cell r="A2462" t="str">
            <v>SSGN</v>
          </cell>
          <cell r="B2462" t="str">
            <v>Secondary Service Greater than 5kW w/o ID</v>
          </cell>
          <cell r="C2462">
            <v>30</v>
          </cell>
          <cell r="D2462">
            <v>25</v>
          </cell>
          <cell r="E2462" t="str">
            <v>R=A1D1</v>
          </cell>
          <cell r="F2462">
            <v>1</v>
          </cell>
          <cell r="G2462">
            <v>38020</v>
          </cell>
          <cell r="H2462">
            <v>999</v>
          </cell>
          <cell r="I2462">
            <v>3</v>
          </cell>
          <cell r="J2462">
            <v>2</v>
          </cell>
        </row>
        <row r="2463">
          <cell r="A2463" t="str">
            <v>SSNN</v>
          </cell>
          <cell r="B2463" t="str">
            <v>Secondary Service Greater than 5kW w/o ID</v>
          </cell>
          <cell r="C2463">
            <v>30</v>
          </cell>
          <cell r="D2463">
            <v>25</v>
          </cell>
          <cell r="E2463" t="str">
            <v>R=A1D1</v>
          </cell>
          <cell r="F2463">
            <v>1</v>
          </cell>
          <cell r="G2463">
            <v>38518</v>
          </cell>
          <cell r="H2463">
            <v>240</v>
          </cell>
          <cell r="I2463">
            <v>3</v>
          </cell>
          <cell r="J2463">
            <v>6</v>
          </cell>
        </row>
        <row r="2464">
          <cell r="A2464" t="str">
            <v>SSNN</v>
          </cell>
          <cell r="B2464" t="str">
            <v>Secondary Service Greater than 5kW w/o ID</v>
          </cell>
          <cell r="C2464">
            <v>30</v>
          </cell>
          <cell r="D2464">
            <v>25</v>
          </cell>
          <cell r="E2464" t="str">
            <v>R=A1D1</v>
          </cell>
          <cell r="F2464">
            <v>1</v>
          </cell>
          <cell r="G2464">
            <v>38419</v>
          </cell>
          <cell r="H2464">
            <v>240</v>
          </cell>
          <cell r="I2464">
            <v>3</v>
          </cell>
          <cell r="J2464">
            <v>15</v>
          </cell>
        </row>
        <row r="2465">
          <cell r="A2465" t="str">
            <v>SSGN</v>
          </cell>
          <cell r="B2465" t="str">
            <v>Secondary Service Greater than 5kW w/o ID</v>
          </cell>
          <cell r="C2465">
            <v>30</v>
          </cell>
          <cell r="D2465">
            <v>25</v>
          </cell>
          <cell r="E2465" t="str">
            <v>R=A1D1</v>
          </cell>
          <cell r="F2465">
            <v>1</v>
          </cell>
          <cell r="G2465">
            <v>38419</v>
          </cell>
          <cell r="H2465">
            <v>240</v>
          </cell>
          <cell r="I2465">
            <v>3</v>
          </cell>
          <cell r="J2465">
            <v>4</v>
          </cell>
        </row>
        <row r="2466">
          <cell r="A2466" t="str">
            <v>SSNN</v>
          </cell>
          <cell r="B2466" t="str">
            <v>Secondary Service Greater than 5kW w/o ID</v>
          </cell>
          <cell r="C2466">
            <v>30</v>
          </cell>
          <cell r="D2466">
            <v>25</v>
          </cell>
          <cell r="E2466" t="str">
            <v>R=A1D1</v>
          </cell>
          <cell r="F2466">
            <v>1</v>
          </cell>
          <cell r="G2466">
            <v>38413</v>
          </cell>
          <cell r="H2466">
            <v>240</v>
          </cell>
          <cell r="I2466">
            <v>3</v>
          </cell>
          <cell r="J2466">
            <v>6</v>
          </cell>
        </row>
        <row r="2467">
          <cell r="A2467" t="str">
            <v>SSGN</v>
          </cell>
          <cell r="B2467" t="str">
            <v>Secondary Service Greater than 5kW w/o ID</v>
          </cell>
          <cell r="C2467">
            <v>30</v>
          </cell>
          <cell r="D2467">
            <v>25</v>
          </cell>
          <cell r="E2467" t="str">
            <v>R=A1D1</v>
          </cell>
          <cell r="F2467">
            <v>1</v>
          </cell>
          <cell r="G2467">
            <v>38533</v>
          </cell>
          <cell r="H2467">
            <v>240</v>
          </cell>
          <cell r="I2467">
            <v>3</v>
          </cell>
          <cell r="J2467">
            <v>2</v>
          </cell>
        </row>
        <row r="2468">
          <cell r="A2468" t="str">
            <v>SSNN</v>
          </cell>
          <cell r="B2468" t="str">
            <v>Secondary Service Greater than 5kW w/o ID</v>
          </cell>
          <cell r="C2468">
            <v>30</v>
          </cell>
          <cell r="D2468">
            <v>25</v>
          </cell>
          <cell r="E2468" t="str">
            <v>R=KWS</v>
          </cell>
          <cell r="F2468">
            <v>1</v>
          </cell>
          <cell r="H2468">
            <v>240</v>
          </cell>
          <cell r="I2468">
            <v>3</v>
          </cell>
          <cell r="J2468">
            <v>2</v>
          </cell>
        </row>
        <row r="2469">
          <cell r="A2469" t="str">
            <v>SSGN</v>
          </cell>
          <cell r="B2469" t="str">
            <v>Secondary Service Greater than 5kW w/o ID</v>
          </cell>
          <cell r="C2469">
            <v>30</v>
          </cell>
          <cell r="D2469">
            <v>20</v>
          </cell>
          <cell r="E2469" t="str">
            <v>R=MS</v>
          </cell>
          <cell r="F2469">
            <v>1</v>
          </cell>
          <cell r="H2469">
            <v>240</v>
          </cell>
          <cell r="I2469">
            <v>3</v>
          </cell>
          <cell r="J2469">
            <v>1</v>
          </cell>
        </row>
        <row r="2470">
          <cell r="A2470" t="str">
            <v>SSNN</v>
          </cell>
          <cell r="B2470" t="str">
            <v>Secondary Service Greater than 5kW w/o ID</v>
          </cell>
          <cell r="C2470">
            <v>30</v>
          </cell>
          <cell r="D2470">
            <v>25</v>
          </cell>
          <cell r="E2470" t="str">
            <v>R=A1D1</v>
          </cell>
          <cell r="F2470">
            <v>1</v>
          </cell>
          <cell r="G2470">
            <v>37931</v>
          </cell>
          <cell r="H2470">
            <v>240</v>
          </cell>
          <cell r="I2470">
            <v>3</v>
          </cell>
          <cell r="J2470">
            <v>8</v>
          </cell>
        </row>
        <row r="2471">
          <cell r="A2471" t="str">
            <v>SSPN</v>
          </cell>
          <cell r="B2471" t="str">
            <v>Secondary Service Greater than 5kW w/o ID</v>
          </cell>
          <cell r="C2471">
            <v>30</v>
          </cell>
          <cell r="D2471">
            <v>25</v>
          </cell>
          <cell r="E2471" t="str">
            <v>R=TMS2S</v>
          </cell>
          <cell r="F2471">
            <v>1</v>
          </cell>
          <cell r="H2471">
            <v>240</v>
          </cell>
          <cell r="I2471">
            <v>3</v>
          </cell>
          <cell r="J2471">
            <v>1</v>
          </cell>
        </row>
        <row r="2472">
          <cell r="A2472" t="str">
            <v>SSNN</v>
          </cell>
          <cell r="B2472" t="str">
            <v>Secondary Service Greater than 5kW w/o ID</v>
          </cell>
          <cell r="C2472">
            <v>30</v>
          </cell>
          <cell r="D2472">
            <v>25</v>
          </cell>
          <cell r="E2472" t="str">
            <v>R=A1D1</v>
          </cell>
          <cell r="F2472">
            <v>1</v>
          </cell>
          <cell r="G2472">
            <v>37802</v>
          </cell>
          <cell r="H2472">
            <v>240</v>
          </cell>
          <cell r="I2472">
            <v>3</v>
          </cell>
          <cell r="J2472">
            <v>3</v>
          </cell>
        </row>
        <row r="2473">
          <cell r="A2473" t="str">
            <v>SSGN</v>
          </cell>
          <cell r="B2473" t="str">
            <v>Secondary Service Greater than 5kW w/o ID</v>
          </cell>
          <cell r="C2473">
            <v>30</v>
          </cell>
          <cell r="D2473">
            <v>25</v>
          </cell>
          <cell r="E2473" t="str">
            <v>R=A1D1</v>
          </cell>
          <cell r="F2473">
            <v>1</v>
          </cell>
          <cell r="G2473">
            <v>35916</v>
          </cell>
          <cell r="H2473">
            <v>240</v>
          </cell>
          <cell r="I2473">
            <v>3</v>
          </cell>
          <cell r="J2473">
            <v>1</v>
          </cell>
        </row>
        <row r="2474">
          <cell r="A2474" t="str">
            <v>SSGN</v>
          </cell>
          <cell r="B2474" t="str">
            <v>Secondary Service Greater than 5kW w/o ID</v>
          </cell>
          <cell r="C2474">
            <v>30</v>
          </cell>
          <cell r="D2474">
            <v>25</v>
          </cell>
          <cell r="E2474" t="str">
            <v>R=A1D1</v>
          </cell>
          <cell r="F2474">
            <v>1</v>
          </cell>
          <cell r="G2474">
            <v>35947</v>
          </cell>
          <cell r="H2474">
            <v>240</v>
          </cell>
          <cell r="I2474">
            <v>3</v>
          </cell>
          <cell r="J2474">
            <v>1</v>
          </cell>
        </row>
        <row r="2475">
          <cell r="A2475" t="str">
            <v>SSGN</v>
          </cell>
          <cell r="B2475" t="str">
            <v>Secondary Service Greater than 5kW w/o ID</v>
          </cell>
          <cell r="C2475">
            <v>30</v>
          </cell>
          <cell r="D2475">
            <v>25</v>
          </cell>
          <cell r="E2475" t="str">
            <v>R=A1D1</v>
          </cell>
          <cell r="F2475">
            <v>1</v>
          </cell>
          <cell r="H2475">
            <v>999</v>
          </cell>
          <cell r="I2475">
            <v>3</v>
          </cell>
          <cell r="J2475">
            <v>3</v>
          </cell>
        </row>
        <row r="2476">
          <cell r="A2476" t="str">
            <v>SSGN</v>
          </cell>
          <cell r="B2476" t="str">
            <v>Secondary Service Greater than 5kW w/o ID</v>
          </cell>
          <cell r="C2476">
            <v>30</v>
          </cell>
          <cell r="D2476">
            <v>25</v>
          </cell>
          <cell r="E2476" t="str">
            <v>R=A1TL1</v>
          </cell>
          <cell r="F2476">
            <v>1</v>
          </cell>
          <cell r="G2476">
            <v>36558</v>
          </cell>
          <cell r="H2476">
            <v>999</v>
          </cell>
          <cell r="I2476">
            <v>3</v>
          </cell>
          <cell r="J2476">
            <v>2</v>
          </cell>
        </row>
        <row r="2477">
          <cell r="A2477" t="str">
            <v>SSNN</v>
          </cell>
          <cell r="B2477" t="str">
            <v>Secondary Service Greater than 5kW w/o ID</v>
          </cell>
          <cell r="C2477">
            <v>30</v>
          </cell>
          <cell r="D2477">
            <v>25</v>
          </cell>
          <cell r="E2477" t="str">
            <v>R=A1D1</v>
          </cell>
          <cell r="F2477">
            <v>1</v>
          </cell>
          <cell r="G2477">
            <v>36643</v>
          </cell>
          <cell r="H2477">
            <v>240</v>
          </cell>
          <cell r="I2477">
            <v>3</v>
          </cell>
          <cell r="J2477">
            <v>3</v>
          </cell>
        </row>
        <row r="2478">
          <cell r="A2478" t="str">
            <v>SSNN</v>
          </cell>
          <cell r="B2478" t="str">
            <v>Secondary Service Greater than 5kW w/o ID</v>
          </cell>
          <cell r="C2478">
            <v>30</v>
          </cell>
          <cell r="D2478">
            <v>25</v>
          </cell>
          <cell r="E2478" t="str">
            <v>R=A1D1</v>
          </cell>
          <cell r="F2478">
            <v>1</v>
          </cell>
          <cell r="G2478">
            <v>36647</v>
          </cell>
          <cell r="H2478">
            <v>999</v>
          </cell>
          <cell r="I2478">
            <v>3</v>
          </cell>
          <cell r="J2478">
            <v>1</v>
          </cell>
        </row>
        <row r="2479">
          <cell r="A2479" t="str">
            <v>SSGN</v>
          </cell>
          <cell r="B2479" t="str">
            <v>Secondary Service Greater than 5kW w/o ID</v>
          </cell>
          <cell r="C2479">
            <v>30</v>
          </cell>
          <cell r="D2479">
            <v>25</v>
          </cell>
          <cell r="E2479" t="str">
            <v>R=A1D1</v>
          </cell>
          <cell r="F2479">
            <v>1</v>
          </cell>
          <cell r="G2479">
            <v>36594</v>
          </cell>
          <cell r="H2479">
            <v>240</v>
          </cell>
          <cell r="I2479">
            <v>3</v>
          </cell>
          <cell r="J2479">
            <v>1</v>
          </cell>
        </row>
        <row r="2480">
          <cell r="A2480" t="str">
            <v>SSNN</v>
          </cell>
          <cell r="B2480" t="str">
            <v>Secondary Service Greater than 5kW w/o ID</v>
          </cell>
          <cell r="C2480">
            <v>30</v>
          </cell>
          <cell r="D2480">
            <v>25</v>
          </cell>
          <cell r="E2480" t="str">
            <v>R=A1D1</v>
          </cell>
          <cell r="F2480">
            <v>1</v>
          </cell>
          <cell r="G2480">
            <v>36595</v>
          </cell>
          <cell r="H2480">
            <v>240</v>
          </cell>
          <cell r="I2480">
            <v>3</v>
          </cell>
          <cell r="J2480">
            <v>6</v>
          </cell>
        </row>
        <row r="2481">
          <cell r="A2481" t="str">
            <v>SSGN</v>
          </cell>
          <cell r="B2481" t="str">
            <v>Secondary Service Greater than 5kW w/o ID</v>
          </cell>
          <cell r="C2481">
            <v>30</v>
          </cell>
          <cell r="D2481">
            <v>25</v>
          </cell>
          <cell r="E2481" t="str">
            <v>R=A1D1</v>
          </cell>
          <cell r="F2481">
            <v>1</v>
          </cell>
          <cell r="G2481">
            <v>36825</v>
          </cell>
          <cell r="H2481">
            <v>240</v>
          </cell>
          <cell r="I2481">
            <v>3</v>
          </cell>
          <cell r="J2481">
            <v>1</v>
          </cell>
        </row>
        <row r="2482">
          <cell r="A2482" t="str">
            <v>SSGN</v>
          </cell>
          <cell r="B2482" t="str">
            <v>Secondary Service Greater than 5kW w/o ID</v>
          </cell>
          <cell r="C2482">
            <v>30</v>
          </cell>
          <cell r="D2482">
            <v>25</v>
          </cell>
          <cell r="E2482" t="str">
            <v>R=A1D1</v>
          </cell>
          <cell r="F2482">
            <v>1</v>
          </cell>
          <cell r="G2482">
            <v>36851</v>
          </cell>
          <cell r="H2482">
            <v>240</v>
          </cell>
          <cell r="I2482">
            <v>3</v>
          </cell>
          <cell r="J2482">
            <v>2</v>
          </cell>
        </row>
        <row r="2483">
          <cell r="A2483" t="str">
            <v>SSGN</v>
          </cell>
          <cell r="B2483" t="str">
            <v>Secondary Service Greater than 5kW w/o ID</v>
          </cell>
          <cell r="C2483">
            <v>30</v>
          </cell>
          <cell r="D2483">
            <v>25</v>
          </cell>
          <cell r="E2483" t="str">
            <v>R=A1D1</v>
          </cell>
          <cell r="F2483">
            <v>1</v>
          </cell>
          <cell r="G2483">
            <v>37012</v>
          </cell>
          <cell r="H2483">
            <v>999</v>
          </cell>
          <cell r="I2483">
            <v>3</v>
          </cell>
          <cell r="J2483">
            <v>1</v>
          </cell>
        </row>
        <row r="2484">
          <cell r="A2484" t="str">
            <v>SSPN</v>
          </cell>
          <cell r="B2484" t="str">
            <v>Secondary Service Greater than 5kW w/o ID</v>
          </cell>
          <cell r="C2484">
            <v>30</v>
          </cell>
          <cell r="D2484">
            <v>25</v>
          </cell>
          <cell r="E2484" t="str">
            <v>R=A1D1</v>
          </cell>
          <cell r="F2484">
            <v>1</v>
          </cell>
          <cell r="G2484">
            <v>37025</v>
          </cell>
          <cell r="H2484">
            <v>999</v>
          </cell>
          <cell r="I2484">
            <v>3</v>
          </cell>
          <cell r="J2484">
            <v>1</v>
          </cell>
        </row>
        <row r="2485">
          <cell r="A2485" t="str">
            <v>SSNN</v>
          </cell>
          <cell r="B2485" t="str">
            <v>Secondary Service Greater than 5kW w/o ID</v>
          </cell>
          <cell r="C2485">
            <v>30</v>
          </cell>
          <cell r="D2485">
            <v>25</v>
          </cell>
          <cell r="E2485" t="str">
            <v>R=A1D1</v>
          </cell>
          <cell r="F2485">
            <v>1</v>
          </cell>
          <cell r="G2485">
            <v>36892</v>
          </cell>
          <cell r="H2485">
            <v>240</v>
          </cell>
          <cell r="I2485">
            <v>3</v>
          </cell>
          <cell r="J2485">
            <v>1</v>
          </cell>
        </row>
        <row r="2486">
          <cell r="A2486" t="str">
            <v>SMNN</v>
          </cell>
          <cell r="B2486" t="str">
            <v>Secondary Service Greater than 5kW w/o ID</v>
          </cell>
          <cell r="C2486">
            <v>30</v>
          </cell>
          <cell r="D2486">
            <v>25</v>
          </cell>
          <cell r="E2486" t="str">
            <v>R=A1D1</v>
          </cell>
          <cell r="F2486">
            <v>1</v>
          </cell>
          <cell r="G2486">
            <v>36526</v>
          </cell>
          <cell r="H2486">
            <v>240</v>
          </cell>
          <cell r="I2486">
            <v>3</v>
          </cell>
          <cell r="J2486">
            <v>1</v>
          </cell>
        </row>
        <row r="2487">
          <cell r="A2487" t="str">
            <v>SSAN</v>
          </cell>
          <cell r="B2487" t="str">
            <v>Secondary Service Greater than 5kW w/o ID</v>
          </cell>
          <cell r="C2487">
            <v>30</v>
          </cell>
          <cell r="D2487">
            <v>25</v>
          </cell>
          <cell r="E2487" t="str">
            <v>R=A1D1</v>
          </cell>
          <cell r="F2487">
            <v>1</v>
          </cell>
          <cell r="G2487">
            <v>37641</v>
          </cell>
          <cell r="H2487">
            <v>999</v>
          </cell>
          <cell r="I2487">
            <v>3</v>
          </cell>
          <cell r="J2487">
            <v>1</v>
          </cell>
        </row>
        <row r="2488">
          <cell r="A2488" t="str">
            <v>SSNN</v>
          </cell>
          <cell r="B2488" t="str">
            <v>Secondary Service Greater than 5kW w/o ID</v>
          </cell>
          <cell r="C2488">
            <v>30</v>
          </cell>
          <cell r="D2488">
            <v>25</v>
          </cell>
          <cell r="E2488" t="str">
            <v>R=A1D1</v>
          </cell>
          <cell r="F2488">
            <v>1</v>
          </cell>
          <cell r="G2488">
            <v>38730</v>
          </cell>
          <cell r="H2488">
            <v>240</v>
          </cell>
          <cell r="I2488">
            <v>3</v>
          </cell>
          <cell r="J2488">
            <v>30</v>
          </cell>
        </row>
        <row r="2489">
          <cell r="A2489" t="str">
            <v>SSGN</v>
          </cell>
          <cell r="B2489" t="str">
            <v>Secondary Service Greater than 5kW w/o ID</v>
          </cell>
          <cell r="C2489">
            <v>30</v>
          </cell>
          <cell r="D2489">
            <v>20</v>
          </cell>
          <cell r="E2489" t="str">
            <v>R=AB1</v>
          </cell>
          <cell r="F2489">
            <v>1</v>
          </cell>
          <cell r="G2489">
            <v>38685</v>
          </cell>
          <cell r="H2489">
            <v>240</v>
          </cell>
          <cell r="I2489">
            <v>3</v>
          </cell>
          <cell r="J2489">
            <v>1</v>
          </cell>
        </row>
        <row r="2490">
          <cell r="A2490" t="str">
            <v>SSNN</v>
          </cell>
          <cell r="B2490" t="str">
            <v>Secondary Service Greater than 5kW w/o ID</v>
          </cell>
          <cell r="C2490">
            <v>30</v>
          </cell>
          <cell r="D2490">
            <v>25</v>
          </cell>
          <cell r="E2490" t="str">
            <v>R=A1D1</v>
          </cell>
          <cell r="F2490">
            <v>1</v>
          </cell>
          <cell r="G2490">
            <v>38874</v>
          </cell>
          <cell r="H2490">
            <v>999</v>
          </cell>
          <cell r="I2490">
            <v>3</v>
          </cell>
          <cell r="J2490">
            <v>9</v>
          </cell>
        </row>
        <row r="2491">
          <cell r="A2491" t="str">
            <v>SSGN</v>
          </cell>
          <cell r="B2491" t="str">
            <v>Secondary Service Greater than 5kW w/o ID</v>
          </cell>
          <cell r="C2491">
            <v>30</v>
          </cell>
          <cell r="D2491">
            <v>25</v>
          </cell>
          <cell r="E2491" t="str">
            <v>R=A1D1</v>
          </cell>
          <cell r="F2491">
            <v>1</v>
          </cell>
          <cell r="G2491">
            <v>38777</v>
          </cell>
          <cell r="H2491">
            <v>999</v>
          </cell>
          <cell r="I2491">
            <v>3</v>
          </cell>
          <cell r="J2491">
            <v>4</v>
          </cell>
        </row>
        <row r="2492">
          <cell r="A2492" t="str">
            <v>SSNN</v>
          </cell>
          <cell r="B2492" t="str">
            <v>Secondary Service Greater than 5kW w/o ID</v>
          </cell>
          <cell r="C2492">
            <v>30</v>
          </cell>
          <cell r="D2492">
            <v>25</v>
          </cell>
          <cell r="E2492" t="str">
            <v>R=A1D1</v>
          </cell>
          <cell r="F2492">
            <v>1</v>
          </cell>
          <cell r="G2492">
            <v>38786</v>
          </cell>
          <cell r="H2492">
            <v>240</v>
          </cell>
          <cell r="I2492">
            <v>3</v>
          </cell>
          <cell r="J2492">
            <v>4</v>
          </cell>
        </row>
        <row r="2493">
          <cell r="A2493" t="str">
            <v>SSGN</v>
          </cell>
          <cell r="B2493" t="str">
            <v>Secondary Service Greater than 5kW w/o ID</v>
          </cell>
          <cell r="C2493">
            <v>30</v>
          </cell>
          <cell r="D2493">
            <v>25</v>
          </cell>
          <cell r="E2493" t="str">
            <v>R=A1D1</v>
          </cell>
          <cell r="F2493">
            <v>1</v>
          </cell>
          <cell r="G2493">
            <v>39010</v>
          </cell>
          <cell r="H2493">
            <v>999</v>
          </cell>
          <cell r="I2493">
            <v>3</v>
          </cell>
          <cell r="J2493">
            <v>4</v>
          </cell>
        </row>
        <row r="2494">
          <cell r="A2494" t="str">
            <v>SSNN</v>
          </cell>
          <cell r="B2494" t="str">
            <v>Secondary Service Greater than 5kW w/o ID</v>
          </cell>
          <cell r="C2494">
            <v>30</v>
          </cell>
          <cell r="D2494">
            <v>25</v>
          </cell>
          <cell r="E2494" t="str">
            <v>R=A1D1</v>
          </cell>
          <cell r="F2494">
            <v>1</v>
          </cell>
          <cell r="G2494">
            <v>39184</v>
          </cell>
          <cell r="H2494">
            <v>999</v>
          </cell>
          <cell r="I2494">
            <v>2</v>
          </cell>
          <cell r="J2494">
            <v>3</v>
          </cell>
        </row>
        <row r="2495">
          <cell r="A2495" t="str">
            <v>SSNN</v>
          </cell>
          <cell r="B2495" t="str">
            <v>Secondary Service Greater than 5kW w/o ID</v>
          </cell>
          <cell r="C2495">
            <v>30</v>
          </cell>
          <cell r="D2495">
            <v>25</v>
          </cell>
          <cell r="E2495" t="str">
            <v>R=A1D1</v>
          </cell>
          <cell r="F2495">
            <v>1</v>
          </cell>
          <cell r="G2495">
            <v>39190</v>
          </cell>
          <cell r="H2495">
            <v>240</v>
          </cell>
          <cell r="I2495">
            <v>3</v>
          </cell>
          <cell r="J2495">
            <v>12</v>
          </cell>
        </row>
        <row r="2496">
          <cell r="A2496" t="str">
            <v>SSGN</v>
          </cell>
          <cell r="B2496" t="str">
            <v>Secondary Service Greater than 5kW w/o ID</v>
          </cell>
          <cell r="C2496">
            <v>30</v>
          </cell>
          <cell r="D2496">
            <v>25</v>
          </cell>
          <cell r="E2496" t="str">
            <v>R=A1D1</v>
          </cell>
          <cell r="F2496">
            <v>1</v>
          </cell>
          <cell r="G2496">
            <v>39190</v>
          </cell>
          <cell r="H2496">
            <v>240</v>
          </cell>
          <cell r="I2496">
            <v>3</v>
          </cell>
          <cell r="J2496">
            <v>3</v>
          </cell>
        </row>
        <row r="2497">
          <cell r="A2497" t="str">
            <v>SSNN</v>
          </cell>
          <cell r="B2497" t="str">
            <v>Secondary Service Greater than 5kW w/o ID</v>
          </cell>
          <cell r="C2497">
            <v>30</v>
          </cell>
          <cell r="D2497">
            <v>25</v>
          </cell>
          <cell r="E2497" t="str">
            <v>R=A1D1</v>
          </cell>
          <cell r="F2497">
            <v>1</v>
          </cell>
          <cell r="G2497">
            <v>39258</v>
          </cell>
          <cell r="H2497">
            <v>240</v>
          </cell>
          <cell r="I2497">
            <v>3</v>
          </cell>
          <cell r="J2497">
            <v>7</v>
          </cell>
        </row>
        <row r="2498">
          <cell r="A2498" t="str">
            <v>SSNN</v>
          </cell>
          <cell r="B2498" t="str">
            <v>Secondary Service Greater than 5kW w/o ID</v>
          </cell>
          <cell r="C2498">
            <v>30</v>
          </cell>
          <cell r="D2498">
            <v>25</v>
          </cell>
          <cell r="E2498" t="str">
            <v>R=A1D1</v>
          </cell>
          <cell r="F2498">
            <v>1</v>
          </cell>
          <cell r="G2498">
            <v>39224</v>
          </cell>
          <cell r="H2498">
            <v>240</v>
          </cell>
          <cell r="I2498">
            <v>3</v>
          </cell>
          <cell r="J2498">
            <v>5</v>
          </cell>
        </row>
        <row r="2499">
          <cell r="A2499" t="str">
            <v>SSGN</v>
          </cell>
          <cell r="B2499" t="str">
            <v>Secondary Service Greater than 5kW w/o ID</v>
          </cell>
          <cell r="C2499">
            <v>30</v>
          </cell>
          <cell r="D2499">
            <v>25</v>
          </cell>
          <cell r="E2499" t="str">
            <v>R=A1D1</v>
          </cell>
          <cell r="F2499">
            <v>1</v>
          </cell>
          <cell r="G2499">
            <v>39385</v>
          </cell>
          <cell r="H2499">
            <v>240</v>
          </cell>
          <cell r="I2499">
            <v>3</v>
          </cell>
          <cell r="J2499">
            <v>7</v>
          </cell>
        </row>
        <row r="2500">
          <cell r="A2500" t="str">
            <v>SSNN</v>
          </cell>
          <cell r="B2500" t="str">
            <v>Secondary Service Greater than 5kW w/o ID</v>
          </cell>
          <cell r="C2500">
            <v>30</v>
          </cell>
          <cell r="D2500">
            <v>25</v>
          </cell>
          <cell r="E2500" t="str">
            <v>R=A1D1</v>
          </cell>
          <cell r="F2500">
            <v>1</v>
          </cell>
          <cell r="G2500">
            <v>39736</v>
          </cell>
          <cell r="H2500">
            <v>240</v>
          </cell>
          <cell r="I2500">
            <v>3</v>
          </cell>
          <cell r="J2500">
            <v>231</v>
          </cell>
        </row>
        <row r="2501">
          <cell r="A2501" t="str">
            <v>SSNN</v>
          </cell>
          <cell r="B2501" t="str">
            <v>Secondary Service Greater than 5kW w/o ID</v>
          </cell>
          <cell r="C2501">
            <v>30</v>
          </cell>
          <cell r="D2501">
            <v>25</v>
          </cell>
          <cell r="E2501" t="str">
            <v>R=A1D1</v>
          </cell>
          <cell r="F2501">
            <v>1</v>
          </cell>
          <cell r="G2501">
            <v>39923</v>
          </cell>
          <cell r="H2501">
            <v>999</v>
          </cell>
          <cell r="I2501">
            <v>3</v>
          </cell>
          <cell r="J2501">
            <v>5</v>
          </cell>
        </row>
        <row r="2502">
          <cell r="J2502">
            <v>6168</v>
          </cell>
        </row>
        <row r="2504">
          <cell r="A2504" t="str">
            <v>SSGN</v>
          </cell>
          <cell r="B2504" t="str">
            <v>Secondary Service Greater than 5kW w/o ID</v>
          </cell>
          <cell r="C2504">
            <v>50</v>
          </cell>
          <cell r="D2504">
            <v>25</v>
          </cell>
          <cell r="E2504" t="str">
            <v>R=TMSE</v>
          </cell>
          <cell r="F2504">
            <v>1</v>
          </cell>
          <cell r="H2504">
            <v>240</v>
          </cell>
          <cell r="I2504">
            <v>3</v>
          </cell>
          <cell r="J2504">
            <v>2</v>
          </cell>
        </row>
        <row r="2505">
          <cell r="A2505" t="str">
            <v>SSGN</v>
          </cell>
          <cell r="B2505" t="str">
            <v>Secondary Service Greater than 5kW w/o ID</v>
          </cell>
          <cell r="C2505">
            <v>50</v>
          </cell>
          <cell r="D2505">
            <v>25</v>
          </cell>
          <cell r="E2505" t="str">
            <v>R=IM70S</v>
          </cell>
          <cell r="F2505">
            <v>1</v>
          </cell>
          <cell r="H2505">
            <v>0</v>
          </cell>
          <cell r="I2505">
            <v>0</v>
          </cell>
          <cell r="J2505">
            <v>2</v>
          </cell>
        </row>
        <row r="2506">
          <cell r="A2506" t="str">
            <v>SSGN</v>
          </cell>
          <cell r="B2506" t="str">
            <v>Secondary Service Greater than 5kW w/o ID</v>
          </cell>
          <cell r="C2506">
            <v>50</v>
          </cell>
          <cell r="D2506">
            <v>25</v>
          </cell>
          <cell r="E2506" t="str">
            <v>R=A1D1</v>
          </cell>
          <cell r="F2506">
            <v>1</v>
          </cell>
          <cell r="G2506">
            <v>36404</v>
          </cell>
          <cell r="H2506">
            <v>240</v>
          </cell>
          <cell r="I2506">
            <v>3</v>
          </cell>
          <cell r="J2506">
            <v>3</v>
          </cell>
        </row>
        <row r="2507">
          <cell r="A2507" t="str">
            <v>SSGN</v>
          </cell>
          <cell r="B2507" t="str">
            <v>Secondary Service Greater than 5kW w/o ID</v>
          </cell>
          <cell r="C2507">
            <v>50</v>
          </cell>
          <cell r="D2507">
            <v>25</v>
          </cell>
          <cell r="E2507" t="str">
            <v>R=A1D1</v>
          </cell>
          <cell r="F2507">
            <v>1</v>
          </cell>
          <cell r="G2507">
            <v>37524</v>
          </cell>
          <cell r="H2507">
            <v>240</v>
          </cell>
          <cell r="I2507">
            <v>3</v>
          </cell>
          <cell r="J2507">
            <v>4</v>
          </cell>
        </row>
        <row r="2508">
          <cell r="A2508" t="str">
            <v>SSNN</v>
          </cell>
          <cell r="B2508" t="str">
            <v>Secondary Service Greater than 5kW w/o ID</v>
          </cell>
          <cell r="C2508">
            <v>50</v>
          </cell>
          <cell r="D2508">
            <v>25</v>
          </cell>
          <cell r="E2508" t="str">
            <v>R=A1D1</v>
          </cell>
          <cell r="F2508">
            <v>1</v>
          </cell>
          <cell r="G2508">
            <v>37559</v>
          </cell>
          <cell r="H2508">
            <v>240</v>
          </cell>
          <cell r="I2508">
            <v>3</v>
          </cell>
          <cell r="J2508">
            <v>4</v>
          </cell>
        </row>
        <row r="2509">
          <cell r="A2509" t="str">
            <v>SSAN</v>
          </cell>
          <cell r="B2509" t="str">
            <v>Secondary Service Greater than 5kW w/o ID</v>
          </cell>
          <cell r="C2509">
            <v>50</v>
          </cell>
          <cell r="D2509">
            <v>25</v>
          </cell>
          <cell r="E2509" t="str">
            <v>R=A1D1</v>
          </cell>
          <cell r="F2509">
            <v>1</v>
          </cell>
          <cell r="G2509">
            <v>38673</v>
          </cell>
          <cell r="H2509">
            <v>999</v>
          </cell>
          <cell r="I2509">
            <v>3</v>
          </cell>
          <cell r="J2509">
            <v>1</v>
          </cell>
        </row>
        <row r="2510">
          <cell r="A2510" t="str">
            <v>SSGN</v>
          </cell>
          <cell r="B2510" t="str">
            <v>Secondary Service Greater than 5kW w/o ID</v>
          </cell>
          <cell r="C2510">
            <v>50</v>
          </cell>
          <cell r="D2510">
            <v>25</v>
          </cell>
          <cell r="E2510" t="str">
            <v>R=A1D1</v>
          </cell>
          <cell r="F2510">
            <v>1</v>
          </cell>
          <cell r="G2510">
            <v>39963</v>
          </cell>
          <cell r="H2510">
            <v>999</v>
          </cell>
          <cell r="I2510">
            <v>3</v>
          </cell>
          <cell r="J2510">
            <v>5</v>
          </cell>
        </row>
        <row r="2511">
          <cell r="A2511" t="str">
            <v>SSGN</v>
          </cell>
          <cell r="B2511" t="str">
            <v>Secondary Service Greater than 5kW w/o ID</v>
          </cell>
          <cell r="C2511">
            <v>50</v>
          </cell>
          <cell r="D2511">
            <v>25</v>
          </cell>
          <cell r="E2511" t="str">
            <v>R=TMS</v>
          </cell>
          <cell r="F2511">
            <v>1</v>
          </cell>
          <cell r="H2511">
            <v>0</v>
          </cell>
          <cell r="I2511">
            <v>0</v>
          </cell>
          <cell r="J2511">
            <v>1</v>
          </cell>
        </row>
        <row r="2512">
          <cell r="A2512" t="str">
            <v>SSNN</v>
          </cell>
          <cell r="B2512" t="str">
            <v>Secondary Service Greater than 5kW w/o ID</v>
          </cell>
          <cell r="C2512">
            <v>50</v>
          </cell>
          <cell r="D2512">
            <v>25</v>
          </cell>
          <cell r="E2512" t="str">
            <v>R=TMS</v>
          </cell>
          <cell r="F2512">
            <v>1</v>
          </cell>
          <cell r="H2512">
            <v>240</v>
          </cell>
          <cell r="I2512">
            <v>3</v>
          </cell>
          <cell r="J2512">
            <v>1</v>
          </cell>
        </row>
        <row r="2513">
          <cell r="A2513" t="str">
            <v>SSNN</v>
          </cell>
          <cell r="B2513" t="str">
            <v>Secondary Service Greater than 5kW w/o ID</v>
          </cell>
          <cell r="C2513">
            <v>50</v>
          </cell>
          <cell r="D2513">
            <v>25</v>
          </cell>
          <cell r="E2513" t="str">
            <v>R=A1D1</v>
          </cell>
          <cell r="F2513">
            <v>1</v>
          </cell>
          <cell r="G2513">
            <v>38048</v>
          </cell>
          <cell r="H2513">
            <v>240</v>
          </cell>
          <cell r="I2513">
            <v>3</v>
          </cell>
          <cell r="J2513">
            <v>5</v>
          </cell>
        </row>
        <row r="2514">
          <cell r="A2514" t="str">
            <v>SSGN</v>
          </cell>
          <cell r="B2514" t="str">
            <v>Secondary Service Greater than 5kW w/o ID</v>
          </cell>
          <cell r="C2514">
            <v>50</v>
          </cell>
          <cell r="D2514">
            <v>25</v>
          </cell>
          <cell r="E2514" t="str">
            <v>R=A1D1</v>
          </cell>
          <cell r="F2514">
            <v>1</v>
          </cell>
          <cell r="G2514">
            <v>37994</v>
          </cell>
          <cell r="H2514">
            <v>240</v>
          </cell>
          <cell r="I2514">
            <v>3</v>
          </cell>
          <cell r="J2514">
            <v>2</v>
          </cell>
        </row>
        <row r="2515">
          <cell r="A2515" t="str">
            <v>SSAN</v>
          </cell>
          <cell r="B2515" t="str">
            <v>Secondary Service Greater than 5kW w/o ID</v>
          </cell>
          <cell r="C2515">
            <v>50</v>
          </cell>
          <cell r="D2515">
            <v>25</v>
          </cell>
          <cell r="E2515" t="str">
            <v>R=A1D1</v>
          </cell>
          <cell r="F2515">
            <v>1</v>
          </cell>
          <cell r="G2515">
            <v>37860</v>
          </cell>
          <cell r="H2515">
            <v>999</v>
          </cell>
          <cell r="I2515">
            <v>3</v>
          </cell>
          <cell r="J2515">
            <v>1</v>
          </cell>
        </row>
        <row r="2516">
          <cell r="A2516" t="str">
            <v>SSGN</v>
          </cell>
          <cell r="B2516" t="str">
            <v>Secondary Service Greater than 5kW w/o ID</v>
          </cell>
          <cell r="C2516">
            <v>50</v>
          </cell>
          <cell r="D2516">
            <v>25</v>
          </cell>
          <cell r="E2516" t="str">
            <v>R=A1D1</v>
          </cell>
          <cell r="F2516">
            <v>1</v>
          </cell>
          <cell r="G2516">
            <v>37732</v>
          </cell>
          <cell r="H2516">
            <v>240</v>
          </cell>
          <cell r="I2516">
            <v>3</v>
          </cell>
          <cell r="J2516">
            <v>2</v>
          </cell>
        </row>
        <row r="2517">
          <cell r="A2517" t="str">
            <v>SSGN</v>
          </cell>
          <cell r="B2517" t="str">
            <v>Secondary Service Greater than 5kW w/o ID</v>
          </cell>
          <cell r="C2517">
            <v>50</v>
          </cell>
          <cell r="D2517">
            <v>25</v>
          </cell>
          <cell r="E2517" t="str">
            <v>R=A1D1</v>
          </cell>
          <cell r="F2517">
            <v>1</v>
          </cell>
          <cell r="G2517">
            <v>36595</v>
          </cell>
          <cell r="H2517">
            <v>240</v>
          </cell>
          <cell r="I2517">
            <v>3</v>
          </cell>
          <cell r="J2517">
            <v>7</v>
          </cell>
        </row>
        <row r="2518">
          <cell r="A2518" t="str">
            <v>SSGN</v>
          </cell>
          <cell r="B2518" t="str">
            <v>Secondary Service Greater than 5kW w/o ID</v>
          </cell>
          <cell r="C2518">
            <v>50</v>
          </cell>
          <cell r="D2518">
            <v>25</v>
          </cell>
          <cell r="E2518" t="str">
            <v>R=A1D1</v>
          </cell>
          <cell r="F2518">
            <v>1</v>
          </cell>
          <cell r="G2518">
            <v>38972</v>
          </cell>
          <cell r="H2518">
            <v>240</v>
          </cell>
          <cell r="I2518">
            <v>3</v>
          </cell>
          <cell r="J2518">
            <v>6</v>
          </cell>
        </row>
        <row r="2519">
          <cell r="A2519" t="str">
            <v>SSNN</v>
          </cell>
          <cell r="B2519" t="str">
            <v>Secondary Service Greater than 5kW w/o ID</v>
          </cell>
          <cell r="C2519">
            <v>50</v>
          </cell>
          <cell r="D2519">
            <v>25</v>
          </cell>
          <cell r="E2519" t="str">
            <v>R=A1D1</v>
          </cell>
          <cell r="F2519">
            <v>1</v>
          </cell>
          <cell r="G2519">
            <v>39202</v>
          </cell>
          <cell r="H2519">
            <v>999</v>
          </cell>
          <cell r="I2519">
            <v>3</v>
          </cell>
          <cell r="J2519">
            <v>2</v>
          </cell>
        </row>
        <row r="2520">
          <cell r="A2520" t="str">
            <v>SSGN</v>
          </cell>
          <cell r="B2520" t="str">
            <v>Secondary Service Greater than 5kW w/o ID</v>
          </cell>
          <cell r="C2520">
            <v>50</v>
          </cell>
          <cell r="D2520">
            <v>25</v>
          </cell>
          <cell r="E2520" t="str">
            <v>R=A1D1</v>
          </cell>
          <cell r="F2520">
            <v>1</v>
          </cell>
          <cell r="G2520">
            <v>38489</v>
          </cell>
          <cell r="H2520">
            <v>999</v>
          </cell>
          <cell r="I2520">
            <v>3</v>
          </cell>
          <cell r="J2520">
            <v>5</v>
          </cell>
        </row>
        <row r="2521">
          <cell r="A2521" t="str">
            <v>SSGN</v>
          </cell>
          <cell r="B2521" t="str">
            <v>Secondary Service Greater than 5kW w/o ID</v>
          </cell>
          <cell r="C2521">
            <v>50</v>
          </cell>
          <cell r="D2521">
            <v>25</v>
          </cell>
          <cell r="E2521" t="str">
            <v>R=A1D1</v>
          </cell>
          <cell r="F2521">
            <v>1</v>
          </cell>
          <cell r="G2521">
            <v>38337</v>
          </cell>
          <cell r="H2521">
            <v>240</v>
          </cell>
          <cell r="I2521">
            <v>3</v>
          </cell>
          <cell r="J2521">
            <v>7</v>
          </cell>
        </row>
        <row r="2522">
          <cell r="A2522" t="str">
            <v>SSGN</v>
          </cell>
          <cell r="B2522" t="str">
            <v>Secondary Service Greater than 5kW w/o ID</v>
          </cell>
          <cell r="C2522">
            <v>50</v>
          </cell>
          <cell r="D2522">
            <v>25</v>
          </cell>
          <cell r="E2522" t="str">
            <v>R=D2SH</v>
          </cell>
          <cell r="F2522">
            <v>1</v>
          </cell>
          <cell r="H2522">
            <v>240</v>
          </cell>
          <cell r="I2522">
            <v>3</v>
          </cell>
          <cell r="J2522">
            <v>1</v>
          </cell>
        </row>
        <row r="2523">
          <cell r="A2523" t="str">
            <v>SSGN</v>
          </cell>
          <cell r="B2523" t="str">
            <v>Secondary Service Greater than 5kW w/o ID</v>
          </cell>
          <cell r="C2523">
            <v>50</v>
          </cell>
          <cell r="D2523">
            <v>25</v>
          </cell>
          <cell r="E2523" t="str">
            <v>R=TMS2SE</v>
          </cell>
          <cell r="F2523">
            <v>1</v>
          </cell>
          <cell r="H2523">
            <v>240</v>
          </cell>
          <cell r="I2523">
            <v>3</v>
          </cell>
          <cell r="J2523">
            <v>1</v>
          </cell>
        </row>
        <row r="2524">
          <cell r="A2524" t="str">
            <v>SSGN</v>
          </cell>
          <cell r="B2524" t="str">
            <v>Secondary Service Greater than 5kW w/o ID</v>
          </cell>
          <cell r="C2524">
            <v>50</v>
          </cell>
          <cell r="D2524">
            <v>25</v>
          </cell>
          <cell r="E2524" t="str">
            <v>R=A1D1</v>
          </cell>
          <cell r="F2524">
            <v>1</v>
          </cell>
          <cell r="G2524">
            <v>36445</v>
          </cell>
          <cell r="H2524">
            <v>240</v>
          </cell>
          <cell r="I2524">
            <v>3</v>
          </cell>
          <cell r="J2524">
            <v>4</v>
          </cell>
        </row>
        <row r="2525">
          <cell r="A2525" t="str">
            <v>SSNN</v>
          </cell>
          <cell r="B2525" t="str">
            <v>Secondary Service Greater than 5kW w/o ID</v>
          </cell>
          <cell r="C2525">
            <v>50</v>
          </cell>
          <cell r="D2525">
            <v>25</v>
          </cell>
          <cell r="E2525" t="str">
            <v>R=A1D1</v>
          </cell>
          <cell r="F2525">
            <v>1</v>
          </cell>
          <cell r="G2525">
            <v>36445</v>
          </cell>
          <cell r="H2525">
            <v>240</v>
          </cell>
          <cell r="I2525">
            <v>3</v>
          </cell>
          <cell r="J2525">
            <v>1</v>
          </cell>
        </row>
        <row r="2526">
          <cell r="A2526" t="str">
            <v>SSGN</v>
          </cell>
          <cell r="B2526" t="str">
            <v>Secondary Service Greater than 5kW w/o ID</v>
          </cell>
          <cell r="C2526">
            <v>50</v>
          </cell>
          <cell r="D2526">
            <v>25</v>
          </cell>
          <cell r="E2526" t="str">
            <v>R=A1D1</v>
          </cell>
          <cell r="F2526">
            <v>1</v>
          </cell>
          <cell r="G2526">
            <v>37482</v>
          </cell>
          <cell r="H2526">
            <v>240</v>
          </cell>
          <cell r="I2526">
            <v>3</v>
          </cell>
          <cell r="J2526">
            <v>1</v>
          </cell>
        </row>
        <row r="2527">
          <cell r="A2527" t="str">
            <v>SSGN</v>
          </cell>
          <cell r="B2527" t="str">
            <v>Secondary Service Greater than 5kW w/o ID</v>
          </cell>
          <cell r="C2527">
            <v>50</v>
          </cell>
          <cell r="D2527">
            <v>25</v>
          </cell>
          <cell r="E2527" t="str">
            <v>R=A1D1</v>
          </cell>
          <cell r="F2527">
            <v>1</v>
          </cell>
          <cell r="G2527">
            <v>37343</v>
          </cell>
          <cell r="H2527">
            <v>240</v>
          </cell>
          <cell r="I2527">
            <v>3</v>
          </cell>
          <cell r="J2527">
            <v>1</v>
          </cell>
        </row>
        <row r="2528">
          <cell r="A2528" t="str">
            <v>SSNN</v>
          </cell>
          <cell r="B2528" t="str">
            <v>Secondary Service Greater than 5kW w/o ID</v>
          </cell>
          <cell r="C2528">
            <v>50</v>
          </cell>
          <cell r="D2528">
            <v>25</v>
          </cell>
          <cell r="E2528" t="str">
            <v>R=A1D1</v>
          </cell>
          <cell r="F2528">
            <v>1</v>
          </cell>
          <cell r="G2528">
            <v>37524</v>
          </cell>
          <cell r="H2528">
            <v>240</v>
          </cell>
          <cell r="I2528">
            <v>3</v>
          </cell>
          <cell r="J2528">
            <v>2</v>
          </cell>
        </row>
        <row r="2529">
          <cell r="A2529" t="str">
            <v>SSGN</v>
          </cell>
          <cell r="B2529" t="str">
            <v>Secondary Service Greater than 5kW w/o ID</v>
          </cell>
          <cell r="C2529">
            <v>50</v>
          </cell>
          <cell r="D2529">
            <v>25</v>
          </cell>
          <cell r="E2529" t="str">
            <v>R=A1D1</v>
          </cell>
          <cell r="F2529">
            <v>1</v>
          </cell>
          <cell r="G2529">
            <v>37559</v>
          </cell>
          <cell r="H2529">
            <v>240</v>
          </cell>
          <cell r="I2529">
            <v>3</v>
          </cell>
          <cell r="J2529">
            <v>4</v>
          </cell>
        </row>
        <row r="2530">
          <cell r="A2530" t="str">
            <v>SSGN</v>
          </cell>
          <cell r="B2530" t="str">
            <v>Secondary Service Greater than 5kW w/o ID</v>
          </cell>
          <cell r="C2530">
            <v>50</v>
          </cell>
          <cell r="D2530">
            <v>25</v>
          </cell>
          <cell r="E2530" t="str">
            <v>R=A1D1</v>
          </cell>
          <cell r="F2530">
            <v>1</v>
          </cell>
          <cell r="G2530">
            <v>38673</v>
          </cell>
          <cell r="H2530">
            <v>999</v>
          </cell>
          <cell r="I2530">
            <v>3</v>
          </cell>
          <cell r="J2530">
            <v>2</v>
          </cell>
        </row>
        <row r="2531">
          <cell r="A2531" t="str">
            <v>SSGN</v>
          </cell>
          <cell r="B2531" t="str">
            <v>Secondary Service Greater than 5kW w/o ID</v>
          </cell>
          <cell r="C2531">
            <v>50</v>
          </cell>
          <cell r="D2531">
            <v>25</v>
          </cell>
          <cell r="E2531" t="str">
            <v>R=A1D1</v>
          </cell>
          <cell r="F2531">
            <v>1</v>
          </cell>
          <cell r="G2531">
            <v>39363</v>
          </cell>
          <cell r="H2531">
            <v>240</v>
          </cell>
          <cell r="I2531">
            <v>3</v>
          </cell>
          <cell r="J2531">
            <v>5</v>
          </cell>
        </row>
        <row r="2532">
          <cell r="A2532" t="str">
            <v>SSGN</v>
          </cell>
          <cell r="B2532" t="str">
            <v>Secondary Service Greater than 5kW w/o ID</v>
          </cell>
          <cell r="C2532">
            <v>50</v>
          </cell>
          <cell r="D2532">
            <v>25</v>
          </cell>
          <cell r="E2532" t="str">
            <v>R=A1D1</v>
          </cell>
          <cell r="F2532">
            <v>1</v>
          </cell>
          <cell r="G2532">
            <v>38161</v>
          </cell>
          <cell r="H2532">
            <v>999</v>
          </cell>
          <cell r="I2532">
            <v>3</v>
          </cell>
          <cell r="J2532">
            <v>1</v>
          </cell>
        </row>
        <row r="2533">
          <cell r="A2533" t="str">
            <v>SSGN</v>
          </cell>
          <cell r="B2533" t="str">
            <v>Secondary Service Greater than 5kW w/o ID</v>
          </cell>
          <cell r="C2533">
            <v>50</v>
          </cell>
          <cell r="D2533">
            <v>25</v>
          </cell>
          <cell r="E2533" t="str">
            <v>R=TMS2S</v>
          </cell>
          <cell r="F2533">
            <v>1</v>
          </cell>
          <cell r="H2533">
            <v>0</v>
          </cell>
          <cell r="I2533">
            <v>0</v>
          </cell>
          <cell r="J2533">
            <v>1</v>
          </cell>
        </row>
        <row r="2534">
          <cell r="A2534" t="str">
            <v>SSGN</v>
          </cell>
          <cell r="B2534" t="str">
            <v>Secondary Service Greater than 5kW w/o ID</v>
          </cell>
          <cell r="C2534">
            <v>50</v>
          </cell>
          <cell r="D2534">
            <v>25</v>
          </cell>
          <cell r="E2534" t="str">
            <v>R=A1D1</v>
          </cell>
          <cell r="F2534">
            <v>1</v>
          </cell>
          <cell r="G2534">
            <v>37678</v>
          </cell>
          <cell r="H2534">
            <v>240</v>
          </cell>
          <cell r="I2534">
            <v>3</v>
          </cell>
          <cell r="J2534">
            <v>5</v>
          </cell>
        </row>
        <row r="2535">
          <cell r="A2535" t="str">
            <v>SSNN</v>
          </cell>
          <cell r="B2535" t="str">
            <v>Secondary Service Greater than 5kW w/o ID</v>
          </cell>
          <cell r="C2535">
            <v>50</v>
          </cell>
          <cell r="D2535">
            <v>25</v>
          </cell>
          <cell r="E2535" t="str">
            <v>R=A1D1</v>
          </cell>
          <cell r="F2535">
            <v>1</v>
          </cell>
          <cell r="G2535">
            <v>38450</v>
          </cell>
          <cell r="H2535">
            <v>240</v>
          </cell>
          <cell r="I2535">
            <v>3</v>
          </cell>
          <cell r="J2535">
            <v>1</v>
          </cell>
        </row>
        <row r="2536">
          <cell r="A2536" t="str">
            <v>SSGN</v>
          </cell>
          <cell r="B2536" t="str">
            <v>Secondary Service Greater than 5kW w/o ID</v>
          </cell>
          <cell r="C2536">
            <v>50</v>
          </cell>
          <cell r="D2536">
            <v>25</v>
          </cell>
          <cell r="E2536" t="str">
            <v>R=TMS</v>
          </cell>
          <cell r="F2536">
            <v>1</v>
          </cell>
          <cell r="H2536">
            <v>240</v>
          </cell>
          <cell r="I2536">
            <v>3</v>
          </cell>
          <cell r="J2536">
            <v>1</v>
          </cell>
        </row>
        <row r="2537">
          <cell r="A2537" t="str">
            <v>SSGN</v>
          </cell>
          <cell r="B2537" t="str">
            <v>Secondary Service Greater than 5kW w/o ID</v>
          </cell>
          <cell r="C2537">
            <v>50</v>
          </cell>
          <cell r="D2537">
            <v>25</v>
          </cell>
          <cell r="E2537" t="str">
            <v>R=TMS2SE</v>
          </cell>
          <cell r="F2537">
            <v>1</v>
          </cell>
          <cell r="G2537">
            <v>36161</v>
          </cell>
          <cell r="H2537">
            <v>240</v>
          </cell>
          <cell r="I2537">
            <v>3</v>
          </cell>
          <cell r="J2537">
            <v>1</v>
          </cell>
        </row>
        <row r="2538">
          <cell r="A2538" t="str">
            <v>SSNN</v>
          </cell>
          <cell r="B2538" t="str">
            <v>Secondary Service Greater than 5kW w/o ID</v>
          </cell>
          <cell r="C2538">
            <v>50</v>
          </cell>
          <cell r="D2538">
            <v>25</v>
          </cell>
          <cell r="E2538" t="str">
            <v>R=A1D1</v>
          </cell>
          <cell r="F2538">
            <v>1</v>
          </cell>
          <cell r="G2538">
            <v>36595</v>
          </cell>
          <cell r="H2538">
            <v>240</v>
          </cell>
          <cell r="I2538">
            <v>3</v>
          </cell>
          <cell r="J2538">
            <v>1</v>
          </cell>
        </row>
        <row r="2539">
          <cell r="A2539" t="str">
            <v>SSGN</v>
          </cell>
          <cell r="B2539" t="str">
            <v>Secondary Service Greater than 5kW w/o ID</v>
          </cell>
          <cell r="C2539">
            <v>50</v>
          </cell>
          <cell r="D2539">
            <v>25</v>
          </cell>
          <cell r="E2539" t="str">
            <v>R=A1D1</v>
          </cell>
          <cell r="F2539">
            <v>1</v>
          </cell>
          <cell r="G2539">
            <v>37384</v>
          </cell>
          <cell r="H2539">
            <v>999</v>
          </cell>
          <cell r="I2539">
            <v>3</v>
          </cell>
          <cell r="J2539">
            <v>2</v>
          </cell>
        </row>
        <row r="2540">
          <cell r="A2540" t="str">
            <v>SSNN</v>
          </cell>
          <cell r="B2540" t="str">
            <v>Secondary Service Greater than 5kW w/o ID</v>
          </cell>
          <cell r="C2540">
            <v>50</v>
          </cell>
          <cell r="D2540">
            <v>25</v>
          </cell>
          <cell r="E2540" t="str">
            <v>R=A1D1</v>
          </cell>
          <cell r="F2540">
            <v>1</v>
          </cell>
          <cell r="G2540">
            <v>37482</v>
          </cell>
          <cell r="H2540">
            <v>240</v>
          </cell>
          <cell r="I2540">
            <v>3</v>
          </cell>
          <cell r="J2540">
            <v>1</v>
          </cell>
        </row>
        <row r="2541">
          <cell r="A2541" t="str">
            <v>SSGN</v>
          </cell>
          <cell r="B2541" t="str">
            <v>Secondary Service Greater than 5kW w/o ID</v>
          </cell>
          <cell r="C2541">
            <v>50</v>
          </cell>
          <cell r="D2541">
            <v>25</v>
          </cell>
          <cell r="E2541" t="str">
            <v>R=A1D1</v>
          </cell>
          <cell r="F2541">
            <v>1</v>
          </cell>
          <cell r="G2541">
            <v>37343</v>
          </cell>
          <cell r="H2541">
            <v>240</v>
          </cell>
          <cell r="I2541">
            <v>3</v>
          </cell>
          <cell r="J2541">
            <v>1</v>
          </cell>
        </row>
        <row r="2542">
          <cell r="A2542" t="str">
            <v>SSNN</v>
          </cell>
          <cell r="B2542" t="str">
            <v>Secondary Service Greater than 5kW w/o ID</v>
          </cell>
          <cell r="C2542">
            <v>50</v>
          </cell>
          <cell r="D2542">
            <v>25</v>
          </cell>
          <cell r="E2542" t="str">
            <v>R=A1D1</v>
          </cell>
          <cell r="F2542">
            <v>1</v>
          </cell>
          <cell r="G2542">
            <v>37658</v>
          </cell>
          <cell r="H2542">
            <v>240</v>
          </cell>
          <cell r="I2542">
            <v>3</v>
          </cell>
          <cell r="J2542">
            <v>3</v>
          </cell>
        </row>
        <row r="2543">
          <cell r="A2543" t="str">
            <v>SSGN</v>
          </cell>
          <cell r="B2543" t="str">
            <v>Secondary Service Greater than 5kW w/o ID</v>
          </cell>
          <cell r="C2543">
            <v>50</v>
          </cell>
          <cell r="D2543">
            <v>25</v>
          </cell>
          <cell r="E2543" t="str">
            <v>R=A1D1</v>
          </cell>
          <cell r="F2543">
            <v>1</v>
          </cell>
          <cell r="G2543">
            <v>38810</v>
          </cell>
          <cell r="H2543">
            <v>240</v>
          </cell>
          <cell r="I2543">
            <v>3</v>
          </cell>
          <cell r="J2543">
            <v>1</v>
          </cell>
        </row>
        <row r="2544">
          <cell r="A2544" t="str">
            <v>SSNN</v>
          </cell>
          <cell r="B2544" t="str">
            <v>Secondary Service Greater than 5kW w/o ID</v>
          </cell>
          <cell r="C2544">
            <v>50</v>
          </cell>
          <cell r="D2544">
            <v>25</v>
          </cell>
          <cell r="E2544" t="str">
            <v>R=A1D1</v>
          </cell>
          <cell r="F2544">
            <v>1</v>
          </cell>
          <cell r="G2544">
            <v>39107</v>
          </cell>
          <cell r="H2544">
            <v>999</v>
          </cell>
          <cell r="I2544">
            <v>3</v>
          </cell>
          <cell r="J2544">
            <v>1</v>
          </cell>
        </row>
        <row r="2545">
          <cell r="A2545" t="str">
            <v>SSGN</v>
          </cell>
          <cell r="B2545" t="str">
            <v>Secondary Service Greater than 5kW w/o ID</v>
          </cell>
          <cell r="C2545">
            <v>50</v>
          </cell>
          <cell r="D2545">
            <v>25</v>
          </cell>
          <cell r="E2545" t="str">
            <v>R=A1D1</v>
          </cell>
          <cell r="F2545">
            <v>1</v>
          </cell>
          <cell r="G2545">
            <v>37938</v>
          </cell>
          <cell r="H2545">
            <v>999</v>
          </cell>
          <cell r="I2545">
            <v>3</v>
          </cell>
          <cell r="J2545">
            <v>3</v>
          </cell>
        </row>
        <row r="2546">
          <cell r="A2546" t="str">
            <v>SSGN</v>
          </cell>
          <cell r="B2546" t="str">
            <v>Secondary Service Greater than 5kW w/o ID</v>
          </cell>
          <cell r="C2546">
            <v>50</v>
          </cell>
          <cell r="D2546">
            <v>25</v>
          </cell>
          <cell r="E2546" t="str">
            <v>R=A1D1</v>
          </cell>
          <cell r="F2546">
            <v>1</v>
          </cell>
          <cell r="G2546">
            <v>38450</v>
          </cell>
          <cell r="H2546">
            <v>240</v>
          </cell>
          <cell r="I2546">
            <v>3</v>
          </cell>
          <cell r="J2546">
            <v>4</v>
          </cell>
        </row>
        <row r="2547">
          <cell r="A2547" t="str">
            <v>SSGN</v>
          </cell>
          <cell r="B2547" t="str">
            <v>Secondary Service Greater than 5kW w/o ID</v>
          </cell>
          <cell r="C2547">
            <v>50</v>
          </cell>
          <cell r="D2547">
            <v>25</v>
          </cell>
          <cell r="E2547" t="str">
            <v>R=A1D1</v>
          </cell>
          <cell r="F2547">
            <v>1</v>
          </cell>
          <cell r="G2547">
            <v>38533</v>
          </cell>
          <cell r="H2547">
            <v>240</v>
          </cell>
          <cell r="I2547">
            <v>3</v>
          </cell>
          <cell r="J2547">
            <v>9</v>
          </cell>
        </row>
        <row r="2548">
          <cell r="A2548" t="str">
            <v>SSNN</v>
          </cell>
          <cell r="B2548" t="str">
            <v>Secondary Service Greater than 5kW w/o ID</v>
          </cell>
          <cell r="C2548">
            <v>50</v>
          </cell>
          <cell r="D2548">
            <v>25</v>
          </cell>
          <cell r="E2548" t="str">
            <v>R=A1D1</v>
          </cell>
          <cell r="F2548">
            <v>1</v>
          </cell>
          <cell r="G2548">
            <v>38533</v>
          </cell>
          <cell r="H2548">
            <v>240</v>
          </cell>
          <cell r="I2548">
            <v>3</v>
          </cell>
          <cell r="J2548">
            <v>3</v>
          </cell>
        </row>
        <row r="2549">
          <cell r="A2549" t="str">
            <v>SSGN</v>
          </cell>
          <cell r="B2549" t="str">
            <v>Secondary Service Greater than 5kW w/o ID</v>
          </cell>
          <cell r="C2549">
            <v>50</v>
          </cell>
          <cell r="D2549">
            <v>25</v>
          </cell>
          <cell r="E2549" t="str">
            <v>R=TMS2S</v>
          </cell>
          <cell r="F2549">
            <v>1</v>
          </cell>
          <cell r="H2549">
            <v>240</v>
          </cell>
          <cell r="I2549">
            <v>3</v>
          </cell>
          <cell r="J2549">
            <v>5</v>
          </cell>
        </row>
        <row r="2550">
          <cell r="A2550" t="str">
            <v>SSNN</v>
          </cell>
          <cell r="B2550" t="str">
            <v>Secondary Service Greater than 5kW w/o ID</v>
          </cell>
          <cell r="C2550">
            <v>50</v>
          </cell>
          <cell r="D2550">
            <v>25</v>
          </cell>
          <cell r="E2550" t="str">
            <v>R=A1D1</v>
          </cell>
          <cell r="F2550">
            <v>1</v>
          </cell>
          <cell r="G2550">
            <v>37994</v>
          </cell>
          <cell r="H2550">
            <v>240</v>
          </cell>
          <cell r="I2550">
            <v>3</v>
          </cell>
          <cell r="J2550">
            <v>2</v>
          </cell>
        </row>
        <row r="2551">
          <cell r="A2551" t="str">
            <v>SSNN</v>
          </cell>
          <cell r="B2551" t="str">
            <v>Secondary Service Greater than 5kW w/o ID</v>
          </cell>
          <cell r="C2551">
            <v>50</v>
          </cell>
          <cell r="D2551">
            <v>25</v>
          </cell>
          <cell r="E2551" t="str">
            <v>R=A1D1</v>
          </cell>
          <cell r="F2551">
            <v>1</v>
          </cell>
          <cell r="G2551">
            <v>36161</v>
          </cell>
          <cell r="H2551">
            <v>240</v>
          </cell>
          <cell r="I2551">
            <v>3</v>
          </cell>
          <cell r="J2551">
            <v>1</v>
          </cell>
        </row>
        <row r="2552">
          <cell r="A2552" t="str">
            <v>SSNN</v>
          </cell>
          <cell r="B2552" t="str">
            <v>Secondary Service Greater than 5kW w/o ID</v>
          </cell>
          <cell r="C2552">
            <v>50</v>
          </cell>
          <cell r="D2552">
            <v>25</v>
          </cell>
          <cell r="E2552" t="str">
            <v>R=A1D1</v>
          </cell>
          <cell r="F2552">
            <v>1</v>
          </cell>
          <cell r="G2552">
            <v>37678</v>
          </cell>
          <cell r="H2552">
            <v>240</v>
          </cell>
          <cell r="I2552">
            <v>3</v>
          </cell>
          <cell r="J2552">
            <v>11</v>
          </cell>
        </row>
        <row r="2553">
          <cell r="A2553" t="str">
            <v>SSGN</v>
          </cell>
          <cell r="B2553" t="str">
            <v>Secondary Service Greater than 5kW w/o ID</v>
          </cell>
          <cell r="C2553">
            <v>50</v>
          </cell>
          <cell r="D2553">
            <v>25</v>
          </cell>
          <cell r="E2553" t="str">
            <v>R=A1D1</v>
          </cell>
          <cell r="F2553">
            <v>1</v>
          </cell>
          <cell r="G2553">
            <v>37678</v>
          </cell>
          <cell r="H2553">
            <v>240</v>
          </cell>
          <cell r="I2553">
            <v>3</v>
          </cell>
          <cell r="J2553">
            <v>1</v>
          </cell>
        </row>
        <row r="2554">
          <cell r="A2554" t="str">
            <v>SSGN</v>
          </cell>
          <cell r="B2554" t="str">
            <v>Secondary Service Greater than 5kW w/o ID</v>
          </cell>
          <cell r="C2554">
            <v>50</v>
          </cell>
          <cell r="D2554">
            <v>25</v>
          </cell>
          <cell r="E2554" t="str">
            <v>R=A1D1</v>
          </cell>
          <cell r="F2554">
            <v>1</v>
          </cell>
          <cell r="G2554">
            <v>39258</v>
          </cell>
          <cell r="H2554">
            <v>240</v>
          </cell>
          <cell r="I2554">
            <v>3</v>
          </cell>
          <cell r="J2554">
            <v>4</v>
          </cell>
        </row>
        <row r="2555">
          <cell r="A2555" t="str">
            <v>SSNN</v>
          </cell>
          <cell r="B2555" t="str">
            <v>Secondary Service Greater than 5kW w/o ID</v>
          </cell>
          <cell r="C2555">
            <v>50</v>
          </cell>
          <cell r="D2555">
            <v>25</v>
          </cell>
          <cell r="E2555" t="str">
            <v>R=A1D1</v>
          </cell>
          <cell r="F2555">
            <v>1</v>
          </cell>
          <cell r="G2555">
            <v>39472</v>
          </cell>
          <cell r="H2555">
            <v>240</v>
          </cell>
          <cell r="I2555">
            <v>3</v>
          </cell>
          <cell r="J2555">
            <v>1</v>
          </cell>
        </row>
        <row r="2556">
          <cell r="A2556" t="str">
            <v>SSNN</v>
          </cell>
          <cell r="B2556" t="str">
            <v>Secondary Service Greater than 5kW w/o ID</v>
          </cell>
          <cell r="C2556">
            <v>50</v>
          </cell>
          <cell r="D2556">
            <v>25</v>
          </cell>
          <cell r="E2556" t="str">
            <v>R=A1D1</v>
          </cell>
          <cell r="F2556">
            <v>1</v>
          </cell>
          <cell r="G2556">
            <v>39989</v>
          </cell>
          <cell r="H2556">
            <v>240</v>
          </cell>
          <cell r="I2556">
            <v>3</v>
          </cell>
          <cell r="J2556">
            <v>2</v>
          </cell>
        </row>
        <row r="2557">
          <cell r="A2557" t="str">
            <v>SSNN</v>
          </cell>
          <cell r="B2557" t="str">
            <v>Secondary Service Greater than 5kW w/o ID</v>
          </cell>
          <cell r="C2557">
            <v>50</v>
          </cell>
          <cell r="D2557">
            <v>25</v>
          </cell>
          <cell r="E2557" t="str">
            <v>R=A1D1</v>
          </cell>
          <cell r="F2557">
            <v>1</v>
          </cell>
          <cell r="G2557">
            <v>38387</v>
          </cell>
          <cell r="H2557">
            <v>240</v>
          </cell>
          <cell r="I2557">
            <v>3</v>
          </cell>
          <cell r="J2557">
            <v>2</v>
          </cell>
        </row>
        <row r="2558">
          <cell r="A2558" t="str">
            <v>SSGN</v>
          </cell>
          <cell r="B2558" t="str">
            <v>Secondary Service Greater than 5kW w/o ID</v>
          </cell>
          <cell r="C2558">
            <v>50</v>
          </cell>
          <cell r="D2558">
            <v>25</v>
          </cell>
          <cell r="E2558" t="str">
            <v>R=A1D1</v>
          </cell>
          <cell r="F2558">
            <v>1</v>
          </cell>
          <cell r="G2558">
            <v>38048</v>
          </cell>
          <cell r="H2558">
            <v>240</v>
          </cell>
          <cell r="I2558">
            <v>3</v>
          </cell>
          <cell r="J2558">
            <v>4</v>
          </cell>
        </row>
        <row r="2559">
          <cell r="A2559" t="str">
            <v>SSNN</v>
          </cell>
          <cell r="B2559" t="str">
            <v>Secondary Service Greater than 5kW w/o ID</v>
          </cell>
          <cell r="C2559">
            <v>50</v>
          </cell>
          <cell r="D2559">
            <v>25</v>
          </cell>
          <cell r="E2559" t="str">
            <v>R=A1D1</v>
          </cell>
          <cell r="F2559">
            <v>1</v>
          </cell>
          <cell r="G2559">
            <v>37860</v>
          </cell>
          <cell r="H2559">
            <v>999</v>
          </cell>
          <cell r="I2559">
            <v>3</v>
          </cell>
          <cell r="J2559">
            <v>2</v>
          </cell>
        </row>
        <row r="2560">
          <cell r="A2560" t="str">
            <v>SSNN</v>
          </cell>
          <cell r="B2560" t="str">
            <v>Secondary Service Greater than 5kW w/o ID</v>
          </cell>
          <cell r="C2560">
            <v>50</v>
          </cell>
          <cell r="D2560">
            <v>25</v>
          </cell>
          <cell r="E2560" t="str">
            <v>R=A1D1</v>
          </cell>
          <cell r="F2560">
            <v>1</v>
          </cell>
          <cell r="G2560">
            <v>37279</v>
          </cell>
          <cell r="H2560">
            <v>240</v>
          </cell>
          <cell r="I2560">
            <v>3</v>
          </cell>
          <cell r="J2560">
            <v>1</v>
          </cell>
        </row>
        <row r="2561">
          <cell r="A2561" t="str">
            <v>SSNN</v>
          </cell>
          <cell r="B2561" t="str">
            <v>Secondary Service Greater than 5kW w/o ID</v>
          </cell>
          <cell r="C2561">
            <v>50</v>
          </cell>
          <cell r="D2561">
            <v>25</v>
          </cell>
          <cell r="E2561" t="str">
            <v>R=A1D1</v>
          </cell>
          <cell r="F2561">
            <v>1</v>
          </cell>
          <cell r="G2561">
            <v>38673</v>
          </cell>
          <cell r="H2561">
            <v>999</v>
          </cell>
          <cell r="I2561">
            <v>3</v>
          </cell>
          <cell r="J2561">
            <v>5</v>
          </cell>
        </row>
        <row r="2562">
          <cell r="A2562" t="str">
            <v>SSGN</v>
          </cell>
          <cell r="B2562" t="str">
            <v>Secondary Service Greater than 5kW w/o ID</v>
          </cell>
          <cell r="C2562">
            <v>50</v>
          </cell>
          <cell r="D2562">
            <v>25</v>
          </cell>
          <cell r="E2562" t="str">
            <v>R=A1D1</v>
          </cell>
          <cell r="F2562">
            <v>1</v>
          </cell>
          <cell r="G2562">
            <v>39202</v>
          </cell>
          <cell r="H2562">
            <v>999</v>
          </cell>
          <cell r="I2562">
            <v>3</v>
          </cell>
          <cell r="J2562">
            <v>3</v>
          </cell>
        </row>
        <row r="2563">
          <cell r="A2563" t="str">
            <v>SSGN</v>
          </cell>
          <cell r="B2563" t="str">
            <v>Secondary Service Greater than 5kW w/o ID</v>
          </cell>
          <cell r="C2563">
            <v>50</v>
          </cell>
          <cell r="D2563">
            <v>25</v>
          </cell>
          <cell r="E2563" t="str">
            <v>R=A1D1</v>
          </cell>
          <cell r="F2563">
            <v>1</v>
          </cell>
          <cell r="G2563">
            <v>39282</v>
          </cell>
          <cell r="H2563">
            <v>240</v>
          </cell>
          <cell r="I2563">
            <v>3</v>
          </cell>
          <cell r="J2563">
            <v>4</v>
          </cell>
        </row>
        <row r="2564">
          <cell r="A2564" t="str">
            <v>SSGN</v>
          </cell>
          <cell r="B2564" t="str">
            <v>Secondary Service Greater than 5kW w/o ID</v>
          </cell>
          <cell r="C2564">
            <v>50</v>
          </cell>
          <cell r="D2564">
            <v>25</v>
          </cell>
          <cell r="E2564" t="str">
            <v>R=A1D1</v>
          </cell>
          <cell r="F2564">
            <v>1</v>
          </cell>
          <cell r="G2564">
            <v>39665</v>
          </cell>
          <cell r="H2564">
            <v>999</v>
          </cell>
          <cell r="I2564">
            <v>3</v>
          </cell>
          <cell r="J2564">
            <v>5</v>
          </cell>
        </row>
        <row r="2565">
          <cell r="A2565" t="str">
            <v>SSGN</v>
          </cell>
          <cell r="B2565" t="str">
            <v>Secondary Service Greater than 5kW w/o ID</v>
          </cell>
          <cell r="C2565">
            <v>50</v>
          </cell>
          <cell r="D2565">
            <v>25</v>
          </cell>
          <cell r="E2565" t="str">
            <v>R=A1D1</v>
          </cell>
          <cell r="F2565">
            <v>1</v>
          </cell>
          <cell r="G2565">
            <v>39864</v>
          </cell>
          <cell r="H2565">
            <v>240</v>
          </cell>
          <cell r="I2565">
            <v>3</v>
          </cell>
          <cell r="J2565">
            <v>1</v>
          </cell>
        </row>
        <row r="2566">
          <cell r="A2566" t="str">
            <v>SSNN</v>
          </cell>
          <cell r="B2566" t="str">
            <v>Secondary Service Greater than 5kW w/o ID</v>
          </cell>
          <cell r="C2566">
            <v>50</v>
          </cell>
          <cell r="D2566">
            <v>25</v>
          </cell>
          <cell r="E2566" t="str">
            <v>R=A1D1</v>
          </cell>
          <cell r="F2566">
            <v>1</v>
          </cell>
          <cell r="G2566">
            <v>39963</v>
          </cell>
          <cell r="H2566">
            <v>999</v>
          </cell>
          <cell r="I2566">
            <v>3</v>
          </cell>
          <cell r="J2566">
            <v>1</v>
          </cell>
        </row>
        <row r="2567">
          <cell r="A2567" t="str">
            <v>SSNN</v>
          </cell>
          <cell r="B2567" t="str">
            <v>Secondary Service Greater than 5kW w/o ID</v>
          </cell>
          <cell r="C2567">
            <v>50</v>
          </cell>
          <cell r="D2567">
            <v>25</v>
          </cell>
          <cell r="E2567" t="str">
            <v>R=TMS2S</v>
          </cell>
          <cell r="F2567">
            <v>1</v>
          </cell>
          <cell r="H2567">
            <v>240</v>
          </cell>
          <cell r="I2567">
            <v>3</v>
          </cell>
          <cell r="J2567">
            <v>3</v>
          </cell>
        </row>
        <row r="2568">
          <cell r="A2568" t="str">
            <v>SSGN</v>
          </cell>
          <cell r="B2568" t="str">
            <v>Secondary Service Greater than 5kW w/o ID</v>
          </cell>
          <cell r="C2568">
            <v>50</v>
          </cell>
          <cell r="D2568">
            <v>25</v>
          </cell>
          <cell r="E2568" t="str">
            <v>R=A1D1</v>
          </cell>
          <cell r="F2568">
            <v>1</v>
          </cell>
          <cell r="H2568">
            <v>240</v>
          </cell>
          <cell r="I2568">
            <v>3</v>
          </cell>
          <cell r="J2568">
            <v>5</v>
          </cell>
        </row>
        <row r="2569">
          <cell r="A2569" t="str">
            <v>SSAN</v>
          </cell>
          <cell r="B2569" t="str">
            <v>Secondary Service Greater than 5kW w/o ID</v>
          </cell>
          <cell r="C2569">
            <v>50</v>
          </cell>
          <cell r="D2569">
            <v>25</v>
          </cell>
          <cell r="E2569" t="str">
            <v>R=A1D1</v>
          </cell>
          <cell r="F2569">
            <v>1</v>
          </cell>
          <cell r="G2569">
            <v>38387</v>
          </cell>
          <cell r="H2569">
            <v>240</v>
          </cell>
          <cell r="I2569">
            <v>3</v>
          </cell>
          <cell r="J2569">
            <v>1</v>
          </cell>
        </row>
        <row r="2570">
          <cell r="A2570" t="str">
            <v>SSPN</v>
          </cell>
          <cell r="B2570" t="str">
            <v>Secondary Service Greater than 5kW w/o ID</v>
          </cell>
          <cell r="C2570">
            <v>50</v>
          </cell>
          <cell r="D2570">
            <v>25</v>
          </cell>
          <cell r="E2570" t="str">
            <v>R=A1D1</v>
          </cell>
          <cell r="F2570">
            <v>1</v>
          </cell>
          <cell r="G2570">
            <v>38048</v>
          </cell>
          <cell r="H2570">
            <v>240</v>
          </cell>
          <cell r="I2570">
            <v>3</v>
          </cell>
          <cell r="J2570">
            <v>1</v>
          </cell>
        </row>
        <row r="2571">
          <cell r="A2571" t="str">
            <v>SSGN</v>
          </cell>
          <cell r="B2571" t="str">
            <v>Secondary Service Greater than 5kW w/o ID</v>
          </cell>
          <cell r="C2571">
            <v>50</v>
          </cell>
          <cell r="D2571">
            <v>25</v>
          </cell>
          <cell r="E2571" t="str">
            <v>R=A1D1</v>
          </cell>
          <cell r="F2571">
            <v>1</v>
          </cell>
          <cell r="G2571">
            <v>37994</v>
          </cell>
          <cell r="H2571">
            <v>240</v>
          </cell>
          <cell r="I2571">
            <v>3</v>
          </cell>
          <cell r="J2571">
            <v>1</v>
          </cell>
        </row>
        <row r="2572">
          <cell r="A2572" t="str">
            <v>SSNN</v>
          </cell>
          <cell r="B2572" t="str">
            <v>Secondary Service Greater than 5kW w/o ID</v>
          </cell>
          <cell r="C2572">
            <v>50</v>
          </cell>
          <cell r="D2572">
            <v>25</v>
          </cell>
          <cell r="E2572" t="str">
            <v>R=A1D1</v>
          </cell>
          <cell r="F2572">
            <v>1</v>
          </cell>
          <cell r="G2572">
            <v>36405</v>
          </cell>
          <cell r="H2572">
            <v>240</v>
          </cell>
          <cell r="I2572">
            <v>3</v>
          </cell>
          <cell r="J2572">
            <v>1</v>
          </cell>
        </row>
        <row r="2573">
          <cell r="A2573" t="str">
            <v>SSGN</v>
          </cell>
          <cell r="B2573" t="str">
            <v>Secondary Service Greater than 5kW w/o ID</v>
          </cell>
          <cell r="C2573">
            <v>50</v>
          </cell>
          <cell r="D2573">
            <v>25</v>
          </cell>
          <cell r="E2573" t="str">
            <v>R=A1D1</v>
          </cell>
          <cell r="F2573">
            <v>1</v>
          </cell>
          <cell r="G2573">
            <v>37139</v>
          </cell>
          <cell r="H2573">
            <v>240</v>
          </cell>
          <cell r="I2573">
            <v>3</v>
          </cell>
          <cell r="J2573">
            <v>1</v>
          </cell>
        </row>
        <row r="2574">
          <cell r="A2574" t="str">
            <v>SSNN</v>
          </cell>
          <cell r="B2574" t="str">
            <v>Secondary Service Greater than 5kW w/o ID</v>
          </cell>
          <cell r="C2574">
            <v>50</v>
          </cell>
          <cell r="D2574">
            <v>25</v>
          </cell>
          <cell r="E2574" t="str">
            <v>R=A1D1</v>
          </cell>
          <cell r="F2574">
            <v>1</v>
          </cell>
          <cell r="G2574">
            <v>37384</v>
          </cell>
          <cell r="H2574">
            <v>999</v>
          </cell>
          <cell r="I2574">
            <v>3</v>
          </cell>
          <cell r="J2574">
            <v>2</v>
          </cell>
        </row>
        <row r="2575">
          <cell r="A2575" t="str">
            <v>SSGN</v>
          </cell>
          <cell r="B2575" t="str">
            <v>Secondary Service Greater than 5kW w/o ID</v>
          </cell>
          <cell r="C2575">
            <v>50</v>
          </cell>
          <cell r="D2575">
            <v>25</v>
          </cell>
          <cell r="E2575" t="str">
            <v>R=A1D1</v>
          </cell>
          <cell r="F2575">
            <v>1</v>
          </cell>
          <cell r="G2575">
            <v>37432</v>
          </cell>
          <cell r="H2575">
            <v>240</v>
          </cell>
          <cell r="I2575">
            <v>3</v>
          </cell>
          <cell r="J2575">
            <v>9</v>
          </cell>
        </row>
        <row r="2576">
          <cell r="A2576" t="str">
            <v>SSNN</v>
          </cell>
          <cell r="B2576" t="str">
            <v>Secondary Service Greater than 5kW w/o ID</v>
          </cell>
          <cell r="C2576">
            <v>50</v>
          </cell>
          <cell r="D2576">
            <v>25</v>
          </cell>
          <cell r="E2576" t="str">
            <v>R=A1D1</v>
          </cell>
          <cell r="F2576">
            <v>1</v>
          </cell>
          <cell r="G2576">
            <v>38727</v>
          </cell>
          <cell r="H2576">
            <v>240</v>
          </cell>
          <cell r="I2576">
            <v>3</v>
          </cell>
          <cell r="J2576">
            <v>2</v>
          </cell>
        </row>
        <row r="2577">
          <cell r="A2577" t="str">
            <v>SSGN</v>
          </cell>
          <cell r="B2577" t="str">
            <v>Secondary Service Greater than 5kW w/o ID</v>
          </cell>
          <cell r="C2577">
            <v>50</v>
          </cell>
          <cell r="D2577">
            <v>25</v>
          </cell>
          <cell r="E2577" t="str">
            <v>R=A1D1</v>
          </cell>
          <cell r="F2577">
            <v>1</v>
          </cell>
          <cell r="G2577">
            <v>39638</v>
          </cell>
          <cell r="H2577">
            <v>240</v>
          </cell>
          <cell r="I2577">
            <v>3</v>
          </cell>
          <cell r="J2577">
            <v>5</v>
          </cell>
        </row>
        <row r="2578">
          <cell r="A2578" t="str">
            <v>SSGN</v>
          </cell>
          <cell r="B2578" t="str">
            <v>Secondary Service Greater than 5kW w/o ID</v>
          </cell>
          <cell r="C2578">
            <v>50</v>
          </cell>
          <cell r="D2578">
            <v>25</v>
          </cell>
          <cell r="E2578" t="str">
            <v>R=A1D1</v>
          </cell>
          <cell r="F2578">
            <v>1</v>
          </cell>
          <cell r="G2578">
            <v>37860</v>
          </cell>
          <cell r="H2578">
            <v>999</v>
          </cell>
          <cell r="I2578">
            <v>3</v>
          </cell>
          <cell r="J2578">
            <v>2</v>
          </cell>
        </row>
        <row r="2579">
          <cell r="A2579" t="str">
            <v>SSNN</v>
          </cell>
          <cell r="B2579" t="str">
            <v>Secondary Service Greater than 5kW w/o ID</v>
          </cell>
          <cell r="C2579">
            <v>50</v>
          </cell>
          <cell r="D2579">
            <v>25</v>
          </cell>
          <cell r="E2579" t="str">
            <v>R=A1D1</v>
          </cell>
          <cell r="F2579">
            <v>1</v>
          </cell>
          <cell r="H2579">
            <v>999</v>
          </cell>
          <cell r="I2579">
            <v>3</v>
          </cell>
          <cell r="J2579">
            <v>1</v>
          </cell>
        </row>
        <row r="2580">
          <cell r="A2580" t="str">
            <v>SSGN</v>
          </cell>
          <cell r="B2580" t="str">
            <v>Secondary Service Greater than 5kW w/o ID</v>
          </cell>
          <cell r="C2580">
            <v>50</v>
          </cell>
          <cell r="D2580">
            <v>25</v>
          </cell>
          <cell r="E2580" t="str">
            <v>R=A1D1</v>
          </cell>
          <cell r="F2580">
            <v>1</v>
          </cell>
          <cell r="G2580">
            <v>38727</v>
          </cell>
          <cell r="H2580">
            <v>240</v>
          </cell>
          <cell r="I2580">
            <v>3</v>
          </cell>
          <cell r="J2580">
            <v>10</v>
          </cell>
        </row>
        <row r="2581">
          <cell r="A2581" t="str">
            <v>SSNN</v>
          </cell>
          <cell r="B2581" t="str">
            <v>Secondary Service Greater than 5kW w/o ID</v>
          </cell>
          <cell r="C2581">
            <v>50</v>
          </cell>
          <cell r="D2581">
            <v>25</v>
          </cell>
          <cell r="E2581" t="str">
            <v>R=A1D1</v>
          </cell>
          <cell r="F2581">
            <v>1</v>
          </cell>
          <cell r="G2581">
            <v>38810</v>
          </cell>
          <cell r="H2581">
            <v>240</v>
          </cell>
          <cell r="I2581">
            <v>3</v>
          </cell>
          <cell r="J2581">
            <v>4</v>
          </cell>
        </row>
        <row r="2582">
          <cell r="A2582" t="str">
            <v>SSNN</v>
          </cell>
          <cell r="B2582" t="str">
            <v>Secondary Service Greater than 5kW w/o ID</v>
          </cell>
          <cell r="C2582">
            <v>50</v>
          </cell>
          <cell r="D2582">
            <v>25</v>
          </cell>
          <cell r="E2582" t="str">
            <v>R=A1D1</v>
          </cell>
          <cell r="F2582">
            <v>1</v>
          </cell>
          <cell r="H2582">
            <v>240</v>
          </cell>
          <cell r="I2582">
            <v>3</v>
          </cell>
          <cell r="J2582">
            <v>1</v>
          </cell>
        </row>
        <row r="2583">
          <cell r="A2583" t="str">
            <v>SSNN</v>
          </cell>
          <cell r="B2583" t="str">
            <v>Secondary Service Greater than 5kW w/o ID</v>
          </cell>
          <cell r="C2583">
            <v>50</v>
          </cell>
          <cell r="D2583">
            <v>25</v>
          </cell>
          <cell r="E2583" t="str">
            <v>R=TMS2S</v>
          </cell>
          <cell r="F2583">
            <v>1</v>
          </cell>
          <cell r="H2583">
            <v>240</v>
          </cell>
          <cell r="I2583">
            <v>3</v>
          </cell>
          <cell r="J2583">
            <v>6</v>
          </cell>
        </row>
        <row r="2584">
          <cell r="A2584" t="str">
            <v>SSGN</v>
          </cell>
          <cell r="B2584" t="str">
            <v>Secondary Service Greater than 5kW w/o ID</v>
          </cell>
          <cell r="C2584">
            <v>50</v>
          </cell>
          <cell r="D2584">
            <v>25</v>
          </cell>
          <cell r="E2584" t="str">
            <v>R=A1D1</v>
          </cell>
          <cell r="F2584">
            <v>1</v>
          </cell>
          <cell r="G2584">
            <v>38202</v>
          </cell>
          <cell r="H2584">
            <v>999</v>
          </cell>
          <cell r="I2584">
            <v>3</v>
          </cell>
          <cell r="J2584">
            <v>4</v>
          </cell>
        </row>
        <row r="2585">
          <cell r="A2585" t="str">
            <v>SSGN</v>
          </cell>
          <cell r="B2585" t="str">
            <v>Secondary Service Greater than 5kW w/o ID</v>
          </cell>
          <cell r="C2585">
            <v>50</v>
          </cell>
          <cell r="D2585">
            <v>25</v>
          </cell>
          <cell r="E2585" t="str">
            <v>R=TMS</v>
          </cell>
          <cell r="F2585">
            <v>1</v>
          </cell>
          <cell r="H2585">
            <v>240</v>
          </cell>
          <cell r="I2585">
            <v>3</v>
          </cell>
          <cell r="J2585">
            <v>2</v>
          </cell>
        </row>
        <row r="2586">
          <cell r="A2586" t="str">
            <v>SSGN</v>
          </cell>
          <cell r="B2586" t="str">
            <v>Secondary Service Greater than 5kW w/o ID</v>
          </cell>
          <cell r="C2586">
            <v>50</v>
          </cell>
          <cell r="D2586">
            <v>25</v>
          </cell>
          <cell r="E2586" t="str">
            <v>R=A1D1</v>
          </cell>
          <cell r="F2586">
            <v>1</v>
          </cell>
          <cell r="H2586">
            <v>240</v>
          </cell>
          <cell r="I2586">
            <v>3</v>
          </cell>
          <cell r="J2586">
            <v>2</v>
          </cell>
        </row>
        <row r="2587">
          <cell r="A2587" t="str">
            <v>SSGN</v>
          </cell>
          <cell r="B2587" t="str">
            <v>Secondary Service Greater than 5kW w/o ID</v>
          </cell>
          <cell r="C2587">
            <v>50</v>
          </cell>
          <cell r="D2587">
            <v>25</v>
          </cell>
          <cell r="E2587" t="str">
            <v>R=A1D1</v>
          </cell>
          <cell r="F2587">
            <v>1</v>
          </cell>
          <cell r="H2587">
            <v>999</v>
          </cell>
          <cell r="I2587">
            <v>3</v>
          </cell>
          <cell r="J2587">
            <v>1</v>
          </cell>
        </row>
        <row r="2588">
          <cell r="A2588" t="str">
            <v>SSNN</v>
          </cell>
          <cell r="B2588" t="str">
            <v>Secondary Service Greater than 5kW w/o ID</v>
          </cell>
          <cell r="C2588">
            <v>50</v>
          </cell>
          <cell r="D2588">
            <v>25</v>
          </cell>
          <cell r="E2588" t="str">
            <v>R=A1D1</v>
          </cell>
          <cell r="F2588">
            <v>1</v>
          </cell>
          <cell r="G2588">
            <v>36595</v>
          </cell>
          <cell r="H2588">
            <v>240</v>
          </cell>
          <cell r="I2588">
            <v>3</v>
          </cell>
          <cell r="J2588">
            <v>6</v>
          </cell>
        </row>
        <row r="2589">
          <cell r="A2589" t="str">
            <v>SSGN</v>
          </cell>
          <cell r="B2589" t="str">
            <v>Secondary Service Greater than 5kW w/o ID</v>
          </cell>
          <cell r="C2589">
            <v>50</v>
          </cell>
          <cell r="D2589">
            <v>25</v>
          </cell>
          <cell r="E2589" t="str">
            <v>R=A1D1</v>
          </cell>
          <cell r="F2589">
            <v>1</v>
          </cell>
          <cell r="G2589">
            <v>37279</v>
          </cell>
          <cell r="H2589">
            <v>240</v>
          </cell>
          <cell r="I2589">
            <v>3</v>
          </cell>
          <cell r="J2589">
            <v>2</v>
          </cell>
        </row>
        <row r="2590">
          <cell r="A2590" t="str">
            <v>SSNN</v>
          </cell>
          <cell r="B2590" t="str">
            <v>Secondary Service Greater than 5kW w/o ID</v>
          </cell>
          <cell r="C2590">
            <v>50</v>
          </cell>
          <cell r="D2590">
            <v>25</v>
          </cell>
          <cell r="E2590" t="str">
            <v>R=A1D1</v>
          </cell>
          <cell r="F2590">
            <v>1</v>
          </cell>
          <cell r="G2590">
            <v>37343</v>
          </cell>
          <cell r="H2590">
            <v>240</v>
          </cell>
          <cell r="I2590">
            <v>3</v>
          </cell>
          <cell r="J2590">
            <v>1</v>
          </cell>
        </row>
        <row r="2591">
          <cell r="A2591" t="str">
            <v>SSGN</v>
          </cell>
          <cell r="B2591" t="str">
            <v>Secondary Service Greater than 5kW w/o ID</v>
          </cell>
          <cell r="C2591">
            <v>50</v>
          </cell>
          <cell r="D2591">
            <v>25</v>
          </cell>
          <cell r="E2591" t="str">
            <v>R=A1D1</v>
          </cell>
          <cell r="F2591">
            <v>1</v>
          </cell>
          <cell r="G2591">
            <v>37658</v>
          </cell>
          <cell r="H2591">
            <v>240</v>
          </cell>
          <cell r="I2591">
            <v>3</v>
          </cell>
          <cell r="J2591">
            <v>2</v>
          </cell>
        </row>
        <row r="2592">
          <cell r="A2592" t="str">
            <v>SSNN</v>
          </cell>
          <cell r="B2592" t="str">
            <v>Secondary Service Greater than 5kW w/o ID</v>
          </cell>
          <cell r="C2592">
            <v>50</v>
          </cell>
          <cell r="D2592">
            <v>25</v>
          </cell>
          <cell r="E2592" t="str">
            <v>R=A1D1</v>
          </cell>
          <cell r="F2592">
            <v>1</v>
          </cell>
          <cell r="G2592">
            <v>39363</v>
          </cell>
          <cell r="H2592">
            <v>240</v>
          </cell>
          <cell r="I2592">
            <v>3</v>
          </cell>
          <cell r="J2592">
            <v>5</v>
          </cell>
        </row>
        <row r="2593">
          <cell r="A2593" t="str">
            <v>SSNN</v>
          </cell>
          <cell r="B2593" t="str">
            <v>Secondary Service Greater than 5kW w/o ID</v>
          </cell>
          <cell r="C2593">
            <v>50</v>
          </cell>
          <cell r="D2593">
            <v>25</v>
          </cell>
          <cell r="E2593" t="str">
            <v>R=A1D1</v>
          </cell>
          <cell r="F2593">
            <v>1</v>
          </cell>
          <cell r="G2593">
            <v>39665</v>
          </cell>
          <cell r="H2593">
            <v>999</v>
          </cell>
          <cell r="I2593">
            <v>3</v>
          </cell>
          <cell r="J2593">
            <v>2</v>
          </cell>
        </row>
        <row r="2594">
          <cell r="A2594" t="str">
            <v>SSNN</v>
          </cell>
          <cell r="B2594" t="str">
            <v>Secondary Service Greater than 5kW w/o ID</v>
          </cell>
          <cell r="C2594">
            <v>50</v>
          </cell>
          <cell r="D2594">
            <v>25</v>
          </cell>
          <cell r="E2594" t="str">
            <v>R=A1D1</v>
          </cell>
          <cell r="F2594">
            <v>1</v>
          </cell>
          <cell r="G2594">
            <v>37938</v>
          </cell>
          <cell r="H2594">
            <v>999</v>
          </cell>
          <cell r="I2594">
            <v>3</v>
          </cell>
          <cell r="J2594">
            <v>2</v>
          </cell>
        </row>
        <row r="2595">
          <cell r="A2595" t="str">
            <v>SSNN</v>
          </cell>
          <cell r="B2595" t="str">
            <v>Secondary Service Greater than 5kW w/o ID</v>
          </cell>
          <cell r="C2595">
            <v>50</v>
          </cell>
          <cell r="D2595">
            <v>25</v>
          </cell>
          <cell r="E2595" t="str">
            <v>R=D5SH</v>
          </cell>
          <cell r="F2595">
            <v>1</v>
          </cell>
          <cell r="H2595">
            <v>240</v>
          </cell>
          <cell r="I2595">
            <v>3</v>
          </cell>
          <cell r="J2595">
            <v>1</v>
          </cell>
        </row>
        <row r="2596">
          <cell r="A2596" t="str">
            <v>SSNN</v>
          </cell>
          <cell r="B2596" t="str">
            <v>Secondary Service Greater than 5kW w/o ID</v>
          </cell>
          <cell r="C2596">
            <v>50</v>
          </cell>
          <cell r="D2596">
            <v>25</v>
          </cell>
          <cell r="E2596" t="str">
            <v>R=A1D1</v>
          </cell>
          <cell r="F2596">
            <v>1</v>
          </cell>
          <cell r="G2596">
            <v>37174</v>
          </cell>
          <cell r="H2596">
            <v>240</v>
          </cell>
          <cell r="I2596">
            <v>3</v>
          </cell>
          <cell r="J2596">
            <v>2</v>
          </cell>
        </row>
        <row r="2597">
          <cell r="A2597" t="str">
            <v>SSNN</v>
          </cell>
          <cell r="B2597" t="str">
            <v>Secondary Service Greater than 5kW w/o ID</v>
          </cell>
          <cell r="C2597">
            <v>50</v>
          </cell>
          <cell r="D2597">
            <v>25</v>
          </cell>
          <cell r="E2597" t="str">
            <v>R=A1D1</v>
          </cell>
          <cell r="F2597">
            <v>1</v>
          </cell>
          <cell r="G2597">
            <v>39142</v>
          </cell>
          <cell r="H2597">
            <v>240</v>
          </cell>
          <cell r="I2597">
            <v>3</v>
          </cell>
          <cell r="J2597">
            <v>8</v>
          </cell>
        </row>
        <row r="2598">
          <cell r="A2598" t="str">
            <v>SSGN</v>
          </cell>
          <cell r="B2598" t="str">
            <v>Secondary Service Greater than 5kW w/o ID</v>
          </cell>
          <cell r="C2598">
            <v>50</v>
          </cell>
          <cell r="D2598">
            <v>25</v>
          </cell>
          <cell r="E2598" t="str">
            <v>R=A1D1</v>
          </cell>
          <cell r="F2598">
            <v>1</v>
          </cell>
          <cell r="G2598">
            <v>39142</v>
          </cell>
          <cell r="H2598">
            <v>240</v>
          </cell>
          <cell r="I2598">
            <v>3</v>
          </cell>
          <cell r="J2598">
            <v>3</v>
          </cell>
        </row>
        <row r="2599">
          <cell r="A2599" t="str">
            <v>SSGN</v>
          </cell>
          <cell r="B2599" t="str">
            <v>Secondary Service Greater than 5kW w/o ID</v>
          </cell>
          <cell r="C2599">
            <v>50</v>
          </cell>
          <cell r="D2599">
            <v>25</v>
          </cell>
          <cell r="E2599" t="str">
            <v>R=A1D1</v>
          </cell>
          <cell r="F2599">
            <v>1</v>
          </cell>
          <cell r="G2599">
            <v>39911</v>
          </cell>
          <cell r="H2599">
            <v>240</v>
          </cell>
          <cell r="I2599">
            <v>3</v>
          </cell>
          <cell r="J2599">
            <v>8</v>
          </cell>
        </row>
        <row r="2600">
          <cell r="A2600" t="str">
            <v>SSNN</v>
          </cell>
          <cell r="B2600" t="str">
            <v>Secondary Service Greater than 5kW w/o ID</v>
          </cell>
          <cell r="C2600">
            <v>50</v>
          </cell>
          <cell r="D2600">
            <v>25</v>
          </cell>
          <cell r="E2600" t="str">
            <v>R=A1D1</v>
          </cell>
          <cell r="F2600">
            <v>1</v>
          </cell>
          <cell r="G2600">
            <v>39911</v>
          </cell>
          <cell r="H2600">
            <v>240</v>
          </cell>
          <cell r="I2600">
            <v>3</v>
          </cell>
          <cell r="J2600">
            <v>2</v>
          </cell>
        </row>
        <row r="2601">
          <cell r="A2601" t="str">
            <v>SSNN</v>
          </cell>
          <cell r="B2601" t="str">
            <v>Secondary Service Greater than 5kW w/o ID</v>
          </cell>
          <cell r="C2601">
            <v>50</v>
          </cell>
          <cell r="D2601">
            <v>25</v>
          </cell>
          <cell r="E2601" t="str">
            <v>R=A1D1</v>
          </cell>
          <cell r="F2601">
            <v>1</v>
          </cell>
          <cell r="G2601">
            <v>38489</v>
          </cell>
          <cell r="H2601">
            <v>999</v>
          </cell>
          <cell r="I2601">
            <v>3</v>
          </cell>
          <cell r="J2601">
            <v>2</v>
          </cell>
        </row>
        <row r="2602">
          <cell r="A2602" t="str">
            <v>SSGN</v>
          </cell>
          <cell r="B2602" t="str">
            <v>Secondary Service Greater than 5kW w/o ID</v>
          </cell>
          <cell r="C2602">
            <v>50</v>
          </cell>
          <cell r="D2602">
            <v>25</v>
          </cell>
          <cell r="E2602" t="str">
            <v>R=A1D1</v>
          </cell>
          <cell r="F2602">
            <v>1</v>
          </cell>
          <cell r="G2602">
            <v>38387</v>
          </cell>
          <cell r="H2602">
            <v>240</v>
          </cell>
          <cell r="I2602">
            <v>3</v>
          </cell>
          <cell r="J2602">
            <v>6</v>
          </cell>
        </row>
        <row r="2603">
          <cell r="A2603" t="str">
            <v>SSGN</v>
          </cell>
          <cell r="B2603" t="str">
            <v>Secondary Service Greater than 5kW w/o ID</v>
          </cell>
          <cell r="C2603">
            <v>50</v>
          </cell>
          <cell r="D2603">
            <v>25</v>
          </cell>
          <cell r="E2603" t="str">
            <v>R=A1D1</v>
          </cell>
          <cell r="F2603">
            <v>1</v>
          </cell>
          <cell r="G2603">
            <v>37818</v>
          </cell>
          <cell r="H2603">
            <v>240</v>
          </cell>
          <cell r="I2603">
            <v>3</v>
          </cell>
          <cell r="J2603">
            <v>1</v>
          </cell>
        </row>
        <row r="2604">
          <cell r="A2604" t="str">
            <v>SSNN</v>
          </cell>
          <cell r="B2604" t="str">
            <v>Secondary Service Greater than 5kW w/o ID</v>
          </cell>
          <cell r="C2604">
            <v>50</v>
          </cell>
          <cell r="D2604">
            <v>25</v>
          </cell>
          <cell r="E2604" t="str">
            <v>R=A1D1</v>
          </cell>
          <cell r="F2604">
            <v>1</v>
          </cell>
          <cell r="G2604">
            <v>37732</v>
          </cell>
          <cell r="H2604">
            <v>240</v>
          </cell>
          <cell r="I2604">
            <v>3</v>
          </cell>
          <cell r="J2604">
            <v>1</v>
          </cell>
        </row>
        <row r="2605">
          <cell r="A2605" t="str">
            <v>SSGN</v>
          </cell>
          <cell r="B2605" t="str">
            <v>Secondary Service Greater than 5kW w/o ID</v>
          </cell>
          <cell r="C2605">
            <v>50</v>
          </cell>
          <cell r="D2605">
            <v>25</v>
          </cell>
          <cell r="E2605" t="str">
            <v>R=A1D1</v>
          </cell>
          <cell r="F2605">
            <v>1</v>
          </cell>
          <cell r="G2605">
            <v>36405</v>
          </cell>
          <cell r="H2605">
            <v>240</v>
          </cell>
          <cell r="I2605">
            <v>3</v>
          </cell>
          <cell r="J2605">
            <v>2</v>
          </cell>
        </row>
        <row r="2606">
          <cell r="A2606" t="str">
            <v>SSNN</v>
          </cell>
          <cell r="B2606" t="str">
            <v>Secondary Service Greater than 5kW w/o ID</v>
          </cell>
          <cell r="C2606">
            <v>50</v>
          </cell>
          <cell r="D2606">
            <v>25</v>
          </cell>
          <cell r="E2606" t="str">
            <v>R=A1D1</v>
          </cell>
          <cell r="F2606">
            <v>1</v>
          </cell>
          <cell r="G2606">
            <v>38972</v>
          </cell>
          <cell r="H2606">
            <v>240</v>
          </cell>
          <cell r="I2606">
            <v>3</v>
          </cell>
          <cell r="J2606">
            <v>2</v>
          </cell>
        </row>
        <row r="2607">
          <cell r="A2607" t="str">
            <v>SSNN</v>
          </cell>
          <cell r="B2607" t="str">
            <v>Secondary Service Greater than 5kW w/o ID</v>
          </cell>
          <cell r="C2607">
            <v>50</v>
          </cell>
          <cell r="D2607">
            <v>25</v>
          </cell>
          <cell r="E2607" t="str">
            <v>R=A1D1</v>
          </cell>
          <cell r="F2607">
            <v>1</v>
          </cell>
          <cell r="G2607">
            <v>38944</v>
          </cell>
          <cell r="H2607">
            <v>999</v>
          </cell>
          <cell r="I2607">
            <v>3</v>
          </cell>
          <cell r="J2607">
            <v>5</v>
          </cell>
        </row>
        <row r="2608">
          <cell r="A2608" t="str">
            <v>SSGN</v>
          </cell>
          <cell r="B2608" t="str">
            <v>Secondary Service Greater than 5kW w/o ID</v>
          </cell>
          <cell r="C2608">
            <v>50</v>
          </cell>
          <cell r="D2608">
            <v>25</v>
          </cell>
          <cell r="E2608" t="str">
            <v>R=A1D1</v>
          </cell>
          <cell r="F2608">
            <v>1</v>
          </cell>
          <cell r="G2608">
            <v>38944</v>
          </cell>
          <cell r="H2608">
            <v>999</v>
          </cell>
          <cell r="I2608">
            <v>3</v>
          </cell>
          <cell r="J2608">
            <v>4</v>
          </cell>
        </row>
        <row r="2609">
          <cell r="A2609" t="str">
            <v>SSNN</v>
          </cell>
          <cell r="B2609" t="str">
            <v>Secondary Service Greater than 5kW w/o ID</v>
          </cell>
          <cell r="C2609">
            <v>50</v>
          </cell>
          <cell r="D2609">
            <v>25</v>
          </cell>
          <cell r="E2609" t="str">
            <v>R=A1D1</v>
          </cell>
          <cell r="F2609">
            <v>1</v>
          </cell>
          <cell r="G2609">
            <v>39638</v>
          </cell>
          <cell r="H2609">
            <v>240</v>
          </cell>
          <cell r="I2609">
            <v>3</v>
          </cell>
          <cell r="J2609">
            <v>3</v>
          </cell>
        </row>
        <row r="2610">
          <cell r="A2610" t="str">
            <v>SSGN</v>
          </cell>
          <cell r="B2610" t="str">
            <v>Secondary Service Greater than 5kW w/o ID</v>
          </cell>
          <cell r="C2610">
            <v>50</v>
          </cell>
          <cell r="D2610">
            <v>25</v>
          </cell>
          <cell r="E2610" t="str">
            <v>R=A1D1</v>
          </cell>
          <cell r="F2610">
            <v>1</v>
          </cell>
          <cell r="G2610">
            <v>38201</v>
          </cell>
          <cell r="H2610">
            <v>240</v>
          </cell>
          <cell r="I2610">
            <v>3</v>
          </cell>
          <cell r="J2610">
            <v>3</v>
          </cell>
        </row>
        <row r="2611">
          <cell r="A2611" t="str">
            <v>SSGN</v>
          </cell>
          <cell r="B2611" t="str">
            <v>Secondary Service Greater than 5kW w/o ID</v>
          </cell>
          <cell r="C2611">
            <v>50</v>
          </cell>
          <cell r="D2611">
            <v>25</v>
          </cell>
          <cell r="E2611" t="str">
            <v>R=A1D1</v>
          </cell>
          <cell r="F2611">
            <v>1</v>
          </cell>
          <cell r="G2611">
            <v>38161</v>
          </cell>
          <cell r="H2611">
            <v>240</v>
          </cell>
          <cell r="I2611">
            <v>3</v>
          </cell>
          <cell r="J2611">
            <v>4</v>
          </cell>
        </row>
        <row r="2612">
          <cell r="A2612" t="str">
            <v>SSNN</v>
          </cell>
          <cell r="B2612" t="str">
            <v>Secondary Service Greater than 5kW w/o ID</v>
          </cell>
          <cell r="C2612">
            <v>50</v>
          </cell>
          <cell r="D2612">
            <v>25</v>
          </cell>
          <cell r="E2612" t="str">
            <v>R=A1D1</v>
          </cell>
          <cell r="F2612">
            <v>1</v>
          </cell>
          <cell r="G2612">
            <v>38161</v>
          </cell>
          <cell r="H2612">
            <v>240</v>
          </cell>
          <cell r="I2612">
            <v>3</v>
          </cell>
          <cell r="J2612">
            <v>1</v>
          </cell>
        </row>
        <row r="2613">
          <cell r="A2613" t="str">
            <v>SSGN</v>
          </cell>
          <cell r="B2613" t="str">
            <v>Secondary Service Greater than 5kW w/o ID</v>
          </cell>
          <cell r="C2613">
            <v>50</v>
          </cell>
          <cell r="D2613">
            <v>25</v>
          </cell>
          <cell r="E2613" t="str">
            <v>R=TMS2S</v>
          </cell>
          <cell r="F2613">
            <v>1</v>
          </cell>
          <cell r="H2613">
            <v>240</v>
          </cell>
          <cell r="I2613">
            <v>3</v>
          </cell>
          <cell r="J2613">
            <v>3</v>
          </cell>
        </row>
        <row r="2614">
          <cell r="A2614" t="str">
            <v>SSNN</v>
          </cell>
          <cell r="B2614" t="str">
            <v>Secondary Service Greater than 5kW w/o ID</v>
          </cell>
          <cell r="C2614">
            <v>50</v>
          </cell>
          <cell r="D2614">
            <v>25</v>
          </cell>
          <cell r="E2614" t="str">
            <v>R=TMS2E</v>
          </cell>
          <cell r="F2614">
            <v>1</v>
          </cell>
          <cell r="H2614">
            <v>240</v>
          </cell>
          <cell r="I2614">
            <v>3</v>
          </cell>
          <cell r="J2614">
            <v>1</v>
          </cell>
        </row>
        <row r="2615">
          <cell r="A2615" t="str">
            <v>SSGN</v>
          </cell>
          <cell r="B2615" t="str">
            <v>Secondary Service Greater than 5kW w/o ID</v>
          </cell>
          <cell r="C2615">
            <v>50</v>
          </cell>
          <cell r="D2615">
            <v>25</v>
          </cell>
          <cell r="E2615" t="str">
            <v>R=A1D1</v>
          </cell>
          <cell r="F2615">
            <v>1</v>
          </cell>
          <cell r="G2615">
            <v>37818</v>
          </cell>
          <cell r="H2615">
            <v>240</v>
          </cell>
          <cell r="I2615">
            <v>3</v>
          </cell>
          <cell r="J2615">
            <v>6</v>
          </cell>
        </row>
        <row r="2616">
          <cell r="A2616" t="str">
            <v>SSGN</v>
          </cell>
          <cell r="B2616" t="str">
            <v>Secondary Service Greater than 5kW w/o ID</v>
          </cell>
          <cell r="C2616">
            <v>50</v>
          </cell>
          <cell r="D2616">
            <v>25</v>
          </cell>
          <cell r="E2616" t="str">
            <v>R=A1D1</v>
          </cell>
          <cell r="F2616">
            <v>1</v>
          </cell>
          <cell r="G2616">
            <v>37238</v>
          </cell>
          <cell r="H2616">
            <v>240</v>
          </cell>
          <cell r="I2616">
            <v>3</v>
          </cell>
          <cell r="J2616">
            <v>3</v>
          </cell>
        </row>
        <row r="2617">
          <cell r="A2617" t="str">
            <v>SSNN</v>
          </cell>
          <cell r="B2617" t="str">
            <v>Secondary Service Greater than 5kW w/o ID</v>
          </cell>
          <cell r="C2617">
            <v>50</v>
          </cell>
          <cell r="D2617">
            <v>25</v>
          </cell>
          <cell r="E2617" t="str">
            <v>R=A1D1</v>
          </cell>
          <cell r="F2617">
            <v>1</v>
          </cell>
          <cell r="G2617">
            <v>37139</v>
          </cell>
          <cell r="H2617">
            <v>240</v>
          </cell>
          <cell r="I2617">
            <v>3</v>
          </cell>
          <cell r="J2617">
            <v>2</v>
          </cell>
        </row>
        <row r="2618">
          <cell r="A2618" t="str">
            <v>SSNN</v>
          </cell>
          <cell r="B2618" t="str">
            <v>Secondary Service Greater than 5kW w/o ID</v>
          </cell>
          <cell r="C2618">
            <v>50</v>
          </cell>
          <cell r="D2618">
            <v>25</v>
          </cell>
          <cell r="E2618" t="str">
            <v>R=A1D1</v>
          </cell>
          <cell r="F2618">
            <v>1</v>
          </cell>
          <cell r="G2618">
            <v>37488</v>
          </cell>
          <cell r="H2618">
            <v>999</v>
          </cell>
          <cell r="I2618">
            <v>3</v>
          </cell>
          <cell r="J2618">
            <v>1</v>
          </cell>
        </row>
        <row r="2619">
          <cell r="A2619" t="str">
            <v>SSGN</v>
          </cell>
          <cell r="B2619" t="str">
            <v>Secondary Service Greater than 5kW w/o ID</v>
          </cell>
          <cell r="C2619">
            <v>50</v>
          </cell>
          <cell r="D2619">
            <v>25</v>
          </cell>
          <cell r="E2619" t="str">
            <v>R=A1TL1</v>
          </cell>
          <cell r="F2619">
            <v>1</v>
          </cell>
          <cell r="G2619">
            <v>39343</v>
          </cell>
          <cell r="H2619">
            <v>999</v>
          </cell>
          <cell r="I2619">
            <v>3</v>
          </cell>
          <cell r="J2619">
            <v>2</v>
          </cell>
        </row>
        <row r="2620">
          <cell r="A2620" t="str">
            <v>SSNN</v>
          </cell>
          <cell r="B2620" t="str">
            <v>Secondary Service Greater than 5kW w/o ID</v>
          </cell>
          <cell r="C2620">
            <v>50</v>
          </cell>
          <cell r="D2620">
            <v>25</v>
          </cell>
          <cell r="E2620" t="str">
            <v>R=A1D1</v>
          </cell>
          <cell r="F2620">
            <v>1</v>
          </cell>
          <cell r="G2620">
            <v>38201</v>
          </cell>
          <cell r="H2620">
            <v>240</v>
          </cell>
          <cell r="I2620">
            <v>3</v>
          </cell>
          <cell r="J2620">
            <v>1</v>
          </cell>
        </row>
        <row r="2621">
          <cell r="A2621" t="str">
            <v>SSNN</v>
          </cell>
          <cell r="B2621" t="str">
            <v>Secondary Service Greater than 5kW w/o ID</v>
          </cell>
          <cell r="C2621">
            <v>50</v>
          </cell>
          <cell r="D2621">
            <v>25</v>
          </cell>
          <cell r="E2621" t="str">
            <v>R=TMS</v>
          </cell>
          <cell r="F2621">
            <v>1</v>
          </cell>
          <cell r="H2621">
            <v>240</v>
          </cell>
          <cell r="I2621">
            <v>3</v>
          </cell>
          <cell r="J2621">
            <v>3</v>
          </cell>
        </row>
        <row r="2622">
          <cell r="A2622" t="str">
            <v>SSGN</v>
          </cell>
          <cell r="B2622" t="str">
            <v>Secondary Service Greater than 5kW w/o ID</v>
          </cell>
          <cell r="C2622">
            <v>50</v>
          </cell>
          <cell r="D2622">
            <v>25</v>
          </cell>
          <cell r="E2622" t="str">
            <v>R=A1D1</v>
          </cell>
          <cell r="F2622">
            <v>1</v>
          </cell>
          <cell r="G2622">
            <v>37279</v>
          </cell>
          <cell r="H2622">
            <v>240</v>
          </cell>
          <cell r="I2622">
            <v>3</v>
          </cell>
          <cell r="J2622">
            <v>1</v>
          </cell>
        </row>
        <row r="2623">
          <cell r="A2623" t="str">
            <v>SSNN</v>
          </cell>
          <cell r="B2623" t="str">
            <v>Secondary Service Greater than 5kW w/o ID</v>
          </cell>
          <cell r="C2623">
            <v>50</v>
          </cell>
          <cell r="D2623">
            <v>25</v>
          </cell>
          <cell r="E2623" t="str">
            <v>R=A1D1</v>
          </cell>
          <cell r="F2623">
            <v>1</v>
          </cell>
          <cell r="G2623">
            <v>38895</v>
          </cell>
          <cell r="H2623">
            <v>240</v>
          </cell>
          <cell r="I2623">
            <v>3</v>
          </cell>
          <cell r="J2623">
            <v>5</v>
          </cell>
        </row>
        <row r="2624">
          <cell r="A2624" t="str">
            <v>SSAN</v>
          </cell>
          <cell r="B2624" t="str">
            <v>Secondary Service Greater than 5kW w/o ID</v>
          </cell>
          <cell r="C2624">
            <v>50</v>
          </cell>
          <cell r="D2624">
            <v>25</v>
          </cell>
          <cell r="E2624" t="str">
            <v>R=A1D1</v>
          </cell>
          <cell r="F2624">
            <v>1</v>
          </cell>
          <cell r="G2624">
            <v>38810</v>
          </cell>
          <cell r="H2624">
            <v>240</v>
          </cell>
          <cell r="I2624">
            <v>3</v>
          </cell>
          <cell r="J2624">
            <v>1</v>
          </cell>
        </row>
        <row r="2625">
          <cell r="A2625" t="str">
            <v>SSGN</v>
          </cell>
          <cell r="B2625" t="str">
            <v>Secondary Service Greater than 5kW w/o ID</v>
          </cell>
          <cell r="C2625">
            <v>50</v>
          </cell>
          <cell r="D2625">
            <v>25</v>
          </cell>
          <cell r="E2625" t="str">
            <v>R=A1D1</v>
          </cell>
          <cell r="F2625">
            <v>1</v>
          </cell>
          <cell r="G2625">
            <v>39107</v>
          </cell>
          <cell r="H2625">
            <v>999</v>
          </cell>
          <cell r="I2625">
            <v>3</v>
          </cell>
          <cell r="J2625">
            <v>9</v>
          </cell>
        </row>
        <row r="2626">
          <cell r="A2626" t="str">
            <v>SSGN</v>
          </cell>
          <cell r="B2626" t="str">
            <v>Secondary Service Greater than 5kW w/o ID</v>
          </cell>
          <cell r="C2626">
            <v>50</v>
          </cell>
          <cell r="D2626">
            <v>25</v>
          </cell>
          <cell r="E2626" t="str">
            <v>R=TMS2S</v>
          </cell>
          <cell r="F2626">
            <v>1</v>
          </cell>
          <cell r="H2626">
            <v>0</v>
          </cell>
          <cell r="I2626">
            <v>0</v>
          </cell>
          <cell r="J2626">
            <v>4</v>
          </cell>
        </row>
        <row r="2627">
          <cell r="A2627" t="str">
            <v>SSGN</v>
          </cell>
          <cell r="B2627" t="str">
            <v>Secondary Service Greater than 5kW w/o ID</v>
          </cell>
          <cell r="C2627">
            <v>50</v>
          </cell>
          <cell r="D2627">
            <v>25</v>
          </cell>
          <cell r="E2627" t="str">
            <v>R=A1D1</v>
          </cell>
          <cell r="F2627">
            <v>1</v>
          </cell>
          <cell r="G2627">
            <v>37174</v>
          </cell>
          <cell r="H2627">
            <v>240</v>
          </cell>
          <cell r="I2627">
            <v>3</v>
          </cell>
          <cell r="J2627">
            <v>1</v>
          </cell>
        </row>
        <row r="2628">
          <cell r="A2628" t="str">
            <v>SSGN</v>
          </cell>
          <cell r="B2628" t="str">
            <v>Secondary Service Greater than 5kW w/o ID</v>
          </cell>
          <cell r="C2628">
            <v>50</v>
          </cell>
          <cell r="D2628">
            <v>25</v>
          </cell>
          <cell r="E2628" t="str">
            <v>R=A1D1</v>
          </cell>
          <cell r="F2628">
            <v>1</v>
          </cell>
          <cell r="G2628">
            <v>37174</v>
          </cell>
          <cell r="H2628">
            <v>240</v>
          </cell>
          <cell r="I2628">
            <v>3</v>
          </cell>
          <cell r="J2628">
            <v>2</v>
          </cell>
        </row>
        <row r="2629">
          <cell r="A2629" t="str">
            <v>SSGN</v>
          </cell>
          <cell r="B2629" t="str">
            <v>Secondary Service Greater than 5kW w/o ID</v>
          </cell>
          <cell r="C2629">
            <v>50</v>
          </cell>
          <cell r="D2629">
            <v>25</v>
          </cell>
          <cell r="E2629" t="str">
            <v>R=A1D1</v>
          </cell>
          <cell r="F2629">
            <v>1</v>
          </cell>
          <cell r="G2629">
            <v>37384</v>
          </cell>
          <cell r="H2629">
            <v>240</v>
          </cell>
          <cell r="I2629">
            <v>3</v>
          </cell>
          <cell r="J2629">
            <v>1</v>
          </cell>
        </row>
        <row r="2630">
          <cell r="A2630" t="str">
            <v>SSNN</v>
          </cell>
          <cell r="B2630" t="str">
            <v>Secondary Service Greater than 5kW w/o ID</v>
          </cell>
          <cell r="C2630">
            <v>50</v>
          </cell>
          <cell r="D2630">
            <v>25</v>
          </cell>
          <cell r="E2630" t="str">
            <v>R=A1D1</v>
          </cell>
          <cell r="F2630">
            <v>1</v>
          </cell>
          <cell r="G2630">
            <v>37432</v>
          </cell>
          <cell r="H2630">
            <v>240</v>
          </cell>
          <cell r="I2630">
            <v>3</v>
          </cell>
          <cell r="J2630">
            <v>7</v>
          </cell>
        </row>
        <row r="2631">
          <cell r="A2631" t="str">
            <v>SSGN</v>
          </cell>
          <cell r="B2631" t="str">
            <v>Secondary Service Greater than 5kW w/o ID</v>
          </cell>
          <cell r="C2631">
            <v>50</v>
          </cell>
          <cell r="D2631">
            <v>25</v>
          </cell>
          <cell r="E2631" t="str">
            <v>R=A1D1</v>
          </cell>
          <cell r="F2631">
            <v>1</v>
          </cell>
          <cell r="G2631">
            <v>38895</v>
          </cell>
          <cell r="H2631">
            <v>240</v>
          </cell>
          <cell r="I2631">
            <v>3</v>
          </cell>
          <cell r="J2631">
            <v>3</v>
          </cell>
        </row>
        <row r="2632">
          <cell r="J2632">
            <v>374</v>
          </cell>
        </row>
        <row r="2634">
          <cell r="A2634" t="str">
            <v>SSLN</v>
          </cell>
          <cell r="B2634" t="str">
            <v>Secondary Service Greater than 5kW w/o ID</v>
          </cell>
          <cell r="C2634">
            <v>2.5</v>
          </cell>
          <cell r="D2634">
            <v>25</v>
          </cell>
          <cell r="E2634" t="str">
            <v>R=PWAY</v>
          </cell>
          <cell r="F2634">
            <v>3</v>
          </cell>
          <cell r="H2634">
            <v>0</v>
          </cell>
          <cell r="I2634">
            <v>0</v>
          </cell>
          <cell r="J2634">
            <v>1</v>
          </cell>
        </row>
        <row r="2635">
          <cell r="A2635" t="str">
            <v>SSGN</v>
          </cell>
          <cell r="B2635" t="str">
            <v>Secondary Service Greater than 5kW w/o ID</v>
          </cell>
          <cell r="C2635">
            <v>2.5</v>
          </cell>
          <cell r="D2635">
            <v>25</v>
          </cell>
          <cell r="E2635" t="str">
            <v>R=A1D</v>
          </cell>
          <cell r="F2635">
            <v>3</v>
          </cell>
          <cell r="H2635">
            <v>999</v>
          </cell>
          <cell r="I2635">
            <v>4</v>
          </cell>
          <cell r="J2635">
            <v>67</v>
          </cell>
        </row>
        <row r="2636">
          <cell r="A2636" t="str">
            <v>SSGN</v>
          </cell>
          <cell r="B2636" t="str">
            <v>Secondary Service Greater than 5kW w/o ID</v>
          </cell>
          <cell r="C2636">
            <v>2.5</v>
          </cell>
          <cell r="D2636">
            <v>25</v>
          </cell>
          <cell r="E2636" t="str">
            <v>R=SV4SD</v>
          </cell>
          <cell r="F2636">
            <v>3</v>
          </cell>
          <cell r="H2636">
            <v>208</v>
          </cell>
          <cell r="I2636">
            <v>4</v>
          </cell>
          <cell r="J2636">
            <v>8</v>
          </cell>
        </row>
        <row r="2637">
          <cell r="A2637" t="str">
            <v>SSGN</v>
          </cell>
          <cell r="B2637" t="str">
            <v>Secondary Service Greater than 5kW w/o ID</v>
          </cell>
          <cell r="C2637">
            <v>2.5</v>
          </cell>
          <cell r="D2637">
            <v>25</v>
          </cell>
          <cell r="E2637" t="str">
            <v>R=PWAY</v>
          </cell>
          <cell r="F2637">
            <v>3</v>
          </cell>
          <cell r="H2637">
            <v>120</v>
          </cell>
          <cell r="I2637">
            <v>4</v>
          </cell>
          <cell r="J2637">
            <v>9</v>
          </cell>
        </row>
        <row r="2638">
          <cell r="A2638" t="str">
            <v>SSGN</v>
          </cell>
          <cell r="B2638" t="str">
            <v>Secondary Service Greater than 5kW w/o ID</v>
          </cell>
          <cell r="C2638">
            <v>2.5</v>
          </cell>
          <cell r="D2638">
            <v>25</v>
          </cell>
          <cell r="E2638" t="str">
            <v>R=DDS2</v>
          </cell>
          <cell r="F2638">
            <v>3</v>
          </cell>
          <cell r="H2638">
            <v>277</v>
          </cell>
          <cell r="I2638">
            <v>4</v>
          </cell>
          <cell r="J2638">
            <v>4</v>
          </cell>
        </row>
        <row r="2639">
          <cell r="A2639" t="str">
            <v>SSNN</v>
          </cell>
          <cell r="B2639" t="str">
            <v>Secondary Service Greater than 5kW w/o ID</v>
          </cell>
          <cell r="C2639">
            <v>2.5</v>
          </cell>
          <cell r="D2639">
            <v>25</v>
          </cell>
          <cell r="E2639" t="str">
            <v>R=A1D</v>
          </cell>
          <cell r="F2639">
            <v>3</v>
          </cell>
          <cell r="H2639">
            <v>999</v>
          </cell>
          <cell r="I2639">
            <v>3</v>
          </cell>
          <cell r="J2639">
            <v>6</v>
          </cell>
        </row>
        <row r="2640">
          <cell r="A2640" t="str">
            <v>SSNN</v>
          </cell>
          <cell r="B2640" t="str">
            <v>Secondary Service Greater than 5kW w/o ID</v>
          </cell>
          <cell r="C2640">
            <v>2.5</v>
          </cell>
          <cell r="D2640">
            <v>25</v>
          </cell>
          <cell r="E2640" t="str">
            <v>R=A1D</v>
          </cell>
          <cell r="F2640">
            <v>3</v>
          </cell>
          <cell r="H2640">
            <v>240</v>
          </cell>
          <cell r="I2640">
            <v>3</v>
          </cell>
          <cell r="J2640">
            <v>1</v>
          </cell>
        </row>
        <row r="2641">
          <cell r="A2641" t="str">
            <v>SSLN</v>
          </cell>
          <cell r="B2641" t="str">
            <v>Secondary Service Greater than 5kW w/o ID</v>
          </cell>
          <cell r="C2641">
            <v>2.5</v>
          </cell>
          <cell r="D2641">
            <v>25</v>
          </cell>
          <cell r="E2641" t="str">
            <v>R=PWAP</v>
          </cell>
          <cell r="F2641">
            <v>3</v>
          </cell>
          <cell r="H2641">
            <v>480</v>
          </cell>
          <cell r="I2641">
            <v>3</v>
          </cell>
          <cell r="J2641">
            <v>1</v>
          </cell>
        </row>
        <row r="2642">
          <cell r="A2642" t="str">
            <v>DSGN</v>
          </cell>
          <cell r="B2642" t="str">
            <v>Secondary Service Greater than 5kW w/o ID</v>
          </cell>
          <cell r="C2642">
            <v>2.5</v>
          </cell>
          <cell r="D2642">
            <v>25</v>
          </cell>
          <cell r="E2642" t="str">
            <v>R=K6WA</v>
          </cell>
          <cell r="F2642">
            <v>3</v>
          </cell>
          <cell r="H2642">
            <v>240</v>
          </cell>
          <cell r="I2642">
            <v>4</v>
          </cell>
          <cell r="J2642">
            <v>1</v>
          </cell>
        </row>
        <row r="2643">
          <cell r="A2643" t="str">
            <v>SSLN</v>
          </cell>
          <cell r="B2643" t="str">
            <v>Secondary Service Greater than 5kW w/o ID</v>
          </cell>
          <cell r="C2643">
            <v>2.5</v>
          </cell>
          <cell r="D2643">
            <v>25</v>
          </cell>
          <cell r="E2643" t="str">
            <v>R=A1D</v>
          </cell>
          <cell r="F2643">
            <v>3</v>
          </cell>
          <cell r="H2643">
            <v>999</v>
          </cell>
          <cell r="I2643">
            <v>4</v>
          </cell>
          <cell r="J2643">
            <v>1</v>
          </cell>
        </row>
        <row r="2644">
          <cell r="A2644" t="str">
            <v>SSPN</v>
          </cell>
          <cell r="B2644" t="str">
            <v>Secondary Service Greater than 5kW w/o ID</v>
          </cell>
          <cell r="C2644">
            <v>2.5</v>
          </cell>
          <cell r="D2644">
            <v>25</v>
          </cell>
          <cell r="E2644" t="str">
            <v>R=PWA</v>
          </cell>
          <cell r="F2644">
            <v>3</v>
          </cell>
          <cell r="H2644">
            <v>240</v>
          </cell>
          <cell r="I2644">
            <v>4</v>
          </cell>
          <cell r="J2644">
            <v>2</v>
          </cell>
        </row>
        <row r="2645">
          <cell r="A2645" t="str">
            <v>SSGN</v>
          </cell>
          <cell r="B2645" t="str">
            <v>Secondary Service Greater than 5kW w/o ID</v>
          </cell>
          <cell r="C2645">
            <v>2.5</v>
          </cell>
          <cell r="D2645">
            <v>25</v>
          </cell>
          <cell r="E2645" t="str">
            <v>R=A1D</v>
          </cell>
          <cell r="F2645">
            <v>3</v>
          </cell>
          <cell r="G2645">
            <v>38132</v>
          </cell>
          <cell r="H2645">
            <v>999</v>
          </cell>
          <cell r="I2645">
            <v>4</v>
          </cell>
          <cell r="J2645">
            <v>3</v>
          </cell>
        </row>
        <row r="2646">
          <cell r="A2646" t="str">
            <v>SSAN</v>
          </cell>
          <cell r="B2646" t="str">
            <v>Secondary Service Greater than 5kW w/o ID</v>
          </cell>
          <cell r="C2646">
            <v>2.5</v>
          </cell>
          <cell r="D2646">
            <v>25</v>
          </cell>
          <cell r="E2646" t="str">
            <v>R=A1D</v>
          </cell>
          <cell r="F2646">
            <v>3</v>
          </cell>
          <cell r="G2646">
            <v>38132</v>
          </cell>
          <cell r="H2646">
            <v>999</v>
          </cell>
          <cell r="I2646">
            <v>4</v>
          </cell>
          <cell r="J2646">
            <v>1</v>
          </cell>
        </row>
        <row r="2647">
          <cell r="A2647" t="str">
            <v>SSPN</v>
          </cell>
          <cell r="B2647" t="str">
            <v>Secondary Service Greater than 5kW w/o ID</v>
          </cell>
          <cell r="C2647">
            <v>2.5</v>
          </cell>
          <cell r="D2647">
            <v>25</v>
          </cell>
          <cell r="E2647" t="str">
            <v>R=A1R</v>
          </cell>
          <cell r="F2647">
            <v>3</v>
          </cell>
          <cell r="G2647">
            <v>38343</v>
          </cell>
          <cell r="H2647">
            <v>999</v>
          </cell>
          <cell r="I2647">
            <v>3</v>
          </cell>
          <cell r="J2647">
            <v>1</v>
          </cell>
        </row>
        <row r="2648">
          <cell r="A2648" t="str">
            <v>SSLN</v>
          </cell>
          <cell r="B2648" t="str">
            <v>Secondary Service Greater than 5kW w/o ID</v>
          </cell>
          <cell r="C2648">
            <v>2.5</v>
          </cell>
          <cell r="D2648">
            <v>25</v>
          </cell>
          <cell r="E2648" t="str">
            <v>R=A1D</v>
          </cell>
          <cell r="F2648">
            <v>3</v>
          </cell>
          <cell r="G2648">
            <v>38602</v>
          </cell>
          <cell r="H2648">
            <v>999</v>
          </cell>
          <cell r="I2648">
            <v>4</v>
          </cell>
          <cell r="J2648">
            <v>1</v>
          </cell>
        </row>
        <row r="2649">
          <cell r="A2649" t="str">
            <v>SSPN</v>
          </cell>
          <cell r="B2649" t="str">
            <v>Secondary Service Greater than 5kW w/o ID</v>
          </cell>
          <cell r="C2649">
            <v>2.5</v>
          </cell>
          <cell r="D2649">
            <v>25</v>
          </cell>
          <cell r="E2649" t="str">
            <v>R=A1R</v>
          </cell>
          <cell r="F2649">
            <v>3</v>
          </cell>
          <cell r="G2649">
            <v>38092</v>
          </cell>
          <cell r="H2649">
            <v>999</v>
          </cell>
          <cell r="I2649">
            <v>4</v>
          </cell>
          <cell r="J2649">
            <v>5</v>
          </cell>
        </row>
        <row r="2650">
          <cell r="A2650" t="str">
            <v>SSLN</v>
          </cell>
          <cell r="B2650" t="str">
            <v>Secondary Service Greater than 5kW w/o ID</v>
          </cell>
          <cell r="C2650">
            <v>2.5</v>
          </cell>
          <cell r="D2650">
            <v>25</v>
          </cell>
          <cell r="E2650" t="str">
            <v>R=A1R</v>
          </cell>
          <cell r="F2650">
            <v>3</v>
          </cell>
          <cell r="G2650">
            <v>38092</v>
          </cell>
          <cell r="H2650">
            <v>999</v>
          </cell>
          <cell r="I2650">
            <v>3</v>
          </cell>
          <cell r="J2650">
            <v>1</v>
          </cell>
        </row>
        <row r="2651">
          <cell r="A2651" t="str">
            <v>SSGN</v>
          </cell>
          <cell r="B2651" t="str">
            <v>Secondary Service Greater than 5kW w/o ID</v>
          </cell>
          <cell r="C2651">
            <v>2.5</v>
          </cell>
          <cell r="D2651">
            <v>25</v>
          </cell>
          <cell r="E2651" t="str">
            <v>R=A1R</v>
          </cell>
          <cell r="F2651">
            <v>3</v>
          </cell>
          <cell r="G2651">
            <v>38449</v>
          </cell>
          <cell r="H2651">
            <v>999</v>
          </cell>
          <cell r="I2651">
            <v>4</v>
          </cell>
          <cell r="J2651">
            <v>11</v>
          </cell>
        </row>
        <row r="2652">
          <cell r="A2652" t="str">
            <v>SSGN</v>
          </cell>
          <cell r="B2652" t="str">
            <v>Secondary Service Greater than 5kW w/o ID</v>
          </cell>
          <cell r="C2652">
            <v>2.5</v>
          </cell>
          <cell r="D2652">
            <v>25</v>
          </cell>
          <cell r="E2652" t="str">
            <v>R=SV4SD</v>
          </cell>
          <cell r="F2652">
            <v>3</v>
          </cell>
          <cell r="H2652">
            <v>120</v>
          </cell>
          <cell r="I2652">
            <v>4</v>
          </cell>
          <cell r="J2652">
            <v>2</v>
          </cell>
        </row>
        <row r="2653">
          <cell r="A2653" t="str">
            <v>SSGN</v>
          </cell>
          <cell r="B2653" t="str">
            <v>Secondary Service Greater than 5kW w/o ID</v>
          </cell>
          <cell r="C2653">
            <v>2.5</v>
          </cell>
          <cell r="D2653">
            <v>25</v>
          </cell>
          <cell r="E2653" t="str">
            <v>R=A1D</v>
          </cell>
          <cell r="F2653">
            <v>3</v>
          </cell>
          <cell r="G2653">
            <v>37811</v>
          </cell>
          <cell r="H2653">
            <v>999</v>
          </cell>
          <cell r="I2653">
            <v>4</v>
          </cell>
          <cell r="J2653">
            <v>15</v>
          </cell>
        </row>
        <row r="2654">
          <cell r="A2654" t="str">
            <v>SSGN</v>
          </cell>
          <cell r="B2654" t="str">
            <v>Secondary Service Greater than 5kW w/o ID</v>
          </cell>
          <cell r="C2654">
            <v>2.5</v>
          </cell>
          <cell r="D2654">
            <v>25</v>
          </cell>
          <cell r="E2654" t="str">
            <v>R=SV5SD</v>
          </cell>
          <cell r="F2654">
            <v>3</v>
          </cell>
          <cell r="H2654">
            <v>0</v>
          </cell>
          <cell r="I2654">
            <v>0</v>
          </cell>
          <cell r="J2654">
            <v>1</v>
          </cell>
        </row>
        <row r="2655">
          <cell r="A2655" t="str">
            <v>SSLN</v>
          </cell>
          <cell r="B2655" t="str">
            <v>Secondary Service Greater than 5kW w/o ID</v>
          </cell>
          <cell r="C2655">
            <v>2.5</v>
          </cell>
          <cell r="D2655">
            <v>25</v>
          </cell>
          <cell r="E2655" t="str">
            <v>R=SV4SD</v>
          </cell>
          <cell r="F2655">
            <v>3</v>
          </cell>
          <cell r="H2655">
            <v>480</v>
          </cell>
          <cell r="I2655">
            <v>4</v>
          </cell>
          <cell r="J2655">
            <v>1</v>
          </cell>
        </row>
        <row r="2656">
          <cell r="A2656" t="str">
            <v>SSLN</v>
          </cell>
          <cell r="B2656" t="str">
            <v>Secondary Service Greater than 5kW w/o ID</v>
          </cell>
          <cell r="C2656">
            <v>2.5</v>
          </cell>
          <cell r="D2656">
            <v>25</v>
          </cell>
          <cell r="E2656" t="str">
            <v>R=SV4SD</v>
          </cell>
          <cell r="F2656">
            <v>3</v>
          </cell>
          <cell r="H2656">
            <v>208</v>
          </cell>
          <cell r="I2656">
            <v>4</v>
          </cell>
          <cell r="J2656">
            <v>1</v>
          </cell>
        </row>
        <row r="2657">
          <cell r="A2657" t="str">
            <v>SSGN</v>
          </cell>
          <cell r="B2657" t="str">
            <v>Secondary Service Greater than 5kW w/o ID</v>
          </cell>
          <cell r="C2657">
            <v>2.5</v>
          </cell>
          <cell r="D2657">
            <v>25</v>
          </cell>
          <cell r="E2657" t="str">
            <v>R=A1D</v>
          </cell>
          <cell r="F2657">
            <v>3</v>
          </cell>
          <cell r="G2657">
            <v>36353</v>
          </cell>
          <cell r="H2657">
            <v>999</v>
          </cell>
          <cell r="I2657">
            <v>3</v>
          </cell>
          <cell r="J2657">
            <v>1</v>
          </cell>
        </row>
        <row r="2658">
          <cell r="A2658" t="str">
            <v>SSNN</v>
          </cell>
          <cell r="B2658" t="str">
            <v>Secondary Service Greater than 5kW w/o ID</v>
          </cell>
          <cell r="C2658">
            <v>2.5</v>
          </cell>
          <cell r="D2658">
            <v>25</v>
          </cell>
          <cell r="E2658" t="str">
            <v>R=SV4SD</v>
          </cell>
          <cell r="F2658">
            <v>3</v>
          </cell>
          <cell r="H2658">
            <v>999</v>
          </cell>
          <cell r="I2658">
            <v>4</v>
          </cell>
          <cell r="J2658">
            <v>1</v>
          </cell>
        </row>
        <row r="2659">
          <cell r="A2659" t="str">
            <v>SSGN</v>
          </cell>
          <cell r="B2659" t="str">
            <v>Secondary Service Greater than 5kW w/o ID</v>
          </cell>
          <cell r="C2659">
            <v>2.5</v>
          </cell>
          <cell r="D2659">
            <v>25</v>
          </cell>
          <cell r="E2659" t="str">
            <v>R=A1D</v>
          </cell>
          <cell r="F2659">
            <v>3</v>
          </cell>
          <cell r="G2659">
            <v>36434</v>
          </cell>
          <cell r="H2659">
            <v>999</v>
          </cell>
          <cell r="I2659">
            <v>4</v>
          </cell>
          <cell r="J2659">
            <v>2</v>
          </cell>
        </row>
        <row r="2660">
          <cell r="A2660" t="str">
            <v>SSLN</v>
          </cell>
          <cell r="B2660" t="str">
            <v>Secondary Service Greater than 5kW w/o ID</v>
          </cell>
          <cell r="C2660">
            <v>2.5</v>
          </cell>
          <cell r="D2660">
            <v>25</v>
          </cell>
          <cell r="E2660" t="str">
            <v>R=A1D</v>
          </cell>
          <cell r="F2660">
            <v>3</v>
          </cell>
          <cell r="G2660">
            <v>36526</v>
          </cell>
          <cell r="H2660">
            <v>480</v>
          </cell>
          <cell r="I2660">
            <v>4</v>
          </cell>
          <cell r="J2660">
            <v>1</v>
          </cell>
        </row>
        <row r="2661">
          <cell r="A2661" t="str">
            <v>SSGN</v>
          </cell>
          <cell r="B2661" t="str">
            <v>Secondary Service Greater than 5kW w/o ID</v>
          </cell>
          <cell r="C2661">
            <v>2.5</v>
          </cell>
          <cell r="D2661">
            <v>25</v>
          </cell>
          <cell r="E2661" t="str">
            <v>R=A1D</v>
          </cell>
          <cell r="F2661">
            <v>3</v>
          </cell>
          <cell r="G2661">
            <v>36630</v>
          </cell>
          <cell r="H2661">
            <v>999</v>
          </cell>
          <cell r="I2661">
            <v>4</v>
          </cell>
          <cell r="J2661">
            <v>1</v>
          </cell>
        </row>
        <row r="2662">
          <cell r="A2662" t="str">
            <v>SSGN</v>
          </cell>
          <cell r="B2662" t="str">
            <v>Secondary Service Greater than 5kW w/o ID</v>
          </cell>
          <cell r="C2662">
            <v>2.5</v>
          </cell>
          <cell r="D2662">
            <v>25</v>
          </cell>
          <cell r="E2662" t="str">
            <v>R=SV4SD</v>
          </cell>
          <cell r="F2662">
            <v>3</v>
          </cell>
          <cell r="G2662">
            <v>36161</v>
          </cell>
          <cell r="H2662">
            <v>999</v>
          </cell>
          <cell r="I2662">
            <v>4</v>
          </cell>
          <cell r="J2662">
            <v>3</v>
          </cell>
        </row>
        <row r="2663">
          <cell r="A2663" t="str">
            <v>SSNN</v>
          </cell>
          <cell r="B2663" t="str">
            <v>Secondary Service Greater than 5kW w/o ID</v>
          </cell>
          <cell r="C2663">
            <v>2.5</v>
          </cell>
          <cell r="D2663">
            <v>25</v>
          </cell>
          <cell r="E2663" t="str">
            <v>R=A1D</v>
          </cell>
          <cell r="F2663">
            <v>3</v>
          </cell>
          <cell r="G2663">
            <v>37068</v>
          </cell>
          <cell r="H2663">
            <v>999</v>
          </cell>
          <cell r="I2663">
            <v>4</v>
          </cell>
          <cell r="J2663">
            <v>1</v>
          </cell>
        </row>
        <row r="2664">
          <cell r="A2664" t="str">
            <v>SSMN</v>
          </cell>
          <cell r="B2664" t="str">
            <v>Secondary Service Greater than 5kW w/o ID</v>
          </cell>
          <cell r="C2664">
            <v>2.5</v>
          </cell>
          <cell r="D2664">
            <v>25</v>
          </cell>
          <cell r="E2664" t="str">
            <v>R=A1D</v>
          </cell>
          <cell r="F2664">
            <v>3</v>
          </cell>
          <cell r="G2664">
            <v>36950</v>
          </cell>
          <cell r="H2664">
            <v>999</v>
          </cell>
          <cell r="I2664">
            <v>4</v>
          </cell>
          <cell r="J2664">
            <v>1</v>
          </cell>
        </row>
        <row r="2665">
          <cell r="A2665" t="str">
            <v>SSNN</v>
          </cell>
          <cell r="B2665" t="str">
            <v>Secondary Service Greater than 5kW w/o ID</v>
          </cell>
          <cell r="C2665">
            <v>2.5</v>
          </cell>
          <cell r="D2665">
            <v>25</v>
          </cell>
          <cell r="E2665" t="str">
            <v>R=A1D</v>
          </cell>
          <cell r="F2665">
            <v>3</v>
          </cell>
          <cell r="G2665">
            <v>37174</v>
          </cell>
          <cell r="H2665">
            <v>999</v>
          </cell>
          <cell r="I2665">
            <v>3</v>
          </cell>
          <cell r="J2665">
            <v>1</v>
          </cell>
        </row>
        <row r="2666">
          <cell r="A2666" t="str">
            <v>SSLN</v>
          </cell>
          <cell r="B2666" t="str">
            <v>Secondary Service Greater than 5kW w/o ID</v>
          </cell>
          <cell r="C2666">
            <v>2.5</v>
          </cell>
          <cell r="D2666">
            <v>25</v>
          </cell>
          <cell r="E2666" t="str">
            <v>R=A1D</v>
          </cell>
          <cell r="F2666">
            <v>3</v>
          </cell>
          <cell r="G2666">
            <v>36454</v>
          </cell>
          <cell r="H2666">
            <v>999</v>
          </cell>
          <cell r="I2666">
            <v>4</v>
          </cell>
          <cell r="J2666">
            <v>4</v>
          </cell>
        </row>
        <row r="2667">
          <cell r="A2667" t="str">
            <v>SSAN</v>
          </cell>
          <cell r="B2667" t="str">
            <v>Secondary Service Greater than 5kW w/o ID</v>
          </cell>
          <cell r="C2667">
            <v>2.5</v>
          </cell>
          <cell r="D2667">
            <v>25</v>
          </cell>
          <cell r="E2667" t="str">
            <v>R=A1R</v>
          </cell>
          <cell r="F2667">
            <v>3</v>
          </cell>
          <cell r="G2667">
            <v>38744</v>
          </cell>
          <cell r="H2667">
            <v>999</v>
          </cell>
          <cell r="I2667">
            <v>3</v>
          </cell>
          <cell r="J2667">
            <v>1</v>
          </cell>
        </row>
        <row r="2668">
          <cell r="A2668" t="str">
            <v>SSNN</v>
          </cell>
          <cell r="B2668" t="str">
            <v>Secondary Service Greater than 5kW w/o ID</v>
          </cell>
          <cell r="C2668">
            <v>2.5</v>
          </cell>
          <cell r="D2668">
            <v>25</v>
          </cell>
          <cell r="E2668" t="str">
            <v>R=A1RL</v>
          </cell>
          <cell r="F2668">
            <v>3</v>
          </cell>
          <cell r="G2668">
            <v>38775</v>
          </cell>
          <cell r="H2668">
            <v>999</v>
          </cell>
          <cell r="I2668">
            <v>4</v>
          </cell>
          <cell r="J2668">
            <v>1</v>
          </cell>
        </row>
        <row r="2669">
          <cell r="A2669" t="str">
            <v>SSPN</v>
          </cell>
          <cell r="B2669" t="str">
            <v>Secondary Service Greater than 5kW w/o ID</v>
          </cell>
          <cell r="C2669">
            <v>2.5</v>
          </cell>
          <cell r="D2669">
            <v>25</v>
          </cell>
          <cell r="E2669" t="str">
            <v>R=A1R</v>
          </cell>
          <cell r="F2669">
            <v>3</v>
          </cell>
          <cell r="G2669">
            <v>38776</v>
          </cell>
          <cell r="H2669">
            <v>999</v>
          </cell>
          <cell r="I2669">
            <v>4</v>
          </cell>
          <cell r="J2669">
            <v>1</v>
          </cell>
        </row>
        <row r="2670">
          <cell r="A2670" t="str">
            <v>SSGN</v>
          </cell>
          <cell r="B2670" t="str">
            <v>Secondary Service Greater than 5kW w/o ID</v>
          </cell>
          <cell r="C2670">
            <v>2.5</v>
          </cell>
          <cell r="D2670">
            <v>25</v>
          </cell>
          <cell r="E2670" t="str">
            <v>R=A1R</v>
          </cell>
          <cell r="F2670">
            <v>3</v>
          </cell>
          <cell r="G2670">
            <v>38785</v>
          </cell>
          <cell r="H2670">
            <v>999</v>
          </cell>
          <cell r="I2670">
            <v>3</v>
          </cell>
          <cell r="J2670">
            <v>1</v>
          </cell>
        </row>
        <row r="2671">
          <cell r="A2671" t="str">
            <v>SSGN</v>
          </cell>
          <cell r="B2671" t="str">
            <v>Secondary Service Greater than 5kW w/o ID</v>
          </cell>
          <cell r="C2671">
            <v>2.5</v>
          </cell>
          <cell r="D2671">
            <v>25</v>
          </cell>
          <cell r="E2671" t="str">
            <v>R=RXS4</v>
          </cell>
          <cell r="F2671">
            <v>3</v>
          </cell>
          <cell r="G2671">
            <v>37512</v>
          </cell>
          <cell r="H2671">
            <v>99</v>
          </cell>
          <cell r="I2671">
            <v>4</v>
          </cell>
          <cell r="J2671">
            <v>1</v>
          </cell>
        </row>
        <row r="2672">
          <cell r="A2672" t="str">
            <v>SSGN</v>
          </cell>
          <cell r="B2672" t="str">
            <v>Secondary Service Greater than 5kW w/o ID</v>
          </cell>
          <cell r="C2672">
            <v>2.5</v>
          </cell>
          <cell r="D2672">
            <v>25</v>
          </cell>
          <cell r="E2672" t="str">
            <v>R=A1R</v>
          </cell>
          <cell r="F2672">
            <v>3</v>
          </cell>
          <cell r="G2672">
            <v>38925</v>
          </cell>
          <cell r="H2672">
            <v>999</v>
          </cell>
          <cell r="I2672">
            <v>4</v>
          </cell>
          <cell r="J2672">
            <v>8</v>
          </cell>
        </row>
        <row r="2673">
          <cell r="A2673" t="str">
            <v>SSAN</v>
          </cell>
          <cell r="B2673" t="str">
            <v>Secondary Service Greater than 5kW w/o ID</v>
          </cell>
          <cell r="C2673">
            <v>2.5</v>
          </cell>
          <cell r="D2673">
            <v>25</v>
          </cell>
          <cell r="E2673" t="str">
            <v>R=A1R</v>
          </cell>
          <cell r="F2673">
            <v>3</v>
          </cell>
          <cell r="G2673">
            <v>38953</v>
          </cell>
          <cell r="H2673">
            <v>999</v>
          </cell>
          <cell r="I2673">
            <v>4</v>
          </cell>
          <cell r="J2673">
            <v>1</v>
          </cell>
        </row>
        <row r="2674">
          <cell r="A2674" t="str">
            <v>SSGN</v>
          </cell>
          <cell r="B2674" t="str">
            <v>Secondary Service Greater than 5kW w/o ID</v>
          </cell>
          <cell r="C2674">
            <v>2.5</v>
          </cell>
          <cell r="D2674">
            <v>25</v>
          </cell>
          <cell r="E2674" t="str">
            <v>R=A1R</v>
          </cell>
          <cell r="F2674">
            <v>3</v>
          </cell>
          <cell r="G2674">
            <v>39107</v>
          </cell>
          <cell r="H2674">
            <v>999</v>
          </cell>
          <cell r="I2674">
            <v>4</v>
          </cell>
          <cell r="J2674">
            <v>35</v>
          </cell>
        </row>
        <row r="2675">
          <cell r="A2675" t="str">
            <v>SSPN</v>
          </cell>
          <cell r="B2675" t="str">
            <v>Secondary Service Greater than 5kW w/o ID</v>
          </cell>
          <cell r="C2675">
            <v>2.5</v>
          </cell>
          <cell r="D2675">
            <v>25</v>
          </cell>
          <cell r="E2675" t="str">
            <v>R=A1R</v>
          </cell>
          <cell r="F2675">
            <v>3</v>
          </cell>
          <cell r="G2675">
            <v>39255</v>
          </cell>
          <cell r="H2675">
            <v>999</v>
          </cell>
          <cell r="I2675">
            <v>3</v>
          </cell>
          <cell r="J2675">
            <v>4</v>
          </cell>
        </row>
        <row r="2676">
          <cell r="A2676" t="str">
            <v>SSEN</v>
          </cell>
          <cell r="B2676" t="str">
            <v>Secondary Service Greater than 5kW w/o ID</v>
          </cell>
          <cell r="C2676">
            <v>2.5</v>
          </cell>
          <cell r="D2676">
            <v>25</v>
          </cell>
          <cell r="E2676" t="str">
            <v>R=A1R</v>
          </cell>
          <cell r="F2676">
            <v>3</v>
          </cell>
          <cell r="G2676">
            <v>39254</v>
          </cell>
          <cell r="H2676">
            <v>999</v>
          </cell>
          <cell r="I2676">
            <v>4</v>
          </cell>
          <cell r="J2676">
            <v>2</v>
          </cell>
        </row>
        <row r="2677">
          <cell r="A2677" t="str">
            <v>SSPN</v>
          </cell>
          <cell r="B2677" t="str">
            <v>Secondary Service Greater than 5kW w/o ID</v>
          </cell>
          <cell r="C2677">
            <v>2.5</v>
          </cell>
          <cell r="D2677">
            <v>25</v>
          </cell>
          <cell r="E2677" t="str">
            <v>R=A1R</v>
          </cell>
          <cell r="F2677">
            <v>3</v>
          </cell>
          <cell r="G2677">
            <v>39224</v>
          </cell>
          <cell r="H2677">
            <v>999</v>
          </cell>
          <cell r="I2677">
            <v>3</v>
          </cell>
          <cell r="J2677">
            <v>1</v>
          </cell>
        </row>
        <row r="2678">
          <cell r="A2678" t="str">
            <v>SSGN</v>
          </cell>
          <cell r="B2678" t="str">
            <v>Secondary Service Greater than 5kW w/o ID</v>
          </cell>
          <cell r="C2678">
            <v>2.5</v>
          </cell>
          <cell r="D2678">
            <v>25</v>
          </cell>
          <cell r="E2678" t="str">
            <v>R=A1R</v>
          </cell>
          <cell r="F2678">
            <v>3</v>
          </cell>
          <cell r="G2678">
            <v>39315</v>
          </cell>
          <cell r="H2678">
            <v>999</v>
          </cell>
          <cell r="I2678">
            <v>4</v>
          </cell>
          <cell r="J2678">
            <v>4</v>
          </cell>
        </row>
        <row r="2679">
          <cell r="A2679" t="str">
            <v>SSPN</v>
          </cell>
          <cell r="B2679" t="str">
            <v>Secondary Service Greater than 5kW w/o ID</v>
          </cell>
          <cell r="C2679">
            <v>2.5</v>
          </cell>
          <cell r="D2679">
            <v>25</v>
          </cell>
          <cell r="E2679" t="str">
            <v>R=A1R</v>
          </cell>
          <cell r="F2679">
            <v>3</v>
          </cell>
          <cell r="G2679">
            <v>39420</v>
          </cell>
          <cell r="H2679">
            <v>999</v>
          </cell>
          <cell r="I2679">
            <v>4</v>
          </cell>
          <cell r="J2679">
            <v>2</v>
          </cell>
        </row>
        <row r="2680">
          <cell r="A2680" t="str">
            <v>SSGN</v>
          </cell>
          <cell r="B2680" t="str">
            <v>Secondary Service Greater than 5kW w/o ID</v>
          </cell>
          <cell r="C2680">
            <v>2.5</v>
          </cell>
          <cell r="D2680">
            <v>25</v>
          </cell>
          <cell r="E2680" t="str">
            <v>R=A1D</v>
          </cell>
          <cell r="F2680">
            <v>3</v>
          </cell>
          <cell r="G2680">
            <v>39707</v>
          </cell>
          <cell r="H2680">
            <v>999</v>
          </cell>
          <cell r="I2680">
            <v>4</v>
          </cell>
          <cell r="J2680">
            <v>65</v>
          </cell>
        </row>
        <row r="2681">
          <cell r="A2681" t="str">
            <v>SSNN</v>
          </cell>
          <cell r="B2681" t="str">
            <v>Secondary Service Greater than 5kW w/o ID</v>
          </cell>
          <cell r="C2681">
            <v>2.5</v>
          </cell>
          <cell r="D2681">
            <v>25</v>
          </cell>
          <cell r="E2681" t="str">
            <v>R=SV5SD</v>
          </cell>
          <cell r="F2681">
            <v>3</v>
          </cell>
          <cell r="H2681">
            <v>120</v>
          </cell>
          <cell r="I2681">
            <v>4</v>
          </cell>
          <cell r="J2681">
            <v>2</v>
          </cell>
        </row>
        <row r="2682">
          <cell r="A2682" t="str">
            <v>SSNN</v>
          </cell>
          <cell r="B2682" t="str">
            <v>Secondary Service Greater than 5kW w/o ID</v>
          </cell>
          <cell r="C2682">
            <v>2.5</v>
          </cell>
          <cell r="D2682">
            <v>25</v>
          </cell>
          <cell r="E2682" t="str">
            <v>R=K6WA</v>
          </cell>
          <cell r="F2682">
            <v>3</v>
          </cell>
          <cell r="H2682">
            <v>0</v>
          </cell>
          <cell r="I2682">
            <v>0</v>
          </cell>
          <cell r="J2682">
            <v>2</v>
          </cell>
        </row>
        <row r="2683">
          <cell r="A2683" t="str">
            <v>SSGN</v>
          </cell>
          <cell r="B2683" t="str">
            <v>Secondary Service Greater than 5kW w/o ID</v>
          </cell>
          <cell r="C2683">
            <v>2.5</v>
          </cell>
          <cell r="D2683">
            <v>25</v>
          </cell>
          <cell r="E2683" t="str">
            <v>R=PWA</v>
          </cell>
          <cell r="F2683">
            <v>3</v>
          </cell>
          <cell r="H2683">
            <v>240</v>
          </cell>
          <cell r="I2683">
            <v>4</v>
          </cell>
          <cell r="J2683">
            <v>2</v>
          </cell>
        </row>
        <row r="2684">
          <cell r="A2684" t="str">
            <v>SSAN</v>
          </cell>
          <cell r="B2684" t="str">
            <v>Secondary Service Greater than 5kW w/o ID</v>
          </cell>
          <cell r="C2684">
            <v>2.5</v>
          </cell>
          <cell r="D2684">
            <v>25</v>
          </cell>
          <cell r="E2684" t="str">
            <v>R=K6WA</v>
          </cell>
          <cell r="F2684">
            <v>3</v>
          </cell>
          <cell r="H2684">
            <v>240</v>
          </cell>
          <cell r="I2684">
            <v>4</v>
          </cell>
          <cell r="J2684">
            <v>1</v>
          </cell>
        </row>
        <row r="2685">
          <cell r="A2685" t="str">
            <v>SSLN</v>
          </cell>
          <cell r="B2685" t="str">
            <v>Secondary Service Greater than 5kW w/o ID</v>
          </cell>
          <cell r="C2685">
            <v>2.5</v>
          </cell>
          <cell r="D2685">
            <v>25</v>
          </cell>
          <cell r="E2685" t="str">
            <v>R=D4B8FM</v>
          </cell>
          <cell r="F2685">
            <v>3</v>
          </cell>
          <cell r="H2685">
            <v>277</v>
          </cell>
          <cell r="I2685">
            <v>4</v>
          </cell>
          <cell r="J2685">
            <v>1</v>
          </cell>
        </row>
        <row r="2686">
          <cell r="A2686" t="str">
            <v>SSPN</v>
          </cell>
          <cell r="B2686" t="str">
            <v>Secondary Service Greater than 5kW w/o ID</v>
          </cell>
          <cell r="C2686">
            <v>2.5</v>
          </cell>
          <cell r="D2686">
            <v>25</v>
          </cell>
          <cell r="E2686" t="str">
            <v>R=SSM6A</v>
          </cell>
          <cell r="F2686">
            <v>3</v>
          </cell>
          <cell r="H2686">
            <v>277</v>
          </cell>
          <cell r="I2686">
            <v>4</v>
          </cell>
          <cell r="J2686">
            <v>1</v>
          </cell>
        </row>
        <row r="2687">
          <cell r="A2687" t="str">
            <v>SSPN</v>
          </cell>
          <cell r="B2687" t="str">
            <v>Secondary Service Greater than 5kW w/o ID</v>
          </cell>
          <cell r="C2687">
            <v>2.5</v>
          </cell>
          <cell r="D2687">
            <v>25</v>
          </cell>
          <cell r="E2687" t="str">
            <v>R=PWAP</v>
          </cell>
          <cell r="F2687">
            <v>3</v>
          </cell>
          <cell r="H2687">
            <v>0</v>
          </cell>
          <cell r="I2687">
            <v>0</v>
          </cell>
          <cell r="J2687">
            <v>1</v>
          </cell>
        </row>
        <row r="2688">
          <cell r="A2688" t="str">
            <v>SSLN</v>
          </cell>
          <cell r="B2688" t="str">
            <v>Secondary Service Greater than 5kW w/o ID</v>
          </cell>
          <cell r="C2688">
            <v>2.5</v>
          </cell>
          <cell r="D2688">
            <v>25</v>
          </cell>
          <cell r="E2688" t="str">
            <v>R=RXS4</v>
          </cell>
          <cell r="F2688">
            <v>3</v>
          </cell>
          <cell r="G2688">
            <v>38194</v>
          </cell>
          <cell r="H2688">
            <v>999</v>
          </cell>
          <cell r="I2688">
            <v>4</v>
          </cell>
          <cell r="J2688">
            <v>7</v>
          </cell>
        </row>
        <row r="2689">
          <cell r="A2689" t="str">
            <v>SSLN</v>
          </cell>
          <cell r="B2689" t="str">
            <v>Secondary Service Greater than 5kW w/o ID</v>
          </cell>
          <cell r="C2689">
            <v>2.5</v>
          </cell>
          <cell r="D2689">
            <v>25</v>
          </cell>
          <cell r="E2689" t="str">
            <v>R=RXS4</v>
          </cell>
          <cell r="F2689">
            <v>3</v>
          </cell>
          <cell r="G2689">
            <v>38082</v>
          </cell>
          <cell r="H2689">
            <v>277</v>
          </cell>
          <cell r="I2689">
            <v>4</v>
          </cell>
          <cell r="J2689">
            <v>1</v>
          </cell>
        </row>
        <row r="2690">
          <cell r="A2690" t="str">
            <v>SSAN</v>
          </cell>
          <cell r="B2690" t="str">
            <v>Secondary Service Greater than 5kW w/o ID</v>
          </cell>
          <cell r="C2690">
            <v>2.5</v>
          </cell>
          <cell r="D2690">
            <v>25</v>
          </cell>
          <cell r="E2690" t="str">
            <v>R=A1R</v>
          </cell>
          <cell r="F2690">
            <v>3</v>
          </cell>
          <cell r="G2690">
            <v>38449</v>
          </cell>
          <cell r="H2690">
            <v>999</v>
          </cell>
          <cell r="I2690">
            <v>4</v>
          </cell>
          <cell r="J2690">
            <v>1</v>
          </cell>
        </row>
        <row r="2691">
          <cell r="A2691" t="str">
            <v>DSGN</v>
          </cell>
          <cell r="B2691" t="str">
            <v>Secondary Service Greater than 5kW w/o ID</v>
          </cell>
          <cell r="C2691">
            <v>2.5</v>
          </cell>
          <cell r="D2691">
            <v>25</v>
          </cell>
          <cell r="E2691" t="str">
            <v>R=RXS4</v>
          </cell>
          <cell r="F2691">
            <v>3</v>
          </cell>
          <cell r="G2691">
            <v>38075</v>
          </cell>
          <cell r="H2691">
            <v>999</v>
          </cell>
          <cell r="I2691">
            <v>4</v>
          </cell>
          <cell r="J2691">
            <v>1</v>
          </cell>
        </row>
        <row r="2692">
          <cell r="A2692" t="str">
            <v>SSGN</v>
          </cell>
          <cell r="B2692" t="str">
            <v>Secondary Service Greater than 5kW w/o ID</v>
          </cell>
          <cell r="C2692">
            <v>2.5</v>
          </cell>
          <cell r="D2692">
            <v>25</v>
          </cell>
          <cell r="E2692" t="str">
            <v>R=A1D</v>
          </cell>
          <cell r="F2692">
            <v>3</v>
          </cell>
          <cell r="G2692">
            <v>38034</v>
          </cell>
          <cell r="H2692">
            <v>999</v>
          </cell>
          <cell r="I2692">
            <v>3</v>
          </cell>
          <cell r="J2692">
            <v>1</v>
          </cell>
        </row>
        <row r="2693">
          <cell r="A2693" t="str">
            <v>SSLN</v>
          </cell>
          <cell r="B2693" t="str">
            <v>Secondary Service Greater than 5kW w/o ID</v>
          </cell>
          <cell r="C2693">
            <v>2.5</v>
          </cell>
          <cell r="D2693">
            <v>25</v>
          </cell>
          <cell r="E2693" t="str">
            <v>R=K5WA</v>
          </cell>
          <cell r="F2693">
            <v>3</v>
          </cell>
          <cell r="H2693">
            <v>0</v>
          </cell>
          <cell r="I2693">
            <v>0</v>
          </cell>
          <cell r="J2693">
            <v>1</v>
          </cell>
        </row>
        <row r="2694">
          <cell r="A2694" t="str">
            <v>SSGN</v>
          </cell>
          <cell r="B2694" t="str">
            <v>Secondary Service Greater than 5kW w/o ID</v>
          </cell>
          <cell r="C2694">
            <v>2.5</v>
          </cell>
          <cell r="D2694">
            <v>25</v>
          </cell>
          <cell r="E2694" t="str">
            <v>R=SV4SD</v>
          </cell>
          <cell r="F2694">
            <v>3</v>
          </cell>
          <cell r="H2694">
            <v>277</v>
          </cell>
          <cell r="I2694">
            <v>4</v>
          </cell>
          <cell r="J2694">
            <v>1</v>
          </cell>
        </row>
        <row r="2695">
          <cell r="A2695" t="str">
            <v>SSLN</v>
          </cell>
          <cell r="B2695" t="str">
            <v>Secondary Service Greater than 5kW w/o ID</v>
          </cell>
          <cell r="C2695">
            <v>2.5</v>
          </cell>
          <cell r="D2695">
            <v>25</v>
          </cell>
          <cell r="E2695" t="str">
            <v>R=DXS2</v>
          </cell>
          <cell r="F2695">
            <v>3</v>
          </cell>
          <cell r="H2695">
            <v>120</v>
          </cell>
          <cell r="I2695">
            <v>4</v>
          </cell>
          <cell r="J2695">
            <v>1</v>
          </cell>
        </row>
        <row r="2696">
          <cell r="A2696" t="str">
            <v>SSLN</v>
          </cell>
          <cell r="B2696" t="str">
            <v>Secondary Service Greater than 5kW w/o ID</v>
          </cell>
          <cell r="C2696">
            <v>2.5</v>
          </cell>
          <cell r="D2696">
            <v>25</v>
          </cell>
          <cell r="E2696" t="str">
            <v>R=A1D</v>
          </cell>
          <cell r="F2696">
            <v>3</v>
          </cell>
          <cell r="H2696">
            <v>277</v>
          </cell>
          <cell r="I2696">
            <v>4</v>
          </cell>
          <cell r="J2696">
            <v>1</v>
          </cell>
        </row>
        <row r="2697">
          <cell r="A2697" t="str">
            <v>SSGN</v>
          </cell>
          <cell r="B2697" t="str">
            <v>Secondary Service Greater than 5kW w/o ID</v>
          </cell>
          <cell r="C2697">
            <v>2.5</v>
          </cell>
          <cell r="D2697">
            <v>25</v>
          </cell>
          <cell r="E2697" t="str">
            <v>R=A1D</v>
          </cell>
          <cell r="F2697">
            <v>3</v>
          </cell>
          <cell r="G2697">
            <v>37188</v>
          </cell>
          <cell r="H2697">
            <v>240</v>
          </cell>
          <cell r="I2697">
            <v>4</v>
          </cell>
          <cell r="J2697">
            <v>1</v>
          </cell>
        </row>
        <row r="2698">
          <cell r="A2698" t="str">
            <v>SSGN</v>
          </cell>
          <cell r="B2698" t="str">
            <v>Secondary Service Greater than 5kW w/o ID</v>
          </cell>
          <cell r="C2698">
            <v>2.5</v>
          </cell>
          <cell r="D2698">
            <v>25</v>
          </cell>
          <cell r="E2698" t="str">
            <v>R=A1D</v>
          </cell>
          <cell r="F2698">
            <v>3</v>
          </cell>
          <cell r="G2698">
            <v>36404</v>
          </cell>
          <cell r="H2698">
            <v>999</v>
          </cell>
          <cell r="I2698">
            <v>4</v>
          </cell>
          <cell r="J2698">
            <v>1</v>
          </cell>
        </row>
        <row r="2699">
          <cell r="A2699" t="str">
            <v>SSEN</v>
          </cell>
          <cell r="B2699" t="str">
            <v>Secondary Service Greater than 5kW w/o ID</v>
          </cell>
          <cell r="C2699">
            <v>2.5</v>
          </cell>
          <cell r="D2699">
            <v>25</v>
          </cell>
          <cell r="E2699" t="str">
            <v>R=A1R</v>
          </cell>
          <cell r="F2699">
            <v>3</v>
          </cell>
          <cell r="G2699">
            <v>36410</v>
          </cell>
          <cell r="H2699">
            <v>999</v>
          </cell>
          <cell r="I2699">
            <v>4</v>
          </cell>
          <cell r="J2699">
            <v>1</v>
          </cell>
        </row>
        <row r="2700">
          <cell r="A2700" t="str">
            <v>SSLN</v>
          </cell>
          <cell r="B2700" t="str">
            <v>Secondary Service Greater than 5kW w/o ID</v>
          </cell>
          <cell r="C2700">
            <v>2.5</v>
          </cell>
          <cell r="D2700">
            <v>25</v>
          </cell>
          <cell r="E2700" t="str">
            <v>R=A1D</v>
          </cell>
          <cell r="F2700">
            <v>3</v>
          </cell>
          <cell r="G2700">
            <v>36525</v>
          </cell>
          <cell r="H2700">
            <v>999</v>
          </cell>
          <cell r="I2700">
            <v>4</v>
          </cell>
          <cell r="J2700">
            <v>1</v>
          </cell>
        </row>
        <row r="2701">
          <cell r="A2701" t="str">
            <v>SSGN</v>
          </cell>
          <cell r="B2701" t="str">
            <v>Secondary Service Greater than 5kW w/o ID</v>
          </cell>
          <cell r="C2701">
            <v>2.5</v>
          </cell>
          <cell r="D2701">
            <v>25</v>
          </cell>
          <cell r="E2701" t="str">
            <v>R=A1D</v>
          </cell>
          <cell r="F2701">
            <v>3</v>
          </cell>
          <cell r="G2701">
            <v>36465</v>
          </cell>
          <cell r="H2701">
            <v>999</v>
          </cell>
          <cell r="I2701">
            <v>4</v>
          </cell>
          <cell r="J2701">
            <v>1</v>
          </cell>
        </row>
        <row r="2702">
          <cell r="A2702" t="str">
            <v>SSNN</v>
          </cell>
          <cell r="B2702" t="str">
            <v>Secondary Service Greater than 5kW w/o ID</v>
          </cell>
          <cell r="C2702">
            <v>2.5</v>
          </cell>
          <cell r="D2702">
            <v>25</v>
          </cell>
          <cell r="E2702" t="str">
            <v>R=A1D</v>
          </cell>
          <cell r="F2702">
            <v>3</v>
          </cell>
          <cell r="G2702">
            <v>36593</v>
          </cell>
          <cell r="H2702">
            <v>999</v>
          </cell>
          <cell r="I2702">
            <v>3</v>
          </cell>
          <cell r="J2702">
            <v>1</v>
          </cell>
        </row>
        <row r="2703">
          <cell r="A2703" t="str">
            <v>SSNN</v>
          </cell>
          <cell r="B2703" t="str">
            <v>Secondary Service Greater than 5kW w/o ID</v>
          </cell>
          <cell r="C2703">
            <v>2.5</v>
          </cell>
          <cell r="D2703">
            <v>25</v>
          </cell>
          <cell r="E2703" t="str">
            <v>R=A1D</v>
          </cell>
          <cell r="F2703">
            <v>3</v>
          </cell>
          <cell r="G2703">
            <v>36161</v>
          </cell>
          <cell r="H2703">
            <v>999</v>
          </cell>
          <cell r="I2703">
            <v>4</v>
          </cell>
          <cell r="J2703">
            <v>1</v>
          </cell>
        </row>
        <row r="2704">
          <cell r="A2704" t="str">
            <v>SSGN</v>
          </cell>
          <cell r="B2704" t="str">
            <v>Secondary Service Greater than 5kW w/o ID</v>
          </cell>
          <cell r="C2704">
            <v>2.5</v>
          </cell>
          <cell r="D2704">
            <v>25</v>
          </cell>
          <cell r="E2704" t="str">
            <v>R=A1D</v>
          </cell>
          <cell r="F2704">
            <v>3</v>
          </cell>
          <cell r="G2704">
            <v>36161</v>
          </cell>
          <cell r="H2704">
            <v>999</v>
          </cell>
          <cell r="I2704">
            <v>4</v>
          </cell>
          <cell r="J2704">
            <v>2</v>
          </cell>
        </row>
        <row r="2705">
          <cell r="A2705" t="str">
            <v>SSGN</v>
          </cell>
          <cell r="B2705" t="str">
            <v>Secondary Service Greater than 5kW w/o ID</v>
          </cell>
          <cell r="C2705">
            <v>2.5</v>
          </cell>
          <cell r="D2705">
            <v>25</v>
          </cell>
          <cell r="E2705" t="str">
            <v>R=A1D</v>
          </cell>
          <cell r="F2705">
            <v>3</v>
          </cell>
          <cell r="G2705">
            <v>36733</v>
          </cell>
          <cell r="H2705">
            <v>999</v>
          </cell>
          <cell r="I2705">
            <v>4</v>
          </cell>
          <cell r="J2705">
            <v>1</v>
          </cell>
        </row>
        <row r="2706">
          <cell r="A2706" t="str">
            <v>SSGN</v>
          </cell>
          <cell r="B2706" t="str">
            <v>Secondary Service Greater than 5kW w/o ID</v>
          </cell>
          <cell r="C2706">
            <v>2.5</v>
          </cell>
          <cell r="D2706">
            <v>25</v>
          </cell>
          <cell r="E2706" t="str">
            <v>R=A1D</v>
          </cell>
          <cell r="F2706">
            <v>3</v>
          </cell>
          <cell r="G2706">
            <v>37068</v>
          </cell>
          <cell r="H2706">
            <v>999</v>
          </cell>
          <cell r="I2706">
            <v>4</v>
          </cell>
          <cell r="J2706">
            <v>1</v>
          </cell>
        </row>
        <row r="2707">
          <cell r="A2707" t="str">
            <v>SSLN</v>
          </cell>
          <cell r="B2707" t="str">
            <v>Secondary Service Greater than 5kW w/o ID</v>
          </cell>
          <cell r="C2707">
            <v>2.5</v>
          </cell>
          <cell r="D2707">
            <v>25</v>
          </cell>
          <cell r="E2707" t="str">
            <v>R=A1D</v>
          </cell>
          <cell r="F2707">
            <v>3</v>
          </cell>
          <cell r="G2707">
            <v>36950</v>
          </cell>
          <cell r="H2707">
            <v>999</v>
          </cell>
          <cell r="I2707">
            <v>4</v>
          </cell>
          <cell r="J2707">
            <v>1</v>
          </cell>
        </row>
        <row r="2708">
          <cell r="A2708" t="str">
            <v>DSGN</v>
          </cell>
          <cell r="B2708" t="str">
            <v>Secondary Service Greater than 5kW w/o ID</v>
          </cell>
          <cell r="C2708">
            <v>2.5</v>
          </cell>
          <cell r="D2708">
            <v>25</v>
          </cell>
          <cell r="E2708" t="str">
            <v>R=A1D</v>
          </cell>
          <cell r="F2708">
            <v>3</v>
          </cell>
          <cell r="G2708">
            <v>37208</v>
          </cell>
          <cell r="H2708">
            <v>120</v>
          </cell>
          <cell r="I2708">
            <v>4</v>
          </cell>
          <cell r="J2708">
            <v>1</v>
          </cell>
        </row>
        <row r="2709">
          <cell r="A2709" t="str">
            <v>SSGN</v>
          </cell>
          <cell r="B2709" t="str">
            <v>Secondary Service Greater than 5kW w/o ID</v>
          </cell>
          <cell r="C2709">
            <v>2.5</v>
          </cell>
          <cell r="D2709">
            <v>25</v>
          </cell>
          <cell r="E2709" t="str">
            <v>R=A1D</v>
          </cell>
          <cell r="F2709">
            <v>3</v>
          </cell>
          <cell r="G2709">
            <v>37140</v>
          </cell>
          <cell r="H2709">
            <v>999</v>
          </cell>
          <cell r="I2709">
            <v>3</v>
          </cell>
          <cell r="J2709">
            <v>1</v>
          </cell>
        </row>
        <row r="2710">
          <cell r="A2710" t="str">
            <v>SSLN</v>
          </cell>
          <cell r="B2710" t="str">
            <v>Secondary Service Greater than 5kW w/o ID</v>
          </cell>
          <cell r="C2710">
            <v>2.5</v>
          </cell>
          <cell r="D2710">
            <v>25</v>
          </cell>
          <cell r="E2710" t="str">
            <v>R=A1R</v>
          </cell>
          <cell r="F2710">
            <v>3</v>
          </cell>
          <cell r="G2710">
            <v>36454</v>
          </cell>
          <cell r="H2710">
            <v>999</v>
          </cell>
          <cell r="I2710">
            <v>4</v>
          </cell>
          <cell r="J2710">
            <v>5</v>
          </cell>
        </row>
        <row r="2711">
          <cell r="A2711" t="str">
            <v>SSGN</v>
          </cell>
          <cell r="B2711" t="str">
            <v>Secondary Service Greater than 5kW w/o ID</v>
          </cell>
          <cell r="C2711">
            <v>2.5</v>
          </cell>
          <cell r="D2711">
            <v>25</v>
          </cell>
          <cell r="E2711" t="str">
            <v>R=A1D</v>
          </cell>
          <cell r="F2711">
            <v>3</v>
          </cell>
          <cell r="G2711">
            <v>37606</v>
          </cell>
          <cell r="H2711">
            <v>999</v>
          </cell>
          <cell r="I2711">
            <v>4</v>
          </cell>
          <cell r="J2711">
            <v>3</v>
          </cell>
        </row>
        <row r="2712">
          <cell r="A2712" t="str">
            <v>SSNN</v>
          </cell>
          <cell r="B2712" t="str">
            <v>Secondary Service Greater than 5kW w/o ID</v>
          </cell>
          <cell r="C2712">
            <v>2.5</v>
          </cell>
          <cell r="D2712">
            <v>25</v>
          </cell>
          <cell r="E2712" t="str">
            <v>R=A1D</v>
          </cell>
          <cell r="F2712">
            <v>3</v>
          </cell>
          <cell r="G2712">
            <v>37512</v>
          </cell>
          <cell r="H2712">
            <v>999</v>
          </cell>
          <cell r="I2712">
            <v>4</v>
          </cell>
          <cell r="J2712">
            <v>1</v>
          </cell>
        </row>
        <row r="2713">
          <cell r="A2713" t="str">
            <v>SSGN</v>
          </cell>
          <cell r="B2713" t="str">
            <v>Secondary Service Greater than 5kW w/o ID</v>
          </cell>
          <cell r="C2713">
            <v>2.5</v>
          </cell>
          <cell r="D2713">
            <v>25</v>
          </cell>
          <cell r="E2713" t="str">
            <v>R=A1D</v>
          </cell>
          <cell r="F2713">
            <v>3</v>
          </cell>
          <cell r="G2713">
            <v>37146</v>
          </cell>
          <cell r="H2713">
            <v>999</v>
          </cell>
          <cell r="I2713">
            <v>4</v>
          </cell>
          <cell r="J2713">
            <v>1</v>
          </cell>
        </row>
        <row r="2714">
          <cell r="A2714" t="str">
            <v>SSAN</v>
          </cell>
          <cell r="B2714" t="str">
            <v>Secondary Service Greater than 5kW w/o ID</v>
          </cell>
          <cell r="C2714">
            <v>2.5</v>
          </cell>
          <cell r="D2714">
            <v>25</v>
          </cell>
          <cell r="E2714" t="str">
            <v>R=RXS4</v>
          </cell>
          <cell r="F2714">
            <v>3</v>
          </cell>
          <cell r="G2714">
            <v>37517</v>
          </cell>
          <cell r="H2714">
            <v>999</v>
          </cell>
          <cell r="I2714">
            <v>4</v>
          </cell>
          <cell r="J2714">
            <v>2</v>
          </cell>
        </row>
        <row r="2715">
          <cell r="A2715" t="str">
            <v>SSAN</v>
          </cell>
          <cell r="B2715" t="str">
            <v>Secondary Service Greater than 5kW w/o ID</v>
          </cell>
          <cell r="C2715">
            <v>2.5</v>
          </cell>
          <cell r="D2715">
            <v>25</v>
          </cell>
          <cell r="E2715" t="str">
            <v>R=A1D</v>
          </cell>
          <cell r="F2715">
            <v>3</v>
          </cell>
          <cell r="G2715">
            <v>38696</v>
          </cell>
          <cell r="H2715">
            <v>999</v>
          </cell>
          <cell r="I2715">
            <v>4</v>
          </cell>
          <cell r="J2715">
            <v>1</v>
          </cell>
        </row>
        <row r="2716">
          <cell r="A2716" t="str">
            <v>SSGN</v>
          </cell>
          <cell r="B2716" t="str">
            <v>Secondary Service Greater than 5kW w/o ID</v>
          </cell>
          <cell r="C2716">
            <v>2.5</v>
          </cell>
          <cell r="D2716">
            <v>25</v>
          </cell>
          <cell r="E2716" t="str">
            <v>R=A1R</v>
          </cell>
          <cell r="F2716">
            <v>3</v>
          </cell>
          <cell r="G2716">
            <v>38749</v>
          </cell>
          <cell r="H2716">
            <v>999</v>
          </cell>
          <cell r="I2716">
            <v>4</v>
          </cell>
          <cell r="J2716">
            <v>4</v>
          </cell>
        </row>
        <row r="2717">
          <cell r="A2717" t="str">
            <v>SSGN</v>
          </cell>
          <cell r="B2717" t="str">
            <v>Secondary Service Greater than 5kW w/o ID</v>
          </cell>
          <cell r="C2717">
            <v>2.5</v>
          </cell>
          <cell r="D2717">
            <v>25</v>
          </cell>
          <cell r="E2717" t="str">
            <v>R=A1R</v>
          </cell>
          <cell r="F2717">
            <v>3</v>
          </cell>
          <cell r="G2717">
            <v>39030</v>
          </cell>
          <cell r="H2717">
            <v>999</v>
          </cell>
          <cell r="I2717">
            <v>4</v>
          </cell>
          <cell r="J2717">
            <v>4</v>
          </cell>
        </row>
        <row r="2718">
          <cell r="A2718" t="str">
            <v>SSPN</v>
          </cell>
          <cell r="B2718" t="str">
            <v>Secondary Service Greater than 5kW w/o ID</v>
          </cell>
          <cell r="C2718">
            <v>2.5</v>
          </cell>
          <cell r="D2718">
            <v>25</v>
          </cell>
          <cell r="E2718" t="str">
            <v>R=A1R</v>
          </cell>
          <cell r="F2718">
            <v>3</v>
          </cell>
          <cell r="G2718">
            <v>38925</v>
          </cell>
          <cell r="H2718">
            <v>999</v>
          </cell>
          <cell r="I2718">
            <v>4</v>
          </cell>
          <cell r="J2718">
            <v>1</v>
          </cell>
        </row>
        <row r="2719">
          <cell r="A2719" t="str">
            <v>SSPN</v>
          </cell>
          <cell r="B2719" t="str">
            <v>Secondary Service Greater than 5kW w/o ID</v>
          </cell>
          <cell r="C2719">
            <v>2.5</v>
          </cell>
          <cell r="D2719">
            <v>25</v>
          </cell>
          <cell r="E2719" t="str">
            <v>R=A1R</v>
          </cell>
          <cell r="F2719">
            <v>3</v>
          </cell>
          <cell r="G2719">
            <v>39246</v>
          </cell>
          <cell r="H2719">
            <v>999</v>
          </cell>
          <cell r="I2719">
            <v>4</v>
          </cell>
          <cell r="J2719">
            <v>1</v>
          </cell>
        </row>
        <row r="2720">
          <cell r="A2720" t="str">
            <v>SSAN</v>
          </cell>
          <cell r="B2720" t="str">
            <v>Secondary Service Greater than 5kW w/o ID</v>
          </cell>
          <cell r="C2720">
            <v>2.5</v>
          </cell>
          <cell r="D2720">
            <v>25</v>
          </cell>
          <cell r="E2720" t="str">
            <v>R=A1R</v>
          </cell>
          <cell r="F2720">
            <v>3</v>
          </cell>
          <cell r="G2720">
            <v>39308</v>
          </cell>
          <cell r="H2720">
            <v>999</v>
          </cell>
          <cell r="I2720">
            <v>3</v>
          </cell>
          <cell r="J2720">
            <v>1</v>
          </cell>
        </row>
        <row r="2721">
          <cell r="A2721" t="str">
            <v>SSGN</v>
          </cell>
          <cell r="B2721" t="str">
            <v>Secondary Service Greater than 5kW w/o ID</v>
          </cell>
          <cell r="C2721">
            <v>2.5</v>
          </cell>
          <cell r="D2721">
            <v>25</v>
          </cell>
          <cell r="E2721" t="str">
            <v>R=A1R</v>
          </cell>
          <cell r="F2721">
            <v>3</v>
          </cell>
          <cell r="G2721">
            <v>39426</v>
          </cell>
          <cell r="H2721">
            <v>999</v>
          </cell>
          <cell r="I2721">
            <v>4</v>
          </cell>
          <cell r="J2721">
            <v>60</v>
          </cell>
        </row>
        <row r="2722">
          <cell r="A2722" t="str">
            <v>SSLN</v>
          </cell>
          <cell r="B2722" t="str">
            <v>Secondary Service Greater than 5kW w/o ID</v>
          </cell>
          <cell r="C2722">
            <v>2.5</v>
          </cell>
          <cell r="D2722">
            <v>25</v>
          </cell>
          <cell r="E2722" t="str">
            <v>R=A1R</v>
          </cell>
          <cell r="F2722">
            <v>3</v>
          </cell>
          <cell r="G2722">
            <v>39426</v>
          </cell>
          <cell r="H2722">
            <v>999</v>
          </cell>
          <cell r="I2722">
            <v>4</v>
          </cell>
          <cell r="J2722">
            <v>1</v>
          </cell>
        </row>
        <row r="2723">
          <cell r="A2723" t="str">
            <v>SSAN</v>
          </cell>
          <cell r="B2723" t="str">
            <v>Secondary Service Greater than 5kW w/o ID</v>
          </cell>
          <cell r="C2723">
            <v>2.5</v>
          </cell>
          <cell r="D2723">
            <v>25</v>
          </cell>
          <cell r="E2723" t="str">
            <v>R=A1R</v>
          </cell>
          <cell r="F2723">
            <v>3</v>
          </cell>
          <cell r="G2723">
            <v>39426</v>
          </cell>
          <cell r="H2723">
            <v>999</v>
          </cell>
          <cell r="I2723">
            <v>4</v>
          </cell>
          <cell r="J2723">
            <v>1</v>
          </cell>
        </row>
        <row r="2724">
          <cell r="A2724" t="str">
            <v>SSLN</v>
          </cell>
          <cell r="B2724" t="str">
            <v>Secondary Service Greater than 5kW w/o ID</v>
          </cell>
          <cell r="C2724">
            <v>2.5</v>
          </cell>
          <cell r="D2724">
            <v>25</v>
          </cell>
          <cell r="E2724" t="str">
            <v>R=A1D</v>
          </cell>
          <cell r="F2724">
            <v>3</v>
          </cell>
          <cell r="G2724">
            <v>39637</v>
          </cell>
          <cell r="H2724">
            <v>999</v>
          </cell>
          <cell r="I2724">
            <v>4</v>
          </cell>
          <cell r="J2724">
            <v>3</v>
          </cell>
        </row>
        <row r="2725">
          <cell r="A2725" t="str">
            <v>SSGN</v>
          </cell>
          <cell r="B2725" t="str">
            <v>Secondary Service Greater than 5kW w/o ID</v>
          </cell>
          <cell r="C2725">
            <v>2.5</v>
          </cell>
          <cell r="D2725">
            <v>25</v>
          </cell>
          <cell r="E2725" t="str">
            <v>R=A1D</v>
          </cell>
          <cell r="F2725">
            <v>3</v>
          </cell>
          <cell r="G2725">
            <v>39707</v>
          </cell>
          <cell r="H2725">
            <v>999</v>
          </cell>
          <cell r="I2725">
            <v>4</v>
          </cell>
          <cell r="J2725">
            <v>23</v>
          </cell>
        </row>
        <row r="2726">
          <cell r="A2726" t="str">
            <v>SSLN</v>
          </cell>
          <cell r="B2726" t="str">
            <v>Secondary Service Greater than 5kW w/o ID</v>
          </cell>
          <cell r="C2726">
            <v>2.5</v>
          </cell>
          <cell r="D2726">
            <v>25</v>
          </cell>
          <cell r="E2726" t="str">
            <v>R=A1D</v>
          </cell>
          <cell r="F2726">
            <v>3</v>
          </cell>
          <cell r="G2726">
            <v>39707</v>
          </cell>
          <cell r="H2726">
            <v>999</v>
          </cell>
          <cell r="I2726">
            <v>4</v>
          </cell>
          <cell r="J2726">
            <v>5</v>
          </cell>
        </row>
        <row r="2727">
          <cell r="A2727" t="str">
            <v>SSNN</v>
          </cell>
          <cell r="B2727" t="str">
            <v>Secondary Service Greater than 5kW w/o ID</v>
          </cell>
          <cell r="C2727">
            <v>2.5</v>
          </cell>
          <cell r="D2727">
            <v>25</v>
          </cell>
          <cell r="E2727" t="str">
            <v>R=A1D</v>
          </cell>
          <cell r="F2727">
            <v>3</v>
          </cell>
          <cell r="G2727">
            <v>39707</v>
          </cell>
          <cell r="H2727">
            <v>999</v>
          </cell>
          <cell r="I2727">
            <v>4</v>
          </cell>
          <cell r="J2727">
            <v>2</v>
          </cell>
        </row>
        <row r="2728">
          <cell r="A2728" t="str">
            <v>SSGN</v>
          </cell>
          <cell r="B2728" t="str">
            <v>Secondary Service Greater than 5kW w/o ID</v>
          </cell>
          <cell r="C2728">
            <v>2.5</v>
          </cell>
          <cell r="D2728">
            <v>25</v>
          </cell>
          <cell r="E2728" t="str">
            <v>R=A1D</v>
          </cell>
          <cell r="F2728">
            <v>3</v>
          </cell>
          <cell r="G2728">
            <v>39954</v>
          </cell>
          <cell r="H2728">
            <v>999</v>
          </cell>
          <cell r="I2728">
            <v>3</v>
          </cell>
          <cell r="J2728">
            <v>1</v>
          </cell>
        </row>
        <row r="2729">
          <cell r="A2729" t="str">
            <v>SSGN</v>
          </cell>
          <cell r="B2729" t="str">
            <v>Secondary Service Greater than 5kW w/o ID</v>
          </cell>
          <cell r="C2729">
            <v>2.5</v>
          </cell>
          <cell r="D2729">
            <v>25</v>
          </cell>
          <cell r="E2729" t="str">
            <v>R=SSM8A</v>
          </cell>
          <cell r="F2729">
            <v>3</v>
          </cell>
          <cell r="H2729">
            <v>240</v>
          </cell>
          <cell r="I2729">
            <v>4</v>
          </cell>
          <cell r="J2729">
            <v>3</v>
          </cell>
        </row>
        <row r="2730">
          <cell r="A2730" t="str">
            <v>SSGN</v>
          </cell>
          <cell r="B2730" t="str">
            <v>Secondary Service Greater than 5kW w/o ID</v>
          </cell>
          <cell r="C2730">
            <v>2.5</v>
          </cell>
          <cell r="D2730">
            <v>25</v>
          </cell>
          <cell r="E2730" t="str">
            <v>R=SV5SD</v>
          </cell>
          <cell r="F2730">
            <v>3</v>
          </cell>
          <cell r="H2730">
            <v>120</v>
          </cell>
          <cell r="I2730">
            <v>4</v>
          </cell>
          <cell r="J2730">
            <v>2</v>
          </cell>
        </row>
        <row r="2731">
          <cell r="A2731" t="str">
            <v>SSGN</v>
          </cell>
          <cell r="B2731" t="str">
            <v>Secondary Service Greater than 5kW w/o ID</v>
          </cell>
          <cell r="C2731">
            <v>2.5</v>
          </cell>
          <cell r="D2731">
            <v>25</v>
          </cell>
          <cell r="E2731" t="str">
            <v>R=PWA</v>
          </cell>
          <cell r="F2731">
            <v>3</v>
          </cell>
          <cell r="H2731">
            <v>240</v>
          </cell>
          <cell r="I2731">
            <v>3</v>
          </cell>
          <cell r="J2731">
            <v>1</v>
          </cell>
        </row>
        <row r="2732">
          <cell r="A2732" t="str">
            <v>SSGN</v>
          </cell>
          <cell r="B2732" t="str">
            <v>Secondary Service Greater than 5kW w/o ID</v>
          </cell>
          <cell r="C2732">
            <v>2.5</v>
          </cell>
          <cell r="D2732">
            <v>25</v>
          </cell>
          <cell r="E2732" t="str">
            <v>R=SSM6A</v>
          </cell>
          <cell r="F2732">
            <v>3</v>
          </cell>
          <cell r="H2732">
            <v>480</v>
          </cell>
          <cell r="I2732">
            <v>4</v>
          </cell>
          <cell r="J2732">
            <v>1</v>
          </cell>
        </row>
        <row r="2733">
          <cell r="A2733" t="str">
            <v>SSNN</v>
          </cell>
          <cell r="B2733" t="str">
            <v>Secondary Service Greater than 5kW w/o ID</v>
          </cell>
          <cell r="C2733">
            <v>2.5</v>
          </cell>
          <cell r="D2733">
            <v>25</v>
          </cell>
          <cell r="E2733" t="str">
            <v>R=SV4SD</v>
          </cell>
          <cell r="F2733">
            <v>3</v>
          </cell>
          <cell r="H2733">
            <v>240</v>
          </cell>
          <cell r="I2733">
            <v>4</v>
          </cell>
          <cell r="J2733">
            <v>1</v>
          </cell>
        </row>
        <row r="2734">
          <cell r="A2734" t="str">
            <v>SSLN</v>
          </cell>
          <cell r="B2734" t="str">
            <v>Secondary Service Greater than 5kW w/o ID</v>
          </cell>
          <cell r="C2734">
            <v>2.5</v>
          </cell>
          <cell r="D2734">
            <v>25</v>
          </cell>
          <cell r="E2734" t="str">
            <v>R=A1D</v>
          </cell>
          <cell r="F2734">
            <v>3</v>
          </cell>
          <cell r="H2734">
            <v>208</v>
          </cell>
          <cell r="I2734">
            <v>4</v>
          </cell>
          <cell r="J2734">
            <v>1</v>
          </cell>
        </row>
        <row r="2735">
          <cell r="A2735" t="str">
            <v>SSGN</v>
          </cell>
          <cell r="B2735" t="str">
            <v>Secondary Service Greater than 5kW w/o ID</v>
          </cell>
          <cell r="C2735">
            <v>2.5</v>
          </cell>
          <cell r="D2735">
            <v>25</v>
          </cell>
          <cell r="E2735" t="str">
            <v>R=A1R</v>
          </cell>
          <cell r="F2735">
            <v>3</v>
          </cell>
          <cell r="G2735">
            <v>37938</v>
          </cell>
          <cell r="H2735">
            <v>999</v>
          </cell>
          <cell r="I2735">
            <v>4</v>
          </cell>
          <cell r="J2735">
            <v>1</v>
          </cell>
        </row>
        <row r="2736">
          <cell r="A2736" t="str">
            <v>SSPN</v>
          </cell>
          <cell r="B2736" t="str">
            <v>Secondary Service Greater than 5kW w/o ID</v>
          </cell>
          <cell r="C2736">
            <v>2.5</v>
          </cell>
          <cell r="D2736">
            <v>25</v>
          </cell>
          <cell r="E2736" t="str">
            <v>R=A1D</v>
          </cell>
          <cell r="F2736">
            <v>3</v>
          </cell>
          <cell r="H2736">
            <v>999</v>
          </cell>
          <cell r="I2736">
            <v>4</v>
          </cell>
          <cell r="J2736">
            <v>5</v>
          </cell>
        </row>
        <row r="2737">
          <cell r="A2737" t="str">
            <v>SSGN</v>
          </cell>
          <cell r="B2737" t="str">
            <v>Secondary Service Greater than 5kW w/o ID</v>
          </cell>
          <cell r="C2737">
            <v>2.5</v>
          </cell>
          <cell r="D2737">
            <v>25</v>
          </cell>
          <cell r="E2737" t="str">
            <v>R=A1D</v>
          </cell>
          <cell r="F2737">
            <v>3</v>
          </cell>
          <cell r="G2737">
            <v>36334</v>
          </cell>
          <cell r="H2737">
            <v>999</v>
          </cell>
          <cell r="I2737">
            <v>4</v>
          </cell>
          <cell r="J2737">
            <v>1</v>
          </cell>
        </row>
        <row r="2738">
          <cell r="A2738" t="str">
            <v>SSPN</v>
          </cell>
          <cell r="B2738" t="str">
            <v>Secondary Service Greater than 5kW w/o ID</v>
          </cell>
          <cell r="C2738">
            <v>2.5</v>
          </cell>
          <cell r="D2738">
            <v>25</v>
          </cell>
          <cell r="E2738" t="str">
            <v>R=A1R</v>
          </cell>
          <cell r="F2738">
            <v>3</v>
          </cell>
          <cell r="G2738">
            <v>38311</v>
          </cell>
          <cell r="H2738">
            <v>999</v>
          </cell>
          <cell r="I2738">
            <v>4</v>
          </cell>
          <cell r="J2738">
            <v>1</v>
          </cell>
        </row>
        <row r="2739">
          <cell r="A2739" t="str">
            <v>SSGN</v>
          </cell>
          <cell r="B2739" t="str">
            <v>Secondary Service Greater than 5kW w/o ID</v>
          </cell>
          <cell r="C2739">
            <v>2.5</v>
          </cell>
          <cell r="D2739">
            <v>25</v>
          </cell>
          <cell r="E2739" t="str">
            <v>R=A1R</v>
          </cell>
          <cell r="F2739">
            <v>3</v>
          </cell>
          <cell r="G2739">
            <v>38132</v>
          </cell>
          <cell r="H2739">
            <v>999</v>
          </cell>
          <cell r="I2739">
            <v>4</v>
          </cell>
          <cell r="J2739">
            <v>2</v>
          </cell>
        </row>
        <row r="2740">
          <cell r="A2740" t="str">
            <v>SSPN</v>
          </cell>
          <cell r="B2740" t="str">
            <v>Secondary Service Greater than 5kW w/o ID</v>
          </cell>
          <cell r="C2740">
            <v>2.5</v>
          </cell>
          <cell r="D2740">
            <v>25</v>
          </cell>
          <cell r="E2740" t="str">
            <v>R=A1D</v>
          </cell>
          <cell r="F2740">
            <v>3</v>
          </cell>
          <cell r="G2740">
            <v>38446</v>
          </cell>
          <cell r="H2740">
            <v>999</v>
          </cell>
          <cell r="I2740">
            <v>4</v>
          </cell>
          <cell r="J2740">
            <v>1</v>
          </cell>
        </row>
        <row r="2741">
          <cell r="A2741" t="str">
            <v>SSGN</v>
          </cell>
          <cell r="B2741" t="str">
            <v>Secondary Service Greater than 5kW w/o ID</v>
          </cell>
          <cell r="C2741">
            <v>2.5</v>
          </cell>
          <cell r="D2741">
            <v>25</v>
          </cell>
          <cell r="E2741" t="str">
            <v>R=A1D</v>
          </cell>
          <cell r="F2741">
            <v>3</v>
          </cell>
          <cell r="H2741">
            <v>240</v>
          </cell>
          <cell r="I2741">
            <v>4</v>
          </cell>
          <cell r="J2741">
            <v>3</v>
          </cell>
        </row>
        <row r="2742">
          <cell r="A2742" t="str">
            <v>SSGN</v>
          </cell>
          <cell r="B2742" t="str">
            <v>Secondary Service Greater than 5kW w/o ID</v>
          </cell>
          <cell r="C2742">
            <v>2.5</v>
          </cell>
          <cell r="D2742">
            <v>25</v>
          </cell>
          <cell r="E2742" t="str">
            <v>R=PWSP</v>
          </cell>
          <cell r="F2742">
            <v>3</v>
          </cell>
          <cell r="H2742">
            <v>480</v>
          </cell>
          <cell r="I2742">
            <v>3</v>
          </cell>
          <cell r="J2742">
            <v>1</v>
          </cell>
        </row>
        <row r="2743">
          <cell r="A2743" t="str">
            <v>SSAN</v>
          </cell>
          <cell r="B2743" t="str">
            <v>Secondary Service Greater than 5kW w/o ID</v>
          </cell>
          <cell r="C2743">
            <v>2.5</v>
          </cell>
          <cell r="D2743">
            <v>25</v>
          </cell>
          <cell r="E2743" t="str">
            <v>R=A1D</v>
          </cell>
          <cell r="F2743">
            <v>3</v>
          </cell>
          <cell r="G2743">
            <v>37867</v>
          </cell>
          <cell r="H2743">
            <v>999</v>
          </cell>
          <cell r="I2743">
            <v>3</v>
          </cell>
          <cell r="J2743">
            <v>1</v>
          </cell>
        </row>
        <row r="2744">
          <cell r="A2744" t="str">
            <v>SSNN</v>
          </cell>
          <cell r="B2744" t="str">
            <v>Secondary Service Greater than 5kW w/o ID</v>
          </cell>
          <cell r="C2744">
            <v>2.5</v>
          </cell>
          <cell r="D2744">
            <v>25</v>
          </cell>
          <cell r="E2744" t="str">
            <v>R=A1D</v>
          </cell>
          <cell r="F2744">
            <v>3</v>
          </cell>
          <cell r="H2744">
            <v>277</v>
          </cell>
          <cell r="I2744">
            <v>4</v>
          </cell>
          <cell r="J2744">
            <v>1</v>
          </cell>
        </row>
        <row r="2745">
          <cell r="A2745" t="str">
            <v>SSGN</v>
          </cell>
          <cell r="B2745" t="str">
            <v>Secondary Service Greater than 5kW w/o ID</v>
          </cell>
          <cell r="C2745">
            <v>2.5</v>
          </cell>
          <cell r="D2745">
            <v>25</v>
          </cell>
          <cell r="E2745" t="str">
            <v>R=VM65S</v>
          </cell>
          <cell r="F2745">
            <v>3</v>
          </cell>
          <cell r="H2745">
            <v>120</v>
          </cell>
          <cell r="I2745">
            <v>4</v>
          </cell>
          <cell r="J2745">
            <v>1</v>
          </cell>
        </row>
        <row r="2746">
          <cell r="A2746" t="str">
            <v>SSPN</v>
          </cell>
          <cell r="B2746" t="str">
            <v>Secondary Service Greater than 5kW w/o ID</v>
          </cell>
          <cell r="C2746">
            <v>2.5</v>
          </cell>
          <cell r="D2746">
            <v>25</v>
          </cell>
          <cell r="E2746" t="str">
            <v>R=A1D</v>
          </cell>
          <cell r="F2746">
            <v>3</v>
          </cell>
          <cell r="H2746">
            <v>208</v>
          </cell>
          <cell r="I2746">
            <v>4</v>
          </cell>
          <cell r="J2746">
            <v>1</v>
          </cell>
        </row>
        <row r="2747">
          <cell r="A2747" t="str">
            <v>SSLN</v>
          </cell>
          <cell r="B2747" t="str">
            <v>Secondary Service Greater than 5kW w/o ID</v>
          </cell>
          <cell r="C2747">
            <v>2.5</v>
          </cell>
          <cell r="D2747">
            <v>25</v>
          </cell>
          <cell r="E2747" t="str">
            <v>R=K3WA</v>
          </cell>
          <cell r="F2747">
            <v>3</v>
          </cell>
          <cell r="H2747">
            <v>480</v>
          </cell>
          <cell r="I2747">
            <v>3</v>
          </cell>
          <cell r="J2747">
            <v>1</v>
          </cell>
        </row>
        <row r="2748">
          <cell r="A2748" t="str">
            <v>SSPN</v>
          </cell>
          <cell r="B2748" t="str">
            <v>Secondary Service Greater than 5kW w/o ID</v>
          </cell>
          <cell r="C2748">
            <v>2.5</v>
          </cell>
          <cell r="D2748">
            <v>25</v>
          </cell>
          <cell r="E2748" t="str">
            <v>R=A1R</v>
          </cell>
          <cell r="F2748">
            <v>3</v>
          </cell>
          <cell r="G2748">
            <v>37811</v>
          </cell>
          <cell r="H2748">
            <v>999</v>
          </cell>
          <cell r="I2748">
            <v>4</v>
          </cell>
          <cell r="J2748">
            <v>1</v>
          </cell>
        </row>
        <row r="2749">
          <cell r="A2749" t="str">
            <v>SSGN</v>
          </cell>
          <cell r="B2749" t="str">
            <v>Secondary Service Greater than 5kW w/o ID</v>
          </cell>
          <cell r="C2749">
            <v>2.5</v>
          </cell>
          <cell r="D2749">
            <v>25</v>
          </cell>
          <cell r="E2749" t="str">
            <v>R=A1D</v>
          </cell>
          <cell r="F2749">
            <v>3</v>
          </cell>
          <cell r="G2749">
            <v>36404</v>
          </cell>
          <cell r="H2749">
            <v>999</v>
          </cell>
          <cell r="I2749">
            <v>4</v>
          </cell>
          <cell r="J2749">
            <v>1</v>
          </cell>
        </row>
        <row r="2750">
          <cell r="A2750" t="str">
            <v>SSGN</v>
          </cell>
          <cell r="B2750" t="str">
            <v>Secondary Service Greater than 5kW w/o ID</v>
          </cell>
          <cell r="C2750">
            <v>2.5</v>
          </cell>
          <cell r="D2750">
            <v>25</v>
          </cell>
          <cell r="E2750" t="str">
            <v>R=A1D</v>
          </cell>
          <cell r="F2750">
            <v>3</v>
          </cell>
          <cell r="G2750">
            <v>36161</v>
          </cell>
          <cell r="H2750">
            <v>999</v>
          </cell>
          <cell r="I2750">
            <v>4</v>
          </cell>
          <cell r="J2750">
            <v>3</v>
          </cell>
        </row>
        <row r="2751">
          <cell r="A2751" t="str">
            <v>SSNN</v>
          </cell>
          <cell r="B2751" t="str">
            <v>Secondary Service Greater than 5kW w/o ID</v>
          </cell>
          <cell r="C2751">
            <v>2.5</v>
          </cell>
          <cell r="D2751">
            <v>25</v>
          </cell>
          <cell r="E2751" t="str">
            <v>R=A1D</v>
          </cell>
          <cell r="F2751">
            <v>3</v>
          </cell>
          <cell r="G2751">
            <v>36161</v>
          </cell>
          <cell r="H2751">
            <v>999</v>
          </cell>
          <cell r="I2751">
            <v>4</v>
          </cell>
          <cell r="J2751">
            <v>1</v>
          </cell>
        </row>
        <row r="2752">
          <cell r="A2752" t="str">
            <v>SSNN</v>
          </cell>
          <cell r="B2752" t="str">
            <v>Secondary Service Greater than 5kW w/o ID</v>
          </cell>
          <cell r="C2752">
            <v>2.5</v>
          </cell>
          <cell r="D2752">
            <v>25</v>
          </cell>
          <cell r="E2752" t="str">
            <v>R=SSM8A</v>
          </cell>
          <cell r="F2752">
            <v>3</v>
          </cell>
          <cell r="G2752">
            <v>36411</v>
          </cell>
          <cell r="H2752">
            <v>240</v>
          </cell>
          <cell r="I2752">
            <v>4</v>
          </cell>
          <cell r="J2752">
            <v>1</v>
          </cell>
        </row>
        <row r="2753">
          <cell r="A2753" t="str">
            <v>SSGN</v>
          </cell>
          <cell r="B2753" t="str">
            <v>Secondary Service Greater than 5kW w/o ID</v>
          </cell>
          <cell r="C2753">
            <v>2.5</v>
          </cell>
          <cell r="D2753">
            <v>25</v>
          </cell>
          <cell r="E2753" t="str">
            <v>R=A1D</v>
          </cell>
          <cell r="F2753">
            <v>3</v>
          </cell>
          <cell r="G2753">
            <v>36593</v>
          </cell>
          <cell r="H2753">
            <v>999</v>
          </cell>
          <cell r="I2753">
            <v>3</v>
          </cell>
          <cell r="J2753">
            <v>1</v>
          </cell>
        </row>
        <row r="2754">
          <cell r="A2754" t="str">
            <v>SSGN</v>
          </cell>
          <cell r="B2754" t="str">
            <v>Secondary Service Greater than 5kW w/o ID</v>
          </cell>
          <cell r="C2754">
            <v>2.5</v>
          </cell>
          <cell r="D2754">
            <v>25</v>
          </cell>
          <cell r="E2754" t="str">
            <v>R=A1D</v>
          </cell>
          <cell r="F2754">
            <v>3</v>
          </cell>
          <cell r="G2754">
            <v>36161</v>
          </cell>
          <cell r="H2754">
            <v>999</v>
          </cell>
          <cell r="I2754">
            <v>3</v>
          </cell>
          <cell r="J2754">
            <v>4</v>
          </cell>
        </row>
        <row r="2755">
          <cell r="A2755" t="str">
            <v>SSGN</v>
          </cell>
          <cell r="B2755" t="str">
            <v>Secondary Service Greater than 5kW w/o ID</v>
          </cell>
          <cell r="C2755">
            <v>2.5</v>
          </cell>
          <cell r="D2755">
            <v>25</v>
          </cell>
          <cell r="E2755" t="str">
            <v>R=PWAP</v>
          </cell>
          <cell r="F2755">
            <v>3</v>
          </cell>
          <cell r="G2755">
            <v>37061</v>
          </cell>
          <cell r="H2755">
            <v>480</v>
          </cell>
          <cell r="I2755">
            <v>3</v>
          </cell>
          <cell r="J2755">
            <v>1</v>
          </cell>
        </row>
        <row r="2756">
          <cell r="A2756" t="str">
            <v>SSGN</v>
          </cell>
          <cell r="B2756" t="str">
            <v>Secondary Service Greater than 5kW w/o ID</v>
          </cell>
          <cell r="C2756">
            <v>2.5</v>
          </cell>
          <cell r="D2756">
            <v>25</v>
          </cell>
          <cell r="E2756" t="str">
            <v>R=A1D</v>
          </cell>
          <cell r="F2756">
            <v>3</v>
          </cell>
          <cell r="G2756">
            <v>36950</v>
          </cell>
          <cell r="H2756">
            <v>999</v>
          </cell>
          <cell r="I2756">
            <v>4</v>
          </cell>
          <cell r="J2756">
            <v>13</v>
          </cell>
        </row>
        <row r="2757">
          <cell r="A2757" t="str">
            <v>SSNN</v>
          </cell>
          <cell r="B2757" t="str">
            <v>Secondary Service Greater than 5kW w/o ID</v>
          </cell>
          <cell r="C2757">
            <v>2.5</v>
          </cell>
          <cell r="D2757">
            <v>25</v>
          </cell>
          <cell r="E2757" t="str">
            <v>R=A1D</v>
          </cell>
          <cell r="F2757">
            <v>3</v>
          </cell>
          <cell r="G2757">
            <v>37229</v>
          </cell>
          <cell r="H2757">
            <v>999</v>
          </cell>
          <cell r="I2757">
            <v>4</v>
          </cell>
          <cell r="J2757">
            <v>1</v>
          </cell>
        </row>
        <row r="2758">
          <cell r="A2758" t="str">
            <v>SSGN</v>
          </cell>
          <cell r="B2758" t="str">
            <v>Secondary Service Greater than 5kW w/o ID</v>
          </cell>
          <cell r="C2758">
            <v>2.5</v>
          </cell>
          <cell r="D2758">
            <v>25</v>
          </cell>
          <cell r="E2758" t="str">
            <v>R=A1R</v>
          </cell>
          <cell r="F2758">
            <v>3</v>
          </cell>
          <cell r="G2758">
            <v>37606</v>
          </cell>
          <cell r="H2758">
            <v>999</v>
          </cell>
          <cell r="I2758">
            <v>4</v>
          </cell>
          <cell r="J2758">
            <v>3</v>
          </cell>
        </row>
        <row r="2759">
          <cell r="A2759" t="str">
            <v>SSLN</v>
          </cell>
          <cell r="B2759" t="str">
            <v>Secondary Service Greater than 5kW w/o ID</v>
          </cell>
          <cell r="C2759">
            <v>2.5</v>
          </cell>
          <cell r="D2759">
            <v>25</v>
          </cell>
          <cell r="E2759" t="str">
            <v>R=A1R</v>
          </cell>
          <cell r="F2759">
            <v>3</v>
          </cell>
          <cell r="G2759">
            <v>39420</v>
          </cell>
          <cell r="H2759">
            <v>999</v>
          </cell>
          <cell r="I2759">
            <v>4</v>
          </cell>
          <cell r="J2759">
            <v>2</v>
          </cell>
        </row>
        <row r="2760">
          <cell r="A2760" t="str">
            <v>SSAN</v>
          </cell>
          <cell r="B2760" t="str">
            <v>Secondary Service Greater than 5kW w/o ID</v>
          </cell>
          <cell r="C2760">
            <v>2.5</v>
          </cell>
          <cell r="D2760">
            <v>25</v>
          </cell>
          <cell r="E2760" t="str">
            <v>R=A1R</v>
          </cell>
          <cell r="F2760">
            <v>3</v>
          </cell>
          <cell r="G2760">
            <v>39482</v>
          </cell>
          <cell r="H2760">
            <v>999</v>
          </cell>
          <cell r="I2760">
            <v>4</v>
          </cell>
          <cell r="J2760">
            <v>4</v>
          </cell>
        </row>
        <row r="2761">
          <cell r="A2761" t="str">
            <v>SSGN</v>
          </cell>
          <cell r="B2761" t="str">
            <v>Secondary Service Greater than 5kW w/o ID</v>
          </cell>
          <cell r="C2761">
            <v>2.5</v>
          </cell>
          <cell r="D2761">
            <v>25</v>
          </cell>
          <cell r="E2761" t="str">
            <v>R=A1R</v>
          </cell>
          <cell r="F2761">
            <v>3</v>
          </cell>
          <cell r="G2761">
            <v>39637</v>
          </cell>
          <cell r="H2761">
            <v>999</v>
          </cell>
          <cell r="I2761">
            <v>4</v>
          </cell>
          <cell r="J2761">
            <v>2</v>
          </cell>
        </row>
        <row r="2762">
          <cell r="A2762" t="str">
            <v>SSMN</v>
          </cell>
          <cell r="B2762" t="str">
            <v>Secondary Service Greater than 5kW w/o ID</v>
          </cell>
          <cell r="C2762">
            <v>2.5</v>
          </cell>
          <cell r="D2762">
            <v>25</v>
          </cell>
          <cell r="E2762" t="str">
            <v>R=A1D</v>
          </cell>
          <cell r="F2762">
            <v>3</v>
          </cell>
          <cell r="G2762">
            <v>39707</v>
          </cell>
          <cell r="H2762">
            <v>999</v>
          </cell>
          <cell r="I2762">
            <v>4</v>
          </cell>
          <cell r="J2762">
            <v>1</v>
          </cell>
        </row>
        <row r="2763">
          <cell r="A2763" t="str">
            <v>SSNN</v>
          </cell>
          <cell r="B2763" t="str">
            <v>Secondary Service Greater than 5kW w/o ID</v>
          </cell>
          <cell r="C2763">
            <v>2.5</v>
          </cell>
          <cell r="D2763">
            <v>25</v>
          </cell>
          <cell r="E2763" t="str">
            <v>R=A1D</v>
          </cell>
          <cell r="F2763">
            <v>3</v>
          </cell>
          <cell r="G2763">
            <v>39666</v>
          </cell>
          <cell r="H2763">
            <v>999</v>
          </cell>
          <cell r="I2763">
            <v>4</v>
          </cell>
          <cell r="J2763">
            <v>2</v>
          </cell>
        </row>
        <row r="2764">
          <cell r="A2764" t="str">
            <v>SSGN</v>
          </cell>
          <cell r="B2764" t="str">
            <v>Secondary Service Greater than 5kW w/o ID</v>
          </cell>
          <cell r="C2764">
            <v>2.5</v>
          </cell>
          <cell r="D2764">
            <v>25</v>
          </cell>
          <cell r="E2764" t="str">
            <v>R=A1D</v>
          </cell>
          <cell r="F2764">
            <v>3</v>
          </cell>
          <cell r="G2764">
            <v>40014</v>
          </cell>
          <cell r="H2764">
            <v>999</v>
          </cell>
          <cell r="I2764">
            <v>4</v>
          </cell>
          <cell r="J2764">
            <v>20</v>
          </cell>
        </row>
        <row r="2765">
          <cell r="A2765" t="str">
            <v>SSGN</v>
          </cell>
          <cell r="B2765" t="str">
            <v>Secondary Service Greater than 5kW w/o ID</v>
          </cell>
          <cell r="C2765">
            <v>2.5</v>
          </cell>
          <cell r="D2765">
            <v>25</v>
          </cell>
          <cell r="E2765" t="str">
            <v>R=PWAY</v>
          </cell>
          <cell r="F2765">
            <v>3</v>
          </cell>
          <cell r="H2765">
            <v>0</v>
          </cell>
          <cell r="I2765">
            <v>0</v>
          </cell>
          <cell r="J2765">
            <v>5</v>
          </cell>
        </row>
        <row r="2766">
          <cell r="A2766" t="str">
            <v>SSGN</v>
          </cell>
          <cell r="B2766" t="str">
            <v>Secondary Service Greater than 5kW w/o ID</v>
          </cell>
          <cell r="C2766">
            <v>2.5</v>
          </cell>
          <cell r="D2766">
            <v>25</v>
          </cell>
          <cell r="E2766" t="str">
            <v>R=S5DA</v>
          </cell>
          <cell r="F2766">
            <v>3</v>
          </cell>
          <cell r="H2766">
            <v>120</v>
          </cell>
          <cell r="I2766">
            <v>4</v>
          </cell>
          <cell r="J2766">
            <v>2</v>
          </cell>
        </row>
        <row r="2767">
          <cell r="A2767" t="str">
            <v>SSGN</v>
          </cell>
          <cell r="B2767" t="str">
            <v>Secondary Service Greater than 5kW w/o ID</v>
          </cell>
          <cell r="C2767">
            <v>2.5</v>
          </cell>
          <cell r="D2767">
            <v>25</v>
          </cell>
          <cell r="E2767" t="str">
            <v>R=K5WA</v>
          </cell>
          <cell r="F2767">
            <v>3</v>
          </cell>
          <cell r="H2767">
            <v>240</v>
          </cell>
          <cell r="I2767">
            <v>4</v>
          </cell>
          <cell r="J2767">
            <v>1</v>
          </cell>
        </row>
        <row r="2768">
          <cell r="A2768" t="str">
            <v>SSPN</v>
          </cell>
          <cell r="B2768" t="str">
            <v>Secondary Service Greater than 5kW w/o ID</v>
          </cell>
          <cell r="C2768">
            <v>2.5</v>
          </cell>
          <cell r="D2768">
            <v>25</v>
          </cell>
          <cell r="E2768" t="str">
            <v>R=A1D</v>
          </cell>
          <cell r="F2768">
            <v>3</v>
          </cell>
          <cell r="H2768">
            <v>999</v>
          </cell>
          <cell r="I2768">
            <v>4</v>
          </cell>
          <cell r="J2768">
            <v>5</v>
          </cell>
        </row>
        <row r="2769">
          <cell r="A2769" t="str">
            <v>SSGN</v>
          </cell>
          <cell r="B2769" t="str">
            <v>Secondary Service Greater than 5kW w/o ID</v>
          </cell>
          <cell r="C2769">
            <v>2.5</v>
          </cell>
          <cell r="D2769">
            <v>25</v>
          </cell>
          <cell r="E2769" t="str">
            <v>R=A1D</v>
          </cell>
          <cell r="F2769">
            <v>3</v>
          </cell>
          <cell r="G2769">
            <v>38446</v>
          </cell>
          <cell r="H2769">
            <v>999</v>
          </cell>
          <cell r="I2769">
            <v>4</v>
          </cell>
          <cell r="J2769">
            <v>1</v>
          </cell>
        </row>
        <row r="2770">
          <cell r="A2770" t="str">
            <v>SSNN</v>
          </cell>
          <cell r="B2770" t="str">
            <v>Secondary Service Greater than 5kW w/o ID</v>
          </cell>
          <cell r="C2770">
            <v>2.5</v>
          </cell>
          <cell r="D2770">
            <v>25</v>
          </cell>
          <cell r="E2770" t="str">
            <v>R=A1D</v>
          </cell>
          <cell r="F2770">
            <v>3</v>
          </cell>
          <cell r="G2770">
            <v>38183</v>
          </cell>
          <cell r="H2770">
            <v>999</v>
          </cell>
          <cell r="I2770">
            <v>4</v>
          </cell>
          <cell r="J2770">
            <v>2</v>
          </cell>
        </row>
        <row r="2771">
          <cell r="A2771" t="str">
            <v>SSLN</v>
          </cell>
          <cell r="B2771" t="str">
            <v>Secondary Service Greater than 5kW w/o ID</v>
          </cell>
          <cell r="C2771">
            <v>2.5</v>
          </cell>
          <cell r="D2771">
            <v>25</v>
          </cell>
          <cell r="E2771" t="str">
            <v>R=SV5SD</v>
          </cell>
          <cell r="F2771">
            <v>3</v>
          </cell>
          <cell r="H2771">
            <v>240</v>
          </cell>
          <cell r="I2771">
            <v>4</v>
          </cell>
          <cell r="J2771">
            <v>1</v>
          </cell>
        </row>
        <row r="2772">
          <cell r="A2772" t="str">
            <v>SSGN</v>
          </cell>
          <cell r="B2772" t="str">
            <v>Secondary Service Greater than 5kW w/o ID</v>
          </cell>
          <cell r="C2772">
            <v>2.5</v>
          </cell>
          <cell r="D2772">
            <v>25</v>
          </cell>
          <cell r="E2772" t="str">
            <v>R=SV5SD</v>
          </cell>
          <cell r="F2772">
            <v>3</v>
          </cell>
          <cell r="H2772">
            <v>120</v>
          </cell>
          <cell r="I2772">
            <v>4</v>
          </cell>
          <cell r="J2772">
            <v>1</v>
          </cell>
        </row>
        <row r="2773">
          <cell r="A2773" t="str">
            <v>SSNN</v>
          </cell>
          <cell r="B2773" t="str">
            <v>Secondary Service Greater than 5kW w/o ID</v>
          </cell>
          <cell r="C2773">
            <v>2.5</v>
          </cell>
          <cell r="D2773">
            <v>25</v>
          </cell>
          <cell r="E2773" t="str">
            <v>R=A1D</v>
          </cell>
          <cell r="F2773">
            <v>3</v>
          </cell>
          <cell r="H2773">
            <v>480</v>
          </cell>
          <cell r="I2773">
            <v>4</v>
          </cell>
          <cell r="J2773">
            <v>1</v>
          </cell>
        </row>
        <row r="2774">
          <cell r="A2774" t="str">
            <v>DSGN</v>
          </cell>
          <cell r="B2774" t="str">
            <v>Secondary Service Greater than 5kW w/o ID</v>
          </cell>
          <cell r="C2774">
            <v>2.5</v>
          </cell>
          <cell r="D2774">
            <v>25</v>
          </cell>
          <cell r="E2774" t="str">
            <v>R=SV5SD</v>
          </cell>
          <cell r="F2774">
            <v>3</v>
          </cell>
          <cell r="H2774">
            <v>999</v>
          </cell>
          <cell r="I2774">
            <v>4</v>
          </cell>
          <cell r="J2774">
            <v>1</v>
          </cell>
        </row>
        <row r="2775">
          <cell r="A2775" t="str">
            <v>SSGN</v>
          </cell>
          <cell r="B2775" t="str">
            <v>Secondary Service Greater than 5kW w/o ID</v>
          </cell>
          <cell r="C2775">
            <v>2.5</v>
          </cell>
          <cell r="D2775">
            <v>25</v>
          </cell>
          <cell r="E2775" t="str">
            <v>R=SV5SD</v>
          </cell>
          <cell r="F2775">
            <v>3</v>
          </cell>
          <cell r="H2775">
            <v>277</v>
          </cell>
          <cell r="I2775">
            <v>4</v>
          </cell>
          <cell r="J2775">
            <v>1</v>
          </cell>
        </row>
        <row r="2776">
          <cell r="A2776" t="str">
            <v>SSGN</v>
          </cell>
          <cell r="B2776" t="str">
            <v>Secondary Service Greater than 5kW w/o ID</v>
          </cell>
          <cell r="C2776">
            <v>2.5</v>
          </cell>
          <cell r="D2776">
            <v>25</v>
          </cell>
          <cell r="E2776" t="str">
            <v>R=DXS2</v>
          </cell>
          <cell r="F2776">
            <v>3</v>
          </cell>
          <cell r="G2776">
            <v>36404</v>
          </cell>
          <cell r="H2776">
            <v>240</v>
          </cell>
          <cell r="I2776">
            <v>4</v>
          </cell>
          <cell r="J2776">
            <v>1</v>
          </cell>
        </row>
        <row r="2777">
          <cell r="A2777" t="str">
            <v>SSGN</v>
          </cell>
          <cell r="B2777" t="str">
            <v>Secondary Service Greater than 5kW w/o ID</v>
          </cell>
          <cell r="C2777">
            <v>2.5</v>
          </cell>
          <cell r="D2777">
            <v>25</v>
          </cell>
          <cell r="E2777" t="str">
            <v>R=A1D</v>
          </cell>
          <cell r="F2777">
            <v>3</v>
          </cell>
          <cell r="G2777">
            <v>37188</v>
          </cell>
          <cell r="H2777">
            <v>240</v>
          </cell>
          <cell r="I2777">
            <v>4</v>
          </cell>
          <cell r="J2777">
            <v>1</v>
          </cell>
        </row>
        <row r="2778">
          <cell r="A2778" t="str">
            <v>SSLN</v>
          </cell>
          <cell r="B2778" t="str">
            <v>Secondary Service Greater than 5kW w/o ID</v>
          </cell>
          <cell r="C2778">
            <v>2.5</v>
          </cell>
          <cell r="D2778">
            <v>25</v>
          </cell>
          <cell r="E2778" t="str">
            <v>R=A1D</v>
          </cell>
          <cell r="F2778">
            <v>3</v>
          </cell>
          <cell r="G2778">
            <v>36161</v>
          </cell>
          <cell r="H2778">
            <v>999</v>
          </cell>
          <cell r="I2778">
            <v>4</v>
          </cell>
          <cell r="J2778">
            <v>5</v>
          </cell>
        </row>
        <row r="2779">
          <cell r="A2779" t="str">
            <v>SSGN</v>
          </cell>
          <cell r="B2779" t="str">
            <v>Secondary Service Greater than 5kW w/o ID</v>
          </cell>
          <cell r="C2779">
            <v>2.5</v>
          </cell>
          <cell r="D2779">
            <v>25</v>
          </cell>
          <cell r="E2779" t="str">
            <v>R=A1D</v>
          </cell>
          <cell r="F2779">
            <v>3</v>
          </cell>
          <cell r="G2779">
            <v>36733</v>
          </cell>
          <cell r="H2779">
            <v>999</v>
          </cell>
          <cell r="I2779">
            <v>4</v>
          </cell>
          <cell r="J2779">
            <v>7</v>
          </cell>
        </row>
        <row r="2780">
          <cell r="A2780" t="str">
            <v>SSGN</v>
          </cell>
          <cell r="B2780" t="str">
            <v>Secondary Service Greater than 5kW w/o ID</v>
          </cell>
          <cell r="C2780">
            <v>2.5</v>
          </cell>
          <cell r="D2780">
            <v>25</v>
          </cell>
          <cell r="E2780" t="str">
            <v>R=A1D</v>
          </cell>
          <cell r="F2780">
            <v>3</v>
          </cell>
          <cell r="G2780">
            <v>36436</v>
          </cell>
          <cell r="H2780">
            <v>999</v>
          </cell>
          <cell r="I2780">
            <v>3</v>
          </cell>
          <cell r="J2780">
            <v>1</v>
          </cell>
        </row>
        <row r="2781">
          <cell r="A2781" t="str">
            <v>SSGN</v>
          </cell>
          <cell r="B2781" t="str">
            <v>Secondary Service Greater than 5kW w/o ID</v>
          </cell>
          <cell r="C2781">
            <v>2.5</v>
          </cell>
          <cell r="D2781">
            <v>25</v>
          </cell>
          <cell r="E2781" t="str">
            <v>R=A1D</v>
          </cell>
          <cell r="F2781">
            <v>3</v>
          </cell>
          <cell r="G2781">
            <v>36614</v>
          </cell>
          <cell r="H2781">
            <v>999</v>
          </cell>
          <cell r="I2781">
            <v>4</v>
          </cell>
          <cell r="J2781">
            <v>1</v>
          </cell>
        </row>
        <row r="2782">
          <cell r="A2782" t="str">
            <v>SSLN</v>
          </cell>
          <cell r="B2782" t="str">
            <v>Secondary Service Greater than 5kW w/o ID</v>
          </cell>
          <cell r="C2782">
            <v>2.5</v>
          </cell>
          <cell r="D2782">
            <v>25</v>
          </cell>
          <cell r="E2782" t="str">
            <v>R=A1D</v>
          </cell>
          <cell r="F2782">
            <v>3</v>
          </cell>
          <cell r="G2782">
            <v>36776</v>
          </cell>
          <cell r="H2782">
            <v>999</v>
          </cell>
          <cell r="I2782">
            <v>4</v>
          </cell>
          <cell r="J2782">
            <v>1</v>
          </cell>
        </row>
        <row r="2783">
          <cell r="A2783" t="str">
            <v>SSGN</v>
          </cell>
          <cell r="B2783" t="str">
            <v>Secondary Service Greater than 5kW w/o ID</v>
          </cell>
          <cell r="C2783">
            <v>2.5</v>
          </cell>
          <cell r="D2783">
            <v>25</v>
          </cell>
          <cell r="E2783" t="str">
            <v>R=A1D</v>
          </cell>
          <cell r="F2783">
            <v>3</v>
          </cell>
          <cell r="G2783">
            <v>37012</v>
          </cell>
          <cell r="H2783">
            <v>999</v>
          </cell>
          <cell r="I2783">
            <v>4</v>
          </cell>
          <cell r="J2783">
            <v>2</v>
          </cell>
        </row>
        <row r="2784">
          <cell r="A2784" t="str">
            <v>SSGN</v>
          </cell>
          <cell r="B2784" t="str">
            <v>Secondary Service Greater than 5kW w/o ID</v>
          </cell>
          <cell r="C2784">
            <v>2.5</v>
          </cell>
          <cell r="D2784">
            <v>25</v>
          </cell>
          <cell r="E2784" t="str">
            <v>R=K6WA</v>
          </cell>
          <cell r="F2784">
            <v>3</v>
          </cell>
          <cell r="G2784">
            <v>37062</v>
          </cell>
          <cell r="H2784">
            <v>120</v>
          </cell>
          <cell r="I2784">
            <v>4</v>
          </cell>
          <cell r="J2784">
            <v>2</v>
          </cell>
        </row>
        <row r="2785">
          <cell r="A2785" t="str">
            <v>SSPN</v>
          </cell>
          <cell r="B2785" t="str">
            <v>Secondary Service Greater than 5kW w/o ID</v>
          </cell>
          <cell r="C2785">
            <v>2.5</v>
          </cell>
          <cell r="D2785">
            <v>25</v>
          </cell>
          <cell r="E2785" t="str">
            <v>R=A1D</v>
          </cell>
          <cell r="F2785">
            <v>3</v>
          </cell>
          <cell r="G2785">
            <v>37229</v>
          </cell>
          <cell r="H2785">
            <v>999</v>
          </cell>
          <cell r="I2785">
            <v>4</v>
          </cell>
          <cell r="J2785">
            <v>1</v>
          </cell>
        </row>
        <row r="2786">
          <cell r="A2786" t="str">
            <v>SSNN</v>
          </cell>
          <cell r="B2786" t="str">
            <v>Secondary Service Greater than 5kW w/o ID</v>
          </cell>
          <cell r="C2786">
            <v>2.5</v>
          </cell>
          <cell r="D2786">
            <v>25</v>
          </cell>
          <cell r="E2786" t="str">
            <v>R=A1D</v>
          </cell>
          <cell r="F2786">
            <v>3</v>
          </cell>
          <cell r="G2786">
            <v>37229</v>
          </cell>
          <cell r="H2786">
            <v>999</v>
          </cell>
          <cell r="I2786">
            <v>4</v>
          </cell>
          <cell r="J2786">
            <v>1</v>
          </cell>
        </row>
        <row r="2787">
          <cell r="A2787" t="str">
            <v>SSGN</v>
          </cell>
          <cell r="B2787" t="str">
            <v>Secondary Service Greater than 5kW w/o ID</v>
          </cell>
          <cell r="C2787">
            <v>2.5</v>
          </cell>
          <cell r="D2787">
            <v>25</v>
          </cell>
          <cell r="E2787" t="str">
            <v>R=A1D</v>
          </cell>
          <cell r="F2787">
            <v>3</v>
          </cell>
          <cell r="G2787">
            <v>37229</v>
          </cell>
          <cell r="H2787">
            <v>999</v>
          </cell>
          <cell r="I2787">
            <v>4</v>
          </cell>
          <cell r="J2787">
            <v>2</v>
          </cell>
        </row>
        <row r="2788">
          <cell r="A2788" t="str">
            <v>SSGN</v>
          </cell>
          <cell r="B2788" t="str">
            <v>Secondary Service Greater than 5kW w/o ID</v>
          </cell>
          <cell r="C2788">
            <v>2.5</v>
          </cell>
          <cell r="D2788">
            <v>25</v>
          </cell>
          <cell r="E2788" t="str">
            <v>R=A1D</v>
          </cell>
          <cell r="F2788">
            <v>3</v>
          </cell>
          <cell r="G2788">
            <v>37174</v>
          </cell>
          <cell r="H2788">
            <v>999</v>
          </cell>
          <cell r="I2788">
            <v>4</v>
          </cell>
          <cell r="J2788">
            <v>10</v>
          </cell>
        </row>
        <row r="2789">
          <cell r="A2789" t="str">
            <v>SSGN</v>
          </cell>
          <cell r="B2789" t="str">
            <v>Secondary Service Greater than 5kW w/o ID</v>
          </cell>
          <cell r="C2789">
            <v>2.5</v>
          </cell>
          <cell r="D2789">
            <v>25</v>
          </cell>
          <cell r="E2789" t="str">
            <v>R=A1D</v>
          </cell>
          <cell r="F2789">
            <v>3</v>
          </cell>
          <cell r="G2789">
            <v>37174</v>
          </cell>
          <cell r="H2789">
            <v>999</v>
          </cell>
          <cell r="I2789">
            <v>4</v>
          </cell>
          <cell r="J2789">
            <v>8</v>
          </cell>
        </row>
        <row r="2790">
          <cell r="A2790" t="str">
            <v>SSGN</v>
          </cell>
          <cell r="B2790" t="str">
            <v>Secondary Service Greater than 5kW w/o ID</v>
          </cell>
          <cell r="C2790">
            <v>2.5</v>
          </cell>
          <cell r="D2790">
            <v>25</v>
          </cell>
          <cell r="E2790" t="str">
            <v>R=A1D</v>
          </cell>
          <cell r="F2790">
            <v>3</v>
          </cell>
          <cell r="G2790">
            <v>37321</v>
          </cell>
          <cell r="H2790">
            <v>999</v>
          </cell>
          <cell r="I2790">
            <v>4</v>
          </cell>
          <cell r="J2790">
            <v>16</v>
          </cell>
        </row>
        <row r="2791">
          <cell r="A2791" t="str">
            <v>SSNN</v>
          </cell>
          <cell r="B2791" t="str">
            <v>Secondary Service Greater than 5kW w/o ID</v>
          </cell>
          <cell r="C2791">
            <v>2.5</v>
          </cell>
          <cell r="D2791">
            <v>25</v>
          </cell>
          <cell r="E2791" t="str">
            <v>R=A1D</v>
          </cell>
          <cell r="F2791">
            <v>3</v>
          </cell>
          <cell r="G2791">
            <v>37321</v>
          </cell>
          <cell r="H2791">
            <v>999</v>
          </cell>
          <cell r="I2791">
            <v>4</v>
          </cell>
          <cell r="J2791">
            <v>3</v>
          </cell>
        </row>
        <row r="2792">
          <cell r="A2792" t="str">
            <v>SSNN</v>
          </cell>
          <cell r="B2792" t="str">
            <v>Secondary Service Greater than 5kW w/o ID</v>
          </cell>
          <cell r="C2792">
            <v>2.5</v>
          </cell>
          <cell r="D2792">
            <v>25</v>
          </cell>
          <cell r="E2792" t="str">
            <v>R=A1D</v>
          </cell>
          <cell r="F2792">
            <v>3</v>
          </cell>
          <cell r="G2792">
            <v>37356</v>
          </cell>
          <cell r="H2792">
            <v>999</v>
          </cell>
          <cell r="I2792">
            <v>4</v>
          </cell>
          <cell r="J2792">
            <v>1</v>
          </cell>
        </row>
        <row r="2793">
          <cell r="A2793" t="str">
            <v>SSAN</v>
          </cell>
          <cell r="B2793" t="str">
            <v>Secondary Service Greater than 5kW w/o ID</v>
          </cell>
          <cell r="C2793">
            <v>2.5</v>
          </cell>
          <cell r="D2793">
            <v>25</v>
          </cell>
          <cell r="E2793" t="str">
            <v>R=A1D</v>
          </cell>
          <cell r="F2793">
            <v>3</v>
          </cell>
          <cell r="G2793">
            <v>37356</v>
          </cell>
          <cell r="H2793">
            <v>999</v>
          </cell>
          <cell r="I2793">
            <v>4</v>
          </cell>
          <cell r="J2793">
            <v>1</v>
          </cell>
        </row>
        <row r="2794">
          <cell r="A2794" t="str">
            <v>SSGN</v>
          </cell>
          <cell r="B2794" t="str">
            <v>Secondary Service Greater than 5kW w/o ID</v>
          </cell>
          <cell r="C2794">
            <v>2.5</v>
          </cell>
          <cell r="D2794">
            <v>25</v>
          </cell>
          <cell r="E2794" t="str">
            <v>R=A3T</v>
          </cell>
          <cell r="F2794">
            <v>3</v>
          </cell>
          <cell r="G2794">
            <v>37581</v>
          </cell>
          <cell r="H2794">
            <v>999</v>
          </cell>
          <cell r="I2794">
            <v>3</v>
          </cell>
          <cell r="J2794">
            <v>1</v>
          </cell>
        </row>
        <row r="2795">
          <cell r="A2795" t="str">
            <v>SSAN</v>
          </cell>
          <cell r="B2795" t="str">
            <v>Secondary Service Greater than 5kW w/o ID</v>
          </cell>
          <cell r="C2795">
            <v>2.5</v>
          </cell>
          <cell r="D2795">
            <v>25</v>
          </cell>
          <cell r="E2795" t="str">
            <v>R=A1D</v>
          </cell>
          <cell r="F2795">
            <v>3</v>
          </cell>
          <cell r="G2795">
            <v>37517</v>
          </cell>
          <cell r="H2795">
            <v>999</v>
          </cell>
          <cell r="I2795">
            <v>4</v>
          </cell>
          <cell r="J2795">
            <v>1</v>
          </cell>
        </row>
        <row r="2796">
          <cell r="A2796" t="str">
            <v>SSNN</v>
          </cell>
          <cell r="B2796" t="str">
            <v>Secondary Service Greater than 5kW w/o ID</v>
          </cell>
          <cell r="C2796">
            <v>2.5</v>
          </cell>
          <cell r="D2796">
            <v>25</v>
          </cell>
          <cell r="E2796" t="str">
            <v>R=A1D</v>
          </cell>
          <cell r="F2796">
            <v>3</v>
          </cell>
          <cell r="G2796">
            <v>37517</v>
          </cell>
          <cell r="H2796">
            <v>999</v>
          </cell>
          <cell r="I2796">
            <v>4</v>
          </cell>
          <cell r="J2796">
            <v>1</v>
          </cell>
        </row>
        <row r="2797">
          <cell r="A2797" t="str">
            <v>SSMN</v>
          </cell>
          <cell r="B2797" t="str">
            <v>Secondary Service Greater than 5kW w/o ID</v>
          </cell>
          <cell r="C2797">
            <v>2.5</v>
          </cell>
          <cell r="D2797">
            <v>25</v>
          </cell>
          <cell r="E2797" t="str">
            <v>R=A1D</v>
          </cell>
          <cell r="F2797">
            <v>3</v>
          </cell>
          <cell r="G2797">
            <v>37558</v>
          </cell>
          <cell r="H2797">
            <v>999</v>
          </cell>
          <cell r="I2797">
            <v>4</v>
          </cell>
          <cell r="J2797">
            <v>1</v>
          </cell>
        </row>
        <row r="2798">
          <cell r="A2798" t="str">
            <v>SSNN</v>
          </cell>
          <cell r="B2798" t="str">
            <v>Secondary Service Greater than 5kW w/o ID</v>
          </cell>
          <cell r="C2798">
            <v>2.5</v>
          </cell>
          <cell r="D2798">
            <v>25</v>
          </cell>
          <cell r="E2798" t="str">
            <v>R=A1D</v>
          </cell>
          <cell r="F2798">
            <v>3</v>
          </cell>
          <cell r="G2798">
            <v>38696</v>
          </cell>
          <cell r="H2798">
            <v>999</v>
          </cell>
          <cell r="I2798">
            <v>4</v>
          </cell>
          <cell r="J2798">
            <v>1</v>
          </cell>
        </row>
        <row r="2799">
          <cell r="A2799" t="str">
            <v>SSGN</v>
          </cell>
          <cell r="B2799" t="str">
            <v>Secondary Service Greater than 5kW w/o ID</v>
          </cell>
          <cell r="C2799">
            <v>2.5</v>
          </cell>
          <cell r="D2799">
            <v>25</v>
          </cell>
          <cell r="E2799" t="str">
            <v>R=A1RL</v>
          </cell>
          <cell r="F2799">
            <v>3</v>
          </cell>
          <cell r="G2799">
            <v>38636</v>
          </cell>
          <cell r="H2799">
            <v>999</v>
          </cell>
          <cell r="I2799">
            <v>4</v>
          </cell>
          <cell r="J2799">
            <v>2</v>
          </cell>
        </row>
        <row r="2800">
          <cell r="A2800" t="str">
            <v>SSMN</v>
          </cell>
          <cell r="B2800" t="str">
            <v>Secondary Service Greater than 5kW w/o ID</v>
          </cell>
          <cell r="C2800">
            <v>2.5</v>
          </cell>
          <cell r="D2800">
            <v>25</v>
          </cell>
          <cell r="E2800" t="str">
            <v>R=A1R</v>
          </cell>
          <cell r="F2800">
            <v>3</v>
          </cell>
          <cell r="G2800">
            <v>39142</v>
          </cell>
          <cell r="H2800">
            <v>999</v>
          </cell>
          <cell r="I2800">
            <v>4</v>
          </cell>
          <cell r="J2800">
            <v>1</v>
          </cell>
        </row>
        <row r="2801">
          <cell r="A2801" t="str">
            <v>SSNN</v>
          </cell>
          <cell r="B2801" t="str">
            <v>Secondary Service Greater than 5kW w/o ID</v>
          </cell>
          <cell r="C2801">
            <v>2.5</v>
          </cell>
          <cell r="D2801">
            <v>25</v>
          </cell>
          <cell r="E2801" t="str">
            <v>R=A1R</v>
          </cell>
          <cell r="F2801">
            <v>3</v>
          </cell>
          <cell r="G2801">
            <v>39245</v>
          </cell>
          <cell r="H2801">
            <v>999</v>
          </cell>
          <cell r="I2801">
            <v>3</v>
          </cell>
          <cell r="J2801">
            <v>2</v>
          </cell>
        </row>
        <row r="2802">
          <cell r="A2802" t="str">
            <v>SSGN</v>
          </cell>
          <cell r="B2802" t="str">
            <v>Secondary Service Greater than 5kW w/o ID</v>
          </cell>
          <cell r="C2802">
            <v>2.5</v>
          </cell>
          <cell r="D2802">
            <v>25</v>
          </cell>
          <cell r="E2802" t="str">
            <v>R=A1R</v>
          </cell>
          <cell r="F2802">
            <v>3</v>
          </cell>
          <cell r="G2802">
            <v>39343</v>
          </cell>
          <cell r="H2802">
            <v>999</v>
          </cell>
          <cell r="I2802">
            <v>4</v>
          </cell>
          <cell r="J2802">
            <v>3</v>
          </cell>
        </row>
        <row r="2803">
          <cell r="A2803" t="str">
            <v>SSPN</v>
          </cell>
          <cell r="B2803" t="str">
            <v>Secondary Service Greater than 5kW w/o ID</v>
          </cell>
          <cell r="C2803">
            <v>2.5</v>
          </cell>
          <cell r="D2803">
            <v>25</v>
          </cell>
          <cell r="E2803" t="str">
            <v>R=A1RL</v>
          </cell>
          <cell r="F2803">
            <v>3</v>
          </cell>
          <cell r="G2803">
            <v>39343</v>
          </cell>
          <cell r="H2803">
            <v>999</v>
          </cell>
          <cell r="I2803">
            <v>3</v>
          </cell>
          <cell r="J2803">
            <v>1</v>
          </cell>
        </row>
        <row r="2804">
          <cell r="A2804" t="str">
            <v>SSAN</v>
          </cell>
          <cell r="B2804" t="str">
            <v>Secondary Service Greater than 5kW w/o ID</v>
          </cell>
          <cell r="C2804">
            <v>2.5</v>
          </cell>
          <cell r="D2804">
            <v>25</v>
          </cell>
          <cell r="E2804" t="str">
            <v>R=A1R</v>
          </cell>
          <cell r="F2804">
            <v>3</v>
          </cell>
          <cell r="G2804">
            <v>39510</v>
          </cell>
          <cell r="H2804">
            <v>999</v>
          </cell>
          <cell r="I2804">
            <v>4</v>
          </cell>
          <cell r="J2804">
            <v>1</v>
          </cell>
        </row>
        <row r="2805">
          <cell r="A2805" t="str">
            <v>SSNN</v>
          </cell>
          <cell r="B2805" t="str">
            <v>Secondary Service Greater than 5kW w/o ID</v>
          </cell>
          <cell r="C2805">
            <v>2.5</v>
          </cell>
          <cell r="D2805">
            <v>25</v>
          </cell>
          <cell r="E2805" t="str">
            <v>R=A1D</v>
          </cell>
          <cell r="F2805">
            <v>3</v>
          </cell>
          <cell r="G2805">
            <v>39610</v>
          </cell>
          <cell r="H2805">
            <v>999</v>
          </cell>
          <cell r="I2805">
            <v>4</v>
          </cell>
          <cell r="J2805">
            <v>1</v>
          </cell>
        </row>
        <row r="2806">
          <cell r="A2806" t="str">
            <v>SSPN</v>
          </cell>
          <cell r="B2806" t="str">
            <v>Secondary Service Greater than 5kW w/o ID</v>
          </cell>
          <cell r="C2806">
            <v>2.5</v>
          </cell>
          <cell r="D2806">
            <v>25</v>
          </cell>
          <cell r="E2806" t="str">
            <v>R=A1D</v>
          </cell>
          <cell r="F2806">
            <v>3</v>
          </cell>
          <cell r="G2806">
            <v>39954</v>
          </cell>
          <cell r="H2806">
            <v>999</v>
          </cell>
          <cell r="I2806">
            <v>3</v>
          </cell>
          <cell r="J2806">
            <v>1</v>
          </cell>
        </row>
        <row r="2807">
          <cell r="A2807" t="str">
            <v>SSLN</v>
          </cell>
          <cell r="B2807" t="str">
            <v>Secondary Service Greater than 5kW w/o ID</v>
          </cell>
          <cell r="C2807">
            <v>2.5</v>
          </cell>
          <cell r="D2807">
            <v>25</v>
          </cell>
          <cell r="E2807" t="str">
            <v>R=A1D</v>
          </cell>
          <cell r="F2807">
            <v>3</v>
          </cell>
          <cell r="G2807">
            <v>40014</v>
          </cell>
          <cell r="H2807">
            <v>999</v>
          </cell>
          <cell r="I2807">
            <v>4</v>
          </cell>
          <cell r="J2807">
            <v>2</v>
          </cell>
        </row>
        <row r="2808">
          <cell r="A2808" t="str">
            <v>SSGN</v>
          </cell>
          <cell r="B2808" t="str">
            <v>Secondary Service Greater than 5kW w/o ID</v>
          </cell>
          <cell r="C2808">
            <v>2.5</v>
          </cell>
          <cell r="D2808">
            <v>25</v>
          </cell>
          <cell r="E2808" t="str">
            <v>R=A1D</v>
          </cell>
          <cell r="F2808">
            <v>3</v>
          </cell>
          <cell r="H2808">
            <v>208</v>
          </cell>
          <cell r="I2808">
            <v>3</v>
          </cell>
          <cell r="J2808">
            <v>2</v>
          </cell>
        </row>
        <row r="2809">
          <cell r="A2809" t="str">
            <v>SSNN</v>
          </cell>
          <cell r="B2809" t="str">
            <v>Secondary Service Greater than 5kW w/o ID</v>
          </cell>
          <cell r="C2809">
            <v>2.5</v>
          </cell>
          <cell r="D2809">
            <v>25</v>
          </cell>
          <cell r="E2809" t="str">
            <v>R=PWAP</v>
          </cell>
          <cell r="F2809">
            <v>3</v>
          </cell>
          <cell r="H2809">
            <v>480</v>
          </cell>
          <cell r="I2809">
            <v>4</v>
          </cell>
          <cell r="J2809">
            <v>1</v>
          </cell>
        </row>
        <row r="2810">
          <cell r="A2810" t="str">
            <v>SSGN</v>
          </cell>
          <cell r="B2810" t="str">
            <v>Secondary Service Greater than 5kW w/o ID</v>
          </cell>
          <cell r="C2810">
            <v>2.5</v>
          </cell>
          <cell r="D2810">
            <v>25</v>
          </cell>
          <cell r="E2810" t="str">
            <v>R=PWA</v>
          </cell>
          <cell r="F2810">
            <v>3</v>
          </cell>
          <cell r="H2810">
            <v>240</v>
          </cell>
          <cell r="I2810">
            <v>4</v>
          </cell>
          <cell r="J2810">
            <v>1</v>
          </cell>
        </row>
        <row r="2811">
          <cell r="A2811" t="str">
            <v>SSLN</v>
          </cell>
          <cell r="B2811" t="str">
            <v>Secondary Service Greater than 5kW w/o ID</v>
          </cell>
          <cell r="C2811">
            <v>2.5</v>
          </cell>
          <cell r="D2811">
            <v>25</v>
          </cell>
          <cell r="E2811" t="str">
            <v>R=SV5SD</v>
          </cell>
          <cell r="F2811">
            <v>3</v>
          </cell>
          <cell r="H2811">
            <v>277</v>
          </cell>
          <cell r="I2811">
            <v>4</v>
          </cell>
          <cell r="J2811">
            <v>2</v>
          </cell>
        </row>
        <row r="2812">
          <cell r="A2812" t="str">
            <v>SSNN</v>
          </cell>
          <cell r="B2812" t="str">
            <v>Secondary Service Greater than 5kW w/o ID</v>
          </cell>
          <cell r="C2812">
            <v>2.5</v>
          </cell>
          <cell r="D2812">
            <v>25</v>
          </cell>
          <cell r="E2812" t="str">
            <v>R=PWA</v>
          </cell>
          <cell r="F2812">
            <v>3</v>
          </cell>
          <cell r="H2812">
            <v>240</v>
          </cell>
          <cell r="I2812">
            <v>4</v>
          </cell>
          <cell r="J2812">
            <v>1</v>
          </cell>
        </row>
        <row r="2813">
          <cell r="A2813" t="str">
            <v>SSGN</v>
          </cell>
          <cell r="B2813" t="str">
            <v>Secondary Service Greater than 5kW w/o ID</v>
          </cell>
          <cell r="C2813">
            <v>2.5</v>
          </cell>
          <cell r="D2813">
            <v>25</v>
          </cell>
          <cell r="E2813" t="str">
            <v>R=K5WA</v>
          </cell>
          <cell r="F2813">
            <v>3</v>
          </cell>
          <cell r="H2813">
            <v>208</v>
          </cell>
          <cell r="I2813">
            <v>4</v>
          </cell>
          <cell r="J2813">
            <v>1</v>
          </cell>
        </row>
        <row r="2814">
          <cell r="A2814" t="str">
            <v>SSPN</v>
          </cell>
          <cell r="B2814" t="str">
            <v>Secondary Service Greater than 5kW w/o ID</v>
          </cell>
          <cell r="C2814">
            <v>2.5</v>
          </cell>
          <cell r="D2814">
            <v>25</v>
          </cell>
          <cell r="E2814" t="str">
            <v>R=A1D</v>
          </cell>
          <cell r="F2814">
            <v>3</v>
          </cell>
          <cell r="G2814">
            <v>37938</v>
          </cell>
          <cell r="H2814">
            <v>999</v>
          </cell>
          <cell r="I2814">
            <v>3</v>
          </cell>
          <cell r="J2814">
            <v>1</v>
          </cell>
        </row>
        <row r="2815">
          <cell r="A2815" t="str">
            <v>SSGN</v>
          </cell>
          <cell r="B2815" t="str">
            <v>Secondary Service Greater than 5kW w/o ID</v>
          </cell>
          <cell r="C2815">
            <v>2.5</v>
          </cell>
          <cell r="D2815">
            <v>25</v>
          </cell>
          <cell r="E2815" t="str">
            <v>R=A1R</v>
          </cell>
          <cell r="F2815">
            <v>3</v>
          </cell>
          <cell r="G2815">
            <v>37938</v>
          </cell>
          <cell r="H2815">
            <v>999</v>
          </cell>
          <cell r="I2815">
            <v>3</v>
          </cell>
          <cell r="J2815">
            <v>1</v>
          </cell>
        </row>
        <row r="2816">
          <cell r="A2816" t="str">
            <v>SSNN</v>
          </cell>
          <cell r="B2816" t="str">
            <v>Secondary Service Greater than 5kW w/o ID</v>
          </cell>
          <cell r="C2816">
            <v>2.5</v>
          </cell>
          <cell r="D2816">
            <v>25</v>
          </cell>
          <cell r="E2816" t="str">
            <v>R=A1D</v>
          </cell>
          <cell r="F2816">
            <v>3</v>
          </cell>
          <cell r="G2816">
            <v>38602</v>
          </cell>
          <cell r="H2816">
            <v>999</v>
          </cell>
          <cell r="I2816">
            <v>4</v>
          </cell>
          <cell r="J2816">
            <v>2</v>
          </cell>
        </row>
        <row r="2817">
          <cell r="A2817" t="str">
            <v>SSNN</v>
          </cell>
          <cell r="B2817" t="str">
            <v>Secondary Service Greater than 5kW w/o ID</v>
          </cell>
          <cell r="C2817">
            <v>2.5</v>
          </cell>
          <cell r="D2817">
            <v>25</v>
          </cell>
          <cell r="E2817" t="str">
            <v>R=A1R</v>
          </cell>
          <cell r="F2817">
            <v>3</v>
          </cell>
          <cell r="G2817">
            <v>38311</v>
          </cell>
          <cell r="H2817">
            <v>999</v>
          </cell>
          <cell r="I2817">
            <v>4</v>
          </cell>
          <cell r="J2817">
            <v>1</v>
          </cell>
        </row>
        <row r="2818">
          <cell r="A2818" t="str">
            <v>SSGN</v>
          </cell>
          <cell r="B2818" t="str">
            <v>Secondary Service Greater than 5kW w/o ID</v>
          </cell>
          <cell r="C2818">
            <v>2.5</v>
          </cell>
          <cell r="D2818">
            <v>25</v>
          </cell>
          <cell r="E2818" t="str">
            <v>R=RXS4</v>
          </cell>
          <cell r="F2818">
            <v>3</v>
          </cell>
          <cell r="G2818">
            <v>38194</v>
          </cell>
          <cell r="H2818">
            <v>999</v>
          </cell>
          <cell r="I2818">
            <v>4</v>
          </cell>
          <cell r="J2818">
            <v>8</v>
          </cell>
        </row>
        <row r="2819">
          <cell r="A2819" t="str">
            <v>SSPN</v>
          </cell>
          <cell r="B2819" t="str">
            <v>Secondary Service Greater than 5kW w/o ID</v>
          </cell>
          <cell r="C2819">
            <v>2.5</v>
          </cell>
          <cell r="D2819">
            <v>25</v>
          </cell>
          <cell r="E2819" t="str">
            <v>R=RXS4</v>
          </cell>
          <cell r="F2819">
            <v>3</v>
          </cell>
          <cell r="G2819">
            <v>38082</v>
          </cell>
          <cell r="H2819">
            <v>999</v>
          </cell>
          <cell r="I2819">
            <v>4</v>
          </cell>
          <cell r="J2819">
            <v>1</v>
          </cell>
        </row>
        <row r="2820">
          <cell r="A2820" t="str">
            <v>SSGN</v>
          </cell>
          <cell r="B2820" t="str">
            <v>Secondary Service Greater than 5kW w/o ID</v>
          </cell>
          <cell r="C2820">
            <v>2.5</v>
          </cell>
          <cell r="D2820">
            <v>25</v>
          </cell>
          <cell r="E2820" t="str">
            <v>R=A1R</v>
          </cell>
          <cell r="F2820">
            <v>3</v>
          </cell>
          <cell r="G2820">
            <v>38092</v>
          </cell>
          <cell r="H2820">
            <v>999</v>
          </cell>
          <cell r="I2820">
            <v>4</v>
          </cell>
          <cell r="J2820">
            <v>4</v>
          </cell>
        </row>
        <row r="2821">
          <cell r="A2821" t="str">
            <v>SSGN</v>
          </cell>
          <cell r="B2821" t="str">
            <v>Secondary Service Greater than 5kW w/o ID</v>
          </cell>
          <cell r="C2821">
            <v>2.5</v>
          </cell>
          <cell r="D2821">
            <v>25</v>
          </cell>
          <cell r="E2821" t="str">
            <v>R=A1R</v>
          </cell>
          <cell r="F2821">
            <v>3</v>
          </cell>
          <cell r="G2821">
            <v>38092</v>
          </cell>
          <cell r="H2821">
            <v>999</v>
          </cell>
          <cell r="I2821">
            <v>3</v>
          </cell>
          <cell r="J2821">
            <v>4</v>
          </cell>
        </row>
        <row r="2822">
          <cell r="A2822" t="str">
            <v>SSGN</v>
          </cell>
          <cell r="B2822" t="str">
            <v>Secondary Service Greater than 5kW w/o ID</v>
          </cell>
          <cell r="C2822">
            <v>2.5</v>
          </cell>
          <cell r="D2822">
            <v>25</v>
          </cell>
          <cell r="E2822" t="str">
            <v>R=A1D</v>
          </cell>
          <cell r="F2822">
            <v>3</v>
          </cell>
          <cell r="G2822">
            <v>38257</v>
          </cell>
          <cell r="H2822">
            <v>999</v>
          </cell>
          <cell r="I2822">
            <v>4</v>
          </cell>
          <cell r="J2822">
            <v>8</v>
          </cell>
        </row>
        <row r="2823">
          <cell r="A2823" t="str">
            <v>SSNN</v>
          </cell>
          <cell r="B2823" t="str">
            <v>Secondary Service Greater than 5kW w/o ID</v>
          </cell>
          <cell r="C2823">
            <v>2.5</v>
          </cell>
          <cell r="D2823">
            <v>25</v>
          </cell>
          <cell r="E2823" t="str">
            <v>R=SL5SR</v>
          </cell>
          <cell r="F2823">
            <v>3</v>
          </cell>
          <cell r="H2823">
            <v>120</v>
          </cell>
          <cell r="I2823">
            <v>4</v>
          </cell>
          <cell r="J2823">
            <v>1</v>
          </cell>
        </row>
        <row r="2824">
          <cell r="A2824" t="str">
            <v>SSNN</v>
          </cell>
          <cell r="B2824" t="str">
            <v>Secondary Service Greater than 5kW w/o ID</v>
          </cell>
          <cell r="C2824">
            <v>2.5</v>
          </cell>
          <cell r="D2824">
            <v>25</v>
          </cell>
          <cell r="E2824" t="str">
            <v>R=A1D</v>
          </cell>
          <cell r="F2824">
            <v>3</v>
          </cell>
          <cell r="H2824">
            <v>120</v>
          </cell>
          <cell r="I2824">
            <v>4</v>
          </cell>
          <cell r="J2824">
            <v>1</v>
          </cell>
        </row>
        <row r="2825">
          <cell r="A2825" t="str">
            <v>SSGN</v>
          </cell>
          <cell r="B2825" t="str">
            <v>Secondary Service Greater than 5kW w/o ID</v>
          </cell>
          <cell r="C2825">
            <v>2.5</v>
          </cell>
          <cell r="D2825">
            <v>25</v>
          </cell>
          <cell r="E2825" t="str">
            <v>R=VM66S</v>
          </cell>
          <cell r="F2825">
            <v>3</v>
          </cell>
          <cell r="H2825">
            <v>0</v>
          </cell>
          <cell r="I2825">
            <v>0</v>
          </cell>
          <cell r="J2825">
            <v>3</v>
          </cell>
        </row>
        <row r="2826">
          <cell r="A2826" t="str">
            <v>SSNN</v>
          </cell>
          <cell r="B2826" t="str">
            <v>Secondary Service Greater than 5kW w/o ID</v>
          </cell>
          <cell r="C2826">
            <v>2.5</v>
          </cell>
          <cell r="D2826">
            <v>25</v>
          </cell>
          <cell r="E2826" t="str">
            <v>R=A1D</v>
          </cell>
          <cell r="F2826">
            <v>3</v>
          </cell>
          <cell r="H2826">
            <v>120</v>
          </cell>
          <cell r="I2826">
            <v>4</v>
          </cell>
          <cell r="J2826">
            <v>1</v>
          </cell>
        </row>
        <row r="2827">
          <cell r="A2827" t="str">
            <v>SSGN</v>
          </cell>
          <cell r="B2827" t="str">
            <v>Secondary Service Greater than 5kW w/o ID</v>
          </cell>
          <cell r="C2827">
            <v>2.5</v>
          </cell>
          <cell r="D2827">
            <v>25</v>
          </cell>
          <cell r="E2827" t="str">
            <v>R=SV4SD</v>
          </cell>
          <cell r="F2827">
            <v>3</v>
          </cell>
          <cell r="H2827">
            <v>999</v>
          </cell>
          <cell r="I2827">
            <v>4</v>
          </cell>
          <cell r="J2827">
            <v>1</v>
          </cell>
        </row>
        <row r="2828">
          <cell r="A2828" t="str">
            <v>SSLN</v>
          </cell>
          <cell r="B2828" t="str">
            <v>Secondary Service Greater than 5kW w/o ID</v>
          </cell>
          <cell r="C2828">
            <v>2.5</v>
          </cell>
          <cell r="D2828">
            <v>25</v>
          </cell>
          <cell r="E2828" t="str">
            <v>R=SV4SD</v>
          </cell>
          <cell r="F2828">
            <v>3</v>
          </cell>
          <cell r="H2828">
            <v>208</v>
          </cell>
          <cell r="I2828">
            <v>4</v>
          </cell>
          <cell r="J2828">
            <v>1</v>
          </cell>
        </row>
        <row r="2829">
          <cell r="A2829" t="str">
            <v>SSGN</v>
          </cell>
          <cell r="B2829" t="str">
            <v>Secondary Service Greater than 5kW w/o ID</v>
          </cell>
          <cell r="C2829">
            <v>2.5</v>
          </cell>
          <cell r="D2829">
            <v>25</v>
          </cell>
          <cell r="E2829" t="str">
            <v>R=SV5SD</v>
          </cell>
          <cell r="F2829">
            <v>3</v>
          </cell>
          <cell r="H2829">
            <v>999</v>
          </cell>
          <cell r="I2829">
            <v>4</v>
          </cell>
          <cell r="J2829">
            <v>1</v>
          </cell>
        </row>
        <row r="2830">
          <cell r="A2830" t="str">
            <v>SSGN</v>
          </cell>
          <cell r="B2830" t="str">
            <v>Secondary Service Greater than 5kW w/o ID</v>
          </cell>
          <cell r="C2830">
            <v>2.5</v>
          </cell>
          <cell r="D2830">
            <v>25</v>
          </cell>
          <cell r="E2830" t="str">
            <v>R=PWA</v>
          </cell>
          <cell r="F2830">
            <v>3</v>
          </cell>
          <cell r="H2830">
            <v>208</v>
          </cell>
          <cell r="I2830">
            <v>4</v>
          </cell>
          <cell r="J2830">
            <v>1</v>
          </cell>
        </row>
        <row r="2831">
          <cell r="A2831" t="str">
            <v>SSGN</v>
          </cell>
          <cell r="B2831" t="str">
            <v>Secondary Service Greater than 5kW w/o ID</v>
          </cell>
          <cell r="C2831">
            <v>2.5</v>
          </cell>
          <cell r="D2831">
            <v>25</v>
          </cell>
          <cell r="E2831" t="str">
            <v>R=DXS2</v>
          </cell>
          <cell r="F2831">
            <v>3</v>
          </cell>
          <cell r="G2831">
            <v>36404</v>
          </cell>
          <cell r="H2831">
            <v>277</v>
          </cell>
          <cell r="I2831">
            <v>4</v>
          </cell>
          <cell r="J2831">
            <v>1</v>
          </cell>
        </row>
        <row r="2832">
          <cell r="A2832" t="str">
            <v>SSGN</v>
          </cell>
          <cell r="B2832" t="str">
            <v>Secondary Service Greater than 5kW w/o ID</v>
          </cell>
          <cell r="C2832">
            <v>2.5</v>
          </cell>
          <cell r="D2832">
            <v>25</v>
          </cell>
          <cell r="E2832" t="str">
            <v>R=A1D</v>
          </cell>
          <cell r="F2832">
            <v>3</v>
          </cell>
          <cell r="G2832">
            <v>37188</v>
          </cell>
          <cell r="H2832">
            <v>240</v>
          </cell>
          <cell r="I2832">
            <v>4</v>
          </cell>
          <cell r="J2832">
            <v>3</v>
          </cell>
        </row>
        <row r="2833">
          <cell r="A2833" t="str">
            <v>SSGN</v>
          </cell>
          <cell r="B2833" t="str">
            <v>Secondary Service Greater than 5kW w/o ID</v>
          </cell>
          <cell r="C2833">
            <v>2.5</v>
          </cell>
          <cell r="D2833">
            <v>25</v>
          </cell>
          <cell r="E2833" t="str">
            <v>R=A1D</v>
          </cell>
          <cell r="F2833">
            <v>3</v>
          </cell>
          <cell r="G2833">
            <v>37188</v>
          </cell>
          <cell r="H2833">
            <v>999</v>
          </cell>
          <cell r="I2833">
            <v>4</v>
          </cell>
          <cell r="J2833">
            <v>1</v>
          </cell>
        </row>
        <row r="2834">
          <cell r="A2834" t="str">
            <v>SSGN</v>
          </cell>
          <cell r="B2834" t="str">
            <v>Secondary Service Greater than 5kW w/o ID</v>
          </cell>
          <cell r="C2834">
            <v>2.5</v>
          </cell>
          <cell r="D2834">
            <v>25</v>
          </cell>
          <cell r="E2834" t="str">
            <v>R=A1D</v>
          </cell>
          <cell r="F2834">
            <v>3</v>
          </cell>
          <cell r="G2834">
            <v>36161</v>
          </cell>
          <cell r="H2834">
            <v>999</v>
          </cell>
          <cell r="I2834">
            <v>4</v>
          </cell>
          <cell r="J2834">
            <v>2</v>
          </cell>
        </row>
        <row r="2835">
          <cell r="A2835" t="str">
            <v>SSGN</v>
          </cell>
          <cell r="B2835" t="str">
            <v>Secondary Service Greater than 5kW w/o ID</v>
          </cell>
          <cell r="C2835">
            <v>2.5</v>
          </cell>
          <cell r="D2835">
            <v>25</v>
          </cell>
          <cell r="E2835" t="str">
            <v>R=A1D</v>
          </cell>
          <cell r="F2835">
            <v>3</v>
          </cell>
          <cell r="G2835">
            <v>36431</v>
          </cell>
          <cell r="H2835">
            <v>999</v>
          </cell>
          <cell r="I2835">
            <v>3</v>
          </cell>
          <cell r="J2835">
            <v>1</v>
          </cell>
        </row>
        <row r="2836">
          <cell r="A2836" t="str">
            <v>SSGN</v>
          </cell>
          <cell r="B2836" t="str">
            <v>Secondary Service Greater than 5kW w/o ID</v>
          </cell>
          <cell r="C2836">
            <v>2.5</v>
          </cell>
          <cell r="D2836">
            <v>25</v>
          </cell>
          <cell r="E2836" t="str">
            <v>R=A1D</v>
          </cell>
          <cell r="F2836">
            <v>3</v>
          </cell>
          <cell r="G2836">
            <v>36495</v>
          </cell>
          <cell r="H2836">
            <v>999</v>
          </cell>
          <cell r="I2836">
            <v>4</v>
          </cell>
          <cell r="J2836">
            <v>3</v>
          </cell>
        </row>
        <row r="2837">
          <cell r="A2837" t="str">
            <v>SSAN</v>
          </cell>
          <cell r="B2837" t="str">
            <v>Secondary Service Greater than 5kW w/o ID</v>
          </cell>
          <cell r="C2837">
            <v>2.5</v>
          </cell>
          <cell r="D2837">
            <v>25</v>
          </cell>
          <cell r="E2837" t="str">
            <v>R=A1D</v>
          </cell>
          <cell r="F2837">
            <v>3</v>
          </cell>
          <cell r="G2837">
            <v>36593</v>
          </cell>
          <cell r="H2837">
            <v>999</v>
          </cell>
          <cell r="I2837">
            <v>3</v>
          </cell>
          <cell r="J2837">
            <v>1</v>
          </cell>
        </row>
        <row r="2838">
          <cell r="A2838" t="str">
            <v>SSGN</v>
          </cell>
          <cell r="B2838" t="str">
            <v>Secondary Service Greater than 5kW w/o ID</v>
          </cell>
          <cell r="C2838">
            <v>2.5</v>
          </cell>
          <cell r="D2838">
            <v>25</v>
          </cell>
          <cell r="E2838" t="str">
            <v>R=A1D</v>
          </cell>
          <cell r="F2838">
            <v>3</v>
          </cell>
          <cell r="G2838">
            <v>36593</v>
          </cell>
          <cell r="H2838">
            <v>999</v>
          </cell>
          <cell r="I2838">
            <v>4</v>
          </cell>
          <cell r="J2838">
            <v>2</v>
          </cell>
        </row>
        <row r="2839">
          <cell r="A2839" t="str">
            <v>SSGN</v>
          </cell>
          <cell r="B2839" t="str">
            <v>Secondary Service Greater than 5kW w/o ID</v>
          </cell>
          <cell r="C2839">
            <v>2.5</v>
          </cell>
          <cell r="D2839">
            <v>25</v>
          </cell>
          <cell r="E2839" t="str">
            <v>R=A1D</v>
          </cell>
          <cell r="F2839">
            <v>3</v>
          </cell>
          <cell r="G2839">
            <v>36669</v>
          </cell>
          <cell r="H2839">
            <v>999</v>
          </cell>
          <cell r="I2839">
            <v>4</v>
          </cell>
          <cell r="J2839">
            <v>5</v>
          </cell>
        </row>
        <row r="2840">
          <cell r="A2840" t="str">
            <v>SSNN</v>
          </cell>
          <cell r="B2840" t="str">
            <v>Secondary Service Greater than 5kW w/o ID</v>
          </cell>
          <cell r="C2840">
            <v>2.5</v>
          </cell>
          <cell r="D2840">
            <v>25</v>
          </cell>
          <cell r="E2840" t="str">
            <v>R=A1D</v>
          </cell>
          <cell r="F2840">
            <v>3</v>
          </cell>
          <cell r="G2840">
            <v>36717</v>
          </cell>
          <cell r="H2840">
            <v>999</v>
          </cell>
          <cell r="I2840">
            <v>3</v>
          </cell>
          <cell r="J2840">
            <v>1</v>
          </cell>
        </row>
        <row r="2841">
          <cell r="A2841" t="str">
            <v>SSNN</v>
          </cell>
          <cell r="B2841" t="str">
            <v>Secondary Service Greater than 5kW w/o ID</v>
          </cell>
          <cell r="C2841">
            <v>2.5</v>
          </cell>
          <cell r="D2841">
            <v>25</v>
          </cell>
          <cell r="E2841" t="str">
            <v>R=A1D</v>
          </cell>
          <cell r="F2841">
            <v>3</v>
          </cell>
          <cell r="G2841">
            <v>36733</v>
          </cell>
          <cell r="H2841">
            <v>999</v>
          </cell>
          <cell r="I2841">
            <v>4</v>
          </cell>
          <cell r="J2841">
            <v>1</v>
          </cell>
        </row>
        <row r="2842">
          <cell r="A2842" t="str">
            <v>SSGN</v>
          </cell>
          <cell r="B2842" t="str">
            <v>Secondary Service Greater than 5kW w/o ID</v>
          </cell>
          <cell r="C2842">
            <v>2.5</v>
          </cell>
          <cell r="D2842">
            <v>25</v>
          </cell>
          <cell r="E2842" t="str">
            <v>R=A1D</v>
          </cell>
          <cell r="F2842">
            <v>3</v>
          </cell>
          <cell r="G2842">
            <v>36816</v>
          </cell>
          <cell r="H2842">
            <v>999</v>
          </cell>
          <cell r="I2842">
            <v>3</v>
          </cell>
          <cell r="J2842">
            <v>3</v>
          </cell>
        </row>
        <row r="2843">
          <cell r="A2843" t="str">
            <v>SSLN</v>
          </cell>
          <cell r="B2843" t="str">
            <v>Secondary Service Greater than 5kW w/o ID</v>
          </cell>
          <cell r="C2843">
            <v>2.5</v>
          </cell>
          <cell r="D2843">
            <v>25</v>
          </cell>
          <cell r="E2843" t="str">
            <v>R=A1D</v>
          </cell>
          <cell r="F2843">
            <v>3</v>
          </cell>
          <cell r="G2843">
            <v>36526</v>
          </cell>
          <cell r="H2843">
            <v>999</v>
          </cell>
          <cell r="I2843">
            <v>4</v>
          </cell>
          <cell r="J2843">
            <v>1</v>
          </cell>
        </row>
        <row r="2844">
          <cell r="A2844" t="str">
            <v>SSGN</v>
          </cell>
          <cell r="B2844" t="str">
            <v>Secondary Service Greater than 5kW w/o ID</v>
          </cell>
          <cell r="C2844">
            <v>2.5</v>
          </cell>
          <cell r="D2844">
            <v>25</v>
          </cell>
          <cell r="E2844" t="str">
            <v>R=A1D</v>
          </cell>
          <cell r="F2844">
            <v>3</v>
          </cell>
          <cell r="G2844">
            <v>36776</v>
          </cell>
          <cell r="H2844">
            <v>999</v>
          </cell>
          <cell r="I2844">
            <v>4</v>
          </cell>
          <cell r="J2844">
            <v>1</v>
          </cell>
        </row>
        <row r="2845">
          <cell r="A2845" t="str">
            <v>SSGN</v>
          </cell>
          <cell r="B2845" t="str">
            <v>Secondary Service Greater than 5kW w/o ID</v>
          </cell>
          <cell r="C2845">
            <v>2.5</v>
          </cell>
          <cell r="D2845">
            <v>25</v>
          </cell>
          <cell r="E2845" t="str">
            <v>R=A1D</v>
          </cell>
          <cell r="F2845">
            <v>3</v>
          </cell>
          <cell r="G2845">
            <v>36526</v>
          </cell>
          <cell r="H2845">
            <v>999</v>
          </cell>
          <cell r="I2845">
            <v>4</v>
          </cell>
          <cell r="J2845">
            <v>1</v>
          </cell>
        </row>
        <row r="2846">
          <cell r="A2846" t="str">
            <v>SSGN</v>
          </cell>
          <cell r="B2846" t="str">
            <v>Secondary Service Greater than 5kW w/o ID</v>
          </cell>
          <cell r="C2846">
            <v>2.5</v>
          </cell>
          <cell r="D2846">
            <v>25</v>
          </cell>
          <cell r="E2846" t="str">
            <v>R=A1D</v>
          </cell>
          <cell r="F2846">
            <v>3</v>
          </cell>
          <cell r="G2846">
            <v>36801</v>
          </cell>
          <cell r="H2846">
            <v>999</v>
          </cell>
          <cell r="I2846">
            <v>4</v>
          </cell>
          <cell r="J2846">
            <v>1</v>
          </cell>
        </row>
        <row r="2847">
          <cell r="A2847" t="str">
            <v>SSGN</v>
          </cell>
          <cell r="B2847" t="str">
            <v>Secondary Service Greater than 5kW w/o ID</v>
          </cell>
          <cell r="C2847">
            <v>2.5</v>
          </cell>
          <cell r="D2847">
            <v>25</v>
          </cell>
          <cell r="E2847" t="str">
            <v>R=A1D</v>
          </cell>
          <cell r="F2847">
            <v>3</v>
          </cell>
          <cell r="G2847">
            <v>37012</v>
          </cell>
          <cell r="H2847">
            <v>999</v>
          </cell>
          <cell r="I2847">
            <v>4</v>
          </cell>
          <cell r="J2847">
            <v>1</v>
          </cell>
        </row>
        <row r="2848">
          <cell r="A2848" t="str">
            <v>SSGN</v>
          </cell>
          <cell r="B2848" t="str">
            <v>Secondary Service Greater than 5kW w/o ID</v>
          </cell>
          <cell r="C2848">
            <v>2.5</v>
          </cell>
          <cell r="D2848">
            <v>25</v>
          </cell>
          <cell r="E2848" t="str">
            <v>R=A1D</v>
          </cell>
          <cell r="F2848">
            <v>3</v>
          </cell>
          <cell r="G2848">
            <v>37229</v>
          </cell>
          <cell r="H2848">
            <v>999</v>
          </cell>
          <cell r="I2848">
            <v>4</v>
          </cell>
          <cell r="J2848">
            <v>8</v>
          </cell>
        </row>
        <row r="2849">
          <cell r="A2849" t="str">
            <v>SSGN</v>
          </cell>
          <cell r="B2849" t="str">
            <v>Secondary Service Greater than 5kW w/o ID</v>
          </cell>
          <cell r="C2849">
            <v>2.5</v>
          </cell>
          <cell r="D2849">
            <v>25</v>
          </cell>
          <cell r="E2849" t="str">
            <v>R=A1D</v>
          </cell>
          <cell r="F2849">
            <v>3</v>
          </cell>
          <cell r="G2849">
            <v>37173</v>
          </cell>
          <cell r="H2849">
            <v>999</v>
          </cell>
          <cell r="I2849">
            <v>4</v>
          </cell>
          <cell r="J2849">
            <v>17</v>
          </cell>
        </row>
        <row r="2850">
          <cell r="A2850" t="str">
            <v>SSNN</v>
          </cell>
          <cell r="B2850" t="str">
            <v>Secondary Service Greater than 5kW w/o ID</v>
          </cell>
          <cell r="C2850">
            <v>2.5</v>
          </cell>
          <cell r="D2850">
            <v>25</v>
          </cell>
          <cell r="E2850" t="str">
            <v>R=A1D</v>
          </cell>
          <cell r="F2850">
            <v>3</v>
          </cell>
          <cell r="G2850">
            <v>37173</v>
          </cell>
          <cell r="H2850">
            <v>999</v>
          </cell>
          <cell r="I2850">
            <v>4</v>
          </cell>
          <cell r="J2850">
            <v>1</v>
          </cell>
        </row>
        <row r="2851">
          <cell r="A2851" t="str">
            <v>SSGN</v>
          </cell>
          <cell r="B2851" t="str">
            <v>Secondary Service Greater than 5kW w/o ID</v>
          </cell>
          <cell r="C2851">
            <v>2.5</v>
          </cell>
          <cell r="D2851">
            <v>25</v>
          </cell>
          <cell r="E2851" t="str">
            <v>R=A1D</v>
          </cell>
          <cell r="F2851">
            <v>3</v>
          </cell>
          <cell r="G2851">
            <v>37174</v>
          </cell>
          <cell r="H2851">
            <v>999</v>
          </cell>
          <cell r="I2851">
            <v>4</v>
          </cell>
          <cell r="J2851">
            <v>1</v>
          </cell>
        </row>
        <row r="2852">
          <cell r="A2852" t="str">
            <v>SSGN</v>
          </cell>
          <cell r="B2852" t="str">
            <v>Secondary Service Greater than 5kW w/o ID</v>
          </cell>
          <cell r="C2852">
            <v>2.5</v>
          </cell>
          <cell r="D2852">
            <v>25</v>
          </cell>
          <cell r="E2852" t="str">
            <v>R=A1D</v>
          </cell>
          <cell r="F2852">
            <v>3</v>
          </cell>
          <cell r="G2852">
            <v>37512</v>
          </cell>
          <cell r="H2852">
            <v>999</v>
          </cell>
          <cell r="I2852">
            <v>4</v>
          </cell>
          <cell r="J2852">
            <v>7</v>
          </cell>
        </row>
        <row r="2853">
          <cell r="A2853" t="str">
            <v>SSLN</v>
          </cell>
          <cell r="B2853" t="str">
            <v>Secondary Service Greater than 5kW w/o ID</v>
          </cell>
          <cell r="C2853">
            <v>2.5</v>
          </cell>
          <cell r="D2853">
            <v>25</v>
          </cell>
          <cell r="E2853" t="str">
            <v>R=RXS4</v>
          </cell>
          <cell r="F2853">
            <v>3</v>
          </cell>
          <cell r="G2853">
            <v>37512</v>
          </cell>
          <cell r="H2853">
            <v>999</v>
          </cell>
          <cell r="I2853">
            <v>4</v>
          </cell>
          <cell r="J2853">
            <v>13</v>
          </cell>
        </row>
        <row r="2854">
          <cell r="A2854" t="str">
            <v>DSGN</v>
          </cell>
          <cell r="B2854" t="str">
            <v>Secondary Service Greater than 5kW w/o ID</v>
          </cell>
          <cell r="C2854">
            <v>2.5</v>
          </cell>
          <cell r="D2854">
            <v>25</v>
          </cell>
          <cell r="E2854" t="str">
            <v>R=A1RL</v>
          </cell>
          <cell r="F2854">
            <v>3</v>
          </cell>
          <cell r="G2854">
            <v>38636</v>
          </cell>
          <cell r="H2854">
            <v>999</v>
          </cell>
          <cell r="I2854">
            <v>4</v>
          </cell>
          <cell r="J2854">
            <v>1</v>
          </cell>
        </row>
        <row r="2855">
          <cell r="A2855" t="str">
            <v>SSLN</v>
          </cell>
          <cell r="B2855" t="str">
            <v>Secondary Service Greater than 5kW w/o ID</v>
          </cell>
          <cell r="C2855">
            <v>2.5</v>
          </cell>
          <cell r="D2855">
            <v>25</v>
          </cell>
          <cell r="E2855" t="str">
            <v>R=A1R</v>
          </cell>
          <cell r="F2855">
            <v>3</v>
          </cell>
          <cell r="G2855">
            <v>38971</v>
          </cell>
          <cell r="H2855">
            <v>999</v>
          </cell>
          <cell r="I2855">
            <v>4</v>
          </cell>
          <cell r="J2855">
            <v>2</v>
          </cell>
        </row>
        <row r="2856">
          <cell r="A2856" t="str">
            <v>SSPN</v>
          </cell>
          <cell r="B2856" t="str">
            <v>Secondary Service Greater than 5kW w/o ID</v>
          </cell>
          <cell r="C2856">
            <v>2.5</v>
          </cell>
          <cell r="D2856">
            <v>25</v>
          </cell>
          <cell r="E2856" t="str">
            <v>R=A1R</v>
          </cell>
          <cell r="F2856">
            <v>3</v>
          </cell>
          <cell r="G2856">
            <v>39107</v>
          </cell>
          <cell r="H2856">
            <v>999</v>
          </cell>
          <cell r="I2856">
            <v>4</v>
          </cell>
          <cell r="J2856">
            <v>1</v>
          </cell>
        </row>
        <row r="2857">
          <cell r="A2857" t="str">
            <v>SSGN</v>
          </cell>
          <cell r="B2857" t="str">
            <v>Secondary Service Greater than 5kW w/o ID</v>
          </cell>
          <cell r="C2857">
            <v>2.5</v>
          </cell>
          <cell r="D2857">
            <v>25</v>
          </cell>
          <cell r="E2857" t="str">
            <v>R=A1R</v>
          </cell>
          <cell r="F2857">
            <v>3</v>
          </cell>
          <cell r="G2857">
            <v>39246</v>
          </cell>
          <cell r="H2857">
            <v>999</v>
          </cell>
          <cell r="I2857">
            <v>4</v>
          </cell>
          <cell r="J2857">
            <v>66</v>
          </cell>
        </row>
        <row r="2858">
          <cell r="A2858" t="str">
            <v>SSNN</v>
          </cell>
          <cell r="B2858" t="str">
            <v>Secondary Service Greater than 5kW w/o ID</v>
          </cell>
          <cell r="C2858">
            <v>2.5</v>
          </cell>
          <cell r="D2858">
            <v>25</v>
          </cell>
          <cell r="E2858" t="str">
            <v>R=A1R</v>
          </cell>
          <cell r="F2858">
            <v>3</v>
          </cell>
          <cell r="G2858">
            <v>39295</v>
          </cell>
          <cell r="H2858">
            <v>999</v>
          </cell>
          <cell r="I2858">
            <v>4</v>
          </cell>
          <cell r="J2858">
            <v>1</v>
          </cell>
        </row>
        <row r="2859">
          <cell r="A2859" t="str">
            <v>SSGN</v>
          </cell>
          <cell r="B2859" t="str">
            <v>Secondary Service Greater than 5kW w/o ID</v>
          </cell>
          <cell r="C2859">
            <v>2.5</v>
          </cell>
          <cell r="D2859">
            <v>25</v>
          </cell>
          <cell r="E2859" t="str">
            <v>R=A1R</v>
          </cell>
          <cell r="F2859">
            <v>3</v>
          </cell>
          <cell r="G2859">
            <v>39245</v>
          </cell>
          <cell r="H2859">
            <v>999</v>
          </cell>
          <cell r="I2859">
            <v>3</v>
          </cell>
          <cell r="J2859">
            <v>1</v>
          </cell>
        </row>
        <row r="2860">
          <cell r="A2860" t="str">
            <v>SSLN</v>
          </cell>
          <cell r="B2860" t="str">
            <v>Secondary Service Greater than 5kW w/o ID</v>
          </cell>
          <cell r="C2860">
            <v>2.5</v>
          </cell>
          <cell r="D2860">
            <v>25</v>
          </cell>
          <cell r="E2860" t="str">
            <v>R=A1RL</v>
          </cell>
          <cell r="F2860">
            <v>3</v>
          </cell>
          <cell r="G2860">
            <v>39343</v>
          </cell>
          <cell r="H2860">
            <v>999</v>
          </cell>
          <cell r="I2860">
            <v>3</v>
          </cell>
          <cell r="J2860">
            <v>2</v>
          </cell>
        </row>
        <row r="2861">
          <cell r="A2861" t="str">
            <v>SSEN</v>
          </cell>
          <cell r="B2861" t="str">
            <v>Secondary Service Greater than 5kW w/o ID</v>
          </cell>
          <cell r="C2861">
            <v>2.5</v>
          </cell>
          <cell r="D2861">
            <v>25</v>
          </cell>
          <cell r="E2861" t="str">
            <v>R=A1RL</v>
          </cell>
          <cell r="F2861">
            <v>3</v>
          </cell>
          <cell r="G2861">
            <v>39343</v>
          </cell>
          <cell r="H2861">
            <v>999</v>
          </cell>
          <cell r="I2861">
            <v>4</v>
          </cell>
          <cell r="J2861">
            <v>2</v>
          </cell>
        </row>
        <row r="2862">
          <cell r="A2862" t="str">
            <v>SSLN</v>
          </cell>
          <cell r="B2862" t="str">
            <v>Secondary Service Greater than 5kW w/o ID</v>
          </cell>
          <cell r="C2862">
            <v>2.5</v>
          </cell>
          <cell r="D2862">
            <v>25</v>
          </cell>
          <cell r="E2862" t="str">
            <v>R=A1R</v>
          </cell>
          <cell r="F2862">
            <v>3</v>
          </cell>
          <cell r="G2862">
            <v>39510</v>
          </cell>
          <cell r="H2862">
            <v>999</v>
          </cell>
          <cell r="I2862">
            <v>4</v>
          </cell>
          <cell r="J2862">
            <v>1</v>
          </cell>
        </row>
        <row r="2863">
          <cell r="A2863" t="str">
            <v>SSNN</v>
          </cell>
          <cell r="B2863" t="str">
            <v>Secondary Service Greater than 5kW w/o ID</v>
          </cell>
          <cell r="C2863">
            <v>2.5</v>
          </cell>
          <cell r="D2863">
            <v>25</v>
          </cell>
          <cell r="E2863" t="str">
            <v>R=A1R</v>
          </cell>
          <cell r="F2863">
            <v>3</v>
          </cell>
          <cell r="G2863">
            <v>39482</v>
          </cell>
          <cell r="H2863">
            <v>999</v>
          </cell>
          <cell r="I2863">
            <v>4</v>
          </cell>
          <cell r="J2863">
            <v>1</v>
          </cell>
        </row>
        <row r="2864">
          <cell r="A2864" t="str">
            <v>SSPN</v>
          </cell>
          <cell r="B2864" t="str">
            <v>Secondary Service Greater than 5kW w/o ID</v>
          </cell>
          <cell r="C2864">
            <v>2.5</v>
          </cell>
          <cell r="D2864">
            <v>25</v>
          </cell>
          <cell r="E2864" t="str">
            <v>R=A1D</v>
          </cell>
          <cell r="F2864">
            <v>3</v>
          </cell>
          <cell r="G2864">
            <v>39707</v>
          </cell>
          <cell r="H2864">
            <v>999</v>
          </cell>
          <cell r="I2864">
            <v>3</v>
          </cell>
          <cell r="J2864">
            <v>2</v>
          </cell>
        </row>
        <row r="2865">
          <cell r="A2865" t="str">
            <v>SSPN</v>
          </cell>
          <cell r="B2865" t="str">
            <v>Secondary Service Greater than 5kW w/o ID</v>
          </cell>
          <cell r="C2865">
            <v>2.5</v>
          </cell>
          <cell r="D2865">
            <v>25</v>
          </cell>
          <cell r="E2865" t="str">
            <v>R=A1D</v>
          </cell>
          <cell r="F2865">
            <v>3</v>
          </cell>
          <cell r="G2865">
            <v>39707</v>
          </cell>
          <cell r="H2865">
            <v>999</v>
          </cell>
          <cell r="I2865">
            <v>4</v>
          </cell>
          <cell r="J2865">
            <v>2</v>
          </cell>
        </row>
        <row r="2866">
          <cell r="A2866" t="str">
            <v>SSLN</v>
          </cell>
          <cell r="B2866" t="str">
            <v>Secondary Service Greater than 5kW w/o ID</v>
          </cell>
          <cell r="C2866">
            <v>2.5</v>
          </cell>
          <cell r="D2866">
            <v>25</v>
          </cell>
          <cell r="E2866" t="str">
            <v>R=A1D</v>
          </cell>
          <cell r="F2866">
            <v>3</v>
          </cell>
          <cell r="G2866">
            <v>39666</v>
          </cell>
          <cell r="H2866">
            <v>999</v>
          </cell>
          <cell r="I2866">
            <v>4</v>
          </cell>
          <cell r="J2866">
            <v>1</v>
          </cell>
        </row>
        <row r="2867">
          <cell r="A2867" t="str">
            <v>SSGN</v>
          </cell>
          <cell r="B2867" t="str">
            <v>Secondary Service Greater than 5kW w/o ID</v>
          </cell>
          <cell r="C2867">
            <v>2.5</v>
          </cell>
          <cell r="D2867">
            <v>25</v>
          </cell>
          <cell r="E2867" t="str">
            <v>R=A1R</v>
          </cell>
          <cell r="F2867">
            <v>3</v>
          </cell>
          <cell r="H2867">
            <v>999</v>
          </cell>
          <cell r="I2867">
            <v>4</v>
          </cell>
          <cell r="J2867">
            <v>2</v>
          </cell>
        </row>
        <row r="2868">
          <cell r="A2868" t="str">
            <v>SSGN</v>
          </cell>
          <cell r="B2868" t="str">
            <v>Secondary Service Greater than 5kW w/o ID</v>
          </cell>
          <cell r="C2868">
            <v>2.5</v>
          </cell>
          <cell r="D2868">
            <v>25</v>
          </cell>
          <cell r="E2868" t="str">
            <v>R=K6WA</v>
          </cell>
          <cell r="F2868">
            <v>3</v>
          </cell>
          <cell r="H2868">
            <v>0</v>
          </cell>
          <cell r="I2868">
            <v>0</v>
          </cell>
          <cell r="J2868">
            <v>21</v>
          </cell>
        </row>
        <row r="2869">
          <cell r="A2869" t="str">
            <v>SSLN</v>
          </cell>
          <cell r="B2869" t="str">
            <v>Secondary Service Greater than 5kW w/o ID</v>
          </cell>
          <cell r="C2869">
            <v>2.5</v>
          </cell>
          <cell r="D2869">
            <v>25</v>
          </cell>
          <cell r="E2869" t="str">
            <v>R=A1D</v>
          </cell>
          <cell r="F2869">
            <v>3</v>
          </cell>
          <cell r="H2869">
            <v>480</v>
          </cell>
          <cell r="I2869">
            <v>4</v>
          </cell>
          <cell r="J2869">
            <v>4</v>
          </cell>
        </row>
        <row r="2870">
          <cell r="A2870" t="str">
            <v>SSNN</v>
          </cell>
          <cell r="B2870" t="str">
            <v>Secondary Service Greater than 5kW w/o ID</v>
          </cell>
          <cell r="C2870">
            <v>2.5</v>
          </cell>
          <cell r="D2870">
            <v>25</v>
          </cell>
          <cell r="E2870" t="str">
            <v>R=SV4SD</v>
          </cell>
          <cell r="F2870">
            <v>3</v>
          </cell>
          <cell r="H2870">
            <v>240</v>
          </cell>
          <cell r="I2870">
            <v>4</v>
          </cell>
          <cell r="J2870">
            <v>1</v>
          </cell>
        </row>
        <row r="2871">
          <cell r="A2871" t="str">
            <v>SSGN</v>
          </cell>
          <cell r="B2871" t="str">
            <v>Secondary Service Greater than 5kW w/o ID</v>
          </cell>
          <cell r="C2871">
            <v>2.5</v>
          </cell>
          <cell r="D2871">
            <v>25</v>
          </cell>
          <cell r="E2871" t="str">
            <v>R=DDS2</v>
          </cell>
          <cell r="F2871">
            <v>3</v>
          </cell>
          <cell r="H2871">
            <v>208</v>
          </cell>
          <cell r="I2871">
            <v>4</v>
          </cell>
          <cell r="J2871">
            <v>1</v>
          </cell>
        </row>
        <row r="2872">
          <cell r="A2872" t="str">
            <v>SSLN</v>
          </cell>
          <cell r="B2872" t="str">
            <v>Secondary Service Greater than 5kW w/o ID</v>
          </cell>
          <cell r="C2872">
            <v>2.5</v>
          </cell>
          <cell r="D2872">
            <v>25</v>
          </cell>
          <cell r="E2872" t="str">
            <v>R=SV5SD</v>
          </cell>
          <cell r="F2872">
            <v>3</v>
          </cell>
          <cell r="H2872">
            <v>240</v>
          </cell>
          <cell r="I2872">
            <v>4</v>
          </cell>
          <cell r="J2872">
            <v>1</v>
          </cell>
        </row>
        <row r="2873">
          <cell r="A2873" t="str">
            <v>SSGN</v>
          </cell>
          <cell r="B2873" t="str">
            <v>Secondary Service Greater than 5kW w/o ID</v>
          </cell>
          <cell r="C2873">
            <v>2.5</v>
          </cell>
          <cell r="D2873">
            <v>25</v>
          </cell>
          <cell r="E2873" t="str">
            <v>R=K6WA</v>
          </cell>
          <cell r="F2873">
            <v>3</v>
          </cell>
          <cell r="H2873">
            <v>240</v>
          </cell>
          <cell r="I2873">
            <v>4</v>
          </cell>
          <cell r="J2873">
            <v>65</v>
          </cell>
        </row>
        <row r="2874">
          <cell r="A2874" t="str">
            <v>SSGN</v>
          </cell>
          <cell r="B2874" t="str">
            <v>Secondary Service Greater than 5kW w/o ID</v>
          </cell>
          <cell r="C2874">
            <v>2.5</v>
          </cell>
          <cell r="D2874">
            <v>25</v>
          </cell>
          <cell r="E2874" t="str">
            <v>R=A1D</v>
          </cell>
          <cell r="F2874">
            <v>3</v>
          </cell>
          <cell r="H2874">
            <v>480</v>
          </cell>
          <cell r="I2874">
            <v>3</v>
          </cell>
          <cell r="J2874">
            <v>7</v>
          </cell>
        </row>
        <row r="2875">
          <cell r="A2875" t="str">
            <v>SSGN</v>
          </cell>
          <cell r="B2875" t="str">
            <v>Secondary Service Greater than 5kW w/o ID</v>
          </cell>
          <cell r="C2875">
            <v>2.5</v>
          </cell>
          <cell r="D2875">
            <v>25</v>
          </cell>
          <cell r="E2875" t="str">
            <v>R=K5WA</v>
          </cell>
          <cell r="F2875">
            <v>3</v>
          </cell>
          <cell r="H2875">
            <v>0</v>
          </cell>
          <cell r="I2875">
            <v>4</v>
          </cell>
          <cell r="J2875">
            <v>1</v>
          </cell>
        </row>
        <row r="2876">
          <cell r="A2876" t="str">
            <v>SSGN</v>
          </cell>
          <cell r="B2876" t="str">
            <v>Secondary Service Greater than 5kW w/o ID</v>
          </cell>
          <cell r="C2876">
            <v>2.5</v>
          </cell>
          <cell r="D2876">
            <v>25</v>
          </cell>
          <cell r="E2876" t="str">
            <v>R=PWAY</v>
          </cell>
          <cell r="F2876">
            <v>3</v>
          </cell>
          <cell r="H2876">
            <v>240</v>
          </cell>
          <cell r="I2876">
            <v>4</v>
          </cell>
          <cell r="J2876">
            <v>7</v>
          </cell>
        </row>
        <row r="2877">
          <cell r="A2877" t="str">
            <v>SSNN</v>
          </cell>
          <cell r="B2877" t="str">
            <v>Secondary Service Greater than 5kW w/o ID</v>
          </cell>
          <cell r="C2877">
            <v>2.5</v>
          </cell>
          <cell r="D2877">
            <v>25</v>
          </cell>
          <cell r="E2877" t="str">
            <v>R=A1D</v>
          </cell>
          <cell r="F2877">
            <v>3</v>
          </cell>
          <cell r="H2877">
            <v>999</v>
          </cell>
          <cell r="I2877">
            <v>4</v>
          </cell>
          <cell r="J2877">
            <v>9</v>
          </cell>
        </row>
        <row r="2878">
          <cell r="A2878" t="str">
            <v>SSNN</v>
          </cell>
          <cell r="B2878" t="str">
            <v>Secondary Service Greater than 5kW w/o ID</v>
          </cell>
          <cell r="C2878">
            <v>2.5</v>
          </cell>
          <cell r="D2878">
            <v>25</v>
          </cell>
          <cell r="E2878" t="str">
            <v>R=PWA</v>
          </cell>
          <cell r="F2878">
            <v>3</v>
          </cell>
          <cell r="H2878">
            <v>240</v>
          </cell>
          <cell r="I2878">
            <v>4</v>
          </cell>
          <cell r="J2878">
            <v>10</v>
          </cell>
        </row>
        <row r="2879">
          <cell r="A2879" t="str">
            <v>SSGN</v>
          </cell>
          <cell r="B2879" t="str">
            <v>Secondary Service Greater than 5kW w/o ID</v>
          </cell>
          <cell r="C2879">
            <v>2.5</v>
          </cell>
          <cell r="D2879">
            <v>25</v>
          </cell>
          <cell r="E2879" t="str">
            <v>R=A1D</v>
          </cell>
          <cell r="F2879">
            <v>3</v>
          </cell>
          <cell r="H2879">
            <v>240</v>
          </cell>
          <cell r="I2879">
            <v>3</v>
          </cell>
          <cell r="J2879">
            <v>5</v>
          </cell>
        </row>
        <row r="2880">
          <cell r="A2880" t="str">
            <v>SSGN</v>
          </cell>
          <cell r="B2880" t="str">
            <v>Secondary Service Greater than 5kW w/o ID</v>
          </cell>
          <cell r="C2880">
            <v>2.5</v>
          </cell>
          <cell r="D2880">
            <v>25</v>
          </cell>
          <cell r="E2880" t="str">
            <v>R=SV5SD</v>
          </cell>
          <cell r="F2880">
            <v>3</v>
          </cell>
          <cell r="H2880">
            <v>480</v>
          </cell>
          <cell r="I2880">
            <v>4</v>
          </cell>
          <cell r="J2880">
            <v>1</v>
          </cell>
        </row>
        <row r="2881">
          <cell r="A2881" t="str">
            <v>SSGN</v>
          </cell>
          <cell r="B2881" t="str">
            <v>Secondary Service Greater than 5kW w/o ID</v>
          </cell>
          <cell r="C2881">
            <v>2.5</v>
          </cell>
          <cell r="D2881">
            <v>25</v>
          </cell>
          <cell r="E2881" t="str">
            <v>R=SSM6A</v>
          </cell>
          <cell r="F2881">
            <v>3</v>
          </cell>
          <cell r="H2881">
            <v>120</v>
          </cell>
          <cell r="I2881">
            <v>4</v>
          </cell>
          <cell r="J2881">
            <v>1</v>
          </cell>
        </row>
        <row r="2882">
          <cell r="A2882" t="str">
            <v>SSNN</v>
          </cell>
          <cell r="B2882" t="str">
            <v>Secondary Service Greater than 5kW w/o ID</v>
          </cell>
          <cell r="C2882">
            <v>2.5</v>
          </cell>
          <cell r="D2882">
            <v>25</v>
          </cell>
          <cell r="E2882" t="str">
            <v>R=A1D</v>
          </cell>
          <cell r="F2882">
            <v>3</v>
          </cell>
          <cell r="H2882">
            <v>999</v>
          </cell>
          <cell r="I2882">
            <v>4</v>
          </cell>
          <cell r="J2882">
            <v>5</v>
          </cell>
        </row>
        <row r="2883">
          <cell r="A2883" t="str">
            <v>SSGN</v>
          </cell>
          <cell r="B2883" t="str">
            <v>Secondary Service Greater than 5kW w/o ID</v>
          </cell>
          <cell r="C2883">
            <v>2.5</v>
          </cell>
          <cell r="D2883">
            <v>25</v>
          </cell>
          <cell r="E2883" t="str">
            <v>R=SV5SD</v>
          </cell>
          <cell r="F2883">
            <v>3</v>
          </cell>
          <cell r="H2883">
            <v>277</v>
          </cell>
          <cell r="I2883">
            <v>4</v>
          </cell>
          <cell r="J2883">
            <v>1</v>
          </cell>
        </row>
        <row r="2884">
          <cell r="A2884" t="str">
            <v>SSGN</v>
          </cell>
          <cell r="B2884" t="str">
            <v>Secondary Service Greater than 5kW w/o ID</v>
          </cell>
          <cell r="C2884">
            <v>2.5</v>
          </cell>
          <cell r="D2884">
            <v>25</v>
          </cell>
          <cell r="E2884" t="str">
            <v>R=SSM6A</v>
          </cell>
          <cell r="F2884">
            <v>3</v>
          </cell>
          <cell r="H2884">
            <v>277</v>
          </cell>
          <cell r="I2884">
            <v>4</v>
          </cell>
          <cell r="J2884">
            <v>1</v>
          </cell>
        </row>
        <row r="2885">
          <cell r="A2885" t="str">
            <v>SSAN</v>
          </cell>
          <cell r="B2885" t="str">
            <v>Secondary Service Greater than 5kW w/o ID</v>
          </cell>
          <cell r="C2885">
            <v>2.5</v>
          </cell>
          <cell r="D2885">
            <v>25</v>
          </cell>
          <cell r="E2885" t="str">
            <v>R=A1D</v>
          </cell>
          <cell r="F2885">
            <v>3</v>
          </cell>
          <cell r="G2885">
            <v>37341</v>
          </cell>
          <cell r="H2885">
            <v>999</v>
          </cell>
          <cell r="I2885">
            <v>4</v>
          </cell>
          <cell r="J2885">
            <v>3</v>
          </cell>
        </row>
        <row r="2886">
          <cell r="A2886" t="str">
            <v>SSPN</v>
          </cell>
          <cell r="B2886" t="str">
            <v>Secondary Service Greater than 5kW w/o ID</v>
          </cell>
          <cell r="C2886">
            <v>2.5</v>
          </cell>
          <cell r="D2886">
            <v>25</v>
          </cell>
          <cell r="E2886" t="str">
            <v>R=A1R</v>
          </cell>
          <cell r="F2886">
            <v>3</v>
          </cell>
          <cell r="G2886">
            <v>38495</v>
          </cell>
          <cell r="H2886">
            <v>999</v>
          </cell>
          <cell r="I2886">
            <v>3</v>
          </cell>
          <cell r="J2886">
            <v>1</v>
          </cell>
        </row>
        <row r="2887">
          <cell r="A2887" t="str">
            <v>SSPN</v>
          </cell>
          <cell r="B2887" t="str">
            <v>Secondary Service Greater than 5kW w/o ID</v>
          </cell>
          <cell r="C2887">
            <v>2.5</v>
          </cell>
          <cell r="D2887">
            <v>25</v>
          </cell>
          <cell r="E2887" t="str">
            <v>R=RXS4</v>
          </cell>
          <cell r="F2887">
            <v>3</v>
          </cell>
          <cell r="G2887">
            <v>38194</v>
          </cell>
          <cell r="H2887">
            <v>999</v>
          </cell>
          <cell r="I2887">
            <v>4</v>
          </cell>
          <cell r="J2887">
            <v>1</v>
          </cell>
        </row>
        <row r="2888">
          <cell r="A2888" t="str">
            <v>SSLN</v>
          </cell>
          <cell r="B2888" t="str">
            <v>Secondary Service Greater than 5kW w/o ID</v>
          </cell>
          <cell r="C2888">
            <v>2.5</v>
          </cell>
          <cell r="D2888">
            <v>25</v>
          </cell>
          <cell r="E2888" t="str">
            <v>R=A1R</v>
          </cell>
          <cell r="F2888">
            <v>3</v>
          </cell>
          <cell r="G2888">
            <v>38449</v>
          </cell>
          <cell r="H2888">
            <v>999</v>
          </cell>
          <cell r="I2888">
            <v>4</v>
          </cell>
          <cell r="J2888">
            <v>1</v>
          </cell>
        </row>
        <row r="2889">
          <cell r="A2889" t="str">
            <v>SSPN</v>
          </cell>
          <cell r="B2889" t="str">
            <v>Secondary Service Greater than 5kW w/o ID</v>
          </cell>
          <cell r="C2889">
            <v>2.5</v>
          </cell>
          <cell r="D2889">
            <v>25</v>
          </cell>
          <cell r="E2889" t="str">
            <v>R=RXS4</v>
          </cell>
          <cell r="F2889">
            <v>3</v>
          </cell>
          <cell r="G2889">
            <v>38075</v>
          </cell>
          <cell r="H2889">
            <v>999</v>
          </cell>
          <cell r="I2889">
            <v>4</v>
          </cell>
          <cell r="J2889">
            <v>2</v>
          </cell>
        </row>
        <row r="2890">
          <cell r="A2890" t="str">
            <v>SSNN</v>
          </cell>
          <cell r="B2890" t="str">
            <v>Secondary Service Greater than 5kW w/o ID</v>
          </cell>
          <cell r="C2890">
            <v>2.5</v>
          </cell>
          <cell r="D2890">
            <v>25</v>
          </cell>
          <cell r="E2890" t="str">
            <v>R=A1D</v>
          </cell>
          <cell r="F2890">
            <v>3</v>
          </cell>
          <cell r="H2890">
            <v>240</v>
          </cell>
          <cell r="I2890">
            <v>4</v>
          </cell>
          <cell r="J2890">
            <v>1</v>
          </cell>
        </row>
        <row r="2891">
          <cell r="A2891" t="str">
            <v>SSLN</v>
          </cell>
          <cell r="B2891" t="str">
            <v>Secondary Service Greater than 5kW w/o ID</v>
          </cell>
          <cell r="C2891">
            <v>2.5</v>
          </cell>
          <cell r="D2891">
            <v>25</v>
          </cell>
          <cell r="E2891" t="str">
            <v>R=S5DA</v>
          </cell>
          <cell r="F2891">
            <v>3</v>
          </cell>
          <cell r="H2891">
            <v>277</v>
          </cell>
          <cell r="I2891">
            <v>4</v>
          </cell>
          <cell r="J2891">
            <v>1</v>
          </cell>
        </row>
        <row r="2892">
          <cell r="A2892" t="str">
            <v>SSLN</v>
          </cell>
          <cell r="B2892" t="str">
            <v>Secondary Service Greater than 5kW w/o ID</v>
          </cell>
          <cell r="C2892">
            <v>2.5</v>
          </cell>
          <cell r="D2892">
            <v>25</v>
          </cell>
          <cell r="E2892" t="str">
            <v>R=A1D</v>
          </cell>
          <cell r="F2892">
            <v>3</v>
          </cell>
          <cell r="H2892">
            <v>0</v>
          </cell>
          <cell r="I2892">
            <v>0</v>
          </cell>
          <cell r="J2892">
            <v>2</v>
          </cell>
        </row>
        <row r="2893">
          <cell r="A2893" t="str">
            <v>SSLN</v>
          </cell>
          <cell r="B2893" t="str">
            <v>Secondary Service Greater than 5kW w/o ID</v>
          </cell>
          <cell r="C2893">
            <v>2.5</v>
          </cell>
          <cell r="D2893">
            <v>25</v>
          </cell>
          <cell r="E2893" t="str">
            <v>R=DDS2</v>
          </cell>
          <cell r="F2893">
            <v>3</v>
          </cell>
          <cell r="H2893">
            <v>277</v>
          </cell>
          <cell r="I2893">
            <v>4</v>
          </cell>
          <cell r="J2893">
            <v>1</v>
          </cell>
        </row>
        <row r="2894">
          <cell r="A2894" t="str">
            <v>SSLN</v>
          </cell>
          <cell r="B2894" t="str">
            <v>Secondary Service Greater than 5kW w/o ID</v>
          </cell>
          <cell r="C2894">
            <v>2.5</v>
          </cell>
          <cell r="D2894">
            <v>25</v>
          </cell>
          <cell r="E2894" t="str">
            <v>R=A1D</v>
          </cell>
          <cell r="F2894">
            <v>3</v>
          </cell>
          <cell r="G2894">
            <v>36404</v>
          </cell>
          <cell r="H2894">
            <v>999</v>
          </cell>
          <cell r="I2894">
            <v>4</v>
          </cell>
          <cell r="J2894">
            <v>1</v>
          </cell>
        </row>
        <row r="2895">
          <cell r="A2895" t="str">
            <v>SSTD</v>
          </cell>
          <cell r="B2895" t="str">
            <v>Secondary Service Greater than 5kW w/o ID</v>
          </cell>
          <cell r="C2895">
            <v>2.5</v>
          </cell>
          <cell r="D2895">
            <v>23</v>
          </cell>
          <cell r="E2895" t="str">
            <v>R=SV5ST</v>
          </cell>
          <cell r="F2895">
            <v>3</v>
          </cell>
          <cell r="G2895">
            <v>36465</v>
          </cell>
          <cell r="H2895">
            <v>999</v>
          </cell>
          <cell r="I2895">
            <v>4</v>
          </cell>
          <cell r="J2895">
            <v>1</v>
          </cell>
        </row>
        <row r="2896">
          <cell r="A2896" t="str">
            <v>SSNN</v>
          </cell>
          <cell r="B2896" t="str">
            <v>Secondary Service Greater than 5kW w/o ID</v>
          </cell>
          <cell r="C2896">
            <v>2.5</v>
          </cell>
          <cell r="D2896">
            <v>25</v>
          </cell>
          <cell r="E2896" t="str">
            <v>R=A1R</v>
          </cell>
          <cell r="F2896">
            <v>3</v>
          </cell>
          <cell r="G2896">
            <v>36161</v>
          </cell>
          <cell r="H2896">
            <v>999</v>
          </cell>
          <cell r="I2896">
            <v>3</v>
          </cell>
          <cell r="J2896">
            <v>1</v>
          </cell>
        </row>
        <row r="2897">
          <cell r="A2897" t="str">
            <v>SSGN</v>
          </cell>
          <cell r="B2897" t="str">
            <v>Secondary Service Greater than 5kW w/o ID</v>
          </cell>
          <cell r="C2897">
            <v>2.5</v>
          </cell>
          <cell r="D2897">
            <v>25</v>
          </cell>
          <cell r="E2897" t="str">
            <v>R=A1D</v>
          </cell>
          <cell r="F2897">
            <v>3</v>
          </cell>
          <cell r="G2897">
            <v>36161</v>
          </cell>
          <cell r="H2897">
            <v>120</v>
          </cell>
          <cell r="I2897">
            <v>4</v>
          </cell>
          <cell r="J2897">
            <v>1</v>
          </cell>
        </row>
        <row r="2898">
          <cell r="A2898" t="str">
            <v>SSGN</v>
          </cell>
          <cell r="B2898" t="str">
            <v>Secondary Service Greater than 5kW w/o ID</v>
          </cell>
          <cell r="C2898">
            <v>2.5</v>
          </cell>
          <cell r="D2898">
            <v>25</v>
          </cell>
          <cell r="E2898" t="str">
            <v>R=A1D</v>
          </cell>
          <cell r="F2898">
            <v>3</v>
          </cell>
          <cell r="G2898">
            <v>36410</v>
          </cell>
          <cell r="H2898">
            <v>999</v>
          </cell>
          <cell r="I2898">
            <v>4</v>
          </cell>
          <cell r="J2898">
            <v>17</v>
          </cell>
        </row>
        <row r="2899">
          <cell r="A2899" t="str">
            <v>SSGN</v>
          </cell>
          <cell r="B2899" t="str">
            <v>Secondary Service Greater than 5kW w/o ID</v>
          </cell>
          <cell r="C2899">
            <v>2.5</v>
          </cell>
          <cell r="D2899">
            <v>25</v>
          </cell>
          <cell r="E2899" t="str">
            <v>R=A1D</v>
          </cell>
          <cell r="F2899">
            <v>3</v>
          </cell>
          <cell r="G2899">
            <v>36411</v>
          </cell>
          <cell r="H2899">
            <v>999</v>
          </cell>
          <cell r="I2899">
            <v>3</v>
          </cell>
          <cell r="J2899">
            <v>2</v>
          </cell>
        </row>
        <row r="2900">
          <cell r="A2900" t="str">
            <v>SSLN</v>
          </cell>
          <cell r="B2900" t="str">
            <v>Secondary Service Greater than 5kW w/o ID</v>
          </cell>
          <cell r="C2900">
            <v>2.5</v>
          </cell>
          <cell r="D2900">
            <v>25</v>
          </cell>
          <cell r="E2900" t="str">
            <v>R=A1D</v>
          </cell>
          <cell r="F2900">
            <v>3</v>
          </cell>
          <cell r="G2900">
            <v>36656</v>
          </cell>
          <cell r="H2900">
            <v>999</v>
          </cell>
          <cell r="I2900">
            <v>4</v>
          </cell>
          <cell r="J2900">
            <v>1</v>
          </cell>
        </row>
        <row r="2901">
          <cell r="A2901" t="str">
            <v>SSLN</v>
          </cell>
          <cell r="B2901" t="str">
            <v>Secondary Service Greater than 5kW w/o ID</v>
          </cell>
          <cell r="C2901">
            <v>2.5</v>
          </cell>
          <cell r="D2901">
            <v>25</v>
          </cell>
          <cell r="E2901" t="str">
            <v>R=A1D</v>
          </cell>
          <cell r="F2901">
            <v>3</v>
          </cell>
          <cell r="G2901">
            <v>36526</v>
          </cell>
          <cell r="H2901">
            <v>999</v>
          </cell>
          <cell r="I2901">
            <v>4</v>
          </cell>
          <cell r="J2901">
            <v>1</v>
          </cell>
        </row>
        <row r="2902">
          <cell r="A2902" t="str">
            <v>SSPN</v>
          </cell>
          <cell r="B2902" t="str">
            <v>Secondary Service Greater than 5kW w/o ID</v>
          </cell>
          <cell r="C2902">
            <v>2.5</v>
          </cell>
          <cell r="D2902">
            <v>25</v>
          </cell>
          <cell r="E2902" t="str">
            <v>R=A1D</v>
          </cell>
          <cell r="F2902">
            <v>3</v>
          </cell>
          <cell r="G2902">
            <v>36454</v>
          </cell>
          <cell r="H2902">
            <v>999</v>
          </cell>
          <cell r="I2902">
            <v>4</v>
          </cell>
          <cell r="J2902">
            <v>1</v>
          </cell>
        </row>
        <row r="2903">
          <cell r="A2903" t="str">
            <v>SSGN</v>
          </cell>
          <cell r="B2903" t="str">
            <v>Secondary Service Greater than 5kW w/o ID</v>
          </cell>
          <cell r="C2903">
            <v>2.5</v>
          </cell>
          <cell r="D2903">
            <v>25</v>
          </cell>
          <cell r="E2903" t="str">
            <v>R=A1D</v>
          </cell>
          <cell r="F2903">
            <v>3</v>
          </cell>
          <cell r="G2903">
            <v>37042</v>
          </cell>
          <cell r="H2903">
            <v>120</v>
          </cell>
          <cell r="I2903">
            <v>4</v>
          </cell>
          <cell r="J2903">
            <v>3</v>
          </cell>
        </row>
        <row r="2904">
          <cell r="A2904" t="str">
            <v>SSGN</v>
          </cell>
          <cell r="B2904" t="str">
            <v>Secondary Service Greater than 5kW w/o ID</v>
          </cell>
          <cell r="C2904">
            <v>2.5</v>
          </cell>
          <cell r="D2904">
            <v>25</v>
          </cell>
          <cell r="E2904" t="str">
            <v>R=A1D</v>
          </cell>
          <cell r="F2904">
            <v>3</v>
          </cell>
          <cell r="G2904">
            <v>37042</v>
          </cell>
          <cell r="H2904">
            <v>120</v>
          </cell>
          <cell r="I2904">
            <v>4</v>
          </cell>
          <cell r="J2904">
            <v>1</v>
          </cell>
        </row>
        <row r="2905">
          <cell r="A2905" t="str">
            <v>SSGN</v>
          </cell>
          <cell r="B2905" t="str">
            <v>Secondary Service Greater than 5kW w/o ID</v>
          </cell>
          <cell r="C2905">
            <v>2.5</v>
          </cell>
          <cell r="D2905">
            <v>25</v>
          </cell>
          <cell r="E2905" t="str">
            <v>R=A1D</v>
          </cell>
          <cell r="F2905">
            <v>3</v>
          </cell>
          <cell r="G2905">
            <v>37042</v>
          </cell>
          <cell r="H2905">
            <v>999</v>
          </cell>
          <cell r="I2905">
            <v>4</v>
          </cell>
          <cell r="J2905">
            <v>1</v>
          </cell>
        </row>
        <row r="2906">
          <cell r="A2906" t="str">
            <v>SSGN</v>
          </cell>
          <cell r="B2906" t="str">
            <v>Secondary Service Greater than 5kW w/o ID</v>
          </cell>
          <cell r="C2906">
            <v>2.5</v>
          </cell>
          <cell r="D2906">
            <v>25</v>
          </cell>
          <cell r="E2906" t="str">
            <v>R=K6WA</v>
          </cell>
          <cell r="F2906">
            <v>3</v>
          </cell>
          <cell r="G2906">
            <v>37056</v>
          </cell>
          <cell r="H2906">
            <v>240</v>
          </cell>
          <cell r="I2906">
            <v>4</v>
          </cell>
          <cell r="J2906">
            <v>1</v>
          </cell>
        </row>
        <row r="2907">
          <cell r="A2907" t="str">
            <v>SSNN</v>
          </cell>
          <cell r="B2907" t="str">
            <v>Secondary Service Greater than 5kW w/o ID</v>
          </cell>
          <cell r="C2907">
            <v>2.5</v>
          </cell>
          <cell r="D2907">
            <v>25</v>
          </cell>
          <cell r="E2907" t="str">
            <v>R=PWA</v>
          </cell>
          <cell r="F2907">
            <v>3</v>
          </cell>
          <cell r="G2907">
            <v>37061</v>
          </cell>
          <cell r="H2907">
            <v>240</v>
          </cell>
          <cell r="I2907">
            <v>4</v>
          </cell>
          <cell r="J2907">
            <v>1</v>
          </cell>
        </row>
        <row r="2908">
          <cell r="A2908" t="str">
            <v>SSLN</v>
          </cell>
          <cell r="B2908" t="str">
            <v>Secondary Service Greater than 5kW w/o ID</v>
          </cell>
          <cell r="C2908">
            <v>2.5</v>
          </cell>
          <cell r="D2908">
            <v>25</v>
          </cell>
          <cell r="E2908" t="str">
            <v>R=A1D</v>
          </cell>
          <cell r="F2908">
            <v>3</v>
          </cell>
          <cell r="G2908">
            <v>36950</v>
          </cell>
          <cell r="H2908">
            <v>999</v>
          </cell>
          <cell r="I2908">
            <v>4</v>
          </cell>
          <cell r="J2908">
            <v>2</v>
          </cell>
        </row>
        <row r="2909">
          <cell r="A2909" t="str">
            <v>SSAN</v>
          </cell>
          <cell r="B2909" t="str">
            <v>Secondary Service Greater than 5kW w/o ID</v>
          </cell>
          <cell r="C2909">
            <v>2.5</v>
          </cell>
          <cell r="D2909">
            <v>25</v>
          </cell>
          <cell r="E2909" t="str">
            <v>R=A1D</v>
          </cell>
          <cell r="F2909">
            <v>3</v>
          </cell>
          <cell r="G2909">
            <v>37208</v>
          </cell>
          <cell r="H2909">
            <v>120</v>
          </cell>
          <cell r="I2909">
            <v>4</v>
          </cell>
          <cell r="J2909">
            <v>1</v>
          </cell>
        </row>
        <row r="2910">
          <cell r="A2910" t="str">
            <v>SSGN</v>
          </cell>
          <cell r="B2910" t="str">
            <v>Secondary Service Greater than 5kW w/o ID</v>
          </cell>
          <cell r="C2910">
            <v>2.5</v>
          </cell>
          <cell r="D2910">
            <v>25</v>
          </cell>
          <cell r="E2910" t="str">
            <v>R=A1D</v>
          </cell>
          <cell r="F2910">
            <v>3</v>
          </cell>
          <cell r="G2910">
            <v>37174</v>
          </cell>
          <cell r="H2910">
            <v>999</v>
          </cell>
          <cell r="I2910">
            <v>3</v>
          </cell>
          <cell r="J2910">
            <v>3</v>
          </cell>
        </row>
        <row r="2911">
          <cell r="A2911" t="str">
            <v>SSGN</v>
          </cell>
          <cell r="B2911" t="str">
            <v>Secondary Service Greater than 5kW w/o ID</v>
          </cell>
          <cell r="C2911">
            <v>2.5</v>
          </cell>
          <cell r="D2911">
            <v>25</v>
          </cell>
          <cell r="E2911" t="str">
            <v>R=A1D</v>
          </cell>
          <cell r="F2911">
            <v>3</v>
          </cell>
          <cell r="G2911">
            <v>37174</v>
          </cell>
          <cell r="H2911">
            <v>999</v>
          </cell>
          <cell r="I2911">
            <v>4</v>
          </cell>
          <cell r="J2911">
            <v>2</v>
          </cell>
        </row>
        <row r="2912">
          <cell r="A2912" t="str">
            <v>SSGN</v>
          </cell>
          <cell r="B2912" t="str">
            <v>Secondary Service Greater than 5kW w/o ID</v>
          </cell>
          <cell r="C2912">
            <v>2.5</v>
          </cell>
          <cell r="D2912">
            <v>25</v>
          </cell>
          <cell r="E2912" t="str">
            <v>R=A1D</v>
          </cell>
          <cell r="F2912">
            <v>3</v>
          </cell>
          <cell r="G2912">
            <v>37320</v>
          </cell>
          <cell r="H2912">
            <v>999</v>
          </cell>
          <cell r="I2912">
            <v>4</v>
          </cell>
          <cell r="J2912">
            <v>2</v>
          </cell>
        </row>
        <row r="2913">
          <cell r="A2913" t="str">
            <v>SSGN</v>
          </cell>
          <cell r="B2913" t="str">
            <v>Secondary Service Greater than 5kW w/o ID</v>
          </cell>
          <cell r="C2913">
            <v>2.5</v>
          </cell>
          <cell r="D2913">
            <v>25</v>
          </cell>
          <cell r="E2913" t="str">
            <v>R=A1D</v>
          </cell>
          <cell r="F2913">
            <v>3</v>
          </cell>
          <cell r="G2913">
            <v>37321</v>
          </cell>
          <cell r="H2913">
            <v>999</v>
          </cell>
          <cell r="I2913">
            <v>3</v>
          </cell>
          <cell r="J2913">
            <v>3</v>
          </cell>
        </row>
        <row r="2914">
          <cell r="A2914" t="str">
            <v>SSNN</v>
          </cell>
          <cell r="B2914" t="str">
            <v>Secondary Service Greater than 5kW w/o ID</v>
          </cell>
          <cell r="C2914">
            <v>2.5</v>
          </cell>
          <cell r="D2914">
            <v>25</v>
          </cell>
          <cell r="E2914" t="str">
            <v>R=A1R</v>
          </cell>
          <cell r="F2914">
            <v>3</v>
          </cell>
          <cell r="G2914">
            <v>36454</v>
          </cell>
          <cell r="H2914">
            <v>999</v>
          </cell>
          <cell r="I2914">
            <v>4</v>
          </cell>
          <cell r="J2914">
            <v>4</v>
          </cell>
        </row>
        <row r="2915">
          <cell r="A2915" t="str">
            <v>SSNN</v>
          </cell>
          <cell r="B2915" t="str">
            <v>Secondary Service Greater than 5kW w/o ID</v>
          </cell>
          <cell r="C2915">
            <v>2.5</v>
          </cell>
          <cell r="D2915">
            <v>25</v>
          </cell>
          <cell r="E2915" t="str">
            <v>R=A1D</v>
          </cell>
          <cell r="F2915">
            <v>3</v>
          </cell>
          <cell r="G2915">
            <v>37606</v>
          </cell>
          <cell r="H2915">
            <v>999</v>
          </cell>
          <cell r="I2915">
            <v>4</v>
          </cell>
          <cell r="J2915">
            <v>4</v>
          </cell>
        </row>
        <row r="2916">
          <cell r="A2916" t="str">
            <v>SSMN</v>
          </cell>
          <cell r="B2916" t="str">
            <v>Secondary Service Greater than 5kW w/o ID</v>
          </cell>
          <cell r="C2916">
            <v>2.5</v>
          </cell>
          <cell r="D2916">
            <v>25</v>
          </cell>
          <cell r="E2916" t="str">
            <v>R=A1D</v>
          </cell>
          <cell r="F2916">
            <v>3</v>
          </cell>
          <cell r="G2916">
            <v>37606</v>
          </cell>
          <cell r="H2916">
            <v>999</v>
          </cell>
          <cell r="I2916">
            <v>4</v>
          </cell>
          <cell r="J2916">
            <v>1</v>
          </cell>
        </row>
        <row r="2917">
          <cell r="A2917" t="str">
            <v>SSLN</v>
          </cell>
          <cell r="B2917" t="str">
            <v>Secondary Service Greater than 5kW w/o ID</v>
          </cell>
          <cell r="C2917">
            <v>2.5</v>
          </cell>
          <cell r="D2917">
            <v>25</v>
          </cell>
          <cell r="E2917" t="str">
            <v>R=A1R</v>
          </cell>
          <cell r="F2917">
            <v>3</v>
          </cell>
          <cell r="G2917">
            <v>38770</v>
          </cell>
          <cell r="H2917">
            <v>999</v>
          </cell>
          <cell r="I2917">
            <v>4</v>
          </cell>
          <cell r="J2917">
            <v>1</v>
          </cell>
        </row>
        <row r="2918">
          <cell r="A2918" t="str">
            <v>SSEN</v>
          </cell>
          <cell r="B2918" t="str">
            <v>Secondary Service Greater than 5kW w/o ID</v>
          </cell>
          <cell r="C2918">
            <v>2.5</v>
          </cell>
          <cell r="D2918">
            <v>25</v>
          </cell>
          <cell r="E2918" t="str">
            <v>R=A1RL</v>
          </cell>
          <cell r="F2918">
            <v>3</v>
          </cell>
          <cell r="G2918">
            <v>38636</v>
          </cell>
          <cell r="H2918">
            <v>999</v>
          </cell>
          <cell r="I2918">
            <v>3</v>
          </cell>
          <cell r="J2918">
            <v>1</v>
          </cell>
        </row>
        <row r="2919">
          <cell r="A2919" t="str">
            <v>SSGN</v>
          </cell>
          <cell r="B2919" t="str">
            <v>Secondary Service Greater than 5kW w/o ID</v>
          </cell>
          <cell r="C2919">
            <v>2.5</v>
          </cell>
          <cell r="D2919">
            <v>25</v>
          </cell>
          <cell r="E2919" t="str">
            <v>R=A1R</v>
          </cell>
          <cell r="F2919">
            <v>3</v>
          </cell>
          <cell r="G2919">
            <v>39161</v>
          </cell>
          <cell r="H2919">
            <v>999</v>
          </cell>
          <cell r="I2919">
            <v>4</v>
          </cell>
          <cell r="J2919">
            <v>10</v>
          </cell>
        </row>
        <row r="2920">
          <cell r="A2920" t="str">
            <v>SSMN</v>
          </cell>
          <cell r="B2920" t="str">
            <v>Secondary Service Greater than 5kW w/o ID</v>
          </cell>
          <cell r="C2920">
            <v>2.5</v>
          </cell>
          <cell r="D2920">
            <v>25</v>
          </cell>
          <cell r="E2920" t="str">
            <v>R=A1R</v>
          </cell>
          <cell r="F2920">
            <v>3</v>
          </cell>
          <cell r="G2920">
            <v>39254</v>
          </cell>
          <cell r="H2920">
            <v>999</v>
          </cell>
          <cell r="I2920">
            <v>4</v>
          </cell>
          <cell r="J2920">
            <v>1</v>
          </cell>
        </row>
        <row r="2921">
          <cell r="A2921" t="str">
            <v>SSGN</v>
          </cell>
          <cell r="B2921" t="str">
            <v>Secondary Service Greater than 5kW w/o ID</v>
          </cell>
          <cell r="C2921">
            <v>2.5</v>
          </cell>
          <cell r="D2921">
            <v>25</v>
          </cell>
          <cell r="E2921" t="str">
            <v>R=A1R</v>
          </cell>
          <cell r="F2921">
            <v>3</v>
          </cell>
          <cell r="G2921">
            <v>39300</v>
          </cell>
          <cell r="H2921">
            <v>999</v>
          </cell>
          <cell r="I2921">
            <v>3</v>
          </cell>
          <cell r="J2921">
            <v>2</v>
          </cell>
        </row>
        <row r="2922">
          <cell r="A2922" t="str">
            <v>SSLN</v>
          </cell>
          <cell r="B2922" t="str">
            <v>Secondary Service Greater than 5kW w/o ID</v>
          </cell>
          <cell r="C2922">
            <v>2.5</v>
          </cell>
          <cell r="D2922">
            <v>25</v>
          </cell>
          <cell r="E2922" t="str">
            <v>R=A1R</v>
          </cell>
          <cell r="F2922">
            <v>3</v>
          </cell>
          <cell r="G2922">
            <v>39343</v>
          </cell>
          <cell r="H2922">
            <v>999</v>
          </cell>
          <cell r="I2922">
            <v>4</v>
          </cell>
          <cell r="J2922">
            <v>2</v>
          </cell>
        </row>
        <row r="2923">
          <cell r="A2923" t="str">
            <v>SSNN</v>
          </cell>
          <cell r="B2923" t="str">
            <v>Secondary Service Greater than 5kW w/o ID</v>
          </cell>
          <cell r="C2923">
            <v>2.5</v>
          </cell>
          <cell r="D2923">
            <v>25</v>
          </cell>
          <cell r="E2923" t="str">
            <v>R=A1R</v>
          </cell>
          <cell r="F2923">
            <v>3</v>
          </cell>
          <cell r="G2923">
            <v>39426</v>
          </cell>
          <cell r="H2923">
            <v>999</v>
          </cell>
          <cell r="I2923">
            <v>4</v>
          </cell>
          <cell r="J2923">
            <v>6</v>
          </cell>
        </row>
        <row r="2924">
          <cell r="A2924" t="str">
            <v>SSPN</v>
          </cell>
          <cell r="B2924" t="str">
            <v>Secondary Service Greater than 5kW w/o ID</v>
          </cell>
          <cell r="C2924">
            <v>2.5</v>
          </cell>
          <cell r="D2924">
            <v>25</v>
          </cell>
          <cell r="E2924" t="str">
            <v>R=A1R</v>
          </cell>
          <cell r="F2924">
            <v>3</v>
          </cell>
          <cell r="G2924">
            <v>39449</v>
          </cell>
          <cell r="H2924">
            <v>999</v>
          </cell>
          <cell r="I2924">
            <v>3</v>
          </cell>
          <cell r="J2924">
            <v>1</v>
          </cell>
        </row>
        <row r="2925">
          <cell r="A2925" t="str">
            <v>SSGN</v>
          </cell>
          <cell r="B2925" t="str">
            <v>Secondary Service Greater than 5kW w/o ID</v>
          </cell>
          <cell r="C2925">
            <v>2.5</v>
          </cell>
          <cell r="D2925">
            <v>25</v>
          </cell>
          <cell r="E2925" t="str">
            <v>R=A1R</v>
          </cell>
          <cell r="F2925">
            <v>3</v>
          </cell>
          <cell r="G2925">
            <v>39610</v>
          </cell>
          <cell r="H2925">
            <v>999</v>
          </cell>
          <cell r="I2925">
            <v>4</v>
          </cell>
          <cell r="J2925">
            <v>3</v>
          </cell>
        </row>
        <row r="2926">
          <cell r="A2926" t="str">
            <v>SSGN</v>
          </cell>
          <cell r="B2926" t="str">
            <v>Secondary Service Greater than 5kW w/o ID</v>
          </cell>
          <cell r="C2926">
            <v>2.5</v>
          </cell>
          <cell r="D2926">
            <v>25</v>
          </cell>
          <cell r="E2926" t="str">
            <v>R=A1D</v>
          </cell>
          <cell r="F2926">
            <v>3</v>
          </cell>
          <cell r="G2926">
            <v>39610</v>
          </cell>
          <cell r="H2926">
            <v>999</v>
          </cell>
          <cell r="I2926">
            <v>4</v>
          </cell>
          <cell r="J2926">
            <v>12</v>
          </cell>
        </row>
        <row r="2927">
          <cell r="A2927" t="str">
            <v>SSLN</v>
          </cell>
          <cell r="B2927" t="str">
            <v>Secondary Service Greater than 5kW w/o ID</v>
          </cell>
          <cell r="C2927">
            <v>2.5</v>
          </cell>
          <cell r="D2927">
            <v>25</v>
          </cell>
          <cell r="E2927" t="str">
            <v>R=A1D</v>
          </cell>
          <cell r="F2927">
            <v>3</v>
          </cell>
          <cell r="G2927">
            <v>39668</v>
          </cell>
          <cell r="H2927">
            <v>999</v>
          </cell>
          <cell r="I2927">
            <v>4</v>
          </cell>
          <cell r="J2927">
            <v>5</v>
          </cell>
        </row>
        <row r="2928">
          <cell r="A2928" t="str">
            <v>SSGN</v>
          </cell>
          <cell r="B2928" t="str">
            <v>Secondary Service Greater than 5kW w/o ID</v>
          </cell>
          <cell r="C2928">
            <v>2.5</v>
          </cell>
          <cell r="D2928">
            <v>25</v>
          </cell>
          <cell r="E2928" t="str">
            <v>R=A1D</v>
          </cell>
          <cell r="F2928">
            <v>3</v>
          </cell>
          <cell r="G2928">
            <v>39731</v>
          </cell>
          <cell r="H2928">
            <v>999</v>
          </cell>
          <cell r="I2928">
            <v>4</v>
          </cell>
          <cell r="J2928">
            <v>20</v>
          </cell>
        </row>
        <row r="2929">
          <cell r="A2929" t="str">
            <v>SSNN</v>
          </cell>
          <cell r="B2929" t="str">
            <v>Secondary Service Greater than 5kW w/o ID</v>
          </cell>
          <cell r="C2929">
            <v>2.5</v>
          </cell>
          <cell r="D2929">
            <v>25</v>
          </cell>
          <cell r="E2929" t="str">
            <v>R=A1D</v>
          </cell>
          <cell r="F2929">
            <v>3</v>
          </cell>
          <cell r="G2929">
            <v>40021</v>
          </cell>
          <cell r="H2929">
            <v>999</v>
          </cell>
          <cell r="I2929">
            <v>3</v>
          </cell>
          <cell r="J2929">
            <v>1</v>
          </cell>
        </row>
        <row r="2930">
          <cell r="A2930" t="str">
            <v>SSMN</v>
          </cell>
          <cell r="B2930" t="str">
            <v>Secondary Service Greater than 5kW w/o ID</v>
          </cell>
          <cell r="C2930">
            <v>2.5</v>
          </cell>
          <cell r="D2930">
            <v>25</v>
          </cell>
          <cell r="E2930" t="str">
            <v>R=SSM6A</v>
          </cell>
          <cell r="F2930">
            <v>3</v>
          </cell>
          <cell r="H2930">
            <v>0</v>
          </cell>
          <cell r="I2930">
            <v>0</v>
          </cell>
          <cell r="J2930">
            <v>1</v>
          </cell>
        </row>
        <row r="2931">
          <cell r="A2931" t="str">
            <v>SSGN</v>
          </cell>
          <cell r="B2931" t="str">
            <v>Secondary Service Greater than 5kW w/o ID</v>
          </cell>
          <cell r="C2931">
            <v>2.5</v>
          </cell>
          <cell r="D2931">
            <v>25</v>
          </cell>
          <cell r="E2931" t="str">
            <v>R=SV5SD</v>
          </cell>
          <cell r="F2931">
            <v>3</v>
          </cell>
          <cell r="H2931">
            <v>120</v>
          </cell>
          <cell r="I2931">
            <v>4</v>
          </cell>
          <cell r="J2931">
            <v>1</v>
          </cell>
        </row>
        <row r="2932">
          <cell r="A2932" t="str">
            <v>SSGN</v>
          </cell>
          <cell r="B2932" t="str">
            <v>Secondary Service Greater than 5kW w/o ID</v>
          </cell>
          <cell r="C2932">
            <v>2.5</v>
          </cell>
          <cell r="D2932">
            <v>25</v>
          </cell>
          <cell r="E2932" t="str">
            <v>R=SV5SD</v>
          </cell>
          <cell r="F2932">
            <v>3</v>
          </cell>
          <cell r="H2932">
            <v>120</v>
          </cell>
          <cell r="I2932">
            <v>4</v>
          </cell>
          <cell r="J2932">
            <v>17</v>
          </cell>
        </row>
        <row r="2933">
          <cell r="A2933" t="str">
            <v>SSGN</v>
          </cell>
          <cell r="B2933" t="str">
            <v>Secondary Service Greater than 5kW w/o ID</v>
          </cell>
          <cell r="C2933">
            <v>2.5</v>
          </cell>
          <cell r="D2933">
            <v>25</v>
          </cell>
          <cell r="E2933" t="str">
            <v>R=A1D</v>
          </cell>
          <cell r="F2933">
            <v>3</v>
          </cell>
          <cell r="H2933">
            <v>120</v>
          </cell>
          <cell r="I2933">
            <v>4</v>
          </cell>
          <cell r="J2933">
            <v>15</v>
          </cell>
        </row>
        <row r="2934">
          <cell r="A2934" t="str">
            <v>SSNN</v>
          </cell>
          <cell r="B2934" t="str">
            <v>Secondary Service Greater than 5kW w/o ID</v>
          </cell>
          <cell r="C2934">
            <v>2.5</v>
          </cell>
          <cell r="D2934">
            <v>25</v>
          </cell>
          <cell r="E2934" t="str">
            <v>R=SV5SD</v>
          </cell>
          <cell r="F2934">
            <v>3</v>
          </cell>
          <cell r="H2934">
            <v>208</v>
          </cell>
          <cell r="I2934">
            <v>4</v>
          </cell>
          <cell r="J2934">
            <v>1</v>
          </cell>
        </row>
        <row r="2935">
          <cell r="A2935" t="str">
            <v>SSLN</v>
          </cell>
          <cell r="B2935" t="str">
            <v>Secondary Service Greater than 5kW w/o ID</v>
          </cell>
          <cell r="C2935">
            <v>2.5</v>
          </cell>
          <cell r="D2935">
            <v>25</v>
          </cell>
          <cell r="E2935" t="str">
            <v>R=PWAY</v>
          </cell>
          <cell r="F2935">
            <v>3</v>
          </cell>
          <cell r="H2935">
            <v>240</v>
          </cell>
          <cell r="I2935">
            <v>4</v>
          </cell>
          <cell r="J2935">
            <v>1</v>
          </cell>
        </row>
        <row r="2936">
          <cell r="A2936" t="str">
            <v>SSLN</v>
          </cell>
          <cell r="B2936" t="str">
            <v>Secondary Service Greater than 5kW w/o ID</v>
          </cell>
          <cell r="C2936">
            <v>2.5</v>
          </cell>
          <cell r="D2936">
            <v>25</v>
          </cell>
          <cell r="E2936" t="str">
            <v>R=K3WA</v>
          </cell>
          <cell r="F2936">
            <v>3</v>
          </cell>
          <cell r="H2936">
            <v>480</v>
          </cell>
          <cell r="I2936">
            <v>3</v>
          </cell>
          <cell r="J2936">
            <v>1</v>
          </cell>
        </row>
        <row r="2937">
          <cell r="A2937" t="str">
            <v>SSLN</v>
          </cell>
          <cell r="B2937" t="str">
            <v>Secondary Service Greater than 5kW w/o ID</v>
          </cell>
          <cell r="C2937">
            <v>2.5</v>
          </cell>
          <cell r="D2937">
            <v>25</v>
          </cell>
          <cell r="E2937" t="str">
            <v>R=A1D</v>
          </cell>
          <cell r="F2937">
            <v>3</v>
          </cell>
          <cell r="H2937">
            <v>120</v>
          </cell>
          <cell r="I2937">
            <v>4</v>
          </cell>
          <cell r="J2937">
            <v>2</v>
          </cell>
        </row>
        <row r="2938">
          <cell r="A2938" t="str">
            <v>SSNN</v>
          </cell>
          <cell r="B2938" t="str">
            <v>Secondary Service Greater than 5kW w/o ID</v>
          </cell>
          <cell r="C2938">
            <v>2.5</v>
          </cell>
          <cell r="D2938">
            <v>25</v>
          </cell>
          <cell r="E2938" t="str">
            <v>R=PWAY</v>
          </cell>
          <cell r="F2938">
            <v>3</v>
          </cell>
          <cell r="H2938">
            <v>120</v>
          </cell>
          <cell r="I2938">
            <v>4</v>
          </cell>
          <cell r="J2938">
            <v>2</v>
          </cell>
        </row>
        <row r="2939">
          <cell r="A2939" t="str">
            <v>SSLN</v>
          </cell>
          <cell r="B2939" t="str">
            <v>Secondary Service Greater than 5kW w/o ID</v>
          </cell>
          <cell r="C2939">
            <v>2.5</v>
          </cell>
          <cell r="D2939">
            <v>25</v>
          </cell>
          <cell r="E2939" t="str">
            <v>R=K6WA</v>
          </cell>
          <cell r="F2939">
            <v>3</v>
          </cell>
          <cell r="H2939">
            <v>240</v>
          </cell>
          <cell r="I2939">
            <v>4</v>
          </cell>
          <cell r="J2939">
            <v>1</v>
          </cell>
        </row>
        <row r="2940">
          <cell r="A2940" t="str">
            <v>SSLN</v>
          </cell>
          <cell r="B2940" t="str">
            <v>Secondary Service Greater than 5kW w/o ID</v>
          </cell>
          <cell r="C2940">
            <v>2.5</v>
          </cell>
          <cell r="D2940">
            <v>25</v>
          </cell>
          <cell r="E2940" t="str">
            <v>R=PWAY</v>
          </cell>
          <cell r="F2940">
            <v>3</v>
          </cell>
          <cell r="H2940">
            <v>480</v>
          </cell>
          <cell r="I2940">
            <v>4</v>
          </cell>
          <cell r="J2940">
            <v>1</v>
          </cell>
        </row>
        <row r="2941">
          <cell r="A2941" t="str">
            <v>SSGN</v>
          </cell>
          <cell r="B2941" t="str">
            <v>Secondary Service Greater than 5kW w/o ID</v>
          </cell>
          <cell r="C2941">
            <v>2.5</v>
          </cell>
          <cell r="D2941">
            <v>25</v>
          </cell>
          <cell r="E2941" t="str">
            <v>R=PWAP</v>
          </cell>
          <cell r="F2941">
            <v>3</v>
          </cell>
          <cell r="H2941">
            <v>480</v>
          </cell>
          <cell r="I2941">
            <v>3</v>
          </cell>
          <cell r="J2941">
            <v>7</v>
          </cell>
        </row>
        <row r="2942">
          <cell r="A2942" t="str">
            <v>SSGN</v>
          </cell>
          <cell r="B2942" t="str">
            <v>Secondary Service Greater than 5kW w/o ID</v>
          </cell>
          <cell r="C2942">
            <v>2.5</v>
          </cell>
          <cell r="D2942">
            <v>25</v>
          </cell>
          <cell r="E2942" t="str">
            <v>R=DXS2</v>
          </cell>
          <cell r="F2942">
            <v>3</v>
          </cell>
          <cell r="H2942">
            <v>120</v>
          </cell>
          <cell r="I2942">
            <v>4</v>
          </cell>
          <cell r="J2942">
            <v>1</v>
          </cell>
        </row>
        <row r="2943">
          <cell r="A2943" t="str">
            <v>SSGN</v>
          </cell>
          <cell r="B2943" t="str">
            <v>Secondary Service Greater than 5kW w/o ID</v>
          </cell>
          <cell r="C2943">
            <v>2.5</v>
          </cell>
          <cell r="D2943">
            <v>25</v>
          </cell>
          <cell r="E2943" t="str">
            <v>R=K3WA</v>
          </cell>
          <cell r="F2943">
            <v>3</v>
          </cell>
          <cell r="H2943">
            <v>480</v>
          </cell>
          <cell r="I2943">
            <v>3</v>
          </cell>
          <cell r="J2943">
            <v>1</v>
          </cell>
        </row>
        <row r="2944">
          <cell r="A2944" t="str">
            <v>SSGN</v>
          </cell>
          <cell r="B2944" t="str">
            <v>Secondary Service Greater than 5kW w/o ID</v>
          </cell>
          <cell r="C2944">
            <v>2.5</v>
          </cell>
          <cell r="D2944">
            <v>25</v>
          </cell>
          <cell r="E2944" t="str">
            <v>R=A1D</v>
          </cell>
          <cell r="F2944">
            <v>3</v>
          </cell>
          <cell r="G2944">
            <v>37938</v>
          </cell>
          <cell r="H2944">
            <v>999</v>
          </cell>
          <cell r="I2944">
            <v>4</v>
          </cell>
          <cell r="J2944">
            <v>7</v>
          </cell>
        </row>
        <row r="2945">
          <cell r="A2945" t="str">
            <v>SSGN</v>
          </cell>
          <cell r="B2945" t="str">
            <v>Secondary Service Greater than 5kW w/o ID</v>
          </cell>
          <cell r="C2945">
            <v>2.5</v>
          </cell>
          <cell r="D2945">
            <v>25</v>
          </cell>
          <cell r="E2945" t="str">
            <v>R=A1R</v>
          </cell>
          <cell r="F2945">
            <v>3</v>
          </cell>
          <cell r="G2945">
            <v>38343</v>
          </cell>
          <cell r="H2945">
            <v>999</v>
          </cell>
          <cell r="I2945">
            <v>4</v>
          </cell>
          <cell r="J2945">
            <v>2</v>
          </cell>
        </row>
        <row r="2946">
          <cell r="A2946" t="str">
            <v>SSGN</v>
          </cell>
          <cell r="B2946" t="str">
            <v>Secondary Service Greater than 5kW w/o ID</v>
          </cell>
          <cell r="C2946">
            <v>2.5</v>
          </cell>
          <cell r="D2946">
            <v>25</v>
          </cell>
          <cell r="E2946" t="str">
            <v>R=A1RL</v>
          </cell>
          <cell r="F2946">
            <v>3</v>
          </cell>
          <cell r="G2946">
            <v>38113</v>
          </cell>
          <cell r="H2946">
            <v>999</v>
          </cell>
          <cell r="I2946">
            <v>4</v>
          </cell>
          <cell r="J2946">
            <v>2</v>
          </cell>
        </row>
        <row r="2947">
          <cell r="A2947" t="str">
            <v>SSGN</v>
          </cell>
          <cell r="B2947" t="str">
            <v>Secondary Service Greater than 5kW w/o ID</v>
          </cell>
          <cell r="C2947">
            <v>2.5</v>
          </cell>
          <cell r="D2947">
            <v>25</v>
          </cell>
          <cell r="E2947" t="str">
            <v>R=A1D</v>
          </cell>
          <cell r="F2947">
            <v>3</v>
          </cell>
          <cell r="G2947">
            <v>38311</v>
          </cell>
          <cell r="H2947">
            <v>999</v>
          </cell>
          <cell r="I2947">
            <v>4</v>
          </cell>
          <cell r="J2947">
            <v>8</v>
          </cell>
        </row>
        <row r="2948">
          <cell r="A2948" t="str">
            <v>SSPN</v>
          </cell>
          <cell r="B2948" t="str">
            <v>Secondary Service Greater than 5kW w/o ID</v>
          </cell>
          <cell r="C2948">
            <v>2.5</v>
          </cell>
          <cell r="D2948">
            <v>25</v>
          </cell>
          <cell r="E2948" t="str">
            <v>R=A1D</v>
          </cell>
          <cell r="F2948">
            <v>3</v>
          </cell>
          <cell r="G2948">
            <v>36410</v>
          </cell>
          <cell r="H2948">
            <v>999</v>
          </cell>
          <cell r="I2948">
            <v>4</v>
          </cell>
          <cell r="J2948">
            <v>1</v>
          </cell>
        </row>
        <row r="2949">
          <cell r="A2949" t="str">
            <v>SSPN</v>
          </cell>
          <cell r="B2949" t="str">
            <v>Secondary Service Greater than 5kW w/o ID</v>
          </cell>
          <cell r="C2949">
            <v>2.5</v>
          </cell>
          <cell r="D2949">
            <v>25</v>
          </cell>
          <cell r="E2949" t="str">
            <v>R=A1D</v>
          </cell>
          <cell r="F2949">
            <v>3</v>
          </cell>
          <cell r="G2949">
            <v>37174</v>
          </cell>
          <cell r="H2949">
            <v>999</v>
          </cell>
          <cell r="I2949">
            <v>4</v>
          </cell>
          <cell r="J2949">
            <v>1</v>
          </cell>
        </row>
        <row r="2950">
          <cell r="A2950" t="str">
            <v>SSGN</v>
          </cell>
          <cell r="B2950" t="str">
            <v>Secondary Service Greater than 5kW w/o ID</v>
          </cell>
          <cell r="C2950">
            <v>2.5</v>
          </cell>
          <cell r="D2950">
            <v>25</v>
          </cell>
          <cell r="E2950" t="str">
            <v>R=A1R</v>
          </cell>
          <cell r="F2950">
            <v>3</v>
          </cell>
          <cell r="G2950">
            <v>38449</v>
          </cell>
          <cell r="H2950">
            <v>999</v>
          </cell>
          <cell r="I2950">
            <v>4</v>
          </cell>
          <cell r="J2950">
            <v>2</v>
          </cell>
        </row>
        <row r="2951">
          <cell r="A2951" t="str">
            <v>SSGN</v>
          </cell>
          <cell r="B2951" t="str">
            <v>Secondary Service Greater than 5kW w/o ID</v>
          </cell>
          <cell r="C2951">
            <v>2.5</v>
          </cell>
          <cell r="D2951">
            <v>25</v>
          </cell>
          <cell r="E2951" t="str">
            <v>R=SL5SR</v>
          </cell>
          <cell r="F2951">
            <v>3</v>
          </cell>
          <cell r="H2951">
            <v>120</v>
          </cell>
          <cell r="I2951">
            <v>4</v>
          </cell>
          <cell r="J2951">
            <v>1</v>
          </cell>
        </row>
        <row r="2952">
          <cell r="A2952" t="str">
            <v>SSGN</v>
          </cell>
          <cell r="B2952" t="str">
            <v>Secondary Service Greater than 5kW w/o ID</v>
          </cell>
          <cell r="C2952">
            <v>2.5</v>
          </cell>
          <cell r="D2952">
            <v>25</v>
          </cell>
          <cell r="E2952" t="str">
            <v>R=SL6SR</v>
          </cell>
          <cell r="F2952">
            <v>3</v>
          </cell>
          <cell r="H2952">
            <v>240</v>
          </cell>
          <cell r="I2952">
            <v>4</v>
          </cell>
          <cell r="J2952">
            <v>1</v>
          </cell>
        </row>
        <row r="2953">
          <cell r="A2953" t="str">
            <v>SSGN</v>
          </cell>
          <cell r="B2953" t="str">
            <v>Secondary Service Greater than 5kW w/o ID</v>
          </cell>
          <cell r="C2953">
            <v>2.5</v>
          </cell>
          <cell r="D2953">
            <v>25</v>
          </cell>
          <cell r="E2953" t="str">
            <v>R=VM65S</v>
          </cell>
          <cell r="F2953">
            <v>3</v>
          </cell>
          <cell r="H2953">
            <v>0</v>
          </cell>
          <cell r="I2953">
            <v>0</v>
          </cell>
          <cell r="J2953">
            <v>1</v>
          </cell>
        </row>
        <row r="2954">
          <cell r="A2954" t="str">
            <v>SSGN</v>
          </cell>
          <cell r="B2954" t="str">
            <v>Secondary Service Greater than 5kW w/o ID</v>
          </cell>
          <cell r="C2954">
            <v>2.5</v>
          </cell>
          <cell r="D2954">
            <v>25</v>
          </cell>
          <cell r="E2954" t="str">
            <v>R=S5DA</v>
          </cell>
          <cell r="F2954">
            <v>3</v>
          </cell>
          <cell r="H2954">
            <v>277</v>
          </cell>
          <cell r="I2954">
            <v>4</v>
          </cell>
          <cell r="J2954">
            <v>1</v>
          </cell>
        </row>
        <row r="2955">
          <cell r="A2955" t="str">
            <v>SSNN</v>
          </cell>
          <cell r="B2955" t="str">
            <v>Secondary Service Greater than 5kW w/o ID</v>
          </cell>
          <cell r="C2955">
            <v>2.5</v>
          </cell>
          <cell r="D2955">
            <v>25</v>
          </cell>
          <cell r="E2955" t="str">
            <v>R=SSM6A</v>
          </cell>
          <cell r="F2955">
            <v>3</v>
          </cell>
          <cell r="H2955">
            <v>277</v>
          </cell>
          <cell r="I2955">
            <v>4</v>
          </cell>
          <cell r="J2955">
            <v>1</v>
          </cell>
        </row>
        <row r="2956">
          <cell r="A2956" t="str">
            <v>SSLN</v>
          </cell>
          <cell r="B2956" t="str">
            <v>Secondary Service Greater than 5kW w/o ID</v>
          </cell>
          <cell r="C2956">
            <v>2.5</v>
          </cell>
          <cell r="D2956">
            <v>25</v>
          </cell>
          <cell r="E2956" t="str">
            <v>R=DDS2</v>
          </cell>
          <cell r="F2956">
            <v>3</v>
          </cell>
          <cell r="H2956">
            <v>120</v>
          </cell>
          <cell r="I2956">
            <v>4</v>
          </cell>
          <cell r="J2956">
            <v>1</v>
          </cell>
        </row>
        <row r="2957">
          <cell r="A2957" t="str">
            <v>SSAN</v>
          </cell>
          <cell r="B2957" t="str">
            <v>Secondary Service Greater than 5kW w/o ID</v>
          </cell>
          <cell r="C2957">
            <v>2.5</v>
          </cell>
          <cell r="D2957">
            <v>25</v>
          </cell>
          <cell r="E2957" t="str">
            <v>R=A1D</v>
          </cell>
          <cell r="F2957">
            <v>3</v>
          </cell>
          <cell r="H2957">
            <v>480</v>
          </cell>
          <cell r="I2957">
            <v>3</v>
          </cell>
          <cell r="J2957">
            <v>1</v>
          </cell>
        </row>
        <row r="2958">
          <cell r="A2958" t="str">
            <v>SSPN</v>
          </cell>
          <cell r="B2958" t="str">
            <v>Secondary Service Greater than 5kW w/o ID</v>
          </cell>
          <cell r="C2958">
            <v>2.5</v>
          </cell>
          <cell r="D2958">
            <v>25</v>
          </cell>
          <cell r="E2958" t="str">
            <v>R=A1R</v>
          </cell>
          <cell r="F2958">
            <v>3</v>
          </cell>
          <cell r="G2958">
            <v>37839</v>
          </cell>
          <cell r="H2958">
            <v>999</v>
          </cell>
          <cell r="I2958">
            <v>4</v>
          </cell>
          <cell r="J2958">
            <v>1</v>
          </cell>
        </row>
        <row r="2959">
          <cell r="A2959" t="str">
            <v>SSGN</v>
          </cell>
          <cell r="B2959" t="str">
            <v>Secondary Service Greater than 5kW w/o ID</v>
          </cell>
          <cell r="C2959">
            <v>2.5</v>
          </cell>
          <cell r="D2959">
            <v>25</v>
          </cell>
          <cell r="E2959" t="str">
            <v>R=PWAP</v>
          </cell>
          <cell r="F2959">
            <v>3</v>
          </cell>
          <cell r="H2959">
            <v>480</v>
          </cell>
          <cell r="I2959">
            <v>3</v>
          </cell>
          <cell r="J2959">
            <v>2</v>
          </cell>
        </row>
        <row r="2960">
          <cell r="A2960" t="str">
            <v>SSGN</v>
          </cell>
          <cell r="B2960" t="str">
            <v>Secondary Service Greater than 5kW w/o ID</v>
          </cell>
          <cell r="C2960">
            <v>2.5</v>
          </cell>
          <cell r="D2960">
            <v>25</v>
          </cell>
          <cell r="E2960" t="str">
            <v>R=SV4SD</v>
          </cell>
          <cell r="F2960">
            <v>3</v>
          </cell>
          <cell r="H2960">
            <v>277</v>
          </cell>
          <cell r="I2960">
            <v>4</v>
          </cell>
          <cell r="J2960">
            <v>1</v>
          </cell>
        </row>
        <row r="2961">
          <cell r="A2961" t="str">
            <v>SSGN</v>
          </cell>
          <cell r="B2961" t="str">
            <v>Secondary Service Greater than 5kW w/o ID</v>
          </cell>
          <cell r="C2961">
            <v>2.5</v>
          </cell>
          <cell r="D2961">
            <v>25</v>
          </cell>
          <cell r="E2961" t="str">
            <v>R=A1D</v>
          </cell>
          <cell r="F2961">
            <v>3</v>
          </cell>
          <cell r="H2961">
            <v>999</v>
          </cell>
          <cell r="I2961">
            <v>4</v>
          </cell>
          <cell r="J2961">
            <v>1</v>
          </cell>
        </row>
        <row r="2962">
          <cell r="A2962" t="str">
            <v>SSLN</v>
          </cell>
          <cell r="B2962" t="str">
            <v>Secondary Service Greater than 5kW w/o ID</v>
          </cell>
          <cell r="C2962">
            <v>2.5</v>
          </cell>
          <cell r="D2962">
            <v>25</v>
          </cell>
          <cell r="E2962" t="str">
            <v>R=A1D</v>
          </cell>
          <cell r="F2962">
            <v>3</v>
          </cell>
          <cell r="H2962">
            <v>120</v>
          </cell>
          <cell r="I2962">
            <v>4</v>
          </cell>
          <cell r="J2962">
            <v>1</v>
          </cell>
        </row>
        <row r="2963">
          <cell r="A2963" t="str">
            <v>SSGN</v>
          </cell>
          <cell r="B2963" t="str">
            <v>Secondary Service Greater than 5kW w/o ID</v>
          </cell>
          <cell r="C2963">
            <v>2.5</v>
          </cell>
          <cell r="D2963">
            <v>25</v>
          </cell>
          <cell r="E2963" t="str">
            <v>R=A1D</v>
          </cell>
          <cell r="F2963">
            <v>3</v>
          </cell>
          <cell r="G2963">
            <v>35653</v>
          </cell>
          <cell r="H2963">
            <v>999</v>
          </cell>
          <cell r="I2963">
            <v>4</v>
          </cell>
          <cell r="J2963">
            <v>1</v>
          </cell>
        </row>
        <row r="2964">
          <cell r="A2964" t="str">
            <v>SSLN</v>
          </cell>
          <cell r="B2964" t="str">
            <v>Secondary Service Greater than 5kW w/o ID</v>
          </cell>
          <cell r="C2964">
            <v>2.5</v>
          </cell>
          <cell r="D2964">
            <v>25</v>
          </cell>
          <cell r="E2964" t="str">
            <v>R=A1R</v>
          </cell>
          <cell r="F2964">
            <v>3</v>
          </cell>
          <cell r="G2964">
            <v>36161</v>
          </cell>
          <cell r="H2964">
            <v>999</v>
          </cell>
          <cell r="I2964">
            <v>4</v>
          </cell>
          <cell r="J2964">
            <v>1</v>
          </cell>
        </row>
        <row r="2965">
          <cell r="A2965" t="str">
            <v>SSLN</v>
          </cell>
          <cell r="B2965" t="str">
            <v>Secondary Service Greater than 5kW w/o ID</v>
          </cell>
          <cell r="C2965">
            <v>2.5</v>
          </cell>
          <cell r="D2965">
            <v>25</v>
          </cell>
          <cell r="E2965" t="str">
            <v>R=A1D</v>
          </cell>
          <cell r="F2965">
            <v>3</v>
          </cell>
          <cell r="G2965">
            <v>36410</v>
          </cell>
          <cell r="H2965">
            <v>999</v>
          </cell>
          <cell r="I2965">
            <v>4</v>
          </cell>
          <cell r="J2965">
            <v>2</v>
          </cell>
        </row>
        <row r="2966">
          <cell r="A2966" t="str">
            <v>SSGN</v>
          </cell>
          <cell r="B2966" t="str">
            <v>Secondary Service Greater than 5kW w/o ID</v>
          </cell>
          <cell r="C2966">
            <v>2.5</v>
          </cell>
          <cell r="D2966">
            <v>25</v>
          </cell>
          <cell r="E2966" t="str">
            <v>R=A1D</v>
          </cell>
          <cell r="F2966">
            <v>3</v>
          </cell>
          <cell r="G2966">
            <v>37188</v>
          </cell>
          <cell r="H2966">
            <v>999</v>
          </cell>
          <cell r="I2966">
            <v>3</v>
          </cell>
          <cell r="J2966">
            <v>1</v>
          </cell>
        </row>
        <row r="2967">
          <cell r="A2967" t="str">
            <v>SSGN</v>
          </cell>
          <cell r="B2967" t="str">
            <v>Secondary Service Greater than 5kW w/o ID</v>
          </cell>
          <cell r="C2967">
            <v>2.5</v>
          </cell>
          <cell r="D2967">
            <v>25</v>
          </cell>
          <cell r="E2967" t="str">
            <v>R=A1D</v>
          </cell>
          <cell r="F2967">
            <v>3</v>
          </cell>
          <cell r="G2967">
            <v>36593</v>
          </cell>
          <cell r="H2967">
            <v>999</v>
          </cell>
          <cell r="I2967">
            <v>4</v>
          </cell>
          <cell r="J2967">
            <v>3</v>
          </cell>
        </row>
        <row r="2968">
          <cell r="A2968" t="str">
            <v>SSAN</v>
          </cell>
          <cell r="B2968" t="str">
            <v>Secondary Service Greater than 5kW w/o ID</v>
          </cell>
          <cell r="C2968">
            <v>2.5</v>
          </cell>
          <cell r="D2968">
            <v>25</v>
          </cell>
          <cell r="E2968" t="str">
            <v>R=A1D</v>
          </cell>
          <cell r="F2968">
            <v>3</v>
          </cell>
          <cell r="G2968">
            <v>36588</v>
          </cell>
          <cell r="H2968">
            <v>999</v>
          </cell>
          <cell r="I2968">
            <v>4</v>
          </cell>
          <cell r="J2968">
            <v>1</v>
          </cell>
        </row>
        <row r="2969">
          <cell r="A2969" t="str">
            <v>SSGN</v>
          </cell>
          <cell r="B2969" t="str">
            <v>Secondary Service Greater than 5kW w/o ID</v>
          </cell>
          <cell r="C2969">
            <v>2.5</v>
          </cell>
          <cell r="D2969">
            <v>25</v>
          </cell>
          <cell r="E2969" t="str">
            <v>R=A1D</v>
          </cell>
          <cell r="F2969">
            <v>3</v>
          </cell>
          <cell r="G2969">
            <v>36161</v>
          </cell>
          <cell r="H2969">
            <v>9999</v>
          </cell>
          <cell r="I2969">
            <v>4</v>
          </cell>
          <cell r="J2969">
            <v>1</v>
          </cell>
        </row>
        <row r="2970">
          <cell r="A2970" t="str">
            <v>SSPN</v>
          </cell>
          <cell r="B2970" t="str">
            <v>Secondary Service Greater than 5kW w/o ID</v>
          </cell>
          <cell r="C2970">
            <v>2.5</v>
          </cell>
          <cell r="D2970">
            <v>25</v>
          </cell>
          <cell r="E2970" t="str">
            <v>R=A1D</v>
          </cell>
          <cell r="F2970">
            <v>3</v>
          </cell>
          <cell r="G2970">
            <v>36526</v>
          </cell>
          <cell r="H2970">
            <v>999</v>
          </cell>
          <cell r="I2970">
            <v>4</v>
          </cell>
          <cell r="J2970">
            <v>1</v>
          </cell>
        </row>
        <row r="2971">
          <cell r="A2971" t="str">
            <v>SSPN</v>
          </cell>
          <cell r="B2971" t="str">
            <v>Secondary Service Greater than 5kW w/o ID</v>
          </cell>
          <cell r="C2971">
            <v>2.5</v>
          </cell>
          <cell r="D2971">
            <v>25</v>
          </cell>
          <cell r="E2971" t="str">
            <v>R=A1D</v>
          </cell>
          <cell r="F2971">
            <v>3</v>
          </cell>
          <cell r="G2971">
            <v>36763</v>
          </cell>
          <cell r="H2971">
            <v>999</v>
          </cell>
          <cell r="I2971">
            <v>3</v>
          </cell>
          <cell r="J2971">
            <v>1</v>
          </cell>
        </row>
        <row r="2972">
          <cell r="A2972" t="str">
            <v>SSGN</v>
          </cell>
          <cell r="B2972" t="str">
            <v>Secondary Service Greater than 5kW w/o ID</v>
          </cell>
          <cell r="C2972">
            <v>2.5</v>
          </cell>
          <cell r="D2972">
            <v>25</v>
          </cell>
          <cell r="E2972" t="str">
            <v>R=A1D</v>
          </cell>
          <cell r="F2972">
            <v>3</v>
          </cell>
          <cell r="G2972">
            <v>37208</v>
          </cell>
          <cell r="H2972">
            <v>999</v>
          </cell>
          <cell r="I2972">
            <v>4</v>
          </cell>
          <cell r="J2972">
            <v>2</v>
          </cell>
        </row>
        <row r="2973">
          <cell r="A2973" t="str">
            <v>SSGN</v>
          </cell>
          <cell r="B2973" t="str">
            <v>Secondary Service Greater than 5kW w/o ID</v>
          </cell>
          <cell r="C2973">
            <v>2.5</v>
          </cell>
          <cell r="D2973">
            <v>25</v>
          </cell>
          <cell r="E2973" t="str">
            <v>R=SV5SD</v>
          </cell>
          <cell r="F2973">
            <v>3</v>
          </cell>
          <cell r="G2973">
            <v>36161</v>
          </cell>
          <cell r="H2973">
            <v>999</v>
          </cell>
          <cell r="I2973">
            <v>4</v>
          </cell>
          <cell r="J2973">
            <v>1</v>
          </cell>
        </row>
        <row r="2974">
          <cell r="A2974" t="str">
            <v>SSGN</v>
          </cell>
          <cell r="B2974" t="str">
            <v>Secondary Service Greater than 5kW w/o ID</v>
          </cell>
          <cell r="C2974">
            <v>2.5</v>
          </cell>
          <cell r="D2974">
            <v>25</v>
          </cell>
          <cell r="E2974" t="str">
            <v>R=A1D</v>
          </cell>
          <cell r="F2974">
            <v>3</v>
          </cell>
          <cell r="G2974">
            <v>37173</v>
          </cell>
          <cell r="H2974">
            <v>999</v>
          </cell>
          <cell r="I2974">
            <v>4</v>
          </cell>
          <cell r="J2974">
            <v>13</v>
          </cell>
        </row>
        <row r="2975">
          <cell r="A2975" t="str">
            <v>SSNN</v>
          </cell>
          <cell r="B2975" t="str">
            <v>Secondary Service Greater than 5kW w/o ID</v>
          </cell>
          <cell r="C2975">
            <v>2.5</v>
          </cell>
          <cell r="D2975">
            <v>25</v>
          </cell>
          <cell r="E2975" t="str">
            <v>R=A1D</v>
          </cell>
          <cell r="F2975">
            <v>3</v>
          </cell>
          <cell r="G2975">
            <v>37174</v>
          </cell>
          <cell r="H2975">
            <v>999</v>
          </cell>
          <cell r="I2975">
            <v>4</v>
          </cell>
          <cell r="J2975">
            <v>1</v>
          </cell>
        </row>
        <row r="2976">
          <cell r="A2976" t="str">
            <v>SSGN</v>
          </cell>
          <cell r="B2976" t="str">
            <v>Secondary Service Greater than 5kW w/o ID</v>
          </cell>
          <cell r="C2976">
            <v>2.5</v>
          </cell>
          <cell r="D2976">
            <v>25</v>
          </cell>
          <cell r="E2976" t="str">
            <v>R=A1D1</v>
          </cell>
          <cell r="F2976">
            <v>3</v>
          </cell>
          <cell r="G2976">
            <v>37140</v>
          </cell>
          <cell r="H2976">
            <v>999</v>
          </cell>
          <cell r="I2976">
            <v>3</v>
          </cell>
          <cell r="J2976">
            <v>1</v>
          </cell>
        </row>
        <row r="2977">
          <cell r="A2977" t="str">
            <v>SSGN</v>
          </cell>
          <cell r="B2977" t="str">
            <v>Secondary Service Greater than 5kW w/o ID</v>
          </cell>
          <cell r="C2977">
            <v>2.5</v>
          </cell>
          <cell r="D2977">
            <v>25</v>
          </cell>
          <cell r="E2977" t="str">
            <v>R=A1D</v>
          </cell>
          <cell r="F2977">
            <v>3</v>
          </cell>
          <cell r="G2977">
            <v>37341</v>
          </cell>
          <cell r="H2977">
            <v>480</v>
          </cell>
          <cell r="I2977">
            <v>4</v>
          </cell>
          <cell r="J2977">
            <v>1</v>
          </cell>
        </row>
        <row r="2978">
          <cell r="A2978" t="str">
            <v>SSGN</v>
          </cell>
          <cell r="B2978" t="str">
            <v>Secondary Service Greater than 5kW w/o ID</v>
          </cell>
          <cell r="C2978">
            <v>2.5</v>
          </cell>
          <cell r="D2978">
            <v>25</v>
          </cell>
          <cell r="E2978" t="str">
            <v>R=A1D</v>
          </cell>
          <cell r="F2978">
            <v>3</v>
          </cell>
          <cell r="G2978">
            <v>37356</v>
          </cell>
          <cell r="H2978">
            <v>999</v>
          </cell>
          <cell r="I2978">
            <v>4</v>
          </cell>
          <cell r="J2978">
            <v>19</v>
          </cell>
        </row>
        <row r="2979">
          <cell r="A2979" t="str">
            <v>SSGN</v>
          </cell>
          <cell r="B2979" t="str">
            <v>Secondary Service Greater than 5kW w/o ID</v>
          </cell>
          <cell r="C2979">
            <v>2.5</v>
          </cell>
          <cell r="D2979">
            <v>25</v>
          </cell>
          <cell r="E2979" t="str">
            <v>R=A1R</v>
          </cell>
          <cell r="F2979">
            <v>3</v>
          </cell>
          <cell r="G2979">
            <v>36454</v>
          </cell>
          <cell r="H2979">
            <v>999</v>
          </cell>
          <cell r="I2979">
            <v>4</v>
          </cell>
          <cell r="J2979">
            <v>22</v>
          </cell>
        </row>
        <row r="2980">
          <cell r="A2980" t="str">
            <v>SSGN</v>
          </cell>
          <cell r="B2980" t="str">
            <v>Secondary Service Greater than 5kW w/o ID</v>
          </cell>
          <cell r="C2980">
            <v>2.5</v>
          </cell>
          <cell r="D2980">
            <v>25</v>
          </cell>
          <cell r="E2980" t="str">
            <v>R=A1D</v>
          </cell>
          <cell r="F2980">
            <v>3</v>
          </cell>
          <cell r="G2980">
            <v>37606</v>
          </cell>
          <cell r="H2980">
            <v>999</v>
          </cell>
          <cell r="I2980">
            <v>4</v>
          </cell>
          <cell r="J2980">
            <v>38</v>
          </cell>
        </row>
        <row r="2981">
          <cell r="A2981" t="str">
            <v>SSLN</v>
          </cell>
          <cell r="B2981" t="str">
            <v>Secondary Service Greater than 5kW w/o ID</v>
          </cell>
          <cell r="C2981">
            <v>2.5</v>
          </cell>
          <cell r="D2981">
            <v>25</v>
          </cell>
          <cell r="E2981" t="str">
            <v>R=A1D</v>
          </cell>
          <cell r="F2981">
            <v>3</v>
          </cell>
          <cell r="G2981">
            <v>37517</v>
          </cell>
          <cell r="H2981">
            <v>999</v>
          </cell>
          <cell r="I2981">
            <v>4</v>
          </cell>
          <cell r="J2981">
            <v>1</v>
          </cell>
        </row>
        <row r="2982">
          <cell r="A2982" t="str">
            <v>SSLN</v>
          </cell>
          <cell r="B2982" t="str">
            <v>Secondary Service Greater than 5kW w/o ID</v>
          </cell>
          <cell r="C2982">
            <v>2.5</v>
          </cell>
          <cell r="D2982">
            <v>25</v>
          </cell>
          <cell r="E2982" t="str">
            <v>R=A1RL</v>
          </cell>
          <cell r="F2982">
            <v>3</v>
          </cell>
          <cell r="G2982">
            <v>38636</v>
          </cell>
          <cell r="H2982">
            <v>999</v>
          </cell>
          <cell r="I2982">
            <v>4</v>
          </cell>
          <cell r="J2982">
            <v>1</v>
          </cell>
        </row>
        <row r="2983">
          <cell r="A2983" t="str">
            <v>SSNN</v>
          </cell>
          <cell r="B2983" t="str">
            <v>Secondary Service Greater than 5kW w/o ID</v>
          </cell>
          <cell r="C2983">
            <v>2.5</v>
          </cell>
          <cell r="D2983">
            <v>25</v>
          </cell>
          <cell r="E2983" t="str">
            <v>R=A1R</v>
          </cell>
          <cell r="F2983">
            <v>3</v>
          </cell>
          <cell r="G2983">
            <v>39056</v>
          </cell>
          <cell r="H2983">
            <v>999</v>
          </cell>
          <cell r="I2983">
            <v>4</v>
          </cell>
          <cell r="J2983">
            <v>1</v>
          </cell>
        </row>
        <row r="2984">
          <cell r="A2984" t="str">
            <v>SSNN</v>
          </cell>
          <cell r="B2984" t="str">
            <v>Secondary Service Greater than 5kW w/o ID</v>
          </cell>
          <cell r="C2984">
            <v>2.5</v>
          </cell>
          <cell r="D2984">
            <v>25</v>
          </cell>
          <cell r="E2984" t="str">
            <v>R=A1R</v>
          </cell>
          <cell r="F2984">
            <v>3</v>
          </cell>
          <cell r="G2984">
            <v>39090</v>
          </cell>
          <cell r="H2984">
            <v>999</v>
          </cell>
          <cell r="I2984">
            <v>4</v>
          </cell>
          <cell r="J2984">
            <v>1</v>
          </cell>
        </row>
        <row r="2985">
          <cell r="A2985" t="str">
            <v>SSGN</v>
          </cell>
          <cell r="B2985" t="str">
            <v>Secondary Service Greater than 5kW w/o ID</v>
          </cell>
          <cell r="C2985">
            <v>2.5</v>
          </cell>
          <cell r="D2985">
            <v>25</v>
          </cell>
          <cell r="E2985" t="str">
            <v>R=A1R</v>
          </cell>
          <cell r="F2985">
            <v>3</v>
          </cell>
          <cell r="G2985">
            <v>39091</v>
          </cell>
          <cell r="H2985">
            <v>999</v>
          </cell>
          <cell r="I2985">
            <v>3</v>
          </cell>
          <cell r="J2985">
            <v>3</v>
          </cell>
        </row>
        <row r="2986">
          <cell r="A2986" t="str">
            <v>SSNN</v>
          </cell>
          <cell r="B2986" t="str">
            <v>Secondary Service Greater than 5kW w/o ID</v>
          </cell>
          <cell r="C2986">
            <v>2.5</v>
          </cell>
          <cell r="D2986">
            <v>25</v>
          </cell>
          <cell r="E2986" t="str">
            <v>R=A1R</v>
          </cell>
          <cell r="F2986">
            <v>3</v>
          </cell>
          <cell r="G2986">
            <v>39255</v>
          </cell>
          <cell r="H2986">
            <v>999</v>
          </cell>
          <cell r="I2986">
            <v>3</v>
          </cell>
          <cell r="J2986">
            <v>3</v>
          </cell>
        </row>
        <row r="2987">
          <cell r="A2987" t="str">
            <v>SSGN</v>
          </cell>
          <cell r="B2987" t="str">
            <v>Secondary Service Greater than 5kW w/o ID</v>
          </cell>
          <cell r="C2987">
            <v>2.5</v>
          </cell>
          <cell r="D2987">
            <v>25</v>
          </cell>
          <cell r="E2987" t="str">
            <v>R=A1R</v>
          </cell>
          <cell r="F2987">
            <v>3</v>
          </cell>
          <cell r="G2987">
            <v>39255</v>
          </cell>
          <cell r="H2987">
            <v>999</v>
          </cell>
          <cell r="I2987">
            <v>3</v>
          </cell>
          <cell r="J2987">
            <v>3</v>
          </cell>
        </row>
        <row r="2988">
          <cell r="A2988" t="str">
            <v>SSAN</v>
          </cell>
          <cell r="B2988" t="str">
            <v>Secondary Service Greater than 5kW w/o ID</v>
          </cell>
          <cell r="C2988">
            <v>2.5</v>
          </cell>
          <cell r="D2988">
            <v>25</v>
          </cell>
          <cell r="E2988" t="str">
            <v>R=A1R</v>
          </cell>
          <cell r="F2988">
            <v>3</v>
          </cell>
          <cell r="G2988">
            <v>39246</v>
          </cell>
          <cell r="H2988">
            <v>999</v>
          </cell>
          <cell r="I2988">
            <v>4</v>
          </cell>
          <cell r="J2988">
            <v>1</v>
          </cell>
        </row>
        <row r="2989">
          <cell r="A2989" t="str">
            <v>SSGN</v>
          </cell>
          <cell r="B2989" t="str">
            <v>Secondary Service Greater than 5kW w/o ID</v>
          </cell>
          <cell r="C2989">
            <v>2.5</v>
          </cell>
          <cell r="D2989">
            <v>25</v>
          </cell>
          <cell r="E2989" t="str">
            <v>R=A1R</v>
          </cell>
          <cell r="F2989">
            <v>3</v>
          </cell>
          <cell r="G2989">
            <v>39308</v>
          </cell>
          <cell r="H2989">
            <v>999</v>
          </cell>
          <cell r="I2989">
            <v>4</v>
          </cell>
          <cell r="J2989">
            <v>38</v>
          </cell>
        </row>
        <row r="2990">
          <cell r="A2990" t="str">
            <v>SSNN</v>
          </cell>
          <cell r="B2990" t="str">
            <v>Secondary Service Greater than 5kW w/o ID</v>
          </cell>
          <cell r="C2990">
            <v>2.5</v>
          </cell>
          <cell r="D2990">
            <v>25</v>
          </cell>
          <cell r="E2990" t="str">
            <v>R=A1R</v>
          </cell>
          <cell r="F2990">
            <v>3</v>
          </cell>
          <cell r="G2990">
            <v>39308</v>
          </cell>
          <cell r="H2990">
            <v>999</v>
          </cell>
          <cell r="I2990">
            <v>4</v>
          </cell>
          <cell r="J2990">
            <v>4</v>
          </cell>
        </row>
        <row r="2991">
          <cell r="A2991" t="str">
            <v>SSGN</v>
          </cell>
          <cell r="B2991" t="str">
            <v>Secondary Service Greater than 5kW w/o ID</v>
          </cell>
          <cell r="C2991">
            <v>2.5</v>
          </cell>
          <cell r="D2991">
            <v>25</v>
          </cell>
          <cell r="E2991" t="str">
            <v>R=A1RL</v>
          </cell>
          <cell r="F2991">
            <v>3</v>
          </cell>
          <cell r="G2991">
            <v>39343</v>
          </cell>
          <cell r="H2991">
            <v>999</v>
          </cell>
          <cell r="I2991">
            <v>3</v>
          </cell>
          <cell r="J2991">
            <v>3</v>
          </cell>
        </row>
        <row r="2992">
          <cell r="A2992" t="str">
            <v>SSLN</v>
          </cell>
          <cell r="B2992" t="str">
            <v>Secondary Service Greater than 5kW w/o ID</v>
          </cell>
          <cell r="C2992">
            <v>2.5</v>
          </cell>
          <cell r="D2992">
            <v>25</v>
          </cell>
          <cell r="E2992" t="str">
            <v>R=A1R</v>
          </cell>
          <cell r="F2992">
            <v>3</v>
          </cell>
          <cell r="G2992">
            <v>39315</v>
          </cell>
          <cell r="H2992">
            <v>999</v>
          </cell>
          <cell r="I2992">
            <v>4</v>
          </cell>
          <cell r="J2992">
            <v>1</v>
          </cell>
        </row>
        <row r="2993">
          <cell r="A2993" t="str">
            <v>SSGN</v>
          </cell>
          <cell r="B2993" t="str">
            <v>Secondary Service Greater than 5kW w/o ID</v>
          </cell>
          <cell r="C2993">
            <v>2.5</v>
          </cell>
          <cell r="D2993">
            <v>25</v>
          </cell>
          <cell r="E2993" t="str">
            <v>R=A1RL</v>
          </cell>
          <cell r="F2993">
            <v>3</v>
          </cell>
          <cell r="G2993">
            <v>39343</v>
          </cell>
          <cell r="H2993">
            <v>999</v>
          </cell>
          <cell r="I2993">
            <v>4</v>
          </cell>
          <cell r="J2993">
            <v>14</v>
          </cell>
        </row>
        <row r="2994">
          <cell r="A2994" t="str">
            <v>SSGN</v>
          </cell>
          <cell r="B2994" t="str">
            <v>Secondary Service Greater than 5kW w/o ID</v>
          </cell>
          <cell r="C2994">
            <v>2.5</v>
          </cell>
          <cell r="D2994">
            <v>25</v>
          </cell>
          <cell r="E2994" t="str">
            <v>R=A1R</v>
          </cell>
          <cell r="F2994">
            <v>3</v>
          </cell>
          <cell r="G2994">
            <v>39422</v>
          </cell>
          <cell r="H2994">
            <v>999</v>
          </cell>
          <cell r="I2994">
            <v>3</v>
          </cell>
          <cell r="J2994">
            <v>6</v>
          </cell>
        </row>
        <row r="2995">
          <cell r="A2995" t="str">
            <v>SSAN</v>
          </cell>
          <cell r="B2995" t="str">
            <v>Secondary Service Greater than 5kW w/o ID</v>
          </cell>
          <cell r="C2995">
            <v>2.5</v>
          </cell>
          <cell r="D2995">
            <v>25</v>
          </cell>
          <cell r="E2995" t="str">
            <v>R=A1D</v>
          </cell>
          <cell r="F2995">
            <v>3</v>
          </cell>
          <cell r="G2995">
            <v>39637</v>
          </cell>
          <cell r="H2995">
            <v>999</v>
          </cell>
          <cell r="I2995">
            <v>4</v>
          </cell>
          <cell r="J2995">
            <v>1</v>
          </cell>
        </row>
        <row r="2996">
          <cell r="A2996" t="str">
            <v>SSAN</v>
          </cell>
          <cell r="B2996" t="str">
            <v>Secondary Service Greater than 5kW w/o ID</v>
          </cell>
          <cell r="C2996">
            <v>2.5</v>
          </cell>
          <cell r="D2996">
            <v>25</v>
          </cell>
          <cell r="E2996" t="str">
            <v>R=A1D</v>
          </cell>
          <cell r="F2996">
            <v>3</v>
          </cell>
          <cell r="G2996">
            <v>39707</v>
          </cell>
          <cell r="H2996">
            <v>999</v>
          </cell>
          <cell r="I2996">
            <v>3</v>
          </cell>
          <cell r="J2996">
            <v>3</v>
          </cell>
        </row>
        <row r="2997">
          <cell r="A2997" t="str">
            <v>SSGN</v>
          </cell>
          <cell r="B2997" t="str">
            <v>Secondary Service Greater than 5kW w/o ID</v>
          </cell>
          <cell r="C2997">
            <v>2.5</v>
          </cell>
          <cell r="D2997">
            <v>25</v>
          </cell>
          <cell r="E2997" t="str">
            <v>R=K5WA</v>
          </cell>
          <cell r="F2997">
            <v>3</v>
          </cell>
          <cell r="H2997">
            <v>0</v>
          </cell>
          <cell r="I2997">
            <v>0</v>
          </cell>
          <cell r="J2997">
            <v>7</v>
          </cell>
        </row>
        <row r="2998">
          <cell r="A2998" t="str">
            <v>SSNN</v>
          </cell>
          <cell r="B2998" t="str">
            <v>Secondary Service Greater than 5kW w/o ID</v>
          </cell>
          <cell r="C2998">
            <v>2.5</v>
          </cell>
          <cell r="D2998">
            <v>25</v>
          </cell>
          <cell r="E2998" t="str">
            <v>R=SSM8A</v>
          </cell>
          <cell r="F2998">
            <v>3</v>
          </cell>
          <cell r="H2998">
            <v>0</v>
          </cell>
          <cell r="I2998">
            <v>0</v>
          </cell>
          <cell r="J2998">
            <v>1</v>
          </cell>
        </row>
        <row r="2999">
          <cell r="A2999" t="str">
            <v>SSEN</v>
          </cell>
          <cell r="B2999" t="str">
            <v>Secondary Service Greater than 5kW w/o ID</v>
          </cell>
          <cell r="C2999">
            <v>2.5</v>
          </cell>
          <cell r="D2999">
            <v>25</v>
          </cell>
          <cell r="E2999" t="str">
            <v>R=K5WA</v>
          </cell>
          <cell r="F2999">
            <v>3</v>
          </cell>
          <cell r="H2999">
            <v>277</v>
          </cell>
          <cell r="I2999">
            <v>4</v>
          </cell>
          <cell r="J2999">
            <v>1</v>
          </cell>
        </row>
        <row r="3000">
          <cell r="A3000" t="str">
            <v>SSLN</v>
          </cell>
          <cell r="B3000" t="str">
            <v>Secondary Service Greater than 5kW w/o ID</v>
          </cell>
          <cell r="C3000">
            <v>2.5</v>
          </cell>
          <cell r="D3000">
            <v>25</v>
          </cell>
          <cell r="E3000" t="str">
            <v>R=A1D</v>
          </cell>
          <cell r="F3000">
            <v>3</v>
          </cell>
          <cell r="H3000">
            <v>999</v>
          </cell>
          <cell r="I3000">
            <v>4</v>
          </cell>
          <cell r="J3000">
            <v>20</v>
          </cell>
        </row>
        <row r="3001">
          <cell r="A3001" t="str">
            <v>SSGN</v>
          </cell>
          <cell r="B3001" t="str">
            <v>Secondary Service Greater than 5kW w/o ID</v>
          </cell>
          <cell r="C3001">
            <v>2.5</v>
          </cell>
          <cell r="D3001">
            <v>25</v>
          </cell>
          <cell r="E3001" t="str">
            <v>R=A1D</v>
          </cell>
          <cell r="F3001">
            <v>3</v>
          </cell>
          <cell r="H3001">
            <v>240</v>
          </cell>
          <cell r="I3001">
            <v>4</v>
          </cell>
          <cell r="J3001">
            <v>106</v>
          </cell>
        </row>
        <row r="3002">
          <cell r="A3002" t="str">
            <v>SSGN</v>
          </cell>
          <cell r="B3002" t="str">
            <v>Secondary Service Greater than 5kW w/o ID</v>
          </cell>
          <cell r="C3002">
            <v>2.5</v>
          </cell>
          <cell r="D3002">
            <v>25</v>
          </cell>
          <cell r="E3002" t="str">
            <v>R=K5WA</v>
          </cell>
          <cell r="F3002">
            <v>3</v>
          </cell>
          <cell r="H3002">
            <v>120</v>
          </cell>
          <cell r="I3002">
            <v>4</v>
          </cell>
          <cell r="J3002">
            <v>6</v>
          </cell>
        </row>
        <row r="3003">
          <cell r="A3003" t="str">
            <v>SSGN</v>
          </cell>
          <cell r="B3003" t="str">
            <v>Secondary Service Greater than 5kW w/o ID</v>
          </cell>
          <cell r="C3003">
            <v>2.5</v>
          </cell>
          <cell r="D3003">
            <v>25</v>
          </cell>
          <cell r="E3003" t="str">
            <v>R=SV5SD</v>
          </cell>
          <cell r="F3003">
            <v>3</v>
          </cell>
          <cell r="H3003">
            <v>208</v>
          </cell>
          <cell r="I3003">
            <v>4</v>
          </cell>
          <cell r="J3003">
            <v>1</v>
          </cell>
        </row>
        <row r="3004">
          <cell r="A3004" t="str">
            <v>SSGN</v>
          </cell>
          <cell r="B3004" t="str">
            <v>Secondary Service Greater than 5kW w/o ID</v>
          </cell>
          <cell r="C3004">
            <v>2.5</v>
          </cell>
          <cell r="D3004">
            <v>25</v>
          </cell>
          <cell r="E3004" t="str">
            <v>R=PWA</v>
          </cell>
          <cell r="F3004">
            <v>3</v>
          </cell>
          <cell r="H3004">
            <v>240</v>
          </cell>
          <cell r="I3004">
            <v>4</v>
          </cell>
          <cell r="J3004">
            <v>70</v>
          </cell>
        </row>
        <row r="3005">
          <cell r="A3005" t="str">
            <v>SSGN</v>
          </cell>
          <cell r="B3005" t="str">
            <v>Secondary Service Greater than 5kW w/o ID</v>
          </cell>
          <cell r="C3005">
            <v>2.5</v>
          </cell>
          <cell r="D3005">
            <v>25</v>
          </cell>
          <cell r="E3005" t="str">
            <v>R=K5WA</v>
          </cell>
          <cell r="F3005">
            <v>3</v>
          </cell>
          <cell r="H3005">
            <v>277</v>
          </cell>
          <cell r="I3005">
            <v>4</v>
          </cell>
          <cell r="J3005">
            <v>3</v>
          </cell>
        </row>
        <row r="3006">
          <cell r="A3006" t="str">
            <v>SSGN</v>
          </cell>
          <cell r="B3006" t="str">
            <v>Secondary Service Greater than 5kW w/o ID</v>
          </cell>
          <cell r="C3006">
            <v>2.5</v>
          </cell>
          <cell r="D3006">
            <v>25</v>
          </cell>
          <cell r="E3006" t="str">
            <v>R=PWA</v>
          </cell>
          <cell r="F3006">
            <v>3</v>
          </cell>
          <cell r="H3006">
            <v>240</v>
          </cell>
          <cell r="I3006">
            <v>4</v>
          </cell>
          <cell r="J3006">
            <v>1</v>
          </cell>
        </row>
        <row r="3007">
          <cell r="A3007" t="str">
            <v>SSLN</v>
          </cell>
          <cell r="B3007" t="str">
            <v>Secondary Service Greater than 5kW w/o ID</v>
          </cell>
          <cell r="C3007">
            <v>2.5</v>
          </cell>
          <cell r="D3007">
            <v>25</v>
          </cell>
          <cell r="E3007" t="str">
            <v>R=A1D</v>
          </cell>
          <cell r="F3007">
            <v>3</v>
          </cell>
          <cell r="H3007">
            <v>208</v>
          </cell>
          <cell r="I3007">
            <v>4</v>
          </cell>
          <cell r="J3007">
            <v>4</v>
          </cell>
        </row>
        <row r="3008">
          <cell r="A3008" t="str">
            <v>SSGN</v>
          </cell>
          <cell r="B3008" t="str">
            <v>Secondary Service Greater than 5kW w/o ID</v>
          </cell>
          <cell r="C3008">
            <v>2.5</v>
          </cell>
          <cell r="D3008">
            <v>25</v>
          </cell>
          <cell r="E3008" t="str">
            <v>R=PWAY</v>
          </cell>
          <cell r="F3008">
            <v>3</v>
          </cell>
          <cell r="H3008">
            <v>208</v>
          </cell>
          <cell r="I3008">
            <v>4</v>
          </cell>
          <cell r="J3008">
            <v>1</v>
          </cell>
        </row>
        <row r="3009">
          <cell r="A3009" t="str">
            <v>SSLN</v>
          </cell>
          <cell r="B3009" t="str">
            <v>Secondary Service Greater than 5kW w/o ID</v>
          </cell>
          <cell r="C3009">
            <v>2.5</v>
          </cell>
          <cell r="D3009">
            <v>25</v>
          </cell>
          <cell r="E3009" t="str">
            <v>R=SL5SR</v>
          </cell>
          <cell r="F3009">
            <v>3</v>
          </cell>
          <cell r="H3009">
            <v>277</v>
          </cell>
          <cell r="I3009">
            <v>4</v>
          </cell>
          <cell r="J3009">
            <v>1</v>
          </cell>
        </row>
        <row r="3010">
          <cell r="A3010" t="str">
            <v>SSMN</v>
          </cell>
          <cell r="B3010" t="str">
            <v>Secondary Service Greater than 5kW w/o ID</v>
          </cell>
          <cell r="C3010">
            <v>2.5</v>
          </cell>
          <cell r="D3010">
            <v>25</v>
          </cell>
          <cell r="E3010" t="str">
            <v>R=PWA</v>
          </cell>
          <cell r="F3010">
            <v>3</v>
          </cell>
          <cell r="H3010">
            <v>240</v>
          </cell>
          <cell r="I3010">
            <v>4</v>
          </cell>
          <cell r="J3010">
            <v>1</v>
          </cell>
        </row>
        <row r="3011">
          <cell r="A3011" t="str">
            <v>SSPN</v>
          </cell>
          <cell r="B3011" t="str">
            <v>Secondary Service Greater than 5kW w/o ID</v>
          </cell>
          <cell r="C3011">
            <v>2.5</v>
          </cell>
          <cell r="D3011">
            <v>25</v>
          </cell>
          <cell r="E3011" t="str">
            <v>R=A1D</v>
          </cell>
          <cell r="F3011">
            <v>3</v>
          </cell>
          <cell r="G3011">
            <v>36532</v>
          </cell>
          <cell r="H3011">
            <v>999</v>
          </cell>
          <cell r="I3011">
            <v>4</v>
          </cell>
          <cell r="J3011">
            <v>2</v>
          </cell>
        </row>
        <row r="3012">
          <cell r="A3012" t="str">
            <v>SSNN</v>
          </cell>
          <cell r="B3012" t="str">
            <v>Secondary Service Greater than 5kW w/o ID</v>
          </cell>
          <cell r="C3012">
            <v>2.5</v>
          </cell>
          <cell r="D3012">
            <v>25</v>
          </cell>
          <cell r="E3012" t="str">
            <v>R=A1RL</v>
          </cell>
          <cell r="F3012">
            <v>3</v>
          </cell>
          <cell r="G3012">
            <v>37992</v>
          </cell>
          <cell r="H3012">
            <v>999</v>
          </cell>
          <cell r="I3012">
            <v>4</v>
          </cell>
          <cell r="J3012">
            <v>1</v>
          </cell>
        </row>
        <row r="3013">
          <cell r="A3013" t="str">
            <v>SSGN</v>
          </cell>
          <cell r="B3013" t="str">
            <v>Secondary Service Greater than 5kW w/o ID</v>
          </cell>
          <cell r="C3013">
            <v>2.5</v>
          </cell>
          <cell r="D3013">
            <v>25</v>
          </cell>
          <cell r="E3013" t="str">
            <v>R=RXS4</v>
          </cell>
          <cell r="F3013">
            <v>3</v>
          </cell>
          <cell r="G3013">
            <v>38082</v>
          </cell>
          <cell r="H3013">
            <v>999</v>
          </cell>
          <cell r="I3013">
            <v>4</v>
          </cell>
          <cell r="J3013">
            <v>23</v>
          </cell>
        </row>
        <row r="3014">
          <cell r="A3014" t="str">
            <v>SSGN</v>
          </cell>
          <cell r="B3014" t="str">
            <v>Secondary Service Greater than 5kW w/o ID</v>
          </cell>
          <cell r="C3014">
            <v>2.5</v>
          </cell>
          <cell r="D3014">
            <v>25</v>
          </cell>
          <cell r="E3014" t="str">
            <v>R=A1R</v>
          </cell>
          <cell r="F3014">
            <v>3</v>
          </cell>
          <cell r="G3014">
            <v>38568</v>
          </cell>
          <cell r="H3014">
            <v>999</v>
          </cell>
          <cell r="I3014">
            <v>3</v>
          </cell>
          <cell r="J3014">
            <v>4</v>
          </cell>
        </row>
        <row r="3015">
          <cell r="A3015" t="str">
            <v>SSGN</v>
          </cell>
          <cell r="B3015" t="str">
            <v>Secondary Service Greater than 5kW w/o ID</v>
          </cell>
          <cell r="C3015">
            <v>2.5</v>
          </cell>
          <cell r="D3015">
            <v>25</v>
          </cell>
          <cell r="E3015" t="str">
            <v>R=SV4SD</v>
          </cell>
          <cell r="F3015">
            <v>3</v>
          </cell>
          <cell r="H3015">
            <v>999</v>
          </cell>
          <cell r="I3015">
            <v>4</v>
          </cell>
          <cell r="J3015">
            <v>3</v>
          </cell>
        </row>
        <row r="3016">
          <cell r="A3016" t="str">
            <v>SSLN</v>
          </cell>
          <cell r="B3016" t="str">
            <v>Secondary Service Greater than 5kW w/o ID</v>
          </cell>
          <cell r="C3016">
            <v>2.5</v>
          </cell>
          <cell r="D3016">
            <v>25</v>
          </cell>
          <cell r="E3016" t="str">
            <v>R=SV4SD</v>
          </cell>
          <cell r="F3016">
            <v>3</v>
          </cell>
          <cell r="H3016">
            <v>277</v>
          </cell>
          <cell r="I3016">
            <v>4</v>
          </cell>
          <cell r="J3016">
            <v>2</v>
          </cell>
        </row>
        <row r="3017">
          <cell r="A3017" t="str">
            <v>SSLN</v>
          </cell>
          <cell r="B3017" t="str">
            <v>Secondary Service Greater than 5kW w/o ID</v>
          </cell>
          <cell r="C3017">
            <v>2.5</v>
          </cell>
          <cell r="D3017">
            <v>25</v>
          </cell>
          <cell r="E3017" t="str">
            <v>R=VM65S</v>
          </cell>
          <cell r="F3017">
            <v>3</v>
          </cell>
          <cell r="H3017">
            <v>0</v>
          </cell>
          <cell r="I3017">
            <v>0</v>
          </cell>
          <cell r="J3017">
            <v>1</v>
          </cell>
        </row>
        <row r="3018">
          <cell r="A3018" t="str">
            <v>SSGN</v>
          </cell>
          <cell r="B3018" t="str">
            <v>Secondary Service Greater than 5kW w/o ID</v>
          </cell>
          <cell r="C3018">
            <v>2.5</v>
          </cell>
          <cell r="D3018">
            <v>25</v>
          </cell>
          <cell r="E3018" t="str">
            <v>R=PWAY</v>
          </cell>
          <cell r="F3018">
            <v>3</v>
          </cell>
          <cell r="H3018">
            <v>120</v>
          </cell>
          <cell r="I3018">
            <v>4</v>
          </cell>
          <cell r="J3018">
            <v>2</v>
          </cell>
        </row>
        <row r="3019">
          <cell r="A3019" t="str">
            <v>SSGN</v>
          </cell>
          <cell r="B3019" t="str">
            <v>Secondary Service Greater than 5kW w/o ID</v>
          </cell>
          <cell r="C3019">
            <v>2.5</v>
          </cell>
          <cell r="D3019">
            <v>25</v>
          </cell>
          <cell r="E3019" t="str">
            <v>R=SV4SD</v>
          </cell>
          <cell r="F3019">
            <v>3</v>
          </cell>
          <cell r="H3019">
            <v>480</v>
          </cell>
          <cell r="I3019">
            <v>4</v>
          </cell>
          <cell r="J3019">
            <v>2</v>
          </cell>
        </row>
        <row r="3020">
          <cell r="A3020" t="str">
            <v>SSGN</v>
          </cell>
          <cell r="B3020" t="str">
            <v>Secondary Service Greater than 5kW w/o ID</v>
          </cell>
          <cell r="C3020">
            <v>2.5</v>
          </cell>
          <cell r="D3020">
            <v>25</v>
          </cell>
          <cell r="E3020" t="str">
            <v>R=SV4SD</v>
          </cell>
          <cell r="F3020">
            <v>3</v>
          </cell>
          <cell r="H3020">
            <v>208</v>
          </cell>
          <cell r="I3020">
            <v>4</v>
          </cell>
          <cell r="J3020">
            <v>1</v>
          </cell>
        </row>
        <row r="3021">
          <cell r="A3021" t="str">
            <v>SSEN</v>
          </cell>
          <cell r="B3021" t="str">
            <v>Secondary Service Greater than 5kW w/o ID</v>
          </cell>
          <cell r="C3021">
            <v>2.5</v>
          </cell>
          <cell r="D3021">
            <v>25</v>
          </cell>
          <cell r="E3021" t="str">
            <v>R=A1D</v>
          </cell>
          <cell r="F3021">
            <v>3</v>
          </cell>
          <cell r="H3021">
            <v>999</v>
          </cell>
          <cell r="I3021">
            <v>4</v>
          </cell>
          <cell r="J3021">
            <v>1</v>
          </cell>
        </row>
        <row r="3022">
          <cell r="A3022" t="str">
            <v>SSLN</v>
          </cell>
          <cell r="B3022" t="str">
            <v>Secondary Service Greater than 5kW w/o ID</v>
          </cell>
          <cell r="C3022">
            <v>2.5</v>
          </cell>
          <cell r="D3022">
            <v>25</v>
          </cell>
          <cell r="E3022" t="str">
            <v>R=A1D</v>
          </cell>
          <cell r="F3022">
            <v>3</v>
          </cell>
          <cell r="H3022">
            <v>480</v>
          </cell>
          <cell r="I3022">
            <v>4</v>
          </cell>
          <cell r="J3022">
            <v>1</v>
          </cell>
        </row>
        <row r="3023">
          <cell r="A3023" t="str">
            <v>SSTD</v>
          </cell>
          <cell r="B3023" t="str">
            <v>Secondary Service Greater than 5kW w/o ID</v>
          </cell>
          <cell r="C3023">
            <v>2.5</v>
          </cell>
          <cell r="D3023">
            <v>23</v>
          </cell>
          <cell r="E3023" t="str">
            <v>R=SV5ST</v>
          </cell>
          <cell r="F3023">
            <v>3</v>
          </cell>
          <cell r="G3023">
            <v>36501</v>
          </cell>
          <cell r="H3023">
            <v>999</v>
          </cell>
          <cell r="I3023">
            <v>4</v>
          </cell>
          <cell r="J3023">
            <v>1</v>
          </cell>
        </row>
        <row r="3024">
          <cell r="A3024" t="str">
            <v>SSLN</v>
          </cell>
          <cell r="B3024" t="str">
            <v>Secondary Service Greater than 5kW w/o ID</v>
          </cell>
          <cell r="C3024">
            <v>2.5</v>
          </cell>
          <cell r="D3024">
            <v>25</v>
          </cell>
          <cell r="E3024" t="str">
            <v>R=A1D</v>
          </cell>
          <cell r="F3024">
            <v>3</v>
          </cell>
          <cell r="G3024">
            <v>36342</v>
          </cell>
          <cell r="H3024">
            <v>999</v>
          </cell>
          <cell r="I3024">
            <v>4</v>
          </cell>
          <cell r="J3024">
            <v>1</v>
          </cell>
        </row>
        <row r="3025">
          <cell r="A3025" t="str">
            <v>SSGN</v>
          </cell>
          <cell r="B3025" t="str">
            <v>Secondary Service Greater than 5kW w/o ID</v>
          </cell>
          <cell r="C3025">
            <v>2.5</v>
          </cell>
          <cell r="D3025">
            <v>25</v>
          </cell>
          <cell r="E3025" t="str">
            <v>R=A1D</v>
          </cell>
          <cell r="F3025">
            <v>3</v>
          </cell>
          <cell r="G3025">
            <v>36465</v>
          </cell>
          <cell r="H3025">
            <v>999</v>
          </cell>
          <cell r="I3025">
            <v>4</v>
          </cell>
          <cell r="J3025">
            <v>1</v>
          </cell>
        </row>
        <row r="3026">
          <cell r="A3026" t="str">
            <v>SSNN</v>
          </cell>
          <cell r="B3026" t="str">
            <v>Secondary Service Greater than 5kW w/o ID</v>
          </cell>
          <cell r="C3026">
            <v>2.5</v>
          </cell>
          <cell r="D3026">
            <v>25</v>
          </cell>
          <cell r="E3026" t="str">
            <v>R=A1D</v>
          </cell>
          <cell r="F3026">
            <v>3</v>
          </cell>
          <cell r="G3026">
            <v>36161</v>
          </cell>
          <cell r="H3026">
            <v>999</v>
          </cell>
          <cell r="I3026">
            <v>3</v>
          </cell>
          <cell r="J3026">
            <v>2</v>
          </cell>
        </row>
        <row r="3027">
          <cell r="A3027" t="str">
            <v>SSGN</v>
          </cell>
          <cell r="B3027" t="str">
            <v>Secondary Service Greater than 5kW w/o ID</v>
          </cell>
          <cell r="C3027">
            <v>2.5</v>
          </cell>
          <cell r="D3027">
            <v>25</v>
          </cell>
          <cell r="E3027" t="str">
            <v>R=A1D</v>
          </cell>
          <cell r="F3027">
            <v>3</v>
          </cell>
          <cell r="G3027">
            <v>36602</v>
          </cell>
          <cell r="H3027">
            <v>999</v>
          </cell>
          <cell r="I3027">
            <v>4</v>
          </cell>
          <cell r="J3027">
            <v>1</v>
          </cell>
        </row>
        <row r="3028">
          <cell r="A3028" t="str">
            <v>SSLN</v>
          </cell>
          <cell r="B3028" t="str">
            <v>Secondary Service Greater than 5kW w/o ID</v>
          </cell>
          <cell r="C3028">
            <v>2.5</v>
          </cell>
          <cell r="D3028">
            <v>25</v>
          </cell>
          <cell r="E3028" t="str">
            <v>R=A1D</v>
          </cell>
          <cell r="F3028">
            <v>3</v>
          </cell>
          <cell r="G3028">
            <v>36526</v>
          </cell>
          <cell r="H3028">
            <v>999</v>
          </cell>
          <cell r="I3028">
            <v>4</v>
          </cell>
          <cell r="J3028">
            <v>1</v>
          </cell>
        </row>
        <row r="3029">
          <cell r="A3029" t="str">
            <v>SSGN</v>
          </cell>
          <cell r="B3029" t="str">
            <v>Secondary Service Greater than 5kW w/o ID</v>
          </cell>
          <cell r="C3029">
            <v>2.5</v>
          </cell>
          <cell r="D3029">
            <v>25</v>
          </cell>
          <cell r="E3029" t="str">
            <v>R=PWAY</v>
          </cell>
          <cell r="F3029">
            <v>3</v>
          </cell>
          <cell r="G3029">
            <v>36161</v>
          </cell>
          <cell r="H3029">
            <v>120</v>
          </cell>
          <cell r="I3029">
            <v>4</v>
          </cell>
          <cell r="J3029">
            <v>1</v>
          </cell>
        </row>
        <row r="3030">
          <cell r="A3030" t="str">
            <v>SSPN</v>
          </cell>
          <cell r="B3030" t="str">
            <v>Secondary Service Greater than 5kW w/o ID</v>
          </cell>
          <cell r="C3030">
            <v>2.5</v>
          </cell>
          <cell r="D3030">
            <v>25</v>
          </cell>
          <cell r="E3030" t="str">
            <v>R=A1D</v>
          </cell>
          <cell r="F3030">
            <v>3</v>
          </cell>
          <cell r="G3030">
            <v>37174</v>
          </cell>
          <cell r="H3030">
            <v>999</v>
          </cell>
          <cell r="I3030">
            <v>3</v>
          </cell>
          <cell r="J3030">
            <v>1</v>
          </cell>
        </row>
        <row r="3031">
          <cell r="A3031" t="str">
            <v>SSNN</v>
          </cell>
          <cell r="B3031" t="str">
            <v>Secondary Service Greater than 5kW w/o ID</v>
          </cell>
          <cell r="C3031">
            <v>2.5</v>
          </cell>
          <cell r="D3031">
            <v>25</v>
          </cell>
          <cell r="E3031" t="str">
            <v>R=A1D</v>
          </cell>
          <cell r="F3031">
            <v>3</v>
          </cell>
          <cell r="G3031">
            <v>37174</v>
          </cell>
          <cell r="H3031">
            <v>999</v>
          </cell>
          <cell r="I3031">
            <v>3</v>
          </cell>
          <cell r="J3031">
            <v>1</v>
          </cell>
        </row>
        <row r="3032">
          <cell r="A3032" t="str">
            <v>SSGN</v>
          </cell>
          <cell r="B3032" t="str">
            <v>Secondary Service Greater than 5kW w/o ID</v>
          </cell>
          <cell r="C3032">
            <v>2.5</v>
          </cell>
          <cell r="D3032">
            <v>25</v>
          </cell>
          <cell r="E3032" t="str">
            <v>R=A1R</v>
          </cell>
          <cell r="F3032">
            <v>3</v>
          </cell>
          <cell r="G3032">
            <v>37320</v>
          </cell>
          <cell r="H3032">
            <v>999</v>
          </cell>
          <cell r="I3032">
            <v>4</v>
          </cell>
          <cell r="J3032">
            <v>1</v>
          </cell>
        </row>
        <row r="3033">
          <cell r="A3033" t="str">
            <v>SSGN</v>
          </cell>
          <cell r="B3033" t="str">
            <v>Secondary Service Greater than 5kW w/o ID</v>
          </cell>
          <cell r="C3033">
            <v>2.5</v>
          </cell>
          <cell r="D3033">
            <v>25</v>
          </cell>
          <cell r="E3033" t="str">
            <v>R=A1D</v>
          </cell>
          <cell r="F3033">
            <v>3</v>
          </cell>
          <cell r="G3033">
            <v>37320</v>
          </cell>
          <cell r="H3033">
            <v>120</v>
          </cell>
          <cell r="I3033">
            <v>4</v>
          </cell>
          <cell r="J3033">
            <v>6</v>
          </cell>
        </row>
        <row r="3034">
          <cell r="A3034" t="str">
            <v>SSNN</v>
          </cell>
          <cell r="B3034" t="str">
            <v>Secondary Service Greater than 5kW w/o ID</v>
          </cell>
          <cell r="C3034">
            <v>2.5</v>
          </cell>
          <cell r="D3034">
            <v>25</v>
          </cell>
          <cell r="E3034" t="str">
            <v>R=A1D</v>
          </cell>
          <cell r="F3034">
            <v>3</v>
          </cell>
          <cell r="G3034">
            <v>37320</v>
          </cell>
          <cell r="H3034">
            <v>240</v>
          </cell>
          <cell r="I3034">
            <v>4</v>
          </cell>
          <cell r="J3034">
            <v>1</v>
          </cell>
        </row>
        <row r="3035">
          <cell r="A3035" t="str">
            <v>SSPN</v>
          </cell>
          <cell r="B3035" t="str">
            <v>Secondary Service Greater than 5kW w/o ID</v>
          </cell>
          <cell r="C3035">
            <v>2.5</v>
          </cell>
          <cell r="D3035">
            <v>25</v>
          </cell>
          <cell r="E3035" t="str">
            <v>R=A1D</v>
          </cell>
          <cell r="F3035">
            <v>3</v>
          </cell>
          <cell r="G3035">
            <v>37606</v>
          </cell>
          <cell r="H3035">
            <v>999</v>
          </cell>
          <cell r="I3035">
            <v>4</v>
          </cell>
          <cell r="J3035">
            <v>1</v>
          </cell>
        </row>
        <row r="3036">
          <cell r="A3036" t="str">
            <v>SSMN</v>
          </cell>
          <cell r="B3036" t="str">
            <v>Secondary Service Greater than 5kW w/o ID</v>
          </cell>
          <cell r="C3036">
            <v>2.5</v>
          </cell>
          <cell r="D3036">
            <v>25</v>
          </cell>
          <cell r="E3036" t="str">
            <v>R=A1D</v>
          </cell>
          <cell r="F3036">
            <v>3</v>
          </cell>
          <cell r="G3036">
            <v>37606</v>
          </cell>
          <cell r="H3036">
            <v>999</v>
          </cell>
          <cell r="I3036">
            <v>4</v>
          </cell>
          <cell r="J3036">
            <v>1</v>
          </cell>
        </row>
        <row r="3037">
          <cell r="A3037" t="str">
            <v>SSGN</v>
          </cell>
          <cell r="B3037" t="str">
            <v>Secondary Service Greater than 5kW w/o ID</v>
          </cell>
          <cell r="C3037">
            <v>2.5</v>
          </cell>
          <cell r="D3037">
            <v>25</v>
          </cell>
          <cell r="E3037" t="str">
            <v>R=A1D</v>
          </cell>
          <cell r="F3037">
            <v>3</v>
          </cell>
          <cell r="G3037">
            <v>38696</v>
          </cell>
          <cell r="H3037">
            <v>999</v>
          </cell>
          <cell r="I3037">
            <v>4</v>
          </cell>
          <cell r="J3037">
            <v>5</v>
          </cell>
        </row>
        <row r="3038">
          <cell r="A3038" t="str">
            <v>SSAN</v>
          </cell>
          <cell r="B3038" t="str">
            <v>Secondary Service Greater than 5kW w/o ID</v>
          </cell>
          <cell r="C3038">
            <v>2.5</v>
          </cell>
          <cell r="D3038">
            <v>25</v>
          </cell>
          <cell r="E3038" t="str">
            <v>R=A1R</v>
          </cell>
          <cell r="F3038">
            <v>3</v>
          </cell>
          <cell r="G3038">
            <v>39030</v>
          </cell>
          <cell r="H3038">
            <v>999</v>
          </cell>
          <cell r="I3038">
            <v>4</v>
          </cell>
          <cell r="J3038">
            <v>1</v>
          </cell>
        </row>
        <row r="3039">
          <cell r="A3039" t="str">
            <v>SSPN</v>
          </cell>
          <cell r="B3039" t="str">
            <v>Secondary Service Greater than 5kW w/o ID</v>
          </cell>
          <cell r="C3039">
            <v>2.5</v>
          </cell>
          <cell r="D3039">
            <v>25</v>
          </cell>
          <cell r="E3039" t="str">
            <v>R=A1R</v>
          </cell>
          <cell r="F3039">
            <v>3</v>
          </cell>
          <cell r="G3039">
            <v>38953</v>
          </cell>
          <cell r="H3039">
            <v>999</v>
          </cell>
          <cell r="I3039">
            <v>4</v>
          </cell>
          <cell r="J3039">
            <v>1</v>
          </cell>
        </row>
        <row r="3040">
          <cell r="A3040" t="str">
            <v>SSGN</v>
          </cell>
          <cell r="B3040" t="str">
            <v>Secondary Service Greater than 5kW w/o ID</v>
          </cell>
          <cell r="C3040">
            <v>2.5</v>
          </cell>
          <cell r="D3040">
            <v>25</v>
          </cell>
          <cell r="E3040" t="str">
            <v>R=A1R</v>
          </cell>
          <cell r="F3040">
            <v>3</v>
          </cell>
          <cell r="G3040">
            <v>39308</v>
          </cell>
          <cell r="H3040">
            <v>999</v>
          </cell>
          <cell r="I3040">
            <v>3</v>
          </cell>
          <cell r="J3040">
            <v>3</v>
          </cell>
        </row>
        <row r="3041">
          <cell r="A3041" t="str">
            <v>SSAN</v>
          </cell>
          <cell r="B3041" t="str">
            <v>Secondary Service Greater than 5kW w/o ID</v>
          </cell>
          <cell r="C3041">
            <v>2.5</v>
          </cell>
          <cell r="D3041">
            <v>25</v>
          </cell>
          <cell r="E3041" t="str">
            <v>R=A1D</v>
          </cell>
          <cell r="F3041">
            <v>3</v>
          </cell>
          <cell r="G3041">
            <v>39707</v>
          </cell>
          <cell r="H3041">
            <v>999</v>
          </cell>
          <cell r="I3041">
            <v>4</v>
          </cell>
          <cell r="J3041">
            <v>1</v>
          </cell>
        </row>
        <row r="3042">
          <cell r="A3042" t="str">
            <v>SSGN</v>
          </cell>
          <cell r="B3042" t="str">
            <v>Secondary Service Greater than 5kW w/o ID</v>
          </cell>
          <cell r="C3042">
            <v>2.5</v>
          </cell>
          <cell r="D3042">
            <v>25</v>
          </cell>
          <cell r="E3042" t="str">
            <v>R=A1R</v>
          </cell>
          <cell r="F3042">
            <v>3</v>
          </cell>
          <cell r="G3042">
            <v>39737</v>
          </cell>
          <cell r="H3042">
            <v>999</v>
          </cell>
          <cell r="I3042">
            <v>3</v>
          </cell>
          <cell r="J3042">
            <v>1</v>
          </cell>
        </row>
        <row r="3043">
          <cell r="A3043" t="str">
            <v>SSLN</v>
          </cell>
          <cell r="B3043" t="str">
            <v>Secondary Service Greater than 5kW w/o ID</v>
          </cell>
          <cell r="C3043">
            <v>2.5</v>
          </cell>
          <cell r="D3043">
            <v>25</v>
          </cell>
          <cell r="E3043" t="str">
            <v>R=A1D</v>
          </cell>
          <cell r="F3043">
            <v>3</v>
          </cell>
          <cell r="G3043">
            <v>39731</v>
          </cell>
          <cell r="H3043">
            <v>999</v>
          </cell>
          <cell r="I3043">
            <v>4</v>
          </cell>
          <cell r="J3043">
            <v>3</v>
          </cell>
        </row>
        <row r="3044">
          <cell r="A3044" t="str">
            <v>SSPN</v>
          </cell>
          <cell r="B3044" t="str">
            <v>Secondary Service Greater than 5kW w/o ID</v>
          </cell>
          <cell r="C3044">
            <v>2.5</v>
          </cell>
          <cell r="D3044">
            <v>25</v>
          </cell>
          <cell r="E3044" t="str">
            <v>R=A1R</v>
          </cell>
          <cell r="F3044">
            <v>3</v>
          </cell>
          <cell r="G3044">
            <v>39737</v>
          </cell>
          <cell r="H3044">
            <v>999</v>
          </cell>
          <cell r="I3044">
            <v>3</v>
          </cell>
          <cell r="J3044">
            <v>1</v>
          </cell>
        </row>
        <row r="3045">
          <cell r="A3045" t="str">
            <v>SSAN</v>
          </cell>
          <cell r="B3045" t="str">
            <v>Secondary Service Greater than 5kW w/o ID</v>
          </cell>
          <cell r="C3045">
            <v>2.5</v>
          </cell>
          <cell r="D3045">
            <v>25</v>
          </cell>
          <cell r="E3045" t="str">
            <v>R=A1D</v>
          </cell>
          <cell r="F3045">
            <v>3</v>
          </cell>
          <cell r="G3045">
            <v>40021</v>
          </cell>
          <cell r="H3045">
            <v>999</v>
          </cell>
          <cell r="I3045">
            <v>3</v>
          </cell>
          <cell r="J3045">
            <v>2</v>
          </cell>
        </row>
        <row r="3046">
          <cell r="A3046" t="str">
            <v>SSAN</v>
          </cell>
          <cell r="B3046" t="str">
            <v>Secondary Service Greater than 5kW w/o ID</v>
          </cell>
          <cell r="C3046">
            <v>2.5</v>
          </cell>
          <cell r="D3046">
            <v>25</v>
          </cell>
          <cell r="E3046" t="str">
            <v>R=A1D+</v>
          </cell>
          <cell r="F3046">
            <v>3</v>
          </cell>
          <cell r="G3046">
            <v>40297</v>
          </cell>
          <cell r="H3046">
            <v>999</v>
          </cell>
          <cell r="I3046">
            <v>3</v>
          </cell>
          <cell r="J3046">
            <v>3</v>
          </cell>
        </row>
        <row r="3047">
          <cell r="A3047" t="str">
            <v>SSGN</v>
          </cell>
          <cell r="B3047" t="str">
            <v>Secondary Service Greater than 5kW w/o ID</v>
          </cell>
          <cell r="C3047">
            <v>2.5</v>
          </cell>
          <cell r="D3047">
            <v>25</v>
          </cell>
          <cell r="E3047" t="str">
            <v>R=SV4SD</v>
          </cell>
          <cell r="F3047">
            <v>3</v>
          </cell>
          <cell r="H3047">
            <v>240</v>
          </cell>
          <cell r="I3047">
            <v>4</v>
          </cell>
          <cell r="J3047">
            <v>14</v>
          </cell>
        </row>
        <row r="3048">
          <cell r="A3048" t="str">
            <v>SSLN</v>
          </cell>
          <cell r="B3048" t="str">
            <v>Secondary Service Greater than 5kW w/o ID</v>
          </cell>
          <cell r="C3048">
            <v>2.5</v>
          </cell>
          <cell r="D3048">
            <v>25</v>
          </cell>
          <cell r="E3048" t="str">
            <v>R=A1D</v>
          </cell>
          <cell r="F3048">
            <v>3</v>
          </cell>
          <cell r="H3048">
            <v>277</v>
          </cell>
          <cell r="I3048">
            <v>4</v>
          </cell>
          <cell r="J3048">
            <v>16</v>
          </cell>
        </row>
        <row r="3049">
          <cell r="A3049" t="str">
            <v>SSNN</v>
          </cell>
          <cell r="B3049" t="str">
            <v>Secondary Service Greater than 5kW w/o ID</v>
          </cell>
          <cell r="C3049">
            <v>2.5</v>
          </cell>
          <cell r="D3049">
            <v>25</v>
          </cell>
          <cell r="E3049" t="str">
            <v>R=A1D</v>
          </cell>
          <cell r="F3049">
            <v>3</v>
          </cell>
          <cell r="H3049">
            <v>480</v>
          </cell>
          <cell r="I3049">
            <v>3</v>
          </cell>
          <cell r="J3049">
            <v>2</v>
          </cell>
        </row>
        <row r="3050">
          <cell r="A3050" t="str">
            <v>SSMN</v>
          </cell>
          <cell r="B3050" t="str">
            <v>Secondary Service Greater than 5kW w/o ID</v>
          </cell>
          <cell r="C3050">
            <v>2.5</v>
          </cell>
          <cell r="D3050">
            <v>25</v>
          </cell>
          <cell r="E3050" t="str">
            <v>R=SV4SD</v>
          </cell>
          <cell r="F3050">
            <v>3</v>
          </cell>
          <cell r="H3050">
            <v>999</v>
          </cell>
          <cell r="I3050">
            <v>4</v>
          </cell>
          <cell r="J3050">
            <v>2</v>
          </cell>
        </row>
        <row r="3051">
          <cell r="A3051" t="str">
            <v>SSMN</v>
          </cell>
          <cell r="B3051" t="str">
            <v>Secondary Service Greater than 5kW w/o ID</v>
          </cell>
          <cell r="C3051">
            <v>2.5</v>
          </cell>
          <cell r="D3051">
            <v>25</v>
          </cell>
          <cell r="E3051" t="str">
            <v>R=K6WA</v>
          </cell>
          <cell r="F3051">
            <v>3</v>
          </cell>
          <cell r="H3051">
            <v>240</v>
          </cell>
          <cell r="I3051">
            <v>4</v>
          </cell>
          <cell r="J3051">
            <v>1</v>
          </cell>
        </row>
        <row r="3052">
          <cell r="A3052" t="str">
            <v>SSGN</v>
          </cell>
          <cell r="B3052" t="str">
            <v>Secondary Service Greater than 5kW w/o ID</v>
          </cell>
          <cell r="C3052">
            <v>2.5</v>
          </cell>
          <cell r="D3052">
            <v>25</v>
          </cell>
          <cell r="E3052" t="str">
            <v>R=A1RL</v>
          </cell>
          <cell r="F3052">
            <v>3</v>
          </cell>
          <cell r="G3052">
            <v>37992</v>
          </cell>
          <cell r="H3052">
            <v>999</v>
          </cell>
          <cell r="I3052">
            <v>4</v>
          </cell>
          <cell r="J3052">
            <v>1</v>
          </cell>
        </row>
        <row r="3053">
          <cell r="A3053" t="str">
            <v>SSGN</v>
          </cell>
          <cell r="B3053" t="str">
            <v>Secondary Service Greater than 5kW w/o ID</v>
          </cell>
          <cell r="C3053">
            <v>2.5</v>
          </cell>
          <cell r="D3053">
            <v>25</v>
          </cell>
          <cell r="E3053" t="str">
            <v>R=A1D</v>
          </cell>
          <cell r="F3053">
            <v>3</v>
          </cell>
          <cell r="G3053">
            <v>38020</v>
          </cell>
          <cell r="H3053">
            <v>999</v>
          </cell>
          <cell r="I3053">
            <v>3</v>
          </cell>
          <cell r="J3053">
            <v>3</v>
          </cell>
        </row>
        <row r="3054">
          <cell r="A3054" t="str">
            <v>SSNN</v>
          </cell>
          <cell r="B3054" t="str">
            <v>Secondary Service Greater than 5kW w/o ID</v>
          </cell>
          <cell r="C3054">
            <v>2.5</v>
          </cell>
          <cell r="D3054">
            <v>25</v>
          </cell>
          <cell r="E3054" t="str">
            <v>R=A1R</v>
          </cell>
          <cell r="F3054">
            <v>3</v>
          </cell>
          <cell r="G3054">
            <v>38310</v>
          </cell>
          <cell r="H3054">
            <v>999</v>
          </cell>
          <cell r="I3054">
            <v>3</v>
          </cell>
          <cell r="J3054">
            <v>2</v>
          </cell>
        </row>
        <row r="3055">
          <cell r="A3055" t="str">
            <v>SSAN</v>
          </cell>
          <cell r="B3055" t="str">
            <v>Secondary Service Greater than 5kW w/o ID</v>
          </cell>
          <cell r="C3055">
            <v>2.5</v>
          </cell>
          <cell r="D3055">
            <v>25</v>
          </cell>
          <cell r="E3055" t="str">
            <v>R=RXS4</v>
          </cell>
          <cell r="F3055">
            <v>3</v>
          </cell>
          <cell r="G3055">
            <v>38082</v>
          </cell>
          <cell r="H3055">
            <v>999</v>
          </cell>
          <cell r="I3055">
            <v>4</v>
          </cell>
          <cell r="J3055">
            <v>1</v>
          </cell>
        </row>
        <row r="3056">
          <cell r="A3056" t="str">
            <v>SSNN</v>
          </cell>
          <cell r="B3056" t="str">
            <v>Secondary Service Greater than 5kW w/o ID</v>
          </cell>
          <cell r="C3056">
            <v>2.5</v>
          </cell>
          <cell r="D3056">
            <v>25</v>
          </cell>
          <cell r="E3056" t="str">
            <v>R=A1D</v>
          </cell>
          <cell r="F3056">
            <v>3</v>
          </cell>
          <cell r="G3056">
            <v>38568</v>
          </cell>
          <cell r="H3056">
            <v>999</v>
          </cell>
          <cell r="I3056">
            <v>3</v>
          </cell>
          <cell r="J3056">
            <v>1</v>
          </cell>
        </row>
        <row r="3057">
          <cell r="A3057" t="str">
            <v>SSNN</v>
          </cell>
          <cell r="B3057" t="str">
            <v>Secondary Service Greater than 5kW w/o ID</v>
          </cell>
          <cell r="C3057">
            <v>2.5</v>
          </cell>
          <cell r="D3057">
            <v>25</v>
          </cell>
          <cell r="E3057" t="str">
            <v>R=A1D</v>
          </cell>
          <cell r="F3057">
            <v>3</v>
          </cell>
          <cell r="G3057">
            <v>38385</v>
          </cell>
          <cell r="H3057">
            <v>999</v>
          </cell>
          <cell r="I3057">
            <v>4</v>
          </cell>
          <cell r="J3057">
            <v>1</v>
          </cell>
        </row>
        <row r="3058">
          <cell r="A3058" t="str">
            <v>SSGN</v>
          </cell>
          <cell r="B3058" t="str">
            <v>Secondary Service Greater than 5kW w/o ID</v>
          </cell>
          <cell r="C3058">
            <v>2.5</v>
          </cell>
          <cell r="D3058">
            <v>25</v>
          </cell>
          <cell r="E3058" t="str">
            <v>R=PWAY</v>
          </cell>
          <cell r="F3058">
            <v>3</v>
          </cell>
          <cell r="H3058">
            <v>120</v>
          </cell>
          <cell r="I3058">
            <v>4</v>
          </cell>
          <cell r="J3058">
            <v>1</v>
          </cell>
        </row>
        <row r="3059">
          <cell r="A3059" t="str">
            <v>SSGN</v>
          </cell>
          <cell r="B3059" t="str">
            <v>Secondary Service Greater than 5kW w/o ID</v>
          </cell>
          <cell r="C3059">
            <v>2.5</v>
          </cell>
          <cell r="D3059">
            <v>25</v>
          </cell>
          <cell r="E3059" t="str">
            <v>R=A1RL</v>
          </cell>
          <cell r="F3059">
            <v>3</v>
          </cell>
          <cell r="G3059">
            <v>37867</v>
          </cell>
          <cell r="H3059">
            <v>999</v>
          </cell>
          <cell r="I3059">
            <v>3</v>
          </cell>
          <cell r="J3059">
            <v>1</v>
          </cell>
        </row>
        <row r="3060">
          <cell r="A3060" t="str">
            <v>SSNN</v>
          </cell>
          <cell r="B3060" t="str">
            <v>Secondary Service Greater than 5kW w/o ID</v>
          </cell>
          <cell r="C3060">
            <v>2.5</v>
          </cell>
          <cell r="D3060">
            <v>25</v>
          </cell>
          <cell r="E3060" t="str">
            <v>R=S5DA</v>
          </cell>
          <cell r="F3060">
            <v>3</v>
          </cell>
          <cell r="H3060">
            <v>277</v>
          </cell>
          <cell r="I3060">
            <v>4</v>
          </cell>
          <cell r="J3060">
            <v>1</v>
          </cell>
        </row>
        <row r="3061">
          <cell r="A3061" t="str">
            <v>SSLN</v>
          </cell>
          <cell r="B3061" t="str">
            <v>Secondary Service Greater than 5kW w/o ID</v>
          </cell>
          <cell r="C3061">
            <v>2.5</v>
          </cell>
          <cell r="D3061">
            <v>25</v>
          </cell>
          <cell r="E3061" t="str">
            <v>R=SV5SD</v>
          </cell>
          <cell r="F3061">
            <v>3</v>
          </cell>
          <cell r="H3061">
            <v>277</v>
          </cell>
          <cell r="I3061">
            <v>4</v>
          </cell>
          <cell r="J3061">
            <v>1</v>
          </cell>
        </row>
        <row r="3062">
          <cell r="A3062" t="str">
            <v>SSGN</v>
          </cell>
          <cell r="B3062" t="str">
            <v>Secondary Service Greater than 5kW w/o ID</v>
          </cell>
          <cell r="C3062">
            <v>2.5</v>
          </cell>
          <cell r="D3062">
            <v>25</v>
          </cell>
          <cell r="E3062" t="str">
            <v>R=SV4SD</v>
          </cell>
          <cell r="F3062">
            <v>3</v>
          </cell>
          <cell r="H3062">
            <v>120</v>
          </cell>
          <cell r="I3062">
            <v>4</v>
          </cell>
          <cell r="J3062">
            <v>1</v>
          </cell>
        </row>
        <row r="3063">
          <cell r="A3063" t="str">
            <v>SSGN</v>
          </cell>
          <cell r="B3063" t="str">
            <v>Secondary Service Greater than 5kW w/o ID</v>
          </cell>
          <cell r="C3063">
            <v>2.5</v>
          </cell>
          <cell r="D3063">
            <v>25</v>
          </cell>
          <cell r="E3063" t="str">
            <v>R=A1TL</v>
          </cell>
          <cell r="F3063">
            <v>3</v>
          </cell>
          <cell r="H3063">
            <v>999</v>
          </cell>
          <cell r="I3063">
            <v>4</v>
          </cell>
          <cell r="J3063">
            <v>3</v>
          </cell>
        </row>
        <row r="3064">
          <cell r="A3064" t="str">
            <v>SSGN</v>
          </cell>
          <cell r="B3064" t="str">
            <v>Secondary Service Greater than 5kW w/o ID</v>
          </cell>
          <cell r="C3064">
            <v>2.5</v>
          </cell>
          <cell r="D3064">
            <v>25</v>
          </cell>
          <cell r="E3064" t="str">
            <v>R=A1D</v>
          </cell>
          <cell r="F3064">
            <v>3</v>
          </cell>
          <cell r="G3064">
            <v>36406</v>
          </cell>
          <cell r="H3064">
            <v>999</v>
          </cell>
          <cell r="I3064">
            <v>4</v>
          </cell>
          <cell r="J3064">
            <v>2</v>
          </cell>
        </row>
        <row r="3065">
          <cell r="A3065" t="str">
            <v>SSLN</v>
          </cell>
          <cell r="B3065" t="str">
            <v>Secondary Service Greater than 5kW w/o ID</v>
          </cell>
          <cell r="C3065">
            <v>2.5</v>
          </cell>
          <cell r="D3065">
            <v>25</v>
          </cell>
          <cell r="E3065" t="str">
            <v>R=A1D</v>
          </cell>
          <cell r="F3065">
            <v>3</v>
          </cell>
          <cell r="G3065">
            <v>36465</v>
          </cell>
          <cell r="H3065">
            <v>999</v>
          </cell>
          <cell r="I3065">
            <v>4</v>
          </cell>
          <cell r="J3065">
            <v>1</v>
          </cell>
        </row>
        <row r="3066">
          <cell r="A3066" t="str">
            <v>SSGN</v>
          </cell>
          <cell r="B3066" t="str">
            <v>Secondary Service Greater than 5kW w/o ID</v>
          </cell>
          <cell r="C3066">
            <v>2.5</v>
          </cell>
          <cell r="D3066">
            <v>25</v>
          </cell>
          <cell r="E3066" t="str">
            <v>R=A1D</v>
          </cell>
          <cell r="F3066">
            <v>3</v>
          </cell>
          <cell r="G3066">
            <v>36669</v>
          </cell>
          <cell r="H3066">
            <v>999</v>
          </cell>
          <cell r="I3066">
            <v>4</v>
          </cell>
          <cell r="J3066">
            <v>4</v>
          </cell>
        </row>
        <row r="3067">
          <cell r="A3067" t="str">
            <v>SSNN</v>
          </cell>
          <cell r="B3067" t="str">
            <v>Secondary Service Greater than 5kW w/o ID</v>
          </cell>
          <cell r="C3067">
            <v>2.5</v>
          </cell>
          <cell r="D3067">
            <v>25</v>
          </cell>
          <cell r="E3067" t="str">
            <v>R=A1D</v>
          </cell>
          <cell r="F3067">
            <v>3</v>
          </cell>
          <cell r="G3067">
            <v>36373</v>
          </cell>
          <cell r="H3067">
            <v>999</v>
          </cell>
          <cell r="I3067">
            <v>4</v>
          </cell>
          <cell r="J3067">
            <v>1</v>
          </cell>
        </row>
        <row r="3068">
          <cell r="A3068" t="str">
            <v>SSNN</v>
          </cell>
          <cell r="B3068" t="str">
            <v>Secondary Service Greater than 5kW w/o ID</v>
          </cell>
          <cell r="C3068">
            <v>2.5</v>
          </cell>
          <cell r="D3068">
            <v>25</v>
          </cell>
          <cell r="E3068" t="str">
            <v>R=A1D</v>
          </cell>
          <cell r="F3068">
            <v>3</v>
          </cell>
          <cell r="G3068">
            <v>36526</v>
          </cell>
          <cell r="H3068">
            <v>999</v>
          </cell>
          <cell r="I3068">
            <v>4</v>
          </cell>
          <cell r="J3068">
            <v>1</v>
          </cell>
        </row>
        <row r="3069">
          <cell r="A3069" t="str">
            <v>SSGN</v>
          </cell>
          <cell r="B3069" t="str">
            <v>Secondary Service Greater than 5kW w/o ID</v>
          </cell>
          <cell r="C3069">
            <v>2.5</v>
          </cell>
          <cell r="D3069">
            <v>25</v>
          </cell>
          <cell r="E3069" t="str">
            <v>R=PWA</v>
          </cell>
          <cell r="F3069">
            <v>3</v>
          </cell>
          <cell r="G3069">
            <v>37055</v>
          </cell>
          <cell r="H3069">
            <v>240</v>
          </cell>
          <cell r="I3069">
            <v>4</v>
          </cell>
          <cell r="J3069">
            <v>1</v>
          </cell>
        </row>
        <row r="3070">
          <cell r="A3070" t="str">
            <v>SSNN</v>
          </cell>
          <cell r="B3070" t="str">
            <v>Secondary Service Greater than 5kW w/o ID</v>
          </cell>
          <cell r="C3070">
            <v>2.5</v>
          </cell>
          <cell r="D3070">
            <v>25</v>
          </cell>
          <cell r="E3070" t="str">
            <v>R=A1D</v>
          </cell>
          <cell r="F3070">
            <v>3</v>
          </cell>
          <cell r="G3070">
            <v>36950</v>
          </cell>
          <cell r="H3070">
            <v>999</v>
          </cell>
          <cell r="I3070">
            <v>4</v>
          </cell>
          <cell r="J3070">
            <v>2</v>
          </cell>
        </row>
        <row r="3071">
          <cell r="A3071" t="str">
            <v>SSGN</v>
          </cell>
          <cell r="B3071" t="str">
            <v>Secondary Service Greater than 5kW w/o ID</v>
          </cell>
          <cell r="C3071">
            <v>2.5</v>
          </cell>
          <cell r="D3071">
            <v>25</v>
          </cell>
          <cell r="E3071" t="str">
            <v>R=A1D</v>
          </cell>
          <cell r="F3071">
            <v>3</v>
          </cell>
          <cell r="G3071">
            <v>37208</v>
          </cell>
          <cell r="H3071">
            <v>120</v>
          </cell>
          <cell r="I3071">
            <v>4</v>
          </cell>
          <cell r="J3071">
            <v>3</v>
          </cell>
        </row>
        <row r="3072">
          <cell r="A3072" t="str">
            <v>SSNN</v>
          </cell>
          <cell r="B3072" t="str">
            <v>Secondary Service Greater than 5kW w/o ID</v>
          </cell>
          <cell r="C3072">
            <v>2.5</v>
          </cell>
          <cell r="D3072">
            <v>25</v>
          </cell>
          <cell r="E3072" t="str">
            <v>R=A1D</v>
          </cell>
          <cell r="F3072">
            <v>3</v>
          </cell>
          <cell r="G3072">
            <v>37229</v>
          </cell>
          <cell r="H3072">
            <v>999</v>
          </cell>
          <cell r="I3072">
            <v>4</v>
          </cell>
          <cell r="J3072">
            <v>2</v>
          </cell>
        </row>
        <row r="3073">
          <cell r="A3073" t="str">
            <v>SSNN</v>
          </cell>
          <cell r="B3073" t="str">
            <v>Secondary Service Greater than 5kW w/o ID</v>
          </cell>
          <cell r="C3073">
            <v>2.5</v>
          </cell>
          <cell r="D3073">
            <v>25</v>
          </cell>
          <cell r="E3073" t="str">
            <v>R=A1D</v>
          </cell>
          <cell r="F3073">
            <v>3</v>
          </cell>
          <cell r="G3073">
            <v>36526</v>
          </cell>
          <cell r="H3073">
            <v>999</v>
          </cell>
          <cell r="I3073">
            <v>4</v>
          </cell>
          <cell r="J3073">
            <v>1</v>
          </cell>
        </row>
        <row r="3074">
          <cell r="A3074" t="str">
            <v>SSLN</v>
          </cell>
          <cell r="B3074" t="str">
            <v>Secondary Service Greater than 5kW w/o ID</v>
          </cell>
          <cell r="C3074">
            <v>2.5</v>
          </cell>
          <cell r="D3074">
            <v>25</v>
          </cell>
          <cell r="E3074" t="str">
            <v>R=A1D</v>
          </cell>
          <cell r="F3074">
            <v>3</v>
          </cell>
          <cell r="G3074">
            <v>37174</v>
          </cell>
          <cell r="H3074">
            <v>999</v>
          </cell>
          <cell r="I3074">
            <v>4</v>
          </cell>
          <cell r="J3074">
            <v>1</v>
          </cell>
        </row>
        <row r="3075">
          <cell r="A3075" t="str">
            <v>SSMN</v>
          </cell>
          <cell r="B3075" t="str">
            <v>Secondary Service Greater than 5kW w/o ID</v>
          </cell>
          <cell r="C3075">
            <v>2.5</v>
          </cell>
          <cell r="D3075">
            <v>25</v>
          </cell>
          <cell r="E3075" t="str">
            <v>R=A1D</v>
          </cell>
          <cell r="F3075">
            <v>3</v>
          </cell>
          <cell r="G3075">
            <v>37321</v>
          </cell>
          <cell r="H3075">
            <v>999</v>
          </cell>
          <cell r="I3075">
            <v>4</v>
          </cell>
          <cell r="J3075">
            <v>1</v>
          </cell>
        </row>
        <row r="3076">
          <cell r="A3076" t="str">
            <v>SSGN</v>
          </cell>
          <cell r="B3076" t="str">
            <v>Secondary Service Greater than 5kW w/o ID</v>
          </cell>
          <cell r="C3076">
            <v>2.5</v>
          </cell>
          <cell r="D3076">
            <v>25</v>
          </cell>
          <cell r="E3076" t="str">
            <v>R=A1D</v>
          </cell>
          <cell r="F3076">
            <v>3</v>
          </cell>
          <cell r="G3076">
            <v>37341</v>
          </cell>
          <cell r="H3076">
            <v>999</v>
          </cell>
          <cell r="I3076">
            <v>4</v>
          </cell>
          <cell r="J3076">
            <v>1</v>
          </cell>
        </row>
        <row r="3077">
          <cell r="A3077" t="str">
            <v>SSGN</v>
          </cell>
          <cell r="B3077" t="str">
            <v>Secondary Service Greater than 5kW w/o ID</v>
          </cell>
          <cell r="C3077">
            <v>2.5</v>
          </cell>
          <cell r="D3077">
            <v>25</v>
          </cell>
          <cell r="E3077" t="str">
            <v>R=A1D</v>
          </cell>
          <cell r="F3077">
            <v>3</v>
          </cell>
          <cell r="G3077">
            <v>37606</v>
          </cell>
          <cell r="H3077">
            <v>999</v>
          </cell>
          <cell r="I3077">
            <v>4</v>
          </cell>
          <cell r="J3077">
            <v>1</v>
          </cell>
        </row>
        <row r="3078">
          <cell r="A3078" t="str">
            <v>SSGN</v>
          </cell>
          <cell r="B3078" t="str">
            <v>Secondary Service Greater than 5kW w/o ID</v>
          </cell>
          <cell r="C3078">
            <v>2.5</v>
          </cell>
          <cell r="D3078">
            <v>25</v>
          </cell>
          <cell r="E3078" t="str">
            <v>R=RXS4</v>
          </cell>
          <cell r="F3078">
            <v>3</v>
          </cell>
          <cell r="G3078">
            <v>37517</v>
          </cell>
          <cell r="H3078">
            <v>208</v>
          </cell>
          <cell r="I3078">
            <v>4</v>
          </cell>
          <cell r="J3078">
            <v>1</v>
          </cell>
        </row>
        <row r="3079">
          <cell r="A3079" t="str">
            <v>SSGN</v>
          </cell>
          <cell r="B3079" t="str">
            <v>Secondary Service Greater than 5kW w/o ID</v>
          </cell>
          <cell r="C3079">
            <v>2.5</v>
          </cell>
          <cell r="D3079">
            <v>25</v>
          </cell>
          <cell r="E3079" t="str">
            <v>R=A1R</v>
          </cell>
          <cell r="F3079">
            <v>3</v>
          </cell>
          <cell r="G3079">
            <v>38770</v>
          </cell>
          <cell r="H3079">
            <v>999</v>
          </cell>
          <cell r="I3079">
            <v>4</v>
          </cell>
          <cell r="J3079">
            <v>13</v>
          </cell>
        </row>
        <row r="3080">
          <cell r="A3080" t="str">
            <v>SSGN</v>
          </cell>
          <cell r="B3080" t="str">
            <v>Secondary Service Greater than 5kW w/o ID</v>
          </cell>
          <cell r="C3080">
            <v>2.5</v>
          </cell>
          <cell r="D3080">
            <v>25</v>
          </cell>
          <cell r="E3080" t="str">
            <v>R=A1R</v>
          </cell>
          <cell r="F3080">
            <v>3</v>
          </cell>
          <cell r="G3080">
            <v>38839</v>
          </cell>
          <cell r="H3080">
            <v>999</v>
          </cell>
          <cell r="I3080">
            <v>4</v>
          </cell>
          <cell r="J3080">
            <v>7</v>
          </cell>
        </row>
        <row r="3081">
          <cell r="A3081" t="str">
            <v>SSPN</v>
          </cell>
          <cell r="B3081" t="str">
            <v>Secondary Service Greater than 5kW w/o ID</v>
          </cell>
          <cell r="C3081">
            <v>2.5</v>
          </cell>
          <cell r="D3081">
            <v>25</v>
          </cell>
          <cell r="E3081" t="str">
            <v>R=A1R</v>
          </cell>
          <cell r="F3081">
            <v>3</v>
          </cell>
          <cell r="G3081">
            <v>38785</v>
          </cell>
          <cell r="H3081">
            <v>999</v>
          </cell>
          <cell r="I3081">
            <v>4</v>
          </cell>
          <cell r="J3081">
            <v>2</v>
          </cell>
        </row>
        <row r="3082">
          <cell r="A3082" t="str">
            <v>SSLN</v>
          </cell>
          <cell r="B3082" t="str">
            <v>Secondary Service Greater than 5kW w/o ID</v>
          </cell>
          <cell r="C3082">
            <v>2.5</v>
          </cell>
          <cell r="D3082">
            <v>25</v>
          </cell>
          <cell r="E3082" t="str">
            <v>R=A1R</v>
          </cell>
          <cell r="F3082">
            <v>3</v>
          </cell>
          <cell r="G3082">
            <v>39030</v>
          </cell>
          <cell r="H3082">
            <v>999</v>
          </cell>
          <cell r="I3082">
            <v>4</v>
          </cell>
          <cell r="J3082">
            <v>2</v>
          </cell>
        </row>
        <row r="3083">
          <cell r="A3083" t="str">
            <v>SSLN</v>
          </cell>
          <cell r="B3083" t="str">
            <v>Secondary Service Greater than 5kW w/o ID</v>
          </cell>
          <cell r="C3083">
            <v>2.5</v>
          </cell>
          <cell r="D3083">
            <v>25</v>
          </cell>
          <cell r="E3083" t="str">
            <v>R=A1R</v>
          </cell>
          <cell r="F3083">
            <v>3</v>
          </cell>
          <cell r="G3083">
            <v>39107</v>
          </cell>
          <cell r="H3083">
            <v>999</v>
          </cell>
          <cell r="I3083">
            <v>4</v>
          </cell>
          <cell r="J3083">
            <v>1</v>
          </cell>
        </row>
        <row r="3084">
          <cell r="A3084" t="str">
            <v>SSLN</v>
          </cell>
          <cell r="B3084" t="str">
            <v>Secondary Service Greater than 5kW w/o ID</v>
          </cell>
          <cell r="C3084">
            <v>2.5</v>
          </cell>
          <cell r="D3084">
            <v>25</v>
          </cell>
          <cell r="E3084" t="str">
            <v>R=A1R</v>
          </cell>
          <cell r="F3084">
            <v>3</v>
          </cell>
          <cell r="G3084">
            <v>39090</v>
          </cell>
          <cell r="H3084">
            <v>999</v>
          </cell>
          <cell r="I3084">
            <v>4</v>
          </cell>
          <cell r="J3084">
            <v>2</v>
          </cell>
        </row>
        <row r="3085">
          <cell r="A3085" t="str">
            <v>SSGN</v>
          </cell>
          <cell r="B3085" t="str">
            <v>Secondary Service Greater than 5kW w/o ID</v>
          </cell>
          <cell r="C3085">
            <v>2.5</v>
          </cell>
          <cell r="D3085">
            <v>25</v>
          </cell>
          <cell r="E3085" t="str">
            <v>R=A1R</v>
          </cell>
          <cell r="F3085">
            <v>3</v>
          </cell>
          <cell r="G3085">
            <v>39295</v>
          </cell>
          <cell r="H3085">
            <v>999</v>
          </cell>
          <cell r="I3085">
            <v>4</v>
          </cell>
          <cell r="J3085">
            <v>1</v>
          </cell>
        </row>
        <row r="3086">
          <cell r="A3086" t="str">
            <v>SSLN</v>
          </cell>
          <cell r="B3086" t="str">
            <v>Secondary Service Greater than 5kW w/o ID</v>
          </cell>
          <cell r="C3086">
            <v>2.5</v>
          </cell>
          <cell r="D3086">
            <v>25</v>
          </cell>
          <cell r="E3086" t="str">
            <v>R=A1R</v>
          </cell>
          <cell r="F3086">
            <v>3</v>
          </cell>
          <cell r="G3086">
            <v>39224</v>
          </cell>
          <cell r="H3086">
            <v>999</v>
          </cell>
          <cell r="I3086">
            <v>3</v>
          </cell>
          <cell r="J3086">
            <v>1</v>
          </cell>
        </row>
        <row r="3087">
          <cell r="A3087" t="str">
            <v>SSGN</v>
          </cell>
          <cell r="B3087" t="str">
            <v>Secondary Service Greater than 5kW w/o ID</v>
          </cell>
          <cell r="C3087">
            <v>2.5</v>
          </cell>
          <cell r="D3087">
            <v>25</v>
          </cell>
          <cell r="E3087" t="str">
            <v>R=A1R</v>
          </cell>
          <cell r="F3087">
            <v>3</v>
          </cell>
          <cell r="G3087">
            <v>39510</v>
          </cell>
          <cell r="H3087">
            <v>999</v>
          </cell>
          <cell r="I3087">
            <v>4</v>
          </cell>
          <cell r="J3087">
            <v>3</v>
          </cell>
        </row>
        <row r="3088">
          <cell r="A3088" t="str">
            <v>SSAN</v>
          </cell>
          <cell r="B3088" t="str">
            <v>Secondary Service Greater than 5kW w/o ID</v>
          </cell>
          <cell r="C3088">
            <v>2.5</v>
          </cell>
          <cell r="D3088">
            <v>25</v>
          </cell>
          <cell r="E3088" t="str">
            <v>R=A1R</v>
          </cell>
          <cell r="F3088">
            <v>3</v>
          </cell>
          <cell r="G3088">
            <v>39610</v>
          </cell>
          <cell r="H3088">
            <v>999</v>
          </cell>
          <cell r="I3088">
            <v>4</v>
          </cell>
          <cell r="J3088">
            <v>1</v>
          </cell>
        </row>
        <row r="3089">
          <cell r="A3089" t="str">
            <v>SSLN</v>
          </cell>
          <cell r="B3089" t="str">
            <v>Secondary Service Greater than 5kW w/o ID</v>
          </cell>
          <cell r="C3089">
            <v>2.5</v>
          </cell>
          <cell r="D3089">
            <v>25</v>
          </cell>
          <cell r="E3089" t="str">
            <v>R=K5WA</v>
          </cell>
          <cell r="F3089">
            <v>3</v>
          </cell>
          <cell r="H3089">
            <v>277</v>
          </cell>
          <cell r="I3089">
            <v>4</v>
          </cell>
          <cell r="J3089">
            <v>1</v>
          </cell>
        </row>
        <row r="3090">
          <cell r="A3090" t="str">
            <v>SSLN</v>
          </cell>
          <cell r="B3090" t="str">
            <v>Secondary Service Greater than 5kW w/o ID</v>
          </cell>
          <cell r="C3090">
            <v>2.5</v>
          </cell>
          <cell r="D3090">
            <v>25</v>
          </cell>
          <cell r="E3090" t="str">
            <v>R=SV5SD</v>
          </cell>
          <cell r="F3090">
            <v>3</v>
          </cell>
          <cell r="H3090">
            <v>277</v>
          </cell>
          <cell r="I3090">
            <v>4</v>
          </cell>
          <cell r="J3090">
            <v>6</v>
          </cell>
        </row>
        <row r="3091">
          <cell r="A3091" t="str">
            <v>SSGN</v>
          </cell>
          <cell r="B3091" t="str">
            <v>Secondary Service Greater than 5kW w/o ID</v>
          </cell>
          <cell r="C3091">
            <v>2.5</v>
          </cell>
          <cell r="D3091">
            <v>25</v>
          </cell>
          <cell r="E3091" t="str">
            <v>R=K6WA</v>
          </cell>
          <cell r="F3091">
            <v>3</v>
          </cell>
          <cell r="H3091">
            <v>208</v>
          </cell>
          <cell r="I3091">
            <v>4</v>
          </cell>
          <cell r="J3091">
            <v>1</v>
          </cell>
        </row>
        <row r="3092">
          <cell r="A3092" t="str">
            <v>SSLN</v>
          </cell>
          <cell r="B3092" t="str">
            <v>Secondary Service Greater than 5kW w/o ID</v>
          </cell>
          <cell r="C3092">
            <v>2.5</v>
          </cell>
          <cell r="D3092">
            <v>25</v>
          </cell>
          <cell r="E3092" t="str">
            <v>R=SSM6A</v>
          </cell>
          <cell r="F3092">
            <v>3</v>
          </cell>
          <cell r="H3092">
            <v>0</v>
          </cell>
          <cell r="I3092">
            <v>0</v>
          </cell>
          <cell r="J3092">
            <v>1</v>
          </cell>
        </row>
        <row r="3093">
          <cell r="A3093" t="str">
            <v>SSGN</v>
          </cell>
          <cell r="B3093" t="str">
            <v>Secondary Service Greater than 5kW w/o ID</v>
          </cell>
          <cell r="C3093">
            <v>2.5</v>
          </cell>
          <cell r="D3093">
            <v>25</v>
          </cell>
          <cell r="E3093" t="str">
            <v>R=S5DA</v>
          </cell>
          <cell r="F3093">
            <v>3</v>
          </cell>
          <cell r="H3093">
            <v>0</v>
          </cell>
          <cell r="I3093">
            <v>0</v>
          </cell>
          <cell r="J3093">
            <v>1</v>
          </cell>
        </row>
        <row r="3094">
          <cell r="A3094" t="str">
            <v>SSLN</v>
          </cell>
          <cell r="B3094" t="str">
            <v>Secondary Service Greater than 5kW w/o ID</v>
          </cell>
          <cell r="C3094">
            <v>2.5</v>
          </cell>
          <cell r="D3094">
            <v>25</v>
          </cell>
          <cell r="E3094" t="str">
            <v>R=A1D</v>
          </cell>
          <cell r="F3094">
            <v>3</v>
          </cell>
          <cell r="H3094">
            <v>240</v>
          </cell>
          <cell r="I3094">
            <v>4</v>
          </cell>
          <cell r="J3094">
            <v>2</v>
          </cell>
        </row>
        <row r="3095">
          <cell r="A3095" t="str">
            <v>SSNN</v>
          </cell>
          <cell r="B3095" t="str">
            <v>Secondary Service Greater than 5kW w/o ID</v>
          </cell>
          <cell r="C3095">
            <v>2.5</v>
          </cell>
          <cell r="D3095">
            <v>25</v>
          </cell>
          <cell r="E3095" t="str">
            <v>R=PWAY</v>
          </cell>
          <cell r="F3095">
            <v>3</v>
          </cell>
          <cell r="H3095">
            <v>240</v>
          </cell>
          <cell r="I3095">
            <v>4</v>
          </cell>
          <cell r="J3095">
            <v>2</v>
          </cell>
        </row>
        <row r="3096">
          <cell r="A3096" t="str">
            <v>SSLN</v>
          </cell>
          <cell r="B3096" t="str">
            <v>Secondary Service Greater than 5kW w/o ID</v>
          </cell>
          <cell r="C3096">
            <v>2.5</v>
          </cell>
          <cell r="D3096">
            <v>25</v>
          </cell>
          <cell r="E3096" t="str">
            <v>R=DXS2</v>
          </cell>
          <cell r="F3096">
            <v>3</v>
          </cell>
          <cell r="H3096">
            <v>240</v>
          </cell>
          <cell r="I3096">
            <v>4</v>
          </cell>
          <cell r="J3096">
            <v>1</v>
          </cell>
        </row>
        <row r="3097">
          <cell r="A3097" t="str">
            <v>SSGN</v>
          </cell>
          <cell r="B3097" t="str">
            <v>Secondary Service Greater than 5kW w/o ID</v>
          </cell>
          <cell r="C3097">
            <v>2.5</v>
          </cell>
          <cell r="D3097">
            <v>25</v>
          </cell>
          <cell r="E3097" t="str">
            <v>R=PWAP</v>
          </cell>
          <cell r="F3097">
            <v>3</v>
          </cell>
          <cell r="H3097">
            <v>240</v>
          </cell>
          <cell r="I3097">
            <v>3</v>
          </cell>
          <cell r="J3097">
            <v>1</v>
          </cell>
        </row>
        <row r="3098">
          <cell r="A3098" t="str">
            <v>SSLN</v>
          </cell>
          <cell r="B3098" t="str">
            <v>Secondary Service Greater than 5kW w/o ID</v>
          </cell>
          <cell r="C3098">
            <v>2.5</v>
          </cell>
          <cell r="D3098">
            <v>25</v>
          </cell>
          <cell r="E3098" t="str">
            <v>R=A1D</v>
          </cell>
          <cell r="F3098">
            <v>3</v>
          </cell>
          <cell r="H3098">
            <v>277</v>
          </cell>
          <cell r="I3098">
            <v>4</v>
          </cell>
          <cell r="J3098">
            <v>11</v>
          </cell>
        </row>
        <row r="3099">
          <cell r="A3099" t="str">
            <v>SSLN</v>
          </cell>
          <cell r="B3099" t="str">
            <v>Secondary Service Greater than 5kW w/o ID</v>
          </cell>
          <cell r="C3099">
            <v>2.5</v>
          </cell>
          <cell r="D3099">
            <v>25</v>
          </cell>
          <cell r="E3099" t="str">
            <v>R=A1D</v>
          </cell>
          <cell r="F3099">
            <v>3</v>
          </cell>
          <cell r="H3099">
            <v>999</v>
          </cell>
          <cell r="I3099">
            <v>4</v>
          </cell>
          <cell r="J3099">
            <v>8</v>
          </cell>
        </row>
        <row r="3100">
          <cell r="A3100" t="str">
            <v>SSGN</v>
          </cell>
          <cell r="B3100" t="str">
            <v>Secondary Service Greater than 5kW w/o ID</v>
          </cell>
          <cell r="C3100">
            <v>2.5</v>
          </cell>
          <cell r="D3100">
            <v>25</v>
          </cell>
          <cell r="E3100" t="str">
            <v>R=SV4SD</v>
          </cell>
          <cell r="F3100">
            <v>3</v>
          </cell>
          <cell r="H3100">
            <v>240</v>
          </cell>
          <cell r="I3100">
            <v>3</v>
          </cell>
          <cell r="J3100">
            <v>2</v>
          </cell>
        </row>
        <row r="3101">
          <cell r="A3101" t="str">
            <v>SSGN</v>
          </cell>
          <cell r="B3101" t="str">
            <v>Secondary Service Greater than 5kW w/o ID</v>
          </cell>
          <cell r="C3101">
            <v>2.5</v>
          </cell>
          <cell r="D3101">
            <v>25</v>
          </cell>
          <cell r="E3101" t="str">
            <v>R=A1D</v>
          </cell>
          <cell r="F3101">
            <v>3</v>
          </cell>
          <cell r="H3101">
            <v>999</v>
          </cell>
          <cell r="I3101">
            <v>4</v>
          </cell>
          <cell r="J3101">
            <v>10</v>
          </cell>
        </row>
        <row r="3102">
          <cell r="A3102" t="str">
            <v>SSNN</v>
          </cell>
          <cell r="B3102" t="str">
            <v>Secondary Service Greater than 5kW w/o ID</v>
          </cell>
          <cell r="C3102">
            <v>2.5</v>
          </cell>
          <cell r="D3102">
            <v>25</v>
          </cell>
          <cell r="E3102" t="str">
            <v>R=PWAP</v>
          </cell>
          <cell r="F3102">
            <v>3</v>
          </cell>
          <cell r="H3102">
            <v>480</v>
          </cell>
          <cell r="I3102">
            <v>3</v>
          </cell>
          <cell r="J3102">
            <v>4</v>
          </cell>
        </row>
        <row r="3103">
          <cell r="A3103" t="str">
            <v>SSGN</v>
          </cell>
          <cell r="B3103" t="str">
            <v>Secondary Service Greater than 5kW w/o ID</v>
          </cell>
          <cell r="C3103">
            <v>2.5</v>
          </cell>
          <cell r="D3103">
            <v>25</v>
          </cell>
          <cell r="E3103" t="str">
            <v>R=A1D</v>
          </cell>
          <cell r="F3103">
            <v>3</v>
          </cell>
          <cell r="G3103">
            <v>37938</v>
          </cell>
          <cell r="H3103">
            <v>999</v>
          </cell>
          <cell r="I3103">
            <v>3</v>
          </cell>
          <cell r="J3103">
            <v>4</v>
          </cell>
        </row>
        <row r="3104">
          <cell r="A3104" t="str">
            <v>SSLN</v>
          </cell>
          <cell r="B3104" t="str">
            <v>Secondary Service Greater than 5kW w/o ID</v>
          </cell>
          <cell r="C3104">
            <v>2.5</v>
          </cell>
          <cell r="D3104">
            <v>25</v>
          </cell>
          <cell r="E3104" t="str">
            <v>R=A1RL</v>
          </cell>
          <cell r="F3104">
            <v>3</v>
          </cell>
          <cell r="G3104">
            <v>38113</v>
          </cell>
          <cell r="H3104">
            <v>999</v>
          </cell>
          <cell r="I3104">
            <v>4</v>
          </cell>
          <cell r="J3104">
            <v>1</v>
          </cell>
        </row>
        <row r="3105">
          <cell r="A3105" t="str">
            <v>SSGN</v>
          </cell>
          <cell r="B3105" t="str">
            <v>Secondary Service Greater than 5kW w/o ID</v>
          </cell>
          <cell r="C3105">
            <v>2.5</v>
          </cell>
          <cell r="D3105">
            <v>25</v>
          </cell>
          <cell r="E3105" t="str">
            <v>R=A1D</v>
          </cell>
          <cell r="F3105">
            <v>3</v>
          </cell>
          <cell r="G3105">
            <v>38020</v>
          </cell>
          <cell r="H3105">
            <v>999</v>
          </cell>
          <cell r="I3105">
            <v>3</v>
          </cell>
          <cell r="J3105">
            <v>1</v>
          </cell>
        </row>
        <row r="3106">
          <cell r="A3106" t="str">
            <v>SSNN</v>
          </cell>
          <cell r="B3106" t="str">
            <v>Secondary Service Greater than 5kW w/o ID</v>
          </cell>
          <cell r="C3106">
            <v>2.5</v>
          </cell>
          <cell r="D3106">
            <v>25</v>
          </cell>
          <cell r="E3106" t="str">
            <v>R=RXS4</v>
          </cell>
          <cell r="F3106">
            <v>3</v>
          </cell>
          <cell r="G3106">
            <v>38194</v>
          </cell>
          <cell r="H3106">
            <v>999</v>
          </cell>
          <cell r="I3106">
            <v>4</v>
          </cell>
          <cell r="J3106">
            <v>3</v>
          </cell>
        </row>
        <row r="3107">
          <cell r="A3107" t="str">
            <v>SSGN</v>
          </cell>
          <cell r="B3107" t="str">
            <v>Secondary Service Greater than 5kW w/o ID</v>
          </cell>
          <cell r="C3107">
            <v>2.5</v>
          </cell>
          <cell r="D3107">
            <v>25</v>
          </cell>
          <cell r="E3107" t="str">
            <v>R=A1D</v>
          </cell>
          <cell r="F3107">
            <v>3</v>
          </cell>
          <cell r="G3107">
            <v>38385</v>
          </cell>
          <cell r="H3107">
            <v>999</v>
          </cell>
          <cell r="I3107">
            <v>4</v>
          </cell>
          <cell r="J3107">
            <v>6</v>
          </cell>
        </row>
        <row r="3108">
          <cell r="A3108" t="str">
            <v>SSGN</v>
          </cell>
          <cell r="B3108" t="str">
            <v>Secondary Service Greater than 5kW w/o ID</v>
          </cell>
          <cell r="C3108">
            <v>2.5</v>
          </cell>
          <cell r="D3108">
            <v>25</v>
          </cell>
          <cell r="E3108" t="str">
            <v>R=A1D</v>
          </cell>
          <cell r="F3108">
            <v>3</v>
          </cell>
          <cell r="G3108">
            <v>38183</v>
          </cell>
          <cell r="H3108">
            <v>999</v>
          </cell>
          <cell r="I3108">
            <v>4</v>
          </cell>
          <cell r="J3108">
            <v>1</v>
          </cell>
        </row>
        <row r="3109">
          <cell r="A3109" t="str">
            <v>SSEN</v>
          </cell>
          <cell r="B3109" t="str">
            <v>Secondary Service Greater than 5kW w/o ID</v>
          </cell>
          <cell r="C3109">
            <v>2.5</v>
          </cell>
          <cell r="D3109">
            <v>25</v>
          </cell>
          <cell r="E3109" t="str">
            <v>R=SV4SD</v>
          </cell>
          <cell r="F3109">
            <v>3</v>
          </cell>
          <cell r="H3109">
            <v>240</v>
          </cell>
          <cell r="I3109">
            <v>4</v>
          </cell>
          <cell r="J3109">
            <v>1</v>
          </cell>
        </row>
        <row r="3110">
          <cell r="A3110" t="str">
            <v>SSLN</v>
          </cell>
          <cell r="B3110" t="str">
            <v>Secondary Service Greater than 5kW w/o ID</v>
          </cell>
          <cell r="C3110">
            <v>2.5</v>
          </cell>
          <cell r="D3110">
            <v>25</v>
          </cell>
          <cell r="E3110" t="str">
            <v>R=SV5SD</v>
          </cell>
          <cell r="F3110">
            <v>3</v>
          </cell>
          <cell r="H3110">
            <v>0</v>
          </cell>
          <cell r="I3110">
            <v>0</v>
          </cell>
          <cell r="J3110">
            <v>1</v>
          </cell>
        </row>
        <row r="3111">
          <cell r="A3111" t="str">
            <v>SSGN</v>
          </cell>
          <cell r="B3111" t="str">
            <v>Secondary Service Greater than 5kW w/o ID</v>
          </cell>
          <cell r="C3111">
            <v>2.5</v>
          </cell>
          <cell r="D3111">
            <v>25</v>
          </cell>
          <cell r="E3111" t="str">
            <v>R=A1R</v>
          </cell>
          <cell r="F3111">
            <v>3</v>
          </cell>
          <cell r="G3111">
            <v>37839</v>
          </cell>
          <cell r="H3111">
            <v>999</v>
          </cell>
          <cell r="I3111">
            <v>4</v>
          </cell>
          <cell r="J3111">
            <v>1</v>
          </cell>
        </row>
        <row r="3112">
          <cell r="A3112" t="str">
            <v>SSGN</v>
          </cell>
          <cell r="B3112" t="str">
            <v>Secondary Service Greater than 5kW w/o ID</v>
          </cell>
          <cell r="C3112">
            <v>2.5</v>
          </cell>
          <cell r="D3112">
            <v>25</v>
          </cell>
          <cell r="E3112" t="str">
            <v>R=A1R</v>
          </cell>
          <cell r="F3112">
            <v>3</v>
          </cell>
          <cell r="G3112">
            <v>37839</v>
          </cell>
          <cell r="H3112">
            <v>999</v>
          </cell>
          <cell r="I3112">
            <v>4</v>
          </cell>
          <cell r="J3112">
            <v>2</v>
          </cell>
        </row>
        <row r="3113">
          <cell r="A3113" t="str">
            <v>SSGN</v>
          </cell>
          <cell r="B3113" t="str">
            <v>Secondary Service Greater than 5kW w/o ID</v>
          </cell>
          <cell r="C3113">
            <v>2.5</v>
          </cell>
          <cell r="D3113">
            <v>25</v>
          </cell>
          <cell r="E3113" t="str">
            <v>R=DDS2</v>
          </cell>
          <cell r="F3113">
            <v>3</v>
          </cell>
          <cell r="H3113">
            <v>480</v>
          </cell>
          <cell r="I3113">
            <v>4</v>
          </cell>
          <cell r="J3113">
            <v>1</v>
          </cell>
        </row>
        <row r="3114">
          <cell r="A3114" t="str">
            <v>SSGN</v>
          </cell>
          <cell r="B3114" t="str">
            <v>Secondary Service Greater than 5kW w/o ID</v>
          </cell>
          <cell r="C3114">
            <v>2.5</v>
          </cell>
          <cell r="D3114">
            <v>25</v>
          </cell>
          <cell r="E3114" t="str">
            <v>R=A1D</v>
          </cell>
          <cell r="F3114">
            <v>3</v>
          </cell>
          <cell r="H3114">
            <v>240</v>
          </cell>
          <cell r="I3114">
            <v>3</v>
          </cell>
          <cell r="J3114">
            <v>1</v>
          </cell>
        </row>
        <row r="3115">
          <cell r="A3115" t="str">
            <v>SSGN</v>
          </cell>
          <cell r="B3115" t="str">
            <v>Secondary Service Greater than 5kW w/o ID</v>
          </cell>
          <cell r="C3115">
            <v>2.5</v>
          </cell>
          <cell r="D3115">
            <v>25</v>
          </cell>
          <cell r="E3115" t="str">
            <v>R=A1D</v>
          </cell>
          <cell r="F3115">
            <v>3</v>
          </cell>
          <cell r="H3115">
            <v>9999</v>
          </cell>
          <cell r="I3115">
            <v>4</v>
          </cell>
          <cell r="J3115">
            <v>1</v>
          </cell>
        </row>
        <row r="3116">
          <cell r="A3116" t="str">
            <v>SSGN</v>
          </cell>
          <cell r="B3116" t="str">
            <v>Secondary Service Greater than 5kW w/o ID</v>
          </cell>
          <cell r="C3116">
            <v>2.5</v>
          </cell>
          <cell r="D3116">
            <v>25</v>
          </cell>
          <cell r="E3116" t="str">
            <v>R=A1D</v>
          </cell>
          <cell r="F3116">
            <v>3</v>
          </cell>
          <cell r="G3116">
            <v>36353</v>
          </cell>
          <cell r="H3116">
            <v>999</v>
          </cell>
          <cell r="I3116">
            <v>3</v>
          </cell>
          <cell r="J3116">
            <v>1</v>
          </cell>
        </row>
        <row r="3117">
          <cell r="A3117" t="str">
            <v>SSGN</v>
          </cell>
          <cell r="B3117" t="str">
            <v>Secondary Service Greater than 5kW w/o ID</v>
          </cell>
          <cell r="C3117">
            <v>2.5</v>
          </cell>
          <cell r="D3117">
            <v>25</v>
          </cell>
          <cell r="E3117" t="str">
            <v>R=A1D</v>
          </cell>
          <cell r="F3117">
            <v>3</v>
          </cell>
          <cell r="G3117">
            <v>37208</v>
          </cell>
          <cell r="H3117">
            <v>999</v>
          </cell>
          <cell r="I3117">
            <v>3</v>
          </cell>
          <cell r="J3117">
            <v>1</v>
          </cell>
        </row>
        <row r="3118">
          <cell r="A3118" t="str">
            <v>SSGN</v>
          </cell>
          <cell r="B3118" t="str">
            <v>Secondary Service Greater than 5kW w/o ID</v>
          </cell>
          <cell r="C3118">
            <v>2.5</v>
          </cell>
          <cell r="D3118">
            <v>25</v>
          </cell>
          <cell r="E3118" t="str">
            <v>R=A1D</v>
          </cell>
          <cell r="F3118">
            <v>3</v>
          </cell>
          <cell r="G3118">
            <v>36462</v>
          </cell>
          <cell r="H3118">
            <v>999</v>
          </cell>
          <cell r="I3118">
            <v>4</v>
          </cell>
          <cell r="J3118">
            <v>1</v>
          </cell>
        </row>
        <row r="3119">
          <cell r="A3119" t="str">
            <v>SSGN</v>
          </cell>
          <cell r="B3119" t="str">
            <v>Secondary Service Greater than 5kW w/o ID</v>
          </cell>
          <cell r="C3119">
            <v>2.5</v>
          </cell>
          <cell r="D3119">
            <v>25</v>
          </cell>
          <cell r="E3119" t="str">
            <v>R=A1D</v>
          </cell>
          <cell r="F3119">
            <v>3</v>
          </cell>
          <cell r="G3119">
            <v>36465</v>
          </cell>
          <cell r="H3119">
            <v>999</v>
          </cell>
          <cell r="I3119">
            <v>3</v>
          </cell>
          <cell r="J3119">
            <v>1</v>
          </cell>
        </row>
        <row r="3120">
          <cell r="A3120" t="str">
            <v>SSGN</v>
          </cell>
          <cell r="B3120" t="str">
            <v>Secondary Service Greater than 5kW w/o ID</v>
          </cell>
          <cell r="C3120">
            <v>2.5</v>
          </cell>
          <cell r="D3120">
            <v>25</v>
          </cell>
          <cell r="E3120" t="str">
            <v>R=SV5SD</v>
          </cell>
          <cell r="F3120">
            <v>3</v>
          </cell>
          <cell r="G3120">
            <v>36410</v>
          </cell>
          <cell r="H3120">
            <v>999</v>
          </cell>
          <cell r="I3120">
            <v>4</v>
          </cell>
          <cell r="J3120">
            <v>1</v>
          </cell>
        </row>
        <row r="3121">
          <cell r="A3121" t="str">
            <v>SSAN</v>
          </cell>
          <cell r="B3121" t="str">
            <v>Secondary Service Greater than 5kW w/o ID</v>
          </cell>
          <cell r="C3121">
            <v>2.5</v>
          </cell>
          <cell r="D3121">
            <v>25</v>
          </cell>
          <cell r="E3121" t="str">
            <v>R=A1D</v>
          </cell>
          <cell r="F3121">
            <v>3</v>
          </cell>
          <cell r="G3121">
            <v>36532</v>
          </cell>
          <cell r="H3121">
            <v>999</v>
          </cell>
          <cell r="I3121">
            <v>4</v>
          </cell>
          <cell r="J3121">
            <v>1</v>
          </cell>
        </row>
        <row r="3122">
          <cell r="A3122" t="str">
            <v>SSLN</v>
          </cell>
          <cell r="B3122" t="str">
            <v>Secondary Service Greater than 5kW w/o ID</v>
          </cell>
          <cell r="C3122">
            <v>2.5</v>
          </cell>
          <cell r="D3122">
            <v>25</v>
          </cell>
          <cell r="E3122" t="str">
            <v>R=A1D</v>
          </cell>
          <cell r="F3122">
            <v>3</v>
          </cell>
          <cell r="G3122">
            <v>36495</v>
          </cell>
          <cell r="H3122">
            <v>120</v>
          </cell>
          <cell r="I3122">
            <v>4</v>
          </cell>
          <cell r="J3122">
            <v>1</v>
          </cell>
        </row>
        <row r="3123">
          <cell r="A3123" t="str">
            <v>SSLN</v>
          </cell>
          <cell r="B3123" t="str">
            <v>Secondary Service Greater than 5kW w/o ID</v>
          </cell>
          <cell r="C3123">
            <v>2.5</v>
          </cell>
          <cell r="D3123">
            <v>25</v>
          </cell>
          <cell r="E3123" t="str">
            <v>R=A1D</v>
          </cell>
          <cell r="F3123">
            <v>3</v>
          </cell>
          <cell r="G3123">
            <v>36669</v>
          </cell>
          <cell r="H3123">
            <v>999</v>
          </cell>
          <cell r="I3123">
            <v>4</v>
          </cell>
          <cell r="J3123">
            <v>5</v>
          </cell>
        </row>
        <row r="3124">
          <cell r="A3124" t="str">
            <v>SSLN</v>
          </cell>
          <cell r="B3124" t="str">
            <v>Secondary Service Greater than 5kW w/o ID</v>
          </cell>
          <cell r="C3124">
            <v>2.5</v>
          </cell>
          <cell r="D3124">
            <v>25</v>
          </cell>
          <cell r="E3124" t="str">
            <v>R=A1D</v>
          </cell>
          <cell r="F3124">
            <v>3</v>
          </cell>
          <cell r="G3124">
            <v>36495</v>
          </cell>
          <cell r="H3124">
            <v>999</v>
          </cell>
          <cell r="I3124">
            <v>4</v>
          </cell>
          <cell r="J3124">
            <v>1</v>
          </cell>
        </row>
        <row r="3125">
          <cell r="A3125" t="str">
            <v>SSGN</v>
          </cell>
          <cell r="B3125" t="str">
            <v>Secondary Service Greater than 5kW w/o ID</v>
          </cell>
          <cell r="C3125">
            <v>2.5</v>
          </cell>
          <cell r="D3125">
            <v>25</v>
          </cell>
          <cell r="E3125" t="str">
            <v>R=A1D</v>
          </cell>
          <cell r="F3125">
            <v>3</v>
          </cell>
          <cell r="G3125">
            <v>36614</v>
          </cell>
          <cell r="H3125">
            <v>999</v>
          </cell>
          <cell r="I3125">
            <v>4</v>
          </cell>
          <cell r="J3125">
            <v>1</v>
          </cell>
        </row>
        <row r="3126">
          <cell r="A3126" t="str">
            <v>SSGN</v>
          </cell>
          <cell r="B3126" t="str">
            <v>Secondary Service Greater than 5kW w/o ID</v>
          </cell>
          <cell r="C3126">
            <v>2.5</v>
          </cell>
          <cell r="D3126">
            <v>25</v>
          </cell>
          <cell r="E3126" t="str">
            <v>R=A1D</v>
          </cell>
          <cell r="F3126">
            <v>3</v>
          </cell>
          <cell r="G3126">
            <v>36816</v>
          </cell>
          <cell r="H3126">
            <v>999</v>
          </cell>
          <cell r="I3126">
            <v>3</v>
          </cell>
          <cell r="J3126">
            <v>3</v>
          </cell>
        </row>
        <row r="3127">
          <cell r="A3127" t="str">
            <v>SSNN</v>
          </cell>
          <cell r="B3127" t="str">
            <v>Secondary Service Greater than 5kW w/o ID</v>
          </cell>
          <cell r="C3127">
            <v>2.5</v>
          </cell>
          <cell r="D3127">
            <v>25</v>
          </cell>
          <cell r="E3127" t="str">
            <v>R=A1D</v>
          </cell>
          <cell r="F3127">
            <v>3</v>
          </cell>
          <cell r="G3127">
            <v>37064</v>
          </cell>
          <cell r="H3127">
            <v>999</v>
          </cell>
          <cell r="I3127">
            <v>4</v>
          </cell>
          <cell r="J3127">
            <v>1</v>
          </cell>
        </row>
        <row r="3128">
          <cell r="A3128" t="str">
            <v>SSGN</v>
          </cell>
          <cell r="B3128" t="str">
            <v>Secondary Service Greater than 5kW w/o ID</v>
          </cell>
          <cell r="C3128">
            <v>2.5</v>
          </cell>
          <cell r="D3128">
            <v>25</v>
          </cell>
          <cell r="E3128" t="str">
            <v>R=A1D</v>
          </cell>
          <cell r="F3128">
            <v>3</v>
          </cell>
          <cell r="G3128">
            <v>37096</v>
          </cell>
          <cell r="H3128">
            <v>999</v>
          </cell>
          <cell r="I3128">
            <v>4</v>
          </cell>
          <cell r="J3128">
            <v>13</v>
          </cell>
        </row>
        <row r="3129">
          <cell r="A3129" t="str">
            <v>SSGN</v>
          </cell>
          <cell r="B3129" t="str">
            <v>Secondary Service Greater than 5kW w/o ID</v>
          </cell>
          <cell r="C3129">
            <v>2.5</v>
          </cell>
          <cell r="D3129">
            <v>25</v>
          </cell>
          <cell r="E3129" t="str">
            <v>R=A1D</v>
          </cell>
          <cell r="F3129">
            <v>3</v>
          </cell>
          <cell r="G3129">
            <v>37208</v>
          </cell>
          <cell r="H3129">
            <v>240</v>
          </cell>
          <cell r="I3129">
            <v>4</v>
          </cell>
          <cell r="J3129">
            <v>1</v>
          </cell>
        </row>
        <row r="3130">
          <cell r="A3130" t="str">
            <v>SSGN</v>
          </cell>
          <cell r="B3130" t="str">
            <v>Secondary Service Greater than 5kW w/o ID</v>
          </cell>
          <cell r="C3130">
            <v>2.5</v>
          </cell>
          <cell r="D3130">
            <v>25</v>
          </cell>
          <cell r="E3130" t="str">
            <v>R=A1D</v>
          </cell>
          <cell r="F3130">
            <v>3</v>
          </cell>
          <cell r="G3130">
            <v>37229</v>
          </cell>
          <cell r="H3130">
            <v>999</v>
          </cell>
          <cell r="I3130">
            <v>4</v>
          </cell>
          <cell r="J3130">
            <v>1</v>
          </cell>
        </row>
        <row r="3131">
          <cell r="A3131" t="str">
            <v>SSGN</v>
          </cell>
          <cell r="B3131" t="str">
            <v>Secondary Service Greater than 5kW w/o ID</v>
          </cell>
          <cell r="C3131">
            <v>2.5</v>
          </cell>
          <cell r="D3131">
            <v>25</v>
          </cell>
          <cell r="E3131" t="str">
            <v>R=A1D</v>
          </cell>
          <cell r="F3131">
            <v>3</v>
          </cell>
          <cell r="G3131">
            <v>37173</v>
          </cell>
          <cell r="H3131">
            <v>999</v>
          </cell>
          <cell r="I3131">
            <v>4</v>
          </cell>
          <cell r="J3131">
            <v>1</v>
          </cell>
        </row>
        <row r="3132">
          <cell r="A3132" t="str">
            <v>SSGN</v>
          </cell>
          <cell r="B3132" t="str">
            <v>Secondary Service Greater than 5kW w/o ID</v>
          </cell>
          <cell r="C3132">
            <v>2.5</v>
          </cell>
          <cell r="D3132">
            <v>25</v>
          </cell>
          <cell r="E3132" t="str">
            <v>R=A1D</v>
          </cell>
          <cell r="F3132">
            <v>3</v>
          </cell>
          <cell r="G3132">
            <v>37320</v>
          </cell>
          <cell r="H3132">
            <v>999</v>
          </cell>
          <cell r="I3132">
            <v>4</v>
          </cell>
          <cell r="J3132">
            <v>4</v>
          </cell>
        </row>
        <row r="3133">
          <cell r="A3133" t="str">
            <v>SSNN</v>
          </cell>
          <cell r="B3133" t="str">
            <v>Secondary Service Greater than 5kW w/o ID</v>
          </cell>
          <cell r="C3133">
            <v>2.5</v>
          </cell>
          <cell r="D3133">
            <v>25</v>
          </cell>
          <cell r="E3133" t="str">
            <v>R=A1D</v>
          </cell>
          <cell r="F3133">
            <v>3</v>
          </cell>
          <cell r="G3133">
            <v>37321</v>
          </cell>
          <cell r="H3133">
            <v>999</v>
          </cell>
          <cell r="I3133">
            <v>3</v>
          </cell>
          <cell r="J3133">
            <v>1</v>
          </cell>
        </row>
        <row r="3134">
          <cell r="A3134" t="str">
            <v>SSGN</v>
          </cell>
          <cell r="B3134" t="str">
            <v>Secondary Service Greater than 5kW w/o ID</v>
          </cell>
          <cell r="C3134">
            <v>2.5</v>
          </cell>
          <cell r="D3134">
            <v>25</v>
          </cell>
          <cell r="E3134" t="str">
            <v>R=A1D</v>
          </cell>
          <cell r="F3134">
            <v>3</v>
          </cell>
          <cell r="G3134">
            <v>37321</v>
          </cell>
          <cell r="H3134">
            <v>999</v>
          </cell>
          <cell r="I3134">
            <v>4</v>
          </cell>
          <cell r="J3134">
            <v>8</v>
          </cell>
        </row>
        <row r="3135">
          <cell r="A3135" t="str">
            <v>SSGN</v>
          </cell>
          <cell r="B3135" t="str">
            <v>Secondary Service Greater than 5kW w/o ID</v>
          </cell>
          <cell r="C3135">
            <v>2.5</v>
          </cell>
          <cell r="D3135">
            <v>25</v>
          </cell>
          <cell r="E3135" t="str">
            <v>R=A1D</v>
          </cell>
          <cell r="F3135">
            <v>3</v>
          </cell>
          <cell r="G3135">
            <v>37336</v>
          </cell>
          <cell r="H3135">
            <v>999</v>
          </cell>
          <cell r="I3135">
            <v>4</v>
          </cell>
          <cell r="J3135">
            <v>1</v>
          </cell>
        </row>
        <row r="3136">
          <cell r="A3136" t="str">
            <v>SSGN</v>
          </cell>
          <cell r="B3136" t="str">
            <v>Secondary Service Greater than 5kW w/o ID</v>
          </cell>
          <cell r="C3136">
            <v>2.5</v>
          </cell>
          <cell r="D3136">
            <v>25</v>
          </cell>
          <cell r="E3136" t="str">
            <v>R=A1D</v>
          </cell>
          <cell r="F3136">
            <v>3</v>
          </cell>
          <cell r="G3136">
            <v>36454</v>
          </cell>
          <cell r="H3136">
            <v>999</v>
          </cell>
          <cell r="I3136">
            <v>4</v>
          </cell>
          <cell r="J3136">
            <v>20</v>
          </cell>
        </row>
        <row r="3137">
          <cell r="A3137" t="str">
            <v>SSLN</v>
          </cell>
          <cell r="B3137" t="str">
            <v>Secondary Service Greater than 5kW w/o ID</v>
          </cell>
          <cell r="C3137">
            <v>2.5</v>
          </cell>
          <cell r="D3137">
            <v>25</v>
          </cell>
          <cell r="E3137" t="str">
            <v>R=A1D</v>
          </cell>
          <cell r="F3137">
            <v>3</v>
          </cell>
          <cell r="G3137">
            <v>37558</v>
          </cell>
          <cell r="H3137">
            <v>999</v>
          </cell>
          <cell r="I3137">
            <v>4</v>
          </cell>
          <cell r="J3137">
            <v>2</v>
          </cell>
        </row>
        <row r="3138">
          <cell r="A3138" t="str">
            <v>SSNN</v>
          </cell>
          <cell r="B3138" t="str">
            <v>Secondary Service Greater than 5kW w/o ID</v>
          </cell>
          <cell r="C3138">
            <v>2.5</v>
          </cell>
          <cell r="D3138">
            <v>25</v>
          </cell>
          <cell r="E3138" t="str">
            <v>R=A1R</v>
          </cell>
          <cell r="F3138">
            <v>3</v>
          </cell>
          <cell r="G3138">
            <v>38776</v>
          </cell>
          <cell r="H3138">
            <v>999</v>
          </cell>
          <cell r="I3138">
            <v>4</v>
          </cell>
          <cell r="J3138">
            <v>1</v>
          </cell>
        </row>
        <row r="3139">
          <cell r="A3139" t="str">
            <v>SSGN</v>
          </cell>
          <cell r="B3139" t="str">
            <v>Secondary Service Greater than 5kW w/o ID</v>
          </cell>
          <cell r="C3139">
            <v>2.5</v>
          </cell>
          <cell r="D3139">
            <v>25</v>
          </cell>
          <cell r="E3139" t="str">
            <v>R=A1R</v>
          </cell>
          <cell r="F3139">
            <v>3</v>
          </cell>
          <cell r="G3139">
            <v>38805</v>
          </cell>
          <cell r="H3139">
            <v>999</v>
          </cell>
          <cell r="I3139">
            <v>4</v>
          </cell>
          <cell r="J3139">
            <v>6</v>
          </cell>
        </row>
        <row r="3140">
          <cell r="A3140" t="str">
            <v>SSLN</v>
          </cell>
          <cell r="B3140" t="str">
            <v>Secondary Service Greater than 5kW w/o ID</v>
          </cell>
          <cell r="C3140">
            <v>2.5</v>
          </cell>
          <cell r="D3140">
            <v>25</v>
          </cell>
          <cell r="E3140" t="str">
            <v>R=A1R</v>
          </cell>
          <cell r="F3140">
            <v>3</v>
          </cell>
          <cell r="G3140">
            <v>39142</v>
          </cell>
          <cell r="H3140">
            <v>999</v>
          </cell>
          <cell r="I3140">
            <v>4</v>
          </cell>
          <cell r="J3140">
            <v>1</v>
          </cell>
        </row>
        <row r="3141">
          <cell r="A3141" t="str">
            <v>SSNN</v>
          </cell>
          <cell r="B3141" t="str">
            <v>Secondary Service Greater than 5kW w/o ID</v>
          </cell>
          <cell r="C3141">
            <v>2.5</v>
          </cell>
          <cell r="D3141">
            <v>25</v>
          </cell>
          <cell r="E3141" t="str">
            <v>R=A1R</v>
          </cell>
          <cell r="F3141">
            <v>3</v>
          </cell>
          <cell r="G3141">
            <v>39295</v>
          </cell>
          <cell r="H3141">
            <v>999</v>
          </cell>
          <cell r="I3141">
            <v>4</v>
          </cell>
          <cell r="J3141">
            <v>1</v>
          </cell>
        </row>
        <row r="3142">
          <cell r="A3142" t="str">
            <v>SSLN</v>
          </cell>
          <cell r="B3142" t="str">
            <v>Secondary Service Greater than 5kW w/o ID</v>
          </cell>
          <cell r="C3142">
            <v>2.5</v>
          </cell>
          <cell r="D3142">
            <v>25</v>
          </cell>
          <cell r="E3142" t="str">
            <v>R=A1R</v>
          </cell>
          <cell r="F3142">
            <v>3</v>
          </cell>
          <cell r="G3142">
            <v>39246</v>
          </cell>
          <cell r="H3142">
            <v>999</v>
          </cell>
          <cell r="I3142">
            <v>4</v>
          </cell>
          <cell r="J3142">
            <v>20</v>
          </cell>
        </row>
        <row r="3143">
          <cell r="A3143" t="str">
            <v>SSAN</v>
          </cell>
          <cell r="B3143" t="str">
            <v>Secondary Service Greater than 5kW w/o ID</v>
          </cell>
          <cell r="C3143">
            <v>2.5</v>
          </cell>
          <cell r="D3143">
            <v>25</v>
          </cell>
          <cell r="E3143" t="str">
            <v>R=A1R</v>
          </cell>
          <cell r="F3143">
            <v>3</v>
          </cell>
          <cell r="G3143">
            <v>39245</v>
          </cell>
          <cell r="H3143">
            <v>999</v>
          </cell>
          <cell r="I3143">
            <v>3</v>
          </cell>
          <cell r="J3143">
            <v>1</v>
          </cell>
        </row>
        <row r="3144">
          <cell r="A3144" t="str">
            <v>SSNN</v>
          </cell>
          <cell r="B3144" t="str">
            <v>Secondary Service Greater than 5kW w/o ID</v>
          </cell>
          <cell r="C3144">
            <v>2.5</v>
          </cell>
          <cell r="D3144">
            <v>25</v>
          </cell>
          <cell r="E3144" t="str">
            <v>R=A1RL</v>
          </cell>
          <cell r="F3144">
            <v>3</v>
          </cell>
          <cell r="G3144">
            <v>39343</v>
          </cell>
          <cell r="H3144">
            <v>999</v>
          </cell>
          <cell r="I3144">
            <v>4</v>
          </cell>
          <cell r="J3144">
            <v>1</v>
          </cell>
        </row>
        <row r="3145">
          <cell r="A3145" t="str">
            <v>SSLN</v>
          </cell>
          <cell r="B3145" t="str">
            <v>Secondary Service Greater than 5kW w/o ID</v>
          </cell>
          <cell r="C3145">
            <v>2.5</v>
          </cell>
          <cell r="D3145">
            <v>25</v>
          </cell>
          <cell r="E3145" t="str">
            <v>P=A1RL</v>
          </cell>
          <cell r="F3145">
            <v>3</v>
          </cell>
          <cell r="G3145">
            <v>39343</v>
          </cell>
          <cell r="H3145">
            <v>999</v>
          </cell>
          <cell r="I3145">
            <v>4</v>
          </cell>
          <cell r="J3145">
            <v>1</v>
          </cell>
        </row>
        <row r="3146">
          <cell r="A3146" t="str">
            <v>SSAN</v>
          </cell>
          <cell r="B3146" t="str">
            <v>Secondary Service Greater than 5kW w/o ID</v>
          </cell>
          <cell r="C3146">
            <v>2.5</v>
          </cell>
          <cell r="D3146">
            <v>25</v>
          </cell>
          <cell r="E3146" t="str">
            <v>R=A1R</v>
          </cell>
          <cell r="F3146">
            <v>3</v>
          </cell>
          <cell r="G3146">
            <v>39449</v>
          </cell>
          <cell r="H3146">
            <v>999</v>
          </cell>
          <cell r="I3146">
            <v>3</v>
          </cell>
          <cell r="J3146">
            <v>4</v>
          </cell>
        </row>
        <row r="3147">
          <cell r="A3147" t="str">
            <v>SSLN</v>
          </cell>
          <cell r="B3147" t="str">
            <v>Secondary Service Greater than 5kW w/o ID</v>
          </cell>
          <cell r="C3147">
            <v>2.5</v>
          </cell>
          <cell r="D3147">
            <v>25</v>
          </cell>
          <cell r="E3147" t="str">
            <v>R=A1D</v>
          </cell>
          <cell r="F3147">
            <v>3</v>
          </cell>
          <cell r="G3147">
            <v>39610</v>
          </cell>
          <cell r="H3147">
            <v>999</v>
          </cell>
          <cell r="I3147">
            <v>4</v>
          </cell>
          <cell r="J3147">
            <v>1</v>
          </cell>
        </row>
        <row r="3148">
          <cell r="A3148" t="str">
            <v>SSGN</v>
          </cell>
          <cell r="B3148" t="str">
            <v>Secondary Service Greater than 5kW w/o ID</v>
          </cell>
          <cell r="C3148">
            <v>2.5</v>
          </cell>
          <cell r="D3148">
            <v>25</v>
          </cell>
          <cell r="E3148" t="str">
            <v>R=A1D</v>
          </cell>
          <cell r="F3148">
            <v>3</v>
          </cell>
          <cell r="G3148">
            <v>39707</v>
          </cell>
          <cell r="H3148">
            <v>999</v>
          </cell>
          <cell r="I3148">
            <v>3</v>
          </cell>
          <cell r="J3148">
            <v>11</v>
          </cell>
        </row>
        <row r="3149">
          <cell r="A3149" t="str">
            <v>SSNN</v>
          </cell>
          <cell r="B3149" t="str">
            <v>Secondary Service Greater than 5kW w/o ID</v>
          </cell>
          <cell r="C3149">
            <v>2.5</v>
          </cell>
          <cell r="D3149">
            <v>25</v>
          </cell>
          <cell r="E3149" t="str">
            <v>R=A1D</v>
          </cell>
          <cell r="F3149">
            <v>3</v>
          </cell>
          <cell r="G3149">
            <v>40014</v>
          </cell>
          <cell r="H3149">
            <v>999</v>
          </cell>
          <cell r="I3149">
            <v>4</v>
          </cell>
          <cell r="J3149">
            <v>2</v>
          </cell>
        </row>
        <row r="3150">
          <cell r="A3150" t="str">
            <v>SSPN</v>
          </cell>
          <cell r="B3150" t="str">
            <v>Secondary Service Greater than 5kW w/o ID</v>
          </cell>
          <cell r="C3150">
            <v>2.5</v>
          </cell>
          <cell r="D3150">
            <v>25</v>
          </cell>
          <cell r="E3150" t="str">
            <v>R=A1D</v>
          </cell>
          <cell r="F3150">
            <v>3</v>
          </cell>
          <cell r="G3150">
            <v>40014</v>
          </cell>
          <cell r="H3150">
            <v>999</v>
          </cell>
          <cell r="I3150">
            <v>4</v>
          </cell>
          <cell r="J3150">
            <v>2</v>
          </cell>
        </row>
        <row r="3151">
          <cell r="A3151" t="str">
            <v>SSGN</v>
          </cell>
          <cell r="B3151" t="str">
            <v>Secondary Service Greater than 5kW w/o ID</v>
          </cell>
          <cell r="C3151">
            <v>2.5</v>
          </cell>
          <cell r="D3151">
            <v>25</v>
          </cell>
          <cell r="E3151" t="str">
            <v>R=A1D+</v>
          </cell>
          <cell r="F3151">
            <v>3</v>
          </cell>
          <cell r="G3151">
            <v>40141</v>
          </cell>
          <cell r="H3151">
            <v>999</v>
          </cell>
          <cell r="I3151">
            <v>4</v>
          </cell>
          <cell r="J3151">
            <v>4</v>
          </cell>
        </row>
        <row r="3152">
          <cell r="A3152" t="str">
            <v>SSLN</v>
          </cell>
          <cell r="B3152" t="str">
            <v>Secondary Service Greater than 5kW w/o ID</v>
          </cell>
          <cell r="C3152">
            <v>2.5</v>
          </cell>
          <cell r="D3152">
            <v>25</v>
          </cell>
          <cell r="E3152" t="str">
            <v>R=PWAY</v>
          </cell>
          <cell r="F3152">
            <v>3</v>
          </cell>
          <cell r="H3152">
            <v>0</v>
          </cell>
          <cell r="I3152">
            <v>0</v>
          </cell>
          <cell r="J3152">
            <v>1</v>
          </cell>
        </row>
        <row r="3153">
          <cell r="A3153" t="str">
            <v>SSGN</v>
          </cell>
          <cell r="B3153" t="str">
            <v>Secondary Service Greater than 5kW w/o ID</v>
          </cell>
          <cell r="C3153">
            <v>2.5</v>
          </cell>
          <cell r="D3153">
            <v>25</v>
          </cell>
          <cell r="E3153" t="str">
            <v>R=A1D</v>
          </cell>
          <cell r="F3153">
            <v>3</v>
          </cell>
          <cell r="H3153">
            <v>208</v>
          </cell>
          <cell r="I3153">
            <v>4</v>
          </cell>
          <cell r="J3153">
            <v>1</v>
          </cell>
        </row>
        <row r="3154">
          <cell r="A3154" t="str">
            <v>SSLN</v>
          </cell>
          <cell r="B3154" t="str">
            <v>Secondary Service Greater than 5kW w/o ID</v>
          </cell>
          <cell r="C3154">
            <v>2.5</v>
          </cell>
          <cell r="D3154">
            <v>25</v>
          </cell>
          <cell r="E3154" t="str">
            <v>R=SL5SR</v>
          </cell>
          <cell r="F3154">
            <v>3</v>
          </cell>
          <cell r="H3154">
            <v>0</v>
          </cell>
          <cell r="I3154">
            <v>4</v>
          </cell>
          <cell r="J3154">
            <v>2</v>
          </cell>
        </row>
        <row r="3155">
          <cell r="A3155" t="str">
            <v>SSNN</v>
          </cell>
          <cell r="B3155" t="str">
            <v>Secondary Service Greater than 5kW w/o ID</v>
          </cell>
          <cell r="C3155">
            <v>2.5</v>
          </cell>
          <cell r="D3155">
            <v>25</v>
          </cell>
          <cell r="E3155" t="str">
            <v>R=K6WA</v>
          </cell>
          <cell r="F3155">
            <v>3</v>
          </cell>
          <cell r="H3155">
            <v>240</v>
          </cell>
          <cell r="I3155">
            <v>4</v>
          </cell>
          <cell r="J3155">
            <v>9</v>
          </cell>
        </row>
        <row r="3156">
          <cell r="A3156" t="str">
            <v>SSLN</v>
          </cell>
          <cell r="B3156" t="str">
            <v>Secondary Service Greater than 5kW w/o ID</v>
          </cell>
          <cell r="C3156">
            <v>2.5</v>
          </cell>
          <cell r="D3156">
            <v>25</v>
          </cell>
          <cell r="E3156" t="str">
            <v>R=SV5SD</v>
          </cell>
          <cell r="F3156">
            <v>3</v>
          </cell>
          <cell r="H3156">
            <v>277</v>
          </cell>
          <cell r="I3156">
            <v>4</v>
          </cell>
          <cell r="J3156">
            <v>8</v>
          </cell>
        </row>
        <row r="3157">
          <cell r="A3157" t="str">
            <v>SSGN</v>
          </cell>
          <cell r="B3157" t="str">
            <v>Secondary Service Greater than 5kW w/o ID</v>
          </cell>
          <cell r="C3157">
            <v>2.5</v>
          </cell>
          <cell r="D3157">
            <v>25</v>
          </cell>
          <cell r="E3157" t="str">
            <v>R=A1D</v>
          </cell>
          <cell r="F3157">
            <v>3</v>
          </cell>
          <cell r="H3157">
            <v>277</v>
          </cell>
          <cell r="I3157">
            <v>4</v>
          </cell>
          <cell r="J3157">
            <v>21</v>
          </cell>
        </row>
        <row r="3158">
          <cell r="A3158" t="str">
            <v>SSLN</v>
          </cell>
          <cell r="B3158" t="str">
            <v>Secondary Service Greater than 5kW w/o ID</v>
          </cell>
          <cell r="C3158">
            <v>2.5</v>
          </cell>
          <cell r="D3158">
            <v>25</v>
          </cell>
          <cell r="E3158" t="str">
            <v>R=DXS2</v>
          </cell>
          <cell r="F3158">
            <v>3</v>
          </cell>
          <cell r="H3158">
            <v>277</v>
          </cell>
          <cell r="I3158">
            <v>4</v>
          </cell>
          <cell r="J3158">
            <v>2</v>
          </cell>
        </row>
        <row r="3159">
          <cell r="A3159" t="str">
            <v>SSGN</v>
          </cell>
          <cell r="B3159" t="str">
            <v>Secondary Service Greater than 5kW w/o ID</v>
          </cell>
          <cell r="C3159">
            <v>2.5</v>
          </cell>
          <cell r="D3159">
            <v>25</v>
          </cell>
          <cell r="E3159" t="str">
            <v>R=A1D</v>
          </cell>
          <cell r="F3159">
            <v>3</v>
          </cell>
          <cell r="H3159">
            <v>999</v>
          </cell>
          <cell r="I3159">
            <v>4</v>
          </cell>
          <cell r="J3159">
            <v>6</v>
          </cell>
        </row>
        <row r="3160">
          <cell r="A3160" t="str">
            <v>SSPN</v>
          </cell>
          <cell r="B3160" t="str">
            <v>Secondary Service Greater than 5kW w/o ID</v>
          </cell>
          <cell r="C3160">
            <v>2.5</v>
          </cell>
          <cell r="D3160">
            <v>25</v>
          </cell>
          <cell r="E3160" t="str">
            <v>R=A1D</v>
          </cell>
          <cell r="F3160">
            <v>3</v>
          </cell>
          <cell r="G3160">
            <v>38020</v>
          </cell>
          <cell r="H3160">
            <v>999</v>
          </cell>
          <cell r="I3160">
            <v>3</v>
          </cell>
          <cell r="J3160">
            <v>1</v>
          </cell>
        </row>
        <row r="3161">
          <cell r="A3161" t="str">
            <v>SSAN</v>
          </cell>
          <cell r="B3161" t="str">
            <v>Secondary Service Greater than 5kW w/o ID</v>
          </cell>
          <cell r="C3161">
            <v>2.5</v>
          </cell>
          <cell r="D3161">
            <v>25</v>
          </cell>
          <cell r="E3161" t="str">
            <v>R=A1D</v>
          </cell>
          <cell r="F3161">
            <v>3</v>
          </cell>
          <cell r="G3161">
            <v>38132</v>
          </cell>
          <cell r="H3161">
            <v>999</v>
          </cell>
          <cell r="I3161">
            <v>4</v>
          </cell>
          <cell r="J3161">
            <v>1</v>
          </cell>
        </row>
        <row r="3162">
          <cell r="A3162" t="str">
            <v>SSEN</v>
          </cell>
          <cell r="B3162" t="str">
            <v>Secondary Service Greater than 5kW w/o ID</v>
          </cell>
          <cell r="C3162">
            <v>2.5</v>
          </cell>
          <cell r="D3162">
            <v>25</v>
          </cell>
          <cell r="E3162" t="str">
            <v>R=RXS4</v>
          </cell>
          <cell r="F3162">
            <v>3</v>
          </cell>
          <cell r="G3162">
            <v>38194</v>
          </cell>
          <cell r="H3162">
            <v>999</v>
          </cell>
          <cell r="I3162">
            <v>4</v>
          </cell>
          <cell r="J3162">
            <v>1</v>
          </cell>
        </row>
        <row r="3163">
          <cell r="A3163" t="str">
            <v>SSPN</v>
          </cell>
          <cell r="B3163" t="str">
            <v>Secondary Service Greater than 5kW w/o ID</v>
          </cell>
          <cell r="C3163">
            <v>2.5</v>
          </cell>
          <cell r="D3163">
            <v>25</v>
          </cell>
          <cell r="E3163" t="str">
            <v>R=A1D</v>
          </cell>
          <cell r="F3163">
            <v>3</v>
          </cell>
          <cell r="G3163">
            <v>36593</v>
          </cell>
          <cell r="H3163">
            <v>999</v>
          </cell>
          <cell r="I3163">
            <v>3</v>
          </cell>
          <cell r="J3163">
            <v>1</v>
          </cell>
        </row>
        <row r="3164">
          <cell r="A3164" t="str">
            <v>SSNN</v>
          </cell>
          <cell r="B3164" t="str">
            <v>Secondary Service Greater than 5kW w/o ID</v>
          </cell>
          <cell r="C3164">
            <v>2.5</v>
          </cell>
          <cell r="D3164">
            <v>25</v>
          </cell>
          <cell r="E3164" t="str">
            <v>R=A1R</v>
          </cell>
          <cell r="F3164">
            <v>3</v>
          </cell>
          <cell r="G3164">
            <v>36495</v>
          </cell>
          <cell r="H3164">
            <v>999</v>
          </cell>
          <cell r="I3164">
            <v>4</v>
          </cell>
          <cell r="J3164">
            <v>1</v>
          </cell>
        </row>
        <row r="3165">
          <cell r="A3165" t="str">
            <v>SSLN</v>
          </cell>
          <cell r="B3165" t="str">
            <v>Secondary Service Greater than 5kW w/o ID</v>
          </cell>
          <cell r="C3165">
            <v>2.5</v>
          </cell>
          <cell r="D3165">
            <v>25</v>
          </cell>
          <cell r="E3165" t="str">
            <v>R=A1R</v>
          </cell>
          <cell r="F3165">
            <v>3</v>
          </cell>
          <cell r="G3165">
            <v>38092</v>
          </cell>
          <cell r="H3165">
            <v>999</v>
          </cell>
          <cell r="I3165">
            <v>4</v>
          </cell>
          <cell r="J3165">
            <v>4</v>
          </cell>
        </row>
        <row r="3166">
          <cell r="A3166" t="str">
            <v>SSGN</v>
          </cell>
          <cell r="B3166" t="str">
            <v>Secondary Service Greater than 5kW w/o ID</v>
          </cell>
          <cell r="C3166">
            <v>2.5</v>
          </cell>
          <cell r="D3166">
            <v>25</v>
          </cell>
          <cell r="E3166" t="str">
            <v>R=A1RL</v>
          </cell>
          <cell r="F3166">
            <v>3</v>
          </cell>
          <cell r="G3166">
            <v>38093</v>
          </cell>
          <cell r="H3166">
            <v>999</v>
          </cell>
          <cell r="I3166">
            <v>4</v>
          </cell>
          <cell r="J3166">
            <v>2</v>
          </cell>
        </row>
        <row r="3167">
          <cell r="A3167" t="str">
            <v>SSGN</v>
          </cell>
          <cell r="B3167" t="str">
            <v>Secondary Service Greater than 5kW w/o ID</v>
          </cell>
          <cell r="C3167">
            <v>2.5</v>
          </cell>
          <cell r="D3167">
            <v>25</v>
          </cell>
          <cell r="E3167" t="str">
            <v>R=A1D</v>
          </cell>
          <cell r="F3167">
            <v>3</v>
          </cell>
          <cell r="G3167">
            <v>38446</v>
          </cell>
          <cell r="H3167">
            <v>999</v>
          </cell>
          <cell r="I3167">
            <v>4</v>
          </cell>
          <cell r="J3167">
            <v>4</v>
          </cell>
        </row>
        <row r="3168">
          <cell r="A3168" t="str">
            <v>SSGN</v>
          </cell>
          <cell r="B3168" t="str">
            <v>Secondary Service Greater than 5kW w/o ID</v>
          </cell>
          <cell r="C3168">
            <v>2.5</v>
          </cell>
          <cell r="D3168">
            <v>25</v>
          </cell>
          <cell r="E3168" t="str">
            <v>R=A1D</v>
          </cell>
          <cell r="F3168">
            <v>3</v>
          </cell>
          <cell r="G3168">
            <v>38183</v>
          </cell>
          <cell r="H3168">
            <v>999</v>
          </cell>
          <cell r="I3168">
            <v>4</v>
          </cell>
          <cell r="J3168">
            <v>19</v>
          </cell>
        </row>
        <row r="3169">
          <cell r="A3169" t="str">
            <v>SSLN</v>
          </cell>
          <cell r="B3169" t="str">
            <v>Secondary Service Greater than 5kW w/o ID</v>
          </cell>
          <cell r="C3169">
            <v>2.5</v>
          </cell>
          <cell r="D3169">
            <v>25</v>
          </cell>
          <cell r="E3169" t="str">
            <v>R=A1R</v>
          </cell>
          <cell r="F3169">
            <v>3</v>
          </cell>
          <cell r="G3169">
            <v>37839</v>
          </cell>
          <cell r="H3169">
            <v>999</v>
          </cell>
          <cell r="I3169">
            <v>4</v>
          </cell>
          <cell r="J3169">
            <v>1</v>
          </cell>
        </row>
        <row r="3170">
          <cell r="A3170" t="str">
            <v>SSNN</v>
          </cell>
          <cell r="B3170" t="str">
            <v>Secondary Service Greater than 5kW w/o ID</v>
          </cell>
          <cell r="C3170">
            <v>2.5</v>
          </cell>
          <cell r="D3170">
            <v>25</v>
          </cell>
          <cell r="E3170" t="str">
            <v>R=SV3SD</v>
          </cell>
          <cell r="F3170">
            <v>3</v>
          </cell>
          <cell r="H3170">
            <v>480</v>
          </cell>
          <cell r="I3170">
            <v>3</v>
          </cell>
          <cell r="J3170">
            <v>1</v>
          </cell>
        </row>
        <row r="3171">
          <cell r="A3171" t="str">
            <v>SSGN</v>
          </cell>
          <cell r="B3171" t="str">
            <v>Secondary Service Greater than 5kW w/o ID</v>
          </cell>
          <cell r="C3171">
            <v>2.5</v>
          </cell>
          <cell r="D3171">
            <v>25</v>
          </cell>
          <cell r="E3171" t="str">
            <v>R=A1D</v>
          </cell>
          <cell r="F3171">
            <v>3</v>
          </cell>
          <cell r="G3171">
            <v>36439</v>
          </cell>
          <cell r="H3171">
            <v>999</v>
          </cell>
          <cell r="I3171">
            <v>4</v>
          </cell>
          <cell r="J3171">
            <v>2</v>
          </cell>
        </row>
        <row r="3172">
          <cell r="A3172" t="str">
            <v>SSLN</v>
          </cell>
          <cell r="B3172" t="str">
            <v>Secondary Service Greater than 5kW w/o ID</v>
          </cell>
          <cell r="C3172">
            <v>2.5</v>
          </cell>
          <cell r="D3172">
            <v>25</v>
          </cell>
          <cell r="E3172" t="str">
            <v>R=A1D</v>
          </cell>
          <cell r="F3172">
            <v>3</v>
          </cell>
          <cell r="G3172">
            <v>36647</v>
          </cell>
          <cell r="H3172">
            <v>999</v>
          </cell>
          <cell r="I3172">
            <v>3</v>
          </cell>
          <cell r="J3172">
            <v>1</v>
          </cell>
        </row>
        <row r="3173">
          <cell r="A3173" t="str">
            <v>SSGN</v>
          </cell>
          <cell r="B3173" t="str">
            <v>Secondary Service Greater than 5kW w/o ID</v>
          </cell>
          <cell r="C3173">
            <v>2.5</v>
          </cell>
          <cell r="D3173">
            <v>25</v>
          </cell>
          <cell r="E3173" t="str">
            <v>R=A1D</v>
          </cell>
          <cell r="F3173">
            <v>3</v>
          </cell>
          <cell r="G3173">
            <v>36495</v>
          </cell>
          <cell r="H3173">
            <v>999</v>
          </cell>
          <cell r="I3173">
            <v>4</v>
          </cell>
          <cell r="J3173">
            <v>3</v>
          </cell>
        </row>
        <row r="3174">
          <cell r="A3174" t="str">
            <v>SSGN</v>
          </cell>
          <cell r="B3174" t="str">
            <v>Secondary Service Greater than 5kW w/o ID</v>
          </cell>
          <cell r="C3174">
            <v>2.5</v>
          </cell>
          <cell r="D3174">
            <v>25</v>
          </cell>
          <cell r="E3174" t="str">
            <v>R=A1D</v>
          </cell>
          <cell r="F3174">
            <v>3</v>
          </cell>
          <cell r="G3174">
            <v>36718</v>
          </cell>
          <cell r="H3174">
            <v>999</v>
          </cell>
          <cell r="I3174">
            <v>3</v>
          </cell>
          <cell r="J3174">
            <v>1</v>
          </cell>
        </row>
        <row r="3175">
          <cell r="A3175" t="str">
            <v>SSLN</v>
          </cell>
          <cell r="B3175" t="str">
            <v>Secondary Service Greater than 5kW w/o ID</v>
          </cell>
          <cell r="C3175">
            <v>2.5</v>
          </cell>
          <cell r="D3175">
            <v>25</v>
          </cell>
          <cell r="E3175" t="str">
            <v>R=A1D</v>
          </cell>
          <cell r="F3175">
            <v>3</v>
          </cell>
          <cell r="G3175">
            <v>36669</v>
          </cell>
          <cell r="H3175">
            <v>999</v>
          </cell>
          <cell r="I3175">
            <v>4</v>
          </cell>
          <cell r="J3175">
            <v>2</v>
          </cell>
        </row>
        <row r="3176">
          <cell r="A3176" t="str">
            <v>SSGN</v>
          </cell>
          <cell r="B3176" t="str">
            <v>Secondary Service Greater than 5kW w/o ID</v>
          </cell>
          <cell r="C3176">
            <v>2.5</v>
          </cell>
          <cell r="D3176">
            <v>25</v>
          </cell>
          <cell r="E3176" t="str">
            <v>R=A1D</v>
          </cell>
          <cell r="F3176">
            <v>3</v>
          </cell>
          <cell r="G3176">
            <v>36373</v>
          </cell>
          <cell r="H3176">
            <v>999</v>
          </cell>
          <cell r="I3176">
            <v>4</v>
          </cell>
          <cell r="J3176">
            <v>2</v>
          </cell>
        </row>
        <row r="3177">
          <cell r="A3177" t="str">
            <v>SSGN</v>
          </cell>
          <cell r="B3177" t="str">
            <v>Secondary Service Greater than 5kW w/o ID</v>
          </cell>
          <cell r="C3177">
            <v>2.5</v>
          </cell>
          <cell r="D3177">
            <v>25</v>
          </cell>
          <cell r="E3177" t="str">
            <v>R=A1D</v>
          </cell>
          <cell r="F3177">
            <v>3</v>
          </cell>
          <cell r="G3177">
            <v>36526</v>
          </cell>
          <cell r="H3177">
            <v>9999</v>
          </cell>
          <cell r="I3177">
            <v>4</v>
          </cell>
          <cell r="J3177">
            <v>3</v>
          </cell>
        </row>
        <row r="3178">
          <cell r="A3178" t="str">
            <v>SSLN</v>
          </cell>
          <cell r="B3178" t="str">
            <v>Secondary Service Greater than 5kW w/o ID</v>
          </cell>
          <cell r="C3178">
            <v>2.5</v>
          </cell>
          <cell r="D3178">
            <v>25</v>
          </cell>
          <cell r="E3178" t="str">
            <v>R=A1D</v>
          </cell>
          <cell r="F3178">
            <v>3</v>
          </cell>
          <cell r="G3178">
            <v>36526</v>
          </cell>
          <cell r="H3178">
            <v>999</v>
          </cell>
          <cell r="I3178">
            <v>4</v>
          </cell>
          <cell r="J3178">
            <v>13</v>
          </cell>
        </row>
        <row r="3179">
          <cell r="A3179" t="str">
            <v>SSGN</v>
          </cell>
          <cell r="B3179" t="str">
            <v>Secondary Service Greater than 5kW w/o ID</v>
          </cell>
          <cell r="C3179">
            <v>2.5</v>
          </cell>
          <cell r="D3179">
            <v>25</v>
          </cell>
          <cell r="E3179" t="str">
            <v>R=A1D</v>
          </cell>
          <cell r="F3179">
            <v>3</v>
          </cell>
          <cell r="G3179">
            <v>37277</v>
          </cell>
          <cell r="H3179">
            <v>999</v>
          </cell>
          <cell r="I3179">
            <v>4</v>
          </cell>
          <cell r="J3179">
            <v>1</v>
          </cell>
        </row>
        <row r="3180">
          <cell r="A3180" t="str">
            <v>SSLN</v>
          </cell>
          <cell r="B3180" t="str">
            <v>Secondary Service Greater than 5kW w/o ID</v>
          </cell>
          <cell r="C3180">
            <v>2.5</v>
          </cell>
          <cell r="D3180">
            <v>25</v>
          </cell>
          <cell r="E3180" t="str">
            <v>R=A1D</v>
          </cell>
          <cell r="F3180">
            <v>3</v>
          </cell>
          <cell r="G3180">
            <v>36557</v>
          </cell>
          <cell r="H3180">
            <v>999</v>
          </cell>
          <cell r="I3180">
            <v>4</v>
          </cell>
          <cell r="J3180">
            <v>1</v>
          </cell>
        </row>
        <row r="3181">
          <cell r="A3181" t="str">
            <v>SSNN</v>
          </cell>
          <cell r="B3181" t="str">
            <v>Secondary Service Greater than 5kW w/o ID</v>
          </cell>
          <cell r="C3181">
            <v>2.5</v>
          </cell>
          <cell r="D3181">
            <v>25</v>
          </cell>
          <cell r="E3181" t="str">
            <v>R=A1D</v>
          </cell>
          <cell r="F3181">
            <v>3</v>
          </cell>
          <cell r="G3181">
            <v>37096</v>
          </cell>
          <cell r="H3181">
            <v>999</v>
          </cell>
          <cell r="I3181">
            <v>4</v>
          </cell>
          <cell r="J3181">
            <v>2</v>
          </cell>
        </row>
        <row r="3182">
          <cell r="A3182" t="str">
            <v>SSGN</v>
          </cell>
          <cell r="B3182" t="str">
            <v>Secondary Service Greater than 5kW w/o ID</v>
          </cell>
          <cell r="C3182">
            <v>2.5</v>
          </cell>
          <cell r="D3182">
            <v>25</v>
          </cell>
          <cell r="E3182" t="str">
            <v>R=A1D</v>
          </cell>
          <cell r="F3182">
            <v>3</v>
          </cell>
          <cell r="H3182">
            <v>999</v>
          </cell>
          <cell r="I3182">
            <v>4</v>
          </cell>
          <cell r="J3182">
            <v>1</v>
          </cell>
        </row>
        <row r="3183">
          <cell r="A3183" t="str">
            <v>SSGN</v>
          </cell>
          <cell r="B3183" t="str">
            <v>Secondary Service Greater than 5kW w/o ID</v>
          </cell>
          <cell r="C3183">
            <v>2.5</v>
          </cell>
          <cell r="D3183">
            <v>25</v>
          </cell>
          <cell r="E3183" t="str">
            <v>R=A1D</v>
          </cell>
          <cell r="F3183">
            <v>3</v>
          </cell>
          <cell r="G3183">
            <v>37208</v>
          </cell>
          <cell r="H3183">
            <v>240</v>
          </cell>
          <cell r="I3183">
            <v>4</v>
          </cell>
          <cell r="J3183">
            <v>2</v>
          </cell>
        </row>
        <row r="3184">
          <cell r="A3184" t="str">
            <v>SSGN</v>
          </cell>
          <cell r="B3184" t="str">
            <v>Secondary Service Greater than 5kW w/o ID</v>
          </cell>
          <cell r="C3184">
            <v>2.5</v>
          </cell>
          <cell r="D3184">
            <v>25</v>
          </cell>
          <cell r="E3184" t="str">
            <v>R=A1D</v>
          </cell>
          <cell r="F3184">
            <v>3</v>
          </cell>
          <cell r="G3184">
            <v>37277</v>
          </cell>
          <cell r="H3184">
            <v>240</v>
          </cell>
          <cell r="I3184">
            <v>4</v>
          </cell>
          <cell r="J3184">
            <v>4</v>
          </cell>
        </row>
        <row r="3185">
          <cell r="A3185" t="str">
            <v>SSAN</v>
          </cell>
          <cell r="B3185" t="str">
            <v>Secondary Service Greater than 5kW w/o ID</v>
          </cell>
          <cell r="C3185">
            <v>2.5</v>
          </cell>
          <cell r="D3185">
            <v>25</v>
          </cell>
          <cell r="E3185" t="str">
            <v>R=A1D</v>
          </cell>
          <cell r="F3185">
            <v>3</v>
          </cell>
          <cell r="G3185">
            <v>37173</v>
          </cell>
          <cell r="H3185">
            <v>999</v>
          </cell>
          <cell r="I3185">
            <v>4</v>
          </cell>
          <cell r="J3185">
            <v>1</v>
          </cell>
        </row>
        <row r="3186">
          <cell r="A3186" t="str">
            <v>SSLN</v>
          </cell>
          <cell r="B3186" t="str">
            <v>Secondary Service Greater than 5kW w/o ID</v>
          </cell>
          <cell r="C3186">
            <v>2.5</v>
          </cell>
          <cell r="D3186">
            <v>25</v>
          </cell>
          <cell r="E3186" t="str">
            <v>R=A1D</v>
          </cell>
          <cell r="F3186">
            <v>3</v>
          </cell>
          <cell r="G3186">
            <v>37146</v>
          </cell>
          <cell r="H3186">
            <v>999</v>
          </cell>
          <cell r="I3186">
            <v>4</v>
          </cell>
          <cell r="J3186">
            <v>1</v>
          </cell>
        </row>
        <row r="3187">
          <cell r="A3187" t="str">
            <v>SSNN</v>
          </cell>
          <cell r="B3187" t="str">
            <v>Secondary Service Greater than 5kW w/o ID</v>
          </cell>
          <cell r="C3187">
            <v>2.5</v>
          </cell>
          <cell r="D3187">
            <v>25</v>
          </cell>
          <cell r="E3187" t="str">
            <v>R=A1D</v>
          </cell>
          <cell r="F3187">
            <v>3</v>
          </cell>
          <cell r="G3187">
            <v>37356</v>
          </cell>
          <cell r="H3187">
            <v>999</v>
          </cell>
          <cell r="I3187">
            <v>4</v>
          </cell>
          <cell r="J3187">
            <v>1</v>
          </cell>
        </row>
        <row r="3188">
          <cell r="A3188" t="str">
            <v>SSGN</v>
          </cell>
          <cell r="B3188" t="str">
            <v>Secondary Service Greater than 5kW w/o ID</v>
          </cell>
          <cell r="C3188">
            <v>2.5</v>
          </cell>
          <cell r="D3188">
            <v>25</v>
          </cell>
          <cell r="E3188" t="str">
            <v>R=A1D</v>
          </cell>
          <cell r="F3188">
            <v>3</v>
          </cell>
          <cell r="G3188">
            <v>36161</v>
          </cell>
          <cell r="H3188">
            <v>999</v>
          </cell>
          <cell r="I3188">
            <v>4</v>
          </cell>
          <cell r="J3188">
            <v>1</v>
          </cell>
        </row>
        <row r="3189">
          <cell r="A3189" t="str">
            <v>SSPN</v>
          </cell>
          <cell r="B3189" t="str">
            <v>Secondary Service Greater than 5kW w/o ID</v>
          </cell>
          <cell r="C3189">
            <v>2.5</v>
          </cell>
          <cell r="D3189">
            <v>25</v>
          </cell>
          <cell r="E3189" t="str">
            <v>R=RXS4</v>
          </cell>
          <cell r="F3189">
            <v>3</v>
          </cell>
          <cell r="G3189">
            <v>37512</v>
          </cell>
          <cell r="H3189">
            <v>999</v>
          </cell>
          <cell r="I3189">
            <v>4</v>
          </cell>
          <cell r="J3189">
            <v>1</v>
          </cell>
        </row>
        <row r="3190">
          <cell r="A3190" t="str">
            <v>SSPN</v>
          </cell>
          <cell r="B3190" t="str">
            <v>Secondary Service Greater than 5kW w/o ID</v>
          </cell>
          <cell r="C3190">
            <v>2.5</v>
          </cell>
          <cell r="D3190">
            <v>25</v>
          </cell>
          <cell r="E3190" t="str">
            <v>R=A1RL</v>
          </cell>
          <cell r="F3190">
            <v>3</v>
          </cell>
          <cell r="G3190">
            <v>38775</v>
          </cell>
          <cell r="H3190">
            <v>999</v>
          </cell>
          <cell r="I3190">
            <v>4</v>
          </cell>
          <cell r="J3190">
            <v>2</v>
          </cell>
        </row>
        <row r="3191">
          <cell r="A3191" t="str">
            <v>SSGN</v>
          </cell>
          <cell r="B3191" t="str">
            <v>Secondary Service Greater than 5kW w/o ID</v>
          </cell>
          <cell r="C3191">
            <v>2.5</v>
          </cell>
          <cell r="D3191">
            <v>25</v>
          </cell>
          <cell r="E3191" t="str">
            <v>R=A1R</v>
          </cell>
          <cell r="F3191">
            <v>3</v>
          </cell>
          <cell r="G3191">
            <v>38874</v>
          </cell>
          <cell r="H3191">
            <v>999</v>
          </cell>
          <cell r="I3191">
            <v>4</v>
          </cell>
          <cell r="J3191">
            <v>9</v>
          </cell>
        </row>
        <row r="3192">
          <cell r="A3192" t="str">
            <v>SSGN</v>
          </cell>
          <cell r="B3192" t="str">
            <v>Secondary Service Greater than 5kW w/o ID</v>
          </cell>
          <cell r="C3192">
            <v>2.5</v>
          </cell>
          <cell r="D3192">
            <v>25</v>
          </cell>
          <cell r="E3192" t="str">
            <v>R=A1R</v>
          </cell>
          <cell r="F3192">
            <v>3</v>
          </cell>
          <cell r="G3192">
            <v>39056</v>
          </cell>
          <cell r="H3192">
            <v>999</v>
          </cell>
          <cell r="I3192">
            <v>4</v>
          </cell>
          <cell r="J3192">
            <v>5</v>
          </cell>
        </row>
        <row r="3193">
          <cell r="A3193" t="str">
            <v>SSGN</v>
          </cell>
          <cell r="B3193" t="str">
            <v>Secondary Service Greater than 5kW w/o ID</v>
          </cell>
          <cell r="C3193">
            <v>2.5</v>
          </cell>
          <cell r="D3193">
            <v>25</v>
          </cell>
          <cell r="E3193" t="str">
            <v>R=A1R</v>
          </cell>
          <cell r="F3193">
            <v>3</v>
          </cell>
          <cell r="G3193">
            <v>39224</v>
          </cell>
          <cell r="H3193">
            <v>999</v>
          </cell>
          <cell r="I3193">
            <v>3</v>
          </cell>
          <cell r="J3193">
            <v>3</v>
          </cell>
        </row>
        <row r="3194">
          <cell r="A3194" t="str">
            <v>DSGN</v>
          </cell>
          <cell r="B3194" t="str">
            <v>Secondary Service Greater than 5kW w/o ID</v>
          </cell>
          <cell r="C3194">
            <v>2.5</v>
          </cell>
          <cell r="D3194">
            <v>25</v>
          </cell>
          <cell r="E3194" t="str">
            <v>R=A1R</v>
          </cell>
          <cell r="F3194">
            <v>3</v>
          </cell>
          <cell r="G3194">
            <v>39308</v>
          </cell>
          <cell r="H3194">
            <v>999</v>
          </cell>
          <cell r="I3194">
            <v>4</v>
          </cell>
          <cell r="J3194">
            <v>1</v>
          </cell>
        </row>
        <row r="3195">
          <cell r="A3195" t="str">
            <v>SSGN</v>
          </cell>
          <cell r="B3195" t="str">
            <v>Secondary Service Greater than 5kW w/o ID</v>
          </cell>
          <cell r="C3195">
            <v>2.5</v>
          </cell>
          <cell r="D3195">
            <v>25</v>
          </cell>
          <cell r="E3195" t="str">
            <v>R=A1R</v>
          </cell>
          <cell r="F3195">
            <v>3</v>
          </cell>
          <cell r="G3195">
            <v>39482</v>
          </cell>
          <cell r="H3195">
            <v>999</v>
          </cell>
          <cell r="I3195">
            <v>4</v>
          </cell>
          <cell r="J3195">
            <v>6</v>
          </cell>
        </row>
        <row r="3196">
          <cell r="A3196" t="str">
            <v>SSLN</v>
          </cell>
          <cell r="B3196" t="str">
            <v>Secondary Service Greater than 5kW w/o ID</v>
          </cell>
          <cell r="C3196">
            <v>2.5</v>
          </cell>
          <cell r="D3196">
            <v>25</v>
          </cell>
          <cell r="E3196" t="str">
            <v>R=A1D</v>
          </cell>
          <cell r="F3196">
            <v>3</v>
          </cell>
          <cell r="G3196">
            <v>39707</v>
          </cell>
          <cell r="H3196">
            <v>999</v>
          </cell>
          <cell r="I3196">
            <v>3</v>
          </cell>
          <cell r="J3196">
            <v>3</v>
          </cell>
        </row>
        <row r="3197">
          <cell r="A3197" t="str">
            <v>SSAN</v>
          </cell>
          <cell r="B3197" t="str">
            <v>Secondary Service Greater than 5kW w/o ID</v>
          </cell>
          <cell r="C3197">
            <v>2.5</v>
          </cell>
          <cell r="D3197">
            <v>25</v>
          </cell>
          <cell r="E3197" t="str">
            <v>R=A1D</v>
          </cell>
          <cell r="F3197">
            <v>3</v>
          </cell>
          <cell r="G3197">
            <v>39666</v>
          </cell>
          <cell r="H3197">
            <v>999</v>
          </cell>
          <cell r="I3197">
            <v>4</v>
          </cell>
          <cell r="J3197">
            <v>1</v>
          </cell>
        </row>
        <row r="3198">
          <cell r="A3198" t="str">
            <v>SSGN</v>
          </cell>
          <cell r="B3198" t="str">
            <v>Secondary Service Greater than 5kW w/o ID</v>
          </cell>
          <cell r="C3198">
            <v>2.5</v>
          </cell>
          <cell r="D3198">
            <v>25</v>
          </cell>
          <cell r="E3198" t="str">
            <v>R=A1D</v>
          </cell>
          <cell r="F3198">
            <v>3</v>
          </cell>
          <cell r="G3198">
            <v>39650</v>
          </cell>
          <cell r="H3198">
            <v>999</v>
          </cell>
          <cell r="I3198">
            <v>3</v>
          </cell>
          <cell r="J3198">
            <v>6</v>
          </cell>
        </row>
        <row r="3199">
          <cell r="A3199" t="str">
            <v>SSLN</v>
          </cell>
          <cell r="B3199" t="str">
            <v>Secondary Service Greater than 5kW w/o ID</v>
          </cell>
          <cell r="C3199">
            <v>2.5</v>
          </cell>
          <cell r="D3199">
            <v>25</v>
          </cell>
          <cell r="E3199" t="str">
            <v>R=SV5SD</v>
          </cell>
          <cell r="F3199">
            <v>3</v>
          </cell>
          <cell r="H3199">
            <v>120</v>
          </cell>
          <cell r="I3199">
            <v>4</v>
          </cell>
          <cell r="J3199">
            <v>3</v>
          </cell>
        </row>
        <row r="3200">
          <cell r="A3200" t="str">
            <v>SSGN</v>
          </cell>
          <cell r="B3200" t="str">
            <v>Secondary Service Greater than 5kW w/o ID</v>
          </cell>
          <cell r="C3200">
            <v>2.5</v>
          </cell>
          <cell r="D3200">
            <v>25</v>
          </cell>
          <cell r="E3200" t="str">
            <v>R=S6DA</v>
          </cell>
          <cell r="F3200">
            <v>3</v>
          </cell>
          <cell r="H3200">
            <v>0</v>
          </cell>
          <cell r="I3200">
            <v>0</v>
          </cell>
          <cell r="J3200">
            <v>1</v>
          </cell>
        </row>
        <row r="3201">
          <cell r="A3201" t="str">
            <v>SSNN</v>
          </cell>
          <cell r="B3201" t="str">
            <v>Secondary Service Greater than 5kW w/o ID</v>
          </cell>
          <cell r="C3201">
            <v>2.5</v>
          </cell>
          <cell r="D3201">
            <v>25</v>
          </cell>
          <cell r="E3201" t="str">
            <v>R=A1D</v>
          </cell>
          <cell r="F3201">
            <v>3</v>
          </cell>
          <cell r="H3201">
            <v>240</v>
          </cell>
          <cell r="I3201">
            <v>4</v>
          </cell>
          <cell r="J3201">
            <v>14</v>
          </cell>
        </row>
        <row r="3202">
          <cell r="A3202" t="str">
            <v>SSGN</v>
          </cell>
          <cell r="B3202" t="str">
            <v>Secondary Service Greater than 5kW w/o ID</v>
          </cell>
          <cell r="C3202">
            <v>2.5</v>
          </cell>
          <cell r="D3202">
            <v>25</v>
          </cell>
          <cell r="E3202" t="str">
            <v>R=SV4SD</v>
          </cell>
          <cell r="F3202">
            <v>3</v>
          </cell>
          <cell r="H3202">
            <v>999</v>
          </cell>
          <cell r="I3202">
            <v>4</v>
          </cell>
          <cell r="J3202">
            <v>5</v>
          </cell>
        </row>
        <row r="3203">
          <cell r="A3203" t="str">
            <v>SSGN</v>
          </cell>
          <cell r="B3203" t="str">
            <v>Secondary Service Greater than 5kW w/o ID</v>
          </cell>
          <cell r="C3203">
            <v>2.5</v>
          </cell>
          <cell r="D3203">
            <v>25</v>
          </cell>
          <cell r="E3203" t="str">
            <v>R=A1R</v>
          </cell>
          <cell r="F3203">
            <v>3</v>
          </cell>
          <cell r="G3203">
            <v>38343</v>
          </cell>
          <cell r="H3203">
            <v>999</v>
          </cell>
          <cell r="I3203">
            <v>3</v>
          </cell>
          <cell r="J3203">
            <v>1</v>
          </cell>
        </row>
        <row r="3204">
          <cell r="A3204" t="str">
            <v>SSGN</v>
          </cell>
          <cell r="B3204" t="str">
            <v>Secondary Service Greater than 5kW w/o ID</v>
          </cell>
          <cell r="C3204">
            <v>2.5</v>
          </cell>
          <cell r="D3204">
            <v>25</v>
          </cell>
          <cell r="E3204" t="str">
            <v>R=A1D</v>
          </cell>
          <cell r="F3204">
            <v>3</v>
          </cell>
          <cell r="G3204">
            <v>38602</v>
          </cell>
          <cell r="H3204">
            <v>999</v>
          </cell>
          <cell r="I3204">
            <v>4</v>
          </cell>
          <cell r="J3204">
            <v>9</v>
          </cell>
        </row>
        <row r="3205">
          <cell r="A3205" t="str">
            <v>SSLN</v>
          </cell>
          <cell r="B3205" t="str">
            <v>Secondary Service Greater than 5kW w/o ID</v>
          </cell>
          <cell r="C3205">
            <v>2.5</v>
          </cell>
          <cell r="D3205">
            <v>25</v>
          </cell>
          <cell r="E3205" t="str">
            <v>R=A1R</v>
          </cell>
          <cell r="F3205">
            <v>3</v>
          </cell>
          <cell r="G3205">
            <v>38310</v>
          </cell>
          <cell r="H3205">
            <v>999</v>
          </cell>
          <cell r="I3205">
            <v>3</v>
          </cell>
          <cell r="J3205">
            <v>1</v>
          </cell>
        </row>
        <row r="3206">
          <cell r="A3206" t="str">
            <v>SSGN</v>
          </cell>
          <cell r="B3206" t="str">
            <v>Secondary Service Greater than 5kW w/o ID</v>
          </cell>
          <cell r="C3206">
            <v>2.5</v>
          </cell>
          <cell r="D3206">
            <v>25</v>
          </cell>
          <cell r="E3206" t="str">
            <v>R=A1R</v>
          </cell>
          <cell r="F3206">
            <v>3</v>
          </cell>
          <cell r="H3206">
            <v>999</v>
          </cell>
          <cell r="I3206">
            <v>4</v>
          </cell>
          <cell r="J3206">
            <v>5</v>
          </cell>
        </row>
        <row r="3207">
          <cell r="A3207" t="str">
            <v>SSGN</v>
          </cell>
          <cell r="B3207" t="str">
            <v>Secondary Service Greater than 5kW w/o ID</v>
          </cell>
          <cell r="C3207">
            <v>2.5</v>
          </cell>
          <cell r="D3207">
            <v>25</v>
          </cell>
          <cell r="E3207" t="str">
            <v>R=A1R</v>
          </cell>
          <cell r="F3207">
            <v>3</v>
          </cell>
          <cell r="G3207">
            <v>38132</v>
          </cell>
          <cell r="H3207">
            <v>999</v>
          </cell>
          <cell r="I3207">
            <v>4</v>
          </cell>
          <cell r="J3207">
            <v>1</v>
          </cell>
        </row>
        <row r="3208">
          <cell r="A3208" t="str">
            <v>SSNN</v>
          </cell>
          <cell r="B3208" t="str">
            <v>Secondary Service Greater than 5kW w/o ID</v>
          </cell>
          <cell r="C3208">
            <v>2.5</v>
          </cell>
          <cell r="D3208">
            <v>25</v>
          </cell>
          <cell r="E3208" t="str">
            <v>R=A1R</v>
          </cell>
          <cell r="F3208">
            <v>3</v>
          </cell>
          <cell r="G3208">
            <v>38092</v>
          </cell>
          <cell r="H3208">
            <v>999</v>
          </cell>
          <cell r="I3208">
            <v>3</v>
          </cell>
          <cell r="J3208">
            <v>1</v>
          </cell>
        </row>
        <row r="3209">
          <cell r="A3209" t="str">
            <v>SSLN</v>
          </cell>
          <cell r="B3209" t="str">
            <v>Secondary Service Greater than 5kW w/o ID</v>
          </cell>
          <cell r="C3209">
            <v>2.5</v>
          </cell>
          <cell r="D3209">
            <v>25</v>
          </cell>
          <cell r="E3209" t="str">
            <v>R=RXS4</v>
          </cell>
          <cell r="F3209">
            <v>3</v>
          </cell>
          <cell r="G3209">
            <v>38075</v>
          </cell>
          <cell r="H3209">
            <v>999</v>
          </cell>
          <cell r="I3209">
            <v>4</v>
          </cell>
          <cell r="J3209">
            <v>3</v>
          </cell>
        </row>
        <row r="3210">
          <cell r="A3210" t="str">
            <v>SSAN</v>
          </cell>
          <cell r="B3210" t="str">
            <v>Secondary Service Greater than 5kW w/o ID</v>
          </cell>
          <cell r="C3210">
            <v>2.5</v>
          </cell>
          <cell r="D3210">
            <v>25</v>
          </cell>
          <cell r="E3210" t="str">
            <v>R=SV5SD</v>
          </cell>
          <cell r="F3210">
            <v>3</v>
          </cell>
          <cell r="H3210">
            <v>277</v>
          </cell>
          <cell r="I3210">
            <v>4</v>
          </cell>
          <cell r="J3210">
            <v>1</v>
          </cell>
        </row>
        <row r="3211">
          <cell r="A3211" t="str">
            <v>SSLN</v>
          </cell>
          <cell r="B3211" t="str">
            <v>Secondary Service Greater than 5kW w/o ID</v>
          </cell>
          <cell r="C3211">
            <v>2.5</v>
          </cell>
          <cell r="D3211">
            <v>25</v>
          </cell>
          <cell r="E3211" t="str">
            <v>R=SSM6A</v>
          </cell>
          <cell r="F3211">
            <v>3</v>
          </cell>
          <cell r="H3211">
            <v>277</v>
          </cell>
          <cell r="I3211">
            <v>4</v>
          </cell>
          <cell r="J3211">
            <v>1</v>
          </cell>
        </row>
        <row r="3212">
          <cell r="A3212" t="str">
            <v>SSGN</v>
          </cell>
          <cell r="B3212" t="str">
            <v>Secondary Service Greater than 5kW w/o ID</v>
          </cell>
          <cell r="C3212">
            <v>2.5</v>
          </cell>
          <cell r="D3212">
            <v>25</v>
          </cell>
          <cell r="E3212" t="str">
            <v>R=DDS2</v>
          </cell>
          <cell r="F3212">
            <v>3</v>
          </cell>
          <cell r="H3212">
            <v>120</v>
          </cell>
          <cell r="I3212">
            <v>4</v>
          </cell>
          <cell r="J3212">
            <v>2</v>
          </cell>
        </row>
        <row r="3213">
          <cell r="A3213" t="str">
            <v>SSGN</v>
          </cell>
          <cell r="B3213" t="str">
            <v>Secondary Service Greater than 5kW w/o ID</v>
          </cell>
          <cell r="C3213">
            <v>2.5</v>
          </cell>
          <cell r="D3213">
            <v>25</v>
          </cell>
          <cell r="E3213" t="str">
            <v>R=SV5SD</v>
          </cell>
          <cell r="F3213">
            <v>3</v>
          </cell>
          <cell r="G3213">
            <v>36462</v>
          </cell>
          <cell r="H3213">
            <v>999</v>
          </cell>
          <cell r="I3213">
            <v>4</v>
          </cell>
          <cell r="J3213">
            <v>1</v>
          </cell>
        </row>
        <row r="3214">
          <cell r="A3214" t="str">
            <v>SSGN</v>
          </cell>
          <cell r="B3214" t="str">
            <v>Secondary Service Greater than 5kW w/o ID</v>
          </cell>
          <cell r="C3214">
            <v>2.5</v>
          </cell>
          <cell r="D3214">
            <v>25</v>
          </cell>
          <cell r="E3214" t="str">
            <v>R=A1D</v>
          </cell>
          <cell r="F3214">
            <v>3</v>
          </cell>
          <cell r="G3214">
            <v>36406</v>
          </cell>
          <cell r="H3214">
            <v>999</v>
          </cell>
          <cell r="I3214">
            <v>4</v>
          </cell>
          <cell r="J3214">
            <v>23</v>
          </cell>
        </row>
        <row r="3215">
          <cell r="A3215" t="str">
            <v>SSGN</v>
          </cell>
          <cell r="B3215" t="str">
            <v>Secondary Service Greater than 5kW w/o ID</v>
          </cell>
          <cell r="C3215">
            <v>2.5</v>
          </cell>
          <cell r="D3215">
            <v>25</v>
          </cell>
          <cell r="E3215" t="str">
            <v>R=SSM8A</v>
          </cell>
          <cell r="F3215">
            <v>3</v>
          </cell>
          <cell r="G3215">
            <v>36411</v>
          </cell>
          <cell r="H3215">
            <v>240</v>
          </cell>
          <cell r="I3215">
            <v>4</v>
          </cell>
          <cell r="J3215">
            <v>4</v>
          </cell>
        </row>
        <row r="3216">
          <cell r="A3216" t="str">
            <v>SSGN</v>
          </cell>
          <cell r="B3216" t="str">
            <v>Secondary Service Greater than 5kW w/o ID</v>
          </cell>
          <cell r="C3216">
            <v>2.5</v>
          </cell>
          <cell r="D3216">
            <v>25</v>
          </cell>
          <cell r="E3216" t="str">
            <v>R=A1D</v>
          </cell>
          <cell r="F3216">
            <v>3</v>
          </cell>
          <cell r="G3216">
            <v>36669</v>
          </cell>
          <cell r="H3216">
            <v>999</v>
          </cell>
          <cell r="I3216">
            <v>4</v>
          </cell>
          <cell r="J3216">
            <v>1</v>
          </cell>
        </row>
        <row r="3217">
          <cell r="A3217" t="str">
            <v>SSLN</v>
          </cell>
          <cell r="B3217" t="str">
            <v>Secondary Service Greater than 5kW w/o ID</v>
          </cell>
          <cell r="C3217">
            <v>2.5</v>
          </cell>
          <cell r="D3217">
            <v>25</v>
          </cell>
          <cell r="E3217" t="str">
            <v>R=A1D</v>
          </cell>
          <cell r="F3217">
            <v>3</v>
          </cell>
          <cell r="G3217">
            <v>36776</v>
          </cell>
          <cell r="H3217">
            <v>999</v>
          </cell>
          <cell r="I3217">
            <v>4</v>
          </cell>
          <cell r="J3217">
            <v>2</v>
          </cell>
        </row>
        <row r="3218">
          <cell r="A3218" t="str">
            <v>SSGN</v>
          </cell>
          <cell r="B3218" t="str">
            <v>Secondary Service Greater than 5kW w/o ID</v>
          </cell>
          <cell r="C3218">
            <v>2.5</v>
          </cell>
          <cell r="D3218">
            <v>25</v>
          </cell>
          <cell r="E3218" t="str">
            <v>R=A1D</v>
          </cell>
          <cell r="F3218">
            <v>3</v>
          </cell>
          <cell r="G3218">
            <v>37095</v>
          </cell>
          <cell r="H3218">
            <v>999</v>
          </cell>
          <cell r="I3218">
            <v>3</v>
          </cell>
          <cell r="J3218">
            <v>1</v>
          </cell>
        </row>
        <row r="3219">
          <cell r="A3219" t="str">
            <v>SSPN</v>
          </cell>
          <cell r="B3219" t="str">
            <v>Secondary Service Greater than 5kW w/o ID</v>
          </cell>
          <cell r="C3219">
            <v>2.5</v>
          </cell>
          <cell r="D3219">
            <v>25</v>
          </cell>
          <cell r="E3219" t="str">
            <v>R=A1D</v>
          </cell>
          <cell r="F3219">
            <v>3</v>
          </cell>
          <cell r="G3219">
            <v>37096</v>
          </cell>
          <cell r="H3219">
            <v>999</v>
          </cell>
          <cell r="I3219">
            <v>4</v>
          </cell>
          <cell r="J3219">
            <v>1</v>
          </cell>
        </row>
        <row r="3220">
          <cell r="A3220" t="str">
            <v>SSLN</v>
          </cell>
          <cell r="B3220" t="str">
            <v>Secondary Service Greater than 5kW w/o ID</v>
          </cell>
          <cell r="C3220">
            <v>2.5</v>
          </cell>
          <cell r="D3220">
            <v>25</v>
          </cell>
          <cell r="E3220" t="str">
            <v>R=A1D</v>
          </cell>
          <cell r="F3220">
            <v>3</v>
          </cell>
          <cell r="G3220">
            <v>36915</v>
          </cell>
          <cell r="H3220">
            <v>999</v>
          </cell>
          <cell r="I3220">
            <v>4</v>
          </cell>
          <cell r="J3220">
            <v>5</v>
          </cell>
        </row>
        <row r="3221">
          <cell r="A3221" t="str">
            <v>SSLN</v>
          </cell>
          <cell r="B3221" t="str">
            <v>Secondary Service Greater than 5kW w/o ID</v>
          </cell>
          <cell r="C3221">
            <v>2.5</v>
          </cell>
          <cell r="D3221">
            <v>25</v>
          </cell>
          <cell r="E3221" t="str">
            <v>R=A1D</v>
          </cell>
          <cell r="F3221">
            <v>3</v>
          </cell>
          <cell r="G3221">
            <v>37173</v>
          </cell>
          <cell r="H3221">
            <v>999</v>
          </cell>
          <cell r="I3221">
            <v>4</v>
          </cell>
          <cell r="J3221">
            <v>2</v>
          </cell>
        </row>
        <row r="3222">
          <cell r="A3222" t="str">
            <v>SSNN</v>
          </cell>
          <cell r="B3222" t="str">
            <v>Secondary Service Greater than 5kW w/o ID</v>
          </cell>
          <cell r="C3222">
            <v>2.5</v>
          </cell>
          <cell r="D3222">
            <v>25</v>
          </cell>
          <cell r="E3222" t="str">
            <v>R=A1D</v>
          </cell>
          <cell r="F3222">
            <v>3</v>
          </cell>
          <cell r="G3222">
            <v>37320</v>
          </cell>
          <cell r="H3222">
            <v>120</v>
          </cell>
          <cell r="I3222">
            <v>4</v>
          </cell>
          <cell r="J3222">
            <v>1</v>
          </cell>
        </row>
        <row r="3223">
          <cell r="A3223" t="str">
            <v>SSGN</v>
          </cell>
          <cell r="B3223" t="str">
            <v>Secondary Service Greater than 5kW w/o ID</v>
          </cell>
          <cell r="C3223">
            <v>2.5</v>
          </cell>
          <cell r="D3223">
            <v>25</v>
          </cell>
          <cell r="E3223" t="str">
            <v>R=A1D</v>
          </cell>
          <cell r="F3223">
            <v>3</v>
          </cell>
          <cell r="G3223">
            <v>37356</v>
          </cell>
          <cell r="H3223">
            <v>999</v>
          </cell>
          <cell r="I3223">
            <v>4</v>
          </cell>
          <cell r="J3223">
            <v>15</v>
          </cell>
        </row>
        <row r="3224">
          <cell r="A3224" t="str">
            <v>SSPN</v>
          </cell>
          <cell r="B3224" t="str">
            <v>Secondary Service Greater than 5kW w/o ID</v>
          </cell>
          <cell r="C3224">
            <v>2.5</v>
          </cell>
          <cell r="D3224">
            <v>25</v>
          </cell>
          <cell r="E3224" t="str">
            <v>R=A1D</v>
          </cell>
          <cell r="F3224">
            <v>3</v>
          </cell>
          <cell r="G3224">
            <v>36454</v>
          </cell>
          <cell r="H3224">
            <v>999</v>
          </cell>
          <cell r="I3224">
            <v>4</v>
          </cell>
          <cell r="J3224">
            <v>1</v>
          </cell>
        </row>
        <row r="3225">
          <cell r="A3225" t="str">
            <v>SSAN</v>
          </cell>
          <cell r="B3225" t="str">
            <v>Secondary Service Greater than 5kW w/o ID</v>
          </cell>
          <cell r="C3225">
            <v>2.5</v>
          </cell>
          <cell r="D3225">
            <v>25</v>
          </cell>
          <cell r="E3225" t="str">
            <v>R=A1D</v>
          </cell>
          <cell r="F3225">
            <v>3</v>
          </cell>
          <cell r="G3225">
            <v>37606</v>
          </cell>
          <cell r="H3225">
            <v>999</v>
          </cell>
          <cell r="I3225">
            <v>4</v>
          </cell>
          <cell r="J3225">
            <v>1</v>
          </cell>
        </row>
        <row r="3226">
          <cell r="A3226" t="str">
            <v>SSLN</v>
          </cell>
          <cell r="B3226" t="str">
            <v>Secondary Service Greater than 5kW w/o ID</v>
          </cell>
          <cell r="C3226">
            <v>2.5</v>
          </cell>
          <cell r="D3226">
            <v>25</v>
          </cell>
          <cell r="E3226" t="str">
            <v>R=A1RL</v>
          </cell>
          <cell r="F3226">
            <v>3</v>
          </cell>
          <cell r="G3226">
            <v>38775</v>
          </cell>
          <cell r="H3226">
            <v>999</v>
          </cell>
          <cell r="I3226">
            <v>4</v>
          </cell>
          <cell r="J3226">
            <v>5</v>
          </cell>
        </row>
        <row r="3227">
          <cell r="A3227" t="str">
            <v>SSLN</v>
          </cell>
          <cell r="B3227" t="str">
            <v>Secondary Service Greater than 5kW w/o ID</v>
          </cell>
          <cell r="C3227">
            <v>2.5</v>
          </cell>
          <cell r="D3227">
            <v>25</v>
          </cell>
          <cell r="E3227" t="str">
            <v>R=A1R</v>
          </cell>
          <cell r="F3227">
            <v>3</v>
          </cell>
          <cell r="G3227">
            <v>38776</v>
          </cell>
          <cell r="H3227">
            <v>999</v>
          </cell>
          <cell r="I3227">
            <v>4</v>
          </cell>
          <cell r="J3227">
            <v>1</v>
          </cell>
        </row>
        <row r="3228">
          <cell r="A3228" t="str">
            <v>SSGN</v>
          </cell>
          <cell r="B3228" t="str">
            <v>Secondary Service Greater than 5kW w/o ID</v>
          </cell>
          <cell r="C3228">
            <v>2.5</v>
          </cell>
          <cell r="D3228">
            <v>25</v>
          </cell>
          <cell r="E3228" t="str">
            <v>R=A1R</v>
          </cell>
          <cell r="F3228">
            <v>3</v>
          </cell>
          <cell r="G3228">
            <v>38971</v>
          </cell>
          <cell r="H3228">
            <v>999</v>
          </cell>
          <cell r="I3228">
            <v>4</v>
          </cell>
          <cell r="J3228">
            <v>12</v>
          </cell>
        </row>
        <row r="3229">
          <cell r="A3229" t="str">
            <v>SSNN</v>
          </cell>
          <cell r="B3229" t="str">
            <v>Secondary Service Greater than 5kW w/o ID</v>
          </cell>
          <cell r="C3229">
            <v>2.5</v>
          </cell>
          <cell r="D3229">
            <v>25</v>
          </cell>
          <cell r="E3229" t="str">
            <v>R=A1R</v>
          </cell>
          <cell r="F3229">
            <v>3</v>
          </cell>
          <cell r="G3229">
            <v>39107</v>
          </cell>
          <cell r="H3229">
            <v>999</v>
          </cell>
          <cell r="I3229">
            <v>4</v>
          </cell>
          <cell r="J3229">
            <v>6</v>
          </cell>
        </row>
        <row r="3230">
          <cell r="A3230" t="str">
            <v>SSNN</v>
          </cell>
          <cell r="B3230" t="str">
            <v>Secondary Service Greater than 5kW w/o ID</v>
          </cell>
          <cell r="C3230">
            <v>2.5</v>
          </cell>
          <cell r="D3230">
            <v>25</v>
          </cell>
          <cell r="E3230" t="str">
            <v>R=A1R</v>
          </cell>
          <cell r="F3230">
            <v>3</v>
          </cell>
          <cell r="G3230">
            <v>39091</v>
          </cell>
          <cell r="H3230">
            <v>999</v>
          </cell>
          <cell r="I3230">
            <v>3</v>
          </cell>
          <cell r="J3230">
            <v>2</v>
          </cell>
        </row>
        <row r="3231">
          <cell r="A3231" t="str">
            <v>SSNN</v>
          </cell>
          <cell r="B3231" t="str">
            <v>Secondary Service Greater than 5kW w/o ID</v>
          </cell>
          <cell r="C3231">
            <v>2.5</v>
          </cell>
          <cell r="D3231">
            <v>25</v>
          </cell>
          <cell r="E3231" t="str">
            <v>R=A1R</v>
          </cell>
          <cell r="F3231">
            <v>3</v>
          </cell>
          <cell r="G3231">
            <v>39254</v>
          </cell>
          <cell r="H3231">
            <v>999</v>
          </cell>
          <cell r="I3231">
            <v>4</v>
          </cell>
          <cell r="J3231">
            <v>9</v>
          </cell>
        </row>
        <row r="3232">
          <cell r="A3232" t="str">
            <v>SSLN</v>
          </cell>
          <cell r="B3232" t="str">
            <v>Secondary Service Greater than 5kW w/o ID</v>
          </cell>
          <cell r="C3232">
            <v>2.5</v>
          </cell>
          <cell r="D3232">
            <v>25</v>
          </cell>
          <cell r="E3232" t="str">
            <v>R=A1R</v>
          </cell>
          <cell r="F3232">
            <v>3</v>
          </cell>
          <cell r="G3232">
            <v>39295</v>
          </cell>
          <cell r="H3232">
            <v>999</v>
          </cell>
          <cell r="I3232">
            <v>4</v>
          </cell>
          <cell r="J3232">
            <v>3</v>
          </cell>
        </row>
        <row r="3233">
          <cell r="A3233" t="str">
            <v>SSPN</v>
          </cell>
          <cell r="B3233" t="str">
            <v>Secondary Service Greater than 5kW w/o ID</v>
          </cell>
          <cell r="C3233">
            <v>2.5</v>
          </cell>
          <cell r="D3233">
            <v>25</v>
          </cell>
          <cell r="E3233" t="str">
            <v>R=A1R</v>
          </cell>
          <cell r="F3233">
            <v>3</v>
          </cell>
          <cell r="G3233">
            <v>39308</v>
          </cell>
          <cell r="H3233">
            <v>999</v>
          </cell>
          <cell r="I3233">
            <v>4</v>
          </cell>
          <cell r="J3233">
            <v>2</v>
          </cell>
        </row>
        <row r="3234">
          <cell r="A3234" t="str">
            <v>SSEN</v>
          </cell>
          <cell r="B3234" t="str">
            <v>Secondary Service Greater than 5kW w/o ID</v>
          </cell>
          <cell r="C3234">
            <v>2.5</v>
          </cell>
          <cell r="D3234">
            <v>25</v>
          </cell>
          <cell r="E3234" t="str">
            <v>R=A1RL</v>
          </cell>
          <cell r="F3234">
            <v>3</v>
          </cell>
          <cell r="G3234">
            <v>39343</v>
          </cell>
          <cell r="H3234">
            <v>999</v>
          </cell>
          <cell r="I3234">
            <v>4</v>
          </cell>
          <cell r="J3234">
            <v>1</v>
          </cell>
        </row>
        <row r="3235">
          <cell r="A3235" t="str">
            <v>SSAN</v>
          </cell>
          <cell r="B3235" t="str">
            <v>Secondary Service Greater than 5kW w/o ID</v>
          </cell>
          <cell r="C3235">
            <v>2.5</v>
          </cell>
          <cell r="D3235">
            <v>25</v>
          </cell>
          <cell r="E3235" t="str">
            <v>R=A1RL</v>
          </cell>
          <cell r="F3235">
            <v>3</v>
          </cell>
          <cell r="G3235">
            <v>39343</v>
          </cell>
          <cell r="H3235">
            <v>999</v>
          </cell>
          <cell r="I3235">
            <v>4</v>
          </cell>
          <cell r="J3235">
            <v>1</v>
          </cell>
        </row>
        <row r="3236">
          <cell r="A3236" t="str">
            <v>SSNN</v>
          </cell>
          <cell r="B3236" t="str">
            <v>Secondary Service Greater than 5kW w/o ID</v>
          </cell>
          <cell r="C3236">
            <v>2.5</v>
          </cell>
          <cell r="D3236">
            <v>25</v>
          </cell>
          <cell r="E3236" t="str">
            <v>R=A1D</v>
          </cell>
          <cell r="F3236">
            <v>3</v>
          </cell>
          <cell r="G3236">
            <v>39707</v>
          </cell>
          <cell r="H3236">
            <v>999</v>
          </cell>
          <cell r="I3236">
            <v>4</v>
          </cell>
          <cell r="J3236">
            <v>1</v>
          </cell>
        </row>
        <row r="3237">
          <cell r="A3237" t="str">
            <v>SSAN</v>
          </cell>
          <cell r="B3237" t="str">
            <v>Secondary Service Greater than 5kW w/o ID</v>
          </cell>
          <cell r="C3237">
            <v>2.5</v>
          </cell>
          <cell r="D3237">
            <v>25</v>
          </cell>
          <cell r="E3237" t="str">
            <v>R=A1D</v>
          </cell>
          <cell r="F3237">
            <v>3</v>
          </cell>
          <cell r="G3237">
            <v>40014</v>
          </cell>
          <cell r="H3237">
            <v>999</v>
          </cell>
          <cell r="I3237">
            <v>4</v>
          </cell>
          <cell r="J3237">
            <v>4</v>
          </cell>
        </row>
        <row r="3238">
          <cell r="A3238" t="str">
            <v>SSLN</v>
          </cell>
          <cell r="B3238" t="str">
            <v>Secondary Service Greater than 5kW w/o ID</v>
          </cell>
          <cell r="C3238">
            <v>2.5</v>
          </cell>
          <cell r="D3238">
            <v>25</v>
          </cell>
          <cell r="E3238" t="str">
            <v>R=K5WA</v>
          </cell>
          <cell r="F3238">
            <v>3</v>
          </cell>
          <cell r="H3238">
            <v>0</v>
          </cell>
          <cell r="I3238">
            <v>0</v>
          </cell>
          <cell r="J3238">
            <v>1</v>
          </cell>
        </row>
        <row r="3239">
          <cell r="A3239" t="str">
            <v>SSGN</v>
          </cell>
          <cell r="B3239" t="str">
            <v>Secondary Service Greater than 5kW w/o ID</v>
          </cell>
          <cell r="C3239">
            <v>2.5</v>
          </cell>
          <cell r="D3239">
            <v>25</v>
          </cell>
          <cell r="E3239" t="str">
            <v>R=A1D</v>
          </cell>
          <cell r="F3239">
            <v>3</v>
          </cell>
          <cell r="H3239">
            <v>0</v>
          </cell>
          <cell r="I3239">
            <v>0</v>
          </cell>
          <cell r="J3239">
            <v>5</v>
          </cell>
        </row>
        <row r="3240">
          <cell r="A3240" t="str">
            <v>SSLN</v>
          </cell>
          <cell r="B3240" t="str">
            <v>Secondary Service Greater than 5kW w/o ID</v>
          </cell>
          <cell r="C3240">
            <v>2.5</v>
          </cell>
          <cell r="D3240">
            <v>25</v>
          </cell>
          <cell r="E3240" t="str">
            <v>R=A1D</v>
          </cell>
          <cell r="F3240">
            <v>3</v>
          </cell>
          <cell r="H3240">
            <v>480</v>
          </cell>
          <cell r="I3240">
            <v>4</v>
          </cell>
          <cell r="J3240">
            <v>5</v>
          </cell>
        </row>
        <row r="3241">
          <cell r="A3241" t="str">
            <v>SSLN</v>
          </cell>
          <cell r="B3241" t="str">
            <v>Secondary Service Greater than 5kW w/o ID</v>
          </cell>
          <cell r="C3241">
            <v>2.5</v>
          </cell>
          <cell r="D3241">
            <v>25</v>
          </cell>
          <cell r="E3241" t="str">
            <v>R=SV4SD</v>
          </cell>
          <cell r="F3241">
            <v>3</v>
          </cell>
          <cell r="H3241">
            <v>240</v>
          </cell>
          <cell r="I3241">
            <v>4</v>
          </cell>
          <cell r="J3241">
            <v>1</v>
          </cell>
        </row>
        <row r="3242">
          <cell r="A3242" t="str">
            <v>SSAN</v>
          </cell>
          <cell r="B3242" t="str">
            <v>Secondary Service Greater than 5kW w/o ID</v>
          </cell>
          <cell r="C3242">
            <v>2.5</v>
          </cell>
          <cell r="D3242">
            <v>25</v>
          </cell>
          <cell r="E3242" t="str">
            <v>R=K5WA</v>
          </cell>
          <cell r="F3242">
            <v>3</v>
          </cell>
          <cell r="H3242">
            <v>120</v>
          </cell>
          <cell r="I3242">
            <v>4</v>
          </cell>
          <cell r="J3242">
            <v>1</v>
          </cell>
        </row>
        <row r="3243">
          <cell r="A3243" t="str">
            <v>SSAN</v>
          </cell>
          <cell r="B3243" t="str">
            <v>Secondary Service Greater than 5kW w/o ID</v>
          </cell>
          <cell r="C3243">
            <v>2.5</v>
          </cell>
          <cell r="D3243">
            <v>25</v>
          </cell>
          <cell r="E3243" t="str">
            <v>R=PWA</v>
          </cell>
          <cell r="F3243">
            <v>3</v>
          </cell>
          <cell r="H3243">
            <v>240</v>
          </cell>
          <cell r="I3243">
            <v>4</v>
          </cell>
          <cell r="J3243">
            <v>2</v>
          </cell>
        </row>
        <row r="3244">
          <cell r="A3244" t="str">
            <v>SSGN</v>
          </cell>
          <cell r="B3244" t="str">
            <v>Secondary Service Greater than 5kW w/o ID</v>
          </cell>
          <cell r="C3244">
            <v>2.5</v>
          </cell>
          <cell r="D3244">
            <v>25</v>
          </cell>
          <cell r="E3244" t="str">
            <v>R=K6WA</v>
          </cell>
          <cell r="F3244">
            <v>3</v>
          </cell>
          <cell r="H3244">
            <v>240</v>
          </cell>
          <cell r="I3244">
            <v>4</v>
          </cell>
          <cell r="J3244">
            <v>2</v>
          </cell>
        </row>
        <row r="3245">
          <cell r="A3245" t="str">
            <v>SSGN</v>
          </cell>
          <cell r="B3245" t="str">
            <v>Secondary Service Greater than 5kW w/o ID</v>
          </cell>
          <cell r="C3245">
            <v>2.5</v>
          </cell>
          <cell r="D3245">
            <v>25</v>
          </cell>
          <cell r="E3245" t="str">
            <v>R=K6WA</v>
          </cell>
          <cell r="F3245">
            <v>3</v>
          </cell>
          <cell r="H3245">
            <v>240</v>
          </cell>
          <cell r="I3245">
            <v>3</v>
          </cell>
          <cell r="J3245">
            <v>2</v>
          </cell>
        </row>
        <row r="3246">
          <cell r="A3246" t="str">
            <v>DSGN</v>
          </cell>
          <cell r="B3246" t="str">
            <v>Secondary Service Greater than 5kW w/o ID</v>
          </cell>
          <cell r="C3246">
            <v>2.5</v>
          </cell>
          <cell r="D3246">
            <v>25</v>
          </cell>
          <cell r="E3246" t="str">
            <v>R=A1D</v>
          </cell>
          <cell r="F3246">
            <v>3</v>
          </cell>
          <cell r="H3246">
            <v>240</v>
          </cell>
          <cell r="I3246">
            <v>4</v>
          </cell>
          <cell r="J3246">
            <v>1</v>
          </cell>
        </row>
        <row r="3247">
          <cell r="A3247" t="str">
            <v>SSGN</v>
          </cell>
          <cell r="B3247" t="str">
            <v>Secondary Service Greater than 5kW w/o ID</v>
          </cell>
          <cell r="C3247">
            <v>2.5</v>
          </cell>
          <cell r="D3247">
            <v>25</v>
          </cell>
          <cell r="E3247" t="str">
            <v>R=K5WA</v>
          </cell>
          <cell r="F3247">
            <v>3</v>
          </cell>
          <cell r="H3247">
            <v>277</v>
          </cell>
          <cell r="I3247">
            <v>4</v>
          </cell>
          <cell r="J3247">
            <v>1</v>
          </cell>
        </row>
        <row r="3248">
          <cell r="A3248" t="str">
            <v>SSGN</v>
          </cell>
          <cell r="B3248" t="str">
            <v>Secondary Service Greater than 5kW w/o ID</v>
          </cell>
          <cell r="C3248">
            <v>2.5</v>
          </cell>
          <cell r="D3248">
            <v>25</v>
          </cell>
          <cell r="E3248" t="str">
            <v>R=SV4SD</v>
          </cell>
          <cell r="F3248">
            <v>3</v>
          </cell>
          <cell r="H3248">
            <v>240</v>
          </cell>
          <cell r="I3248">
            <v>4</v>
          </cell>
          <cell r="J3248">
            <v>1</v>
          </cell>
        </row>
        <row r="3249">
          <cell r="A3249" t="str">
            <v>SSNN</v>
          </cell>
          <cell r="B3249" t="str">
            <v>Secondary Service Greater than 5kW w/o ID</v>
          </cell>
          <cell r="C3249">
            <v>2.5</v>
          </cell>
          <cell r="D3249">
            <v>25</v>
          </cell>
          <cell r="E3249" t="str">
            <v>R=A1D</v>
          </cell>
          <cell r="F3249">
            <v>3</v>
          </cell>
          <cell r="G3249">
            <v>37938</v>
          </cell>
          <cell r="H3249">
            <v>999</v>
          </cell>
          <cell r="I3249">
            <v>4</v>
          </cell>
          <cell r="J3249">
            <v>1</v>
          </cell>
        </row>
        <row r="3250">
          <cell r="A3250" t="str">
            <v>SSNN</v>
          </cell>
          <cell r="B3250" t="str">
            <v>Secondary Service Greater than 5kW w/o ID</v>
          </cell>
          <cell r="C3250">
            <v>2.5</v>
          </cell>
          <cell r="D3250">
            <v>25</v>
          </cell>
          <cell r="E3250" t="str">
            <v>R=A1D</v>
          </cell>
          <cell r="F3250">
            <v>3</v>
          </cell>
          <cell r="G3250">
            <v>38132</v>
          </cell>
          <cell r="H3250">
            <v>999</v>
          </cell>
          <cell r="I3250">
            <v>4</v>
          </cell>
          <cell r="J3250">
            <v>2</v>
          </cell>
        </row>
        <row r="3251">
          <cell r="A3251" t="str">
            <v>SSNN</v>
          </cell>
          <cell r="B3251" t="str">
            <v>Secondary Service Greater than 5kW w/o ID</v>
          </cell>
          <cell r="C3251">
            <v>2.5</v>
          </cell>
          <cell r="D3251">
            <v>25</v>
          </cell>
          <cell r="E3251" t="str">
            <v>R=RXS4</v>
          </cell>
          <cell r="F3251">
            <v>3</v>
          </cell>
          <cell r="G3251">
            <v>38075</v>
          </cell>
          <cell r="H3251">
            <v>999</v>
          </cell>
          <cell r="I3251">
            <v>4</v>
          </cell>
          <cell r="J3251">
            <v>1</v>
          </cell>
        </row>
        <row r="3252">
          <cell r="A3252" t="str">
            <v>SSGN</v>
          </cell>
          <cell r="B3252" t="str">
            <v>Secondary Service Greater than 5kW w/o ID</v>
          </cell>
          <cell r="C3252">
            <v>2.5</v>
          </cell>
          <cell r="D3252">
            <v>25</v>
          </cell>
          <cell r="E3252" t="str">
            <v>R=RXS4</v>
          </cell>
          <cell r="F3252">
            <v>3</v>
          </cell>
          <cell r="G3252">
            <v>38075</v>
          </cell>
          <cell r="H3252">
            <v>999</v>
          </cell>
          <cell r="I3252">
            <v>4</v>
          </cell>
          <cell r="J3252">
            <v>28</v>
          </cell>
        </row>
        <row r="3253">
          <cell r="A3253" t="str">
            <v>SSLN</v>
          </cell>
          <cell r="B3253" t="str">
            <v>Secondary Service Greater than 5kW w/o ID</v>
          </cell>
          <cell r="C3253">
            <v>2.5</v>
          </cell>
          <cell r="D3253">
            <v>25</v>
          </cell>
          <cell r="E3253" t="str">
            <v>R=RXS4</v>
          </cell>
          <cell r="F3253">
            <v>3</v>
          </cell>
          <cell r="G3253">
            <v>38082</v>
          </cell>
          <cell r="H3253">
            <v>999</v>
          </cell>
          <cell r="I3253">
            <v>4</v>
          </cell>
          <cell r="J3253">
            <v>14</v>
          </cell>
        </row>
        <row r="3254">
          <cell r="A3254" t="str">
            <v>SSPN</v>
          </cell>
          <cell r="B3254" t="str">
            <v>Secondary Service Greater than 5kW w/o ID</v>
          </cell>
          <cell r="C3254">
            <v>2.5</v>
          </cell>
          <cell r="D3254">
            <v>25</v>
          </cell>
          <cell r="E3254" t="str">
            <v>R=A1R</v>
          </cell>
          <cell r="F3254">
            <v>3</v>
          </cell>
          <cell r="G3254">
            <v>38568</v>
          </cell>
          <cell r="H3254">
            <v>999</v>
          </cell>
          <cell r="I3254">
            <v>3</v>
          </cell>
          <cell r="J3254">
            <v>1</v>
          </cell>
        </row>
        <row r="3255">
          <cell r="A3255" t="str">
            <v>SSGN</v>
          </cell>
          <cell r="B3255" t="str">
            <v>Secondary Service Greater than 5kW w/o ID</v>
          </cell>
          <cell r="C3255">
            <v>2.5</v>
          </cell>
          <cell r="D3255">
            <v>25</v>
          </cell>
          <cell r="E3255" t="str">
            <v>R=A1D</v>
          </cell>
          <cell r="F3255">
            <v>3</v>
          </cell>
          <cell r="G3255">
            <v>37188</v>
          </cell>
          <cell r="H3255">
            <v>999</v>
          </cell>
          <cell r="I3255">
            <v>4</v>
          </cell>
          <cell r="J3255">
            <v>2</v>
          </cell>
        </row>
        <row r="3256">
          <cell r="A3256" t="str">
            <v>SSGN</v>
          </cell>
          <cell r="B3256" t="str">
            <v>Secondary Service Greater than 5kW w/o ID</v>
          </cell>
          <cell r="C3256">
            <v>2.5</v>
          </cell>
          <cell r="D3256">
            <v>25</v>
          </cell>
          <cell r="E3256" t="str">
            <v>R=K3WA</v>
          </cell>
          <cell r="F3256">
            <v>3</v>
          </cell>
          <cell r="H3256">
            <v>480</v>
          </cell>
          <cell r="I3256">
            <v>3</v>
          </cell>
          <cell r="J3256">
            <v>3</v>
          </cell>
        </row>
        <row r="3257">
          <cell r="A3257" t="str">
            <v>SSGN</v>
          </cell>
          <cell r="B3257" t="str">
            <v>Secondary Service Greater than 5kW w/o ID</v>
          </cell>
          <cell r="C3257">
            <v>2.5</v>
          </cell>
          <cell r="D3257">
            <v>25</v>
          </cell>
          <cell r="E3257" t="str">
            <v>R=SV4SD</v>
          </cell>
          <cell r="F3257">
            <v>3</v>
          </cell>
          <cell r="H3257">
            <v>240</v>
          </cell>
          <cell r="I3257">
            <v>3</v>
          </cell>
          <cell r="J3257">
            <v>1</v>
          </cell>
        </row>
        <row r="3258">
          <cell r="A3258" t="str">
            <v>SSLN</v>
          </cell>
          <cell r="B3258" t="str">
            <v>Secondary Service Greater than 5kW w/o ID</v>
          </cell>
          <cell r="C3258">
            <v>2.5</v>
          </cell>
          <cell r="D3258">
            <v>25</v>
          </cell>
          <cell r="E3258" t="str">
            <v>R=A1R</v>
          </cell>
          <cell r="F3258">
            <v>3</v>
          </cell>
          <cell r="H3258">
            <v>999</v>
          </cell>
          <cell r="I3258">
            <v>4</v>
          </cell>
          <cell r="J3258">
            <v>1</v>
          </cell>
        </row>
        <row r="3259">
          <cell r="A3259" t="str">
            <v>SSGN</v>
          </cell>
          <cell r="B3259" t="str">
            <v>Secondary Service Greater than 5kW w/o ID</v>
          </cell>
          <cell r="C3259">
            <v>2.5</v>
          </cell>
          <cell r="D3259">
            <v>25</v>
          </cell>
          <cell r="E3259" t="str">
            <v>R=A1D</v>
          </cell>
          <cell r="F3259">
            <v>3</v>
          </cell>
          <cell r="H3259">
            <v>9999</v>
          </cell>
          <cell r="I3259">
            <v>4</v>
          </cell>
          <cell r="J3259">
            <v>1</v>
          </cell>
        </row>
        <row r="3260">
          <cell r="A3260" t="str">
            <v>SSNN</v>
          </cell>
          <cell r="B3260" t="str">
            <v>Secondary Service Greater than 5kW w/o ID</v>
          </cell>
          <cell r="C3260">
            <v>2.5</v>
          </cell>
          <cell r="D3260">
            <v>25</v>
          </cell>
          <cell r="E3260" t="str">
            <v>R=SSM6A</v>
          </cell>
          <cell r="F3260">
            <v>3</v>
          </cell>
          <cell r="H3260">
            <v>277</v>
          </cell>
          <cell r="I3260">
            <v>4</v>
          </cell>
          <cell r="J3260">
            <v>1</v>
          </cell>
        </row>
        <row r="3261">
          <cell r="A3261" t="str">
            <v>SSLN</v>
          </cell>
          <cell r="B3261" t="str">
            <v>Secondary Service Greater than 5kW w/o ID</v>
          </cell>
          <cell r="C3261">
            <v>2.5</v>
          </cell>
          <cell r="D3261">
            <v>25</v>
          </cell>
          <cell r="E3261" t="str">
            <v>R=A1TL</v>
          </cell>
          <cell r="F3261">
            <v>3</v>
          </cell>
          <cell r="H3261">
            <v>999</v>
          </cell>
          <cell r="I3261">
            <v>4</v>
          </cell>
          <cell r="J3261">
            <v>1</v>
          </cell>
        </row>
        <row r="3262">
          <cell r="A3262" t="str">
            <v>SSNN</v>
          </cell>
          <cell r="B3262" t="str">
            <v>Secondary Service Greater than 5kW w/o ID</v>
          </cell>
          <cell r="C3262">
            <v>2.5</v>
          </cell>
          <cell r="D3262">
            <v>25</v>
          </cell>
          <cell r="E3262" t="str">
            <v>R=A1D</v>
          </cell>
          <cell r="F3262">
            <v>3</v>
          </cell>
          <cell r="H3262">
            <v>208</v>
          </cell>
          <cell r="I3262">
            <v>4</v>
          </cell>
          <cell r="J3262">
            <v>1</v>
          </cell>
        </row>
        <row r="3263">
          <cell r="A3263" t="str">
            <v>SSLN</v>
          </cell>
          <cell r="B3263" t="str">
            <v>Secondary Service Greater than 5kW w/o ID</v>
          </cell>
          <cell r="C3263">
            <v>2.5</v>
          </cell>
          <cell r="D3263">
            <v>25</v>
          </cell>
          <cell r="E3263" t="str">
            <v>R=A1D</v>
          </cell>
          <cell r="F3263">
            <v>3</v>
          </cell>
          <cell r="H3263">
            <v>120</v>
          </cell>
          <cell r="I3263">
            <v>4</v>
          </cell>
          <cell r="J3263">
            <v>1</v>
          </cell>
        </row>
        <row r="3264">
          <cell r="A3264" t="str">
            <v>SSNN</v>
          </cell>
          <cell r="B3264" t="str">
            <v>Secondary Service Greater than 5kW w/o ID</v>
          </cell>
          <cell r="C3264">
            <v>2.5</v>
          </cell>
          <cell r="D3264">
            <v>25</v>
          </cell>
          <cell r="E3264" t="str">
            <v>R=A1D</v>
          </cell>
          <cell r="F3264">
            <v>3</v>
          </cell>
          <cell r="G3264">
            <v>36161</v>
          </cell>
          <cell r="H3264">
            <v>999</v>
          </cell>
          <cell r="I3264">
            <v>3</v>
          </cell>
          <cell r="J3264">
            <v>1</v>
          </cell>
        </row>
        <row r="3265">
          <cell r="A3265" t="str">
            <v>SSAN</v>
          </cell>
          <cell r="B3265" t="str">
            <v>Secondary Service Greater than 5kW w/o ID</v>
          </cell>
          <cell r="C3265">
            <v>2.5</v>
          </cell>
          <cell r="D3265">
            <v>25</v>
          </cell>
          <cell r="E3265" t="str">
            <v>R=A1D</v>
          </cell>
          <cell r="F3265">
            <v>3</v>
          </cell>
          <cell r="G3265">
            <v>36431</v>
          </cell>
          <cell r="H3265">
            <v>999</v>
          </cell>
          <cell r="I3265">
            <v>3</v>
          </cell>
          <cell r="J3265">
            <v>1</v>
          </cell>
        </row>
        <row r="3266">
          <cell r="A3266" t="str">
            <v>SSGN</v>
          </cell>
          <cell r="B3266" t="str">
            <v>Secondary Service Greater than 5kW w/o ID</v>
          </cell>
          <cell r="C3266">
            <v>2.5</v>
          </cell>
          <cell r="D3266">
            <v>25</v>
          </cell>
          <cell r="E3266" t="str">
            <v>R=A1D</v>
          </cell>
          <cell r="F3266">
            <v>3</v>
          </cell>
          <cell r="G3266">
            <v>36161</v>
          </cell>
          <cell r="H3266">
            <v>999</v>
          </cell>
          <cell r="I3266">
            <v>4</v>
          </cell>
          <cell r="J3266">
            <v>27</v>
          </cell>
        </row>
        <row r="3267">
          <cell r="A3267" t="str">
            <v>SSGN</v>
          </cell>
          <cell r="B3267" t="str">
            <v>Secondary Service Greater than 5kW w/o ID</v>
          </cell>
          <cell r="C3267">
            <v>2.5</v>
          </cell>
          <cell r="D3267">
            <v>25</v>
          </cell>
          <cell r="E3267" t="str">
            <v>R=A1D</v>
          </cell>
          <cell r="F3267">
            <v>3</v>
          </cell>
          <cell r="G3267">
            <v>36410</v>
          </cell>
          <cell r="H3267">
            <v>999</v>
          </cell>
          <cell r="I3267">
            <v>4</v>
          </cell>
          <cell r="J3267">
            <v>2</v>
          </cell>
        </row>
        <row r="3268">
          <cell r="A3268" t="str">
            <v>SSLN</v>
          </cell>
          <cell r="B3268" t="str">
            <v>Secondary Service Greater than 5kW w/o ID</v>
          </cell>
          <cell r="C3268">
            <v>2.5</v>
          </cell>
          <cell r="D3268">
            <v>25</v>
          </cell>
          <cell r="E3268" t="str">
            <v>R=A1D</v>
          </cell>
          <cell r="F3268">
            <v>3</v>
          </cell>
          <cell r="G3268">
            <v>36593</v>
          </cell>
          <cell r="H3268">
            <v>999</v>
          </cell>
          <cell r="I3268">
            <v>4</v>
          </cell>
          <cell r="J3268">
            <v>1</v>
          </cell>
        </row>
        <row r="3269">
          <cell r="A3269" t="str">
            <v>SSLN</v>
          </cell>
          <cell r="B3269" t="str">
            <v>Secondary Service Greater than 5kW w/o ID</v>
          </cell>
          <cell r="C3269">
            <v>2.5</v>
          </cell>
          <cell r="D3269">
            <v>25</v>
          </cell>
          <cell r="E3269" t="str">
            <v>R=A1D</v>
          </cell>
          <cell r="F3269">
            <v>3</v>
          </cell>
          <cell r="G3269">
            <v>36434</v>
          </cell>
          <cell r="H3269">
            <v>999</v>
          </cell>
          <cell r="I3269">
            <v>4</v>
          </cell>
          <cell r="J3269">
            <v>1</v>
          </cell>
        </row>
        <row r="3270">
          <cell r="A3270" t="str">
            <v>SSLN</v>
          </cell>
          <cell r="B3270" t="str">
            <v>Secondary Service Greater than 5kW w/o ID</v>
          </cell>
          <cell r="C3270">
            <v>2.5</v>
          </cell>
          <cell r="D3270">
            <v>25</v>
          </cell>
          <cell r="E3270" t="str">
            <v>R=A1D</v>
          </cell>
          <cell r="F3270">
            <v>3</v>
          </cell>
          <cell r="H3270">
            <v>999</v>
          </cell>
          <cell r="I3270">
            <v>3</v>
          </cell>
          <cell r="J3270">
            <v>1</v>
          </cell>
        </row>
        <row r="3271">
          <cell r="A3271" t="str">
            <v>SSNN</v>
          </cell>
          <cell r="B3271" t="str">
            <v>Secondary Service Greater than 5kW w/o ID</v>
          </cell>
          <cell r="C3271">
            <v>2.5</v>
          </cell>
          <cell r="D3271">
            <v>25</v>
          </cell>
          <cell r="E3271" t="str">
            <v>R=A1D</v>
          </cell>
          <cell r="F3271">
            <v>3</v>
          </cell>
          <cell r="G3271">
            <v>36720</v>
          </cell>
          <cell r="H3271">
            <v>999</v>
          </cell>
          <cell r="I3271">
            <v>3</v>
          </cell>
          <cell r="J3271">
            <v>1</v>
          </cell>
        </row>
        <row r="3272">
          <cell r="A3272" t="str">
            <v>SSGN</v>
          </cell>
          <cell r="B3272" t="str">
            <v>Secondary Service Greater than 5kW w/o ID</v>
          </cell>
          <cell r="C3272">
            <v>2.5</v>
          </cell>
          <cell r="D3272">
            <v>25</v>
          </cell>
          <cell r="E3272" t="str">
            <v>R=A1TL</v>
          </cell>
          <cell r="F3272">
            <v>3</v>
          </cell>
          <cell r="G3272">
            <v>36579</v>
          </cell>
          <cell r="H3272">
            <v>999</v>
          </cell>
          <cell r="I3272">
            <v>3</v>
          </cell>
          <cell r="J3272">
            <v>1</v>
          </cell>
        </row>
        <row r="3273">
          <cell r="A3273" t="str">
            <v>SSGN</v>
          </cell>
          <cell r="B3273" t="str">
            <v>Secondary Service Greater than 5kW w/o ID</v>
          </cell>
          <cell r="C3273">
            <v>2.5</v>
          </cell>
          <cell r="D3273">
            <v>25</v>
          </cell>
          <cell r="E3273" t="str">
            <v>R=A1R</v>
          </cell>
          <cell r="F3273">
            <v>3</v>
          </cell>
          <cell r="G3273">
            <v>36595</v>
          </cell>
          <cell r="H3273">
            <v>999</v>
          </cell>
          <cell r="I3273">
            <v>3</v>
          </cell>
          <cell r="J3273">
            <v>1</v>
          </cell>
        </row>
        <row r="3274">
          <cell r="A3274" t="str">
            <v>SSGN</v>
          </cell>
          <cell r="B3274" t="str">
            <v>Secondary Service Greater than 5kW w/o ID</v>
          </cell>
          <cell r="C3274">
            <v>2.5</v>
          </cell>
          <cell r="D3274">
            <v>25</v>
          </cell>
          <cell r="E3274" t="str">
            <v>R=A1D</v>
          </cell>
          <cell r="F3274">
            <v>3</v>
          </cell>
          <cell r="G3274">
            <v>36526</v>
          </cell>
          <cell r="H3274">
            <v>999</v>
          </cell>
          <cell r="I3274">
            <v>4</v>
          </cell>
          <cell r="J3274">
            <v>7</v>
          </cell>
        </row>
        <row r="3275">
          <cell r="A3275" t="str">
            <v>SSNN</v>
          </cell>
          <cell r="B3275" t="str">
            <v>Secondary Service Greater than 5kW w/o ID</v>
          </cell>
          <cell r="C3275">
            <v>2.5</v>
          </cell>
          <cell r="D3275">
            <v>25</v>
          </cell>
          <cell r="E3275" t="str">
            <v>R=K6WA</v>
          </cell>
          <cell r="F3275">
            <v>3</v>
          </cell>
          <cell r="H3275">
            <v>240</v>
          </cell>
          <cell r="I3275">
            <v>4</v>
          </cell>
          <cell r="J3275">
            <v>2</v>
          </cell>
        </row>
        <row r="3276">
          <cell r="A3276" t="str">
            <v>SSGN</v>
          </cell>
          <cell r="B3276" t="str">
            <v>Secondary Service Greater than 5kW w/o ID</v>
          </cell>
          <cell r="C3276">
            <v>2.5</v>
          </cell>
          <cell r="D3276">
            <v>25</v>
          </cell>
          <cell r="E3276" t="str">
            <v>R=A1D</v>
          </cell>
          <cell r="F3276">
            <v>3</v>
          </cell>
          <cell r="G3276">
            <v>37096</v>
          </cell>
          <cell r="H3276">
            <v>999</v>
          </cell>
          <cell r="I3276">
            <v>4</v>
          </cell>
          <cell r="J3276">
            <v>9</v>
          </cell>
        </row>
        <row r="3277">
          <cell r="A3277" t="str">
            <v>SSEN</v>
          </cell>
          <cell r="B3277" t="str">
            <v>Secondary Service Greater than 5kW w/o ID</v>
          </cell>
          <cell r="C3277">
            <v>2.5</v>
          </cell>
          <cell r="D3277">
            <v>25</v>
          </cell>
          <cell r="E3277" t="str">
            <v>R=A1D</v>
          </cell>
          <cell r="F3277">
            <v>3</v>
          </cell>
          <cell r="G3277">
            <v>37096</v>
          </cell>
          <cell r="H3277">
            <v>999</v>
          </cell>
          <cell r="I3277">
            <v>4</v>
          </cell>
          <cell r="J3277">
            <v>1</v>
          </cell>
        </row>
        <row r="3278">
          <cell r="A3278" t="str">
            <v>SSGN</v>
          </cell>
          <cell r="B3278" t="str">
            <v>Secondary Service Greater than 5kW w/o ID</v>
          </cell>
          <cell r="C3278">
            <v>2.5</v>
          </cell>
          <cell r="D3278">
            <v>25</v>
          </cell>
          <cell r="E3278" t="str">
            <v>R=A1D</v>
          </cell>
          <cell r="F3278">
            <v>3</v>
          </cell>
          <cell r="G3278">
            <v>37229</v>
          </cell>
          <cell r="H3278">
            <v>999</v>
          </cell>
          <cell r="I3278">
            <v>4</v>
          </cell>
          <cell r="J3278">
            <v>7</v>
          </cell>
        </row>
        <row r="3279">
          <cell r="A3279" t="str">
            <v>SSGN</v>
          </cell>
          <cell r="B3279" t="str">
            <v>Secondary Service Greater than 5kW w/o ID</v>
          </cell>
          <cell r="C3279">
            <v>2.5</v>
          </cell>
          <cell r="D3279">
            <v>25</v>
          </cell>
          <cell r="E3279" t="str">
            <v>R=A1D</v>
          </cell>
          <cell r="F3279">
            <v>3</v>
          </cell>
          <cell r="G3279">
            <v>37174</v>
          </cell>
          <cell r="H3279">
            <v>999</v>
          </cell>
          <cell r="I3279">
            <v>3</v>
          </cell>
          <cell r="J3279">
            <v>1</v>
          </cell>
        </row>
        <row r="3280">
          <cell r="A3280" t="str">
            <v>SSGN</v>
          </cell>
          <cell r="B3280" t="str">
            <v>Secondary Service Greater than 5kW w/o ID</v>
          </cell>
          <cell r="C3280">
            <v>2.5</v>
          </cell>
          <cell r="D3280">
            <v>25</v>
          </cell>
          <cell r="E3280" t="str">
            <v>R=A1D</v>
          </cell>
          <cell r="F3280">
            <v>3</v>
          </cell>
          <cell r="G3280">
            <v>37512</v>
          </cell>
          <cell r="H3280">
            <v>999</v>
          </cell>
          <cell r="I3280">
            <v>3</v>
          </cell>
          <cell r="J3280">
            <v>3</v>
          </cell>
        </row>
        <row r="3281">
          <cell r="A3281" t="str">
            <v>SSGN</v>
          </cell>
          <cell r="B3281" t="str">
            <v>Secondary Service Greater than 5kW w/o ID</v>
          </cell>
          <cell r="C3281">
            <v>2.5</v>
          </cell>
          <cell r="D3281">
            <v>25</v>
          </cell>
          <cell r="E3281" t="str">
            <v>R=RXS4</v>
          </cell>
          <cell r="F3281">
            <v>3</v>
          </cell>
          <cell r="G3281">
            <v>37517</v>
          </cell>
          <cell r="H3281">
            <v>999</v>
          </cell>
          <cell r="I3281">
            <v>4</v>
          </cell>
          <cell r="J3281">
            <v>48</v>
          </cell>
        </row>
        <row r="3282">
          <cell r="A3282" t="str">
            <v>SSGN</v>
          </cell>
          <cell r="B3282" t="str">
            <v>Secondary Service Greater than 5kW w/o ID</v>
          </cell>
          <cell r="C3282">
            <v>2.5</v>
          </cell>
          <cell r="D3282">
            <v>25</v>
          </cell>
          <cell r="E3282" t="str">
            <v>R=A1D</v>
          </cell>
          <cell r="F3282">
            <v>3</v>
          </cell>
          <cell r="G3282">
            <v>37558</v>
          </cell>
          <cell r="H3282">
            <v>999</v>
          </cell>
          <cell r="I3282">
            <v>4</v>
          </cell>
          <cell r="J3282">
            <v>9</v>
          </cell>
        </row>
        <row r="3283">
          <cell r="A3283" t="str">
            <v>SSNN</v>
          </cell>
          <cell r="B3283" t="str">
            <v>Secondary Service Greater than 5kW w/o ID</v>
          </cell>
          <cell r="C3283">
            <v>2.5</v>
          </cell>
          <cell r="D3283">
            <v>25</v>
          </cell>
          <cell r="E3283" t="str">
            <v>R=A1D</v>
          </cell>
          <cell r="F3283">
            <v>3</v>
          </cell>
          <cell r="G3283">
            <v>36454</v>
          </cell>
          <cell r="H3283">
            <v>999</v>
          </cell>
          <cell r="I3283">
            <v>4</v>
          </cell>
          <cell r="J3283">
            <v>1</v>
          </cell>
        </row>
        <row r="3284">
          <cell r="A3284" t="str">
            <v>SSGN</v>
          </cell>
          <cell r="B3284" t="str">
            <v>Secondary Service Greater than 5kW w/o ID</v>
          </cell>
          <cell r="C3284">
            <v>2.5</v>
          </cell>
          <cell r="D3284">
            <v>25</v>
          </cell>
          <cell r="E3284" t="str">
            <v>R=A1RL</v>
          </cell>
          <cell r="F3284">
            <v>3</v>
          </cell>
          <cell r="G3284">
            <v>38775</v>
          </cell>
          <cell r="H3284">
            <v>999</v>
          </cell>
          <cell r="I3284">
            <v>4</v>
          </cell>
          <cell r="J3284">
            <v>7</v>
          </cell>
        </row>
        <row r="3285">
          <cell r="A3285" t="str">
            <v>SSGN</v>
          </cell>
          <cell r="B3285" t="str">
            <v>Secondary Service Greater than 5kW w/o ID</v>
          </cell>
          <cell r="C3285">
            <v>2.5</v>
          </cell>
          <cell r="D3285">
            <v>25</v>
          </cell>
          <cell r="E3285" t="str">
            <v>R=A1R</v>
          </cell>
          <cell r="F3285">
            <v>3</v>
          </cell>
          <cell r="G3285">
            <v>38785</v>
          </cell>
          <cell r="H3285">
            <v>999</v>
          </cell>
          <cell r="I3285">
            <v>4</v>
          </cell>
          <cell r="J3285">
            <v>6</v>
          </cell>
        </row>
        <row r="3286">
          <cell r="A3286" t="str">
            <v>SSLN</v>
          </cell>
          <cell r="B3286" t="str">
            <v>Secondary Service Greater than 5kW w/o ID</v>
          </cell>
          <cell r="C3286">
            <v>2.5</v>
          </cell>
          <cell r="D3286">
            <v>25</v>
          </cell>
          <cell r="E3286" t="str">
            <v>R=A1R</v>
          </cell>
          <cell r="F3286">
            <v>3</v>
          </cell>
          <cell r="G3286">
            <v>38953</v>
          </cell>
          <cell r="H3286">
            <v>999</v>
          </cell>
          <cell r="I3286">
            <v>4</v>
          </cell>
          <cell r="J3286">
            <v>2</v>
          </cell>
        </row>
        <row r="3287">
          <cell r="A3287" t="str">
            <v>SSLN</v>
          </cell>
          <cell r="B3287" t="str">
            <v>Secondary Service Greater than 5kW w/o ID</v>
          </cell>
          <cell r="C3287">
            <v>2.5</v>
          </cell>
          <cell r="D3287">
            <v>25</v>
          </cell>
          <cell r="E3287" t="str">
            <v>R=A1RL</v>
          </cell>
          <cell r="F3287">
            <v>3</v>
          </cell>
          <cell r="G3287">
            <v>39343</v>
          </cell>
          <cell r="H3287">
            <v>999</v>
          </cell>
          <cell r="I3287">
            <v>4</v>
          </cell>
          <cell r="J3287">
            <v>7</v>
          </cell>
        </row>
        <row r="3288">
          <cell r="A3288" t="str">
            <v>SSLN</v>
          </cell>
          <cell r="B3288" t="str">
            <v>Secondary Service Greater than 5kW w/o ID</v>
          </cell>
          <cell r="C3288">
            <v>2.5</v>
          </cell>
          <cell r="D3288">
            <v>25</v>
          </cell>
          <cell r="E3288" t="str">
            <v>R=A1RL</v>
          </cell>
          <cell r="F3288">
            <v>3</v>
          </cell>
          <cell r="G3288">
            <v>39343</v>
          </cell>
          <cell r="H3288">
            <v>999</v>
          </cell>
          <cell r="I3288">
            <v>4</v>
          </cell>
          <cell r="J3288">
            <v>8</v>
          </cell>
        </row>
        <row r="3289">
          <cell r="A3289" t="str">
            <v>SSAN</v>
          </cell>
          <cell r="B3289" t="str">
            <v>Secondary Service Greater than 5kW w/o ID</v>
          </cell>
          <cell r="C3289">
            <v>2.5</v>
          </cell>
          <cell r="D3289">
            <v>25</v>
          </cell>
          <cell r="E3289" t="str">
            <v>R=A1RL</v>
          </cell>
          <cell r="F3289">
            <v>3</v>
          </cell>
          <cell r="G3289">
            <v>39343</v>
          </cell>
          <cell r="H3289">
            <v>999</v>
          </cell>
          <cell r="I3289">
            <v>4</v>
          </cell>
          <cell r="J3289">
            <v>1</v>
          </cell>
        </row>
        <row r="3290">
          <cell r="A3290" t="str">
            <v>SSNN</v>
          </cell>
          <cell r="B3290" t="str">
            <v>Secondary Service Greater than 5kW w/o ID</v>
          </cell>
          <cell r="C3290">
            <v>2.5</v>
          </cell>
          <cell r="D3290">
            <v>25</v>
          </cell>
          <cell r="E3290" t="str">
            <v>R=A1D</v>
          </cell>
          <cell r="F3290">
            <v>3</v>
          </cell>
          <cell r="G3290">
            <v>39637</v>
          </cell>
          <cell r="H3290">
            <v>999</v>
          </cell>
          <cell r="I3290">
            <v>4</v>
          </cell>
          <cell r="J3290">
            <v>3</v>
          </cell>
        </row>
        <row r="3291">
          <cell r="A3291" t="str">
            <v>SSLN</v>
          </cell>
          <cell r="B3291" t="str">
            <v>Secondary Service Greater than 5kW w/o ID</v>
          </cell>
          <cell r="C3291">
            <v>2.5</v>
          </cell>
          <cell r="D3291">
            <v>25</v>
          </cell>
          <cell r="E3291" t="str">
            <v>R=A1D</v>
          </cell>
          <cell r="F3291">
            <v>3</v>
          </cell>
          <cell r="G3291">
            <v>39707</v>
          </cell>
          <cell r="H3291">
            <v>999</v>
          </cell>
          <cell r="I3291">
            <v>4</v>
          </cell>
          <cell r="J3291">
            <v>5</v>
          </cell>
        </row>
        <row r="3292">
          <cell r="A3292" t="str">
            <v>SSLN</v>
          </cell>
          <cell r="B3292" t="str">
            <v>Secondary Service Greater than 5kW w/o ID</v>
          </cell>
          <cell r="C3292">
            <v>2.5</v>
          </cell>
          <cell r="D3292">
            <v>25</v>
          </cell>
          <cell r="E3292" t="str">
            <v>P=A1RL</v>
          </cell>
          <cell r="F3292">
            <v>3</v>
          </cell>
          <cell r="G3292">
            <v>39707</v>
          </cell>
          <cell r="H3292">
            <v>999</v>
          </cell>
          <cell r="I3292">
            <v>4</v>
          </cell>
          <cell r="J3292">
            <v>2</v>
          </cell>
        </row>
        <row r="3293">
          <cell r="A3293" t="str">
            <v>SSGN</v>
          </cell>
          <cell r="B3293" t="str">
            <v>Secondary Service Greater than 5kW w/o ID</v>
          </cell>
          <cell r="C3293">
            <v>2.5</v>
          </cell>
          <cell r="D3293">
            <v>25</v>
          </cell>
          <cell r="E3293" t="str">
            <v>R=A1D</v>
          </cell>
          <cell r="F3293">
            <v>3</v>
          </cell>
          <cell r="G3293">
            <v>39668</v>
          </cell>
          <cell r="H3293">
            <v>999</v>
          </cell>
          <cell r="I3293">
            <v>4</v>
          </cell>
          <cell r="J3293">
            <v>38</v>
          </cell>
        </row>
        <row r="3294">
          <cell r="A3294" t="str">
            <v>SSNN</v>
          </cell>
          <cell r="B3294" t="str">
            <v>Secondary Service Greater than 5kW w/o ID</v>
          </cell>
          <cell r="C3294">
            <v>2.5</v>
          </cell>
          <cell r="D3294">
            <v>25</v>
          </cell>
          <cell r="E3294" t="str">
            <v>R=A1D</v>
          </cell>
          <cell r="F3294">
            <v>3</v>
          </cell>
          <cell r="G3294">
            <v>39668</v>
          </cell>
          <cell r="H3294">
            <v>999</v>
          </cell>
          <cell r="I3294">
            <v>4</v>
          </cell>
          <cell r="J3294">
            <v>1</v>
          </cell>
        </row>
        <row r="3295">
          <cell r="A3295" t="str">
            <v>SSLN</v>
          </cell>
          <cell r="B3295" t="str">
            <v>Secondary Service Greater than 5kW w/o ID</v>
          </cell>
          <cell r="C3295">
            <v>2.5</v>
          </cell>
          <cell r="D3295">
            <v>25</v>
          </cell>
          <cell r="E3295" t="str">
            <v>R=A1R</v>
          </cell>
          <cell r="F3295">
            <v>3</v>
          </cell>
          <cell r="G3295">
            <v>39737</v>
          </cell>
          <cell r="H3295">
            <v>999</v>
          </cell>
          <cell r="I3295">
            <v>3</v>
          </cell>
          <cell r="J3295">
            <v>1</v>
          </cell>
        </row>
        <row r="3296">
          <cell r="A3296" t="str">
            <v>SSNN</v>
          </cell>
          <cell r="B3296" t="str">
            <v>Secondary Service Greater than 5kW w/o ID</v>
          </cell>
          <cell r="C3296">
            <v>2.5</v>
          </cell>
          <cell r="D3296">
            <v>25</v>
          </cell>
          <cell r="E3296" t="str">
            <v>R=A1D</v>
          </cell>
          <cell r="F3296">
            <v>3</v>
          </cell>
          <cell r="G3296">
            <v>39731</v>
          </cell>
          <cell r="H3296">
            <v>999</v>
          </cell>
          <cell r="I3296">
            <v>4</v>
          </cell>
          <cell r="J3296">
            <v>3</v>
          </cell>
        </row>
        <row r="3297">
          <cell r="A3297" t="str">
            <v>SSGN</v>
          </cell>
          <cell r="B3297" t="str">
            <v>Secondary Service Greater than 5kW w/o ID</v>
          </cell>
          <cell r="C3297">
            <v>2.5</v>
          </cell>
          <cell r="D3297">
            <v>25</v>
          </cell>
          <cell r="E3297" t="str">
            <v>R=PWA</v>
          </cell>
          <cell r="F3297">
            <v>3</v>
          </cell>
          <cell r="H3297">
            <v>0</v>
          </cell>
          <cell r="I3297">
            <v>0</v>
          </cell>
          <cell r="J3297">
            <v>9</v>
          </cell>
        </row>
        <row r="3298">
          <cell r="A3298" t="str">
            <v>SSGN</v>
          </cell>
          <cell r="B3298" t="str">
            <v>Secondary Service Greater than 5kW w/o ID</v>
          </cell>
          <cell r="C3298">
            <v>2.5</v>
          </cell>
          <cell r="D3298">
            <v>25</v>
          </cell>
          <cell r="E3298" t="str">
            <v>R=SV5SD</v>
          </cell>
          <cell r="F3298">
            <v>3</v>
          </cell>
          <cell r="H3298">
            <v>277</v>
          </cell>
          <cell r="I3298">
            <v>4</v>
          </cell>
          <cell r="J3298">
            <v>8</v>
          </cell>
        </row>
        <row r="3299">
          <cell r="A3299" t="str">
            <v>SSGN</v>
          </cell>
          <cell r="B3299" t="str">
            <v>Secondary Service Greater than 5kW w/o ID</v>
          </cell>
          <cell r="C3299">
            <v>2.5</v>
          </cell>
          <cell r="D3299">
            <v>25</v>
          </cell>
          <cell r="E3299" t="str">
            <v>R=DXS2</v>
          </cell>
          <cell r="F3299">
            <v>3</v>
          </cell>
          <cell r="H3299">
            <v>480</v>
          </cell>
          <cell r="I3299">
            <v>4</v>
          </cell>
          <cell r="J3299">
            <v>1</v>
          </cell>
        </row>
        <row r="3300">
          <cell r="A3300" t="str">
            <v>SSNN</v>
          </cell>
          <cell r="B3300" t="str">
            <v>Secondary Service Greater than 5kW w/o ID</v>
          </cell>
          <cell r="C3300">
            <v>2.5</v>
          </cell>
          <cell r="D3300">
            <v>25</v>
          </cell>
          <cell r="E3300" t="str">
            <v>R=PWA</v>
          </cell>
          <cell r="F3300">
            <v>3</v>
          </cell>
          <cell r="H3300">
            <v>240</v>
          </cell>
          <cell r="I3300">
            <v>4</v>
          </cell>
          <cell r="J3300">
            <v>2</v>
          </cell>
        </row>
        <row r="3301">
          <cell r="A3301" t="str">
            <v>SSGN</v>
          </cell>
          <cell r="B3301" t="str">
            <v>Secondary Service Greater than 5kW w/o ID</v>
          </cell>
          <cell r="C3301">
            <v>2.5</v>
          </cell>
          <cell r="D3301">
            <v>25</v>
          </cell>
          <cell r="E3301" t="str">
            <v>R=A1D</v>
          </cell>
          <cell r="F3301">
            <v>3</v>
          </cell>
          <cell r="H3301">
            <v>240</v>
          </cell>
          <cell r="I3301">
            <v>4</v>
          </cell>
          <cell r="J3301">
            <v>3</v>
          </cell>
        </row>
        <row r="3302">
          <cell r="A3302" t="str">
            <v>SSGN</v>
          </cell>
          <cell r="B3302" t="str">
            <v>Secondary Service Greater than 5kW w/o ID</v>
          </cell>
          <cell r="C3302">
            <v>2.5</v>
          </cell>
          <cell r="D3302">
            <v>25</v>
          </cell>
          <cell r="E3302" t="str">
            <v>R=DDS2</v>
          </cell>
          <cell r="F3302">
            <v>3</v>
          </cell>
          <cell r="H3302">
            <v>240</v>
          </cell>
          <cell r="I3302">
            <v>4</v>
          </cell>
          <cell r="J3302">
            <v>1</v>
          </cell>
        </row>
        <row r="3303">
          <cell r="A3303" t="str">
            <v>SSMN</v>
          </cell>
          <cell r="B3303" t="str">
            <v>Secondary Service Greater than 5kW w/o ID</v>
          </cell>
          <cell r="C3303">
            <v>2.5</v>
          </cell>
          <cell r="D3303">
            <v>25</v>
          </cell>
          <cell r="E3303" t="str">
            <v>R=K3WA</v>
          </cell>
          <cell r="F3303">
            <v>3</v>
          </cell>
          <cell r="H3303">
            <v>480</v>
          </cell>
          <cell r="I3303">
            <v>3</v>
          </cell>
          <cell r="J3303">
            <v>1</v>
          </cell>
        </row>
        <row r="3304">
          <cell r="A3304" t="str">
            <v>SSLN</v>
          </cell>
          <cell r="B3304" t="str">
            <v>Secondary Service Greater than 5kW w/o ID</v>
          </cell>
          <cell r="C3304">
            <v>2.5</v>
          </cell>
          <cell r="D3304">
            <v>25</v>
          </cell>
          <cell r="E3304" t="str">
            <v>R=A1D</v>
          </cell>
          <cell r="F3304">
            <v>3</v>
          </cell>
          <cell r="H3304">
            <v>480</v>
          </cell>
          <cell r="I3304">
            <v>3</v>
          </cell>
          <cell r="J3304">
            <v>3</v>
          </cell>
        </row>
        <row r="3305">
          <cell r="A3305" t="str">
            <v>SSLN</v>
          </cell>
          <cell r="B3305" t="str">
            <v>Secondary Service Greater than 5kW w/o ID</v>
          </cell>
          <cell r="C3305">
            <v>2.5</v>
          </cell>
          <cell r="D3305">
            <v>25</v>
          </cell>
          <cell r="E3305" t="str">
            <v>R=PWA</v>
          </cell>
          <cell r="F3305">
            <v>3</v>
          </cell>
          <cell r="H3305">
            <v>240</v>
          </cell>
          <cell r="I3305">
            <v>4</v>
          </cell>
          <cell r="J3305">
            <v>1</v>
          </cell>
        </row>
        <row r="3306">
          <cell r="A3306" t="str">
            <v>SSLN</v>
          </cell>
          <cell r="B3306" t="str">
            <v>Secondary Service Greater than 5kW w/o ID</v>
          </cell>
          <cell r="C3306">
            <v>2.5</v>
          </cell>
          <cell r="D3306">
            <v>25</v>
          </cell>
          <cell r="E3306" t="str">
            <v>R=A1R</v>
          </cell>
          <cell r="F3306">
            <v>3</v>
          </cell>
          <cell r="G3306">
            <v>37938</v>
          </cell>
          <cell r="H3306">
            <v>999</v>
          </cell>
          <cell r="I3306">
            <v>4</v>
          </cell>
          <cell r="J3306">
            <v>1</v>
          </cell>
        </row>
        <row r="3307">
          <cell r="A3307" t="str">
            <v>SSAN</v>
          </cell>
          <cell r="B3307" t="str">
            <v>Secondary Service Greater than 5kW w/o ID</v>
          </cell>
          <cell r="C3307">
            <v>2.5</v>
          </cell>
          <cell r="D3307">
            <v>25</v>
          </cell>
          <cell r="E3307" t="str">
            <v>R=A1R</v>
          </cell>
          <cell r="F3307">
            <v>3</v>
          </cell>
          <cell r="G3307">
            <v>38343</v>
          </cell>
          <cell r="H3307">
            <v>999</v>
          </cell>
          <cell r="I3307">
            <v>3</v>
          </cell>
          <cell r="J3307">
            <v>2</v>
          </cell>
        </row>
        <row r="3308">
          <cell r="A3308" t="str">
            <v>SSGN</v>
          </cell>
          <cell r="B3308" t="str">
            <v>Secondary Service Greater than 5kW w/o ID</v>
          </cell>
          <cell r="C3308">
            <v>2.5</v>
          </cell>
          <cell r="D3308">
            <v>25</v>
          </cell>
          <cell r="E3308" t="str">
            <v>R=A1D</v>
          </cell>
          <cell r="F3308">
            <v>3</v>
          </cell>
          <cell r="G3308">
            <v>38568</v>
          </cell>
          <cell r="H3308">
            <v>999</v>
          </cell>
          <cell r="I3308">
            <v>3</v>
          </cell>
          <cell r="J3308">
            <v>4</v>
          </cell>
        </row>
        <row r="3309">
          <cell r="A3309" t="str">
            <v>SSGN</v>
          </cell>
          <cell r="B3309" t="str">
            <v>Secondary Service Greater than 5kW w/o ID</v>
          </cell>
          <cell r="C3309">
            <v>2.5</v>
          </cell>
          <cell r="D3309">
            <v>25</v>
          </cell>
          <cell r="E3309" t="str">
            <v>R=SV5SD</v>
          </cell>
          <cell r="F3309">
            <v>3</v>
          </cell>
          <cell r="H3309">
            <v>999</v>
          </cell>
          <cell r="I3309">
            <v>4</v>
          </cell>
          <cell r="J3309">
            <v>1</v>
          </cell>
        </row>
        <row r="3310">
          <cell r="A3310" t="str">
            <v>SSGN</v>
          </cell>
          <cell r="B3310" t="str">
            <v>Secondary Service Greater than 5kW w/o ID</v>
          </cell>
          <cell r="C3310">
            <v>2.5</v>
          </cell>
          <cell r="D3310">
            <v>25</v>
          </cell>
          <cell r="E3310" t="str">
            <v>R=SV5SD</v>
          </cell>
          <cell r="F3310">
            <v>3</v>
          </cell>
          <cell r="H3310">
            <v>208</v>
          </cell>
          <cell r="I3310">
            <v>3</v>
          </cell>
          <cell r="J3310">
            <v>1</v>
          </cell>
        </row>
        <row r="3311">
          <cell r="A3311" t="str">
            <v>SSLN</v>
          </cell>
          <cell r="B3311" t="str">
            <v>Secondary Service Greater than 5kW w/o ID</v>
          </cell>
          <cell r="C3311">
            <v>2.5</v>
          </cell>
          <cell r="D3311">
            <v>25</v>
          </cell>
          <cell r="E3311" t="str">
            <v>R=A1D</v>
          </cell>
          <cell r="F3311">
            <v>3</v>
          </cell>
          <cell r="G3311">
            <v>37839</v>
          </cell>
          <cell r="H3311">
            <v>999</v>
          </cell>
          <cell r="I3311">
            <v>4</v>
          </cell>
          <cell r="J3311">
            <v>2</v>
          </cell>
        </row>
        <row r="3312">
          <cell r="A3312" t="str">
            <v>SSGN</v>
          </cell>
          <cell r="B3312" t="str">
            <v>Secondary Service Greater than 5kW w/o ID</v>
          </cell>
          <cell r="C3312">
            <v>2.5</v>
          </cell>
          <cell r="D3312">
            <v>25</v>
          </cell>
          <cell r="E3312" t="str">
            <v>R=SV5SD</v>
          </cell>
          <cell r="F3312">
            <v>3</v>
          </cell>
          <cell r="H3312">
            <v>999</v>
          </cell>
          <cell r="I3312">
            <v>4</v>
          </cell>
          <cell r="J3312">
            <v>1</v>
          </cell>
        </row>
        <row r="3313">
          <cell r="A3313" t="str">
            <v>SSAN</v>
          </cell>
          <cell r="B3313" t="str">
            <v>Secondary Service Greater than 5kW w/o ID</v>
          </cell>
          <cell r="C3313">
            <v>2.5</v>
          </cell>
          <cell r="D3313">
            <v>25</v>
          </cell>
          <cell r="E3313" t="str">
            <v>R=A1D</v>
          </cell>
          <cell r="F3313">
            <v>3</v>
          </cell>
          <cell r="H3313">
            <v>208</v>
          </cell>
          <cell r="I3313">
            <v>4</v>
          </cell>
          <cell r="J3313">
            <v>1</v>
          </cell>
        </row>
        <row r="3314">
          <cell r="A3314" t="str">
            <v>SSGN</v>
          </cell>
          <cell r="B3314" t="str">
            <v>Secondary Service Greater than 5kW w/o ID</v>
          </cell>
          <cell r="C3314">
            <v>2.5</v>
          </cell>
          <cell r="D3314">
            <v>25</v>
          </cell>
          <cell r="E3314" t="str">
            <v>R=DXS2</v>
          </cell>
          <cell r="F3314">
            <v>3</v>
          </cell>
          <cell r="G3314">
            <v>36404</v>
          </cell>
          <cell r="H3314">
            <v>240</v>
          </cell>
          <cell r="I3314">
            <v>4</v>
          </cell>
          <cell r="J3314">
            <v>2</v>
          </cell>
        </row>
        <row r="3315">
          <cell r="A3315" t="str">
            <v>SSNN</v>
          </cell>
          <cell r="B3315" t="str">
            <v>Secondary Service Greater than 5kW w/o ID</v>
          </cell>
          <cell r="C3315">
            <v>2.5</v>
          </cell>
          <cell r="D3315">
            <v>25</v>
          </cell>
          <cell r="E3315" t="str">
            <v>R=DXS2</v>
          </cell>
          <cell r="F3315">
            <v>3</v>
          </cell>
          <cell r="G3315">
            <v>36404</v>
          </cell>
          <cell r="H3315">
            <v>240</v>
          </cell>
          <cell r="I3315">
            <v>4</v>
          </cell>
          <cell r="J3315">
            <v>1</v>
          </cell>
        </row>
        <row r="3316">
          <cell r="A3316" t="str">
            <v>SSPN</v>
          </cell>
          <cell r="B3316" t="str">
            <v>Secondary Service Greater than 5kW w/o ID</v>
          </cell>
          <cell r="C3316">
            <v>2.5</v>
          </cell>
          <cell r="D3316">
            <v>25</v>
          </cell>
          <cell r="E3316" t="str">
            <v>R=A1D</v>
          </cell>
          <cell r="F3316">
            <v>3</v>
          </cell>
          <cell r="G3316">
            <v>36353</v>
          </cell>
          <cell r="H3316">
            <v>999</v>
          </cell>
          <cell r="I3316">
            <v>3</v>
          </cell>
          <cell r="J3316">
            <v>1</v>
          </cell>
        </row>
        <row r="3317">
          <cell r="A3317" t="str">
            <v>SSGN</v>
          </cell>
          <cell r="B3317" t="str">
            <v>Secondary Service Greater than 5kW w/o ID</v>
          </cell>
          <cell r="C3317">
            <v>2.5</v>
          </cell>
          <cell r="D3317">
            <v>25</v>
          </cell>
          <cell r="E3317" t="str">
            <v>R=A1D</v>
          </cell>
          <cell r="F3317">
            <v>3</v>
          </cell>
          <cell r="G3317">
            <v>37188</v>
          </cell>
          <cell r="H3317">
            <v>120</v>
          </cell>
          <cell r="I3317">
            <v>4</v>
          </cell>
          <cell r="J3317">
            <v>2</v>
          </cell>
        </row>
        <row r="3318">
          <cell r="A3318" t="str">
            <v>SSGN</v>
          </cell>
          <cell r="B3318" t="str">
            <v>Secondary Service Greater than 5kW w/o ID</v>
          </cell>
          <cell r="C3318">
            <v>2.5</v>
          </cell>
          <cell r="D3318">
            <v>25</v>
          </cell>
          <cell r="E3318" t="str">
            <v>R=A1R</v>
          </cell>
          <cell r="F3318">
            <v>3</v>
          </cell>
          <cell r="G3318">
            <v>36161</v>
          </cell>
          <cell r="H3318">
            <v>999</v>
          </cell>
          <cell r="I3318">
            <v>4</v>
          </cell>
          <cell r="J3318">
            <v>2</v>
          </cell>
        </row>
        <row r="3319">
          <cell r="A3319" t="str">
            <v>SSGN</v>
          </cell>
          <cell r="B3319" t="str">
            <v>Secondary Service Greater than 5kW w/o ID</v>
          </cell>
          <cell r="C3319">
            <v>2.5</v>
          </cell>
          <cell r="D3319">
            <v>25</v>
          </cell>
          <cell r="E3319" t="str">
            <v>R=A1D</v>
          </cell>
          <cell r="F3319">
            <v>3</v>
          </cell>
          <cell r="G3319">
            <v>36439</v>
          </cell>
          <cell r="H3319">
            <v>999</v>
          </cell>
          <cell r="I3319">
            <v>4</v>
          </cell>
          <cell r="J3319">
            <v>2</v>
          </cell>
        </row>
        <row r="3320">
          <cell r="A3320" t="str">
            <v>SSGN</v>
          </cell>
          <cell r="B3320" t="str">
            <v>Secondary Service Greater than 5kW w/o ID</v>
          </cell>
          <cell r="C3320">
            <v>2.5</v>
          </cell>
          <cell r="D3320">
            <v>25</v>
          </cell>
          <cell r="E3320" t="str">
            <v>R=A1D</v>
          </cell>
          <cell r="F3320">
            <v>3</v>
          </cell>
          <cell r="G3320">
            <v>36439</v>
          </cell>
          <cell r="H3320">
            <v>999</v>
          </cell>
          <cell r="I3320">
            <v>4</v>
          </cell>
          <cell r="J3320">
            <v>2</v>
          </cell>
        </row>
        <row r="3321">
          <cell r="A3321" t="str">
            <v>SSGN</v>
          </cell>
          <cell r="B3321" t="str">
            <v>Secondary Service Greater than 5kW w/o ID</v>
          </cell>
          <cell r="C3321">
            <v>2.5</v>
          </cell>
          <cell r="D3321">
            <v>25</v>
          </cell>
          <cell r="E3321" t="str">
            <v>R=A1D</v>
          </cell>
          <cell r="F3321">
            <v>3</v>
          </cell>
          <cell r="G3321">
            <v>36439</v>
          </cell>
          <cell r="H3321">
            <v>999</v>
          </cell>
          <cell r="I3321">
            <v>4</v>
          </cell>
          <cell r="J3321">
            <v>1</v>
          </cell>
        </row>
        <row r="3322">
          <cell r="A3322" t="str">
            <v>SSNN</v>
          </cell>
          <cell r="B3322" t="str">
            <v>Secondary Service Greater than 5kW w/o ID</v>
          </cell>
          <cell r="C3322">
            <v>2.5</v>
          </cell>
          <cell r="D3322">
            <v>25</v>
          </cell>
          <cell r="E3322" t="str">
            <v>R=A1D</v>
          </cell>
          <cell r="F3322">
            <v>3</v>
          </cell>
          <cell r="G3322">
            <v>36444</v>
          </cell>
          <cell r="H3322">
            <v>999</v>
          </cell>
          <cell r="I3322">
            <v>4</v>
          </cell>
          <cell r="J3322">
            <v>1</v>
          </cell>
        </row>
        <row r="3323">
          <cell r="A3323" t="str">
            <v>SSMN</v>
          </cell>
          <cell r="B3323" t="str">
            <v>Secondary Service Greater than 5kW w/o ID</v>
          </cell>
          <cell r="C3323">
            <v>2.5</v>
          </cell>
          <cell r="D3323">
            <v>25</v>
          </cell>
          <cell r="E3323" t="str">
            <v>R=A1D</v>
          </cell>
          <cell r="F3323">
            <v>3</v>
          </cell>
          <cell r="G3323">
            <v>36410</v>
          </cell>
          <cell r="H3323">
            <v>999</v>
          </cell>
          <cell r="I3323">
            <v>4</v>
          </cell>
          <cell r="J3323">
            <v>2</v>
          </cell>
        </row>
        <row r="3324">
          <cell r="A3324" t="str">
            <v>SSGN</v>
          </cell>
          <cell r="B3324" t="str">
            <v>Secondary Service Greater than 5kW w/o ID</v>
          </cell>
          <cell r="C3324">
            <v>2.5</v>
          </cell>
          <cell r="D3324">
            <v>25</v>
          </cell>
          <cell r="E3324" t="str">
            <v>R=A1D</v>
          </cell>
          <cell r="F3324">
            <v>3</v>
          </cell>
          <cell r="G3324">
            <v>36532</v>
          </cell>
          <cell r="H3324">
            <v>999</v>
          </cell>
          <cell r="I3324">
            <v>4</v>
          </cell>
          <cell r="J3324">
            <v>4</v>
          </cell>
        </row>
        <row r="3325">
          <cell r="A3325" t="str">
            <v>SSGN</v>
          </cell>
          <cell r="B3325" t="str">
            <v>Secondary Service Greater than 5kW w/o ID</v>
          </cell>
          <cell r="C3325">
            <v>2.5</v>
          </cell>
          <cell r="D3325">
            <v>25</v>
          </cell>
          <cell r="E3325" t="str">
            <v>R=A1D</v>
          </cell>
          <cell r="F3325">
            <v>3</v>
          </cell>
          <cell r="G3325">
            <v>36434</v>
          </cell>
          <cell r="H3325">
            <v>999</v>
          </cell>
          <cell r="I3325">
            <v>4</v>
          </cell>
          <cell r="J3325">
            <v>2</v>
          </cell>
        </row>
        <row r="3326">
          <cell r="A3326" t="str">
            <v>SSGN</v>
          </cell>
          <cell r="B3326" t="str">
            <v>Secondary Service Greater than 5kW w/o ID</v>
          </cell>
          <cell r="C3326">
            <v>2.5</v>
          </cell>
          <cell r="D3326">
            <v>25</v>
          </cell>
          <cell r="E3326" t="str">
            <v>R=A1D</v>
          </cell>
          <cell r="F3326">
            <v>3</v>
          </cell>
          <cell r="G3326">
            <v>36650</v>
          </cell>
          <cell r="H3326">
            <v>999</v>
          </cell>
          <cell r="I3326">
            <v>4</v>
          </cell>
          <cell r="J3326">
            <v>1</v>
          </cell>
        </row>
        <row r="3327">
          <cell r="A3327" t="str">
            <v>SSGN</v>
          </cell>
          <cell r="B3327" t="str">
            <v>Secondary Service Greater than 5kW w/o ID</v>
          </cell>
          <cell r="C3327">
            <v>2.5</v>
          </cell>
          <cell r="D3327">
            <v>25</v>
          </cell>
          <cell r="E3327" t="str">
            <v>R=A1D</v>
          </cell>
          <cell r="F3327">
            <v>3</v>
          </cell>
          <cell r="G3327">
            <v>36658</v>
          </cell>
          <cell r="H3327">
            <v>999</v>
          </cell>
          <cell r="I3327">
            <v>4</v>
          </cell>
          <cell r="J3327">
            <v>1</v>
          </cell>
        </row>
        <row r="3328">
          <cell r="A3328" t="str">
            <v>SSGN</v>
          </cell>
          <cell r="B3328" t="str">
            <v>Secondary Service Greater than 5kW w/o ID</v>
          </cell>
          <cell r="C3328">
            <v>2.5</v>
          </cell>
          <cell r="D3328">
            <v>25</v>
          </cell>
          <cell r="E3328" t="str">
            <v>R=A1D</v>
          </cell>
          <cell r="F3328">
            <v>3</v>
          </cell>
          <cell r="G3328">
            <v>36669</v>
          </cell>
          <cell r="H3328">
            <v>999</v>
          </cell>
          <cell r="I3328">
            <v>4</v>
          </cell>
          <cell r="J3328">
            <v>9</v>
          </cell>
        </row>
        <row r="3329">
          <cell r="A3329" t="str">
            <v>SSLN</v>
          </cell>
          <cell r="B3329" t="str">
            <v>Secondary Service Greater than 5kW w/o ID</v>
          </cell>
          <cell r="C3329">
            <v>2.5</v>
          </cell>
          <cell r="D3329">
            <v>25</v>
          </cell>
          <cell r="E3329" t="str">
            <v>R=SV4SD</v>
          </cell>
          <cell r="F3329">
            <v>3</v>
          </cell>
          <cell r="G3329">
            <v>36161</v>
          </cell>
          <cell r="H3329">
            <v>999</v>
          </cell>
          <cell r="I3329">
            <v>4</v>
          </cell>
          <cell r="J3329">
            <v>1</v>
          </cell>
        </row>
        <row r="3330">
          <cell r="A3330" t="str">
            <v>SSGN</v>
          </cell>
          <cell r="B3330" t="str">
            <v>Secondary Service Greater than 5kW w/o ID</v>
          </cell>
          <cell r="C3330">
            <v>2.5</v>
          </cell>
          <cell r="D3330">
            <v>25</v>
          </cell>
          <cell r="E3330" t="str">
            <v>R=A1D</v>
          </cell>
          <cell r="F3330">
            <v>3</v>
          </cell>
          <cell r="G3330">
            <v>36526</v>
          </cell>
          <cell r="H3330">
            <v>999</v>
          </cell>
          <cell r="I3330">
            <v>4</v>
          </cell>
          <cell r="J3330">
            <v>48</v>
          </cell>
        </row>
        <row r="3331">
          <cell r="A3331" t="str">
            <v>SSGN</v>
          </cell>
          <cell r="B3331" t="str">
            <v>Secondary Service Greater than 5kW w/o ID</v>
          </cell>
          <cell r="C3331">
            <v>2.5</v>
          </cell>
          <cell r="D3331">
            <v>25</v>
          </cell>
          <cell r="E3331" t="str">
            <v>R=A1D</v>
          </cell>
          <cell r="F3331">
            <v>3</v>
          </cell>
          <cell r="G3331">
            <v>36526</v>
          </cell>
          <cell r="H3331">
            <v>999</v>
          </cell>
          <cell r="I3331">
            <v>4</v>
          </cell>
          <cell r="J3331">
            <v>2</v>
          </cell>
        </row>
        <row r="3332">
          <cell r="A3332" t="str">
            <v>SSGN</v>
          </cell>
          <cell r="B3332" t="str">
            <v>Secondary Service Greater than 5kW w/o ID</v>
          </cell>
          <cell r="C3332">
            <v>2.5</v>
          </cell>
          <cell r="D3332">
            <v>25</v>
          </cell>
          <cell r="E3332" t="str">
            <v>R=A1D</v>
          </cell>
          <cell r="F3332">
            <v>3</v>
          </cell>
          <cell r="G3332">
            <v>37064</v>
          </cell>
          <cell r="H3332">
            <v>999</v>
          </cell>
          <cell r="I3332">
            <v>4</v>
          </cell>
          <cell r="J3332">
            <v>4</v>
          </cell>
        </row>
        <row r="3333">
          <cell r="A3333" t="str">
            <v>SSTD</v>
          </cell>
          <cell r="B3333" t="str">
            <v>Secondary Service Greater than 5kW w/o ID</v>
          </cell>
          <cell r="C3333">
            <v>2.5</v>
          </cell>
          <cell r="D3333">
            <v>23</v>
          </cell>
          <cell r="E3333" t="str">
            <v>R=SV4ST</v>
          </cell>
          <cell r="F3333">
            <v>3</v>
          </cell>
          <cell r="G3333">
            <v>36161</v>
          </cell>
          <cell r="H3333">
            <v>120</v>
          </cell>
          <cell r="I3333">
            <v>4</v>
          </cell>
          <cell r="J3333">
            <v>1</v>
          </cell>
        </row>
        <row r="3334">
          <cell r="A3334" t="str">
            <v>SSGN</v>
          </cell>
          <cell r="B3334" t="str">
            <v>Secondary Service Greater than 5kW w/o ID</v>
          </cell>
          <cell r="C3334">
            <v>2.5</v>
          </cell>
          <cell r="D3334">
            <v>25</v>
          </cell>
          <cell r="E3334" t="str">
            <v>R=A1D</v>
          </cell>
          <cell r="F3334">
            <v>3</v>
          </cell>
          <cell r="G3334">
            <v>36915</v>
          </cell>
          <cell r="H3334">
            <v>999</v>
          </cell>
          <cell r="I3334">
            <v>4</v>
          </cell>
          <cell r="J3334">
            <v>5</v>
          </cell>
        </row>
        <row r="3335">
          <cell r="A3335" t="str">
            <v>SSAN</v>
          </cell>
          <cell r="B3335" t="str">
            <v>Secondary Service Greater than 5kW w/o ID</v>
          </cell>
          <cell r="C3335">
            <v>2.5</v>
          </cell>
          <cell r="D3335">
            <v>25</v>
          </cell>
          <cell r="E3335" t="str">
            <v>R=A1D</v>
          </cell>
          <cell r="F3335">
            <v>3</v>
          </cell>
          <cell r="G3335">
            <v>36526</v>
          </cell>
          <cell r="H3335">
            <v>999</v>
          </cell>
          <cell r="I3335">
            <v>4</v>
          </cell>
          <cell r="J3335">
            <v>1</v>
          </cell>
        </row>
        <row r="3336">
          <cell r="A3336" t="str">
            <v>SSNN</v>
          </cell>
          <cell r="B3336" t="str">
            <v>Secondary Service Greater than 5kW w/o ID</v>
          </cell>
          <cell r="C3336">
            <v>2.5</v>
          </cell>
          <cell r="D3336">
            <v>25</v>
          </cell>
          <cell r="E3336" t="str">
            <v>R=A1D</v>
          </cell>
          <cell r="F3336">
            <v>3</v>
          </cell>
          <cell r="G3336">
            <v>36950</v>
          </cell>
          <cell r="H3336">
            <v>999</v>
          </cell>
          <cell r="I3336">
            <v>4</v>
          </cell>
          <cell r="J3336">
            <v>2</v>
          </cell>
        </row>
        <row r="3337">
          <cell r="A3337" t="str">
            <v>SSAN</v>
          </cell>
          <cell r="B3337" t="str">
            <v>Secondary Service Greater than 5kW w/o ID</v>
          </cell>
          <cell r="C3337">
            <v>2.5</v>
          </cell>
          <cell r="D3337">
            <v>25</v>
          </cell>
          <cell r="E3337" t="str">
            <v>R=A1D</v>
          </cell>
          <cell r="F3337">
            <v>3</v>
          </cell>
          <cell r="H3337">
            <v>999</v>
          </cell>
          <cell r="I3337">
            <v>3</v>
          </cell>
          <cell r="J3337">
            <v>1</v>
          </cell>
        </row>
        <row r="3338">
          <cell r="A3338" t="str">
            <v>SSGN</v>
          </cell>
          <cell r="B3338" t="str">
            <v>Secondary Service Greater than 5kW w/o ID</v>
          </cell>
          <cell r="C3338">
            <v>2.5</v>
          </cell>
          <cell r="D3338">
            <v>25</v>
          </cell>
          <cell r="E3338" t="str">
            <v>R=A1D</v>
          </cell>
          <cell r="F3338">
            <v>3</v>
          </cell>
          <cell r="G3338">
            <v>37208</v>
          </cell>
          <cell r="H3338">
            <v>277</v>
          </cell>
          <cell r="I3338">
            <v>4</v>
          </cell>
          <cell r="J3338">
            <v>1</v>
          </cell>
        </row>
        <row r="3339">
          <cell r="A3339" t="str">
            <v>SSLN</v>
          </cell>
          <cell r="B3339" t="str">
            <v>Secondary Service Greater than 5kW w/o ID</v>
          </cell>
          <cell r="C3339">
            <v>2.5</v>
          </cell>
          <cell r="D3339">
            <v>25</v>
          </cell>
          <cell r="E3339" t="str">
            <v>R=A1D</v>
          </cell>
          <cell r="F3339">
            <v>3</v>
          </cell>
          <cell r="G3339">
            <v>37229</v>
          </cell>
          <cell r="H3339">
            <v>999</v>
          </cell>
          <cell r="I3339">
            <v>4</v>
          </cell>
          <cell r="J3339">
            <v>1</v>
          </cell>
        </row>
        <row r="3340">
          <cell r="A3340" t="str">
            <v>SSGN</v>
          </cell>
          <cell r="B3340" t="str">
            <v>Secondary Service Greater than 5kW w/o ID</v>
          </cell>
          <cell r="C3340">
            <v>2.5</v>
          </cell>
          <cell r="D3340">
            <v>25</v>
          </cell>
          <cell r="E3340" t="str">
            <v>R=A1D</v>
          </cell>
          <cell r="F3340">
            <v>3</v>
          </cell>
          <cell r="G3340">
            <v>37277</v>
          </cell>
          <cell r="H3340">
            <v>120</v>
          </cell>
          <cell r="I3340">
            <v>4</v>
          </cell>
          <cell r="J3340">
            <v>3</v>
          </cell>
        </row>
        <row r="3341">
          <cell r="A3341" t="str">
            <v>SSLN</v>
          </cell>
          <cell r="B3341" t="str">
            <v>Secondary Service Greater than 5kW w/o ID</v>
          </cell>
          <cell r="C3341">
            <v>2.5</v>
          </cell>
          <cell r="D3341">
            <v>25</v>
          </cell>
          <cell r="E3341" t="str">
            <v>R=A1D</v>
          </cell>
          <cell r="F3341">
            <v>3</v>
          </cell>
          <cell r="G3341">
            <v>37173</v>
          </cell>
          <cell r="H3341">
            <v>999</v>
          </cell>
          <cell r="I3341">
            <v>4</v>
          </cell>
          <cell r="J3341">
            <v>1</v>
          </cell>
        </row>
        <row r="3342">
          <cell r="A3342" t="str">
            <v>SSPN</v>
          </cell>
          <cell r="B3342" t="str">
            <v>Secondary Service Greater than 5kW w/o ID</v>
          </cell>
          <cell r="C3342">
            <v>2.5</v>
          </cell>
          <cell r="D3342">
            <v>25</v>
          </cell>
          <cell r="E3342" t="str">
            <v>R=A1D</v>
          </cell>
          <cell r="F3342">
            <v>3</v>
          </cell>
          <cell r="G3342">
            <v>37320</v>
          </cell>
          <cell r="H3342">
            <v>999</v>
          </cell>
          <cell r="I3342">
            <v>4</v>
          </cell>
          <cell r="J3342">
            <v>1</v>
          </cell>
        </row>
        <row r="3343">
          <cell r="A3343" t="str">
            <v>SSNN</v>
          </cell>
          <cell r="B3343" t="str">
            <v>Secondary Service Greater than 5kW w/o ID</v>
          </cell>
          <cell r="C3343">
            <v>2.5</v>
          </cell>
          <cell r="D3343">
            <v>25</v>
          </cell>
          <cell r="E3343" t="str">
            <v>R=RXS4</v>
          </cell>
          <cell r="F3343">
            <v>3</v>
          </cell>
          <cell r="G3343">
            <v>37517</v>
          </cell>
          <cell r="H3343">
            <v>999</v>
          </cell>
          <cell r="I3343">
            <v>4</v>
          </cell>
          <cell r="J3343">
            <v>1</v>
          </cell>
        </row>
        <row r="3344">
          <cell r="A3344" t="str">
            <v>SSGN</v>
          </cell>
          <cell r="B3344" t="str">
            <v>Secondary Service Greater than 5kW w/o ID</v>
          </cell>
          <cell r="C3344">
            <v>2.5</v>
          </cell>
          <cell r="D3344">
            <v>25</v>
          </cell>
          <cell r="E3344" t="str">
            <v>R=A1R</v>
          </cell>
          <cell r="F3344">
            <v>3</v>
          </cell>
          <cell r="G3344">
            <v>38776</v>
          </cell>
          <cell r="H3344">
            <v>999</v>
          </cell>
          <cell r="I3344">
            <v>4</v>
          </cell>
          <cell r="J3344">
            <v>6</v>
          </cell>
        </row>
        <row r="3345">
          <cell r="A3345" t="str">
            <v>SSMN</v>
          </cell>
          <cell r="B3345" t="str">
            <v>Secondary Service Greater than 5kW w/o ID</v>
          </cell>
          <cell r="C3345">
            <v>2.5</v>
          </cell>
          <cell r="D3345">
            <v>25</v>
          </cell>
          <cell r="E3345" t="str">
            <v>R=A1R</v>
          </cell>
          <cell r="F3345">
            <v>3</v>
          </cell>
          <cell r="G3345">
            <v>38953</v>
          </cell>
          <cell r="H3345">
            <v>999</v>
          </cell>
          <cell r="I3345">
            <v>4</v>
          </cell>
          <cell r="J3345">
            <v>1</v>
          </cell>
        </row>
        <row r="3346">
          <cell r="A3346" t="str">
            <v>SSNN</v>
          </cell>
          <cell r="B3346" t="str">
            <v>Secondary Service Greater than 5kW w/o ID</v>
          </cell>
          <cell r="C3346">
            <v>2.5</v>
          </cell>
          <cell r="D3346">
            <v>25</v>
          </cell>
          <cell r="E3346" t="str">
            <v>R=A1R</v>
          </cell>
          <cell r="F3346">
            <v>3</v>
          </cell>
          <cell r="G3346">
            <v>39161</v>
          </cell>
          <cell r="H3346">
            <v>999</v>
          </cell>
          <cell r="I3346">
            <v>4</v>
          </cell>
          <cell r="J3346">
            <v>1</v>
          </cell>
        </row>
        <row r="3347">
          <cell r="A3347" t="str">
            <v>SSLN</v>
          </cell>
          <cell r="B3347" t="str">
            <v>Secondary Service Greater than 5kW w/o ID</v>
          </cell>
          <cell r="C3347">
            <v>2.5</v>
          </cell>
          <cell r="D3347">
            <v>25</v>
          </cell>
          <cell r="E3347" t="str">
            <v>R=A1R</v>
          </cell>
          <cell r="F3347">
            <v>3</v>
          </cell>
          <cell r="G3347">
            <v>39254</v>
          </cell>
          <cell r="H3347">
            <v>999</v>
          </cell>
          <cell r="I3347">
            <v>4</v>
          </cell>
          <cell r="J3347">
            <v>16</v>
          </cell>
        </row>
        <row r="3348">
          <cell r="A3348" t="str">
            <v>SSGN</v>
          </cell>
          <cell r="B3348" t="str">
            <v>Secondary Service Greater than 5kW w/o ID</v>
          </cell>
          <cell r="C3348">
            <v>2.5</v>
          </cell>
          <cell r="D3348">
            <v>25</v>
          </cell>
          <cell r="E3348" t="str">
            <v>R=A1R</v>
          </cell>
          <cell r="F3348">
            <v>3</v>
          </cell>
          <cell r="G3348">
            <v>39254</v>
          </cell>
          <cell r="H3348">
            <v>999</v>
          </cell>
          <cell r="I3348">
            <v>4</v>
          </cell>
          <cell r="J3348">
            <v>81</v>
          </cell>
        </row>
        <row r="3349">
          <cell r="A3349" t="str">
            <v>SSNN</v>
          </cell>
          <cell r="B3349" t="str">
            <v>Secondary Service Greater than 5kW w/o ID</v>
          </cell>
          <cell r="C3349">
            <v>2.5</v>
          </cell>
          <cell r="D3349">
            <v>25</v>
          </cell>
          <cell r="E3349" t="str">
            <v>R=A1R</v>
          </cell>
          <cell r="F3349">
            <v>3</v>
          </cell>
          <cell r="G3349">
            <v>39246</v>
          </cell>
          <cell r="H3349">
            <v>999</v>
          </cell>
          <cell r="I3349">
            <v>4</v>
          </cell>
          <cell r="J3349">
            <v>10</v>
          </cell>
        </row>
        <row r="3350">
          <cell r="A3350" t="str">
            <v>SSPN</v>
          </cell>
          <cell r="B3350" t="str">
            <v>Secondary Service Greater than 5kW w/o ID</v>
          </cell>
          <cell r="C3350">
            <v>2.5</v>
          </cell>
          <cell r="D3350">
            <v>25</v>
          </cell>
          <cell r="E3350" t="str">
            <v>R=A1R</v>
          </cell>
          <cell r="F3350">
            <v>3</v>
          </cell>
          <cell r="G3350">
            <v>39245</v>
          </cell>
          <cell r="H3350">
            <v>999</v>
          </cell>
          <cell r="I3350">
            <v>3</v>
          </cell>
          <cell r="J3350">
            <v>1</v>
          </cell>
        </row>
        <row r="3351">
          <cell r="A3351" t="str">
            <v>SSLN</v>
          </cell>
          <cell r="B3351" t="str">
            <v>Secondary Service Greater than 5kW w/o ID</v>
          </cell>
          <cell r="C3351">
            <v>2.5</v>
          </cell>
          <cell r="D3351">
            <v>25</v>
          </cell>
          <cell r="E3351" t="str">
            <v>R=A1RL</v>
          </cell>
          <cell r="F3351">
            <v>3</v>
          </cell>
          <cell r="G3351">
            <v>39337</v>
          </cell>
          <cell r="H3351">
            <v>999</v>
          </cell>
          <cell r="I3351">
            <v>4</v>
          </cell>
          <cell r="J3351">
            <v>1</v>
          </cell>
        </row>
        <row r="3352">
          <cell r="A3352" t="str">
            <v>SSGN</v>
          </cell>
          <cell r="B3352" t="str">
            <v>Secondary Service Greater than 5kW w/o ID</v>
          </cell>
          <cell r="C3352">
            <v>2.5</v>
          </cell>
          <cell r="D3352">
            <v>25</v>
          </cell>
          <cell r="E3352" t="str">
            <v>R=A1RL</v>
          </cell>
          <cell r="F3352">
            <v>3</v>
          </cell>
          <cell r="G3352">
            <v>39343</v>
          </cell>
          <cell r="H3352">
            <v>999</v>
          </cell>
          <cell r="I3352">
            <v>4</v>
          </cell>
          <cell r="J3352">
            <v>11</v>
          </cell>
        </row>
        <row r="3353">
          <cell r="A3353" t="str">
            <v>SSEN</v>
          </cell>
          <cell r="B3353" t="str">
            <v>Secondary Service Greater than 5kW w/o ID</v>
          </cell>
          <cell r="C3353">
            <v>2.5</v>
          </cell>
          <cell r="D3353">
            <v>25</v>
          </cell>
          <cell r="E3353" t="str">
            <v>R=A1D</v>
          </cell>
          <cell r="F3353">
            <v>3</v>
          </cell>
          <cell r="G3353">
            <v>39610</v>
          </cell>
          <cell r="H3353">
            <v>999</v>
          </cell>
          <cell r="I3353">
            <v>4</v>
          </cell>
          <cell r="J3353">
            <v>1</v>
          </cell>
        </row>
        <row r="3354">
          <cell r="A3354" t="str">
            <v>SSGN</v>
          </cell>
          <cell r="B3354" t="str">
            <v>Secondary Service Greater than 5kW w/o ID</v>
          </cell>
          <cell r="C3354">
            <v>2.5</v>
          </cell>
          <cell r="D3354">
            <v>25</v>
          </cell>
          <cell r="E3354" t="str">
            <v>R=A1D</v>
          </cell>
          <cell r="F3354">
            <v>3</v>
          </cell>
          <cell r="G3354">
            <v>39637</v>
          </cell>
          <cell r="H3354">
            <v>999</v>
          </cell>
          <cell r="I3354">
            <v>4</v>
          </cell>
          <cell r="J3354">
            <v>30</v>
          </cell>
        </row>
        <row r="3355">
          <cell r="A3355" t="str">
            <v>SSGN</v>
          </cell>
          <cell r="B3355" t="str">
            <v>Secondary Service Greater than 5kW w/o ID</v>
          </cell>
          <cell r="C3355">
            <v>2.5</v>
          </cell>
          <cell r="D3355">
            <v>25</v>
          </cell>
          <cell r="E3355" t="str">
            <v>P=A1RL</v>
          </cell>
          <cell r="F3355">
            <v>3</v>
          </cell>
          <cell r="G3355">
            <v>39707</v>
          </cell>
          <cell r="H3355">
            <v>999</v>
          </cell>
          <cell r="I3355">
            <v>4</v>
          </cell>
          <cell r="J3355">
            <v>2</v>
          </cell>
        </row>
        <row r="3356">
          <cell r="A3356" t="str">
            <v>SSMN</v>
          </cell>
          <cell r="B3356" t="str">
            <v>Secondary Service Greater than 5kW w/o ID</v>
          </cell>
          <cell r="C3356">
            <v>2.5</v>
          </cell>
          <cell r="D3356">
            <v>25</v>
          </cell>
          <cell r="E3356" t="str">
            <v>R=A1D</v>
          </cell>
          <cell r="F3356">
            <v>3</v>
          </cell>
          <cell r="H3356">
            <v>999</v>
          </cell>
          <cell r="I3356">
            <v>4</v>
          </cell>
          <cell r="J3356">
            <v>2</v>
          </cell>
        </row>
        <row r="3357">
          <cell r="A3357" t="str">
            <v>SSLN</v>
          </cell>
          <cell r="B3357" t="str">
            <v>Secondary Service Greater than 5kW w/o ID</v>
          </cell>
          <cell r="C3357">
            <v>2.5</v>
          </cell>
          <cell r="D3357">
            <v>25</v>
          </cell>
          <cell r="E3357" t="str">
            <v>R=K5WA</v>
          </cell>
          <cell r="F3357">
            <v>3</v>
          </cell>
          <cell r="H3357">
            <v>208</v>
          </cell>
          <cell r="I3357">
            <v>4</v>
          </cell>
          <cell r="J3357">
            <v>1</v>
          </cell>
        </row>
        <row r="3358">
          <cell r="A3358" t="str">
            <v>SSGN</v>
          </cell>
          <cell r="B3358" t="str">
            <v>Secondary Service Greater than 5kW w/o ID</v>
          </cell>
          <cell r="C3358">
            <v>2.5</v>
          </cell>
          <cell r="D3358">
            <v>25</v>
          </cell>
          <cell r="E3358" t="str">
            <v>R=A1D</v>
          </cell>
          <cell r="F3358">
            <v>3</v>
          </cell>
          <cell r="H3358">
            <v>999</v>
          </cell>
          <cell r="I3358">
            <v>3</v>
          </cell>
          <cell r="J3358">
            <v>11</v>
          </cell>
        </row>
        <row r="3359">
          <cell r="A3359" t="str">
            <v>SSGN</v>
          </cell>
          <cell r="B3359" t="str">
            <v>Secondary Service Greater than 5kW w/o ID</v>
          </cell>
          <cell r="C3359">
            <v>2.5</v>
          </cell>
          <cell r="D3359">
            <v>25</v>
          </cell>
          <cell r="E3359" t="str">
            <v>R=SV4SD</v>
          </cell>
          <cell r="F3359">
            <v>3</v>
          </cell>
          <cell r="H3359">
            <v>240</v>
          </cell>
          <cell r="I3359">
            <v>4</v>
          </cell>
          <cell r="J3359">
            <v>14</v>
          </cell>
        </row>
        <row r="3360">
          <cell r="A3360" t="str">
            <v>SSGN</v>
          </cell>
          <cell r="B3360" t="str">
            <v>Secondary Service Greater than 5kW w/o ID</v>
          </cell>
          <cell r="C3360">
            <v>2.5</v>
          </cell>
          <cell r="D3360">
            <v>25</v>
          </cell>
          <cell r="E3360" t="str">
            <v>R=SSM8A</v>
          </cell>
          <cell r="F3360">
            <v>3</v>
          </cell>
          <cell r="H3360">
            <v>120</v>
          </cell>
          <cell r="I3360">
            <v>3</v>
          </cell>
          <cell r="J3360">
            <v>1</v>
          </cell>
        </row>
        <row r="3361">
          <cell r="A3361" t="str">
            <v>SSGN</v>
          </cell>
          <cell r="B3361" t="str">
            <v>Secondary Service Greater than 5kW w/o ID</v>
          </cell>
          <cell r="C3361">
            <v>2.5</v>
          </cell>
          <cell r="D3361">
            <v>25</v>
          </cell>
          <cell r="E3361" t="str">
            <v>R=A1D</v>
          </cell>
          <cell r="F3361">
            <v>3</v>
          </cell>
          <cell r="H3361">
            <v>208</v>
          </cell>
          <cell r="I3361">
            <v>4</v>
          </cell>
          <cell r="J3361">
            <v>29</v>
          </cell>
        </row>
        <row r="3362">
          <cell r="A3362" t="str">
            <v>SSGN</v>
          </cell>
          <cell r="B3362" t="str">
            <v>Secondary Service Greater than 5kW w/o ID</v>
          </cell>
          <cell r="C3362">
            <v>2.5</v>
          </cell>
          <cell r="D3362">
            <v>25</v>
          </cell>
          <cell r="E3362" t="str">
            <v>R=A1D</v>
          </cell>
          <cell r="F3362">
            <v>3</v>
          </cell>
          <cell r="H3362">
            <v>480</v>
          </cell>
          <cell r="I3362">
            <v>4</v>
          </cell>
          <cell r="J3362">
            <v>10</v>
          </cell>
        </row>
        <row r="3363">
          <cell r="A3363" t="str">
            <v>SSGN</v>
          </cell>
          <cell r="B3363" t="str">
            <v>Secondary Service Greater than 5kW w/o ID</v>
          </cell>
          <cell r="C3363">
            <v>2.5</v>
          </cell>
          <cell r="D3363">
            <v>25</v>
          </cell>
          <cell r="E3363" t="str">
            <v>R=DXS2</v>
          </cell>
          <cell r="F3363">
            <v>3</v>
          </cell>
          <cell r="H3363">
            <v>240</v>
          </cell>
          <cell r="I3363">
            <v>4</v>
          </cell>
          <cell r="J3363">
            <v>8</v>
          </cell>
        </row>
        <row r="3364">
          <cell r="A3364" t="str">
            <v>SSGN</v>
          </cell>
          <cell r="B3364" t="str">
            <v>Secondary Service Greater than 5kW w/o ID</v>
          </cell>
          <cell r="C3364">
            <v>2.5</v>
          </cell>
          <cell r="D3364">
            <v>25</v>
          </cell>
          <cell r="E3364" t="str">
            <v>R=PWAY</v>
          </cell>
          <cell r="F3364">
            <v>3</v>
          </cell>
          <cell r="H3364">
            <v>277</v>
          </cell>
          <cell r="I3364">
            <v>4</v>
          </cell>
          <cell r="J3364">
            <v>1</v>
          </cell>
        </row>
        <row r="3365">
          <cell r="A3365" t="str">
            <v>SSLN</v>
          </cell>
          <cell r="B3365" t="str">
            <v>Secondary Service Greater than 5kW w/o ID</v>
          </cell>
          <cell r="C3365">
            <v>2.5</v>
          </cell>
          <cell r="D3365">
            <v>25</v>
          </cell>
          <cell r="E3365" t="str">
            <v>R=A1D</v>
          </cell>
          <cell r="F3365">
            <v>3</v>
          </cell>
          <cell r="H3365">
            <v>277</v>
          </cell>
          <cell r="I3365">
            <v>4</v>
          </cell>
          <cell r="J3365">
            <v>1</v>
          </cell>
        </row>
        <row r="3366">
          <cell r="A3366" t="str">
            <v>SSGN</v>
          </cell>
          <cell r="B3366" t="str">
            <v>Secondary Service Greater than 5kW w/o ID</v>
          </cell>
          <cell r="C3366">
            <v>2.5</v>
          </cell>
          <cell r="D3366">
            <v>25</v>
          </cell>
          <cell r="E3366" t="str">
            <v>R=SV4SD</v>
          </cell>
          <cell r="F3366">
            <v>3</v>
          </cell>
          <cell r="H3366">
            <v>240</v>
          </cell>
          <cell r="I3366">
            <v>4</v>
          </cell>
          <cell r="J3366">
            <v>1</v>
          </cell>
        </row>
        <row r="3367">
          <cell r="A3367" t="str">
            <v>SSGN</v>
          </cell>
          <cell r="B3367" t="str">
            <v>Secondary Service Greater than 5kW w/o ID</v>
          </cell>
          <cell r="C3367">
            <v>2.5</v>
          </cell>
          <cell r="D3367">
            <v>25</v>
          </cell>
          <cell r="E3367" t="str">
            <v>R=SV5SD</v>
          </cell>
          <cell r="F3367">
            <v>3</v>
          </cell>
          <cell r="H3367">
            <v>120</v>
          </cell>
          <cell r="I3367">
            <v>4</v>
          </cell>
          <cell r="J3367">
            <v>6</v>
          </cell>
        </row>
        <row r="3368">
          <cell r="A3368" t="str">
            <v>SSAN</v>
          </cell>
          <cell r="B3368" t="str">
            <v>Secondary Service Greater than 5kW w/o ID</v>
          </cell>
          <cell r="C3368">
            <v>2.5</v>
          </cell>
          <cell r="D3368">
            <v>25</v>
          </cell>
          <cell r="E3368" t="str">
            <v>R=A1R</v>
          </cell>
          <cell r="F3368">
            <v>3</v>
          </cell>
          <cell r="G3368">
            <v>38495</v>
          </cell>
          <cell r="H3368">
            <v>999</v>
          </cell>
          <cell r="I3368">
            <v>3</v>
          </cell>
          <cell r="J3368">
            <v>2</v>
          </cell>
        </row>
        <row r="3369">
          <cell r="A3369" t="str">
            <v>SSGN</v>
          </cell>
          <cell r="B3369" t="str">
            <v>Secondary Service Greater than 5kW w/o ID</v>
          </cell>
          <cell r="C3369">
            <v>2.5</v>
          </cell>
          <cell r="D3369">
            <v>25</v>
          </cell>
          <cell r="E3369" t="str">
            <v>R=A1R</v>
          </cell>
          <cell r="F3369">
            <v>3</v>
          </cell>
          <cell r="G3369">
            <v>38311</v>
          </cell>
          <cell r="H3369">
            <v>999</v>
          </cell>
          <cell r="I3369">
            <v>4</v>
          </cell>
          <cell r="J3369">
            <v>1</v>
          </cell>
        </row>
        <row r="3370">
          <cell r="A3370" t="str">
            <v>SSLN</v>
          </cell>
          <cell r="B3370" t="str">
            <v>Secondary Service Greater than 5kW w/o ID</v>
          </cell>
          <cell r="C3370">
            <v>2.5</v>
          </cell>
          <cell r="D3370">
            <v>25</v>
          </cell>
          <cell r="E3370" t="str">
            <v>R=A1D</v>
          </cell>
          <cell r="F3370">
            <v>3</v>
          </cell>
          <cell r="G3370">
            <v>38183</v>
          </cell>
          <cell r="H3370">
            <v>999</v>
          </cell>
          <cell r="I3370">
            <v>4</v>
          </cell>
          <cell r="J3370">
            <v>1</v>
          </cell>
        </row>
        <row r="3371">
          <cell r="A3371" t="str">
            <v>SSNN</v>
          </cell>
          <cell r="B3371" t="str">
            <v>Secondary Service Greater than 5kW w/o ID</v>
          </cell>
          <cell r="C3371">
            <v>2.5</v>
          </cell>
          <cell r="D3371">
            <v>25</v>
          </cell>
          <cell r="E3371" t="str">
            <v>R=K3WS</v>
          </cell>
          <cell r="F3371">
            <v>3</v>
          </cell>
          <cell r="H3371">
            <v>480</v>
          </cell>
          <cell r="I3371">
            <v>3</v>
          </cell>
          <cell r="J3371">
            <v>1</v>
          </cell>
        </row>
        <row r="3372">
          <cell r="A3372" t="str">
            <v>SSGN</v>
          </cell>
          <cell r="B3372" t="str">
            <v>Secondary Service Greater than 5kW w/o ID</v>
          </cell>
          <cell r="C3372">
            <v>2.5</v>
          </cell>
          <cell r="D3372">
            <v>25</v>
          </cell>
          <cell r="E3372" t="str">
            <v>R=SL5SR</v>
          </cell>
          <cell r="F3372">
            <v>3</v>
          </cell>
          <cell r="H3372">
            <v>120</v>
          </cell>
          <cell r="I3372">
            <v>4</v>
          </cell>
          <cell r="J3372">
            <v>1</v>
          </cell>
        </row>
        <row r="3373">
          <cell r="A3373" t="str">
            <v>SSGN</v>
          </cell>
          <cell r="B3373" t="str">
            <v>Secondary Service Greater than 5kW w/o ID</v>
          </cell>
          <cell r="C3373">
            <v>2.5</v>
          </cell>
          <cell r="D3373">
            <v>25</v>
          </cell>
          <cell r="E3373" t="str">
            <v>R=A1D</v>
          </cell>
          <cell r="F3373">
            <v>3</v>
          </cell>
          <cell r="H3373">
            <v>277</v>
          </cell>
          <cell r="I3373">
            <v>3</v>
          </cell>
          <cell r="J3373">
            <v>1</v>
          </cell>
        </row>
        <row r="3374">
          <cell r="A3374" t="str">
            <v>SSLN</v>
          </cell>
          <cell r="B3374" t="str">
            <v>Secondary Service Greater than 5kW w/o ID</v>
          </cell>
          <cell r="C3374">
            <v>2.5</v>
          </cell>
          <cell r="D3374">
            <v>25</v>
          </cell>
          <cell r="E3374" t="str">
            <v>R=A1D</v>
          </cell>
          <cell r="F3374">
            <v>3</v>
          </cell>
          <cell r="G3374">
            <v>35796</v>
          </cell>
          <cell r="H3374">
            <v>999</v>
          </cell>
          <cell r="I3374">
            <v>4</v>
          </cell>
          <cell r="J3374">
            <v>1</v>
          </cell>
        </row>
        <row r="3375">
          <cell r="A3375" t="str">
            <v>SSGN</v>
          </cell>
          <cell r="B3375" t="str">
            <v>Secondary Service Greater than 5kW w/o ID</v>
          </cell>
          <cell r="C3375">
            <v>2.5</v>
          </cell>
          <cell r="D3375">
            <v>25</v>
          </cell>
          <cell r="E3375" t="str">
            <v>R=A1D</v>
          </cell>
          <cell r="F3375">
            <v>3</v>
          </cell>
          <cell r="H3375">
            <v>999</v>
          </cell>
          <cell r="I3375">
            <v>4</v>
          </cell>
          <cell r="J3375">
            <v>1</v>
          </cell>
        </row>
        <row r="3376">
          <cell r="A3376" t="str">
            <v>SSGN</v>
          </cell>
          <cell r="B3376" t="str">
            <v>Secondary Service Greater than 5kW w/o ID</v>
          </cell>
          <cell r="C3376">
            <v>2.5</v>
          </cell>
          <cell r="D3376">
            <v>25</v>
          </cell>
          <cell r="E3376" t="str">
            <v>R=A1D</v>
          </cell>
          <cell r="F3376">
            <v>3</v>
          </cell>
          <cell r="G3376">
            <v>36161</v>
          </cell>
          <cell r="H3376">
            <v>999</v>
          </cell>
          <cell r="I3376">
            <v>4</v>
          </cell>
          <cell r="J3376">
            <v>12</v>
          </cell>
        </row>
        <row r="3377">
          <cell r="A3377" t="str">
            <v>SSGN</v>
          </cell>
          <cell r="B3377" t="str">
            <v>Secondary Service Greater than 5kW w/o ID</v>
          </cell>
          <cell r="C3377">
            <v>2.5</v>
          </cell>
          <cell r="D3377">
            <v>25</v>
          </cell>
          <cell r="E3377" t="str">
            <v>R=A1D</v>
          </cell>
          <cell r="F3377">
            <v>3</v>
          </cell>
          <cell r="G3377">
            <v>35650</v>
          </cell>
          <cell r="H3377">
            <v>999</v>
          </cell>
          <cell r="I3377">
            <v>3</v>
          </cell>
          <cell r="J3377">
            <v>1</v>
          </cell>
        </row>
        <row r="3378">
          <cell r="A3378" t="str">
            <v>SSAN</v>
          </cell>
          <cell r="B3378" t="str">
            <v>Secondary Service Greater than 5kW w/o ID</v>
          </cell>
          <cell r="C3378">
            <v>2.5</v>
          </cell>
          <cell r="D3378">
            <v>25</v>
          </cell>
          <cell r="E3378" t="str">
            <v>R=A1D</v>
          </cell>
          <cell r="F3378">
            <v>3</v>
          </cell>
          <cell r="G3378">
            <v>36733</v>
          </cell>
          <cell r="H3378">
            <v>999</v>
          </cell>
          <cell r="I3378">
            <v>4</v>
          </cell>
          <cell r="J3378">
            <v>1</v>
          </cell>
        </row>
        <row r="3379">
          <cell r="A3379" t="str">
            <v>SSNN</v>
          </cell>
          <cell r="B3379" t="str">
            <v>Secondary Service Greater than 5kW w/o ID</v>
          </cell>
          <cell r="C3379">
            <v>2.5</v>
          </cell>
          <cell r="D3379">
            <v>25</v>
          </cell>
          <cell r="E3379" t="str">
            <v>R=PWAP</v>
          </cell>
          <cell r="F3379">
            <v>3</v>
          </cell>
          <cell r="H3379">
            <v>240</v>
          </cell>
          <cell r="I3379">
            <v>4</v>
          </cell>
          <cell r="J3379">
            <v>1</v>
          </cell>
        </row>
        <row r="3380">
          <cell r="A3380" t="str">
            <v>SSLN</v>
          </cell>
          <cell r="B3380" t="str">
            <v>Secondary Service Greater than 5kW w/o ID</v>
          </cell>
          <cell r="C3380">
            <v>2.5</v>
          </cell>
          <cell r="D3380">
            <v>25</v>
          </cell>
          <cell r="E3380" t="str">
            <v>R=A1D</v>
          </cell>
          <cell r="F3380">
            <v>3</v>
          </cell>
          <cell r="G3380">
            <v>37096</v>
          </cell>
          <cell r="H3380">
            <v>999</v>
          </cell>
          <cell r="I3380">
            <v>4</v>
          </cell>
          <cell r="J3380">
            <v>2</v>
          </cell>
        </row>
        <row r="3381">
          <cell r="A3381" t="str">
            <v>SSLN</v>
          </cell>
          <cell r="B3381" t="str">
            <v>Secondary Service Greater than 5kW w/o ID</v>
          </cell>
          <cell r="C3381">
            <v>2.5</v>
          </cell>
          <cell r="D3381">
            <v>25</v>
          </cell>
          <cell r="E3381" t="str">
            <v>R=A1R</v>
          </cell>
          <cell r="F3381">
            <v>3</v>
          </cell>
          <cell r="G3381">
            <v>36915</v>
          </cell>
          <cell r="H3381">
            <v>999</v>
          </cell>
          <cell r="I3381">
            <v>4</v>
          </cell>
          <cell r="J3381">
            <v>1</v>
          </cell>
        </row>
        <row r="3382">
          <cell r="A3382" t="str">
            <v>SSGN</v>
          </cell>
          <cell r="B3382" t="str">
            <v>Secondary Service Greater than 5kW w/o ID</v>
          </cell>
          <cell r="C3382">
            <v>2.5</v>
          </cell>
          <cell r="D3382">
            <v>25</v>
          </cell>
          <cell r="E3382" t="str">
            <v>R=A1D</v>
          </cell>
          <cell r="F3382">
            <v>3</v>
          </cell>
          <cell r="G3382">
            <v>36950</v>
          </cell>
          <cell r="H3382">
            <v>999</v>
          </cell>
          <cell r="I3382">
            <v>4</v>
          </cell>
          <cell r="J3382">
            <v>24</v>
          </cell>
        </row>
        <row r="3383">
          <cell r="A3383" t="str">
            <v>SSGN</v>
          </cell>
          <cell r="B3383" t="str">
            <v>Secondary Service Greater than 5kW w/o ID</v>
          </cell>
          <cell r="C3383">
            <v>2.5</v>
          </cell>
          <cell r="D3383">
            <v>25</v>
          </cell>
          <cell r="E3383" t="str">
            <v>R=A1D</v>
          </cell>
          <cell r="F3383">
            <v>3</v>
          </cell>
          <cell r="G3383">
            <v>37320</v>
          </cell>
          <cell r="H3383">
            <v>240</v>
          </cell>
          <cell r="I3383">
            <v>4</v>
          </cell>
          <cell r="J3383">
            <v>3</v>
          </cell>
        </row>
        <row r="3384">
          <cell r="A3384" t="str">
            <v>SSLN</v>
          </cell>
          <cell r="B3384" t="str">
            <v>Secondary Service Greater than 5kW w/o ID</v>
          </cell>
          <cell r="C3384">
            <v>2.5</v>
          </cell>
          <cell r="D3384">
            <v>25</v>
          </cell>
          <cell r="E3384" t="str">
            <v>R=A1D</v>
          </cell>
          <cell r="F3384">
            <v>3</v>
          </cell>
          <cell r="G3384">
            <v>37321</v>
          </cell>
          <cell r="H3384">
            <v>999</v>
          </cell>
          <cell r="I3384">
            <v>4</v>
          </cell>
          <cell r="J3384">
            <v>6</v>
          </cell>
        </row>
        <row r="3385">
          <cell r="A3385" t="str">
            <v>SSGN</v>
          </cell>
          <cell r="B3385" t="str">
            <v>Secondary Service Greater than 5kW w/o ID</v>
          </cell>
          <cell r="C3385">
            <v>2.5</v>
          </cell>
          <cell r="D3385">
            <v>25</v>
          </cell>
          <cell r="E3385" t="str">
            <v>R=A1D</v>
          </cell>
          <cell r="F3385">
            <v>3</v>
          </cell>
          <cell r="G3385">
            <v>37341</v>
          </cell>
          <cell r="H3385">
            <v>999</v>
          </cell>
          <cell r="I3385">
            <v>4</v>
          </cell>
          <cell r="J3385">
            <v>5</v>
          </cell>
        </row>
        <row r="3386">
          <cell r="A3386" t="str">
            <v>SSLN</v>
          </cell>
          <cell r="B3386" t="str">
            <v>Secondary Service Greater than 5kW w/o ID</v>
          </cell>
          <cell r="C3386">
            <v>2.5</v>
          </cell>
          <cell r="D3386">
            <v>25</v>
          </cell>
          <cell r="E3386" t="str">
            <v>R=A1D</v>
          </cell>
          <cell r="F3386">
            <v>3</v>
          </cell>
          <cell r="G3386">
            <v>37356</v>
          </cell>
          <cell r="H3386">
            <v>999</v>
          </cell>
          <cell r="I3386">
            <v>4</v>
          </cell>
          <cell r="J3386">
            <v>3</v>
          </cell>
        </row>
        <row r="3387">
          <cell r="A3387" t="str">
            <v>SSGN</v>
          </cell>
          <cell r="B3387" t="str">
            <v>Secondary Service Greater than 5kW w/o ID</v>
          </cell>
          <cell r="C3387">
            <v>2.5</v>
          </cell>
          <cell r="D3387">
            <v>25</v>
          </cell>
          <cell r="E3387" t="str">
            <v>R=A1D</v>
          </cell>
          <cell r="F3387">
            <v>3</v>
          </cell>
          <cell r="G3387">
            <v>37362</v>
          </cell>
          <cell r="H3387">
            <v>999</v>
          </cell>
          <cell r="I3387">
            <v>3</v>
          </cell>
          <cell r="J3387">
            <v>3</v>
          </cell>
        </row>
        <row r="3388">
          <cell r="A3388" t="str">
            <v>SSLN</v>
          </cell>
          <cell r="B3388" t="str">
            <v>Secondary Service Greater than 5kW w/o ID</v>
          </cell>
          <cell r="C3388">
            <v>2.5</v>
          </cell>
          <cell r="D3388">
            <v>25</v>
          </cell>
          <cell r="E3388" t="str">
            <v>R=A1D</v>
          </cell>
          <cell r="F3388">
            <v>3</v>
          </cell>
          <cell r="G3388">
            <v>37606</v>
          </cell>
          <cell r="H3388">
            <v>999</v>
          </cell>
          <cell r="I3388">
            <v>4</v>
          </cell>
          <cell r="J3388">
            <v>2</v>
          </cell>
        </row>
        <row r="3389">
          <cell r="A3389" t="str">
            <v>SSLN</v>
          </cell>
          <cell r="B3389" t="str">
            <v>Secondary Service Greater than 5kW w/o ID</v>
          </cell>
          <cell r="C3389">
            <v>2.5</v>
          </cell>
          <cell r="D3389">
            <v>25</v>
          </cell>
          <cell r="E3389" t="str">
            <v>R=A1D</v>
          </cell>
          <cell r="F3389">
            <v>3</v>
          </cell>
          <cell r="G3389">
            <v>37512</v>
          </cell>
          <cell r="H3389">
            <v>999</v>
          </cell>
          <cell r="I3389">
            <v>4</v>
          </cell>
          <cell r="J3389">
            <v>3</v>
          </cell>
        </row>
        <row r="3390">
          <cell r="A3390" t="str">
            <v>SSGN</v>
          </cell>
          <cell r="B3390" t="str">
            <v>Secondary Service Greater than 5kW w/o ID</v>
          </cell>
          <cell r="C3390">
            <v>2.5</v>
          </cell>
          <cell r="D3390">
            <v>25</v>
          </cell>
          <cell r="E3390" t="str">
            <v>R=A1D</v>
          </cell>
          <cell r="F3390">
            <v>3</v>
          </cell>
          <cell r="G3390">
            <v>37517</v>
          </cell>
          <cell r="H3390">
            <v>999</v>
          </cell>
          <cell r="I3390">
            <v>4</v>
          </cell>
          <cell r="J3390">
            <v>1</v>
          </cell>
        </row>
        <row r="3391">
          <cell r="A3391" t="str">
            <v>SSPN</v>
          </cell>
          <cell r="B3391" t="str">
            <v>Secondary Service Greater than 5kW w/o ID</v>
          </cell>
          <cell r="C3391">
            <v>2.5</v>
          </cell>
          <cell r="D3391">
            <v>25</v>
          </cell>
          <cell r="E3391" t="str">
            <v>R=RXS4</v>
          </cell>
          <cell r="F3391">
            <v>3</v>
          </cell>
          <cell r="G3391">
            <v>37517</v>
          </cell>
          <cell r="H3391">
            <v>999</v>
          </cell>
          <cell r="I3391">
            <v>4</v>
          </cell>
          <cell r="J3391">
            <v>3</v>
          </cell>
        </row>
        <row r="3392">
          <cell r="A3392" t="str">
            <v>SSGN</v>
          </cell>
          <cell r="B3392" t="str">
            <v>Secondary Service Greater than 5kW w/o ID</v>
          </cell>
          <cell r="C3392">
            <v>2.5</v>
          </cell>
          <cell r="D3392">
            <v>25</v>
          </cell>
          <cell r="E3392" t="str">
            <v>R=A1RL</v>
          </cell>
          <cell r="F3392">
            <v>3</v>
          </cell>
          <cell r="G3392">
            <v>38636</v>
          </cell>
          <cell r="H3392">
            <v>999</v>
          </cell>
          <cell r="I3392">
            <v>3</v>
          </cell>
          <cell r="J3392">
            <v>1</v>
          </cell>
        </row>
        <row r="3393">
          <cell r="A3393" t="str">
            <v>SSLN</v>
          </cell>
          <cell r="B3393" t="str">
            <v>Secondary Service Greater than 5kW w/o ID</v>
          </cell>
          <cell r="C3393">
            <v>2.5</v>
          </cell>
          <cell r="D3393">
            <v>25</v>
          </cell>
          <cell r="E3393" t="str">
            <v>R=A1R</v>
          </cell>
          <cell r="F3393">
            <v>3</v>
          </cell>
          <cell r="G3393">
            <v>38646</v>
          </cell>
          <cell r="H3393">
            <v>999</v>
          </cell>
          <cell r="I3393">
            <v>4</v>
          </cell>
          <cell r="J3393">
            <v>2</v>
          </cell>
        </row>
        <row r="3394">
          <cell r="A3394" t="str">
            <v>SSPN</v>
          </cell>
          <cell r="B3394" t="str">
            <v>Secondary Service Greater than 5kW w/o ID</v>
          </cell>
          <cell r="C3394">
            <v>2.5</v>
          </cell>
          <cell r="D3394">
            <v>25</v>
          </cell>
          <cell r="E3394" t="str">
            <v>R=A1R</v>
          </cell>
          <cell r="F3394">
            <v>3</v>
          </cell>
          <cell r="G3394">
            <v>38874</v>
          </cell>
          <cell r="H3394">
            <v>999</v>
          </cell>
          <cell r="I3394">
            <v>4</v>
          </cell>
          <cell r="J3394">
            <v>1</v>
          </cell>
        </row>
        <row r="3395">
          <cell r="A3395" t="str">
            <v>SSGN</v>
          </cell>
          <cell r="B3395" t="str">
            <v>Secondary Service Greater than 5kW w/o ID</v>
          </cell>
          <cell r="C3395">
            <v>2.5</v>
          </cell>
          <cell r="D3395">
            <v>25</v>
          </cell>
          <cell r="E3395" t="str">
            <v>R=A1R</v>
          </cell>
          <cell r="F3395">
            <v>3</v>
          </cell>
          <cell r="G3395">
            <v>38953</v>
          </cell>
          <cell r="H3395">
            <v>999</v>
          </cell>
          <cell r="I3395">
            <v>4</v>
          </cell>
          <cell r="J3395">
            <v>30</v>
          </cell>
        </row>
        <row r="3396">
          <cell r="A3396" t="str">
            <v>SSGN</v>
          </cell>
          <cell r="B3396" t="str">
            <v>Secondary Service Greater than 5kW w/o ID</v>
          </cell>
          <cell r="C3396">
            <v>2.5</v>
          </cell>
          <cell r="D3396">
            <v>25</v>
          </cell>
          <cell r="E3396" t="str">
            <v>R=A1R</v>
          </cell>
          <cell r="F3396">
            <v>3</v>
          </cell>
          <cell r="G3396">
            <v>39142</v>
          </cell>
          <cell r="H3396">
            <v>999</v>
          </cell>
          <cell r="I3396">
            <v>4</v>
          </cell>
          <cell r="J3396">
            <v>6</v>
          </cell>
        </row>
        <row r="3397">
          <cell r="A3397" t="str">
            <v>SSGN</v>
          </cell>
          <cell r="B3397" t="str">
            <v>Secondary Service Greater than 5kW w/o ID</v>
          </cell>
          <cell r="C3397">
            <v>2.5</v>
          </cell>
          <cell r="D3397">
            <v>25</v>
          </cell>
          <cell r="E3397" t="str">
            <v>R=A1R</v>
          </cell>
          <cell r="F3397">
            <v>3</v>
          </cell>
          <cell r="G3397">
            <v>39295</v>
          </cell>
          <cell r="H3397">
            <v>999</v>
          </cell>
          <cell r="I3397">
            <v>4</v>
          </cell>
          <cell r="J3397">
            <v>7</v>
          </cell>
        </row>
        <row r="3398">
          <cell r="A3398" t="str">
            <v>SSLN</v>
          </cell>
          <cell r="B3398" t="str">
            <v>Secondary Service Greater than 5kW w/o ID</v>
          </cell>
          <cell r="C3398">
            <v>2.5</v>
          </cell>
          <cell r="D3398">
            <v>25</v>
          </cell>
          <cell r="E3398" t="str">
            <v>R=A1R</v>
          </cell>
          <cell r="F3398">
            <v>3</v>
          </cell>
          <cell r="G3398">
            <v>39245</v>
          </cell>
          <cell r="H3398">
            <v>999</v>
          </cell>
          <cell r="I3398">
            <v>3</v>
          </cell>
          <cell r="J3398">
            <v>2</v>
          </cell>
        </row>
        <row r="3399">
          <cell r="A3399" t="str">
            <v>SSNN</v>
          </cell>
          <cell r="B3399" t="str">
            <v>Secondary Service Greater than 5kW w/o ID</v>
          </cell>
          <cell r="C3399">
            <v>2.5</v>
          </cell>
          <cell r="D3399">
            <v>25</v>
          </cell>
          <cell r="E3399" t="str">
            <v>R=A1R</v>
          </cell>
          <cell r="F3399">
            <v>3</v>
          </cell>
          <cell r="G3399">
            <v>39308</v>
          </cell>
          <cell r="H3399">
            <v>999</v>
          </cell>
          <cell r="I3399">
            <v>3</v>
          </cell>
          <cell r="J3399">
            <v>2</v>
          </cell>
        </row>
        <row r="3400">
          <cell r="A3400" t="str">
            <v>SSLN</v>
          </cell>
          <cell r="B3400" t="str">
            <v>Secondary Service Greater than 5kW w/o ID</v>
          </cell>
          <cell r="C3400">
            <v>2.5</v>
          </cell>
          <cell r="D3400">
            <v>25</v>
          </cell>
          <cell r="E3400" t="str">
            <v>R=A1R</v>
          </cell>
          <cell r="F3400">
            <v>3</v>
          </cell>
          <cell r="G3400">
            <v>39308</v>
          </cell>
          <cell r="H3400">
            <v>999</v>
          </cell>
          <cell r="I3400">
            <v>4</v>
          </cell>
          <cell r="J3400">
            <v>8</v>
          </cell>
        </row>
        <row r="3401">
          <cell r="A3401" t="str">
            <v>SSMN</v>
          </cell>
          <cell r="B3401" t="str">
            <v>Secondary Service Greater than 5kW w/o ID</v>
          </cell>
          <cell r="C3401">
            <v>2.5</v>
          </cell>
          <cell r="D3401">
            <v>25</v>
          </cell>
          <cell r="E3401" t="str">
            <v>R=A1R</v>
          </cell>
          <cell r="F3401">
            <v>3</v>
          </cell>
          <cell r="G3401">
            <v>39308</v>
          </cell>
          <cell r="H3401">
            <v>999</v>
          </cell>
          <cell r="I3401">
            <v>4</v>
          </cell>
          <cell r="J3401">
            <v>1</v>
          </cell>
        </row>
        <row r="3402">
          <cell r="A3402" t="str">
            <v>SSAN</v>
          </cell>
          <cell r="B3402" t="str">
            <v>Secondary Service Greater than 5kW w/o ID</v>
          </cell>
          <cell r="C3402">
            <v>2.5</v>
          </cell>
          <cell r="D3402">
            <v>25</v>
          </cell>
          <cell r="E3402" t="str">
            <v>R=A1RL</v>
          </cell>
          <cell r="F3402">
            <v>3</v>
          </cell>
          <cell r="G3402">
            <v>39343</v>
          </cell>
          <cell r="H3402">
            <v>999</v>
          </cell>
          <cell r="I3402">
            <v>3</v>
          </cell>
          <cell r="J3402">
            <v>1</v>
          </cell>
        </row>
        <row r="3403">
          <cell r="A3403" t="str">
            <v>SSNN</v>
          </cell>
          <cell r="B3403" t="str">
            <v>Secondary Service Greater than 5kW w/o ID</v>
          </cell>
          <cell r="C3403">
            <v>2.5</v>
          </cell>
          <cell r="D3403">
            <v>25</v>
          </cell>
          <cell r="E3403" t="str">
            <v>R=A1R</v>
          </cell>
          <cell r="F3403">
            <v>3</v>
          </cell>
          <cell r="G3403">
            <v>39420</v>
          </cell>
          <cell r="H3403">
            <v>999</v>
          </cell>
          <cell r="I3403">
            <v>4</v>
          </cell>
          <cell r="J3403">
            <v>2</v>
          </cell>
        </row>
        <row r="3404">
          <cell r="A3404" t="str">
            <v>SSNN</v>
          </cell>
          <cell r="B3404" t="str">
            <v>Secondary Service Greater than 5kW w/o ID</v>
          </cell>
          <cell r="C3404">
            <v>2.5</v>
          </cell>
          <cell r="D3404">
            <v>25</v>
          </cell>
          <cell r="E3404" t="str">
            <v>R=A1D</v>
          </cell>
          <cell r="F3404">
            <v>3</v>
          </cell>
          <cell r="G3404">
            <v>39707</v>
          </cell>
          <cell r="H3404">
            <v>999</v>
          </cell>
          <cell r="I3404">
            <v>3</v>
          </cell>
          <cell r="J3404">
            <v>2</v>
          </cell>
        </row>
        <row r="3405">
          <cell r="A3405" t="str">
            <v>SSGN</v>
          </cell>
          <cell r="B3405" t="str">
            <v>Secondary Service Greater than 5kW w/o ID</v>
          </cell>
          <cell r="C3405">
            <v>2.5</v>
          </cell>
          <cell r="D3405">
            <v>25</v>
          </cell>
          <cell r="E3405" t="str">
            <v>R=A1D</v>
          </cell>
          <cell r="F3405">
            <v>3</v>
          </cell>
          <cell r="G3405">
            <v>40021</v>
          </cell>
          <cell r="H3405">
            <v>999</v>
          </cell>
          <cell r="I3405">
            <v>3</v>
          </cell>
          <cell r="J3405">
            <v>2</v>
          </cell>
        </row>
        <row r="3406">
          <cell r="A3406" t="str">
            <v>SSGN</v>
          </cell>
          <cell r="B3406" t="str">
            <v>Secondary Service Greater than 5kW w/o ID</v>
          </cell>
          <cell r="C3406">
            <v>2.5</v>
          </cell>
          <cell r="D3406">
            <v>25</v>
          </cell>
          <cell r="E3406" t="str">
            <v>R=A1D</v>
          </cell>
          <cell r="F3406">
            <v>3</v>
          </cell>
          <cell r="H3406">
            <v>999</v>
          </cell>
          <cell r="I3406">
            <v>4</v>
          </cell>
          <cell r="J3406">
            <v>102</v>
          </cell>
        </row>
        <row r="3407">
          <cell r="A3407" t="str">
            <v>SSGN</v>
          </cell>
          <cell r="B3407" t="str">
            <v>Secondary Service Greater than 5kW w/o ID</v>
          </cell>
          <cell r="C3407">
            <v>2.5</v>
          </cell>
          <cell r="D3407">
            <v>25</v>
          </cell>
          <cell r="E3407" t="str">
            <v>R=SV5SD</v>
          </cell>
          <cell r="F3407">
            <v>3</v>
          </cell>
          <cell r="H3407">
            <v>208</v>
          </cell>
          <cell r="I3407">
            <v>4</v>
          </cell>
          <cell r="J3407">
            <v>4</v>
          </cell>
        </row>
        <row r="3408">
          <cell r="A3408" t="str">
            <v>SSNN</v>
          </cell>
          <cell r="B3408" t="str">
            <v>Secondary Service Greater than 5kW w/o ID</v>
          </cell>
          <cell r="C3408">
            <v>2.5</v>
          </cell>
          <cell r="D3408">
            <v>25</v>
          </cell>
          <cell r="E3408" t="str">
            <v>R=SSM8A</v>
          </cell>
          <cell r="F3408">
            <v>3</v>
          </cell>
          <cell r="H3408">
            <v>240</v>
          </cell>
          <cell r="I3408">
            <v>3</v>
          </cell>
          <cell r="J3408">
            <v>1</v>
          </cell>
        </row>
        <row r="3409">
          <cell r="A3409" t="str">
            <v>SSGN</v>
          </cell>
          <cell r="B3409" t="str">
            <v>Secondary Service Greater than 5kW w/o ID</v>
          </cell>
          <cell r="C3409">
            <v>2.5</v>
          </cell>
          <cell r="D3409">
            <v>25</v>
          </cell>
          <cell r="E3409" t="str">
            <v>R=SV5SD</v>
          </cell>
          <cell r="F3409">
            <v>3</v>
          </cell>
          <cell r="H3409">
            <v>208</v>
          </cell>
          <cell r="I3409">
            <v>4</v>
          </cell>
          <cell r="J3409">
            <v>4</v>
          </cell>
        </row>
        <row r="3410">
          <cell r="A3410" t="str">
            <v>SSGN</v>
          </cell>
          <cell r="B3410" t="str">
            <v>Secondary Service Greater than 5kW w/o ID</v>
          </cell>
          <cell r="C3410">
            <v>2.5</v>
          </cell>
          <cell r="D3410">
            <v>25</v>
          </cell>
          <cell r="E3410" t="str">
            <v>R=K6WA</v>
          </cell>
          <cell r="F3410">
            <v>3</v>
          </cell>
          <cell r="H3410">
            <v>240</v>
          </cell>
          <cell r="I3410">
            <v>4</v>
          </cell>
          <cell r="J3410">
            <v>2</v>
          </cell>
        </row>
        <row r="3411">
          <cell r="A3411" t="str">
            <v>SSGN</v>
          </cell>
          <cell r="B3411" t="str">
            <v>Secondary Service Greater than 5kW w/o ID</v>
          </cell>
          <cell r="C3411">
            <v>2.5</v>
          </cell>
          <cell r="D3411">
            <v>25</v>
          </cell>
          <cell r="E3411" t="str">
            <v>R=K6WA</v>
          </cell>
          <cell r="F3411">
            <v>3</v>
          </cell>
          <cell r="H3411">
            <v>240</v>
          </cell>
          <cell r="I3411">
            <v>4</v>
          </cell>
          <cell r="J3411">
            <v>1</v>
          </cell>
        </row>
        <row r="3412">
          <cell r="A3412" t="str">
            <v>DSNN</v>
          </cell>
          <cell r="B3412" t="str">
            <v>Secondary Service Greater than 5kW w/o ID</v>
          </cell>
          <cell r="C3412">
            <v>2.5</v>
          </cell>
          <cell r="D3412">
            <v>25</v>
          </cell>
          <cell r="E3412" t="str">
            <v>R=PWA</v>
          </cell>
          <cell r="F3412">
            <v>3</v>
          </cell>
          <cell r="H3412">
            <v>240</v>
          </cell>
          <cell r="I3412">
            <v>4</v>
          </cell>
          <cell r="J3412">
            <v>1</v>
          </cell>
        </row>
        <row r="3413">
          <cell r="A3413" t="str">
            <v>SSLN</v>
          </cell>
          <cell r="B3413" t="str">
            <v>Secondary Service Greater than 5kW w/o ID</v>
          </cell>
          <cell r="C3413">
            <v>2.5</v>
          </cell>
          <cell r="D3413">
            <v>25</v>
          </cell>
          <cell r="E3413" t="str">
            <v>R=SSM6A</v>
          </cell>
          <cell r="F3413">
            <v>3</v>
          </cell>
          <cell r="H3413">
            <v>277</v>
          </cell>
          <cell r="I3413">
            <v>4</v>
          </cell>
          <cell r="J3413">
            <v>2</v>
          </cell>
        </row>
        <row r="3414">
          <cell r="A3414" t="str">
            <v>SSGN</v>
          </cell>
          <cell r="B3414" t="str">
            <v>Secondary Service Greater than 5kW w/o ID</v>
          </cell>
          <cell r="C3414">
            <v>2.5</v>
          </cell>
          <cell r="D3414">
            <v>25</v>
          </cell>
          <cell r="E3414" t="str">
            <v>R=K5WA</v>
          </cell>
          <cell r="F3414">
            <v>3</v>
          </cell>
          <cell r="H3414">
            <v>240</v>
          </cell>
          <cell r="I3414">
            <v>4</v>
          </cell>
          <cell r="J3414">
            <v>1</v>
          </cell>
        </row>
        <row r="3415">
          <cell r="A3415" t="str">
            <v>SSGN</v>
          </cell>
          <cell r="B3415" t="str">
            <v>Secondary Service Greater than 5kW w/o ID</v>
          </cell>
          <cell r="C3415">
            <v>2.5</v>
          </cell>
          <cell r="D3415">
            <v>25</v>
          </cell>
          <cell r="E3415" t="str">
            <v>R=SL6SD</v>
          </cell>
          <cell r="F3415">
            <v>3</v>
          </cell>
          <cell r="H3415">
            <v>240</v>
          </cell>
          <cell r="I3415">
            <v>4</v>
          </cell>
          <cell r="J3415">
            <v>1</v>
          </cell>
        </row>
        <row r="3416">
          <cell r="A3416" t="str">
            <v>SSPN</v>
          </cell>
          <cell r="B3416" t="str">
            <v>Secondary Service Greater than 5kW w/o ID</v>
          </cell>
          <cell r="C3416">
            <v>2.5</v>
          </cell>
          <cell r="D3416">
            <v>25</v>
          </cell>
          <cell r="E3416" t="str">
            <v>R=A1D</v>
          </cell>
          <cell r="F3416">
            <v>3</v>
          </cell>
          <cell r="H3416">
            <v>999</v>
          </cell>
          <cell r="I3416">
            <v>3</v>
          </cell>
          <cell r="J3416">
            <v>7</v>
          </cell>
        </row>
        <row r="3417">
          <cell r="A3417" t="str">
            <v>SSGN</v>
          </cell>
          <cell r="B3417" t="str">
            <v>Secondary Service Greater than 5kW w/o ID</v>
          </cell>
          <cell r="C3417">
            <v>2.5</v>
          </cell>
          <cell r="D3417">
            <v>25</v>
          </cell>
          <cell r="E3417" t="str">
            <v>R=A1D</v>
          </cell>
          <cell r="F3417">
            <v>3</v>
          </cell>
          <cell r="H3417">
            <v>277</v>
          </cell>
          <cell r="I3417">
            <v>4</v>
          </cell>
          <cell r="J3417">
            <v>1</v>
          </cell>
        </row>
        <row r="3418">
          <cell r="A3418" t="str">
            <v>SSGN</v>
          </cell>
          <cell r="B3418" t="str">
            <v>Secondary Service Greater than 5kW w/o ID</v>
          </cell>
          <cell r="C3418">
            <v>2.5</v>
          </cell>
          <cell r="D3418">
            <v>25</v>
          </cell>
          <cell r="E3418" t="str">
            <v>R=K6WA</v>
          </cell>
          <cell r="F3418">
            <v>3</v>
          </cell>
          <cell r="H3418">
            <v>240</v>
          </cell>
          <cell r="I3418">
            <v>4</v>
          </cell>
          <cell r="J3418">
            <v>2</v>
          </cell>
        </row>
        <row r="3419">
          <cell r="A3419" t="str">
            <v>SSGN</v>
          </cell>
          <cell r="B3419" t="str">
            <v>Secondary Service Greater than 5kW w/o ID</v>
          </cell>
          <cell r="C3419">
            <v>2.5</v>
          </cell>
          <cell r="D3419">
            <v>25</v>
          </cell>
          <cell r="E3419" t="str">
            <v>R=SV5SD</v>
          </cell>
          <cell r="F3419">
            <v>3</v>
          </cell>
          <cell r="H3419">
            <v>277</v>
          </cell>
          <cell r="I3419">
            <v>4</v>
          </cell>
          <cell r="J3419">
            <v>1</v>
          </cell>
        </row>
        <row r="3420">
          <cell r="A3420" t="str">
            <v>SSPN</v>
          </cell>
          <cell r="B3420" t="str">
            <v>Secondary Service Greater than 5kW w/o ID</v>
          </cell>
          <cell r="C3420">
            <v>2.5</v>
          </cell>
          <cell r="D3420">
            <v>25</v>
          </cell>
          <cell r="E3420" t="str">
            <v>R=PWAP</v>
          </cell>
          <cell r="F3420">
            <v>3</v>
          </cell>
          <cell r="H3420">
            <v>480</v>
          </cell>
          <cell r="I3420">
            <v>3</v>
          </cell>
          <cell r="J3420">
            <v>2</v>
          </cell>
        </row>
        <row r="3421">
          <cell r="A3421" t="str">
            <v>SSPN</v>
          </cell>
          <cell r="B3421" t="str">
            <v>Secondary Service Greater than 5kW w/o ID</v>
          </cell>
          <cell r="C3421">
            <v>2.5</v>
          </cell>
          <cell r="D3421">
            <v>25</v>
          </cell>
          <cell r="E3421" t="str">
            <v>R=SSM6A</v>
          </cell>
          <cell r="F3421">
            <v>3</v>
          </cell>
          <cell r="H3421">
            <v>277</v>
          </cell>
          <cell r="I3421">
            <v>4</v>
          </cell>
          <cell r="J3421">
            <v>1</v>
          </cell>
        </row>
        <row r="3422">
          <cell r="A3422" t="str">
            <v>SSGN</v>
          </cell>
          <cell r="B3422" t="str">
            <v>Secondary Service Greater than 5kW w/o ID</v>
          </cell>
          <cell r="C3422">
            <v>2.5</v>
          </cell>
          <cell r="D3422">
            <v>25</v>
          </cell>
          <cell r="E3422" t="str">
            <v>R=A1R</v>
          </cell>
          <cell r="F3422">
            <v>3</v>
          </cell>
          <cell r="G3422">
            <v>38495</v>
          </cell>
          <cell r="H3422">
            <v>999</v>
          </cell>
          <cell r="I3422">
            <v>3</v>
          </cell>
          <cell r="J3422">
            <v>1</v>
          </cell>
        </row>
        <row r="3423">
          <cell r="A3423" t="str">
            <v>SSGN</v>
          </cell>
          <cell r="B3423" t="str">
            <v>Secondary Service Greater than 5kW w/o ID</v>
          </cell>
          <cell r="C3423">
            <v>2.5</v>
          </cell>
          <cell r="D3423">
            <v>25</v>
          </cell>
          <cell r="E3423" t="str">
            <v>R=A1RL</v>
          </cell>
          <cell r="F3423">
            <v>3</v>
          </cell>
          <cell r="G3423">
            <v>37992</v>
          </cell>
          <cell r="H3423">
            <v>999</v>
          </cell>
          <cell r="I3423">
            <v>4</v>
          </cell>
          <cell r="J3423">
            <v>1</v>
          </cell>
        </row>
        <row r="3424">
          <cell r="A3424" t="str">
            <v>SSLN</v>
          </cell>
          <cell r="B3424" t="str">
            <v>Secondary Service Greater than 5kW w/o ID</v>
          </cell>
          <cell r="C3424">
            <v>2.5</v>
          </cell>
          <cell r="D3424">
            <v>25</v>
          </cell>
          <cell r="E3424" t="str">
            <v>R=A1D</v>
          </cell>
          <cell r="F3424">
            <v>3</v>
          </cell>
          <cell r="G3424">
            <v>38020</v>
          </cell>
          <cell r="H3424">
            <v>999</v>
          </cell>
          <cell r="I3424">
            <v>3</v>
          </cell>
          <cell r="J3424">
            <v>1</v>
          </cell>
        </row>
        <row r="3425">
          <cell r="A3425" t="str">
            <v>SSPN</v>
          </cell>
          <cell r="B3425" t="str">
            <v>Secondary Service Greater than 5kW w/o ID</v>
          </cell>
          <cell r="C3425">
            <v>2.5</v>
          </cell>
          <cell r="D3425">
            <v>25</v>
          </cell>
          <cell r="E3425" t="str">
            <v>R=A1D</v>
          </cell>
          <cell r="F3425">
            <v>3</v>
          </cell>
          <cell r="G3425">
            <v>36915</v>
          </cell>
          <cell r="H3425">
            <v>999</v>
          </cell>
          <cell r="I3425">
            <v>4</v>
          </cell>
          <cell r="J3425">
            <v>1</v>
          </cell>
        </row>
        <row r="3426">
          <cell r="A3426" t="str">
            <v>SSGN</v>
          </cell>
          <cell r="B3426" t="str">
            <v>Secondary Service Greater than 5kW w/o ID</v>
          </cell>
          <cell r="C3426">
            <v>2.5</v>
          </cell>
          <cell r="D3426">
            <v>25</v>
          </cell>
          <cell r="E3426" t="str">
            <v>R=SSM6A</v>
          </cell>
          <cell r="F3426">
            <v>3</v>
          </cell>
          <cell r="H3426">
            <v>277</v>
          </cell>
          <cell r="I3426">
            <v>4</v>
          </cell>
          <cell r="J3426">
            <v>1</v>
          </cell>
        </row>
        <row r="3427">
          <cell r="A3427" t="str">
            <v>SSLN</v>
          </cell>
          <cell r="B3427" t="str">
            <v>Secondary Service Greater than 5kW w/o ID</v>
          </cell>
          <cell r="C3427">
            <v>2.5</v>
          </cell>
          <cell r="D3427">
            <v>25</v>
          </cell>
          <cell r="E3427" t="str">
            <v>R=SSM6A</v>
          </cell>
          <cell r="F3427">
            <v>3</v>
          </cell>
          <cell r="H3427">
            <v>999</v>
          </cell>
          <cell r="I3427">
            <v>4</v>
          </cell>
          <cell r="J3427">
            <v>1</v>
          </cell>
        </row>
        <row r="3428">
          <cell r="A3428" t="str">
            <v>SSLN</v>
          </cell>
          <cell r="B3428" t="str">
            <v>Secondary Service Greater than 5kW w/o ID</v>
          </cell>
          <cell r="C3428">
            <v>2.5</v>
          </cell>
          <cell r="D3428">
            <v>25</v>
          </cell>
          <cell r="E3428" t="str">
            <v>R=D5S8E</v>
          </cell>
          <cell r="F3428">
            <v>3</v>
          </cell>
          <cell r="H3428">
            <v>0</v>
          </cell>
          <cell r="I3428">
            <v>0</v>
          </cell>
          <cell r="J3428">
            <v>1</v>
          </cell>
        </row>
        <row r="3429">
          <cell r="A3429" t="str">
            <v>SSGN</v>
          </cell>
          <cell r="B3429" t="str">
            <v>Secondary Service Greater than 5kW w/o ID</v>
          </cell>
          <cell r="C3429">
            <v>2.5</v>
          </cell>
          <cell r="D3429">
            <v>25</v>
          </cell>
          <cell r="E3429" t="str">
            <v>R=A1D</v>
          </cell>
          <cell r="F3429">
            <v>3</v>
          </cell>
          <cell r="G3429">
            <v>37839</v>
          </cell>
          <cell r="H3429">
            <v>999</v>
          </cell>
          <cell r="I3429">
            <v>4</v>
          </cell>
          <cell r="J3429">
            <v>6</v>
          </cell>
        </row>
        <row r="3430">
          <cell r="A3430" t="str">
            <v>SSGN</v>
          </cell>
          <cell r="B3430" t="str">
            <v>Secondary Service Greater than 5kW w/o ID</v>
          </cell>
          <cell r="C3430">
            <v>2.5</v>
          </cell>
          <cell r="D3430">
            <v>25</v>
          </cell>
          <cell r="E3430" t="str">
            <v>R=DDS2</v>
          </cell>
          <cell r="F3430">
            <v>3</v>
          </cell>
          <cell r="H3430">
            <v>0</v>
          </cell>
          <cell r="I3430">
            <v>0</v>
          </cell>
          <cell r="J3430">
            <v>2</v>
          </cell>
        </row>
        <row r="3431">
          <cell r="A3431" t="str">
            <v>SSGN</v>
          </cell>
          <cell r="B3431" t="str">
            <v>Secondary Service Greater than 5kW w/o ID</v>
          </cell>
          <cell r="C3431">
            <v>2.5</v>
          </cell>
          <cell r="D3431">
            <v>25</v>
          </cell>
          <cell r="E3431" t="str">
            <v>R=PWAY</v>
          </cell>
          <cell r="F3431">
            <v>3</v>
          </cell>
          <cell r="H3431">
            <v>480</v>
          </cell>
          <cell r="I3431">
            <v>4</v>
          </cell>
          <cell r="J3431">
            <v>1</v>
          </cell>
        </row>
        <row r="3432">
          <cell r="A3432" t="str">
            <v>SSNN</v>
          </cell>
          <cell r="B3432" t="str">
            <v>Secondary Service Greater than 5kW w/o ID</v>
          </cell>
          <cell r="C3432">
            <v>2.5</v>
          </cell>
          <cell r="D3432">
            <v>25</v>
          </cell>
          <cell r="E3432" t="str">
            <v>R=SV5SD</v>
          </cell>
          <cell r="F3432">
            <v>3</v>
          </cell>
          <cell r="H3432">
            <v>277</v>
          </cell>
          <cell r="I3432">
            <v>4</v>
          </cell>
          <cell r="J3432">
            <v>1</v>
          </cell>
        </row>
        <row r="3433">
          <cell r="A3433" t="str">
            <v>SSNN</v>
          </cell>
          <cell r="B3433" t="str">
            <v>Secondary Service Greater than 5kW w/o ID</v>
          </cell>
          <cell r="C3433">
            <v>2.5</v>
          </cell>
          <cell r="D3433">
            <v>25</v>
          </cell>
          <cell r="E3433" t="str">
            <v>R=SV4SD</v>
          </cell>
          <cell r="F3433">
            <v>3</v>
          </cell>
          <cell r="H3433">
            <v>277</v>
          </cell>
          <cell r="I3433">
            <v>3</v>
          </cell>
          <cell r="J3433">
            <v>1</v>
          </cell>
        </row>
        <row r="3434">
          <cell r="A3434" t="str">
            <v>SSGN</v>
          </cell>
          <cell r="B3434" t="str">
            <v>Secondary Service Greater than 5kW w/o ID</v>
          </cell>
          <cell r="C3434">
            <v>2.5</v>
          </cell>
          <cell r="D3434">
            <v>25</v>
          </cell>
          <cell r="E3434" t="str">
            <v>R=A1D</v>
          </cell>
          <cell r="F3434">
            <v>3</v>
          </cell>
          <cell r="H3434">
            <v>120</v>
          </cell>
          <cell r="I3434">
            <v>4</v>
          </cell>
          <cell r="J3434">
            <v>1</v>
          </cell>
        </row>
        <row r="3435">
          <cell r="A3435" t="str">
            <v>SSGN</v>
          </cell>
          <cell r="B3435" t="str">
            <v>Secondary Service Greater than 5kW w/o ID</v>
          </cell>
          <cell r="C3435">
            <v>2.5</v>
          </cell>
          <cell r="D3435">
            <v>25</v>
          </cell>
          <cell r="E3435" t="str">
            <v>R=A1D</v>
          </cell>
          <cell r="F3435">
            <v>3</v>
          </cell>
          <cell r="H3435">
            <v>999</v>
          </cell>
          <cell r="I3435">
            <v>3</v>
          </cell>
          <cell r="J3435">
            <v>1</v>
          </cell>
        </row>
        <row r="3436">
          <cell r="A3436" t="str">
            <v>SSLN</v>
          </cell>
          <cell r="B3436" t="str">
            <v>Secondary Service Greater than 5kW w/o ID</v>
          </cell>
          <cell r="C3436">
            <v>2.5</v>
          </cell>
          <cell r="D3436">
            <v>25</v>
          </cell>
          <cell r="E3436" t="str">
            <v>R=A1D</v>
          </cell>
          <cell r="F3436">
            <v>3</v>
          </cell>
          <cell r="G3436">
            <v>37208</v>
          </cell>
          <cell r="H3436">
            <v>999</v>
          </cell>
          <cell r="I3436">
            <v>3</v>
          </cell>
          <cell r="J3436">
            <v>1</v>
          </cell>
        </row>
        <row r="3437">
          <cell r="A3437" t="str">
            <v>SSGN</v>
          </cell>
          <cell r="B3437" t="str">
            <v>Secondary Service Greater than 5kW w/o ID</v>
          </cell>
          <cell r="C3437">
            <v>2.5</v>
          </cell>
          <cell r="D3437">
            <v>25</v>
          </cell>
          <cell r="E3437" t="str">
            <v>R=A1D</v>
          </cell>
          <cell r="F3437">
            <v>3</v>
          </cell>
          <cell r="G3437">
            <v>36439</v>
          </cell>
          <cell r="H3437">
            <v>999</v>
          </cell>
          <cell r="I3437">
            <v>4</v>
          </cell>
          <cell r="J3437">
            <v>1</v>
          </cell>
        </row>
        <row r="3438">
          <cell r="A3438" t="str">
            <v>SSTD</v>
          </cell>
          <cell r="B3438" t="str">
            <v>Secondary Service Greater than 5kW w/o ID</v>
          </cell>
          <cell r="C3438">
            <v>2.5</v>
          </cell>
          <cell r="D3438">
            <v>23</v>
          </cell>
          <cell r="E3438" t="str">
            <v>R=SV4ST</v>
          </cell>
          <cell r="F3438">
            <v>3</v>
          </cell>
          <cell r="G3438">
            <v>36501</v>
          </cell>
          <cell r="H3438">
            <v>999</v>
          </cell>
          <cell r="I3438">
            <v>4</v>
          </cell>
          <cell r="J3438">
            <v>1</v>
          </cell>
        </row>
        <row r="3439">
          <cell r="A3439" t="str">
            <v>SSLN</v>
          </cell>
          <cell r="B3439" t="str">
            <v>Secondary Service Greater than 5kW w/o ID</v>
          </cell>
          <cell r="C3439">
            <v>2.5</v>
          </cell>
          <cell r="D3439">
            <v>25</v>
          </cell>
          <cell r="E3439" t="str">
            <v>R=A1D</v>
          </cell>
          <cell r="F3439">
            <v>3</v>
          </cell>
          <cell r="G3439">
            <v>36406</v>
          </cell>
          <cell r="H3439">
            <v>999</v>
          </cell>
          <cell r="I3439">
            <v>4</v>
          </cell>
          <cell r="J3439">
            <v>1</v>
          </cell>
        </row>
        <row r="3440">
          <cell r="A3440" t="str">
            <v>SSLN</v>
          </cell>
          <cell r="B3440" t="str">
            <v>Secondary Service Greater than 5kW w/o ID</v>
          </cell>
          <cell r="C3440">
            <v>2.5</v>
          </cell>
          <cell r="D3440">
            <v>25</v>
          </cell>
          <cell r="E3440" t="str">
            <v>R=RXS4</v>
          </cell>
          <cell r="F3440">
            <v>3</v>
          </cell>
          <cell r="G3440">
            <v>37517</v>
          </cell>
          <cell r="H3440">
            <v>999</v>
          </cell>
          <cell r="I3440">
            <v>4</v>
          </cell>
          <cell r="J3440">
            <v>14</v>
          </cell>
        </row>
        <row r="3441">
          <cell r="A3441" t="str">
            <v>SSGN</v>
          </cell>
          <cell r="B3441" t="str">
            <v>Secondary Service Greater than 5kW w/o ID</v>
          </cell>
          <cell r="C3441">
            <v>2.5</v>
          </cell>
          <cell r="D3441">
            <v>25</v>
          </cell>
          <cell r="E3441" t="str">
            <v>R=A1D</v>
          </cell>
          <cell r="F3441">
            <v>3</v>
          </cell>
          <cell r="G3441">
            <v>36465</v>
          </cell>
          <cell r="H3441">
            <v>999</v>
          </cell>
          <cell r="I3441">
            <v>4</v>
          </cell>
          <cell r="J3441">
            <v>8</v>
          </cell>
        </row>
        <row r="3442">
          <cell r="A3442" t="str">
            <v>SSNN</v>
          </cell>
          <cell r="B3442" t="str">
            <v>Secondary Service Greater than 5kW w/o ID</v>
          </cell>
          <cell r="C3442">
            <v>2.5</v>
          </cell>
          <cell r="D3442">
            <v>25</v>
          </cell>
          <cell r="E3442" t="str">
            <v>R=A1D</v>
          </cell>
          <cell r="F3442">
            <v>3</v>
          </cell>
          <cell r="G3442">
            <v>36593</v>
          </cell>
          <cell r="H3442">
            <v>999</v>
          </cell>
          <cell r="I3442">
            <v>4</v>
          </cell>
          <cell r="J3442">
            <v>1</v>
          </cell>
        </row>
        <row r="3443">
          <cell r="A3443" t="str">
            <v>SSGN</v>
          </cell>
          <cell r="B3443" t="str">
            <v>Secondary Service Greater than 5kW w/o ID</v>
          </cell>
          <cell r="C3443">
            <v>2.5</v>
          </cell>
          <cell r="D3443">
            <v>25</v>
          </cell>
          <cell r="E3443" t="str">
            <v>R=A1D</v>
          </cell>
          <cell r="F3443">
            <v>3</v>
          </cell>
          <cell r="G3443">
            <v>36588</v>
          </cell>
          <cell r="H3443">
            <v>999</v>
          </cell>
          <cell r="I3443">
            <v>4</v>
          </cell>
          <cell r="J3443">
            <v>1</v>
          </cell>
        </row>
        <row r="3444">
          <cell r="A3444" t="str">
            <v>SSNN</v>
          </cell>
          <cell r="B3444" t="str">
            <v>Secondary Service Greater than 5kW w/o ID</v>
          </cell>
          <cell r="C3444">
            <v>2.5</v>
          </cell>
          <cell r="D3444">
            <v>25</v>
          </cell>
          <cell r="E3444" t="str">
            <v>R=A1D</v>
          </cell>
          <cell r="F3444">
            <v>3</v>
          </cell>
          <cell r="G3444">
            <v>36588</v>
          </cell>
          <cell r="H3444">
            <v>999</v>
          </cell>
          <cell r="I3444">
            <v>4</v>
          </cell>
          <cell r="J3444">
            <v>1</v>
          </cell>
        </row>
        <row r="3445">
          <cell r="A3445" t="str">
            <v>SSLN</v>
          </cell>
          <cell r="B3445" t="str">
            <v>Secondary Service Greater than 5kW w/o ID</v>
          </cell>
          <cell r="C3445">
            <v>2.5</v>
          </cell>
          <cell r="D3445">
            <v>25</v>
          </cell>
          <cell r="E3445" t="str">
            <v>R=A1D</v>
          </cell>
          <cell r="F3445">
            <v>3</v>
          </cell>
          <cell r="H3445">
            <v>999</v>
          </cell>
          <cell r="I3445">
            <v>4</v>
          </cell>
          <cell r="J3445">
            <v>1</v>
          </cell>
        </row>
        <row r="3446">
          <cell r="A3446" t="str">
            <v>SSLN</v>
          </cell>
          <cell r="B3446" t="str">
            <v>Secondary Service Greater than 5kW w/o ID</v>
          </cell>
          <cell r="C3446">
            <v>2.5</v>
          </cell>
          <cell r="D3446">
            <v>25</v>
          </cell>
          <cell r="E3446" t="str">
            <v>R=A1D</v>
          </cell>
          <cell r="F3446">
            <v>3</v>
          </cell>
          <cell r="G3446">
            <v>36614</v>
          </cell>
          <cell r="H3446">
            <v>999</v>
          </cell>
          <cell r="I3446">
            <v>4</v>
          </cell>
          <cell r="J3446">
            <v>1</v>
          </cell>
        </row>
        <row r="3447">
          <cell r="A3447" t="str">
            <v>SSGN</v>
          </cell>
          <cell r="B3447" t="str">
            <v>Secondary Service Greater than 5kW w/o ID</v>
          </cell>
          <cell r="C3447">
            <v>2.5</v>
          </cell>
          <cell r="D3447">
            <v>25</v>
          </cell>
          <cell r="E3447" t="str">
            <v>R=A1D</v>
          </cell>
          <cell r="F3447">
            <v>3</v>
          </cell>
          <cell r="G3447">
            <v>36528</v>
          </cell>
          <cell r="H3447">
            <v>999</v>
          </cell>
          <cell r="I3447">
            <v>4</v>
          </cell>
          <cell r="J3447">
            <v>1</v>
          </cell>
        </row>
        <row r="3448">
          <cell r="A3448" t="str">
            <v>SSGN</v>
          </cell>
          <cell r="B3448" t="str">
            <v>Secondary Service Greater than 5kW w/o ID</v>
          </cell>
          <cell r="C3448">
            <v>2.5</v>
          </cell>
          <cell r="D3448">
            <v>25</v>
          </cell>
          <cell r="E3448" t="str">
            <v>R=A1D</v>
          </cell>
          <cell r="F3448">
            <v>3</v>
          </cell>
          <cell r="G3448">
            <v>36526</v>
          </cell>
          <cell r="H3448">
            <v>999</v>
          </cell>
          <cell r="I3448">
            <v>3</v>
          </cell>
          <cell r="J3448">
            <v>2</v>
          </cell>
        </row>
        <row r="3449">
          <cell r="A3449" t="str">
            <v>SSGN</v>
          </cell>
          <cell r="B3449" t="str">
            <v>Secondary Service Greater than 5kW w/o ID</v>
          </cell>
          <cell r="C3449">
            <v>2.5</v>
          </cell>
          <cell r="D3449">
            <v>25</v>
          </cell>
          <cell r="E3449" t="str">
            <v>R=A1R</v>
          </cell>
          <cell r="F3449">
            <v>3</v>
          </cell>
          <cell r="G3449">
            <v>37277</v>
          </cell>
          <cell r="H3449">
            <v>999</v>
          </cell>
          <cell r="I3449">
            <v>4</v>
          </cell>
          <cell r="J3449">
            <v>1</v>
          </cell>
        </row>
        <row r="3450">
          <cell r="A3450" t="str">
            <v>SSNN</v>
          </cell>
          <cell r="B3450" t="str">
            <v>Secondary Service Greater than 5kW w/o ID</v>
          </cell>
          <cell r="C3450">
            <v>2.5</v>
          </cell>
          <cell r="D3450">
            <v>25</v>
          </cell>
          <cell r="E3450" t="str">
            <v>R=A1D</v>
          </cell>
          <cell r="F3450">
            <v>3</v>
          </cell>
          <cell r="G3450">
            <v>37042</v>
          </cell>
          <cell r="H3450">
            <v>120</v>
          </cell>
          <cell r="I3450">
            <v>4</v>
          </cell>
          <cell r="J3450">
            <v>1</v>
          </cell>
        </row>
        <row r="3451">
          <cell r="A3451" t="str">
            <v>SSGN</v>
          </cell>
          <cell r="B3451" t="str">
            <v>Secondary Service Greater than 5kW w/o ID</v>
          </cell>
          <cell r="C3451">
            <v>2.5</v>
          </cell>
          <cell r="D3451">
            <v>25</v>
          </cell>
          <cell r="E3451" t="str">
            <v>R=A1D</v>
          </cell>
          <cell r="F3451">
            <v>3</v>
          </cell>
          <cell r="G3451">
            <v>37068</v>
          </cell>
          <cell r="H3451">
            <v>999</v>
          </cell>
          <cell r="I3451">
            <v>4</v>
          </cell>
          <cell r="J3451">
            <v>4</v>
          </cell>
        </row>
        <row r="3452">
          <cell r="A3452" t="str">
            <v>SSGN</v>
          </cell>
          <cell r="B3452" t="str">
            <v>Secondary Service Greater than 5kW w/o ID</v>
          </cell>
          <cell r="C3452">
            <v>2.5</v>
          </cell>
          <cell r="D3452">
            <v>25</v>
          </cell>
          <cell r="E3452" t="str">
            <v>R=A1R</v>
          </cell>
          <cell r="F3452">
            <v>3</v>
          </cell>
          <cell r="G3452">
            <v>36915</v>
          </cell>
          <cell r="H3452">
            <v>999</v>
          </cell>
          <cell r="I3452">
            <v>4</v>
          </cell>
          <cell r="J3452">
            <v>1</v>
          </cell>
        </row>
        <row r="3453">
          <cell r="A3453" t="str">
            <v>SSLN</v>
          </cell>
          <cell r="B3453" t="str">
            <v>Secondary Service Greater than 5kW w/o ID</v>
          </cell>
          <cell r="C3453">
            <v>2.5</v>
          </cell>
          <cell r="D3453">
            <v>25</v>
          </cell>
          <cell r="E3453" t="str">
            <v>R=A1D</v>
          </cell>
          <cell r="F3453">
            <v>3</v>
          </cell>
          <cell r="G3453">
            <v>37229</v>
          </cell>
          <cell r="H3453">
            <v>999</v>
          </cell>
          <cell r="I3453">
            <v>4</v>
          </cell>
          <cell r="J3453">
            <v>2</v>
          </cell>
        </row>
        <row r="3454">
          <cell r="A3454" t="str">
            <v>SSGN</v>
          </cell>
          <cell r="B3454" t="str">
            <v>Secondary Service Greater than 5kW w/o ID</v>
          </cell>
          <cell r="C3454">
            <v>2.5</v>
          </cell>
          <cell r="D3454">
            <v>25</v>
          </cell>
          <cell r="E3454" t="str">
            <v>R=A1D</v>
          </cell>
          <cell r="F3454">
            <v>3</v>
          </cell>
          <cell r="G3454">
            <v>37320</v>
          </cell>
          <cell r="H3454">
            <v>277</v>
          </cell>
          <cell r="I3454">
            <v>4</v>
          </cell>
          <cell r="J3454">
            <v>2</v>
          </cell>
        </row>
        <row r="3455">
          <cell r="A3455" t="str">
            <v>SSGN</v>
          </cell>
          <cell r="B3455" t="str">
            <v>Secondary Service Greater than 5kW w/o ID</v>
          </cell>
          <cell r="C3455">
            <v>2.5</v>
          </cell>
          <cell r="D3455">
            <v>25</v>
          </cell>
          <cell r="E3455" t="str">
            <v>R=A1R</v>
          </cell>
          <cell r="F3455">
            <v>3</v>
          </cell>
          <cell r="G3455">
            <v>37341</v>
          </cell>
          <cell r="H3455">
            <v>999</v>
          </cell>
          <cell r="I3455">
            <v>4</v>
          </cell>
          <cell r="J3455">
            <v>1</v>
          </cell>
        </row>
        <row r="3456">
          <cell r="A3456" t="str">
            <v>SSGN</v>
          </cell>
          <cell r="B3456" t="str">
            <v>Secondary Service Greater than 5kW w/o ID</v>
          </cell>
          <cell r="C3456">
            <v>2.5</v>
          </cell>
          <cell r="D3456">
            <v>25</v>
          </cell>
          <cell r="E3456" t="str">
            <v>R=A1D</v>
          </cell>
          <cell r="F3456">
            <v>3</v>
          </cell>
          <cell r="G3456">
            <v>37512</v>
          </cell>
          <cell r="H3456">
            <v>999</v>
          </cell>
          <cell r="I3456">
            <v>4</v>
          </cell>
          <cell r="J3456">
            <v>4</v>
          </cell>
        </row>
        <row r="3457">
          <cell r="A3457" t="str">
            <v>SSNN</v>
          </cell>
          <cell r="B3457" t="str">
            <v>Secondary Service Greater than 5kW w/o ID</v>
          </cell>
          <cell r="C3457">
            <v>2.5</v>
          </cell>
          <cell r="D3457">
            <v>25</v>
          </cell>
          <cell r="E3457" t="str">
            <v>R=A1D</v>
          </cell>
          <cell r="F3457">
            <v>3</v>
          </cell>
          <cell r="G3457">
            <v>37512</v>
          </cell>
          <cell r="H3457">
            <v>999</v>
          </cell>
          <cell r="I3457">
            <v>4</v>
          </cell>
          <cell r="J3457">
            <v>3</v>
          </cell>
        </row>
        <row r="3458">
          <cell r="A3458" t="str">
            <v>SSGN</v>
          </cell>
          <cell r="B3458" t="str">
            <v>Secondary Service Greater than 5kW w/o ID</v>
          </cell>
          <cell r="C3458">
            <v>2.5</v>
          </cell>
          <cell r="D3458">
            <v>25</v>
          </cell>
          <cell r="E3458" t="str">
            <v>R=RXS4</v>
          </cell>
          <cell r="F3458">
            <v>3</v>
          </cell>
          <cell r="G3458">
            <v>37512</v>
          </cell>
          <cell r="H3458">
            <v>999</v>
          </cell>
          <cell r="I3458">
            <v>4</v>
          </cell>
          <cell r="J3458">
            <v>20</v>
          </cell>
        </row>
        <row r="3459">
          <cell r="A3459" t="str">
            <v>SSNN</v>
          </cell>
          <cell r="B3459" t="str">
            <v>Secondary Service Greater than 5kW w/o ID</v>
          </cell>
          <cell r="C3459">
            <v>2.5</v>
          </cell>
          <cell r="D3459">
            <v>25</v>
          </cell>
          <cell r="E3459" t="str">
            <v>R=RXS4</v>
          </cell>
          <cell r="F3459">
            <v>3</v>
          </cell>
          <cell r="G3459">
            <v>37512</v>
          </cell>
          <cell r="H3459">
            <v>999</v>
          </cell>
          <cell r="I3459">
            <v>4</v>
          </cell>
          <cell r="J3459">
            <v>4</v>
          </cell>
        </row>
        <row r="3460">
          <cell r="A3460" t="str">
            <v>SSGN</v>
          </cell>
          <cell r="B3460" t="str">
            <v>Secondary Service Greater than 5kW w/o ID</v>
          </cell>
          <cell r="C3460">
            <v>2.5</v>
          </cell>
          <cell r="D3460">
            <v>25</v>
          </cell>
          <cell r="E3460" t="str">
            <v>R=A1R</v>
          </cell>
          <cell r="F3460">
            <v>3</v>
          </cell>
          <cell r="G3460">
            <v>38646</v>
          </cell>
          <cell r="H3460">
            <v>999</v>
          </cell>
          <cell r="I3460">
            <v>4</v>
          </cell>
          <cell r="J3460">
            <v>1</v>
          </cell>
        </row>
        <row r="3461">
          <cell r="A3461" t="str">
            <v>SSAN</v>
          </cell>
          <cell r="B3461" t="str">
            <v>Secondary Service Greater than 5kW w/o ID</v>
          </cell>
          <cell r="C3461">
            <v>2.5</v>
          </cell>
          <cell r="D3461">
            <v>25</v>
          </cell>
          <cell r="E3461" t="str">
            <v>R=A1R</v>
          </cell>
          <cell r="F3461">
            <v>3</v>
          </cell>
          <cell r="G3461">
            <v>39142</v>
          </cell>
          <cell r="H3461">
            <v>999</v>
          </cell>
          <cell r="I3461">
            <v>4</v>
          </cell>
          <cell r="J3461">
            <v>1</v>
          </cell>
        </row>
        <row r="3462">
          <cell r="A3462" t="str">
            <v>SSLN</v>
          </cell>
          <cell r="B3462" t="str">
            <v>Secondary Service Greater than 5kW w/o ID</v>
          </cell>
          <cell r="C3462">
            <v>2.5</v>
          </cell>
          <cell r="D3462">
            <v>25</v>
          </cell>
          <cell r="E3462" t="str">
            <v>R=A1R</v>
          </cell>
          <cell r="F3462">
            <v>3</v>
          </cell>
          <cell r="G3462">
            <v>39056</v>
          </cell>
          <cell r="H3462">
            <v>999</v>
          </cell>
          <cell r="I3462">
            <v>4</v>
          </cell>
          <cell r="J3462">
            <v>1</v>
          </cell>
        </row>
        <row r="3463">
          <cell r="A3463" t="str">
            <v>SSGN</v>
          </cell>
          <cell r="B3463" t="str">
            <v>Secondary Service Greater than 5kW w/o ID</v>
          </cell>
          <cell r="C3463">
            <v>2.5</v>
          </cell>
          <cell r="D3463">
            <v>25</v>
          </cell>
          <cell r="E3463" t="str">
            <v>R=A1R</v>
          </cell>
          <cell r="F3463">
            <v>3</v>
          </cell>
          <cell r="G3463">
            <v>39090</v>
          </cell>
          <cell r="H3463">
            <v>999</v>
          </cell>
          <cell r="I3463">
            <v>4</v>
          </cell>
          <cell r="J3463">
            <v>10</v>
          </cell>
        </row>
        <row r="3464">
          <cell r="A3464" t="str">
            <v>SSLN</v>
          </cell>
          <cell r="B3464" t="str">
            <v>Secondary Service Greater than 5kW w/o ID</v>
          </cell>
          <cell r="C3464">
            <v>2.5</v>
          </cell>
          <cell r="D3464">
            <v>25</v>
          </cell>
          <cell r="E3464" t="str">
            <v>R=A1R</v>
          </cell>
          <cell r="F3464">
            <v>3</v>
          </cell>
          <cell r="G3464">
            <v>39255</v>
          </cell>
          <cell r="H3464">
            <v>999</v>
          </cell>
          <cell r="I3464">
            <v>3</v>
          </cell>
          <cell r="J3464">
            <v>1</v>
          </cell>
        </row>
        <row r="3465">
          <cell r="A3465" t="str">
            <v>DSGN</v>
          </cell>
          <cell r="B3465" t="str">
            <v>Secondary Service Greater than 5kW w/o ID</v>
          </cell>
          <cell r="C3465">
            <v>2.5</v>
          </cell>
          <cell r="D3465">
            <v>25</v>
          </cell>
          <cell r="E3465" t="str">
            <v>R=A1R</v>
          </cell>
          <cell r="F3465">
            <v>3</v>
          </cell>
          <cell r="G3465">
            <v>39254</v>
          </cell>
          <cell r="H3465">
            <v>999</v>
          </cell>
          <cell r="I3465">
            <v>4</v>
          </cell>
          <cell r="J3465">
            <v>1</v>
          </cell>
        </row>
        <row r="3466">
          <cell r="A3466" t="str">
            <v>SSGN</v>
          </cell>
          <cell r="B3466" t="str">
            <v>Secondary Service Greater than 5kW w/o ID</v>
          </cell>
          <cell r="C3466">
            <v>2.5</v>
          </cell>
          <cell r="D3466">
            <v>25</v>
          </cell>
          <cell r="E3466" t="str">
            <v>R=A1R</v>
          </cell>
          <cell r="F3466">
            <v>3</v>
          </cell>
          <cell r="G3466">
            <v>39420</v>
          </cell>
          <cell r="H3466">
            <v>999</v>
          </cell>
          <cell r="I3466">
            <v>4</v>
          </cell>
          <cell r="J3466">
            <v>28</v>
          </cell>
        </row>
        <row r="3467">
          <cell r="A3467" t="str">
            <v>SSGN</v>
          </cell>
          <cell r="B3467" t="str">
            <v>Secondary Service Greater than 5kW w/o ID</v>
          </cell>
          <cell r="C3467">
            <v>2.5</v>
          </cell>
          <cell r="D3467">
            <v>25</v>
          </cell>
          <cell r="E3467" t="str">
            <v>R=A1D</v>
          </cell>
          <cell r="F3467">
            <v>3</v>
          </cell>
          <cell r="G3467">
            <v>39666</v>
          </cell>
          <cell r="H3467">
            <v>999</v>
          </cell>
          <cell r="I3467">
            <v>4</v>
          </cell>
          <cell r="J3467">
            <v>5</v>
          </cell>
        </row>
        <row r="3468">
          <cell r="J3468">
            <v>3448</v>
          </cell>
        </row>
        <row r="3470">
          <cell r="A3470" t="str">
            <v>SSNN</v>
          </cell>
          <cell r="B3470" t="str">
            <v>Secondary Service Greater than 5kW w/o ID</v>
          </cell>
          <cell r="C3470">
            <v>15</v>
          </cell>
          <cell r="D3470">
            <v>25</v>
          </cell>
          <cell r="E3470" t="str">
            <v>R=PWS</v>
          </cell>
          <cell r="F3470">
            <v>3</v>
          </cell>
          <cell r="H3470">
            <v>0</v>
          </cell>
          <cell r="I3470">
            <v>0</v>
          </cell>
          <cell r="J3470">
            <v>6</v>
          </cell>
        </row>
        <row r="3471">
          <cell r="A3471" t="str">
            <v>SSGN</v>
          </cell>
          <cell r="B3471" t="str">
            <v>Secondary Service Greater than 5kW w/o ID</v>
          </cell>
          <cell r="C3471">
            <v>15</v>
          </cell>
          <cell r="D3471">
            <v>25</v>
          </cell>
          <cell r="E3471" t="str">
            <v>R=TR2S</v>
          </cell>
          <cell r="F3471">
            <v>3</v>
          </cell>
          <cell r="H3471">
            <v>277</v>
          </cell>
          <cell r="I3471">
            <v>4</v>
          </cell>
          <cell r="J3471">
            <v>1</v>
          </cell>
        </row>
        <row r="3472">
          <cell r="A3472" t="str">
            <v>SSNN</v>
          </cell>
          <cell r="B3472" t="str">
            <v>Secondary Service Greater than 5kW w/o ID</v>
          </cell>
          <cell r="C3472">
            <v>15</v>
          </cell>
          <cell r="D3472">
            <v>25</v>
          </cell>
          <cell r="E3472" t="str">
            <v>R=PWS</v>
          </cell>
          <cell r="F3472">
            <v>3</v>
          </cell>
          <cell r="H3472">
            <v>240</v>
          </cell>
          <cell r="I3472">
            <v>4</v>
          </cell>
          <cell r="J3472">
            <v>42</v>
          </cell>
        </row>
        <row r="3473">
          <cell r="A3473" t="str">
            <v>SSNN</v>
          </cell>
          <cell r="B3473" t="str">
            <v>Secondary Service Greater than 5kW w/o ID</v>
          </cell>
          <cell r="C3473">
            <v>15</v>
          </cell>
          <cell r="D3473">
            <v>25</v>
          </cell>
          <cell r="E3473" t="str">
            <v>R=PWSY</v>
          </cell>
          <cell r="F3473">
            <v>3</v>
          </cell>
          <cell r="H3473">
            <v>240</v>
          </cell>
          <cell r="I3473">
            <v>4</v>
          </cell>
          <cell r="J3473">
            <v>4</v>
          </cell>
        </row>
        <row r="3474">
          <cell r="A3474" t="str">
            <v>SSNN</v>
          </cell>
          <cell r="B3474" t="str">
            <v>Secondary Service Greater than 5kW w/o ID</v>
          </cell>
          <cell r="C3474">
            <v>15</v>
          </cell>
          <cell r="D3474">
            <v>25</v>
          </cell>
          <cell r="E3474" t="str">
            <v>R=S2DS</v>
          </cell>
          <cell r="F3474">
            <v>3</v>
          </cell>
          <cell r="H3474">
            <v>0</v>
          </cell>
          <cell r="I3474">
            <v>0</v>
          </cell>
          <cell r="J3474">
            <v>1</v>
          </cell>
        </row>
        <row r="3475">
          <cell r="A3475" t="str">
            <v>SSGN</v>
          </cell>
          <cell r="B3475" t="str">
            <v>Secondary Service Greater than 5kW w/o ID</v>
          </cell>
          <cell r="C3475">
            <v>15</v>
          </cell>
          <cell r="D3475">
            <v>25</v>
          </cell>
          <cell r="E3475" t="str">
            <v>R=PWS</v>
          </cell>
          <cell r="F3475">
            <v>3</v>
          </cell>
          <cell r="H3475">
            <v>240</v>
          </cell>
          <cell r="I3475">
            <v>4</v>
          </cell>
          <cell r="J3475">
            <v>1</v>
          </cell>
        </row>
        <row r="3476">
          <cell r="A3476" t="str">
            <v>SSPN</v>
          </cell>
          <cell r="B3476" t="str">
            <v>Secondary Service Greater than 5kW w/o ID</v>
          </cell>
          <cell r="C3476">
            <v>15</v>
          </cell>
          <cell r="D3476">
            <v>25</v>
          </cell>
          <cell r="E3476" t="str">
            <v>R=PWS</v>
          </cell>
          <cell r="F3476">
            <v>3</v>
          </cell>
          <cell r="H3476">
            <v>240</v>
          </cell>
          <cell r="I3476">
            <v>4</v>
          </cell>
          <cell r="J3476">
            <v>1</v>
          </cell>
        </row>
        <row r="3477">
          <cell r="A3477" t="str">
            <v>SSNN</v>
          </cell>
          <cell r="B3477" t="str">
            <v>Secondary Service Greater than 5kW w/o ID</v>
          </cell>
          <cell r="C3477">
            <v>15</v>
          </cell>
          <cell r="D3477">
            <v>25</v>
          </cell>
          <cell r="E3477" t="str">
            <v>R=PWAP</v>
          </cell>
          <cell r="F3477">
            <v>3</v>
          </cell>
          <cell r="H3477">
            <v>480</v>
          </cell>
          <cell r="I3477">
            <v>3</v>
          </cell>
          <cell r="J3477">
            <v>1</v>
          </cell>
        </row>
        <row r="3478">
          <cell r="A3478" t="str">
            <v>SSPN</v>
          </cell>
          <cell r="B3478" t="str">
            <v>Secondary Service Greater than 5kW w/o ID</v>
          </cell>
          <cell r="C3478">
            <v>15</v>
          </cell>
          <cell r="D3478">
            <v>25</v>
          </cell>
          <cell r="E3478" t="str">
            <v>R=PWS</v>
          </cell>
          <cell r="F3478">
            <v>3</v>
          </cell>
          <cell r="H3478">
            <v>240</v>
          </cell>
          <cell r="I3478">
            <v>4</v>
          </cell>
          <cell r="J3478">
            <v>1</v>
          </cell>
        </row>
        <row r="3479">
          <cell r="A3479" t="str">
            <v>SSGN</v>
          </cell>
          <cell r="B3479" t="str">
            <v>Secondary Service Greater than 5kW w/o ID</v>
          </cell>
          <cell r="C3479">
            <v>15</v>
          </cell>
          <cell r="D3479">
            <v>25</v>
          </cell>
          <cell r="E3479" t="str">
            <v>R=PWS</v>
          </cell>
          <cell r="F3479">
            <v>3</v>
          </cell>
          <cell r="H3479">
            <v>240</v>
          </cell>
          <cell r="I3479">
            <v>4</v>
          </cell>
          <cell r="J3479">
            <v>1</v>
          </cell>
        </row>
        <row r="3480">
          <cell r="A3480" t="str">
            <v>SSNN</v>
          </cell>
          <cell r="B3480" t="str">
            <v>Secondary Service Greater than 5kW w/o ID</v>
          </cell>
          <cell r="C3480">
            <v>15</v>
          </cell>
          <cell r="D3480">
            <v>25</v>
          </cell>
          <cell r="E3480" t="str">
            <v>R=PWS</v>
          </cell>
          <cell r="F3480">
            <v>3</v>
          </cell>
          <cell r="H3480">
            <v>240</v>
          </cell>
          <cell r="I3480">
            <v>3</v>
          </cell>
          <cell r="J3480">
            <v>3</v>
          </cell>
        </row>
        <row r="3481">
          <cell r="A3481" t="str">
            <v>SSNN</v>
          </cell>
          <cell r="B3481" t="str">
            <v>Secondary Service Greater than 5kW w/o ID</v>
          </cell>
          <cell r="C3481">
            <v>15</v>
          </cell>
          <cell r="D3481">
            <v>25</v>
          </cell>
          <cell r="E3481" t="str">
            <v>R=D4S7M</v>
          </cell>
          <cell r="F3481">
            <v>3</v>
          </cell>
          <cell r="H3481">
            <v>0</v>
          </cell>
          <cell r="I3481">
            <v>0</v>
          </cell>
          <cell r="J3481">
            <v>1</v>
          </cell>
        </row>
        <row r="3482">
          <cell r="A3482" t="str">
            <v>SSNN</v>
          </cell>
          <cell r="B3482" t="str">
            <v>Secondary Service Greater than 5kW w/o ID</v>
          </cell>
          <cell r="C3482">
            <v>15</v>
          </cell>
          <cell r="D3482">
            <v>25</v>
          </cell>
          <cell r="E3482" t="str">
            <v>R=PWS</v>
          </cell>
          <cell r="F3482">
            <v>3</v>
          </cell>
          <cell r="H3482">
            <v>480</v>
          </cell>
          <cell r="I3482">
            <v>3</v>
          </cell>
          <cell r="J3482">
            <v>1</v>
          </cell>
        </row>
        <row r="3483">
          <cell r="A3483" t="str">
            <v>SSGN</v>
          </cell>
          <cell r="B3483" t="str">
            <v>Secondary Service Greater than 5kW w/o ID</v>
          </cell>
          <cell r="C3483">
            <v>15</v>
          </cell>
          <cell r="D3483">
            <v>25</v>
          </cell>
          <cell r="E3483" t="str">
            <v>R=PWAP</v>
          </cell>
          <cell r="F3483">
            <v>3</v>
          </cell>
          <cell r="H3483">
            <v>480</v>
          </cell>
          <cell r="I3483">
            <v>3</v>
          </cell>
          <cell r="J3483">
            <v>1</v>
          </cell>
        </row>
        <row r="3484">
          <cell r="A3484" t="str">
            <v>SSGN</v>
          </cell>
          <cell r="B3484" t="str">
            <v>Secondary Service Greater than 5kW w/o ID</v>
          </cell>
          <cell r="C3484">
            <v>15</v>
          </cell>
          <cell r="D3484">
            <v>25</v>
          </cell>
          <cell r="E3484" t="str">
            <v>R=PWS</v>
          </cell>
          <cell r="F3484">
            <v>3</v>
          </cell>
          <cell r="G3484">
            <v>35431</v>
          </cell>
          <cell r="H3484">
            <v>240</v>
          </cell>
          <cell r="I3484">
            <v>4</v>
          </cell>
          <cell r="J3484">
            <v>1</v>
          </cell>
        </row>
        <row r="3485">
          <cell r="A3485" t="str">
            <v>SSGN</v>
          </cell>
          <cell r="B3485" t="str">
            <v>Secondary Service Greater than 5kW w/o ID</v>
          </cell>
          <cell r="C3485">
            <v>15</v>
          </cell>
          <cell r="D3485">
            <v>25</v>
          </cell>
          <cell r="E3485" t="str">
            <v>R=PWS</v>
          </cell>
          <cell r="F3485">
            <v>3</v>
          </cell>
          <cell r="H3485">
            <v>240</v>
          </cell>
          <cell r="I3485">
            <v>4</v>
          </cell>
          <cell r="J3485">
            <v>14</v>
          </cell>
        </row>
        <row r="3486">
          <cell r="A3486" t="str">
            <v>SSGN</v>
          </cell>
          <cell r="B3486" t="str">
            <v>Secondary Service Greater than 5kW w/o ID</v>
          </cell>
          <cell r="C3486">
            <v>15</v>
          </cell>
          <cell r="D3486">
            <v>25</v>
          </cell>
          <cell r="E3486" t="str">
            <v>R=PWS</v>
          </cell>
          <cell r="F3486">
            <v>3</v>
          </cell>
          <cell r="H3486">
            <v>0</v>
          </cell>
          <cell r="I3486">
            <v>0</v>
          </cell>
          <cell r="J3486">
            <v>1</v>
          </cell>
        </row>
        <row r="3487">
          <cell r="A3487" t="str">
            <v>SSNN</v>
          </cell>
          <cell r="B3487" t="str">
            <v>Secondary Service Greater than 5kW w/o ID</v>
          </cell>
          <cell r="C3487">
            <v>15</v>
          </cell>
          <cell r="D3487">
            <v>25</v>
          </cell>
          <cell r="E3487" t="str">
            <v>R=PWS</v>
          </cell>
          <cell r="F3487">
            <v>3</v>
          </cell>
          <cell r="H3487">
            <v>240</v>
          </cell>
          <cell r="I3487">
            <v>3</v>
          </cell>
          <cell r="J3487">
            <v>1</v>
          </cell>
        </row>
        <row r="3488">
          <cell r="A3488" t="str">
            <v>SSNN</v>
          </cell>
          <cell r="B3488" t="str">
            <v>Secondary Service Greater than 5kW w/o ID</v>
          </cell>
          <cell r="C3488">
            <v>15</v>
          </cell>
          <cell r="D3488">
            <v>25</v>
          </cell>
          <cell r="E3488" t="str">
            <v>R=S2DS</v>
          </cell>
          <cell r="F3488">
            <v>3</v>
          </cell>
          <cell r="H3488">
            <v>480</v>
          </cell>
          <cell r="I3488">
            <v>3</v>
          </cell>
          <cell r="J3488">
            <v>7</v>
          </cell>
        </row>
        <row r="3489">
          <cell r="A3489" t="str">
            <v>SSNN</v>
          </cell>
          <cell r="B3489" t="str">
            <v>Secondary Service Greater than 5kW w/o ID</v>
          </cell>
          <cell r="C3489">
            <v>15</v>
          </cell>
          <cell r="D3489">
            <v>25</v>
          </cell>
          <cell r="E3489" t="str">
            <v>R=D5S7E</v>
          </cell>
          <cell r="F3489">
            <v>3</v>
          </cell>
          <cell r="H3489">
            <v>0</v>
          </cell>
          <cell r="I3489">
            <v>0</v>
          </cell>
          <cell r="J3489">
            <v>1</v>
          </cell>
        </row>
        <row r="3490">
          <cell r="A3490" t="str">
            <v>SSPN</v>
          </cell>
          <cell r="B3490" t="str">
            <v>Secondary Service Greater than 5kW w/o ID</v>
          </cell>
          <cell r="C3490">
            <v>15</v>
          </cell>
          <cell r="D3490">
            <v>25</v>
          </cell>
          <cell r="E3490" t="str">
            <v>R=S2DS</v>
          </cell>
          <cell r="F3490">
            <v>3</v>
          </cell>
          <cell r="H3490">
            <v>480</v>
          </cell>
          <cell r="I3490">
            <v>3</v>
          </cell>
          <cell r="J3490">
            <v>1</v>
          </cell>
        </row>
        <row r="3491">
          <cell r="A3491" t="str">
            <v>SSNN</v>
          </cell>
          <cell r="B3491" t="str">
            <v>Secondary Service Greater than 5kW w/o ID</v>
          </cell>
          <cell r="C3491">
            <v>15</v>
          </cell>
          <cell r="D3491">
            <v>25</v>
          </cell>
          <cell r="E3491" t="str">
            <v>R=PWA</v>
          </cell>
          <cell r="F3491">
            <v>3</v>
          </cell>
          <cell r="H3491">
            <v>240</v>
          </cell>
          <cell r="I3491">
            <v>4</v>
          </cell>
          <cell r="J3491">
            <v>1</v>
          </cell>
        </row>
        <row r="3492">
          <cell r="A3492" t="str">
            <v>SSNN</v>
          </cell>
          <cell r="B3492" t="str">
            <v>Secondary Service Greater than 5kW w/o ID</v>
          </cell>
          <cell r="C3492">
            <v>15</v>
          </cell>
          <cell r="D3492">
            <v>25</v>
          </cell>
          <cell r="E3492" t="str">
            <v>R=K5WS</v>
          </cell>
          <cell r="F3492">
            <v>3</v>
          </cell>
          <cell r="H3492">
            <v>120</v>
          </cell>
          <cell r="I3492">
            <v>4</v>
          </cell>
          <cell r="J3492">
            <v>1</v>
          </cell>
        </row>
        <row r="3493">
          <cell r="A3493" t="str">
            <v>SSGN</v>
          </cell>
          <cell r="B3493" t="str">
            <v>Secondary Service Greater than 5kW w/o ID</v>
          </cell>
          <cell r="C3493">
            <v>15</v>
          </cell>
          <cell r="D3493">
            <v>25</v>
          </cell>
          <cell r="E3493" t="str">
            <v>R=D5S7E</v>
          </cell>
          <cell r="F3493">
            <v>3</v>
          </cell>
          <cell r="H3493">
            <v>0</v>
          </cell>
          <cell r="I3493">
            <v>0</v>
          </cell>
          <cell r="J3493">
            <v>1</v>
          </cell>
        </row>
        <row r="3494">
          <cell r="A3494" t="str">
            <v>SSGN</v>
          </cell>
          <cell r="B3494" t="str">
            <v>Secondary Service Greater than 5kW w/o ID</v>
          </cell>
          <cell r="C3494">
            <v>15</v>
          </cell>
          <cell r="D3494">
            <v>25</v>
          </cell>
          <cell r="E3494" t="str">
            <v>R=PWA</v>
          </cell>
          <cell r="F3494">
            <v>3</v>
          </cell>
          <cell r="H3494">
            <v>240</v>
          </cell>
          <cell r="I3494">
            <v>4</v>
          </cell>
          <cell r="J3494">
            <v>1</v>
          </cell>
        </row>
        <row r="3495">
          <cell r="A3495" t="str">
            <v>SSNN</v>
          </cell>
          <cell r="B3495" t="str">
            <v>Secondary Service Greater than 5kW w/o ID</v>
          </cell>
          <cell r="C3495">
            <v>15</v>
          </cell>
          <cell r="D3495">
            <v>25</v>
          </cell>
          <cell r="E3495" t="str">
            <v>R=S2DS</v>
          </cell>
          <cell r="F3495">
            <v>3</v>
          </cell>
          <cell r="H3495">
            <v>480</v>
          </cell>
          <cell r="I3495">
            <v>3</v>
          </cell>
          <cell r="J3495">
            <v>1</v>
          </cell>
        </row>
        <row r="3496">
          <cell r="A3496" t="str">
            <v>SSNN</v>
          </cell>
          <cell r="B3496" t="str">
            <v>Secondary Service Greater than 5kW w/o ID</v>
          </cell>
          <cell r="C3496">
            <v>15</v>
          </cell>
          <cell r="D3496">
            <v>25</v>
          </cell>
          <cell r="E3496" t="str">
            <v>R=A1D</v>
          </cell>
          <cell r="F3496">
            <v>3</v>
          </cell>
          <cell r="H3496">
            <v>240</v>
          </cell>
          <cell r="I3496">
            <v>4</v>
          </cell>
          <cell r="J3496">
            <v>1</v>
          </cell>
        </row>
        <row r="3497">
          <cell r="A3497" t="str">
            <v>SSNN</v>
          </cell>
          <cell r="B3497" t="str">
            <v>Secondary Service Greater than 5kW w/o ID</v>
          </cell>
          <cell r="C3497">
            <v>15</v>
          </cell>
          <cell r="D3497">
            <v>25</v>
          </cell>
          <cell r="E3497" t="str">
            <v>R=PWSY</v>
          </cell>
          <cell r="F3497">
            <v>3</v>
          </cell>
          <cell r="H3497">
            <v>120</v>
          </cell>
          <cell r="I3497">
            <v>4</v>
          </cell>
          <cell r="J3497">
            <v>2</v>
          </cell>
        </row>
        <row r="3498">
          <cell r="A3498" t="str">
            <v>SSNN</v>
          </cell>
          <cell r="B3498" t="str">
            <v>Secondary Service Greater than 5kW w/o ID</v>
          </cell>
          <cell r="C3498">
            <v>15</v>
          </cell>
          <cell r="D3498">
            <v>25</v>
          </cell>
          <cell r="E3498" t="str">
            <v>R=D4S7H</v>
          </cell>
          <cell r="F3498">
            <v>3</v>
          </cell>
          <cell r="H3498">
            <v>240</v>
          </cell>
          <cell r="I3498">
            <v>4</v>
          </cell>
          <cell r="J3498">
            <v>1</v>
          </cell>
        </row>
        <row r="3499">
          <cell r="A3499" t="str">
            <v>SSNN</v>
          </cell>
          <cell r="B3499" t="str">
            <v>Secondary Service Greater than 5kW w/o ID</v>
          </cell>
          <cell r="C3499">
            <v>15</v>
          </cell>
          <cell r="D3499">
            <v>25</v>
          </cell>
          <cell r="E3499" t="str">
            <v>R=E1S7E</v>
          </cell>
          <cell r="F3499">
            <v>3</v>
          </cell>
          <cell r="H3499">
            <v>240</v>
          </cell>
          <cell r="I3499">
            <v>3</v>
          </cell>
          <cell r="J3499">
            <v>1</v>
          </cell>
        </row>
        <row r="3500">
          <cell r="A3500" t="str">
            <v>SSNN</v>
          </cell>
          <cell r="B3500" t="str">
            <v>Secondary Service Greater than 5kW w/o ID</v>
          </cell>
          <cell r="C3500">
            <v>15</v>
          </cell>
          <cell r="D3500">
            <v>25</v>
          </cell>
          <cell r="E3500" t="str">
            <v>R=D4S7H</v>
          </cell>
          <cell r="F3500">
            <v>3</v>
          </cell>
          <cell r="H3500">
            <v>0</v>
          </cell>
          <cell r="I3500">
            <v>0</v>
          </cell>
          <cell r="J3500">
            <v>2</v>
          </cell>
        </row>
        <row r="3501">
          <cell r="A3501" t="str">
            <v>SSGN</v>
          </cell>
          <cell r="B3501" t="str">
            <v>Secondary Service Greater than 5kW w/o ID</v>
          </cell>
          <cell r="C3501">
            <v>15</v>
          </cell>
          <cell r="D3501">
            <v>25</v>
          </cell>
          <cell r="E3501" t="str">
            <v>R=D4S7H</v>
          </cell>
          <cell r="F3501">
            <v>3</v>
          </cell>
          <cell r="H3501">
            <v>0</v>
          </cell>
          <cell r="I3501">
            <v>0</v>
          </cell>
          <cell r="J3501">
            <v>1</v>
          </cell>
        </row>
        <row r="3502">
          <cell r="A3502" t="str">
            <v>SSPN</v>
          </cell>
          <cell r="B3502" t="str">
            <v>Secondary Service Greater than 5kW w/o ID</v>
          </cell>
          <cell r="C3502">
            <v>15</v>
          </cell>
          <cell r="D3502">
            <v>25</v>
          </cell>
          <cell r="E3502" t="str">
            <v>R=PWS</v>
          </cell>
          <cell r="F3502">
            <v>3</v>
          </cell>
          <cell r="H3502">
            <v>240</v>
          </cell>
          <cell r="I3502">
            <v>4</v>
          </cell>
          <cell r="J3502">
            <v>3</v>
          </cell>
        </row>
        <row r="3503">
          <cell r="A3503" t="str">
            <v>SSGN</v>
          </cell>
          <cell r="B3503" t="str">
            <v>Secondary Service Greater than 5kW w/o ID</v>
          </cell>
          <cell r="C3503">
            <v>15</v>
          </cell>
          <cell r="D3503">
            <v>25</v>
          </cell>
          <cell r="E3503" t="str">
            <v>R=PWS</v>
          </cell>
          <cell r="F3503">
            <v>3</v>
          </cell>
          <cell r="H3503">
            <v>240</v>
          </cell>
          <cell r="I3503">
            <v>3</v>
          </cell>
          <cell r="J3503">
            <v>1</v>
          </cell>
        </row>
        <row r="3504">
          <cell r="A3504" t="str">
            <v>SSNN</v>
          </cell>
          <cell r="B3504" t="str">
            <v>Secondary Service Greater than 5kW w/o ID</v>
          </cell>
          <cell r="C3504">
            <v>15</v>
          </cell>
          <cell r="D3504">
            <v>25</v>
          </cell>
          <cell r="E3504" t="str">
            <v>R=LWP</v>
          </cell>
          <cell r="F3504">
            <v>3</v>
          </cell>
          <cell r="H3504">
            <v>240</v>
          </cell>
          <cell r="I3504">
            <v>3</v>
          </cell>
          <cell r="J3504">
            <v>1</v>
          </cell>
        </row>
        <row r="3505">
          <cell r="A3505" t="str">
            <v>SSGN</v>
          </cell>
          <cell r="B3505" t="str">
            <v>Secondary Service Greater than 5kW w/o ID</v>
          </cell>
          <cell r="C3505">
            <v>15</v>
          </cell>
          <cell r="D3505">
            <v>25</v>
          </cell>
          <cell r="E3505" t="str">
            <v>R=PWSY</v>
          </cell>
          <cell r="F3505">
            <v>3</v>
          </cell>
          <cell r="H3505">
            <v>240</v>
          </cell>
          <cell r="I3505">
            <v>4</v>
          </cell>
          <cell r="J3505">
            <v>1</v>
          </cell>
        </row>
        <row r="3506">
          <cell r="A3506" t="str">
            <v>DSNN</v>
          </cell>
          <cell r="B3506" t="str">
            <v>Secondary Service Greater than 5kW w/o ID</v>
          </cell>
          <cell r="C3506">
            <v>15</v>
          </cell>
          <cell r="D3506">
            <v>25</v>
          </cell>
          <cell r="E3506" t="str">
            <v>R=PWS</v>
          </cell>
          <cell r="F3506">
            <v>3</v>
          </cell>
          <cell r="H3506">
            <v>240</v>
          </cell>
          <cell r="I3506">
            <v>3</v>
          </cell>
          <cell r="J3506">
            <v>1</v>
          </cell>
        </row>
        <row r="3507">
          <cell r="A3507" t="str">
            <v>SSGN</v>
          </cell>
          <cell r="B3507" t="str">
            <v>Secondary Service Greater than 5kW w/o ID</v>
          </cell>
          <cell r="C3507">
            <v>30</v>
          </cell>
          <cell r="D3507">
            <v>25</v>
          </cell>
          <cell r="E3507" t="str">
            <v>R=A1D</v>
          </cell>
          <cell r="F3507">
            <v>3</v>
          </cell>
          <cell r="H3507">
            <v>208</v>
          </cell>
          <cell r="I3507">
            <v>4</v>
          </cell>
          <cell r="J3507">
            <v>9</v>
          </cell>
        </row>
        <row r="3508">
          <cell r="A3508" t="str">
            <v>SSNN</v>
          </cell>
          <cell r="B3508" t="str">
            <v>Secondary Service Greater than 5kW w/o ID</v>
          </cell>
          <cell r="C3508">
            <v>30</v>
          </cell>
          <cell r="D3508">
            <v>25</v>
          </cell>
          <cell r="E3508" t="str">
            <v>R=K6WS</v>
          </cell>
          <cell r="F3508">
            <v>3</v>
          </cell>
          <cell r="H3508">
            <v>240</v>
          </cell>
          <cell r="I3508">
            <v>4</v>
          </cell>
          <cell r="J3508">
            <v>26</v>
          </cell>
        </row>
        <row r="3509">
          <cell r="A3509" t="str">
            <v>SSGN</v>
          </cell>
          <cell r="B3509" t="str">
            <v>Secondary Service Greater than 5kW w/o ID</v>
          </cell>
          <cell r="C3509">
            <v>30</v>
          </cell>
          <cell r="D3509">
            <v>25</v>
          </cell>
          <cell r="E3509" t="str">
            <v>R=A1D</v>
          </cell>
          <cell r="F3509">
            <v>3</v>
          </cell>
          <cell r="H3509">
            <v>480</v>
          </cell>
          <cell r="I3509">
            <v>4</v>
          </cell>
          <cell r="J3509">
            <v>15</v>
          </cell>
        </row>
        <row r="3510">
          <cell r="A3510" t="str">
            <v>SSNN</v>
          </cell>
          <cell r="B3510" t="str">
            <v>Secondary Service Greater than 5kW w/o ID</v>
          </cell>
          <cell r="C3510">
            <v>30</v>
          </cell>
          <cell r="D3510">
            <v>25</v>
          </cell>
          <cell r="E3510" t="str">
            <v>R=D5S8E</v>
          </cell>
          <cell r="F3510">
            <v>3</v>
          </cell>
          <cell r="H3510">
            <v>0</v>
          </cell>
          <cell r="I3510">
            <v>0</v>
          </cell>
          <cell r="J3510">
            <v>4</v>
          </cell>
        </row>
        <row r="3511">
          <cell r="A3511" t="str">
            <v>SSGN</v>
          </cell>
          <cell r="B3511" t="str">
            <v>Secondary Service Greater than 5kW w/o ID</v>
          </cell>
          <cell r="C3511">
            <v>30</v>
          </cell>
          <cell r="D3511">
            <v>25</v>
          </cell>
          <cell r="E3511" t="str">
            <v>R=D5S8E</v>
          </cell>
          <cell r="F3511">
            <v>3</v>
          </cell>
          <cell r="H3511">
            <v>0</v>
          </cell>
          <cell r="I3511">
            <v>0</v>
          </cell>
          <cell r="J3511">
            <v>4</v>
          </cell>
        </row>
        <row r="3512">
          <cell r="A3512" t="str">
            <v>SSGN</v>
          </cell>
          <cell r="B3512" t="str">
            <v>Secondary Service Greater than 5kW w/o ID</v>
          </cell>
          <cell r="C3512">
            <v>30</v>
          </cell>
          <cell r="D3512">
            <v>25</v>
          </cell>
          <cell r="E3512" t="str">
            <v>R=SV4SD</v>
          </cell>
          <cell r="F3512">
            <v>3</v>
          </cell>
          <cell r="H3512">
            <v>240</v>
          </cell>
          <cell r="I3512">
            <v>4</v>
          </cell>
          <cell r="J3512">
            <v>32</v>
          </cell>
        </row>
        <row r="3513">
          <cell r="A3513" t="str">
            <v>SSGN</v>
          </cell>
          <cell r="B3513" t="str">
            <v>Secondary Service Greater than 5kW w/o ID</v>
          </cell>
          <cell r="C3513">
            <v>30</v>
          </cell>
          <cell r="D3513">
            <v>25</v>
          </cell>
          <cell r="E3513" t="str">
            <v>R=K5WS</v>
          </cell>
          <cell r="F3513">
            <v>3</v>
          </cell>
          <cell r="I3513">
            <v>4</v>
          </cell>
          <cell r="J3513">
            <v>4</v>
          </cell>
        </row>
        <row r="3514">
          <cell r="A3514" t="str">
            <v>SSGN</v>
          </cell>
          <cell r="B3514" t="str">
            <v>Secondary Service Greater than 5kW w/o ID</v>
          </cell>
          <cell r="C3514">
            <v>30</v>
          </cell>
          <cell r="D3514">
            <v>25</v>
          </cell>
          <cell r="E3514" t="str">
            <v>R=PWS</v>
          </cell>
          <cell r="F3514">
            <v>3</v>
          </cell>
          <cell r="H3514">
            <v>240</v>
          </cell>
          <cell r="I3514">
            <v>4</v>
          </cell>
          <cell r="J3514">
            <v>12</v>
          </cell>
        </row>
        <row r="3515">
          <cell r="A3515" t="str">
            <v>SSGN</v>
          </cell>
          <cell r="B3515" t="str">
            <v>Secondary Service Greater than 5kW w/o ID</v>
          </cell>
          <cell r="C3515">
            <v>30</v>
          </cell>
          <cell r="D3515">
            <v>25</v>
          </cell>
          <cell r="E3515" t="str">
            <v>R=DDS2</v>
          </cell>
          <cell r="F3515">
            <v>3</v>
          </cell>
          <cell r="H3515">
            <v>240</v>
          </cell>
          <cell r="I3515">
            <v>4</v>
          </cell>
          <cell r="J3515">
            <v>2</v>
          </cell>
        </row>
        <row r="3516">
          <cell r="A3516" t="str">
            <v>SSAN</v>
          </cell>
          <cell r="B3516" t="str">
            <v>Secondary Service Greater than 5kW w/o ID</v>
          </cell>
          <cell r="C3516">
            <v>30</v>
          </cell>
          <cell r="D3516">
            <v>25</v>
          </cell>
          <cell r="E3516" t="str">
            <v>R=A1D</v>
          </cell>
          <cell r="F3516">
            <v>3</v>
          </cell>
          <cell r="H3516">
            <v>999</v>
          </cell>
          <cell r="I3516">
            <v>4</v>
          </cell>
          <cell r="J3516">
            <v>11</v>
          </cell>
        </row>
        <row r="3517">
          <cell r="A3517" t="str">
            <v>SSAN</v>
          </cell>
          <cell r="B3517" t="str">
            <v>Secondary Service Greater than 5kW w/o ID</v>
          </cell>
          <cell r="C3517">
            <v>30</v>
          </cell>
          <cell r="D3517">
            <v>25</v>
          </cell>
          <cell r="E3517" t="str">
            <v>R=A1D</v>
          </cell>
          <cell r="F3517">
            <v>3</v>
          </cell>
          <cell r="G3517">
            <v>38293</v>
          </cell>
          <cell r="H3517">
            <v>999</v>
          </cell>
          <cell r="I3517">
            <v>4</v>
          </cell>
          <cell r="J3517">
            <v>4</v>
          </cell>
        </row>
        <row r="3518">
          <cell r="A3518" t="str">
            <v>SSNN</v>
          </cell>
          <cell r="B3518" t="str">
            <v>Secondary Service Greater than 5kW w/o ID</v>
          </cell>
          <cell r="C3518">
            <v>30</v>
          </cell>
          <cell r="D3518">
            <v>25</v>
          </cell>
          <cell r="E3518" t="str">
            <v>R=A1D</v>
          </cell>
          <cell r="F3518">
            <v>3</v>
          </cell>
          <cell r="G3518">
            <v>38332</v>
          </cell>
          <cell r="H3518">
            <v>999</v>
          </cell>
          <cell r="I3518">
            <v>3</v>
          </cell>
          <cell r="J3518">
            <v>3</v>
          </cell>
        </row>
        <row r="3519">
          <cell r="A3519" t="str">
            <v>SSPN</v>
          </cell>
          <cell r="B3519" t="str">
            <v>Secondary Service Greater than 5kW w/o ID</v>
          </cell>
          <cell r="C3519">
            <v>30</v>
          </cell>
          <cell r="D3519">
            <v>25</v>
          </cell>
          <cell r="E3519" t="str">
            <v>R=A1D</v>
          </cell>
          <cell r="F3519">
            <v>3</v>
          </cell>
          <cell r="G3519">
            <v>38449</v>
          </cell>
          <cell r="H3519">
            <v>999</v>
          </cell>
          <cell r="I3519">
            <v>4</v>
          </cell>
          <cell r="J3519">
            <v>2</v>
          </cell>
        </row>
        <row r="3520">
          <cell r="A3520" t="str">
            <v>SSGN</v>
          </cell>
          <cell r="B3520" t="str">
            <v>Secondary Service Greater than 5kW w/o ID</v>
          </cell>
          <cell r="C3520">
            <v>30</v>
          </cell>
          <cell r="D3520">
            <v>25</v>
          </cell>
          <cell r="E3520" t="str">
            <v>R=A1D</v>
          </cell>
          <cell r="F3520">
            <v>3</v>
          </cell>
          <cell r="G3520">
            <v>38517</v>
          </cell>
          <cell r="H3520">
            <v>999</v>
          </cell>
          <cell r="I3520">
            <v>4</v>
          </cell>
          <cell r="J3520">
            <v>1</v>
          </cell>
        </row>
        <row r="3521">
          <cell r="A3521" t="str">
            <v>SSPN</v>
          </cell>
          <cell r="B3521" t="str">
            <v>Secondary Service Greater than 5kW w/o ID</v>
          </cell>
          <cell r="C3521">
            <v>30</v>
          </cell>
          <cell r="D3521">
            <v>25</v>
          </cell>
          <cell r="E3521" t="str">
            <v>R=DXS2</v>
          </cell>
          <cell r="F3521">
            <v>3</v>
          </cell>
          <cell r="H3521">
            <v>240</v>
          </cell>
          <cell r="I3521">
            <v>4</v>
          </cell>
          <cell r="J3521">
            <v>2</v>
          </cell>
        </row>
        <row r="3522">
          <cell r="A3522" t="str">
            <v>SSPN</v>
          </cell>
          <cell r="B3522" t="str">
            <v>Secondary Service Greater than 5kW w/o ID</v>
          </cell>
          <cell r="C3522">
            <v>30</v>
          </cell>
          <cell r="D3522">
            <v>25</v>
          </cell>
          <cell r="E3522" t="str">
            <v>R=DDS2</v>
          </cell>
          <cell r="F3522">
            <v>3</v>
          </cell>
          <cell r="H3522">
            <v>240</v>
          </cell>
          <cell r="I3522">
            <v>4</v>
          </cell>
          <cell r="J3522">
            <v>1</v>
          </cell>
        </row>
        <row r="3523">
          <cell r="A3523" t="str">
            <v>SSGN</v>
          </cell>
          <cell r="B3523" t="str">
            <v>Secondary Service Greater than 5kW w/o ID</v>
          </cell>
          <cell r="C3523">
            <v>30</v>
          </cell>
          <cell r="D3523">
            <v>25</v>
          </cell>
          <cell r="E3523" t="str">
            <v>R=A1D</v>
          </cell>
          <cell r="F3523">
            <v>3</v>
          </cell>
          <cell r="G3523">
            <v>38365</v>
          </cell>
          <cell r="H3523">
            <v>999</v>
          </cell>
          <cell r="I3523">
            <v>4</v>
          </cell>
          <cell r="J3523">
            <v>5</v>
          </cell>
        </row>
        <row r="3524">
          <cell r="A3524" t="str">
            <v>SSNN</v>
          </cell>
          <cell r="B3524" t="str">
            <v>Secondary Service Greater than 5kW w/o ID</v>
          </cell>
          <cell r="C3524">
            <v>30</v>
          </cell>
          <cell r="D3524">
            <v>25</v>
          </cell>
          <cell r="E3524" t="str">
            <v>R=A1R</v>
          </cell>
          <cell r="F3524">
            <v>3</v>
          </cell>
          <cell r="G3524">
            <v>38521</v>
          </cell>
          <cell r="H3524">
            <v>999</v>
          </cell>
          <cell r="I3524">
            <v>4</v>
          </cell>
          <cell r="J3524">
            <v>1</v>
          </cell>
        </row>
        <row r="3525">
          <cell r="A3525" t="str">
            <v>SSNN</v>
          </cell>
          <cell r="B3525" t="str">
            <v>Secondary Service Greater than 5kW w/o ID</v>
          </cell>
          <cell r="C3525">
            <v>30</v>
          </cell>
          <cell r="D3525">
            <v>25</v>
          </cell>
          <cell r="E3525" t="str">
            <v>R=A1RL</v>
          </cell>
          <cell r="F3525">
            <v>3</v>
          </cell>
          <cell r="G3525">
            <v>38182</v>
          </cell>
          <cell r="H3525">
            <v>999</v>
          </cell>
          <cell r="I3525">
            <v>3</v>
          </cell>
          <cell r="J3525">
            <v>1</v>
          </cell>
        </row>
        <row r="3526">
          <cell r="A3526" t="str">
            <v>SSGN</v>
          </cell>
          <cell r="B3526" t="str">
            <v>Secondary Service Greater than 5kW w/o ID</v>
          </cell>
          <cell r="C3526">
            <v>30</v>
          </cell>
          <cell r="D3526">
            <v>25</v>
          </cell>
          <cell r="E3526" t="str">
            <v>R=A1R</v>
          </cell>
          <cell r="F3526">
            <v>3</v>
          </cell>
          <cell r="G3526">
            <v>38533</v>
          </cell>
          <cell r="H3526">
            <v>999</v>
          </cell>
          <cell r="I3526">
            <v>4</v>
          </cell>
          <cell r="J3526">
            <v>1</v>
          </cell>
        </row>
        <row r="3527">
          <cell r="A3527" t="str">
            <v>SSNN</v>
          </cell>
          <cell r="B3527" t="str">
            <v>Secondary Service Greater than 5kW w/o ID</v>
          </cell>
          <cell r="C3527">
            <v>30</v>
          </cell>
          <cell r="D3527">
            <v>25</v>
          </cell>
          <cell r="E3527" t="str">
            <v>R=SV2SD</v>
          </cell>
          <cell r="F3527">
            <v>3</v>
          </cell>
          <cell r="H3527">
            <v>480</v>
          </cell>
          <cell r="I3527">
            <v>3</v>
          </cell>
          <cell r="J3527">
            <v>1</v>
          </cell>
        </row>
        <row r="3528">
          <cell r="A3528" t="str">
            <v>SSNN</v>
          </cell>
          <cell r="B3528" t="str">
            <v>Secondary Service Greater than 5kW w/o ID</v>
          </cell>
          <cell r="C3528">
            <v>30</v>
          </cell>
          <cell r="D3528">
            <v>25</v>
          </cell>
          <cell r="E3528" t="str">
            <v>R=DDS2</v>
          </cell>
          <cell r="F3528">
            <v>3</v>
          </cell>
          <cell r="H3528">
            <v>240</v>
          </cell>
          <cell r="I3528">
            <v>3</v>
          </cell>
          <cell r="J3528">
            <v>1</v>
          </cell>
        </row>
        <row r="3529">
          <cell r="A3529" t="str">
            <v>SSGN</v>
          </cell>
          <cell r="B3529" t="str">
            <v>Secondary Service Greater than 5kW w/o ID</v>
          </cell>
          <cell r="C3529">
            <v>30</v>
          </cell>
          <cell r="D3529">
            <v>25</v>
          </cell>
          <cell r="E3529" t="str">
            <v>R=K6WS</v>
          </cell>
          <cell r="F3529">
            <v>3</v>
          </cell>
          <cell r="H3529">
            <v>240</v>
          </cell>
          <cell r="I3529">
            <v>3</v>
          </cell>
          <cell r="J3529">
            <v>2</v>
          </cell>
        </row>
        <row r="3530">
          <cell r="A3530" t="str">
            <v>SSGN</v>
          </cell>
          <cell r="B3530" t="str">
            <v>Secondary Service Greater than 5kW w/o ID</v>
          </cell>
          <cell r="C3530">
            <v>30</v>
          </cell>
          <cell r="D3530">
            <v>25</v>
          </cell>
          <cell r="E3530" t="str">
            <v>R=SV4SD</v>
          </cell>
          <cell r="F3530">
            <v>3</v>
          </cell>
          <cell r="H3530">
            <v>240</v>
          </cell>
          <cell r="I3530">
            <v>3</v>
          </cell>
          <cell r="J3530">
            <v>1</v>
          </cell>
        </row>
        <row r="3531">
          <cell r="A3531" t="str">
            <v>SSNN</v>
          </cell>
          <cell r="B3531" t="str">
            <v>Secondary Service Greater than 5kW w/o ID</v>
          </cell>
          <cell r="C3531">
            <v>30</v>
          </cell>
          <cell r="D3531">
            <v>25</v>
          </cell>
          <cell r="E3531" t="str">
            <v>R=SV4SD</v>
          </cell>
          <cell r="F3531">
            <v>3</v>
          </cell>
          <cell r="H3531">
            <v>240</v>
          </cell>
          <cell r="I3531">
            <v>3</v>
          </cell>
          <cell r="J3531">
            <v>3</v>
          </cell>
        </row>
        <row r="3532">
          <cell r="A3532" t="str">
            <v>SSAN</v>
          </cell>
          <cell r="B3532" t="str">
            <v>Secondary Service Greater than 5kW w/o ID</v>
          </cell>
          <cell r="C3532">
            <v>30</v>
          </cell>
          <cell r="D3532">
            <v>25</v>
          </cell>
          <cell r="E3532" t="str">
            <v>R=K2WS</v>
          </cell>
          <cell r="F3532">
            <v>3</v>
          </cell>
          <cell r="H3532">
            <v>480</v>
          </cell>
          <cell r="I3532">
            <v>3</v>
          </cell>
          <cell r="J3532">
            <v>1</v>
          </cell>
        </row>
        <row r="3533">
          <cell r="A3533" t="str">
            <v>SSNN</v>
          </cell>
          <cell r="B3533" t="str">
            <v>Secondary Service Greater than 5kW w/o ID</v>
          </cell>
          <cell r="C3533">
            <v>30</v>
          </cell>
          <cell r="D3533">
            <v>25</v>
          </cell>
          <cell r="E3533" t="str">
            <v>R=SV4SD</v>
          </cell>
          <cell r="F3533">
            <v>3</v>
          </cell>
          <cell r="H3533">
            <v>480</v>
          </cell>
          <cell r="I3533">
            <v>3</v>
          </cell>
          <cell r="J3533">
            <v>1</v>
          </cell>
        </row>
        <row r="3534">
          <cell r="A3534" t="str">
            <v>SSNN</v>
          </cell>
          <cell r="B3534" t="str">
            <v>Secondary Service Greater than 5kW w/o ID</v>
          </cell>
          <cell r="C3534">
            <v>30</v>
          </cell>
          <cell r="D3534">
            <v>25</v>
          </cell>
          <cell r="E3534" t="str">
            <v>R=SL2SD</v>
          </cell>
          <cell r="F3534">
            <v>3</v>
          </cell>
          <cell r="H3534">
            <v>480</v>
          </cell>
          <cell r="I3534">
            <v>3</v>
          </cell>
          <cell r="J3534">
            <v>2</v>
          </cell>
        </row>
        <row r="3535">
          <cell r="A3535" t="str">
            <v>SSAN</v>
          </cell>
          <cell r="B3535" t="str">
            <v>Secondary Service Greater than 5kW w/o ID</v>
          </cell>
          <cell r="C3535">
            <v>30</v>
          </cell>
          <cell r="D3535">
            <v>25</v>
          </cell>
          <cell r="E3535" t="str">
            <v>R=A1D</v>
          </cell>
          <cell r="F3535">
            <v>3</v>
          </cell>
          <cell r="G3535">
            <v>36361</v>
          </cell>
          <cell r="H3535">
            <v>999</v>
          </cell>
          <cell r="I3535">
            <v>4</v>
          </cell>
          <cell r="J3535">
            <v>1</v>
          </cell>
        </row>
        <row r="3536">
          <cell r="A3536" t="str">
            <v>SSNN</v>
          </cell>
          <cell r="B3536" t="str">
            <v>Secondary Service Greater than 5kW w/o ID</v>
          </cell>
          <cell r="C3536">
            <v>30</v>
          </cell>
          <cell r="D3536">
            <v>25</v>
          </cell>
          <cell r="E3536" t="str">
            <v>R=K5WS</v>
          </cell>
          <cell r="F3536">
            <v>3</v>
          </cell>
          <cell r="I3536">
            <v>4</v>
          </cell>
          <cell r="J3536">
            <v>1</v>
          </cell>
        </row>
        <row r="3537">
          <cell r="A3537" t="str">
            <v>SSNN</v>
          </cell>
          <cell r="B3537" t="str">
            <v>Secondary Service Greater than 5kW w/o ID</v>
          </cell>
          <cell r="C3537">
            <v>30</v>
          </cell>
          <cell r="D3537">
            <v>25</v>
          </cell>
          <cell r="E3537" t="str">
            <v>R=A1D</v>
          </cell>
          <cell r="F3537">
            <v>3</v>
          </cell>
          <cell r="G3537">
            <v>37802</v>
          </cell>
          <cell r="H3537">
            <v>999</v>
          </cell>
          <cell r="I3537">
            <v>4</v>
          </cell>
          <cell r="J3537">
            <v>3</v>
          </cell>
        </row>
        <row r="3538">
          <cell r="A3538" t="str">
            <v>SSGN</v>
          </cell>
          <cell r="B3538" t="str">
            <v>Secondary Service Greater than 5kW w/o ID</v>
          </cell>
          <cell r="C3538">
            <v>30</v>
          </cell>
          <cell r="D3538">
            <v>25</v>
          </cell>
          <cell r="E3538" t="str">
            <v>R=A1D</v>
          </cell>
          <cell r="F3538">
            <v>3</v>
          </cell>
          <cell r="G3538">
            <v>37845</v>
          </cell>
          <cell r="H3538">
            <v>999</v>
          </cell>
          <cell r="I3538">
            <v>3</v>
          </cell>
          <cell r="J3538">
            <v>2</v>
          </cell>
        </row>
        <row r="3539">
          <cell r="A3539" t="str">
            <v>SSNN</v>
          </cell>
          <cell r="B3539" t="str">
            <v>Secondary Service Greater than 5kW w/o ID</v>
          </cell>
          <cell r="C3539">
            <v>30</v>
          </cell>
          <cell r="D3539">
            <v>25</v>
          </cell>
          <cell r="E3539" t="str">
            <v>R=A1R</v>
          </cell>
          <cell r="F3539">
            <v>3</v>
          </cell>
          <cell r="G3539">
            <v>37811</v>
          </cell>
          <cell r="H3539">
            <v>999</v>
          </cell>
          <cell r="I3539">
            <v>4</v>
          </cell>
          <cell r="J3539">
            <v>1</v>
          </cell>
        </row>
        <row r="3540">
          <cell r="A3540" t="str">
            <v>SSGN</v>
          </cell>
          <cell r="B3540" t="str">
            <v>Secondary Service Greater than 5kW w/o ID</v>
          </cell>
          <cell r="C3540">
            <v>30</v>
          </cell>
          <cell r="D3540">
            <v>25</v>
          </cell>
          <cell r="E3540" t="str">
            <v>R=PWSY</v>
          </cell>
          <cell r="F3540">
            <v>3</v>
          </cell>
          <cell r="H3540">
            <v>120</v>
          </cell>
          <cell r="I3540">
            <v>4</v>
          </cell>
          <cell r="J3540">
            <v>1</v>
          </cell>
        </row>
        <row r="3541">
          <cell r="A3541" t="str">
            <v>SSGN</v>
          </cell>
          <cell r="B3541" t="str">
            <v>Secondary Service Greater than 5kW w/o ID</v>
          </cell>
          <cell r="C3541">
            <v>30</v>
          </cell>
          <cell r="D3541">
            <v>25</v>
          </cell>
          <cell r="E3541" t="str">
            <v>R=SV4SD</v>
          </cell>
          <cell r="F3541">
            <v>3</v>
          </cell>
          <cell r="H3541">
            <v>208</v>
          </cell>
          <cell r="I3541">
            <v>4</v>
          </cell>
          <cell r="J3541">
            <v>1</v>
          </cell>
        </row>
        <row r="3542">
          <cell r="A3542" t="str">
            <v>SSNN</v>
          </cell>
          <cell r="B3542" t="str">
            <v>Secondary Service Greater than 5kW w/o ID</v>
          </cell>
          <cell r="C3542">
            <v>30</v>
          </cell>
          <cell r="D3542">
            <v>25</v>
          </cell>
          <cell r="E3542" t="str">
            <v>R=A1D</v>
          </cell>
          <cell r="F3542">
            <v>3</v>
          </cell>
          <cell r="G3542">
            <v>35947</v>
          </cell>
          <cell r="H3542">
            <v>999</v>
          </cell>
          <cell r="I3542">
            <v>3</v>
          </cell>
          <cell r="J3542">
            <v>1</v>
          </cell>
        </row>
        <row r="3543">
          <cell r="A3543" t="str">
            <v>SSAN</v>
          </cell>
          <cell r="B3543" t="str">
            <v>Secondary Service Greater than 5kW w/o ID</v>
          </cell>
          <cell r="C3543">
            <v>30</v>
          </cell>
          <cell r="D3543">
            <v>25</v>
          </cell>
          <cell r="E3543" t="str">
            <v>R=A1D</v>
          </cell>
          <cell r="F3543">
            <v>3</v>
          </cell>
          <cell r="G3543">
            <v>36161</v>
          </cell>
          <cell r="H3543">
            <v>999</v>
          </cell>
          <cell r="I3543">
            <v>3</v>
          </cell>
          <cell r="J3543">
            <v>2</v>
          </cell>
        </row>
        <row r="3544">
          <cell r="A3544" t="str">
            <v>SSNN</v>
          </cell>
          <cell r="B3544" t="str">
            <v>Secondary Service Greater than 5kW w/o ID</v>
          </cell>
          <cell r="C3544">
            <v>30</v>
          </cell>
          <cell r="D3544">
            <v>25</v>
          </cell>
          <cell r="E3544" t="str">
            <v>R=A1D</v>
          </cell>
          <cell r="F3544">
            <v>3</v>
          </cell>
          <cell r="G3544">
            <v>35827</v>
          </cell>
          <cell r="H3544">
            <v>999</v>
          </cell>
          <cell r="I3544">
            <v>4</v>
          </cell>
          <cell r="J3544">
            <v>1</v>
          </cell>
        </row>
        <row r="3545">
          <cell r="A3545" t="str">
            <v>SSNN</v>
          </cell>
          <cell r="B3545" t="str">
            <v>Secondary Service Greater than 5kW w/o ID</v>
          </cell>
          <cell r="C3545">
            <v>30</v>
          </cell>
          <cell r="D3545">
            <v>25</v>
          </cell>
          <cell r="E3545" t="str">
            <v>R=A1D</v>
          </cell>
          <cell r="F3545">
            <v>3</v>
          </cell>
          <cell r="G3545">
            <v>36462</v>
          </cell>
          <cell r="H3545">
            <v>999</v>
          </cell>
          <cell r="I3545">
            <v>3</v>
          </cell>
          <cell r="J3545">
            <v>1</v>
          </cell>
        </row>
        <row r="3546">
          <cell r="A3546" t="str">
            <v>SSGN</v>
          </cell>
          <cell r="B3546" t="str">
            <v>Secondary Service Greater than 5kW w/o ID</v>
          </cell>
          <cell r="C3546">
            <v>30</v>
          </cell>
          <cell r="D3546">
            <v>25</v>
          </cell>
          <cell r="E3546" t="str">
            <v>R=A1D</v>
          </cell>
          <cell r="F3546">
            <v>3</v>
          </cell>
          <cell r="G3546">
            <v>36462</v>
          </cell>
          <cell r="H3546">
            <v>999</v>
          </cell>
          <cell r="I3546">
            <v>3</v>
          </cell>
          <cell r="J3546">
            <v>1</v>
          </cell>
        </row>
        <row r="3547">
          <cell r="A3547" t="str">
            <v>SSPN</v>
          </cell>
          <cell r="B3547" t="str">
            <v>Secondary Service Greater than 5kW w/o ID</v>
          </cell>
          <cell r="C3547">
            <v>30</v>
          </cell>
          <cell r="D3547">
            <v>25</v>
          </cell>
          <cell r="E3547" t="str">
            <v>R=A1D</v>
          </cell>
          <cell r="F3547">
            <v>3</v>
          </cell>
          <cell r="G3547">
            <v>36161</v>
          </cell>
          <cell r="H3547">
            <v>999</v>
          </cell>
          <cell r="I3547">
            <v>4</v>
          </cell>
          <cell r="J3547">
            <v>2</v>
          </cell>
        </row>
        <row r="3548">
          <cell r="A3548" t="str">
            <v>SSNN</v>
          </cell>
          <cell r="B3548" t="str">
            <v>Secondary Service Greater than 5kW w/o ID</v>
          </cell>
          <cell r="C3548">
            <v>30</v>
          </cell>
          <cell r="D3548">
            <v>25</v>
          </cell>
          <cell r="E3548" t="str">
            <v>R=A1D</v>
          </cell>
          <cell r="F3548">
            <v>3</v>
          </cell>
          <cell r="G3548">
            <v>36161</v>
          </cell>
          <cell r="H3548">
            <v>999</v>
          </cell>
          <cell r="I3548">
            <v>4</v>
          </cell>
          <cell r="J3548">
            <v>1</v>
          </cell>
        </row>
        <row r="3549">
          <cell r="A3549" t="str">
            <v>SSNN</v>
          </cell>
          <cell r="B3549" t="str">
            <v>Secondary Service Greater than 5kW w/o ID</v>
          </cell>
          <cell r="C3549">
            <v>30</v>
          </cell>
          <cell r="D3549">
            <v>25</v>
          </cell>
          <cell r="E3549" t="str">
            <v>R=A1D</v>
          </cell>
          <cell r="F3549">
            <v>3</v>
          </cell>
          <cell r="G3549">
            <v>36528</v>
          </cell>
          <cell r="H3549">
            <v>999</v>
          </cell>
          <cell r="I3549">
            <v>4</v>
          </cell>
          <cell r="J3549">
            <v>6</v>
          </cell>
        </row>
        <row r="3550">
          <cell r="A3550" t="str">
            <v>SSNN</v>
          </cell>
          <cell r="B3550" t="str">
            <v>Secondary Service Greater than 5kW w/o ID</v>
          </cell>
          <cell r="C3550">
            <v>30</v>
          </cell>
          <cell r="D3550">
            <v>25</v>
          </cell>
          <cell r="E3550" t="str">
            <v>R=A1D</v>
          </cell>
          <cell r="F3550">
            <v>3</v>
          </cell>
          <cell r="G3550">
            <v>36623</v>
          </cell>
          <cell r="H3550">
            <v>999</v>
          </cell>
          <cell r="I3550">
            <v>4</v>
          </cell>
          <cell r="J3550">
            <v>1</v>
          </cell>
        </row>
        <row r="3551">
          <cell r="A3551" t="str">
            <v>SSPN</v>
          </cell>
          <cell r="B3551" t="str">
            <v>Secondary Service Greater than 5kW w/o ID</v>
          </cell>
          <cell r="C3551">
            <v>30</v>
          </cell>
          <cell r="D3551">
            <v>25</v>
          </cell>
          <cell r="E3551" t="str">
            <v>R=A1D</v>
          </cell>
          <cell r="F3551">
            <v>3</v>
          </cell>
          <cell r="G3551">
            <v>36719</v>
          </cell>
          <cell r="H3551">
            <v>999</v>
          </cell>
          <cell r="I3551">
            <v>4</v>
          </cell>
          <cell r="J3551">
            <v>1</v>
          </cell>
        </row>
        <row r="3552">
          <cell r="A3552" t="str">
            <v>SSNN</v>
          </cell>
          <cell r="B3552" t="str">
            <v>Secondary Service Greater than 5kW w/o ID</v>
          </cell>
          <cell r="C3552">
            <v>30</v>
          </cell>
          <cell r="D3552">
            <v>25</v>
          </cell>
          <cell r="E3552" t="str">
            <v>R=A1D</v>
          </cell>
          <cell r="F3552">
            <v>3</v>
          </cell>
          <cell r="G3552">
            <v>36720</v>
          </cell>
          <cell r="H3552">
            <v>999</v>
          </cell>
          <cell r="I3552">
            <v>4</v>
          </cell>
          <cell r="J3552">
            <v>1</v>
          </cell>
        </row>
        <row r="3553">
          <cell r="A3553" t="str">
            <v>SMNN</v>
          </cell>
          <cell r="B3553" t="str">
            <v>Secondary Service Greater than 5kW w/o ID</v>
          </cell>
          <cell r="C3553">
            <v>30</v>
          </cell>
          <cell r="D3553">
            <v>25</v>
          </cell>
          <cell r="E3553" t="str">
            <v>R=A1D</v>
          </cell>
          <cell r="F3553">
            <v>3</v>
          </cell>
          <cell r="G3553">
            <v>36526</v>
          </cell>
          <cell r="H3553">
            <v>999</v>
          </cell>
          <cell r="I3553">
            <v>4</v>
          </cell>
          <cell r="J3553">
            <v>1</v>
          </cell>
        </row>
        <row r="3554">
          <cell r="A3554" t="str">
            <v>SSNN</v>
          </cell>
          <cell r="B3554" t="str">
            <v>Secondary Service Greater than 5kW w/o ID</v>
          </cell>
          <cell r="C3554">
            <v>30</v>
          </cell>
          <cell r="D3554">
            <v>25</v>
          </cell>
          <cell r="E3554" t="str">
            <v>R=A1D</v>
          </cell>
          <cell r="F3554">
            <v>3</v>
          </cell>
          <cell r="G3554">
            <v>36161</v>
          </cell>
          <cell r="H3554">
            <v>9999</v>
          </cell>
          <cell r="I3554">
            <v>4</v>
          </cell>
          <cell r="J3554">
            <v>3</v>
          </cell>
        </row>
        <row r="3555">
          <cell r="A3555" t="str">
            <v>SSMN</v>
          </cell>
          <cell r="B3555" t="str">
            <v>Secondary Service Greater than 5kW w/o ID</v>
          </cell>
          <cell r="C3555">
            <v>30</v>
          </cell>
          <cell r="D3555">
            <v>25</v>
          </cell>
          <cell r="E3555" t="str">
            <v>R=A1D</v>
          </cell>
          <cell r="F3555">
            <v>3</v>
          </cell>
          <cell r="G3555">
            <v>37012</v>
          </cell>
          <cell r="H3555">
            <v>999</v>
          </cell>
          <cell r="I3555">
            <v>4</v>
          </cell>
          <cell r="J3555">
            <v>1</v>
          </cell>
        </row>
        <row r="3556">
          <cell r="A3556" t="str">
            <v>SSNN</v>
          </cell>
          <cell r="B3556" t="str">
            <v>Secondary Service Greater than 5kW w/o ID</v>
          </cell>
          <cell r="C3556">
            <v>30</v>
          </cell>
          <cell r="D3556">
            <v>25</v>
          </cell>
          <cell r="E3556" t="str">
            <v>R=A1D</v>
          </cell>
          <cell r="F3556">
            <v>3</v>
          </cell>
          <cell r="G3556">
            <v>37012</v>
          </cell>
          <cell r="H3556">
            <v>999</v>
          </cell>
          <cell r="I3556">
            <v>3</v>
          </cell>
          <cell r="J3556">
            <v>1</v>
          </cell>
        </row>
        <row r="3557">
          <cell r="A3557" t="str">
            <v>SSGN</v>
          </cell>
          <cell r="B3557" t="str">
            <v>Secondary Service Greater than 5kW w/o ID</v>
          </cell>
          <cell r="C3557">
            <v>30</v>
          </cell>
          <cell r="D3557">
            <v>25</v>
          </cell>
          <cell r="E3557" t="str">
            <v>R=K5WS</v>
          </cell>
          <cell r="F3557">
            <v>3</v>
          </cell>
          <cell r="G3557">
            <v>37061</v>
          </cell>
          <cell r="H3557">
            <v>120</v>
          </cell>
          <cell r="I3557">
            <v>4</v>
          </cell>
          <cell r="J3557">
            <v>1</v>
          </cell>
        </row>
        <row r="3558">
          <cell r="A3558" t="str">
            <v>SSNN</v>
          </cell>
          <cell r="B3558" t="str">
            <v>Secondary Service Greater than 5kW w/o ID</v>
          </cell>
          <cell r="C3558">
            <v>30</v>
          </cell>
          <cell r="D3558">
            <v>25</v>
          </cell>
          <cell r="E3558" t="str">
            <v>R=A1D</v>
          </cell>
          <cell r="F3558">
            <v>3</v>
          </cell>
          <cell r="G3558">
            <v>37117</v>
          </cell>
          <cell r="H3558">
            <v>999</v>
          </cell>
          <cell r="I3558">
            <v>4</v>
          </cell>
          <cell r="J3558">
            <v>7</v>
          </cell>
        </row>
        <row r="3559">
          <cell r="A3559" t="str">
            <v>SSNN</v>
          </cell>
          <cell r="B3559" t="str">
            <v>Secondary Service Greater than 5kW w/o ID</v>
          </cell>
          <cell r="C3559">
            <v>30</v>
          </cell>
          <cell r="D3559">
            <v>25</v>
          </cell>
          <cell r="E3559" t="str">
            <v>R=A1D</v>
          </cell>
          <cell r="F3559">
            <v>3</v>
          </cell>
          <cell r="G3559">
            <v>37208</v>
          </cell>
          <cell r="H3559">
            <v>999</v>
          </cell>
          <cell r="I3559">
            <v>3</v>
          </cell>
          <cell r="J3559">
            <v>2</v>
          </cell>
        </row>
        <row r="3560">
          <cell r="A3560" t="str">
            <v>SSAN</v>
          </cell>
          <cell r="B3560" t="str">
            <v>Secondary Service Greater than 5kW w/o ID</v>
          </cell>
          <cell r="C3560">
            <v>30</v>
          </cell>
          <cell r="D3560">
            <v>25</v>
          </cell>
          <cell r="E3560" t="str">
            <v>R=A1D</v>
          </cell>
          <cell r="F3560">
            <v>3</v>
          </cell>
          <cell r="G3560">
            <v>37167</v>
          </cell>
          <cell r="H3560">
            <v>999</v>
          </cell>
          <cell r="I3560">
            <v>4</v>
          </cell>
          <cell r="J3560">
            <v>1</v>
          </cell>
        </row>
        <row r="3561">
          <cell r="A3561" t="str">
            <v>SSNN</v>
          </cell>
          <cell r="B3561" t="str">
            <v>Secondary Service Greater than 5kW w/o ID</v>
          </cell>
          <cell r="C3561">
            <v>30</v>
          </cell>
          <cell r="D3561">
            <v>25</v>
          </cell>
          <cell r="E3561" t="str">
            <v>R=TMT</v>
          </cell>
          <cell r="F3561">
            <v>3</v>
          </cell>
          <cell r="H3561">
            <v>240</v>
          </cell>
          <cell r="I3561">
            <v>4</v>
          </cell>
          <cell r="J3561">
            <v>1</v>
          </cell>
        </row>
        <row r="3562">
          <cell r="A3562" t="str">
            <v>SSNN</v>
          </cell>
          <cell r="B3562" t="str">
            <v>Secondary Service Greater than 5kW w/o ID</v>
          </cell>
          <cell r="C3562">
            <v>30</v>
          </cell>
          <cell r="D3562">
            <v>25</v>
          </cell>
          <cell r="E3562" t="str">
            <v>R=A1D</v>
          </cell>
          <cell r="F3562">
            <v>3</v>
          </cell>
          <cell r="G3562">
            <v>37356</v>
          </cell>
          <cell r="H3562">
            <v>999</v>
          </cell>
          <cell r="I3562">
            <v>4</v>
          </cell>
          <cell r="J3562">
            <v>3</v>
          </cell>
        </row>
        <row r="3563">
          <cell r="A3563" t="str">
            <v>SSNN</v>
          </cell>
          <cell r="B3563" t="str">
            <v>Secondary Service Greater than 5kW w/o ID</v>
          </cell>
          <cell r="C3563">
            <v>30</v>
          </cell>
          <cell r="D3563">
            <v>25</v>
          </cell>
          <cell r="E3563" t="str">
            <v>R=A1D</v>
          </cell>
          <cell r="F3563">
            <v>3</v>
          </cell>
          <cell r="G3563">
            <v>37624</v>
          </cell>
          <cell r="H3563">
            <v>999</v>
          </cell>
          <cell r="I3563">
            <v>4</v>
          </cell>
          <cell r="J3563">
            <v>4</v>
          </cell>
        </row>
        <row r="3564">
          <cell r="A3564" t="str">
            <v>SSGN</v>
          </cell>
          <cell r="B3564" t="str">
            <v>Secondary Service Greater than 5kW w/o ID</v>
          </cell>
          <cell r="C3564">
            <v>30</v>
          </cell>
          <cell r="D3564">
            <v>25</v>
          </cell>
          <cell r="E3564" t="str">
            <v>R=A1R</v>
          </cell>
          <cell r="F3564">
            <v>3</v>
          </cell>
          <cell r="G3564">
            <v>37624</v>
          </cell>
          <cell r="H3564">
            <v>999</v>
          </cell>
          <cell r="I3564">
            <v>4</v>
          </cell>
          <cell r="J3564">
            <v>2</v>
          </cell>
        </row>
        <row r="3565">
          <cell r="A3565" t="str">
            <v>SSPN</v>
          </cell>
          <cell r="B3565" t="str">
            <v>Secondary Service Greater than 5kW w/o ID</v>
          </cell>
          <cell r="C3565">
            <v>30</v>
          </cell>
          <cell r="D3565">
            <v>25</v>
          </cell>
          <cell r="E3565" t="str">
            <v>R=A1D</v>
          </cell>
          <cell r="F3565">
            <v>3</v>
          </cell>
          <cell r="G3565">
            <v>38618</v>
          </cell>
          <cell r="H3565">
            <v>999</v>
          </cell>
          <cell r="I3565">
            <v>4</v>
          </cell>
          <cell r="J3565">
            <v>1</v>
          </cell>
        </row>
        <row r="3566">
          <cell r="A3566" t="str">
            <v>SSNN</v>
          </cell>
          <cell r="B3566" t="str">
            <v>Secondary Service Greater than 5kW w/o ID</v>
          </cell>
          <cell r="C3566">
            <v>30</v>
          </cell>
          <cell r="D3566">
            <v>25</v>
          </cell>
          <cell r="E3566" t="str">
            <v>R=A1D</v>
          </cell>
          <cell r="F3566">
            <v>3</v>
          </cell>
          <cell r="G3566">
            <v>37641</v>
          </cell>
          <cell r="H3566">
            <v>999</v>
          </cell>
          <cell r="I3566">
            <v>3</v>
          </cell>
          <cell r="J3566">
            <v>2</v>
          </cell>
        </row>
        <row r="3567">
          <cell r="A3567" t="str">
            <v>SSGN</v>
          </cell>
          <cell r="B3567" t="str">
            <v>Secondary Service Greater than 5kW w/o ID</v>
          </cell>
          <cell r="C3567">
            <v>30</v>
          </cell>
          <cell r="D3567">
            <v>25</v>
          </cell>
          <cell r="E3567" t="str">
            <v>R=A1D</v>
          </cell>
          <cell r="F3567">
            <v>3</v>
          </cell>
          <cell r="G3567">
            <v>37512</v>
          </cell>
          <cell r="H3567">
            <v>999</v>
          </cell>
          <cell r="I3567">
            <v>4</v>
          </cell>
          <cell r="J3567">
            <v>4</v>
          </cell>
        </row>
        <row r="3568">
          <cell r="A3568" t="str">
            <v>SSGN</v>
          </cell>
          <cell r="B3568" t="str">
            <v>Secondary Service Greater than 5kW w/o ID</v>
          </cell>
          <cell r="C3568">
            <v>30</v>
          </cell>
          <cell r="D3568">
            <v>25</v>
          </cell>
          <cell r="E3568" t="str">
            <v>R=A1R</v>
          </cell>
          <cell r="F3568">
            <v>3</v>
          </cell>
          <cell r="G3568">
            <v>38737</v>
          </cell>
          <cell r="H3568">
            <v>999</v>
          </cell>
          <cell r="I3568">
            <v>4</v>
          </cell>
          <cell r="J3568">
            <v>3</v>
          </cell>
        </row>
        <row r="3569">
          <cell r="A3569" t="str">
            <v>SSNN</v>
          </cell>
          <cell r="B3569" t="str">
            <v>Secondary Service Greater than 5kW w/o ID</v>
          </cell>
          <cell r="C3569">
            <v>30</v>
          </cell>
          <cell r="D3569">
            <v>25</v>
          </cell>
          <cell r="E3569" t="str">
            <v>R=A1D</v>
          </cell>
          <cell r="F3569">
            <v>3</v>
          </cell>
          <cell r="G3569">
            <v>38636</v>
          </cell>
          <cell r="H3569">
            <v>999</v>
          </cell>
          <cell r="I3569">
            <v>3</v>
          </cell>
          <cell r="J3569">
            <v>6</v>
          </cell>
        </row>
        <row r="3570">
          <cell r="A3570" t="str">
            <v>SSPN</v>
          </cell>
          <cell r="B3570" t="str">
            <v>Secondary Service Greater than 5kW w/o ID</v>
          </cell>
          <cell r="C3570">
            <v>30</v>
          </cell>
          <cell r="D3570">
            <v>25</v>
          </cell>
          <cell r="E3570" t="str">
            <v>R=A1RL</v>
          </cell>
          <cell r="F3570">
            <v>3</v>
          </cell>
          <cell r="G3570">
            <v>38636</v>
          </cell>
          <cell r="H3570">
            <v>999</v>
          </cell>
          <cell r="I3570">
            <v>3</v>
          </cell>
          <cell r="J3570">
            <v>1</v>
          </cell>
        </row>
        <row r="3571">
          <cell r="A3571" t="str">
            <v>SSGN</v>
          </cell>
          <cell r="B3571" t="str">
            <v>Secondary Service Greater than 5kW w/o ID</v>
          </cell>
          <cell r="C3571">
            <v>30</v>
          </cell>
          <cell r="D3571">
            <v>25</v>
          </cell>
          <cell r="E3571" t="str">
            <v>R=A1D</v>
          </cell>
          <cell r="F3571">
            <v>3</v>
          </cell>
          <cell r="G3571">
            <v>38874</v>
          </cell>
          <cell r="H3571">
            <v>999</v>
          </cell>
          <cell r="I3571">
            <v>4</v>
          </cell>
          <cell r="J3571">
            <v>18</v>
          </cell>
        </row>
        <row r="3572">
          <cell r="A3572" t="str">
            <v>SSNN</v>
          </cell>
          <cell r="B3572" t="str">
            <v>Secondary Service Greater than 5kW w/o ID</v>
          </cell>
          <cell r="C3572">
            <v>30</v>
          </cell>
          <cell r="D3572">
            <v>25</v>
          </cell>
          <cell r="E3572" t="str">
            <v>R=A1R</v>
          </cell>
          <cell r="F3572">
            <v>3</v>
          </cell>
          <cell r="G3572">
            <v>39009</v>
          </cell>
          <cell r="H3572">
            <v>999</v>
          </cell>
          <cell r="I3572">
            <v>4</v>
          </cell>
          <cell r="J3572">
            <v>4</v>
          </cell>
        </row>
        <row r="3573">
          <cell r="A3573" t="str">
            <v>SSNN</v>
          </cell>
          <cell r="B3573" t="str">
            <v>Secondary Service Greater than 5kW w/o ID</v>
          </cell>
          <cell r="C3573">
            <v>30</v>
          </cell>
          <cell r="D3573">
            <v>25</v>
          </cell>
          <cell r="E3573" t="str">
            <v>R=A1R</v>
          </cell>
          <cell r="F3573">
            <v>3</v>
          </cell>
          <cell r="G3573">
            <v>39162</v>
          </cell>
          <cell r="H3573">
            <v>999</v>
          </cell>
          <cell r="I3573">
            <v>4</v>
          </cell>
          <cell r="J3573">
            <v>19</v>
          </cell>
        </row>
        <row r="3574">
          <cell r="A3574" t="str">
            <v>SSNN</v>
          </cell>
          <cell r="B3574" t="str">
            <v>Secondary Service Greater than 5kW w/o ID</v>
          </cell>
          <cell r="C3574">
            <v>30</v>
          </cell>
          <cell r="D3574">
            <v>25</v>
          </cell>
          <cell r="E3574" t="str">
            <v>R=A1D</v>
          </cell>
          <cell r="F3574">
            <v>3</v>
          </cell>
          <cell r="G3574">
            <v>39258</v>
          </cell>
          <cell r="H3574">
            <v>999</v>
          </cell>
          <cell r="I3574">
            <v>4</v>
          </cell>
          <cell r="J3574">
            <v>1</v>
          </cell>
        </row>
        <row r="3575">
          <cell r="A3575" t="str">
            <v>SSGN</v>
          </cell>
          <cell r="B3575" t="str">
            <v>Secondary Service Greater than 5kW w/o ID</v>
          </cell>
          <cell r="C3575">
            <v>30</v>
          </cell>
          <cell r="D3575">
            <v>25</v>
          </cell>
          <cell r="E3575" t="str">
            <v>R=A1R</v>
          </cell>
          <cell r="F3575">
            <v>3</v>
          </cell>
          <cell r="G3575">
            <v>39343</v>
          </cell>
          <cell r="H3575">
            <v>999</v>
          </cell>
          <cell r="I3575">
            <v>3</v>
          </cell>
          <cell r="J3575">
            <v>1</v>
          </cell>
        </row>
        <row r="3576">
          <cell r="A3576" t="str">
            <v>SSNN</v>
          </cell>
          <cell r="B3576" t="str">
            <v>Secondary Service Greater than 5kW w/o ID</v>
          </cell>
          <cell r="C3576">
            <v>30</v>
          </cell>
          <cell r="D3576">
            <v>25</v>
          </cell>
          <cell r="E3576" t="str">
            <v>R=A1R</v>
          </cell>
          <cell r="F3576">
            <v>3</v>
          </cell>
          <cell r="G3576">
            <v>39356</v>
          </cell>
          <cell r="H3576">
            <v>999</v>
          </cell>
          <cell r="I3576">
            <v>3</v>
          </cell>
          <cell r="J3576">
            <v>26</v>
          </cell>
        </row>
        <row r="3577">
          <cell r="A3577" t="str">
            <v>SSPN</v>
          </cell>
          <cell r="B3577" t="str">
            <v>Secondary Service Greater than 5kW w/o ID</v>
          </cell>
          <cell r="C3577">
            <v>30</v>
          </cell>
          <cell r="D3577">
            <v>25</v>
          </cell>
          <cell r="E3577" t="str">
            <v>R=A1D</v>
          </cell>
          <cell r="F3577">
            <v>3</v>
          </cell>
          <cell r="G3577">
            <v>39557</v>
          </cell>
          <cell r="H3577">
            <v>999</v>
          </cell>
          <cell r="I3577">
            <v>3</v>
          </cell>
          <cell r="J3577">
            <v>4</v>
          </cell>
        </row>
        <row r="3578">
          <cell r="A3578" t="str">
            <v>SSNN</v>
          </cell>
          <cell r="B3578" t="str">
            <v>Secondary Service Greater than 5kW w/o ID</v>
          </cell>
          <cell r="C3578">
            <v>30</v>
          </cell>
          <cell r="D3578">
            <v>25</v>
          </cell>
          <cell r="E3578" t="str">
            <v>R=A1R</v>
          </cell>
          <cell r="F3578">
            <v>3</v>
          </cell>
          <cell r="G3578">
            <v>39475</v>
          </cell>
          <cell r="H3578">
            <v>999</v>
          </cell>
          <cell r="I3578">
            <v>4</v>
          </cell>
          <cell r="J3578">
            <v>2</v>
          </cell>
        </row>
        <row r="3579">
          <cell r="A3579" t="str">
            <v>SSNN</v>
          </cell>
          <cell r="B3579" t="str">
            <v>Secondary Service Greater than 5kW w/o ID</v>
          </cell>
          <cell r="C3579">
            <v>30</v>
          </cell>
          <cell r="D3579">
            <v>25</v>
          </cell>
          <cell r="E3579" t="str">
            <v>R=A1D</v>
          </cell>
          <cell r="F3579">
            <v>3</v>
          </cell>
          <cell r="G3579">
            <v>39636</v>
          </cell>
          <cell r="H3579">
            <v>999</v>
          </cell>
          <cell r="I3579">
            <v>4</v>
          </cell>
          <cell r="J3579">
            <v>75</v>
          </cell>
        </row>
        <row r="3580">
          <cell r="A3580" t="str">
            <v>SSPN</v>
          </cell>
          <cell r="B3580" t="str">
            <v>Secondary Service Greater than 5kW w/o ID</v>
          </cell>
          <cell r="C3580">
            <v>30</v>
          </cell>
          <cell r="D3580">
            <v>25</v>
          </cell>
          <cell r="E3580" t="str">
            <v>R=A1D</v>
          </cell>
          <cell r="F3580">
            <v>3</v>
          </cell>
          <cell r="G3580">
            <v>39708</v>
          </cell>
          <cell r="H3580">
            <v>999</v>
          </cell>
          <cell r="I3580">
            <v>4</v>
          </cell>
          <cell r="J3580">
            <v>9</v>
          </cell>
        </row>
        <row r="3581">
          <cell r="A3581" t="str">
            <v>SSGN</v>
          </cell>
          <cell r="B3581" t="str">
            <v>Secondary Service Greater than 5kW w/o ID</v>
          </cell>
          <cell r="C3581">
            <v>30</v>
          </cell>
          <cell r="D3581">
            <v>25</v>
          </cell>
          <cell r="E3581" t="str">
            <v>R=A1D</v>
          </cell>
          <cell r="F3581">
            <v>3</v>
          </cell>
          <cell r="G3581">
            <v>39664</v>
          </cell>
          <cell r="H3581">
            <v>999</v>
          </cell>
          <cell r="I3581">
            <v>3</v>
          </cell>
          <cell r="J3581">
            <v>4</v>
          </cell>
        </row>
        <row r="3582">
          <cell r="A3582" t="str">
            <v>SSPN</v>
          </cell>
          <cell r="B3582" t="str">
            <v>Secondary Service Greater than 5kW w/o ID</v>
          </cell>
          <cell r="C3582">
            <v>30</v>
          </cell>
          <cell r="D3582">
            <v>25</v>
          </cell>
          <cell r="E3582" t="str">
            <v>R=A1D</v>
          </cell>
          <cell r="F3582">
            <v>3</v>
          </cell>
          <cell r="G3582">
            <v>39784</v>
          </cell>
          <cell r="H3582">
            <v>999</v>
          </cell>
          <cell r="I3582">
            <v>3</v>
          </cell>
          <cell r="J3582">
            <v>1</v>
          </cell>
        </row>
        <row r="3583">
          <cell r="A3583" t="str">
            <v>SSNN</v>
          </cell>
          <cell r="B3583" t="str">
            <v>Secondary Service Greater than 5kW w/o ID</v>
          </cell>
          <cell r="C3583">
            <v>30</v>
          </cell>
          <cell r="D3583">
            <v>25</v>
          </cell>
          <cell r="E3583" t="str">
            <v>R=A1D</v>
          </cell>
          <cell r="F3583">
            <v>3</v>
          </cell>
          <cell r="G3583">
            <v>39863</v>
          </cell>
          <cell r="H3583">
            <v>999</v>
          </cell>
          <cell r="I3583">
            <v>4</v>
          </cell>
          <cell r="J3583">
            <v>11</v>
          </cell>
        </row>
        <row r="3584">
          <cell r="A3584" t="str">
            <v>SSNN</v>
          </cell>
          <cell r="B3584" t="str">
            <v>Secondary Service Greater than 5kW w/o ID</v>
          </cell>
          <cell r="C3584">
            <v>30</v>
          </cell>
          <cell r="D3584">
            <v>25</v>
          </cell>
          <cell r="E3584" t="str">
            <v>R=A1D</v>
          </cell>
          <cell r="F3584">
            <v>3</v>
          </cell>
          <cell r="G3584">
            <v>40030</v>
          </cell>
          <cell r="H3584">
            <v>999</v>
          </cell>
          <cell r="I3584">
            <v>4</v>
          </cell>
          <cell r="J3584">
            <v>1</v>
          </cell>
        </row>
        <row r="3585">
          <cell r="A3585" t="str">
            <v>SSGN</v>
          </cell>
          <cell r="B3585" t="str">
            <v>Secondary Service Greater than 5kW w/o ID</v>
          </cell>
          <cell r="C3585">
            <v>30</v>
          </cell>
          <cell r="D3585">
            <v>25</v>
          </cell>
          <cell r="E3585" t="str">
            <v>R=K5WS</v>
          </cell>
          <cell r="F3585">
            <v>3</v>
          </cell>
          <cell r="H3585">
            <v>120</v>
          </cell>
          <cell r="I3585">
            <v>4</v>
          </cell>
          <cell r="J3585">
            <v>2</v>
          </cell>
        </row>
        <row r="3586">
          <cell r="A3586" t="str">
            <v>SSGN</v>
          </cell>
          <cell r="B3586" t="str">
            <v>Secondary Service Greater than 5kW w/o ID</v>
          </cell>
          <cell r="C3586">
            <v>30</v>
          </cell>
          <cell r="D3586">
            <v>25</v>
          </cell>
          <cell r="E3586" t="str">
            <v>R=SV4SD</v>
          </cell>
          <cell r="F3586">
            <v>3</v>
          </cell>
          <cell r="H3586">
            <v>999</v>
          </cell>
          <cell r="I3586">
            <v>4</v>
          </cell>
          <cell r="J3586">
            <v>12</v>
          </cell>
        </row>
        <row r="3587">
          <cell r="A3587" t="str">
            <v>SSNN</v>
          </cell>
          <cell r="B3587" t="str">
            <v>Secondary Service Greater than 5kW w/o ID</v>
          </cell>
          <cell r="C3587">
            <v>30</v>
          </cell>
          <cell r="D3587">
            <v>25</v>
          </cell>
          <cell r="E3587" t="str">
            <v>R=AXS4</v>
          </cell>
          <cell r="F3587">
            <v>3</v>
          </cell>
          <cell r="H3587">
            <v>999</v>
          </cell>
          <cell r="I3587">
            <v>4</v>
          </cell>
          <cell r="J3587">
            <v>3</v>
          </cell>
        </row>
        <row r="3588">
          <cell r="A3588" t="str">
            <v>SSNN</v>
          </cell>
          <cell r="B3588" t="str">
            <v>Secondary Service Greater than 5kW w/o ID</v>
          </cell>
          <cell r="C3588">
            <v>30</v>
          </cell>
          <cell r="D3588">
            <v>25</v>
          </cell>
          <cell r="E3588" t="str">
            <v>R=K2WS</v>
          </cell>
          <cell r="F3588">
            <v>3</v>
          </cell>
          <cell r="H3588">
            <v>480</v>
          </cell>
          <cell r="I3588">
            <v>3</v>
          </cell>
          <cell r="J3588">
            <v>5</v>
          </cell>
        </row>
        <row r="3589">
          <cell r="A3589" t="str">
            <v>SSGN</v>
          </cell>
          <cell r="B3589" t="str">
            <v>Secondary Service Greater than 5kW w/o ID</v>
          </cell>
          <cell r="C3589">
            <v>30</v>
          </cell>
          <cell r="D3589">
            <v>25</v>
          </cell>
          <cell r="E3589" t="str">
            <v>R=D4S7H</v>
          </cell>
          <cell r="F3589">
            <v>3</v>
          </cell>
          <cell r="H3589">
            <v>240</v>
          </cell>
          <cell r="I3589">
            <v>4</v>
          </cell>
          <cell r="J3589">
            <v>1</v>
          </cell>
        </row>
        <row r="3590">
          <cell r="A3590" t="str">
            <v>SSNN</v>
          </cell>
          <cell r="B3590" t="str">
            <v>Secondary Service Greater than 5kW w/o ID</v>
          </cell>
          <cell r="C3590">
            <v>30</v>
          </cell>
          <cell r="D3590">
            <v>25</v>
          </cell>
          <cell r="E3590" t="str">
            <v>R=K2WS</v>
          </cell>
          <cell r="F3590">
            <v>3</v>
          </cell>
          <cell r="H3590">
            <v>0</v>
          </cell>
          <cell r="I3590">
            <v>0</v>
          </cell>
          <cell r="J3590">
            <v>2</v>
          </cell>
        </row>
        <row r="3591">
          <cell r="A3591" t="str">
            <v>SSAN</v>
          </cell>
          <cell r="B3591" t="str">
            <v>Secondary Service Greater than 5kW w/o ID</v>
          </cell>
          <cell r="C3591">
            <v>30</v>
          </cell>
          <cell r="D3591">
            <v>25</v>
          </cell>
          <cell r="E3591" t="str">
            <v>R=A1D</v>
          </cell>
          <cell r="F3591">
            <v>3</v>
          </cell>
          <cell r="H3591">
            <v>999</v>
          </cell>
          <cell r="I3591">
            <v>3</v>
          </cell>
          <cell r="J3591">
            <v>3</v>
          </cell>
        </row>
        <row r="3592">
          <cell r="A3592" t="str">
            <v>SSPN</v>
          </cell>
          <cell r="B3592" t="str">
            <v>Secondary Service Greater than 5kW w/o ID</v>
          </cell>
          <cell r="C3592">
            <v>30</v>
          </cell>
          <cell r="D3592">
            <v>25</v>
          </cell>
          <cell r="E3592" t="str">
            <v>R=A1D</v>
          </cell>
          <cell r="F3592">
            <v>3</v>
          </cell>
          <cell r="G3592">
            <v>36405</v>
          </cell>
          <cell r="H3592">
            <v>999</v>
          </cell>
          <cell r="I3592">
            <v>3</v>
          </cell>
          <cell r="J3592">
            <v>1</v>
          </cell>
        </row>
        <row r="3593">
          <cell r="A3593" t="str">
            <v>SSAN</v>
          </cell>
          <cell r="B3593" t="str">
            <v>Secondary Service Greater than 5kW w/o ID</v>
          </cell>
          <cell r="C3593">
            <v>30</v>
          </cell>
          <cell r="D3593">
            <v>25</v>
          </cell>
          <cell r="E3593" t="str">
            <v>R=A1D</v>
          </cell>
          <cell r="F3593">
            <v>3</v>
          </cell>
          <cell r="G3593">
            <v>38293</v>
          </cell>
          <cell r="H3593">
            <v>240</v>
          </cell>
          <cell r="I3593">
            <v>4</v>
          </cell>
          <cell r="J3593">
            <v>1</v>
          </cell>
        </row>
        <row r="3594">
          <cell r="A3594" t="str">
            <v>SSNN</v>
          </cell>
          <cell r="B3594" t="str">
            <v>Secondary Service Greater than 5kW w/o ID</v>
          </cell>
          <cell r="C3594">
            <v>30</v>
          </cell>
          <cell r="D3594">
            <v>25</v>
          </cell>
          <cell r="E3594" t="str">
            <v>R=A1D</v>
          </cell>
          <cell r="F3594">
            <v>3</v>
          </cell>
          <cell r="G3594">
            <v>38238</v>
          </cell>
          <cell r="H3594">
            <v>999</v>
          </cell>
          <cell r="I3594">
            <v>3</v>
          </cell>
          <cell r="J3594">
            <v>1</v>
          </cell>
        </row>
        <row r="3595">
          <cell r="A3595" t="str">
            <v>SSGN</v>
          </cell>
          <cell r="B3595" t="str">
            <v>Secondary Service Greater than 5kW w/o ID</v>
          </cell>
          <cell r="C3595">
            <v>30</v>
          </cell>
          <cell r="D3595">
            <v>25</v>
          </cell>
          <cell r="E3595" t="str">
            <v>R=A1D</v>
          </cell>
          <cell r="F3595">
            <v>3</v>
          </cell>
          <cell r="G3595">
            <v>38362</v>
          </cell>
          <cell r="H3595">
            <v>999</v>
          </cell>
          <cell r="I3595">
            <v>4</v>
          </cell>
          <cell r="J3595">
            <v>7</v>
          </cell>
        </row>
        <row r="3596">
          <cell r="A3596" t="str">
            <v>SSGN</v>
          </cell>
          <cell r="B3596" t="str">
            <v>Secondary Service Greater than 5kW w/o ID</v>
          </cell>
          <cell r="C3596">
            <v>30</v>
          </cell>
          <cell r="D3596">
            <v>25</v>
          </cell>
          <cell r="E3596" t="str">
            <v>R=A1D</v>
          </cell>
          <cell r="F3596">
            <v>3</v>
          </cell>
          <cell r="G3596">
            <v>38190</v>
          </cell>
          <cell r="H3596">
            <v>999</v>
          </cell>
          <cell r="I3596">
            <v>3</v>
          </cell>
          <cell r="J3596">
            <v>3</v>
          </cell>
        </row>
        <row r="3597">
          <cell r="A3597" t="str">
            <v>SSNN</v>
          </cell>
          <cell r="B3597" t="str">
            <v>Secondary Service Greater than 5kW w/o ID</v>
          </cell>
          <cell r="C3597">
            <v>30</v>
          </cell>
          <cell r="D3597">
            <v>25</v>
          </cell>
          <cell r="E3597" t="str">
            <v>R=A1D</v>
          </cell>
          <cell r="F3597">
            <v>3</v>
          </cell>
          <cell r="G3597">
            <v>38257</v>
          </cell>
          <cell r="H3597">
            <v>999</v>
          </cell>
          <cell r="I3597">
            <v>3</v>
          </cell>
          <cell r="J3597">
            <v>7</v>
          </cell>
        </row>
        <row r="3598">
          <cell r="A3598" t="str">
            <v>SSMN</v>
          </cell>
          <cell r="B3598" t="str">
            <v>Secondary Service Greater than 5kW w/o ID</v>
          </cell>
          <cell r="C3598">
            <v>30</v>
          </cell>
          <cell r="D3598">
            <v>25</v>
          </cell>
          <cell r="E3598" t="str">
            <v>R=A1D</v>
          </cell>
          <cell r="F3598">
            <v>3</v>
          </cell>
          <cell r="G3598">
            <v>38054</v>
          </cell>
          <cell r="H3598">
            <v>999</v>
          </cell>
          <cell r="I3598">
            <v>4</v>
          </cell>
          <cell r="J3598">
            <v>1</v>
          </cell>
        </row>
        <row r="3599">
          <cell r="A3599" t="str">
            <v>SSNN</v>
          </cell>
          <cell r="B3599" t="str">
            <v>Secondary Service Greater than 5kW w/o ID</v>
          </cell>
          <cell r="C3599">
            <v>30</v>
          </cell>
          <cell r="D3599">
            <v>25</v>
          </cell>
          <cell r="E3599" t="str">
            <v>R=A1D</v>
          </cell>
          <cell r="F3599">
            <v>3</v>
          </cell>
          <cell r="G3599">
            <v>38450</v>
          </cell>
          <cell r="H3599">
            <v>999</v>
          </cell>
          <cell r="I3599">
            <v>3</v>
          </cell>
          <cell r="J3599">
            <v>11</v>
          </cell>
        </row>
        <row r="3600">
          <cell r="A3600" t="str">
            <v>SSGN</v>
          </cell>
          <cell r="B3600" t="str">
            <v>Secondary Service Greater than 5kW w/o ID</v>
          </cell>
          <cell r="C3600">
            <v>30</v>
          </cell>
          <cell r="D3600">
            <v>25</v>
          </cell>
          <cell r="E3600" t="str">
            <v>R=A1D</v>
          </cell>
          <cell r="F3600">
            <v>3</v>
          </cell>
          <cell r="G3600">
            <v>38545</v>
          </cell>
          <cell r="H3600">
            <v>999</v>
          </cell>
          <cell r="I3600">
            <v>3</v>
          </cell>
          <cell r="J3600">
            <v>6</v>
          </cell>
        </row>
        <row r="3601">
          <cell r="A3601" t="str">
            <v>SSNN</v>
          </cell>
          <cell r="B3601" t="str">
            <v>Secondary Service Greater than 5kW w/o ID</v>
          </cell>
          <cell r="C3601">
            <v>30</v>
          </cell>
          <cell r="D3601">
            <v>25</v>
          </cell>
          <cell r="E3601" t="str">
            <v>R=A1R</v>
          </cell>
          <cell r="F3601">
            <v>3</v>
          </cell>
          <cell r="G3601">
            <v>38545</v>
          </cell>
          <cell r="H3601">
            <v>999</v>
          </cell>
          <cell r="I3601">
            <v>4</v>
          </cell>
          <cell r="J3601">
            <v>1</v>
          </cell>
        </row>
        <row r="3602">
          <cell r="A3602" t="str">
            <v>SSNN</v>
          </cell>
          <cell r="B3602" t="str">
            <v>Secondary Service Greater than 5kW w/o ID</v>
          </cell>
          <cell r="C3602">
            <v>30</v>
          </cell>
          <cell r="D3602">
            <v>25</v>
          </cell>
          <cell r="E3602" t="str">
            <v>R=A1D</v>
          </cell>
          <cell r="F3602">
            <v>3</v>
          </cell>
          <cell r="G3602">
            <v>38413</v>
          </cell>
          <cell r="H3602">
            <v>999</v>
          </cell>
          <cell r="I3602">
            <v>4</v>
          </cell>
          <cell r="J3602">
            <v>1</v>
          </cell>
        </row>
        <row r="3603">
          <cell r="A3603" t="str">
            <v>SSNN</v>
          </cell>
          <cell r="B3603" t="str">
            <v>Secondary Service Greater than 5kW w/o ID</v>
          </cell>
          <cell r="C3603">
            <v>30</v>
          </cell>
          <cell r="D3603">
            <v>25</v>
          </cell>
          <cell r="E3603" t="str">
            <v>R=A1D</v>
          </cell>
          <cell r="F3603">
            <v>3</v>
          </cell>
          <cell r="G3603">
            <v>37942</v>
          </cell>
          <cell r="H3603">
            <v>999</v>
          </cell>
          <cell r="I3603">
            <v>4</v>
          </cell>
          <cell r="J3603">
            <v>3</v>
          </cell>
        </row>
        <row r="3604">
          <cell r="A3604" t="str">
            <v>SSNN</v>
          </cell>
          <cell r="B3604" t="str">
            <v>Secondary Service Greater than 5kW w/o ID</v>
          </cell>
          <cell r="C3604">
            <v>30</v>
          </cell>
          <cell r="D3604">
            <v>25</v>
          </cell>
          <cell r="E3604" t="str">
            <v>R=A1D</v>
          </cell>
          <cell r="F3604">
            <v>3</v>
          </cell>
          <cell r="G3604">
            <v>38521</v>
          </cell>
          <cell r="H3604">
            <v>999</v>
          </cell>
          <cell r="I3604">
            <v>4</v>
          </cell>
          <cell r="J3604">
            <v>1</v>
          </cell>
        </row>
        <row r="3605">
          <cell r="A3605" t="str">
            <v>SSNN</v>
          </cell>
          <cell r="B3605" t="str">
            <v>Secondary Service Greater than 5kW w/o ID</v>
          </cell>
          <cell r="C3605">
            <v>30</v>
          </cell>
          <cell r="D3605">
            <v>25</v>
          </cell>
          <cell r="E3605" t="str">
            <v>R=A1D</v>
          </cell>
          <cell r="F3605">
            <v>3</v>
          </cell>
          <cell r="G3605">
            <v>38182</v>
          </cell>
          <cell r="H3605">
            <v>999</v>
          </cell>
          <cell r="I3605">
            <v>4</v>
          </cell>
          <cell r="J3605">
            <v>4</v>
          </cell>
        </row>
        <row r="3606">
          <cell r="A3606" t="str">
            <v>SSNN</v>
          </cell>
          <cell r="B3606" t="str">
            <v>Secondary Service Greater than 5kW w/o ID</v>
          </cell>
          <cell r="C3606">
            <v>30</v>
          </cell>
          <cell r="D3606">
            <v>25</v>
          </cell>
          <cell r="E3606" t="str">
            <v>R=A1R</v>
          </cell>
          <cell r="F3606">
            <v>3</v>
          </cell>
          <cell r="G3606">
            <v>38182</v>
          </cell>
          <cell r="H3606">
            <v>999</v>
          </cell>
          <cell r="I3606">
            <v>4</v>
          </cell>
          <cell r="J3606">
            <v>1</v>
          </cell>
        </row>
        <row r="3607">
          <cell r="A3607" t="str">
            <v>SSPN</v>
          </cell>
          <cell r="B3607" t="str">
            <v>Secondary Service Greater than 5kW w/o ID</v>
          </cell>
          <cell r="C3607">
            <v>30</v>
          </cell>
          <cell r="D3607">
            <v>25</v>
          </cell>
          <cell r="E3607" t="str">
            <v>R=SV4SD</v>
          </cell>
          <cell r="F3607">
            <v>3</v>
          </cell>
          <cell r="H3607">
            <v>240</v>
          </cell>
          <cell r="I3607">
            <v>3</v>
          </cell>
          <cell r="J3607">
            <v>1</v>
          </cell>
        </row>
        <row r="3608">
          <cell r="A3608" t="str">
            <v>SSNN</v>
          </cell>
          <cell r="B3608" t="str">
            <v>Secondary Service Greater than 5kW w/o ID</v>
          </cell>
          <cell r="C3608">
            <v>30</v>
          </cell>
          <cell r="D3608">
            <v>25</v>
          </cell>
          <cell r="E3608" t="str">
            <v>R=VM62S</v>
          </cell>
          <cell r="F3608">
            <v>3</v>
          </cell>
          <cell r="H3608">
            <v>480</v>
          </cell>
          <cell r="I3608">
            <v>3</v>
          </cell>
          <cell r="J3608">
            <v>35</v>
          </cell>
        </row>
        <row r="3609">
          <cell r="A3609" t="str">
            <v>SSPN</v>
          </cell>
          <cell r="B3609" t="str">
            <v>Secondary Service Greater than 5kW w/o ID</v>
          </cell>
          <cell r="C3609">
            <v>30</v>
          </cell>
          <cell r="D3609">
            <v>25</v>
          </cell>
          <cell r="E3609" t="str">
            <v>R=A1D</v>
          </cell>
          <cell r="F3609">
            <v>3</v>
          </cell>
          <cell r="H3609">
            <v>480</v>
          </cell>
          <cell r="I3609">
            <v>3</v>
          </cell>
          <cell r="J3609">
            <v>2</v>
          </cell>
        </row>
        <row r="3610">
          <cell r="A3610" t="str">
            <v>SSPN</v>
          </cell>
          <cell r="B3610" t="str">
            <v>Secondary Service Greater than 5kW w/o ID</v>
          </cell>
          <cell r="C3610">
            <v>30</v>
          </cell>
          <cell r="D3610">
            <v>25</v>
          </cell>
          <cell r="E3610" t="str">
            <v>R=A1D</v>
          </cell>
          <cell r="F3610">
            <v>3</v>
          </cell>
          <cell r="G3610">
            <v>37845</v>
          </cell>
          <cell r="H3610">
            <v>999</v>
          </cell>
          <cell r="I3610">
            <v>3</v>
          </cell>
          <cell r="J3610">
            <v>1</v>
          </cell>
        </row>
        <row r="3611">
          <cell r="A3611" t="str">
            <v>SSAN</v>
          </cell>
          <cell r="B3611" t="str">
            <v>Secondary Service Greater than 5kW w/o ID</v>
          </cell>
          <cell r="C3611">
            <v>30</v>
          </cell>
          <cell r="D3611">
            <v>25</v>
          </cell>
          <cell r="E3611" t="str">
            <v>R=A1D</v>
          </cell>
          <cell r="F3611">
            <v>3</v>
          </cell>
          <cell r="H3611">
            <v>120</v>
          </cell>
          <cell r="I3611">
            <v>4</v>
          </cell>
          <cell r="J3611">
            <v>1</v>
          </cell>
        </row>
        <row r="3612">
          <cell r="A3612" t="str">
            <v>SSAN</v>
          </cell>
          <cell r="B3612" t="str">
            <v>Secondary Service Greater than 5kW w/o ID</v>
          </cell>
          <cell r="C3612">
            <v>30</v>
          </cell>
          <cell r="D3612">
            <v>25</v>
          </cell>
          <cell r="E3612" t="str">
            <v>R=A1D</v>
          </cell>
          <cell r="F3612">
            <v>3</v>
          </cell>
          <cell r="G3612">
            <v>35969</v>
          </cell>
          <cell r="H3612">
            <v>999</v>
          </cell>
          <cell r="I3612">
            <v>3</v>
          </cell>
          <cell r="J3612">
            <v>1</v>
          </cell>
        </row>
        <row r="3613">
          <cell r="A3613" t="str">
            <v>SSNN</v>
          </cell>
          <cell r="B3613" t="str">
            <v>Secondary Service Greater than 5kW w/o ID</v>
          </cell>
          <cell r="C3613">
            <v>30</v>
          </cell>
          <cell r="D3613">
            <v>25</v>
          </cell>
          <cell r="E3613" t="str">
            <v>R=D4S7H</v>
          </cell>
          <cell r="F3613">
            <v>3</v>
          </cell>
          <cell r="G3613">
            <v>35916</v>
          </cell>
          <cell r="H3613">
            <v>240</v>
          </cell>
          <cell r="I3613">
            <v>4</v>
          </cell>
          <cell r="J3613">
            <v>1</v>
          </cell>
        </row>
        <row r="3614">
          <cell r="A3614" t="str">
            <v>SSGN</v>
          </cell>
          <cell r="B3614" t="str">
            <v>Secondary Service Greater than 5kW w/o ID</v>
          </cell>
          <cell r="C3614">
            <v>30</v>
          </cell>
          <cell r="D3614">
            <v>25</v>
          </cell>
          <cell r="E3614" t="str">
            <v>R=A1D</v>
          </cell>
          <cell r="F3614">
            <v>3</v>
          </cell>
          <cell r="G3614">
            <v>35796</v>
          </cell>
          <cell r="H3614">
            <v>999</v>
          </cell>
          <cell r="I3614">
            <v>4</v>
          </cell>
          <cell r="J3614">
            <v>1</v>
          </cell>
        </row>
        <row r="3615">
          <cell r="A3615" t="str">
            <v>SSNN</v>
          </cell>
          <cell r="B3615" t="str">
            <v>Secondary Service Greater than 5kW w/o ID</v>
          </cell>
          <cell r="C3615">
            <v>30</v>
          </cell>
          <cell r="D3615">
            <v>25</v>
          </cell>
          <cell r="E3615" t="str">
            <v>R=A1D</v>
          </cell>
          <cell r="F3615">
            <v>3</v>
          </cell>
          <cell r="G3615">
            <v>36405</v>
          </cell>
          <cell r="H3615">
            <v>999</v>
          </cell>
          <cell r="I3615">
            <v>3</v>
          </cell>
          <cell r="J3615">
            <v>4</v>
          </cell>
        </row>
        <row r="3616">
          <cell r="A3616" t="str">
            <v>SSNN</v>
          </cell>
          <cell r="B3616" t="str">
            <v>Secondary Service Greater than 5kW w/o ID</v>
          </cell>
          <cell r="C3616">
            <v>30</v>
          </cell>
          <cell r="D3616">
            <v>25</v>
          </cell>
          <cell r="E3616" t="str">
            <v>R=D4S7H</v>
          </cell>
          <cell r="F3616">
            <v>3</v>
          </cell>
          <cell r="G3616">
            <v>36497</v>
          </cell>
          <cell r="H3616">
            <v>240</v>
          </cell>
          <cell r="I3616">
            <v>3</v>
          </cell>
          <cell r="J3616">
            <v>1</v>
          </cell>
        </row>
        <row r="3617">
          <cell r="A3617" t="str">
            <v>SSMN</v>
          </cell>
          <cell r="B3617" t="str">
            <v>Secondary Service Greater than 5kW w/o ID</v>
          </cell>
          <cell r="C3617">
            <v>30</v>
          </cell>
          <cell r="D3617">
            <v>25</v>
          </cell>
          <cell r="E3617" t="str">
            <v>R=A1D</v>
          </cell>
          <cell r="F3617">
            <v>3</v>
          </cell>
          <cell r="G3617">
            <v>36483</v>
          </cell>
          <cell r="H3617">
            <v>999</v>
          </cell>
          <cell r="I3617">
            <v>4</v>
          </cell>
          <cell r="J3617">
            <v>1</v>
          </cell>
        </row>
        <row r="3618">
          <cell r="A3618" t="str">
            <v>SSNN</v>
          </cell>
          <cell r="B3618" t="str">
            <v>Secondary Service Greater than 5kW w/o ID</v>
          </cell>
          <cell r="C3618">
            <v>30</v>
          </cell>
          <cell r="D3618">
            <v>25</v>
          </cell>
          <cell r="E3618" t="str">
            <v>R=A1D</v>
          </cell>
          <cell r="F3618">
            <v>3</v>
          </cell>
          <cell r="G3618">
            <v>35796</v>
          </cell>
          <cell r="H3618">
            <v>999</v>
          </cell>
          <cell r="I3618">
            <v>4</v>
          </cell>
          <cell r="J3618">
            <v>3</v>
          </cell>
        </row>
        <row r="3619">
          <cell r="A3619" t="str">
            <v>SSNN</v>
          </cell>
          <cell r="B3619" t="str">
            <v>Secondary Service Greater than 5kW w/o ID</v>
          </cell>
          <cell r="C3619">
            <v>30</v>
          </cell>
          <cell r="D3619">
            <v>25</v>
          </cell>
          <cell r="E3619" t="str">
            <v>R=A1D</v>
          </cell>
          <cell r="F3619">
            <v>3</v>
          </cell>
          <cell r="G3619">
            <v>36620</v>
          </cell>
          <cell r="H3619">
            <v>999</v>
          </cell>
          <cell r="I3619">
            <v>3</v>
          </cell>
          <cell r="J3619">
            <v>1</v>
          </cell>
        </row>
        <row r="3620">
          <cell r="A3620" t="str">
            <v>SSPN</v>
          </cell>
          <cell r="B3620" t="str">
            <v>Secondary Service Greater than 5kW w/o ID</v>
          </cell>
          <cell r="C3620">
            <v>30</v>
          </cell>
          <cell r="D3620">
            <v>25</v>
          </cell>
          <cell r="E3620" t="str">
            <v>R=A1D</v>
          </cell>
          <cell r="F3620">
            <v>3</v>
          </cell>
          <cell r="G3620">
            <v>36846</v>
          </cell>
          <cell r="H3620">
            <v>999</v>
          </cell>
          <cell r="I3620">
            <v>3</v>
          </cell>
          <cell r="J3620">
            <v>1</v>
          </cell>
        </row>
        <row r="3621">
          <cell r="A3621" t="str">
            <v>SSNN</v>
          </cell>
          <cell r="B3621" t="str">
            <v>Secondary Service Greater than 5kW w/o ID</v>
          </cell>
          <cell r="C3621">
            <v>30</v>
          </cell>
          <cell r="D3621">
            <v>25</v>
          </cell>
          <cell r="E3621" t="str">
            <v>R=A1D</v>
          </cell>
          <cell r="F3621">
            <v>3</v>
          </cell>
          <cell r="G3621">
            <v>36754</v>
          </cell>
          <cell r="H3621">
            <v>999</v>
          </cell>
          <cell r="I3621">
            <v>4</v>
          </cell>
          <cell r="J3621">
            <v>3</v>
          </cell>
        </row>
        <row r="3622">
          <cell r="A3622" t="str">
            <v>SSNN</v>
          </cell>
          <cell r="B3622" t="str">
            <v>Secondary Service Greater than 5kW w/o ID</v>
          </cell>
          <cell r="C3622">
            <v>30</v>
          </cell>
          <cell r="D3622">
            <v>25</v>
          </cell>
          <cell r="E3622" t="str">
            <v>R=A1D</v>
          </cell>
          <cell r="F3622">
            <v>3</v>
          </cell>
          <cell r="G3622">
            <v>37071</v>
          </cell>
          <cell r="H3622">
            <v>999</v>
          </cell>
          <cell r="I3622">
            <v>4</v>
          </cell>
          <cell r="J3622">
            <v>8</v>
          </cell>
        </row>
        <row r="3623">
          <cell r="A3623" t="str">
            <v>SSNN</v>
          </cell>
          <cell r="B3623" t="str">
            <v>Secondary Service Greater than 5kW w/o ID</v>
          </cell>
          <cell r="C3623">
            <v>30</v>
          </cell>
          <cell r="D3623">
            <v>25</v>
          </cell>
          <cell r="E3623" t="str">
            <v>R=A1D</v>
          </cell>
          <cell r="F3623">
            <v>3</v>
          </cell>
          <cell r="G3623">
            <v>37207</v>
          </cell>
          <cell r="H3623">
            <v>999</v>
          </cell>
          <cell r="I3623">
            <v>4</v>
          </cell>
          <cell r="J3623">
            <v>1</v>
          </cell>
        </row>
        <row r="3624">
          <cell r="A3624" t="str">
            <v>SSNN</v>
          </cell>
          <cell r="B3624" t="str">
            <v>Secondary Service Greater than 5kW w/o ID</v>
          </cell>
          <cell r="C3624">
            <v>30</v>
          </cell>
          <cell r="D3624">
            <v>25</v>
          </cell>
          <cell r="E3624" t="str">
            <v>R=A1D</v>
          </cell>
          <cell r="F3624">
            <v>3</v>
          </cell>
          <cell r="G3624">
            <v>37301</v>
          </cell>
          <cell r="H3624">
            <v>999</v>
          </cell>
          <cell r="I3624">
            <v>3</v>
          </cell>
          <cell r="J3624">
            <v>2</v>
          </cell>
        </row>
        <row r="3625">
          <cell r="A3625" t="str">
            <v>SSNN</v>
          </cell>
          <cell r="B3625" t="str">
            <v>Secondary Service Greater than 5kW w/o ID</v>
          </cell>
          <cell r="C3625">
            <v>30</v>
          </cell>
          <cell r="D3625">
            <v>25</v>
          </cell>
          <cell r="E3625" t="str">
            <v>R=A1D</v>
          </cell>
          <cell r="F3625">
            <v>3</v>
          </cell>
          <cell r="G3625">
            <v>37181</v>
          </cell>
          <cell r="H3625">
            <v>999</v>
          </cell>
          <cell r="I3625">
            <v>3</v>
          </cell>
          <cell r="J3625">
            <v>2</v>
          </cell>
        </row>
        <row r="3626">
          <cell r="A3626" t="str">
            <v>SSPN</v>
          </cell>
          <cell r="B3626" t="str">
            <v>Secondary Service Greater than 5kW w/o ID</v>
          </cell>
          <cell r="C3626">
            <v>30</v>
          </cell>
          <cell r="D3626">
            <v>25</v>
          </cell>
          <cell r="E3626" t="str">
            <v>R=A1D</v>
          </cell>
          <cell r="F3626">
            <v>3</v>
          </cell>
          <cell r="G3626">
            <v>37188</v>
          </cell>
          <cell r="H3626">
            <v>999</v>
          </cell>
          <cell r="I3626">
            <v>4</v>
          </cell>
          <cell r="J3626">
            <v>2</v>
          </cell>
        </row>
        <row r="3627">
          <cell r="A3627" t="str">
            <v>SSNN</v>
          </cell>
          <cell r="B3627" t="str">
            <v>Secondary Service Greater than 5kW w/o ID</v>
          </cell>
          <cell r="C3627">
            <v>30</v>
          </cell>
          <cell r="D3627">
            <v>25</v>
          </cell>
          <cell r="E3627" t="str">
            <v>R=A1D</v>
          </cell>
          <cell r="F3627">
            <v>3</v>
          </cell>
          <cell r="G3627">
            <v>37167</v>
          </cell>
          <cell r="H3627">
            <v>999</v>
          </cell>
          <cell r="I3627">
            <v>4</v>
          </cell>
          <cell r="J3627">
            <v>1</v>
          </cell>
        </row>
        <row r="3628">
          <cell r="A3628" t="str">
            <v>SSGN</v>
          </cell>
          <cell r="B3628" t="str">
            <v>Secondary Service Greater than 5kW w/o ID</v>
          </cell>
          <cell r="C3628">
            <v>30</v>
          </cell>
          <cell r="D3628">
            <v>25</v>
          </cell>
          <cell r="E3628" t="str">
            <v>R=A1D</v>
          </cell>
          <cell r="F3628">
            <v>3</v>
          </cell>
          <cell r="G3628">
            <v>37466</v>
          </cell>
          <cell r="H3628">
            <v>999</v>
          </cell>
          <cell r="I3628">
            <v>4</v>
          </cell>
          <cell r="J3628">
            <v>6</v>
          </cell>
        </row>
        <row r="3629">
          <cell r="A3629" t="str">
            <v>SSNN</v>
          </cell>
          <cell r="B3629" t="str">
            <v>Secondary Service Greater than 5kW w/o ID</v>
          </cell>
          <cell r="C3629">
            <v>30</v>
          </cell>
          <cell r="D3629">
            <v>25</v>
          </cell>
          <cell r="E3629" t="str">
            <v>R=A1D</v>
          </cell>
          <cell r="F3629">
            <v>3</v>
          </cell>
          <cell r="G3629">
            <v>37466</v>
          </cell>
          <cell r="H3629">
            <v>999</v>
          </cell>
          <cell r="I3629">
            <v>4</v>
          </cell>
          <cell r="J3629">
            <v>3</v>
          </cell>
        </row>
        <row r="3630">
          <cell r="A3630" t="str">
            <v>SSNN</v>
          </cell>
          <cell r="B3630" t="str">
            <v>Secondary Service Greater than 5kW w/o ID</v>
          </cell>
          <cell r="C3630">
            <v>30</v>
          </cell>
          <cell r="D3630">
            <v>25</v>
          </cell>
          <cell r="E3630" t="str">
            <v>R=A1D</v>
          </cell>
          <cell r="F3630">
            <v>3</v>
          </cell>
          <cell r="G3630">
            <v>37432</v>
          </cell>
          <cell r="H3630">
            <v>999</v>
          </cell>
          <cell r="I3630">
            <v>4</v>
          </cell>
          <cell r="J3630">
            <v>5</v>
          </cell>
        </row>
        <row r="3631">
          <cell r="A3631" t="str">
            <v>SSAN</v>
          </cell>
          <cell r="B3631" t="str">
            <v>Secondary Service Greater than 5kW w/o ID</v>
          </cell>
          <cell r="C3631">
            <v>30</v>
          </cell>
          <cell r="D3631">
            <v>25</v>
          </cell>
          <cell r="E3631" t="str">
            <v>R=A1D</v>
          </cell>
          <cell r="F3631">
            <v>3</v>
          </cell>
          <cell r="G3631">
            <v>37362</v>
          </cell>
          <cell r="H3631">
            <v>999</v>
          </cell>
          <cell r="I3631">
            <v>4</v>
          </cell>
          <cell r="J3631">
            <v>2</v>
          </cell>
        </row>
        <row r="3632">
          <cell r="A3632" t="str">
            <v>SSNN</v>
          </cell>
          <cell r="B3632" t="str">
            <v>Secondary Service Greater than 5kW w/o ID</v>
          </cell>
          <cell r="C3632">
            <v>30</v>
          </cell>
          <cell r="D3632">
            <v>25</v>
          </cell>
          <cell r="E3632" t="str">
            <v>R=A1D</v>
          </cell>
          <cell r="F3632">
            <v>3</v>
          </cell>
          <cell r="G3632">
            <v>37511</v>
          </cell>
          <cell r="H3632">
            <v>999</v>
          </cell>
          <cell r="I3632">
            <v>3</v>
          </cell>
          <cell r="J3632">
            <v>5</v>
          </cell>
        </row>
        <row r="3633">
          <cell r="A3633" t="str">
            <v>SSNN</v>
          </cell>
          <cell r="B3633" t="str">
            <v>Secondary Service Greater than 5kW w/o ID</v>
          </cell>
          <cell r="C3633">
            <v>30</v>
          </cell>
          <cell r="D3633">
            <v>25</v>
          </cell>
          <cell r="E3633" t="str">
            <v>R=A1D</v>
          </cell>
          <cell r="F3633">
            <v>3</v>
          </cell>
          <cell r="G3633">
            <v>38701</v>
          </cell>
          <cell r="H3633">
            <v>999</v>
          </cell>
          <cell r="I3633">
            <v>4</v>
          </cell>
          <cell r="J3633">
            <v>6</v>
          </cell>
        </row>
        <row r="3634">
          <cell r="A3634" t="str">
            <v>SSPN</v>
          </cell>
          <cell r="B3634" t="str">
            <v>Secondary Service Greater than 5kW w/o ID</v>
          </cell>
          <cell r="C3634">
            <v>30</v>
          </cell>
          <cell r="D3634">
            <v>25</v>
          </cell>
          <cell r="E3634" t="str">
            <v>R=A1D</v>
          </cell>
          <cell r="F3634">
            <v>3</v>
          </cell>
          <cell r="G3634">
            <v>38748</v>
          </cell>
          <cell r="H3634">
            <v>999</v>
          </cell>
          <cell r="I3634">
            <v>3</v>
          </cell>
          <cell r="J3634">
            <v>1</v>
          </cell>
        </row>
        <row r="3635">
          <cell r="A3635" t="str">
            <v>SSGN</v>
          </cell>
          <cell r="B3635" t="str">
            <v>Secondary Service Greater than 5kW w/o ID</v>
          </cell>
          <cell r="C3635">
            <v>30</v>
          </cell>
          <cell r="D3635">
            <v>25</v>
          </cell>
          <cell r="E3635" t="str">
            <v>R=A1D</v>
          </cell>
          <cell r="F3635">
            <v>3</v>
          </cell>
          <cell r="G3635">
            <v>38734</v>
          </cell>
          <cell r="H3635">
            <v>999</v>
          </cell>
          <cell r="I3635">
            <v>4</v>
          </cell>
          <cell r="J3635">
            <v>23</v>
          </cell>
        </row>
        <row r="3636">
          <cell r="A3636" t="str">
            <v>SSNN</v>
          </cell>
          <cell r="B3636" t="str">
            <v>Secondary Service Greater than 5kW w/o ID</v>
          </cell>
          <cell r="C3636">
            <v>30</v>
          </cell>
          <cell r="D3636">
            <v>25</v>
          </cell>
          <cell r="E3636" t="str">
            <v>R=A1D</v>
          </cell>
          <cell r="F3636">
            <v>3</v>
          </cell>
          <cell r="H3636">
            <v>999</v>
          </cell>
          <cell r="I3636">
            <v>3</v>
          </cell>
          <cell r="J3636">
            <v>1</v>
          </cell>
        </row>
        <row r="3637">
          <cell r="A3637" t="str">
            <v>SSNN</v>
          </cell>
          <cell r="B3637" t="str">
            <v>Secondary Service Greater than 5kW w/o ID</v>
          </cell>
          <cell r="C3637">
            <v>30</v>
          </cell>
          <cell r="D3637">
            <v>25</v>
          </cell>
          <cell r="E3637" t="str">
            <v>R=A1R</v>
          </cell>
          <cell r="F3637">
            <v>3</v>
          </cell>
          <cell r="G3637">
            <v>38873</v>
          </cell>
          <cell r="H3637">
            <v>999</v>
          </cell>
          <cell r="I3637">
            <v>4</v>
          </cell>
          <cell r="J3637">
            <v>1</v>
          </cell>
        </row>
        <row r="3638">
          <cell r="A3638" t="str">
            <v>SSPN</v>
          </cell>
          <cell r="B3638" t="str">
            <v>Secondary Service Greater than 5kW w/o ID</v>
          </cell>
          <cell r="C3638">
            <v>30</v>
          </cell>
          <cell r="D3638">
            <v>25</v>
          </cell>
          <cell r="E3638" t="str">
            <v>R=A1D</v>
          </cell>
          <cell r="F3638">
            <v>3</v>
          </cell>
          <cell r="G3638">
            <v>38805</v>
          </cell>
          <cell r="H3638">
            <v>999</v>
          </cell>
          <cell r="I3638">
            <v>4</v>
          </cell>
          <cell r="J3638">
            <v>1</v>
          </cell>
        </row>
        <row r="3639">
          <cell r="A3639" t="str">
            <v>SSGN</v>
          </cell>
          <cell r="B3639" t="str">
            <v>Secondary Service Greater than 5kW w/o ID</v>
          </cell>
          <cell r="C3639">
            <v>30</v>
          </cell>
          <cell r="D3639">
            <v>25</v>
          </cell>
          <cell r="E3639" t="str">
            <v>R=A1D</v>
          </cell>
          <cell r="F3639">
            <v>3</v>
          </cell>
          <cell r="G3639">
            <v>38993</v>
          </cell>
          <cell r="H3639">
            <v>999</v>
          </cell>
          <cell r="I3639">
            <v>4</v>
          </cell>
          <cell r="J3639">
            <v>3</v>
          </cell>
        </row>
        <row r="3640">
          <cell r="A3640" t="str">
            <v>SSNN</v>
          </cell>
          <cell r="B3640" t="str">
            <v>Secondary Service Greater than 5kW w/o ID</v>
          </cell>
          <cell r="C3640">
            <v>30</v>
          </cell>
          <cell r="D3640">
            <v>25</v>
          </cell>
          <cell r="E3640" t="str">
            <v>R=A1D</v>
          </cell>
          <cell r="F3640">
            <v>3</v>
          </cell>
          <cell r="G3640">
            <v>39051</v>
          </cell>
          <cell r="H3640">
            <v>999</v>
          </cell>
          <cell r="I3640">
            <v>3</v>
          </cell>
          <cell r="J3640">
            <v>1</v>
          </cell>
        </row>
        <row r="3641">
          <cell r="A3641" t="str">
            <v>SSGN</v>
          </cell>
          <cell r="B3641" t="str">
            <v>Secondary Service Greater than 5kW w/o ID</v>
          </cell>
          <cell r="C3641">
            <v>30</v>
          </cell>
          <cell r="D3641">
            <v>25</v>
          </cell>
          <cell r="E3641" t="str">
            <v>R=A1D</v>
          </cell>
          <cell r="F3641">
            <v>3</v>
          </cell>
          <cell r="G3641">
            <v>39051</v>
          </cell>
          <cell r="H3641">
            <v>999</v>
          </cell>
          <cell r="I3641">
            <v>4</v>
          </cell>
          <cell r="J3641">
            <v>1</v>
          </cell>
        </row>
        <row r="3642">
          <cell r="A3642" t="str">
            <v>SSPN</v>
          </cell>
          <cell r="B3642" t="str">
            <v>Secondary Service Greater than 5kW w/o ID</v>
          </cell>
          <cell r="C3642">
            <v>30</v>
          </cell>
          <cell r="D3642">
            <v>25</v>
          </cell>
          <cell r="E3642" t="str">
            <v>R=A1D</v>
          </cell>
          <cell r="F3642">
            <v>3</v>
          </cell>
          <cell r="G3642">
            <v>38945</v>
          </cell>
          <cell r="H3642">
            <v>999</v>
          </cell>
          <cell r="I3642">
            <v>3</v>
          </cell>
          <cell r="J3642">
            <v>3</v>
          </cell>
        </row>
        <row r="3643">
          <cell r="A3643" t="str">
            <v>SSAN</v>
          </cell>
          <cell r="B3643" t="str">
            <v>Secondary Service Greater than 5kW w/o ID</v>
          </cell>
          <cell r="C3643">
            <v>30</v>
          </cell>
          <cell r="D3643">
            <v>25</v>
          </cell>
          <cell r="E3643" t="str">
            <v>R=A1D</v>
          </cell>
          <cell r="F3643">
            <v>3</v>
          </cell>
          <cell r="G3643">
            <v>38945</v>
          </cell>
          <cell r="H3643">
            <v>999</v>
          </cell>
          <cell r="I3643">
            <v>3</v>
          </cell>
          <cell r="J3643">
            <v>1</v>
          </cell>
        </row>
        <row r="3644">
          <cell r="A3644" t="str">
            <v>SSNN</v>
          </cell>
          <cell r="B3644" t="str">
            <v>Secondary Service Greater than 5kW w/o ID</v>
          </cell>
          <cell r="C3644">
            <v>30</v>
          </cell>
          <cell r="D3644">
            <v>25</v>
          </cell>
          <cell r="E3644" t="str">
            <v>R=A1D</v>
          </cell>
          <cell r="F3644">
            <v>3</v>
          </cell>
          <cell r="G3644">
            <v>38945</v>
          </cell>
          <cell r="H3644">
            <v>999</v>
          </cell>
          <cell r="I3644">
            <v>3</v>
          </cell>
          <cell r="J3644">
            <v>1</v>
          </cell>
        </row>
        <row r="3645">
          <cell r="A3645" t="str">
            <v>SSGN</v>
          </cell>
          <cell r="B3645" t="str">
            <v>Secondary Service Greater than 5kW w/o ID</v>
          </cell>
          <cell r="C3645">
            <v>30</v>
          </cell>
          <cell r="D3645">
            <v>25</v>
          </cell>
          <cell r="E3645" t="str">
            <v>R=A1D</v>
          </cell>
          <cell r="F3645">
            <v>3</v>
          </cell>
          <cell r="G3645">
            <v>38958</v>
          </cell>
          <cell r="H3645">
            <v>999</v>
          </cell>
          <cell r="I3645">
            <v>4</v>
          </cell>
          <cell r="J3645">
            <v>4</v>
          </cell>
        </row>
        <row r="3646">
          <cell r="A3646" t="str">
            <v>SSGN</v>
          </cell>
          <cell r="B3646" t="str">
            <v>Secondary Service Greater than 5kW w/o ID</v>
          </cell>
          <cell r="C3646">
            <v>30</v>
          </cell>
          <cell r="D3646">
            <v>25</v>
          </cell>
          <cell r="E3646" t="str">
            <v>R=A1R</v>
          </cell>
          <cell r="F3646">
            <v>3</v>
          </cell>
          <cell r="G3646">
            <v>39246</v>
          </cell>
          <cell r="H3646">
            <v>999</v>
          </cell>
          <cell r="I3646">
            <v>3</v>
          </cell>
          <cell r="J3646">
            <v>1</v>
          </cell>
        </row>
        <row r="3647">
          <cell r="A3647" t="str">
            <v>SSGN</v>
          </cell>
          <cell r="B3647" t="str">
            <v>Secondary Service Greater than 5kW w/o ID</v>
          </cell>
          <cell r="C3647">
            <v>30</v>
          </cell>
          <cell r="D3647">
            <v>25</v>
          </cell>
          <cell r="E3647" t="str">
            <v>R=A1R</v>
          </cell>
          <cell r="F3647">
            <v>3</v>
          </cell>
          <cell r="G3647">
            <v>39258</v>
          </cell>
          <cell r="H3647">
            <v>999</v>
          </cell>
          <cell r="I3647">
            <v>4</v>
          </cell>
          <cell r="J3647">
            <v>33</v>
          </cell>
        </row>
        <row r="3648">
          <cell r="A3648" t="str">
            <v>SSGN</v>
          </cell>
          <cell r="B3648" t="str">
            <v>Secondary Service Greater than 5kW w/o ID</v>
          </cell>
          <cell r="C3648">
            <v>30</v>
          </cell>
          <cell r="D3648">
            <v>25</v>
          </cell>
          <cell r="E3648" t="str">
            <v>R=A1R</v>
          </cell>
          <cell r="F3648">
            <v>3</v>
          </cell>
          <cell r="G3648">
            <v>39308</v>
          </cell>
          <cell r="H3648">
            <v>999</v>
          </cell>
          <cell r="I3648">
            <v>3</v>
          </cell>
          <cell r="J3648">
            <v>2</v>
          </cell>
        </row>
        <row r="3649">
          <cell r="A3649" t="str">
            <v>SSGN</v>
          </cell>
          <cell r="B3649" t="str">
            <v>Secondary Service Greater than 5kW w/o ID</v>
          </cell>
          <cell r="C3649">
            <v>30</v>
          </cell>
          <cell r="D3649">
            <v>25</v>
          </cell>
          <cell r="E3649" t="str">
            <v>R=A1D</v>
          </cell>
          <cell r="F3649">
            <v>3</v>
          </cell>
          <cell r="G3649">
            <v>39343</v>
          </cell>
          <cell r="H3649">
            <v>999</v>
          </cell>
          <cell r="I3649">
            <v>3</v>
          </cell>
          <cell r="J3649">
            <v>1</v>
          </cell>
        </row>
        <row r="3650">
          <cell r="A3650" t="str">
            <v>SSGN</v>
          </cell>
          <cell r="B3650" t="str">
            <v>Secondary Service Greater than 5kW w/o ID</v>
          </cell>
          <cell r="C3650">
            <v>30</v>
          </cell>
          <cell r="D3650">
            <v>25</v>
          </cell>
          <cell r="E3650" t="str">
            <v>R=A1D</v>
          </cell>
          <cell r="F3650">
            <v>3</v>
          </cell>
          <cell r="G3650">
            <v>39472</v>
          </cell>
          <cell r="H3650">
            <v>999</v>
          </cell>
          <cell r="I3650">
            <v>4</v>
          </cell>
          <cell r="J3650">
            <v>5</v>
          </cell>
        </row>
        <row r="3651">
          <cell r="A3651" t="str">
            <v>SSGN</v>
          </cell>
          <cell r="B3651" t="str">
            <v>Secondary Service Greater than 5kW w/o ID</v>
          </cell>
          <cell r="C3651">
            <v>30</v>
          </cell>
          <cell r="D3651">
            <v>25</v>
          </cell>
          <cell r="E3651" t="str">
            <v>R=A1R</v>
          </cell>
          <cell r="F3651">
            <v>3</v>
          </cell>
          <cell r="G3651">
            <v>39538</v>
          </cell>
          <cell r="H3651">
            <v>999</v>
          </cell>
          <cell r="I3651">
            <v>4</v>
          </cell>
          <cell r="J3651">
            <v>6</v>
          </cell>
        </row>
        <row r="3652">
          <cell r="A3652" t="str">
            <v>SSNN</v>
          </cell>
          <cell r="B3652" t="str">
            <v>Secondary Service Greater than 5kW w/o ID</v>
          </cell>
          <cell r="C3652">
            <v>30</v>
          </cell>
          <cell r="D3652">
            <v>25</v>
          </cell>
          <cell r="E3652" t="str">
            <v>R=A1D</v>
          </cell>
          <cell r="F3652">
            <v>3</v>
          </cell>
          <cell r="G3652">
            <v>39557</v>
          </cell>
          <cell r="H3652">
            <v>999</v>
          </cell>
          <cell r="I3652">
            <v>4</v>
          </cell>
          <cell r="J3652">
            <v>10</v>
          </cell>
        </row>
        <row r="3653">
          <cell r="A3653" t="str">
            <v>SSNN</v>
          </cell>
          <cell r="B3653" t="str">
            <v>Secondary Service Greater than 5kW w/o ID</v>
          </cell>
          <cell r="C3653">
            <v>30</v>
          </cell>
          <cell r="D3653">
            <v>25</v>
          </cell>
          <cell r="E3653" t="str">
            <v>R=A1R</v>
          </cell>
          <cell r="F3653">
            <v>3</v>
          </cell>
          <cell r="G3653">
            <v>39485</v>
          </cell>
          <cell r="H3653">
            <v>999</v>
          </cell>
          <cell r="I3653">
            <v>4</v>
          </cell>
          <cell r="J3653">
            <v>9</v>
          </cell>
        </row>
        <row r="3654">
          <cell r="A3654" t="str">
            <v>SSGN</v>
          </cell>
          <cell r="B3654" t="str">
            <v>Secondary Service Greater than 5kW w/o ID</v>
          </cell>
          <cell r="C3654">
            <v>30</v>
          </cell>
          <cell r="D3654">
            <v>25</v>
          </cell>
          <cell r="E3654" t="str">
            <v>R=A1R</v>
          </cell>
          <cell r="F3654">
            <v>3</v>
          </cell>
          <cell r="G3654">
            <v>39485</v>
          </cell>
          <cell r="H3654">
            <v>999</v>
          </cell>
          <cell r="I3654">
            <v>4</v>
          </cell>
          <cell r="J3654">
            <v>8</v>
          </cell>
        </row>
        <row r="3655">
          <cell r="A3655" t="str">
            <v>SSNN</v>
          </cell>
          <cell r="B3655" t="str">
            <v>Secondary Service Greater than 5kW w/o ID</v>
          </cell>
          <cell r="C3655">
            <v>30</v>
          </cell>
          <cell r="D3655">
            <v>25</v>
          </cell>
          <cell r="E3655" t="str">
            <v>R=A1D</v>
          </cell>
          <cell r="F3655">
            <v>3</v>
          </cell>
          <cell r="G3655">
            <v>39708</v>
          </cell>
          <cell r="H3655">
            <v>999</v>
          </cell>
          <cell r="I3655">
            <v>4</v>
          </cell>
          <cell r="J3655">
            <v>102</v>
          </cell>
        </row>
        <row r="3656">
          <cell r="A3656" t="str">
            <v>SSGN</v>
          </cell>
          <cell r="B3656" t="str">
            <v>Secondary Service Greater than 5kW w/o ID</v>
          </cell>
          <cell r="C3656">
            <v>30</v>
          </cell>
          <cell r="D3656">
            <v>25</v>
          </cell>
          <cell r="E3656" t="str">
            <v>R=A1D</v>
          </cell>
          <cell r="F3656">
            <v>3</v>
          </cell>
          <cell r="G3656">
            <v>39708</v>
          </cell>
          <cell r="H3656">
            <v>999</v>
          </cell>
          <cell r="I3656">
            <v>4</v>
          </cell>
          <cell r="J3656">
            <v>142</v>
          </cell>
        </row>
        <row r="3657">
          <cell r="A3657" t="str">
            <v>SSGN</v>
          </cell>
          <cell r="B3657" t="str">
            <v>Secondary Service Greater than 5kW w/o ID</v>
          </cell>
          <cell r="C3657">
            <v>30</v>
          </cell>
          <cell r="D3657">
            <v>25</v>
          </cell>
          <cell r="E3657" t="str">
            <v>R=A1D</v>
          </cell>
          <cell r="F3657">
            <v>3</v>
          </cell>
          <cell r="G3657">
            <v>39954</v>
          </cell>
          <cell r="H3657">
            <v>999</v>
          </cell>
          <cell r="I3657">
            <v>4</v>
          </cell>
          <cell r="J3657">
            <v>3</v>
          </cell>
        </row>
        <row r="3658">
          <cell r="A3658" t="str">
            <v>SSPN</v>
          </cell>
          <cell r="B3658" t="str">
            <v>Secondary Service Greater than 5kW w/o ID</v>
          </cell>
          <cell r="C3658">
            <v>30</v>
          </cell>
          <cell r="D3658">
            <v>25</v>
          </cell>
          <cell r="E3658" t="str">
            <v>R=A1D</v>
          </cell>
          <cell r="F3658">
            <v>3</v>
          </cell>
          <cell r="G3658">
            <v>39989</v>
          </cell>
          <cell r="H3658">
            <v>999</v>
          </cell>
          <cell r="I3658">
            <v>4</v>
          </cell>
          <cell r="J3658">
            <v>2</v>
          </cell>
        </row>
        <row r="3659">
          <cell r="A3659" t="str">
            <v>SSNN</v>
          </cell>
          <cell r="B3659" t="str">
            <v>Secondary Service Greater than 5kW w/o ID</v>
          </cell>
          <cell r="C3659">
            <v>30</v>
          </cell>
          <cell r="D3659">
            <v>25</v>
          </cell>
          <cell r="E3659" t="str">
            <v>R=A1D</v>
          </cell>
          <cell r="F3659">
            <v>3</v>
          </cell>
          <cell r="G3659">
            <v>40058</v>
          </cell>
          <cell r="H3659">
            <v>999</v>
          </cell>
          <cell r="I3659">
            <v>3</v>
          </cell>
          <cell r="J3659">
            <v>6</v>
          </cell>
        </row>
        <row r="3660">
          <cell r="A3660" t="str">
            <v>SSNN</v>
          </cell>
          <cell r="B3660" t="str">
            <v>Secondary Service Greater than 5kW w/o ID</v>
          </cell>
          <cell r="C3660">
            <v>30</v>
          </cell>
          <cell r="D3660">
            <v>25</v>
          </cell>
          <cell r="E3660" t="str">
            <v>R=K5WS</v>
          </cell>
          <cell r="F3660">
            <v>3</v>
          </cell>
          <cell r="H3660">
            <v>240</v>
          </cell>
          <cell r="I3660">
            <v>4</v>
          </cell>
          <cell r="J3660">
            <v>3</v>
          </cell>
        </row>
        <row r="3661">
          <cell r="A3661" t="str">
            <v>SSNN</v>
          </cell>
          <cell r="B3661" t="str">
            <v>Secondary Service Greater than 5kW w/o ID</v>
          </cell>
          <cell r="C3661">
            <v>30</v>
          </cell>
          <cell r="D3661">
            <v>25</v>
          </cell>
          <cell r="E3661" t="str">
            <v>R=SV4SD</v>
          </cell>
          <cell r="F3661">
            <v>3</v>
          </cell>
          <cell r="H3661">
            <v>208</v>
          </cell>
          <cell r="I3661">
            <v>4</v>
          </cell>
          <cell r="J3661">
            <v>5</v>
          </cell>
        </row>
        <row r="3662">
          <cell r="A3662" t="str">
            <v>SSAN</v>
          </cell>
          <cell r="B3662" t="str">
            <v>Secondary Service Greater than 5kW w/o ID</v>
          </cell>
          <cell r="C3662">
            <v>30</v>
          </cell>
          <cell r="D3662">
            <v>25</v>
          </cell>
          <cell r="E3662" t="str">
            <v>R=A1D</v>
          </cell>
          <cell r="F3662">
            <v>3</v>
          </cell>
          <cell r="H3662">
            <v>120</v>
          </cell>
          <cell r="I3662">
            <v>3</v>
          </cell>
          <cell r="J3662">
            <v>1</v>
          </cell>
        </row>
        <row r="3663">
          <cell r="A3663" t="str">
            <v>SSGN</v>
          </cell>
          <cell r="B3663" t="str">
            <v>Secondary Service Greater than 5kW w/o ID</v>
          </cell>
          <cell r="C3663">
            <v>30</v>
          </cell>
          <cell r="D3663">
            <v>25</v>
          </cell>
          <cell r="E3663" t="str">
            <v>R=E1S7E</v>
          </cell>
          <cell r="F3663">
            <v>3</v>
          </cell>
          <cell r="H3663">
            <v>0</v>
          </cell>
          <cell r="I3663">
            <v>0</v>
          </cell>
          <cell r="J3663">
            <v>1</v>
          </cell>
        </row>
        <row r="3664">
          <cell r="A3664" t="str">
            <v>SSGN</v>
          </cell>
          <cell r="B3664" t="str">
            <v>Secondary Service Greater than 5kW w/o ID</v>
          </cell>
          <cell r="C3664">
            <v>30</v>
          </cell>
          <cell r="D3664">
            <v>25</v>
          </cell>
          <cell r="E3664" t="str">
            <v>R=DXS2</v>
          </cell>
          <cell r="F3664">
            <v>3</v>
          </cell>
          <cell r="H3664">
            <v>240</v>
          </cell>
          <cell r="I3664">
            <v>4</v>
          </cell>
          <cell r="J3664">
            <v>3</v>
          </cell>
        </row>
        <row r="3665">
          <cell r="A3665" t="str">
            <v>SSNN</v>
          </cell>
          <cell r="B3665" t="str">
            <v>Secondary Service Greater than 5kW w/o ID</v>
          </cell>
          <cell r="C3665">
            <v>30</v>
          </cell>
          <cell r="D3665">
            <v>25</v>
          </cell>
          <cell r="E3665" t="str">
            <v>R=A1D</v>
          </cell>
          <cell r="F3665">
            <v>3</v>
          </cell>
          <cell r="G3665">
            <v>38533</v>
          </cell>
          <cell r="H3665">
            <v>999</v>
          </cell>
          <cell r="I3665">
            <v>4</v>
          </cell>
          <cell r="J3665">
            <v>35</v>
          </cell>
        </row>
        <row r="3666">
          <cell r="A3666" t="str">
            <v>SSGN</v>
          </cell>
          <cell r="B3666" t="str">
            <v>Secondary Service Greater than 5kW w/o ID</v>
          </cell>
          <cell r="C3666">
            <v>30</v>
          </cell>
          <cell r="D3666">
            <v>25</v>
          </cell>
          <cell r="E3666" t="str">
            <v>R=A1D</v>
          </cell>
          <cell r="F3666">
            <v>3</v>
          </cell>
          <cell r="G3666">
            <v>38293</v>
          </cell>
          <cell r="H3666">
            <v>999</v>
          </cell>
          <cell r="I3666">
            <v>3</v>
          </cell>
          <cell r="J3666">
            <v>4</v>
          </cell>
        </row>
        <row r="3667">
          <cell r="A3667" t="str">
            <v>SSGN</v>
          </cell>
          <cell r="B3667" t="str">
            <v>Secondary Service Greater than 5kW w/o ID</v>
          </cell>
          <cell r="C3667">
            <v>30</v>
          </cell>
          <cell r="D3667">
            <v>25</v>
          </cell>
          <cell r="E3667" t="str">
            <v>R=A1D</v>
          </cell>
          <cell r="F3667">
            <v>3</v>
          </cell>
          <cell r="G3667">
            <v>38113</v>
          </cell>
          <cell r="H3667">
            <v>999</v>
          </cell>
          <cell r="I3667">
            <v>3</v>
          </cell>
          <cell r="J3667">
            <v>3</v>
          </cell>
        </row>
        <row r="3668">
          <cell r="A3668" t="str">
            <v>SSNN</v>
          </cell>
          <cell r="B3668" t="str">
            <v>Secondary Service Greater than 5kW w/o ID</v>
          </cell>
          <cell r="C3668">
            <v>30</v>
          </cell>
          <cell r="D3668">
            <v>25</v>
          </cell>
          <cell r="E3668" t="str">
            <v>R=A1R</v>
          </cell>
          <cell r="F3668">
            <v>3</v>
          </cell>
          <cell r="G3668">
            <v>38517</v>
          </cell>
          <cell r="H3668">
            <v>999</v>
          </cell>
          <cell r="I3668">
            <v>4</v>
          </cell>
          <cell r="J3668">
            <v>1</v>
          </cell>
        </row>
        <row r="3669">
          <cell r="A3669" t="str">
            <v>SSGN</v>
          </cell>
          <cell r="B3669" t="str">
            <v>Secondary Service Greater than 5kW w/o ID</v>
          </cell>
          <cell r="C3669">
            <v>30</v>
          </cell>
          <cell r="D3669">
            <v>25</v>
          </cell>
          <cell r="E3669" t="str">
            <v>R=A1D</v>
          </cell>
          <cell r="F3669">
            <v>3</v>
          </cell>
          <cell r="G3669">
            <v>38202</v>
          </cell>
          <cell r="H3669">
            <v>999</v>
          </cell>
          <cell r="I3669">
            <v>3</v>
          </cell>
          <cell r="J3669">
            <v>1</v>
          </cell>
        </row>
        <row r="3670">
          <cell r="A3670" t="str">
            <v>SSNN</v>
          </cell>
          <cell r="B3670" t="str">
            <v>Secondary Service Greater than 5kW w/o ID</v>
          </cell>
          <cell r="C3670">
            <v>30</v>
          </cell>
          <cell r="D3670">
            <v>25</v>
          </cell>
          <cell r="E3670" t="str">
            <v>R=A1D</v>
          </cell>
          <cell r="F3670">
            <v>3</v>
          </cell>
          <cell r="G3670">
            <v>38202</v>
          </cell>
          <cell r="H3670">
            <v>999</v>
          </cell>
          <cell r="I3670">
            <v>4</v>
          </cell>
          <cell r="J3670">
            <v>3</v>
          </cell>
        </row>
        <row r="3671">
          <cell r="A3671" t="str">
            <v>SSNN</v>
          </cell>
          <cell r="B3671" t="str">
            <v>Secondary Service Greater than 5kW w/o ID</v>
          </cell>
          <cell r="C3671">
            <v>30</v>
          </cell>
          <cell r="D3671">
            <v>25</v>
          </cell>
          <cell r="E3671" t="str">
            <v>R=A1R</v>
          </cell>
          <cell r="F3671">
            <v>3</v>
          </cell>
          <cell r="G3671">
            <v>38054</v>
          </cell>
          <cell r="H3671">
            <v>999</v>
          </cell>
          <cell r="I3671">
            <v>4</v>
          </cell>
          <cell r="J3671">
            <v>1</v>
          </cell>
        </row>
        <row r="3672">
          <cell r="A3672" t="str">
            <v>SSPN</v>
          </cell>
          <cell r="B3672" t="str">
            <v>Secondary Service Greater than 5kW w/o ID</v>
          </cell>
          <cell r="C3672">
            <v>30</v>
          </cell>
          <cell r="D3672">
            <v>25</v>
          </cell>
          <cell r="E3672" t="str">
            <v>R=A1D</v>
          </cell>
          <cell r="F3672">
            <v>3</v>
          </cell>
          <cell r="G3672">
            <v>38365</v>
          </cell>
          <cell r="H3672">
            <v>999</v>
          </cell>
          <cell r="I3672">
            <v>4</v>
          </cell>
          <cell r="J3672">
            <v>2</v>
          </cell>
        </row>
        <row r="3673">
          <cell r="A3673" t="str">
            <v>SSGN</v>
          </cell>
          <cell r="B3673" t="str">
            <v>Secondary Service Greater than 5kW w/o ID</v>
          </cell>
          <cell r="C3673">
            <v>30</v>
          </cell>
          <cell r="D3673">
            <v>25</v>
          </cell>
          <cell r="E3673" t="str">
            <v>R=A1D</v>
          </cell>
          <cell r="F3673">
            <v>3</v>
          </cell>
          <cell r="G3673">
            <v>38545</v>
          </cell>
          <cell r="H3673">
            <v>999</v>
          </cell>
          <cell r="I3673">
            <v>4</v>
          </cell>
          <cell r="J3673">
            <v>4</v>
          </cell>
        </row>
        <row r="3674">
          <cell r="A3674" t="str">
            <v>SSNN</v>
          </cell>
          <cell r="B3674" t="str">
            <v>Secondary Service Greater than 5kW w/o ID</v>
          </cell>
          <cell r="C3674">
            <v>30</v>
          </cell>
          <cell r="D3674">
            <v>25</v>
          </cell>
          <cell r="E3674" t="str">
            <v>R=A1D</v>
          </cell>
          <cell r="F3674">
            <v>3</v>
          </cell>
          <cell r="G3674">
            <v>38047</v>
          </cell>
          <cell r="H3674">
            <v>999</v>
          </cell>
          <cell r="I3674">
            <v>4</v>
          </cell>
          <cell r="J3674">
            <v>1</v>
          </cell>
        </row>
        <row r="3675">
          <cell r="A3675" t="str">
            <v>SSNN</v>
          </cell>
          <cell r="B3675" t="str">
            <v>Secondary Service Greater than 5kW w/o ID</v>
          </cell>
          <cell r="C3675">
            <v>30</v>
          </cell>
          <cell r="D3675">
            <v>25</v>
          </cell>
          <cell r="E3675" t="str">
            <v>R=A1D</v>
          </cell>
          <cell r="F3675">
            <v>3</v>
          </cell>
          <cell r="G3675">
            <v>37851</v>
          </cell>
          <cell r="H3675">
            <v>999</v>
          </cell>
          <cell r="I3675">
            <v>3</v>
          </cell>
          <cell r="J3675">
            <v>1</v>
          </cell>
        </row>
        <row r="3676">
          <cell r="A3676" t="str">
            <v>SSAN</v>
          </cell>
          <cell r="B3676" t="str">
            <v>Secondary Service Greater than 5kW w/o ID</v>
          </cell>
          <cell r="C3676">
            <v>30</v>
          </cell>
          <cell r="D3676">
            <v>25</v>
          </cell>
          <cell r="E3676" t="str">
            <v>R=A1D</v>
          </cell>
          <cell r="F3676">
            <v>3</v>
          </cell>
          <cell r="G3676">
            <v>36047</v>
          </cell>
          <cell r="H3676">
            <v>999</v>
          </cell>
          <cell r="I3676">
            <v>3</v>
          </cell>
          <cell r="J3676">
            <v>1</v>
          </cell>
        </row>
        <row r="3677">
          <cell r="A3677" t="str">
            <v>SSGN</v>
          </cell>
          <cell r="B3677" t="str">
            <v>Secondary Service Greater than 5kW w/o ID</v>
          </cell>
          <cell r="C3677">
            <v>30</v>
          </cell>
          <cell r="D3677">
            <v>25</v>
          </cell>
          <cell r="E3677" t="str">
            <v>R=A1D</v>
          </cell>
          <cell r="F3677">
            <v>3</v>
          </cell>
          <cell r="G3677">
            <v>37012</v>
          </cell>
          <cell r="H3677">
            <v>999</v>
          </cell>
          <cell r="I3677">
            <v>3</v>
          </cell>
          <cell r="J3677">
            <v>1</v>
          </cell>
        </row>
        <row r="3678">
          <cell r="A3678" t="str">
            <v>SSNN</v>
          </cell>
          <cell r="B3678" t="str">
            <v>Secondary Service Greater than 5kW w/o ID</v>
          </cell>
          <cell r="C3678">
            <v>30</v>
          </cell>
          <cell r="D3678">
            <v>25</v>
          </cell>
          <cell r="E3678" t="str">
            <v>R=A1R</v>
          </cell>
          <cell r="F3678">
            <v>3</v>
          </cell>
          <cell r="G3678">
            <v>37896</v>
          </cell>
          <cell r="H3678">
            <v>999</v>
          </cell>
          <cell r="I3678">
            <v>3</v>
          </cell>
          <cell r="J3678">
            <v>1</v>
          </cell>
        </row>
        <row r="3679">
          <cell r="A3679" t="str">
            <v>SSNN</v>
          </cell>
          <cell r="B3679" t="str">
            <v>Secondary Service Greater than 5kW w/o ID</v>
          </cell>
          <cell r="C3679">
            <v>30</v>
          </cell>
          <cell r="D3679">
            <v>25</v>
          </cell>
          <cell r="E3679" t="str">
            <v>R=A1D</v>
          </cell>
          <cell r="F3679">
            <v>3</v>
          </cell>
          <cell r="H3679">
            <v>277</v>
          </cell>
          <cell r="I3679">
            <v>4</v>
          </cell>
          <cell r="J3679">
            <v>4</v>
          </cell>
        </row>
        <row r="3680">
          <cell r="A3680" t="str">
            <v>SSGN</v>
          </cell>
          <cell r="B3680" t="str">
            <v>Secondary Service Greater than 5kW w/o ID</v>
          </cell>
          <cell r="C3680">
            <v>30</v>
          </cell>
          <cell r="D3680">
            <v>25</v>
          </cell>
          <cell r="E3680" t="str">
            <v>R=A1D</v>
          </cell>
          <cell r="F3680">
            <v>3</v>
          </cell>
          <cell r="G3680">
            <v>37792</v>
          </cell>
          <cell r="H3680">
            <v>999</v>
          </cell>
          <cell r="I3680">
            <v>3</v>
          </cell>
          <cell r="J3680">
            <v>1</v>
          </cell>
        </row>
        <row r="3681">
          <cell r="A3681" t="str">
            <v>SSNN</v>
          </cell>
          <cell r="B3681" t="str">
            <v>Secondary Service Greater than 5kW w/o ID</v>
          </cell>
          <cell r="C3681">
            <v>30</v>
          </cell>
          <cell r="D3681">
            <v>25</v>
          </cell>
          <cell r="E3681" t="str">
            <v>R=A1D</v>
          </cell>
          <cell r="F3681">
            <v>3</v>
          </cell>
          <cell r="G3681">
            <v>37792</v>
          </cell>
          <cell r="H3681">
            <v>999</v>
          </cell>
          <cell r="I3681">
            <v>4</v>
          </cell>
          <cell r="J3681">
            <v>1</v>
          </cell>
        </row>
        <row r="3682">
          <cell r="A3682" t="str">
            <v>SSPN</v>
          </cell>
          <cell r="B3682" t="str">
            <v>Secondary Service Greater than 5kW w/o ID</v>
          </cell>
          <cell r="C3682">
            <v>30</v>
          </cell>
          <cell r="D3682">
            <v>25</v>
          </cell>
          <cell r="E3682" t="str">
            <v>R=VM62S</v>
          </cell>
          <cell r="F3682">
            <v>3</v>
          </cell>
          <cell r="H3682">
            <v>480</v>
          </cell>
          <cell r="I3682">
            <v>3</v>
          </cell>
          <cell r="J3682">
            <v>1</v>
          </cell>
        </row>
        <row r="3683">
          <cell r="A3683" t="str">
            <v>SSNN</v>
          </cell>
          <cell r="B3683" t="str">
            <v>Secondary Service Greater than 5kW w/o ID</v>
          </cell>
          <cell r="C3683">
            <v>30</v>
          </cell>
          <cell r="D3683">
            <v>25</v>
          </cell>
          <cell r="E3683" t="str">
            <v>R=K5WS</v>
          </cell>
          <cell r="F3683">
            <v>3</v>
          </cell>
          <cell r="H3683">
            <v>208</v>
          </cell>
          <cell r="I3683">
            <v>4</v>
          </cell>
          <cell r="J3683">
            <v>1</v>
          </cell>
        </row>
        <row r="3684">
          <cell r="A3684" t="str">
            <v>SSNN</v>
          </cell>
          <cell r="B3684" t="str">
            <v>Secondary Service Greater than 5kW w/o ID</v>
          </cell>
          <cell r="C3684">
            <v>30</v>
          </cell>
          <cell r="D3684">
            <v>25</v>
          </cell>
          <cell r="E3684" t="str">
            <v>R=A1D</v>
          </cell>
          <cell r="F3684">
            <v>3</v>
          </cell>
          <cell r="G3684">
            <v>35969</v>
          </cell>
          <cell r="H3684">
            <v>999</v>
          </cell>
          <cell r="I3684">
            <v>4</v>
          </cell>
          <cell r="J3684">
            <v>1</v>
          </cell>
        </row>
        <row r="3685">
          <cell r="A3685" t="str">
            <v>SSNN</v>
          </cell>
          <cell r="B3685" t="str">
            <v>Secondary Service Greater than 5kW w/o ID</v>
          </cell>
          <cell r="C3685">
            <v>30</v>
          </cell>
          <cell r="D3685">
            <v>25</v>
          </cell>
          <cell r="E3685" t="str">
            <v>R=A1D</v>
          </cell>
          <cell r="F3685">
            <v>3</v>
          </cell>
          <cell r="G3685">
            <v>35432</v>
          </cell>
          <cell r="H3685">
            <v>999</v>
          </cell>
          <cell r="I3685">
            <v>4</v>
          </cell>
          <cell r="J3685">
            <v>2</v>
          </cell>
        </row>
        <row r="3686">
          <cell r="A3686" t="str">
            <v>SSNN</v>
          </cell>
          <cell r="B3686" t="str">
            <v>Secondary Service Greater than 5kW w/o ID</v>
          </cell>
          <cell r="C3686">
            <v>30</v>
          </cell>
          <cell r="D3686">
            <v>25</v>
          </cell>
          <cell r="E3686" t="str">
            <v>R=A1D</v>
          </cell>
          <cell r="F3686">
            <v>3</v>
          </cell>
          <cell r="G3686">
            <v>36460</v>
          </cell>
          <cell r="H3686">
            <v>999</v>
          </cell>
          <cell r="I3686">
            <v>3</v>
          </cell>
          <cell r="J3686">
            <v>2</v>
          </cell>
        </row>
        <row r="3687">
          <cell r="A3687" t="str">
            <v>SSGN</v>
          </cell>
          <cell r="B3687" t="str">
            <v>Secondary Service Greater than 5kW w/o ID</v>
          </cell>
          <cell r="C3687">
            <v>30</v>
          </cell>
          <cell r="D3687">
            <v>25</v>
          </cell>
          <cell r="E3687" t="str">
            <v>R=A1D</v>
          </cell>
          <cell r="F3687">
            <v>3</v>
          </cell>
          <cell r="G3687">
            <v>36525</v>
          </cell>
          <cell r="H3687">
            <v>999</v>
          </cell>
          <cell r="I3687">
            <v>4</v>
          </cell>
          <cell r="J3687">
            <v>1</v>
          </cell>
        </row>
        <row r="3688">
          <cell r="A3688" t="str">
            <v>SSGN</v>
          </cell>
          <cell r="B3688" t="str">
            <v>Secondary Service Greater than 5kW w/o ID</v>
          </cell>
          <cell r="C3688">
            <v>30</v>
          </cell>
          <cell r="D3688">
            <v>25</v>
          </cell>
          <cell r="E3688" t="str">
            <v>R=A1D</v>
          </cell>
          <cell r="F3688">
            <v>3</v>
          </cell>
          <cell r="G3688">
            <v>36528</v>
          </cell>
          <cell r="H3688">
            <v>999</v>
          </cell>
          <cell r="I3688">
            <v>4</v>
          </cell>
          <cell r="J3688">
            <v>2</v>
          </cell>
        </row>
        <row r="3689">
          <cell r="A3689" t="str">
            <v>SSGN</v>
          </cell>
          <cell r="B3689" t="str">
            <v>Secondary Service Greater than 5kW w/o ID</v>
          </cell>
          <cell r="C3689">
            <v>30</v>
          </cell>
          <cell r="D3689">
            <v>25</v>
          </cell>
          <cell r="E3689" t="str">
            <v>R=A1R</v>
          </cell>
          <cell r="F3689">
            <v>3</v>
          </cell>
          <cell r="G3689">
            <v>36528</v>
          </cell>
          <cell r="H3689">
            <v>999</v>
          </cell>
          <cell r="I3689">
            <v>4</v>
          </cell>
          <cell r="J3689">
            <v>1</v>
          </cell>
        </row>
        <row r="3690">
          <cell r="A3690" t="str">
            <v>SSGN</v>
          </cell>
          <cell r="B3690" t="str">
            <v>Secondary Service Greater than 5kW w/o ID</v>
          </cell>
          <cell r="C3690">
            <v>30</v>
          </cell>
          <cell r="D3690">
            <v>25</v>
          </cell>
          <cell r="E3690" t="str">
            <v>R=A1D</v>
          </cell>
          <cell r="F3690">
            <v>3</v>
          </cell>
          <cell r="G3690">
            <v>36664</v>
          </cell>
          <cell r="H3690">
            <v>999</v>
          </cell>
          <cell r="I3690">
            <v>4</v>
          </cell>
          <cell r="J3690">
            <v>5</v>
          </cell>
        </row>
        <row r="3691">
          <cell r="A3691" t="str">
            <v>SSNN</v>
          </cell>
          <cell r="B3691" t="str">
            <v>Secondary Service Greater than 5kW w/o ID</v>
          </cell>
          <cell r="C3691">
            <v>30</v>
          </cell>
          <cell r="D3691">
            <v>25</v>
          </cell>
          <cell r="E3691" t="str">
            <v>R=A1D</v>
          </cell>
          <cell r="F3691">
            <v>3</v>
          </cell>
          <cell r="G3691">
            <v>37676</v>
          </cell>
          <cell r="H3691">
            <v>999</v>
          </cell>
          <cell r="I3691">
            <v>3</v>
          </cell>
          <cell r="J3691">
            <v>3</v>
          </cell>
        </row>
        <row r="3692">
          <cell r="A3692" t="str">
            <v>SSGN</v>
          </cell>
          <cell r="B3692" t="str">
            <v>Secondary Service Greater than 5kW w/o ID</v>
          </cell>
          <cell r="C3692">
            <v>30</v>
          </cell>
          <cell r="D3692">
            <v>25</v>
          </cell>
          <cell r="E3692" t="str">
            <v>R=A1D</v>
          </cell>
          <cell r="F3692">
            <v>3</v>
          </cell>
          <cell r="G3692">
            <v>36788</v>
          </cell>
          <cell r="H3692">
            <v>999</v>
          </cell>
          <cell r="I3692">
            <v>4</v>
          </cell>
          <cell r="J3692">
            <v>2</v>
          </cell>
        </row>
        <row r="3693">
          <cell r="A3693" t="str">
            <v>SSNN</v>
          </cell>
          <cell r="B3693" t="str">
            <v>Secondary Service Greater than 5kW w/o ID</v>
          </cell>
          <cell r="C3693">
            <v>30</v>
          </cell>
          <cell r="D3693">
            <v>25</v>
          </cell>
          <cell r="E3693" t="str">
            <v>R=A1D</v>
          </cell>
          <cell r="F3693">
            <v>3</v>
          </cell>
          <cell r="G3693">
            <v>36928</v>
          </cell>
          <cell r="H3693">
            <v>999</v>
          </cell>
          <cell r="I3693">
            <v>4</v>
          </cell>
          <cell r="J3693">
            <v>5</v>
          </cell>
        </row>
        <row r="3694">
          <cell r="A3694" t="str">
            <v>SSNN</v>
          </cell>
          <cell r="B3694" t="str">
            <v>Secondary Service Greater than 5kW w/o ID</v>
          </cell>
          <cell r="C3694">
            <v>30</v>
          </cell>
          <cell r="D3694">
            <v>25</v>
          </cell>
          <cell r="E3694" t="str">
            <v>R=A1D</v>
          </cell>
          <cell r="F3694">
            <v>3</v>
          </cell>
          <cell r="G3694">
            <v>37012</v>
          </cell>
          <cell r="H3694">
            <v>999</v>
          </cell>
          <cell r="I3694">
            <v>4</v>
          </cell>
          <cell r="J3694">
            <v>4</v>
          </cell>
        </row>
        <row r="3695">
          <cell r="A3695" t="str">
            <v>SSTD</v>
          </cell>
          <cell r="B3695" t="str">
            <v>Secondary Service Greater than 5kW w/o ID</v>
          </cell>
          <cell r="C3695">
            <v>30</v>
          </cell>
          <cell r="D3695">
            <v>23</v>
          </cell>
          <cell r="E3695" t="str">
            <v>R=SV4ST</v>
          </cell>
          <cell r="F3695">
            <v>3</v>
          </cell>
          <cell r="G3695">
            <v>37085</v>
          </cell>
          <cell r="H3695">
            <v>999</v>
          </cell>
          <cell r="I3695">
            <v>4</v>
          </cell>
          <cell r="J3695">
            <v>1</v>
          </cell>
        </row>
        <row r="3696">
          <cell r="A3696" t="str">
            <v>SSPN</v>
          </cell>
          <cell r="B3696" t="str">
            <v>Secondary Service Greater than 5kW w/o ID</v>
          </cell>
          <cell r="C3696">
            <v>30</v>
          </cell>
          <cell r="D3696">
            <v>25</v>
          </cell>
          <cell r="E3696" t="str">
            <v>R=A1D</v>
          </cell>
          <cell r="F3696">
            <v>3</v>
          </cell>
          <cell r="G3696">
            <v>37095</v>
          </cell>
          <cell r="H3696">
            <v>999</v>
          </cell>
          <cell r="I3696">
            <v>4</v>
          </cell>
          <cell r="J3696">
            <v>1</v>
          </cell>
        </row>
        <row r="3697">
          <cell r="A3697" t="str">
            <v>SSNN</v>
          </cell>
          <cell r="B3697" t="str">
            <v>Secondary Service Greater than 5kW w/o ID</v>
          </cell>
          <cell r="C3697">
            <v>30</v>
          </cell>
          <cell r="D3697">
            <v>25</v>
          </cell>
          <cell r="E3697" t="str">
            <v>R=A1D</v>
          </cell>
          <cell r="F3697">
            <v>3</v>
          </cell>
          <cell r="G3697">
            <v>37321</v>
          </cell>
          <cell r="H3697">
            <v>999</v>
          </cell>
          <cell r="I3697">
            <v>4</v>
          </cell>
          <cell r="J3697">
            <v>2</v>
          </cell>
        </row>
        <row r="3698">
          <cell r="A3698" t="str">
            <v>SSPN</v>
          </cell>
          <cell r="B3698" t="str">
            <v>Secondary Service Greater than 5kW w/o ID</v>
          </cell>
          <cell r="C3698">
            <v>30</v>
          </cell>
          <cell r="D3698">
            <v>25</v>
          </cell>
          <cell r="E3698" t="str">
            <v>R=A1D</v>
          </cell>
          <cell r="F3698">
            <v>3</v>
          </cell>
          <cell r="G3698">
            <v>37411</v>
          </cell>
          <cell r="H3698">
            <v>999</v>
          </cell>
          <cell r="I3698">
            <v>4</v>
          </cell>
          <cell r="J3698">
            <v>1</v>
          </cell>
        </row>
        <row r="3699">
          <cell r="A3699" t="str">
            <v>SSPN</v>
          </cell>
          <cell r="B3699" t="str">
            <v>Secondary Service Greater than 5kW w/o ID</v>
          </cell>
          <cell r="C3699">
            <v>30</v>
          </cell>
          <cell r="D3699">
            <v>25</v>
          </cell>
          <cell r="E3699" t="str">
            <v>R=A1D</v>
          </cell>
          <cell r="F3699">
            <v>3</v>
          </cell>
          <cell r="G3699">
            <v>37480</v>
          </cell>
          <cell r="H3699">
            <v>999</v>
          </cell>
          <cell r="I3699">
            <v>4</v>
          </cell>
          <cell r="J3699">
            <v>1</v>
          </cell>
        </row>
        <row r="3700">
          <cell r="A3700" t="str">
            <v>SSAN</v>
          </cell>
          <cell r="B3700" t="str">
            <v>Secondary Service Greater than 5kW w/o ID</v>
          </cell>
          <cell r="C3700">
            <v>30</v>
          </cell>
          <cell r="D3700">
            <v>25</v>
          </cell>
          <cell r="E3700" t="str">
            <v>R=A1D</v>
          </cell>
          <cell r="F3700">
            <v>3</v>
          </cell>
          <cell r="G3700">
            <v>37503</v>
          </cell>
          <cell r="H3700">
            <v>999</v>
          </cell>
          <cell r="I3700">
            <v>4</v>
          </cell>
          <cell r="J3700">
            <v>1</v>
          </cell>
        </row>
        <row r="3701">
          <cell r="A3701" t="str">
            <v>SSNN</v>
          </cell>
          <cell r="B3701" t="str">
            <v>Secondary Service Greater than 5kW w/o ID</v>
          </cell>
          <cell r="C3701">
            <v>30</v>
          </cell>
          <cell r="D3701">
            <v>25</v>
          </cell>
          <cell r="E3701" t="str">
            <v>R=A1D</v>
          </cell>
          <cell r="F3701">
            <v>3</v>
          </cell>
          <cell r="G3701">
            <v>38747</v>
          </cell>
          <cell r="H3701">
            <v>999</v>
          </cell>
          <cell r="I3701">
            <v>4</v>
          </cell>
          <cell r="J3701">
            <v>3</v>
          </cell>
        </row>
        <row r="3702">
          <cell r="A3702" t="str">
            <v>SSPN</v>
          </cell>
          <cell r="B3702" t="str">
            <v>Secondary Service Greater than 5kW w/o ID</v>
          </cell>
          <cell r="C3702">
            <v>30</v>
          </cell>
          <cell r="D3702">
            <v>25</v>
          </cell>
          <cell r="E3702" t="str">
            <v>R=A1D</v>
          </cell>
          <cell r="F3702">
            <v>3</v>
          </cell>
          <cell r="G3702">
            <v>38748</v>
          </cell>
          <cell r="H3702">
            <v>999</v>
          </cell>
          <cell r="I3702">
            <v>4</v>
          </cell>
          <cell r="J3702">
            <v>1</v>
          </cell>
        </row>
        <row r="3703">
          <cell r="A3703" t="str">
            <v>SSGN</v>
          </cell>
          <cell r="B3703" t="str">
            <v>Secondary Service Greater than 5kW w/o ID</v>
          </cell>
          <cell r="C3703">
            <v>30</v>
          </cell>
          <cell r="D3703">
            <v>25</v>
          </cell>
          <cell r="E3703" t="str">
            <v>R=A1D</v>
          </cell>
          <cell r="F3703">
            <v>3</v>
          </cell>
          <cell r="G3703">
            <v>38874</v>
          </cell>
          <cell r="H3703">
            <v>999</v>
          </cell>
          <cell r="I3703">
            <v>3</v>
          </cell>
          <cell r="J3703">
            <v>2</v>
          </cell>
        </row>
        <row r="3704">
          <cell r="A3704" t="str">
            <v>SSNN</v>
          </cell>
          <cell r="B3704" t="str">
            <v>Secondary Service Greater than 5kW w/o ID</v>
          </cell>
          <cell r="C3704">
            <v>30</v>
          </cell>
          <cell r="D3704">
            <v>25</v>
          </cell>
          <cell r="E3704" t="str">
            <v>R=A1D</v>
          </cell>
          <cell r="F3704">
            <v>3</v>
          </cell>
          <cell r="G3704">
            <v>38993</v>
          </cell>
          <cell r="H3704">
            <v>999</v>
          </cell>
          <cell r="I3704">
            <v>4</v>
          </cell>
          <cell r="J3704">
            <v>4</v>
          </cell>
        </row>
        <row r="3705">
          <cell r="A3705" t="str">
            <v>SSPN</v>
          </cell>
          <cell r="B3705" t="str">
            <v>Secondary Service Greater than 5kW w/o ID</v>
          </cell>
          <cell r="C3705">
            <v>30</v>
          </cell>
          <cell r="D3705">
            <v>25</v>
          </cell>
          <cell r="E3705" t="str">
            <v>R=A1R</v>
          </cell>
          <cell r="F3705">
            <v>3</v>
          </cell>
          <cell r="G3705">
            <v>39009</v>
          </cell>
          <cell r="H3705">
            <v>999</v>
          </cell>
          <cell r="I3705">
            <v>4</v>
          </cell>
          <cell r="J3705">
            <v>3</v>
          </cell>
        </row>
        <row r="3706">
          <cell r="A3706" t="str">
            <v>SSNN</v>
          </cell>
          <cell r="B3706" t="str">
            <v>Secondary Service Greater than 5kW w/o ID</v>
          </cell>
          <cell r="C3706">
            <v>30</v>
          </cell>
          <cell r="D3706">
            <v>25</v>
          </cell>
          <cell r="E3706" t="str">
            <v>R=A1D</v>
          </cell>
          <cell r="F3706">
            <v>3</v>
          </cell>
          <cell r="G3706">
            <v>39051</v>
          </cell>
          <cell r="H3706">
            <v>999</v>
          </cell>
          <cell r="I3706">
            <v>4</v>
          </cell>
          <cell r="J3706">
            <v>1</v>
          </cell>
        </row>
        <row r="3707">
          <cell r="A3707" t="str">
            <v>SSGN</v>
          </cell>
          <cell r="B3707" t="str">
            <v>Secondary Service Greater than 5kW w/o ID</v>
          </cell>
          <cell r="C3707">
            <v>30</v>
          </cell>
          <cell r="D3707">
            <v>25</v>
          </cell>
          <cell r="E3707" t="str">
            <v>R=A1R</v>
          </cell>
          <cell r="F3707">
            <v>3</v>
          </cell>
          <cell r="G3707">
            <v>39202</v>
          </cell>
          <cell r="H3707">
            <v>999</v>
          </cell>
          <cell r="I3707">
            <v>3</v>
          </cell>
          <cell r="J3707">
            <v>1</v>
          </cell>
        </row>
        <row r="3708">
          <cell r="A3708" t="str">
            <v>SSNN</v>
          </cell>
          <cell r="B3708" t="str">
            <v>Secondary Service Greater than 5kW w/o ID</v>
          </cell>
          <cell r="C3708">
            <v>30</v>
          </cell>
          <cell r="D3708">
            <v>25</v>
          </cell>
          <cell r="E3708" t="str">
            <v>R=A1R</v>
          </cell>
          <cell r="F3708">
            <v>3</v>
          </cell>
          <cell r="G3708">
            <v>39232</v>
          </cell>
          <cell r="H3708">
            <v>999</v>
          </cell>
          <cell r="I3708">
            <v>4</v>
          </cell>
          <cell r="J3708">
            <v>7</v>
          </cell>
        </row>
        <row r="3709">
          <cell r="A3709" t="str">
            <v>SSAN</v>
          </cell>
          <cell r="B3709" t="str">
            <v>Secondary Service Greater than 5kW w/o ID</v>
          </cell>
          <cell r="C3709">
            <v>30</v>
          </cell>
          <cell r="D3709">
            <v>25</v>
          </cell>
          <cell r="E3709" t="str">
            <v>R=A1R</v>
          </cell>
          <cell r="F3709">
            <v>3</v>
          </cell>
          <cell r="G3709">
            <v>39232</v>
          </cell>
          <cell r="H3709">
            <v>999</v>
          </cell>
          <cell r="I3709">
            <v>4</v>
          </cell>
          <cell r="J3709">
            <v>1</v>
          </cell>
        </row>
        <row r="3710">
          <cell r="A3710" t="str">
            <v>SSGN</v>
          </cell>
          <cell r="B3710" t="str">
            <v>Secondary Service Greater than 5kW w/o ID</v>
          </cell>
          <cell r="C3710">
            <v>30</v>
          </cell>
          <cell r="D3710">
            <v>25</v>
          </cell>
          <cell r="E3710" t="str">
            <v>R=A1R</v>
          </cell>
          <cell r="F3710">
            <v>3</v>
          </cell>
          <cell r="G3710">
            <v>39343</v>
          </cell>
          <cell r="H3710">
            <v>999</v>
          </cell>
          <cell r="I3710">
            <v>4</v>
          </cell>
          <cell r="J3710">
            <v>4</v>
          </cell>
        </row>
        <row r="3711">
          <cell r="A3711" t="str">
            <v>SSAN</v>
          </cell>
          <cell r="B3711" t="str">
            <v>Secondary Service Greater than 5kW w/o ID</v>
          </cell>
          <cell r="C3711">
            <v>30</v>
          </cell>
          <cell r="D3711">
            <v>25</v>
          </cell>
          <cell r="E3711" t="str">
            <v>R=A1R</v>
          </cell>
          <cell r="F3711">
            <v>3</v>
          </cell>
          <cell r="G3711">
            <v>39356</v>
          </cell>
          <cell r="H3711">
            <v>999</v>
          </cell>
          <cell r="I3711">
            <v>4</v>
          </cell>
          <cell r="J3711">
            <v>4</v>
          </cell>
        </row>
        <row r="3712">
          <cell r="A3712" t="str">
            <v>SSNN</v>
          </cell>
          <cell r="B3712" t="str">
            <v>Secondary Service Greater than 5kW w/o ID</v>
          </cell>
          <cell r="C3712">
            <v>30</v>
          </cell>
          <cell r="D3712">
            <v>25</v>
          </cell>
          <cell r="E3712" t="str">
            <v>R=A1R</v>
          </cell>
          <cell r="F3712">
            <v>3</v>
          </cell>
          <cell r="G3712">
            <v>39420</v>
          </cell>
          <cell r="H3712">
            <v>999</v>
          </cell>
          <cell r="I3712">
            <v>4</v>
          </cell>
          <cell r="J3712">
            <v>5</v>
          </cell>
        </row>
        <row r="3713">
          <cell r="A3713" t="str">
            <v>SSPN</v>
          </cell>
          <cell r="B3713" t="str">
            <v>Secondary Service Greater than 5kW w/o ID</v>
          </cell>
          <cell r="C3713">
            <v>30</v>
          </cell>
          <cell r="D3713">
            <v>25</v>
          </cell>
          <cell r="E3713" t="str">
            <v>R=A1D</v>
          </cell>
          <cell r="F3713">
            <v>3</v>
          </cell>
          <cell r="G3713">
            <v>39580</v>
          </cell>
          <cell r="H3713">
            <v>999</v>
          </cell>
          <cell r="I3713">
            <v>3</v>
          </cell>
          <cell r="J3713">
            <v>2</v>
          </cell>
        </row>
        <row r="3714">
          <cell r="A3714" t="str">
            <v>SSGN</v>
          </cell>
          <cell r="B3714" t="str">
            <v>Secondary Service Greater than 5kW w/o ID</v>
          </cell>
          <cell r="C3714">
            <v>30</v>
          </cell>
          <cell r="D3714">
            <v>25</v>
          </cell>
          <cell r="E3714" t="str">
            <v>R=A1D</v>
          </cell>
          <cell r="F3714">
            <v>3</v>
          </cell>
          <cell r="G3714">
            <v>39636</v>
          </cell>
          <cell r="H3714">
            <v>999</v>
          </cell>
          <cell r="I3714">
            <v>4</v>
          </cell>
          <cell r="J3714">
            <v>62</v>
          </cell>
        </row>
        <row r="3715">
          <cell r="A3715" t="str">
            <v>SSAN</v>
          </cell>
          <cell r="B3715" t="str">
            <v>Secondary Service Greater than 5kW w/o ID</v>
          </cell>
          <cell r="C3715">
            <v>30</v>
          </cell>
          <cell r="D3715">
            <v>25</v>
          </cell>
          <cell r="E3715" t="str">
            <v>R=A1D</v>
          </cell>
          <cell r="F3715">
            <v>3</v>
          </cell>
          <cell r="G3715">
            <v>39587</v>
          </cell>
          <cell r="H3715">
            <v>999</v>
          </cell>
          <cell r="I3715">
            <v>3</v>
          </cell>
          <cell r="J3715">
            <v>3</v>
          </cell>
        </row>
        <row r="3716">
          <cell r="A3716" t="str">
            <v>SSPN</v>
          </cell>
          <cell r="B3716" t="str">
            <v>Secondary Service Greater than 5kW w/o ID</v>
          </cell>
          <cell r="C3716">
            <v>30</v>
          </cell>
          <cell r="D3716">
            <v>25</v>
          </cell>
          <cell r="E3716" t="str">
            <v>R=A1D</v>
          </cell>
          <cell r="F3716">
            <v>3</v>
          </cell>
          <cell r="G3716">
            <v>39764</v>
          </cell>
          <cell r="H3716">
            <v>999</v>
          </cell>
          <cell r="I3716">
            <v>4</v>
          </cell>
          <cell r="J3716">
            <v>2</v>
          </cell>
        </row>
        <row r="3717">
          <cell r="A3717" t="str">
            <v>SSNN</v>
          </cell>
          <cell r="B3717" t="str">
            <v>Secondary Service Greater than 5kW w/o ID</v>
          </cell>
          <cell r="C3717">
            <v>30</v>
          </cell>
          <cell r="D3717">
            <v>25</v>
          </cell>
          <cell r="E3717" t="str">
            <v>R=A1D</v>
          </cell>
          <cell r="F3717">
            <v>3</v>
          </cell>
          <cell r="G3717">
            <v>39954</v>
          </cell>
          <cell r="H3717">
            <v>999</v>
          </cell>
          <cell r="I3717">
            <v>4</v>
          </cell>
          <cell r="J3717">
            <v>12</v>
          </cell>
        </row>
        <row r="3718">
          <cell r="A3718" t="str">
            <v>SSGN</v>
          </cell>
          <cell r="B3718" t="str">
            <v>Secondary Service Greater than 5kW w/o ID</v>
          </cell>
          <cell r="C3718">
            <v>30</v>
          </cell>
          <cell r="D3718">
            <v>25</v>
          </cell>
          <cell r="E3718" t="str">
            <v>R=A1D</v>
          </cell>
          <cell r="F3718">
            <v>3</v>
          </cell>
          <cell r="G3718">
            <v>39863</v>
          </cell>
          <cell r="H3718">
            <v>999</v>
          </cell>
          <cell r="I3718">
            <v>4</v>
          </cell>
          <cell r="J3718">
            <v>12</v>
          </cell>
        </row>
        <row r="3719">
          <cell r="A3719" t="str">
            <v>SSAN</v>
          </cell>
          <cell r="B3719" t="str">
            <v>Secondary Service Greater than 5kW w/o ID</v>
          </cell>
          <cell r="C3719">
            <v>30</v>
          </cell>
          <cell r="D3719">
            <v>25</v>
          </cell>
          <cell r="E3719" t="str">
            <v>R=A1D</v>
          </cell>
          <cell r="F3719">
            <v>3</v>
          </cell>
          <cell r="G3719">
            <v>40030</v>
          </cell>
          <cell r="H3719">
            <v>999</v>
          </cell>
          <cell r="I3719">
            <v>4</v>
          </cell>
          <cell r="J3719">
            <v>8</v>
          </cell>
        </row>
        <row r="3720">
          <cell r="A3720" t="str">
            <v>SSNN</v>
          </cell>
          <cell r="B3720" t="str">
            <v>Secondary Service Greater than 5kW w/o ID</v>
          </cell>
          <cell r="C3720">
            <v>30</v>
          </cell>
          <cell r="D3720">
            <v>25</v>
          </cell>
          <cell r="E3720" t="str">
            <v>R=A1D+</v>
          </cell>
          <cell r="F3720">
            <v>3</v>
          </cell>
          <cell r="G3720">
            <v>40290</v>
          </cell>
          <cell r="H3720">
            <v>999</v>
          </cell>
          <cell r="I3720">
            <v>4</v>
          </cell>
          <cell r="J3720">
            <v>3</v>
          </cell>
        </row>
        <row r="3721">
          <cell r="A3721" t="str">
            <v>SSNN</v>
          </cell>
          <cell r="B3721" t="str">
            <v>Secondary Service Greater than 5kW w/o ID</v>
          </cell>
          <cell r="C3721">
            <v>30</v>
          </cell>
          <cell r="D3721">
            <v>25</v>
          </cell>
          <cell r="E3721" t="str">
            <v>R=A1D</v>
          </cell>
          <cell r="F3721">
            <v>3</v>
          </cell>
          <cell r="H3721">
            <v>0</v>
          </cell>
          <cell r="I3721">
            <v>0</v>
          </cell>
          <cell r="J3721">
            <v>3</v>
          </cell>
        </row>
        <row r="3722">
          <cell r="A3722" t="str">
            <v>SSGN</v>
          </cell>
          <cell r="B3722" t="str">
            <v>Secondary Service Greater than 5kW w/o ID</v>
          </cell>
          <cell r="C3722">
            <v>30</v>
          </cell>
          <cell r="D3722">
            <v>25</v>
          </cell>
          <cell r="E3722" t="str">
            <v>R=VM62S</v>
          </cell>
          <cell r="F3722">
            <v>3</v>
          </cell>
          <cell r="H3722">
            <v>480</v>
          </cell>
          <cell r="I3722">
            <v>3</v>
          </cell>
          <cell r="J3722">
            <v>7</v>
          </cell>
        </row>
        <row r="3723">
          <cell r="A3723" t="str">
            <v>SSAN</v>
          </cell>
          <cell r="B3723" t="str">
            <v>Secondary Service Greater than 5kW w/o ID</v>
          </cell>
          <cell r="C3723">
            <v>30</v>
          </cell>
          <cell r="D3723">
            <v>25</v>
          </cell>
          <cell r="E3723" t="str">
            <v>R=PWSY</v>
          </cell>
          <cell r="F3723">
            <v>3</v>
          </cell>
          <cell r="H3723">
            <v>480</v>
          </cell>
          <cell r="I3723">
            <v>4</v>
          </cell>
          <cell r="J3723">
            <v>1</v>
          </cell>
        </row>
        <row r="3724">
          <cell r="A3724" t="str">
            <v>SSPN</v>
          </cell>
          <cell r="B3724" t="str">
            <v>Secondary Service Greater than 5kW w/o ID</v>
          </cell>
          <cell r="C3724">
            <v>30</v>
          </cell>
          <cell r="D3724">
            <v>25</v>
          </cell>
          <cell r="E3724" t="str">
            <v>R=A1D</v>
          </cell>
          <cell r="F3724">
            <v>3</v>
          </cell>
          <cell r="G3724">
            <v>38482</v>
          </cell>
          <cell r="H3724">
            <v>999</v>
          </cell>
          <cell r="I3724">
            <v>4</v>
          </cell>
          <cell r="J3724">
            <v>2</v>
          </cell>
        </row>
        <row r="3725">
          <cell r="A3725" t="str">
            <v>SSGN</v>
          </cell>
          <cell r="B3725" t="str">
            <v>Secondary Service Greater than 5kW w/o ID</v>
          </cell>
          <cell r="C3725">
            <v>30</v>
          </cell>
          <cell r="D3725">
            <v>25</v>
          </cell>
          <cell r="E3725" t="str">
            <v>R=A1D</v>
          </cell>
          <cell r="F3725">
            <v>3</v>
          </cell>
          <cell r="G3725">
            <v>38441</v>
          </cell>
          <cell r="H3725">
            <v>999</v>
          </cell>
          <cell r="I3725">
            <v>4</v>
          </cell>
          <cell r="J3725">
            <v>7</v>
          </cell>
        </row>
        <row r="3726">
          <cell r="A3726" t="str">
            <v>SSAN</v>
          </cell>
          <cell r="B3726" t="str">
            <v>Secondary Service Greater than 5kW w/o ID</v>
          </cell>
          <cell r="C3726">
            <v>30</v>
          </cell>
          <cell r="D3726">
            <v>25</v>
          </cell>
          <cell r="E3726" t="str">
            <v>R=DXS2</v>
          </cell>
          <cell r="F3726">
            <v>3</v>
          </cell>
          <cell r="H3726">
            <v>480</v>
          </cell>
          <cell r="I3726">
            <v>3</v>
          </cell>
          <cell r="J3726">
            <v>1</v>
          </cell>
        </row>
        <row r="3727">
          <cell r="A3727" t="str">
            <v>SSPN</v>
          </cell>
          <cell r="B3727" t="str">
            <v>Secondary Service Greater than 5kW w/o ID</v>
          </cell>
          <cell r="C3727">
            <v>30</v>
          </cell>
          <cell r="D3727">
            <v>25</v>
          </cell>
          <cell r="E3727" t="str">
            <v>R=VM62S</v>
          </cell>
          <cell r="F3727">
            <v>3</v>
          </cell>
          <cell r="H3727">
            <v>480</v>
          </cell>
          <cell r="I3727">
            <v>3</v>
          </cell>
          <cell r="J3727">
            <v>2</v>
          </cell>
        </row>
        <row r="3728">
          <cell r="A3728" t="str">
            <v>SSGN</v>
          </cell>
          <cell r="B3728" t="str">
            <v>Secondary Service Greater than 5kW w/o ID</v>
          </cell>
          <cell r="C3728">
            <v>30</v>
          </cell>
          <cell r="D3728">
            <v>25</v>
          </cell>
          <cell r="E3728" t="str">
            <v>R=A1D</v>
          </cell>
          <cell r="F3728">
            <v>3</v>
          </cell>
          <cell r="G3728">
            <v>38257</v>
          </cell>
          <cell r="H3728">
            <v>999</v>
          </cell>
          <cell r="I3728">
            <v>4</v>
          </cell>
          <cell r="J3728">
            <v>4</v>
          </cell>
        </row>
        <row r="3729">
          <cell r="A3729" t="str">
            <v>SSGN</v>
          </cell>
          <cell r="B3729" t="str">
            <v>Secondary Service Greater than 5kW w/o ID</v>
          </cell>
          <cell r="C3729">
            <v>30</v>
          </cell>
          <cell r="D3729">
            <v>25</v>
          </cell>
          <cell r="E3729" t="str">
            <v>R=A1D</v>
          </cell>
          <cell r="F3729">
            <v>3</v>
          </cell>
          <cell r="G3729">
            <v>38450</v>
          </cell>
          <cell r="H3729">
            <v>999</v>
          </cell>
          <cell r="I3729">
            <v>3</v>
          </cell>
          <cell r="J3729">
            <v>2</v>
          </cell>
        </row>
        <row r="3730">
          <cell r="A3730" t="str">
            <v>SSPN</v>
          </cell>
          <cell r="B3730" t="str">
            <v>Secondary Service Greater than 5kW w/o ID</v>
          </cell>
          <cell r="C3730">
            <v>30</v>
          </cell>
          <cell r="D3730">
            <v>25</v>
          </cell>
          <cell r="E3730" t="str">
            <v>R=A1D</v>
          </cell>
          <cell r="F3730">
            <v>3</v>
          </cell>
          <cell r="G3730">
            <v>38450</v>
          </cell>
          <cell r="H3730">
            <v>999</v>
          </cell>
          <cell r="I3730">
            <v>3</v>
          </cell>
          <cell r="J3730">
            <v>1</v>
          </cell>
        </row>
        <row r="3731">
          <cell r="A3731" t="str">
            <v>SSNN</v>
          </cell>
          <cell r="B3731" t="str">
            <v>Secondary Service Greater than 5kW w/o ID</v>
          </cell>
          <cell r="C3731">
            <v>30</v>
          </cell>
          <cell r="D3731">
            <v>25</v>
          </cell>
          <cell r="E3731" t="str">
            <v>R=A3D</v>
          </cell>
          <cell r="F3731">
            <v>3</v>
          </cell>
          <cell r="G3731">
            <v>38181</v>
          </cell>
          <cell r="H3731">
            <v>999</v>
          </cell>
          <cell r="I3731">
            <v>4</v>
          </cell>
          <cell r="J3731">
            <v>1</v>
          </cell>
        </row>
        <row r="3732">
          <cell r="A3732" t="str">
            <v>SSGN</v>
          </cell>
          <cell r="B3732" t="str">
            <v>Secondary Service Greater than 5kW w/o ID</v>
          </cell>
          <cell r="C3732">
            <v>30</v>
          </cell>
          <cell r="D3732">
            <v>25</v>
          </cell>
          <cell r="E3732" t="str">
            <v>R=A1D</v>
          </cell>
          <cell r="F3732">
            <v>3</v>
          </cell>
          <cell r="G3732">
            <v>38533</v>
          </cell>
          <cell r="H3732">
            <v>999</v>
          </cell>
          <cell r="I3732">
            <v>4</v>
          </cell>
          <cell r="J3732">
            <v>2</v>
          </cell>
        </row>
        <row r="3733">
          <cell r="A3733" t="str">
            <v>SSMN</v>
          </cell>
          <cell r="B3733" t="str">
            <v>Secondary Service Greater than 5kW w/o ID</v>
          </cell>
          <cell r="C3733">
            <v>30</v>
          </cell>
          <cell r="D3733">
            <v>25</v>
          </cell>
          <cell r="E3733" t="str">
            <v>R=A1D</v>
          </cell>
          <cell r="F3733">
            <v>3</v>
          </cell>
          <cell r="G3733">
            <v>38161</v>
          </cell>
          <cell r="H3733">
            <v>999</v>
          </cell>
          <cell r="I3733">
            <v>4</v>
          </cell>
          <cell r="J3733">
            <v>1</v>
          </cell>
        </row>
        <row r="3734">
          <cell r="A3734" t="str">
            <v>SSGN</v>
          </cell>
          <cell r="B3734" t="str">
            <v>Secondary Service Greater than 5kW w/o ID</v>
          </cell>
          <cell r="C3734">
            <v>30</v>
          </cell>
          <cell r="D3734">
            <v>25</v>
          </cell>
          <cell r="E3734" t="str">
            <v>R=A1D</v>
          </cell>
          <cell r="F3734">
            <v>3</v>
          </cell>
          <cell r="G3734">
            <v>38075</v>
          </cell>
          <cell r="H3734">
            <v>999</v>
          </cell>
          <cell r="I3734">
            <v>3</v>
          </cell>
          <cell r="J3734">
            <v>2</v>
          </cell>
        </row>
        <row r="3735">
          <cell r="A3735" t="str">
            <v>SSNN</v>
          </cell>
          <cell r="B3735" t="str">
            <v>Secondary Service Greater than 5kW w/o ID</v>
          </cell>
          <cell r="C3735">
            <v>30</v>
          </cell>
          <cell r="D3735">
            <v>25</v>
          </cell>
          <cell r="E3735" t="str">
            <v>R=A1D</v>
          </cell>
          <cell r="F3735">
            <v>3</v>
          </cell>
          <cell r="G3735">
            <v>37851</v>
          </cell>
          <cell r="H3735">
            <v>999</v>
          </cell>
          <cell r="I3735">
            <v>3</v>
          </cell>
          <cell r="J3735">
            <v>7</v>
          </cell>
        </row>
        <row r="3736">
          <cell r="A3736" t="str">
            <v>SSNN</v>
          </cell>
          <cell r="B3736" t="str">
            <v>Secondary Service Greater than 5kW w/o ID</v>
          </cell>
          <cell r="C3736">
            <v>30</v>
          </cell>
          <cell r="D3736">
            <v>25</v>
          </cell>
          <cell r="E3736" t="str">
            <v>R=A1D</v>
          </cell>
          <cell r="F3736">
            <v>3</v>
          </cell>
          <cell r="G3736">
            <v>37811</v>
          </cell>
          <cell r="H3736">
            <v>999</v>
          </cell>
          <cell r="I3736">
            <v>4</v>
          </cell>
          <cell r="J3736">
            <v>1</v>
          </cell>
        </row>
        <row r="3737">
          <cell r="A3737" t="str">
            <v>SSPN</v>
          </cell>
          <cell r="B3737" t="str">
            <v>Secondary Service Greater than 5kW w/o ID</v>
          </cell>
          <cell r="C3737">
            <v>30</v>
          </cell>
          <cell r="D3737">
            <v>25</v>
          </cell>
          <cell r="E3737" t="str">
            <v>R=A1D</v>
          </cell>
          <cell r="F3737">
            <v>3</v>
          </cell>
          <cell r="G3737">
            <v>37811</v>
          </cell>
          <cell r="H3737">
            <v>999</v>
          </cell>
          <cell r="I3737">
            <v>4</v>
          </cell>
          <cell r="J3737">
            <v>1</v>
          </cell>
        </row>
        <row r="3738">
          <cell r="A3738" t="str">
            <v>SSNN</v>
          </cell>
          <cell r="B3738" t="str">
            <v>Secondary Service Greater than 5kW w/o ID</v>
          </cell>
          <cell r="C3738">
            <v>30</v>
          </cell>
          <cell r="D3738">
            <v>25</v>
          </cell>
          <cell r="E3738" t="str">
            <v>R=A1D</v>
          </cell>
          <cell r="F3738">
            <v>3</v>
          </cell>
          <cell r="G3738">
            <v>37817</v>
          </cell>
          <cell r="H3738">
            <v>999</v>
          </cell>
          <cell r="I3738">
            <v>4</v>
          </cell>
          <cell r="J3738">
            <v>18</v>
          </cell>
        </row>
        <row r="3739">
          <cell r="A3739" t="str">
            <v>SSGN</v>
          </cell>
          <cell r="B3739" t="str">
            <v>Secondary Service Greater than 5kW w/o ID</v>
          </cell>
          <cell r="C3739">
            <v>30</v>
          </cell>
          <cell r="D3739">
            <v>25</v>
          </cell>
          <cell r="E3739" t="str">
            <v>R=SV4SD</v>
          </cell>
          <cell r="F3739">
            <v>3</v>
          </cell>
          <cell r="H3739">
            <v>277</v>
          </cell>
          <cell r="I3739">
            <v>4</v>
          </cell>
          <cell r="J3739">
            <v>2</v>
          </cell>
        </row>
        <row r="3740">
          <cell r="A3740" t="str">
            <v>SSNN</v>
          </cell>
          <cell r="B3740" t="str">
            <v>Secondary Service Greater than 5kW w/o ID</v>
          </cell>
          <cell r="C3740">
            <v>30</v>
          </cell>
          <cell r="D3740">
            <v>25</v>
          </cell>
          <cell r="E3740" t="str">
            <v>R=A1D</v>
          </cell>
          <cell r="F3740">
            <v>3</v>
          </cell>
          <cell r="G3740">
            <v>37704</v>
          </cell>
          <cell r="H3740">
            <v>999</v>
          </cell>
          <cell r="I3740">
            <v>3</v>
          </cell>
          <cell r="J3740">
            <v>1</v>
          </cell>
        </row>
        <row r="3741">
          <cell r="A3741" t="str">
            <v>SSGN</v>
          </cell>
          <cell r="B3741" t="str">
            <v>Secondary Service Greater than 5kW w/o ID</v>
          </cell>
          <cell r="C3741">
            <v>30</v>
          </cell>
          <cell r="D3741">
            <v>25</v>
          </cell>
          <cell r="E3741" t="str">
            <v>R=SV4SD</v>
          </cell>
          <cell r="F3741">
            <v>3</v>
          </cell>
          <cell r="H3741">
            <v>277</v>
          </cell>
          <cell r="I3741">
            <v>4</v>
          </cell>
          <cell r="J3741">
            <v>1</v>
          </cell>
        </row>
        <row r="3742">
          <cell r="A3742" t="str">
            <v>SSGN</v>
          </cell>
          <cell r="B3742" t="str">
            <v>Secondary Service Greater than 5kW w/o ID</v>
          </cell>
          <cell r="C3742">
            <v>30</v>
          </cell>
          <cell r="D3742">
            <v>25</v>
          </cell>
          <cell r="E3742" t="str">
            <v>R=SV4SD</v>
          </cell>
          <cell r="F3742">
            <v>3</v>
          </cell>
          <cell r="H3742">
            <v>120</v>
          </cell>
          <cell r="I3742">
            <v>3</v>
          </cell>
          <cell r="J3742">
            <v>1</v>
          </cell>
        </row>
        <row r="3743">
          <cell r="A3743" t="str">
            <v>SSNN</v>
          </cell>
          <cell r="B3743" t="str">
            <v>Secondary Service Greater than 5kW w/o ID</v>
          </cell>
          <cell r="C3743">
            <v>30</v>
          </cell>
          <cell r="D3743">
            <v>25</v>
          </cell>
          <cell r="E3743" t="str">
            <v>R=A1D</v>
          </cell>
          <cell r="F3743">
            <v>3</v>
          </cell>
          <cell r="G3743">
            <v>36404</v>
          </cell>
          <cell r="H3743">
            <v>999</v>
          </cell>
          <cell r="I3743">
            <v>4</v>
          </cell>
          <cell r="J3743">
            <v>2</v>
          </cell>
        </row>
        <row r="3744">
          <cell r="A3744" t="str">
            <v>SSNN</v>
          </cell>
          <cell r="B3744" t="str">
            <v>Secondary Service Greater than 5kW w/o ID</v>
          </cell>
          <cell r="C3744">
            <v>30</v>
          </cell>
          <cell r="D3744">
            <v>25</v>
          </cell>
          <cell r="E3744" t="str">
            <v>R=A1D</v>
          </cell>
          <cell r="F3744">
            <v>3</v>
          </cell>
          <cell r="G3744">
            <v>36161</v>
          </cell>
          <cell r="H3744">
            <v>999</v>
          </cell>
          <cell r="I3744">
            <v>4</v>
          </cell>
          <cell r="J3744">
            <v>15</v>
          </cell>
        </row>
        <row r="3745">
          <cell r="A3745" t="str">
            <v>SSNN</v>
          </cell>
          <cell r="B3745" t="str">
            <v>Secondary Service Greater than 5kW w/o ID</v>
          </cell>
          <cell r="C3745">
            <v>30</v>
          </cell>
          <cell r="D3745">
            <v>25</v>
          </cell>
          <cell r="E3745" t="str">
            <v>R=A1D</v>
          </cell>
          <cell r="F3745">
            <v>3</v>
          </cell>
          <cell r="G3745">
            <v>35431</v>
          </cell>
          <cell r="H3745">
            <v>999</v>
          </cell>
          <cell r="I3745">
            <v>3</v>
          </cell>
          <cell r="J3745">
            <v>1</v>
          </cell>
        </row>
        <row r="3746">
          <cell r="A3746" t="str">
            <v>SSGN</v>
          </cell>
          <cell r="B3746" t="str">
            <v>Secondary Service Greater than 5kW w/o ID</v>
          </cell>
          <cell r="C3746">
            <v>30</v>
          </cell>
          <cell r="D3746">
            <v>25</v>
          </cell>
          <cell r="E3746" t="str">
            <v>R=A1D</v>
          </cell>
          <cell r="F3746">
            <v>3</v>
          </cell>
          <cell r="G3746">
            <v>36405</v>
          </cell>
          <cell r="H3746">
            <v>999</v>
          </cell>
          <cell r="I3746">
            <v>3</v>
          </cell>
          <cell r="J3746">
            <v>1</v>
          </cell>
        </row>
        <row r="3747">
          <cell r="A3747" t="str">
            <v>SSGN</v>
          </cell>
          <cell r="B3747" t="str">
            <v>Secondary Service Greater than 5kW w/o ID</v>
          </cell>
          <cell r="C3747">
            <v>30</v>
          </cell>
          <cell r="D3747">
            <v>25</v>
          </cell>
          <cell r="E3747" t="str">
            <v>R=A1D</v>
          </cell>
          <cell r="F3747">
            <v>3</v>
          </cell>
          <cell r="G3747">
            <v>35796</v>
          </cell>
          <cell r="H3747">
            <v>999</v>
          </cell>
          <cell r="I3747">
            <v>4</v>
          </cell>
          <cell r="J3747">
            <v>2</v>
          </cell>
        </row>
        <row r="3748">
          <cell r="A3748" t="str">
            <v>SSGN</v>
          </cell>
          <cell r="B3748" t="str">
            <v>Secondary Service Greater than 5kW w/o ID</v>
          </cell>
          <cell r="C3748">
            <v>30</v>
          </cell>
          <cell r="D3748">
            <v>25</v>
          </cell>
          <cell r="E3748" t="str">
            <v>R=A1D</v>
          </cell>
          <cell r="F3748">
            <v>3</v>
          </cell>
          <cell r="G3748">
            <v>36405</v>
          </cell>
          <cell r="H3748">
            <v>999</v>
          </cell>
          <cell r="I3748">
            <v>4</v>
          </cell>
          <cell r="J3748">
            <v>4</v>
          </cell>
        </row>
        <row r="3749">
          <cell r="A3749" t="str">
            <v>SSPN</v>
          </cell>
          <cell r="B3749" t="str">
            <v>Secondary Service Greater than 5kW w/o ID</v>
          </cell>
          <cell r="C3749">
            <v>30</v>
          </cell>
          <cell r="D3749">
            <v>25</v>
          </cell>
          <cell r="E3749" t="str">
            <v>R=A1D</v>
          </cell>
          <cell r="F3749">
            <v>3</v>
          </cell>
          <cell r="G3749">
            <v>36481</v>
          </cell>
          <cell r="H3749">
            <v>999</v>
          </cell>
          <cell r="I3749">
            <v>4</v>
          </cell>
          <cell r="J3749">
            <v>1</v>
          </cell>
        </row>
        <row r="3750">
          <cell r="A3750" t="str">
            <v>SSNN</v>
          </cell>
          <cell r="B3750" t="str">
            <v>Secondary Service Greater than 5kW w/o ID</v>
          </cell>
          <cell r="C3750">
            <v>30</v>
          </cell>
          <cell r="D3750">
            <v>25</v>
          </cell>
          <cell r="E3750" t="str">
            <v>R=A1D</v>
          </cell>
          <cell r="F3750">
            <v>3</v>
          </cell>
          <cell r="G3750">
            <v>36460</v>
          </cell>
          <cell r="H3750">
            <v>999</v>
          </cell>
          <cell r="I3750">
            <v>3</v>
          </cell>
          <cell r="J3750">
            <v>1</v>
          </cell>
        </row>
        <row r="3751">
          <cell r="A3751" t="str">
            <v>SSNN</v>
          </cell>
          <cell r="B3751" t="str">
            <v>Secondary Service Greater than 5kW w/o ID</v>
          </cell>
          <cell r="C3751">
            <v>30</v>
          </cell>
          <cell r="D3751">
            <v>25</v>
          </cell>
          <cell r="E3751" t="str">
            <v>R=A1D</v>
          </cell>
          <cell r="F3751">
            <v>3</v>
          </cell>
          <cell r="G3751">
            <v>36563</v>
          </cell>
          <cell r="H3751">
            <v>999</v>
          </cell>
          <cell r="I3751">
            <v>3</v>
          </cell>
          <cell r="J3751">
            <v>1</v>
          </cell>
        </row>
        <row r="3752">
          <cell r="A3752" t="str">
            <v>SSGN</v>
          </cell>
          <cell r="B3752" t="str">
            <v>Secondary Service Greater than 5kW w/o ID</v>
          </cell>
          <cell r="C3752">
            <v>30</v>
          </cell>
          <cell r="D3752">
            <v>25</v>
          </cell>
          <cell r="E3752" t="str">
            <v>R=A1D</v>
          </cell>
          <cell r="F3752">
            <v>3</v>
          </cell>
          <cell r="G3752">
            <v>37676</v>
          </cell>
          <cell r="H3752">
            <v>999</v>
          </cell>
          <cell r="I3752">
            <v>4</v>
          </cell>
          <cell r="J3752">
            <v>16</v>
          </cell>
        </row>
        <row r="3753">
          <cell r="A3753" t="str">
            <v>SSNN</v>
          </cell>
          <cell r="B3753" t="str">
            <v>Secondary Service Greater than 5kW w/o ID</v>
          </cell>
          <cell r="C3753">
            <v>30</v>
          </cell>
          <cell r="D3753">
            <v>25</v>
          </cell>
          <cell r="E3753" t="str">
            <v>R=A1D</v>
          </cell>
          <cell r="F3753">
            <v>3</v>
          </cell>
          <cell r="G3753">
            <v>36664</v>
          </cell>
          <cell r="H3753">
            <v>999</v>
          </cell>
          <cell r="I3753">
            <v>4</v>
          </cell>
          <cell r="J3753">
            <v>1</v>
          </cell>
        </row>
        <row r="3754">
          <cell r="A3754" t="str">
            <v>SSGN</v>
          </cell>
          <cell r="B3754" t="str">
            <v>Secondary Service Greater than 5kW w/o ID</v>
          </cell>
          <cell r="C3754">
            <v>30</v>
          </cell>
          <cell r="D3754">
            <v>25</v>
          </cell>
          <cell r="E3754" t="str">
            <v>R=A1R</v>
          </cell>
          <cell r="F3754">
            <v>3</v>
          </cell>
          <cell r="G3754">
            <v>37676</v>
          </cell>
          <cell r="H3754">
            <v>999</v>
          </cell>
          <cell r="I3754">
            <v>4</v>
          </cell>
          <cell r="J3754">
            <v>2</v>
          </cell>
        </row>
        <row r="3755">
          <cell r="A3755" t="str">
            <v>SSGN</v>
          </cell>
          <cell r="B3755" t="str">
            <v>Secondary Service Greater than 5kW w/o ID</v>
          </cell>
          <cell r="C3755">
            <v>30</v>
          </cell>
          <cell r="D3755">
            <v>25</v>
          </cell>
          <cell r="E3755" t="str">
            <v>R=A1D</v>
          </cell>
          <cell r="F3755">
            <v>3</v>
          </cell>
          <cell r="G3755">
            <v>36595</v>
          </cell>
          <cell r="H3755">
            <v>999</v>
          </cell>
          <cell r="I3755">
            <v>3</v>
          </cell>
          <cell r="J3755">
            <v>1</v>
          </cell>
        </row>
        <row r="3756">
          <cell r="A3756" t="str">
            <v>SSGN</v>
          </cell>
          <cell r="B3756" t="str">
            <v>Secondary Service Greater than 5kW w/o ID</v>
          </cell>
          <cell r="C3756">
            <v>30</v>
          </cell>
          <cell r="D3756">
            <v>25</v>
          </cell>
          <cell r="E3756" t="str">
            <v>R=A1D</v>
          </cell>
          <cell r="F3756">
            <v>3</v>
          </cell>
          <cell r="G3756">
            <v>36435</v>
          </cell>
          <cell r="H3756">
            <v>999</v>
          </cell>
          <cell r="I3756">
            <v>4</v>
          </cell>
          <cell r="J3756">
            <v>1</v>
          </cell>
        </row>
        <row r="3757">
          <cell r="A3757" t="str">
            <v>SSNN</v>
          </cell>
          <cell r="B3757" t="str">
            <v>Secondary Service Greater than 5kW w/o ID</v>
          </cell>
          <cell r="C3757">
            <v>30</v>
          </cell>
          <cell r="D3757">
            <v>25</v>
          </cell>
          <cell r="E3757" t="str">
            <v>R=A1D</v>
          </cell>
          <cell r="F3757">
            <v>3</v>
          </cell>
          <cell r="G3757">
            <v>36846</v>
          </cell>
          <cell r="H3757">
            <v>999</v>
          </cell>
          <cell r="I3757">
            <v>4</v>
          </cell>
          <cell r="J3757">
            <v>2</v>
          </cell>
        </row>
        <row r="3758">
          <cell r="A3758" t="str">
            <v>SSNN</v>
          </cell>
          <cell r="B3758" t="str">
            <v>Secondary Service Greater than 5kW w/o ID</v>
          </cell>
          <cell r="C3758">
            <v>30</v>
          </cell>
          <cell r="D3758">
            <v>25</v>
          </cell>
          <cell r="E3758" t="str">
            <v>R=A1D</v>
          </cell>
          <cell r="F3758">
            <v>3</v>
          </cell>
          <cell r="G3758">
            <v>36796</v>
          </cell>
          <cell r="H3758">
            <v>999</v>
          </cell>
          <cell r="I3758">
            <v>4</v>
          </cell>
          <cell r="J3758">
            <v>1</v>
          </cell>
        </row>
        <row r="3759">
          <cell r="A3759" t="str">
            <v>SSGN</v>
          </cell>
          <cell r="B3759" t="str">
            <v>Secondary Service Greater than 5kW w/o ID</v>
          </cell>
          <cell r="C3759">
            <v>30</v>
          </cell>
          <cell r="D3759">
            <v>25</v>
          </cell>
          <cell r="E3759" t="str">
            <v>R=A1D</v>
          </cell>
          <cell r="F3759">
            <v>3</v>
          </cell>
          <cell r="G3759">
            <v>37064</v>
          </cell>
          <cell r="H3759">
            <v>999</v>
          </cell>
          <cell r="I3759">
            <v>4</v>
          </cell>
          <cell r="J3759">
            <v>1</v>
          </cell>
        </row>
        <row r="3760">
          <cell r="A3760" t="str">
            <v>SSGN</v>
          </cell>
          <cell r="B3760" t="str">
            <v>Secondary Service Greater than 5kW w/o ID</v>
          </cell>
          <cell r="C3760">
            <v>30</v>
          </cell>
          <cell r="D3760">
            <v>25</v>
          </cell>
          <cell r="E3760" t="str">
            <v>R=A1D</v>
          </cell>
          <cell r="F3760">
            <v>3</v>
          </cell>
          <cell r="G3760">
            <v>37301</v>
          </cell>
          <cell r="H3760">
            <v>999</v>
          </cell>
          <cell r="I3760">
            <v>4</v>
          </cell>
          <cell r="J3760">
            <v>5</v>
          </cell>
        </row>
        <row r="3761">
          <cell r="A3761" t="str">
            <v>SSGN</v>
          </cell>
          <cell r="B3761" t="str">
            <v>Secondary Service Greater than 5kW w/o ID</v>
          </cell>
          <cell r="C3761">
            <v>30</v>
          </cell>
          <cell r="D3761">
            <v>25</v>
          </cell>
          <cell r="E3761" t="str">
            <v>R=A1D</v>
          </cell>
          <cell r="F3761">
            <v>3</v>
          </cell>
          <cell r="G3761">
            <v>37321</v>
          </cell>
          <cell r="H3761">
            <v>999</v>
          </cell>
          <cell r="I3761">
            <v>4</v>
          </cell>
          <cell r="J3761">
            <v>5</v>
          </cell>
        </row>
        <row r="3762">
          <cell r="A3762" t="str">
            <v>SSNN</v>
          </cell>
          <cell r="B3762" t="str">
            <v>Secondary Service Greater than 5kW w/o ID</v>
          </cell>
          <cell r="C3762">
            <v>30</v>
          </cell>
          <cell r="D3762">
            <v>25</v>
          </cell>
          <cell r="E3762" t="str">
            <v>R=A1D</v>
          </cell>
          <cell r="F3762">
            <v>3</v>
          </cell>
          <cell r="G3762">
            <v>37411</v>
          </cell>
          <cell r="H3762">
            <v>999</v>
          </cell>
          <cell r="I3762">
            <v>4</v>
          </cell>
          <cell r="J3762">
            <v>3</v>
          </cell>
        </row>
        <row r="3763">
          <cell r="A3763" t="str">
            <v>SSAN</v>
          </cell>
          <cell r="B3763" t="str">
            <v>Secondary Service Greater than 5kW w/o ID</v>
          </cell>
          <cell r="C3763">
            <v>30</v>
          </cell>
          <cell r="D3763">
            <v>25</v>
          </cell>
          <cell r="E3763" t="str">
            <v>R=A1D</v>
          </cell>
          <cell r="F3763">
            <v>3</v>
          </cell>
          <cell r="G3763">
            <v>37411</v>
          </cell>
          <cell r="H3763">
            <v>999</v>
          </cell>
          <cell r="I3763">
            <v>4</v>
          </cell>
          <cell r="J3763">
            <v>1</v>
          </cell>
        </row>
        <row r="3764">
          <cell r="A3764" t="str">
            <v>SSGN</v>
          </cell>
          <cell r="B3764" t="str">
            <v>Secondary Service Greater than 5kW w/o ID</v>
          </cell>
          <cell r="C3764">
            <v>30</v>
          </cell>
          <cell r="D3764">
            <v>25</v>
          </cell>
          <cell r="E3764" t="str">
            <v>R=A1D</v>
          </cell>
          <cell r="F3764">
            <v>3</v>
          </cell>
          <cell r="G3764">
            <v>37432</v>
          </cell>
          <cell r="H3764">
            <v>999</v>
          </cell>
          <cell r="I3764">
            <v>4</v>
          </cell>
          <cell r="J3764">
            <v>4</v>
          </cell>
        </row>
        <row r="3765">
          <cell r="A3765" t="str">
            <v>SSGN</v>
          </cell>
          <cell r="B3765" t="str">
            <v>Secondary Service Greater than 5kW w/o ID</v>
          </cell>
          <cell r="C3765">
            <v>30</v>
          </cell>
          <cell r="D3765">
            <v>25</v>
          </cell>
          <cell r="E3765" t="str">
            <v>R=A1D</v>
          </cell>
          <cell r="F3765">
            <v>3</v>
          </cell>
          <cell r="G3765">
            <v>37356</v>
          </cell>
          <cell r="H3765">
            <v>999</v>
          </cell>
          <cell r="I3765">
            <v>4</v>
          </cell>
          <cell r="J3765">
            <v>2</v>
          </cell>
        </row>
        <row r="3766">
          <cell r="A3766" t="str">
            <v>SSNN</v>
          </cell>
          <cell r="B3766" t="str">
            <v>Secondary Service Greater than 5kW w/o ID</v>
          </cell>
          <cell r="C3766">
            <v>30</v>
          </cell>
          <cell r="D3766">
            <v>25</v>
          </cell>
          <cell r="E3766" t="str">
            <v>R=A1D</v>
          </cell>
          <cell r="F3766">
            <v>3</v>
          </cell>
          <cell r="G3766">
            <v>37362</v>
          </cell>
          <cell r="H3766">
            <v>999</v>
          </cell>
          <cell r="I3766">
            <v>4</v>
          </cell>
          <cell r="J3766">
            <v>1</v>
          </cell>
        </row>
        <row r="3767">
          <cell r="A3767" t="str">
            <v>SSNN</v>
          </cell>
          <cell r="B3767" t="str">
            <v>Secondary Service Greater than 5kW w/o ID</v>
          </cell>
          <cell r="C3767">
            <v>30</v>
          </cell>
          <cell r="D3767">
            <v>25</v>
          </cell>
          <cell r="E3767" t="str">
            <v>R=A1D</v>
          </cell>
          <cell r="F3767">
            <v>3</v>
          </cell>
          <cell r="G3767">
            <v>37624</v>
          </cell>
          <cell r="H3767">
            <v>999</v>
          </cell>
          <cell r="I3767">
            <v>3</v>
          </cell>
          <cell r="J3767">
            <v>2</v>
          </cell>
        </row>
        <row r="3768">
          <cell r="A3768" t="str">
            <v>SSNN</v>
          </cell>
          <cell r="B3768" t="str">
            <v>Secondary Service Greater than 5kW w/o ID</v>
          </cell>
          <cell r="C3768">
            <v>30</v>
          </cell>
          <cell r="D3768">
            <v>25</v>
          </cell>
          <cell r="E3768" t="str">
            <v>R=A1D</v>
          </cell>
          <cell r="F3768">
            <v>3</v>
          </cell>
          <cell r="G3768">
            <v>38618</v>
          </cell>
          <cell r="H3768">
            <v>999</v>
          </cell>
          <cell r="I3768">
            <v>4</v>
          </cell>
          <cell r="J3768">
            <v>4</v>
          </cell>
        </row>
        <row r="3769">
          <cell r="A3769" t="str">
            <v>SSNN</v>
          </cell>
          <cell r="B3769" t="str">
            <v>Secondary Service Greater than 5kW w/o ID</v>
          </cell>
          <cell r="C3769">
            <v>30</v>
          </cell>
          <cell r="D3769">
            <v>25</v>
          </cell>
          <cell r="E3769" t="str">
            <v>R=A1D</v>
          </cell>
          <cell r="F3769">
            <v>3</v>
          </cell>
          <cell r="G3769">
            <v>38737</v>
          </cell>
          <cell r="H3769">
            <v>999</v>
          </cell>
          <cell r="I3769">
            <v>4</v>
          </cell>
          <cell r="J3769">
            <v>11</v>
          </cell>
        </row>
        <row r="3770">
          <cell r="A3770" t="str">
            <v>SSNN</v>
          </cell>
          <cell r="B3770" t="str">
            <v>Secondary Service Greater than 5kW w/o ID</v>
          </cell>
          <cell r="C3770">
            <v>30</v>
          </cell>
          <cell r="D3770">
            <v>25</v>
          </cell>
          <cell r="E3770" t="str">
            <v>R=A1D</v>
          </cell>
          <cell r="F3770">
            <v>3</v>
          </cell>
          <cell r="G3770">
            <v>38730</v>
          </cell>
          <cell r="H3770">
            <v>999</v>
          </cell>
          <cell r="I3770">
            <v>4</v>
          </cell>
          <cell r="J3770">
            <v>10</v>
          </cell>
        </row>
        <row r="3771">
          <cell r="A3771" t="str">
            <v>SSAN</v>
          </cell>
          <cell r="B3771" t="str">
            <v>Secondary Service Greater than 5kW w/o ID</v>
          </cell>
          <cell r="C3771">
            <v>30</v>
          </cell>
          <cell r="D3771">
            <v>25</v>
          </cell>
          <cell r="E3771" t="str">
            <v>R=A1D</v>
          </cell>
          <cell r="F3771">
            <v>3</v>
          </cell>
          <cell r="G3771">
            <v>38636</v>
          </cell>
          <cell r="H3771">
            <v>999</v>
          </cell>
          <cell r="I3771">
            <v>3</v>
          </cell>
          <cell r="J3771">
            <v>1</v>
          </cell>
        </row>
        <row r="3772">
          <cell r="A3772" t="str">
            <v>SSNN</v>
          </cell>
          <cell r="B3772" t="str">
            <v>Secondary Service Greater than 5kW w/o ID</v>
          </cell>
          <cell r="C3772">
            <v>30</v>
          </cell>
          <cell r="D3772">
            <v>25</v>
          </cell>
          <cell r="E3772" t="str">
            <v>R=A1D</v>
          </cell>
          <cell r="F3772">
            <v>3</v>
          </cell>
          <cell r="G3772">
            <v>38874</v>
          </cell>
          <cell r="H3772">
            <v>999</v>
          </cell>
          <cell r="I3772">
            <v>3</v>
          </cell>
          <cell r="J3772">
            <v>4</v>
          </cell>
        </row>
        <row r="3773">
          <cell r="A3773" t="str">
            <v>SSGN</v>
          </cell>
          <cell r="B3773" t="str">
            <v>Secondary Service Greater than 5kW w/o ID</v>
          </cell>
          <cell r="C3773">
            <v>30</v>
          </cell>
          <cell r="D3773">
            <v>25</v>
          </cell>
          <cell r="E3773" t="str">
            <v>R=A1D</v>
          </cell>
          <cell r="F3773">
            <v>3</v>
          </cell>
          <cell r="G3773">
            <v>38832</v>
          </cell>
          <cell r="H3773">
            <v>999</v>
          </cell>
          <cell r="I3773">
            <v>4</v>
          </cell>
          <cell r="J3773">
            <v>6</v>
          </cell>
        </row>
        <row r="3774">
          <cell r="A3774" t="str">
            <v>SSPN</v>
          </cell>
          <cell r="B3774" t="str">
            <v>Secondary Service Greater than 5kW w/o ID</v>
          </cell>
          <cell r="C3774">
            <v>30</v>
          </cell>
          <cell r="D3774">
            <v>25</v>
          </cell>
          <cell r="E3774" t="str">
            <v>R=A1R</v>
          </cell>
          <cell r="F3774">
            <v>3</v>
          </cell>
          <cell r="G3774">
            <v>39048</v>
          </cell>
          <cell r="H3774">
            <v>999</v>
          </cell>
          <cell r="I3774">
            <v>3</v>
          </cell>
          <cell r="J3774">
            <v>1</v>
          </cell>
        </row>
        <row r="3775">
          <cell r="A3775" t="str">
            <v>SSGN</v>
          </cell>
          <cell r="B3775" t="str">
            <v>Secondary Service Greater than 5kW w/o ID</v>
          </cell>
          <cell r="C3775">
            <v>30</v>
          </cell>
          <cell r="D3775">
            <v>25</v>
          </cell>
          <cell r="E3775" t="str">
            <v>R=A1R</v>
          </cell>
          <cell r="F3775">
            <v>3</v>
          </cell>
          <cell r="G3775">
            <v>39051</v>
          </cell>
          <cell r="H3775">
            <v>999</v>
          </cell>
          <cell r="I3775">
            <v>4</v>
          </cell>
          <cell r="J3775">
            <v>16</v>
          </cell>
        </row>
        <row r="3776">
          <cell r="A3776" t="str">
            <v>SSAN</v>
          </cell>
          <cell r="B3776" t="str">
            <v>Secondary Service Greater than 5kW w/o ID</v>
          </cell>
          <cell r="C3776">
            <v>30</v>
          </cell>
          <cell r="D3776">
            <v>25</v>
          </cell>
          <cell r="E3776" t="str">
            <v>R=A1R</v>
          </cell>
          <cell r="F3776">
            <v>3</v>
          </cell>
          <cell r="G3776">
            <v>39162</v>
          </cell>
          <cell r="H3776">
            <v>999</v>
          </cell>
          <cell r="I3776">
            <v>4</v>
          </cell>
          <cell r="J3776">
            <v>4</v>
          </cell>
        </row>
        <row r="3777">
          <cell r="A3777" t="str">
            <v>SSNN</v>
          </cell>
          <cell r="B3777" t="str">
            <v>Secondary Service Greater than 5kW w/o ID</v>
          </cell>
          <cell r="C3777">
            <v>30</v>
          </cell>
          <cell r="D3777">
            <v>25</v>
          </cell>
          <cell r="E3777" t="str">
            <v>R=A1R</v>
          </cell>
          <cell r="F3777">
            <v>3</v>
          </cell>
          <cell r="G3777">
            <v>39244</v>
          </cell>
          <cell r="H3777">
            <v>999</v>
          </cell>
          <cell r="I3777">
            <v>4</v>
          </cell>
          <cell r="J3777">
            <v>18</v>
          </cell>
        </row>
        <row r="3778">
          <cell r="A3778" t="str">
            <v>SSGN</v>
          </cell>
          <cell r="B3778" t="str">
            <v>Secondary Service Greater than 5kW w/o ID</v>
          </cell>
          <cell r="C3778">
            <v>30</v>
          </cell>
          <cell r="D3778">
            <v>25</v>
          </cell>
          <cell r="E3778" t="str">
            <v>R=A1R</v>
          </cell>
          <cell r="F3778">
            <v>3</v>
          </cell>
          <cell r="G3778">
            <v>39241</v>
          </cell>
          <cell r="H3778">
            <v>999</v>
          </cell>
          <cell r="I3778">
            <v>4</v>
          </cell>
          <cell r="J3778">
            <v>4</v>
          </cell>
        </row>
        <row r="3779">
          <cell r="A3779" t="str">
            <v>SSPN</v>
          </cell>
          <cell r="B3779" t="str">
            <v>Secondary Service Greater than 5kW w/o ID</v>
          </cell>
          <cell r="C3779">
            <v>30</v>
          </cell>
          <cell r="D3779">
            <v>25</v>
          </cell>
          <cell r="E3779" t="str">
            <v>R=A1R</v>
          </cell>
          <cell r="F3779">
            <v>3</v>
          </cell>
          <cell r="G3779">
            <v>39232</v>
          </cell>
          <cell r="H3779">
            <v>999</v>
          </cell>
          <cell r="I3779">
            <v>4</v>
          </cell>
          <cell r="J3779">
            <v>1</v>
          </cell>
        </row>
        <row r="3780">
          <cell r="A3780" t="str">
            <v>SSPN</v>
          </cell>
          <cell r="B3780" t="str">
            <v>Secondary Service Greater than 5kW w/o ID</v>
          </cell>
          <cell r="C3780">
            <v>30</v>
          </cell>
          <cell r="D3780">
            <v>25</v>
          </cell>
          <cell r="E3780" t="str">
            <v>R=A1R</v>
          </cell>
          <cell r="F3780">
            <v>3</v>
          </cell>
          <cell r="G3780">
            <v>39472</v>
          </cell>
          <cell r="H3780">
            <v>999</v>
          </cell>
          <cell r="I3780">
            <v>4</v>
          </cell>
          <cell r="J3780">
            <v>2</v>
          </cell>
        </row>
        <row r="3781">
          <cell r="A3781" t="str">
            <v>SSNN</v>
          </cell>
          <cell r="B3781" t="str">
            <v>Secondary Service Greater than 5kW w/o ID</v>
          </cell>
          <cell r="C3781">
            <v>30</v>
          </cell>
          <cell r="D3781">
            <v>25</v>
          </cell>
          <cell r="E3781" t="str">
            <v>R=A1D</v>
          </cell>
          <cell r="F3781">
            <v>3</v>
          </cell>
          <cell r="G3781">
            <v>39580</v>
          </cell>
          <cell r="H3781">
            <v>999</v>
          </cell>
          <cell r="I3781">
            <v>3</v>
          </cell>
          <cell r="J3781">
            <v>6</v>
          </cell>
        </row>
        <row r="3782">
          <cell r="A3782" t="str">
            <v>SSNN</v>
          </cell>
          <cell r="B3782" t="str">
            <v>Secondary Service Greater than 5kW w/o ID</v>
          </cell>
          <cell r="C3782">
            <v>30</v>
          </cell>
          <cell r="D3782">
            <v>25</v>
          </cell>
          <cell r="E3782" t="str">
            <v>R=A1D</v>
          </cell>
          <cell r="F3782">
            <v>3</v>
          </cell>
          <cell r="G3782">
            <v>39764</v>
          </cell>
          <cell r="H3782">
            <v>999</v>
          </cell>
          <cell r="I3782">
            <v>4</v>
          </cell>
          <cell r="J3782">
            <v>43</v>
          </cell>
        </row>
        <row r="3783">
          <cell r="A3783" t="str">
            <v>SSNN</v>
          </cell>
          <cell r="B3783" t="str">
            <v>Secondary Service Greater than 5kW w/o ID</v>
          </cell>
          <cell r="C3783">
            <v>30</v>
          </cell>
          <cell r="D3783">
            <v>25</v>
          </cell>
          <cell r="E3783" t="str">
            <v>R=K6WS</v>
          </cell>
          <cell r="F3783">
            <v>3</v>
          </cell>
          <cell r="H3783">
            <v>0</v>
          </cell>
          <cell r="I3783">
            <v>0</v>
          </cell>
          <cell r="J3783">
            <v>16</v>
          </cell>
        </row>
        <row r="3784">
          <cell r="A3784" t="str">
            <v>SSGN</v>
          </cell>
          <cell r="B3784" t="str">
            <v>Secondary Service Greater than 5kW w/o ID</v>
          </cell>
          <cell r="C3784">
            <v>30</v>
          </cell>
          <cell r="D3784">
            <v>25</v>
          </cell>
          <cell r="E3784" t="str">
            <v>R=A1D</v>
          </cell>
          <cell r="F3784">
            <v>3</v>
          </cell>
          <cell r="H3784">
            <v>120</v>
          </cell>
          <cell r="I3784">
            <v>4</v>
          </cell>
          <cell r="J3784">
            <v>7</v>
          </cell>
        </row>
        <row r="3785">
          <cell r="A3785" t="str">
            <v>SSNN</v>
          </cell>
          <cell r="B3785" t="str">
            <v>Secondary Service Greater than 5kW w/o ID</v>
          </cell>
          <cell r="C3785">
            <v>30</v>
          </cell>
          <cell r="D3785">
            <v>25</v>
          </cell>
          <cell r="E3785" t="str">
            <v>R=DXS2</v>
          </cell>
          <cell r="F3785">
            <v>3</v>
          </cell>
          <cell r="H3785">
            <v>0</v>
          </cell>
          <cell r="I3785">
            <v>0</v>
          </cell>
          <cell r="J3785">
            <v>5</v>
          </cell>
        </row>
        <row r="3786">
          <cell r="A3786" t="str">
            <v>SSGN</v>
          </cell>
          <cell r="B3786" t="str">
            <v>Secondary Service Greater than 5kW w/o ID</v>
          </cell>
          <cell r="C3786">
            <v>30</v>
          </cell>
          <cell r="D3786">
            <v>25</v>
          </cell>
          <cell r="E3786" t="str">
            <v>R=D4S7H</v>
          </cell>
          <cell r="F3786">
            <v>3</v>
          </cell>
          <cell r="H3786">
            <v>240</v>
          </cell>
          <cell r="I3786">
            <v>4</v>
          </cell>
          <cell r="J3786">
            <v>21</v>
          </cell>
        </row>
        <row r="3787">
          <cell r="A3787" t="str">
            <v>SSGN</v>
          </cell>
          <cell r="B3787" t="str">
            <v>Secondary Service Greater than 5kW w/o ID</v>
          </cell>
          <cell r="C3787">
            <v>30</v>
          </cell>
          <cell r="D3787">
            <v>25</v>
          </cell>
          <cell r="E3787" t="str">
            <v>R=DDS2</v>
          </cell>
          <cell r="F3787">
            <v>3</v>
          </cell>
          <cell r="H3787">
            <v>240</v>
          </cell>
          <cell r="I3787">
            <v>3</v>
          </cell>
          <cell r="J3787">
            <v>1</v>
          </cell>
        </row>
        <row r="3788">
          <cell r="A3788" t="str">
            <v>SSNN</v>
          </cell>
          <cell r="B3788" t="str">
            <v>Secondary Service Greater than 5kW w/o ID</v>
          </cell>
          <cell r="C3788">
            <v>30</v>
          </cell>
          <cell r="D3788">
            <v>25</v>
          </cell>
          <cell r="E3788" t="str">
            <v>R=D4S7H</v>
          </cell>
          <cell r="F3788">
            <v>3</v>
          </cell>
          <cell r="H3788">
            <v>240</v>
          </cell>
          <cell r="I3788">
            <v>3</v>
          </cell>
          <cell r="J3788">
            <v>3</v>
          </cell>
        </row>
        <row r="3789">
          <cell r="A3789" t="str">
            <v>SMNN</v>
          </cell>
          <cell r="B3789" t="str">
            <v>Secondary Service Greater than 5kW w/o ID</v>
          </cell>
          <cell r="C3789">
            <v>30</v>
          </cell>
          <cell r="D3789">
            <v>25</v>
          </cell>
          <cell r="E3789" t="str">
            <v>R=A1D</v>
          </cell>
          <cell r="F3789">
            <v>3</v>
          </cell>
          <cell r="H3789">
            <v>999</v>
          </cell>
          <cell r="I3789">
            <v>4</v>
          </cell>
          <cell r="J3789">
            <v>2</v>
          </cell>
        </row>
        <row r="3790">
          <cell r="A3790" t="str">
            <v>SSAN</v>
          </cell>
          <cell r="B3790" t="str">
            <v>Secondary Service Greater than 5kW w/o ID</v>
          </cell>
          <cell r="C3790">
            <v>30</v>
          </cell>
          <cell r="D3790">
            <v>25</v>
          </cell>
          <cell r="E3790" t="str">
            <v>R=A1D</v>
          </cell>
          <cell r="F3790">
            <v>3</v>
          </cell>
          <cell r="G3790">
            <v>38272</v>
          </cell>
          <cell r="H3790">
            <v>999</v>
          </cell>
          <cell r="I3790">
            <v>3</v>
          </cell>
          <cell r="J3790">
            <v>3</v>
          </cell>
        </row>
        <row r="3791">
          <cell r="A3791" t="str">
            <v>SSGN</v>
          </cell>
          <cell r="B3791" t="str">
            <v>Secondary Service Greater than 5kW w/o ID</v>
          </cell>
          <cell r="C3791">
            <v>30</v>
          </cell>
          <cell r="D3791">
            <v>25</v>
          </cell>
          <cell r="E3791" t="str">
            <v>R=A1D</v>
          </cell>
          <cell r="F3791">
            <v>3</v>
          </cell>
          <cell r="G3791">
            <v>37938</v>
          </cell>
          <cell r="H3791">
            <v>999</v>
          </cell>
          <cell r="I3791">
            <v>4</v>
          </cell>
          <cell r="J3791">
            <v>3</v>
          </cell>
        </row>
        <row r="3792">
          <cell r="A3792" t="str">
            <v>SSGN</v>
          </cell>
          <cell r="B3792" t="str">
            <v>Secondary Service Greater than 5kW w/o ID</v>
          </cell>
          <cell r="C3792">
            <v>30</v>
          </cell>
          <cell r="D3792">
            <v>25</v>
          </cell>
          <cell r="E3792" t="str">
            <v>R=A1D</v>
          </cell>
          <cell r="F3792">
            <v>3</v>
          </cell>
          <cell r="G3792">
            <v>38602</v>
          </cell>
          <cell r="H3792">
            <v>999</v>
          </cell>
          <cell r="I3792">
            <v>4</v>
          </cell>
          <cell r="J3792">
            <v>4</v>
          </cell>
        </row>
        <row r="3793">
          <cell r="A3793" t="str">
            <v>SSPN</v>
          </cell>
          <cell r="B3793" t="str">
            <v>Secondary Service Greater than 5kW w/o ID</v>
          </cell>
          <cell r="C3793">
            <v>30</v>
          </cell>
          <cell r="D3793">
            <v>25</v>
          </cell>
          <cell r="E3793" t="str">
            <v>R=VM62S</v>
          </cell>
          <cell r="F3793">
            <v>3</v>
          </cell>
          <cell r="H3793">
            <v>120</v>
          </cell>
          <cell r="I3793">
            <v>4</v>
          </cell>
          <cell r="J3793">
            <v>1</v>
          </cell>
        </row>
        <row r="3794">
          <cell r="A3794" t="str">
            <v>SSGN</v>
          </cell>
          <cell r="B3794" t="str">
            <v>Secondary Service Greater than 5kW w/o ID</v>
          </cell>
          <cell r="C3794">
            <v>30</v>
          </cell>
          <cell r="D3794">
            <v>25</v>
          </cell>
          <cell r="E3794" t="str">
            <v>R=A1R</v>
          </cell>
          <cell r="F3794">
            <v>3</v>
          </cell>
          <cell r="G3794">
            <v>38293</v>
          </cell>
          <cell r="H3794">
            <v>999</v>
          </cell>
          <cell r="I3794">
            <v>4</v>
          </cell>
          <cell r="J3794">
            <v>1</v>
          </cell>
        </row>
        <row r="3795">
          <cell r="A3795" t="str">
            <v>SSNN</v>
          </cell>
          <cell r="B3795" t="str">
            <v>Secondary Service Greater than 5kW w/o ID</v>
          </cell>
          <cell r="C3795">
            <v>30</v>
          </cell>
          <cell r="D3795">
            <v>25</v>
          </cell>
          <cell r="E3795" t="str">
            <v>R=A1D</v>
          </cell>
          <cell r="F3795">
            <v>3</v>
          </cell>
          <cell r="G3795">
            <v>38223</v>
          </cell>
          <cell r="H3795">
            <v>999</v>
          </cell>
          <cell r="I3795">
            <v>3</v>
          </cell>
          <cell r="J3795">
            <v>7</v>
          </cell>
        </row>
        <row r="3796">
          <cell r="A3796" t="str">
            <v>SSNN</v>
          </cell>
          <cell r="B3796" t="str">
            <v>Secondary Service Greater than 5kW w/o ID</v>
          </cell>
          <cell r="C3796">
            <v>30</v>
          </cell>
          <cell r="D3796">
            <v>25</v>
          </cell>
          <cell r="E3796" t="str">
            <v>R=A1D</v>
          </cell>
          <cell r="F3796">
            <v>3</v>
          </cell>
          <cell r="G3796">
            <v>38482</v>
          </cell>
          <cell r="H3796">
            <v>999</v>
          </cell>
          <cell r="I3796">
            <v>3</v>
          </cell>
          <cell r="J3796">
            <v>1</v>
          </cell>
        </row>
        <row r="3797">
          <cell r="A3797" t="str">
            <v>SSAN</v>
          </cell>
          <cell r="B3797" t="str">
            <v>Secondary Service Greater than 5kW w/o ID</v>
          </cell>
          <cell r="C3797">
            <v>30</v>
          </cell>
          <cell r="D3797">
            <v>25</v>
          </cell>
          <cell r="E3797" t="str">
            <v>R=A1D</v>
          </cell>
          <cell r="F3797">
            <v>3</v>
          </cell>
          <cell r="G3797">
            <v>38482</v>
          </cell>
          <cell r="H3797">
            <v>999</v>
          </cell>
          <cell r="I3797">
            <v>4</v>
          </cell>
          <cell r="J3797">
            <v>8</v>
          </cell>
        </row>
        <row r="3798">
          <cell r="A3798" t="str">
            <v>SSNN</v>
          </cell>
          <cell r="B3798" t="str">
            <v>Secondary Service Greater than 5kW w/o ID</v>
          </cell>
          <cell r="C3798">
            <v>30</v>
          </cell>
          <cell r="D3798">
            <v>25</v>
          </cell>
          <cell r="E3798" t="str">
            <v>R=A1D</v>
          </cell>
          <cell r="F3798">
            <v>3</v>
          </cell>
          <cell r="G3798">
            <v>38516</v>
          </cell>
          <cell r="H3798">
            <v>999</v>
          </cell>
          <cell r="I3798">
            <v>3</v>
          </cell>
          <cell r="J3798">
            <v>11</v>
          </cell>
        </row>
        <row r="3799">
          <cell r="A3799" t="str">
            <v>SSNN</v>
          </cell>
          <cell r="B3799" t="str">
            <v>Secondary Service Greater than 5kW w/o ID</v>
          </cell>
          <cell r="C3799">
            <v>30</v>
          </cell>
          <cell r="D3799">
            <v>25</v>
          </cell>
          <cell r="E3799" t="str">
            <v>R=A1D</v>
          </cell>
          <cell r="F3799">
            <v>3</v>
          </cell>
          <cell r="G3799">
            <v>38190</v>
          </cell>
          <cell r="H3799">
            <v>999</v>
          </cell>
          <cell r="I3799">
            <v>3</v>
          </cell>
          <cell r="J3799">
            <v>3</v>
          </cell>
        </row>
        <row r="3800">
          <cell r="A3800" t="str">
            <v>SSNN</v>
          </cell>
          <cell r="B3800" t="str">
            <v>Secondary Service Greater than 5kW w/o ID</v>
          </cell>
          <cell r="C3800">
            <v>30</v>
          </cell>
          <cell r="D3800">
            <v>25</v>
          </cell>
          <cell r="E3800" t="str">
            <v>R=A1D</v>
          </cell>
          <cell r="F3800">
            <v>3</v>
          </cell>
          <cell r="G3800">
            <v>38161</v>
          </cell>
          <cell r="H3800">
            <v>999</v>
          </cell>
          <cell r="I3800">
            <v>4</v>
          </cell>
          <cell r="J3800">
            <v>3</v>
          </cell>
        </row>
        <row r="3801">
          <cell r="A3801" t="str">
            <v>SSNN</v>
          </cell>
          <cell r="B3801" t="str">
            <v>Secondary Service Greater than 5kW w/o ID</v>
          </cell>
          <cell r="C3801">
            <v>30</v>
          </cell>
          <cell r="D3801">
            <v>25</v>
          </cell>
          <cell r="E3801" t="str">
            <v>R=A1D</v>
          </cell>
          <cell r="F3801">
            <v>3</v>
          </cell>
          <cell r="G3801">
            <v>38161</v>
          </cell>
          <cell r="H3801">
            <v>999</v>
          </cell>
          <cell r="I3801">
            <v>4</v>
          </cell>
          <cell r="J3801">
            <v>23</v>
          </cell>
        </row>
        <row r="3802">
          <cell r="A3802" t="str">
            <v>SSPN</v>
          </cell>
          <cell r="B3802" t="str">
            <v>Secondary Service Greater than 5kW w/o ID</v>
          </cell>
          <cell r="C3802">
            <v>30</v>
          </cell>
          <cell r="D3802">
            <v>25</v>
          </cell>
          <cell r="E3802" t="str">
            <v>R=A1D</v>
          </cell>
          <cell r="F3802">
            <v>3</v>
          </cell>
          <cell r="G3802">
            <v>38162</v>
          </cell>
          <cell r="H3802">
            <v>999</v>
          </cell>
          <cell r="I3802">
            <v>4</v>
          </cell>
          <cell r="J3802">
            <v>2</v>
          </cell>
        </row>
        <row r="3803">
          <cell r="A3803" t="str">
            <v>SSPN</v>
          </cell>
          <cell r="B3803" t="str">
            <v>Secondary Service Greater than 5kW w/o ID</v>
          </cell>
          <cell r="C3803">
            <v>30</v>
          </cell>
          <cell r="D3803">
            <v>25</v>
          </cell>
          <cell r="E3803" t="str">
            <v>R=A1D</v>
          </cell>
          <cell r="F3803">
            <v>3</v>
          </cell>
          <cell r="G3803">
            <v>38161</v>
          </cell>
          <cell r="H3803">
            <v>999</v>
          </cell>
          <cell r="I3803">
            <v>4</v>
          </cell>
          <cell r="J3803">
            <v>3</v>
          </cell>
        </row>
        <row r="3804">
          <cell r="A3804" t="str">
            <v>SSNN</v>
          </cell>
          <cell r="B3804" t="str">
            <v>Secondary Service Greater than 5kW w/o ID</v>
          </cell>
          <cell r="C3804">
            <v>30</v>
          </cell>
          <cell r="D3804">
            <v>25</v>
          </cell>
          <cell r="E3804" t="str">
            <v>R=A1D</v>
          </cell>
          <cell r="F3804">
            <v>3</v>
          </cell>
          <cell r="G3804">
            <v>37841</v>
          </cell>
          <cell r="H3804">
            <v>999</v>
          </cell>
          <cell r="I3804">
            <v>3</v>
          </cell>
          <cell r="J3804">
            <v>7</v>
          </cell>
        </row>
        <row r="3805">
          <cell r="A3805" t="str">
            <v>SSGN</v>
          </cell>
          <cell r="B3805" t="str">
            <v>Secondary Service Greater than 5kW w/o ID</v>
          </cell>
          <cell r="C3805">
            <v>30</v>
          </cell>
          <cell r="D3805">
            <v>25</v>
          </cell>
          <cell r="E3805" t="str">
            <v>R=A1D</v>
          </cell>
          <cell r="F3805">
            <v>3</v>
          </cell>
          <cell r="G3805">
            <v>37832</v>
          </cell>
          <cell r="H3805">
            <v>999</v>
          </cell>
          <cell r="I3805">
            <v>4</v>
          </cell>
          <cell r="J3805">
            <v>2</v>
          </cell>
        </row>
        <row r="3806">
          <cell r="A3806" t="str">
            <v>SSNN</v>
          </cell>
          <cell r="B3806" t="str">
            <v>Secondary Service Greater than 5kW w/o ID</v>
          </cell>
          <cell r="C3806">
            <v>30</v>
          </cell>
          <cell r="D3806">
            <v>25</v>
          </cell>
          <cell r="E3806" t="str">
            <v>R=A1D</v>
          </cell>
          <cell r="F3806">
            <v>3</v>
          </cell>
          <cell r="G3806">
            <v>37845</v>
          </cell>
          <cell r="H3806">
            <v>999</v>
          </cell>
          <cell r="I3806">
            <v>3</v>
          </cell>
          <cell r="J3806">
            <v>1</v>
          </cell>
        </row>
        <row r="3807">
          <cell r="A3807" t="str">
            <v>SSNN</v>
          </cell>
          <cell r="B3807" t="str">
            <v>Secondary Service Greater than 5kW w/o ID</v>
          </cell>
          <cell r="C3807">
            <v>30</v>
          </cell>
          <cell r="D3807">
            <v>25</v>
          </cell>
          <cell r="E3807" t="str">
            <v>R=DXS2</v>
          </cell>
          <cell r="F3807">
            <v>3</v>
          </cell>
          <cell r="H3807">
            <v>120</v>
          </cell>
          <cell r="I3807">
            <v>4</v>
          </cell>
          <cell r="J3807">
            <v>2</v>
          </cell>
        </row>
        <row r="3808">
          <cell r="A3808" t="str">
            <v>SSPN</v>
          </cell>
          <cell r="B3808" t="str">
            <v>Secondary Service Greater than 5kW w/o ID</v>
          </cell>
          <cell r="C3808">
            <v>30</v>
          </cell>
          <cell r="D3808">
            <v>25</v>
          </cell>
          <cell r="E3808" t="str">
            <v>R=K6WS</v>
          </cell>
          <cell r="F3808">
            <v>3</v>
          </cell>
          <cell r="H3808">
            <v>240</v>
          </cell>
          <cell r="I3808">
            <v>4</v>
          </cell>
          <cell r="J3808">
            <v>1</v>
          </cell>
        </row>
        <row r="3809">
          <cell r="A3809" t="str">
            <v>SSGN</v>
          </cell>
          <cell r="B3809" t="str">
            <v>Secondary Service Greater than 5kW w/o ID</v>
          </cell>
          <cell r="C3809">
            <v>30</v>
          </cell>
          <cell r="D3809">
            <v>25</v>
          </cell>
          <cell r="E3809" t="str">
            <v>R=A1D</v>
          </cell>
          <cell r="F3809">
            <v>3</v>
          </cell>
          <cell r="G3809">
            <v>37704</v>
          </cell>
          <cell r="H3809">
            <v>999</v>
          </cell>
          <cell r="I3809">
            <v>3</v>
          </cell>
          <cell r="J3809">
            <v>1</v>
          </cell>
        </row>
        <row r="3810">
          <cell r="A3810" t="str">
            <v>SSNN</v>
          </cell>
          <cell r="B3810" t="str">
            <v>Secondary Service Greater than 5kW w/o ID</v>
          </cell>
          <cell r="C3810">
            <v>30</v>
          </cell>
          <cell r="D3810">
            <v>25</v>
          </cell>
          <cell r="E3810" t="str">
            <v>R=SV4SD</v>
          </cell>
          <cell r="F3810">
            <v>3</v>
          </cell>
          <cell r="H3810">
            <v>208</v>
          </cell>
          <cell r="I3810">
            <v>4</v>
          </cell>
          <cell r="J3810">
            <v>1</v>
          </cell>
        </row>
        <row r="3811">
          <cell r="A3811" t="str">
            <v>SSNN</v>
          </cell>
          <cell r="B3811" t="str">
            <v>Secondary Service Greater than 5kW w/o ID</v>
          </cell>
          <cell r="C3811">
            <v>30</v>
          </cell>
          <cell r="D3811">
            <v>25</v>
          </cell>
          <cell r="E3811" t="str">
            <v>R=A1D</v>
          </cell>
          <cell r="F3811">
            <v>3</v>
          </cell>
          <cell r="G3811">
            <v>35952</v>
          </cell>
          <cell r="H3811">
            <v>999</v>
          </cell>
          <cell r="I3811">
            <v>4</v>
          </cell>
          <cell r="J3811">
            <v>1</v>
          </cell>
        </row>
        <row r="3812">
          <cell r="A3812" t="str">
            <v>SSGN</v>
          </cell>
          <cell r="B3812" t="str">
            <v>Secondary Service Greater than 5kW w/o ID</v>
          </cell>
          <cell r="C3812">
            <v>30</v>
          </cell>
          <cell r="D3812">
            <v>25</v>
          </cell>
          <cell r="E3812" t="str">
            <v>R=A1D</v>
          </cell>
          <cell r="F3812">
            <v>3</v>
          </cell>
          <cell r="G3812">
            <v>36161</v>
          </cell>
          <cell r="H3812">
            <v>999</v>
          </cell>
          <cell r="I3812">
            <v>4</v>
          </cell>
          <cell r="J3812">
            <v>13</v>
          </cell>
        </row>
        <row r="3813">
          <cell r="A3813" t="str">
            <v>SSAN</v>
          </cell>
          <cell r="B3813" t="str">
            <v>Secondary Service Greater than 5kW w/o ID</v>
          </cell>
          <cell r="C3813">
            <v>30</v>
          </cell>
          <cell r="D3813">
            <v>25</v>
          </cell>
          <cell r="E3813" t="str">
            <v>R=A1D</v>
          </cell>
          <cell r="F3813">
            <v>3</v>
          </cell>
          <cell r="G3813">
            <v>35796</v>
          </cell>
          <cell r="H3813">
            <v>999</v>
          </cell>
          <cell r="I3813">
            <v>3</v>
          </cell>
          <cell r="J3813">
            <v>1</v>
          </cell>
        </row>
        <row r="3814">
          <cell r="A3814" t="str">
            <v>SSPN</v>
          </cell>
          <cell r="B3814" t="str">
            <v>Secondary Service Greater than 5kW w/o ID</v>
          </cell>
          <cell r="C3814">
            <v>30</v>
          </cell>
          <cell r="D3814">
            <v>25</v>
          </cell>
          <cell r="E3814" t="str">
            <v>R=A1D</v>
          </cell>
          <cell r="F3814">
            <v>3</v>
          </cell>
          <cell r="G3814">
            <v>36405</v>
          </cell>
          <cell r="H3814">
            <v>999</v>
          </cell>
          <cell r="I3814">
            <v>4</v>
          </cell>
          <cell r="J3814">
            <v>1</v>
          </cell>
        </row>
        <row r="3815">
          <cell r="A3815" t="str">
            <v>SSGN</v>
          </cell>
          <cell r="B3815" t="str">
            <v>Secondary Service Greater than 5kW w/o ID</v>
          </cell>
          <cell r="C3815">
            <v>30</v>
          </cell>
          <cell r="D3815">
            <v>25</v>
          </cell>
          <cell r="E3815" t="str">
            <v>R=A1D</v>
          </cell>
          <cell r="F3815">
            <v>3</v>
          </cell>
          <cell r="G3815">
            <v>36405</v>
          </cell>
          <cell r="H3815">
            <v>999</v>
          </cell>
          <cell r="I3815">
            <v>3</v>
          </cell>
          <cell r="J3815">
            <v>1</v>
          </cell>
        </row>
        <row r="3816">
          <cell r="A3816" t="str">
            <v>SSNN</v>
          </cell>
          <cell r="B3816" t="str">
            <v>Secondary Service Greater than 5kW w/o ID</v>
          </cell>
          <cell r="C3816">
            <v>30</v>
          </cell>
          <cell r="D3816">
            <v>25</v>
          </cell>
          <cell r="E3816" t="str">
            <v>R=A1D</v>
          </cell>
          <cell r="F3816">
            <v>3</v>
          </cell>
          <cell r="G3816">
            <v>36361</v>
          </cell>
          <cell r="H3816">
            <v>999</v>
          </cell>
          <cell r="I3816">
            <v>3</v>
          </cell>
          <cell r="J3816">
            <v>2</v>
          </cell>
        </row>
        <row r="3817">
          <cell r="A3817" t="str">
            <v>SSNN</v>
          </cell>
          <cell r="B3817" t="str">
            <v>Secondary Service Greater than 5kW w/o ID</v>
          </cell>
          <cell r="C3817">
            <v>30</v>
          </cell>
          <cell r="D3817">
            <v>25</v>
          </cell>
          <cell r="E3817" t="str">
            <v>R=A1D</v>
          </cell>
          <cell r="F3817">
            <v>3</v>
          </cell>
          <cell r="G3817">
            <v>36465</v>
          </cell>
          <cell r="H3817">
            <v>999</v>
          </cell>
          <cell r="I3817">
            <v>4</v>
          </cell>
          <cell r="J3817">
            <v>1</v>
          </cell>
        </row>
        <row r="3818">
          <cell r="A3818" t="str">
            <v>SSNN</v>
          </cell>
          <cell r="B3818" t="str">
            <v>Secondary Service Greater than 5kW w/o ID</v>
          </cell>
          <cell r="C3818">
            <v>30</v>
          </cell>
          <cell r="D3818">
            <v>25</v>
          </cell>
          <cell r="E3818" t="str">
            <v>R=A1D</v>
          </cell>
          <cell r="F3818">
            <v>3</v>
          </cell>
          <cell r="G3818">
            <v>36593</v>
          </cell>
          <cell r="H3818">
            <v>999</v>
          </cell>
          <cell r="I3818">
            <v>4</v>
          </cell>
          <cell r="J3818">
            <v>1</v>
          </cell>
        </row>
        <row r="3819">
          <cell r="A3819" t="str">
            <v>SSNN</v>
          </cell>
          <cell r="B3819" t="str">
            <v>Secondary Service Greater than 5kW w/o ID</v>
          </cell>
          <cell r="C3819">
            <v>30</v>
          </cell>
          <cell r="D3819">
            <v>25</v>
          </cell>
          <cell r="E3819" t="str">
            <v>R=A1D</v>
          </cell>
          <cell r="F3819">
            <v>3</v>
          </cell>
          <cell r="G3819">
            <v>36593</v>
          </cell>
          <cell r="H3819">
            <v>999</v>
          </cell>
          <cell r="I3819">
            <v>4</v>
          </cell>
          <cell r="J3819">
            <v>3</v>
          </cell>
        </row>
        <row r="3820">
          <cell r="A3820" t="str">
            <v>SSNN</v>
          </cell>
          <cell r="B3820" t="str">
            <v>Secondary Service Greater than 5kW w/o ID</v>
          </cell>
          <cell r="C3820">
            <v>30</v>
          </cell>
          <cell r="D3820">
            <v>25</v>
          </cell>
          <cell r="E3820" t="str">
            <v>R=A1D</v>
          </cell>
          <cell r="F3820">
            <v>3</v>
          </cell>
          <cell r="G3820">
            <v>36759</v>
          </cell>
          <cell r="H3820">
            <v>999</v>
          </cell>
          <cell r="I3820">
            <v>3</v>
          </cell>
          <cell r="J3820">
            <v>1</v>
          </cell>
        </row>
        <row r="3821">
          <cell r="A3821" t="str">
            <v>SSGN</v>
          </cell>
          <cell r="B3821" t="str">
            <v>Secondary Service Greater than 5kW w/o ID</v>
          </cell>
          <cell r="C3821">
            <v>30</v>
          </cell>
          <cell r="D3821">
            <v>25</v>
          </cell>
          <cell r="E3821" t="str">
            <v>R=A1D</v>
          </cell>
          <cell r="F3821">
            <v>3</v>
          </cell>
          <cell r="G3821">
            <v>36892</v>
          </cell>
          <cell r="H3821">
            <v>999</v>
          </cell>
          <cell r="I3821">
            <v>4</v>
          </cell>
          <cell r="J3821">
            <v>1</v>
          </cell>
        </row>
        <row r="3822">
          <cell r="A3822" t="str">
            <v>SSGN</v>
          </cell>
          <cell r="B3822" t="str">
            <v>Secondary Service Greater than 5kW w/o ID</v>
          </cell>
          <cell r="C3822">
            <v>30</v>
          </cell>
          <cell r="D3822">
            <v>25</v>
          </cell>
          <cell r="E3822" t="str">
            <v>R=A1R</v>
          </cell>
          <cell r="F3822">
            <v>3</v>
          </cell>
          <cell r="G3822">
            <v>37095</v>
          </cell>
          <cell r="H3822">
            <v>999</v>
          </cell>
          <cell r="I3822">
            <v>4</v>
          </cell>
          <cell r="J3822">
            <v>1</v>
          </cell>
        </row>
        <row r="3823">
          <cell r="A3823" t="str">
            <v>SSPN</v>
          </cell>
          <cell r="B3823" t="str">
            <v>Secondary Service Greater than 5kW w/o ID</v>
          </cell>
          <cell r="C3823">
            <v>30</v>
          </cell>
          <cell r="D3823">
            <v>25</v>
          </cell>
          <cell r="E3823" t="str">
            <v>R=A1D</v>
          </cell>
          <cell r="F3823">
            <v>3</v>
          </cell>
          <cell r="G3823">
            <v>37117</v>
          </cell>
          <cell r="H3823">
            <v>999</v>
          </cell>
          <cell r="I3823">
            <v>3</v>
          </cell>
          <cell r="J3823">
            <v>1</v>
          </cell>
        </row>
        <row r="3824">
          <cell r="A3824" t="str">
            <v>SSGN</v>
          </cell>
          <cell r="B3824" t="str">
            <v>Secondary Service Greater than 5kW w/o ID</v>
          </cell>
          <cell r="C3824">
            <v>30</v>
          </cell>
          <cell r="D3824">
            <v>25</v>
          </cell>
          <cell r="E3824" t="str">
            <v>R=A1D</v>
          </cell>
          <cell r="F3824">
            <v>3</v>
          </cell>
          <cell r="G3824">
            <v>37238</v>
          </cell>
          <cell r="H3824">
            <v>999</v>
          </cell>
          <cell r="I3824">
            <v>4</v>
          </cell>
          <cell r="J3824">
            <v>1</v>
          </cell>
        </row>
        <row r="3825">
          <cell r="A3825" t="str">
            <v>SSNN</v>
          </cell>
          <cell r="B3825" t="str">
            <v>Secondary Service Greater than 5kW w/o ID</v>
          </cell>
          <cell r="C3825">
            <v>30</v>
          </cell>
          <cell r="D3825">
            <v>25</v>
          </cell>
          <cell r="E3825" t="str">
            <v>R=A1D</v>
          </cell>
          <cell r="F3825">
            <v>3</v>
          </cell>
          <cell r="G3825">
            <v>37301</v>
          </cell>
          <cell r="H3825">
            <v>999</v>
          </cell>
          <cell r="I3825">
            <v>3</v>
          </cell>
          <cell r="J3825">
            <v>2</v>
          </cell>
        </row>
        <row r="3826">
          <cell r="A3826" t="str">
            <v>SSPN</v>
          </cell>
          <cell r="B3826" t="str">
            <v>Secondary Service Greater than 5kW w/o ID</v>
          </cell>
          <cell r="C3826">
            <v>30</v>
          </cell>
          <cell r="D3826">
            <v>25</v>
          </cell>
          <cell r="E3826" t="str">
            <v>R=A1D</v>
          </cell>
          <cell r="F3826">
            <v>3</v>
          </cell>
          <cell r="G3826">
            <v>37174</v>
          </cell>
          <cell r="H3826">
            <v>999</v>
          </cell>
          <cell r="I3826">
            <v>3</v>
          </cell>
          <cell r="J3826">
            <v>2</v>
          </cell>
        </row>
        <row r="3827">
          <cell r="A3827" t="str">
            <v>SSPN</v>
          </cell>
          <cell r="B3827" t="str">
            <v>Secondary Service Greater than 5kW w/o ID</v>
          </cell>
          <cell r="C3827">
            <v>30</v>
          </cell>
          <cell r="D3827">
            <v>25</v>
          </cell>
          <cell r="E3827" t="str">
            <v>R=A1D</v>
          </cell>
          <cell r="F3827">
            <v>3</v>
          </cell>
          <cell r="G3827">
            <v>37174</v>
          </cell>
          <cell r="H3827">
            <v>999</v>
          </cell>
          <cell r="I3827">
            <v>3</v>
          </cell>
          <cell r="J3827">
            <v>1</v>
          </cell>
        </row>
        <row r="3828">
          <cell r="A3828" t="str">
            <v>SSPN</v>
          </cell>
          <cell r="B3828" t="str">
            <v>Secondary Service Greater than 5kW w/o ID</v>
          </cell>
          <cell r="C3828">
            <v>30</v>
          </cell>
          <cell r="D3828">
            <v>25</v>
          </cell>
          <cell r="E3828" t="str">
            <v>R=A1D</v>
          </cell>
          <cell r="F3828">
            <v>3</v>
          </cell>
          <cell r="G3828">
            <v>37432</v>
          </cell>
          <cell r="H3828">
            <v>999</v>
          </cell>
          <cell r="I3828">
            <v>4</v>
          </cell>
          <cell r="J3828">
            <v>1</v>
          </cell>
        </row>
        <row r="3829">
          <cell r="A3829" t="str">
            <v>SSAN</v>
          </cell>
          <cell r="B3829" t="str">
            <v>Secondary Service Greater than 5kW w/o ID</v>
          </cell>
          <cell r="C3829">
            <v>30</v>
          </cell>
          <cell r="D3829">
            <v>25</v>
          </cell>
          <cell r="E3829" t="str">
            <v>R=A1D</v>
          </cell>
          <cell r="F3829">
            <v>3</v>
          </cell>
          <cell r="G3829">
            <v>37362</v>
          </cell>
          <cell r="H3829">
            <v>277</v>
          </cell>
          <cell r="I3829">
            <v>4</v>
          </cell>
          <cell r="J3829">
            <v>1</v>
          </cell>
        </row>
        <row r="3830">
          <cell r="A3830" t="str">
            <v>SSNN</v>
          </cell>
          <cell r="B3830" t="str">
            <v>Secondary Service Greater than 5kW w/o ID</v>
          </cell>
          <cell r="C3830">
            <v>30</v>
          </cell>
          <cell r="D3830">
            <v>25</v>
          </cell>
          <cell r="E3830" t="str">
            <v>R=A1D</v>
          </cell>
          <cell r="F3830">
            <v>3</v>
          </cell>
          <cell r="G3830">
            <v>37363</v>
          </cell>
          <cell r="H3830">
            <v>999</v>
          </cell>
          <cell r="I3830">
            <v>3</v>
          </cell>
          <cell r="J3830">
            <v>1</v>
          </cell>
        </row>
        <row r="3831">
          <cell r="A3831" t="str">
            <v>SSNN</v>
          </cell>
          <cell r="B3831" t="str">
            <v>Secondary Service Greater than 5kW w/o ID</v>
          </cell>
          <cell r="C3831">
            <v>30</v>
          </cell>
          <cell r="D3831">
            <v>25</v>
          </cell>
          <cell r="E3831" t="str">
            <v>R=A1R</v>
          </cell>
          <cell r="F3831">
            <v>3</v>
          </cell>
          <cell r="G3831">
            <v>38737</v>
          </cell>
          <cell r="H3831">
            <v>999</v>
          </cell>
          <cell r="I3831">
            <v>4</v>
          </cell>
          <cell r="J3831">
            <v>1</v>
          </cell>
        </row>
        <row r="3832">
          <cell r="A3832" t="str">
            <v>SSNN</v>
          </cell>
          <cell r="B3832" t="str">
            <v>Secondary Service Greater than 5kW w/o ID</v>
          </cell>
          <cell r="C3832">
            <v>30</v>
          </cell>
          <cell r="D3832">
            <v>25</v>
          </cell>
          <cell r="E3832" t="str">
            <v>R=A1D</v>
          </cell>
          <cell r="F3832">
            <v>3</v>
          </cell>
          <cell r="G3832">
            <v>38873</v>
          </cell>
          <cell r="H3832">
            <v>999</v>
          </cell>
          <cell r="I3832">
            <v>4</v>
          </cell>
          <cell r="J3832">
            <v>2</v>
          </cell>
        </row>
        <row r="3833">
          <cell r="A3833" t="str">
            <v>SSAN</v>
          </cell>
          <cell r="B3833" t="str">
            <v>Secondary Service Greater than 5kW w/o ID</v>
          </cell>
          <cell r="C3833">
            <v>30</v>
          </cell>
          <cell r="D3833">
            <v>25</v>
          </cell>
          <cell r="E3833" t="str">
            <v>R=A1D</v>
          </cell>
          <cell r="F3833">
            <v>3</v>
          </cell>
          <cell r="G3833">
            <v>38832</v>
          </cell>
          <cell r="H3833">
            <v>999</v>
          </cell>
          <cell r="I3833">
            <v>4</v>
          </cell>
          <cell r="J3833">
            <v>4</v>
          </cell>
        </row>
        <row r="3834">
          <cell r="A3834" t="str">
            <v>SSPN</v>
          </cell>
          <cell r="B3834" t="str">
            <v>Secondary Service Greater than 5kW w/o ID</v>
          </cell>
          <cell r="C3834">
            <v>30</v>
          </cell>
          <cell r="D3834">
            <v>25</v>
          </cell>
          <cell r="E3834" t="str">
            <v>R=A1D</v>
          </cell>
          <cell r="F3834">
            <v>3</v>
          </cell>
          <cell r="G3834">
            <v>38993</v>
          </cell>
          <cell r="H3834">
            <v>999</v>
          </cell>
          <cell r="I3834">
            <v>4</v>
          </cell>
          <cell r="J3834">
            <v>1</v>
          </cell>
        </row>
        <row r="3835">
          <cell r="A3835" t="str">
            <v>SSNN</v>
          </cell>
          <cell r="B3835" t="str">
            <v>Secondary Service Greater than 5kW w/o ID</v>
          </cell>
          <cell r="C3835">
            <v>30</v>
          </cell>
          <cell r="D3835">
            <v>25</v>
          </cell>
          <cell r="E3835" t="str">
            <v>R=A1D</v>
          </cell>
          <cell r="F3835">
            <v>3</v>
          </cell>
          <cell r="G3835">
            <v>38994</v>
          </cell>
          <cell r="H3835">
            <v>999</v>
          </cell>
          <cell r="I3835">
            <v>4</v>
          </cell>
          <cell r="J3835">
            <v>3</v>
          </cell>
        </row>
        <row r="3836">
          <cell r="A3836" t="str">
            <v>SSMN</v>
          </cell>
          <cell r="B3836" t="str">
            <v>Secondary Service Greater than 5kW w/o ID</v>
          </cell>
          <cell r="C3836">
            <v>30</v>
          </cell>
          <cell r="D3836">
            <v>25</v>
          </cell>
          <cell r="E3836" t="str">
            <v>R=A1R</v>
          </cell>
          <cell r="F3836">
            <v>3</v>
          </cell>
          <cell r="G3836">
            <v>39051</v>
          </cell>
          <cell r="H3836">
            <v>999</v>
          </cell>
          <cell r="I3836">
            <v>3</v>
          </cell>
          <cell r="J3836">
            <v>1</v>
          </cell>
        </row>
        <row r="3837">
          <cell r="A3837" t="str">
            <v>SSNN</v>
          </cell>
          <cell r="B3837" t="str">
            <v>Secondary Service Greater than 5kW w/o ID</v>
          </cell>
          <cell r="C3837">
            <v>30</v>
          </cell>
          <cell r="D3837">
            <v>25</v>
          </cell>
          <cell r="E3837" t="str">
            <v>R=A1R</v>
          </cell>
          <cell r="F3837">
            <v>3</v>
          </cell>
          <cell r="G3837">
            <v>39051</v>
          </cell>
          <cell r="H3837">
            <v>999</v>
          </cell>
          <cell r="I3837">
            <v>4</v>
          </cell>
          <cell r="J3837">
            <v>17</v>
          </cell>
        </row>
        <row r="3838">
          <cell r="A3838" t="str">
            <v>SSPN</v>
          </cell>
          <cell r="B3838" t="str">
            <v>Secondary Service Greater than 5kW w/o ID</v>
          </cell>
          <cell r="C3838">
            <v>30</v>
          </cell>
          <cell r="D3838">
            <v>25</v>
          </cell>
          <cell r="E3838" t="str">
            <v>R=A1R</v>
          </cell>
          <cell r="F3838">
            <v>3</v>
          </cell>
          <cell r="G3838">
            <v>39162</v>
          </cell>
          <cell r="H3838">
            <v>999</v>
          </cell>
          <cell r="I3838">
            <v>4</v>
          </cell>
          <cell r="J3838">
            <v>1</v>
          </cell>
        </row>
        <row r="3839">
          <cell r="A3839" t="str">
            <v>SSPN</v>
          </cell>
          <cell r="B3839" t="str">
            <v>Secondary Service Greater than 5kW w/o ID</v>
          </cell>
          <cell r="C3839">
            <v>30</v>
          </cell>
          <cell r="D3839">
            <v>25</v>
          </cell>
          <cell r="E3839" t="str">
            <v>R=A1R</v>
          </cell>
          <cell r="F3839">
            <v>3</v>
          </cell>
          <cell r="G3839">
            <v>39246</v>
          </cell>
          <cell r="H3839">
            <v>999</v>
          </cell>
          <cell r="I3839">
            <v>3</v>
          </cell>
          <cell r="J3839">
            <v>1</v>
          </cell>
        </row>
        <row r="3840">
          <cell r="A3840" t="str">
            <v>SSGN</v>
          </cell>
          <cell r="B3840" t="str">
            <v>Secondary Service Greater than 5kW w/o ID</v>
          </cell>
          <cell r="C3840">
            <v>30</v>
          </cell>
          <cell r="D3840">
            <v>25</v>
          </cell>
          <cell r="E3840" t="str">
            <v>R=A1R</v>
          </cell>
          <cell r="F3840">
            <v>3</v>
          </cell>
          <cell r="G3840">
            <v>39259</v>
          </cell>
          <cell r="H3840">
            <v>999</v>
          </cell>
          <cell r="I3840">
            <v>3</v>
          </cell>
          <cell r="J3840">
            <v>2</v>
          </cell>
        </row>
        <row r="3841">
          <cell r="A3841" t="str">
            <v>SSGN</v>
          </cell>
          <cell r="B3841" t="str">
            <v>Secondary Service Greater than 5kW w/o ID</v>
          </cell>
          <cell r="C3841">
            <v>30</v>
          </cell>
          <cell r="D3841">
            <v>25</v>
          </cell>
          <cell r="E3841" t="str">
            <v>R=A1R</v>
          </cell>
          <cell r="F3841">
            <v>3</v>
          </cell>
          <cell r="G3841">
            <v>39294</v>
          </cell>
          <cell r="H3841">
            <v>999</v>
          </cell>
          <cell r="I3841">
            <v>4</v>
          </cell>
          <cell r="J3841">
            <v>3</v>
          </cell>
        </row>
        <row r="3842">
          <cell r="A3842" t="str">
            <v>SSNN</v>
          </cell>
          <cell r="B3842" t="str">
            <v>Secondary Service Greater than 5kW w/o ID</v>
          </cell>
          <cell r="C3842">
            <v>30</v>
          </cell>
          <cell r="D3842">
            <v>25</v>
          </cell>
          <cell r="E3842" t="str">
            <v>R=A1R</v>
          </cell>
          <cell r="F3842">
            <v>3</v>
          </cell>
          <cell r="G3842">
            <v>39241</v>
          </cell>
          <cell r="H3842">
            <v>999</v>
          </cell>
          <cell r="I3842">
            <v>4</v>
          </cell>
          <cell r="J3842">
            <v>8</v>
          </cell>
        </row>
        <row r="3843">
          <cell r="A3843" t="str">
            <v>SSGN</v>
          </cell>
          <cell r="B3843" t="str">
            <v>Secondary Service Greater than 5kW w/o ID</v>
          </cell>
          <cell r="C3843">
            <v>30</v>
          </cell>
          <cell r="D3843">
            <v>25</v>
          </cell>
          <cell r="E3843" t="str">
            <v>R=A1D</v>
          </cell>
          <cell r="F3843">
            <v>3</v>
          </cell>
          <cell r="G3843">
            <v>39309</v>
          </cell>
          <cell r="H3843">
            <v>999</v>
          </cell>
          <cell r="I3843">
            <v>4</v>
          </cell>
          <cell r="J3843">
            <v>1</v>
          </cell>
        </row>
        <row r="3844">
          <cell r="A3844" t="str">
            <v>SSNN</v>
          </cell>
          <cell r="B3844" t="str">
            <v>Secondary Service Greater than 5kW w/o ID</v>
          </cell>
          <cell r="C3844">
            <v>30</v>
          </cell>
          <cell r="D3844">
            <v>25</v>
          </cell>
          <cell r="E3844" t="str">
            <v>R=A1R</v>
          </cell>
          <cell r="F3844">
            <v>3</v>
          </cell>
          <cell r="G3844">
            <v>39301</v>
          </cell>
          <cell r="H3844">
            <v>999</v>
          </cell>
          <cell r="I3844">
            <v>3</v>
          </cell>
          <cell r="J3844">
            <v>2</v>
          </cell>
        </row>
        <row r="3845">
          <cell r="A3845" t="str">
            <v>SSGN</v>
          </cell>
          <cell r="B3845" t="str">
            <v>Secondary Service Greater than 5kW w/o ID</v>
          </cell>
          <cell r="C3845">
            <v>30</v>
          </cell>
          <cell r="D3845">
            <v>25</v>
          </cell>
          <cell r="E3845" t="str">
            <v>R=A1R</v>
          </cell>
          <cell r="F3845">
            <v>3</v>
          </cell>
          <cell r="G3845">
            <v>39506</v>
          </cell>
          <cell r="H3845">
            <v>999</v>
          </cell>
          <cell r="I3845">
            <v>4</v>
          </cell>
          <cell r="J3845">
            <v>6</v>
          </cell>
        </row>
        <row r="3846">
          <cell r="A3846" t="str">
            <v>SSAN</v>
          </cell>
          <cell r="B3846" t="str">
            <v>Secondary Service Greater than 5kW w/o ID</v>
          </cell>
          <cell r="C3846">
            <v>30</v>
          </cell>
          <cell r="D3846">
            <v>25</v>
          </cell>
          <cell r="E3846" t="str">
            <v>R=A1D</v>
          </cell>
          <cell r="F3846">
            <v>3</v>
          </cell>
          <cell r="G3846">
            <v>39557</v>
          </cell>
          <cell r="H3846">
            <v>999</v>
          </cell>
          <cell r="I3846">
            <v>3</v>
          </cell>
          <cell r="J3846">
            <v>1</v>
          </cell>
        </row>
        <row r="3847">
          <cell r="A3847" t="str">
            <v>SSNN</v>
          </cell>
          <cell r="B3847" t="str">
            <v>Secondary Service Greater than 5kW w/o ID</v>
          </cell>
          <cell r="C3847">
            <v>30</v>
          </cell>
          <cell r="D3847">
            <v>25</v>
          </cell>
          <cell r="E3847" t="str">
            <v>R=A1D</v>
          </cell>
          <cell r="F3847">
            <v>3</v>
          </cell>
          <cell r="G3847">
            <v>39475</v>
          </cell>
          <cell r="H3847">
            <v>999</v>
          </cell>
          <cell r="I3847">
            <v>3</v>
          </cell>
          <cell r="J3847">
            <v>1</v>
          </cell>
        </row>
        <row r="3848">
          <cell r="A3848" t="str">
            <v>SSAN</v>
          </cell>
          <cell r="B3848" t="str">
            <v>Secondary Service Greater than 5kW w/o ID</v>
          </cell>
          <cell r="C3848">
            <v>30</v>
          </cell>
          <cell r="D3848">
            <v>25</v>
          </cell>
          <cell r="E3848" t="str">
            <v>R=A1D</v>
          </cell>
          <cell r="F3848">
            <v>3</v>
          </cell>
          <cell r="G3848">
            <v>39636</v>
          </cell>
          <cell r="H3848">
            <v>999</v>
          </cell>
          <cell r="I3848">
            <v>4</v>
          </cell>
          <cell r="J3848">
            <v>2</v>
          </cell>
        </row>
        <row r="3849">
          <cell r="A3849" t="str">
            <v>SSGN</v>
          </cell>
          <cell r="B3849" t="str">
            <v>Secondary Service Greater than 5kW w/o ID</v>
          </cell>
          <cell r="C3849">
            <v>30</v>
          </cell>
          <cell r="D3849">
            <v>25</v>
          </cell>
          <cell r="E3849" t="str">
            <v>R=A1D</v>
          </cell>
          <cell r="F3849">
            <v>3</v>
          </cell>
          <cell r="G3849">
            <v>39647</v>
          </cell>
          <cell r="H3849">
            <v>999</v>
          </cell>
          <cell r="I3849">
            <v>4</v>
          </cell>
          <cell r="J3849">
            <v>11</v>
          </cell>
        </row>
        <row r="3850">
          <cell r="A3850" t="str">
            <v>SSNN</v>
          </cell>
          <cell r="B3850" t="str">
            <v>Secondary Service Greater than 5kW w/o ID</v>
          </cell>
          <cell r="C3850">
            <v>30</v>
          </cell>
          <cell r="D3850">
            <v>20</v>
          </cell>
          <cell r="E3850" t="str">
            <v>R=A1D</v>
          </cell>
          <cell r="F3850">
            <v>3</v>
          </cell>
          <cell r="G3850">
            <v>39784</v>
          </cell>
          <cell r="H3850">
            <v>999</v>
          </cell>
          <cell r="I3850">
            <v>3</v>
          </cell>
          <cell r="J3850">
            <v>1</v>
          </cell>
        </row>
        <row r="3851">
          <cell r="A3851" t="str">
            <v>SSGN</v>
          </cell>
          <cell r="B3851" t="str">
            <v>Secondary Service Greater than 5kW w/o ID</v>
          </cell>
          <cell r="C3851">
            <v>30</v>
          </cell>
          <cell r="D3851">
            <v>25</v>
          </cell>
          <cell r="E3851" t="str">
            <v>R=A1D</v>
          </cell>
          <cell r="F3851">
            <v>3</v>
          </cell>
          <cell r="G3851">
            <v>39734</v>
          </cell>
          <cell r="H3851">
            <v>999</v>
          </cell>
          <cell r="I3851">
            <v>3</v>
          </cell>
          <cell r="J3851">
            <v>7</v>
          </cell>
        </row>
        <row r="3852">
          <cell r="A3852" t="str">
            <v>SSGN</v>
          </cell>
          <cell r="B3852" t="str">
            <v>Secondary Service Greater than 5kW w/o ID</v>
          </cell>
          <cell r="C3852">
            <v>30</v>
          </cell>
          <cell r="D3852">
            <v>25</v>
          </cell>
          <cell r="E3852" t="str">
            <v>R=A1D</v>
          </cell>
          <cell r="F3852">
            <v>3</v>
          </cell>
          <cell r="G3852">
            <v>39954</v>
          </cell>
          <cell r="H3852">
            <v>999</v>
          </cell>
          <cell r="I3852">
            <v>3</v>
          </cell>
          <cell r="J3852">
            <v>13</v>
          </cell>
        </row>
        <row r="3853">
          <cell r="A3853" t="str">
            <v>SEAN</v>
          </cell>
          <cell r="B3853" t="str">
            <v>Secondary Service Greater than 5kW w/o ID</v>
          </cell>
          <cell r="C3853">
            <v>30</v>
          </cell>
          <cell r="D3853">
            <v>25</v>
          </cell>
          <cell r="E3853" t="str">
            <v>R=A1D</v>
          </cell>
          <cell r="F3853">
            <v>3</v>
          </cell>
          <cell r="G3853">
            <v>39954</v>
          </cell>
          <cell r="H3853">
            <v>999</v>
          </cell>
          <cell r="I3853">
            <v>3</v>
          </cell>
          <cell r="J3853">
            <v>1</v>
          </cell>
        </row>
        <row r="3854">
          <cell r="A3854" t="str">
            <v>SSGN</v>
          </cell>
          <cell r="B3854" t="str">
            <v>Secondary Service Greater than 5kW w/o ID</v>
          </cell>
          <cell r="C3854">
            <v>30</v>
          </cell>
          <cell r="D3854">
            <v>25</v>
          </cell>
          <cell r="E3854" t="str">
            <v>R=A1D</v>
          </cell>
          <cell r="F3854">
            <v>3</v>
          </cell>
          <cell r="G3854">
            <v>39835</v>
          </cell>
          <cell r="H3854">
            <v>999</v>
          </cell>
          <cell r="I3854">
            <v>3</v>
          </cell>
          <cell r="J3854">
            <v>2</v>
          </cell>
        </row>
        <row r="3855">
          <cell r="A3855" t="str">
            <v>SSAN</v>
          </cell>
          <cell r="B3855" t="str">
            <v>Secondary Service Greater than 5kW w/o ID</v>
          </cell>
          <cell r="C3855">
            <v>30</v>
          </cell>
          <cell r="D3855">
            <v>25</v>
          </cell>
          <cell r="E3855" t="str">
            <v>R=A1D+</v>
          </cell>
          <cell r="F3855">
            <v>3</v>
          </cell>
          <cell r="G3855">
            <v>40073</v>
          </cell>
          <cell r="H3855">
            <v>999</v>
          </cell>
          <cell r="I3855">
            <v>3</v>
          </cell>
          <cell r="J3855">
            <v>1</v>
          </cell>
        </row>
        <row r="3856">
          <cell r="A3856" t="str">
            <v>SSPN</v>
          </cell>
          <cell r="B3856" t="str">
            <v>Secondary Service Greater than 5kW w/o ID</v>
          </cell>
          <cell r="C3856">
            <v>30</v>
          </cell>
          <cell r="D3856">
            <v>25</v>
          </cell>
          <cell r="E3856" t="str">
            <v>R=A1D+</v>
          </cell>
          <cell r="F3856">
            <v>3</v>
          </cell>
          <cell r="G3856">
            <v>40156</v>
          </cell>
          <cell r="H3856">
            <v>999</v>
          </cell>
          <cell r="I3856">
            <v>3</v>
          </cell>
          <cell r="J3856">
            <v>1</v>
          </cell>
        </row>
        <row r="3857">
          <cell r="A3857" t="str">
            <v>SSNN</v>
          </cell>
          <cell r="B3857" t="str">
            <v>Secondary Service Greater than 5kW w/o ID</v>
          </cell>
          <cell r="C3857">
            <v>30</v>
          </cell>
          <cell r="D3857">
            <v>25</v>
          </cell>
          <cell r="E3857" t="str">
            <v>R=A1D</v>
          </cell>
          <cell r="F3857">
            <v>3</v>
          </cell>
          <cell r="H3857">
            <v>120</v>
          </cell>
          <cell r="I3857">
            <v>4</v>
          </cell>
          <cell r="J3857">
            <v>7</v>
          </cell>
        </row>
        <row r="3858">
          <cell r="A3858" t="str">
            <v>SSNN</v>
          </cell>
          <cell r="B3858" t="str">
            <v>Secondary Service Greater than 5kW w/o ID</v>
          </cell>
          <cell r="C3858">
            <v>30</v>
          </cell>
          <cell r="D3858">
            <v>25</v>
          </cell>
          <cell r="E3858" t="str">
            <v>R=SV4SD</v>
          </cell>
          <cell r="F3858">
            <v>3</v>
          </cell>
          <cell r="H3858">
            <v>277</v>
          </cell>
          <cell r="I3858">
            <v>4</v>
          </cell>
          <cell r="J3858">
            <v>11</v>
          </cell>
        </row>
        <row r="3859">
          <cell r="A3859" t="str">
            <v>DSAN</v>
          </cell>
          <cell r="B3859" t="str">
            <v>Secondary Service Greater than 5kW w/o ID</v>
          </cell>
          <cell r="C3859">
            <v>30</v>
          </cell>
          <cell r="D3859">
            <v>25</v>
          </cell>
          <cell r="E3859" t="str">
            <v>R=PWS</v>
          </cell>
          <cell r="F3859">
            <v>3</v>
          </cell>
          <cell r="H3859">
            <v>240</v>
          </cell>
          <cell r="I3859">
            <v>4</v>
          </cell>
          <cell r="J3859">
            <v>1</v>
          </cell>
        </row>
        <row r="3860">
          <cell r="A3860" t="str">
            <v>SSGN</v>
          </cell>
          <cell r="B3860" t="str">
            <v>Secondary Service Greater than 5kW w/o ID</v>
          </cell>
          <cell r="C3860">
            <v>30</v>
          </cell>
          <cell r="D3860">
            <v>25</v>
          </cell>
          <cell r="E3860" t="str">
            <v>R=A1D</v>
          </cell>
          <cell r="F3860">
            <v>3</v>
          </cell>
          <cell r="H3860">
            <v>999</v>
          </cell>
          <cell r="I3860">
            <v>4</v>
          </cell>
          <cell r="J3860">
            <v>9</v>
          </cell>
        </row>
        <row r="3861">
          <cell r="A3861" t="str">
            <v>SSGN</v>
          </cell>
          <cell r="B3861" t="str">
            <v>Secondary Service Greater than 5kW w/o ID</v>
          </cell>
          <cell r="C3861">
            <v>30</v>
          </cell>
          <cell r="D3861">
            <v>25</v>
          </cell>
          <cell r="E3861" t="str">
            <v>R=SV4SD</v>
          </cell>
          <cell r="F3861">
            <v>3</v>
          </cell>
          <cell r="H3861">
            <v>277</v>
          </cell>
          <cell r="I3861">
            <v>4</v>
          </cell>
          <cell r="J3861">
            <v>1</v>
          </cell>
        </row>
        <row r="3862">
          <cell r="A3862" t="str">
            <v>SSNN</v>
          </cell>
          <cell r="B3862" t="str">
            <v>Secondary Service Greater than 5kW w/o ID</v>
          </cell>
          <cell r="C3862">
            <v>30</v>
          </cell>
          <cell r="D3862">
            <v>25</v>
          </cell>
          <cell r="E3862" t="str">
            <v>R=A1D</v>
          </cell>
          <cell r="F3862">
            <v>3</v>
          </cell>
          <cell r="G3862">
            <v>38272</v>
          </cell>
          <cell r="H3862">
            <v>999</v>
          </cell>
          <cell r="I3862">
            <v>4</v>
          </cell>
          <cell r="J3862">
            <v>4</v>
          </cell>
        </row>
        <row r="3863">
          <cell r="A3863" t="str">
            <v>SSNN</v>
          </cell>
          <cell r="B3863" t="str">
            <v>Secondary Service Greater than 5kW w/o ID</v>
          </cell>
          <cell r="C3863">
            <v>30</v>
          </cell>
          <cell r="D3863">
            <v>25</v>
          </cell>
          <cell r="E3863" t="str">
            <v>R=D4S7H</v>
          </cell>
          <cell r="F3863">
            <v>3</v>
          </cell>
          <cell r="H3863">
            <v>480</v>
          </cell>
          <cell r="I3863">
            <v>4</v>
          </cell>
          <cell r="J3863">
            <v>1</v>
          </cell>
        </row>
        <row r="3864">
          <cell r="A3864" t="str">
            <v>SSNN</v>
          </cell>
          <cell r="B3864" t="str">
            <v>Secondary Service Greater than 5kW w/o ID</v>
          </cell>
          <cell r="C3864">
            <v>30</v>
          </cell>
          <cell r="D3864">
            <v>25</v>
          </cell>
          <cell r="E3864" t="str">
            <v>R=A1R</v>
          </cell>
          <cell r="F3864">
            <v>3</v>
          </cell>
          <cell r="G3864">
            <v>38602</v>
          </cell>
          <cell r="H3864">
            <v>999</v>
          </cell>
          <cell r="I3864">
            <v>4</v>
          </cell>
          <cell r="J3864">
            <v>1</v>
          </cell>
        </row>
        <row r="3865">
          <cell r="A3865" t="str">
            <v>SSPN</v>
          </cell>
          <cell r="B3865" t="str">
            <v>Secondary Service Greater than 5kW w/o ID</v>
          </cell>
          <cell r="C3865">
            <v>30</v>
          </cell>
          <cell r="D3865">
            <v>25</v>
          </cell>
          <cell r="E3865" t="str">
            <v>R=K2WS</v>
          </cell>
          <cell r="F3865">
            <v>3</v>
          </cell>
          <cell r="H3865">
            <v>480</v>
          </cell>
          <cell r="I3865">
            <v>3</v>
          </cell>
          <cell r="J3865">
            <v>7</v>
          </cell>
        </row>
        <row r="3866">
          <cell r="A3866" t="str">
            <v>SSNN</v>
          </cell>
          <cell r="B3866" t="str">
            <v>Secondary Service Greater than 5kW w/o ID</v>
          </cell>
          <cell r="C3866">
            <v>30</v>
          </cell>
          <cell r="D3866">
            <v>25</v>
          </cell>
          <cell r="E3866" t="str">
            <v>R=A1D</v>
          </cell>
          <cell r="F3866">
            <v>3</v>
          </cell>
          <cell r="G3866">
            <v>38026</v>
          </cell>
          <cell r="H3866">
            <v>999</v>
          </cell>
          <cell r="I3866">
            <v>3</v>
          </cell>
          <cell r="J3866">
            <v>1</v>
          </cell>
        </row>
        <row r="3867">
          <cell r="A3867" t="str">
            <v>SSPN</v>
          </cell>
          <cell r="B3867" t="str">
            <v>Secondary Service Greater than 5kW w/o ID</v>
          </cell>
          <cell r="C3867">
            <v>30</v>
          </cell>
          <cell r="D3867">
            <v>25</v>
          </cell>
          <cell r="E3867" t="str">
            <v>R=A1D</v>
          </cell>
          <cell r="F3867">
            <v>3</v>
          </cell>
          <cell r="G3867">
            <v>38054</v>
          </cell>
          <cell r="H3867">
            <v>999</v>
          </cell>
          <cell r="I3867">
            <v>4</v>
          </cell>
          <cell r="J3867">
            <v>3</v>
          </cell>
        </row>
        <row r="3868">
          <cell r="A3868" t="str">
            <v>SSNN</v>
          </cell>
          <cell r="B3868" t="str">
            <v>Secondary Service Greater than 5kW w/o ID</v>
          </cell>
          <cell r="C3868">
            <v>30</v>
          </cell>
          <cell r="D3868">
            <v>25</v>
          </cell>
          <cell r="E3868" t="str">
            <v>R=A1D</v>
          </cell>
          <cell r="F3868">
            <v>3</v>
          </cell>
          <cell r="G3868">
            <v>38523</v>
          </cell>
          <cell r="H3868">
            <v>999</v>
          </cell>
          <cell r="I3868">
            <v>3</v>
          </cell>
          <cell r="J3868">
            <v>1</v>
          </cell>
        </row>
        <row r="3869">
          <cell r="A3869" t="str">
            <v>SSAN</v>
          </cell>
          <cell r="B3869" t="str">
            <v>Secondary Service Greater than 5kW w/o ID</v>
          </cell>
          <cell r="C3869">
            <v>30</v>
          </cell>
          <cell r="D3869">
            <v>25</v>
          </cell>
          <cell r="E3869" t="str">
            <v>R=A1D</v>
          </cell>
          <cell r="F3869">
            <v>3</v>
          </cell>
          <cell r="G3869">
            <v>38182</v>
          </cell>
          <cell r="H3869">
            <v>999</v>
          </cell>
          <cell r="I3869">
            <v>4</v>
          </cell>
          <cell r="J3869">
            <v>2</v>
          </cell>
        </row>
        <row r="3870">
          <cell r="A3870" t="str">
            <v>SSGN</v>
          </cell>
          <cell r="B3870" t="str">
            <v>Secondary Service Greater than 5kW w/o ID</v>
          </cell>
          <cell r="C3870">
            <v>30</v>
          </cell>
          <cell r="D3870">
            <v>25</v>
          </cell>
          <cell r="E3870" t="str">
            <v>R=A1D</v>
          </cell>
          <cell r="F3870">
            <v>3</v>
          </cell>
          <cell r="G3870">
            <v>38182</v>
          </cell>
          <cell r="H3870">
            <v>999</v>
          </cell>
          <cell r="I3870">
            <v>4</v>
          </cell>
          <cell r="J3870">
            <v>1</v>
          </cell>
        </row>
        <row r="3871">
          <cell r="A3871" t="str">
            <v>SSNN</v>
          </cell>
          <cell r="B3871" t="str">
            <v>Secondary Service Greater than 5kW w/o ID</v>
          </cell>
          <cell r="C3871">
            <v>30</v>
          </cell>
          <cell r="D3871">
            <v>25</v>
          </cell>
          <cell r="E3871" t="str">
            <v>R=A1D</v>
          </cell>
          <cell r="F3871">
            <v>3</v>
          </cell>
          <cell r="G3871">
            <v>38593</v>
          </cell>
          <cell r="H3871">
            <v>999</v>
          </cell>
          <cell r="I3871">
            <v>3</v>
          </cell>
          <cell r="J3871">
            <v>13</v>
          </cell>
        </row>
        <row r="3872">
          <cell r="A3872" t="str">
            <v>SSPN</v>
          </cell>
          <cell r="B3872" t="str">
            <v>Secondary Service Greater than 5kW w/o ID</v>
          </cell>
          <cell r="C3872">
            <v>30</v>
          </cell>
          <cell r="D3872">
            <v>25</v>
          </cell>
          <cell r="E3872" t="str">
            <v>R=A1D</v>
          </cell>
          <cell r="F3872">
            <v>3</v>
          </cell>
          <cell r="G3872">
            <v>38593</v>
          </cell>
          <cell r="H3872">
            <v>999</v>
          </cell>
          <cell r="I3872">
            <v>3</v>
          </cell>
          <cell r="J3872">
            <v>1</v>
          </cell>
        </row>
        <row r="3873">
          <cell r="A3873" t="str">
            <v>SSGN</v>
          </cell>
          <cell r="B3873" t="str">
            <v>Secondary Service Greater than 5kW w/o ID</v>
          </cell>
          <cell r="C3873">
            <v>30</v>
          </cell>
          <cell r="D3873">
            <v>25</v>
          </cell>
          <cell r="E3873" t="str">
            <v>R=A1D</v>
          </cell>
          <cell r="F3873">
            <v>3</v>
          </cell>
          <cell r="G3873">
            <v>37802</v>
          </cell>
          <cell r="H3873">
            <v>999</v>
          </cell>
          <cell r="I3873">
            <v>4</v>
          </cell>
          <cell r="J3873">
            <v>30</v>
          </cell>
        </row>
        <row r="3874">
          <cell r="A3874" t="str">
            <v>SSPN</v>
          </cell>
          <cell r="B3874" t="str">
            <v>Secondary Service Greater than 5kW w/o ID</v>
          </cell>
          <cell r="C3874">
            <v>30</v>
          </cell>
          <cell r="D3874">
            <v>25</v>
          </cell>
          <cell r="E3874" t="str">
            <v>R=A1D</v>
          </cell>
          <cell r="F3874">
            <v>3</v>
          </cell>
          <cell r="G3874">
            <v>37802</v>
          </cell>
          <cell r="H3874">
            <v>999</v>
          </cell>
          <cell r="I3874">
            <v>4</v>
          </cell>
          <cell r="J3874">
            <v>10</v>
          </cell>
        </row>
        <row r="3875">
          <cell r="A3875" t="str">
            <v>SSNN</v>
          </cell>
          <cell r="B3875" t="str">
            <v>Secondary Service Greater than 5kW w/o ID</v>
          </cell>
          <cell r="C3875">
            <v>30</v>
          </cell>
          <cell r="D3875">
            <v>25</v>
          </cell>
          <cell r="E3875" t="str">
            <v>R=SV4SD</v>
          </cell>
          <cell r="F3875">
            <v>3</v>
          </cell>
          <cell r="H3875">
            <v>240</v>
          </cell>
          <cell r="I3875">
            <v>3</v>
          </cell>
          <cell r="J3875">
            <v>1</v>
          </cell>
        </row>
        <row r="3876">
          <cell r="A3876" t="str">
            <v>SSGN</v>
          </cell>
          <cell r="B3876" t="str">
            <v>Secondary Service Greater than 5kW w/o ID</v>
          </cell>
          <cell r="C3876">
            <v>30</v>
          </cell>
          <cell r="D3876">
            <v>25</v>
          </cell>
          <cell r="E3876" t="str">
            <v>R=SV4SD</v>
          </cell>
          <cell r="F3876">
            <v>3</v>
          </cell>
          <cell r="H3876">
            <v>120</v>
          </cell>
          <cell r="I3876">
            <v>4</v>
          </cell>
          <cell r="J3876">
            <v>5</v>
          </cell>
        </row>
        <row r="3877">
          <cell r="A3877" t="str">
            <v>SSNN</v>
          </cell>
          <cell r="B3877" t="str">
            <v>Secondary Service Greater than 5kW w/o ID</v>
          </cell>
          <cell r="C3877">
            <v>30</v>
          </cell>
          <cell r="D3877">
            <v>25</v>
          </cell>
          <cell r="E3877" t="str">
            <v>R=A1D1</v>
          </cell>
          <cell r="F3877">
            <v>3</v>
          </cell>
          <cell r="H3877">
            <v>240</v>
          </cell>
          <cell r="I3877">
            <v>3</v>
          </cell>
          <cell r="J3877">
            <v>1</v>
          </cell>
        </row>
        <row r="3878">
          <cell r="A3878" t="str">
            <v>SSAN</v>
          </cell>
          <cell r="B3878" t="str">
            <v>Secondary Service Greater than 5kW w/o ID</v>
          </cell>
          <cell r="C3878">
            <v>30</v>
          </cell>
          <cell r="D3878">
            <v>25</v>
          </cell>
          <cell r="E3878" t="str">
            <v>R=A1D</v>
          </cell>
          <cell r="F3878">
            <v>3</v>
          </cell>
          <cell r="G3878">
            <v>35515</v>
          </cell>
          <cell r="H3878">
            <v>999</v>
          </cell>
          <cell r="I3878">
            <v>4</v>
          </cell>
          <cell r="J3878">
            <v>1</v>
          </cell>
        </row>
        <row r="3879">
          <cell r="A3879" t="str">
            <v>SSAN</v>
          </cell>
          <cell r="B3879" t="str">
            <v>Secondary Service Greater than 5kW w/o ID</v>
          </cell>
          <cell r="C3879">
            <v>30</v>
          </cell>
          <cell r="D3879">
            <v>25</v>
          </cell>
          <cell r="E3879" t="str">
            <v>R=A1D</v>
          </cell>
          <cell r="F3879">
            <v>3</v>
          </cell>
          <cell r="G3879">
            <v>36313</v>
          </cell>
          <cell r="H3879">
            <v>999</v>
          </cell>
          <cell r="I3879">
            <v>4</v>
          </cell>
          <cell r="J3879">
            <v>1</v>
          </cell>
        </row>
        <row r="3880">
          <cell r="A3880" t="str">
            <v>SSGN</v>
          </cell>
          <cell r="B3880" t="str">
            <v>Secondary Service Greater than 5kW w/o ID</v>
          </cell>
          <cell r="C3880">
            <v>30</v>
          </cell>
          <cell r="D3880">
            <v>25</v>
          </cell>
          <cell r="E3880" t="str">
            <v>R=A1D</v>
          </cell>
          <cell r="F3880">
            <v>3</v>
          </cell>
          <cell r="G3880">
            <v>37817</v>
          </cell>
          <cell r="H3880">
            <v>999</v>
          </cell>
          <cell r="I3880">
            <v>4</v>
          </cell>
          <cell r="J3880">
            <v>16</v>
          </cell>
        </row>
        <row r="3881">
          <cell r="A3881" t="str">
            <v>SSNN</v>
          </cell>
          <cell r="B3881" t="str">
            <v>Secondary Service Greater than 5kW w/o ID</v>
          </cell>
          <cell r="C3881">
            <v>30</v>
          </cell>
          <cell r="D3881">
            <v>25</v>
          </cell>
          <cell r="E3881" t="str">
            <v>R=D5S5E</v>
          </cell>
          <cell r="F3881">
            <v>3</v>
          </cell>
          <cell r="H3881">
            <v>480</v>
          </cell>
          <cell r="I3881">
            <v>3</v>
          </cell>
          <cell r="J3881">
            <v>2</v>
          </cell>
        </row>
        <row r="3882">
          <cell r="A3882" t="str">
            <v>SSNN</v>
          </cell>
          <cell r="B3882" t="str">
            <v>Secondary Service Greater than 5kW w/o ID</v>
          </cell>
          <cell r="C3882">
            <v>30</v>
          </cell>
          <cell r="D3882">
            <v>25</v>
          </cell>
          <cell r="E3882" t="str">
            <v>R=E1S8E</v>
          </cell>
          <cell r="F3882">
            <v>3</v>
          </cell>
          <cell r="H3882">
            <v>0</v>
          </cell>
          <cell r="I3882">
            <v>0</v>
          </cell>
          <cell r="J3882">
            <v>1</v>
          </cell>
        </row>
        <row r="3883">
          <cell r="A3883" t="str">
            <v>SSPN</v>
          </cell>
          <cell r="B3883" t="str">
            <v>Secondary Service Greater than 5kW w/o ID</v>
          </cell>
          <cell r="C3883">
            <v>30</v>
          </cell>
          <cell r="D3883">
            <v>25</v>
          </cell>
          <cell r="E3883" t="str">
            <v>R=A1D</v>
          </cell>
          <cell r="F3883">
            <v>3</v>
          </cell>
          <cell r="G3883">
            <v>37841</v>
          </cell>
          <cell r="H3883">
            <v>999</v>
          </cell>
          <cell r="I3883">
            <v>3</v>
          </cell>
          <cell r="J3883">
            <v>1</v>
          </cell>
        </row>
        <row r="3884">
          <cell r="A3884" t="str">
            <v>SSNN</v>
          </cell>
          <cell r="B3884" t="str">
            <v>Secondary Service Greater than 5kW w/o ID</v>
          </cell>
          <cell r="C3884">
            <v>30</v>
          </cell>
          <cell r="D3884">
            <v>25</v>
          </cell>
          <cell r="E3884" t="str">
            <v>R=A1D</v>
          </cell>
          <cell r="F3884">
            <v>3</v>
          </cell>
          <cell r="G3884">
            <v>36404</v>
          </cell>
          <cell r="H3884">
            <v>999</v>
          </cell>
          <cell r="I3884">
            <v>4</v>
          </cell>
          <cell r="J3884">
            <v>4</v>
          </cell>
        </row>
        <row r="3885">
          <cell r="A3885" t="str">
            <v>SSGN</v>
          </cell>
          <cell r="B3885" t="str">
            <v>Secondary Service Greater than 5kW w/o ID</v>
          </cell>
          <cell r="C3885">
            <v>30</v>
          </cell>
          <cell r="D3885">
            <v>25</v>
          </cell>
          <cell r="E3885" t="str">
            <v>R=A1D</v>
          </cell>
          <cell r="F3885">
            <v>3</v>
          </cell>
          <cell r="G3885">
            <v>35796</v>
          </cell>
          <cell r="H3885">
            <v>999</v>
          </cell>
          <cell r="I3885">
            <v>4</v>
          </cell>
          <cell r="J3885">
            <v>3</v>
          </cell>
        </row>
        <row r="3886">
          <cell r="A3886" t="str">
            <v>SSAN</v>
          </cell>
          <cell r="B3886" t="str">
            <v>Secondary Service Greater than 5kW w/o ID</v>
          </cell>
          <cell r="C3886">
            <v>30</v>
          </cell>
          <cell r="D3886">
            <v>25</v>
          </cell>
          <cell r="E3886" t="str">
            <v>R=A1D</v>
          </cell>
          <cell r="F3886">
            <v>3</v>
          </cell>
          <cell r="G3886">
            <v>35431</v>
          </cell>
          <cell r="H3886">
            <v>999</v>
          </cell>
          <cell r="I3886">
            <v>3</v>
          </cell>
          <cell r="J3886">
            <v>1</v>
          </cell>
        </row>
        <row r="3887">
          <cell r="A3887" t="str">
            <v>SSNN</v>
          </cell>
          <cell r="B3887" t="str">
            <v>Secondary Service Greater than 5kW w/o ID</v>
          </cell>
          <cell r="C3887">
            <v>30</v>
          </cell>
          <cell r="D3887">
            <v>25</v>
          </cell>
          <cell r="E3887" t="str">
            <v>R=A1D</v>
          </cell>
          <cell r="F3887">
            <v>3</v>
          </cell>
          <cell r="G3887">
            <v>36404</v>
          </cell>
          <cell r="H3887">
            <v>999</v>
          </cell>
          <cell r="I3887">
            <v>3</v>
          </cell>
          <cell r="J3887">
            <v>2</v>
          </cell>
        </row>
        <row r="3888">
          <cell r="A3888" t="str">
            <v>SSNN</v>
          </cell>
          <cell r="B3888" t="str">
            <v>Secondary Service Greater than 5kW w/o ID</v>
          </cell>
          <cell r="C3888">
            <v>30</v>
          </cell>
          <cell r="D3888">
            <v>25</v>
          </cell>
          <cell r="E3888" t="str">
            <v>R=A1D</v>
          </cell>
          <cell r="F3888">
            <v>3</v>
          </cell>
          <cell r="G3888">
            <v>36161</v>
          </cell>
          <cell r="H3888">
            <v>999</v>
          </cell>
          <cell r="I3888">
            <v>4</v>
          </cell>
          <cell r="J3888">
            <v>14</v>
          </cell>
        </row>
        <row r="3889">
          <cell r="A3889" t="str">
            <v>SSNN</v>
          </cell>
          <cell r="B3889" t="str">
            <v>Secondary Service Greater than 5kW w/o ID</v>
          </cell>
          <cell r="C3889">
            <v>30</v>
          </cell>
          <cell r="D3889">
            <v>25</v>
          </cell>
          <cell r="E3889" t="str">
            <v>R=AXS4</v>
          </cell>
          <cell r="F3889">
            <v>3</v>
          </cell>
          <cell r="G3889">
            <v>35431</v>
          </cell>
          <cell r="H3889">
            <v>999</v>
          </cell>
          <cell r="I3889">
            <v>4</v>
          </cell>
          <cell r="J3889">
            <v>1</v>
          </cell>
        </row>
        <row r="3890">
          <cell r="A3890" t="str">
            <v>SSGN</v>
          </cell>
          <cell r="B3890" t="str">
            <v>Secondary Service Greater than 5kW w/o ID</v>
          </cell>
          <cell r="C3890">
            <v>30</v>
          </cell>
          <cell r="D3890">
            <v>25</v>
          </cell>
          <cell r="E3890" t="str">
            <v>R=A1D</v>
          </cell>
          <cell r="F3890">
            <v>3</v>
          </cell>
          <cell r="G3890">
            <v>35797</v>
          </cell>
          <cell r="H3890">
            <v>999</v>
          </cell>
          <cell r="I3890">
            <v>4</v>
          </cell>
          <cell r="J3890">
            <v>7</v>
          </cell>
        </row>
        <row r="3891">
          <cell r="A3891" t="str">
            <v>SSGN</v>
          </cell>
          <cell r="B3891" t="str">
            <v>Secondary Service Greater than 5kW w/o ID</v>
          </cell>
          <cell r="C3891">
            <v>30</v>
          </cell>
          <cell r="D3891">
            <v>25</v>
          </cell>
          <cell r="E3891" t="str">
            <v>R=A1D</v>
          </cell>
          <cell r="F3891">
            <v>3</v>
          </cell>
          <cell r="G3891">
            <v>35432</v>
          </cell>
          <cell r="H3891">
            <v>999</v>
          </cell>
          <cell r="I3891">
            <v>4</v>
          </cell>
          <cell r="J3891">
            <v>6</v>
          </cell>
        </row>
        <row r="3892">
          <cell r="A3892" t="str">
            <v>SSNN</v>
          </cell>
          <cell r="B3892" t="str">
            <v>Secondary Service Greater than 5kW w/o ID</v>
          </cell>
          <cell r="C3892">
            <v>30</v>
          </cell>
          <cell r="D3892">
            <v>25</v>
          </cell>
          <cell r="E3892" t="str">
            <v>R=A1D</v>
          </cell>
          <cell r="F3892">
            <v>3</v>
          </cell>
          <cell r="G3892">
            <v>36535</v>
          </cell>
          <cell r="H3892">
            <v>999</v>
          </cell>
          <cell r="I3892">
            <v>4</v>
          </cell>
          <cell r="J3892">
            <v>1</v>
          </cell>
        </row>
        <row r="3893">
          <cell r="A3893" t="str">
            <v>SSPN</v>
          </cell>
          <cell r="B3893" t="str">
            <v>Secondary Service Greater than 5kW w/o ID</v>
          </cell>
          <cell r="C3893">
            <v>30</v>
          </cell>
          <cell r="D3893">
            <v>25</v>
          </cell>
          <cell r="E3893" t="str">
            <v>R=A1D</v>
          </cell>
          <cell r="F3893">
            <v>3</v>
          </cell>
          <cell r="G3893">
            <v>36664</v>
          </cell>
          <cell r="H3893">
            <v>999</v>
          </cell>
          <cell r="I3893">
            <v>4</v>
          </cell>
          <cell r="J3893">
            <v>1</v>
          </cell>
        </row>
        <row r="3894">
          <cell r="A3894" t="str">
            <v>SSNN</v>
          </cell>
          <cell r="B3894" t="str">
            <v>Secondary Service Greater than 5kW w/o ID</v>
          </cell>
          <cell r="C3894">
            <v>30</v>
          </cell>
          <cell r="D3894">
            <v>25</v>
          </cell>
          <cell r="E3894" t="str">
            <v>R=A1D</v>
          </cell>
          <cell r="F3894">
            <v>3</v>
          </cell>
          <cell r="G3894">
            <v>36719</v>
          </cell>
          <cell r="H3894">
            <v>999</v>
          </cell>
          <cell r="I3894">
            <v>4</v>
          </cell>
          <cell r="J3894">
            <v>1</v>
          </cell>
        </row>
        <row r="3895">
          <cell r="A3895" t="str">
            <v>SSPN</v>
          </cell>
          <cell r="B3895" t="str">
            <v>Secondary Service Greater than 5kW w/o ID</v>
          </cell>
          <cell r="C3895">
            <v>30</v>
          </cell>
          <cell r="D3895">
            <v>25</v>
          </cell>
          <cell r="E3895" t="str">
            <v>R=A1D</v>
          </cell>
          <cell r="F3895">
            <v>3</v>
          </cell>
          <cell r="G3895">
            <v>36720</v>
          </cell>
          <cell r="H3895">
            <v>999</v>
          </cell>
          <cell r="I3895">
            <v>3</v>
          </cell>
          <cell r="J3895">
            <v>1</v>
          </cell>
        </row>
        <row r="3896">
          <cell r="A3896" t="str">
            <v>SSGN</v>
          </cell>
          <cell r="B3896" t="str">
            <v>Secondary Service Greater than 5kW w/o ID</v>
          </cell>
          <cell r="C3896">
            <v>30</v>
          </cell>
          <cell r="D3896">
            <v>25</v>
          </cell>
          <cell r="E3896" t="str">
            <v>R=A1D</v>
          </cell>
          <cell r="F3896">
            <v>3</v>
          </cell>
          <cell r="G3896">
            <v>36720</v>
          </cell>
          <cell r="H3896">
            <v>999</v>
          </cell>
          <cell r="I3896">
            <v>3</v>
          </cell>
          <cell r="J3896">
            <v>3</v>
          </cell>
        </row>
        <row r="3897">
          <cell r="A3897" t="str">
            <v>SSPN</v>
          </cell>
          <cell r="B3897" t="str">
            <v>Secondary Service Greater than 5kW w/o ID</v>
          </cell>
          <cell r="C3897">
            <v>30</v>
          </cell>
          <cell r="D3897">
            <v>25</v>
          </cell>
          <cell r="E3897" t="str">
            <v>R=A1D</v>
          </cell>
          <cell r="F3897">
            <v>3</v>
          </cell>
          <cell r="G3897">
            <v>36526</v>
          </cell>
          <cell r="H3897">
            <v>999</v>
          </cell>
          <cell r="I3897">
            <v>4</v>
          </cell>
          <cell r="J3897">
            <v>1</v>
          </cell>
        </row>
        <row r="3898">
          <cell r="A3898" t="str">
            <v>SSGN</v>
          </cell>
          <cell r="B3898" t="str">
            <v>Secondary Service Greater than 5kW w/o ID</v>
          </cell>
          <cell r="C3898">
            <v>30</v>
          </cell>
          <cell r="D3898">
            <v>25</v>
          </cell>
          <cell r="E3898" t="str">
            <v>R=A1D</v>
          </cell>
          <cell r="F3898">
            <v>3</v>
          </cell>
          <cell r="G3898">
            <v>36775</v>
          </cell>
          <cell r="H3898">
            <v>999</v>
          </cell>
          <cell r="I3898">
            <v>4</v>
          </cell>
          <cell r="J3898">
            <v>3</v>
          </cell>
        </row>
        <row r="3899">
          <cell r="A3899" t="str">
            <v>SSGN</v>
          </cell>
          <cell r="B3899" t="str">
            <v>Secondary Service Greater than 5kW w/o ID</v>
          </cell>
          <cell r="C3899">
            <v>30</v>
          </cell>
          <cell r="D3899">
            <v>25</v>
          </cell>
          <cell r="E3899" t="str">
            <v>R=AXS4</v>
          </cell>
          <cell r="F3899">
            <v>3</v>
          </cell>
          <cell r="H3899">
            <v>999</v>
          </cell>
          <cell r="I3899">
            <v>4</v>
          </cell>
          <cell r="J3899">
            <v>1</v>
          </cell>
        </row>
        <row r="3900">
          <cell r="A3900" t="str">
            <v>SSPN</v>
          </cell>
          <cell r="B3900" t="str">
            <v>Secondary Service Greater than 5kW w/o ID</v>
          </cell>
          <cell r="C3900">
            <v>30</v>
          </cell>
          <cell r="D3900">
            <v>25</v>
          </cell>
          <cell r="E3900" t="str">
            <v>R=A1D</v>
          </cell>
          <cell r="F3900">
            <v>3</v>
          </cell>
          <cell r="G3900">
            <v>37071</v>
          </cell>
          <cell r="H3900">
            <v>999</v>
          </cell>
          <cell r="I3900">
            <v>4</v>
          </cell>
          <cell r="J3900">
            <v>1</v>
          </cell>
        </row>
        <row r="3901">
          <cell r="A3901" t="str">
            <v>SSPN</v>
          </cell>
          <cell r="B3901" t="str">
            <v>Secondary Service Greater than 5kW w/o ID</v>
          </cell>
          <cell r="C3901">
            <v>30</v>
          </cell>
          <cell r="D3901">
            <v>25</v>
          </cell>
          <cell r="E3901" t="str">
            <v>R=A1D</v>
          </cell>
          <cell r="F3901">
            <v>3</v>
          </cell>
          <cell r="G3901">
            <v>36915</v>
          </cell>
          <cell r="H3901">
            <v>999</v>
          </cell>
          <cell r="I3901">
            <v>3</v>
          </cell>
          <cell r="J3901">
            <v>1</v>
          </cell>
        </row>
        <row r="3902">
          <cell r="A3902" t="str">
            <v>SSNN</v>
          </cell>
          <cell r="B3902" t="str">
            <v>Secondary Service Greater than 5kW w/o ID</v>
          </cell>
          <cell r="C3902">
            <v>30</v>
          </cell>
          <cell r="D3902">
            <v>25</v>
          </cell>
          <cell r="E3902" t="str">
            <v>R=A1D</v>
          </cell>
          <cell r="F3902">
            <v>3</v>
          </cell>
          <cell r="G3902">
            <v>37117</v>
          </cell>
          <cell r="H3902">
            <v>999</v>
          </cell>
          <cell r="I3902">
            <v>4</v>
          </cell>
          <cell r="J3902">
            <v>1</v>
          </cell>
        </row>
        <row r="3903">
          <cell r="A3903" t="str">
            <v>SSGN</v>
          </cell>
          <cell r="B3903" t="str">
            <v>Secondary Service Greater than 5kW w/o ID</v>
          </cell>
          <cell r="C3903">
            <v>30</v>
          </cell>
          <cell r="D3903">
            <v>25</v>
          </cell>
          <cell r="E3903" t="str">
            <v>R=A1D</v>
          </cell>
          <cell r="F3903">
            <v>3</v>
          </cell>
          <cell r="G3903">
            <v>37208</v>
          </cell>
          <cell r="H3903">
            <v>999</v>
          </cell>
          <cell r="I3903">
            <v>4</v>
          </cell>
          <cell r="J3903">
            <v>2</v>
          </cell>
        </row>
        <row r="3904">
          <cell r="A3904" t="str">
            <v>SSNN</v>
          </cell>
          <cell r="B3904" t="str">
            <v>Secondary Service Greater than 5kW w/o ID</v>
          </cell>
          <cell r="C3904">
            <v>30</v>
          </cell>
          <cell r="D3904">
            <v>25</v>
          </cell>
          <cell r="E3904" t="str">
            <v>R=A1D</v>
          </cell>
          <cell r="F3904">
            <v>3</v>
          </cell>
          <cell r="G3904">
            <v>37301</v>
          </cell>
          <cell r="H3904">
            <v>999</v>
          </cell>
          <cell r="I3904">
            <v>4</v>
          </cell>
          <cell r="J3904">
            <v>16</v>
          </cell>
        </row>
        <row r="3905">
          <cell r="A3905" t="str">
            <v>SSNN</v>
          </cell>
          <cell r="B3905" t="str">
            <v>Secondary Service Greater than 5kW w/o ID</v>
          </cell>
          <cell r="C3905">
            <v>30</v>
          </cell>
          <cell r="D3905">
            <v>25</v>
          </cell>
          <cell r="E3905" t="str">
            <v>R=A1D</v>
          </cell>
          <cell r="F3905">
            <v>3</v>
          </cell>
          <cell r="G3905">
            <v>37174</v>
          </cell>
          <cell r="H3905">
            <v>999</v>
          </cell>
          <cell r="I3905">
            <v>3</v>
          </cell>
          <cell r="J3905">
            <v>1</v>
          </cell>
        </row>
        <row r="3906">
          <cell r="A3906" t="str">
            <v>SSGN</v>
          </cell>
          <cell r="B3906" t="str">
            <v>Secondary Service Greater than 5kW w/o ID</v>
          </cell>
          <cell r="C3906">
            <v>30</v>
          </cell>
          <cell r="D3906">
            <v>25</v>
          </cell>
          <cell r="E3906" t="str">
            <v>R=A1D</v>
          </cell>
          <cell r="F3906">
            <v>3</v>
          </cell>
          <cell r="G3906">
            <v>37167</v>
          </cell>
          <cell r="H3906">
            <v>999</v>
          </cell>
          <cell r="I3906">
            <v>4</v>
          </cell>
          <cell r="J3906">
            <v>5</v>
          </cell>
        </row>
        <row r="3907">
          <cell r="A3907" t="str">
            <v>SSGN</v>
          </cell>
          <cell r="B3907" t="str">
            <v>Secondary Service Greater than 5kW w/o ID</v>
          </cell>
          <cell r="C3907">
            <v>30</v>
          </cell>
          <cell r="D3907">
            <v>25</v>
          </cell>
          <cell r="E3907" t="str">
            <v>R=A1D</v>
          </cell>
          <cell r="F3907">
            <v>3</v>
          </cell>
          <cell r="G3907">
            <v>37452</v>
          </cell>
          <cell r="H3907">
            <v>999</v>
          </cell>
          <cell r="I3907">
            <v>3</v>
          </cell>
          <cell r="J3907">
            <v>1</v>
          </cell>
        </row>
        <row r="3908">
          <cell r="A3908" t="str">
            <v>SSNN</v>
          </cell>
          <cell r="B3908" t="str">
            <v>Secondary Service Greater than 5kW w/o ID</v>
          </cell>
          <cell r="C3908">
            <v>30</v>
          </cell>
          <cell r="D3908">
            <v>25</v>
          </cell>
          <cell r="E3908" t="str">
            <v>R=A1D</v>
          </cell>
          <cell r="F3908">
            <v>3</v>
          </cell>
          <cell r="G3908">
            <v>37452</v>
          </cell>
          <cell r="H3908">
            <v>999</v>
          </cell>
          <cell r="I3908">
            <v>3</v>
          </cell>
          <cell r="J3908">
            <v>1</v>
          </cell>
        </row>
        <row r="3909">
          <cell r="A3909" t="str">
            <v>SSPN</v>
          </cell>
          <cell r="B3909" t="str">
            <v>Secondary Service Greater than 5kW w/o ID</v>
          </cell>
          <cell r="C3909">
            <v>30</v>
          </cell>
          <cell r="D3909">
            <v>25</v>
          </cell>
          <cell r="E3909" t="str">
            <v>R=A1D</v>
          </cell>
          <cell r="F3909">
            <v>3</v>
          </cell>
          <cell r="G3909">
            <v>37362</v>
          </cell>
          <cell r="H3909">
            <v>999</v>
          </cell>
          <cell r="I3909">
            <v>4</v>
          </cell>
          <cell r="J3909">
            <v>3</v>
          </cell>
        </row>
        <row r="3910">
          <cell r="A3910" t="str">
            <v>SSGN</v>
          </cell>
          <cell r="B3910" t="str">
            <v>Secondary Service Greater than 5kW w/o ID</v>
          </cell>
          <cell r="C3910">
            <v>30</v>
          </cell>
          <cell r="D3910">
            <v>25</v>
          </cell>
          <cell r="E3910" t="str">
            <v>R=A1D</v>
          </cell>
          <cell r="F3910">
            <v>3</v>
          </cell>
          <cell r="G3910">
            <v>37641</v>
          </cell>
          <cell r="H3910">
            <v>999</v>
          </cell>
          <cell r="I3910">
            <v>3</v>
          </cell>
          <cell r="J3910">
            <v>1</v>
          </cell>
        </row>
        <row r="3911">
          <cell r="A3911" t="str">
            <v>SSGN</v>
          </cell>
          <cell r="B3911" t="str">
            <v>Secondary Service Greater than 5kW w/o ID</v>
          </cell>
          <cell r="C3911">
            <v>30</v>
          </cell>
          <cell r="D3911">
            <v>25</v>
          </cell>
          <cell r="E3911" t="str">
            <v>R=A1D</v>
          </cell>
          <cell r="F3911">
            <v>3</v>
          </cell>
          <cell r="G3911">
            <v>37656</v>
          </cell>
          <cell r="H3911">
            <v>999</v>
          </cell>
          <cell r="I3911">
            <v>4</v>
          </cell>
          <cell r="J3911">
            <v>8</v>
          </cell>
        </row>
        <row r="3912">
          <cell r="A3912" t="str">
            <v>SSGN</v>
          </cell>
          <cell r="B3912" t="str">
            <v>Secondary Service Greater than 5kW w/o ID</v>
          </cell>
          <cell r="C3912">
            <v>30</v>
          </cell>
          <cell r="D3912">
            <v>25</v>
          </cell>
          <cell r="E3912" t="str">
            <v>R=A1D</v>
          </cell>
          <cell r="F3912">
            <v>3</v>
          </cell>
          <cell r="G3912">
            <v>37511</v>
          </cell>
          <cell r="H3912">
            <v>999</v>
          </cell>
          <cell r="I3912">
            <v>3</v>
          </cell>
          <cell r="J3912">
            <v>1</v>
          </cell>
        </row>
        <row r="3913">
          <cell r="A3913" t="str">
            <v>SSPN</v>
          </cell>
          <cell r="B3913" t="str">
            <v>Secondary Service Greater than 5kW w/o ID</v>
          </cell>
          <cell r="C3913">
            <v>30</v>
          </cell>
          <cell r="D3913">
            <v>25</v>
          </cell>
          <cell r="E3913" t="str">
            <v>R=A1D</v>
          </cell>
          <cell r="F3913">
            <v>3</v>
          </cell>
          <cell r="G3913">
            <v>38690</v>
          </cell>
          <cell r="H3913">
            <v>999</v>
          </cell>
          <cell r="I3913">
            <v>4</v>
          </cell>
          <cell r="J3913">
            <v>1</v>
          </cell>
        </row>
        <row r="3914">
          <cell r="A3914" t="str">
            <v>SSPN</v>
          </cell>
          <cell r="B3914" t="str">
            <v>Secondary Service Greater than 5kW w/o ID</v>
          </cell>
          <cell r="C3914">
            <v>30</v>
          </cell>
          <cell r="D3914">
            <v>25</v>
          </cell>
          <cell r="E3914" t="str">
            <v>R=A1R</v>
          </cell>
          <cell r="F3914">
            <v>3</v>
          </cell>
          <cell r="G3914">
            <v>39048</v>
          </cell>
          <cell r="H3914">
            <v>999</v>
          </cell>
          <cell r="I3914">
            <v>4</v>
          </cell>
          <cell r="J3914">
            <v>2</v>
          </cell>
        </row>
        <row r="3915">
          <cell r="A3915" t="str">
            <v>SSAN</v>
          </cell>
          <cell r="B3915" t="str">
            <v>Secondary Service Greater than 5kW w/o ID</v>
          </cell>
          <cell r="C3915">
            <v>30</v>
          </cell>
          <cell r="D3915">
            <v>25</v>
          </cell>
          <cell r="E3915" t="str">
            <v>R=A1D</v>
          </cell>
          <cell r="F3915">
            <v>3</v>
          </cell>
          <cell r="G3915">
            <v>38959</v>
          </cell>
          <cell r="H3915">
            <v>999</v>
          </cell>
          <cell r="I3915">
            <v>3</v>
          </cell>
          <cell r="J3915">
            <v>2</v>
          </cell>
        </row>
        <row r="3916">
          <cell r="A3916" t="str">
            <v>SSAN</v>
          </cell>
          <cell r="B3916" t="str">
            <v>Secondary Service Greater than 5kW w/o ID</v>
          </cell>
          <cell r="C3916">
            <v>30</v>
          </cell>
          <cell r="D3916">
            <v>25</v>
          </cell>
          <cell r="E3916" t="str">
            <v>R=A1R</v>
          </cell>
          <cell r="F3916">
            <v>3</v>
          </cell>
          <cell r="G3916">
            <v>39279</v>
          </cell>
          <cell r="H3916">
            <v>999</v>
          </cell>
          <cell r="I3916">
            <v>4</v>
          </cell>
          <cell r="J3916">
            <v>4</v>
          </cell>
        </row>
        <row r="3917">
          <cell r="A3917" t="str">
            <v>SSNN</v>
          </cell>
          <cell r="B3917" t="str">
            <v>Secondary Service Greater than 5kW w/o ID</v>
          </cell>
          <cell r="C3917">
            <v>30</v>
          </cell>
          <cell r="D3917">
            <v>25</v>
          </cell>
          <cell r="E3917" t="str">
            <v>R=A1R</v>
          </cell>
          <cell r="F3917">
            <v>3</v>
          </cell>
          <cell r="G3917">
            <v>39224</v>
          </cell>
          <cell r="H3917">
            <v>999</v>
          </cell>
          <cell r="I3917">
            <v>4</v>
          </cell>
          <cell r="J3917">
            <v>2</v>
          </cell>
        </row>
        <row r="3918">
          <cell r="A3918" t="str">
            <v>SSNN</v>
          </cell>
          <cell r="B3918" t="str">
            <v>Secondary Service Greater than 5kW w/o ID</v>
          </cell>
          <cell r="C3918">
            <v>30</v>
          </cell>
          <cell r="D3918">
            <v>25</v>
          </cell>
          <cell r="E3918" t="str">
            <v>R=A1D</v>
          </cell>
          <cell r="F3918">
            <v>3</v>
          </cell>
          <cell r="G3918">
            <v>39232</v>
          </cell>
          <cell r="H3918">
            <v>999</v>
          </cell>
          <cell r="I3918">
            <v>4</v>
          </cell>
          <cell r="J3918">
            <v>1</v>
          </cell>
        </row>
        <row r="3919">
          <cell r="A3919" t="str">
            <v>SSGN</v>
          </cell>
          <cell r="B3919" t="str">
            <v>Secondary Service Greater than 5kW w/o ID</v>
          </cell>
          <cell r="C3919">
            <v>30</v>
          </cell>
          <cell r="D3919">
            <v>25</v>
          </cell>
          <cell r="E3919" t="str">
            <v>R=A1D</v>
          </cell>
          <cell r="F3919">
            <v>3</v>
          </cell>
          <cell r="G3919">
            <v>39538</v>
          </cell>
          <cell r="H3919">
            <v>999</v>
          </cell>
          <cell r="I3919">
            <v>4</v>
          </cell>
          <cell r="J3919">
            <v>4</v>
          </cell>
        </row>
        <row r="3920">
          <cell r="A3920" t="str">
            <v>SSAN</v>
          </cell>
          <cell r="B3920" t="str">
            <v>Secondary Service Greater than 5kW w/o ID</v>
          </cell>
          <cell r="C3920">
            <v>30</v>
          </cell>
          <cell r="D3920">
            <v>25</v>
          </cell>
          <cell r="E3920" t="str">
            <v>R=A1D</v>
          </cell>
          <cell r="F3920">
            <v>3</v>
          </cell>
          <cell r="G3920">
            <v>39557</v>
          </cell>
          <cell r="H3920">
            <v>999</v>
          </cell>
          <cell r="I3920">
            <v>4</v>
          </cell>
          <cell r="J3920">
            <v>8</v>
          </cell>
        </row>
        <row r="3921">
          <cell r="A3921" t="str">
            <v>SSNN</v>
          </cell>
          <cell r="B3921" t="str">
            <v>Secondary Service Greater than 5kW w/o ID</v>
          </cell>
          <cell r="C3921">
            <v>30</v>
          </cell>
          <cell r="D3921">
            <v>25</v>
          </cell>
          <cell r="E3921" t="str">
            <v>R=A1D</v>
          </cell>
          <cell r="F3921">
            <v>3</v>
          </cell>
          <cell r="G3921">
            <v>39636</v>
          </cell>
          <cell r="H3921">
            <v>999</v>
          </cell>
          <cell r="I3921">
            <v>3</v>
          </cell>
          <cell r="J3921">
            <v>5</v>
          </cell>
        </row>
        <row r="3922">
          <cell r="A3922" t="str">
            <v>SSPN</v>
          </cell>
          <cell r="B3922" t="str">
            <v>Secondary Service Greater than 5kW w/o ID</v>
          </cell>
          <cell r="C3922">
            <v>30</v>
          </cell>
          <cell r="D3922">
            <v>25</v>
          </cell>
          <cell r="E3922" t="str">
            <v>R=A1D</v>
          </cell>
          <cell r="F3922">
            <v>3</v>
          </cell>
          <cell r="G3922">
            <v>39708</v>
          </cell>
          <cell r="H3922">
            <v>999</v>
          </cell>
          <cell r="I3922">
            <v>3</v>
          </cell>
          <cell r="J3922">
            <v>2</v>
          </cell>
        </row>
        <row r="3923">
          <cell r="A3923" t="str">
            <v>SSLN</v>
          </cell>
          <cell r="B3923" t="str">
            <v>Secondary Service Greater than 5kW w/o ID</v>
          </cell>
          <cell r="C3923">
            <v>30</v>
          </cell>
          <cell r="D3923">
            <v>25</v>
          </cell>
          <cell r="E3923" t="str">
            <v>R=A1D</v>
          </cell>
          <cell r="F3923">
            <v>3</v>
          </cell>
          <cell r="G3923">
            <v>39708</v>
          </cell>
          <cell r="H3923">
            <v>999</v>
          </cell>
          <cell r="I3923">
            <v>4</v>
          </cell>
          <cell r="J3923">
            <v>1</v>
          </cell>
        </row>
        <row r="3924">
          <cell r="A3924" t="str">
            <v>SSGN</v>
          </cell>
          <cell r="B3924" t="str">
            <v>Secondary Service Greater than 5kW w/o ID</v>
          </cell>
          <cell r="C3924">
            <v>30</v>
          </cell>
          <cell r="D3924">
            <v>25</v>
          </cell>
          <cell r="E3924" t="str">
            <v>R=A1D</v>
          </cell>
          <cell r="F3924">
            <v>3</v>
          </cell>
          <cell r="G3924">
            <v>39664</v>
          </cell>
          <cell r="H3924">
            <v>999</v>
          </cell>
          <cell r="I3924">
            <v>4</v>
          </cell>
          <cell r="J3924">
            <v>1</v>
          </cell>
        </row>
        <row r="3925">
          <cell r="A3925" t="str">
            <v>SSNN</v>
          </cell>
          <cell r="B3925" t="str">
            <v>Secondary Service Greater than 5kW w/o ID</v>
          </cell>
          <cell r="C3925">
            <v>30</v>
          </cell>
          <cell r="D3925">
            <v>25</v>
          </cell>
          <cell r="E3925" t="str">
            <v>R=A1D</v>
          </cell>
          <cell r="F3925">
            <v>3</v>
          </cell>
          <cell r="G3925">
            <v>39650</v>
          </cell>
          <cell r="H3925">
            <v>999</v>
          </cell>
          <cell r="I3925">
            <v>3</v>
          </cell>
          <cell r="J3925">
            <v>14</v>
          </cell>
        </row>
        <row r="3926">
          <cell r="A3926" t="str">
            <v>SSPN</v>
          </cell>
          <cell r="B3926" t="str">
            <v>Secondary Service Greater than 5kW w/o ID</v>
          </cell>
          <cell r="C3926">
            <v>30</v>
          </cell>
          <cell r="D3926">
            <v>25</v>
          </cell>
          <cell r="E3926" t="str">
            <v>R=A1D</v>
          </cell>
          <cell r="F3926">
            <v>3</v>
          </cell>
          <cell r="G3926">
            <v>40056</v>
          </cell>
          <cell r="H3926">
            <v>999</v>
          </cell>
          <cell r="I3926">
            <v>3</v>
          </cell>
          <cell r="J3926">
            <v>3</v>
          </cell>
        </row>
        <row r="3927">
          <cell r="A3927" t="str">
            <v>SSNN</v>
          </cell>
          <cell r="B3927" t="str">
            <v>Secondary Service Greater than 5kW w/o ID</v>
          </cell>
          <cell r="C3927">
            <v>30</v>
          </cell>
          <cell r="D3927">
            <v>25</v>
          </cell>
          <cell r="E3927" t="str">
            <v>R=A1D</v>
          </cell>
          <cell r="F3927">
            <v>3</v>
          </cell>
          <cell r="G3927">
            <v>40056</v>
          </cell>
          <cell r="H3927">
            <v>999</v>
          </cell>
          <cell r="I3927">
            <v>3</v>
          </cell>
          <cell r="J3927">
            <v>1</v>
          </cell>
        </row>
        <row r="3928">
          <cell r="A3928" t="str">
            <v>SSGN</v>
          </cell>
          <cell r="B3928" t="str">
            <v>Secondary Service Greater than 5kW w/o ID</v>
          </cell>
          <cell r="C3928">
            <v>30</v>
          </cell>
          <cell r="D3928">
            <v>25</v>
          </cell>
          <cell r="E3928" t="str">
            <v>R=A1D</v>
          </cell>
          <cell r="F3928">
            <v>3</v>
          </cell>
          <cell r="G3928">
            <v>40058</v>
          </cell>
          <cell r="H3928">
            <v>999</v>
          </cell>
          <cell r="I3928">
            <v>3</v>
          </cell>
          <cell r="J3928">
            <v>2</v>
          </cell>
        </row>
        <row r="3929">
          <cell r="A3929" t="str">
            <v>SSNN</v>
          </cell>
          <cell r="B3929" t="str">
            <v>Secondary Service Greater than 5kW w/o ID</v>
          </cell>
          <cell r="C3929">
            <v>30</v>
          </cell>
          <cell r="D3929">
            <v>25</v>
          </cell>
          <cell r="E3929" t="str">
            <v>R=A1D</v>
          </cell>
          <cell r="F3929">
            <v>3</v>
          </cell>
          <cell r="G3929">
            <v>40014</v>
          </cell>
          <cell r="H3929">
            <v>999</v>
          </cell>
          <cell r="I3929">
            <v>4</v>
          </cell>
          <cell r="J3929">
            <v>20</v>
          </cell>
        </row>
        <row r="3930">
          <cell r="A3930" t="str">
            <v>SSNN</v>
          </cell>
          <cell r="B3930" t="str">
            <v>Secondary Service Greater than 5kW w/o ID</v>
          </cell>
          <cell r="C3930">
            <v>30</v>
          </cell>
          <cell r="D3930">
            <v>25</v>
          </cell>
          <cell r="E3930" t="str">
            <v>R=PWS</v>
          </cell>
          <cell r="F3930">
            <v>3</v>
          </cell>
          <cell r="H3930">
            <v>240</v>
          </cell>
          <cell r="I3930">
            <v>4</v>
          </cell>
          <cell r="J3930">
            <v>17</v>
          </cell>
        </row>
        <row r="3931">
          <cell r="A3931" t="str">
            <v>SSGN</v>
          </cell>
          <cell r="B3931" t="str">
            <v>Secondary Service Greater than 5kW w/o ID</v>
          </cell>
          <cell r="C3931">
            <v>30</v>
          </cell>
          <cell r="D3931">
            <v>25</v>
          </cell>
          <cell r="E3931" t="str">
            <v>R=SV4SD</v>
          </cell>
          <cell r="F3931">
            <v>3</v>
          </cell>
          <cell r="H3931">
            <v>240</v>
          </cell>
          <cell r="I3931">
            <v>4</v>
          </cell>
          <cell r="J3931">
            <v>19</v>
          </cell>
        </row>
        <row r="3932">
          <cell r="A3932" t="str">
            <v>SSGN</v>
          </cell>
          <cell r="B3932" t="str">
            <v>Secondary Service Greater than 5kW w/o ID</v>
          </cell>
          <cell r="C3932">
            <v>30</v>
          </cell>
          <cell r="D3932">
            <v>25</v>
          </cell>
          <cell r="E3932" t="str">
            <v>R=E1S8E</v>
          </cell>
          <cell r="F3932">
            <v>3</v>
          </cell>
          <cell r="H3932">
            <v>0</v>
          </cell>
          <cell r="I3932">
            <v>0</v>
          </cell>
          <cell r="J3932">
            <v>4</v>
          </cell>
        </row>
        <row r="3933">
          <cell r="A3933" t="str">
            <v>SSGN</v>
          </cell>
          <cell r="B3933" t="str">
            <v>Secondary Service Greater than 5kW w/o ID</v>
          </cell>
          <cell r="C3933">
            <v>30</v>
          </cell>
          <cell r="D3933">
            <v>25</v>
          </cell>
          <cell r="E3933" t="str">
            <v>R=SV4SD</v>
          </cell>
          <cell r="F3933">
            <v>3</v>
          </cell>
          <cell r="H3933">
            <v>0</v>
          </cell>
          <cell r="I3933">
            <v>0</v>
          </cell>
          <cell r="J3933">
            <v>1</v>
          </cell>
        </row>
        <row r="3934">
          <cell r="A3934" t="str">
            <v>SSNN</v>
          </cell>
          <cell r="B3934" t="str">
            <v>Secondary Service Greater than 5kW w/o ID</v>
          </cell>
          <cell r="C3934">
            <v>30</v>
          </cell>
          <cell r="D3934">
            <v>25</v>
          </cell>
          <cell r="E3934" t="str">
            <v>R=K5WS</v>
          </cell>
          <cell r="F3934">
            <v>3</v>
          </cell>
          <cell r="H3934">
            <v>277</v>
          </cell>
          <cell r="I3934">
            <v>4</v>
          </cell>
          <cell r="J3934">
            <v>1</v>
          </cell>
        </row>
        <row r="3935">
          <cell r="A3935" t="str">
            <v>SSGN</v>
          </cell>
          <cell r="B3935" t="str">
            <v>Secondary Service Greater than 5kW w/o ID</v>
          </cell>
          <cell r="C3935">
            <v>30</v>
          </cell>
          <cell r="D3935">
            <v>25</v>
          </cell>
          <cell r="E3935" t="str">
            <v>R=K6WS</v>
          </cell>
          <cell r="F3935">
            <v>3</v>
          </cell>
          <cell r="H3935">
            <v>240</v>
          </cell>
          <cell r="I3935">
            <v>4</v>
          </cell>
          <cell r="J3935">
            <v>1</v>
          </cell>
        </row>
        <row r="3936">
          <cell r="A3936" t="str">
            <v>SSNN</v>
          </cell>
          <cell r="B3936" t="str">
            <v>Secondary Service Greater than 5kW w/o ID</v>
          </cell>
          <cell r="C3936">
            <v>30</v>
          </cell>
          <cell r="D3936">
            <v>25</v>
          </cell>
          <cell r="E3936" t="str">
            <v>R=SV4SD</v>
          </cell>
          <cell r="F3936">
            <v>3</v>
          </cell>
          <cell r="H3936">
            <v>999</v>
          </cell>
          <cell r="I3936">
            <v>4</v>
          </cell>
          <cell r="J3936">
            <v>7</v>
          </cell>
        </row>
        <row r="3937">
          <cell r="A3937" t="str">
            <v>SSGN</v>
          </cell>
          <cell r="B3937" t="str">
            <v>Secondary Service Greater than 5kW w/o ID</v>
          </cell>
          <cell r="C3937">
            <v>30</v>
          </cell>
          <cell r="D3937">
            <v>25</v>
          </cell>
          <cell r="E3937" t="str">
            <v>R=SV4SD</v>
          </cell>
          <cell r="F3937">
            <v>3</v>
          </cell>
          <cell r="H3937">
            <v>999</v>
          </cell>
          <cell r="I3937">
            <v>4</v>
          </cell>
          <cell r="J3937">
            <v>2</v>
          </cell>
        </row>
        <row r="3938">
          <cell r="A3938" t="str">
            <v>SSGN</v>
          </cell>
          <cell r="B3938" t="str">
            <v>Secondary Service Greater than 5kW w/o ID</v>
          </cell>
          <cell r="C3938">
            <v>30</v>
          </cell>
          <cell r="D3938">
            <v>25</v>
          </cell>
          <cell r="E3938" t="str">
            <v>R=A1D</v>
          </cell>
          <cell r="F3938">
            <v>3</v>
          </cell>
          <cell r="G3938">
            <v>38272</v>
          </cell>
          <cell r="H3938">
            <v>999</v>
          </cell>
          <cell r="I3938">
            <v>3</v>
          </cell>
          <cell r="J3938">
            <v>2</v>
          </cell>
        </row>
        <row r="3939">
          <cell r="A3939" t="str">
            <v>SSNN</v>
          </cell>
          <cell r="B3939" t="str">
            <v>Secondary Service Greater than 5kW w/o ID</v>
          </cell>
          <cell r="C3939">
            <v>30</v>
          </cell>
          <cell r="D3939">
            <v>25</v>
          </cell>
          <cell r="E3939" t="str">
            <v>R=A1D</v>
          </cell>
          <cell r="F3939">
            <v>3</v>
          </cell>
          <cell r="G3939">
            <v>37938</v>
          </cell>
          <cell r="H3939">
            <v>999</v>
          </cell>
          <cell r="I3939">
            <v>4</v>
          </cell>
          <cell r="J3939">
            <v>4</v>
          </cell>
        </row>
        <row r="3940">
          <cell r="A3940" t="str">
            <v>SSGN</v>
          </cell>
          <cell r="B3940" t="str">
            <v>Secondary Service Greater than 5kW w/o ID</v>
          </cell>
          <cell r="C3940">
            <v>30</v>
          </cell>
          <cell r="D3940">
            <v>25</v>
          </cell>
          <cell r="E3940" t="str">
            <v>R=A1D</v>
          </cell>
          <cell r="F3940">
            <v>3</v>
          </cell>
          <cell r="G3940">
            <v>38223</v>
          </cell>
          <cell r="H3940">
            <v>999</v>
          </cell>
          <cell r="I3940">
            <v>3</v>
          </cell>
          <cell r="J3940">
            <v>2</v>
          </cell>
        </row>
        <row r="3941">
          <cell r="A3941" t="str">
            <v>SSNN</v>
          </cell>
          <cell r="B3941" t="str">
            <v>Secondary Service Greater than 5kW w/o ID</v>
          </cell>
          <cell r="C3941">
            <v>30</v>
          </cell>
          <cell r="D3941">
            <v>25</v>
          </cell>
          <cell r="E3941" t="str">
            <v>R=A1RL</v>
          </cell>
          <cell r="F3941">
            <v>3</v>
          </cell>
          <cell r="G3941">
            <v>37993</v>
          </cell>
          <cell r="H3941">
            <v>999</v>
          </cell>
          <cell r="I3941">
            <v>4</v>
          </cell>
          <cell r="J3941">
            <v>6</v>
          </cell>
        </row>
        <row r="3942">
          <cell r="A3942" t="str">
            <v>SSGN</v>
          </cell>
          <cell r="B3942" t="str">
            <v>Secondary Service Greater than 5kW w/o ID</v>
          </cell>
          <cell r="C3942">
            <v>30</v>
          </cell>
          <cell r="D3942">
            <v>25</v>
          </cell>
          <cell r="E3942" t="str">
            <v>R=A1TL</v>
          </cell>
          <cell r="F3942">
            <v>3</v>
          </cell>
          <cell r="G3942">
            <v>37993</v>
          </cell>
          <cell r="H3942">
            <v>999</v>
          </cell>
          <cell r="I3942">
            <v>4</v>
          </cell>
          <cell r="J3942">
            <v>1</v>
          </cell>
        </row>
        <row r="3943">
          <cell r="A3943" t="str">
            <v>SSGN</v>
          </cell>
          <cell r="B3943" t="str">
            <v>Secondary Service Greater than 5kW w/o ID</v>
          </cell>
          <cell r="C3943">
            <v>30</v>
          </cell>
          <cell r="D3943">
            <v>25</v>
          </cell>
          <cell r="E3943" t="str">
            <v>R=A1D</v>
          </cell>
          <cell r="F3943">
            <v>3</v>
          </cell>
          <cell r="G3943">
            <v>38238</v>
          </cell>
          <cell r="H3943">
            <v>999</v>
          </cell>
          <cell r="I3943">
            <v>3</v>
          </cell>
          <cell r="J3943">
            <v>1</v>
          </cell>
        </row>
        <row r="3944">
          <cell r="A3944" t="str">
            <v>SSGN</v>
          </cell>
          <cell r="B3944" t="str">
            <v>Secondary Service Greater than 5kW w/o ID</v>
          </cell>
          <cell r="C3944">
            <v>30</v>
          </cell>
          <cell r="D3944">
            <v>25</v>
          </cell>
          <cell r="E3944" t="str">
            <v>R=A1D</v>
          </cell>
          <cell r="F3944">
            <v>3</v>
          </cell>
          <cell r="G3944">
            <v>38362</v>
          </cell>
          <cell r="H3944">
            <v>999</v>
          </cell>
          <cell r="I3944">
            <v>4</v>
          </cell>
          <cell r="J3944">
            <v>1</v>
          </cell>
        </row>
        <row r="3945">
          <cell r="A3945" t="str">
            <v>SSGN</v>
          </cell>
          <cell r="B3945" t="str">
            <v>Secondary Service Greater than 5kW w/o ID</v>
          </cell>
          <cell r="C3945">
            <v>30</v>
          </cell>
          <cell r="D3945">
            <v>25</v>
          </cell>
          <cell r="E3945" t="str">
            <v>R=A1RL</v>
          </cell>
          <cell r="F3945">
            <v>3</v>
          </cell>
          <cell r="G3945">
            <v>38113</v>
          </cell>
          <cell r="H3945">
            <v>999</v>
          </cell>
          <cell r="I3945">
            <v>3</v>
          </cell>
          <cell r="J3945">
            <v>1</v>
          </cell>
        </row>
        <row r="3946">
          <cell r="A3946" t="str">
            <v>SSGN</v>
          </cell>
          <cell r="B3946" t="str">
            <v>Secondary Service Greater than 5kW w/o ID</v>
          </cell>
          <cell r="C3946">
            <v>30</v>
          </cell>
          <cell r="D3946">
            <v>25</v>
          </cell>
          <cell r="E3946" t="str">
            <v>R=A1D</v>
          </cell>
          <cell r="F3946">
            <v>3</v>
          </cell>
          <cell r="G3946">
            <v>38419</v>
          </cell>
          <cell r="H3946">
            <v>999</v>
          </cell>
          <cell r="I3946">
            <v>4</v>
          </cell>
          <cell r="J3946">
            <v>14</v>
          </cell>
        </row>
        <row r="3947">
          <cell r="A3947" t="str">
            <v>SSGN</v>
          </cell>
          <cell r="B3947" t="str">
            <v>Secondary Service Greater than 5kW w/o ID</v>
          </cell>
          <cell r="C3947">
            <v>30</v>
          </cell>
          <cell r="D3947">
            <v>25</v>
          </cell>
          <cell r="E3947" t="str">
            <v>R=A1D</v>
          </cell>
          <cell r="F3947">
            <v>3</v>
          </cell>
          <cell r="G3947">
            <v>38257</v>
          </cell>
          <cell r="H3947">
            <v>999</v>
          </cell>
          <cell r="I3947">
            <v>4</v>
          </cell>
          <cell r="J3947">
            <v>1</v>
          </cell>
        </row>
        <row r="3948">
          <cell r="A3948" t="str">
            <v>DSGN</v>
          </cell>
          <cell r="B3948" t="str">
            <v>Secondary Service Greater than 5kW w/o ID</v>
          </cell>
          <cell r="C3948">
            <v>30</v>
          </cell>
          <cell r="D3948">
            <v>25</v>
          </cell>
          <cell r="E3948" t="str">
            <v>R=A1D</v>
          </cell>
          <cell r="F3948">
            <v>3</v>
          </cell>
          <cell r="H3948">
            <v>999</v>
          </cell>
          <cell r="I3948">
            <v>4</v>
          </cell>
          <cell r="J3948">
            <v>1</v>
          </cell>
        </row>
        <row r="3949">
          <cell r="A3949" t="str">
            <v>SSGN</v>
          </cell>
          <cell r="B3949" t="str">
            <v>Secondary Service Greater than 5kW w/o ID</v>
          </cell>
          <cell r="C3949">
            <v>30</v>
          </cell>
          <cell r="D3949">
            <v>25</v>
          </cell>
          <cell r="E3949" t="str">
            <v>R=PWSY</v>
          </cell>
          <cell r="F3949">
            <v>3</v>
          </cell>
          <cell r="H3949">
            <v>240</v>
          </cell>
          <cell r="I3949">
            <v>4</v>
          </cell>
          <cell r="J3949">
            <v>2</v>
          </cell>
        </row>
        <row r="3950">
          <cell r="A3950" t="str">
            <v>SSAN</v>
          </cell>
          <cell r="B3950" t="str">
            <v>Secondary Service Greater than 5kW w/o ID</v>
          </cell>
          <cell r="C3950">
            <v>30</v>
          </cell>
          <cell r="D3950">
            <v>25</v>
          </cell>
          <cell r="E3950" t="str">
            <v>R=VM62S</v>
          </cell>
          <cell r="F3950">
            <v>3</v>
          </cell>
          <cell r="H3950">
            <v>480</v>
          </cell>
          <cell r="I3950">
            <v>4</v>
          </cell>
          <cell r="J3950">
            <v>1</v>
          </cell>
        </row>
        <row r="3951">
          <cell r="A3951" t="str">
            <v>SSGN</v>
          </cell>
          <cell r="B3951" t="str">
            <v>Secondary Service Greater than 5kW w/o ID</v>
          </cell>
          <cell r="C3951">
            <v>30</v>
          </cell>
          <cell r="D3951">
            <v>25</v>
          </cell>
          <cell r="E3951" t="str">
            <v>R=DXS2</v>
          </cell>
          <cell r="F3951">
            <v>3</v>
          </cell>
          <cell r="H3951">
            <v>0</v>
          </cell>
          <cell r="I3951">
            <v>0</v>
          </cell>
          <cell r="J3951">
            <v>1</v>
          </cell>
        </row>
        <row r="3952">
          <cell r="A3952" t="str">
            <v>SSNN</v>
          </cell>
          <cell r="B3952" t="str">
            <v>Secondary Service Greater than 5kW w/o ID</v>
          </cell>
          <cell r="C3952">
            <v>30</v>
          </cell>
          <cell r="D3952">
            <v>25</v>
          </cell>
          <cell r="E3952" t="str">
            <v>R=SV4SD</v>
          </cell>
          <cell r="F3952">
            <v>3</v>
          </cell>
          <cell r="H3952">
            <v>208</v>
          </cell>
          <cell r="I3952">
            <v>4</v>
          </cell>
          <cell r="J3952">
            <v>8</v>
          </cell>
        </row>
        <row r="3953">
          <cell r="A3953" t="str">
            <v>SSNN</v>
          </cell>
          <cell r="B3953" t="str">
            <v>Secondary Service Greater than 5kW w/o ID</v>
          </cell>
          <cell r="C3953">
            <v>30</v>
          </cell>
          <cell r="D3953">
            <v>25</v>
          </cell>
          <cell r="E3953" t="str">
            <v>R=K6WS</v>
          </cell>
          <cell r="F3953">
            <v>3</v>
          </cell>
          <cell r="H3953">
            <v>240</v>
          </cell>
          <cell r="I3953">
            <v>3</v>
          </cell>
          <cell r="J3953">
            <v>1</v>
          </cell>
        </row>
        <row r="3954">
          <cell r="A3954" t="str">
            <v>SSNN</v>
          </cell>
          <cell r="B3954" t="str">
            <v>Secondary Service Greater than 5kW w/o ID</v>
          </cell>
          <cell r="C3954">
            <v>30</v>
          </cell>
          <cell r="D3954">
            <v>25</v>
          </cell>
          <cell r="E3954" t="str">
            <v>R=A1D</v>
          </cell>
          <cell r="F3954">
            <v>3</v>
          </cell>
          <cell r="G3954">
            <v>36404</v>
          </cell>
          <cell r="H3954">
            <v>999</v>
          </cell>
          <cell r="I3954">
            <v>4</v>
          </cell>
          <cell r="J3954">
            <v>8</v>
          </cell>
        </row>
        <row r="3955">
          <cell r="A3955" t="str">
            <v>SSGN</v>
          </cell>
          <cell r="B3955" t="str">
            <v>Secondary Service Greater than 5kW w/o ID</v>
          </cell>
          <cell r="C3955">
            <v>30</v>
          </cell>
          <cell r="D3955">
            <v>25</v>
          </cell>
          <cell r="E3955" t="str">
            <v>R=A1D</v>
          </cell>
          <cell r="F3955">
            <v>3</v>
          </cell>
          <cell r="G3955">
            <v>35969</v>
          </cell>
          <cell r="H3955">
            <v>999</v>
          </cell>
          <cell r="I3955">
            <v>4</v>
          </cell>
          <cell r="J3955">
            <v>1</v>
          </cell>
        </row>
        <row r="3956">
          <cell r="A3956" t="str">
            <v>SSGN</v>
          </cell>
          <cell r="B3956" t="str">
            <v>Secondary Service Greater than 5kW w/o ID</v>
          </cell>
          <cell r="C3956">
            <v>30</v>
          </cell>
          <cell r="D3956">
            <v>25</v>
          </cell>
          <cell r="E3956" t="str">
            <v>R=A1D</v>
          </cell>
          <cell r="F3956">
            <v>3</v>
          </cell>
          <cell r="G3956">
            <v>36130</v>
          </cell>
          <cell r="H3956">
            <v>999</v>
          </cell>
          <cell r="I3956">
            <v>4</v>
          </cell>
          <cell r="J3956">
            <v>1</v>
          </cell>
        </row>
        <row r="3957">
          <cell r="A3957" t="str">
            <v>SSNN</v>
          </cell>
          <cell r="B3957" t="str">
            <v>Secondary Service Greater than 5kW w/o ID</v>
          </cell>
          <cell r="C3957">
            <v>30</v>
          </cell>
          <cell r="D3957">
            <v>25</v>
          </cell>
          <cell r="E3957" t="str">
            <v>R=A1D</v>
          </cell>
          <cell r="F3957">
            <v>3</v>
          </cell>
          <cell r="G3957">
            <v>35920</v>
          </cell>
          <cell r="H3957">
            <v>999</v>
          </cell>
          <cell r="I3957">
            <v>4</v>
          </cell>
          <cell r="J3957">
            <v>1</v>
          </cell>
        </row>
        <row r="3958">
          <cell r="A3958" t="str">
            <v>SSPN</v>
          </cell>
          <cell r="B3958" t="str">
            <v>Secondary Service Greater than 5kW w/o ID</v>
          </cell>
          <cell r="C3958">
            <v>30</v>
          </cell>
          <cell r="D3958">
            <v>25</v>
          </cell>
          <cell r="E3958" t="str">
            <v>R=A1D</v>
          </cell>
          <cell r="F3958">
            <v>3</v>
          </cell>
          <cell r="G3958">
            <v>36404</v>
          </cell>
          <cell r="H3958">
            <v>999</v>
          </cell>
          <cell r="I3958">
            <v>4</v>
          </cell>
          <cell r="J3958">
            <v>1</v>
          </cell>
        </row>
        <row r="3959">
          <cell r="A3959" t="str">
            <v>SSNN</v>
          </cell>
          <cell r="B3959" t="str">
            <v>Secondary Service Greater than 5kW w/o ID</v>
          </cell>
          <cell r="C3959">
            <v>30</v>
          </cell>
          <cell r="D3959">
            <v>25</v>
          </cell>
          <cell r="E3959" t="str">
            <v>R=A1D</v>
          </cell>
          <cell r="F3959">
            <v>3</v>
          </cell>
          <cell r="G3959">
            <v>36404</v>
          </cell>
          <cell r="H3959">
            <v>999</v>
          </cell>
          <cell r="I3959">
            <v>3</v>
          </cell>
          <cell r="J3959">
            <v>1</v>
          </cell>
        </row>
        <row r="3960">
          <cell r="A3960" t="str">
            <v>SSAN</v>
          </cell>
          <cell r="B3960" t="str">
            <v>Secondary Service Greater than 5kW w/o ID</v>
          </cell>
          <cell r="C3960">
            <v>30</v>
          </cell>
          <cell r="D3960">
            <v>25</v>
          </cell>
          <cell r="E3960" t="str">
            <v>R=A1D</v>
          </cell>
          <cell r="F3960">
            <v>3</v>
          </cell>
          <cell r="G3960">
            <v>36404</v>
          </cell>
          <cell r="H3960">
            <v>999</v>
          </cell>
          <cell r="I3960">
            <v>4</v>
          </cell>
          <cell r="J3960">
            <v>1</v>
          </cell>
        </row>
        <row r="3961">
          <cell r="A3961" t="str">
            <v>SSNN</v>
          </cell>
          <cell r="B3961" t="str">
            <v>Secondary Service Greater than 5kW w/o ID</v>
          </cell>
          <cell r="C3961">
            <v>30</v>
          </cell>
          <cell r="D3961">
            <v>25</v>
          </cell>
          <cell r="E3961" t="str">
            <v>R=A1D</v>
          </cell>
          <cell r="F3961">
            <v>3</v>
          </cell>
          <cell r="G3961">
            <v>36404</v>
          </cell>
          <cell r="H3961">
            <v>999</v>
          </cell>
          <cell r="I3961">
            <v>4</v>
          </cell>
          <cell r="J3961">
            <v>1</v>
          </cell>
        </row>
        <row r="3962">
          <cell r="A3962" t="str">
            <v>SSPN</v>
          </cell>
          <cell r="B3962" t="str">
            <v>Secondary Service Greater than 5kW w/o ID</v>
          </cell>
          <cell r="C3962">
            <v>30</v>
          </cell>
          <cell r="D3962">
            <v>25</v>
          </cell>
          <cell r="E3962" t="str">
            <v>R=A1D</v>
          </cell>
          <cell r="F3962">
            <v>3</v>
          </cell>
          <cell r="G3962">
            <v>35796</v>
          </cell>
          <cell r="H3962">
            <v>999</v>
          </cell>
          <cell r="I3962">
            <v>4</v>
          </cell>
          <cell r="J3962">
            <v>1</v>
          </cell>
        </row>
        <row r="3963">
          <cell r="A3963" t="str">
            <v>SSNN</v>
          </cell>
          <cell r="B3963" t="str">
            <v>Secondary Service Greater than 5kW w/o ID</v>
          </cell>
          <cell r="C3963">
            <v>30</v>
          </cell>
          <cell r="D3963">
            <v>25</v>
          </cell>
          <cell r="E3963" t="str">
            <v>R=AXS4</v>
          </cell>
          <cell r="F3963">
            <v>3</v>
          </cell>
          <cell r="G3963">
            <v>36713</v>
          </cell>
          <cell r="H3963">
            <v>999</v>
          </cell>
          <cell r="I3963">
            <v>3</v>
          </cell>
          <cell r="J3963">
            <v>1</v>
          </cell>
        </row>
        <row r="3964">
          <cell r="A3964" t="str">
            <v>SSNN</v>
          </cell>
          <cell r="B3964" t="str">
            <v>Secondary Service Greater than 5kW w/o ID</v>
          </cell>
          <cell r="C3964">
            <v>30</v>
          </cell>
          <cell r="D3964">
            <v>25</v>
          </cell>
          <cell r="E3964" t="str">
            <v>R=A1R</v>
          </cell>
          <cell r="F3964">
            <v>3</v>
          </cell>
          <cell r="G3964">
            <v>36846</v>
          </cell>
          <cell r="H3964">
            <v>999</v>
          </cell>
          <cell r="I3964">
            <v>4</v>
          </cell>
          <cell r="J3964">
            <v>1</v>
          </cell>
        </row>
        <row r="3965">
          <cell r="A3965" t="str">
            <v>SSAN</v>
          </cell>
          <cell r="B3965" t="str">
            <v>Secondary Service Greater than 5kW w/o ID</v>
          </cell>
          <cell r="C3965">
            <v>30</v>
          </cell>
          <cell r="D3965">
            <v>25</v>
          </cell>
          <cell r="E3965" t="str">
            <v>R=A1D</v>
          </cell>
          <cell r="F3965">
            <v>3</v>
          </cell>
          <cell r="G3965">
            <v>37095</v>
          </cell>
          <cell r="H3965">
            <v>999</v>
          </cell>
          <cell r="I3965">
            <v>4</v>
          </cell>
          <cell r="J3965">
            <v>3</v>
          </cell>
        </row>
        <row r="3966">
          <cell r="A3966" t="str">
            <v>SSPN</v>
          </cell>
          <cell r="B3966" t="str">
            <v>Secondary Service Greater than 5kW w/o ID</v>
          </cell>
          <cell r="C3966">
            <v>30</v>
          </cell>
          <cell r="D3966">
            <v>25</v>
          </cell>
          <cell r="E3966" t="str">
            <v>R=A1D</v>
          </cell>
          <cell r="F3966">
            <v>3</v>
          </cell>
          <cell r="G3966">
            <v>37208</v>
          </cell>
          <cell r="H3966">
            <v>999</v>
          </cell>
          <cell r="I3966">
            <v>4</v>
          </cell>
          <cell r="J3966">
            <v>2</v>
          </cell>
        </row>
        <row r="3967">
          <cell r="A3967" t="str">
            <v>SSGN</v>
          </cell>
          <cell r="B3967" t="str">
            <v>Secondary Service Greater than 5kW w/o ID</v>
          </cell>
          <cell r="C3967">
            <v>30</v>
          </cell>
          <cell r="D3967">
            <v>25</v>
          </cell>
          <cell r="E3967" t="str">
            <v>R=A1D</v>
          </cell>
          <cell r="F3967">
            <v>3</v>
          </cell>
          <cell r="G3967">
            <v>37153</v>
          </cell>
          <cell r="H3967">
            <v>999</v>
          </cell>
          <cell r="I3967">
            <v>4</v>
          </cell>
          <cell r="J3967">
            <v>1</v>
          </cell>
        </row>
        <row r="3968">
          <cell r="A3968" t="str">
            <v>SSNN</v>
          </cell>
          <cell r="B3968" t="str">
            <v>Secondary Service Greater than 5kW w/o ID</v>
          </cell>
          <cell r="C3968">
            <v>30</v>
          </cell>
          <cell r="D3968">
            <v>25</v>
          </cell>
          <cell r="E3968" t="str">
            <v>R=A1D</v>
          </cell>
          <cell r="F3968">
            <v>3</v>
          </cell>
          <cell r="G3968">
            <v>37480</v>
          </cell>
          <cell r="H3968">
            <v>999</v>
          </cell>
          <cell r="I3968">
            <v>4</v>
          </cell>
          <cell r="J3968">
            <v>3</v>
          </cell>
        </row>
        <row r="3969">
          <cell r="A3969" t="str">
            <v>SSGN</v>
          </cell>
          <cell r="B3969" t="str">
            <v>Secondary Service Greater than 5kW w/o ID</v>
          </cell>
          <cell r="C3969">
            <v>30</v>
          </cell>
          <cell r="D3969">
            <v>25</v>
          </cell>
          <cell r="E3969" t="str">
            <v>R=A1D</v>
          </cell>
          <cell r="F3969">
            <v>3</v>
          </cell>
          <cell r="G3969">
            <v>37362</v>
          </cell>
          <cell r="H3969">
            <v>999</v>
          </cell>
          <cell r="I3969">
            <v>4</v>
          </cell>
          <cell r="J3969">
            <v>1</v>
          </cell>
        </row>
        <row r="3970">
          <cell r="A3970" t="str">
            <v>SSGN</v>
          </cell>
          <cell r="B3970" t="str">
            <v>Secondary Service Greater than 5kW w/o ID</v>
          </cell>
          <cell r="C3970">
            <v>30</v>
          </cell>
          <cell r="D3970">
            <v>25</v>
          </cell>
          <cell r="E3970" t="str">
            <v>R=A1D</v>
          </cell>
          <cell r="F3970">
            <v>3</v>
          </cell>
          <cell r="G3970">
            <v>38747</v>
          </cell>
          <cell r="H3970">
            <v>999</v>
          </cell>
          <cell r="I3970">
            <v>4</v>
          </cell>
          <cell r="J3970">
            <v>3</v>
          </cell>
        </row>
        <row r="3971">
          <cell r="A3971" t="str">
            <v>SSNN</v>
          </cell>
          <cell r="B3971" t="str">
            <v>Secondary Service Greater than 5kW w/o ID</v>
          </cell>
          <cell r="C3971">
            <v>30</v>
          </cell>
          <cell r="D3971">
            <v>25</v>
          </cell>
          <cell r="E3971" t="str">
            <v>R=A1D</v>
          </cell>
          <cell r="F3971">
            <v>3</v>
          </cell>
          <cell r="G3971">
            <v>38748</v>
          </cell>
          <cell r="H3971">
            <v>999</v>
          </cell>
          <cell r="I3971">
            <v>4</v>
          </cell>
          <cell r="J3971">
            <v>5</v>
          </cell>
        </row>
        <row r="3972">
          <cell r="A3972" t="str">
            <v>SSGN</v>
          </cell>
          <cell r="B3972" t="str">
            <v>Secondary Service Greater than 5kW w/o ID</v>
          </cell>
          <cell r="C3972">
            <v>30</v>
          </cell>
          <cell r="D3972">
            <v>25</v>
          </cell>
          <cell r="E3972" t="str">
            <v>R=A1D</v>
          </cell>
          <cell r="F3972">
            <v>3</v>
          </cell>
          <cell r="G3972">
            <v>38636</v>
          </cell>
          <cell r="H3972">
            <v>999</v>
          </cell>
          <cell r="I3972">
            <v>4</v>
          </cell>
          <cell r="J3972">
            <v>2</v>
          </cell>
        </row>
        <row r="3973">
          <cell r="A3973" t="str">
            <v>SSNN</v>
          </cell>
          <cell r="B3973" t="str">
            <v>Secondary Service Greater than 5kW w/o ID</v>
          </cell>
          <cell r="C3973">
            <v>30</v>
          </cell>
          <cell r="D3973">
            <v>25</v>
          </cell>
          <cell r="E3973" t="str">
            <v>R=A1D</v>
          </cell>
          <cell r="F3973">
            <v>3</v>
          </cell>
          <cell r="G3973">
            <v>38666</v>
          </cell>
          <cell r="H3973">
            <v>999</v>
          </cell>
          <cell r="I3973">
            <v>4</v>
          </cell>
          <cell r="J3973">
            <v>2</v>
          </cell>
        </row>
        <row r="3974">
          <cell r="A3974" t="str">
            <v>SSGN</v>
          </cell>
          <cell r="B3974" t="str">
            <v>Secondary Service Greater than 5kW w/o ID</v>
          </cell>
          <cell r="C3974">
            <v>30</v>
          </cell>
          <cell r="D3974">
            <v>25</v>
          </cell>
          <cell r="E3974" t="str">
            <v>R=A1R</v>
          </cell>
          <cell r="F3974">
            <v>3</v>
          </cell>
          <cell r="G3974">
            <v>38873</v>
          </cell>
          <cell r="H3974">
            <v>999</v>
          </cell>
          <cell r="I3974">
            <v>4</v>
          </cell>
          <cell r="J3974">
            <v>1</v>
          </cell>
        </row>
        <row r="3975">
          <cell r="A3975" t="str">
            <v>SSPN</v>
          </cell>
          <cell r="B3975" t="str">
            <v>Secondary Service Greater than 5kW w/o ID</v>
          </cell>
          <cell r="C3975">
            <v>30</v>
          </cell>
          <cell r="D3975">
            <v>25</v>
          </cell>
          <cell r="E3975" t="str">
            <v>R=A1D</v>
          </cell>
          <cell r="F3975">
            <v>3</v>
          </cell>
          <cell r="G3975">
            <v>38810</v>
          </cell>
          <cell r="H3975">
            <v>999</v>
          </cell>
          <cell r="I3975">
            <v>3</v>
          </cell>
          <cell r="J3975">
            <v>1</v>
          </cell>
        </row>
        <row r="3976">
          <cell r="A3976" t="str">
            <v>SSGN</v>
          </cell>
          <cell r="B3976" t="str">
            <v>Secondary Service Greater than 5kW w/o ID</v>
          </cell>
          <cell r="C3976">
            <v>30</v>
          </cell>
          <cell r="D3976">
            <v>25</v>
          </cell>
          <cell r="E3976" t="str">
            <v>R=A1D</v>
          </cell>
          <cell r="F3976">
            <v>3</v>
          </cell>
          <cell r="G3976">
            <v>38810</v>
          </cell>
          <cell r="H3976">
            <v>999</v>
          </cell>
          <cell r="I3976">
            <v>3</v>
          </cell>
          <cell r="J3976">
            <v>1</v>
          </cell>
        </row>
        <row r="3977">
          <cell r="A3977" t="str">
            <v>SSAN</v>
          </cell>
          <cell r="B3977" t="str">
            <v>Secondary Service Greater than 5kW w/o ID</v>
          </cell>
          <cell r="C3977">
            <v>30</v>
          </cell>
          <cell r="D3977">
            <v>25</v>
          </cell>
          <cell r="E3977" t="str">
            <v>R=A1D</v>
          </cell>
          <cell r="F3977">
            <v>3</v>
          </cell>
          <cell r="G3977">
            <v>38994</v>
          </cell>
          <cell r="H3977">
            <v>999</v>
          </cell>
          <cell r="I3977">
            <v>4</v>
          </cell>
          <cell r="J3977">
            <v>1</v>
          </cell>
        </row>
        <row r="3978">
          <cell r="A3978" t="str">
            <v>SSAN</v>
          </cell>
          <cell r="B3978" t="str">
            <v>Secondary Service Greater than 5kW w/o ID</v>
          </cell>
          <cell r="C3978">
            <v>30</v>
          </cell>
          <cell r="D3978">
            <v>25</v>
          </cell>
          <cell r="E3978" t="str">
            <v>R=A1R</v>
          </cell>
          <cell r="F3978">
            <v>3</v>
          </cell>
          <cell r="G3978">
            <v>39048</v>
          </cell>
          <cell r="H3978">
            <v>999</v>
          </cell>
          <cell r="I3978">
            <v>3</v>
          </cell>
          <cell r="J3978">
            <v>1</v>
          </cell>
        </row>
        <row r="3979">
          <cell r="A3979" t="str">
            <v>SSNN</v>
          </cell>
          <cell r="B3979" t="str">
            <v>Secondary Service Greater than 5kW w/o ID</v>
          </cell>
          <cell r="C3979">
            <v>30</v>
          </cell>
          <cell r="D3979">
            <v>25</v>
          </cell>
          <cell r="E3979" t="str">
            <v>R=A1R</v>
          </cell>
          <cell r="F3979">
            <v>3</v>
          </cell>
          <cell r="G3979">
            <v>39037</v>
          </cell>
          <cell r="H3979">
            <v>999</v>
          </cell>
          <cell r="I3979">
            <v>4</v>
          </cell>
          <cell r="J3979">
            <v>5</v>
          </cell>
        </row>
        <row r="3980">
          <cell r="A3980" t="str">
            <v>SSNN</v>
          </cell>
          <cell r="B3980" t="str">
            <v>Secondary Service Greater than 5kW w/o ID</v>
          </cell>
          <cell r="C3980">
            <v>30</v>
          </cell>
          <cell r="D3980">
            <v>25</v>
          </cell>
          <cell r="E3980" t="str">
            <v>R=A1R</v>
          </cell>
          <cell r="F3980">
            <v>3</v>
          </cell>
          <cell r="G3980">
            <v>39141</v>
          </cell>
          <cell r="H3980">
            <v>999</v>
          </cell>
          <cell r="I3980">
            <v>4</v>
          </cell>
          <cell r="J3980">
            <v>45</v>
          </cell>
        </row>
        <row r="3981">
          <cell r="A3981" t="str">
            <v>SSPN</v>
          </cell>
          <cell r="B3981" t="str">
            <v>Secondary Service Greater than 5kW w/o ID</v>
          </cell>
          <cell r="C3981">
            <v>30</v>
          </cell>
          <cell r="D3981">
            <v>25</v>
          </cell>
          <cell r="E3981" t="str">
            <v>R=A1R</v>
          </cell>
          <cell r="F3981">
            <v>3</v>
          </cell>
          <cell r="G3981">
            <v>39069</v>
          </cell>
          <cell r="H3981">
            <v>999</v>
          </cell>
          <cell r="I3981">
            <v>4</v>
          </cell>
          <cell r="J3981">
            <v>1</v>
          </cell>
        </row>
        <row r="3982">
          <cell r="A3982" t="str">
            <v>SSGN</v>
          </cell>
          <cell r="B3982" t="str">
            <v>Secondary Service Greater than 5kW w/o ID</v>
          </cell>
          <cell r="C3982">
            <v>30</v>
          </cell>
          <cell r="D3982">
            <v>25</v>
          </cell>
          <cell r="E3982" t="str">
            <v>R=A1R</v>
          </cell>
          <cell r="F3982">
            <v>3</v>
          </cell>
          <cell r="G3982">
            <v>39245</v>
          </cell>
          <cell r="H3982">
            <v>999</v>
          </cell>
          <cell r="I3982">
            <v>4</v>
          </cell>
          <cell r="J3982">
            <v>28</v>
          </cell>
        </row>
        <row r="3983">
          <cell r="A3983" t="str">
            <v>SSGN</v>
          </cell>
          <cell r="B3983" t="str">
            <v>Secondary Service Greater than 5kW w/o ID</v>
          </cell>
          <cell r="C3983">
            <v>30</v>
          </cell>
          <cell r="D3983">
            <v>25</v>
          </cell>
          <cell r="E3983" t="str">
            <v>R=A1D</v>
          </cell>
          <cell r="F3983">
            <v>3</v>
          </cell>
          <cell r="G3983">
            <v>39258</v>
          </cell>
          <cell r="H3983">
            <v>999</v>
          </cell>
          <cell r="I3983">
            <v>4</v>
          </cell>
          <cell r="J3983">
            <v>1</v>
          </cell>
        </row>
        <row r="3984">
          <cell r="A3984" t="str">
            <v>SSNN</v>
          </cell>
          <cell r="B3984" t="str">
            <v>Secondary Service Greater than 5kW w/o ID</v>
          </cell>
          <cell r="C3984">
            <v>30</v>
          </cell>
          <cell r="D3984">
            <v>25</v>
          </cell>
          <cell r="E3984" t="str">
            <v>R=A1R</v>
          </cell>
          <cell r="F3984">
            <v>3</v>
          </cell>
          <cell r="G3984">
            <v>39258</v>
          </cell>
          <cell r="H3984">
            <v>999</v>
          </cell>
          <cell r="I3984">
            <v>3</v>
          </cell>
          <cell r="J3984">
            <v>2</v>
          </cell>
        </row>
        <row r="3985">
          <cell r="A3985" t="str">
            <v>SSGN</v>
          </cell>
          <cell r="B3985" t="str">
            <v>Secondary Service Greater than 5kW w/o ID</v>
          </cell>
          <cell r="C3985">
            <v>30</v>
          </cell>
          <cell r="D3985">
            <v>25</v>
          </cell>
          <cell r="E3985" t="str">
            <v>R=A1D</v>
          </cell>
          <cell r="F3985">
            <v>3</v>
          </cell>
          <cell r="G3985">
            <v>39244</v>
          </cell>
          <cell r="H3985">
            <v>999</v>
          </cell>
          <cell r="I3985">
            <v>4</v>
          </cell>
          <cell r="J3985">
            <v>2</v>
          </cell>
        </row>
        <row r="3986">
          <cell r="A3986" t="str">
            <v>SSPN</v>
          </cell>
          <cell r="B3986" t="str">
            <v>Secondary Service Greater than 5kW w/o ID</v>
          </cell>
          <cell r="C3986">
            <v>30</v>
          </cell>
          <cell r="D3986">
            <v>25</v>
          </cell>
          <cell r="E3986" t="str">
            <v>R=A1R</v>
          </cell>
          <cell r="F3986">
            <v>3</v>
          </cell>
          <cell r="G3986">
            <v>39244</v>
          </cell>
          <cell r="H3986">
            <v>999</v>
          </cell>
          <cell r="I3986">
            <v>4</v>
          </cell>
          <cell r="J3986">
            <v>2</v>
          </cell>
        </row>
        <row r="3987">
          <cell r="A3987" t="str">
            <v>SSGN</v>
          </cell>
          <cell r="B3987" t="str">
            <v>Secondary Service Greater than 5kW w/o ID</v>
          </cell>
          <cell r="C3987">
            <v>30</v>
          </cell>
          <cell r="D3987">
            <v>25</v>
          </cell>
          <cell r="E3987" t="str">
            <v>R=A1R</v>
          </cell>
          <cell r="F3987">
            <v>3</v>
          </cell>
          <cell r="G3987">
            <v>39240</v>
          </cell>
          <cell r="H3987">
            <v>999</v>
          </cell>
          <cell r="I3987">
            <v>4</v>
          </cell>
          <cell r="J3987">
            <v>3</v>
          </cell>
        </row>
        <row r="3988">
          <cell r="A3988" t="str">
            <v>SSPN</v>
          </cell>
          <cell r="B3988" t="str">
            <v>Secondary Service Greater than 5kW w/o ID</v>
          </cell>
          <cell r="C3988">
            <v>30</v>
          </cell>
          <cell r="D3988">
            <v>25</v>
          </cell>
          <cell r="E3988" t="str">
            <v>R=A1R</v>
          </cell>
          <cell r="F3988">
            <v>3</v>
          </cell>
          <cell r="G3988">
            <v>39506</v>
          </cell>
          <cell r="H3988">
            <v>999</v>
          </cell>
          <cell r="I3988">
            <v>4</v>
          </cell>
          <cell r="J3988">
            <v>1</v>
          </cell>
        </row>
        <row r="3989">
          <cell r="A3989" t="str">
            <v>SSNN</v>
          </cell>
          <cell r="B3989" t="str">
            <v>Secondary Service Greater than 5kW w/o ID</v>
          </cell>
          <cell r="C3989">
            <v>30</v>
          </cell>
          <cell r="D3989">
            <v>25</v>
          </cell>
          <cell r="E3989" t="str">
            <v>R=A1D</v>
          </cell>
          <cell r="F3989">
            <v>3</v>
          </cell>
          <cell r="G3989">
            <v>39665</v>
          </cell>
          <cell r="H3989">
            <v>999</v>
          </cell>
          <cell r="I3989">
            <v>4</v>
          </cell>
          <cell r="J3989">
            <v>1</v>
          </cell>
        </row>
        <row r="3990">
          <cell r="A3990" t="str">
            <v>SSNN</v>
          </cell>
          <cell r="B3990" t="str">
            <v>Secondary Service Greater than 5kW w/o ID</v>
          </cell>
          <cell r="C3990">
            <v>30</v>
          </cell>
          <cell r="D3990">
            <v>25</v>
          </cell>
          <cell r="E3990" t="str">
            <v>R=A1D</v>
          </cell>
          <cell r="F3990">
            <v>3</v>
          </cell>
          <cell r="G3990">
            <v>39647</v>
          </cell>
          <cell r="H3990">
            <v>999</v>
          </cell>
          <cell r="I3990">
            <v>4</v>
          </cell>
          <cell r="J3990">
            <v>6</v>
          </cell>
        </row>
        <row r="3991">
          <cell r="A3991" t="str">
            <v>SSAN</v>
          </cell>
          <cell r="B3991" t="str">
            <v>Secondary Service Greater than 5kW w/o ID</v>
          </cell>
          <cell r="C3991">
            <v>30</v>
          </cell>
          <cell r="D3991">
            <v>25</v>
          </cell>
          <cell r="E3991" t="str">
            <v>R=A1D</v>
          </cell>
          <cell r="F3991">
            <v>3</v>
          </cell>
          <cell r="G3991">
            <v>39917</v>
          </cell>
          <cell r="H3991">
            <v>999</v>
          </cell>
          <cell r="I3991">
            <v>4</v>
          </cell>
          <cell r="J3991">
            <v>2</v>
          </cell>
        </row>
        <row r="3992">
          <cell r="A3992" t="str">
            <v>SSNN</v>
          </cell>
          <cell r="B3992" t="str">
            <v>Secondary Service Greater than 5kW w/o ID</v>
          </cell>
          <cell r="C3992">
            <v>30</v>
          </cell>
          <cell r="D3992">
            <v>25</v>
          </cell>
          <cell r="E3992" t="str">
            <v>R=A1D</v>
          </cell>
          <cell r="F3992">
            <v>3</v>
          </cell>
          <cell r="G3992">
            <v>39954</v>
          </cell>
          <cell r="H3992">
            <v>999</v>
          </cell>
          <cell r="I3992">
            <v>3</v>
          </cell>
          <cell r="J3992">
            <v>10</v>
          </cell>
        </row>
        <row r="3993">
          <cell r="A3993" t="str">
            <v>SSPN</v>
          </cell>
          <cell r="B3993" t="str">
            <v>Secondary Service Greater than 5kW w/o ID</v>
          </cell>
          <cell r="C3993">
            <v>30</v>
          </cell>
          <cell r="D3993">
            <v>25</v>
          </cell>
          <cell r="E3993" t="str">
            <v>R=A1D+</v>
          </cell>
          <cell r="F3993">
            <v>3</v>
          </cell>
          <cell r="G3993">
            <v>40218</v>
          </cell>
          <cell r="H3993">
            <v>999</v>
          </cell>
          <cell r="I3993">
            <v>3</v>
          </cell>
          <cell r="J3993">
            <v>1</v>
          </cell>
        </row>
        <row r="3994">
          <cell r="A3994" t="str">
            <v>SSGN</v>
          </cell>
          <cell r="B3994" t="str">
            <v>Secondary Service Greater than 5kW w/o ID</v>
          </cell>
          <cell r="C3994">
            <v>30</v>
          </cell>
          <cell r="D3994">
            <v>25</v>
          </cell>
          <cell r="E3994" t="str">
            <v>R=A1D</v>
          </cell>
          <cell r="F3994">
            <v>3</v>
          </cell>
          <cell r="H3994">
            <v>999</v>
          </cell>
          <cell r="I3994">
            <v>4</v>
          </cell>
          <cell r="J3994">
            <v>167</v>
          </cell>
        </row>
        <row r="3995">
          <cell r="A3995" t="str">
            <v>SSNN</v>
          </cell>
          <cell r="B3995" t="str">
            <v>Secondary Service Greater than 5kW w/o ID</v>
          </cell>
          <cell r="C3995">
            <v>30</v>
          </cell>
          <cell r="D3995">
            <v>25</v>
          </cell>
          <cell r="E3995" t="str">
            <v>R=SV4SD</v>
          </cell>
          <cell r="F3995">
            <v>3</v>
          </cell>
          <cell r="H3995">
            <v>120</v>
          </cell>
          <cell r="I3995">
            <v>4</v>
          </cell>
          <cell r="J3995">
            <v>6</v>
          </cell>
        </row>
        <row r="3996">
          <cell r="A3996" t="str">
            <v>SSGN</v>
          </cell>
          <cell r="B3996" t="str">
            <v>Secondary Service Greater than 5kW w/o ID</v>
          </cell>
          <cell r="C3996">
            <v>30</v>
          </cell>
          <cell r="D3996">
            <v>25</v>
          </cell>
          <cell r="E3996" t="str">
            <v>R=SV4SD</v>
          </cell>
          <cell r="F3996">
            <v>3</v>
          </cell>
          <cell r="H3996">
            <v>0</v>
          </cell>
          <cell r="I3996">
            <v>0</v>
          </cell>
          <cell r="J3996">
            <v>3</v>
          </cell>
        </row>
        <row r="3997">
          <cell r="A3997" t="str">
            <v>SSGN</v>
          </cell>
          <cell r="B3997" t="str">
            <v>Secondary Service Greater than 5kW w/o ID</v>
          </cell>
          <cell r="C3997">
            <v>30</v>
          </cell>
          <cell r="D3997">
            <v>25</v>
          </cell>
          <cell r="E3997" t="str">
            <v>R=TMT</v>
          </cell>
          <cell r="F3997">
            <v>3</v>
          </cell>
          <cell r="H3997">
            <v>240</v>
          </cell>
          <cell r="I3997">
            <v>4</v>
          </cell>
          <cell r="J3997">
            <v>2</v>
          </cell>
        </row>
        <row r="3998">
          <cell r="A3998" t="str">
            <v>SSNN</v>
          </cell>
          <cell r="B3998" t="str">
            <v>Secondary Service Greater than 5kW w/o ID</v>
          </cell>
          <cell r="C3998">
            <v>30</v>
          </cell>
          <cell r="D3998">
            <v>25</v>
          </cell>
          <cell r="E3998" t="str">
            <v>R=TMT</v>
          </cell>
          <cell r="F3998">
            <v>3</v>
          </cell>
          <cell r="H3998">
            <v>240</v>
          </cell>
          <cell r="I3998">
            <v>4</v>
          </cell>
          <cell r="J3998">
            <v>1</v>
          </cell>
        </row>
        <row r="3999">
          <cell r="A3999" t="str">
            <v>SSAN</v>
          </cell>
          <cell r="B3999" t="str">
            <v>Secondary Service Greater than 5kW w/o ID</v>
          </cell>
          <cell r="C3999">
            <v>30</v>
          </cell>
          <cell r="D3999">
            <v>25</v>
          </cell>
          <cell r="E3999" t="str">
            <v>R=SV4SD</v>
          </cell>
          <cell r="F3999">
            <v>3</v>
          </cell>
          <cell r="H3999">
            <v>999</v>
          </cell>
          <cell r="I3999">
            <v>4</v>
          </cell>
          <cell r="J3999">
            <v>1</v>
          </cell>
        </row>
        <row r="4000">
          <cell r="A4000" t="str">
            <v>SSPN</v>
          </cell>
          <cell r="B4000" t="str">
            <v>Secondary Service Greater than 5kW w/o ID</v>
          </cell>
          <cell r="C4000">
            <v>30</v>
          </cell>
          <cell r="D4000">
            <v>25</v>
          </cell>
          <cell r="E4000" t="str">
            <v>R=A1D</v>
          </cell>
          <cell r="F4000">
            <v>3</v>
          </cell>
          <cell r="G4000">
            <v>38272</v>
          </cell>
          <cell r="H4000">
            <v>999</v>
          </cell>
          <cell r="I4000">
            <v>3</v>
          </cell>
          <cell r="J4000">
            <v>3</v>
          </cell>
        </row>
        <row r="4001">
          <cell r="A4001" t="str">
            <v>SSPN</v>
          </cell>
          <cell r="B4001" t="str">
            <v>Secondary Service Greater than 5kW w/o ID</v>
          </cell>
          <cell r="C4001">
            <v>30</v>
          </cell>
          <cell r="D4001">
            <v>25</v>
          </cell>
          <cell r="E4001" t="str">
            <v>R=A1D</v>
          </cell>
          <cell r="F4001">
            <v>3</v>
          </cell>
          <cell r="G4001">
            <v>38272</v>
          </cell>
          <cell r="H4001">
            <v>999</v>
          </cell>
          <cell r="I4001">
            <v>4</v>
          </cell>
          <cell r="J4001">
            <v>2</v>
          </cell>
        </row>
        <row r="4002">
          <cell r="A4002" t="str">
            <v>SSNN</v>
          </cell>
          <cell r="B4002" t="str">
            <v>Secondary Service Greater than 5kW w/o ID</v>
          </cell>
          <cell r="C4002">
            <v>30</v>
          </cell>
          <cell r="D4002">
            <v>25</v>
          </cell>
          <cell r="E4002" t="str">
            <v>R=A1D</v>
          </cell>
          <cell r="F4002">
            <v>3</v>
          </cell>
          <cell r="G4002">
            <v>38293</v>
          </cell>
          <cell r="H4002">
            <v>480</v>
          </cell>
          <cell r="I4002">
            <v>3</v>
          </cell>
          <cell r="J4002">
            <v>1</v>
          </cell>
        </row>
        <row r="4003">
          <cell r="A4003" t="str">
            <v>SSNN</v>
          </cell>
          <cell r="B4003" t="str">
            <v>Secondary Service Greater than 5kW w/o ID</v>
          </cell>
          <cell r="C4003">
            <v>30</v>
          </cell>
          <cell r="D4003">
            <v>25</v>
          </cell>
          <cell r="E4003" t="str">
            <v>R=A1D</v>
          </cell>
          <cell r="F4003">
            <v>3</v>
          </cell>
          <cell r="G4003">
            <v>38309</v>
          </cell>
          <cell r="H4003">
            <v>999</v>
          </cell>
          <cell r="I4003">
            <v>4</v>
          </cell>
          <cell r="J4003">
            <v>9</v>
          </cell>
        </row>
        <row r="4004">
          <cell r="A4004" t="str">
            <v>SSAN</v>
          </cell>
          <cell r="B4004" t="str">
            <v>Secondary Service Greater than 5kW w/o ID</v>
          </cell>
          <cell r="C4004">
            <v>30</v>
          </cell>
          <cell r="D4004">
            <v>25</v>
          </cell>
          <cell r="E4004" t="str">
            <v>R=A1D</v>
          </cell>
          <cell r="F4004">
            <v>3</v>
          </cell>
          <cell r="G4004">
            <v>38223</v>
          </cell>
          <cell r="H4004">
            <v>999</v>
          </cell>
          <cell r="I4004">
            <v>3</v>
          </cell>
          <cell r="J4004">
            <v>1</v>
          </cell>
        </row>
        <row r="4005">
          <cell r="A4005" t="str">
            <v>SSGN</v>
          </cell>
          <cell r="B4005" t="str">
            <v>Secondary Service Greater than 5kW w/o ID</v>
          </cell>
          <cell r="C4005">
            <v>30</v>
          </cell>
          <cell r="D4005">
            <v>25</v>
          </cell>
          <cell r="E4005" t="str">
            <v>P=A1TL</v>
          </cell>
          <cell r="F4005">
            <v>3</v>
          </cell>
          <cell r="G4005">
            <v>37993</v>
          </cell>
          <cell r="H4005">
            <v>999</v>
          </cell>
          <cell r="I4005">
            <v>4</v>
          </cell>
          <cell r="J4005">
            <v>1</v>
          </cell>
        </row>
        <row r="4006">
          <cell r="A4006" t="str">
            <v>SSPN</v>
          </cell>
          <cell r="B4006" t="str">
            <v>Secondary Service Greater than 5kW w/o ID</v>
          </cell>
          <cell r="C4006">
            <v>30</v>
          </cell>
          <cell r="D4006">
            <v>25</v>
          </cell>
          <cell r="E4006" t="str">
            <v>R=A1D</v>
          </cell>
          <cell r="F4006">
            <v>3</v>
          </cell>
          <cell r="G4006">
            <v>38113</v>
          </cell>
          <cell r="H4006">
            <v>999</v>
          </cell>
          <cell r="I4006">
            <v>3</v>
          </cell>
          <cell r="J4006">
            <v>1</v>
          </cell>
        </row>
        <row r="4007">
          <cell r="A4007" t="str">
            <v>SSGN</v>
          </cell>
          <cell r="B4007" t="str">
            <v>Secondary Service Greater than 5kW w/o ID</v>
          </cell>
          <cell r="C4007">
            <v>30</v>
          </cell>
          <cell r="D4007">
            <v>25</v>
          </cell>
          <cell r="E4007" t="str">
            <v>R=A1D</v>
          </cell>
          <cell r="F4007">
            <v>3</v>
          </cell>
          <cell r="G4007">
            <v>38516</v>
          </cell>
          <cell r="H4007">
            <v>999</v>
          </cell>
          <cell r="I4007">
            <v>3</v>
          </cell>
          <cell r="J4007">
            <v>2</v>
          </cell>
        </row>
        <row r="4008">
          <cell r="A4008" t="str">
            <v>SSPN</v>
          </cell>
          <cell r="B4008" t="str">
            <v>Secondary Service Greater than 5kW w/o ID</v>
          </cell>
          <cell r="C4008">
            <v>30</v>
          </cell>
          <cell r="D4008">
            <v>25</v>
          </cell>
          <cell r="E4008" t="str">
            <v>R=K5WS</v>
          </cell>
          <cell r="F4008">
            <v>3</v>
          </cell>
          <cell r="H4008">
            <v>277</v>
          </cell>
          <cell r="I4008">
            <v>4</v>
          </cell>
          <cell r="J4008">
            <v>1</v>
          </cell>
        </row>
        <row r="4009">
          <cell r="A4009" t="str">
            <v>SSPN</v>
          </cell>
          <cell r="B4009" t="str">
            <v>Secondary Service Greater than 5kW w/o ID</v>
          </cell>
          <cell r="C4009">
            <v>30</v>
          </cell>
          <cell r="D4009">
            <v>25</v>
          </cell>
          <cell r="E4009" t="str">
            <v>R=A1D</v>
          </cell>
          <cell r="F4009">
            <v>3</v>
          </cell>
          <cell r="G4009">
            <v>36405</v>
          </cell>
          <cell r="H4009">
            <v>999</v>
          </cell>
          <cell r="I4009">
            <v>4</v>
          </cell>
          <cell r="J4009">
            <v>1</v>
          </cell>
        </row>
        <row r="4010">
          <cell r="A4010" t="str">
            <v>SSGN</v>
          </cell>
          <cell r="B4010" t="str">
            <v>Secondary Service Greater than 5kW w/o ID</v>
          </cell>
          <cell r="C4010">
            <v>30</v>
          </cell>
          <cell r="D4010">
            <v>25</v>
          </cell>
          <cell r="E4010" t="str">
            <v>R=A1R</v>
          </cell>
          <cell r="F4010">
            <v>3</v>
          </cell>
          <cell r="G4010">
            <v>38202</v>
          </cell>
          <cell r="H4010">
            <v>999</v>
          </cell>
          <cell r="I4010">
            <v>4</v>
          </cell>
          <cell r="J4010">
            <v>1</v>
          </cell>
        </row>
        <row r="4011">
          <cell r="A4011" t="str">
            <v>SSPN</v>
          </cell>
          <cell r="B4011" t="str">
            <v>Secondary Service Greater than 5kW w/o ID</v>
          </cell>
          <cell r="C4011">
            <v>30</v>
          </cell>
          <cell r="D4011">
            <v>25</v>
          </cell>
          <cell r="E4011" t="str">
            <v>R=A1D</v>
          </cell>
          <cell r="F4011">
            <v>3</v>
          </cell>
          <cell r="G4011">
            <v>38257</v>
          </cell>
          <cell r="H4011">
            <v>999</v>
          </cell>
          <cell r="I4011">
            <v>4</v>
          </cell>
          <cell r="J4011">
            <v>4</v>
          </cell>
        </row>
        <row r="4012">
          <cell r="A4012" t="str">
            <v>SSAN</v>
          </cell>
          <cell r="B4012" t="str">
            <v>Secondary Service Greater than 5kW w/o ID</v>
          </cell>
          <cell r="C4012">
            <v>30</v>
          </cell>
          <cell r="D4012">
            <v>25</v>
          </cell>
          <cell r="E4012" t="str">
            <v>R=A1D</v>
          </cell>
          <cell r="F4012">
            <v>3</v>
          </cell>
          <cell r="G4012">
            <v>38362</v>
          </cell>
          <cell r="H4012">
            <v>999</v>
          </cell>
          <cell r="I4012">
            <v>4</v>
          </cell>
          <cell r="J4012">
            <v>1</v>
          </cell>
        </row>
        <row r="4013">
          <cell r="A4013" t="str">
            <v>SSNN</v>
          </cell>
          <cell r="B4013" t="str">
            <v>Secondary Service Greater than 5kW w/o ID</v>
          </cell>
          <cell r="C4013">
            <v>30</v>
          </cell>
          <cell r="D4013">
            <v>25</v>
          </cell>
          <cell r="E4013" t="str">
            <v>R=A1D</v>
          </cell>
          <cell r="F4013">
            <v>3</v>
          </cell>
          <cell r="G4013">
            <v>38545</v>
          </cell>
          <cell r="H4013">
            <v>999</v>
          </cell>
          <cell r="I4013">
            <v>4</v>
          </cell>
          <cell r="J4013">
            <v>1</v>
          </cell>
        </row>
        <row r="4014">
          <cell r="A4014" t="str">
            <v>SSGN</v>
          </cell>
          <cell r="B4014" t="str">
            <v>Secondary Service Greater than 5kW w/o ID</v>
          </cell>
          <cell r="C4014">
            <v>30</v>
          </cell>
          <cell r="D4014">
            <v>25</v>
          </cell>
          <cell r="E4014" t="str">
            <v>R=A1D</v>
          </cell>
          <cell r="F4014">
            <v>3</v>
          </cell>
          <cell r="G4014">
            <v>37942</v>
          </cell>
          <cell r="H4014">
            <v>999</v>
          </cell>
          <cell r="I4014">
            <v>4</v>
          </cell>
          <cell r="J4014">
            <v>3</v>
          </cell>
        </row>
        <row r="4015">
          <cell r="A4015" t="str">
            <v>SSGN</v>
          </cell>
          <cell r="B4015" t="str">
            <v>Secondary Service Greater than 5kW w/o ID</v>
          </cell>
          <cell r="C4015">
            <v>30</v>
          </cell>
          <cell r="D4015">
            <v>25</v>
          </cell>
          <cell r="E4015" t="str">
            <v>R=A1D</v>
          </cell>
          <cell r="F4015">
            <v>3</v>
          </cell>
          <cell r="G4015">
            <v>38162</v>
          </cell>
          <cell r="H4015">
            <v>999</v>
          </cell>
          <cell r="I4015">
            <v>4</v>
          </cell>
          <cell r="J4015">
            <v>4</v>
          </cell>
        </row>
        <row r="4016">
          <cell r="A4016" t="str">
            <v>SSNN</v>
          </cell>
          <cell r="B4016" t="str">
            <v>Secondary Service Greater than 5kW w/o ID</v>
          </cell>
          <cell r="C4016">
            <v>30</v>
          </cell>
          <cell r="D4016">
            <v>25</v>
          </cell>
          <cell r="E4016" t="str">
            <v>R=A1D</v>
          </cell>
          <cell r="F4016">
            <v>3</v>
          </cell>
          <cell r="G4016">
            <v>38162</v>
          </cell>
          <cell r="H4016">
            <v>999</v>
          </cell>
          <cell r="I4016">
            <v>4</v>
          </cell>
          <cell r="J4016">
            <v>2</v>
          </cell>
        </row>
        <row r="4017">
          <cell r="A4017" t="str">
            <v>SSGN</v>
          </cell>
          <cell r="B4017" t="str">
            <v>Secondary Service Greater than 5kW w/o ID</v>
          </cell>
          <cell r="C4017">
            <v>30</v>
          </cell>
          <cell r="D4017">
            <v>25</v>
          </cell>
          <cell r="E4017" t="str">
            <v>R=A1D</v>
          </cell>
          <cell r="F4017">
            <v>3</v>
          </cell>
          <cell r="G4017">
            <v>37993</v>
          </cell>
          <cell r="H4017">
            <v>999</v>
          </cell>
          <cell r="I4017">
            <v>3</v>
          </cell>
          <cell r="J4017">
            <v>1</v>
          </cell>
        </row>
        <row r="4018">
          <cell r="A4018" t="str">
            <v>SSGN</v>
          </cell>
          <cell r="B4018" t="str">
            <v>Secondary Service Greater than 5kW w/o ID</v>
          </cell>
          <cell r="C4018">
            <v>30</v>
          </cell>
          <cell r="D4018">
            <v>25</v>
          </cell>
          <cell r="E4018" t="str">
            <v>R=A1D</v>
          </cell>
          <cell r="F4018">
            <v>3</v>
          </cell>
          <cell r="G4018">
            <v>38075</v>
          </cell>
          <cell r="H4018">
            <v>999</v>
          </cell>
          <cell r="I4018">
            <v>4</v>
          </cell>
          <cell r="J4018">
            <v>2</v>
          </cell>
        </row>
        <row r="4019">
          <cell r="A4019" t="str">
            <v>SSNN</v>
          </cell>
          <cell r="B4019" t="str">
            <v>Secondary Service Greater than 5kW w/o ID</v>
          </cell>
          <cell r="C4019">
            <v>30</v>
          </cell>
          <cell r="D4019">
            <v>25</v>
          </cell>
          <cell r="E4019" t="str">
            <v>R=K6WS</v>
          </cell>
          <cell r="F4019">
            <v>3</v>
          </cell>
          <cell r="H4019">
            <v>240</v>
          </cell>
          <cell r="I4019">
            <v>4</v>
          </cell>
          <cell r="J4019">
            <v>3</v>
          </cell>
        </row>
        <row r="4020">
          <cell r="A4020" t="str">
            <v>SSNN</v>
          </cell>
          <cell r="B4020" t="str">
            <v>Secondary Service Greater than 5kW w/o ID</v>
          </cell>
          <cell r="C4020">
            <v>30</v>
          </cell>
          <cell r="D4020">
            <v>25</v>
          </cell>
          <cell r="E4020" t="str">
            <v>R=S2DS</v>
          </cell>
          <cell r="F4020">
            <v>3</v>
          </cell>
          <cell r="H4020">
            <v>480</v>
          </cell>
          <cell r="I4020">
            <v>3</v>
          </cell>
          <cell r="J4020">
            <v>1</v>
          </cell>
        </row>
        <row r="4021">
          <cell r="A4021" t="str">
            <v>SSGN</v>
          </cell>
          <cell r="B4021" t="str">
            <v>Secondary Service Greater than 5kW w/o ID</v>
          </cell>
          <cell r="C4021">
            <v>30</v>
          </cell>
          <cell r="D4021">
            <v>25</v>
          </cell>
          <cell r="E4021" t="str">
            <v>R=DXS2</v>
          </cell>
          <cell r="F4021">
            <v>3</v>
          </cell>
          <cell r="H4021">
            <v>480</v>
          </cell>
          <cell r="I4021">
            <v>3</v>
          </cell>
          <cell r="J4021">
            <v>1</v>
          </cell>
        </row>
        <row r="4022">
          <cell r="A4022" t="str">
            <v>SSNN</v>
          </cell>
          <cell r="B4022" t="str">
            <v>Secondary Service Greater than 5kW w/o ID</v>
          </cell>
          <cell r="C4022">
            <v>30</v>
          </cell>
          <cell r="D4022">
            <v>25</v>
          </cell>
          <cell r="E4022" t="str">
            <v>R=DXS2</v>
          </cell>
          <cell r="F4022">
            <v>3</v>
          </cell>
          <cell r="H4022">
            <v>480</v>
          </cell>
          <cell r="I4022">
            <v>3</v>
          </cell>
          <cell r="J4022">
            <v>2</v>
          </cell>
        </row>
        <row r="4023">
          <cell r="A4023" t="str">
            <v>SSGN</v>
          </cell>
          <cell r="B4023" t="str">
            <v>Secondary Service Greater than 5kW w/o ID</v>
          </cell>
          <cell r="C4023">
            <v>30</v>
          </cell>
          <cell r="D4023">
            <v>25</v>
          </cell>
          <cell r="E4023" t="str">
            <v>R=E1S8E</v>
          </cell>
          <cell r="F4023">
            <v>3</v>
          </cell>
          <cell r="H4023">
            <v>277</v>
          </cell>
          <cell r="I4023">
            <v>4</v>
          </cell>
          <cell r="J4023">
            <v>2</v>
          </cell>
        </row>
        <row r="4024">
          <cell r="A4024" t="str">
            <v>SSGN</v>
          </cell>
          <cell r="B4024" t="str">
            <v>Secondary Service Greater than 5kW w/o ID</v>
          </cell>
          <cell r="C4024">
            <v>30</v>
          </cell>
          <cell r="D4024">
            <v>25</v>
          </cell>
          <cell r="E4024" t="str">
            <v>R=A1D</v>
          </cell>
          <cell r="F4024">
            <v>3</v>
          </cell>
          <cell r="H4024">
            <v>277</v>
          </cell>
          <cell r="I4024">
            <v>4</v>
          </cell>
          <cell r="J4024">
            <v>3</v>
          </cell>
        </row>
        <row r="4025">
          <cell r="A4025" t="str">
            <v>SSPN</v>
          </cell>
          <cell r="B4025" t="str">
            <v>Secondary Service Greater than 5kW w/o ID</v>
          </cell>
          <cell r="C4025">
            <v>30</v>
          </cell>
          <cell r="D4025">
            <v>25</v>
          </cell>
          <cell r="E4025" t="str">
            <v>R=A1D</v>
          </cell>
          <cell r="F4025">
            <v>3</v>
          </cell>
          <cell r="G4025">
            <v>37896</v>
          </cell>
          <cell r="H4025">
            <v>999</v>
          </cell>
          <cell r="I4025">
            <v>3</v>
          </cell>
          <cell r="J4025">
            <v>3</v>
          </cell>
        </row>
        <row r="4026">
          <cell r="A4026" t="str">
            <v>SSNN</v>
          </cell>
          <cell r="B4026" t="str">
            <v>Secondary Service Greater than 5kW w/o ID</v>
          </cell>
          <cell r="C4026">
            <v>30</v>
          </cell>
          <cell r="D4026">
            <v>25</v>
          </cell>
          <cell r="E4026" t="str">
            <v>R=A1D</v>
          </cell>
          <cell r="F4026">
            <v>3</v>
          </cell>
          <cell r="G4026">
            <v>37811</v>
          </cell>
          <cell r="H4026">
            <v>999</v>
          </cell>
          <cell r="I4026">
            <v>4</v>
          </cell>
          <cell r="J4026">
            <v>11</v>
          </cell>
        </row>
        <row r="4027">
          <cell r="A4027" t="str">
            <v>SSNN</v>
          </cell>
          <cell r="B4027" t="str">
            <v>Secondary Service Greater than 5kW w/o ID</v>
          </cell>
          <cell r="C4027">
            <v>30</v>
          </cell>
          <cell r="D4027">
            <v>25</v>
          </cell>
          <cell r="E4027" t="str">
            <v>R=D5S8E</v>
          </cell>
          <cell r="F4027">
            <v>3</v>
          </cell>
          <cell r="H4027">
            <v>277</v>
          </cell>
          <cell r="I4027">
            <v>4</v>
          </cell>
          <cell r="J4027">
            <v>1</v>
          </cell>
        </row>
        <row r="4028">
          <cell r="A4028" t="str">
            <v>SSPN</v>
          </cell>
          <cell r="B4028" t="str">
            <v>Secondary Service Greater than 5kW w/o ID</v>
          </cell>
          <cell r="C4028">
            <v>30</v>
          </cell>
          <cell r="D4028">
            <v>25</v>
          </cell>
          <cell r="E4028" t="str">
            <v>R=A1D</v>
          </cell>
          <cell r="F4028">
            <v>3</v>
          </cell>
          <cell r="G4028">
            <v>37832</v>
          </cell>
          <cell r="H4028">
            <v>999</v>
          </cell>
          <cell r="I4028">
            <v>4</v>
          </cell>
          <cell r="J4028">
            <v>2</v>
          </cell>
        </row>
        <row r="4029">
          <cell r="A4029" t="str">
            <v>SSNN</v>
          </cell>
          <cell r="B4029" t="str">
            <v>Secondary Service Greater than 5kW w/o ID</v>
          </cell>
          <cell r="C4029">
            <v>30</v>
          </cell>
          <cell r="D4029">
            <v>25</v>
          </cell>
          <cell r="E4029" t="str">
            <v>R=DXS2</v>
          </cell>
          <cell r="F4029">
            <v>3</v>
          </cell>
          <cell r="H4029">
            <v>240</v>
          </cell>
          <cell r="I4029">
            <v>3</v>
          </cell>
          <cell r="J4029">
            <v>1</v>
          </cell>
        </row>
        <row r="4030">
          <cell r="A4030" t="str">
            <v>SSNN</v>
          </cell>
          <cell r="B4030" t="str">
            <v>Secondary Service Greater than 5kW w/o ID</v>
          </cell>
          <cell r="C4030">
            <v>30</v>
          </cell>
          <cell r="D4030">
            <v>25</v>
          </cell>
          <cell r="E4030" t="str">
            <v>R=A1D</v>
          </cell>
          <cell r="F4030">
            <v>3</v>
          </cell>
          <cell r="G4030">
            <v>37792</v>
          </cell>
          <cell r="H4030">
            <v>999</v>
          </cell>
          <cell r="I4030">
            <v>3</v>
          </cell>
          <cell r="J4030">
            <v>1</v>
          </cell>
        </row>
        <row r="4031">
          <cell r="A4031" t="str">
            <v>SSNN</v>
          </cell>
          <cell r="B4031" t="str">
            <v>Secondary Service Greater than 5kW w/o ID</v>
          </cell>
          <cell r="C4031">
            <v>30</v>
          </cell>
          <cell r="D4031">
            <v>25</v>
          </cell>
          <cell r="E4031" t="str">
            <v>R=A1D</v>
          </cell>
          <cell r="F4031">
            <v>3</v>
          </cell>
          <cell r="G4031">
            <v>37845</v>
          </cell>
          <cell r="H4031">
            <v>999</v>
          </cell>
          <cell r="I4031">
            <v>3</v>
          </cell>
          <cell r="J4031">
            <v>2</v>
          </cell>
        </row>
        <row r="4032">
          <cell r="A4032" t="str">
            <v>SSGN</v>
          </cell>
          <cell r="B4032" t="str">
            <v>Secondary Service Greater than 5kW w/o ID</v>
          </cell>
          <cell r="C4032">
            <v>30</v>
          </cell>
          <cell r="D4032">
            <v>25</v>
          </cell>
          <cell r="E4032" t="str">
            <v>R=A1D</v>
          </cell>
          <cell r="F4032">
            <v>3</v>
          </cell>
          <cell r="G4032">
            <v>37802</v>
          </cell>
          <cell r="H4032">
            <v>999</v>
          </cell>
          <cell r="I4032">
            <v>4</v>
          </cell>
          <cell r="J4032">
            <v>2</v>
          </cell>
        </row>
        <row r="4033">
          <cell r="A4033" t="str">
            <v>SSGN</v>
          </cell>
          <cell r="B4033" t="str">
            <v>Secondary Service Greater than 5kW w/o ID</v>
          </cell>
          <cell r="C4033">
            <v>30</v>
          </cell>
          <cell r="D4033">
            <v>25</v>
          </cell>
          <cell r="E4033" t="str">
            <v>R=K5WS</v>
          </cell>
          <cell r="F4033">
            <v>3</v>
          </cell>
          <cell r="H4033">
            <v>277</v>
          </cell>
          <cell r="I4033">
            <v>4</v>
          </cell>
          <cell r="J4033">
            <v>1</v>
          </cell>
        </row>
        <row r="4034">
          <cell r="A4034" t="str">
            <v>SSGN</v>
          </cell>
          <cell r="B4034" t="str">
            <v>Secondary Service Greater than 5kW w/o ID</v>
          </cell>
          <cell r="C4034">
            <v>30</v>
          </cell>
          <cell r="D4034">
            <v>25</v>
          </cell>
          <cell r="E4034" t="str">
            <v>R=SV4SD</v>
          </cell>
          <cell r="F4034">
            <v>3</v>
          </cell>
          <cell r="H4034">
            <v>208</v>
          </cell>
          <cell r="I4034">
            <v>4</v>
          </cell>
          <cell r="J4034">
            <v>1</v>
          </cell>
        </row>
        <row r="4035">
          <cell r="A4035" t="str">
            <v>SSGN</v>
          </cell>
          <cell r="B4035" t="str">
            <v>Secondary Service Greater than 5kW w/o ID</v>
          </cell>
          <cell r="C4035">
            <v>30</v>
          </cell>
          <cell r="D4035">
            <v>25</v>
          </cell>
          <cell r="E4035" t="str">
            <v>R=AXS4</v>
          </cell>
          <cell r="F4035">
            <v>3</v>
          </cell>
          <cell r="H4035">
            <v>480</v>
          </cell>
          <cell r="I4035">
            <v>4</v>
          </cell>
          <cell r="J4035">
            <v>2</v>
          </cell>
        </row>
        <row r="4036">
          <cell r="A4036" t="str">
            <v>SSGN</v>
          </cell>
          <cell r="B4036" t="str">
            <v>Secondary Service Greater than 5kW w/o ID</v>
          </cell>
          <cell r="C4036">
            <v>30</v>
          </cell>
          <cell r="D4036">
            <v>25</v>
          </cell>
          <cell r="E4036" t="str">
            <v>R=SV4SD</v>
          </cell>
          <cell r="F4036">
            <v>3</v>
          </cell>
          <cell r="H4036">
            <v>480</v>
          </cell>
          <cell r="I4036">
            <v>4</v>
          </cell>
          <cell r="J4036">
            <v>1</v>
          </cell>
        </row>
        <row r="4037">
          <cell r="A4037" t="str">
            <v>SSNN</v>
          </cell>
          <cell r="B4037" t="str">
            <v>Secondary Service Greater than 5kW w/o ID</v>
          </cell>
          <cell r="C4037">
            <v>30</v>
          </cell>
          <cell r="D4037">
            <v>25</v>
          </cell>
          <cell r="E4037" t="str">
            <v>R=A1D</v>
          </cell>
          <cell r="F4037">
            <v>3</v>
          </cell>
          <cell r="G4037">
            <v>35969</v>
          </cell>
          <cell r="H4037">
            <v>999</v>
          </cell>
          <cell r="I4037">
            <v>3</v>
          </cell>
          <cell r="J4037">
            <v>1</v>
          </cell>
        </row>
        <row r="4038">
          <cell r="A4038" t="str">
            <v>SSNN</v>
          </cell>
          <cell r="B4038" t="str">
            <v>Secondary Service Greater than 5kW w/o ID</v>
          </cell>
          <cell r="C4038">
            <v>30</v>
          </cell>
          <cell r="D4038">
            <v>25</v>
          </cell>
          <cell r="E4038" t="str">
            <v>R=A1D</v>
          </cell>
          <cell r="F4038">
            <v>3</v>
          </cell>
          <cell r="G4038">
            <v>35797</v>
          </cell>
          <cell r="H4038">
            <v>999</v>
          </cell>
          <cell r="I4038">
            <v>4</v>
          </cell>
          <cell r="J4038">
            <v>1</v>
          </cell>
        </row>
        <row r="4039">
          <cell r="A4039" t="str">
            <v>SSNN</v>
          </cell>
          <cell r="B4039" t="str">
            <v>Secondary Service Greater than 5kW w/o ID</v>
          </cell>
          <cell r="C4039">
            <v>30</v>
          </cell>
          <cell r="D4039">
            <v>25</v>
          </cell>
          <cell r="E4039" t="str">
            <v>R=A1D</v>
          </cell>
          <cell r="F4039">
            <v>3</v>
          </cell>
          <cell r="G4039">
            <v>36405</v>
          </cell>
          <cell r="H4039">
            <v>999</v>
          </cell>
          <cell r="I4039">
            <v>4</v>
          </cell>
          <cell r="J4039">
            <v>3</v>
          </cell>
        </row>
        <row r="4040">
          <cell r="A4040" t="str">
            <v>SSGN</v>
          </cell>
          <cell r="B4040" t="str">
            <v>Secondary Service Greater than 5kW w/o ID</v>
          </cell>
          <cell r="C4040">
            <v>30</v>
          </cell>
          <cell r="D4040">
            <v>25</v>
          </cell>
          <cell r="E4040" t="str">
            <v>R=SV4SD</v>
          </cell>
          <cell r="F4040">
            <v>3</v>
          </cell>
          <cell r="G4040">
            <v>36462</v>
          </cell>
          <cell r="H4040">
            <v>999</v>
          </cell>
          <cell r="I4040">
            <v>4</v>
          </cell>
          <cell r="J4040">
            <v>1</v>
          </cell>
        </row>
        <row r="4041">
          <cell r="A4041" t="str">
            <v>SSAN</v>
          </cell>
          <cell r="B4041" t="str">
            <v>Secondary Service Greater than 5kW w/o ID</v>
          </cell>
          <cell r="C4041">
            <v>30</v>
          </cell>
          <cell r="D4041">
            <v>25</v>
          </cell>
          <cell r="E4041" t="str">
            <v>R=A1D</v>
          </cell>
          <cell r="F4041">
            <v>3</v>
          </cell>
          <cell r="G4041">
            <v>36161</v>
          </cell>
          <cell r="H4041">
            <v>999</v>
          </cell>
          <cell r="I4041">
            <v>4</v>
          </cell>
          <cell r="J4041">
            <v>1</v>
          </cell>
        </row>
        <row r="4042">
          <cell r="A4042" t="str">
            <v>SSNN</v>
          </cell>
          <cell r="B4042" t="str">
            <v>Secondary Service Greater than 5kW w/o ID</v>
          </cell>
          <cell r="C4042">
            <v>30</v>
          </cell>
          <cell r="D4042">
            <v>25</v>
          </cell>
          <cell r="E4042" t="str">
            <v>R=A1D</v>
          </cell>
          <cell r="F4042">
            <v>3</v>
          </cell>
          <cell r="G4042">
            <v>35432</v>
          </cell>
          <cell r="H4042">
            <v>999</v>
          </cell>
          <cell r="I4042">
            <v>3</v>
          </cell>
          <cell r="J4042">
            <v>1</v>
          </cell>
        </row>
        <row r="4043">
          <cell r="A4043" t="str">
            <v>SSNN</v>
          </cell>
          <cell r="B4043" t="str">
            <v>Secondary Service Greater than 5kW w/o ID</v>
          </cell>
          <cell r="C4043">
            <v>30</v>
          </cell>
          <cell r="D4043">
            <v>25</v>
          </cell>
          <cell r="E4043" t="str">
            <v>R=A1D</v>
          </cell>
          <cell r="F4043">
            <v>3</v>
          </cell>
          <cell r="G4043">
            <v>36161</v>
          </cell>
          <cell r="H4043">
            <v>999</v>
          </cell>
          <cell r="I4043">
            <v>3</v>
          </cell>
          <cell r="J4043">
            <v>1</v>
          </cell>
        </row>
        <row r="4044">
          <cell r="A4044" t="str">
            <v>SSGN</v>
          </cell>
          <cell r="B4044" t="str">
            <v>Secondary Service Greater than 5kW w/o ID</v>
          </cell>
          <cell r="C4044">
            <v>30</v>
          </cell>
          <cell r="D4044">
            <v>25</v>
          </cell>
          <cell r="E4044" t="str">
            <v>R=A1D</v>
          </cell>
          <cell r="F4044">
            <v>3</v>
          </cell>
          <cell r="G4044">
            <v>36528</v>
          </cell>
          <cell r="H4044">
            <v>999</v>
          </cell>
          <cell r="I4044">
            <v>4</v>
          </cell>
          <cell r="J4044">
            <v>8</v>
          </cell>
        </row>
        <row r="4045">
          <cell r="A4045" t="str">
            <v>SSGN</v>
          </cell>
          <cell r="B4045" t="str">
            <v>Secondary Service Greater than 5kW w/o ID</v>
          </cell>
          <cell r="C4045">
            <v>30</v>
          </cell>
          <cell r="D4045">
            <v>25</v>
          </cell>
          <cell r="E4045" t="str">
            <v>R=A1R</v>
          </cell>
          <cell r="F4045">
            <v>3</v>
          </cell>
          <cell r="G4045">
            <v>37676</v>
          </cell>
          <cell r="H4045">
            <v>277</v>
          </cell>
          <cell r="I4045">
            <v>4</v>
          </cell>
          <cell r="J4045">
            <v>1</v>
          </cell>
        </row>
        <row r="4046">
          <cell r="A4046" t="str">
            <v>SSPN</v>
          </cell>
          <cell r="B4046" t="str">
            <v>Secondary Service Greater than 5kW w/o ID</v>
          </cell>
          <cell r="C4046">
            <v>30</v>
          </cell>
          <cell r="D4046">
            <v>25</v>
          </cell>
          <cell r="E4046" t="str">
            <v>R=A1D</v>
          </cell>
          <cell r="F4046">
            <v>3</v>
          </cell>
          <cell r="G4046">
            <v>37676</v>
          </cell>
          <cell r="H4046">
            <v>999</v>
          </cell>
          <cell r="I4046">
            <v>3</v>
          </cell>
          <cell r="J4046">
            <v>1</v>
          </cell>
        </row>
        <row r="4047">
          <cell r="A4047" t="str">
            <v>SSPN</v>
          </cell>
          <cell r="B4047" t="str">
            <v>Secondary Service Greater than 5kW w/o ID</v>
          </cell>
          <cell r="C4047">
            <v>30</v>
          </cell>
          <cell r="D4047">
            <v>25</v>
          </cell>
          <cell r="E4047" t="str">
            <v>R=A1D</v>
          </cell>
          <cell r="F4047">
            <v>3</v>
          </cell>
          <cell r="G4047">
            <v>36720</v>
          </cell>
          <cell r="H4047">
            <v>999</v>
          </cell>
          <cell r="I4047">
            <v>4</v>
          </cell>
          <cell r="J4047">
            <v>1</v>
          </cell>
        </row>
        <row r="4048">
          <cell r="A4048" t="str">
            <v>SSGN</v>
          </cell>
          <cell r="B4048" t="str">
            <v>Secondary Service Greater than 5kW w/o ID</v>
          </cell>
          <cell r="C4048">
            <v>30</v>
          </cell>
          <cell r="D4048">
            <v>25</v>
          </cell>
          <cell r="E4048" t="str">
            <v>R=A1D</v>
          </cell>
          <cell r="F4048">
            <v>3</v>
          </cell>
          <cell r="G4048">
            <v>36465</v>
          </cell>
          <cell r="H4048">
            <v>999</v>
          </cell>
          <cell r="I4048">
            <v>4</v>
          </cell>
          <cell r="J4048">
            <v>1</v>
          </cell>
        </row>
        <row r="4049">
          <cell r="A4049" t="str">
            <v>SSNN</v>
          </cell>
          <cell r="B4049" t="str">
            <v>Secondary Service Greater than 5kW w/o ID</v>
          </cell>
          <cell r="C4049">
            <v>30</v>
          </cell>
          <cell r="D4049">
            <v>25</v>
          </cell>
          <cell r="E4049" t="str">
            <v>R=A1D</v>
          </cell>
          <cell r="F4049">
            <v>3</v>
          </cell>
          <cell r="G4049">
            <v>36825</v>
          </cell>
          <cell r="H4049">
            <v>999</v>
          </cell>
          <cell r="I4049">
            <v>3</v>
          </cell>
          <cell r="J4049">
            <v>1</v>
          </cell>
        </row>
        <row r="4050">
          <cell r="A4050" t="str">
            <v>DSNN</v>
          </cell>
          <cell r="B4050" t="str">
            <v>Secondary Service Greater than 5kW w/o ID</v>
          </cell>
          <cell r="C4050">
            <v>30</v>
          </cell>
          <cell r="D4050">
            <v>25</v>
          </cell>
          <cell r="E4050" t="str">
            <v>R=A1D</v>
          </cell>
          <cell r="F4050">
            <v>3</v>
          </cell>
          <cell r="H4050">
            <v>999</v>
          </cell>
          <cell r="I4050">
            <v>4</v>
          </cell>
          <cell r="J4050">
            <v>1</v>
          </cell>
        </row>
        <row r="4051">
          <cell r="A4051" t="str">
            <v>SSNN</v>
          </cell>
          <cell r="B4051" t="str">
            <v>Secondary Service Greater than 5kW w/o ID</v>
          </cell>
          <cell r="C4051">
            <v>30</v>
          </cell>
          <cell r="D4051">
            <v>25</v>
          </cell>
          <cell r="E4051" t="str">
            <v>R=A1D</v>
          </cell>
          <cell r="F4051">
            <v>3</v>
          </cell>
          <cell r="G4051">
            <v>36526</v>
          </cell>
          <cell r="H4051">
            <v>999</v>
          </cell>
          <cell r="I4051">
            <v>4</v>
          </cell>
          <cell r="J4051">
            <v>1</v>
          </cell>
        </row>
        <row r="4052">
          <cell r="A4052" t="str">
            <v>SSNN</v>
          </cell>
          <cell r="B4052" t="str">
            <v>Secondary Service Greater than 5kW w/o ID</v>
          </cell>
          <cell r="C4052">
            <v>30</v>
          </cell>
          <cell r="D4052">
            <v>25</v>
          </cell>
          <cell r="E4052" t="str">
            <v>R=A1D</v>
          </cell>
          <cell r="F4052">
            <v>3</v>
          </cell>
          <cell r="G4052">
            <v>36526</v>
          </cell>
          <cell r="H4052">
            <v>999</v>
          </cell>
          <cell r="I4052">
            <v>4</v>
          </cell>
          <cell r="J4052">
            <v>46</v>
          </cell>
        </row>
        <row r="4053">
          <cell r="A4053" t="str">
            <v>SSAN</v>
          </cell>
          <cell r="B4053" t="str">
            <v>Secondary Service Greater than 5kW w/o ID</v>
          </cell>
          <cell r="C4053">
            <v>30</v>
          </cell>
          <cell r="D4053">
            <v>25</v>
          </cell>
          <cell r="E4053" t="str">
            <v>R=A1D</v>
          </cell>
          <cell r="F4053">
            <v>3</v>
          </cell>
          <cell r="G4053">
            <v>36746</v>
          </cell>
          <cell r="H4053">
            <v>999</v>
          </cell>
          <cell r="I4053">
            <v>3</v>
          </cell>
          <cell r="J4053">
            <v>1</v>
          </cell>
        </row>
        <row r="4054">
          <cell r="A4054" t="str">
            <v>SSGN</v>
          </cell>
          <cell r="B4054" t="str">
            <v>Secondary Service Greater than 5kW w/o ID</v>
          </cell>
          <cell r="C4054">
            <v>30</v>
          </cell>
          <cell r="D4054">
            <v>25</v>
          </cell>
          <cell r="E4054" t="str">
            <v>R=A1D</v>
          </cell>
          <cell r="F4054">
            <v>3</v>
          </cell>
          <cell r="G4054">
            <v>37095</v>
          </cell>
          <cell r="H4054">
            <v>999</v>
          </cell>
          <cell r="I4054">
            <v>3</v>
          </cell>
          <cell r="J4054">
            <v>1</v>
          </cell>
        </row>
        <row r="4055">
          <cell r="A4055" t="str">
            <v>SSGN</v>
          </cell>
          <cell r="B4055" t="str">
            <v>Secondary Service Greater than 5kW w/o ID</v>
          </cell>
          <cell r="C4055">
            <v>30</v>
          </cell>
          <cell r="D4055">
            <v>25</v>
          </cell>
          <cell r="E4055" t="str">
            <v>R=A1D</v>
          </cell>
          <cell r="F4055">
            <v>3</v>
          </cell>
          <cell r="G4055">
            <v>37064</v>
          </cell>
          <cell r="H4055">
            <v>999</v>
          </cell>
          <cell r="I4055">
            <v>4</v>
          </cell>
          <cell r="J4055">
            <v>1</v>
          </cell>
        </row>
        <row r="4056">
          <cell r="A4056" t="str">
            <v>SSGN</v>
          </cell>
          <cell r="B4056" t="str">
            <v>Secondary Service Greater than 5kW w/o ID</v>
          </cell>
          <cell r="C4056">
            <v>30</v>
          </cell>
          <cell r="D4056">
            <v>25</v>
          </cell>
          <cell r="E4056" t="str">
            <v>R=A1D</v>
          </cell>
          <cell r="F4056">
            <v>3</v>
          </cell>
          <cell r="G4056">
            <v>37117</v>
          </cell>
          <cell r="H4056">
            <v>999</v>
          </cell>
          <cell r="I4056">
            <v>4</v>
          </cell>
          <cell r="J4056">
            <v>2</v>
          </cell>
        </row>
        <row r="4057">
          <cell r="A4057" t="str">
            <v>SSGN</v>
          </cell>
          <cell r="B4057" t="str">
            <v>Secondary Service Greater than 5kW w/o ID</v>
          </cell>
          <cell r="C4057">
            <v>30</v>
          </cell>
          <cell r="D4057">
            <v>25</v>
          </cell>
          <cell r="E4057" t="str">
            <v>R=A1D</v>
          </cell>
          <cell r="F4057">
            <v>3</v>
          </cell>
          <cell r="G4057">
            <v>37208</v>
          </cell>
          <cell r="H4057">
            <v>999</v>
          </cell>
          <cell r="I4057">
            <v>4</v>
          </cell>
          <cell r="J4057">
            <v>2</v>
          </cell>
        </row>
        <row r="4058">
          <cell r="A4058" t="str">
            <v>SSNN</v>
          </cell>
          <cell r="B4058" t="str">
            <v>Secondary Service Greater than 5kW w/o ID</v>
          </cell>
          <cell r="C4058">
            <v>30</v>
          </cell>
          <cell r="D4058">
            <v>25</v>
          </cell>
          <cell r="E4058" t="str">
            <v>R=A1D</v>
          </cell>
          <cell r="F4058">
            <v>3</v>
          </cell>
          <cell r="G4058">
            <v>37174</v>
          </cell>
          <cell r="H4058">
            <v>999</v>
          </cell>
          <cell r="I4058">
            <v>4</v>
          </cell>
          <cell r="J4058">
            <v>6</v>
          </cell>
        </row>
        <row r="4059">
          <cell r="A4059" t="str">
            <v>SSNN</v>
          </cell>
          <cell r="B4059" t="str">
            <v>Secondary Service Greater than 5kW w/o ID</v>
          </cell>
          <cell r="C4059">
            <v>30</v>
          </cell>
          <cell r="D4059">
            <v>25</v>
          </cell>
          <cell r="E4059" t="str">
            <v>R=A1R</v>
          </cell>
          <cell r="F4059">
            <v>3</v>
          </cell>
          <cell r="G4059">
            <v>37432</v>
          </cell>
          <cell r="H4059">
            <v>999</v>
          </cell>
          <cell r="I4059">
            <v>4</v>
          </cell>
          <cell r="J4059">
            <v>1</v>
          </cell>
        </row>
        <row r="4060">
          <cell r="A4060" t="str">
            <v>SSPN</v>
          </cell>
          <cell r="B4060" t="str">
            <v>Secondary Service Greater than 5kW w/o ID</v>
          </cell>
          <cell r="C4060">
            <v>30</v>
          </cell>
          <cell r="D4060">
            <v>25</v>
          </cell>
          <cell r="E4060" t="str">
            <v>R=A1D</v>
          </cell>
          <cell r="F4060">
            <v>3</v>
          </cell>
          <cell r="G4060">
            <v>37656</v>
          </cell>
          <cell r="H4060">
            <v>999</v>
          </cell>
          <cell r="I4060">
            <v>4</v>
          </cell>
          <cell r="J4060">
            <v>1</v>
          </cell>
        </row>
        <row r="4061">
          <cell r="A4061" t="str">
            <v>SSGN</v>
          </cell>
          <cell r="B4061" t="str">
            <v>Secondary Service Greater than 5kW w/o ID</v>
          </cell>
          <cell r="C4061">
            <v>30</v>
          </cell>
          <cell r="D4061">
            <v>25</v>
          </cell>
          <cell r="E4061" t="str">
            <v>R=A1D</v>
          </cell>
          <cell r="F4061">
            <v>3</v>
          </cell>
          <cell r="G4061">
            <v>37503</v>
          </cell>
          <cell r="H4061">
            <v>999</v>
          </cell>
          <cell r="I4061">
            <v>4</v>
          </cell>
          <cell r="J4061">
            <v>8</v>
          </cell>
        </row>
        <row r="4062">
          <cell r="A4062" t="str">
            <v>SSNN</v>
          </cell>
          <cell r="B4062" t="str">
            <v>Secondary Service Greater than 5kW w/o ID</v>
          </cell>
          <cell r="C4062">
            <v>30</v>
          </cell>
          <cell r="D4062">
            <v>25</v>
          </cell>
          <cell r="E4062" t="str">
            <v>R=A1D</v>
          </cell>
          <cell r="F4062">
            <v>3</v>
          </cell>
          <cell r="G4062">
            <v>38692</v>
          </cell>
          <cell r="H4062">
            <v>999</v>
          </cell>
          <cell r="I4062">
            <v>3</v>
          </cell>
          <cell r="J4062">
            <v>1</v>
          </cell>
        </row>
        <row r="4063">
          <cell r="A4063" t="str">
            <v>SSNN</v>
          </cell>
          <cell r="B4063" t="str">
            <v>Secondary Service Greater than 5kW w/o ID</v>
          </cell>
          <cell r="C4063">
            <v>30</v>
          </cell>
          <cell r="D4063">
            <v>25</v>
          </cell>
          <cell r="E4063" t="str">
            <v>R=A1D</v>
          </cell>
          <cell r="F4063">
            <v>3</v>
          </cell>
          <cell r="G4063">
            <v>38734</v>
          </cell>
          <cell r="H4063">
            <v>999</v>
          </cell>
          <cell r="I4063">
            <v>4</v>
          </cell>
          <cell r="J4063">
            <v>36</v>
          </cell>
        </row>
        <row r="4064">
          <cell r="A4064" t="str">
            <v>SSAN</v>
          </cell>
          <cell r="B4064" t="str">
            <v>Secondary Service Greater than 5kW w/o ID</v>
          </cell>
          <cell r="C4064">
            <v>30</v>
          </cell>
          <cell r="D4064">
            <v>25</v>
          </cell>
          <cell r="E4064" t="str">
            <v>R=A1D</v>
          </cell>
          <cell r="F4064">
            <v>3</v>
          </cell>
          <cell r="G4064">
            <v>38784</v>
          </cell>
          <cell r="H4064">
            <v>999</v>
          </cell>
          <cell r="I4064">
            <v>3</v>
          </cell>
          <cell r="J4064">
            <v>2</v>
          </cell>
        </row>
        <row r="4065">
          <cell r="A4065" t="str">
            <v>SSNN</v>
          </cell>
          <cell r="B4065" t="str">
            <v>Secondary Service Greater than 5kW w/o ID</v>
          </cell>
          <cell r="C4065">
            <v>30</v>
          </cell>
          <cell r="D4065">
            <v>25</v>
          </cell>
          <cell r="E4065" t="str">
            <v>R=A1D</v>
          </cell>
          <cell r="F4065">
            <v>3</v>
          </cell>
          <cell r="G4065">
            <v>38958</v>
          </cell>
          <cell r="H4065">
            <v>999</v>
          </cell>
          <cell r="I4065">
            <v>4</v>
          </cell>
          <cell r="J4065">
            <v>5</v>
          </cell>
        </row>
        <row r="4066">
          <cell r="A4066" t="str">
            <v>SSAN</v>
          </cell>
          <cell r="B4066" t="str">
            <v>Secondary Service Greater than 5kW w/o ID</v>
          </cell>
          <cell r="C4066">
            <v>30</v>
          </cell>
          <cell r="D4066">
            <v>25</v>
          </cell>
          <cell r="E4066" t="str">
            <v>R=A1D</v>
          </cell>
          <cell r="F4066">
            <v>3</v>
          </cell>
          <cell r="G4066">
            <v>38958</v>
          </cell>
          <cell r="H4066">
            <v>999</v>
          </cell>
          <cell r="I4066">
            <v>4</v>
          </cell>
          <cell r="J4066">
            <v>2</v>
          </cell>
        </row>
        <row r="4067">
          <cell r="A4067" t="str">
            <v>SSNN</v>
          </cell>
          <cell r="B4067" t="str">
            <v>Secondary Service Greater than 5kW w/o ID</v>
          </cell>
          <cell r="C4067">
            <v>30</v>
          </cell>
          <cell r="D4067">
            <v>25</v>
          </cell>
          <cell r="E4067" t="str">
            <v>R=A1R</v>
          </cell>
          <cell r="F4067">
            <v>3</v>
          </cell>
          <cell r="G4067">
            <v>39183</v>
          </cell>
          <cell r="H4067">
            <v>999</v>
          </cell>
          <cell r="I4067">
            <v>3</v>
          </cell>
          <cell r="J4067">
            <v>6</v>
          </cell>
        </row>
        <row r="4068">
          <cell r="A4068" t="str">
            <v>SSGN</v>
          </cell>
          <cell r="B4068" t="str">
            <v>Secondary Service Greater than 5kW w/o ID</v>
          </cell>
          <cell r="C4068">
            <v>30</v>
          </cell>
          <cell r="D4068">
            <v>25</v>
          </cell>
          <cell r="E4068" t="str">
            <v>R=A1R</v>
          </cell>
          <cell r="F4068">
            <v>3</v>
          </cell>
          <cell r="G4068">
            <v>39183</v>
          </cell>
          <cell r="H4068">
            <v>999</v>
          </cell>
          <cell r="I4068">
            <v>3</v>
          </cell>
          <cell r="J4068">
            <v>3</v>
          </cell>
        </row>
        <row r="4069">
          <cell r="A4069" t="str">
            <v>SSPN</v>
          </cell>
          <cell r="B4069" t="str">
            <v>Secondary Service Greater than 5kW w/o ID</v>
          </cell>
          <cell r="C4069">
            <v>30</v>
          </cell>
          <cell r="D4069">
            <v>25</v>
          </cell>
          <cell r="E4069" t="str">
            <v>R=A1R</v>
          </cell>
          <cell r="F4069">
            <v>3</v>
          </cell>
          <cell r="G4069">
            <v>39183</v>
          </cell>
          <cell r="H4069">
            <v>999</v>
          </cell>
          <cell r="I4069">
            <v>3</v>
          </cell>
          <cell r="J4069">
            <v>1</v>
          </cell>
        </row>
        <row r="4070">
          <cell r="A4070" t="str">
            <v>SSAN</v>
          </cell>
          <cell r="B4070" t="str">
            <v>Secondary Service Greater than 5kW w/o ID</v>
          </cell>
          <cell r="C4070">
            <v>30</v>
          </cell>
          <cell r="D4070">
            <v>25</v>
          </cell>
          <cell r="E4070" t="str">
            <v>R=A1R</v>
          </cell>
          <cell r="F4070">
            <v>3</v>
          </cell>
          <cell r="G4070">
            <v>39279</v>
          </cell>
          <cell r="H4070">
            <v>999</v>
          </cell>
          <cell r="I4070">
            <v>3</v>
          </cell>
          <cell r="J4070">
            <v>1</v>
          </cell>
        </row>
        <row r="4071">
          <cell r="A4071" t="str">
            <v>SSGN</v>
          </cell>
          <cell r="B4071" t="str">
            <v>Secondary Service Greater than 5kW w/o ID</v>
          </cell>
          <cell r="C4071">
            <v>30</v>
          </cell>
          <cell r="D4071">
            <v>25</v>
          </cell>
          <cell r="E4071" t="str">
            <v>R=A1R</v>
          </cell>
          <cell r="F4071">
            <v>3</v>
          </cell>
          <cell r="G4071">
            <v>39244</v>
          </cell>
          <cell r="H4071">
            <v>999</v>
          </cell>
          <cell r="I4071">
            <v>4</v>
          </cell>
          <cell r="J4071">
            <v>20</v>
          </cell>
        </row>
        <row r="4072">
          <cell r="A4072" t="str">
            <v>SSNN</v>
          </cell>
          <cell r="B4072" t="str">
            <v>Secondary Service Greater than 5kW w/o ID</v>
          </cell>
          <cell r="C4072">
            <v>30</v>
          </cell>
          <cell r="D4072">
            <v>25</v>
          </cell>
          <cell r="E4072" t="str">
            <v>R=A1R</v>
          </cell>
          <cell r="F4072">
            <v>3</v>
          </cell>
          <cell r="G4072">
            <v>39232</v>
          </cell>
          <cell r="H4072">
            <v>999</v>
          </cell>
          <cell r="I4072">
            <v>3</v>
          </cell>
          <cell r="J4072">
            <v>8</v>
          </cell>
        </row>
        <row r="4073">
          <cell r="A4073" t="str">
            <v>SSNN</v>
          </cell>
          <cell r="B4073" t="str">
            <v>Secondary Service Greater than 5kW w/o ID</v>
          </cell>
          <cell r="C4073">
            <v>30</v>
          </cell>
          <cell r="D4073">
            <v>25</v>
          </cell>
          <cell r="E4073" t="str">
            <v>R=A1R</v>
          </cell>
          <cell r="F4073">
            <v>3</v>
          </cell>
          <cell r="G4073">
            <v>39316</v>
          </cell>
          <cell r="H4073">
            <v>999</v>
          </cell>
          <cell r="I4073">
            <v>4</v>
          </cell>
          <cell r="J4073">
            <v>8</v>
          </cell>
        </row>
        <row r="4074">
          <cell r="A4074" t="str">
            <v>SSGN</v>
          </cell>
          <cell r="B4074" t="str">
            <v>Secondary Service Greater than 5kW w/o ID</v>
          </cell>
          <cell r="C4074">
            <v>30</v>
          </cell>
          <cell r="D4074">
            <v>25</v>
          </cell>
          <cell r="E4074" t="str">
            <v>R=A1R</v>
          </cell>
          <cell r="F4074">
            <v>3</v>
          </cell>
          <cell r="G4074">
            <v>39475</v>
          </cell>
          <cell r="H4074">
            <v>999</v>
          </cell>
          <cell r="I4074">
            <v>4</v>
          </cell>
          <cell r="J4074">
            <v>2</v>
          </cell>
        </row>
        <row r="4075">
          <cell r="A4075" t="str">
            <v>SSGN</v>
          </cell>
          <cell r="B4075" t="str">
            <v>Secondary Service Greater than 5kW w/o ID</v>
          </cell>
          <cell r="C4075">
            <v>30</v>
          </cell>
          <cell r="D4075">
            <v>25</v>
          </cell>
          <cell r="E4075" t="str">
            <v>R=A1R</v>
          </cell>
          <cell r="F4075">
            <v>3</v>
          </cell>
          <cell r="G4075">
            <v>39478</v>
          </cell>
          <cell r="H4075">
            <v>999</v>
          </cell>
          <cell r="I4075">
            <v>4</v>
          </cell>
          <cell r="J4075">
            <v>4</v>
          </cell>
        </row>
        <row r="4076">
          <cell r="A4076" t="str">
            <v>SSNN</v>
          </cell>
          <cell r="B4076" t="str">
            <v>Secondary Service Greater than 5kW w/o ID</v>
          </cell>
          <cell r="C4076">
            <v>30</v>
          </cell>
          <cell r="D4076">
            <v>25</v>
          </cell>
          <cell r="E4076" t="str">
            <v>R=A1R</v>
          </cell>
          <cell r="F4076">
            <v>3</v>
          </cell>
          <cell r="G4076">
            <v>39478</v>
          </cell>
          <cell r="H4076">
            <v>999</v>
          </cell>
          <cell r="I4076">
            <v>4</v>
          </cell>
          <cell r="J4076">
            <v>7</v>
          </cell>
        </row>
        <row r="4077">
          <cell r="A4077" t="str">
            <v>SMNN</v>
          </cell>
          <cell r="B4077" t="str">
            <v>Secondary Service Greater than 5kW w/o ID</v>
          </cell>
          <cell r="C4077">
            <v>30</v>
          </cell>
          <cell r="D4077">
            <v>25</v>
          </cell>
          <cell r="E4077" t="str">
            <v>R=A1D</v>
          </cell>
          <cell r="F4077">
            <v>3</v>
          </cell>
          <cell r="G4077">
            <v>39636</v>
          </cell>
          <cell r="H4077">
            <v>999</v>
          </cell>
          <cell r="I4077">
            <v>4</v>
          </cell>
          <cell r="J4077">
            <v>1</v>
          </cell>
        </row>
        <row r="4078">
          <cell r="A4078" t="str">
            <v>SSPN</v>
          </cell>
          <cell r="B4078" t="str">
            <v>Secondary Service Greater than 5kW w/o ID</v>
          </cell>
          <cell r="C4078">
            <v>30</v>
          </cell>
          <cell r="D4078">
            <v>25</v>
          </cell>
          <cell r="E4078" t="str">
            <v>R=A1D</v>
          </cell>
          <cell r="F4078">
            <v>3</v>
          </cell>
          <cell r="G4078">
            <v>39664</v>
          </cell>
          <cell r="H4078">
            <v>999</v>
          </cell>
          <cell r="I4078">
            <v>3</v>
          </cell>
          <cell r="J4078">
            <v>1</v>
          </cell>
        </row>
        <row r="4079">
          <cell r="A4079" t="str">
            <v>SSNN</v>
          </cell>
          <cell r="B4079" t="str">
            <v>Secondary Service Greater than 5kW w/o ID</v>
          </cell>
          <cell r="C4079">
            <v>30</v>
          </cell>
          <cell r="D4079">
            <v>25</v>
          </cell>
          <cell r="E4079" t="str">
            <v>R=A1D</v>
          </cell>
          <cell r="F4079">
            <v>3</v>
          </cell>
          <cell r="G4079">
            <v>39784</v>
          </cell>
          <cell r="H4079">
            <v>999</v>
          </cell>
          <cell r="I4079">
            <v>3</v>
          </cell>
          <cell r="J4079">
            <v>17</v>
          </cell>
        </row>
        <row r="4080">
          <cell r="A4080" t="str">
            <v>SSAN</v>
          </cell>
          <cell r="B4080" t="str">
            <v>Secondary Service Greater than 5kW w/o ID</v>
          </cell>
          <cell r="C4080">
            <v>30</v>
          </cell>
          <cell r="D4080">
            <v>25</v>
          </cell>
          <cell r="E4080" t="str">
            <v>R=A1D</v>
          </cell>
          <cell r="F4080">
            <v>3</v>
          </cell>
          <cell r="G4080">
            <v>39863</v>
          </cell>
          <cell r="H4080">
            <v>999</v>
          </cell>
          <cell r="I4080">
            <v>4</v>
          </cell>
          <cell r="J4080">
            <v>1</v>
          </cell>
        </row>
        <row r="4081">
          <cell r="A4081" t="str">
            <v>SSGN</v>
          </cell>
          <cell r="B4081" t="str">
            <v>Secondary Service Greater than 5kW w/o ID</v>
          </cell>
          <cell r="C4081">
            <v>30</v>
          </cell>
          <cell r="D4081">
            <v>25</v>
          </cell>
          <cell r="E4081" t="str">
            <v>R=A1D+</v>
          </cell>
          <cell r="F4081">
            <v>3</v>
          </cell>
          <cell r="G4081">
            <v>40073</v>
          </cell>
          <cell r="H4081">
            <v>999</v>
          </cell>
          <cell r="I4081">
            <v>4</v>
          </cell>
          <cell r="J4081">
            <v>30</v>
          </cell>
        </row>
        <row r="4082">
          <cell r="A4082" t="str">
            <v>SSGN</v>
          </cell>
          <cell r="B4082" t="str">
            <v>Secondary Service Greater than 5kW w/o ID</v>
          </cell>
          <cell r="C4082">
            <v>30</v>
          </cell>
          <cell r="D4082">
            <v>25</v>
          </cell>
          <cell r="E4082" t="str">
            <v>R=A1D+</v>
          </cell>
          <cell r="F4082">
            <v>3</v>
          </cell>
          <cell r="G4082">
            <v>40093</v>
          </cell>
          <cell r="H4082">
            <v>999</v>
          </cell>
          <cell r="I4082">
            <v>4</v>
          </cell>
          <cell r="J4082">
            <v>15</v>
          </cell>
        </row>
        <row r="4083">
          <cell r="A4083" t="str">
            <v>SSPN</v>
          </cell>
          <cell r="B4083" t="str">
            <v>Secondary Service Greater than 5kW w/o ID</v>
          </cell>
          <cell r="C4083">
            <v>30</v>
          </cell>
          <cell r="D4083">
            <v>25</v>
          </cell>
          <cell r="E4083" t="str">
            <v>R=A1D+</v>
          </cell>
          <cell r="F4083">
            <v>3</v>
          </cell>
          <cell r="G4083">
            <v>40092</v>
          </cell>
          <cell r="H4083">
            <v>999</v>
          </cell>
          <cell r="I4083">
            <v>3</v>
          </cell>
          <cell r="J4083">
            <v>2</v>
          </cell>
        </row>
        <row r="4084">
          <cell r="A4084" t="str">
            <v>SSNN</v>
          </cell>
          <cell r="B4084" t="str">
            <v>Secondary Service Greater than 5kW w/o ID</v>
          </cell>
          <cell r="C4084">
            <v>30</v>
          </cell>
          <cell r="D4084">
            <v>25</v>
          </cell>
          <cell r="E4084" t="str">
            <v>R=A1D</v>
          </cell>
          <cell r="F4084">
            <v>3</v>
          </cell>
          <cell r="H4084">
            <v>999</v>
          </cell>
          <cell r="I4084">
            <v>4</v>
          </cell>
          <cell r="J4084">
            <v>176</v>
          </cell>
        </row>
        <row r="4085">
          <cell r="A4085" t="str">
            <v>SSGN</v>
          </cell>
          <cell r="B4085" t="str">
            <v>Secondary Service Greater than 5kW w/o ID</v>
          </cell>
          <cell r="C4085">
            <v>30</v>
          </cell>
          <cell r="D4085">
            <v>25</v>
          </cell>
          <cell r="E4085" t="str">
            <v>R=K6WS</v>
          </cell>
          <cell r="F4085">
            <v>3</v>
          </cell>
          <cell r="H4085">
            <v>240</v>
          </cell>
          <cell r="I4085">
            <v>4</v>
          </cell>
          <cell r="J4085">
            <v>23</v>
          </cell>
        </row>
        <row r="4086">
          <cell r="A4086" t="str">
            <v>SSGN</v>
          </cell>
          <cell r="B4086" t="str">
            <v>Secondary Service Greater than 5kW w/o ID</v>
          </cell>
          <cell r="C4086">
            <v>30</v>
          </cell>
          <cell r="D4086">
            <v>25</v>
          </cell>
          <cell r="E4086" t="str">
            <v>R=A1D</v>
          </cell>
          <cell r="F4086">
            <v>3</v>
          </cell>
          <cell r="H4086">
            <v>240</v>
          </cell>
          <cell r="I4086">
            <v>4</v>
          </cell>
          <cell r="J4086">
            <v>62</v>
          </cell>
        </row>
        <row r="4087">
          <cell r="A4087" t="str">
            <v>SSGN</v>
          </cell>
          <cell r="B4087" t="str">
            <v>Secondary Service Greater than 5kW w/o ID</v>
          </cell>
          <cell r="C4087">
            <v>30</v>
          </cell>
          <cell r="D4087">
            <v>25</v>
          </cell>
          <cell r="E4087" t="str">
            <v>R=A1D</v>
          </cell>
          <cell r="F4087">
            <v>3</v>
          </cell>
          <cell r="H4087">
            <v>240</v>
          </cell>
          <cell r="I4087">
            <v>3</v>
          </cell>
          <cell r="J4087">
            <v>8</v>
          </cell>
        </row>
        <row r="4088">
          <cell r="A4088" t="str">
            <v>SSAN</v>
          </cell>
          <cell r="B4088" t="str">
            <v>Secondary Service Greater than 5kW w/o ID</v>
          </cell>
          <cell r="C4088">
            <v>30</v>
          </cell>
          <cell r="D4088">
            <v>25</v>
          </cell>
          <cell r="E4088" t="str">
            <v>R=D4S7H</v>
          </cell>
          <cell r="F4088">
            <v>3</v>
          </cell>
          <cell r="H4088">
            <v>240</v>
          </cell>
          <cell r="I4088">
            <v>4</v>
          </cell>
          <cell r="J4088">
            <v>1</v>
          </cell>
        </row>
        <row r="4089">
          <cell r="A4089" t="str">
            <v>SSGN</v>
          </cell>
          <cell r="B4089" t="str">
            <v>Secondary Service Greater than 5kW w/o ID</v>
          </cell>
          <cell r="C4089">
            <v>30</v>
          </cell>
          <cell r="D4089">
            <v>25</v>
          </cell>
          <cell r="E4089" t="str">
            <v>R=A1D</v>
          </cell>
          <cell r="F4089">
            <v>3</v>
          </cell>
          <cell r="G4089">
            <v>38272</v>
          </cell>
          <cell r="H4089">
            <v>999</v>
          </cell>
          <cell r="I4089">
            <v>4</v>
          </cell>
          <cell r="J4089">
            <v>8</v>
          </cell>
        </row>
        <row r="4090">
          <cell r="A4090" t="str">
            <v>SSNN</v>
          </cell>
          <cell r="B4090" t="str">
            <v>Secondary Service Greater than 5kW w/o ID</v>
          </cell>
          <cell r="C4090">
            <v>30</v>
          </cell>
          <cell r="D4090">
            <v>25</v>
          </cell>
          <cell r="E4090" t="str">
            <v>R=A1D</v>
          </cell>
          <cell r="F4090">
            <v>3</v>
          </cell>
          <cell r="G4090">
            <v>38602</v>
          </cell>
          <cell r="H4090">
            <v>999</v>
          </cell>
          <cell r="I4090">
            <v>4</v>
          </cell>
          <cell r="J4090">
            <v>3</v>
          </cell>
        </row>
        <row r="4091">
          <cell r="A4091" t="str">
            <v>SSPN</v>
          </cell>
          <cell r="B4091" t="str">
            <v>Secondary Service Greater than 5kW w/o ID</v>
          </cell>
          <cell r="C4091">
            <v>30</v>
          </cell>
          <cell r="D4091">
            <v>25</v>
          </cell>
          <cell r="E4091" t="str">
            <v>R=A1D</v>
          </cell>
          <cell r="F4091">
            <v>3</v>
          </cell>
          <cell r="G4091">
            <v>38602</v>
          </cell>
          <cell r="H4091">
            <v>999</v>
          </cell>
          <cell r="I4091">
            <v>4</v>
          </cell>
          <cell r="J4091">
            <v>1</v>
          </cell>
        </row>
        <row r="4092">
          <cell r="A4092" t="str">
            <v>SSMN</v>
          </cell>
          <cell r="B4092" t="str">
            <v>Secondary Service Greater than 5kW w/o ID</v>
          </cell>
          <cell r="C4092">
            <v>30</v>
          </cell>
          <cell r="D4092">
            <v>25</v>
          </cell>
          <cell r="E4092" t="str">
            <v>R=A1D</v>
          </cell>
          <cell r="F4092">
            <v>3</v>
          </cell>
          <cell r="G4092">
            <v>37641</v>
          </cell>
          <cell r="H4092">
            <v>999</v>
          </cell>
          <cell r="I4092">
            <v>3</v>
          </cell>
          <cell r="J4092">
            <v>1</v>
          </cell>
        </row>
        <row r="4093">
          <cell r="A4093" t="str">
            <v>SSGN</v>
          </cell>
          <cell r="B4093" t="str">
            <v>Secondary Service Greater than 5kW w/o ID</v>
          </cell>
          <cell r="C4093">
            <v>30</v>
          </cell>
          <cell r="D4093">
            <v>25</v>
          </cell>
          <cell r="E4093" t="str">
            <v>R=A1D</v>
          </cell>
          <cell r="F4093">
            <v>3</v>
          </cell>
          <cell r="G4093">
            <v>38293</v>
          </cell>
          <cell r="H4093">
            <v>999</v>
          </cell>
          <cell r="I4093">
            <v>4</v>
          </cell>
          <cell r="J4093">
            <v>4</v>
          </cell>
        </row>
        <row r="4094">
          <cell r="A4094" t="str">
            <v>SSPN</v>
          </cell>
          <cell r="B4094" t="str">
            <v>Secondary Service Greater than 5kW w/o ID</v>
          </cell>
          <cell r="C4094">
            <v>30</v>
          </cell>
          <cell r="D4094">
            <v>25</v>
          </cell>
          <cell r="E4094" t="str">
            <v>R=A1D</v>
          </cell>
          <cell r="F4094">
            <v>3</v>
          </cell>
          <cell r="G4094">
            <v>38441</v>
          </cell>
          <cell r="H4094">
            <v>999</v>
          </cell>
          <cell r="I4094">
            <v>4</v>
          </cell>
          <cell r="J4094">
            <v>1</v>
          </cell>
        </row>
        <row r="4095">
          <cell r="A4095" t="str">
            <v>SSGN</v>
          </cell>
          <cell r="B4095" t="str">
            <v>Secondary Service Greater than 5kW w/o ID</v>
          </cell>
          <cell r="C4095">
            <v>30</v>
          </cell>
          <cell r="D4095">
            <v>25</v>
          </cell>
          <cell r="E4095" t="str">
            <v>R=A1D</v>
          </cell>
          <cell r="F4095">
            <v>3</v>
          </cell>
          <cell r="G4095">
            <v>38449</v>
          </cell>
          <cell r="H4095">
            <v>999</v>
          </cell>
          <cell r="I4095">
            <v>4</v>
          </cell>
          <cell r="J4095">
            <v>12</v>
          </cell>
        </row>
        <row r="4096">
          <cell r="A4096" t="str">
            <v>SSPN</v>
          </cell>
          <cell r="B4096" t="str">
            <v>Secondary Service Greater than 5kW w/o ID</v>
          </cell>
          <cell r="C4096">
            <v>30</v>
          </cell>
          <cell r="D4096">
            <v>25</v>
          </cell>
          <cell r="E4096" t="str">
            <v>R=D4S7H</v>
          </cell>
          <cell r="F4096">
            <v>3</v>
          </cell>
          <cell r="H4096">
            <v>240</v>
          </cell>
          <cell r="I4096">
            <v>4</v>
          </cell>
          <cell r="J4096">
            <v>1</v>
          </cell>
        </row>
        <row r="4097">
          <cell r="A4097" t="str">
            <v>SSNN</v>
          </cell>
          <cell r="B4097" t="str">
            <v>Secondary Service Greater than 5kW w/o ID</v>
          </cell>
          <cell r="C4097">
            <v>30</v>
          </cell>
          <cell r="D4097">
            <v>25</v>
          </cell>
          <cell r="E4097" t="str">
            <v>R=A1D</v>
          </cell>
          <cell r="F4097">
            <v>3</v>
          </cell>
          <cell r="G4097">
            <v>38419</v>
          </cell>
          <cell r="H4097">
            <v>999</v>
          </cell>
          <cell r="I4097">
            <v>4</v>
          </cell>
          <cell r="J4097">
            <v>1</v>
          </cell>
        </row>
        <row r="4098">
          <cell r="A4098" t="str">
            <v>SSNN</v>
          </cell>
          <cell r="B4098" t="str">
            <v>Secondary Service Greater than 5kW w/o ID</v>
          </cell>
          <cell r="C4098">
            <v>30</v>
          </cell>
          <cell r="D4098">
            <v>25</v>
          </cell>
          <cell r="E4098" t="str">
            <v>R=A1D</v>
          </cell>
          <cell r="F4098">
            <v>3</v>
          </cell>
          <cell r="G4098">
            <v>38365</v>
          </cell>
          <cell r="H4098">
            <v>999</v>
          </cell>
          <cell r="I4098">
            <v>4</v>
          </cell>
          <cell r="J4098">
            <v>5</v>
          </cell>
        </row>
        <row r="4099">
          <cell r="A4099" t="str">
            <v>SSNN</v>
          </cell>
          <cell r="B4099" t="str">
            <v>Secondary Service Greater than 5kW w/o ID</v>
          </cell>
          <cell r="C4099">
            <v>30</v>
          </cell>
          <cell r="D4099">
            <v>25</v>
          </cell>
          <cell r="E4099" t="str">
            <v>R=A1D</v>
          </cell>
          <cell r="F4099">
            <v>3</v>
          </cell>
          <cell r="G4099">
            <v>38413</v>
          </cell>
          <cell r="H4099">
            <v>999</v>
          </cell>
          <cell r="I4099">
            <v>4</v>
          </cell>
          <cell r="J4099">
            <v>3</v>
          </cell>
        </row>
        <row r="4100">
          <cell r="A4100" t="str">
            <v>DSGN</v>
          </cell>
          <cell r="B4100" t="str">
            <v>Secondary Service Greater than 5kW w/o ID</v>
          </cell>
          <cell r="C4100">
            <v>30</v>
          </cell>
          <cell r="D4100">
            <v>25</v>
          </cell>
          <cell r="E4100" t="str">
            <v>R=A1D</v>
          </cell>
          <cell r="F4100">
            <v>3</v>
          </cell>
          <cell r="G4100">
            <v>38182</v>
          </cell>
          <cell r="H4100">
            <v>999</v>
          </cell>
          <cell r="I4100">
            <v>4</v>
          </cell>
          <cell r="J4100">
            <v>1</v>
          </cell>
        </row>
        <row r="4101">
          <cell r="A4101" t="str">
            <v>SSNN</v>
          </cell>
          <cell r="B4101" t="str">
            <v>Secondary Service Greater than 5kW w/o ID</v>
          </cell>
          <cell r="C4101">
            <v>30</v>
          </cell>
          <cell r="D4101">
            <v>25</v>
          </cell>
          <cell r="E4101" t="str">
            <v>R=A1D</v>
          </cell>
          <cell r="F4101">
            <v>3</v>
          </cell>
          <cell r="G4101">
            <v>38533</v>
          </cell>
          <cell r="H4101">
            <v>999</v>
          </cell>
          <cell r="I4101">
            <v>3</v>
          </cell>
          <cell r="J4101">
            <v>2</v>
          </cell>
        </row>
        <row r="4102">
          <cell r="A4102" t="str">
            <v>SSNN</v>
          </cell>
          <cell r="B4102" t="str">
            <v>Secondary Service Greater than 5kW w/o ID</v>
          </cell>
          <cell r="C4102">
            <v>30</v>
          </cell>
          <cell r="D4102">
            <v>25</v>
          </cell>
          <cell r="E4102" t="str">
            <v>R=A1D</v>
          </cell>
          <cell r="F4102">
            <v>3</v>
          </cell>
          <cell r="G4102">
            <v>37802</v>
          </cell>
          <cell r="H4102">
            <v>999</v>
          </cell>
          <cell r="I4102">
            <v>4</v>
          </cell>
          <cell r="J4102">
            <v>38</v>
          </cell>
        </row>
        <row r="4103">
          <cell r="A4103" t="str">
            <v>SSPN</v>
          </cell>
          <cell r="B4103" t="str">
            <v>Secondary Service Greater than 5kW w/o ID</v>
          </cell>
          <cell r="C4103">
            <v>30</v>
          </cell>
          <cell r="D4103">
            <v>25</v>
          </cell>
          <cell r="E4103" t="str">
            <v>R=A1D</v>
          </cell>
          <cell r="F4103">
            <v>3</v>
          </cell>
          <cell r="G4103">
            <v>37867</v>
          </cell>
          <cell r="H4103">
            <v>999</v>
          </cell>
          <cell r="I4103">
            <v>3</v>
          </cell>
          <cell r="J4103">
            <v>1</v>
          </cell>
        </row>
        <row r="4104">
          <cell r="A4104" t="str">
            <v>SSNN</v>
          </cell>
          <cell r="B4104" t="str">
            <v>Secondary Service Greater than 5kW w/o ID</v>
          </cell>
          <cell r="C4104">
            <v>30</v>
          </cell>
          <cell r="D4104">
            <v>25</v>
          </cell>
          <cell r="E4104" t="str">
            <v>R=A1D</v>
          </cell>
          <cell r="F4104">
            <v>3</v>
          </cell>
          <cell r="H4104">
            <v>999</v>
          </cell>
          <cell r="I4104">
            <v>3</v>
          </cell>
          <cell r="J4104">
            <v>1</v>
          </cell>
        </row>
        <row r="4105">
          <cell r="A4105" t="str">
            <v>SSNN</v>
          </cell>
          <cell r="B4105" t="str">
            <v>Secondary Service Greater than 5kW w/o ID</v>
          </cell>
          <cell r="C4105">
            <v>30</v>
          </cell>
          <cell r="D4105">
            <v>25</v>
          </cell>
          <cell r="E4105" t="str">
            <v>R=A1D</v>
          </cell>
          <cell r="F4105">
            <v>3</v>
          </cell>
          <cell r="G4105">
            <v>37931</v>
          </cell>
          <cell r="H4105">
            <v>999</v>
          </cell>
          <cell r="I4105">
            <v>4</v>
          </cell>
          <cell r="J4105">
            <v>2</v>
          </cell>
        </row>
        <row r="4106">
          <cell r="A4106" t="str">
            <v>SSPN</v>
          </cell>
          <cell r="B4106" t="str">
            <v>Secondary Service Greater than 5kW w/o ID</v>
          </cell>
          <cell r="C4106">
            <v>30</v>
          </cell>
          <cell r="D4106">
            <v>25</v>
          </cell>
          <cell r="E4106" t="str">
            <v>R=D4S7H</v>
          </cell>
          <cell r="F4106">
            <v>3</v>
          </cell>
          <cell r="H4106">
            <v>0</v>
          </cell>
          <cell r="I4106">
            <v>0</v>
          </cell>
          <cell r="J4106">
            <v>1</v>
          </cell>
        </row>
        <row r="4107">
          <cell r="A4107" t="str">
            <v>SSAN</v>
          </cell>
          <cell r="B4107" t="str">
            <v>Secondary Service Greater than 5kW w/o ID</v>
          </cell>
          <cell r="C4107">
            <v>30</v>
          </cell>
          <cell r="D4107">
            <v>25</v>
          </cell>
          <cell r="E4107" t="str">
            <v>R=A1D</v>
          </cell>
          <cell r="F4107">
            <v>3</v>
          </cell>
          <cell r="G4107">
            <v>37832</v>
          </cell>
          <cell r="H4107">
            <v>999</v>
          </cell>
          <cell r="I4107">
            <v>4</v>
          </cell>
          <cell r="J4107">
            <v>6</v>
          </cell>
        </row>
        <row r="4108">
          <cell r="A4108" t="str">
            <v>SSNN</v>
          </cell>
          <cell r="B4108" t="str">
            <v>Secondary Service Greater than 5kW w/o ID</v>
          </cell>
          <cell r="C4108">
            <v>30</v>
          </cell>
          <cell r="D4108">
            <v>25</v>
          </cell>
          <cell r="E4108" t="str">
            <v>R=A1D</v>
          </cell>
          <cell r="F4108">
            <v>3</v>
          </cell>
          <cell r="G4108">
            <v>37832</v>
          </cell>
          <cell r="H4108">
            <v>999</v>
          </cell>
          <cell r="I4108">
            <v>4</v>
          </cell>
          <cell r="J4108">
            <v>1</v>
          </cell>
        </row>
        <row r="4109">
          <cell r="A4109" t="str">
            <v>SSPN</v>
          </cell>
          <cell r="B4109" t="str">
            <v>Secondary Service Greater than 5kW w/o ID</v>
          </cell>
          <cell r="C4109">
            <v>30</v>
          </cell>
          <cell r="D4109">
            <v>25</v>
          </cell>
          <cell r="E4109" t="str">
            <v>R=A1D</v>
          </cell>
          <cell r="F4109">
            <v>3</v>
          </cell>
          <cell r="G4109">
            <v>37792</v>
          </cell>
          <cell r="H4109">
            <v>999</v>
          </cell>
          <cell r="I4109">
            <v>4</v>
          </cell>
          <cell r="J4109">
            <v>9</v>
          </cell>
        </row>
        <row r="4110">
          <cell r="A4110" t="str">
            <v>SSGN</v>
          </cell>
          <cell r="B4110" t="str">
            <v>Secondary Service Greater than 5kW w/o ID</v>
          </cell>
          <cell r="C4110">
            <v>30</v>
          </cell>
          <cell r="D4110">
            <v>25</v>
          </cell>
          <cell r="E4110" t="str">
            <v>R=SV4SD</v>
          </cell>
          <cell r="F4110">
            <v>3</v>
          </cell>
          <cell r="H4110">
            <v>240</v>
          </cell>
          <cell r="I4110">
            <v>4</v>
          </cell>
          <cell r="J4110">
            <v>2</v>
          </cell>
        </row>
        <row r="4111">
          <cell r="A4111" t="str">
            <v>SSNN</v>
          </cell>
          <cell r="B4111" t="str">
            <v>Secondary Service Greater than 5kW w/o ID</v>
          </cell>
          <cell r="C4111">
            <v>30</v>
          </cell>
          <cell r="D4111">
            <v>25</v>
          </cell>
          <cell r="E4111" t="str">
            <v>R=A1D</v>
          </cell>
          <cell r="F4111">
            <v>3</v>
          </cell>
          <cell r="H4111">
            <v>240</v>
          </cell>
          <cell r="I4111">
            <v>4</v>
          </cell>
          <cell r="J4111">
            <v>1</v>
          </cell>
        </row>
        <row r="4112">
          <cell r="A4112" t="str">
            <v>SSGN</v>
          </cell>
          <cell r="B4112" t="str">
            <v>Secondary Service Greater than 5kW w/o ID</v>
          </cell>
          <cell r="C4112">
            <v>30</v>
          </cell>
          <cell r="D4112">
            <v>25</v>
          </cell>
          <cell r="E4112" t="str">
            <v>R=A1D</v>
          </cell>
          <cell r="F4112">
            <v>3</v>
          </cell>
          <cell r="G4112">
            <v>36404</v>
          </cell>
          <cell r="H4112">
            <v>999</v>
          </cell>
          <cell r="I4112">
            <v>4</v>
          </cell>
          <cell r="J4112">
            <v>7</v>
          </cell>
        </row>
        <row r="4113">
          <cell r="A4113" t="str">
            <v>SSGN</v>
          </cell>
          <cell r="B4113" t="str">
            <v>Secondary Service Greater than 5kW w/o ID</v>
          </cell>
          <cell r="C4113">
            <v>30</v>
          </cell>
          <cell r="D4113">
            <v>25</v>
          </cell>
          <cell r="E4113" t="str">
            <v>R=SV4SD</v>
          </cell>
          <cell r="F4113">
            <v>3</v>
          </cell>
          <cell r="G4113">
            <v>34700</v>
          </cell>
          <cell r="H4113">
            <v>999</v>
          </cell>
          <cell r="I4113">
            <v>4</v>
          </cell>
          <cell r="J4113">
            <v>1</v>
          </cell>
        </row>
        <row r="4114">
          <cell r="A4114" t="str">
            <v>SSNN</v>
          </cell>
          <cell r="B4114" t="str">
            <v>Secondary Service Greater than 5kW w/o ID</v>
          </cell>
          <cell r="C4114">
            <v>30</v>
          </cell>
          <cell r="D4114">
            <v>25</v>
          </cell>
          <cell r="E4114" t="str">
            <v>R=A1D</v>
          </cell>
          <cell r="F4114">
            <v>3</v>
          </cell>
          <cell r="G4114">
            <v>36405</v>
          </cell>
          <cell r="H4114">
            <v>999</v>
          </cell>
          <cell r="I4114">
            <v>4</v>
          </cell>
          <cell r="J4114">
            <v>4</v>
          </cell>
        </row>
        <row r="4115">
          <cell r="A4115" t="str">
            <v>SSNN</v>
          </cell>
          <cell r="B4115" t="str">
            <v>Secondary Service Greater than 5kW w/o ID</v>
          </cell>
          <cell r="C4115">
            <v>30</v>
          </cell>
          <cell r="D4115">
            <v>25</v>
          </cell>
          <cell r="E4115" t="str">
            <v>R=A1D</v>
          </cell>
          <cell r="F4115">
            <v>3</v>
          </cell>
          <cell r="G4115">
            <v>36439</v>
          </cell>
          <cell r="H4115">
            <v>999</v>
          </cell>
          <cell r="I4115">
            <v>4</v>
          </cell>
          <cell r="J4115">
            <v>1</v>
          </cell>
        </row>
        <row r="4116">
          <cell r="A4116" t="str">
            <v>SSPN</v>
          </cell>
          <cell r="B4116" t="str">
            <v>Secondary Service Greater than 5kW w/o ID</v>
          </cell>
          <cell r="C4116">
            <v>30</v>
          </cell>
          <cell r="D4116">
            <v>25</v>
          </cell>
          <cell r="E4116" t="str">
            <v>R=A1D</v>
          </cell>
          <cell r="F4116">
            <v>3</v>
          </cell>
          <cell r="H4116">
            <v>999</v>
          </cell>
          <cell r="I4116">
            <v>4</v>
          </cell>
          <cell r="J4116">
            <v>1</v>
          </cell>
        </row>
        <row r="4117">
          <cell r="A4117" t="str">
            <v>SSPN</v>
          </cell>
          <cell r="B4117" t="str">
            <v>Secondary Service Greater than 5kW w/o ID</v>
          </cell>
          <cell r="C4117">
            <v>30</v>
          </cell>
          <cell r="D4117">
            <v>25</v>
          </cell>
          <cell r="E4117" t="str">
            <v>R=A1D</v>
          </cell>
          <cell r="F4117">
            <v>3</v>
          </cell>
          <cell r="G4117">
            <v>36620</v>
          </cell>
          <cell r="H4117">
            <v>999</v>
          </cell>
          <cell r="I4117">
            <v>3</v>
          </cell>
          <cell r="J4117">
            <v>1</v>
          </cell>
        </row>
        <row r="4118">
          <cell r="A4118" t="str">
            <v>SSNN</v>
          </cell>
          <cell r="B4118" t="str">
            <v>Secondary Service Greater than 5kW w/o ID</v>
          </cell>
          <cell r="C4118">
            <v>30</v>
          </cell>
          <cell r="D4118">
            <v>25</v>
          </cell>
          <cell r="E4118" t="str">
            <v>R=A1D</v>
          </cell>
          <cell r="F4118">
            <v>3</v>
          </cell>
          <cell r="G4118">
            <v>36281</v>
          </cell>
          <cell r="H4118">
            <v>999</v>
          </cell>
          <cell r="I4118">
            <v>4</v>
          </cell>
          <cell r="J4118">
            <v>1</v>
          </cell>
        </row>
        <row r="4119">
          <cell r="A4119" t="str">
            <v>SSNN</v>
          </cell>
          <cell r="B4119" t="str">
            <v>Secondary Service Greater than 5kW w/o ID</v>
          </cell>
          <cell r="C4119">
            <v>30</v>
          </cell>
          <cell r="D4119">
            <v>25</v>
          </cell>
          <cell r="E4119" t="str">
            <v>R=A1D</v>
          </cell>
          <cell r="F4119">
            <v>3</v>
          </cell>
          <cell r="G4119">
            <v>36664</v>
          </cell>
          <cell r="H4119">
            <v>999</v>
          </cell>
          <cell r="I4119">
            <v>4</v>
          </cell>
          <cell r="J4119">
            <v>3</v>
          </cell>
        </row>
        <row r="4120">
          <cell r="A4120" t="str">
            <v>SSGN</v>
          </cell>
          <cell r="B4120" t="str">
            <v>Secondary Service Greater than 5kW w/o ID</v>
          </cell>
          <cell r="C4120">
            <v>30</v>
          </cell>
          <cell r="D4120">
            <v>25</v>
          </cell>
          <cell r="E4120" t="str">
            <v>R=A1D</v>
          </cell>
          <cell r="F4120">
            <v>3</v>
          </cell>
          <cell r="G4120">
            <v>36719</v>
          </cell>
          <cell r="H4120">
            <v>999</v>
          </cell>
          <cell r="I4120">
            <v>3</v>
          </cell>
          <cell r="J4120">
            <v>1</v>
          </cell>
        </row>
        <row r="4121">
          <cell r="A4121" t="str">
            <v>SSNN</v>
          </cell>
          <cell r="B4121" t="str">
            <v>Secondary Service Greater than 5kW w/o ID</v>
          </cell>
          <cell r="C4121">
            <v>30</v>
          </cell>
          <cell r="D4121">
            <v>25</v>
          </cell>
          <cell r="E4121" t="str">
            <v>R=A1D</v>
          </cell>
          <cell r="F4121">
            <v>3</v>
          </cell>
          <cell r="G4121">
            <v>36720</v>
          </cell>
          <cell r="H4121">
            <v>999</v>
          </cell>
          <cell r="I4121">
            <v>3</v>
          </cell>
          <cell r="J4121">
            <v>1</v>
          </cell>
        </row>
        <row r="4122">
          <cell r="A4122" t="str">
            <v>SSGN</v>
          </cell>
          <cell r="B4122" t="str">
            <v>Secondary Service Greater than 5kW w/o ID</v>
          </cell>
          <cell r="C4122">
            <v>30</v>
          </cell>
          <cell r="D4122">
            <v>25</v>
          </cell>
          <cell r="E4122" t="str">
            <v>R=A1D</v>
          </cell>
          <cell r="F4122">
            <v>3</v>
          </cell>
          <cell r="G4122">
            <v>36816</v>
          </cell>
          <cell r="H4122">
            <v>999</v>
          </cell>
          <cell r="I4122">
            <v>4</v>
          </cell>
          <cell r="J4122">
            <v>1</v>
          </cell>
        </row>
        <row r="4123">
          <cell r="A4123" t="str">
            <v>SSNN</v>
          </cell>
          <cell r="B4123" t="str">
            <v>Secondary Service Greater than 5kW w/o ID</v>
          </cell>
          <cell r="C4123">
            <v>30</v>
          </cell>
          <cell r="D4123">
            <v>25</v>
          </cell>
          <cell r="E4123" t="str">
            <v>R=A1D</v>
          </cell>
          <cell r="F4123">
            <v>3</v>
          </cell>
          <cell r="G4123">
            <v>36846</v>
          </cell>
          <cell r="H4123">
            <v>999</v>
          </cell>
          <cell r="I4123">
            <v>3</v>
          </cell>
          <cell r="J4123">
            <v>1</v>
          </cell>
        </row>
        <row r="4124">
          <cell r="A4124" t="str">
            <v>SSNN</v>
          </cell>
          <cell r="B4124" t="str">
            <v>Secondary Service Greater than 5kW w/o ID</v>
          </cell>
          <cell r="C4124">
            <v>30</v>
          </cell>
          <cell r="D4124">
            <v>25</v>
          </cell>
          <cell r="E4124" t="str">
            <v>R=A1D</v>
          </cell>
          <cell r="F4124">
            <v>3</v>
          </cell>
          <cell r="G4124">
            <v>36526</v>
          </cell>
          <cell r="H4124">
            <v>999</v>
          </cell>
          <cell r="I4124">
            <v>4</v>
          </cell>
          <cell r="J4124">
            <v>3</v>
          </cell>
        </row>
        <row r="4125">
          <cell r="A4125" t="str">
            <v>SSPN</v>
          </cell>
          <cell r="B4125" t="str">
            <v>Secondary Service Greater than 5kW w/o ID</v>
          </cell>
          <cell r="C4125">
            <v>30</v>
          </cell>
          <cell r="D4125">
            <v>25</v>
          </cell>
          <cell r="E4125" t="str">
            <v>R=A1D</v>
          </cell>
          <cell r="F4125">
            <v>3</v>
          </cell>
          <cell r="G4125">
            <v>37012</v>
          </cell>
          <cell r="H4125">
            <v>999</v>
          </cell>
          <cell r="I4125">
            <v>3</v>
          </cell>
          <cell r="J4125">
            <v>2</v>
          </cell>
        </row>
        <row r="4126">
          <cell r="A4126" t="str">
            <v>SSAN</v>
          </cell>
          <cell r="B4126" t="str">
            <v>Secondary Service Greater than 5kW w/o ID</v>
          </cell>
          <cell r="C4126">
            <v>30</v>
          </cell>
          <cell r="D4126">
            <v>25</v>
          </cell>
          <cell r="E4126" t="str">
            <v>R=A1D</v>
          </cell>
          <cell r="F4126">
            <v>3</v>
          </cell>
          <cell r="G4126">
            <v>37047</v>
          </cell>
          <cell r="H4126">
            <v>999</v>
          </cell>
          <cell r="I4126">
            <v>3</v>
          </cell>
          <cell r="J4126">
            <v>1</v>
          </cell>
        </row>
        <row r="4127">
          <cell r="A4127" t="str">
            <v>SSGN</v>
          </cell>
          <cell r="B4127" t="str">
            <v>Secondary Service Greater than 5kW w/o ID</v>
          </cell>
          <cell r="C4127">
            <v>30</v>
          </cell>
          <cell r="D4127">
            <v>25</v>
          </cell>
          <cell r="E4127" t="str">
            <v>R=A1D</v>
          </cell>
          <cell r="F4127">
            <v>3</v>
          </cell>
          <cell r="G4127">
            <v>37071</v>
          </cell>
          <cell r="H4127">
            <v>999</v>
          </cell>
          <cell r="I4127">
            <v>4</v>
          </cell>
          <cell r="J4127">
            <v>4</v>
          </cell>
        </row>
        <row r="4128">
          <cell r="A4128" t="str">
            <v>SSNN</v>
          </cell>
          <cell r="B4128" t="str">
            <v>Secondary Service Greater than 5kW w/o ID</v>
          </cell>
          <cell r="C4128">
            <v>30</v>
          </cell>
          <cell r="D4128">
            <v>25</v>
          </cell>
          <cell r="E4128" t="str">
            <v>R=A1D</v>
          </cell>
          <cell r="F4128">
            <v>3</v>
          </cell>
          <cell r="G4128">
            <v>37208</v>
          </cell>
          <cell r="H4128">
            <v>999</v>
          </cell>
          <cell r="I4128">
            <v>4</v>
          </cell>
          <cell r="J4128">
            <v>5</v>
          </cell>
        </row>
        <row r="4129">
          <cell r="A4129" t="str">
            <v>SSAN</v>
          </cell>
          <cell r="B4129" t="str">
            <v>Secondary Service Greater than 5kW w/o ID</v>
          </cell>
          <cell r="C4129">
            <v>30</v>
          </cell>
          <cell r="D4129">
            <v>25</v>
          </cell>
          <cell r="E4129" t="str">
            <v>R=A1D</v>
          </cell>
          <cell r="F4129">
            <v>3</v>
          </cell>
          <cell r="G4129">
            <v>37208</v>
          </cell>
          <cell r="H4129">
            <v>999</v>
          </cell>
          <cell r="I4129">
            <v>4</v>
          </cell>
          <cell r="J4129">
            <v>1</v>
          </cell>
        </row>
        <row r="4130">
          <cell r="A4130" t="str">
            <v>SSGN</v>
          </cell>
          <cell r="B4130" t="str">
            <v>Secondary Service Greater than 5kW w/o ID</v>
          </cell>
          <cell r="C4130">
            <v>30</v>
          </cell>
          <cell r="D4130">
            <v>25</v>
          </cell>
          <cell r="E4130" t="str">
            <v>R=A1D</v>
          </cell>
          <cell r="F4130">
            <v>3</v>
          </cell>
          <cell r="G4130">
            <v>37301</v>
          </cell>
          <cell r="H4130">
            <v>999</v>
          </cell>
          <cell r="I4130">
            <v>4</v>
          </cell>
          <cell r="J4130">
            <v>5</v>
          </cell>
        </row>
        <row r="4131">
          <cell r="A4131" t="str">
            <v>SSGN</v>
          </cell>
          <cell r="B4131" t="str">
            <v>Secondary Service Greater than 5kW w/o ID</v>
          </cell>
          <cell r="C4131">
            <v>30</v>
          </cell>
          <cell r="D4131">
            <v>25</v>
          </cell>
          <cell r="E4131" t="str">
            <v>R=A1D</v>
          </cell>
          <cell r="F4131">
            <v>3</v>
          </cell>
          <cell r="G4131">
            <v>37188</v>
          </cell>
          <cell r="H4131">
            <v>999</v>
          </cell>
          <cell r="I4131">
            <v>4</v>
          </cell>
          <cell r="J4131">
            <v>11</v>
          </cell>
        </row>
        <row r="4132">
          <cell r="A4132" t="str">
            <v>SSGN</v>
          </cell>
          <cell r="B4132" t="str">
            <v>Secondary Service Greater than 5kW w/o ID</v>
          </cell>
          <cell r="C4132">
            <v>30</v>
          </cell>
          <cell r="D4132">
            <v>25</v>
          </cell>
          <cell r="E4132" t="str">
            <v>R=A1D</v>
          </cell>
          <cell r="F4132">
            <v>3</v>
          </cell>
          <cell r="G4132">
            <v>37188</v>
          </cell>
          <cell r="H4132">
            <v>999</v>
          </cell>
          <cell r="I4132">
            <v>4</v>
          </cell>
          <cell r="J4132">
            <v>2</v>
          </cell>
        </row>
        <row r="4133">
          <cell r="A4133" t="str">
            <v>SSPN</v>
          </cell>
          <cell r="B4133" t="str">
            <v>Secondary Service Greater than 5kW w/o ID</v>
          </cell>
          <cell r="C4133">
            <v>30</v>
          </cell>
          <cell r="D4133">
            <v>25</v>
          </cell>
          <cell r="E4133" t="str">
            <v>R=A1D</v>
          </cell>
          <cell r="F4133">
            <v>3</v>
          </cell>
          <cell r="G4133">
            <v>37511</v>
          </cell>
          <cell r="H4133">
            <v>999</v>
          </cell>
          <cell r="I4133">
            <v>3</v>
          </cell>
          <cell r="J4133">
            <v>1</v>
          </cell>
        </row>
        <row r="4134">
          <cell r="A4134" t="str">
            <v>SSGN</v>
          </cell>
          <cell r="B4134" t="str">
            <v>Secondary Service Greater than 5kW w/o ID</v>
          </cell>
          <cell r="C4134">
            <v>30</v>
          </cell>
          <cell r="D4134">
            <v>25</v>
          </cell>
          <cell r="E4134" t="str">
            <v>R=A1RL</v>
          </cell>
          <cell r="F4134">
            <v>3</v>
          </cell>
          <cell r="G4134">
            <v>38636</v>
          </cell>
          <cell r="H4134">
            <v>999</v>
          </cell>
          <cell r="I4134">
            <v>3</v>
          </cell>
          <cell r="J4134">
            <v>1</v>
          </cell>
        </row>
        <row r="4135">
          <cell r="A4135" t="str">
            <v>SSPN</v>
          </cell>
          <cell r="B4135" t="str">
            <v>Secondary Service Greater than 5kW w/o ID</v>
          </cell>
          <cell r="C4135">
            <v>30</v>
          </cell>
          <cell r="D4135">
            <v>25</v>
          </cell>
          <cell r="E4135" t="str">
            <v>R=A1D</v>
          </cell>
          <cell r="F4135">
            <v>3</v>
          </cell>
          <cell r="G4135">
            <v>38874</v>
          </cell>
          <cell r="H4135">
            <v>999</v>
          </cell>
          <cell r="I4135">
            <v>4</v>
          </cell>
          <cell r="J4135">
            <v>1</v>
          </cell>
        </row>
        <row r="4136">
          <cell r="A4136" t="str">
            <v>SSNN</v>
          </cell>
          <cell r="B4136" t="str">
            <v>Secondary Service Greater than 5kW w/o ID</v>
          </cell>
          <cell r="C4136">
            <v>30</v>
          </cell>
          <cell r="D4136">
            <v>25</v>
          </cell>
          <cell r="E4136" t="str">
            <v>R=A1D</v>
          </cell>
          <cell r="F4136">
            <v>3</v>
          </cell>
          <cell r="G4136">
            <v>38784</v>
          </cell>
          <cell r="H4136">
            <v>999</v>
          </cell>
          <cell r="I4136">
            <v>3</v>
          </cell>
          <cell r="J4136">
            <v>10</v>
          </cell>
        </row>
        <row r="4137">
          <cell r="A4137" t="str">
            <v>SSNN</v>
          </cell>
          <cell r="B4137" t="str">
            <v>Secondary Service Greater than 5kW w/o ID</v>
          </cell>
          <cell r="C4137">
            <v>30</v>
          </cell>
          <cell r="D4137">
            <v>25</v>
          </cell>
          <cell r="E4137" t="str">
            <v>R=A1D</v>
          </cell>
          <cell r="F4137">
            <v>3</v>
          </cell>
          <cell r="G4137">
            <v>39000</v>
          </cell>
          <cell r="H4137">
            <v>999</v>
          </cell>
          <cell r="I4137">
            <v>3</v>
          </cell>
          <cell r="J4137">
            <v>11</v>
          </cell>
        </row>
        <row r="4138">
          <cell r="A4138" t="str">
            <v>SSGN</v>
          </cell>
          <cell r="B4138" t="str">
            <v>Secondary Service Greater than 5kW w/o ID</v>
          </cell>
          <cell r="C4138">
            <v>30</v>
          </cell>
          <cell r="D4138">
            <v>25</v>
          </cell>
          <cell r="E4138" t="str">
            <v>R=A1R</v>
          </cell>
          <cell r="F4138">
            <v>3</v>
          </cell>
          <cell r="G4138">
            <v>39048</v>
          </cell>
          <cell r="H4138">
            <v>999</v>
          </cell>
          <cell r="I4138">
            <v>4</v>
          </cell>
          <cell r="J4138">
            <v>6</v>
          </cell>
        </row>
        <row r="4139">
          <cell r="A4139" t="str">
            <v>SSGN</v>
          </cell>
          <cell r="B4139" t="str">
            <v>Secondary Service Greater than 5kW w/o ID</v>
          </cell>
          <cell r="C4139">
            <v>30</v>
          </cell>
          <cell r="D4139">
            <v>25</v>
          </cell>
          <cell r="E4139" t="str">
            <v>R=A1R</v>
          </cell>
          <cell r="F4139">
            <v>3</v>
          </cell>
          <cell r="G4139">
            <v>39141</v>
          </cell>
          <cell r="H4139">
            <v>999</v>
          </cell>
          <cell r="I4139">
            <v>4</v>
          </cell>
          <cell r="J4139">
            <v>25</v>
          </cell>
        </row>
        <row r="4140">
          <cell r="A4140" t="str">
            <v>SSGN</v>
          </cell>
          <cell r="B4140" t="str">
            <v>Secondary Service Greater than 5kW w/o ID</v>
          </cell>
          <cell r="C4140">
            <v>30</v>
          </cell>
          <cell r="D4140">
            <v>25</v>
          </cell>
          <cell r="E4140" t="str">
            <v>R=A1R</v>
          </cell>
          <cell r="F4140">
            <v>3</v>
          </cell>
          <cell r="G4140">
            <v>39162</v>
          </cell>
          <cell r="H4140">
            <v>999</v>
          </cell>
          <cell r="I4140">
            <v>4</v>
          </cell>
          <cell r="J4140">
            <v>6</v>
          </cell>
        </row>
        <row r="4141">
          <cell r="A4141" t="str">
            <v>SSGN</v>
          </cell>
          <cell r="B4141" t="str">
            <v>Secondary Service Greater than 5kW w/o ID</v>
          </cell>
          <cell r="C4141">
            <v>30</v>
          </cell>
          <cell r="D4141">
            <v>25</v>
          </cell>
          <cell r="E4141" t="str">
            <v>R=A1D</v>
          </cell>
          <cell r="F4141">
            <v>3</v>
          </cell>
          <cell r="G4141">
            <v>39246</v>
          </cell>
          <cell r="H4141">
            <v>999</v>
          </cell>
          <cell r="I4141">
            <v>3</v>
          </cell>
          <cell r="J4141">
            <v>1</v>
          </cell>
        </row>
        <row r="4142">
          <cell r="A4142" t="str">
            <v>SSNN</v>
          </cell>
          <cell r="B4142" t="str">
            <v>Secondary Service Greater than 5kW w/o ID</v>
          </cell>
          <cell r="C4142">
            <v>30</v>
          </cell>
          <cell r="D4142">
            <v>25</v>
          </cell>
          <cell r="E4142" t="str">
            <v>R=A1R</v>
          </cell>
          <cell r="F4142">
            <v>3</v>
          </cell>
          <cell r="G4142">
            <v>39342</v>
          </cell>
          <cell r="H4142">
            <v>999</v>
          </cell>
          <cell r="I4142">
            <v>3</v>
          </cell>
          <cell r="J4142">
            <v>1</v>
          </cell>
        </row>
        <row r="4143">
          <cell r="A4143" t="str">
            <v>SSNN</v>
          </cell>
          <cell r="B4143" t="str">
            <v>Secondary Service Greater than 5kW w/o ID</v>
          </cell>
          <cell r="C4143">
            <v>30</v>
          </cell>
          <cell r="D4143">
            <v>25</v>
          </cell>
          <cell r="E4143" t="str">
            <v>R=A1R</v>
          </cell>
          <cell r="F4143">
            <v>3</v>
          </cell>
          <cell r="G4143">
            <v>39343</v>
          </cell>
          <cell r="H4143">
            <v>999</v>
          </cell>
          <cell r="I4143">
            <v>4</v>
          </cell>
          <cell r="J4143">
            <v>7</v>
          </cell>
        </row>
        <row r="4144">
          <cell r="A4144" t="str">
            <v>SSMN</v>
          </cell>
          <cell r="B4144" t="str">
            <v>Secondary Service Greater than 5kW w/o ID</v>
          </cell>
          <cell r="C4144">
            <v>30</v>
          </cell>
          <cell r="D4144">
            <v>25</v>
          </cell>
          <cell r="E4144" t="str">
            <v>R=A1R</v>
          </cell>
          <cell r="F4144">
            <v>3</v>
          </cell>
          <cell r="G4144">
            <v>39315</v>
          </cell>
          <cell r="H4144">
            <v>999</v>
          </cell>
          <cell r="I4144">
            <v>4</v>
          </cell>
          <cell r="J4144">
            <v>1</v>
          </cell>
        </row>
        <row r="4145">
          <cell r="A4145" t="str">
            <v>SSGN</v>
          </cell>
          <cell r="B4145" t="str">
            <v>Secondary Service Greater than 5kW w/o ID</v>
          </cell>
          <cell r="C4145">
            <v>30</v>
          </cell>
          <cell r="D4145">
            <v>25</v>
          </cell>
          <cell r="E4145" t="str">
            <v>R=A1R</v>
          </cell>
          <cell r="F4145">
            <v>3</v>
          </cell>
          <cell r="G4145">
            <v>39356</v>
          </cell>
          <cell r="H4145">
            <v>999</v>
          </cell>
          <cell r="I4145">
            <v>3</v>
          </cell>
          <cell r="J4145">
            <v>6</v>
          </cell>
        </row>
        <row r="4146">
          <cell r="A4146" t="str">
            <v>SSAN</v>
          </cell>
          <cell r="B4146" t="str">
            <v>Secondary Service Greater than 5kW w/o ID</v>
          </cell>
          <cell r="C4146">
            <v>30</v>
          </cell>
          <cell r="D4146">
            <v>25</v>
          </cell>
          <cell r="E4146" t="str">
            <v>R=A1R</v>
          </cell>
          <cell r="F4146">
            <v>3</v>
          </cell>
          <cell r="G4146">
            <v>39322</v>
          </cell>
          <cell r="H4146">
            <v>999</v>
          </cell>
          <cell r="I4146">
            <v>3</v>
          </cell>
          <cell r="J4146">
            <v>1</v>
          </cell>
        </row>
        <row r="4147">
          <cell r="A4147" t="str">
            <v>SSNN</v>
          </cell>
          <cell r="B4147" t="str">
            <v>Secondary Service Greater than 5kW w/o ID</v>
          </cell>
          <cell r="C4147">
            <v>30</v>
          </cell>
          <cell r="D4147">
            <v>25</v>
          </cell>
          <cell r="E4147" t="str">
            <v>R=A1R</v>
          </cell>
          <cell r="F4147">
            <v>3</v>
          </cell>
          <cell r="G4147">
            <v>39366</v>
          </cell>
          <cell r="H4147">
            <v>999</v>
          </cell>
          <cell r="I4147">
            <v>4</v>
          </cell>
          <cell r="J4147">
            <v>11</v>
          </cell>
        </row>
        <row r="4148">
          <cell r="A4148" t="str">
            <v>SSPN</v>
          </cell>
          <cell r="B4148" t="str">
            <v>Secondary Service Greater than 5kW w/o ID</v>
          </cell>
          <cell r="C4148">
            <v>30</v>
          </cell>
          <cell r="D4148">
            <v>25</v>
          </cell>
          <cell r="E4148" t="str">
            <v>R=A1R</v>
          </cell>
          <cell r="F4148">
            <v>3</v>
          </cell>
          <cell r="G4148">
            <v>39366</v>
          </cell>
          <cell r="H4148">
            <v>999</v>
          </cell>
          <cell r="I4148">
            <v>4</v>
          </cell>
          <cell r="J4148">
            <v>1</v>
          </cell>
        </row>
        <row r="4149">
          <cell r="A4149" t="str">
            <v>SSNN</v>
          </cell>
          <cell r="B4149" t="str">
            <v>Secondary Service Greater than 5kW w/o ID</v>
          </cell>
          <cell r="C4149">
            <v>30</v>
          </cell>
          <cell r="D4149">
            <v>25</v>
          </cell>
          <cell r="E4149" t="str">
            <v>R=A1R</v>
          </cell>
          <cell r="F4149">
            <v>3</v>
          </cell>
          <cell r="G4149">
            <v>39506</v>
          </cell>
          <cell r="H4149">
            <v>999</v>
          </cell>
          <cell r="I4149">
            <v>4</v>
          </cell>
          <cell r="J4149">
            <v>3</v>
          </cell>
        </row>
        <row r="4150">
          <cell r="A4150" t="str">
            <v>SSGN</v>
          </cell>
          <cell r="B4150" t="str">
            <v>Secondary Service Greater than 5kW w/o ID</v>
          </cell>
          <cell r="C4150">
            <v>30</v>
          </cell>
          <cell r="D4150">
            <v>25</v>
          </cell>
          <cell r="E4150" t="str">
            <v>R=A1D</v>
          </cell>
          <cell r="F4150">
            <v>3</v>
          </cell>
          <cell r="G4150">
            <v>39580</v>
          </cell>
          <cell r="H4150">
            <v>999</v>
          </cell>
          <cell r="I4150">
            <v>3</v>
          </cell>
          <cell r="J4150">
            <v>1</v>
          </cell>
        </row>
        <row r="4151">
          <cell r="A4151" t="str">
            <v>SSPN</v>
          </cell>
          <cell r="B4151" t="str">
            <v>Secondary Service Greater than 5kW w/o ID</v>
          </cell>
          <cell r="C4151">
            <v>30</v>
          </cell>
          <cell r="D4151">
            <v>25</v>
          </cell>
          <cell r="E4151" t="str">
            <v>R=A1D</v>
          </cell>
          <cell r="F4151">
            <v>3</v>
          </cell>
          <cell r="G4151">
            <v>39636</v>
          </cell>
          <cell r="H4151">
            <v>999</v>
          </cell>
          <cell r="I4151">
            <v>3</v>
          </cell>
          <cell r="J4151">
            <v>2</v>
          </cell>
        </row>
        <row r="4152">
          <cell r="A4152" t="str">
            <v>SSGN</v>
          </cell>
          <cell r="B4152" t="str">
            <v>Secondary Service Greater than 5kW w/o ID</v>
          </cell>
          <cell r="C4152">
            <v>30</v>
          </cell>
          <cell r="D4152">
            <v>25</v>
          </cell>
          <cell r="E4152" t="str">
            <v>R=A1D</v>
          </cell>
          <cell r="F4152">
            <v>3</v>
          </cell>
          <cell r="G4152">
            <v>39708</v>
          </cell>
          <cell r="H4152">
            <v>999</v>
          </cell>
          <cell r="I4152">
            <v>3</v>
          </cell>
          <cell r="J4152">
            <v>6</v>
          </cell>
        </row>
        <row r="4153">
          <cell r="A4153" t="str">
            <v>SSNN</v>
          </cell>
          <cell r="B4153" t="str">
            <v>Secondary Service Greater than 5kW w/o ID</v>
          </cell>
          <cell r="C4153">
            <v>30</v>
          </cell>
          <cell r="D4153">
            <v>25</v>
          </cell>
          <cell r="E4153" t="str">
            <v>R=A1D</v>
          </cell>
          <cell r="F4153">
            <v>3</v>
          </cell>
          <cell r="G4153">
            <v>39708</v>
          </cell>
          <cell r="H4153">
            <v>999</v>
          </cell>
          <cell r="I4153">
            <v>3</v>
          </cell>
          <cell r="J4153">
            <v>20</v>
          </cell>
        </row>
        <row r="4154">
          <cell r="A4154" t="str">
            <v>SSAN</v>
          </cell>
          <cell r="B4154" t="str">
            <v>Secondary Service Greater than 5kW w/o ID</v>
          </cell>
          <cell r="C4154">
            <v>30</v>
          </cell>
          <cell r="D4154">
            <v>25</v>
          </cell>
          <cell r="E4154" t="str">
            <v>R=A1D</v>
          </cell>
          <cell r="F4154">
            <v>3</v>
          </cell>
          <cell r="G4154">
            <v>39734</v>
          </cell>
          <cell r="H4154">
            <v>999</v>
          </cell>
          <cell r="I4154">
            <v>3</v>
          </cell>
          <cell r="J4154">
            <v>3</v>
          </cell>
        </row>
        <row r="4155">
          <cell r="A4155" t="str">
            <v>SSGN</v>
          </cell>
          <cell r="B4155" t="str">
            <v>Secondary Service Greater than 5kW w/o ID</v>
          </cell>
          <cell r="C4155">
            <v>30</v>
          </cell>
          <cell r="D4155">
            <v>25</v>
          </cell>
          <cell r="E4155" t="str">
            <v>R=A1D</v>
          </cell>
          <cell r="F4155">
            <v>3</v>
          </cell>
          <cell r="G4155">
            <v>40014</v>
          </cell>
          <cell r="H4155">
            <v>999</v>
          </cell>
          <cell r="I4155">
            <v>3</v>
          </cell>
          <cell r="J4155">
            <v>2</v>
          </cell>
        </row>
        <row r="4156">
          <cell r="A4156" t="str">
            <v>SSNN</v>
          </cell>
          <cell r="B4156" t="str">
            <v>Secondary Service Greater than 5kW w/o ID</v>
          </cell>
          <cell r="C4156">
            <v>30</v>
          </cell>
          <cell r="D4156">
            <v>25</v>
          </cell>
          <cell r="E4156" t="str">
            <v>R=A1D+</v>
          </cell>
          <cell r="F4156">
            <v>3</v>
          </cell>
          <cell r="G4156">
            <v>40073</v>
          </cell>
          <cell r="H4156">
            <v>999</v>
          </cell>
          <cell r="I4156">
            <v>3</v>
          </cell>
          <cell r="J4156">
            <v>15</v>
          </cell>
        </row>
        <row r="4157">
          <cell r="A4157" t="str">
            <v>SSAN</v>
          </cell>
          <cell r="B4157" t="str">
            <v>Secondary Service Greater than 5kW w/o ID</v>
          </cell>
          <cell r="C4157">
            <v>30</v>
          </cell>
          <cell r="D4157">
            <v>25</v>
          </cell>
          <cell r="E4157" t="str">
            <v>R=A1D</v>
          </cell>
          <cell r="F4157">
            <v>3</v>
          </cell>
          <cell r="G4157">
            <v>40056</v>
          </cell>
          <cell r="H4157">
            <v>999</v>
          </cell>
          <cell r="I4157">
            <v>3</v>
          </cell>
          <cell r="J4157">
            <v>2</v>
          </cell>
        </row>
        <row r="4158">
          <cell r="A4158" t="str">
            <v>SSGN</v>
          </cell>
          <cell r="B4158" t="str">
            <v>Secondary Service Greater than 5kW w/o ID</v>
          </cell>
          <cell r="C4158">
            <v>30</v>
          </cell>
          <cell r="D4158">
            <v>25</v>
          </cell>
          <cell r="E4158" t="str">
            <v>R=A1D</v>
          </cell>
          <cell r="F4158">
            <v>3</v>
          </cell>
          <cell r="G4158">
            <v>40014</v>
          </cell>
          <cell r="H4158">
            <v>999</v>
          </cell>
          <cell r="I4158">
            <v>4</v>
          </cell>
          <cell r="J4158">
            <v>12</v>
          </cell>
        </row>
        <row r="4159">
          <cell r="A4159" t="str">
            <v>SSNN</v>
          </cell>
          <cell r="B4159" t="str">
            <v>Secondary Service Greater than 5kW w/o ID</v>
          </cell>
          <cell r="C4159">
            <v>30</v>
          </cell>
          <cell r="D4159">
            <v>25</v>
          </cell>
          <cell r="E4159" t="str">
            <v>R=A1D+</v>
          </cell>
          <cell r="F4159">
            <v>3</v>
          </cell>
          <cell r="G4159">
            <v>40093</v>
          </cell>
          <cell r="H4159">
            <v>999</v>
          </cell>
          <cell r="I4159">
            <v>4</v>
          </cell>
          <cell r="J4159">
            <v>13</v>
          </cell>
        </row>
        <row r="4160">
          <cell r="A4160" t="str">
            <v>SSGN</v>
          </cell>
          <cell r="B4160" t="str">
            <v>Secondary Service Greater than 5kW w/o ID</v>
          </cell>
          <cell r="C4160">
            <v>30</v>
          </cell>
          <cell r="D4160">
            <v>25</v>
          </cell>
          <cell r="E4160" t="str">
            <v>R=K5WS</v>
          </cell>
          <cell r="F4160">
            <v>3</v>
          </cell>
          <cell r="H4160">
            <v>120</v>
          </cell>
          <cell r="I4160">
            <v>4</v>
          </cell>
          <cell r="J4160">
            <v>15</v>
          </cell>
        </row>
        <row r="4161">
          <cell r="A4161" t="str">
            <v>SSGN</v>
          </cell>
          <cell r="B4161" t="str">
            <v>Secondary Service Greater than 5kW w/o ID</v>
          </cell>
          <cell r="C4161">
            <v>30</v>
          </cell>
          <cell r="D4161">
            <v>25</v>
          </cell>
          <cell r="E4161" t="str">
            <v>R=K6WS</v>
          </cell>
          <cell r="F4161">
            <v>3</v>
          </cell>
          <cell r="H4161">
            <v>0</v>
          </cell>
          <cell r="I4161">
            <v>0</v>
          </cell>
          <cell r="J4161">
            <v>8</v>
          </cell>
        </row>
        <row r="4162">
          <cell r="A4162" t="str">
            <v>SSNN</v>
          </cell>
          <cell r="B4162" t="str">
            <v>Secondary Service Greater than 5kW w/o ID</v>
          </cell>
          <cell r="C4162">
            <v>30</v>
          </cell>
          <cell r="D4162">
            <v>25</v>
          </cell>
          <cell r="E4162" t="str">
            <v>R=K5WS</v>
          </cell>
          <cell r="F4162">
            <v>3</v>
          </cell>
          <cell r="H4162">
            <v>120</v>
          </cell>
          <cell r="I4162">
            <v>4</v>
          </cell>
          <cell r="J4162">
            <v>20</v>
          </cell>
        </row>
        <row r="4163">
          <cell r="A4163" t="str">
            <v>SSNN</v>
          </cell>
          <cell r="B4163" t="str">
            <v>Secondary Service Greater than 5kW w/o ID</v>
          </cell>
          <cell r="C4163">
            <v>30</v>
          </cell>
          <cell r="D4163">
            <v>25</v>
          </cell>
          <cell r="E4163" t="str">
            <v>R=K6WS</v>
          </cell>
          <cell r="F4163">
            <v>3</v>
          </cell>
          <cell r="H4163">
            <v>240</v>
          </cell>
          <cell r="I4163">
            <v>4</v>
          </cell>
          <cell r="J4163">
            <v>2</v>
          </cell>
        </row>
        <row r="4164">
          <cell r="A4164" t="str">
            <v>SSNN</v>
          </cell>
          <cell r="B4164" t="str">
            <v>Secondary Service Greater than 5kW w/o ID</v>
          </cell>
          <cell r="C4164">
            <v>30</v>
          </cell>
          <cell r="D4164">
            <v>25</v>
          </cell>
          <cell r="E4164" t="str">
            <v>R=SV2SD</v>
          </cell>
          <cell r="F4164">
            <v>3</v>
          </cell>
          <cell r="H4164">
            <v>999</v>
          </cell>
          <cell r="I4164">
            <v>4</v>
          </cell>
          <cell r="J4164">
            <v>1</v>
          </cell>
        </row>
        <row r="4165">
          <cell r="A4165" t="str">
            <v>SSNN</v>
          </cell>
          <cell r="B4165" t="str">
            <v>Secondary Service Greater than 5kW w/o ID</v>
          </cell>
          <cell r="C4165">
            <v>30</v>
          </cell>
          <cell r="D4165">
            <v>25</v>
          </cell>
          <cell r="E4165" t="str">
            <v>R=PWSY</v>
          </cell>
          <cell r="F4165">
            <v>3</v>
          </cell>
          <cell r="H4165">
            <v>120</v>
          </cell>
          <cell r="I4165">
            <v>4</v>
          </cell>
          <cell r="J4165">
            <v>3</v>
          </cell>
        </row>
        <row r="4166">
          <cell r="A4166" t="str">
            <v>SSGN</v>
          </cell>
          <cell r="B4166" t="str">
            <v>Secondary Service Greater than 5kW w/o ID</v>
          </cell>
          <cell r="C4166">
            <v>30</v>
          </cell>
          <cell r="D4166">
            <v>25</v>
          </cell>
          <cell r="E4166" t="str">
            <v>R=A1D</v>
          </cell>
          <cell r="F4166">
            <v>3</v>
          </cell>
          <cell r="H4166">
            <v>240</v>
          </cell>
          <cell r="I4166">
            <v>4</v>
          </cell>
          <cell r="J4166">
            <v>7</v>
          </cell>
        </row>
        <row r="4167">
          <cell r="A4167" t="str">
            <v>SSGN</v>
          </cell>
          <cell r="B4167" t="str">
            <v>Secondary Service Greater than 5kW w/o ID</v>
          </cell>
          <cell r="C4167">
            <v>30</v>
          </cell>
          <cell r="D4167">
            <v>25</v>
          </cell>
          <cell r="E4167" t="str">
            <v>R=D4S7H</v>
          </cell>
          <cell r="F4167">
            <v>3</v>
          </cell>
          <cell r="H4167">
            <v>240</v>
          </cell>
          <cell r="I4167">
            <v>3</v>
          </cell>
          <cell r="J4167">
            <v>3</v>
          </cell>
        </row>
        <row r="4168">
          <cell r="A4168" t="str">
            <v>SSNN</v>
          </cell>
          <cell r="B4168" t="str">
            <v>Secondary Service Greater than 5kW w/o ID</v>
          </cell>
          <cell r="C4168">
            <v>30</v>
          </cell>
          <cell r="D4168">
            <v>25</v>
          </cell>
          <cell r="E4168" t="str">
            <v>R=D4S7H</v>
          </cell>
          <cell r="F4168">
            <v>3</v>
          </cell>
          <cell r="H4168">
            <v>240</v>
          </cell>
          <cell r="I4168">
            <v>4</v>
          </cell>
          <cell r="J4168">
            <v>1</v>
          </cell>
        </row>
        <row r="4169">
          <cell r="A4169" t="str">
            <v>SSNN</v>
          </cell>
          <cell r="B4169" t="str">
            <v>Secondary Service Greater than 5kW w/o ID</v>
          </cell>
          <cell r="C4169">
            <v>30</v>
          </cell>
          <cell r="D4169">
            <v>25</v>
          </cell>
          <cell r="E4169" t="str">
            <v>R=A1D</v>
          </cell>
          <cell r="F4169">
            <v>3</v>
          </cell>
          <cell r="H4169">
            <v>0</v>
          </cell>
          <cell r="I4169">
            <v>0</v>
          </cell>
          <cell r="J4169">
            <v>1</v>
          </cell>
        </row>
        <row r="4170">
          <cell r="A4170" t="str">
            <v>SSNN</v>
          </cell>
          <cell r="B4170" t="str">
            <v>Secondary Service Greater than 5kW w/o ID</v>
          </cell>
          <cell r="C4170">
            <v>30</v>
          </cell>
          <cell r="D4170">
            <v>25</v>
          </cell>
          <cell r="E4170" t="str">
            <v>R=D4S7H</v>
          </cell>
          <cell r="F4170">
            <v>3</v>
          </cell>
          <cell r="H4170">
            <v>240</v>
          </cell>
          <cell r="I4170">
            <v>4</v>
          </cell>
          <cell r="J4170">
            <v>1</v>
          </cell>
        </row>
        <row r="4171">
          <cell r="A4171" t="str">
            <v>SMNN</v>
          </cell>
          <cell r="B4171" t="str">
            <v>Secondary Service Greater than 5kW w/o ID</v>
          </cell>
          <cell r="C4171">
            <v>30</v>
          </cell>
          <cell r="D4171">
            <v>25</v>
          </cell>
          <cell r="E4171" t="str">
            <v>R=A1D</v>
          </cell>
          <cell r="F4171">
            <v>3</v>
          </cell>
          <cell r="G4171">
            <v>38533</v>
          </cell>
          <cell r="H4171">
            <v>999</v>
          </cell>
          <cell r="I4171">
            <v>4</v>
          </cell>
          <cell r="J4171">
            <v>1</v>
          </cell>
        </row>
        <row r="4172">
          <cell r="A4172" t="str">
            <v>SSMN</v>
          </cell>
          <cell r="B4172" t="str">
            <v>Secondary Service Greater than 5kW w/o ID</v>
          </cell>
          <cell r="C4172">
            <v>30</v>
          </cell>
          <cell r="D4172">
            <v>25</v>
          </cell>
          <cell r="E4172" t="str">
            <v>R=A1D</v>
          </cell>
          <cell r="F4172">
            <v>3</v>
          </cell>
          <cell r="H4172">
            <v>999</v>
          </cell>
          <cell r="I4172">
            <v>3</v>
          </cell>
          <cell r="J4172">
            <v>1</v>
          </cell>
        </row>
        <row r="4173">
          <cell r="A4173" t="str">
            <v>SSAN</v>
          </cell>
          <cell r="B4173" t="str">
            <v>Secondary Service Greater than 5kW w/o ID</v>
          </cell>
          <cell r="C4173">
            <v>30</v>
          </cell>
          <cell r="D4173">
            <v>25</v>
          </cell>
          <cell r="E4173" t="str">
            <v>R=A1D</v>
          </cell>
          <cell r="F4173">
            <v>3</v>
          </cell>
          <cell r="G4173">
            <v>37362</v>
          </cell>
          <cell r="H4173">
            <v>999</v>
          </cell>
          <cell r="I4173">
            <v>4</v>
          </cell>
          <cell r="J4173">
            <v>2</v>
          </cell>
        </row>
        <row r="4174">
          <cell r="A4174" t="str">
            <v>SSGN</v>
          </cell>
          <cell r="B4174" t="str">
            <v>Secondary Service Greater than 5kW w/o ID</v>
          </cell>
          <cell r="C4174">
            <v>30</v>
          </cell>
          <cell r="D4174">
            <v>25</v>
          </cell>
          <cell r="E4174" t="str">
            <v>R=A1D</v>
          </cell>
          <cell r="F4174">
            <v>3</v>
          </cell>
          <cell r="G4174">
            <v>38223</v>
          </cell>
          <cell r="H4174">
            <v>480</v>
          </cell>
          <cell r="I4174">
            <v>3</v>
          </cell>
          <cell r="J4174">
            <v>1</v>
          </cell>
        </row>
        <row r="4175">
          <cell r="A4175" t="str">
            <v>SSNN</v>
          </cell>
          <cell r="B4175" t="str">
            <v>Secondary Service Greater than 5kW w/o ID</v>
          </cell>
          <cell r="C4175">
            <v>30</v>
          </cell>
          <cell r="D4175">
            <v>25</v>
          </cell>
          <cell r="E4175" t="str">
            <v>R=A1D</v>
          </cell>
          <cell r="F4175">
            <v>3</v>
          </cell>
          <cell r="G4175">
            <v>38054</v>
          </cell>
          <cell r="H4175">
            <v>999</v>
          </cell>
          <cell r="I4175">
            <v>4</v>
          </cell>
          <cell r="J4175">
            <v>12</v>
          </cell>
        </row>
        <row r="4176">
          <cell r="A4176" t="str">
            <v>SSNN</v>
          </cell>
          <cell r="B4176" t="str">
            <v>Secondary Service Greater than 5kW w/o ID</v>
          </cell>
          <cell r="C4176">
            <v>30</v>
          </cell>
          <cell r="D4176">
            <v>25</v>
          </cell>
          <cell r="E4176" t="str">
            <v>R=A1D</v>
          </cell>
          <cell r="F4176">
            <v>3</v>
          </cell>
          <cell r="G4176">
            <v>38482</v>
          </cell>
          <cell r="H4176">
            <v>999</v>
          </cell>
          <cell r="I4176">
            <v>4</v>
          </cell>
          <cell r="J4176">
            <v>4</v>
          </cell>
        </row>
        <row r="4177">
          <cell r="A4177" t="str">
            <v>SSGN</v>
          </cell>
          <cell r="B4177" t="str">
            <v>Secondary Service Greater than 5kW w/o ID</v>
          </cell>
          <cell r="C4177">
            <v>30</v>
          </cell>
          <cell r="D4177">
            <v>25</v>
          </cell>
          <cell r="E4177" t="str">
            <v>R=A1D</v>
          </cell>
          <cell r="F4177">
            <v>3</v>
          </cell>
          <cell r="G4177">
            <v>38482</v>
          </cell>
          <cell r="H4177">
            <v>999</v>
          </cell>
          <cell r="I4177">
            <v>4</v>
          </cell>
          <cell r="J4177">
            <v>5</v>
          </cell>
        </row>
        <row r="4178">
          <cell r="A4178" t="str">
            <v>SSAN</v>
          </cell>
          <cell r="B4178" t="str">
            <v>Secondary Service Greater than 5kW w/o ID</v>
          </cell>
          <cell r="C4178">
            <v>30</v>
          </cell>
          <cell r="D4178">
            <v>25</v>
          </cell>
          <cell r="E4178" t="str">
            <v>R=A1D</v>
          </cell>
          <cell r="F4178">
            <v>3</v>
          </cell>
          <cell r="G4178">
            <v>38113</v>
          </cell>
          <cell r="H4178">
            <v>999</v>
          </cell>
          <cell r="I4178">
            <v>3</v>
          </cell>
          <cell r="J4178">
            <v>1</v>
          </cell>
        </row>
        <row r="4179">
          <cell r="A4179" t="str">
            <v>SSGN</v>
          </cell>
          <cell r="B4179" t="str">
            <v>Secondary Service Greater than 5kW w/o ID</v>
          </cell>
          <cell r="C4179">
            <v>30</v>
          </cell>
          <cell r="D4179">
            <v>25</v>
          </cell>
          <cell r="E4179" t="str">
            <v>R=A1D</v>
          </cell>
          <cell r="F4179">
            <v>3</v>
          </cell>
          <cell r="G4179">
            <v>38449</v>
          </cell>
          <cell r="H4179">
            <v>999</v>
          </cell>
          <cell r="I4179">
            <v>4</v>
          </cell>
          <cell r="J4179">
            <v>1</v>
          </cell>
        </row>
        <row r="4180">
          <cell r="A4180" t="str">
            <v>SSGN</v>
          </cell>
          <cell r="B4180" t="str">
            <v>Secondary Service Greater than 5kW w/o ID</v>
          </cell>
          <cell r="C4180">
            <v>30</v>
          </cell>
          <cell r="D4180">
            <v>25</v>
          </cell>
          <cell r="E4180" t="str">
            <v>R=A1D</v>
          </cell>
          <cell r="F4180">
            <v>3</v>
          </cell>
          <cell r="G4180">
            <v>38517</v>
          </cell>
          <cell r="H4180">
            <v>999</v>
          </cell>
          <cell r="I4180">
            <v>4</v>
          </cell>
          <cell r="J4180">
            <v>4</v>
          </cell>
        </row>
        <row r="4181">
          <cell r="A4181" t="str">
            <v>SSNN</v>
          </cell>
          <cell r="B4181" t="str">
            <v>Secondary Service Greater than 5kW w/o ID</v>
          </cell>
          <cell r="C4181">
            <v>30</v>
          </cell>
          <cell r="D4181">
            <v>25</v>
          </cell>
          <cell r="E4181" t="str">
            <v>R=A1D</v>
          </cell>
          <cell r="F4181">
            <v>3</v>
          </cell>
          <cell r="G4181">
            <v>37923</v>
          </cell>
          <cell r="H4181">
            <v>999</v>
          </cell>
          <cell r="I4181">
            <v>4</v>
          </cell>
          <cell r="J4181">
            <v>3</v>
          </cell>
        </row>
        <row r="4182">
          <cell r="A4182" t="str">
            <v>SSPN</v>
          </cell>
          <cell r="B4182" t="str">
            <v>Secondary Service Greater than 5kW w/o ID</v>
          </cell>
          <cell r="C4182">
            <v>30</v>
          </cell>
          <cell r="D4182">
            <v>25</v>
          </cell>
          <cell r="E4182" t="str">
            <v>R=A1D</v>
          </cell>
          <cell r="F4182">
            <v>3</v>
          </cell>
          <cell r="G4182">
            <v>38202</v>
          </cell>
          <cell r="H4182">
            <v>999</v>
          </cell>
          <cell r="I4182">
            <v>3</v>
          </cell>
          <cell r="J4182">
            <v>2</v>
          </cell>
        </row>
        <row r="4183">
          <cell r="A4183" t="str">
            <v>SSPN</v>
          </cell>
          <cell r="B4183" t="str">
            <v>Secondary Service Greater than 5kW w/o ID</v>
          </cell>
          <cell r="C4183">
            <v>30</v>
          </cell>
          <cell r="D4183">
            <v>25</v>
          </cell>
          <cell r="E4183" t="str">
            <v>R=A1D</v>
          </cell>
          <cell r="F4183">
            <v>3</v>
          </cell>
          <cell r="G4183">
            <v>38521</v>
          </cell>
          <cell r="H4183">
            <v>999</v>
          </cell>
          <cell r="I4183">
            <v>4</v>
          </cell>
          <cell r="J4183">
            <v>1</v>
          </cell>
        </row>
        <row r="4184">
          <cell r="A4184" t="str">
            <v>SSGN</v>
          </cell>
          <cell r="B4184" t="str">
            <v>Secondary Service Greater than 5kW w/o ID</v>
          </cell>
          <cell r="C4184">
            <v>30</v>
          </cell>
          <cell r="D4184">
            <v>25</v>
          </cell>
          <cell r="E4184" t="str">
            <v>R=A1D</v>
          </cell>
          <cell r="F4184">
            <v>3</v>
          </cell>
          <cell r="G4184">
            <v>38533</v>
          </cell>
          <cell r="H4184">
            <v>999</v>
          </cell>
          <cell r="I4184">
            <v>3</v>
          </cell>
          <cell r="J4184">
            <v>1</v>
          </cell>
        </row>
        <row r="4185">
          <cell r="A4185" t="str">
            <v>SSNN</v>
          </cell>
          <cell r="B4185" t="str">
            <v>Secondary Service Greater than 5kW w/o ID</v>
          </cell>
          <cell r="C4185">
            <v>30</v>
          </cell>
          <cell r="D4185">
            <v>25</v>
          </cell>
          <cell r="E4185" t="str">
            <v>R=A1D</v>
          </cell>
          <cell r="F4185">
            <v>3</v>
          </cell>
          <cell r="G4185">
            <v>38533</v>
          </cell>
          <cell r="H4185">
            <v>999</v>
          </cell>
          <cell r="I4185">
            <v>4</v>
          </cell>
          <cell r="J4185">
            <v>3</v>
          </cell>
        </row>
        <row r="4186">
          <cell r="A4186" t="str">
            <v>SSNN</v>
          </cell>
          <cell r="B4186" t="str">
            <v>Secondary Service Greater than 5kW w/o ID</v>
          </cell>
          <cell r="C4186">
            <v>30</v>
          </cell>
          <cell r="D4186">
            <v>25</v>
          </cell>
          <cell r="E4186" t="str">
            <v>R=A1D</v>
          </cell>
          <cell r="F4186">
            <v>3</v>
          </cell>
          <cell r="G4186">
            <v>37993</v>
          </cell>
          <cell r="H4186">
            <v>999</v>
          </cell>
          <cell r="I4186">
            <v>3</v>
          </cell>
          <cell r="J4186">
            <v>1</v>
          </cell>
        </row>
        <row r="4187">
          <cell r="A4187" t="str">
            <v>SSGN</v>
          </cell>
          <cell r="B4187" t="str">
            <v>Secondary Service Greater than 5kW w/o ID</v>
          </cell>
          <cell r="C4187">
            <v>30</v>
          </cell>
          <cell r="D4187">
            <v>25</v>
          </cell>
          <cell r="E4187" t="str">
            <v>R=A1D</v>
          </cell>
          <cell r="F4187">
            <v>3</v>
          </cell>
          <cell r="H4187">
            <v>999</v>
          </cell>
          <cell r="I4187">
            <v>3</v>
          </cell>
          <cell r="J4187">
            <v>11</v>
          </cell>
        </row>
        <row r="4188">
          <cell r="A4188" t="str">
            <v>SSNN</v>
          </cell>
          <cell r="B4188" t="str">
            <v>Secondary Service Greater than 5kW w/o ID</v>
          </cell>
          <cell r="C4188">
            <v>30</v>
          </cell>
          <cell r="D4188">
            <v>25</v>
          </cell>
          <cell r="E4188" t="str">
            <v>R=A1D</v>
          </cell>
          <cell r="F4188">
            <v>3</v>
          </cell>
          <cell r="G4188">
            <v>37867</v>
          </cell>
          <cell r="H4188">
            <v>999</v>
          </cell>
          <cell r="I4188">
            <v>3</v>
          </cell>
          <cell r="J4188">
            <v>4</v>
          </cell>
        </row>
        <row r="4189">
          <cell r="A4189" t="str">
            <v>SSGN</v>
          </cell>
          <cell r="B4189" t="str">
            <v>Secondary Service Greater than 5kW w/o ID</v>
          </cell>
          <cell r="C4189">
            <v>30</v>
          </cell>
          <cell r="D4189">
            <v>25</v>
          </cell>
          <cell r="E4189" t="str">
            <v>R=SV4SD</v>
          </cell>
          <cell r="F4189">
            <v>3</v>
          </cell>
          <cell r="H4189">
            <v>277</v>
          </cell>
          <cell r="I4189">
            <v>4</v>
          </cell>
          <cell r="J4189">
            <v>1</v>
          </cell>
        </row>
        <row r="4190">
          <cell r="A4190" t="str">
            <v>SSGN</v>
          </cell>
          <cell r="B4190" t="str">
            <v>Secondary Service Greater than 5kW w/o ID</v>
          </cell>
          <cell r="C4190">
            <v>30</v>
          </cell>
          <cell r="D4190">
            <v>25</v>
          </cell>
          <cell r="E4190" t="str">
            <v>R=A1D</v>
          </cell>
          <cell r="F4190">
            <v>3</v>
          </cell>
          <cell r="G4190">
            <v>37792</v>
          </cell>
          <cell r="H4190">
            <v>999</v>
          </cell>
          <cell r="I4190">
            <v>3</v>
          </cell>
          <cell r="J4190">
            <v>1</v>
          </cell>
        </row>
        <row r="4191">
          <cell r="A4191" t="str">
            <v>SSNN</v>
          </cell>
          <cell r="B4191" t="str">
            <v>Secondary Service Greater than 5kW w/o ID</v>
          </cell>
          <cell r="C4191">
            <v>30</v>
          </cell>
          <cell r="D4191">
            <v>25</v>
          </cell>
          <cell r="E4191" t="str">
            <v>R=AXS4</v>
          </cell>
          <cell r="F4191">
            <v>3</v>
          </cell>
          <cell r="H4191">
            <v>120</v>
          </cell>
          <cell r="I4191">
            <v>4</v>
          </cell>
          <cell r="J4191">
            <v>1</v>
          </cell>
        </row>
        <row r="4192">
          <cell r="A4192" t="str">
            <v>SSPN</v>
          </cell>
          <cell r="B4192" t="str">
            <v>Secondary Service Greater than 5kW w/o ID</v>
          </cell>
          <cell r="C4192">
            <v>30</v>
          </cell>
          <cell r="D4192">
            <v>25</v>
          </cell>
          <cell r="E4192" t="str">
            <v>R=A1D</v>
          </cell>
          <cell r="F4192">
            <v>3</v>
          </cell>
          <cell r="G4192">
            <v>36404</v>
          </cell>
          <cell r="H4192">
            <v>999</v>
          </cell>
          <cell r="I4192">
            <v>3</v>
          </cell>
          <cell r="J4192">
            <v>1</v>
          </cell>
        </row>
        <row r="4193">
          <cell r="A4193" t="str">
            <v>SSGN</v>
          </cell>
          <cell r="B4193" t="str">
            <v>Secondary Service Greater than 5kW w/o ID</v>
          </cell>
          <cell r="C4193">
            <v>30</v>
          </cell>
          <cell r="D4193">
            <v>25</v>
          </cell>
          <cell r="E4193" t="str">
            <v>R=A1D</v>
          </cell>
          <cell r="F4193">
            <v>3</v>
          </cell>
          <cell r="G4193">
            <v>36404</v>
          </cell>
          <cell r="H4193">
            <v>999</v>
          </cell>
          <cell r="I4193">
            <v>4</v>
          </cell>
          <cell r="J4193">
            <v>3</v>
          </cell>
        </row>
        <row r="4194">
          <cell r="A4194" t="str">
            <v>SSNN</v>
          </cell>
          <cell r="B4194" t="str">
            <v>Secondary Service Greater than 5kW w/o ID</v>
          </cell>
          <cell r="C4194">
            <v>30</v>
          </cell>
          <cell r="D4194">
            <v>25</v>
          </cell>
          <cell r="E4194" t="str">
            <v>R=A1D</v>
          </cell>
          <cell r="F4194">
            <v>3</v>
          </cell>
          <cell r="G4194">
            <v>36161</v>
          </cell>
          <cell r="H4194">
            <v>999</v>
          </cell>
          <cell r="I4194">
            <v>4</v>
          </cell>
          <cell r="J4194">
            <v>62</v>
          </cell>
        </row>
        <row r="4195">
          <cell r="A4195" t="str">
            <v>SSGN</v>
          </cell>
          <cell r="B4195" t="str">
            <v>Secondary Service Greater than 5kW w/o ID</v>
          </cell>
          <cell r="C4195">
            <v>30</v>
          </cell>
          <cell r="D4195">
            <v>25</v>
          </cell>
          <cell r="E4195" t="str">
            <v>R=SV4SD</v>
          </cell>
          <cell r="F4195">
            <v>3</v>
          </cell>
          <cell r="G4195">
            <v>35432</v>
          </cell>
          <cell r="H4195">
            <v>999</v>
          </cell>
          <cell r="I4195">
            <v>4</v>
          </cell>
          <cell r="J4195">
            <v>1</v>
          </cell>
        </row>
        <row r="4196">
          <cell r="A4196" t="str">
            <v>SSNN</v>
          </cell>
          <cell r="B4196" t="str">
            <v>Secondary Service Greater than 5kW w/o ID</v>
          </cell>
          <cell r="C4196">
            <v>30</v>
          </cell>
          <cell r="D4196">
            <v>25</v>
          </cell>
          <cell r="E4196" t="str">
            <v>R=A1D</v>
          </cell>
          <cell r="F4196">
            <v>3</v>
          </cell>
          <cell r="G4196">
            <v>36361</v>
          </cell>
          <cell r="H4196">
            <v>999</v>
          </cell>
          <cell r="I4196">
            <v>4</v>
          </cell>
          <cell r="J4196">
            <v>1</v>
          </cell>
        </row>
        <row r="4197">
          <cell r="A4197" t="str">
            <v>SSPN</v>
          </cell>
          <cell r="B4197" t="str">
            <v>Secondary Service Greater than 5kW w/o ID</v>
          </cell>
          <cell r="C4197">
            <v>30</v>
          </cell>
          <cell r="D4197">
            <v>25</v>
          </cell>
          <cell r="E4197" t="str">
            <v>R=PWS</v>
          </cell>
          <cell r="F4197">
            <v>3</v>
          </cell>
          <cell r="H4197">
            <v>480</v>
          </cell>
          <cell r="I4197">
            <v>3</v>
          </cell>
          <cell r="J4197">
            <v>1</v>
          </cell>
        </row>
        <row r="4198">
          <cell r="A4198" t="str">
            <v>SSNN</v>
          </cell>
          <cell r="B4198" t="str">
            <v>Secondary Service Greater than 5kW w/o ID</v>
          </cell>
          <cell r="C4198">
            <v>30</v>
          </cell>
          <cell r="D4198">
            <v>25</v>
          </cell>
          <cell r="E4198" t="str">
            <v>R=SV2SD</v>
          </cell>
          <cell r="F4198">
            <v>3</v>
          </cell>
          <cell r="G4198">
            <v>36161</v>
          </cell>
          <cell r="H4198">
            <v>999</v>
          </cell>
          <cell r="I4198">
            <v>3</v>
          </cell>
          <cell r="J4198">
            <v>1</v>
          </cell>
        </row>
        <row r="4199">
          <cell r="A4199" t="str">
            <v>SSAN</v>
          </cell>
          <cell r="B4199" t="str">
            <v>Secondary Service Greater than 5kW w/o ID</v>
          </cell>
          <cell r="C4199">
            <v>30</v>
          </cell>
          <cell r="D4199">
            <v>25</v>
          </cell>
          <cell r="E4199" t="str">
            <v>R=A1D</v>
          </cell>
          <cell r="F4199">
            <v>3</v>
          </cell>
          <cell r="G4199">
            <v>36161</v>
          </cell>
          <cell r="H4199">
            <v>999</v>
          </cell>
          <cell r="I4199">
            <v>4</v>
          </cell>
          <cell r="J4199">
            <v>1</v>
          </cell>
        </row>
        <row r="4200">
          <cell r="A4200" t="str">
            <v>SSNN</v>
          </cell>
          <cell r="B4200" t="str">
            <v>Secondary Service Greater than 5kW w/o ID</v>
          </cell>
          <cell r="C4200">
            <v>30</v>
          </cell>
          <cell r="D4200">
            <v>25</v>
          </cell>
          <cell r="E4200" t="str">
            <v>R=A1D</v>
          </cell>
          <cell r="F4200">
            <v>3</v>
          </cell>
          <cell r="G4200">
            <v>36495</v>
          </cell>
          <cell r="H4200">
            <v>999</v>
          </cell>
          <cell r="I4200">
            <v>4</v>
          </cell>
          <cell r="J4200">
            <v>2</v>
          </cell>
        </row>
        <row r="4201">
          <cell r="A4201" t="str">
            <v>SSAN</v>
          </cell>
          <cell r="B4201" t="str">
            <v>Secondary Service Greater than 5kW w/o ID</v>
          </cell>
          <cell r="C4201">
            <v>30</v>
          </cell>
          <cell r="D4201">
            <v>25</v>
          </cell>
          <cell r="E4201" t="str">
            <v>R=A1D</v>
          </cell>
          <cell r="F4201">
            <v>3</v>
          </cell>
          <cell r="G4201">
            <v>36528</v>
          </cell>
          <cell r="H4201">
            <v>999</v>
          </cell>
          <cell r="I4201">
            <v>4</v>
          </cell>
          <cell r="J4201">
            <v>1</v>
          </cell>
        </row>
        <row r="4202">
          <cell r="A4202" t="str">
            <v>SSGN</v>
          </cell>
          <cell r="B4202" t="str">
            <v>Secondary Service Greater than 5kW w/o ID</v>
          </cell>
          <cell r="C4202">
            <v>30</v>
          </cell>
          <cell r="D4202">
            <v>25</v>
          </cell>
          <cell r="E4202" t="str">
            <v>R=A1D</v>
          </cell>
          <cell r="F4202">
            <v>3</v>
          </cell>
          <cell r="G4202">
            <v>36593</v>
          </cell>
          <cell r="H4202">
            <v>999</v>
          </cell>
          <cell r="I4202">
            <v>4</v>
          </cell>
          <cell r="J4202">
            <v>6</v>
          </cell>
        </row>
        <row r="4203">
          <cell r="A4203" t="str">
            <v>SSNN</v>
          </cell>
          <cell r="B4203" t="str">
            <v>Secondary Service Greater than 5kW w/o ID</v>
          </cell>
          <cell r="C4203">
            <v>30</v>
          </cell>
          <cell r="D4203">
            <v>25</v>
          </cell>
          <cell r="E4203" t="str">
            <v>R=A1D</v>
          </cell>
          <cell r="F4203">
            <v>3</v>
          </cell>
          <cell r="G4203">
            <v>36633</v>
          </cell>
          <cell r="H4203">
            <v>999</v>
          </cell>
          <cell r="I4203">
            <v>4</v>
          </cell>
          <cell r="J4203">
            <v>4</v>
          </cell>
        </row>
        <row r="4204">
          <cell r="A4204" t="str">
            <v>SSGN</v>
          </cell>
          <cell r="B4204" t="str">
            <v>Secondary Service Greater than 5kW w/o ID</v>
          </cell>
          <cell r="C4204">
            <v>30</v>
          </cell>
          <cell r="D4204">
            <v>25</v>
          </cell>
          <cell r="E4204" t="str">
            <v>R=A1D</v>
          </cell>
          <cell r="F4204">
            <v>3</v>
          </cell>
          <cell r="G4204">
            <v>36526</v>
          </cell>
          <cell r="H4204">
            <v>999</v>
          </cell>
          <cell r="I4204">
            <v>4</v>
          </cell>
          <cell r="J4204">
            <v>3</v>
          </cell>
        </row>
        <row r="4205">
          <cell r="A4205" t="str">
            <v>SSGN</v>
          </cell>
          <cell r="B4205" t="str">
            <v>Secondary Service Greater than 5kW w/o ID</v>
          </cell>
          <cell r="C4205">
            <v>30</v>
          </cell>
          <cell r="D4205">
            <v>25</v>
          </cell>
          <cell r="E4205" t="str">
            <v>R=A1D</v>
          </cell>
          <cell r="F4205">
            <v>3</v>
          </cell>
          <cell r="G4205">
            <v>36825</v>
          </cell>
          <cell r="H4205">
            <v>999</v>
          </cell>
          <cell r="I4205">
            <v>3</v>
          </cell>
          <cell r="J4205">
            <v>2</v>
          </cell>
        </row>
        <row r="4206">
          <cell r="A4206" t="str">
            <v>SSNN</v>
          </cell>
          <cell r="B4206" t="str">
            <v>Secondary Service Greater than 5kW w/o ID</v>
          </cell>
          <cell r="C4206">
            <v>30</v>
          </cell>
          <cell r="D4206">
            <v>25</v>
          </cell>
          <cell r="E4206" t="str">
            <v>R=PWS</v>
          </cell>
          <cell r="F4206">
            <v>3</v>
          </cell>
          <cell r="H4206">
            <v>240</v>
          </cell>
          <cell r="I4206">
            <v>4</v>
          </cell>
          <cell r="J4206">
            <v>1</v>
          </cell>
        </row>
        <row r="4207">
          <cell r="A4207" t="str">
            <v>SSNN</v>
          </cell>
          <cell r="B4207" t="str">
            <v>Secondary Service Greater than 5kW w/o ID</v>
          </cell>
          <cell r="C4207">
            <v>30</v>
          </cell>
          <cell r="D4207">
            <v>25</v>
          </cell>
          <cell r="E4207" t="str">
            <v>R=A1D</v>
          </cell>
          <cell r="F4207">
            <v>3</v>
          </cell>
          <cell r="G4207">
            <v>37095</v>
          </cell>
          <cell r="H4207">
            <v>999</v>
          </cell>
          <cell r="I4207">
            <v>4</v>
          </cell>
          <cell r="J4207">
            <v>2</v>
          </cell>
        </row>
        <row r="4208">
          <cell r="A4208" t="str">
            <v>SSGN</v>
          </cell>
          <cell r="B4208" t="str">
            <v>Secondary Service Greater than 5kW w/o ID</v>
          </cell>
          <cell r="C4208">
            <v>30</v>
          </cell>
          <cell r="D4208">
            <v>25</v>
          </cell>
          <cell r="E4208" t="str">
            <v>R=A1D</v>
          </cell>
          <cell r="F4208">
            <v>3</v>
          </cell>
          <cell r="G4208">
            <v>37070</v>
          </cell>
          <cell r="H4208">
            <v>999</v>
          </cell>
          <cell r="I4208">
            <v>4</v>
          </cell>
          <cell r="J4208">
            <v>1</v>
          </cell>
        </row>
        <row r="4209">
          <cell r="A4209" t="str">
            <v>SSGN</v>
          </cell>
          <cell r="B4209" t="str">
            <v>Secondary Service Greater than 5kW w/o ID</v>
          </cell>
          <cell r="C4209">
            <v>30</v>
          </cell>
          <cell r="D4209">
            <v>25</v>
          </cell>
          <cell r="E4209" t="str">
            <v>R=A1D</v>
          </cell>
          <cell r="F4209">
            <v>3</v>
          </cell>
          <cell r="G4209">
            <v>37174</v>
          </cell>
          <cell r="H4209">
            <v>999</v>
          </cell>
          <cell r="I4209">
            <v>4</v>
          </cell>
          <cell r="J4209">
            <v>4</v>
          </cell>
        </row>
        <row r="4210">
          <cell r="A4210" t="str">
            <v>SSGN</v>
          </cell>
          <cell r="B4210" t="str">
            <v>Secondary Service Greater than 5kW w/o ID</v>
          </cell>
          <cell r="C4210">
            <v>30</v>
          </cell>
          <cell r="D4210">
            <v>25</v>
          </cell>
          <cell r="E4210" t="str">
            <v>R=A1D</v>
          </cell>
          <cell r="F4210">
            <v>3</v>
          </cell>
          <cell r="G4210">
            <v>37411</v>
          </cell>
          <cell r="H4210">
            <v>999</v>
          </cell>
          <cell r="I4210">
            <v>4</v>
          </cell>
          <cell r="J4210">
            <v>2</v>
          </cell>
        </row>
        <row r="4211">
          <cell r="A4211" t="str">
            <v>SSGN</v>
          </cell>
          <cell r="B4211" t="str">
            <v>Secondary Service Greater than 5kW w/o ID</v>
          </cell>
          <cell r="C4211">
            <v>30</v>
          </cell>
          <cell r="D4211">
            <v>25</v>
          </cell>
          <cell r="E4211" t="str">
            <v>R=A1D</v>
          </cell>
          <cell r="F4211">
            <v>3</v>
          </cell>
          <cell r="G4211">
            <v>37480</v>
          </cell>
          <cell r="H4211">
            <v>999</v>
          </cell>
          <cell r="I4211">
            <v>4</v>
          </cell>
          <cell r="J4211">
            <v>4</v>
          </cell>
        </row>
        <row r="4212">
          <cell r="A4212" t="str">
            <v>SSNN</v>
          </cell>
          <cell r="B4212" t="str">
            <v>Secondary Service Greater than 5kW w/o ID</v>
          </cell>
          <cell r="C4212">
            <v>30</v>
          </cell>
          <cell r="D4212">
            <v>25</v>
          </cell>
          <cell r="E4212" t="str">
            <v>R=A1D</v>
          </cell>
          <cell r="F4212">
            <v>3</v>
          </cell>
          <cell r="G4212">
            <v>37505</v>
          </cell>
          <cell r="H4212">
            <v>999</v>
          </cell>
          <cell r="I4212">
            <v>3</v>
          </cell>
          <cell r="J4212">
            <v>2</v>
          </cell>
        </row>
        <row r="4213">
          <cell r="A4213" t="str">
            <v>SSGN</v>
          </cell>
          <cell r="B4213" t="str">
            <v>Secondary Service Greater than 5kW w/o ID</v>
          </cell>
          <cell r="C4213">
            <v>30</v>
          </cell>
          <cell r="D4213">
            <v>25</v>
          </cell>
          <cell r="E4213" t="str">
            <v>R=A1D</v>
          </cell>
          <cell r="F4213">
            <v>3</v>
          </cell>
          <cell r="G4213">
            <v>38748</v>
          </cell>
          <cell r="H4213">
            <v>999</v>
          </cell>
          <cell r="I4213">
            <v>3</v>
          </cell>
          <cell r="J4213">
            <v>7</v>
          </cell>
        </row>
        <row r="4214">
          <cell r="A4214" t="str">
            <v>SSAN</v>
          </cell>
          <cell r="B4214" t="str">
            <v>Secondary Service Greater than 5kW w/o ID</v>
          </cell>
          <cell r="C4214">
            <v>30</v>
          </cell>
          <cell r="D4214">
            <v>25</v>
          </cell>
          <cell r="E4214" t="str">
            <v>R=A1D</v>
          </cell>
          <cell r="F4214">
            <v>3</v>
          </cell>
          <cell r="G4214">
            <v>38748</v>
          </cell>
          <cell r="H4214">
            <v>999</v>
          </cell>
          <cell r="I4214">
            <v>3</v>
          </cell>
          <cell r="J4214">
            <v>1</v>
          </cell>
        </row>
        <row r="4215">
          <cell r="A4215" t="str">
            <v>SSPN</v>
          </cell>
          <cell r="B4215" t="str">
            <v>Secondary Service Greater than 5kW w/o ID</v>
          </cell>
          <cell r="C4215">
            <v>30</v>
          </cell>
          <cell r="D4215">
            <v>25</v>
          </cell>
          <cell r="E4215" t="str">
            <v>R=A1D</v>
          </cell>
          <cell r="F4215">
            <v>3</v>
          </cell>
          <cell r="G4215">
            <v>38730</v>
          </cell>
          <cell r="H4215">
            <v>999</v>
          </cell>
          <cell r="I4215">
            <v>4</v>
          </cell>
          <cell r="J4215">
            <v>1</v>
          </cell>
        </row>
        <row r="4216">
          <cell r="A4216" t="str">
            <v>SSGN</v>
          </cell>
          <cell r="B4216" t="str">
            <v>Secondary Service Greater than 5kW w/o ID</v>
          </cell>
          <cell r="C4216">
            <v>30</v>
          </cell>
          <cell r="D4216">
            <v>25</v>
          </cell>
          <cell r="E4216" t="str">
            <v>R=A1D</v>
          </cell>
          <cell r="F4216">
            <v>3</v>
          </cell>
          <cell r="G4216">
            <v>38889</v>
          </cell>
          <cell r="H4216">
            <v>999</v>
          </cell>
          <cell r="I4216">
            <v>3</v>
          </cell>
          <cell r="J4216">
            <v>2</v>
          </cell>
        </row>
        <row r="4217">
          <cell r="A4217" t="str">
            <v>SSAN</v>
          </cell>
          <cell r="B4217" t="str">
            <v>Secondary Service Greater than 5kW w/o ID</v>
          </cell>
          <cell r="C4217">
            <v>30</v>
          </cell>
          <cell r="D4217">
            <v>25</v>
          </cell>
          <cell r="E4217" t="str">
            <v>R=A1D</v>
          </cell>
          <cell r="F4217">
            <v>3</v>
          </cell>
          <cell r="G4217">
            <v>38810</v>
          </cell>
          <cell r="H4217">
            <v>999</v>
          </cell>
          <cell r="I4217">
            <v>3</v>
          </cell>
          <cell r="J4217">
            <v>1</v>
          </cell>
        </row>
        <row r="4218">
          <cell r="A4218" t="str">
            <v>SSGN</v>
          </cell>
          <cell r="B4218" t="str">
            <v>Secondary Service Greater than 5kW w/o ID</v>
          </cell>
          <cell r="C4218">
            <v>30</v>
          </cell>
          <cell r="D4218">
            <v>25</v>
          </cell>
          <cell r="E4218" t="str">
            <v>R=A1D</v>
          </cell>
          <cell r="F4218">
            <v>3</v>
          </cell>
          <cell r="G4218">
            <v>38994</v>
          </cell>
          <cell r="H4218">
            <v>999</v>
          </cell>
          <cell r="I4218">
            <v>4</v>
          </cell>
          <cell r="J4218">
            <v>5</v>
          </cell>
        </row>
        <row r="4219">
          <cell r="A4219" t="str">
            <v>SSGN</v>
          </cell>
          <cell r="B4219" t="str">
            <v>Secondary Service Greater than 5kW w/o ID</v>
          </cell>
          <cell r="C4219">
            <v>30</v>
          </cell>
          <cell r="D4219">
            <v>25</v>
          </cell>
          <cell r="E4219" t="str">
            <v>R=A1D</v>
          </cell>
          <cell r="F4219">
            <v>3</v>
          </cell>
          <cell r="G4219">
            <v>39000</v>
          </cell>
          <cell r="H4219">
            <v>999</v>
          </cell>
          <cell r="I4219">
            <v>3</v>
          </cell>
          <cell r="J4219">
            <v>4</v>
          </cell>
        </row>
        <row r="4220">
          <cell r="A4220" t="str">
            <v>SSGN</v>
          </cell>
          <cell r="B4220" t="str">
            <v>Secondary Service Greater than 5kW w/o ID</v>
          </cell>
          <cell r="C4220">
            <v>30</v>
          </cell>
          <cell r="D4220">
            <v>25</v>
          </cell>
          <cell r="E4220" t="str">
            <v>R=A1R</v>
          </cell>
          <cell r="F4220">
            <v>3</v>
          </cell>
          <cell r="G4220">
            <v>39009</v>
          </cell>
          <cell r="H4220">
            <v>999</v>
          </cell>
          <cell r="I4220">
            <v>4</v>
          </cell>
          <cell r="J4220">
            <v>3</v>
          </cell>
        </row>
        <row r="4221">
          <cell r="A4221" t="str">
            <v>SSNN</v>
          </cell>
          <cell r="B4221" t="str">
            <v>Secondary Service Greater than 5kW w/o ID</v>
          </cell>
          <cell r="C4221">
            <v>30</v>
          </cell>
          <cell r="D4221">
            <v>25</v>
          </cell>
          <cell r="E4221" t="str">
            <v>R=A1R</v>
          </cell>
          <cell r="F4221">
            <v>3</v>
          </cell>
          <cell r="G4221">
            <v>39048</v>
          </cell>
          <cell r="H4221">
            <v>999</v>
          </cell>
          <cell r="I4221">
            <v>4</v>
          </cell>
          <cell r="J4221">
            <v>7</v>
          </cell>
        </row>
        <row r="4222">
          <cell r="A4222" t="str">
            <v>SSPN</v>
          </cell>
          <cell r="B4222" t="str">
            <v>Secondary Service Greater than 5kW w/o ID</v>
          </cell>
          <cell r="C4222">
            <v>30</v>
          </cell>
          <cell r="D4222">
            <v>25</v>
          </cell>
          <cell r="E4222" t="str">
            <v>R=A1D</v>
          </cell>
          <cell r="F4222">
            <v>3</v>
          </cell>
          <cell r="G4222">
            <v>38958</v>
          </cell>
          <cell r="H4222">
            <v>999</v>
          </cell>
          <cell r="I4222">
            <v>4</v>
          </cell>
          <cell r="J4222">
            <v>1</v>
          </cell>
        </row>
        <row r="4223">
          <cell r="A4223" t="str">
            <v>SSNN</v>
          </cell>
          <cell r="B4223" t="str">
            <v>Secondary Service Greater than 5kW w/o ID</v>
          </cell>
          <cell r="C4223">
            <v>30</v>
          </cell>
          <cell r="D4223">
            <v>25</v>
          </cell>
          <cell r="E4223" t="str">
            <v>R=A1R</v>
          </cell>
          <cell r="F4223">
            <v>3</v>
          </cell>
          <cell r="G4223">
            <v>39202</v>
          </cell>
          <cell r="H4223">
            <v>999</v>
          </cell>
          <cell r="I4223">
            <v>3</v>
          </cell>
          <cell r="J4223">
            <v>3</v>
          </cell>
        </row>
        <row r="4224">
          <cell r="A4224" t="str">
            <v>SSNN</v>
          </cell>
          <cell r="B4224" t="str">
            <v>Secondary Service Greater than 5kW w/o ID</v>
          </cell>
          <cell r="C4224">
            <v>30</v>
          </cell>
          <cell r="D4224">
            <v>25</v>
          </cell>
          <cell r="E4224" t="str">
            <v>R=A1D</v>
          </cell>
          <cell r="F4224">
            <v>3</v>
          </cell>
          <cell r="G4224">
            <v>39245</v>
          </cell>
          <cell r="H4224">
            <v>999</v>
          </cell>
          <cell r="I4224">
            <v>4</v>
          </cell>
          <cell r="J4224">
            <v>4</v>
          </cell>
        </row>
        <row r="4225">
          <cell r="A4225" t="str">
            <v>SSAN</v>
          </cell>
          <cell r="B4225" t="str">
            <v>Secondary Service Greater than 5kW w/o ID</v>
          </cell>
          <cell r="C4225">
            <v>30</v>
          </cell>
          <cell r="D4225">
            <v>25</v>
          </cell>
          <cell r="E4225" t="str">
            <v>R=A1R</v>
          </cell>
          <cell r="F4225">
            <v>3</v>
          </cell>
          <cell r="G4225">
            <v>39309</v>
          </cell>
          <cell r="H4225">
            <v>999</v>
          </cell>
          <cell r="I4225">
            <v>4</v>
          </cell>
          <cell r="J4225">
            <v>2</v>
          </cell>
        </row>
        <row r="4226">
          <cell r="A4226" t="str">
            <v>SSGN</v>
          </cell>
          <cell r="B4226" t="str">
            <v>Secondary Service Greater than 5kW w/o ID</v>
          </cell>
          <cell r="C4226">
            <v>30</v>
          </cell>
          <cell r="D4226">
            <v>25</v>
          </cell>
          <cell r="E4226" t="str">
            <v>R=A1R</v>
          </cell>
          <cell r="F4226">
            <v>3</v>
          </cell>
          <cell r="G4226">
            <v>39342</v>
          </cell>
          <cell r="H4226">
            <v>999</v>
          </cell>
          <cell r="I4226">
            <v>4</v>
          </cell>
          <cell r="J4226">
            <v>4</v>
          </cell>
        </row>
        <row r="4227">
          <cell r="A4227" t="str">
            <v>SSNN</v>
          </cell>
          <cell r="B4227" t="str">
            <v>Secondary Service Greater than 5kW w/o ID</v>
          </cell>
          <cell r="C4227">
            <v>30</v>
          </cell>
          <cell r="D4227">
            <v>25</v>
          </cell>
          <cell r="E4227" t="str">
            <v>R=A1D</v>
          </cell>
          <cell r="F4227">
            <v>3</v>
          </cell>
          <cell r="G4227">
            <v>39472</v>
          </cell>
          <cell r="H4227">
            <v>999</v>
          </cell>
          <cell r="I4227">
            <v>4</v>
          </cell>
          <cell r="J4227">
            <v>4</v>
          </cell>
        </row>
        <row r="4228">
          <cell r="A4228" t="str">
            <v>SSNN</v>
          </cell>
          <cell r="B4228" t="str">
            <v>Secondary Service Greater than 5kW w/o ID</v>
          </cell>
          <cell r="C4228">
            <v>30</v>
          </cell>
          <cell r="D4228">
            <v>25</v>
          </cell>
          <cell r="E4228" t="str">
            <v>R=A1D</v>
          </cell>
          <cell r="F4228">
            <v>3</v>
          </cell>
          <cell r="G4228">
            <v>39557</v>
          </cell>
          <cell r="H4228">
            <v>999</v>
          </cell>
          <cell r="I4228">
            <v>3</v>
          </cell>
          <cell r="J4228">
            <v>22</v>
          </cell>
        </row>
        <row r="4229">
          <cell r="A4229" t="str">
            <v>SSPN</v>
          </cell>
          <cell r="B4229" t="str">
            <v>Secondary Service Greater than 5kW w/o ID</v>
          </cell>
          <cell r="C4229">
            <v>30</v>
          </cell>
          <cell r="D4229">
            <v>25</v>
          </cell>
          <cell r="E4229" t="str">
            <v>R=A1R</v>
          </cell>
          <cell r="F4229">
            <v>3</v>
          </cell>
          <cell r="G4229">
            <v>39475</v>
          </cell>
          <cell r="H4229">
            <v>999</v>
          </cell>
          <cell r="I4229">
            <v>4</v>
          </cell>
          <cell r="J4229">
            <v>2</v>
          </cell>
        </row>
        <row r="4230">
          <cell r="A4230" t="str">
            <v>SSAN</v>
          </cell>
          <cell r="B4230" t="str">
            <v>Secondary Service Greater than 5kW w/o ID</v>
          </cell>
          <cell r="C4230">
            <v>30</v>
          </cell>
          <cell r="D4230">
            <v>25</v>
          </cell>
          <cell r="E4230" t="str">
            <v>R=A1D</v>
          </cell>
          <cell r="F4230">
            <v>3</v>
          </cell>
          <cell r="G4230">
            <v>39764</v>
          </cell>
          <cell r="H4230">
            <v>999</v>
          </cell>
          <cell r="I4230">
            <v>4</v>
          </cell>
          <cell r="J4230">
            <v>8</v>
          </cell>
        </row>
        <row r="4231">
          <cell r="A4231" t="str">
            <v>SSGN</v>
          </cell>
          <cell r="B4231" t="str">
            <v>Secondary Service Greater than 5kW w/o ID</v>
          </cell>
          <cell r="C4231">
            <v>30</v>
          </cell>
          <cell r="D4231">
            <v>25</v>
          </cell>
          <cell r="E4231" t="str">
            <v>R=A1D+</v>
          </cell>
          <cell r="F4231">
            <v>3</v>
          </cell>
          <cell r="G4231">
            <v>40290</v>
          </cell>
          <cell r="H4231">
            <v>999</v>
          </cell>
          <cell r="I4231">
            <v>4</v>
          </cell>
          <cell r="J4231">
            <v>5</v>
          </cell>
        </row>
        <row r="4232">
          <cell r="A4232" t="str">
            <v>SSGN</v>
          </cell>
          <cell r="B4232" t="str">
            <v>Secondary Service Greater than 5kW w/o ID</v>
          </cell>
          <cell r="C4232">
            <v>30</v>
          </cell>
          <cell r="D4232">
            <v>25</v>
          </cell>
          <cell r="E4232" t="str">
            <v>R=K5WS</v>
          </cell>
          <cell r="F4232">
            <v>3</v>
          </cell>
          <cell r="H4232">
            <v>240</v>
          </cell>
          <cell r="I4232">
            <v>3</v>
          </cell>
          <cell r="J4232">
            <v>1</v>
          </cell>
        </row>
        <row r="4233">
          <cell r="A4233" t="str">
            <v>SSNN</v>
          </cell>
          <cell r="B4233" t="str">
            <v>Secondary Service Greater than 5kW w/o ID</v>
          </cell>
          <cell r="C4233">
            <v>30</v>
          </cell>
          <cell r="D4233">
            <v>25</v>
          </cell>
          <cell r="E4233" t="str">
            <v>R=A1D</v>
          </cell>
          <cell r="F4233">
            <v>3</v>
          </cell>
          <cell r="H4233">
            <v>120</v>
          </cell>
          <cell r="I4233">
            <v>3</v>
          </cell>
          <cell r="J4233">
            <v>1</v>
          </cell>
        </row>
        <row r="4234">
          <cell r="A4234" t="str">
            <v>SSGN</v>
          </cell>
          <cell r="B4234" t="str">
            <v>Secondary Service Greater than 5kW w/o ID</v>
          </cell>
          <cell r="C4234">
            <v>30</v>
          </cell>
          <cell r="D4234">
            <v>25</v>
          </cell>
          <cell r="E4234" t="str">
            <v>R=SV4SD</v>
          </cell>
          <cell r="F4234">
            <v>3</v>
          </cell>
          <cell r="H4234">
            <v>208</v>
          </cell>
          <cell r="I4234">
            <v>4</v>
          </cell>
          <cell r="J4234">
            <v>4</v>
          </cell>
        </row>
        <row r="4235">
          <cell r="A4235" t="str">
            <v>SSGN</v>
          </cell>
          <cell r="B4235" t="str">
            <v>Secondary Service Greater than 5kW w/o ID</v>
          </cell>
          <cell r="C4235">
            <v>30</v>
          </cell>
          <cell r="D4235">
            <v>25</v>
          </cell>
          <cell r="E4235" t="str">
            <v>R=K5WS</v>
          </cell>
          <cell r="F4235">
            <v>3</v>
          </cell>
          <cell r="H4235">
            <v>120</v>
          </cell>
          <cell r="I4235">
            <v>3</v>
          </cell>
          <cell r="J4235">
            <v>1</v>
          </cell>
        </row>
        <row r="4236">
          <cell r="A4236" t="str">
            <v>SSGN</v>
          </cell>
          <cell r="B4236" t="str">
            <v>Secondary Service Greater than 5kW w/o ID</v>
          </cell>
          <cell r="C4236">
            <v>30</v>
          </cell>
          <cell r="D4236">
            <v>25</v>
          </cell>
          <cell r="E4236" t="str">
            <v>R=K5WS</v>
          </cell>
          <cell r="F4236">
            <v>3</v>
          </cell>
          <cell r="H4236">
            <v>277</v>
          </cell>
          <cell r="I4236">
            <v>4</v>
          </cell>
          <cell r="J4236">
            <v>4</v>
          </cell>
        </row>
        <row r="4237">
          <cell r="A4237" t="str">
            <v>SSNN</v>
          </cell>
          <cell r="B4237" t="str">
            <v>Secondary Service Greater than 5kW w/o ID</v>
          </cell>
          <cell r="C4237">
            <v>30</v>
          </cell>
          <cell r="D4237">
            <v>25</v>
          </cell>
          <cell r="E4237" t="str">
            <v>R=DXS2</v>
          </cell>
          <cell r="F4237">
            <v>3</v>
          </cell>
          <cell r="H4237">
            <v>240</v>
          </cell>
          <cell r="I4237">
            <v>4</v>
          </cell>
          <cell r="J4237">
            <v>3</v>
          </cell>
        </row>
        <row r="4238">
          <cell r="A4238" t="str">
            <v>SSNN</v>
          </cell>
          <cell r="B4238" t="str">
            <v>Secondary Service Greater than 5kW w/o ID</v>
          </cell>
          <cell r="C4238">
            <v>30</v>
          </cell>
          <cell r="D4238">
            <v>25</v>
          </cell>
          <cell r="E4238" t="str">
            <v>R=A1D</v>
          </cell>
          <cell r="F4238">
            <v>3</v>
          </cell>
          <cell r="H4238">
            <v>240</v>
          </cell>
          <cell r="I4238">
            <v>4</v>
          </cell>
          <cell r="J4238">
            <v>1</v>
          </cell>
        </row>
        <row r="4239">
          <cell r="A4239" t="str">
            <v>SSNN</v>
          </cell>
          <cell r="B4239" t="str">
            <v>Secondary Service Greater than 5kW w/o ID</v>
          </cell>
          <cell r="C4239">
            <v>30</v>
          </cell>
          <cell r="D4239">
            <v>25</v>
          </cell>
          <cell r="E4239" t="str">
            <v>R=D5S8E</v>
          </cell>
          <cell r="F4239">
            <v>3</v>
          </cell>
          <cell r="H4239">
            <v>277</v>
          </cell>
          <cell r="I4239">
            <v>4</v>
          </cell>
          <cell r="J4239">
            <v>1</v>
          </cell>
        </row>
        <row r="4240">
          <cell r="A4240" t="str">
            <v>SSNN</v>
          </cell>
          <cell r="B4240" t="str">
            <v>Secondary Service Greater than 5kW w/o ID</v>
          </cell>
          <cell r="C4240">
            <v>30</v>
          </cell>
          <cell r="D4240">
            <v>25</v>
          </cell>
          <cell r="E4240" t="str">
            <v>R=SV4SD</v>
          </cell>
          <cell r="F4240">
            <v>3</v>
          </cell>
          <cell r="H4240">
            <v>999</v>
          </cell>
          <cell r="I4240">
            <v>4</v>
          </cell>
          <cell r="J4240">
            <v>3</v>
          </cell>
        </row>
        <row r="4241">
          <cell r="A4241" t="str">
            <v>SSMN</v>
          </cell>
          <cell r="B4241" t="str">
            <v>Secondary Service Greater than 5kW w/o ID</v>
          </cell>
          <cell r="C4241">
            <v>30</v>
          </cell>
          <cell r="D4241">
            <v>25</v>
          </cell>
          <cell r="E4241" t="str">
            <v>R=SV4SD</v>
          </cell>
          <cell r="F4241">
            <v>3</v>
          </cell>
          <cell r="H4241">
            <v>240</v>
          </cell>
          <cell r="I4241">
            <v>4</v>
          </cell>
          <cell r="J4241">
            <v>1</v>
          </cell>
        </row>
        <row r="4242">
          <cell r="A4242" t="str">
            <v>SSPN</v>
          </cell>
          <cell r="B4242" t="str">
            <v>Secondary Service Greater than 5kW w/o ID</v>
          </cell>
          <cell r="C4242">
            <v>30</v>
          </cell>
          <cell r="D4242">
            <v>25</v>
          </cell>
          <cell r="E4242" t="str">
            <v>R=A1D</v>
          </cell>
          <cell r="F4242">
            <v>3</v>
          </cell>
          <cell r="H4242">
            <v>999</v>
          </cell>
          <cell r="I4242">
            <v>3</v>
          </cell>
          <cell r="J4242">
            <v>11</v>
          </cell>
        </row>
        <row r="4243">
          <cell r="A4243" t="str">
            <v>SMNN</v>
          </cell>
          <cell r="B4243" t="str">
            <v>Secondary Service Greater than 5kW w/o ID</v>
          </cell>
          <cell r="C4243">
            <v>30</v>
          </cell>
          <cell r="D4243">
            <v>25</v>
          </cell>
          <cell r="E4243" t="str">
            <v>R=VM62S</v>
          </cell>
          <cell r="F4243">
            <v>3</v>
          </cell>
          <cell r="H4243">
            <v>480</v>
          </cell>
          <cell r="I4243">
            <v>3</v>
          </cell>
          <cell r="J4243">
            <v>1</v>
          </cell>
        </row>
        <row r="4244">
          <cell r="A4244" t="str">
            <v>SSNN</v>
          </cell>
          <cell r="B4244" t="str">
            <v>Secondary Service Greater than 5kW w/o ID</v>
          </cell>
          <cell r="C4244">
            <v>30</v>
          </cell>
          <cell r="D4244">
            <v>25</v>
          </cell>
          <cell r="E4244" t="str">
            <v>R=A1D</v>
          </cell>
          <cell r="F4244">
            <v>3</v>
          </cell>
          <cell r="G4244">
            <v>38293</v>
          </cell>
          <cell r="H4244">
            <v>999</v>
          </cell>
          <cell r="I4244">
            <v>3</v>
          </cell>
          <cell r="J4244">
            <v>5</v>
          </cell>
        </row>
        <row r="4245">
          <cell r="A4245" t="str">
            <v>SSGN</v>
          </cell>
          <cell r="B4245" t="str">
            <v>Secondary Service Greater than 5kW w/o ID</v>
          </cell>
          <cell r="C4245">
            <v>30</v>
          </cell>
          <cell r="D4245">
            <v>25</v>
          </cell>
          <cell r="E4245" t="str">
            <v>R=A1D</v>
          </cell>
          <cell r="F4245">
            <v>3</v>
          </cell>
          <cell r="G4245">
            <v>38482</v>
          </cell>
          <cell r="H4245">
            <v>999</v>
          </cell>
          <cell r="I4245">
            <v>3</v>
          </cell>
          <cell r="J4245">
            <v>1</v>
          </cell>
        </row>
        <row r="4246">
          <cell r="A4246" t="str">
            <v>SSNN</v>
          </cell>
          <cell r="B4246" t="str">
            <v>Secondary Service Greater than 5kW w/o ID</v>
          </cell>
          <cell r="C4246">
            <v>30</v>
          </cell>
          <cell r="D4246">
            <v>25</v>
          </cell>
          <cell r="E4246" t="str">
            <v>R=A1D</v>
          </cell>
          <cell r="F4246">
            <v>3</v>
          </cell>
          <cell r="G4246">
            <v>38238</v>
          </cell>
          <cell r="H4246">
            <v>999</v>
          </cell>
          <cell r="I4246">
            <v>3</v>
          </cell>
          <cell r="J4246">
            <v>2</v>
          </cell>
        </row>
        <row r="4247">
          <cell r="A4247" t="str">
            <v>SSGN</v>
          </cell>
          <cell r="B4247" t="str">
            <v>Secondary Service Greater than 5kW w/o ID</v>
          </cell>
          <cell r="C4247">
            <v>30</v>
          </cell>
          <cell r="D4247">
            <v>25</v>
          </cell>
          <cell r="E4247" t="str">
            <v>R=A1D</v>
          </cell>
          <cell r="F4247">
            <v>3</v>
          </cell>
          <cell r="G4247">
            <v>38182</v>
          </cell>
          <cell r="H4247">
            <v>999</v>
          </cell>
          <cell r="I4247">
            <v>3</v>
          </cell>
          <cell r="J4247">
            <v>1</v>
          </cell>
        </row>
        <row r="4248">
          <cell r="A4248" t="str">
            <v>SSGN</v>
          </cell>
          <cell r="B4248" t="str">
            <v>Secondary Service Greater than 5kW w/o ID</v>
          </cell>
          <cell r="C4248">
            <v>30</v>
          </cell>
          <cell r="D4248">
            <v>25</v>
          </cell>
          <cell r="E4248" t="str">
            <v>R=A1D</v>
          </cell>
          <cell r="F4248">
            <v>3</v>
          </cell>
          <cell r="G4248">
            <v>38161</v>
          </cell>
          <cell r="H4248">
            <v>999</v>
          </cell>
          <cell r="I4248">
            <v>4</v>
          </cell>
          <cell r="J4248">
            <v>37</v>
          </cell>
        </row>
        <row r="4249">
          <cell r="A4249" t="str">
            <v>SSNN</v>
          </cell>
          <cell r="B4249" t="str">
            <v>Secondary Service Greater than 5kW w/o ID</v>
          </cell>
          <cell r="C4249">
            <v>30</v>
          </cell>
          <cell r="D4249">
            <v>25</v>
          </cell>
          <cell r="E4249" t="str">
            <v>R=A1D</v>
          </cell>
          <cell r="F4249">
            <v>3</v>
          </cell>
          <cell r="G4249">
            <v>38334</v>
          </cell>
          <cell r="H4249">
            <v>999</v>
          </cell>
          <cell r="I4249">
            <v>4</v>
          </cell>
          <cell r="J4249">
            <v>5</v>
          </cell>
        </row>
        <row r="4250">
          <cell r="A4250" t="str">
            <v>SSNN</v>
          </cell>
          <cell r="B4250" t="str">
            <v>Secondary Service Greater than 5kW w/o ID</v>
          </cell>
          <cell r="C4250">
            <v>30</v>
          </cell>
          <cell r="D4250">
            <v>25</v>
          </cell>
          <cell r="E4250" t="str">
            <v>R=A1D</v>
          </cell>
          <cell r="F4250">
            <v>3</v>
          </cell>
          <cell r="G4250">
            <v>38450</v>
          </cell>
          <cell r="H4250">
            <v>480</v>
          </cell>
          <cell r="I4250">
            <v>3</v>
          </cell>
          <cell r="J4250">
            <v>1</v>
          </cell>
        </row>
        <row r="4251">
          <cell r="A4251" t="str">
            <v>SSAN</v>
          </cell>
          <cell r="B4251" t="str">
            <v>Secondary Service Greater than 5kW w/o ID</v>
          </cell>
          <cell r="C4251">
            <v>30</v>
          </cell>
          <cell r="D4251">
            <v>25</v>
          </cell>
          <cell r="E4251" t="str">
            <v>R=A1D</v>
          </cell>
          <cell r="F4251">
            <v>3</v>
          </cell>
          <cell r="G4251">
            <v>37942</v>
          </cell>
          <cell r="H4251">
            <v>999</v>
          </cell>
          <cell r="I4251">
            <v>4</v>
          </cell>
          <cell r="J4251">
            <v>1</v>
          </cell>
        </row>
        <row r="4252">
          <cell r="A4252" t="str">
            <v>SSGN</v>
          </cell>
          <cell r="B4252" t="str">
            <v>Secondary Service Greater than 5kW w/o ID</v>
          </cell>
          <cell r="C4252">
            <v>30</v>
          </cell>
          <cell r="D4252">
            <v>25</v>
          </cell>
          <cell r="E4252" t="str">
            <v>R=A1D</v>
          </cell>
          <cell r="F4252">
            <v>3</v>
          </cell>
          <cell r="G4252">
            <v>38589</v>
          </cell>
          <cell r="H4252">
            <v>999</v>
          </cell>
          <cell r="I4252">
            <v>3</v>
          </cell>
          <cell r="J4252">
            <v>3</v>
          </cell>
        </row>
        <row r="4253">
          <cell r="A4253" t="str">
            <v>SSNN</v>
          </cell>
          <cell r="B4253" t="str">
            <v>Secondary Service Greater than 5kW w/o ID</v>
          </cell>
          <cell r="C4253">
            <v>30</v>
          </cell>
          <cell r="D4253">
            <v>25</v>
          </cell>
          <cell r="E4253" t="str">
            <v>R=PWS</v>
          </cell>
          <cell r="F4253">
            <v>3</v>
          </cell>
          <cell r="H4253">
            <v>0</v>
          </cell>
          <cell r="I4253">
            <v>0</v>
          </cell>
          <cell r="J4253">
            <v>5</v>
          </cell>
        </row>
        <row r="4254">
          <cell r="A4254" t="str">
            <v>SSNN</v>
          </cell>
          <cell r="B4254" t="str">
            <v>Secondary Service Greater than 5kW w/o ID</v>
          </cell>
          <cell r="C4254">
            <v>30</v>
          </cell>
          <cell r="D4254">
            <v>25</v>
          </cell>
          <cell r="E4254" t="str">
            <v>R=DDS2</v>
          </cell>
          <cell r="F4254">
            <v>3</v>
          </cell>
          <cell r="H4254">
            <v>0</v>
          </cell>
          <cell r="I4254">
            <v>0</v>
          </cell>
          <cell r="J4254">
            <v>1</v>
          </cell>
        </row>
        <row r="4255">
          <cell r="A4255" t="str">
            <v>SSNN</v>
          </cell>
          <cell r="B4255" t="str">
            <v>Secondary Service Greater than 5kW w/o ID</v>
          </cell>
          <cell r="C4255">
            <v>30</v>
          </cell>
          <cell r="D4255">
            <v>25</v>
          </cell>
          <cell r="E4255" t="str">
            <v>R=A1D</v>
          </cell>
          <cell r="F4255">
            <v>3</v>
          </cell>
          <cell r="G4255">
            <v>37704</v>
          </cell>
          <cell r="H4255">
            <v>999</v>
          </cell>
          <cell r="I4255">
            <v>3</v>
          </cell>
          <cell r="J4255">
            <v>2</v>
          </cell>
        </row>
        <row r="4256">
          <cell r="A4256" t="str">
            <v>SSNN</v>
          </cell>
          <cell r="B4256" t="str">
            <v>Secondary Service Greater than 5kW w/o ID</v>
          </cell>
          <cell r="C4256">
            <v>30</v>
          </cell>
          <cell r="D4256">
            <v>25</v>
          </cell>
          <cell r="E4256" t="str">
            <v>R=A1D</v>
          </cell>
          <cell r="F4256">
            <v>3</v>
          </cell>
          <cell r="H4256">
            <v>208</v>
          </cell>
          <cell r="I4256">
            <v>3</v>
          </cell>
          <cell r="J4256">
            <v>2</v>
          </cell>
        </row>
        <row r="4257">
          <cell r="A4257" t="str">
            <v>SSGN</v>
          </cell>
          <cell r="B4257" t="str">
            <v>Secondary Service Greater than 5kW w/o ID</v>
          </cell>
          <cell r="C4257">
            <v>30</v>
          </cell>
          <cell r="D4257">
            <v>25</v>
          </cell>
          <cell r="E4257" t="str">
            <v>R=A1D</v>
          </cell>
          <cell r="F4257">
            <v>3</v>
          </cell>
          <cell r="G4257">
            <v>37896</v>
          </cell>
          <cell r="H4257">
            <v>999</v>
          </cell>
          <cell r="I4257">
            <v>3</v>
          </cell>
          <cell r="J4257">
            <v>1</v>
          </cell>
        </row>
        <row r="4258">
          <cell r="A4258" t="str">
            <v>SSGN</v>
          </cell>
          <cell r="B4258" t="str">
            <v>Secondary Service Greater than 5kW w/o ID</v>
          </cell>
          <cell r="C4258">
            <v>30</v>
          </cell>
          <cell r="D4258">
            <v>25</v>
          </cell>
          <cell r="E4258" t="str">
            <v>R=K6WS</v>
          </cell>
          <cell r="F4258">
            <v>3</v>
          </cell>
          <cell r="H4258">
            <v>240</v>
          </cell>
          <cell r="I4258">
            <v>4</v>
          </cell>
          <cell r="J4258">
            <v>1</v>
          </cell>
        </row>
        <row r="4259">
          <cell r="A4259" t="str">
            <v>SMNN</v>
          </cell>
          <cell r="B4259" t="str">
            <v>Secondary Service Greater than 5kW w/o ID</v>
          </cell>
          <cell r="C4259">
            <v>30</v>
          </cell>
          <cell r="D4259">
            <v>25</v>
          </cell>
          <cell r="E4259" t="str">
            <v>R=A1D</v>
          </cell>
          <cell r="F4259">
            <v>3</v>
          </cell>
          <cell r="H4259">
            <v>999</v>
          </cell>
          <cell r="I4259">
            <v>3</v>
          </cell>
          <cell r="J4259">
            <v>1</v>
          </cell>
        </row>
        <row r="4260">
          <cell r="A4260" t="str">
            <v>SSAN</v>
          </cell>
          <cell r="B4260" t="str">
            <v>Secondary Service Greater than 5kW w/o ID</v>
          </cell>
          <cell r="C4260">
            <v>30</v>
          </cell>
          <cell r="D4260">
            <v>25</v>
          </cell>
          <cell r="E4260" t="str">
            <v>R=A1D</v>
          </cell>
          <cell r="F4260">
            <v>3</v>
          </cell>
          <cell r="G4260">
            <v>36130</v>
          </cell>
          <cell r="H4260">
            <v>999</v>
          </cell>
          <cell r="I4260">
            <v>4</v>
          </cell>
          <cell r="J4260">
            <v>1</v>
          </cell>
        </row>
        <row r="4261">
          <cell r="A4261" t="str">
            <v>SSPN</v>
          </cell>
          <cell r="B4261" t="str">
            <v>Secondary Service Greater than 5kW w/o ID</v>
          </cell>
          <cell r="C4261">
            <v>30</v>
          </cell>
          <cell r="D4261">
            <v>25</v>
          </cell>
          <cell r="E4261" t="str">
            <v>R=A1D</v>
          </cell>
          <cell r="F4261">
            <v>3</v>
          </cell>
          <cell r="G4261">
            <v>36404</v>
          </cell>
          <cell r="H4261">
            <v>999</v>
          </cell>
          <cell r="I4261">
            <v>3</v>
          </cell>
          <cell r="J4261">
            <v>1</v>
          </cell>
        </row>
        <row r="4262">
          <cell r="A4262" t="str">
            <v>SSGN</v>
          </cell>
          <cell r="B4262" t="str">
            <v>Secondary Service Greater than 5kW w/o ID</v>
          </cell>
          <cell r="C4262">
            <v>30</v>
          </cell>
          <cell r="D4262">
            <v>25</v>
          </cell>
          <cell r="E4262" t="str">
            <v>R=A1D</v>
          </cell>
          <cell r="F4262">
            <v>3</v>
          </cell>
          <cell r="G4262">
            <v>36404</v>
          </cell>
          <cell r="H4262">
            <v>999</v>
          </cell>
          <cell r="I4262">
            <v>4</v>
          </cell>
          <cell r="J4262">
            <v>2</v>
          </cell>
        </row>
        <row r="4263">
          <cell r="A4263" t="str">
            <v>SSMN</v>
          </cell>
          <cell r="B4263" t="str">
            <v>Secondary Service Greater than 5kW w/o ID</v>
          </cell>
          <cell r="C4263">
            <v>30</v>
          </cell>
          <cell r="D4263">
            <v>25</v>
          </cell>
          <cell r="E4263" t="str">
            <v>R=A1D</v>
          </cell>
          <cell r="F4263">
            <v>3</v>
          </cell>
          <cell r="G4263">
            <v>36404</v>
          </cell>
          <cell r="H4263">
            <v>999</v>
          </cell>
          <cell r="I4263">
            <v>4</v>
          </cell>
          <cell r="J4263">
            <v>1</v>
          </cell>
        </row>
        <row r="4264">
          <cell r="A4264" t="str">
            <v>SSGN</v>
          </cell>
          <cell r="B4264" t="str">
            <v>Secondary Service Greater than 5kW w/o ID</v>
          </cell>
          <cell r="C4264">
            <v>30</v>
          </cell>
          <cell r="D4264">
            <v>25</v>
          </cell>
          <cell r="E4264" t="str">
            <v>R=A1D</v>
          </cell>
          <cell r="F4264">
            <v>3</v>
          </cell>
          <cell r="G4264">
            <v>36161</v>
          </cell>
          <cell r="H4264">
            <v>999</v>
          </cell>
          <cell r="I4264">
            <v>4</v>
          </cell>
          <cell r="J4264">
            <v>45</v>
          </cell>
        </row>
        <row r="4265">
          <cell r="A4265" t="str">
            <v>SSNN</v>
          </cell>
          <cell r="B4265" t="str">
            <v>Secondary Service Greater than 5kW w/o ID</v>
          </cell>
          <cell r="C4265">
            <v>30</v>
          </cell>
          <cell r="D4265">
            <v>25</v>
          </cell>
          <cell r="E4265" t="str">
            <v>R=A1D</v>
          </cell>
          <cell r="F4265">
            <v>3</v>
          </cell>
          <cell r="G4265">
            <v>35797</v>
          </cell>
          <cell r="H4265">
            <v>999</v>
          </cell>
          <cell r="I4265">
            <v>4</v>
          </cell>
          <cell r="J4265">
            <v>1</v>
          </cell>
        </row>
        <row r="4266">
          <cell r="A4266" t="str">
            <v>SMNN</v>
          </cell>
          <cell r="B4266" t="str">
            <v>Secondary Service Greater than 5kW w/o ID</v>
          </cell>
          <cell r="C4266">
            <v>30</v>
          </cell>
          <cell r="D4266">
            <v>25</v>
          </cell>
          <cell r="E4266" t="str">
            <v>R=A1D</v>
          </cell>
          <cell r="F4266">
            <v>3</v>
          </cell>
          <cell r="G4266">
            <v>36161</v>
          </cell>
          <cell r="H4266">
            <v>999</v>
          </cell>
          <cell r="I4266">
            <v>4</v>
          </cell>
          <cell r="J4266">
            <v>1</v>
          </cell>
        </row>
        <row r="4267">
          <cell r="A4267" t="str">
            <v>SSGN</v>
          </cell>
          <cell r="B4267" t="str">
            <v>Secondary Service Greater than 5kW w/o ID</v>
          </cell>
          <cell r="C4267">
            <v>30</v>
          </cell>
          <cell r="D4267">
            <v>25</v>
          </cell>
          <cell r="E4267" t="str">
            <v>R=SV4SD</v>
          </cell>
          <cell r="F4267">
            <v>3</v>
          </cell>
          <cell r="G4267">
            <v>36654</v>
          </cell>
          <cell r="H4267">
            <v>999</v>
          </cell>
          <cell r="I4267">
            <v>4</v>
          </cell>
          <cell r="J4267">
            <v>1</v>
          </cell>
        </row>
        <row r="4268">
          <cell r="A4268" t="str">
            <v>SSNN</v>
          </cell>
          <cell r="B4268" t="str">
            <v>Secondary Service Greater than 5kW w/o ID</v>
          </cell>
          <cell r="C4268">
            <v>30</v>
          </cell>
          <cell r="D4268">
            <v>25</v>
          </cell>
          <cell r="E4268" t="str">
            <v>R=A1D</v>
          </cell>
          <cell r="F4268">
            <v>3</v>
          </cell>
          <cell r="G4268">
            <v>36719</v>
          </cell>
          <cell r="H4268">
            <v>999</v>
          </cell>
          <cell r="I4268">
            <v>3</v>
          </cell>
          <cell r="J4268">
            <v>1</v>
          </cell>
        </row>
        <row r="4269">
          <cell r="A4269" t="str">
            <v>SSNN</v>
          </cell>
          <cell r="B4269" t="str">
            <v>Secondary Service Greater than 5kW w/o ID</v>
          </cell>
          <cell r="C4269">
            <v>30</v>
          </cell>
          <cell r="D4269">
            <v>25</v>
          </cell>
          <cell r="E4269" t="str">
            <v>R=A1D</v>
          </cell>
          <cell r="F4269">
            <v>3</v>
          </cell>
          <cell r="G4269">
            <v>36775</v>
          </cell>
          <cell r="H4269">
            <v>999</v>
          </cell>
          <cell r="I4269">
            <v>4</v>
          </cell>
          <cell r="J4269">
            <v>3</v>
          </cell>
        </row>
        <row r="4270">
          <cell r="A4270" t="str">
            <v>SSPN</v>
          </cell>
          <cell r="B4270" t="str">
            <v>Secondary Service Greater than 5kW w/o ID</v>
          </cell>
          <cell r="C4270">
            <v>30</v>
          </cell>
          <cell r="D4270">
            <v>25</v>
          </cell>
          <cell r="E4270" t="str">
            <v>R=A1D</v>
          </cell>
          <cell r="F4270">
            <v>3</v>
          </cell>
          <cell r="G4270">
            <v>36846</v>
          </cell>
          <cell r="H4270">
            <v>999</v>
          </cell>
          <cell r="I4270">
            <v>4</v>
          </cell>
          <cell r="J4270">
            <v>2</v>
          </cell>
        </row>
        <row r="4271">
          <cell r="A4271" t="str">
            <v>SSNN</v>
          </cell>
          <cell r="B4271" t="str">
            <v>Secondary Service Greater than 5kW w/o ID</v>
          </cell>
          <cell r="C4271">
            <v>30</v>
          </cell>
          <cell r="D4271">
            <v>25</v>
          </cell>
          <cell r="E4271" t="str">
            <v>R=A1D</v>
          </cell>
          <cell r="F4271">
            <v>3</v>
          </cell>
          <cell r="G4271">
            <v>36526</v>
          </cell>
          <cell r="H4271">
            <v>9999</v>
          </cell>
          <cell r="I4271">
            <v>4</v>
          </cell>
          <cell r="J4271">
            <v>1</v>
          </cell>
        </row>
        <row r="4272">
          <cell r="A4272" t="str">
            <v>SSNN</v>
          </cell>
          <cell r="B4272" t="str">
            <v>Secondary Service Greater than 5kW w/o ID</v>
          </cell>
          <cell r="C4272">
            <v>30</v>
          </cell>
          <cell r="D4272">
            <v>25</v>
          </cell>
          <cell r="E4272" t="str">
            <v>R=A1D</v>
          </cell>
          <cell r="F4272">
            <v>3</v>
          </cell>
          <cell r="G4272">
            <v>37012</v>
          </cell>
          <cell r="H4272">
            <v>999</v>
          </cell>
          <cell r="I4272">
            <v>3</v>
          </cell>
          <cell r="J4272">
            <v>3</v>
          </cell>
        </row>
        <row r="4273">
          <cell r="A4273" t="str">
            <v>SSGN</v>
          </cell>
          <cell r="B4273" t="str">
            <v>Secondary Service Greater than 5kW w/o ID</v>
          </cell>
          <cell r="C4273">
            <v>30</v>
          </cell>
          <cell r="D4273">
            <v>25</v>
          </cell>
          <cell r="E4273" t="str">
            <v>R=A1D</v>
          </cell>
          <cell r="F4273">
            <v>3</v>
          </cell>
          <cell r="G4273">
            <v>37012</v>
          </cell>
          <cell r="H4273">
            <v>999</v>
          </cell>
          <cell r="I4273">
            <v>4</v>
          </cell>
          <cell r="J4273">
            <v>2</v>
          </cell>
        </row>
        <row r="4274">
          <cell r="A4274" t="str">
            <v>SSNN</v>
          </cell>
          <cell r="B4274" t="str">
            <v>Secondary Service Greater than 5kW w/o ID</v>
          </cell>
          <cell r="C4274">
            <v>30</v>
          </cell>
          <cell r="D4274">
            <v>25</v>
          </cell>
          <cell r="E4274" t="str">
            <v>R=A1D</v>
          </cell>
          <cell r="F4274">
            <v>3</v>
          </cell>
          <cell r="G4274">
            <v>37047</v>
          </cell>
          <cell r="H4274">
            <v>999</v>
          </cell>
          <cell r="I4274">
            <v>3</v>
          </cell>
          <cell r="J4274">
            <v>1</v>
          </cell>
        </row>
        <row r="4275">
          <cell r="A4275" t="str">
            <v>SMNN</v>
          </cell>
          <cell r="B4275" t="str">
            <v>Secondary Service Greater than 5kW w/o ID</v>
          </cell>
          <cell r="C4275">
            <v>30</v>
          </cell>
          <cell r="D4275">
            <v>25</v>
          </cell>
          <cell r="E4275" t="str">
            <v>R=A1D</v>
          </cell>
          <cell r="F4275">
            <v>3</v>
          </cell>
          <cell r="G4275">
            <v>37071</v>
          </cell>
          <cell r="H4275">
            <v>999</v>
          </cell>
          <cell r="I4275">
            <v>4</v>
          </cell>
          <cell r="J4275">
            <v>1</v>
          </cell>
        </row>
        <row r="4276">
          <cell r="A4276" t="str">
            <v>SSGN</v>
          </cell>
          <cell r="B4276" t="str">
            <v>Secondary Service Greater than 5kW w/o ID</v>
          </cell>
          <cell r="C4276">
            <v>30</v>
          </cell>
          <cell r="D4276">
            <v>25</v>
          </cell>
          <cell r="E4276" t="str">
            <v>R=A1D</v>
          </cell>
          <cell r="F4276">
            <v>3</v>
          </cell>
          <cell r="G4276">
            <v>37095</v>
          </cell>
          <cell r="H4276">
            <v>999</v>
          </cell>
          <cell r="I4276">
            <v>4</v>
          </cell>
          <cell r="J4276">
            <v>6</v>
          </cell>
        </row>
        <row r="4277">
          <cell r="A4277" t="str">
            <v>SSGN</v>
          </cell>
          <cell r="B4277" t="str">
            <v>Secondary Service Greater than 5kW w/o ID</v>
          </cell>
          <cell r="C4277">
            <v>30</v>
          </cell>
          <cell r="D4277">
            <v>25</v>
          </cell>
          <cell r="E4277" t="str">
            <v>R=A1D</v>
          </cell>
          <cell r="F4277">
            <v>3</v>
          </cell>
          <cell r="G4277">
            <v>37207</v>
          </cell>
          <cell r="H4277">
            <v>999</v>
          </cell>
          <cell r="I4277">
            <v>4</v>
          </cell>
          <cell r="J4277">
            <v>3</v>
          </cell>
        </row>
        <row r="4278">
          <cell r="A4278" t="str">
            <v>SSPN</v>
          </cell>
          <cell r="B4278" t="str">
            <v>Secondary Service Greater than 5kW w/o ID</v>
          </cell>
          <cell r="C4278">
            <v>30</v>
          </cell>
          <cell r="D4278">
            <v>25</v>
          </cell>
          <cell r="E4278" t="str">
            <v>R=A1D</v>
          </cell>
          <cell r="F4278">
            <v>3</v>
          </cell>
          <cell r="G4278">
            <v>37181</v>
          </cell>
          <cell r="H4278">
            <v>999</v>
          </cell>
          <cell r="I4278">
            <v>3</v>
          </cell>
          <cell r="J4278">
            <v>1</v>
          </cell>
        </row>
        <row r="4279">
          <cell r="A4279" t="str">
            <v>SSNN</v>
          </cell>
          <cell r="B4279" t="str">
            <v>Secondary Service Greater than 5kW w/o ID</v>
          </cell>
          <cell r="C4279">
            <v>30</v>
          </cell>
          <cell r="D4279">
            <v>25</v>
          </cell>
          <cell r="E4279" t="str">
            <v>R=A1D</v>
          </cell>
          <cell r="F4279">
            <v>3</v>
          </cell>
          <cell r="G4279">
            <v>37362</v>
          </cell>
          <cell r="H4279">
            <v>240</v>
          </cell>
          <cell r="I4279">
            <v>4</v>
          </cell>
          <cell r="J4279">
            <v>1</v>
          </cell>
        </row>
        <row r="4280">
          <cell r="A4280" t="str">
            <v>SSPN</v>
          </cell>
          <cell r="B4280" t="str">
            <v>Secondary Service Greater than 5kW w/o ID</v>
          </cell>
          <cell r="C4280">
            <v>30</v>
          </cell>
          <cell r="D4280">
            <v>25</v>
          </cell>
          <cell r="E4280" t="str">
            <v>R=A1D</v>
          </cell>
          <cell r="F4280">
            <v>3</v>
          </cell>
          <cell r="G4280">
            <v>37641</v>
          </cell>
          <cell r="H4280">
            <v>999</v>
          </cell>
          <cell r="I4280">
            <v>4</v>
          </cell>
          <cell r="J4280">
            <v>2</v>
          </cell>
        </row>
        <row r="4281">
          <cell r="A4281" t="str">
            <v>SSGN</v>
          </cell>
          <cell r="B4281" t="str">
            <v>Secondary Service Greater than 5kW w/o ID</v>
          </cell>
          <cell r="C4281">
            <v>30</v>
          </cell>
          <cell r="D4281">
            <v>25</v>
          </cell>
          <cell r="E4281" t="str">
            <v>R=A1D</v>
          </cell>
          <cell r="F4281">
            <v>3</v>
          </cell>
          <cell r="G4281">
            <v>38748</v>
          </cell>
          <cell r="H4281">
            <v>999</v>
          </cell>
          <cell r="I4281">
            <v>4</v>
          </cell>
          <cell r="J4281">
            <v>3</v>
          </cell>
        </row>
        <row r="4282">
          <cell r="A4282" t="str">
            <v>SSGN</v>
          </cell>
          <cell r="B4282" t="str">
            <v>Secondary Service Greater than 5kW w/o ID</v>
          </cell>
          <cell r="C4282">
            <v>30</v>
          </cell>
          <cell r="D4282">
            <v>25</v>
          </cell>
          <cell r="E4282" t="str">
            <v>R=A1RL</v>
          </cell>
          <cell r="F4282">
            <v>3</v>
          </cell>
          <cell r="G4282">
            <v>38771</v>
          </cell>
          <cell r="H4282">
            <v>999</v>
          </cell>
          <cell r="I4282">
            <v>3</v>
          </cell>
          <cell r="J4282">
            <v>2</v>
          </cell>
        </row>
        <row r="4283">
          <cell r="A4283" t="str">
            <v>SSAN</v>
          </cell>
          <cell r="B4283" t="str">
            <v>Secondary Service Greater than 5kW w/o ID</v>
          </cell>
          <cell r="C4283">
            <v>30</v>
          </cell>
          <cell r="D4283">
            <v>25</v>
          </cell>
          <cell r="E4283" t="str">
            <v>R=A1RL</v>
          </cell>
          <cell r="F4283">
            <v>3</v>
          </cell>
          <cell r="G4283">
            <v>38636</v>
          </cell>
          <cell r="H4283">
            <v>999</v>
          </cell>
          <cell r="I4283">
            <v>3</v>
          </cell>
          <cell r="J4283">
            <v>1</v>
          </cell>
        </row>
        <row r="4284">
          <cell r="A4284" t="str">
            <v>SSPN</v>
          </cell>
          <cell r="B4284" t="str">
            <v>Secondary Service Greater than 5kW w/o ID</v>
          </cell>
          <cell r="C4284">
            <v>30</v>
          </cell>
          <cell r="D4284">
            <v>25</v>
          </cell>
          <cell r="E4284" t="str">
            <v>R=A1R</v>
          </cell>
          <cell r="F4284">
            <v>3</v>
          </cell>
          <cell r="G4284">
            <v>38874</v>
          </cell>
          <cell r="H4284">
            <v>999</v>
          </cell>
          <cell r="I4284">
            <v>4</v>
          </cell>
          <cell r="J4284">
            <v>2</v>
          </cell>
        </row>
        <row r="4285">
          <cell r="A4285" t="str">
            <v>SSGN</v>
          </cell>
          <cell r="B4285" t="str">
            <v>Secondary Service Greater than 5kW w/o ID</v>
          </cell>
          <cell r="C4285">
            <v>30</v>
          </cell>
          <cell r="D4285">
            <v>25</v>
          </cell>
          <cell r="E4285" t="str">
            <v>R=A1D</v>
          </cell>
          <cell r="F4285">
            <v>3</v>
          </cell>
          <cell r="G4285">
            <v>38784</v>
          </cell>
          <cell r="H4285">
            <v>999</v>
          </cell>
          <cell r="I4285">
            <v>3</v>
          </cell>
          <cell r="J4285">
            <v>2</v>
          </cell>
        </row>
        <row r="4286">
          <cell r="A4286" t="str">
            <v>SSNN</v>
          </cell>
          <cell r="B4286" t="str">
            <v>Secondary Service Greater than 5kW w/o ID</v>
          </cell>
          <cell r="C4286">
            <v>30</v>
          </cell>
          <cell r="D4286">
            <v>25</v>
          </cell>
          <cell r="E4286" t="str">
            <v>R=A1D</v>
          </cell>
          <cell r="F4286">
            <v>3</v>
          </cell>
          <cell r="G4286">
            <v>38805</v>
          </cell>
          <cell r="H4286">
            <v>999</v>
          </cell>
          <cell r="I4286">
            <v>4</v>
          </cell>
          <cell r="J4286">
            <v>6</v>
          </cell>
        </row>
        <row r="4287">
          <cell r="A4287" t="str">
            <v>SSNN</v>
          </cell>
          <cell r="B4287" t="str">
            <v>Secondary Service Greater than 5kW w/o ID</v>
          </cell>
          <cell r="C4287">
            <v>30</v>
          </cell>
          <cell r="D4287">
            <v>25</v>
          </cell>
          <cell r="E4287" t="str">
            <v>R=A1R</v>
          </cell>
          <cell r="F4287">
            <v>3</v>
          </cell>
          <cell r="G4287">
            <v>39048</v>
          </cell>
          <cell r="H4287">
            <v>999</v>
          </cell>
          <cell r="I4287">
            <v>3</v>
          </cell>
          <cell r="J4287">
            <v>7</v>
          </cell>
        </row>
        <row r="4288">
          <cell r="A4288" t="str">
            <v>SSMN</v>
          </cell>
          <cell r="B4288" t="str">
            <v>Secondary Service Greater than 5kW w/o ID</v>
          </cell>
          <cell r="C4288">
            <v>30</v>
          </cell>
          <cell r="D4288">
            <v>25</v>
          </cell>
          <cell r="E4288" t="str">
            <v>R=A1R</v>
          </cell>
          <cell r="F4288">
            <v>3</v>
          </cell>
          <cell r="G4288">
            <v>39048</v>
          </cell>
          <cell r="H4288">
            <v>999</v>
          </cell>
          <cell r="I4288">
            <v>3</v>
          </cell>
          <cell r="J4288">
            <v>1</v>
          </cell>
        </row>
        <row r="4289">
          <cell r="A4289" t="str">
            <v>SSPN</v>
          </cell>
          <cell r="B4289" t="str">
            <v>Secondary Service Greater than 5kW w/o ID</v>
          </cell>
          <cell r="C4289">
            <v>30</v>
          </cell>
          <cell r="D4289">
            <v>25</v>
          </cell>
          <cell r="E4289" t="str">
            <v>R=A1R</v>
          </cell>
          <cell r="F4289">
            <v>3</v>
          </cell>
          <cell r="G4289">
            <v>39037</v>
          </cell>
          <cell r="H4289">
            <v>999</v>
          </cell>
          <cell r="I4289">
            <v>4</v>
          </cell>
          <cell r="J4289">
            <v>1</v>
          </cell>
        </row>
        <row r="4290">
          <cell r="A4290" t="str">
            <v>SSGN</v>
          </cell>
          <cell r="B4290" t="str">
            <v>Secondary Service Greater than 5kW w/o ID</v>
          </cell>
          <cell r="C4290">
            <v>30</v>
          </cell>
          <cell r="D4290">
            <v>25</v>
          </cell>
          <cell r="E4290" t="str">
            <v>R=A1D</v>
          </cell>
          <cell r="F4290">
            <v>3</v>
          </cell>
          <cell r="G4290">
            <v>39141</v>
          </cell>
          <cell r="H4290">
            <v>999</v>
          </cell>
          <cell r="I4290">
            <v>4</v>
          </cell>
          <cell r="J4290">
            <v>5</v>
          </cell>
        </row>
        <row r="4291">
          <cell r="A4291" t="str">
            <v>SSNN</v>
          </cell>
          <cell r="B4291" t="str">
            <v>Secondary Service Greater than 5kW w/o ID</v>
          </cell>
          <cell r="C4291">
            <v>30</v>
          </cell>
          <cell r="D4291">
            <v>25</v>
          </cell>
          <cell r="E4291" t="str">
            <v>R=A1D</v>
          </cell>
          <cell r="F4291">
            <v>3</v>
          </cell>
          <cell r="G4291">
            <v>39141</v>
          </cell>
          <cell r="H4291">
            <v>999</v>
          </cell>
          <cell r="I4291">
            <v>4</v>
          </cell>
          <cell r="J4291">
            <v>6</v>
          </cell>
        </row>
        <row r="4292">
          <cell r="A4292" t="str">
            <v>SSNN</v>
          </cell>
          <cell r="B4292" t="str">
            <v>Secondary Service Greater than 5kW w/o ID</v>
          </cell>
          <cell r="C4292">
            <v>30</v>
          </cell>
          <cell r="D4292">
            <v>25</v>
          </cell>
          <cell r="E4292" t="str">
            <v>R=A1R</v>
          </cell>
          <cell r="F4292">
            <v>3</v>
          </cell>
          <cell r="G4292">
            <v>39245</v>
          </cell>
          <cell r="H4292">
            <v>999</v>
          </cell>
          <cell r="I4292">
            <v>4</v>
          </cell>
          <cell r="J4292">
            <v>37</v>
          </cell>
        </row>
        <row r="4293">
          <cell r="A4293" t="str">
            <v>SSNN</v>
          </cell>
          <cell r="B4293" t="str">
            <v>Secondary Service Greater than 5kW w/o ID</v>
          </cell>
          <cell r="C4293">
            <v>30</v>
          </cell>
          <cell r="D4293">
            <v>25</v>
          </cell>
          <cell r="E4293" t="str">
            <v>R=A1D</v>
          </cell>
          <cell r="F4293">
            <v>3</v>
          </cell>
          <cell r="G4293">
            <v>39342</v>
          </cell>
          <cell r="H4293">
            <v>999</v>
          </cell>
          <cell r="I4293">
            <v>4</v>
          </cell>
          <cell r="J4293">
            <v>1</v>
          </cell>
        </row>
        <row r="4294">
          <cell r="A4294" t="str">
            <v>SSGN</v>
          </cell>
          <cell r="B4294" t="str">
            <v>Secondary Service Greater than 5kW w/o ID</v>
          </cell>
          <cell r="C4294">
            <v>30</v>
          </cell>
          <cell r="D4294">
            <v>25</v>
          </cell>
          <cell r="E4294" t="str">
            <v>R=A1R</v>
          </cell>
          <cell r="F4294">
            <v>3</v>
          </cell>
          <cell r="G4294">
            <v>39301</v>
          </cell>
          <cell r="H4294">
            <v>999</v>
          </cell>
          <cell r="I4294">
            <v>3</v>
          </cell>
          <cell r="J4294">
            <v>1</v>
          </cell>
        </row>
        <row r="4295">
          <cell r="A4295" t="str">
            <v>SSGN</v>
          </cell>
          <cell r="B4295" t="str">
            <v>Secondary Service Greater than 5kW w/o ID</v>
          </cell>
          <cell r="C4295">
            <v>30</v>
          </cell>
          <cell r="D4295">
            <v>25</v>
          </cell>
          <cell r="E4295" t="str">
            <v>R=A1R</v>
          </cell>
          <cell r="F4295">
            <v>3</v>
          </cell>
          <cell r="G4295">
            <v>39316</v>
          </cell>
          <cell r="H4295">
            <v>999</v>
          </cell>
          <cell r="I4295">
            <v>4</v>
          </cell>
          <cell r="J4295">
            <v>4</v>
          </cell>
        </row>
        <row r="4296">
          <cell r="A4296" t="str">
            <v>SSGN</v>
          </cell>
          <cell r="B4296" t="str">
            <v>Secondary Service Greater than 5kW w/o ID</v>
          </cell>
          <cell r="C4296">
            <v>30</v>
          </cell>
          <cell r="D4296">
            <v>25</v>
          </cell>
          <cell r="E4296" t="str">
            <v>R=A1R</v>
          </cell>
          <cell r="F4296">
            <v>3</v>
          </cell>
          <cell r="G4296">
            <v>39420</v>
          </cell>
          <cell r="H4296">
            <v>999</v>
          </cell>
          <cell r="I4296">
            <v>4</v>
          </cell>
          <cell r="J4296">
            <v>2</v>
          </cell>
        </row>
        <row r="4297">
          <cell r="A4297" t="str">
            <v>SSLN</v>
          </cell>
          <cell r="B4297" t="str">
            <v>Secondary Service Greater than 5kW w/o ID</v>
          </cell>
          <cell r="C4297">
            <v>30</v>
          </cell>
          <cell r="D4297">
            <v>25</v>
          </cell>
          <cell r="E4297" t="str">
            <v>R=A1R</v>
          </cell>
          <cell r="F4297">
            <v>3</v>
          </cell>
          <cell r="G4297">
            <v>39506</v>
          </cell>
          <cell r="H4297">
            <v>999</v>
          </cell>
          <cell r="I4297">
            <v>4</v>
          </cell>
          <cell r="J4297">
            <v>1</v>
          </cell>
        </row>
        <row r="4298">
          <cell r="A4298" t="str">
            <v>SSNN</v>
          </cell>
          <cell r="B4298" t="str">
            <v>Secondary Service Greater than 5kW w/o ID</v>
          </cell>
          <cell r="C4298">
            <v>30</v>
          </cell>
          <cell r="D4298">
            <v>25</v>
          </cell>
          <cell r="E4298" t="str">
            <v>R=A1D</v>
          </cell>
          <cell r="F4298">
            <v>3</v>
          </cell>
          <cell r="G4298">
            <v>39580</v>
          </cell>
          <cell r="H4298">
            <v>999</v>
          </cell>
          <cell r="I4298">
            <v>4</v>
          </cell>
          <cell r="J4298">
            <v>12</v>
          </cell>
        </row>
        <row r="4299">
          <cell r="A4299" t="str">
            <v>SSGN</v>
          </cell>
          <cell r="B4299" t="str">
            <v>Secondary Service Greater than 5kW w/o ID</v>
          </cell>
          <cell r="C4299">
            <v>30</v>
          </cell>
          <cell r="D4299">
            <v>25</v>
          </cell>
          <cell r="E4299" t="str">
            <v>R=A1D</v>
          </cell>
          <cell r="F4299">
            <v>3</v>
          </cell>
          <cell r="G4299">
            <v>39650</v>
          </cell>
          <cell r="H4299">
            <v>999</v>
          </cell>
          <cell r="I4299">
            <v>3</v>
          </cell>
          <cell r="J4299">
            <v>4</v>
          </cell>
        </row>
        <row r="4300">
          <cell r="A4300" t="str">
            <v>SSPN</v>
          </cell>
          <cell r="B4300" t="str">
            <v>Secondary Service Greater than 5kW w/o ID</v>
          </cell>
          <cell r="C4300">
            <v>30</v>
          </cell>
          <cell r="D4300">
            <v>25</v>
          </cell>
          <cell r="E4300" t="str">
            <v>R=A1D</v>
          </cell>
          <cell r="F4300">
            <v>3</v>
          </cell>
          <cell r="G4300">
            <v>39917</v>
          </cell>
          <cell r="H4300">
            <v>999</v>
          </cell>
          <cell r="I4300">
            <v>4</v>
          </cell>
          <cell r="J4300">
            <v>3</v>
          </cell>
        </row>
        <row r="4301">
          <cell r="A4301" t="str">
            <v>SSPN</v>
          </cell>
          <cell r="B4301" t="str">
            <v>Secondary Service Greater than 5kW w/o ID</v>
          </cell>
          <cell r="C4301">
            <v>30</v>
          </cell>
          <cell r="D4301">
            <v>25</v>
          </cell>
          <cell r="E4301" t="str">
            <v>R=A1D</v>
          </cell>
          <cell r="F4301">
            <v>3</v>
          </cell>
          <cell r="G4301">
            <v>39835</v>
          </cell>
          <cell r="H4301">
            <v>999</v>
          </cell>
          <cell r="I4301">
            <v>3</v>
          </cell>
          <cell r="J4301">
            <v>1</v>
          </cell>
        </row>
        <row r="4302">
          <cell r="A4302" t="str">
            <v>SSPN</v>
          </cell>
          <cell r="B4302" t="str">
            <v>Secondary Service Greater than 5kW w/o ID</v>
          </cell>
          <cell r="C4302">
            <v>30</v>
          </cell>
          <cell r="D4302">
            <v>25</v>
          </cell>
          <cell r="E4302" t="str">
            <v>R=A1D</v>
          </cell>
          <cell r="F4302">
            <v>3</v>
          </cell>
          <cell r="G4302">
            <v>39989</v>
          </cell>
          <cell r="H4302">
            <v>999</v>
          </cell>
          <cell r="I4302">
            <v>3</v>
          </cell>
          <cell r="J4302">
            <v>4</v>
          </cell>
        </row>
        <row r="4303">
          <cell r="A4303" t="str">
            <v>SSNN</v>
          </cell>
          <cell r="B4303" t="str">
            <v>Secondary Service Greater than 5kW w/o ID</v>
          </cell>
          <cell r="C4303">
            <v>30</v>
          </cell>
          <cell r="D4303">
            <v>25</v>
          </cell>
          <cell r="E4303" t="str">
            <v>R=A1D+</v>
          </cell>
          <cell r="F4303">
            <v>3</v>
          </cell>
          <cell r="G4303">
            <v>40070</v>
          </cell>
          <cell r="H4303">
            <v>999</v>
          </cell>
          <cell r="I4303">
            <v>4</v>
          </cell>
          <cell r="J4303">
            <v>5</v>
          </cell>
        </row>
        <row r="4304">
          <cell r="A4304" t="str">
            <v>SSPN</v>
          </cell>
          <cell r="B4304" t="str">
            <v>Secondary Service Greater than 5kW w/o ID</v>
          </cell>
          <cell r="C4304">
            <v>30</v>
          </cell>
          <cell r="D4304">
            <v>25</v>
          </cell>
          <cell r="E4304" t="str">
            <v>R=A1D</v>
          </cell>
          <cell r="F4304">
            <v>3</v>
          </cell>
          <cell r="G4304">
            <v>40014</v>
          </cell>
          <cell r="H4304">
            <v>999</v>
          </cell>
          <cell r="I4304">
            <v>4</v>
          </cell>
          <cell r="J4304">
            <v>3</v>
          </cell>
        </row>
        <row r="4305">
          <cell r="A4305" t="str">
            <v>SSGN</v>
          </cell>
          <cell r="B4305" t="str">
            <v>Secondary Service Greater than 5kW w/o ID</v>
          </cell>
          <cell r="C4305">
            <v>30</v>
          </cell>
          <cell r="D4305">
            <v>25</v>
          </cell>
          <cell r="E4305" t="str">
            <v>R=A1D+</v>
          </cell>
          <cell r="F4305">
            <v>3</v>
          </cell>
          <cell r="G4305">
            <v>40092</v>
          </cell>
          <cell r="H4305">
            <v>999</v>
          </cell>
          <cell r="I4305">
            <v>3</v>
          </cell>
          <cell r="J4305">
            <v>1</v>
          </cell>
        </row>
        <row r="4306">
          <cell r="A4306" t="str">
            <v>SSNN</v>
          </cell>
          <cell r="B4306" t="str">
            <v>Secondary Service Greater than 5kW w/o ID</v>
          </cell>
          <cell r="C4306">
            <v>30</v>
          </cell>
          <cell r="D4306">
            <v>25</v>
          </cell>
          <cell r="E4306" t="str">
            <v>R=SL6SR</v>
          </cell>
          <cell r="F4306">
            <v>3</v>
          </cell>
          <cell r="H4306">
            <v>240</v>
          </cell>
          <cell r="I4306">
            <v>3</v>
          </cell>
          <cell r="J4306">
            <v>1</v>
          </cell>
        </row>
        <row r="4307">
          <cell r="A4307" t="str">
            <v>SSGN</v>
          </cell>
          <cell r="B4307" t="str">
            <v>Secondary Service Greater than 5kW w/o ID</v>
          </cell>
          <cell r="C4307">
            <v>30</v>
          </cell>
          <cell r="D4307">
            <v>25</v>
          </cell>
          <cell r="E4307" t="str">
            <v>R=D4S7H</v>
          </cell>
          <cell r="F4307">
            <v>3</v>
          </cell>
          <cell r="H4307">
            <v>0</v>
          </cell>
          <cell r="I4307">
            <v>0</v>
          </cell>
          <cell r="J4307">
            <v>12</v>
          </cell>
        </row>
        <row r="4308">
          <cell r="A4308" t="str">
            <v>SSGN</v>
          </cell>
          <cell r="B4308" t="str">
            <v>Secondary Service Greater than 5kW w/o ID</v>
          </cell>
          <cell r="C4308">
            <v>30</v>
          </cell>
          <cell r="D4308">
            <v>25</v>
          </cell>
          <cell r="E4308" t="str">
            <v>R=A1D</v>
          </cell>
          <cell r="F4308">
            <v>3</v>
          </cell>
          <cell r="H4308">
            <v>0</v>
          </cell>
          <cell r="I4308">
            <v>0</v>
          </cell>
          <cell r="J4308">
            <v>6</v>
          </cell>
        </row>
        <row r="4309">
          <cell r="A4309" t="str">
            <v>SSGN</v>
          </cell>
          <cell r="B4309" t="str">
            <v>Secondary Service Greater than 5kW w/o ID</v>
          </cell>
          <cell r="C4309">
            <v>30</v>
          </cell>
          <cell r="D4309">
            <v>25</v>
          </cell>
          <cell r="E4309" t="str">
            <v>R=D5S8E</v>
          </cell>
          <cell r="F4309">
            <v>3</v>
          </cell>
          <cell r="H4309">
            <v>240</v>
          </cell>
          <cell r="I4309">
            <v>4</v>
          </cell>
          <cell r="J4309">
            <v>1</v>
          </cell>
        </row>
        <row r="4310">
          <cell r="A4310" t="str">
            <v>SSNN</v>
          </cell>
          <cell r="B4310" t="str">
            <v>Secondary Service Greater than 5kW w/o ID</v>
          </cell>
          <cell r="C4310">
            <v>30</v>
          </cell>
          <cell r="D4310">
            <v>25</v>
          </cell>
          <cell r="E4310" t="str">
            <v>R=A1D</v>
          </cell>
          <cell r="F4310">
            <v>3</v>
          </cell>
          <cell r="H4310">
            <v>999</v>
          </cell>
          <cell r="I4310">
            <v>4</v>
          </cell>
          <cell r="J4310">
            <v>12</v>
          </cell>
        </row>
        <row r="4311">
          <cell r="A4311" t="str">
            <v>SSNN</v>
          </cell>
          <cell r="B4311" t="str">
            <v>Secondary Service Greater than 5kW w/o ID</v>
          </cell>
          <cell r="C4311">
            <v>30</v>
          </cell>
          <cell r="D4311">
            <v>25</v>
          </cell>
          <cell r="E4311" t="str">
            <v>R=A1D</v>
          </cell>
          <cell r="F4311">
            <v>3</v>
          </cell>
          <cell r="H4311">
            <v>999</v>
          </cell>
          <cell r="I4311">
            <v>4</v>
          </cell>
          <cell r="J4311">
            <v>1</v>
          </cell>
        </row>
        <row r="4312">
          <cell r="A4312" t="str">
            <v>SSNN</v>
          </cell>
          <cell r="B4312" t="str">
            <v>Secondary Service Greater than 5kW w/o ID</v>
          </cell>
          <cell r="C4312">
            <v>30</v>
          </cell>
          <cell r="D4312">
            <v>25</v>
          </cell>
          <cell r="E4312" t="str">
            <v>R=SL6SD</v>
          </cell>
          <cell r="F4312">
            <v>3</v>
          </cell>
          <cell r="H4312">
            <v>240</v>
          </cell>
          <cell r="I4312">
            <v>4</v>
          </cell>
          <cell r="J4312">
            <v>1</v>
          </cell>
        </row>
        <row r="4313">
          <cell r="A4313" t="str">
            <v>SSPN</v>
          </cell>
          <cell r="B4313" t="str">
            <v>Secondary Service Greater than 5kW w/o ID</v>
          </cell>
          <cell r="C4313">
            <v>30</v>
          </cell>
          <cell r="D4313">
            <v>25</v>
          </cell>
          <cell r="E4313" t="str">
            <v>R=K6WS</v>
          </cell>
          <cell r="F4313">
            <v>3</v>
          </cell>
          <cell r="H4313">
            <v>240</v>
          </cell>
          <cell r="I4313">
            <v>4</v>
          </cell>
          <cell r="J4313">
            <v>9</v>
          </cell>
        </row>
        <row r="4314">
          <cell r="A4314" t="str">
            <v>SSGN</v>
          </cell>
          <cell r="B4314" t="str">
            <v>Secondary Service Greater than 5kW w/o ID</v>
          </cell>
          <cell r="C4314">
            <v>30</v>
          </cell>
          <cell r="D4314">
            <v>25</v>
          </cell>
          <cell r="E4314" t="str">
            <v>R=A1D</v>
          </cell>
          <cell r="F4314">
            <v>3</v>
          </cell>
          <cell r="G4314">
            <v>38332</v>
          </cell>
          <cell r="H4314">
            <v>999</v>
          </cell>
          <cell r="I4314">
            <v>3</v>
          </cell>
          <cell r="J4314">
            <v>2</v>
          </cell>
        </row>
        <row r="4315">
          <cell r="A4315" t="str">
            <v>SSPN</v>
          </cell>
          <cell r="B4315" t="str">
            <v>Secondary Service Greater than 5kW w/o ID</v>
          </cell>
          <cell r="C4315">
            <v>30</v>
          </cell>
          <cell r="D4315">
            <v>25</v>
          </cell>
          <cell r="E4315" t="str">
            <v>R=A1D</v>
          </cell>
          <cell r="F4315">
            <v>3</v>
          </cell>
          <cell r="G4315">
            <v>38602</v>
          </cell>
          <cell r="H4315">
            <v>999</v>
          </cell>
          <cell r="I4315">
            <v>3</v>
          </cell>
          <cell r="J4315">
            <v>1</v>
          </cell>
        </row>
        <row r="4316">
          <cell r="A4316" t="str">
            <v>SSNN</v>
          </cell>
          <cell r="B4316" t="str">
            <v>Secondary Service Greater than 5kW w/o ID</v>
          </cell>
          <cell r="C4316">
            <v>30</v>
          </cell>
          <cell r="D4316">
            <v>25</v>
          </cell>
          <cell r="E4316" t="str">
            <v>R=A1D</v>
          </cell>
          <cell r="F4316">
            <v>3</v>
          </cell>
          <cell r="G4316">
            <v>38362</v>
          </cell>
          <cell r="H4316">
            <v>999</v>
          </cell>
          <cell r="I4316">
            <v>4</v>
          </cell>
          <cell r="J4316">
            <v>3</v>
          </cell>
        </row>
        <row r="4317">
          <cell r="A4317" t="str">
            <v>SSMN</v>
          </cell>
          <cell r="B4317" t="str">
            <v>Secondary Service Greater than 5kW w/o ID</v>
          </cell>
          <cell r="C4317">
            <v>30</v>
          </cell>
          <cell r="D4317">
            <v>25</v>
          </cell>
          <cell r="E4317" t="str">
            <v>R=A1D</v>
          </cell>
          <cell r="F4317">
            <v>3</v>
          </cell>
          <cell r="G4317">
            <v>38202</v>
          </cell>
          <cell r="H4317">
            <v>999</v>
          </cell>
          <cell r="I4317">
            <v>3</v>
          </cell>
          <cell r="J4317">
            <v>1</v>
          </cell>
        </row>
        <row r="4318">
          <cell r="A4318" t="str">
            <v>SSGN</v>
          </cell>
          <cell r="B4318" t="str">
            <v>Secondary Service Greater than 5kW w/o ID</v>
          </cell>
          <cell r="C4318">
            <v>30</v>
          </cell>
          <cell r="D4318">
            <v>25</v>
          </cell>
          <cell r="E4318" t="str">
            <v>R=A1D</v>
          </cell>
          <cell r="F4318">
            <v>3</v>
          </cell>
          <cell r="G4318">
            <v>38257</v>
          </cell>
          <cell r="H4318">
            <v>999</v>
          </cell>
          <cell r="I4318">
            <v>3</v>
          </cell>
          <cell r="J4318">
            <v>1</v>
          </cell>
        </row>
        <row r="4319">
          <cell r="A4319" t="str">
            <v>SSNN</v>
          </cell>
          <cell r="B4319" t="str">
            <v>Secondary Service Greater than 5kW w/o ID</v>
          </cell>
          <cell r="C4319">
            <v>30</v>
          </cell>
          <cell r="D4319">
            <v>25</v>
          </cell>
          <cell r="E4319" t="str">
            <v>R=A1D</v>
          </cell>
          <cell r="F4319">
            <v>3</v>
          </cell>
          <cell r="G4319">
            <v>38521</v>
          </cell>
          <cell r="H4319">
            <v>999</v>
          </cell>
          <cell r="I4319">
            <v>4</v>
          </cell>
          <cell r="J4319">
            <v>3</v>
          </cell>
        </row>
        <row r="4320">
          <cell r="A4320" t="str">
            <v>SSGN</v>
          </cell>
          <cell r="B4320" t="str">
            <v>Secondary Service Greater than 5kW w/o ID</v>
          </cell>
          <cell r="C4320">
            <v>30</v>
          </cell>
          <cell r="D4320">
            <v>25</v>
          </cell>
          <cell r="E4320" t="str">
            <v>R=A1D</v>
          </cell>
          <cell r="F4320">
            <v>3</v>
          </cell>
          <cell r="G4320">
            <v>38593</v>
          </cell>
          <cell r="H4320">
            <v>999</v>
          </cell>
          <cell r="I4320">
            <v>3</v>
          </cell>
          <cell r="J4320">
            <v>5</v>
          </cell>
        </row>
        <row r="4321">
          <cell r="A4321" t="str">
            <v>SSPN</v>
          </cell>
          <cell r="B4321" t="str">
            <v>Secondary Service Greater than 5kW w/o ID</v>
          </cell>
          <cell r="C4321">
            <v>30</v>
          </cell>
          <cell r="D4321">
            <v>25</v>
          </cell>
          <cell r="E4321" t="str">
            <v>R=RXS4</v>
          </cell>
          <cell r="F4321">
            <v>3</v>
          </cell>
          <cell r="G4321">
            <v>38257</v>
          </cell>
          <cell r="H4321">
            <v>999</v>
          </cell>
          <cell r="I4321">
            <v>3</v>
          </cell>
          <cell r="J4321">
            <v>1</v>
          </cell>
        </row>
        <row r="4322">
          <cell r="A4322" t="str">
            <v>SSAN</v>
          </cell>
          <cell r="B4322" t="str">
            <v>Secondary Service Greater than 5kW w/o ID</v>
          </cell>
          <cell r="C4322">
            <v>30</v>
          </cell>
          <cell r="D4322">
            <v>25</v>
          </cell>
          <cell r="E4322" t="str">
            <v>R=K5WS</v>
          </cell>
          <cell r="F4322">
            <v>3</v>
          </cell>
          <cell r="H4322">
            <v>277</v>
          </cell>
          <cell r="I4322">
            <v>4</v>
          </cell>
          <cell r="J4322">
            <v>1</v>
          </cell>
        </row>
        <row r="4323">
          <cell r="A4323" t="str">
            <v>SSPN</v>
          </cell>
          <cell r="B4323" t="str">
            <v>Secondary Service Greater than 5kW w/o ID</v>
          </cell>
          <cell r="C4323">
            <v>30</v>
          </cell>
          <cell r="D4323">
            <v>25</v>
          </cell>
          <cell r="E4323" t="str">
            <v>R=A1R</v>
          </cell>
          <cell r="F4323">
            <v>3</v>
          </cell>
          <cell r="G4323">
            <v>37993</v>
          </cell>
          <cell r="H4323">
            <v>999</v>
          </cell>
          <cell r="I4323">
            <v>3</v>
          </cell>
          <cell r="J4323">
            <v>2</v>
          </cell>
        </row>
        <row r="4324">
          <cell r="A4324" t="str">
            <v>SSNN</v>
          </cell>
          <cell r="B4324" t="str">
            <v>Secondary Service Greater than 5kW w/o ID</v>
          </cell>
          <cell r="C4324">
            <v>30</v>
          </cell>
          <cell r="D4324">
            <v>25</v>
          </cell>
          <cell r="E4324" t="str">
            <v>R=K6WS</v>
          </cell>
          <cell r="F4324">
            <v>3</v>
          </cell>
          <cell r="H4324">
            <v>240</v>
          </cell>
          <cell r="I4324">
            <v>4</v>
          </cell>
          <cell r="J4324">
            <v>1</v>
          </cell>
        </row>
        <row r="4325">
          <cell r="A4325" t="str">
            <v>SSNN</v>
          </cell>
          <cell r="B4325" t="str">
            <v>Secondary Service Greater than 5kW w/o ID</v>
          </cell>
          <cell r="C4325">
            <v>30</v>
          </cell>
          <cell r="D4325">
            <v>25</v>
          </cell>
          <cell r="E4325" t="str">
            <v>R=A1D</v>
          </cell>
          <cell r="F4325">
            <v>3</v>
          </cell>
          <cell r="H4325">
            <v>999</v>
          </cell>
          <cell r="I4325">
            <v>3</v>
          </cell>
          <cell r="J4325">
            <v>24</v>
          </cell>
        </row>
        <row r="4326">
          <cell r="A4326" t="str">
            <v>SSGN</v>
          </cell>
          <cell r="B4326" t="str">
            <v>Secondary Service Greater than 5kW w/o ID</v>
          </cell>
          <cell r="C4326">
            <v>30</v>
          </cell>
          <cell r="D4326">
            <v>25</v>
          </cell>
          <cell r="E4326" t="str">
            <v>R=K5WS</v>
          </cell>
          <cell r="F4326">
            <v>3</v>
          </cell>
          <cell r="H4326">
            <v>240</v>
          </cell>
          <cell r="I4326">
            <v>4</v>
          </cell>
          <cell r="J4326">
            <v>1</v>
          </cell>
        </row>
        <row r="4327">
          <cell r="A4327" t="str">
            <v>SSNN</v>
          </cell>
          <cell r="B4327" t="str">
            <v>Secondary Service Greater than 5kW w/o ID</v>
          </cell>
          <cell r="C4327">
            <v>30</v>
          </cell>
          <cell r="D4327">
            <v>25</v>
          </cell>
          <cell r="E4327" t="str">
            <v>R=PWSY</v>
          </cell>
          <cell r="F4327">
            <v>3</v>
          </cell>
          <cell r="H4327">
            <v>120</v>
          </cell>
          <cell r="I4327">
            <v>4</v>
          </cell>
          <cell r="J4327">
            <v>1</v>
          </cell>
        </row>
        <row r="4328">
          <cell r="A4328" t="str">
            <v>SSGN</v>
          </cell>
          <cell r="B4328" t="str">
            <v>Secondary Service Greater than 5kW w/o ID</v>
          </cell>
          <cell r="C4328">
            <v>30</v>
          </cell>
          <cell r="D4328">
            <v>25</v>
          </cell>
          <cell r="E4328" t="str">
            <v>R=A1D</v>
          </cell>
          <cell r="F4328">
            <v>3</v>
          </cell>
          <cell r="G4328">
            <v>37811</v>
          </cell>
          <cell r="H4328">
            <v>999</v>
          </cell>
          <cell r="I4328">
            <v>4</v>
          </cell>
          <cell r="J4328">
            <v>13</v>
          </cell>
        </row>
        <row r="4329">
          <cell r="A4329" t="str">
            <v>SSNN</v>
          </cell>
          <cell r="B4329" t="str">
            <v>Secondary Service Greater than 5kW w/o ID</v>
          </cell>
          <cell r="C4329">
            <v>30</v>
          </cell>
          <cell r="D4329">
            <v>25</v>
          </cell>
          <cell r="E4329" t="str">
            <v>R=A1D</v>
          </cell>
          <cell r="F4329">
            <v>3</v>
          </cell>
          <cell r="G4329">
            <v>37811</v>
          </cell>
          <cell r="H4329">
            <v>999</v>
          </cell>
          <cell r="I4329">
            <v>3</v>
          </cell>
          <cell r="J4329">
            <v>3</v>
          </cell>
        </row>
        <row r="4330">
          <cell r="A4330" t="str">
            <v>SSNN</v>
          </cell>
          <cell r="B4330" t="str">
            <v>Secondary Service Greater than 5kW w/o ID</v>
          </cell>
          <cell r="C4330">
            <v>30</v>
          </cell>
          <cell r="D4330">
            <v>25</v>
          </cell>
          <cell r="E4330" t="str">
            <v>R=PWS</v>
          </cell>
          <cell r="F4330">
            <v>3</v>
          </cell>
          <cell r="H4330">
            <v>480</v>
          </cell>
          <cell r="I4330">
            <v>3</v>
          </cell>
          <cell r="J4330">
            <v>1</v>
          </cell>
        </row>
        <row r="4331">
          <cell r="A4331" t="str">
            <v>SSNN</v>
          </cell>
          <cell r="B4331" t="str">
            <v>Secondary Service Greater than 5kW w/o ID</v>
          </cell>
          <cell r="C4331">
            <v>30</v>
          </cell>
          <cell r="D4331">
            <v>25</v>
          </cell>
          <cell r="E4331" t="str">
            <v>R=SV4SD</v>
          </cell>
          <cell r="F4331">
            <v>3</v>
          </cell>
          <cell r="H4331">
            <v>277</v>
          </cell>
          <cell r="I4331">
            <v>4</v>
          </cell>
          <cell r="J4331">
            <v>1</v>
          </cell>
        </row>
        <row r="4332">
          <cell r="A4332" t="str">
            <v>SSNN</v>
          </cell>
          <cell r="B4332" t="str">
            <v>Secondary Service Greater than 5kW w/o ID</v>
          </cell>
          <cell r="C4332">
            <v>30</v>
          </cell>
          <cell r="D4332">
            <v>25</v>
          </cell>
          <cell r="E4332" t="str">
            <v>R=A1D</v>
          </cell>
          <cell r="F4332">
            <v>3</v>
          </cell>
          <cell r="G4332">
            <v>35969</v>
          </cell>
          <cell r="H4332">
            <v>999</v>
          </cell>
          <cell r="I4332">
            <v>4</v>
          </cell>
          <cell r="J4332">
            <v>1</v>
          </cell>
        </row>
        <row r="4333">
          <cell r="A4333" t="str">
            <v>SSGN</v>
          </cell>
          <cell r="B4333" t="str">
            <v>Secondary Service Greater than 5kW w/o ID</v>
          </cell>
          <cell r="C4333">
            <v>30</v>
          </cell>
          <cell r="D4333">
            <v>25</v>
          </cell>
          <cell r="E4333" t="str">
            <v>R=K5WS</v>
          </cell>
          <cell r="F4333">
            <v>3</v>
          </cell>
          <cell r="H4333">
            <v>277</v>
          </cell>
          <cell r="I4333">
            <v>4</v>
          </cell>
          <cell r="J4333">
            <v>1</v>
          </cell>
        </row>
        <row r="4334">
          <cell r="A4334" t="str">
            <v>SSAN</v>
          </cell>
          <cell r="B4334" t="str">
            <v>Secondary Service Greater than 5kW w/o ID</v>
          </cell>
          <cell r="C4334">
            <v>30</v>
          </cell>
          <cell r="D4334">
            <v>25</v>
          </cell>
          <cell r="E4334" t="str">
            <v>R=A1D</v>
          </cell>
          <cell r="F4334">
            <v>3</v>
          </cell>
          <cell r="G4334">
            <v>35969</v>
          </cell>
          <cell r="H4334">
            <v>999</v>
          </cell>
          <cell r="I4334">
            <v>4</v>
          </cell>
          <cell r="J4334">
            <v>1</v>
          </cell>
        </row>
        <row r="4335">
          <cell r="A4335" t="str">
            <v>SSNN</v>
          </cell>
          <cell r="B4335" t="str">
            <v>Secondary Service Greater than 5kW w/o ID</v>
          </cell>
          <cell r="C4335">
            <v>30</v>
          </cell>
          <cell r="D4335">
            <v>25</v>
          </cell>
          <cell r="E4335" t="str">
            <v>R=A1D</v>
          </cell>
          <cell r="F4335">
            <v>3</v>
          </cell>
          <cell r="G4335">
            <v>36130</v>
          </cell>
          <cell r="H4335">
            <v>999</v>
          </cell>
          <cell r="I4335">
            <v>4</v>
          </cell>
          <cell r="J4335">
            <v>3</v>
          </cell>
        </row>
        <row r="4336">
          <cell r="A4336" t="str">
            <v>SSGN</v>
          </cell>
          <cell r="B4336" t="str">
            <v>Secondary Service Greater than 5kW w/o ID</v>
          </cell>
          <cell r="C4336">
            <v>30</v>
          </cell>
          <cell r="D4336">
            <v>25</v>
          </cell>
          <cell r="E4336" t="str">
            <v>R=A1D</v>
          </cell>
          <cell r="F4336">
            <v>3</v>
          </cell>
          <cell r="G4336">
            <v>36161</v>
          </cell>
          <cell r="H4336">
            <v>999</v>
          </cell>
          <cell r="I4336">
            <v>4</v>
          </cell>
          <cell r="J4336">
            <v>8</v>
          </cell>
        </row>
        <row r="4337">
          <cell r="A4337" t="str">
            <v>SSNN</v>
          </cell>
          <cell r="B4337" t="str">
            <v>Secondary Service Greater than 5kW w/o ID</v>
          </cell>
          <cell r="C4337">
            <v>30</v>
          </cell>
          <cell r="D4337">
            <v>25</v>
          </cell>
          <cell r="E4337" t="str">
            <v>R=A1D</v>
          </cell>
          <cell r="F4337">
            <v>3</v>
          </cell>
          <cell r="G4337">
            <v>36405</v>
          </cell>
          <cell r="H4337">
            <v>999</v>
          </cell>
          <cell r="I4337">
            <v>4</v>
          </cell>
          <cell r="J4337">
            <v>1</v>
          </cell>
        </row>
        <row r="4338">
          <cell r="A4338" t="str">
            <v>SSGN</v>
          </cell>
          <cell r="B4338" t="str">
            <v>Secondary Service Greater than 5kW w/o ID</v>
          </cell>
          <cell r="C4338">
            <v>30</v>
          </cell>
          <cell r="D4338">
            <v>25</v>
          </cell>
          <cell r="E4338" t="str">
            <v>R=SV4SD</v>
          </cell>
          <cell r="F4338">
            <v>3</v>
          </cell>
          <cell r="G4338">
            <v>35065</v>
          </cell>
          <cell r="H4338">
            <v>999</v>
          </cell>
          <cell r="I4338">
            <v>4</v>
          </cell>
          <cell r="J4338">
            <v>1</v>
          </cell>
        </row>
        <row r="4339">
          <cell r="A4339" t="str">
            <v>SSGN</v>
          </cell>
          <cell r="B4339" t="str">
            <v>Secondary Service Greater than 5kW w/o ID</v>
          </cell>
          <cell r="C4339">
            <v>30</v>
          </cell>
          <cell r="D4339">
            <v>25</v>
          </cell>
          <cell r="E4339" t="str">
            <v>R=A1D</v>
          </cell>
          <cell r="F4339">
            <v>3</v>
          </cell>
          <cell r="G4339">
            <v>36404</v>
          </cell>
          <cell r="H4339">
            <v>999</v>
          </cell>
          <cell r="I4339">
            <v>4</v>
          </cell>
          <cell r="J4339">
            <v>3</v>
          </cell>
        </row>
        <row r="4340">
          <cell r="A4340" t="str">
            <v>SSNN</v>
          </cell>
          <cell r="B4340" t="str">
            <v>Secondary Service Greater than 5kW w/o ID</v>
          </cell>
          <cell r="C4340">
            <v>30</v>
          </cell>
          <cell r="D4340">
            <v>25</v>
          </cell>
          <cell r="E4340" t="str">
            <v>R=A1D</v>
          </cell>
          <cell r="F4340">
            <v>3</v>
          </cell>
          <cell r="G4340">
            <v>35797</v>
          </cell>
          <cell r="H4340">
            <v>999</v>
          </cell>
          <cell r="I4340">
            <v>3</v>
          </cell>
          <cell r="J4340">
            <v>1</v>
          </cell>
        </row>
        <row r="4341">
          <cell r="A4341" t="str">
            <v>SSPN</v>
          </cell>
          <cell r="B4341" t="str">
            <v>Secondary Service Greater than 5kW w/o ID</v>
          </cell>
          <cell r="C4341">
            <v>30</v>
          </cell>
          <cell r="D4341">
            <v>25</v>
          </cell>
          <cell r="E4341" t="str">
            <v>R=A1D</v>
          </cell>
          <cell r="F4341">
            <v>3</v>
          </cell>
          <cell r="G4341">
            <v>36405</v>
          </cell>
          <cell r="H4341">
            <v>999</v>
          </cell>
          <cell r="I4341">
            <v>3</v>
          </cell>
          <cell r="J4341">
            <v>1</v>
          </cell>
        </row>
        <row r="4342">
          <cell r="A4342" t="str">
            <v>SSNN</v>
          </cell>
          <cell r="B4342" t="str">
            <v>Secondary Service Greater than 5kW w/o ID</v>
          </cell>
          <cell r="C4342">
            <v>30</v>
          </cell>
          <cell r="D4342">
            <v>25</v>
          </cell>
          <cell r="E4342" t="str">
            <v>R=A1D</v>
          </cell>
          <cell r="F4342">
            <v>3</v>
          </cell>
          <cell r="G4342">
            <v>36417</v>
          </cell>
          <cell r="H4342">
            <v>999</v>
          </cell>
          <cell r="I4342">
            <v>3</v>
          </cell>
          <cell r="J4342">
            <v>1</v>
          </cell>
        </row>
        <row r="4343">
          <cell r="A4343" t="str">
            <v>SSNN</v>
          </cell>
          <cell r="B4343" t="str">
            <v>Secondary Service Greater than 5kW w/o ID</v>
          </cell>
          <cell r="C4343">
            <v>30</v>
          </cell>
          <cell r="D4343">
            <v>25</v>
          </cell>
          <cell r="E4343" t="str">
            <v>R=A1D</v>
          </cell>
          <cell r="F4343">
            <v>3</v>
          </cell>
          <cell r="G4343">
            <v>36481</v>
          </cell>
          <cell r="H4343">
            <v>999</v>
          </cell>
          <cell r="I4343">
            <v>4</v>
          </cell>
          <cell r="J4343">
            <v>3</v>
          </cell>
        </row>
        <row r="4344">
          <cell r="A4344" t="str">
            <v>SSGN</v>
          </cell>
          <cell r="B4344" t="str">
            <v>Secondary Service Greater than 5kW w/o ID</v>
          </cell>
          <cell r="C4344">
            <v>30</v>
          </cell>
          <cell r="D4344">
            <v>25</v>
          </cell>
          <cell r="E4344" t="str">
            <v>R=A1D</v>
          </cell>
          <cell r="F4344">
            <v>3</v>
          </cell>
          <cell r="G4344">
            <v>36481</v>
          </cell>
          <cell r="H4344">
            <v>999</v>
          </cell>
          <cell r="I4344">
            <v>4</v>
          </cell>
          <cell r="J4344">
            <v>3</v>
          </cell>
        </row>
        <row r="4345">
          <cell r="A4345" t="str">
            <v>SSNN</v>
          </cell>
          <cell r="B4345" t="str">
            <v>Secondary Service Greater than 5kW w/o ID</v>
          </cell>
          <cell r="C4345">
            <v>30</v>
          </cell>
          <cell r="D4345">
            <v>25</v>
          </cell>
          <cell r="E4345" t="str">
            <v>R=A1D</v>
          </cell>
          <cell r="F4345">
            <v>3</v>
          </cell>
          <cell r="G4345">
            <v>36161</v>
          </cell>
          <cell r="H4345">
            <v>999</v>
          </cell>
          <cell r="I4345">
            <v>4</v>
          </cell>
          <cell r="J4345">
            <v>1</v>
          </cell>
        </row>
        <row r="4346">
          <cell r="A4346" t="str">
            <v>SSGN</v>
          </cell>
          <cell r="B4346" t="str">
            <v>Secondary Service Greater than 5kW w/o ID</v>
          </cell>
          <cell r="C4346">
            <v>30</v>
          </cell>
          <cell r="D4346">
            <v>25</v>
          </cell>
          <cell r="E4346" t="str">
            <v>R=A1D</v>
          </cell>
          <cell r="F4346">
            <v>3</v>
          </cell>
          <cell r="G4346">
            <v>36465</v>
          </cell>
          <cell r="H4346">
            <v>999</v>
          </cell>
          <cell r="I4346">
            <v>4</v>
          </cell>
          <cell r="J4346">
            <v>2</v>
          </cell>
        </row>
        <row r="4347">
          <cell r="A4347" t="str">
            <v>SSPN</v>
          </cell>
          <cell r="B4347" t="str">
            <v>Secondary Service Greater than 5kW w/o ID</v>
          </cell>
          <cell r="C4347">
            <v>30</v>
          </cell>
          <cell r="D4347">
            <v>25</v>
          </cell>
          <cell r="E4347" t="str">
            <v>R=A1D</v>
          </cell>
          <cell r="F4347">
            <v>3</v>
          </cell>
          <cell r="G4347">
            <v>36775</v>
          </cell>
          <cell r="H4347">
            <v>999</v>
          </cell>
          <cell r="I4347">
            <v>4</v>
          </cell>
          <cell r="J4347">
            <v>1</v>
          </cell>
        </row>
        <row r="4348">
          <cell r="A4348" t="str">
            <v>SSGN</v>
          </cell>
          <cell r="B4348" t="str">
            <v>Secondary Service Greater than 5kW w/o ID</v>
          </cell>
          <cell r="C4348">
            <v>30</v>
          </cell>
          <cell r="D4348">
            <v>25</v>
          </cell>
          <cell r="E4348" t="str">
            <v>R=A1D</v>
          </cell>
          <cell r="F4348">
            <v>3</v>
          </cell>
          <cell r="G4348">
            <v>36526</v>
          </cell>
          <cell r="H4348">
            <v>999</v>
          </cell>
          <cell r="I4348">
            <v>4</v>
          </cell>
          <cell r="J4348">
            <v>32</v>
          </cell>
        </row>
        <row r="4349">
          <cell r="A4349" t="str">
            <v>SSGN</v>
          </cell>
          <cell r="B4349" t="str">
            <v>Secondary Service Greater than 5kW w/o ID</v>
          </cell>
          <cell r="C4349">
            <v>30</v>
          </cell>
          <cell r="D4349">
            <v>25</v>
          </cell>
          <cell r="E4349" t="str">
            <v>R=A1D</v>
          </cell>
          <cell r="F4349">
            <v>3</v>
          </cell>
          <cell r="G4349">
            <v>36161</v>
          </cell>
          <cell r="H4349">
            <v>9999</v>
          </cell>
          <cell r="I4349">
            <v>4</v>
          </cell>
          <cell r="J4349">
            <v>1</v>
          </cell>
        </row>
        <row r="4350">
          <cell r="A4350" t="str">
            <v>SSNN</v>
          </cell>
          <cell r="B4350" t="str">
            <v>Secondary Service Greater than 5kW w/o ID</v>
          </cell>
          <cell r="C4350">
            <v>30</v>
          </cell>
          <cell r="D4350">
            <v>25</v>
          </cell>
          <cell r="E4350" t="str">
            <v>R=A1D</v>
          </cell>
          <cell r="F4350">
            <v>3</v>
          </cell>
          <cell r="G4350">
            <v>36754</v>
          </cell>
          <cell r="H4350">
            <v>999</v>
          </cell>
          <cell r="I4350">
            <v>4</v>
          </cell>
          <cell r="J4350">
            <v>2</v>
          </cell>
        </row>
        <row r="4351">
          <cell r="A4351" t="str">
            <v>SSGN</v>
          </cell>
          <cell r="B4351" t="str">
            <v>Secondary Service Greater than 5kW w/o ID</v>
          </cell>
          <cell r="C4351">
            <v>30</v>
          </cell>
          <cell r="D4351">
            <v>25</v>
          </cell>
          <cell r="E4351" t="str">
            <v>R=A1D</v>
          </cell>
          <cell r="F4351">
            <v>3</v>
          </cell>
          <cell r="G4351">
            <v>37012</v>
          </cell>
          <cell r="H4351">
            <v>999</v>
          </cell>
          <cell r="I4351">
            <v>3</v>
          </cell>
          <cell r="J4351">
            <v>1</v>
          </cell>
        </row>
        <row r="4352">
          <cell r="A4352" t="str">
            <v>SSNN</v>
          </cell>
          <cell r="B4352" t="str">
            <v>Secondary Service Greater than 5kW w/o ID</v>
          </cell>
          <cell r="C4352">
            <v>30</v>
          </cell>
          <cell r="D4352">
            <v>25</v>
          </cell>
          <cell r="E4352" t="str">
            <v>R=A1D</v>
          </cell>
          <cell r="F4352">
            <v>3</v>
          </cell>
          <cell r="G4352">
            <v>37070</v>
          </cell>
          <cell r="H4352">
            <v>999</v>
          </cell>
          <cell r="I4352">
            <v>4</v>
          </cell>
          <cell r="J4352">
            <v>2</v>
          </cell>
        </row>
        <row r="4353">
          <cell r="A4353" t="str">
            <v>SSNN</v>
          </cell>
          <cell r="B4353" t="str">
            <v>Secondary Service Greater than 5kW w/o ID</v>
          </cell>
          <cell r="C4353">
            <v>30</v>
          </cell>
          <cell r="D4353">
            <v>25</v>
          </cell>
          <cell r="E4353" t="str">
            <v>R=A1D</v>
          </cell>
          <cell r="F4353">
            <v>3</v>
          </cell>
          <cell r="G4353">
            <v>36915</v>
          </cell>
          <cell r="H4353">
            <v>999</v>
          </cell>
          <cell r="I4353">
            <v>3</v>
          </cell>
          <cell r="J4353">
            <v>1</v>
          </cell>
        </row>
        <row r="4354">
          <cell r="A4354" t="str">
            <v>SSNN</v>
          </cell>
          <cell r="B4354" t="str">
            <v>Secondary Service Greater than 5kW w/o ID</v>
          </cell>
          <cell r="C4354">
            <v>30</v>
          </cell>
          <cell r="D4354">
            <v>25</v>
          </cell>
          <cell r="E4354" t="str">
            <v>R=A1D</v>
          </cell>
          <cell r="F4354">
            <v>3</v>
          </cell>
          <cell r="G4354">
            <v>37207</v>
          </cell>
          <cell r="H4354">
            <v>999</v>
          </cell>
          <cell r="I4354">
            <v>4</v>
          </cell>
          <cell r="J4354">
            <v>3</v>
          </cell>
        </row>
        <row r="4355">
          <cell r="A4355" t="str">
            <v>SSPN</v>
          </cell>
          <cell r="B4355" t="str">
            <v>Secondary Service Greater than 5kW w/o ID</v>
          </cell>
          <cell r="C4355">
            <v>30</v>
          </cell>
          <cell r="D4355">
            <v>25</v>
          </cell>
          <cell r="E4355" t="str">
            <v>R=A1D</v>
          </cell>
          <cell r="F4355">
            <v>3</v>
          </cell>
          <cell r="G4355">
            <v>37641</v>
          </cell>
          <cell r="H4355">
            <v>999</v>
          </cell>
          <cell r="I4355">
            <v>3</v>
          </cell>
          <cell r="J4355">
            <v>4</v>
          </cell>
        </row>
        <row r="4356">
          <cell r="A4356" t="str">
            <v>SSAN</v>
          </cell>
          <cell r="B4356" t="str">
            <v>Secondary Service Greater than 5kW w/o ID</v>
          </cell>
          <cell r="C4356">
            <v>30</v>
          </cell>
          <cell r="D4356">
            <v>25</v>
          </cell>
          <cell r="E4356" t="str">
            <v>R=A1D</v>
          </cell>
          <cell r="F4356">
            <v>3</v>
          </cell>
          <cell r="G4356">
            <v>38730</v>
          </cell>
          <cell r="H4356">
            <v>999</v>
          </cell>
          <cell r="I4356">
            <v>4</v>
          </cell>
          <cell r="J4356">
            <v>1</v>
          </cell>
        </row>
        <row r="4357">
          <cell r="A4357" t="str">
            <v>SSGN</v>
          </cell>
          <cell r="B4357" t="str">
            <v>Secondary Service Greater than 5kW w/o ID</v>
          </cell>
          <cell r="C4357">
            <v>30</v>
          </cell>
          <cell r="D4357">
            <v>25</v>
          </cell>
          <cell r="E4357" t="str">
            <v>R=A1D</v>
          </cell>
          <cell r="F4357">
            <v>3</v>
          </cell>
          <cell r="G4357">
            <v>38873</v>
          </cell>
          <cell r="H4357">
            <v>999</v>
          </cell>
          <cell r="I4357">
            <v>4</v>
          </cell>
          <cell r="J4357">
            <v>5</v>
          </cell>
        </row>
        <row r="4358">
          <cell r="A4358" t="str">
            <v>SSNN</v>
          </cell>
          <cell r="B4358" t="str">
            <v>Secondary Service Greater than 5kW w/o ID</v>
          </cell>
          <cell r="C4358">
            <v>30</v>
          </cell>
          <cell r="D4358">
            <v>25</v>
          </cell>
          <cell r="E4358" t="str">
            <v>R=A1R</v>
          </cell>
          <cell r="F4358">
            <v>3</v>
          </cell>
          <cell r="G4358">
            <v>38993</v>
          </cell>
          <cell r="H4358">
            <v>999</v>
          </cell>
          <cell r="I4358">
            <v>4</v>
          </cell>
          <cell r="J4358">
            <v>1</v>
          </cell>
        </row>
        <row r="4359">
          <cell r="A4359" t="str">
            <v>SSAN</v>
          </cell>
          <cell r="B4359" t="str">
            <v>Secondary Service Greater than 5kW w/o ID</v>
          </cell>
          <cell r="C4359">
            <v>30</v>
          </cell>
          <cell r="D4359">
            <v>25</v>
          </cell>
          <cell r="E4359" t="str">
            <v>R=A1D</v>
          </cell>
          <cell r="F4359">
            <v>3</v>
          </cell>
          <cell r="G4359">
            <v>39000</v>
          </cell>
          <cell r="H4359">
            <v>999</v>
          </cell>
          <cell r="I4359">
            <v>3</v>
          </cell>
          <cell r="J4359">
            <v>2</v>
          </cell>
        </row>
        <row r="4360">
          <cell r="A4360" t="str">
            <v>SSNN</v>
          </cell>
          <cell r="B4360" t="str">
            <v>Secondary Service Greater than 5kW w/o ID</v>
          </cell>
          <cell r="C4360">
            <v>30</v>
          </cell>
          <cell r="D4360">
            <v>25</v>
          </cell>
          <cell r="E4360" t="str">
            <v>R=A1R</v>
          </cell>
          <cell r="F4360">
            <v>3</v>
          </cell>
          <cell r="G4360">
            <v>39009</v>
          </cell>
          <cell r="H4360">
            <v>999</v>
          </cell>
          <cell r="I4360">
            <v>3</v>
          </cell>
          <cell r="J4360">
            <v>8</v>
          </cell>
        </row>
        <row r="4361">
          <cell r="A4361" t="str">
            <v>SSNN</v>
          </cell>
          <cell r="B4361" t="str">
            <v>Secondary Service Greater than 5kW w/o ID</v>
          </cell>
          <cell r="C4361">
            <v>30</v>
          </cell>
          <cell r="D4361">
            <v>25</v>
          </cell>
          <cell r="E4361" t="str">
            <v>R=A1R</v>
          </cell>
          <cell r="F4361">
            <v>3</v>
          </cell>
          <cell r="G4361">
            <v>39051</v>
          </cell>
          <cell r="H4361">
            <v>999</v>
          </cell>
          <cell r="I4361">
            <v>3</v>
          </cell>
          <cell r="J4361">
            <v>3</v>
          </cell>
        </row>
        <row r="4362">
          <cell r="A4362" t="str">
            <v>SSGN</v>
          </cell>
          <cell r="B4362" t="str">
            <v>Secondary Service Greater than 5kW w/o ID</v>
          </cell>
          <cell r="C4362">
            <v>30</v>
          </cell>
          <cell r="D4362">
            <v>25</v>
          </cell>
          <cell r="E4362" t="str">
            <v>R=A1R</v>
          </cell>
          <cell r="F4362">
            <v>3</v>
          </cell>
          <cell r="G4362">
            <v>39020</v>
          </cell>
          <cell r="H4362">
            <v>999</v>
          </cell>
          <cell r="I4362">
            <v>3</v>
          </cell>
          <cell r="J4362">
            <v>2</v>
          </cell>
        </row>
        <row r="4363">
          <cell r="A4363" t="str">
            <v>SSPN</v>
          </cell>
          <cell r="B4363" t="str">
            <v>Secondary Service Greater than 5kW w/o ID</v>
          </cell>
          <cell r="C4363">
            <v>30</v>
          </cell>
          <cell r="D4363">
            <v>25</v>
          </cell>
          <cell r="E4363" t="str">
            <v>R=A1R</v>
          </cell>
          <cell r="F4363">
            <v>3</v>
          </cell>
          <cell r="G4363">
            <v>39141</v>
          </cell>
          <cell r="H4363">
            <v>999</v>
          </cell>
          <cell r="I4363">
            <v>4</v>
          </cell>
          <cell r="J4363">
            <v>1</v>
          </cell>
        </row>
        <row r="4364">
          <cell r="A4364" t="str">
            <v>SSGN</v>
          </cell>
          <cell r="B4364" t="str">
            <v>Secondary Service Greater than 5kW w/o ID</v>
          </cell>
          <cell r="C4364">
            <v>30</v>
          </cell>
          <cell r="D4364">
            <v>25</v>
          </cell>
          <cell r="E4364" t="str">
            <v>R=A1D</v>
          </cell>
          <cell r="F4364">
            <v>3</v>
          </cell>
          <cell r="G4364">
            <v>39069</v>
          </cell>
          <cell r="H4364">
            <v>999</v>
          </cell>
          <cell r="I4364">
            <v>4</v>
          </cell>
          <cell r="J4364">
            <v>1</v>
          </cell>
        </row>
        <row r="4365">
          <cell r="A4365" t="str">
            <v>SSGN</v>
          </cell>
          <cell r="B4365" t="str">
            <v>Secondary Service Greater than 5kW w/o ID</v>
          </cell>
          <cell r="C4365">
            <v>30</v>
          </cell>
          <cell r="D4365">
            <v>25</v>
          </cell>
          <cell r="E4365" t="str">
            <v>R=A1R</v>
          </cell>
          <cell r="F4365">
            <v>3</v>
          </cell>
          <cell r="G4365">
            <v>39232</v>
          </cell>
          <cell r="H4365">
            <v>999</v>
          </cell>
          <cell r="I4365">
            <v>4</v>
          </cell>
          <cell r="J4365">
            <v>8</v>
          </cell>
        </row>
        <row r="4366">
          <cell r="A4366" t="str">
            <v>SSPN</v>
          </cell>
          <cell r="B4366" t="str">
            <v>Secondary Service Greater than 5kW w/o ID</v>
          </cell>
          <cell r="C4366">
            <v>30</v>
          </cell>
          <cell r="D4366">
            <v>25</v>
          </cell>
          <cell r="E4366" t="str">
            <v>R=A1R</v>
          </cell>
          <cell r="F4366">
            <v>3</v>
          </cell>
          <cell r="G4366">
            <v>39245</v>
          </cell>
          <cell r="H4366">
            <v>999</v>
          </cell>
          <cell r="I4366">
            <v>4</v>
          </cell>
          <cell r="J4366">
            <v>7</v>
          </cell>
        </row>
        <row r="4367">
          <cell r="A4367" t="str">
            <v>SSNN</v>
          </cell>
          <cell r="B4367" t="str">
            <v>Secondary Service Greater than 5kW w/o ID</v>
          </cell>
          <cell r="C4367">
            <v>30</v>
          </cell>
          <cell r="D4367">
            <v>25</v>
          </cell>
          <cell r="E4367" t="str">
            <v>R=A1R</v>
          </cell>
          <cell r="F4367">
            <v>3</v>
          </cell>
          <cell r="G4367">
            <v>39259</v>
          </cell>
          <cell r="H4367">
            <v>999</v>
          </cell>
          <cell r="I4367">
            <v>3</v>
          </cell>
          <cell r="J4367">
            <v>25</v>
          </cell>
        </row>
        <row r="4368">
          <cell r="A4368" t="str">
            <v>SSNN</v>
          </cell>
          <cell r="B4368" t="str">
            <v>Secondary Service Greater than 5kW w/o ID</v>
          </cell>
          <cell r="C4368">
            <v>30</v>
          </cell>
          <cell r="D4368">
            <v>25</v>
          </cell>
          <cell r="E4368" t="str">
            <v>R=A1R</v>
          </cell>
          <cell r="F4368">
            <v>3</v>
          </cell>
          <cell r="G4368">
            <v>39279</v>
          </cell>
          <cell r="H4368">
            <v>999</v>
          </cell>
          <cell r="I4368">
            <v>3</v>
          </cell>
          <cell r="J4368">
            <v>4</v>
          </cell>
        </row>
        <row r="4369">
          <cell r="A4369" t="str">
            <v>SSGN</v>
          </cell>
          <cell r="B4369" t="str">
            <v>Secondary Service Greater than 5kW w/o ID</v>
          </cell>
          <cell r="C4369">
            <v>30</v>
          </cell>
          <cell r="D4369">
            <v>25</v>
          </cell>
          <cell r="E4369" t="str">
            <v>R=A1D</v>
          </cell>
          <cell r="F4369">
            <v>3</v>
          </cell>
          <cell r="G4369">
            <v>39245</v>
          </cell>
          <cell r="H4369">
            <v>999</v>
          </cell>
          <cell r="I4369">
            <v>4</v>
          </cell>
          <cell r="J4369">
            <v>4</v>
          </cell>
        </row>
        <row r="4370">
          <cell r="A4370" t="str">
            <v>SSGN</v>
          </cell>
          <cell r="B4370" t="str">
            <v>Secondary Service Greater than 5kW w/o ID</v>
          </cell>
          <cell r="C4370">
            <v>30</v>
          </cell>
          <cell r="D4370">
            <v>25</v>
          </cell>
          <cell r="E4370" t="str">
            <v>R=A1R</v>
          </cell>
          <cell r="F4370">
            <v>3</v>
          </cell>
          <cell r="G4370">
            <v>39224</v>
          </cell>
          <cell r="H4370">
            <v>999</v>
          </cell>
          <cell r="I4370">
            <v>4</v>
          </cell>
          <cell r="J4370">
            <v>7</v>
          </cell>
        </row>
        <row r="4371">
          <cell r="A4371" t="str">
            <v>SSNN</v>
          </cell>
          <cell r="B4371" t="str">
            <v>Secondary Service Greater than 5kW w/o ID</v>
          </cell>
          <cell r="C4371">
            <v>30</v>
          </cell>
          <cell r="D4371">
            <v>25</v>
          </cell>
          <cell r="E4371" t="str">
            <v>R=A1R</v>
          </cell>
          <cell r="F4371">
            <v>3</v>
          </cell>
          <cell r="G4371">
            <v>39315</v>
          </cell>
          <cell r="H4371">
            <v>999</v>
          </cell>
          <cell r="I4371">
            <v>4</v>
          </cell>
          <cell r="J4371">
            <v>4</v>
          </cell>
        </row>
        <row r="4372">
          <cell r="A4372" t="str">
            <v>SSNN</v>
          </cell>
          <cell r="B4372" t="str">
            <v>Secondary Service Greater than 5kW w/o ID</v>
          </cell>
          <cell r="C4372">
            <v>30</v>
          </cell>
          <cell r="D4372">
            <v>25</v>
          </cell>
          <cell r="E4372" t="str">
            <v>R=A1R</v>
          </cell>
          <cell r="F4372">
            <v>3</v>
          </cell>
          <cell r="G4372">
            <v>39364</v>
          </cell>
          <cell r="H4372">
            <v>999</v>
          </cell>
          <cell r="I4372">
            <v>3</v>
          </cell>
          <cell r="J4372">
            <v>9</v>
          </cell>
        </row>
        <row r="4373">
          <cell r="A4373" t="str">
            <v>SSNN</v>
          </cell>
          <cell r="B4373" t="str">
            <v>Secondary Service Greater than 5kW w/o ID</v>
          </cell>
          <cell r="C4373">
            <v>30</v>
          </cell>
          <cell r="D4373">
            <v>25</v>
          </cell>
          <cell r="E4373" t="str">
            <v>R=A1R</v>
          </cell>
          <cell r="F4373">
            <v>3</v>
          </cell>
          <cell r="G4373">
            <v>39538</v>
          </cell>
          <cell r="H4373">
            <v>999</v>
          </cell>
          <cell r="I4373">
            <v>4</v>
          </cell>
          <cell r="J4373">
            <v>25</v>
          </cell>
        </row>
        <row r="4374">
          <cell r="A4374" t="str">
            <v>SSPN</v>
          </cell>
          <cell r="B4374" t="str">
            <v>Secondary Service Greater than 5kW w/o ID</v>
          </cell>
          <cell r="C4374">
            <v>30</v>
          </cell>
          <cell r="D4374">
            <v>25</v>
          </cell>
          <cell r="E4374" t="str">
            <v>R=A1D</v>
          </cell>
          <cell r="F4374">
            <v>3</v>
          </cell>
          <cell r="G4374">
            <v>39636</v>
          </cell>
          <cell r="H4374">
            <v>999</v>
          </cell>
          <cell r="I4374">
            <v>4</v>
          </cell>
          <cell r="J4374">
            <v>3</v>
          </cell>
        </row>
        <row r="4375">
          <cell r="A4375" t="str">
            <v>SSGN</v>
          </cell>
          <cell r="B4375" t="str">
            <v>Secondary Service Greater than 5kW w/o ID</v>
          </cell>
          <cell r="C4375">
            <v>30</v>
          </cell>
          <cell r="D4375">
            <v>25</v>
          </cell>
          <cell r="E4375" t="str">
            <v>R=A1D</v>
          </cell>
          <cell r="F4375">
            <v>3</v>
          </cell>
          <cell r="G4375">
            <v>39587</v>
          </cell>
          <cell r="H4375">
            <v>999</v>
          </cell>
          <cell r="I4375">
            <v>3</v>
          </cell>
          <cell r="J4375">
            <v>1</v>
          </cell>
        </row>
        <row r="4376">
          <cell r="A4376" t="str">
            <v>SSAN</v>
          </cell>
          <cell r="B4376" t="str">
            <v>Secondary Service Greater than 5kW w/o ID</v>
          </cell>
          <cell r="C4376">
            <v>30</v>
          </cell>
          <cell r="D4376">
            <v>25</v>
          </cell>
          <cell r="E4376" t="str">
            <v>R=A1D</v>
          </cell>
          <cell r="F4376">
            <v>3</v>
          </cell>
          <cell r="G4376">
            <v>39708</v>
          </cell>
          <cell r="H4376">
            <v>999</v>
          </cell>
          <cell r="I4376">
            <v>4</v>
          </cell>
          <cell r="J4376">
            <v>1</v>
          </cell>
        </row>
        <row r="4377">
          <cell r="A4377" t="str">
            <v>SSNN</v>
          </cell>
          <cell r="B4377" t="str">
            <v>Secondary Service Greater than 5kW w/o ID</v>
          </cell>
          <cell r="C4377">
            <v>30</v>
          </cell>
          <cell r="D4377">
            <v>25</v>
          </cell>
          <cell r="E4377" t="str">
            <v>R=A1D</v>
          </cell>
          <cell r="F4377">
            <v>3</v>
          </cell>
          <cell r="G4377">
            <v>39664</v>
          </cell>
          <cell r="H4377">
            <v>999</v>
          </cell>
          <cell r="I4377">
            <v>4</v>
          </cell>
          <cell r="J4377">
            <v>3</v>
          </cell>
        </row>
        <row r="4378">
          <cell r="A4378" t="str">
            <v>SSPN</v>
          </cell>
          <cell r="B4378" t="str">
            <v>Secondary Service Greater than 5kW w/o ID</v>
          </cell>
          <cell r="C4378">
            <v>30</v>
          </cell>
          <cell r="D4378">
            <v>25</v>
          </cell>
          <cell r="E4378" t="str">
            <v>R=A1D</v>
          </cell>
          <cell r="F4378">
            <v>3</v>
          </cell>
          <cell r="G4378">
            <v>39954</v>
          </cell>
          <cell r="H4378">
            <v>999</v>
          </cell>
          <cell r="I4378">
            <v>3</v>
          </cell>
          <cell r="J4378">
            <v>1</v>
          </cell>
        </row>
        <row r="4379">
          <cell r="A4379" t="str">
            <v>SSNN</v>
          </cell>
          <cell r="B4379" t="str">
            <v>Secondary Service Greater than 5kW w/o ID</v>
          </cell>
          <cell r="C4379">
            <v>30</v>
          </cell>
          <cell r="D4379">
            <v>25</v>
          </cell>
          <cell r="E4379" t="str">
            <v>R=A1D</v>
          </cell>
          <cell r="F4379">
            <v>3</v>
          </cell>
          <cell r="G4379">
            <v>39835</v>
          </cell>
          <cell r="H4379">
            <v>999</v>
          </cell>
          <cell r="I4379">
            <v>3</v>
          </cell>
          <cell r="J4379">
            <v>9</v>
          </cell>
        </row>
        <row r="4380">
          <cell r="A4380" t="str">
            <v>SSGN</v>
          </cell>
          <cell r="B4380" t="str">
            <v>Secondary Service Greater than 5kW w/o ID</v>
          </cell>
          <cell r="C4380">
            <v>30</v>
          </cell>
          <cell r="D4380">
            <v>25</v>
          </cell>
          <cell r="E4380" t="str">
            <v>R=A1D</v>
          </cell>
          <cell r="F4380">
            <v>3</v>
          </cell>
          <cell r="G4380">
            <v>39989</v>
          </cell>
          <cell r="H4380">
            <v>999</v>
          </cell>
          <cell r="I4380">
            <v>3</v>
          </cell>
          <cell r="J4380">
            <v>1</v>
          </cell>
        </row>
        <row r="4381">
          <cell r="A4381" t="str">
            <v>SSAN</v>
          </cell>
          <cell r="B4381" t="str">
            <v>Secondary Service Greater than 5kW w/o ID</v>
          </cell>
          <cell r="C4381">
            <v>30</v>
          </cell>
          <cell r="D4381">
            <v>25</v>
          </cell>
          <cell r="E4381" t="str">
            <v>R=A1D+</v>
          </cell>
          <cell r="F4381">
            <v>3</v>
          </cell>
          <cell r="G4381">
            <v>40093</v>
          </cell>
          <cell r="H4381">
            <v>999</v>
          </cell>
          <cell r="I4381">
            <v>4</v>
          </cell>
          <cell r="J4381">
            <v>1</v>
          </cell>
        </row>
        <row r="4382">
          <cell r="A4382" t="str">
            <v>SSPN</v>
          </cell>
          <cell r="B4382" t="str">
            <v>Secondary Service Greater than 5kW w/o ID</v>
          </cell>
          <cell r="C4382">
            <v>30</v>
          </cell>
          <cell r="D4382">
            <v>25</v>
          </cell>
          <cell r="E4382" t="str">
            <v>R=A1D+</v>
          </cell>
          <cell r="F4382">
            <v>3</v>
          </cell>
          <cell r="G4382">
            <v>40093</v>
          </cell>
          <cell r="H4382">
            <v>999</v>
          </cell>
          <cell r="I4382">
            <v>4</v>
          </cell>
          <cell r="J4382">
            <v>2</v>
          </cell>
        </row>
        <row r="4383">
          <cell r="A4383" t="str">
            <v>SSNN</v>
          </cell>
          <cell r="B4383" t="str">
            <v>Secondary Service Greater than 5kW w/o ID</v>
          </cell>
          <cell r="C4383">
            <v>30</v>
          </cell>
          <cell r="D4383">
            <v>25</v>
          </cell>
          <cell r="E4383" t="str">
            <v>R=SV4SD</v>
          </cell>
          <cell r="F4383">
            <v>3</v>
          </cell>
          <cell r="H4383">
            <v>240</v>
          </cell>
          <cell r="I4383">
            <v>4</v>
          </cell>
          <cell r="J4383">
            <v>36</v>
          </cell>
        </row>
        <row r="4384">
          <cell r="A4384" t="str">
            <v>SSNN</v>
          </cell>
          <cell r="B4384" t="str">
            <v>Secondary Service Greater than 5kW w/o ID</v>
          </cell>
          <cell r="C4384">
            <v>30</v>
          </cell>
          <cell r="D4384">
            <v>25</v>
          </cell>
          <cell r="E4384" t="str">
            <v>R=K5WS</v>
          </cell>
          <cell r="F4384">
            <v>3</v>
          </cell>
          <cell r="H4384">
            <v>0</v>
          </cell>
          <cell r="I4384">
            <v>0</v>
          </cell>
          <cell r="J4384">
            <v>12</v>
          </cell>
        </row>
        <row r="4385">
          <cell r="A4385" t="str">
            <v>SSNN</v>
          </cell>
          <cell r="B4385" t="str">
            <v>Secondary Service Greater than 5kW w/o ID</v>
          </cell>
          <cell r="C4385">
            <v>30</v>
          </cell>
          <cell r="D4385">
            <v>25</v>
          </cell>
          <cell r="E4385" t="str">
            <v>R=PWS</v>
          </cell>
          <cell r="F4385">
            <v>3</v>
          </cell>
          <cell r="H4385">
            <v>240</v>
          </cell>
          <cell r="I4385">
            <v>3</v>
          </cell>
          <cell r="J4385">
            <v>1</v>
          </cell>
        </row>
        <row r="4386">
          <cell r="A4386" t="str">
            <v>SSNN</v>
          </cell>
          <cell r="B4386" t="str">
            <v>Secondary Service Greater than 5kW w/o ID</v>
          </cell>
          <cell r="C4386">
            <v>30</v>
          </cell>
          <cell r="D4386">
            <v>25</v>
          </cell>
          <cell r="E4386" t="str">
            <v>R=VM66S</v>
          </cell>
          <cell r="F4386">
            <v>3</v>
          </cell>
          <cell r="H4386">
            <v>240</v>
          </cell>
          <cell r="I4386">
            <v>4</v>
          </cell>
          <cell r="J4386">
            <v>1</v>
          </cell>
        </row>
        <row r="4387">
          <cell r="A4387" t="str">
            <v>SSGN</v>
          </cell>
          <cell r="B4387" t="str">
            <v>Secondary Service Greater than 5kW w/o ID</v>
          </cell>
          <cell r="C4387">
            <v>30</v>
          </cell>
          <cell r="D4387">
            <v>25</v>
          </cell>
          <cell r="E4387" t="str">
            <v>R=AXS4</v>
          </cell>
          <cell r="F4387">
            <v>3</v>
          </cell>
          <cell r="H4387">
            <v>999</v>
          </cell>
          <cell r="I4387">
            <v>4</v>
          </cell>
          <cell r="J4387">
            <v>11</v>
          </cell>
        </row>
        <row r="4388">
          <cell r="A4388" t="str">
            <v>SSGN</v>
          </cell>
          <cell r="B4388" t="str">
            <v>Secondary Service Greater than 5kW w/o ID</v>
          </cell>
          <cell r="C4388">
            <v>30</v>
          </cell>
          <cell r="D4388">
            <v>25</v>
          </cell>
          <cell r="E4388" t="str">
            <v>R=PWS</v>
          </cell>
          <cell r="F4388">
            <v>3</v>
          </cell>
          <cell r="H4388">
            <v>480</v>
          </cell>
          <cell r="I4388">
            <v>3</v>
          </cell>
          <cell r="J4388">
            <v>1</v>
          </cell>
        </row>
        <row r="4389">
          <cell r="A4389" t="str">
            <v>SSPN</v>
          </cell>
          <cell r="B4389" t="str">
            <v>Secondary Service Greater than 5kW w/o ID</v>
          </cell>
          <cell r="C4389">
            <v>30</v>
          </cell>
          <cell r="D4389">
            <v>25</v>
          </cell>
          <cell r="E4389" t="str">
            <v>R=A1D</v>
          </cell>
          <cell r="F4389">
            <v>3</v>
          </cell>
          <cell r="H4389">
            <v>240</v>
          </cell>
          <cell r="I4389">
            <v>4</v>
          </cell>
          <cell r="J4389">
            <v>1</v>
          </cell>
        </row>
        <row r="4390">
          <cell r="A4390" t="str">
            <v>SSGN</v>
          </cell>
          <cell r="B4390" t="str">
            <v>Secondary Service Greater than 5kW w/o ID</v>
          </cell>
          <cell r="C4390">
            <v>30</v>
          </cell>
          <cell r="D4390">
            <v>25</v>
          </cell>
          <cell r="E4390" t="str">
            <v>R=A1D</v>
          </cell>
          <cell r="F4390">
            <v>3</v>
          </cell>
          <cell r="G4390">
            <v>38054</v>
          </cell>
          <cell r="H4390">
            <v>999</v>
          </cell>
          <cell r="I4390">
            <v>4</v>
          </cell>
          <cell r="J4390">
            <v>14</v>
          </cell>
        </row>
        <row r="4391">
          <cell r="A4391" t="str">
            <v>SSNN</v>
          </cell>
          <cell r="B4391" t="str">
            <v>Secondary Service Greater than 5kW w/o ID</v>
          </cell>
          <cell r="C4391">
            <v>30</v>
          </cell>
          <cell r="D4391">
            <v>25</v>
          </cell>
          <cell r="E4391" t="str">
            <v>R=A1TL</v>
          </cell>
          <cell r="F4391">
            <v>3</v>
          </cell>
          <cell r="G4391">
            <v>37993</v>
          </cell>
          <cell r="H4391">
            <v>999</v>
          </cell>
          <cell r="I4391">
            <v>4</v>
          </cell>
          <cell r="J4391">
            <v>1</v>
          </cell>
        </row>
        <row r="4392">
          <cell r="A4392" t="str">
            <v>SSAN</v>
          </cell>
          <cell r="B4392" t="str">
            <v>Secondary Service Greater than 5kW w/o ID</v>
          </cell>
          <cell r="C4392">
            <v>30</v>
          </cell>
          <cell r="D4392">
            <v>25</v>
          </cell>
          <cell r="E4392" t="str">
            <v>R=A1TL</v>
          </cell>
          <cell r="F4392">
            <v>3</v>
          </cell>
          <cell r="G4392">
            <v>37993</v>
          </cell>
          <cell r="H4392">
            <v>999</v>
          </cell>
          <cell r="I4392">
            <v>4</v>
          </cell>
          <cell r="J4392">
            <v>2</v>
          </cell>
        </row>
        <row r="4393">
          <cell r="A4393" t="str">
            <v>SSGN</v>
          </cell>
          <cell r="B4393" t="str">
            <v>Secondary Service Greater than 5kW w/o ID</v>
          </cell>
          <cell r="C4393">
            <v>30</v>
          </cell>
          <cell r="D4393">
            <v>25</v>
          </cell>
          <cell r="E4393" t="str">
            <v>R=A1RL</v>
          </cell>
          <cell r="F4393">
            <v>3</v>
          </cell>
          <cell r="G4393">
            <v>37993</v>
          </cell>
          <cell r="H4393">
            <v>999</v>
          </cell>
          <cell r="I4393">
            <v>4</v>
          </cell>
          <cell r="J4393">
            <v>6</v>
          </cell>
        </row>
        <row r="4394">
          <cell r="A4394" t="str">
            <v>SSGN</v>
          </cell>
          <cell r="B4394" t="str">
            <v>Secondary Service Greater than 5kW w/o ID</v>
          </cell>
          <cell r="C4394">
            <v>30</v>
          </cell>
          <cell r="D4394">
            <v>25</v>
          </cell>
          <cell r="E4394" t="str">
            <v>R=A1D</v>
          </cell>
          <cell r="F4394">
            <v>3</v>
          </cell>
          <cell r="G4394">
            <v>38238</v>
          </cell>
          <cell r="H4394">
            <v>999</v>
          </cell>
          <cell r="I4394">
            <v>3</v>
          </cell>
          <cell r="J4394">
            <v>1</v>
          </cell>
        </row>
        <row r="4395">
          <cell r="A4395" t="str">
            <v>SSAN</v>
          </cell>
          <cell r="B4395" t="str">
            <v>Secondary Service Greater than 5kW w/o ID</v>
          </cell>
          <cell r="C4395">
            <v>30</v>
          </cell>
          <cell r="D4395">
            <v>25</v>
          </cell>
          <cell r="E4395" t="str">
            <v>R=A1D</v>
          </cell>
          <cell r="F4395">
            <v>3</v>
          </cell>
          <cell r="G4395">
            <v>38026</v>
          </cell>
          <cell r="H4395">
            <v>999</v>
          </cell>
          <cell r="I4395">
            <v>3</v>
          </cell>
          <cell r="J4395">
            <v>1</v>
          </cell>
        </row>
        <row r="4396">
          <cell r="A4396" t="str">
            <v>SSGN</v>
          </cell>
          <cell r="B4396" t="str">
            <v>Secondary Service Greater than 5kW w/o ID</v>
          </cell>
          <cell r="C4396">
            <v>30</v>
          </cell>
          <cell r="D4396">
            <v>25</v>
          </cell>
          <cell r="E4396" t="str">
            <v>R=A1D</v>
          </cell>
          <cell r="F4396">
            <v>3</v>
          </cell>
          <cell r="G4396">
            <v>37923</v>
          </cell>
          <cell r="H4396">
            <v>999</v>
          </cell>
          <cell r="I4396">
            <v>4</v>
          </cell>
          <cell r="J4396">
            <v>6</v>
          </cell>
        </row>
        <row r="4397">
          <cell r="A4397" t="str">
            <v>SSNN</v>
          </cell>
          <cell r="B4397" t="str">
            <v>Secondary Service Greater than 5kW w/o ID</v>
          </cell>
          <cell r="C4397">
            <v>30</v>
          </cell>
          <cell r="D4397">
            <v>25</v>
          </cell>
          <cell r="E4397" t="str">
            <v>R=A1D</v>
          </cell>
          <cell r="F4397">
            <v>3</v>
          </cell>
          <cell r="G4397">
            <v>38419</v>
          </cell>
          <cell r="H4397">
            <v>999</v>
          </cell>
          <cell r="I4397">
            <v>4</v>
          </cell>
          <cell r="J4397">
            <v>12</v>
          </cell>
        </row>
        <row r="4398">
          <cell r="A4398" t="str">
            <v>SSMN</v>
          </cell>
          <cell r="B4398" t="str">
            <v>Secondary Service Greater than 5kW w/o ID</v>
          </cell>
          <cell r="C4398">
            <v>30</v>
          </cell>
          <cell r="D4398">
            <v>25</v>
          </cell>
          <cell r="E4398" t="str">
            <v>R=A1D</v>
          </cell>
          <cell r="F4398">
            <v>3</v>
          </cell>
          <cell r="G4398">
            <v>38365</v>
          </cell>
          <cell r="H4398">
            <v>999</v>
          </cell>
          <cell r="I4398">
            <v>4</v>
          </cell>
          <cell r="J4398">
            <v>1</v>
          </cell>
        </row>
        <row r="4399">
          <cell r="A4399" t="str">
            <v>SSNN</v>
          </cell>
          <cell r="B4399" t="str">
            <v>Secondary Service Greater than 5kW w/o ID</v>
          </cell>
          <cell r="C4399">
            <v>30</v>
          </cell>
          <cell r="D4399">
            <v>25</v>
          </cell>
          <cell r="E4399" t="str">
            <v>R=A1D</v>
          </cell>
          <cell r="F4399">
            <v>3</v>
          </cell>
          <cell r="G4399">
            <v>38545</v>
          </cell>
          <cell r="H4399">
            <v>999</v>
          </cell>
          <cell r="I4399">
            <v>3</v>
          </cell>
          <cell r="J4399">
            <v>11</v>
          </cell>
        </row>
        <row r="4400">
          <cell r="A4400" t="str">
            <v>SSAN</v>
          </cell>
          <cell r="B4400" t="str">
            <v>Secondary Service Greater than 5kW w/o ID</v>
          </cell>
          <cell r="C4400">
            <v>30</v>
          </cell>
          <cell r="D4400">
            <v>25</v>
          </cell>
          <cell r="E4400" t="str">
            <v>R=A1D</v>
          </cell>
          <cell r="F4400">
            <v>3</v>
          </cell>
          <cell r="G4400">
            <v>38047</v>
          </cell>
          <cell r="H4400">
            <v>999</v>
          </cell>
          <cell r="I4400">
            <v>4</v>
          </cell>
          <cell r="J4400">
            <v>4</v>
          </cell>
        </row>
        <row r="4401">
          <cell r="A4401" t="str">
            <v>SSNN</v>
          </cell>
          <cell r="B4401" t="str">
            <v>Secondary Service Greater than 5kW w/o ID</v>
          </cell>
          <cell r="C4401">
            <v>30</v>
          </cell>
          <cell r="D4401">
            <v>25</v>
          </cell>
          <cell r="E4401" t="str">
            <v>R=A1D</v>
          </cell>
          <cell r="F4401">
            <v>3</v>
          </cell>
          <cell r="H4401">
            <v>480</v>
          </cell>
          <cell r="I4401">
            <v>3</v>
          </cell>
          <cell r="J4401">
            <v>33</v>
          </cell>
        </row>
        <row r="4402">
          <cell r="A4402" t="str">
            <v>SSNN</v>
          </cell>
          <cell r="B4402" t="str">
            <v>Secondary Service Greater than 5kW w/o ID</v>
          </cell>
          <cell r="C4402">
            <v>30</v>
          </cell>
          <cell r="D4402">
            <v>25</v>
          </cell>
          <cell r="E4402" t="str">
            <v>R=VM62S</v>
          </cell>
          <cell r="F4402">
            <v>3</v>
          </cell>
          <cell r="H4402">
            <v>240</v>
          </cell>
          <cell r="I4402">
            <v>3</v>
          </cell>
          <cell r="J4402">
            <v>4</v>
          </cell>
        </row>
        <row r="4403">
          <cell r="A4403" t="str">
            <v>SSAN</v>
          </cell>
          <cell r="B4403" t="str">
            <v>Secondary Service Greater than 5kW w/o ID</v>
          </cell>
          <cell r="C4403">
            <v>30</v>
          </cell>
          <cell r="D4403">
            <v>25</v>
          </cell>
          <cell r="E4403" t="str">
            <v>R=SV4SD</v>
          </cell>
          <cell r="F4403">
            <v>3</v>
          </cell>
          <cell r="H4403">
            <v>208</v>
          </cell>
          <cell r="I4403">
            <v>4</v>
          </cell>
          <cell r="J4403">
            <v>1</v>
          </cell>
        </row>
        <row r="4404">
          <cell r="A4404" t="str">
            <v>SSGN</v>
          </cell>
          <cell r="B4404" t="str">
            <v>Secondary Service Greater than 5kW w/o ID</v>
          </cell>
          <cell r="C4404">
            <v>30</v>
          </cell>
          <cell r="D4404">
            <v>25</v>
          </cell>
          <cell r="E4404" t="str">
            <v>R=A1D</v>
          </cell>
          <cell r="F4404">
            <v>3</v>
          </cell>
          <cell r="G4404">
            <v>37867</v>
          </cell>
          <cell r="H4404">
            <v>999</v>
          </cell>
          <cell r="I4404">
            <v>3</v>
          </cell>
          <cell r="J4404">
            <v>1</v>
          </cell>
        </row>
        <row r="4405">
          <cell r="A4405" t="str">
            <v>SSGN</v>
          </cell>
          <cell r="B4405" t="str">
            <v>Secondary Service Greater than 5kW w/o ID</v>
          </cell>
          <cell r="C4405">
            <v>30</v>
          </cell>
          <cell r="D4405">
            <v>25</v>
          </cell>
          <cell r="E4405" t="str">
            <v>R=A1D</v>
          </cell>
          <cell r="F4405">
            <v>3</v>
          </cell>
          <cell r="G4405">
            <v>37931</v>
          </cell>
          <cell r="H4405">
            <v>999</v>
          </cell>
          <cell r="I4405">
            <v>4</v>
          </cell>
          <cell r="J4405">
            <v>2</v>
          </cell>
        </row>
        <row r="4406">
          <cell r="A4406" t="str">
            <v>SSGN</v>
          </cell>
          <cell r="B4406" t="str">
            <v>Secondary Service Greater than 5kW w/o ID</v>
          </cell>
          <cell r="C4406">
            <v>30</v>
          </cell>
          <cell r="D4406">
            <v>25</v>
          </cell>
          <cell r="E4406" t="str">
            <v>R=A1D</v>
          </cell>
          <cell r="F4406">
            <v>3</v>
          </cell>
          <cell r="G4406">
            <v>37851</v>
          </cell>
          <cell r="H4406">
            <v>999</v>
          </cell>
          <cell r="I4406">
            <v>3</v>
          </cell>
          <cell r="J4406">
            <v>4</v>
          </cell>
        </row>
        <row r="4407">
          <cell r="A4407" t="str">
            <v>SSGN</v>
          </cell>
          <cell r="B4407" t="str">
            <v>Secondary Service Greater than 5kW w/o ID</v>
          </cell>
          <cell r="C4407">
            <v>30</v>
          </cell>
          <cell r="D4407">
            <v>25</v>
          </cell>
          <cell r="E4407" t="str">
            <v>R=A1D</v>
          </cell>
          <cell r="F4407">
            <v>3</v>
          </cell>
          <cell r="G4407">
            <v>37851</v>
          </cell>
          <cell r="H4407">
            <v>999</v>
          </cell>
          <cell r="I4407">
            <v>3</v>
          </cell>
          <cell r="J4407">
            <v>1</v>
          </cell>
        </row>
        <row r="4408">
          <cell r="A4408" t="str">
            <v>SSGN</v>
          </cell>
          <cell r="B4408" t="str">
            <v>Secondary Service Greater than 5kW w/o ID</v>
          </cell>
          <cell r="C4408">
            <v>30</v>
          </cell>
          <cell r="D4408">
            <v>25</v>
          </cell>
          <cell r="E4408" t="str">
            <v>R=A1D</v>
          </cell>
          <cell r="F4408">
            <v>3</v>
          </cell>
          <cell r="G4408">
            <v>37792</v>
          </cell>
          <cell r="H4408">
            <v>999</v>
          </cell>
          <cell r="I4408">
            <v>4</v>
          </cell>
          <cell r="J4408">
            <v>2</v>
          </cell>
        </row>
        <row r="4409">
          <cell r="A4409" t="str">
            <v>SSGN</v>
          </cell>
          <cell r="B4409" t="str">
            <v>Secondary Service Greater than 5kW w/o ID</v>
          </cell>
          <cell r="C4409">
            <v>30</v>
          </cell>
          <cell r="D4409">
            <v>25</v>
          </cell>
          <cell r="E4409" t="str">
            <v>R=SV4SD</v>
          </cell>
          <cell r="F4409">
            <v>3</v>
          </cell>
          <cell r="H4409">
            <v>999</v>
          </cell>
          <cell r="I4409">
            <v>4</v>
          </cell>
          <cell r="J4409">
            <v>1</v>
          </cell>
        </row>
        <row r="4410">
          <cell r="A4410" t="str">
            <v>SSGN</v>
          </cell>
          <cell r="B4410" t="str">
            <v>Secondary Service Greater than 5kW w/o ID</v>
          </cell>
          <cell r="C4410">
            <v>30</v>
          </cell>
          <cell r="D4410">
            <v>25</v>
          </cell>
          <cell r="E4410" t="str">
            <v>R=A1D</v>
          </cell>
          <cell r="F4410">
            <v>3</v>
          </cell>
          <cell r="G4410">
            <v>35969</v>
          </cell>
          <cell r="H4410">
            <v>999</v>
          </cell>
          <cell r="I4410">
            <v>3</v>
          </cell>
          <cell r="J4410">
            <v>1</v>
          </cell>
        </row>
        <row r="4411">
          <cell r="A4411" t="str">
            <v>SSGN</v>
          </cell>
          <cell r="B4411" t="str">
            <v>Secondary Service Greater than 5kW w/o ID</v>
          </cell>
          <cell r="C4411">
            <v>30</v>
          </cell>
          <cell r="D4411">
            <v>25</v>
          </cell>
          <cell r="E4411" t="str">
            <v>R=A1D</v>
          </cell>
          <cell r="F4411">
            <v>3</v>
          </cell>
          <cell r="G4411">
            <v>36373</v>
          </cell>
          <cell r="H4411">
            <v>999</v>
          </cell>
          <cell r="I4411">
            <v>4</v>
          </cell>
          <cell r="J4411">
            <v>1</v>
          </cell>
        </row>
        <row r="4412">
          <cell r="A4412" t="str">
            <v>SSAN</v>
          </cell>
          <cell r="B4412" t="str">
            <v>Secondary Service Greater than 5kW w/o ID</v>
          </cell>
          <cell r="C4412">
            <v>30</v>
          </cell>
          <cell r="D4412">
            <v>25</v>
          </cell>
          <cell r="E4412" t="str">
            <v>R=A1D</v>
          </cell>
          <cell r="F4412">
            <v>3</v>
          </cell>
          <cell r="G4412">
            <v>35796</v>
          </cell>
          <cell r="H4412">
            <v>999</v>
          </cell>
          <cell r="I4412">
            <v>3</v>
          </cell>
          <cell r="J4412">
            <v>1</v>
          </cell>
        </row>
        <row r="4413">
          <cell r="A4413" t="str">
            <v>SSNN</v>
          </cell>
          <cell r="B4413" t="str">
            <v>Secondary Service Greater than 5kW w/o ID</v>
          </cell>
          <cell r="C4413">
            <v>30</v>
          </cell>
          <cell r="D4413">
            <v>25</v>
          </cell>
          <cell r="E4413" t="str">
            <v>R=SV4SD</v>
          </cell>
          <cell r="F4413">
            <v>3</v>
          </cell>
          <cell r="G4413">
            <v>36404</v>
          </cell>
          <cell r="H4413">
            <v>999</v>
          </cell>
          <cell r="I4413">
            <v>4</v>
          </cell>
          <cell r="J4413">
            <v>1</v>
          </cell>
        </row>
        <row r="4414">
          <cell r="A4414" t="str">
            <v>SSNN</v>
          </cell>
          <cell r="B4414" t="str">
            <v>Secondary Service Greater than 5kW w/o ID</v>
          </cell>
          <cell r="C4414">
            <v>30</v>
          </cell>
          <cell r="D4414">
            <v>25</v>
          </cell>
          <cell r="E4414" t="str">
            <v>R=A1D</v>
          </cell>
          <cell r="F4414">
            <v>3</v>
          </cell>
          <cell r="G4414">
            <v>35797</v>
          </cell>
          <cell r="H4414">
            <v>999</v>
          </cell>
          <cell r="I4414">
            <v>3</v>
          </cell>
          <cell r="J4414">
            <v>4</v>
          </cell>
        </row>
        <row r="4415">
          <cell r="A4415" t="str">
            <v>SSNN</v>
          </cell>
          <cell r="B4415" t="str">
            <v>Secondary Service Greater than 5kW w/o ID</v>
          </cell>
          <cell r="C4415">
            <v>30</v>
          </cell>
          <cell r="D4415">
            <v>25</v>
          </cell>
          <cell r="E4415" t="str">
            <v>R=A1D</v>
          </cell>
          <cell r="F4415">
            <v>3</v>
          </cell>
          <cell r="G4415">
            <v>36528</v>
          </cell>
          <cell r="H4415">
            <v>999</v>
          </cell>
          <cell r="I4415">
            <v>4</v>
          </cell>
          <cell r="J4415">
            <v>1</v>
          </cell>
        </row>
        <row r="4416">
          <cell r="A4416" t="str">
            <v>SSAN</v>
          </cell>
          <cell r="B4416" t="str">
            <v>Secondary Service Greater than 5kW w/o ID</v>
          </cell>
          <cell r="C4416">
            <v>30</v>
          </cell>
          <cell r="D4416">
            <v>25</v>
          </cell>
          <cell r="E4416" t="str">
            <v>R=A1D</v>
          </cell>
          <cell r="F4416">
            <v>3</v>
          </cell>
          <cell r="G4416">
            <v>36720</v>
          </cell>
          <cell r="H4416">
            <v>999</v>
          </cell>
          <cell r="I4416">
            <v>3</v>
          </cell>
          <cell r="J4416">
            <v>1</v>
          </cell>
        </row>
        <row r="4417">
          <cell r="A4417" t="str">
            <v>SSNN</v>
          </cell>
          <cell r="B4417" t="str">
            <v>Secondary Service Greater than 5kW w/o ID</v>
          </cell>
          <cell r="C4417">
            <v>30</v>
          </cell>
          <cell r="D4417">
            <v>25</v>
          </cell>
          <cell r="E4417" t="str">
            <v>R=A1D</v>
          </cell>
          <cell r="F4417">
            <v>3</v>
          </cell>
          <cell r="G4417">
            <v>36816</v>
          </cell>
          <cell r="H4417">
            <v>999</v>
          </cell>
          <cell r="I4417">
            <v>4</v>
          </cell>
          <cell r="J4417">
            <v>1</v>
          </cell>
        </row>
        <row r="4418">
          <cell r="A4418" t="str">
            <v>SSNN</v>
          </cell>
          <cell r="B4418" t="str">
            <v>Secondary Service Greater than 5kW w/o ID</v>
          </cell>
          <cell r="C4418">
            <v>30</v>
          </cell>
          <cell r="D4418">
            <v>25</v>
          </cell>
          <cell r="E4418" t="str">
            <v>R=A1D</v>
          </cell>
          <cell r="F4418">
            <v>3</v>
          </cell>
          <cell r="G4418">
            <v>37012</v>
          </cell>
          <cell r="H4418">
            <v>999</v>
          </cell>
          <cell r="I4418">
            <v>4</v>
          </cell>
          <cell r="J4418">
            <v>1</v>
          </cell>
        </row>
        <row r="4419">
          <cell r="A4419" t="str">
            <v>SSNN</v>
          </cell>
          <cell r="B4419" t="str">
            <v>Secondary Service Greater than 5kW w/o ID</v>
          </cell>
          <cell r="C4419">
            <v>30</v>
          </cell>
          <cell r="D4419">
            <v>25</v>
          </cell>
          <cell r="E4419" t="str">
            <v>R=A1D</v>
          </cell>
          <cell r="F4419">
            <v>3</v>
          </cell>
          <cell r="G4419">
            <v>37095</v>
          </cell>
          <cell r="H4419">
            <v>999</v>
          </cell>
          <cell r="I4419">
            <v>4</v>
          </cell>
          <cell r="J4419">
            <v>6</v>
          </cell>
        </row>
        <row r="4420">
          <cell r="A4420" t="str">
            <v>SSGN</v>
          </cell>
          <cell r="B4420" t="str">
            <v>Secondary Service Greater than 5kW w/o ID</v>
          </cell>
          <cell r="C4420">
            <v>30</v>
          </cell>
          <cell r="D4420">
            <v>25</v>
          </cell>
          <cell r="E4420" t="str">
            <v>R=A1R</v>
          </cell>
          <cell r="F4420">
            <v>3</v>
          </cell>
          <cell r="G4420">
            <v>37301</v>
          </cell>
          <cell r="H4420">
            <v>999</v>
          </cell>
          <cell r="I4420">
            <v>4</v>
          </cell>
          <cell r="J4420">
            <v>1</v>
          </cell>
        </row>
        <row r="4421">
          <cell r="A4421" t="str">
            <v>SSGN</v>
          </cell>
          <cell r="B4421" t="str">
            <v>Secondary Service Greater than 5kW w/o ID</v>
          </cell>
          <cell r="C4421">
            <v>30</v>
          </cell>
          <cell r="D4421">
            <v>25</v>
          </cell>
          <cell r="E4421" t="str">
            <v>R=A1D</v>
          </cell>
          <cell r="F4421">
            <v>3</v>
          </cell>
          <cell r="G4421">
            <v>37321</v>
          </cell>
          <cell r="H4421">
            <v>999</v>
          </cell>
          <cell r="I4421">
            <v>4</v>
          </cell>
          <cell r="J4421">
            <v>1</v>
          </cell>
        </row>
        <row r="4422">
          <cell r="A4422" t="str">
            <v>SSNN</v>
          </cell>
          <cell r="B4422" t="str">
            <v>Secondary Service Greater than 5kW w/o ID</v>
          </cell>
          <cell r="C4422">
            <v>30</v>
          </cell>
          <cell r="D4422">
            <v>25</v>
          </cell>
          <cell r="E4422" t="str">
            <v>R=A1D</v>
          </cell>
          <cell r="F4422">
            <v>3</v>
          </cell>
          <cell r="G4422">
            <v>37481</v>
          </cell>
          <cell r="H4422">
            <v>999</v>
          </cell>
          <cell r="I4422">
            <v>3</v>
          </cell>
          <cell r="J4422">
            <v>1</v>
          </cell>
        </row>
        <row r="4423">
          <cell r="A4423" t="str">
            <v>SSNN</v>
          </cell>
          <cell r="B4423" t="str">
            <v>Secondary Service Greater than 5kW w/o ID</v>
          </cell>
          <cell r="C4423">
            <v>30</v>
          </cell>
          <cell r="D4423">
            <v>25</v>
          </cell>
          <cell r="E4423" t="str">
            <v>R=A1D</v>
          </cell>
          <cell r="F4423">
            <v>3</v>
          </cell>
          <cell r="G4423">
            <v>37363</v>
          </cell>
          <cell r="H4423">
            <v>999</v>
          </cell>
          <cell r="I4423">
            <v>3</v>
          </cell>
          <cell r="J4423">
            <v>5</v>
          </cell>
        </row>
        <row r="4424">
          <cell r="A4424" t="str">
            <v>SSGN</v>
          </cell>
          <cell r="B4424" t="str">
            <v>Secondary Service Greater than 5kW w/o ID</v>
          </cell>
          <cell r="C4424">
            <v>30</v>
          </cell>
          <cell r="D4424">
            <v>25</v>
          </cell>
          <cell r="E4424" t="str">
            <v>R=A1D</v>
          </cell>
          <cell r="F4424">
            <v>3</v>
          </cell>
          <cell r="G4424">
            <v>38618</v>
          </cell>
          <cell r="H4424">
            <v>999</v>
          </cell>
          <cell r="I4424">
            <v>4</v>
          </cell>
          <cell r="J4424">
            <v>2</v>
          </cell>
        </row>
        <row r="4425">
          <cell r="A4425" t="str">
            <v>SSNN</v>
          </cell>
          <cell r="B4425" t="str">
            <v>Secondary Service Greater than 5kW w/o ID</v>
          </cell>
          <cell r="C4425">
            <v>30</v>
          </cell>
          <cell r="D4425">
            <v>25</v>
          </cell>
          <cell r="E4425" t="str">
            <v>R=A1D</v>
          </cell>
          <cell r="F4425">
            <v>3</v>
          </cell>
          <cell r="G4425">
            <v>37503</v>
          </cell>
          <cell r="H4425">
            <v>999</v>
          </cell>
          <cell r="I4425">
            <v>4</v>
          </cell>
          <cell r="J4425">
            <v>5</v>
          </cell>
        </row>
        <row r="4426">
          <cell r="A4426" t="str">
            <v>SSGN</v>
          </cell>
          <cell r="B4426" t="str">
            <v>Secondary Service Greater than 5kW w/o ID</v>
          </cell>
          <cell r="C4426">
            <v>30</v>
          </cell>
          <cell r="D4426">
            <v>25</v>
          </cell>
          <cell r="E4426" t="str">
            <v>R=A1D</v>
          </cell>
          <cell r="F4426">
            <v>3</v>
          </cell>
          <cell r="G4426">
            <v>38701</v>
          </cell>
          <cell r="H4426">
            <v>999</v>
          </cell>
          <cell r="I4426">
            <v>4</v>
          </cell>
          <cell r="J4426">
            <v>3</v>
          </cell>
        </row>
        <row r="4427">
          <cell r="A4427" t="str">
            <v>SSNN</v>
          </cell>
          <cell r="B4427" t="str">
            <v>Secondary Service Greater than 5kW w/o ID</v>
          </cell>
          <cell r="C4427">
            <v>30</v>
          </cell>
          <cell r="D4427">
            <v>25</v>
          </cell>
          <cell r="E4427" t="str">
            <v>R=A1D</v>
          </cell>
          <cell r="F4427">
            <v>3</v>
          </cell>
          <cell r="G4427">
            <v>38748</v>
          </cell>
          <cell r="H4427">
            <v>999</v>
          </cell>
          <cell r="I4427">
            <v>3</v>
          </cell>
          <cell r="J4427">
            <v>7</v>
          </cell>
        </row>
        <row r="4428">
          <cell r="A4428" t="str">
            <v>SSNN</v>
          </cell>
          <cell r="B4428" t="str">
            <v>Secondary Service Greater than 5kW w/o ID</v>
          </cell>
          <cell r="C4428">
            <v>30</v>
          </cell>
          <cell r="D4428">
            <v>25</v>
          </cell>
          <cell r="E4428" t="str">
            <v>R=A1RL</v>
          </cell>
          <cell r="F4428">
            <v>3</v>
          </cell>
          <cell r="G4428">
            <v>38636</v>
          </cell>
          <cell r="H4428">
            <v>999</v>
          </cell>
          <cell r="I4428">
            <v>3</v>
          </cell>
          <cell r="J4428">
            <v>7</v>
          </cell>
        </row>
        <row r="4429">
          <cell r="A4429" t="str">
            <v>SSPN</v>
          </cell>
          <cell r="B4429" t="str">
            <v>Secondary Service Greater than 5kW w/o ID</v>
          </cell>
          <cell r="C4429">
            <v>30</v>
          </cell>
          <cell r="D4429">
            <v>25</v>
          </cell>
          <cell r="E4429" t="str">
            <v>R=A1D</v>
          </cell>
          <cell r="F4429">
            <v>3</v>
          </cell>
          <cell r="G4429">
            <v>38873</v>
          </cell>
          <cell r="H4429">
            <v>999</v>
          </cell>
          <cell r="I4429">
            <v>4</v>
          </cell>
          <cell r="J4429">
            <v>1</v>
          </cell>
        </row>
        <row r="4430">
          <cell r="A4430" t="str">
            <v>SSNN</v>
          </cell>
          <cell r="B4430" t="str">
            <v>Secondary Service Greater than 5kW w/o ID</v>
          </cell>
          <cell r="C4430">
            <v>30</v>
          </cell>
          <cell r="D4430">
            <v>25</v>
          </cell>
          <cell r="E4430" t="str">
            <v>R=A1D</v>
          </cell>
          <cell r="F4430">
            <v>3</v>
          </cell>
          <cell r="G4430">
            <v>38810</v>
          </cell>
          <cell r="H4430">
            <v>999</v>
          </cell>
          <cell r="I4430">
            <v>3</v>
          </cell>
          <cell r="J4430">
            <v>2</v>
          </cell>
        </row>
        <row r="4431">
          <cell r="A4431" t="str">
            <v>SSNN</v>
          </cell>
          <cell r="B4431" t="str">
            <v>Secondary Service Greater than 5kW w/o ID</v>
          </cell>
          <cell r="C4431">
            <v>30</v>
          </cell>
          <cell r="D4431">
            <v>25</v>
          </cell>
          <cell r="E4431" t="str">
            <v>R=A1D</v>
          </cell>
          <cell r="F4431">
            <v>3</v>
          </cell>
          <cell r="G4431">
            <v>38832</v>
          </cell>
          <cell r="H4431">
            <v>999</v>
          </cell>
          <cell r="I4431">
            <v>4</v>
          </cell>
          <cell r="J4431">
            <v>12</v>
          </cell>
        </row>
        <row r="4432">
          <cell r="A4432" t="str">
            <v>SSNN</v>
          </cell>
          <cell r="B4432" t="str">
            <v>Secondary Service Greater than 5kW w/o ID</v>
          </cell>
          <cell r="C4432">
            <v>30</v>
          </cell>
          <cell r="D4432">
            <v>25</v>
          </cell>
          <cell r="E4432" t="str">
            <v>R=A1D</v>
          </cell>
          <cell r="F4432">
            <v>3</v>
          </cell>
          <cell r="G4432">
            <v>38832</v>
          </cell>
          <cell r="H4432">
            <v>999</v>
          </cell>
          <cell r="I4432">
            <v>3</v>
          </cell>
          <cell r="J4432">
            <v>3</v>
          </cell>
        </row>
        <row r="4433">
          <cell r="A4433" t="str">
            <v>SSPN</v>
          </cell>
          <cell r="B4433" t="str">
            <v>Secondary Service Greater than 5kW w/o ID</v>
          </cell>
          <cell r="C4433">
            <v>30</v>
          </cell>
          <cell r="D4433">
            <v>25</v>
          </cell>
          <cell r="E4433" t="str">
            <v>R=A1D</v>
          </cell>
          <cell r="F4433">
            <v>3</v>
          </cell>
          <cell r="G4433">
            <v>38959</v>
          </cell>
          <cell r="H4433">
            <v>999</v>
          </cell>
          <cell r="I4433">
            <v>3</v>
          </cell>
          <cell r="J4433">
            <v>2</v>
          </cell>
        </row>
        <row r="4434">
          <cell r="A4434" t="str">
            <v>SSPN</v>
          </cell>
          <cell r="B4434" t="str">
            <v>Secondary Service Greater than 5kW w/o ID</v>
          </cell>
          <cell r="C4434">
            <v>30</v>
          </cell>
          <cell r="D4434">
            <v>25</v>
          </cell>
          <cell r="E4434" t="str">
            <v>R=A1R</v>
          </cell>
          <cell r="F4434">
            <v>3</v>
          </cell>
          <cell r="G4434">
            <v>39020</v>
          </cell>
          <cell r="H4434">
            <v>999</v>
          </cell>
          <cell r="I4434">
            <v>3</v>
          </cell>
          <cell r="J4434">
            <v>1</v>
          </cell>
        </row>
        <row r="4435">
          <cell r="A4435" t="str">
            <v>SSNN</v>
          </cell>
          <cell r="B4435" t="str">
            <v>Secondary Service Greater than 5kW w/o ID</v>
          </cell>
          <cell r="C4435">
            <v>30</v>
          </cell>
          <cell r="D4435">
            <v>25</v>
          </cell>
          <cell r="E4435" t="str">
            <v>R=A1R</v>
          </cell>
          <cell r="F4435">
            <v>3</v>
          </cell>
          <cell r="G4435">
            <v>39069</v>
          </cell>
          <cell r="H4435">
            <v>999</v>
          </cell>
          <cell r="I4435">
            <v>4</v>
          </cell>
          <cell r="J4435">
            <v>10</v>
          </cell>
        </row>
        <row r="4436">
          <cell r="A4436" t="str">
            <v>SSPN</v>
          </cell>
          <cell r="B4436" t="str">
            <v>Secondary Service Greater than 5kW w/o ID</v>
          </cell>
          <cell r="C4436">
            <v>30</v>
          </cell>
          <cell r="D4436">
            <v>25</v>
          </cell>
          <cell r="E4436" t="str">
            <v>R=A1R</v>
          </cell>
          <cell r="F4436">
            <v>3</v>
          </cell>
          <cell r="G4436">
            <v>39258</v>
          </cell>
          <cell r="H4436">
            <v>999</v>
          </cell>
          <cell r="I4436">
            <v>4</v>
          </cell>
          <cell r="J4436">
            <v>6</v>
          </cell>
        </row>
        <row r="4437">
          <cell r="A4437" t="str">
            <v>SSPN</v>
          </cell>
          <cell r="B4437" t="str">
            <v>Secondary Service Greater than 5kW w/o ID</v>
          </cell>
          <cell r="C4437">
            <v>30</v>
          </cell>
          <cell r="D4437">
            <v>25</v>
          </cell>
          <cell r="E4437" t="str">
            <v>R=A1R</v>
          </cell>
          <cell r="F4437">
            <v>3</v>
          </cell>
          <cell r="G4437">
            <v>39259</v>
          </cell>
          <cell r="H4437">
            <v>999</v>
          </cell>
          <cell r="I4437">
            <v>3</v>
          </cell>
          <cell r="J4437">
            <v>2</v>
          </cell>
        </row>
        <row r="4438">
          <cell r="A4438" t="str">
            <v>SSNN</v>
          </cell>
          <cell r="B4438" t="str">
            <v>Secondary Service Greater than 5kW w/o ID</v>
          </cell>
          <cell r="C4438">
            <v>30</v>
          </cell>
          <cell r="D4438">
            <v>25</v>
          </cell>
          <cell r="E4438" t="str">
            <v>R=A1R</v>
          </cell>
          <cell r="F4438">
            <v>3</v>
          </cell>
          <cell r="G4438">
            <v>39279</v>
          </cell>
          <cell r="H4438">
            <v>999</v>
          </cell>
          <cell r="I4438">
            <v>4</v>
          </cell>
          <cell r="J4438">
            <v>2</v>
          </cell>
        </row>
        <row r="4439">
          <cell r="A4439" t="str">
            <v>SSGN</v>
          </cell>
          <cell r="B4439" t="str">
            <v>Secondary Service Greater than 5kW w/o ID</v>
          </cell>
          <cell r="C4439">
            <v>30</v>
          </cell>
          <cell r="D4439">
            <v>25</v>
          </cell>
          <cell r="E4439" t="str">
            <v>R=A1R</v>
          </cell>
          <cell r="F4439">
            <v>3</v>
          </cell>
          <cell r="G4439">
            <v>39279</v>
          </cell>
          <cell r="H4439">
            <v>999</v>
          </cell>
          <cell r="I4439">
            <v>4</v>
          </cell>
          <cell r="J4439">
            <v>2</v>
          </cell>
        </row>
        <row r="4440">
          <cell r="A4440" t="str">
            <v>SSNN</v>
          </cell>
          <cell r="B4440" t="str">
            <v>Secondary Service Greater than 5kW w/o ID</v>
          </cell>
          <cell r="C4440">
            <v>30</v>
          </cell>
          <cell r="D4440">
            <v>25</v>
          </cell>
          <cell r="E4440" t="str">
            <v>R=A1R</v>
          </cell>
          <cell r="F4440">
            <v>3</v>
          </cell>
          <cell r="G4440">
            <v>39240</v>
          </cell>
          <cell r="H4440">
            <v>999</v>
          </cell>
          <cell r="I4440">
            <v>4</v>
          </cell>
          <cell r="J4440">
            <v>2</v>
          </cell>
        </row>
        <row r="4441">
          <cell r="A4441" t="str">
            <v>SSPN</v>
          </cell>
          <cell r="B4441" t="str">
            <v>Secondary Service Greater than 5kW w/o ID</v>
          </cell>
          <cell r="C4441">
            <v>30</v>
          </cell>
          <cell r="D4441">
            <v>25</v>
          </cell>
          <cell r="E4441" t="str">
            <v>R=A1R</v>
          </cell>
          <cell r="F4441">
            <v>3</v>
          </cell>
          <cell r="G4441">
            <v>39315</v>
          </cell>
          <cell r="H4441">
            <v>999</v>
          </cell>
          <cell r="I4441">
            <v>4</v>
          </cell>
          <cell r="J4441">
            <v>3</v>
          </cell>
        </row>
        <row r="4442">
          <cell r="A4442" t="str">
            <v>SSNN</v>
          </cell>
          <cell r="B4442" t="str">
            <v>Secondary Service Greater than 5kW w/o ID</v>
          </cell>
          <cell r="C4442">
            <v>30</v>
          </cell>
          <cell r="D4442">
            <v>25</v>
          </cell>
          <cell r="E4442" t="str">
            <v>R=A1R</v>
          </cell>
          <cell r="F4442">
            <v>3</v>
          </cell>
          <cell r="G4442">
            <v>39472</v>
          </cell>
          <cell r="H4442">
            <v>999</v>
          </cell>
          <cell r="I4442">
            <v>4</v>
          </cell>
          <cell r="J4442">
            <v>27</v>
          </cell>
        </row>
        <row r="4443">
          <cell r="A4443" t="str">
            <v>SSGN</v>
          </cell>
          <cell r="B4443" t="str">
            <v>Secondary Service Greater than 5kW w/o ID</v>
          </cell>
          <cell r="C4443">
            <v>30</v>
          </cell>
          <cell r="D4443">
            <v>25</v>
          </cell>
          <cell r="E4443" t="str">
            <v>R=A1D</v>
          </cell>
          <cell r="F4443">
            <v>3</v>
          </cell>
          <cell r="G4443">
            <v>39485</v>
          </cell>
          <cell r="H4443">
            <v>999</v>
          </cell>
          <cell r="I4443">
            <v>4</v>
          </cell>
          <cell r="J4443">
            <v>1</v>
          </cell>
        </row>
        <row r="4444">
          <cell r="A4444" t="str">
            <v>SSGN</v>
          </cell>
          <cell r="B4444" t="str">
            <v>Secondary Service Greater than 5kW w/o ID</v>
          </cell>
          <cell r="C4444">
            <v>30</v>
          </cell>
          <cell r="D4444">
            <v>25</v>
          </cell>
          <cell r="E4444" t="str">
            <v>R=A1D</v>
          </cell>
          <cell r="F4444">
            <v>3</v>
          </cell>
          <cell r="G4444">
            <v>39580</v>
          </cell>
          <cell r="H4444">
            <v>999</v>
          </cell>
          <cell r="I4444">
            <v>4</v>
          </cell>
          <cell r="J4444">
            <v>6</v>
          </cell>
        </row>
        <row r="4445">
          <cell r="A4445" t="str">
            <v>SSPN</v>
          </cell>
          <cell r="B4445" t="str">
            <v>Secondary Service Greater than 5kW w/o ID</v>
          </cell>
          <cell r="C4445">
            <v>30</v>
          </cell>
          <cell r="D4445">
            <v>25</v>
          </cell>
          <cell r="E4445" t="str">
            <v>R=A1D</v>
          </cell>
          <cell r="F4445">
            <v>3</v>
          </cell>
          <cell r="G4445">
            <v>39647</v>
          </cell>
          <cell r="H4445">
            <v>999</v>
          </cell>
          <cell r="I4445">
            <v>4</v>
          </cell>
          <cell r="J4445">
            <v>3</v>
          </cell>
        </row>
        <row r="4446">
          <cell r="A4446" t="str">
            <v>SSNN</v>
          </cell>
          <cell r="B4446" t="str">
            <v>Secondary Service Greater than 5kW w/o ID</v>
          </cell>
          <cell r="C4446">
            <v>30</v>
          </cell>
          <cell r="D4446">
            <v>25</v>
          </cell>
          <cell r="E4446" t="str">
            <v>R=A1D</v>
          </cell>
          <cell r="F4446">
            <v>3</v>
          </cell>
          <cell r="G4446">
            <v>39734</v>
          </cell>
          <cell r="H4446">
            <v>999</v>
          </cell>
          <cell r="I4446">
            <v>3</v>
          </cell>
          <cell r="J4446">
            <v>9</v>
          </cell>
        </row>
        <row r="4447">
          <cell r="A4447" t="str">
            <v>SSNN</v>
          </cell>
          <cell r="B4447" t="str">
            <v>Secondary Service Greater than 5kW w/o ID</v>
          </cell>
          <cell r="C4447">
            <v>30</v>
          </cell>
          <cell r="D4447">
            <v>25</v>
          </cell>
          <cell r="E4447" t="str">
            <v>R=A1D</v>
          </cell>
          <cell r="F4447">
            <v>3</v>
          </cell>
          <cell r="G4447">
            <v>39917</v>
          </cell>
          <cell r="H4447">
            <v>999</v>
          </cell>
          <cell r="I4447">
            <v>4</v>
          </cell>
          <cell r="J4447">
            <v>9</v>
          </cell>
        </row>
        <row r="4448">
          <cell r="A4448" t="str">
            <v>SSAN</v>
          </cell>
          <cell r="B4448" t="str">
            <v>Secondary Service Greater than 5kW w/o ID</v>
          </cell>
          <cell r="C4448">
            <v>30</v>
          </cell>
          <cell r="D4448">
            <v>25</v>
          </cell>
          <cell r="E4448" t="str">
            <v>R=A1D</v>
          </cell>
          <cell r="F4448">
            <v>3</v>
          </cell>
          <cell r="G4448">
            <v>39989</v>
          </cell>
          <cell r="H4448">
            <v>999</v>
          </cell>
          <cell r="I4448">
            <v>4</v>
          </cell>
          <cell r="J4448">
            <v>1</v>
          </cell>
        </row>
        <row r="4449">
          <cell r="A4449" t="str">
            <v>SSPN</v>
          </cell>
          <cell r="B4449" t="str">
            <v>Secondary Service Greater than 5kW w/o ID</v>
          </cell>
          <cell r="C4449">
            <v>30</v>
          </cell>
          <cell r="D4449">
            <v>25</v>
          </cell>
          <cell r="E4449" t="str">
            <v>R=A1D</v>
          </cell>
          <cell r="F4449">
            <v>3</v>
          </cell>
          <cell r="G4449">
            <v>40014</v>
          </cell>
          <cell r="H4449">
            <v>999</v>
          </cell>
          <cell r="I4449">
            <v>3</v>
          </cell>
          <cell r="J4449">
            <v>9</v>
          </cell>
        </row>
        <row r="4450">
          <cell r="A4450" t="str">
            <v>SSGN</v>
          </cell>
          <cell r="B4450" t="str">
            <v>Secondary Service Greater than 5kW w/o ID</v>
          </cell>
          <cell r="C4450">
            <v>30</v>
          </cell>
          <cell r="D4450">
            <v>25</v>
          </cell>
          <cell r="E4450" t="str">
            <v>R=A1D</v>
          </cell>
          <cell r="F4450">
            <v>3</v>
          </cell>
          <cell r="G4450">
            <v>40030</v>
          </cell>
          <cell r="H4450">
            <v>999</v>
          </cell>
          <cell r="I4450">
            <v>4</v>
          </cell>
          <cell r="J4450">
            <v>1</v>
          </cell>
        </row>
        <row r="4451">
          <cell r="A4451" t="str">
            <v>SSNN</v>
          </cell>
          <cell r="B4451" t="str">
            <v>Secondary Service Greater than 5kW w/o ID</v>
          </cell>
          <cell r="C4451">
            <v>30</v>
          </cell>
          <cell r="D4451">
            <v>25</v>
          </cell>
          <cell r="E4451" t="str">
            <v>R=A1D+</v>
          </cell>
          <cell r="F4451">
            <v>3</v>
          </cell>
          <cell r="G4451">
            <v>40073</v>
          </cell>
          <cell r="H4451">
            <v>999</v>
          </cell>
          <cell r="I4451">
            <v>4</v>
          </cell>
          <cell r="J4451">
            <v>6</v>
          </cell>
        </row>
        <row r="4452">
          <cell r="A4452" t="str">
            <v>SSNN</v>
          </cell>
          <cell r="B4452" t="str">
            <v>Secondary Service Greater than 5kW w/o ID</v>
          </cell>
          <cell r="C4452">
            <v>30</v>
          </cell>
          <cell r="D4452">
            <v>25</v>
          </cell>
          <cell r="E4452" t="str">
            <v>R=A1D</v>
          </cell>
          <cell r="F4452">
            <v>3</v>
          </cell>
          <cell r="G4452">
            <v>40043</v>
          </cell>
          <cell r="H4452">
            <v>999</v>
          </cell>
          <cell r="I4452">
            <v>4</v>
          </cell>
          <cell r="J4452">
            <v>1</v>
          </cell>
        </row>
        <row r="4453">
          <cell r="A4453" t="str">
            <v>SSNN</v>
          </cell>
          <cell r="B4453" t="str">
            <v>Secondary Service Greater than 5kW w/o ID</v>
          </cell>
          <cell r="C4453">
            <v>30</v>
          </cell>
          <cell r="D4453">
            <v>25</v>
          </cell>
          <cell r="E4453" t="str">
            <v>R=A1D</v>
          </cell>
          <cell r="F4453">
            <v>3</v>
          </cell>
          <cell r="H4453">
            <v>240</v>
          </cell>
          <cell r="I4453">
            <v>4</v>
          </cell>
          <cell r="J4453">
            <v>112</v>
          </cell>
        </row>
        <row r="4454">
          <cell r="A4454" t="str">
            <v>SSNN</v>
          </cell>
          <cell r="B4454" t="str">
            <v>Secondary Service Greater than 5kW w/o ID</v>
          </cell>
          <cell r="C4454">
            <v>30</v>
          </cell>
          <cell r="D4454">
            <v>25</v>
          </cell>
          <cell r="E4454" t="str">
            <v>R=A1D</v>
          </cell>
          <cell r="F4454">
            <v>3</v>
          </cell>
          <cell r="H4454">
            <v>208</v>
          </cell>
          <cell r="I4454">
            <v>4</v>
          </cell>
          <cell r="J4454">
            <v>13</v>
          </cell>
        </row>
        <row r="4455">
          <cell r="A4455" t="str">
            <v>SSNN</v>
          </cell>
          <cell r="B4455" t="str">
            <v>Secondary Service Greater than 5kW w/o ID</v>
          </cell>
          <cell r="C4455">
            <v>30</v>
          </cell>
          <cell r="D4455">
            <v>25</v>
          </cell>
          <cell r="E4455" t="str">
            <v>R=D4S7H</v>
          </cell>
          <cell r="F4455">
            <v>3</v>
          </cell>
          <cell r="H4455">
            <v>0</v>
          </cell>
          <cell r="I4455">
            <v>0</v>
          </cell>
          <cell r="J4455">
            <v>20</v>
          </cell>
        </row>
        <row r="4456">
          <cell r="A4456" t="str">
            <v>SSNN</v>
          </cell>
          <cell r="B4456" t="str">
            <v>Secondary Service Greater than 5kW w/o ID</v>
          </cell>
          <cell r="C4456">
            <v>30</v>
          </cell>
          <cell r="D4456">
            <v>25</v>
          </cell>
          <cell r="E4456" t="str">
            <v>R=SV4SD</v>
          </cell>
          <cell r="F4456">
            <v>3</v>
          </cell>
          <cell r="H4456">
            <v>240</v>
          </cell>
          <cell r="I4456">
            <v>4</v>
          </cell>
          <cell r="J4456">
            <v>22</v>
          </cell>
        </row>
        <row r="4457">
          <cell r="A4457" t="str">
            <v>SSGN</v>
          </cell>
          <cell r="B4457" t="str">
            <v>Secondary Service Greater than 5kW w/o ID</v>
          </cell>
          <cell r="C4457">
            <v>30</v>
          </cell>
          <cell r="D4457">
            <v>25</v>
          </cell>
          <cell r="E4457" t="str">
            <v>R=SV5SD</v>
          </cell>
          <cell r="F4457">
            <v>3</v>
          </cell>
          <cell r="H4457">
            <v>240</v>
          </cell>
          <cell r="I4457">
            <v>4</v>
          </cell>
          <cell r="J4457">
            <v>1</v>
          </cell>
        </row>
        <row r="4458">
          <cell r="A4458" t="str">
            <v>SSGN</v>
          </cell>
          <cell r="B4458" t="str">
            <v>Secondary Service Greater than 5kW w/o ID</v>
          </cell>
          <cell r="C4458">
            <v>30</v>
          </cell>
          <cell r="D4458">
            <v>25</v>
          </cell>
          <cell r="E4458" t="str">
            <v>R=A1D</v>
          </cell>
          <cell r="F4458">
            <v>3</v>
          </cell>
          <cell r="H4458">
            <v>480</v>
          </cell>
          <cell r="I4458">
            <v>3</v>
          </cell>
          <cell r="J4458">
            <v>12</v>
          </cell>
        </row>
        <row r="4459">
          <cell r="A4459" t="str">
            <v>SSMN</v>
          </cell>
          <cell r="B4459" t="str">
            <v>Secondary Service Greater than 5kW w/o ID</v>
          </cell>
          <cell r="C4459">
            <v>30</v>
          </cell>
          <cell r="D4459">
            <v>25</v>
          </cell>
          <cell r="E4459" t="str">
            <v>R=A1D</v>
          </cell>
          <cell r="F4459">
            <v>3</v>
          </cell>
          <cell r="H4459">
            <v>240</v>
          </cell>
          <cell r="I4459">
            <v>4</v>
          </cell>
          <cell r="J4459">
            <v>1</v>
          </cell>
        </row>
        <row r="4460">
          <cell r="A4460" t="str">
            <v>SSGN</v>
          </cell>
          <cell r="B4460" t="str">
            <v>Secondary Service Greater than 5kW w/o ID</v>
          </cell>
          <cell r="C4460">
            <v>30</v>
          </cell>
          <cell r="D4460">
            <v>20</v>
          </cell>
          <cell r="E4460" t="str">
            <v>R=D5S7</v>
          </cell>
          <cell r="F4460">
            <v>3</v>
          </cell>
          <cell r="H4460">
            <v>240</v>
          </cell>
          <cell r="I4460">
            <v>4</v>
          </cell>
          <cell r="J4460">
            <v>1</v>
          </cell>
        </row>
        <row r="4461">
          <cell r="A4461" t="str">
            <v>SSNN</v>
          </cell>
          <cell r="B4461" t="str">
            <v>Secondary Service Greater than 5kW w/o ID</v>
          </cell>
          <cell r="C4461">
            <v>30</v>
          </cell>
          <cell r="D4461">
            <v>25</v>
          </cell>
          <cell r="E4461" t="str">
            <v>R=A1D</v>
          </cell>
          <cell r="F4461">
            <v>3</v>
          </cell>
          <cell r="G4461">
            <v>38482</v>
          </cell>
          <cell r="H4461">
            <v>999</v>
          </cell>
          <cell r="I4461">
            <v>3</v>
          </cell>
          <cell r="J4461">
            <v>2</v>
          </cell>
        </row>
        <row r="4462">
          <cell r="A4462" t="str">
            <v>SSNN</v>
          </cell>
          <cell r="B4462" t="str">
            <v>Secondary Service Greater than 5kW w/o ID</v>
          </cell>
          <cell r="C4462">
            <v>30</v>
          </cell>
          <cell r="D4462">
            <v>25</v>
          </cell>
          <cell r="E4462" t="str">
            <v>R=A1D</v>
          </cell>
          <cell r="F4462">
            <v>3</v>
          </cell>
          <cell r="G4462">
            <v>38441</v>
          </cell>
          <cell r="H4462">
            <v>999</v>
          </cell>
          <cell r="I4462">
            <v>4</v>
          </cell>
          <cell r="J4462">
            <v>2</v>
          </cell>
        </row>
        <row r="4463">
          <cell r="A4463" t="str">
            <v>SSNN</v>
          </cell>
          <cell r="B4463" t="str">
            <v>Secondary Service Greater than 5kW w/o ID</v>
          </cell>
          <cell r="C4463">
            <v>30</v>
          </cell>
          <cell r="D4463">
            <v>25</v>
          </cell>
          <cell r="E4463" t="str">
            <v>R=A1D</v>
          </cell>
          <cell r="F4463">
            <v>3</v>
          </cell>
          <cell r="G4463">
            <v>38113</v>
          </cell>
          <cell r="H4463">
            <v>999</v>
          </cell>
          <cell r="I4463">
            <v>3</v>
          </cell>
          <cell r="J4463">
            <v>1</v>
          </cell>
        </row>
        <row r="4464">
          <cell r="A4464" t="str">
            <v>SSNN</v>
          </cell>
          <cell r="B4464" t="str">
            <v>Secondary Service Greater than 5kW w/o ID</v>
          </cell>
          <cell r="C4464">
            <v>30</v>
          </cell>
          <cell r="D4464">
            <v>25</v>
          </cell>
          <cell r="E4464" t="str">
            <v>R=A1RL</v>
          </cell>
          <cell r="F4464">
            <v>3</v>
          </cell>
          <cell r="G4464">
            <v>38113</v>
          </cell>
          <cell r="H4464">
            <v>999</v>
          </cell>
          <cell r="I4464">
            <v>3</v>
          </cell>
          <cell r="J4464">
            <v>2</v>
          </cell>
        </row>
        <row r="4465">
          <cell r="A4465" t="str">
            <v>SSAN</v>
          </cell>
          <cell r="B4465" t="str">
            <v>Secondary Service Greater than 5kW w/o ID</v>
          </cell>
          <cell r="C4465">
            <v>30</v>
          </cell>
          <cell r="D4465">
            <v>25</v>
          </cell>
          <cell r="E4465" t="str">
            <v>R=A1D</v>
          </cell>
          <cell r="F4465">
            <v>3</v>
          </cell>
          <cell r="G4465">
            <v>37923</v>
          </cell>
          <cell r="H4465">
            <v>999</v>
          </cell>
          <cell r="I4465">
            <v>4</v>
          </cell>
          <cell r="J4465">
            <v>1</v>
          </cell>
        </row>
        <row r="4466">
          <cell r="A4466" t="str">
            <v>SSNN</v>
          </cell>
          <cell r="B4466" t="str">
            <v>Secondary Service Greater than 5kW w/o ID</v>
          </cell>
          <cell r="C4466">
            <v>30</v>
          </cell>
          <cell r="D4466">
            <v>25</v>
          </cell>
          <cell r="E4466" t="str">
            <v>R=A1D</v>
          </cell>
          <cell r="F4466">
            <v>3</v>
          </cell>
          <cell r="G4466">
            <v>38202</v>
          </cell>
          <cell r="H4466">
            <v>999</v>
          </cell>
          <cell r="I4466">
            <v>3</v>
          </cell>
          <cell r="J4466">
            <v>1</v>
          </cell>
        </row>
        <row r="4467">
          <cell r="A4467" t="str">
            <v>SSGN</v>
          </cell>
          <cell r="B4467" t="str">
            <v>Secondary Service Greater than 5kW w/o ID</v>
          </cell>
          <cell r="C4467">
            <v>30</v>
          </cell>
          <cell r="D4467">
            <v>25</v>
          </cell>
          <cell r="E4467" t="str">
            <v>R=A1D</v>
          </cell>
          <cell r="F4467">
            <v>3</v>
          </cell>
          <cell r="G4467">
            <v>38202</v>
          </cell>
          <cell r="H4467">
            <v>999</v>
          </cell>
          <cell r="I4467">
            <v>4</v>
          </cell>
          <cell r="J4467">
            <v>2</v>
          </cell>
        </row>
        <row r="4468">
          <cell r="A4468" t="str">
            <v>SSGN</v>
          </cell>
          <cell r="B4468" t="str">
            <v>Secondary Service Greater than 5kW w/o ID</v>
          </cell>
          <cell r="C4468">
            <v>30</v>
          </cell>
          <cell r="D4468">
            <v>25</v>
          </cell>
          <cell r="E4468" t="str">
            <v>R=A1D</v>
          </cell>
          <cell r="F4468">
            <v>3</v>
          </cell>
          <cell r="G4468">
            <v>38413</v>
          </cell>
          <cell r="H4468">
            <v>999</v>
          </cell>
          <cell r="I4468">
            <v>4</v>
          </cell>
          <cell r="J4468">
            <v>6</v>
          </cell>
        </row>
        <row r="4469">
          <cell r="A4469" t="str">
            <v>SSGN</v>
          </cell>
          <cell r="B4469" t="str">
            <v>Secondary Service Greater than 5kW w/o ID</v>
          </cell>
          <cell r="C4469">
            <v>30</v>
          </cell>
          <cell r="D4469">
            <v>25</v>
          </cell>
          <cell r="E4469" t="str">
            <v>R=A1D</v>
          </cell>
          <cell r="F4469">
            <v>3</v>
          </cell>
          <cell r="G4469">
            <v>38161</v>
          </cell>
          <cell r="H4469">
            <v>999</v>
          </cell>
          <cell r="I4469">
            <v>4</v>
          </cell>
          <cell r="J4469">
            <v>1</v>
          </cell>
        </row>
        <row r="4470">
          <cell r="A4470" t="str">
            <v>DSGN</v>
          </cell>
          <cell r="B4470" t="str">
            <v>Secondary Service Greater than 5kW w/o ID</v>
          </cell>
          <cell r="C4470">
            <v>30</v>
          </cell>
          <cell r="D4470">
            <v>25</v>
          </cell>
          <cell r="E4470" t="str">
            <v>R=A1D</v>
          </cell>
          <cell r="F4470">
            <v>3</v>
          </cell>
          <cell r="G4470">
            <v>38161</v>
          </cell>
          <cell r="H4470">
            <v>999</v>
          </cell>
          <cell r="I4470">
            <v>4</v>
          </cell>
          <cell r="J4470">
            <v>1</v>
          </cell>
        </row>
        <row r="4471">
          <cell r="A4471" t="str">
            <v>SSNN</v>
          </cell>
          <cell r="B4471" t="str">
            <v>Secondary Service Greater than 5kW w/o ID</v>
          </cell>
          <cell r="C4471">
            <v>30</v>
          </cell>
          <cell r="D4471">
            <v>25</v>
          </cell>
          <cell r="E4471" t="str">
            <v>R=A1D</v>
          </cell>
          <cell r="F4471">
            <v>3</v>
          </cell>
          <cell r="G4471">
            <v>38075</v>
          </cell>
          <cell r="H4471">
            <v>999</v>
          </cell>
          <cell r="I4471">
            <v>3</v>
          </cell>
          <cell r="J4471">
            <v>5</v>
          </cell>
        </row>
        <row r="4472">
          <cell r="A4472" t="str">
            <v>SSNN</v>
          </cell>
          <cell r="B4472" t="str">
            <v>Secondary Service Greater than 5kW w/o ID</v>
          </cell>
          <cell r="C4472">
            <v>30</v>
          </cell>
          <cell r="D4472">
            <v>25</v>
          </cell>
          <cell r="E4472" t="str">
            <v>R=A1D</v>
          </cell>
          <cell r="F4472">
            <v>3</v>
          </cell>
          <cell r="G4472">
            <v>38075</v>
          </cell>
          <cell r="H4472">
            <v>999</v>
          </cell>
          <cell r="I4472">
            <v>4</v>
          </cell>
          <cell r="J4472">
            <v>10</v>
          </cell>
        </row>
        <row r="4473">
          <cell r="A4473" t="str">
            <v>SSGN</v>
          </cell>
          <cell r="B4473" t="str">
            <v>Secondary Service Greater than 5kW w/o ID</v>
          </cell>
          <cell r="C4473">
            <v>30</v>
          </cell>
          <cell r="D4473">
            <v>25</v>
          </cell>
          <cell r="E4473" t="str">
            <v>R=DDS2</v>
          </cell>
          <cell r="F4473">
            <v>3</v>
          </cell>
          <cell r="H4473">
            <v>0</v>
          </cell>
          <cell r="I4473">
            <v>0</v>
          </cell>
          <cell r="J4473">
            <v>1</v>
          </cell>
        </row>
        <row r="4474">
          <cell r="A4474" t="str">
            <v>SSNN</v>
          </cell>
          <cell r="B4474" t="str">
            <v>Secondary Service Greater than 5kW w/o ID</v>
          </cell>
          <cell r="C4474">
            <v>30</v>
          </cell>
          <cell r="D4474">
            <v>25</v>
          </cell>
          <cell r="E4474" t="str">
            <v>R=A1D</v>
          </cell>
          <cell r="F4474">
            <v>3</v>
          </cell>
          <cell r="G4474">
            <v>37817</v>
          </cell>
          <cell r="H4474">
            <v>999</v>
          </cell>
          <cell r="I4474">
            <v>3</v>
          </cell>
          <cell r="J4474">
            <v>6</v>
          </cell>
        </row>
        <row r="4475">
          <cell r="A4475" t="str">
            <v>SSGN</v>
          </cell>
          <cell r="B4475" t="str">
            <v>Secondary Service Greater than 5kW w/o ID</v>
          </cell>
          <cell r="C4475">
            <v>30</v>
          </cell>
          <cell r="D4475">
            <v>25</v>
          </cell>
          <cell r="E4475" t="str">
            <v>R=D5S8E</v>
          </cell>
          <cell r="F4475">
            <v>3</v>
          </cell>
          <cell r="H4475">
            <v>277</v>
          </cell>
          <cell r="I4475">
            <v>4</v>
          </cell>
          <cell r="J4475">
            <v>1</v>
          </cell>
        </row>
        <row r="4476">
          <cell r="A4476" t="str">
            <v>SSNN</v>
          </cell>
          <cell r="B4476" t="str">
            <v>Secondary Service Greater than 5kW w/o ID</v>
          </cell>
          <cell r="C4476">
            <v>30</v>
          </cell>
          <cell r="D4476">
            <v>25</v>
          </cell>
          <cell r="E4476" t="str">
            <v>R=K5WS</v>
          </cell>
          <cell r="F4476">
            <v>3</v>
          </cell>
          <cell r="H4476">
            <v>277</v>
          </cell>
          <cell r="I4476">
            <v>4</v>
          </cell>
          <cell r="J4476">
            <v>5</v>
          </cell>
        </row>
        <row r="4477">
          <cell r="A4477" t="str">
            <v>SSNN</v>
          </cell>
          <cell r="B4477" t="str">
            <v>Secondary Service Greater than 5kW w/o ID</v>
          </cell>
          <cell r="C4477">
            <v>30</v>
          </cell>
          <cell r="D4477">
            <v>25</v>
          </cell>
          <cell r="E4477" t="str">
            <v>R=A1D</v>
          </cell>
          <cell r="F4477">
            <v>3</v>
          </cell>
          <cell r="G4477">
            <v>37832</v>
          </cell>
          <cell r="H4477">
            <v>999</v>
          </cell>
          <cell r="I4477">
            <v>4</v>
          </cell>
          <cell r="J4477">
            <v>4</v>
          </cell>
        </row>
        <row r="4478">
          <cell r="A4478" t="str">
            <v>SSNN</v>
          </cell>
          <cell r="B4478" t="str">
            <v>Secondary Service Greater than 5kW w/o ID</v>
          </cell>
          <cell r="C4478">
            <v>30</v>
          </cell>
          <cell r="D4478">
            <v>25</v>
          </cell>
          <cell r="E4478" t="str">
            <v>R=VM65S</v>
          </cell>
          <cell r="F4478">
            <v>3</v>
          </cell>
          <cell r="H4478">
            <v>277</v>
          </cell>
          <cell r="I4478">
            <v>4</v>
          </cell>
          <cell r="J4478">
            <v>1</v>
          </cell>
        </row>
        <row r="4479">
          <cell r="A4479" t="str">
            <v>SSNN</v>
          </cell>
          <cell r="B4479" t="str">
            <v>Secondary Service Greater than 5kW w/o ID</v>
          </cell>
          <cell r="C4479">
            <v>30</v>
          </cell>
          <cell r="D4479">
            <v>25</v>
          </cell>
          <cell r="E4479" t="str">
            <v>R=VM62S</v>
          </cell>
          <cell r="F4479">
            <v>3</v>
          </cell>
          <cell r="H4479">
            <v>240</v>
          </cell>
          <cell r="I4479">
            <v>4</v>
          </cell>
          <cell r="J4479">
            <v>1</v>
          </cell>
        </row>
        <row r="4480">
          <cell r="A4480" t="str">
            <v>SSGN</v>
          </cell>
          <cell r="B4480" t="str">
            <v>Secondary Service Greater than 5kW w/o ID</v>
          </cell>
          <cell r="C4480">
            <v>30</v>
          </cell>
          <cell r="D4480">
            <v>25</v>
          </cell>
          <cell r="E4480" t="str">
            <v>R=A1D</v>
          </cell>
          <cell r="F4480">
            <v>3</v>
          </cell>
          <cell r="H4480">
            <v>999</v>
          </cell>
          <cell r="I4480">
            <v>4</v>
          </cell>
          <cell r="J4480">
            <v>1</v>
          </cell>
        </row>
        <row r="4481">
          <cell r="A4481" t="str">
            <v>SSGN</v>
          </cell>
          <cell r="B4481" t="str">
            <v>Secondary Service Greater than 5kW w/o ID</v>
          </cell>
          <cell r="C4481">
            <v>30</v>
          </cell>
          <cell r="D4481">
            <v>25</v>
          </cell>
          <cell r="E4481" t="str">
            <v>R=A1D</v>
          </cell>
          <cell r="F4481">
            <v>3</v>
          </cell>
          <cell r="G4481">
            <v>37817</v>
          </cell>
          <cell r="H4481">
            <v>999</v>
          </cell>
          <cell r="I4481">
            <v>3</v>
          </cell>
          <cell r="J4481">
            <v>3</v>
          </cell>
        </row>
        <row r="4482">
          <cell r="A4482" t="str">
            <v>SSNN</v>
          </cell>
          <cell r="B4482" t="str">
            <v>Secondary Service Greater than 5kW w/o ID</v>
          </cell>
          <cell r="C4482">
            <v>30</v>
          </cell>
          <cell r="D4482">
            <v>25</v>
          </cell>
          <cell r="E4482" t="str">
            <v>R=SV4SD</v>
          </cell>
          <cell r="F4482">
            <v>3</v>
          </cell>
          <cell r="H4482">
            <v>277</v>
          </cell>
          <cell r="I4482">
            <v>4</v>
          </cell>
          <cell r="J4482">
            <v>1</v>
          </cell>
        </row>
        <row r="4483">
          <cell r="A4483" t="str">
            <v>SSNN</v>
          </cell>
          <cell r="B4483" t="str">
            <v>Secondary Service Greater than 5kW w/o ID</v>
          </cell>
          <cell r="C4483">
            <v>30</v>
          </cell>
          <cell r="D4483">
            <v>25</v>
          </cell>
          <cell r="E4483" t="str">
            <v>R=A1D</v>
          </cell>
          <cell r="F4483">
            <v>3</v>
          </cell>
          <cell r="G4483">
            <v>35431</v>
          </cell>
          <cell r="H4483">
            <v>999</v>
          </cell>
          <cell r="I4483">
            <v>4</v>
          </cell>
          <cell r="J4483">
            <v>2</v>
          </cell>
        </row>
        <row r="4484">
          <cell r="A4484" t="str">
            <v>SSNN</v>
          </cell>
          <cell r="B4484" t="str">
            <v>Secondary Service Greater than 5kW w/o ID</v>
          </cell>
          <cell r="C4484">
            <v>30</v>
          </cell>
          <cell r="D4484">
            <v>25</v>
          </cell>
          <cell r="E4484" t="str">
            <v>R=A1D</v>
          </cell>
          <cell r="F4484">
            <v>3</v>
          </cell>
          <cell r="G4484">
            <v>36347</v>
          </cell>
          <cell r="H4484">
            <v>999</v>
          </cell>
          <cell r="I4484">
            <v>3</v>
          </cell>
          <cell r="J4484">
            <v>1</v>
          </cell>
        </row>
        <row r="4485">
          <cell r="A4485" t="str">
            <v>SSGN</v>
          </cell>
          <cell r="B4485" t="str">
            <v>Secondary Service Greater than 5kW w/o ID</v>
          </cell>
          <cell r="C4485">
            <v>30</v>
          </cell>
          <cell r="D4485">
            <v>25</v>
          </cell>
          <cell r="E4485" t="str">
            <v>R=A1D</v>
          </cell>
          <cell r="F4485">
            <v>3</v>
          </cell>
          <cell r="G4485">
            <v>35796</v>
          </cell>
          <cell r="H4485">
            <v>999</v>
          </cell>
          <cell r="I4485">
            <v>4</v>
          </cell>
          <cell r="J4485">
            <v>3</v>
          </cell>
        </row>
        <row r="4486">
          <cell r="A4486" t="str">
            <v>SSNN</v>
          </cell>
          <cell r="B4486" t="str">
            <v>Secondary Service Greater than 5kW w/o ID</v>
          </cell>
          <cell r="C4486">
            <v>30</v>
          </cell>
          <cell r="D4486">
            <v>25</v>
          </cell>
          <cell r="E4486" t="str">
            <v>R=A1D</v>
          </cell>
          <cell r="F4486">
            <v>3</v>
          </cell>
          <cell r="G4486">
            <v>36404</v>
          </cell>
          <cell r="H4486">
            <v>999</v>
          </cell>
          <cell r="I4486">
            <v>4</v>
          </cell>
          <cell r="J4486">
            <v>6</v>
          </cell>
        </row>
        <row r="4487">
          <cell r="A4487" t="str">
            <v>SSGN</v>
          </cell>
          <cell r="B4487" t="str">
            <v>Secondary Service Greater than 5kW w/o ID</v>
          </cell>
          <cell r="C4487">
            <v>30</v>
          </cell>
          <cell r="D4487">
            <v>25</v>
          </cell>
          <cell r="E4487" t="str">
            <v>R=A1D</v>
          </cell>
          <cell r="F4487">
            <v>3</v>
          </cell>
          <cell r="G4487">
            <v>36404</v>
          </cell>
          <cell r="H4487">
            <v>999</v>
          </cell>
          <cell r="I4487">
            <v>3</v>
          </cell>
          <cell r="J4487">
            <v>1</v>
          </cell>
        </row>
        <row r="4488">
          <cell r="A4488" t="str">
            <v>SSGN</v>
          </cell>
          <cell r="B4488" t="str">
            <v>Secondary Service Greater than 5kW w/o ID</v>
          </cell>
          <cell r="C4488">
            <v>30</v>
          </cell>
          <cell r="D4488">
            <v>25</v>
          </cell>
          <cell r="E4488" t="str">
            <v>R=A1D</v>
          </cell>
          <cell r="F4488">
            <v>3</v>
          </cell>
          <cell r="G4488">
            <v>35797</v>
          </cell>
          <cell r="H4488">
            <v>999</v>
          </cell>
          <cell r="I4488">
            <v>4</v>
          </cell>
          <cell r="J4488">
            <v>1</v>
          </cell>
        </row>
        <row r="4489">
          <cell r="A4489" t="str">
            <v>SSAN</v>
          </cell>
          <cell r="B4489" t="str">
            <v>Secondary Service Greater than 5kW w/o ID</v>
          </cell>
          <cell r="C4489">
            <v>30</v>
          </cell>
          <cell r="D4489">
            <v>25</v>
          </cell>
          <cell r="E4489" t="str">
            <v>R=A1D</v>
          </cell>
          <cell r="F4489">
            <v>3</v>
          </cell>
          <cell r="G4489">
            <v>36361</v>
          </cell>
          <cell r="H4489">
            <v>999</v>
          </cell>
          <cell r="I4489">
            <v>4</v>
          </cell>
          <cell r="J4489">
            <v>1</v>
          </cell>
        </row>
        <row r="4490">
          <cell r="A4490" t="str">
            <v>SSGN</v>
          </cell>
          <cell r="B4490" t="str">
            <v>Secondary Service Greater than 5kW w/o ID</v>
          </cell>
          <cell r="C4490">
            <v>30</v>
          </cell>
          <cell r="D4490">
            <v>25</v>
          </cell>
          <cell r="E4490" t="str">
            <v>R=A1D</v>
          </cell>
          <cell r="F4490">
            <v>3</v>
          </cell>
          <cell r="G4490">
            <v>36386</v>
          </cell>
          <cell r="H4490">
            <v>999</v>
          </cell>
          <cell r="I4490">
            <v>3</v>
          </cell>
          <cell r="J4490">
            <v>1</v>
          </cell>
        </row>
        <row r="4491">
          <cell r="A4491" t="str">
            <v>SSNN</v>
          </cell>
          <cell r="B4491" t="str">
            <v>Secondary Service Greater than 5kW w/o ID</v>
          </cell>
          <cell r="C4491">
            <v>30</v>
          </cell>
          <cell r="D4491">
            <v>25</v>
          </cell>
          <cell r="E4491" t="str">
            <v>R=A1D</v>
          </cell>
          <cell r="F4491">
            <v>3</v>
          </cell>
          <cell r="G4491">
            <v>36386</v>
          </cell>
          <cell r="H4491">
            <v>999</v>
          </cell>
          <cell r="I4491">
            <v>3</v>
          </cell>
          <cell r="J4491">
            <v>1</v>
          </cell>
        </row>
        <row r="4492">
          <cell r="A4492" t="str">
            <v>SSGN</v>
          </cell>
          <cell r="B4492" t="str">
            <v>Secondary Service Greater than 5kW w/o ID</v>
          </cell>
          <cell r="C4492">
            <v>30</v>
          </cell>
          <cell r="D4492">
            <v>25</v>
          </cell>
          <cell r="E4492" t="str">
            <v>R=A1D</v>
          </cell>
          <cell r="F4492">
            <v>3</v>
          </cell>
          <cell r="G4492">
            <v>35797</v>
          </cell>
          <cell r="H4492">
            <v>999</v>
          </cell>
          <cell r="I4492">
            <v>3</v>
          </cell>
          <cell r="J4492">
            <v>1</v>
          </cell>
        </row>
        <row r="4493">
          <cell r="A4493" t="str">
            <v>SSNN</v>
          </cell>
          <cell r="B4493" t="str">
            <v>Secondary Service Greater than 5kW w/o ID</v>
          </cell>
          <cell r="C4493">
            <v>30</v>
          </cell>
          <cell r="D4493">
            <v>25</v>
          </cell>
          <cell r="E4493" t="str">
            <v>R=A1D</v>
          </cell>
          <cell r="F4493">
            <v>3</v>
          </cell>
          <cell r="G4493">
            <v>36434</v>
          </cell>
          <cell r="H4493">
            <v>999</v>
          </cell>
          <cell r="I4493">
            <v>4</v>
          </cell>
          <cell r="J4493">
            <v>2</v>
          </cell>
        </row>
        <row r="4494">
          <cell r="A4494" t="str">
            <v>SSGN</v>
          </cell>
          <cell r="B4494" t="str">
            <v>Secondary Service Greater than 5kW w/o ID</v>
          </cell>
          <cell r="C4494">
            <v>30</v>
          </cell>
          <cell r="D4494">
            <v>25</v>
          </cell>
          <cell r="E4494" t="str">
            <v>R=A1D</v>
          </cell>
          <cell r="F4494">
            <v>3</v>
          </cell>
          <cell r="G4494">
            <v>36593</v>
          </cell>
          <cell r="H4494">
            <v>999</v>
          </cell>
          <cell r="I4494">
            <v>4</v>
          </cell>
          <cell r="J4494">
            <v>1</v>
          </cell>
        </row>
        <row r="4495">
          <cell r="A4495" t="str">
            <v>SSPN</v>
          </cell>
          <cell r="B4495" t="str">
            <v>Secondary Service Greater than 5kW w/o ID</v>
          </cell>
          <cell r="C4495">
            <v>30</v>
          </cell>
          <cell r="D4495">
            <v>25</v>
          </cell>
          <cell r="E4495" t="str">
            <v>R=A1D</v>
          </cell>
          <cell r="F4495">
            <v>3</v>
          </cell>
          <cell r="G4495">
            <v>37676</v>
          </cell>
          <cell r="H4495">
            <v>999</v>
          </cell>
          <cell r="I4495">
            <v>4</v>
          </cell>
          <cell r="J4495">
            <v>8</v>
          </cell>
        </row>
        <row r="4496">
          <cell r="A4496" t="str">
            <v>SSNN</v>
          </cell>
          <cell r="B4496" t="str">
            <v>Secondary Service Greater than 5kW w/o ID</v>
          </cell>
          <cell r="C4496">
            <v>30</v>
          </cell>
          <cell r="D4496">
            <v>25</v>
          </cell>
          <cell r="E4496" t="str">
            <v>R=A1D</v>
          </cell>
          <cell r="F4496">
            <v>3</v>
          </cell>
          <cell r="G4496">
            <v>36434</v>
          </cell>
          <cell r="H4496">
            <v>999</v>
          </cell>
          <cell r="I4496">
            <v>4</v>
          </cell>
          <cell r="J4496">
            <v>1</v>
          </cell>
        </row>
        <row r="4497">
          <cell r="A4497" t="str">
            <v>SSNN</v>
          </cell>
          <cell r="B4497" t="str">
            <v>Secondary Service Greater than 5kW w/o ID</v>
          </cell>
          <cell r="C4497">
            <v>30</v>
          </cell>
          <cell r="D4497">
            <v>25</v>
          </cell>
          <cell r="E4497" t="str">
            <v>R=A1D</v>
          </cell>
          <cell r="F4497">
            <v>3</v>
          </cell>
          <cell r="G4497">
            <v>36595</v>
          </cell>
          <cell r="H4497">
            <v>999</v>
          </cell>
          <cell r="I4497">
            <v>3</v>
          </cell>
          <cell r="J4497">
            <v>1</v>
          </cell>
        </row>
        <row r="4498">
          <cell r="A4498" t="str">
            <v>SSPN</v>
          </cell>
          <cell r="B4498" t="str">
            <v>Secondary Service Greater than 5kW w/o ID</v>
          </cell>
          <cell r="C4498">
            <v>30</v>
          </cell>
          <cell r="D4498">
            <v>25</v>
          </cell>
          <cell r="E4498" t="str">
            <v>R=A1D</v>
          </cell>
          <cell r="F4498">
            <v>3</v>
          </cell>
          <cell r="G4498">
            <v>36825</v>
          </cell>
          <cell r="H4498">
            <v>999</v>
          </cell>
          <cell r="I4498">
            <v>3</v>
          </cell>
          <cell r="J4498">
            <v>1</v>
          </cell>
        </row>
        <row r="4499">
          <cell r="A4499" t="str">
            <v>SSGN</v>
          </cell>
          <cell r="B4499" t="str">
            <v>Secondary Service Greater than 5kW w/o ID</v>
          </cell>
          <cell r="C4499">
            <v>30</v>
          </cell>
          <cell r="D4499">
            <v>25</v>
          </cell>
          <cell r="E4499" t="str">
            <v>R=A1D</v>
          </cell>
          <cell r="F4499">
            <v>3</v>
          </cell>
          <cell r="G4499">
            <v>36846</v>
          </cell>
          <cell r="H4499">
            <v>999</v>
          </cell>
          <cell r="I4499">
            <v>4</v>
          </cell>
          <cell r="J4499">
            <v>2</v>
          </cell>
        </row>
        <row r="4500">
          <cell r="A4500" t="str">
            <v>SSGN</v>
          </cell>
          <cell r="B4500" t="str">
            <v>Secondary Service Greater than 5kW w/o ID</v>
          </cell>
          <cell r="C4500">
            <v>30</v>
          </cell>
          <cell r="D4500">
            <v>25</v>
          </cell>
          <cell r="E4500" t="str">
            <v>R=A1D</v>
          </cell>
          <cell r="F4500">
            <v>3</v>
          </cell>
          <cell r="G4500">
            <v>36747</v>
          </cell>
          <cell r="H4500">
            <v>999</v>
          </cell>
          <cell r="I4500">
            <v>3</v>
          </cell>
          <cell r="J4500">
            <v>1</v>
          </cell>
        </row>
        <row r="4501">
          <cell r="A4501" t="str">
            <v>SSAN</v>
          </cell>
          <cell r="B4501" t="str">
            <v>Secondary Service Greater than 5kW w/o ID</v>
          </cell>
          <cell r="C4501">
            <v>30</v>
          </cell>
          <cell r="D4501">
            <v>25</v>
          </cell>
          <cell r="E4501" t="str">
            <v>R=A1D</v>
          </cell>
          <cell r="F4501">
            <v>3</v>
          </cell>
          <cell r="G4501">
            <v>36788</v>
          </cell>
          <cell r="H4501">
            <v>999</v>
          </cell>
          <cell r="I4501">
            <v>4</v>
          </cell>
          <cell r="J4501">
            <v>3</v>
          </cell>
        </row>
        <row r="4502">
          <cell r="A4502" t="str">
            <v>SSNN</v>
          </cell>
          <cell r="B4502" t="str">
            <v>Secondary Service Greater than 5kW w/o ID</v>
          </cell>
          <cell r="C4502">
            <v>30</v>
          </cell>
          <cell r="D4502">
            <v>25</v>
          </cell>
          <cell r="E4502" t="str">
            <v>R=A1D</v>
          </cell>
          <cell r="F4502">
            <v>3</v>
          </cell>
          <cell r="G4502">
            <v>36788</v>
          </cell>
          <cell r="H4502">
            <v>999</v>
          </cell>
          <cell r="I4502">
            <v>4</v>
          </cell>
          <cell r="J4502">
            <v>5</v>
          </cell>
        </row>
        <row r="4503">
          <cell r="A4503" t="str">
            <v>SSPN</v>
          </cell>
          <cell r="B4503" t="str">
            <v>Secondary Service Greater than 5kW w/o ID</v>
          </cell>
          <cell r="C4503">
            <v>30</v>
          </cell>
          <cell r="D4503">
            <v>25</v>
          </cell>
          <cell r="E4503" t="str">
            <v>R=A1D</v>
          </cell>
          <cell r="F4503">
            <v>3</v>
          </cell>
          <cell r="G4503">
            <v>37064</v>
          </cell>
          <cell r="H4503">
            <v>999</v>
          </cell>
          <cell r="I4503">
            <v>4</v>
          </cell>
          <cell r="J4503">
            <v>1</v>
          </cell>
        </row>
        <row r="4504">
          <cell r="A4504" t="str">
            <v>SSGN</v>
          </cell>
          <cell r="B4504" t="str">
            <v>Secondary Service Greater than 5kW w/o ID</v>
          </cell>
          <cell r="C4504">
            <v>30</v>
          </cell>
          <cell r="D4504">
            <v>25</v>
          </cell>
          <cell r="E4504" t="str">
            <v>R=A1D</v>
          </cell>
          <cell r="F4504">
            <v>3</v>
          </cell>
          <cell r="G4504">
            <v>37117</v>
          </cell>
          <cell r="H4504">
            <v>999</v>
          </cell>
          <cell r="I4504">
            <v>4</v>
          </cell>
          <cell r="J4504">
            <v>5</v>
          </cell>
        </row>
        <row r="4505">
          <cell r="A4505" t="str">
            <v>SSPN</v>
          </cell>
          <cell r="B4505" t="str">
            <v>Secondary Service Greater than 5kW w/o ID</v>
          </cell>
          <cell r="C4505">
            <v>30</v>
          </cell>
          <cell r="D4505">
            <v>25</v>
          </cell>
          <cell r="E4505" t="str">
            <v>R=A1D</v>
          </cell>
          <cell r="F4505">
            <v>3</v>
          </cell>
          <cell r="G4505">
            <v>37301</v>
          </cell>
          <cell r="H4505">
            <v>999</v>
          </cell>
          <cell r="I4505">
            <v>3</v>
          </cell>
          <cell r="J4505">
            <v>1</v>
          </cell>
        </row>
        <row r="4506">
          <cell r="A4506" t="str">
            <v>SSNN</v>
          </cell>
          <cell r="B4506" t="str">
            <v>Secondary Service Greater than 5kW w/o ID</v>
          </cell>
          <cell r="C4506">
            <v>30</v>
          </cell>
          <cell r="D4506">
            <v>25</v>
          </cell>
          <cell r="E4506" t="str">
            <v>R=A1D</v>
          </cell>
          <cell r="F4506">
            <v>3</v>
          </cell>
          <cell r="G4506">
            <v>37174</v>
          </cell>
          <cell r="H4506">
            <v>999</v>
          </cell>
          <cell r="I4506">
            <v>3</v>
          </cell>
          <cell r="J4506">
            <v>3</v>
          </cell>
        </row>
        <row r="4507">
          <cell r="A4507" t="str">
            <v>SSGN</v>
          </cell>
          <cell r="B4507" t="str">
            <v>Secondary Service Greater than 5kW w/o ID</v>
          </cell>
          <cell r="C4507">
            <v>30</v>
          </cell>
          <cell r="D4507">
            <v>25</v>
          </cell>
          <cell r="E4507" t="str">
            <v>R=A1D</v>
          </cell>
          <cell r="F4507">
            <v>3</v>
          </cell>
          <cell r="G4507">
            <v>37174</v>
          </cell>
          <cell r="H4507">
            <v>999</v>
          </cell>
          <cell r="I4507">
            <v>4</v>
          </cell>
          <cell r="J4507">
            <v>2</v>
          </cell>
        </row>
        <row r="4508">
          <cell r="A4508" t="str">
            <v>SSNN</v>
          </cell>
          <cell r="B4508" t="str">
            <v>Secondary Service Greater than 5kW w/o ID</v>
          </cell>
          <cell r="C4508">
            <v>30</v>
          </cell>
          <cell r="D4508">
            <v>25</v>
          </cell>
          <cell r="E4508" t="str">
            <v>R=A1D</v>
          </cell>
          <cell r="F4508">
            <v>3</v>
          </cell>
          <cell r="G4508">
            <v>37153</v>
          </cell>
          <cell r="H4508">
            <v>999</v>
          </cell>
          <cell r="I4508">
            <v>4</v>
          </cell>
          <cell r="J4508">
            <v>6</v>
          </cell>
        </row>
        <row r="4509">
          <cell r="A4509" t="str">
            <v>SSPN</v>
          </cell>
          <cell r="B4509" t="str">
            <v>Secondary Service Greater than 5kW w/o ID</v>
          </cell>
          <cell r="C4509">
            <v>30</v>
          </cell>
          <cell r="D4509">
            <v>25</v>
          </cell>
          <cell r="E4509" t="str">
            <v>R=A1D</v>
          </cell>
          <cell r="F4509">
            <v>3</v>
          </cell>
          <cell r="G4509">
            <v>37167</v>
          </cell>
          <cell r="H4509">
            <v>999</v>
          </cell>
          <cell r="I4509">
            <v>4</v>
          </cell>
          <cell r="J4509">
            <v>1</v>
          </cell>
        </row>
        <row r="4510">
          <cell r="A4510" t="str">
            <v>SSAN</v>
          </cell>
          <cell r="B4510" t="str">
            <v>Secondary Service Greater than 5kW w/o ID</v>
          </cell>
          <cell r="C4510">
            <v>30</v>
          </cell>
          <cell r="D4510">
            <v>25</v>
          </cell>
          <cell r="E4510" t="str">
            <v>R=A1D</v>
          </cell>
          <cell r="F4510">
            <v>3</v>
          </cell>
          <cell r="G4510">
            <v>37432</v>
          </cell>
          <cell r="H4510">
            <v>999</v>
          </cell>
          <cell r="I4510">
            <v>4</v>
          </cell>
          <cell r="J4510">
            <v>1</v>
          </cell>
        </row>
        <row r="4511">
          <cell r="A4511" t="str">
            <v>SSGN</v>
          </cell>
          <cell r="B4511" t="str">
            <v>Secondary Service Greater than 5kW w/o ID</v>
          </cell>
          <cell r="C4511">
            <v>30</v>
          </cell>
          <cell r="D4511">
            <v>25</v>
          </cell>
          <cell r="E4511" t="str">
            <v>R=A1D</v>
          </cell>
          <cell r="F4511">
            <v>3</v>
          </cell>
          <cell r="G4511">
            <v>37452</v>
          </cell>
          <cell r="H4511">
            <v>999</v>
          </cell>
          <cell r="I4511">
            <v>4</v>
          </cell>
          <cell r="J4511">
            <v>7</v>
          </cell>
        </row>
        <row r="4512">
          <cell r="A4512" t="str">
            <v>SSNN</v>
          </cell>
          <cell r="B4512" t="str">
            <v>Secondary Service Greater than 5kW w/o ID</v>
          </cell>
          <cell r="C4512">
            <v>30</v>
          </cell>
          <cell r="D4512">
            <v>25</v>
          </cell>
          <cell r="E4512" t="str">
            <v>R=A1D</v>
          </cell>
          <cell r="F4512">
            <v>3</v>
          </cell>
          <cell r="G4512">
            <v>37452</v>
          </cell>
          <cell r="H4512">
            <v>999</v>
          </cell>
          <cell r="I4512">
            <v>4</v>
          </cell>
          <cell r="J4512">
            <v>10</v>
          </cell>
        </row>
        <row r="4513">
          <cell r="A4513" t="str">
            <v>SSGN</v>
          </cell>
          <cell r="B4513" t="str">
            <v>Secondary Service Greater than 5kW w/o ID</v>
          </cell>
          <cell r="C4513">
            <v>30</v>
          </cell>
          <cell r="D4513">
            <v>25</v>
          </cell>
          <cell r="E4513" t="str">
            <v>R=A1D</v>
          </cell>
          <cell r="F4513">
            <v>3</v>
          </cell>
          <cell r="G4513">
            <v>37641</v>
          </cell>
          <cell r="H4513">
            <v>999</v>
          </cell>
          <cell r="I4513">
            <v>4</v>
          </cell>
          <cell r="J4513">
            <v>9</v>
          </cell>
        </row>
        <row r="4514">
          <cell r="A4514" t="str">
            <v>SSNN</v>
          </cell>
          <cell r="B4514" t="str">
            <v>Secondary Service Greater than 5kW w/o ID</v>
          </cell>
          <cell r="C4514">
            <v>30</v>
          </cell>
          <cell r="D4514">
            <v>25</v>
          </cell>
          <cell r="E4514" t="str">
            <v>R=A1D</v>
          </cell>
          <cell r="F4514">
            <v>3</v>
          </cell>
          <cell r="G4514">
            <v>38690</v>
          </cell>
          <cell r="H4514">
            <v>999</v>
          </cell>
          <cell r="I4514">
            <v>4</v>
          </cell>
          <cell r="J4514">
            <v>3</v>
          </cell>
        </row>
        <row r="4515">
          <cell r="A4515" t="str">
            <v>SSAN</v>
          </cell>
          <cell r="B4515" t="str">
            <v>Secondary Service Greater than 5kW w/o ID</v>
          </cell>
          <cell r="C4515">
            <v>30</v>
          </cell>
          <cell r="D4515">
            <v>25</v>
          </cell>
          <cell r="E4515" t="str">
            <v>R=A1D</v>
          </cell>
          <cell r="F4515">
            <v>3</v>
          </cell>
          <cell r="G4515">
            <v>38747</v>
          </cell>
          <cell r="H4515">
            <v>999</v>
          </cell>
          <cell r="I4515">
            <v>4</v>
          </cell>
          <cell r="J4515">
            <v>3</v>
          </cell>
        </row>
        <row r="4516">
          <cell r="A4516" t="str">
            <v>SSNN</v>
          </cell>
          <cell r="B4516" t="str">
            <v>Secondary Service Greater than 5kW w/o ID</v>
          </cell>
          <cell r="C4516">
            <v>30</v>
          </cell>
          <cell r="D4516">
            <v>25</v>
          </cell>
          <cell r="E4516" t="str">
            <v>R=A1RL</v>
          </cell>
          <cell r="F4516">
            <v>3</v>
          </cell>
          <cell r="G4516">
            <v>38771</v>
          </cell>
          <cell r="H4516">
            <v>999</v>
          </cell>
          <cell r="I4516">
            <v>3</v>
          </cell>
          <cell r="J4516">
            <v>1</v>
          </cell>
        </row>
        <row r="4517">
          <cell r="A4517" t="str">
            <v>SSNN</v>
          </cell>
          <cell r="B4517" t="str">
            <v>Secondary Service Greater than 5kW w/o ID</v>
          </cell>
          <cell r="C4517">
            <v>30</v>
          </cell>
          <cell r="D4517">
            <v>25</v>
          </cell>
          <cell r="E4517" t="str">
            <v>R=A1D</v>
          </cell>
          <cell r="F4517">
            <v>3</v>
          </cell>
          <cell r="G4517">
            <v>38636</v>
          </cell>
          <cell r="H4517">
            <v>999</v>
          </cell>
          <cell r="I4517">
            <v>4</v>
          </cell>
          <cell r="J4517">
            <v>1</v>
          </cell>
        </row>
        <row r="4518">
          <cell r="A4518" t="str">
            <v>SSNN</v>
          </cell>
          <cell r="B4518" t="str">
            <v>Secondary Service Greater than 5kW w/o ID</v>
          </cell>
          <cell r="C4518">
            <v>30</v>
          </cell>
          <cell r="D4518">
            <v>25</v>
          </cell>
          <cell r="E4518" t="str">
            <v>R=A1R</v>
          </cell>
          <cell r="F4518">
            <v>3</v>
          </cell>
          <cell r="G4518">
            <v>38874</v>
          </cell>
          <cell r="H4518">
            <v>999</v>
          </cell>
          <cell r="I4518">
            <v>4</v>
          </cell>
          <cell r="J4518">
            <v>2</v>
          </cell>
        </row>
        <row r="4519">
          <cell r="A4519" t="str">
            <v>SSPN</v>
          </cell>
          <cell r="B4519" t="str">
            <v>Secondary Service Greater than 5kW w/o ID</v>
          </cell>
          <cell r="C4519">
            <v>30</v>
          </cell>
          <cell r="D4519">
            <v>25</v>
          </cell>
          <cell r="E4519" t="str">
            <v>R=A1D</v>
          </cell>
          <cell r="F4519">
            <v>3</v>
          </cell>
          <cell r="G4519">
            <v>38832</v>
          </cell>
          <cell r="H4519">
            <v>999</v>
          </cell>
          <cell r="I4519">
            <v>4</v>
          </cell>
          <cell r="J4519">
            <v>1</v>
          </cell>
        </row>
        <row r="4520">
          <cell r="A4520" t="str">
            <v>SSNN</v>
          </cell>
          <cell r="B4520" t="str">
            <v>Secondary Service Greater than 5kW w/o ID</v>
          </cell>
          <cell r="C4520">
            <v>30</v>
          </cell>
          <cell r="D4520">
            <v>25</v>
          </cell>
          <cell r="E4520" t="str">
            <v>R=A1D</v>
          </cell>
          <cell r="F4520">
            <v>3</v>
          </cell>
          <cell r="G4520">
            <v>38971</v>
          </cell>
          <cell r="H4520">
            <v>999</v>
          </cell>
          <cell r="I4520">
            <v>4</v>
          </cell>
          <cell r="J4520">
            <v>19</v>
          </cell>
        </row>
        <row r="4521">
          <cell r="A4521" t="str">
            <v>SSAN</v>
          </cell>
          <cell r="B4521" t="str">
            <v>Secondary Service Greater than 5kW w/o ID</v>
          </cell>
          <cell r="C4521">
            <v>30</v>
          </cell>
          <cell r="D4521">
            <v>25</v>
          </cell>
          <cell r="E4521" t="str">
            <v>R=A1D</v>
          </cell>
          <cell r="F4521">
            <v>3</v>
          </cell>
          <cell r="G4521">
            <v>38971</v>
          </cell>
          <cell r="H4521">
            <v>999</v>
          </cell>
          <cell r="I4521">
            <v>4</v>
          </cell>
          <cell r="J4521">
            <v>1</v>
          </cell>
        </row>
        <row r="4522">
          <cell r="A4522" t="str">
            <v>SSGN</v>
          </cell>
          <cell r="B4522" t="str">
            <v>Secondary Service Greater than 5kW w/o ID</v>
          </cell>
          <cell r="C4522">
            <v>30</v>
          </cell>
          <cell r="D4522">
            <v>25</v>
          </cell>
          <cell r="E4522" t="str">
            <v>R=A1R</v>
          </cell>
          <cell r="F4522">
            <v>3</v>
          </cell>
          <cell r="G4522">
            <v>39048</v>
          </cell>
          <cell r="H4522">
            <v>999</v>
          </cell>
          <cell r="I4522">
            <v>3</v>
          </cell>
          <cell r="J4522">
            <v>6</v>
          </cell>
        </row>
        <row r="4523">
          <cell r="A4523" t="str">
            <v>SSPN</v>
          </cell>
          <cell r="B4523" t="str">
            <v>Secondary Service Greater than 5kW w/o ID</v>
          </cell>
          <cell r="C4523">
            <v>30</v>
          </cell>
          <cell r="D4523">
            <v>25</v>
          </cell>
          <cell r="E4523" t="str">
            <v>R=A1R</v>
          </cell>
          <cell r="F4523">
            <v>3</v>
          </cell>
          <cell r="G4523">
            <v>39051</v>
          </cell>
          <cell r="H4523">
            <v>999</v>
          </cell>
          <cell r="I4523">
            <v>3</v>
          </cell>
          <cell r="J4523">
            <v>3</v>
          </cell>
        </row>
        <row r="4524">
          <cell r="A4524" t="str">
            <v>SSNN</v>
          </cell>
          <cell r="B4524" t="str">
            <v>Secondary Service Greater than 5kW w/o ID</v>
          </cell>
          <cell r="C4524">
            <v>30</v>
          </cell>
          <cell r="D4524">
            <v>25</v>
          </cell>
          <cell r="E4524" t="str">
            <v>R=A1R</v>
          </cell>
          <cell r="F4524">
            <v>3</v>
          </cell>
          <cell r="G4524">
            <v>39020</v>
          </cell>
          <cell r="H4524">
            <v>999</v>
          </cell>
          <cell r="I4524">
            <v>3</v>
          </cell>
          <cell r="J4524">
            <v>1</v>
          </cell>
        </row>
        <row r="4525">
          <cell r="A4525" t="str">
            <v>SSGN</v>
          </cell>
          <cell r="B4525" t="str">
            <v>Secondary Service Greater than 5kW w/o ID</v>
          </cell>
          <cell r="C4525">
            <v>30</v>
          </cell>
          <cell r="D4525">
            <v>25</v>
          </cell>
          <cell r="E4525" t="str">
            <v>R=A1R</v>
          </cell>
          <cell r="F4525">
            <v>3</v>
          </cell>
          <cell r="G4525">
            <v>39069</v>
          </cell>
          <cell r="H4525">
            <v>999</v>
          </cell>
          <cell r="I4525">
            <v>4</v>
          </cell>
          <cell r="J4525">
            <v>3</v>
          </cell>
        </row>
        <row r="4526">
          <cell r="A4526" t="str">
            <v>SSNN</v>
          </cell>
          <cell r="B4526" t="str">
            <v>Secondary Service Greater than 5kW w/o ID</v>
          </cell>
          <cell r="C4526">
            <v>30</v>
          </cell>
          <cell r="D4526">
            <v>25</v>
          </cell>
          <cell r="E4526" t="str">
            <v>R=A1R</v>
          </cell>
          <cell r="F4526">
            <v>3</v>
          </cell>
          <cell r="G4526">
            <v>39294</v>
          </cell>
          <cell r="H4526">
            <v>999</v>
          </cell>
          <cell r="I4526">
            <v>4</v>
          </cell>
          <cell r="J4526">
            <v>15</v>
          </cell>
        </row>
        <row r="4527">
          <cell r="A4527" t="str">
            <v>SSGN</v>
          </cell>
          <cell r="B4527" t="str">
            <v>Secondary Service Greater than 5kW w/o ID</v>
          </cell>
          <cell r="C4527">
            <v>30</v>
          </cell>
          <cell r="D4527">
            <v>25</v>
          </cell>
          <cell r="E4527" t="str">
            <v>R=A1R</v>
          </cell>
          <cell r="F4527">
            <v>3</v>
          </cell>
          <cell r="G4527">
            <v>39279</v>
          </cell>
          <cell r="H4527">
            <v>999</v>
          </cell>
          <cell r="I4527">
            <v>3</v>
          </cell>
          <cell r="J4527">
            <v>1</v>
          </cell>
        </row>
        <row r="4528">
          <cell r="A4528" t="str">
            <v>SSNN</v>
          </cell>
          <cell r="B4528" t="str">
            <v>Secondary Service Greater than 5kW w/o ID</v>
          </cell>
          <cell r="C4528">
            <v>30</v>
          </cell>
          <cell r="D4528">
            <v>25</v>
          </cell>
          <cell r="E4528" t="str">
            <v>R=A1R</v>
          </cell>
          <cell r="F4528">
            <v>3</v>
          </cell>
          <cell r="G4528">
            <v>39300</v>
          </cell>
          <cell r="H4528">
            <v>999</v>
          </cell>
          <cell r="I4528">
            <v>3</v>
          </cell>
          <cell r="J4528">
            <v>9</v>
          </cell>
        </row>
        <row r="4529">
          <cell r="A4529" t="str">
            <v>SSNN</v>
          </cell>
          <cell r="B4529" t="str">
            <v>Secondary Service Greater than 5kW w/o ID</v>
          </cell>
          <cell r="C4529">
            <v>30</v>
          </cell>
          <cell r="D4529">
            <v>25</v>
          </cell>
          <cell r="E4529" t="str">
            <v>R=A1R</v>
          </cell>
          <cell r="F4529">
            <v>3</v>
          </cell>
          <cell r="G4529">
            <v>39342</v>
          </cell>
          <cell r="H4529">
            <v>999</v>
          </cell>
          <cell r="I4529">
            <v>4</v>
          </cell>
          <cell r="J4529">
            <v>6</v>
          </cell>
        </row>
        <row r="4530">
          <cell r="A4530" t="str">
            <v>SSNN</v>
          </cell>
          <cell r="B4530" t="str">
            <v>Secondary Service Greater than 5kW w/o ID</v>
          </cell>
          <cell r="C4530">
            <v>30</v>
          </cell>
          <cell r="D4530">
            <v>25</v>
          </cell>
          <cell r="E4530" t="str">
            <v>R=A1R</v>
          </cell>
          <cell r="F4530">
            <v>3</v>
          </cell>
          <cell r="G4530">
            <v>39343</v>
          </cell>
          <cell r="H4530">
            <v>999</v>
          </cell>
          <cell r="I4530">
            <v>3</v>
          </cell>
          <cell r="J4530">
            <v>2</v>
          </cell>
        </row>
        <row r="4531">
          <cell r="A4531" t="str">
            <v>SSGN</v>
          </cell>
          <cell r="B4531" t="str">
            <v>Secondary Service Greater than 5kW w/o ID</v>
          </cell>
          <cell r="C4531">
            <v>30</v>
          </cell>
          <cell r="D4531">
            <v>25</v>
          </cell>
          <cell r="E4531" t="str">
            <v>R=A1R</v>
          </cell>
          <cell r="F4531">
            <v>3</v>
          </cell>
          <cell r="G4531">
            <v>39315</v>
          </cell>
          <cell r="H4531">
            <v>999</v>
          </cell>
          <cell r="I4531">
            <v>4</v>
          </cell>
          <cell r="J4531">
            <v>1</v>
          </cell>
        </row>
        <row r="4532">
          <cell r="A4532" t="str">
            <v>SSNN</v>
          </cell>
          <cell r="B4532" t="str">
            <v>Secondary Service Greater than 5kW w/o ID</v>
          </cell>
          <cell r="C4532">
            <v>30</v>
          </cell>
          <cell r="D4532">
            <v>25</v>
          </cell>
          <cell r="E4532" t="str">
            <v>R=A1R</v>
          </cell>
          <cell r="F4532">
            <v>3</v>
          </cell>
          <cell r="G4532">
            <v>39356</v>
          </cell>
          <cell r="H4532">
            <v>999</v>
          </cell>
          <cell r="I4532">
            <v>4</v>
          </cell>
          <cell r="J4532">
            <v>51</v>
          </cell>
        </row>
        <row r="4533">
          <cell r="A4533" t="str">
            <v>SSGN</v>
          </cell>
          <cell r="B4533" t="str">
            <v>Secondary Service Greater than 5kW w/o ID</v>
          </cell>
          <cell r="C4533">
            <v>30</v>
          </cell>
          <cell r="D4533">
            <v>25</v>
          </cell>
          <cell r="E4533" t="str">
            <v>R=A1R</v>
          </cell>
          <cell r="F4533">
            <v>3</v>
          </cell>
          <cell r="G4533">
            <v>39378</v>
          </cell>
          <cell r="H4533">
            <v>999</v>
          </cell>
          <cell r="I4533">
            <v>4</v>
          </cell>
          <cell r="J4533">
            <v>10</v>
          </cell>
        </row>
        <row r="4534">
          <cell r="A4534" t="str">
            <v>SSGN</v>
          </cell>
          <cell r="B4534" t="str">
            <v>Secondary Service Greater than 5kW w/o ID</v>
          </cell>
          <cell r="C4534">
            <v>30</v>
          </cell>
          <cell r="D4534">
            <v>25</v>
          </cell>
          <cell r="E4534" t="str">
            <v>R=A1D</v>
          </cell>
          <cell r="F4534">
            <v>3</v>
          </cell>
          <cell r="G4534">
            <v>39356</v>
          </cell>
          <cell r="H4534">
            <v>999</v>
          </cell>
          <cell r="I4534">
            <v>4</v>
          </cell>
          <cell r="J4534">
            <v>4</v>
          </cell>
        </row>
        <row r="4535">
          <cell r="A4535" t="str">
            <v>SSGN</v>
          </cell>
          <cell r="B4535" t="str">
            <v>Secondary Service Greater than 5kW w/o ID</v>
          </cell>
          <cell r="C4535">
            <v>30</v>
          </cell>
          <cell r="D4535">
            <v>25</v>
          </cell>
          <cell r="E4535" t="str">
            <v>R=A1D</v>
          </cell>
          <cell r="F4535">
            <v>3</v>
          </cell>
          <cell r="G4535">
            <v>39557</v>
          </cell>
          <cell r="H4535">
            <v>999</v>
          </cell>
          <cell r="I4535">
            <v>3</v>
          </cell>
          <cell r="J4535">
            <v>6</v>
          </cell>
        </row>
        <row r="4536">
          <cell r="A4536" t="str">
            <v>SSGN</v>
          </cell>
          <cell r="B4536" t="str">
            <v>Secondary Service Greater than 5kW w/o ID</v>
          </cell>
          <cell r="C4536">
            <v>30</v>
          </cell>
          <cell r="D4536">
            <v>20</v>
          </cell>
          <cell r="E4536" t="str">
            <v>R=AXLS4E</v>
          </cell>
          <cell r="F4536">
            <v>3</v>
          </cell>
          <cell r="G4536">
            <v>39582</v>
          </cell>
          <cell r="H4536">
            <v>999</v>
          </cell>
          <cell r="I4536">
            <v>4</v>
          </cell>
          <cell r="J4536">
            <v>2</v>
          </cell>
        </row>
        <row r="4537">
          <cell r="A4537" t="str">
            <v>SSAN</v>
          </cell>
          <cell r="B4537" t="str">
            <v>Secondary Service Greater than 5kW w/o ID</v>
          </cell>
          <cell r="C4537">
            <v>30</v>
          </cell>
          <cell r="D4537">
            <v>25</v>
          </cell>
          <cell r="E4537" t="str">
            <v>R=A1D</v>
          </cell>
          <cell r="F4537">
            <v>3</v>
          </cell>
          <cell r="G4537">
            <v>39679</v>
          </cell>
          <cell r="H4537">
            <v>999</v>
          </cell>
          <cell r="I4537">
            <v>4</v>
          </cell>
          <cell r="J4537">
            <v>7</v>
          </cell>
        </row>
        <row r="4538">
          <cell r="A4538" t="str">
            <v>DSNN</v>
          </cell>
          <cell r="B4538" t="str">
            <v>Secondary Service Greater than 5kW w/o ID</v>
          </cell>
          <cell r="C4538">
            <v>30</v>
          </cell>
          <cell r="D4538">
            <v>25</v>
          </cell>
          <cell r="E4538" t="str">
            <v>R=A1D</v>
          </cell>
          <cell r="F4538">
            <v>3</v>
          </cell>
          <cell r="G4538">
            <v>39708</v>
          </cell>
          <cell r="H4538">
            <v>999</v>
          </cell>
          <cell r="I4538">
            <v>4</v>
          </cell>
          <cell r="J4538">
            <v>1</v>
          </cell>
        </row>
        <row r="4539">
          <cell r="A4539" t="str">
            <v>SSNN</v>
          </cell>
          <cell r="B4539" t="str">
            <v>Secondary Service Greater than 5kW w/o ID</v>
          </cell>
          <cell r="C4539">
            <v>30</v>
          </cell>
          <cell r="D4539">
            <v>25</v>
          </cell>
          <cell r="E4539" t="str">
            <v>R=A1D</v>
          </cell>
          <cell r="F4539">
            <v>3</v>
          </cell>
          <cell r="G4539">
            <v>39664</v>
          </cell>
          <cell r="H4539">
            <v>999</v>
          </cell>
          <cell r="I4539">
            <v>3</v>
          </cell>
          <cell r="J4539">
            <v>4</v>
          </cell>
        </row>
        <row r="4540">
          <cell r="A4540" t="str">
            <v>DSNN</v>
          </cell>
          <cell r="B4540" t="str">
            <v>Secondary Service Greater than 5kW w/o ID</v>
          </cell>
          <cell r="C4540">
            <v>30</v>
          </cell>
          <cell r="D4540">
            <v>25</v>
          </cell>
          <cell r="E4540" t="str">
            <v>R=A1D</v>
          </cell>
          <cell r="F4540">
            <v>3</v>
          </cell>
          <cell r="G4540">
            <v>39764</v>
          </cell>
          <cell r="H4540">
            <v>999</v>
          </cell>
          <cell r="I4540">
            <v>4</v>
          </cell>
          <cell r="J4540">
            <v>1</v>
          </cell>
        </row>
        <row r="4541">
          <cell r="A4541" t="str">
            <v>SSAN</v>
          </cell>
          <cell r="B4541" t="str">
            <v>Secondary Service Greater than 5kW w/o ID</v>
          </cell>
          <cell r="C4541">
            <v>30</v>
          </cell>
          <cell r="D4541">
            <v>25</v>
          </cell>
          <cell r="E4541" t="str">
            <v>R=A1D</v>
          </cell>
          <cell r="F4541">
            <v>3</v>
          </cell>
          <cell r="G4541">
            <v>39954</v>
          </cell>
          <cell r="H4541">
            <v>999</v>
          </cell>
          <cell r="I4541">
            <v>3</v>
          </cell>
          <cell r="J4541">
            <v>1</v>
          </cell>
        </row>
        <row r="4542">
          <cell r="A4542" t="str">
            <v>SSGN</v>
          </cell>
          <cell r="B4542" t="str">
            <v>Secondary Service Greater than 5kW w/o ID</v>
          </cell>
          <cell r="C4542">
            <v>30</v>
          </cell>
          <cell r="D4542">
            <v>25</v>
          </cell>
          <cell r="E4542" t="str">
            <v>R=A1D</v>
          </cell>
          <cell r="F4542">
            <v>3</v>
          </cell>
          <cell r="G4542">
            <v>39989</v>
          </cell>
          <cell r="H4542">
            <v>999</v>
          </cell>
          <cell r="I4542">
            <v>4</v>
          </cell>
          <cell r="J4542">
            <v>38</v>
          </cell>
        </row>
        <row r="4543">
          <cell r="A4543" t="str">
            <v>SSNN</v>
          </cell>
          <cell r="B4543" t="str">
            <v>Secondary Service Greater than 5kW w/o ID</v>
          </cell>
          <cell r="C4543">
            <v>30</v>
          </cell>
          <cell r="D4543">
            <v>25</v>
          </cell>
          <cell r="E4543" t="str">
            <v>R=A1D</v>
          </cell>
          <cell r="F4543">
            <v>3</v>
          </cell>
          <cell r="G4543">
            <v>39989</v>
          </cell>
          <cell r="H4543">
            <v>999</v>
          </cell>
          <cell r="I4543">
            <v>3</v>
          </cell>
          <cell r="J4543">
            <v>10</v>
          </cell>
        </row>
        <row r="4544">
          <cell r="A4544" t="str">
            <v>SSGN</v>
          </cell>
          <cell r="B4544" t="str">
            <v>Secondary Service Greater than 5kW w/o ID</v>
          </cell>
          <cell r="C4544">
            <v>30</v>
          </cell>
          <cell r="D4544">
            <v>25</v>
          </cell>
          <cell r="E4544" t="str">
            <v>R=A1D+</v>
          </cell>
          <cell r="F4544">
            <v>3</v>
          </cell>
          <cell r="G4544">
            <v>40218</v>
          </cell>
          <cell r="H4544">
            <v>999</v>
          </cell>
          <cell r="I4544">
            <v>3</v>
          </cell>
          <cell r="J4544">
            <v>1</v>
          </cell>
        </row>
        <row r="4545">
          <cell r="A4545" t="str">
            <v>SSNN</v>
          </cell>
          <cell r="B4545" t="str">
            <v>Secondary Service Greater than 5kW w/o ID</v>
          </cell>
          <cell r="C4545">
            <v>30</v>
          </cell>
          <cell r="D4545">
            <v>25</v>
          </cell>
          <cell r="E4545" t="str">
            <v>R=K6WS</v>
          </cell>
          <cell r="F4545">
            <v>3</v>
          </cell>
          <cell r="H4545">
            <v>240</v>
          </cell>
          <cell r="I4545">
            <v>4</v>
          </cell>
          <cell r="J4545">
            <v>1</v>
          </cell>
        </row>
        <row r="4546">
          <cell r="A4546" t="str">
            <v>SSGN</v>
          </cell>
          <cell r="B4546" t="str">
            <v>Secondary Service Greater than 5kW w/o ID</v>
          </cell>
          <cell r="C4546">
            <v>30</v>
          </cell>
          <cell r="D4546">
            <v>25</v>
          </cell>
          <cell r="E4546" t="str">
            <v>R=K5WS</v>
          </cell>
          <cell r="F4546">
            <v>3</v>
          </cell>
          <cell r="H4546">
            <v>0</v>
          </cell>
          <cell r="I4546">
            <v>0</v>
          </cell>
          <cell r="J4546">
            <v>12</v>
          </cell>
        </row>
        <row r="4547">
          <cell r="A4547" t="str">
            <v>SSNN</v>
          </cell>
          <cell r="B4547" t="str">
            <v>Secondary Service Greater than 5kW w/o ID</v>
          </cell>
          <cell r="C4547">
            <v>30</v>
          </cell>
          <cell r="D4547">
            <v>25</v>
          </cell>
          <cell r="E4547" t="str">
            <v>R=SV4SD</v>
          </cell>
          <cell r="F4547">
            <v>3</v>
          </cell>
          <cell r="H4547">
            <v>120</v>
          </cell>
          <cell r="I4547">
            <v>4</v>
          </cell>
          <cell r="J4547">
            <v>3</v>
          </cell>
        </row>
        <row r="4548">
          <cell r="A4548" t="str">
            <v>SSNN</v>
          </cell>
          <cell r="B4548" t="str">
            <v>Secondary Service Greater than 5kW w/o ID</v>
          </cell>
          <cell r="C4548">
            <v>30</v>
          </cell>
          <cell r="D4548">
            <v>25</v>
          </cell>
          <cell r="E4548" t="str">
            <v>R=A1D</v>
          </cell>
          <cell r="F4548">
            <v>3</v>
          </cell>
          <cell r="H4548">
            <v>480</v>
          </cell>
          <cell r="I4548">
            <v>4</v>
          </cell>
          <cell r="J4548">
            <v>15</v>
          </cell>
        </row>
        <row r="4549">
          <cell r="A4549" t="str">
            <v>SSNN</v>
          </cell>
          <cell r="B4549" t="str">
            <v>Secondary Service Greater than 5kW w/o ID</v>
          </cell>
          <cell r="C4549">
            <v>30</v>
          </cell>
          <cell r="D4549">
            <v>25</v>
          </cell>
          <cell r="E4549" t="str">
            <v>R=SV4SD</v>
          </cell>
          <cell r="F4549">
            <v>3</v>
          </cell>
          <cell r="H4549">
            <v>0</v>
          </cell>
          <cell r="I4549">
            <v>0</v>
          </cell>
          <cell r="J4549">
            <v>3</v>
          </cell>
        </row>
        <row r="4550">
          <cell r="A4550" t="str">
            <v>SSNN</v>
          </cell>
          <cell r="B4550" t="str">
            <v>Secondary Service Greater than 5kW w/o ID</v>
          </cell>
          <cell r="C4550">
            <v>30</v>
          </cell>
          <cell r="D4550">
            <v>25</v>
          </cell>
          <cell r="E4550" t="str">
            <v>R=D4S7H</v>
          </cell>
          <cell r="F4550">
            <v>3</v>
          </cell>
          <cell r="H4550">
            <v>240</v>
          </cell>
          <cell r="I4550">
            <v>4</v>
          </cell>
          <cell r="J4550">
            <v>49</v>
          </cell>
        </row>
        <row r="4551">
          <cell r="A4551" t="str">
            <v>SSGN</v>
          </cell>
          <cell r="B4551" t="str">
            <v>Secondary Service Greater than 5kW w/o ID</v>
          </cell>
          <cell r="C4551">
            <v>30</v>
          </cell>
          <cell r="D4551">
            <v>25</v>
          </cell>
          <cell r="E4551" t="str">
            <v>R=SV4SD</v>
          </cell>
          <cell r="F4551">
            <v>3</v>
          </cell>
          <cell r="H4551">
            <v>240</v>
          </cell>
          <cell r="I4551">
            <v>3</v>
          </cell>
          <cell r="J4551">
            <v>2</v>
          </cell>
        </row>
        <row r="4552">
          <cell r="A4552" t="str">
            <v>SSNN</v>
          </cell>
          <cell r="B4552" t="str">
            <v>Secondary Service Greater than 5kW w/o ID</v>
          </cell>
          <cell r="C4552">
            <v>30</v>
          </cell>
          <cell r="D4552">
            <v>25</v>
          </cell>
          <cell r="E4552" t="str">
            <v>R=E1S7E</v>
          </cell>
          <cell r="F4552">
            <v>3</v>
          </cell>
          <cell r="H4552">
            <v>240</v>
          </cell>
          <cell r="I4552">
            <v>4</v>
          </cell>
          <cell r="J4552">
            <v>2</v>
          </cell>
        </row>
        <row r="4553">
          <cell r="A4553" t="str">
            <v>SSNN</v>
          </cell>
          <cell r="B4553" t="str">
            <v>Secondary Service Greater than 5kW w/o ID</v>
          </cell>
          <cell r="C4553">
            <v>30</v>
          </cell>
          <cell r="D4553">
            <v>25</v>
          </cell>
          <cell r="E4553" t="str">
            <v>R=DDS2</v>
          </cell>
          <cell r="F4553">
            <v>3</v>
          </cell>
          <cell r="H4553">
            <v>240</v>
          </cell>
          <cell r="I4553">
            <v>4</v>
          </cell>
          <cell r="J4553">
            <v>1</v>
          </cell>
        </row>
        <row r="4554">
          <cell r="A4554" t="str">
            <v>SSNN</v>
          </cell>
          <cell r="B4554" t="str">
            <v>Secondary Service Greater than 5kW w/o ID</v>
          </cell>
          <cell r="C4554">
            <v>30</v>
          </cell>
          <cell r="D4554">
            <v>25</v>
          </cell>
          <cell r="E4554" t="str">
            <v>R=A1R</v>
          </cell>
          <cell r="F4554">
            <v>3</v>
          </cell>
          <cell r="G4554">
            <v>38533</v>
          </cell>
          <cell r="H4554">
            <v>999</v>
          </cell>
          <cell r="I4554">
            <v>4</v>
          </cell>
          <cell r="J4554">
            <v>1</v>
          </cell>
        </row>
        <row r="4555">
          <cell r="A4555" t="str">
            <v>SSPN</v>
          </cell>
          <cell r="B4555" t="str">
            <v>Secondary Service Greater than 5kW w/o ID</v>
          </cell>
          <cell r="C4555">
            <v>30</v>
          </cell>
          <cell r="D4555">
            <v>25</v>
          </cell>
          <cell r="E4555" t="str">
            <v>R=K2WS</v>
          </cell>
          <cell r="F4555">
            <v>3</v>
          </cell>
          <cell r="H4555">
            <v>480</v>
          </cell>
          <cell r="I4555">
            <v>3</v>
          </cell>
          <cell r="J4555">
            <v>1</v>
          </cell>
        </row>
        <row r="4556">
          <cell r="A4556" t="str">
            <v>SSPN</v>
          </cell>
          <cell r="B4556" t="str">
            <v>Secondary Service Greater than 5kW w/o ID</v>
          </cell>
          <cell r="C4556">
            <v>30</v>
          </cell>
          <cell r="D4556">
            <v>25</v>
          </cell>
          <cell r="E4556" t="str">
            <v>R=D4S7H</v>
          </cell>
          <cell r="F4556">
            <v>3</v>
          </cell>
          <cell r="H4556">
            <v>240</v>
          </cell>
          <cell r="I4556">
            <v>4</v>
          </cell>
          <cell r="J4556">
            <v>1</v>
          </cell>
        </row>
        <row r="4557">
          <cell r="A4557" t="str">
            <v>SSPN</v>
          </cell>
          <cell r="B4557" t="str">
            <v>Secondary Service Greater than 5kW w/o ID</v>
          </cell>
          <cell r="C4557">
            <v>30</v>
          </cell>
          <cell r="D4557">
            <v>25</v>
          </cell>
          <cell r="E4557" t="str">
            <v>R=A1D</v>
          </cell>
          <cell r="F4557">
            <v>3</v>
          </cell>
          <cell r="G4557">
            <v>38293</v>
          </cell>
          <cell r="H4557">
            <v>999</v>
          </cell>
          <cell r="I4557">
            <v>3</v>
          </cell>
          <cell r="J4557">
            <v>1</v>
          </cell>
        </row>
        <row r="4558">
          <cell r="A4558" t="str">
            <v>SSNN</v>
          </cell>
          <cell r="B4558" t="str">
            <v>Secondary Service Greater than 5kW w/o ID</v>
          </cell>
          <cell r="C4558">
            <v>30</v>
          </cell>
          <cell r="D4558">
            <v>25</v>
          </cell>
          <cell r="E4558" t="str">
            <v>R=A1R</v>
          </cell>
          <cell r="F4558">
            <v>3</v>
          </cell>
          <cell r="G4558">
            <v>38441</v>
          </cell>
          <cell r="H4558">
            <v>999</v>
          </cell>
          <cell r="I4558">
            <v>4</v>
          </cell>
          <cell r="J4558">
            <v>1</v>
          </cell>
        </row>
        <row r="4559">
          <cell r="A4559" t="str">
            <v>SSGN</v>
          </cell>
          <cell r="B4559" t="str">
            <v>Secondary Service Greater than 5kW w/o ID</v>
          </cell>
          <cell r="C4559">
            <v>30</v>
          </cell>
          <cell r="D4559">
            <v>25</v>
          </cell>
          <cell r="E4559" t="str">
            <v>R=A1D</v>
          </cell>
          <cell r="F4559">
            <v>3</v>
          </cell>
          <cell r="G4559">
            <v>38309</v>
          </cell>
          <cell r="H4559">
            <v>999</v>
          </cell>
          <cell r="I4559">
            <v>4</v>
          </cell>
          <cell r="J4559">
            <v>3</v>
          </cell>
        </row>
        <row r="4560">
          <cell r="A4560" t="str">
            <v>SSNN</v>
          </cell>
          <cell r="B4560" t="str">
            <v>Secondary Service Greater than 5kW w/o ID</v>
          </cell>
          <cell r="C4560">
            <v>30</v>
          </cell>
          <cell r="D4560">
            <v>25</v>
          </cell>
          <cell r="E4560" t="str">
            <v>R=A1D</v>
          </cell>
          <cell r="F4560">
            <v>3</v>
          </cell>
          <cell r="G4560">
            <v>38449</v>
          </cell>
          <cell r="H4560">
            <v>999</v>
          </cell>
          <cell r="I4560">
            <v>4</v>
          </cell>
          <cell r="J4560">
            <v>1</v>
          </cell>
        </row>
        <row r="4561">
          <cell r="A4561" t="str">
            <v>SSGN</v>
          </cell>
          <cell r="B4561" t="str">
            <v>Secondary Service Greater than 5kW w/o ID</v>
          </cell>
          <cell r="C4561">
            <v>30</v>
          </cell>
          <cell r="D4561">
            <v>25</v>
          </cell>
          <cell r="E4561" t="str">
            <v>R=A1R</v>
          </cell>
          <cell r="F4561">
            <v>3</v>
          </cell>
          <cell r="G4561">
            <v>38161</v>
          </cell>
          <cell r="H4561">
            <v>999</v>
          </cell>
          <cell r="I4561">
            <v>4</v>
          </cell>
          <cell r="J4561">
            <v>2</v>
          </cell>
        </row>
        <row r="4562">
          <cell r="A4562" t="str">
            <v>SSPN</v>
          </cell>
          <cell r="B4562" t="str">
            <v>Secondary Service Greater than 5kW w/o ID</v>
          </cell>
          <cell r="C4562">
            <v>30</v>
          </cell>
          <cell r="D4562">
            <v>25</v>
          </cell>
          <cell r="E4562" t="str">
            <v>R=SV4SD</v>
          </cell>
          <cell r="F4562">
            <v>3</v>
          </cell>
          <cell r="H4562">
            <v>999</v>
          </cell>
          <cell r="I4562">
            <v>4</v>
          </cell>
          <cell r="J4562">
            <v>1</v>
          </cell>
        </row>
        <row r="4563">
          <cell r="A4563" t="str">
            <v>SSPN</v>
          </cell>
          <cell r="B4563" t="str">
            <v>Secondary Service Greater than 5kW w/o ID</v>
          </cell>
          <cell r="C4563">
            <v>30</v>
          </cell>
          <cell r="D4563">
            <v>25</v>
          </cell>
          <cell r="E4563" t="str">
            <v>R=SV4SD</v>
          </cell>
          <cell r="F4563">
            <v>3</v>
          </cell>
          <cell r="H4563">
            <v>999</v>
          </cell>
          <cell r="I4563">
            <v>4</v>
          </cell>
          <cell r="J4563">
            <v>3</v>
          </cell>
        </row>
        <row r="4564">
          <cell r="A4564" t="str">
            <v>SSPN</v>
          </cell>
          <cell r="B4564" t="str">
            <v>Secondary Service Greater than 5kW w/o ID</v>
          </cell>
          <cell r="C4564">
            <v>30</v>
          </cell>
          <cell r="D4564">
            <v>25</v>
          </cell>
          <cell r="E4564" t="str">
            <v>R=A1D</v>
          </cell>
          <cell r="F4564">
            <v>3</v>
          </cell>
          <cell r="G4564">
            <v>37923</v>
          </cell>
          <cell r="H4564">
            <v>999</v>
          </cell>
          <cell r="I4564">
            <v>4</v>
          </cell>
          <cell r="J4564">
            <v>1</v>
          </cell>
        </row>
        <row r="4565">
          <cell r="A4565" t="str">
            <v>SSNN</v>
          </cell>
          <cell r="B4565" t="str">
            <v>Secondary Service Greater than 5kW w/o ID</v>
          </cell>
          <cell r="C4565">
            <v>30</v>
          </cell>
          <cell r="D4565">
            <v>25</v>
          </cell>
          <cell r="E4565" t="str">
            <v>P=A1RL</v>
          </cell>
          <cell r="F4565">
            <v>3</v>
          </cell>
          <cell r="G4565">
            <v>38084</v>
          </cell>
          <cell r="H4565">
            <v>999</v>
          </cell>
          <cell r="I4565">
            <v>3</v>
          </cell>
          <cell r="J4565">
            <v>1</v>
          </cell>
        </row>
        <row r="4566">
          <cell r="A4566" t="str">
            <v>SSGN</v>
          </cell>
          <cell r="B4566" t="str">
            <v>Secondary Service Greater than 5kW w/o ID</v>
          </cell>
          <cell r="C4566">
            <v>30</v>
          </cell>
          <cell r="D4566">
            <v>25</v>
          </cell>
          <cell r="E4566" t="str">
            <v>R=A1D</v>
          </cell>
          <cell r="F4566">
            <v>3</v>
          </cell>
          <cell r="G4566">
            <v>38334</v>
          </cell>
          <cell r="H4566">
            <v>999</v>
          </cell>
          <cell r="I4566">
            <v>4</v>
          </cell>
          <cell r="J4566">
            <v>3</v>
          </cell>
        </row>
        <row r="4567">
          <cell r="A4567" t="str">
            <v>SSPN</v>
          </cell>
          <cell r="B4567" t="str">
            <v>Secondary Service Greater than 5kW w/o ID</v>
          </cell>
          <cell r="C4567">
            <v>30</v>
          </cell>
          <cell r="D4567">
            <v>25</v>
          </cell>
          <cell r="E4567" t="str">
            <v>R=A1D</v>
          </cell>
          <cell r="F4567">
            <v>3</v>
          </cell>
          <cell r="G4567">
            <v>38257</v>
          </cell>
          <cell r="H4567">
            <v>999</v>
          </cell>
          <cell r="I4567">
            <v>3</v>
          </cell>
          <cell r="J4567">
            <v>1</v>
          </cell>
        </row>
        <row r="4568">
          <cell r="A4568" t="str">
            <v>SSNN</v>
          </cell>
          <cell r="B4568" t="str">
            <v>Secondary Service Greater than 5kW w/o ID</v>
          </cell>
          <cell r="C4568">
            <v>30</v>
          </cell>
          <cell r="D4568">
            <v>25</v>
          </cell>
          <cell r="E4568" t="str">
            <v>R=A1R</v>
          </cell>
          <cell r="F4568">
            <v>3</v>
          </cell>
          <cell r="G4568">
            <v>38362</v>
          </cell>
          <cell r="H4568">
            <v>999</v>
          </cell>
          <cell r="I4568">
            <v>4</v>
          </cell>
          <cell r="J4568">
            <v>1</v>
          </cell>
        </row>
        <row r="4569">
          <cell r="A4569" t="str">
            <v>SSNN</v>
          </cell>
          <cell r="B4569" t="str">
            <v>Secondary Service Greater than 5kW w/o ID</v>
          </cell>
          <cell r="C4569">
            <v>30</v>
          </cell>
          <cell r="D4569">
            <v>25</v>
          </cell>
          <cell r="E4569" t="str">
            <v>R=A1D</v>
          </cell>
          <cell r="F4569">
            <v>3</v>
          </cell>
          <cell r="G4569">
            <v>38533</v>
          </cell>
          <cell r="H4569">
            <v>999</v>
          </cell>
          <cell r="I4569">
            <v>3</v>
          </cell>
          <cell r="J4569">
            <v>1</v>
          </cell>
        </row>
        <row r="4570">
          <cell r="A4570" t="str">
            <v>SSNN</v>
          </cell>
          <cell r="B4570" t="str">
            <v>Secondary Service Greater than 5kW w/o ID</v>
          </cell>
          <cell r="C4570">
            <v>30</v>
          </cell>
          <cell r="D4570">
            <v>25</v>
          </cell>
          <cell r="E4570" t="str">
            <v>R=A1D</v>
          </cell>
          <cell r="F4570">
            <v>3</v>
          </cell>
          <cell r="G4570">
            <v>38075</v>
          </cell>
          <cell r="H4570">
            <v>999</v>
          </cell>
          <cell r="I4570">
            <v>4</v>
          </cell>
          <cell r="J4570">
            <v>1</v>
          </cell>
        </row>
        <row r="4571">
          <cell r="A4571" t="str">
            <v>SSPN</v>
          </cell>
          <cell r="B4571" t="str">
            <v>Secondary Service Greater than 5kW w/o ID</v>
          </cell>
          <cell r="C4571">
            <v>30</v>
          </cell>
          <cell r="D4571">
            <v>25</v>
          </cell>
          <cell r="E4571" t="str">
            <v>R=A1D</v>
          </cell>
          <cell r="F4571">
            <v>3</v>
          </cell>
          <cell r="G4571">
            <v>38533</v>
          </cell>
          <cell r="H4571">
            <v>999</v>
          </cell>
          <cell r="I4571">
            <v>4</v>
          </cell>
          <cell r="J4571">
            <v>1</v>
          </cell>
        </row>
        <row r="4572">
          <cell r="A4572" t="str">
            <v>SSNN</v>
          </cell>
          <cell r="B4572" t="str">
            <v>Secondary Service Greater than 5kW w/o ID</v>
          </cell>
          <cell r="C4572">
            <v>30</v>
          </cell>
          <cell r="D4572">
            <v>25</v>
          </cell>
          <cell r="E4572" t="str">
            <v>R=DXS2</v>
          </cell>
          <cell r="F4572">
            <v>3</v>
          </cell>
          <cell r="H4572">
            <v>240</v>
          </cell>
          <cell r="I4572">
            <v>4</v>
          </cell>
          <cell r="J4572">
            <v>2</v>
          </cell>
        </row>
        <row r="4573">
          <cell r="A4573" t="str">
            <v>SSGN</v>
          </cell>
          <cell r="B4573" t="str">
            <v>Secondary Service Greater than 5kW w/o ID</v>
          </cell>
          <cell r="C4573">
            <v>30</v>
          </cell>
          <cell r="D4573">
            <v>25</v>
          </cell>
          <cell r="E4573" t="str">
            <v>R=SV4SD</v>
          </cell>
          <cell r="F4573">
            <v>3</v>
          </cell>
          <cell r="H4573">
            <v>120</v>
          </cell>
          <cell r="I4573">
            <v>4</v>
          </cell>
          <cell r="J4573">
            <v>5</v>
          </cell>
        </row>
        <row r="4574">
          <cell r="A4574" t="str">
            <v>SSNN</v>
          </cell>
          <cell r="B4574" t="str">
            <v>Secondary Service Greater than 5kW w/o ID</v>
          </cell>
          <cell r="C4574">
            <v>30</v>
          </cell>
          <cell r="D4574">
            <v>25</v>
          </cell>
          <cell r="E4574" t="str">
            <v>R=SV4SD</v>
          </cell>
          <cell r="F4574">
            <v>3</v>
          </cell>
          <cell r="H4574">
            <v>240</v>
          </cell>
          <cell r="I4574">
            <v>4</v>
          </cell>
          <cell r="J4574">
            <v>2</v>
          </cell>
        </row>
        <row r="4575">
          <cell r="A4575" t="str">
            <v>DSGN</v>
          </cell>
          <cell r="B4575" t="str">
            <v>Secondary Service Greater than 5kW w/o ID</v>
          </cell>
          <cell r="C4575">
            <v>30</v>
          </cell>
          <cell r="D4575">
            <v>25</v>
          </cell>
          <cell r="E4575" t="str">
            <v>R=SV4SD</v>
          </cell>
          <cell r="F4575">
            <v>3</v>
          </cell>
          <cell r="H4575">
            <v>999</v>
          </cell>
          <cell r="I4575">
            <v>4</v>
          </cell>
          <cell r="J4575">
            <v>1</v>
          </cell>
        </row>
        <row r="4576">
          <cell r="A4576" t="str">
            <v>SSNN</v>
          </cell>
          <cell r="B4576" t="str">
            <v>Secondary Service Greater than 5kW w/o ID</v>
          </cell>
          <cell r="C4576">
            <v>30</v>
          </cell>
          <cell r="D4576">
            <v>25</v>
          </cell>
          <cell r="E4576" t="str">
            <v>R=VM66S</v>
          </cell>
          <cell r="F4576">
            <v>3</v>
          </cell>
          <cell r="H4576">
            <v>0</v>
          </cell>
          <cell r="I4576">
            <v>0</v>
          </cell>
          <cell r="J4576">
            <v>1</v>
          </cell>
        </row>
        <row r="4577">
          <cell r="A4577" t="str">
            <v>SSAN</v>
          </cell>
          <cell r="B4577" t="str">
            <v>Secondary Service Greater than 5kW w/o ID</v>
          </cell>
          <cell r="C4577">
            <v>30</v>
          </cell>
          <cell r="D4577">
            <v>25</v>
          </cell>
          <cell r="E4577" t="str">
            <v>R=A1D</v>
          </cell>
          <cell r="F4577">
            <v>3</v>
          </cell>
          <cell r="G4577">
            <v>36788</v>
          </cell>
          <cell r="H4577">
            <v>999</v>
          </cell>
          <cell r="I4577">
            <v>4</v>
          </cell>
          <cell r="J4577">
            <v>1</v>
          </cell>
        </row>
        <row r="4578">
          <cell r="A4578" t="str">
            <v>SSGN</v>
          </cell>
          <cell r="B4578" t="str">
            <v>Secondary Service Greater than 5kW w/o ID</v>
          </cell>
          <cell r="C4578">
            <v>30</v>
          </cell>
          <cell r="D4578">
            <v>25</v>
          </cell>
          <cell r="E4578" t="str">
            <v>R=SV4SD</v>
          </cell>
          <cell r="F4578">
            <v>3</v>
          </cell>
          <cell r="H4578">
            <v>480</v>
          </cell>
          <cell r="I4578">
            <v>4</v>
          </cell>
          <cell r="J4578">
            <v>5</v>
          </cell>
        </row>
        <row r="4579">
          <cell r="A4579" t="str">
            <v>SSAN</v>
          </cell>
          <cell r="B4579" t="str">
            <v>Secondary Service Greater than 5kW w/o ID</v>
          </cell>
          <cell r="C4579">
            <v>30</v>
          </cell>
          <cell r="D4579">
            <v>25</v>
          </cell>
          <cell r="E4579" t="str">
            <v>R=A1D</v>
          </cell>
          <cell r="F4579">
            <v>3</v>
          </cell>
          <cell r="G4579">
            <v>37845</v>
          </cell>
          <cell r="H4579">
            <v>999</v>
          </cell>
          <cell r="I4579">
            <v>3</v>
          </cell>
          <cell r="J4579">
            <v>1</v>
          </cell>
        </row>
        <row r="4580">
          <cell r="A4580" t="str">
            <v>SSAN</v>
          </cell>
          <cell r="B4580" t="str">
            <v>Secondary Service Greater than 5kW w/o ID</v>
          </cell>
          <cell r="C4580">
            <v>30</v>
          </cell>
          <cell r="D4580">
            <v>25</v>
          </cell>
          <cell r="E4580" t="str">
            <v>R=K6WS</v>
          </cell>
          <cell r="F4580">
            <v>3</v>
          </cell>
          <cell r="H4580">
            <v>240</v>
          </cell>
          <cell r="I4580">
            <v>4</v>
          </cell>
          <cell r="J4580">
            <v>1</v>
          </cell>
        </row>
        <row r="4581">
          <cell r="A4581" t="str">
            <v>DSNN</v>
          </cell>
          <cell r="B4581" t="str">
            <v>Secondary Service Greater than 5kW w/o ID</v>
          </cell>
          <cell r="C4581">
            <v>30</v>
          </cell>
          <cell r="D4581">
            <v>25</v>
          </cell>
          <cell r="E4581" t="str">
            <v>R=A1D</v>
          </cell>
          <cell r="F4581">
            <v>3</v>
          </cell>
          <cell r="H4581">
            <v>999</v>
          </cell>
          <cell r="I4581">
            <v>3</v>
          </cell>
          <cell r="J4581">
            <v>1</v>
          </cell>
        </row>
        <row r="4582">
          <cell r="A4582" t="str">
            <v>SSNN</v>
          </cell>
          <cell r="B4582" t="str">
            <v>Secondary Service Greater than 5kW w/o ID</v>
          </cell>
          <cell r="C4582">
            <v>30</v>
          </cell>
          <cell r="D4582">
            <v>25</v>
          </cell>
          <cell r="E4582" t="str">
            <v>R=A1D</v>
          </cell>
          <cell r="F4582">
            <v>3</v>
          </cell>
          <cell r="G4582">
            <v>36404</v>
          </cell>
          <cell r="H4582">
            <v>999</v>
          </cell>
          <cell r="I4582">
            <v>4</v>
          </cell>
          <cell r="J4582">
            <v>6</v>
          </cell>
        </row>
        <row r="4583">
          <cell r="A4583" t="str">
            <v>SSNN</v>
          </cell>
          <cell r="B4583" t="str">
            <v>Secondary Service Greater than 5kW w/o ID</v>
          </cell>
          <cell r="C4583">
            <v>30</v>
          </cell>
          <cell r="D4583">
            <v>25</v>
          </cell>
          <cell r="E4583" t="str">
            <v>R=SV4SD</v>
          </cell>
          <cell r="F4583">
            <v>3</v>
          </cell>
          <cell r="G4583">
            <v>35969</v>
          </cell>
          <cell r="H4583">
            <v>999</v>
          </cell>
          <cell r="I4583">
            <v>4</v>
          </cell>
          <cell r="J4583">
            <v>1</v>
          </cell>
        </row>
        <row r="4584">
          <cell r="A4584" t="str">
            <v>SSGN</v>
          </cell>
          <cell r="B4584" t="str">
            <v>Secondary Service Greater than 5kW w/o ID</v>
          </cell>
          <cell r="C4584">
            <v>30</v>
          </cell>
          <cell r="D4584">
            <v>25</v>
          </cell>
          <cell r="E4584" t="str">
            <v>R=A1D</v>
          </cell>
          <cell r="F4584">
            <v>3</v>
          </cell>
          <cell r="G4584">
            <v>35969</v>
          </cell>
          <cell r="H4584">
            <v>999</v>
          </cell>
          <cell r="I4584">
            <v>4</v>
          </cell>
          <cell r="J4584">
            <v>1</v>
          </cell>
        </row>
        <row r="4585">
          <cell r="A4585" t="str">
            <v>SSNN</v>
          </cell>
          <cell r="B4585" t="str">
            <v>Secondary Service Greater than 5kW w/o ID</v>
          </cell>
          <cell r="C4585">
            <v>30</v>
          </cell>
          <cell r="D4585">
            <v>25</v>
          </cell>
          <cell r="E4585" t="str">
            <v>R=A1D</v>
          </cell>
          <cell r="F4585">
            <v>3</v>
          </cell>
          <cell r="G4585">
            <v>36130</v>
          </cell>
          <cell r="H4585">
            <v>999</v>
          </cell>
          <cell r="I4585">
            <v>3</v>
          </cell>
          <cell r="J4585">
            <v>2</v>
          </cell>
        </row>
        <row r="4586">
          <cell r="A4586" t="str">
            <v>SSNN</v>
          </cell>
          <cell r="B4586" t="str">
            <v>Secondary Service Greater than 5kW w/o ID</v>
          </cell>
          <cell r="C4586">
            <v>30</v>
          </cell>
          <cell r="D4586">
            <v>25</v>
          </cell>
          <cell r="E4586" t="str">
            <v>R=A1D</v>
          </cell>
          <cell r="F4586">
            <v>3</v>
          </cell>
          <cell r="G4586">
            <v>35796</v>
          </cell>
          <cell r="H4586">
            <v>999</v>
          </cell>
          <cell r="I4586">
            <v>4</v>
          </cell>
          <cell r="J4586">
            <v>1</v>
          </cell>
        </row>
        <row r="4587">
          <cell r="A4587" t="str">
            <v>SSGN</v>
          </cell>
          <cell r="B4587" t="str">
            <v>Secondary Service Greater than 5kW w/o ID</v>
          </cell>
          <cell r="C4587">
            <v>30</v>
          </cell>
          <cell r="D4587">
            <v>25</v>
          </cell>
          <cell r="E4587" t="str">
            <v>R=A1D</v>
          </cell>
          <cell r="F4587">
            <v>3</v>
          </cell>
          <cell r="G4587">
            <v>36495</v>
          </cell>
          <cell r="H4587">
            <v>999</v>
          </cell>
          <cell r="I4587">
            <v>4</v>
          </cell>
          <cell r="J4587">
            <v>1</v>
          </cell>
        </row>
        <row r="4588">
          <cell r="A4588" t="str">
            <v>SSTD</v>
          </cell>
          <cell r="B4588" t="str">
            <v>Secondary Service Greater than 5kW w/o ID</v>
          </cell>
          <cell r="C4588">
            <v>30</v>
          </cell>
          <cell r="D4588">
            <v>23</v>
          </cell>
          <cell r="E4588" t="str">
            <v>R=SV2ST</v>
          </cell>
          <cell r="F4588">
            <v>3</v>
          </cell>
          <cell r="G4588">
            <v>35065</v>
          </cell>
          <cell r="H4588">
            <v>999</v>
          </cell>
          <cell r="I4588">
            <v>3</v>
          </cell>
          <cell r="J4588">
            <v>1</v>
          </cell>
        </row>
        <row r="4589">
          <cell r="A4589" t="str">
            <v>SSPN</v>
          </cell>
          <cell r="B4589" t="str">
            <v>Secondary Service Greater than 5kW w/o ID</v>
          </cell>
          <cell r="C4589">
            <v>30</v>
          </cell>
          <cell r="D4589">
            <v>25</v>
          </cell>
          <cell r="E4589" t="str">
            <v>R=A1D</v>
          </cell>
          <cell r="F4589">
            <v>3</v>
          </cell>
          <cell r="G4589">
            <v>36161</v>
          </cell>
          <cell r="H4589">
            <v>999</v>
          </cell>
          <cell r="I4589">
            <v>4</v>
          </cell>
          <cell r="J4589">
            <v>3</v>
          </cell>
        </row>
        <row r="4590">
          <cell r="A4590" t="str">
            <v>SSNN</v>
          </cell>
          <cell r="B4590" t="str">
            <v>Secondary Service Greater than 5kW w/o ID</v>
          </cell>
          <cell r="C4590">
            <v>30</v>
          </cell>
          <cell r="D4590">
            <v>25</v>
          </cell>
          <cell r="E4590" t="str">
            <v>R=A1D</v>
          </cell>
          <cell r="F4590">
            <v>3</v>
          </cell>
          <cell r="G4590">
            <v>36719</v>
          </cell>
          <cell r="H4590">
            <v>999</v>
          </cell>
          <cell r="I4590">
            <v>3</v>
          </cell>
          <cell r="J4590">
            <v>2</v>
          </cell>
        </row>
        <row r="4591">
          <cell r="A4591" t="str">
            <v>SSGN</v>
          </cell>
          <cell r="B4591" t="str">
            <v>Secondary Service Greater than 5kW w/o ID</v>
          </cell>
          <cell r="C4591">
            <v>30</v>
          </cell>
          <cell r="D4591">
            <v>25</v>
          </cell>
          <cell r="E4591" t="str">
            <v>R=A1D</v>
          </cell>
          <cell r="F4591">
            <v>3</v>
          </cell>
          <cell r="G4591">
            <v>36754</v>
          </cell>
          <cell r="H4591">
            <v>999</v>
          </cell>
          <cell r="I4591">
            <v>4</v>
          </cell>
          <cell r="J4591">
            <v>3</v>
          </cell>
        </row>
        <row r="4592">
          <cell r="A4592" t="str">
            <v>SSGN</v>
          </cell>
          <cell r="B4592" t="str">
            <v>Secondary Service Greater than 5kW w/o ID</v>
          </cell>
          <cell r="C4592">
            <v>30</v>
          </cell>
          <cell r="D4592">
            <v>25</v>
          </cell>
          <cell r="E4592" t="str">
            <v>R=A1D</v>
          </cell>
          <cell r="F4592">
            <v>3</v>
          </cell>
          <cell r="G4592">
            <v>36754</v>
          </cell>
          <cell r="H4592">
            <v>999</v>
          </cell>
          <cell r="I4592">
            <v>4</v>
          </cell>
          <cell r="J4592">
            <v>1</v>
          </cell>
        </row>
        <row r="4593">
          <cell r="A4593" t="str">
            <v>SSGN</v>
          </cell>
          <cell r="B4593" t="str">
            <v>Secondary Service Greater than 5kW w/o ID</v>
          </cell>
          <cell r="C4593">
            <v>30</v>
          </cell>
          <cell r="D4593">
            <v>25</v>
          </cell>
          <cell r="E4593" t="str">
            <v>R=A1D</v>
          </cell>
          <cell r="F4593">
            <v>3</v>
          </cell>
          <cell r="G4593">
            <v>36928</v>
          </cell>
          <cell r="H4593">
            <v>999</v>
          </cell>
          <cell r="I4593">
            <v>4</v>
          </cell>
          <cell r="J4593">
            <v>6</v>
          </cell>
        </row>
        <row r="4594">
          <cell r="A4594" t="str">
            <v>SSGN</v>
          </cell>
          <cell r="B4594" t="str">
            <v>Secondary Service Greater than 5kW w/o ID</v>
          </cell>
          <cell r="C4594">
            <v>30</v>
          </cell>
          <cell r="D4594">
            <v>25</v>
          </cell>
          <cell r="E4594" t="str">
            <v>R=A1D</v>
          </cell>
          <cell r="F4594">
            <v>3</v>
          </cell>
          <cell r="G4594">
            <v>36995</v>
          </cell>
          <cell r="H4594">
            <v>999</v>
          </cell>
          <cell r="I4594">
            <v>4</v>
          </cell>
          <cell r="J4594">
            <v>1</v>
          </cell>
        </row>
        <row r="4595">
          <cell r="A4595" t="str">
            <v>SSPN</v>
          </cell>
          <cell r="B4595" t="str">
            <v>Secondary Service Greater than 5kW w/o ID</v>
          </cell>
          <cell r="C4595">
            <v>30</v>
          </cell>
          <cell r="D4595">
            <v>25</v>
          </cell>
          <cell r="E4595" t="str">
            <v>R=A1D</v>
          </cell>
          <cell r="F4595">
            <v>3</v>
          </cell>
          <cell r="G4595">
            <v>37047</v>
          </cell>
          <cell r="H4595">
            <v>999</v>
          </cell>
          <cell r="I4595">
            <v>3</v>
          </cell>
          <cell r="J4595">
            <v>2</v>
          </cell>
        </row>
        <row r="4596">
          <cell r="A4596" t="str">
            <v>SSGN</v>
          </cell>
          <cell r="B4596" t="str">
            <v>Secondary Service Greater than 5kW w/o ID</v>
          </cell>
          <cell r="C4596">
            <v>30</v>
          </cell>
          <cell r="D4596">
            <v>25</v>
          </cell>
          <cell r="E4596" t="str">
            <v>R=A1R</v>
          </cell>
          <cell r="F4596">
            <v>3</v>
          </cell>
          <cell r="G4596">
            <v>37071</v>
          </cell>
          <cell r="H4596">
            <v>999</v>
          </cell>
          <cell r="I4596">
            <v>4</v>
          </cell>
          <cell r="J4596">
            <v>1</v>
          </cell>
        </row>
        <row r="4597">
          <cell r="A4597" t="str">
            <v>SSGN</v>
          </cell>
          <cell r="B4597" t="str">
            <v>Secondary Service Greater than 5kW w/o ID</v>
          </cell>
          <cell r="C4597">
            <v>30</v>
          </cell>
          <cell r="D4597">
            <v>25</v>
          </cell>
          <cell r="E4597" t="str">
            <v>R=A1D</v>
          </cell>
          <cell r="F4597">
            <v>3</v>
          </cell>
          <cell r="G4597">
            <v>37153</v>
          </cell>
          <cell r="H4597">
            <v>999</v>
          </cell>
          <cell r="I4597">
            <v>4</v>
          </cell>
          <cell r="J4597">
            <v>8</v>
          </cell>
        </row>
        <row r="4598">
          <cell r="A4598" t="str">
            <v>SSNN</v>
          </cell>
          <cell r="B4598" t="str">
            <v>Secondary Service Greater than 5kW w/o ID</v>
          </cell>
          <cell r="C4598">
            <v>30</v>
          </cell>
          <cell r="D4598">
            <v>25</v>
          </cell>
          <cell r="E4598" t="str">
            <v>R=A1D</v>
          </cell>
          <cell r="F4598">
            <v>3</v>
          </cell>
          <cell r="G4598">
            <v>37188</v>
          </cell>
          <cell r="H4598">
            <v>999</v>
          </cell>
          <cell r="I4598">
            <v>4</v>
          </cell>
          <cell r="J4598">
            <v>12</v>
          </cell>
        </row>
        <row r="4599">
          <cell r="A4599" t="str">
            <v>SSNN</v>
          </cell>
          <cell r="B4599" t="str">
            <v>Secondary Service Greater than 5kW w/o ID</v>
          </cell>
          <cell r="C4599">
            <v>30</v>
          </cell>
          <cell r="D4599">
            <v>25</v>
          </cell>
          <cell r="E4599" t="str">
            <v>R=A1D</v>
          </cell>
          <cell r="F4599">
            <v>3</v>
          </cell>
          <cell r="G4599">
            <v>37188</v>
          </cell>
          <cell r="H4599">
            <v>999</v>
          </cell>
          <cell r="I4599">
            <v>4</v>
          </cell>
          <cell r="J4599">
            <v>5</v>
          </cell>
        </row>
        <row r="4600">
          <cell r="A4600" t="str">
            <v>SSGN</v>
          </cell>
          <cell r="B4600" t="str">
            <v>Secondary Service Greater than 5kW w/o ID</v>
          </cell>
          <cell r="C4600">
            <v>30</v>
          </cell>
          <cell r="D4600">
            <v>25</v>
          </cell>
          <cell r="E4600" t="str">
            <v>R=A1D</v>
          </cell>
          <cell r="F4600">
            <v>3</v>
          </cell>
          <cell r="G4600">
            <v>37356</v>
          </cell>
          <cell r="H4600">
            <v>999</v>
          </cell>
          <cell r="I4600">
            <v>4</v>
          </cell>
          <cell r="J4600">
            <v>6</v>
          </cell>
        </row>
        <row r="4601">
          <cell r="A4601" t="str">
            <v>SSPN</v>
          </cell>
          <cell r="B4601" t="str">
            <v>Secondary Service Greater than 5kW w/o ID</v>
          </cell>
          <cell r="C4601">
            <v>30</v>
          </cell>
          <cell r="D4601">
            <v>25</v>
          </cell>
          <cell r="E4601" t="str">
            <v>R=A1D</v>
          </cell>
          <cell r="F4601">
            <v>3</v>
          </cell>
          <cell r="G4601">
            <v>37624</v>
          </cell>
          <cell r="H4601">
            <v>999</v>
          </cell>
          <cell r="I4601">
            <v>4</v>
          </cell>
          <cell r="J4601">
            <v>3</v>
          </cell>
        </row>
        <row r="4602">
          <cell r="A4602" t="str">
            <v>SSAN</v>
          </cell>
          <cell r="B4602" t="str">
            <v>Secondary Service Greater than 5kW w/o ID</v>
          </cell>
          <cell r="C4602">
            <v>30</v>
          </cell>
          <cell r="D4602">
            <v>25</v>
          </cell>
          <cell r="E4602" t="str">
            <v>R=A1D</v>
          </cell>
          <cell r="F4602">
            <v>3</v>
          </cell>
          <cell r="G4602">
            <v>37624</v>
          </cell>
          <cell r="H4602">
            <v>999</v>
          </cell>
          <cell r="I4602">
            <v>4</v>
          </cell>
          <cell r="J4602">
            <v>3</v>
          </cell>
        </row>
        <row r="4603">
          <cell r="A4603" t="str">
            <v>SSGN</v>
          </cell>
          <cell r="B4603" t="str">
            <v>Secondary Service Greater than 5kW w/o ID</v>
          </cell>
          <cell r="C4603">
            <v>30</v>
          </cell>
          <cell r="D4603">
            <v>25</v>
          </cell>
          <cell r="E4603" t="str">
            <v>R=A1D</v>
          </cell>
          <cell r="F4603">
            <v>3</v>
          </cell>
          <cell r="G4603">
            <v>37624</v>
          </cell>
          <cell r="H4603">
            <v>999</v>
          </cell>
          <cell r="I4603">
            <v>4</v>
          </cell>
          <cell r="J4603">
            <v>3</v>
          </cell>
        </row>
        <row r="4604">
          <cell r="A4604" t="str">
            <v>SSNN</v>
          </cell>
          <cell r="B4604" t="str">
            <v>Secondary Service Greater than 5kW w/o ID</v>
          </cell>
          <cell r="C4604">
            <v>30</v>
          </cell>
          <cell r="D4604">
            <v>25</v>
          </cell>
          <cell r="E4604" t="str">
            <v>R=A1D</v>
          </cell>
          <cell r="F4604">
            <v>3</v>
          </cell>
          <cell r="G4604">
            <v>37641</v>
          </cell>
          <cell r="H4604">
            <v>999</v>
          </cell>
          <cell r="I4604">
            <v>4</v>
          </cell>
          <cell r="J4604">
            <v>5</v>
          </cell>
        </row>
        <row r="4605">
          <cell r="A4605" t="str">
            <v>SSNN</v>
          </cell>
          <cell r="B4605" t="str">
            <v>Secondary Service Greater than 5kW w/o ID</v>
          </cell>
          <cell r="C4605">
            <v>30</v>
          </cell>
          <cell r="D4605">
            <v>25</v>
          </cell>
          <cell r="E4605" t="str">
            <v>R=A1D</v>
          </cell>
          <cell r="F4605">
            <v>3</v>
          </cell>
          <cell r="G4605">
            <v>37656</v>
          </cell>
          <cell r="H4605">
            <v>999</v>
          </cell>
          <cell r="I4605">
            <v>4</v>
          </cell>
          <cell r="J4605">
            <v>6</v>
          </cell>
        </row>
        <row r="4606">
          <cell r="A4606" t="str">
            <v>SSNN</v>
          </cell>
          <cell r="B4606" t="str">
            <v>Secondary Service Greater than 5kW w/o ID</v>
          </cell>
          <cell r="C4606">
            <v>30</v>
          </cell>
          <cell r="D4606">
            <v>25</v>
          </cell>
          <cell r="E4606" t="str">
            <v>R=A1D</v>
          </cell>
          <cell r="F4606">
            <v>3</v>
          </cell>
          <cell r="G4606">
            <v>37512</v>
          </cell>
          <cell r="H4606">
            <v>999</v>
          </cell>
          <cell r="I4606">
            <v>4</v>
          </cell>
          <cell r="J4606">
            <v>3</v>
          </cell>
        </row>
        <row r="4607">
          <cell r="A4607" t="str">
            <v>SSGN</v>
          </cell>
          <cell r="B4607" t="str">
            <v>Secondary Service Greater than 5kW w/o ID</v>
          </cell>
          <cell r="C4607">
            <v>30</v>
          </cell>
          <cell r="D4607">
            <v>25</v>
          </cell>
          <cell r="E4607" t="str">
            <v>R=A1D</v>
          </cell>
          <cell r="F4607">
            <v>3</v>
          </cell>
          <cell r="G4607">
            <v>38737</v>
          </cell>
          <cell r="H4607">
            <v>999</v>
          </cell>
          <cell r="I4607">
            <v>4</v>
          </cell>
          <cell r="J4607">
            <v>16</v>
          </cell>
        </row>
        <row r="4608">
          <cell r="A4608" t="str">
            <v>SSPN</v>
          </cell>
          <cell r="B4608" t="str">
            <v>Secondary Service Greater than 5kW w/o ID</v>
          </cell>
          <cell r="C4608">
            <v>30</v>
          </cell>
          <cell r="D4608">
            <v>25</v>
          </cell>
          <cell r="E4608" t="str">
            <v>R=A1RL</v>
          </cell>
          <cell r="F4608">
            <v>3</v>
          </cell>
          <cell r="G4608">
            <v>38771</v>
          </cell>
          <cell r="H4608">
            <v>999</v>
          </cell>
          <cell r="I4608">
            <v>3</v>
          </cell>
          <cell r="J4608">
            <v>1</v>
          </cell>
        </row>
        <row r="4609">
          <cell r="A4609" t="str">
            <v>SSGN</v>
          </cell>
          <cell r="B4609" t="str">
            <v>Secondary Service Greater than 5kW w/o ID</v>
          </cell>
          <cell r="C4609">
            <v>30</v>
          </cell>
          <cell r="D4609">
            <v>25</v>
          </cell>
          <cell r="E4609" t="str">
            <v>R=A1R</v>
          </cell>
          <cell r="F4609">
            <v>3</v>
          </cell>
          <cell r="G4609">
            <v>38874</v>
          </cell>
          <cell r="H4609">
            <v>999</v>
          </cell>
          <cell r="I4609">
            <v>4</v>
          </cell>
          <cell r="J4609">
            <v>2</v>
          </cell>
        </row>
        <row r="4610">
          <cell r="A4610" t="str">
            <v>SSGN</v>
          </cell>
          <cell r="B4610" t="str">
            <v>Secondary Service Greater than 5kW w/o ID</v>
          </cell>
          <cell r="C4610">
            <v>30</v>
          </cell>
          <cell r="D4610">
            <v>25</v>
          </cell>
          <cell r="E4610" t="str">
            <v>R=A1D</v>
          </cell>
          <cell r="F4610">
            <v>3</v>
          </cell>
          <cell r="G4610">
            <v>38971</v>
          </cell>
          <cell r="H4610">
            <v>999</v>
          </cell>
          <cell r="I4610">
            <v>4</v>
          </cell>
          <cell r="J4610">
            <v>12</v>
          </cell>
        </row>
        <row r="4611">
          <cell r="A4611" t="str">
            <v>SSGN</v>
          </cell>
          <cell r="B4611" t="str">
            <v>Secondary Service Greater than 5kW w/o ID</v>
          </cell>
          <cell r="C4611">
            <v>30</v>
          </cell>
          <cell r="D4611">
            <v>25</v>
          </cell>
          <cell r="E4611" t="str">
            <v>R=A1R</v>
          </cell>
          <cell r="F4611">
            <v>3</v>
          </cell>
          <cell r="G4611">
            <v>39051</v>
          </cell>
          <cell r="H4611">
            <v>999</v>
          </cell>
          <cell r="I4611">
            <v>3</v>
          </cell>
          <cell r="J4611">
            <v>4</v>
          </cell>
        </row>
        <row r="4612">
          <cell r="A4612" t="str">
            <v>SSGN</v>
          </cell>
          <cell r="B4612" t="str">
            <v>Secondary Service Greater than 5kW w/o ID</v>
          </cell>
          <cell r="C4612">
            <v>30</v>
          </cell>
          <cell r="D4612">
            <v>25</v>
          </cell>
          <cell r="E4612" t="str">
            <v>R=A1R</v>
          </cell>
          <cell r="F4612">
            <v>3</v>
          </cell>
          <cell r="G4612">
            <v>39037</v>
          </cell>
          <cell r="H4612">
            <v>999</v>
          </cell>
          <cell r="I4612">
            <v>4</v>
          </cell>
          <cell r="J4612">
            <v>5</v>
          </cell>
        </row>
        <row r="4613">
          <cell r="A4613" t="str">
            <v>SSGN</v>
          </cell>
          <cell r="B4613" t="str">
            <v>Secondary Service Greater than 5kW w/o ID</v>
          </cell>
          <cell r="C4613">
            <v>30</v>
          </cell>
          <cell r="D4613">
            <v>25</v>
          </cell>
          <cell r="E4613" t="str">
            <v>R=A1R</v>
          </cell>
          <cell r="F4613">
            <v>3</v>
          </cell>
          <cell r="G4613">
            <v>39161</v>
          </cell>
          <cell r="H4613">
            <v>999</v>
          </cell>
          <cell r="I4613">
            <v>4</v>
          </cell>
          <cell r="J4613">
            <v>9</v>
          </cell>
        </row>
        <row r="4614">
          <cell r="A4614" t="str">
            <v>SSNN</v>
          </cell>
          <cell r="B4614" t="str">
            <v>Secondary Service Greater than 5kW w/o ID</v>
          </cell>
          <cell r="C4614">
            <v>30</v>
          </cell>
          <cell r="D4614">
            <v>25</v>
          </cell>
          <cell r="E4614" t="str">
            <v>R=A1R</v>
          </cell>
          <cell r="F4614">
            <v>3</v>
          </cell>
          <cell r="G4614">
            <v>39308</v>
          </cell>
          <cell r="H4614">
            <v>999</v>
          </cell>
          <cell r="I4614">
            <v>3</v>
          </cell>
          <cell r="J4614">
            <v>11</v>
          </cell>
        </row>
        <row r="4615">
          <cell r="A4615" t="str">
            <v>SSAN</v>
          </cell>
          <cell r="B4615" t="str">
            <v>Secondary Service Greater than 5kW w/o ID</v>
          </cell>
          <cell r="C4615">
            <v>30</v>
          </cell>
          <cell r="D4615">
            <v>25</v>
          </cell>
          <cell r="E4615" t="str">
            <v>R=A1R</v>
          </cell>
          <cell r="F4615">
            <v>3</v>
          </cell>
          <cell r="G4615">
            <v>39308</v>
          </cell>
          <cell r="H4615">
            <v>999</v>
          </cell>
          <cell r="I4615">
            <v>3</v>
          </cell>
          <cell r="J4615">
            <v>1</v>
          </cell>
        </row>
        <row r="4616">
          <cell r="A4616" t="str">
            <v>SSGN</v>
          </cell>
          <cell r="B4616" t="str">
            <v>Secondary Service Greater than 5kW w/o ID</v>
          </cell>
          <cell r="C4616">
            <v>30</v>
          </cell>
          <cell r="D4616">
            <v>25</v>
          </cell>
          <cell r="E4616" t="str">
            <v>R=A1R</v>
          </cell>
          <cell r="F4616">
            <v>3</v>
          </cell>
          <cell r="G4616">
            <v>39356</v>
          </cell>
          <cell r="H4616">
            <v>999</v>
          </cell>
          <cell r="I4616">
            <v>4</v>
          </cell>
          <cell r="J4616">
            <v>32</v>
          </cell>
        </row>
        <row r="4617">
          <cell r="A4617" t="str">
            <v>SSGN</v>
          </cell>
          <cell r="B4617" t="str">
            <v>Secondary Service Greater than 5kW w/o ID</v>
          </cell>
          <cell r="C4617">
            <v>30</v>
          </cell>
          <cell r="D4617">
            <v>25</v>
          </cell>
          <cell r="E4617" t="str">
            <v>R=A1R</v>
          </cell>
          <cell r="F4617">
            <v>3</v>
          </cell>
          <cell r="G4617">
            <v>39366</v>
          </cell>
          <cell r="H4617">
            <v>999</v>
          </cell>
          <cell r="I4617">
            <v>4</v>
          </cell>
          <cell r="J4617">
            <v>4</v>
          </cell>
        </row>
        <row r="4618">
          <cell r="A4618" t="str">
            <v>SSNN</v>
          </cell>
          <cell r="B4618" t="str">
            <v>Secondary Service Greater than 5kW w/o ID</v>
          </cell>
          <cell r="C4618">
            <v>30</v>
          </cell>
          <cell r="D4618">
            <v>25</v>
          </cell>
          <cell r="E4618" t="str">
            <v>R=A1R</v>
          </cell>
          <cell r="F4618">
            <v>3</v>
          </cell>
          <cell r="G4618">
            <v>39378</v>
          </cell>
          <cell r="H4618">
            <v>999</v>
          </cell>
          <cell r="I4618">
            <v>4</v>
          </cell>
          <cell r="J4618">
            <v>7</v>
          </cell>
        </row>
        <row r="4619">
          <cell r="A4619" t="str">
            <v>SSNN</v>
          </cell>
          <cell r="B4619" t="str">
            <v>Secondary Service Greater than 5kW w/o ID</v>
          </cell>
          <cell r="C4619">
            <v>30</v>
          </cell>
          <cell r="D4619">
            <v>25</v>
          </cell>
          <cell r="E4619" t="str">
            <v>R=A1D</v>
          </cell>
          <cell r="F4619">
            <v>3</v>
          </cell>
          <cell r="G4619">
            <v>39356</v>
          </cell>
          <cell r="H4619">
            <v>999</v>
          </cell>
          <cell r="I4619">
            <v>4</v>
          </cell>
          <cell r="J4619">
            <v>7</v>
          </cell>
        </row>
        <row r="4620">
          <cell r="A4620" t="str">
            <v>SSGN</v>
          </cell>
          <cell r="B4620" t="str">
            <v>Secondary Service Greater than 5kW w/o ID</v>
          </cell>
          <cell r="C4620">
            <v>30</v>
          </cell>
          <cell r="D4620">
            <v>25</v>
          </cell>
          <cell r="E4620" t="str">
            <v>R=A1D</v>
          </cell>
          <cell r="F4620">
            <v>3</v>
          </cell>
          <cell r="G4620">
            <v>39557</v>
          </cell>
          <cell r="H4620">
            <v>999</v>
          </cell>
          <cell r="I4620">
            <v>4</v>
          </cell>
          <cell r="J4620">
            <v>6</v>
          </cell>
        </row>
        <row r="4621">
          <cell r="A4621" t="str">
            <v>SSNN</v>
          </cell>
          <cell r="B4621" t="str">
            <v>Secondary Service Greater than 5kW w/o ID</v>
          </cell>
          <cell r="C4621">
            <v>30</v>
          </cell>
          <cell r="D4621">
            <v>25</v>
          </cell>
          <cell r="E4621" t="str">
            <v>R=A1D</v>
          </cell>
          <cell r="F4621">
            <v>3</v>
          </cell>
          <cell r="G4621">
            <v>39989</v>
          </cell>
          <cell r="H4621">
            <v>999</v>
          </cell>
          <cell r="I4621">
            <v>4</v>
          </cell>
          <cell r="J4621">
            <v>23</v>
          </cell>
        </row>
        <row r="4622">
          <cell r="A4622" t="str">
            <v>SSGN</v>
          </cell>
          <cell r="B4622" t="str">
            <v>Secondary Service Greater than 5kW w/o ID</v>
          </cell>
          <cell r="C4622">
            <v>30</v>
          </cell>
          <cell r="D4622">
            <v>25</v>
          </cell>
          <cell r="E4622" t="str">
            <v>R=A1D+</v>
          </cell>
          <cell r="F4622">
            <v>3</v>
          </cell>
          <cell r="G4622">
            <v>40073</v>
          </cell>
          <cell r="H4622">
            <v>999</v>
          </cell>
          <cell r="I4622">
            <v>3</v>
          </cell>
          <cell r="J4622">
            <v>4</v>
          </cell>
        </row>
        <row r="4623">
          <cell r="A4623" t="str">
            <v>SSGN</v>
          </cell>
          <cell r="B4623" t="str">
            <v>Secondary Service Greater than 5kW w/o ID</v>
          </cell>
          <cell r="C4623">
            <v>30</v>
          </cell>
          <cell r="D4623">
            <v>25</v>
          </cell>
          <cell r="E4623" t="str">
            <v>R=A1D+</v>
          </cell>
          <cell r="F4623">
            <v>3</v>
          </cell>
          <cell r="G4623">
            <v>40070</v>
          </cell>
          <cell r="H4623">
            <v>999</v>
          </cell>
          <cell r="I4623">
            <v>4</v>
          </cell>
          <cell r="J4623">
            <v>2</v>
          </cell>
        </row>
        <row r="4624">
          <cell r="A4624" t="str">
            <v>SSAN</v>
          </cell>
          <cell r="B4624" t="str">
            <v>Secondary Service Greater than 5kW w/o ID</v>
          </cell>
          <cell r="C4624">
            <v>30</v>
          </cell>
          <cell r="D4624">
            <v>25</v>
          </cell>
          <cell r="E4624" t="str">
            <v>R=PWS</v>
          </cell>
          <cell r="F4624">
            <v>3</v>
          </cell>
          <cell r="H4624">
            <v>120</v>
          </cell>
          <cell r="I4624">
            <v>4</v>
          </cell>
          <cell r="J4624">
            <v>1</v>
          </cell>
        </row>
        <row r="4625">
          <cell r="A4625" t="str">
            <v>SSNN</v>
          </cell>
          <cell r="B4625" t="str">
            <v>Secondary Service Greater than 5kW w/o ID</v>
          </cell>
          <cell r="C4625">
            <v>30</v>
          </cell>
          <cell r="D4625">
            <v>25</v>
          </cell>
          <cell r="E4625" t="str">
            <v>R=A1D</v>
          </cell>
          <cell r="F4625">
            <v>3</v>
          </cell>
          <cell r="H4625">
            <v>240</v>
          </cell>
          <cell r="I4625">
            <v>3</v>
          </cell>
          <cell r="J4625">
            <v>12</v>
          </cell>
        </row>
        <row r="4626">
          <cell r="A4626" t="str">
            <v>SSGN</v>
          </cell>
          <cell r="B4626" t="str">
            <v>Secondary Service Greater than 5kW w/o ID</v>
          </cell>
          <cell r="C4626">
            <v>30</v>
          </cell>
          <cell r="D4626">
            <v>25</v>
          </cell>
          <cell r="E4626" t="str">
            <v>R=SV4SD</v>
          </cell>
          <cell r="F4626">
            <v>3</v>
          </cell>
          <cell r="H4626">
            <v>277</v>
          </cell>
          <cell r="I4626">
            <v>4</v>
          </cell>
          <cell r="J4626">
            <v>9</v>
          </cell>
        </row>
        <row r="4627">
          <cell r="A4627" t="str">
            <v>SSPN</v>
          </cell>
          <cell r="B4627" t="str">
            <v>Secondary Service Greater than 5kW w/o ID</v>
          </cell>
          <cell r="C4627">
            <v>30</v>
          </cell>
          <cell r="D4627">
            <v>25</v>
          </cell>
          <cell r="E4627" t="str">
            <v>R=A1D</v>
          </cell>
          <cell r="F4627">
            <v>3</v>
          </cell>
          <cell r="H4627">
            <v>999</v>
          </cell>
          <cell r="I4627">
            <v>4</v>
          </cell>
          <cell r="J4627">
            <v>20</v>
          </cell>
        </row>
        <row r="4628">
          <cell r="A4628" t="str">
            <v>SSNN</v>
          </cell>
          <cell r="B4628" t="str">
            <v>Secondary Service Greater than 5kW w/o ID</v>
          </cell>
          <cell r="C4628">
            <v>30</v>
          </cell>
          <cell r="D4628">
            <v>25</v>
          </cell>
          <cell r="E4628" t="str">
            <v>R=D4S7H</v>
          </cell>
          <cell r="F4628">
            <v>3</v>
          </cell>
          <cell r="H4628">
            <v>240</v>
          </cell>
          <cell r="I4628">
            <v>4</v>
          </cell>
          <cell r="J4628">
            <v>1</v>
          </cell>
        </row>
        <row r="4629">
          <cell r="A4629" t="str">
            <v>SSGN</v>
          </cell>
          <cell r="B4629" t="str">
            <v>Secondary Service Greater than 5kW w/o ID</v>
          </cell>
          <cell r="C4629">
            <v>30</v>
          </cell>
          <cell r="D4629">
            <v>25</v>
          </cell>
          <cell r="E4629" t="str">
            <v>R=D4S7H</v>
          </cell>
          <cell r="F4629">
            <v>3</v>
          </cell>
          <cell r="H4629">
            <v>240</v>
          </cell>
          <cell r="I4629">
            <v>4</v>
          </cell>
          <cell r="J4629">
            <v>2</v>
          </cell>
        </row>
        <row r="4630">
          <cell r="A4630" t="str">
            <v>SMNN</v>
          </cell>
          <cell r="B4630" t="str">
            <v>Secondary Service Greater than 5kW w/o ID</v>
          </cell>
          <cell r="C4630">
            <v>30</v>
          </cell>
          <cell r="D4630">
            <v>25</v>
          </cell>
          <cell r="E4630" t="str">
            <v>R=A1D</v>
          </cell>
          <cell r="F4630">
            <v>3</v>
          </cell>
          <cell r="G4630">
            <v>38272</v>
          </cell>
          <cell r="H4630">
            <v>999</v>
          </cell>
          <cell r="I4630">
            <v>3</v>
          </cell>
          <cell r="J4630">
            <v>1</v>
          </cell>
        </row>
        <row r="4631">
          <cell r="A4631" t="str">
            <v>SSGN</v>
          </cell>
          <cell r="B4631" t="str">
            <v>Secondary Service Greater than 5kW w/o ID</v>
          </cell>
          <cell r="C4631">
            <v>30</v>
          </cell>
          <cell r="D4631">
            <v>25</v>
          </cell>
          <cell r="E4631" t="str">
            <v>R=A1D</v>
          </cell>
          <cell r="F4631">
            <v>3</v>
          </cell>
          <cell r="G4631">
            <v>38533</v>
          </cell>
          <cell r="H4631">
            <v>999</v>
          </cell>
          <cell r="I4631">
            <v>4</v>
          </cell>
          <cell r="J4631">
            <v>25</v>
          </cell>
        </row>
        <row r="4632">
          <cell r="A4632" t="str">
            <v>SSGN</v>
          </cell>
          <cell r="B4632" t="str">
            <v>Secondary Service Greater than 5kW w/o ID</v>
          </cell>
          <cell r="C4632">
            <v>30</v>
          </cell>
          <cell r="D4632">
            <v>25</v>
          </cell>
          <cell r="E4632" t="str">
            <v>R=E1S8E</v>
          </cell>
          <cell r="F4632">
            <v>3</v>
          </cell>
          <cell r="H4632">
            <v>208</v>
          </cell>
          <cell r="I4632">
            <v>4</v>
          </cell>
          <cell r="J4632">
            <v>1</v>
          </cell>
        </row>
        <row r="4633">
          <cell r="A4633" t="str">
            <v>SSPN</v>
          </cell>
          <cell r="B4633" t="str">
            <v>Secondary Service Greater than 5kW w/o ID</v>
          </cell>
          <cell r="C4633">
            <v>30</v>
          </cell>
          <cell r="D4633">
            <v>25</v>
          </cell>
          <cell r="E4633" t="str">
            <v>R=SV4SD</v>
          </cell>
          <cell r="F4633">
            <v>3</v>
          </cell>
          <cell r="H4633">
            <v>240</v>
          </cell>
          <cell r="I4633">
            <v>4</v>
          </cell>
          <cell r="J4633">
            <v>2</v>
          </cell>
        </row>
        <row r="4634">
          <cell r="A4634" t="str">
            <v>SSPN</v>
          </cell>
          <cell r="B4634" t="str">
            <v>Secondary Service Greater than 5kW w/o ID</v>
          </cell>
          <cell r="C4634">
            <v>30</v>
          </cell>
          <cell r="D4634">
            <v>25</v>
          </cell>
          <cell r="E4634" t="str">
            <v>R=A1D</v>
          </cell>
          <cell r="F4634">
            <v>3</v>
          </cell>
          <cell r="G4634">
            <v>35969</v>
          </cell>
          <cell r="H4634">
            <v>999</v>
          </cell>
          <cell r="I4634">
            <v>3</v>
          </cell>
          <cell r="J4634">
            <v>1</v>
          </cell>
        </row>
        <row r="4635">
          <cell r="A4635" t="str">
            <v>SSPN</v>
          </cell>
          <cell r="B4635" t="str">
            <v>Secondary Service Greater than 5kW w/o ID</v>
          </cell>
          <cell r="C4635">
            <v>30</v>
          </cell>
          <cell r="D4635">
            <v>25</v>
          </cell>
          <cell r="E4635" t="str">
            <v>R=PWS</v>
          </cell>
          <cell r="F4635">
            <v>3</v>
          </cell>
          <cell r="H4635">
            <v>480</v>
          </cell>
          <cell r="I4635">
            <v>3</v>
          </cell>
          <cell r="J4635">
            <v>1</v>
          </cell>
        </row>
        <row r="4636">
          <cell r="A4636" t="str">
            <v>SSPN</v>
          </cell>
          <cell r="B4636" t="str">
            <v>Secondary Service Greater than 5kW w/o ID</v>
          </cell>
          <cell r="C4636">
            <v>30</v>
          </cell>
          <cell r="D4636">
            <v>25</v>
          </cell>
          <cell r="E4636" t="str">
            <v>R=D5S8E</v>
          </cell>
          <cell r="F4636">
            <v>3</v>
          </cell>
          <cell r="H4636">
            <v>277</v>
          </cell>
          <cell r="I4636">
            <v>4</v>
          </cell>
          <cell r="J4636">
            <v>1</v>
          </cell>
        </row>
        <row r="4637">
          <cell r="A4637" t="str">
            <v>SSPN</v>
          </cell>
          <cell r="B4637" t="str">
            <v>Secondary Service Greater than 5kW w/o ID</v>
          </cell>
          <cell r="C4637">
            <v>30</v>
          </cell>
          <cell r="D4637">
            <v>25</v>
          </cell>
          <cell r="E4637" t="str">
            <v>R=VM62S</v>
          </cell>
          <cell r="F4637">
            <v>3</v>
          </cell>
          <cell r="H4637">
            <v>240</v>
          </cell>
          <cell r="I4637">
            <v>3</v>
          </cell>
          <cell r="J4637">
            <v>1</v>
          </cell>
        </row>
        <row r="4638">
          <cell r="A4638" t="str">
            <v>SSPN</v>
          </cell>
          <cell r="B4638" t="str">
            <v>Secondary Service Greater than 5kW w/o ID</v>
          </cell>
          <cell r="C4638">
            <v>30</v>
          </cell>
          <cell r="D4638">
            <v>25</v>
          </cell>
          <cell r="E4638" t="str">
            <v>R=A1D</v>
          </cell>
          <cell r="F4638">
            <v>3</v>
          </cell>
          <cell r="G4638">
            <v>38293</v>
          </cell>
          <cell r="H4638">
            <v>999</v>
          </cell>
          <cell r="I4638">
            <v>4</v>
          </cell>
          <cell r="J4638">
            <v>1</v>
          </cell>
        </row>
        <row r="4639">
          <cell r="A4639" t="str">
            <v>SSNN</v>
          </cell>
          <cell r="B4639" t="str">
            <v>Secondary Service Greater than 5kW w/o ID</v>
          </cell>
          <cell r="C4639">
            <v>30</v>
          </cell>
          <cell r="D4639">
            <v>25</v>
          </cell>
          <cell r="E4639" t="str">
            <v>R=A1D</v>
          </cell>
          <cell r="F4639">
            <v>3</v>
          </cell>
          <cell r="G4639">
            <v>38293</v>
          </cell>
          <cell r="H4639">
            <v>999</v>
          </cell>
          <cell r="I4639">
            <v>4</v>
          </cell>
          <cell r="J4639">
            <v>4</v>
          </cell>
        </row>
        <row r="4640">
          <cell r="A4640" t="str">
            <v>SSNN</v>
          </cell>
          <cell r="B4640" t="str">
            <v>Secondary Service Greater than 5kW w/o ID</v>
          </cell>
          <cell r="C4640">
            <v>30</v>
          </cell>
          <cell r="D4640">
            <v>25</v>
          </cell>
          <cell r="E4640" t="str">
            <v>R=A1TL</v>
          </cell>
          <cell r="F4640">
            <v>3</v>
          </cell>
          <cell r="G4640">
            <v>37993</v>
          </cell>
          <cell r="H4640">
            <v>999</v>
          </cell>
          <cell r="I4640">
            <v>4</v>
          </cell>
          <cell r="J4640">
            <v>7</v>
          </cell>
        </row>
        <row r="4641">
          <cell r="A4641" t="str">
            <v>SSGN</v>
          </cell>
          <cell r="B4641" t="str">
            <v>Secondary Service Greater than 5kW w/o ID</v>
          </cell>
          <cell r="C4641">
            <v>30</v>
          </cell>
          <cell r="D4641">
            <v>25</v>
          </cell>
          <cell r="E4641" t="str">
            <v>R=A1TL</v>
          </cell>
          <cell r="F4641">
            <v>3</v>
          </cell>
          <cell r="G4641">
            <v>37993</v>
          </cell>
          <cell r="H4641">
            <v>999</v>
          </cell>
          <cell r="I4641">
            <v>4</v>
          </cell>
          <cell r="J4641">
            <v>2</v>
          </cell>
        </row>
        <row r="4642">
          <cell r="A4642" t="str">
            <v>SSPN</v>
          </cell>
          <cell r="B4642" t="str">
            <v>Secondary Service Greater than 5kW w/o ID</v>
          </cell>
          <cell r="C4642">
            <v>30</v>
          </cell>
          <cell r="D4642">
            <v>25</v>
          </cell>
          <cell r="E4642" t="str">
            <v>R=A1RL</v>
          </cell>
          <cell r="F4642">
            <v>3</v>
          </cell>
          <cell r="G4642">
            <v>38113</v>
          </cell>
          <cell r="H4642">
            <v>999</v>
          </cell>
          <cell r="I4642">
            <v>3</v>
          </cell>
          <cell r="J4642">
            <v>1</v>
          </cell>
        </row>
        <row r="4643">
          <cell r="A4643" t="str">
            <v>SSNN</v>
          </cell>
          <cell r="B4643" t="str">
            <v>Secondary Service Greater than 5kW w/o ID</v>
          </cell>
          <cell r="C4643">
            <v>30</v>
          </cell>
          <cell r="D4643">
            <v>25</v>
          </cell>
          <cell r="E4643" t="str">
            <v>R=A1D</v>
          </cell>
          <cell r="F4643">
            <v>3</v>
          </cell>
          <cell r="G4643">
            <v>38026</v>
          </cell>
          <cell r="H4643">
            <v>999</v>
          </cell>
          <cell r="I4643">
            <v>3</v>
          </cell>
          <cell r="J4643">
            <v>3</v>
          </cell>
        </row>
        <row r="4644">
          <cell r="A4644" t="str">
            <v>SSNN</v>
          </cell>
          <cell r="B4644" t="str">
            <v>Secondary Service Greater than 5kW w/o ID</v>
          </cell>
          <cell r="C4644">
            <v>30</v>
          </cell>
          <cell r="D4644">
            <v>25</v>
          </cell>
          <cell r="E4644" t="str">
            <v>R=A1D</v>
          </cell>
          <cell r="F4644">
            <v>3</v>
          </cell>
          <cell r="G4644">
            <v>38449</v>
          </cell>
          <cell r="H4644">
            <v>999</v>
          </cell>
          <cell r="I4644">
            <v>4</v>
          </cell>
          <cell r="J4644">
            <v>6</v>
          </cell>
        </row>
        <row r="4645">
          <cell r="A4645" t="str">
            <v>SSNN</v>
          </cell>
          <cell r="B4645" t="str">
            <v>Secondary Service Greater than 5kW w/o ID</v>
          </cell>
          <cell r="C4645">
            <v>30</v>
          </cell>
          <cell r="D4645">
            <v>25</v>
          </cell>
          <cell r="E4645" t="str">
            <v>R=A1R</v>
          </cell>
          <cell r="F4645">
            <v>3</v>
          </cell>
          <cell r="G4645">
            <v>38449</v>
          </cell>
          <cell r="H4645">
            <v>999</v>
          </cell>
          <cell r="I4645">
            <v>4</v>
          </cell>
          <cell r="J4645">
            <v>1</v>
          </cell>
        </row>
        <row r="4646">
          <cell r="A4646" t="str">
            <v>SSNN</v>
          </cell>
          <cell r="B4646" t="str">
            <v>Secondary Service Greater than 5kW w/o ID</v>
          </cell>
          <cell r="C4646">
            <v>30</v>
          </cell>
          <cell r="D4646">
            <v>25</v>
          </cell>
          <cell r="E4646" t="str">
            <v>R=A1D</v>
          </cell>
          <cell r="F4646">
            <v>3</v>
          </cell>
          <cell r="G4646">
            <v>38517</v>
          </cell>
          <cell r="H4646">
            <v>999</v>
          </cell>
          <cell r="I4646">
            <v>4</v>
          </cell>
          <cell r="J4646">
            <v>5</v>
          </cell>
        </row>
        <row r="4647">
          <cell r="A4647" t="str">
            <v>SSNN</v>
          </cell>
          <cell r="B4647" t="str">
            <v>Secondary Service Greater than 5kW w/o ID</v>
          </cell>
          <cell r="C4647">
            <v>30</v>
          </cell>
          <cell r="D4647">
            <v>25</v>
          </cell>
          <cell r="E4647" t="str">
            <v>R=A1D</v>
          </cell>
          <cell r="F4647">
            <v>3</v>
          </cell>
          <cell r="G4647">
            <v>38257</v>
          </cell>
          <cell r="H4647">
            <v>999</v>
          </cell>
          <cell r="I4647">
            <v>4</v>
          </cell>
          <cell r="J4647">
            <v>8</v>
          </cell>
        </row>
        <row r="4648">
          <cell r="A4648" t="str">
            <v>SSAN</v>
          </cell>
          <cell r="B4648" t="str">
            <v>Secondary Service Greater than 5kW w/o ID</v>
          </cell>
          <cell r="C4648">
            <v>30</v>
          </cell>
          <cell r="D4648">
            <v>25</v>
          </cell>
          <cell r="E4648" t="str">
            <v>R=A1D</v>
          </cell>
          <cell r="F4648">
            <v>3</v>
          </cell>
          <cell r="G4648">
            <v>38545</v>
          </cell>
          <cell r="H4648">
            <v>999</v>
          </cell>
          <cell r="I4648">
            <v>3</v>
          </cell>
          <cell r="J4648">
            <v>1</v>
          </cell>
        </row>
        <row r="4649">
          <cell r="A4649" t="str">
            <v>SSAN</v>
          </cell>
          <cell r="B4649" t="str">
            <v>Secondary Service Greater than 5kW w/o ID</v>
          </cell>
          <cell r="C4649">
            <v>30</v>
          </cell>
          <cell r="D4649">
            <v>25</v>
          </cell>
          <cell r="E4649" t="str">
            <v>R=A1D</v>
          </cell>
          <cell r="F4649">
            <v>3</v>
          </cell>
          <cell r="G4649">
            <v>38545</v>
          </cell>
          <cell r="H4649">
            <v>999</v>
          </cell>
          <cell r="I4649">
            <v>4</v>
          </cell>
          <cell r="J4649">
            <v>3</v>
          </cell>
        </row>
        <row r="4650">
          <cell r="A4650" t="str">
            <v>SSGN</v>
          </cell>
          <cell r="B4650" t="str">
            <v>Secondary Service Greater than 5kW w/o ID</v>
          </cell>
          <cell r="C4650">
            <v>30</v>
          </cell>
          <cell r="D4650">
            <v>25</v>
          </cell>
          <cell r="E4650" t="str">
            <v>R=A1D</v>
          </cell>
          <cell r="F4650">
            <v>3</v>
          </cell>
          <cell r="G4650">
            <v>38521</v>
          </cell>
          <cell r="H4650">
            <v>999</v>
          </cell>
          <cell r="I4650">
            <v>4</v>
          </cell>
          <cell r="J4650">
            <v>8</v>
          </cell>
        </row>
        <row r="4651">
          <cell r="A4651" t="str">
            <v>SSAN</v>
          </cell>
          <cell r="B4651" t="str">
            <v>Secondary Service Greater than 5kW w/o ID</v>
          </cell>
          <cell r="C4651">
            <v>30</v>
          </cell>
          <cell r="D4651">
            <v>25</v>
          </cell>
          <cell r="E4651" t="str">
            <v>R=A1D</v>
          </cell>
          <cell r="F4651">
            <v>3</v>
          </cell>
          <cell r="G4651">
            <v>38593</v>
          </cell>
          <cell r="H4651">
            <v>999</v>
          </cell>
          <cell r="I4651">
            <v>3</v>
          </cell>
          <cell r="J4651">
            <v>1</v>
          </cell>
        </row>
        <row r="4652">
          <cell r="A4652" t="str">
            <v>SSNN</v>
          </cell>
          <cell r="B4652" t="str">
            <v>Secondary Service Greater than 5kW w/o ID</v>
          </cell>
          <cell r="C4652">
            <v>30</v>
          </cell>
          <cell r="D4652">
            <v>25</v>
          </cell>
          <cell r="E4652" t="str">
            <v>R=A1D</v>
          </cell>
          <cell r="F4652">
            <v>3</v>
          </cell>
          <cell r="G4652">
            <v>38589</v>
          </cell>
          <cell r="H4652">
            <v>999</v>
          </cell>
          <cell r="I4652">
            <v>3</v>
          </cell>
          <cell r="J4652">
            <v>4</v>
          </cell>
        </row>
        <row r="4653">
          <cell r="A4653" t="str">
            <v>SSNN</v>
          </cell>
          <cell r="B4653" t="str">
            <v>Secondary Service Greater than 5kW w/o ID</v>
          </cell>
          <cell r="C4653">
            <v>30</v>
          </cell>
          <cell r="D4653">
            <v>25</v>
          </cell>
          <cell r="E4653" t="str">
            <v>R=A1R</v>
          </cell>
          <cell r="F4653">
            <v>3</v>
          </cell>
          <cell r="G4653">
            <v>38257</v>
          </cell>
          <cell r="H4653">
            <v>999</v>
          </cell>
          <cell r="I4653">
            <v>4</v>
          </cell>
          <cell r="J4653">
            <v>1</v>
          </cell>
        </row>
        <row r="4654">
          <cell r="A4654" t="str">
            <v>SSNN</v>
          </cell>
          <cell r="B4654" t="str">
            <v>Secondary Service Greater than 5kW w/o ID</v>
          </cell>
          <cell r="C4654">
            <v>30</v>
          </cell>
          <cell r="D4654">
            <v>25</v>
          </cell>
          <cell r="E4654" t="str">
            <v>R=RXS4</v>
          </cell>
          <cell r="F4654">
            <v>3</v>
          </cell>
          <cell r="G4654">
            <v>38257</v>
          </cell>
          <cell r="H4654">
            <v>999</v>
          </cell>
          <cell r="I4654">
            <v>3</v>
          </cell>
          <cell r="J4654">
            <v>2</v>
          </cell>
        </row>
        <row r="4655">
          <cell r="A4655" t="str">
            <v>SSGN</v>
          </cell>
          <cell r="B4655" t="str">
            <v>Secondary Service Greater than 5kW w/o ID</v>
          </cell>
          <cell r="C4655">
            <v>30</v>
          </cell>
          <cell r="D4655">
            <v>25</v>
          </cell>
          <cell r="E4655" t="str">
            <v>R=PWS</v>
          </cell>
          <cell r="F4655">
            <v>3</v>
          </cell>
          <cell r="H4655">
            <v>0</v>
          </cell>
          <cell r="I4655">
            <v>0</v>
          </cell>
          <cell r="J4655">
            <v>6</v>
          </cell>
        </row>
        <row r="4656">
          <cell r="A4656" t="str">
            <v>SSGN</v>
          </cell>
          <cell r="B4656" t="str">
            <v>Secondary Service Greater than 5kW w/o ID</v>
          </cell>
          <cell r="C4656">
            <v>30</v>
          </cell>
          <cell r="D4656">
            <v>25</v>
          </cell>
          <cell r="E4656" t="str">
            <v>R=PWS</v>
          </cell>
          <cell r="F4656">
            <v>3</v>
          </cell>
          <cell r="H4656">
            <v>240</v>
          </cell>
          <cell r="I4656">
            <v>3</v>
          </cell>
          <cell r="J4656">
            <v>1</v>
          </cell>
        </row>
        <row r="4657">
          <cell r="A4657" t="str">
            <v>SSGN</v>
          </cell>
          <cell r="B4657" t="str">
            <v>Secondary Service Greater than 5kW w/o ID</v>
          </cell>
          <cell r="C4657">
            <v>30</v>
          </cell>
          <cell r="D4657">
            <v>25</v>
          </cell>
          <cell r="E4657" t="str">
            <v>R=TMT12</v>
          </cell>
          <cell r="F4657">
            <v>3</v>
          </cell>
          <cell r="H4657">
            <v>480</v>
          </cell>
          <cell r="I4657">
            <v>3</v>
          </cell>
          <cell r="J4657">
            <v>1</v>
          </cell>
        </row>
        <row r="4658">
          <cell r="A4658" t="str">
            <v>SSGN</v>
          </cell>
          <cell r="B4658" t="str">
            <v>Secondary Service Greater than 5kW w/o ID</v>
          </cell>
          <cell r="C4658">
            <v>30</v>
          </cell>
          <cell r="D4658">
            <v>25</v>
          </cell>
          <cell r="E4658" t="str">
            <v>R=A1D</v>
          </cell>
          <cell r="F4658">
            <v>3</v>
          </cell>
          <cell r="G4658">
            <v>37811</v>
          </cell>
          <cell r="H4658">
            <v>999</v>
          </cell>
          <cell r="I4658">
            <v>3</v>
          </cell>
          <cell r="J4658">
            <v>3</v>
          </cell>
        </row>
        <row r="4659">
          <cell r="A4659" t="str">
            <v>DSGN</v>
          </cell>
          <cell r="B4659" t="str">
            <v>Secondary Service Greater than 5kW w/o ID</v>
          </cell>
          <cell r="C4659">
            <v>30</v>
          </cell>
          <cell r="D4659">
            <v>25</v>
          </cell>
          <cell r="E4659" t="str">
            <v>R=D5S8E</v>
          </cell>
          <cell r="F4659">
            <v>3</v>
          </cell>
          <cell r="H4659">
            <v>277</v>
          </cell>
          <cell r="I4659">
            <v>4</v>
          </cell>
          <cell r="J4659">
            <v>1</v>
          </cell>
        </row>
        <row r="4660">
          <cell r="A4660" t="str">
            <v>SSNN</v>
          </cell>
          <cell r="B4660" t="str">
            <v>Secondary Service Greater than 5kW w/o ID</v>
          </cell>
          <cell r="C4660">
            <v>30</v>
          </cell>
          <cell r="D4660">
            <v>25</v>
          </cell>
          <cell r="E4660" t="str">
            <v>R=SV4SD</v>
          </cell>
          <cell r="F4660">
            <v>3</v>
          </cell>
          <cell r="H4660">
            <v>480</v>
          </cell>
          <cell r="I4660">
            <v>4</v>
          </cell>
          <cell r="J4660">
            <v>4</v>
          </cell>
        </row>
        <row r="4661">
          <cell r="A4661" t="str">
            <v>SSGN</v>
          </cell>
          <cell r="B4661" t="str">
            <v>Secondary Service Greater than 5kW w/o ID</v>
          </cell>
          <cell r="C4661">
            <v>30</v>
          </cell>
          <cell r="D4661">
            <v>25</v>
          </cell>
          <cell r="E4661" t="str">
            <v>R=K5WS</v>
          </cell>
          <cell r="F4661">
            <v>3</v>
          </cell>
          <cell r="H4661">
            <v>480</v>
          </cell>
          <cell r="I4661">
            <v>4</v>
          </cell>
          <cell r="J4661">
            <v>1</v>
          </cell>
        </row>
        <row r="4662">
          <cell r="A4662" t="str">
            <v>SSGN</v>
          </cell>
          <cell r="B4662" t="str">
            <v>Secondary Service Greater than 5kW w/o ID</v>
          </cell>
          <cell r="C4662">
            <v>30</v>
          </cell>
          <cell r="D4662">
            <v>25</v>
          </cell>
          <cell r="E4662" t="str">
            <v>R=VM62S</v>
          </cell>
          <cell r="F4662">
            <v>3</v>
          </cell>
          <cell r="H4662">
            <v>240</v>
          </cell>
          <cell r="I4662">
            <v>3</v>
          </cell>
          <cell r="J4662">
            <v>1</v>
          </cell>
        </row>
        <row r="4663">
          <cell r="A4663" t="str">
            <v>SSGN</v>
          </cell>
          <cell r="B4663" t="str">
            <v>Secondary Service Greater than 5kW w/o ID</v>
          </cell>
          <cell r="C4663">
            <v>30</v>
          </cell>
          <cell r="D4663">
            <v>25</v>
          </cell>
          <cell r="E4663" t="str">
            <v>R=A1D</v>
          </cell>
          <cell r="F4663">
            <v>3</v>
          </cell>
          <cell r="G4663">
            <v>36404</v>
          </cell>
          <cell r="H4663">
            <v>999</v>
          </cell>
          <cell r="I4663">
            <v>3</v>
          </cell>
          <cell r="J4663">
            <v>1</v>
          </cell>
        </row>
        <row r="4664">
          <cell r="A4664" t="str">
            <v>SSNN</v>
          </cell>
          <cell r="B4664" t="str">
            <v>Secondary Service Greater than 5kW w/o ID</v>
          </cell>
          <cell r="C4664">
            <v>30</v>
          </cell>
          <cell r="D4664">
            <v>25</v>
          </cell>
          <cell r="E4664" t="str">
            <v>R=AXS4</v>
          </cell>
          <cell r="F4664">
            <v>3</v>
          </cell>
          <cell r="G4664">
            <v>36405</v>
          </cell>
          <cell r="H4664">
            <v>999</v>
          </cell>
          <cell r="I4664">
            <v>4</v>
          </cell>
          <cell r="J4664">
            <v>1</v>
          </cell>
        </row>
        <row r="4665">
          <cell r="A4665" t="str">
            <v>SSNN</v>
          </cell>
          <cell r="B4665" t="str">
            <v>Secondary Service Greater than 5kW w/o ID</v>
          </cell>
          <cell r="C4665">
            <v>30</v>
          </cell>
          <cell r="D4665">
            <v>25</v>
          </cell>
          <cell r="E4665" t="str">
            <v>R=A1D</v>
          </cell>
          <cell r="F4665">
            <v>3</v>
          </cell>
          <cell r="G4665">
            <v>35797</v>
          </cell>
          <cell r="H4665">
            <v>999</v>
          </cell>
          <cell r="I4665">
            <v>4</v>
          </cell>
          <cell r="J4665">
            <v>3</v>
          </cell>
        </row>
        <row r="4666">
          <cell r="A4666" t="str">
            <v>SSGN</v>
          </cell>
          <cell r="B4666" t="str">
            <v>Secondary Service Greater than 5kW w/o ID</v>
          </cell>
          <cell r="C4666">
            <v>30</v>
          </cell>
          <cell r="D4666">
            <v>25</v>
          </cell>
          <cell r="E4666" t="str">
            <v>R=SV4SD</v>
          </cell>
          <cell r="F4666">
            <v>3</v>
          </cell>
          <cell r="G4666">
            <v>35432</v>
          </cell>
          <cell r="H4666">
            <v>999</v>
          </cell>
          <cell r="I4666">
            <v>4</v>
          </cell>
          <cell r="J4666">
            <v>1</v>
          </cell>
        </row>
        <row r="4667">
          <cell r="A4667" t="str">
            <v>SSGN</v>
          </cell>
          <cell r="B4667" t="str">
            <v>Secondary Service Greater than 5kW w/o ID</v>
          </cell>
          <cell r="C4667">
            <v>30</v>
          </cell>
          <cell r="D4667">
            <v>25</v>
          </cell>
          <cell r="E4667" t="str">
            <v>R=VM62S</v>
          </cell>
          <cell r="F4667">
            <v>3</v>
          </cell>
          <cell r="G4667">
            <v>35432</v>
          </cell>
          <cell r="H4667">
            <v>480</v>
          </cell>
          <cell r="I4667">
            <v>3</v>
          </cell>
          <cell r="J4667">
            <v>1</v>
          </cell>
        </row>
        <row r="4668">
          <cell r="A4668" t="str">
            <v>SSNN</v>
          </cell>
          <cell r="B4668" t="str">
            <v>Secondary Service Greater than 5kW w/o ID</v>
          </cell>
          <cell r="C4668">
            <v>30</v>
          </cell>
          <cell r="D4668">
            <v>25</v>
          </cell>
          <cell r="E4668" t="str">
            <v>R=A1D</v>
          </cell>
          <cell r="F4668">
            <v>3</v>
          </cell>
          <cell r="G4668">
            <v>36462</v>
          </cell>
          <cell r="H4668">
            <v>999</v>
          </cell>
          <cell r="I4668">
            <v>4</v>
          </cell>
          <cell r="J4668">
            <v>1</v>
          </cell>
        </row>
        <row r="4669">
          <cell r="A4669" t="str">
            <v>SSGN</v>
          </cell>
          <cell r="B4669" t="str">
            <v>Secondary Service Greater than 5kW w/o ID</v>
          </cell>
          <cell r="C4669">
            <v>30</v>
          </cell>
          <cell r="D4669">
            <v>25</v>
          </cell>
          <cell r="E4669" t="str">
            <v>R=A1D</v>
          </cell>
          <cell r="F4669">
            <v>3</v>
          </cell>
          <cell r="G4669">
            <v>36460</v>
          </cell>
          <cell r="H4669">
            <v>999</v>
          </cell>
          <cell r="I4669">
            <v>3</v>
          </cell>
          <cell r="J4669">
            <v>1</v>
          </cell>
        </row>
        <row r="4670">
          <cell r="A4670" t="str">
            <v>SSNN</v>
          </cell>
          <cell r="B4670" t="str">
            <v>Secondary Service Greater than 5kW w/o ID</v>
          </cell>
          <cell r="C4670">
            <v>30</v>
          </cell>
          <cell r="D4670">
            <v>25</v>
          </cell>
          <cell r="E4670" t="str">
            <v>R=SV2SD</v>
          </cell>
          <cell r="F4670">
            <v>3</v>
          </cell>
          <cell r="H4670">
            <v>999</v>
          </cell>
          <cell r="I4670">
            <v>3</v>
          </cell>
          <cell r="J4670">
            <v>1</v>
          </cell>
        </row>
        <row r="4671">
          <cell r="A4671" t="str">
            <v>SSGN</v>
          </cell>
          <cell r="B4671" t="str">
            <v>Secondary Service Greater than 5kW w/o ID</v>
          </cell>
          <cell r="C4671">
            <v>30</v>
          </cell>
          <cell r="D4671">
            <v>25</v>
          </cell>
          <cell r="E4671" t="str">
            <v>R=SV4SD</v>
          </cell>
          <cell r="F4671">
            <v>3</v>
          </cell>
          <cell r="G4671">
            <v>36525</v>
          </cell>
          <cell r="H4671">
            <v>999</v>
          </cell>
          <cell r="I4671">
            <v>4</v>
          </cell>
          <cell r="J4671">
            <v>2</v>
          </cell>
        </row>
        <row r="4672">
          <cell r="A4672" t="str">
            <v>SSNN</v>
          </cell>
          <cell r="B4672" t="str">
            <v>Secondary Service Greater than 5kW w/o ID</v>
          </cell>
          <cell r="C4672">
            <v>30</v>
          </cell>
          <cell r="D4672">
            <v>25</v>
          </cell>
          <cell r="E4672" t="str">
            <v>R=A1D</v>
          </cell>
          <cell r="F4672">
            <v>3</v>
          </cell>
          <cell r="G4672">
            <v>37676</v>
          </cell>
          <cell r="H4672">
            <v>999</v>
          </cell>
          <cell r="I4672">
            <v>4</v>
          </cell>
          <cell r="J4672">
            <v>21</v>
          </cell>
        </row>
        <row r="4673">
          <cell r="A4673" t="str">
            <v>SSGN</v>
          </cell>
          <cell r="B4673" t="str">
            <v>Secondary Service Greater than 5kW w/o ID</v>
          </cell>
          <cell r="C4673">
            <v>30</v>
          </cell>
          <cell r="D4673">
            <v>25</v>
          </cell>
          <cell r="E4673" t="str">
            <v>R=A1D</v>
          </cell>
          <cell r="F4673">
            <v>3</v>
          </cell>
          <cell r="G4673">
            <v>36633</v>
          </cell>
          <cell r="H4673">
            <v>999</v>
          </cell>
          <cell r="I4673">
            <v>4</v>
          </cell>
          <cell r="J4673">
            <v>1</v>
          </cell>
        </row>
        <row r="4674">
          <cell r="A4674" t="str">
            <v>SSGN</v>
          </cell>
          <cell r="B4674" t="str">
            <v>Secondary Service Greater than 5kW w/o ID</v>
          </cell>
          <cell r="C4674">
            <v>30</v>
          </cell>
          <cell r="D4674">
            <v>25</v>
          </cell>
          <cell r="E4674" t="str">
            <v>R=A1D</v>
          </cell>
          <cell r="F4674">
            <v>3</v>
          </cell>
          <cell r="G4674">
            <v>36608</v>
          </cell>
          <cell r="H4674">
            <v>999</v>
          </cell>
          <cell r="I4674">
            <v>3</v>
          </cell>
          <cell r="J4674">
            <v>1</v>
          </cell>
        </row>
        <row r="4675">
          <cell r="A4675" t="str">
            <v>SSNN</v>
          </cell>
          <cell r="B4675" t="str">
            <v>Secondary Service Greater than 5kW w/o ID</v>
          </cell>
          <cell r="C4675">
            <v>30</v>
          </cell>
          <cell r="D4675">
            <v>25</v>
          </cell>
          <cell r="E4675" t="str">
            <v>R=A1D</v>
          </cell>
          <cell r="F4675">
            <v>3</v>
          </cell>
          <cell r="G4675">
            <v>36816</v>
          </cell>
          <cell r="H4675">
            <v>999</v>
          </cell>
          <cell r="I4675">
            <v>4</v>
          </cell>
          <cell r="J4675">
            <v>4</v>
          </cell>
        </row>
        <row r="4676">
          <cell r="A4676" t="str">
            <v>SSNN</v>
          </cell>
          <cell r="B4676" t="str">
            <v>Secondary Service Greater than 5kW w/o ID</v>
          </cell>
          <cell r="C4676">
            <v>30</v>
          </cell>
          <cell r="D4676">
            <v>25</v>
          </cell>
          <cell r="E4676" t="str">
            <v>R=A1D</v>
          </cell>
          <cell r="F4676">
            <v>3</v>
          </cell>
          <cell r="G4676">
            <v>36161</v>
          </cell>
          <cell r="H4676">
            <v>480</v>
          </cell>
          <cell r="I4676">
            <v>4</v>
          </cell>
          <cell r="J4676">
            <v>1</v>
          </cell>
        </row>
        <row r="4677">
          <cell r="A4677" t="str">
            <v>SSPN</v>
          </cell>
          <cell r="B4677" t="str">
            <v>Secondary Service Greater than 5kW w/o ID</v>
          </cell>
          <cell r="C4677">
            <v>30</v>
          </cell>
          <cell r="D4677">
            <v>25</v>
          </cell>
          <cell r="E4677" t="str">
            <v>R=A1D</v>
          </cell>
          <cell r="F4677">
            <v>3</v>
          </cell>
          <cell r="G4677">
            <v>36526</v>
          </cell>
          <cell r="H4677">
            <v>999</v>
          </cell>
          <cell r="I4677">
            <v>4</v>
          </cell>
          <cell r="J4677">
            <v>4</v>
          </cell>
        </row>
        <row r="4678">
          <cell r="A4678" t="str">
            <v>SSNN</v>
          </cell>
          <cell r="B4678" t="str">
            <v>Secondary Service Greater than 5kW w/o ID</v>
          </cell>
          <cell r="C4678">
            <v>30</v>
          </cell>
          <cell r="D4678">
            <v>25</v>
          </cell>
          <cell r="E4678" t="str">
            <v>R=A1D</v>
          </cell>
          <cell r="F4678">
            <v>3</v>
          </cell>
          <cell r="G4678">
            <v>36526</v>
          </cell>
          <cell r="H4678">
            <v>999</v>
          </cell>
          <cell r="I4678">
            <v>4</v>
          </cell>
          <cell r="J4678">
            <v>1</v>
          </cell>
        </row>
        <row r="4679">
          <cell r="A4679" t="str">
            <v>SSPN</v>
          </cell>
          <cell r="B4679" t="str">
            <v>Secondary Service Greater than 5kW w/o ID</v>
          </cell>
          <cell r="C4679">
            <v>30</v>
          </cell>
          <cell r="D4679">
            <v>25</v>
          </cell>
          <cell r="E4679" t="str">
            <v>R=A1D</v>
          </cell>
          <cell r="F4679">
            <v>3</v>
          </cell>
          <cell r="G4679">
            <v>36788</v>
          </cell>
          <cell r="H4679">
            <v>999</v>
          </cell>
          <cell r="I4679">
            <v>4</v>
          </cell>
          <cell r="J4679">
            <v>1</v>
          </cell>
        </row>
        <row r="4680">
          <cell r="A4680" t="str">
            <v>SSGN</v>
          </cell>
          <cell r="B4680" t="str">
            <v>Secondary Service Greater than 5kW w/o ID</v>
          </cell>
          <cell r="C4680">
            <v>30</v>
          </cell>
          <cell r="D4680">
            <v>20</v>
          </cell>
          <cell r="E4680" t="str">
            <v>R=A1D</v>
          </cell>
          <cell r="F4680">
            <v>3</v>
          </cell>
          <cell r="G4680">
            <v>36788</v>
          </cell>
          <cell r="H4680">
            <v>999</v>
          </cell>
          <cell r="I4680">
            <v>4</v>
          </cell>
          <cell r="J4680">
            <v>1</v>
          </cell>
        </row>
        <row r="4681">
          <cell r="A4681" t="str">
            <v>SSNN</v>
          </cell>
          <cell r="B4681" t="str">
            <v>Secondary Service Greater than 5kW w/o ID</v>
          </cell>
          <cell r="C4681">
            <v>30</v>
          </cell>
          <cell r="D4681">
            <v>25</v>
          </cell>
          <cell r="E4681" t="str">
            <v>R=A1D</v>
          </cell>
          <cell r="F4681">
            <v>3</v>
          </cell>
          <cell r="G4681">
            <v>36928</v>
          </cell>
          <cell r="H4681">
            <v>999</v>
          </cell>
          <cell r="I4681">
            <v>4</v>
          </cell>
          <cell r="J4681">
            <v>1</v>
          </cell>
        </row>
        <row r="4682">
          <cell r="A4682" t="str">
            <v>SSPN</v>
          </cell>
          <cell r="B4682" t="str">
            <v>Secondary Service Greater than 5kW w/o ID</v>
          </cell>
          <cell r="C4682">
            <v>30</v>
          </cell>
          <cell r="D4682">
            <v>25</v>
          </cell>
          <cell r="E4682" t="str">
            <v>R=A1D</v>
          </cell>
          <cell r="F4682">
            <v>3</v>
          </cell>
          <cell r="G4682">
            <v>37301</v>
          </cell>
          <cell r="H4682">
            <v>999</v>
          </cell>
          <cell r="I4682">
            <v>4</v>
          </cell>
          <cell r="J4682">
            <v>1</v>
          </cell>
        </row>
        <row r="4683">
          <cell r="A4683" t="str">
            <v>SSGN</v>
          </cell>
          <cell r="B4683" t="str">
            <v>Secondary Service Greater than 5kW w/o ID</v>
          </cell>
          <cell r="C4683">
            <v>30</v>
          </cell>
          <cell r="D4683">
            <v>25</v>
          </cell>
          <cell r="E4683" t="str">
            <v>R=A1R</v>
          </cell>
          <cell r="F4683">
            <v>3</v>
          </cell>
          <cell r="G4683">
            <v>37188</v>
          </cell>
          <cell r="H4683">
            <v>999</v>
          </cell>
          <cell r="I4683">
            <v>4</v>
          </cell>
          <cell r="J4683">
            <v>1</v>
          </cell>
        </row>
        <row r="4684">
          <cell r="A4684" t="str">
            <v>SSPN</v>
          </cell>
          <cell r="B4684" t="str">
            <v>Secondary Service Greater than 5kW w/o ID</v>
          </cell>
          <cell r="C4684">
            <v>30</v>
          </cell>
          <cell r="D4684">
            <v>25</v>
          </cell>
          <cell r="E4684" t="str">
            <v>R=A1D</v>
          </cell>
          <cell r="F4684">
            <v>3</v>
          </cell>
          <cell r="G4684">
            <v>37153</v>
          </cell>
          <cell r="H4684">
            <v>999</v>
          </cell>
          <cell r="I4684">
            <v>4</v>
          </cell>
          <cell r="J4684">
            <v>1</v>
          </cell>
        </row>
        <row r="4685">
          <cell r="A4685" t="str">
            <v>SSNN</v>
          </cell>
          <cell r="B4685" t="str">
            <v>Secondary Service Greater than 5kW w/o ID</v>
          </cell>
          <cell r="C4685">
            <v>30</v>
          </cell>
          <cell r="D4685">
            <v>25</v>
          </cell>
          <cell r="E4685" t="str">
            <v>R=A1D</v>
          </cell>
          <cell r="F4685">
            <v>3</v>
          </cell>
          <cell r="G4685">
            <v>37362</v>
          </cell>
          <cell r="H4685">
            <v>999</v>
          </cell>
          <cell r="I4685">
            <v>4</v>
          </cell>
          <cell r="J4685">
            <v>20</v>
          </cell>
        </row>
        <row r="4686">
          <cell r="A4686" t="str">
            <v>SSGN</v>
          </cell>
          <cell r="B4686" t="str">
            <v>Secondary Service Greater than 5kW w/o ID</v>
          </cell>
          <cell r="C4686">
            <v>30</v>
          </cell>
          <cell r="D4686">
            <v>25</v>
          </cell>
          <cell r="E4686" t="str">
            <v>R=A1D</v>
          </cell>
          <cell r="F4686">
            <v>3</v>
          </cell>
          <cell r="G4686">
            <v>38730</v>
          </cell>
          <cell r="H4686">
            <v>999</v>
          </cell>
          <cell r="I4686">
            <v>4</v>
          </cell>
          <cell r="J4686">
            <v>8</v>
          </cell>
        </row>
        <row r="4687">
          <cell r="A4687" t="str">
            <v>SSGN</v>
          </cell>
          <cell r="B4687" t="str">
            <v>Secondary Service Greater than 5kW w/o ID</v>
          </cell>
          <cell r="C4687">
            <v>30</v>
          </cell>
          <cell r="D4687">
            <v>25</v>
          </cell>
          <cell r="E4687" t="str">
            <v>R=A1D</v>
          </cell>
          <cell r="F4687">
            <v>3</v>
          </cell>
          <cell r="G4687">
            <v>38636</v>
          </cell>
          <cell r="H4687">
            <v>999</v>
          </cell>
          <cell r="I4687">
            <v>3</v>
          </cell>
          <cell r="J4687">
            <v>4</v>
          </cell>
        </row>
        <row r="4688">
          <cell r="A4688" t="str">
            <v>SSGN</v>
          </cell>
          <cell r="B4688" t="str">
            <v>Secondary Service Greater than 5kW w/o ID</v>
          </cell>
          <cell r="C4688">
            <v>30</v>
          </cell>
          <cell r="D4688">
            <v>25</v>
          </cell>
          <cell r="E4688" t="str">
            <v>R=A1D</v>
          </cell>
          <cell r="F4688">
            <v>3</v>
          </cell>
          <cell r="G4688">
            <v>38667</v>
          </cell>
          <cell r="H4688">
            <v>999</v>
          </cell>
          <cell r="I4688">
            <v>3</v>
          </cell>
          <cell r="J4688">
            <v>1</v>
          </cell>
        </row>
        <row r="4689">
          <cell r="A4689" t="str">
            <v>SSNN</v>
          </cell>
          <cell r="B4689" t="str">
            <v>Secondary Service Greater than 5kW w/o ID</v>
          </cell>
          <cell r="C4689">
            <v>30</v>
          </cell>
          <cell r="D4689">
            <v>25</v>
          </cell>
          <cell r="E4689" t="str">
            <v>R=A1D</v>
          </cell>
          <cell r="F4689">
            <v>3</v>
          </cell>
          <cell r="G4689">
            <v>38667</v>
          </cell>
          <cell r="H4689">
            <v>999</v>
          </cell>
          <cell r="I4689">
            <v>3</v>
          </cell>
          <cell r="J4689">
            <v>1</v>
          </cell>
        </row>
        <row r="4690">
          <cell r="A4690" t="str">
            <v>SSNN</v>
          </cell>
          <cell r="B4690" t="str">
            <v>Secondary Service Greater than 5kW w/o ID</v>
          </cell>
          <cell r="C4690">
            <v>30</v>
          </cell>
          <cell r="D4690">
            <v>25</v>
          </cell>
          <cell r="E4690" t="str">
            <v>R=A1D</v>
          </cell>
          <cell r="F4690">
            <v>3</v>
          </cell>
          <cell r="G4690">
            <v>38874</v>
          </cell>
          <cell r="H4690">
            <v>999</v>
          </cell>
          <cell r="I4690">
            <v>4</v>
          </cell>
          <cell r="J4690">
            <v>14</v>
          </cell>
        </row>
        <row r="4691">
          <cell r="A4691" t="str">
            <v>SSNN</v>
          </cell>
          <cell r="B4691" t="str">
            <v>Secondary Service Greater than 5kW w/o ID</v>
          </cell>
          <cell r="C4691">
            <v>30</v>
          </cell>
          <cell r="D4691">
            <v>25</v>
          </cell>
          <cell r="E4691" t="str">
            <v>R=A1D</v>
          </cell>
          <cell r="F4691">
            <v>3</v>
          </cell>
          <cell r="G4691">
            <v>38889</v>
          </cell>
          <cell r="H4691">
            <v>999</v>
          </cell>
          <cell r="I4691">
            <v>3</v>
          </cell>
          <cell r="J4691">
            <v>2</v>
          </cell>
        </row>
        <row r="4692">
          <cell r="A4692" t="str">
            <v>SSNN</v>
          </cell>
          <cell r="B4692" t="str">
            <v>Secondary Service Greater than 5kW w/o ID</v>
          </cell>
          <cell r="C4692">
            <v>30</v>
          </cell>
          <cell r="D4692">
            <v>25</v>
          </cell>
          <cell r="E4692" t="str">
            <v>R=A1D</v>
          </cell>
          <cell r="F4692">
            <v>3</v>
          </cell>
          <cell r="G4692">
            <v>38959</v>
          </cell>
          <cell r="H4692">
            <v>999</v>
          </cell>
          <cell r="I4692">
            <v>3</v>
          </cell>
          <cell r="J4692">
            <v>9</v>
          </cell>
        </row>
        <row r="4693">
          <cell r="A4693" t="str">
            <v>SSNN</v>
          </cell>
          <cell r="B4693" t="str">
            <v>Secondary Service Greater than 5kW w/o ID</v>
          </cell>
          <cell r="C4693">
            <v>30</v>
          </cell>
          <cell r="D4693">
            <v>25</v>
          </cell>
          <cell r="E4693" t="str">
            <v>R=A1R</v>
          </cell>
          <cell r="F4693">
            <v>3</v>
          </cell>
          <cell r="G4693">
            <v>39161</v>
          </cell>
          <cell r="H4693">
            <v>999</v>
          </cell>
          <cell r="I4693">
            <v>4</v>
          </cell>
          <cell r="J4693">
            <v>12</v>
          </cell>
        </row>
        <row r="4694">
          <cell r="A4694" t="str">
            <v>SSNN</v>
          </cell>
          <cell r="B4694" t="str">
            <v>Secondary Service Greater than 5kW w/o ID</v>
          </cell>
          <cell r="C4694">
            <v>30</v>
          </cell>
          <cell r="D4694">
            <v>25</v>
          </cell>
          <cell r="E4694" t="str">
            <v>R=A1R</v>
          </cell>
          <cell r="F4694">
            <v>3</v>
          </cell>
          <cell r="G4694">
            <v>39258</v>
          </cell>
          <cell r="H4694">
            <v>999</v>
          </cell>
          <cell r="I4694">
            <v>4</v>
          </cell>
          <cell r="J4694">
            <v>61</v>
          </cell>
        </row>
        <row r="4695">
          <cell r="A4695" t="str">
            <v>SSNN</v>
          </cell>
          <cell r="B4695" t="str">
            <v>Secondary Service Greater than 5kW w/o ID</v>
          </cell>
          <cell r="C4695">
            <v>30</v>
          </cell>
          <cell r="D4695">
            <v>25</v>
          </cell>
          <cell r="E4695" t="str">
            <v>R=A1R</v>
          </cell>
          <cell r="F4695">
            <v>3</v>
          </cell>
          <cell r="G4695">
            <v>39322</v>
          </cell>
          <cell r="H4695">
            <v>999</v>
          </cell>
          <cell r="I4695">
            <v>3</v>
          </cell>
          <cell r="J4695">
            <v>1</v>
          </cell>
        </row>
        <row r="4696">
          <cell r="A4696" t="str">
            <v>SSNN</v>
          </cell>
          <cell r="B4696" t="str">
            <v>Secondary Service Greater than 5kW w/o ID</v>
          </cell>
          <cell r="C4696">
            <v>30</v>
          </cell>
          <cell r="D4696">
            <v>25</v>
          </cell>
          <cell r="E4696" t="str">
            <v>R=A1R</v>
          </cell>
          <cell r="F4696">
            <v>3</v>
          </cell>
          <cell r="G4696">
            <v>39309</v>
          </cell>
          <cell r="H4696">
            <v>999</v>
          </cell>
          <cell r="I4696">
            <v>4</v>
          </cell>
          <cell r="J4696">
            <v>20</v>
          </cell>
        </row>
        <row r="4697">
          <cell r="A4697" t="str">
            <v>SSGN</v>
          </cell>
          <cell r="B4697" t="str">
            <v>Secondary Service Greater than 5kW w/o ID</v>
          </cell>
          <cell r="C4697">
            <v>30</v>
          </cell>
          <cell r="D4697">
            <v>25</v>
          </cell>
          <cell r="E4697" t="str">
            <v>R=A1R</v>
          </cell>
          <cell r="F4697">
            <v>3</v>
          </cell>
          <cell r="G4697">
            <v>39309</v>
          </cell>
          <cell r="H4697">
            <v>999</v>
          </cell>
          <cell r="I4697">
            <v>4</v>
          </cell>
          <cell r="J4697">
            <v>15</v>
          </cell>
        </row>
        <row r="4698">
          <cell r="A4698" t="str">
            <v>SSGN</v>
          </cell>
          <cell r="B4698" t="str">
            <v>Secondary Service Greater than 5kW w/o ID</v>
          </cell>
          <cell r="C4698">
            <v>30</v>
          </cell>
          <cell r="D4698">
            <v>25</v>
          </cell>
          <cell r="E4698" t="str">
            <v>R=A1D</v>
          </cell>
          <cell r="F4698">
            <v>3</v>
          </cell>
          <cell r="G4698">
            <v>39420</v>
          </cell>
          <cell r="H4698">
            <v>999</v>
          </cell>
          <cell r="I4698">
            <v>4</v>
          </cell>
          <cell r="J4698">
            <v>1</v>
          </cell>
        </row>
        <row r="4699">
          <cell r="A4699" t="str">
            <v>SSGN</v>
          </cell>
          <cell r="B4699" t="str">
            <v>Secondary Service Greater than 5kW w/o ID</v>
          </cell>
          <cell r="C4699">
            <v>30</v>
          </cell>
          <cell r="D4699">
            <v>25</v>
          </cell>
          <cell r="E4699" t="str">
            <v>R=A1R</v>
          </cell>
          <cell r="F4699">
            <v>3</v>
          </cell>
          <cell r="G4699">
            <v>39472</v>
          </cell>
          <cell r="H4699">
            <v>999</v>
          </cell>
          <cell r="I4699">
            <v>4</v>
          </cell>
          <cell r="J4699">
            <v>30</v>
          </cell>
        </row>
        <row r="4700">
          <cell r="A4700" t="str">
            <v>SSNN</v>
          </cell>
          <cell r="B4700" t="str">
            <v>Secondary Service Greater than 5kW w/o ID</v>
          </cell>
          <cell r="C4700">
            <v>30</v>
          </cell>
          <cell r="D4700">
            <v>25</v>
          </cell>
          <cell r="E4700" t="str">
            <v>R=A1D</v>
          </cell>
          <cell r="F4700">
            <v>3</v>
          </cell>
          <cell r="G4700">
            <v>39587</v>
          </cell>
          <cell r="H4700">
            <v>999</v>
          </cell>
          <cell r="I4700">
            <v>3</v>
          </cell>
          <cell r="J4700">
            <v>7</v>
          </cell>
        </row>
        <row r="4701">
          <cell r="A4701" t="str">
            <v>SSNN</v>
          </cell>
          <cell r="B4701" t="str">
            <v>Secondary Service Greater than 5kW w/o ID</v>
          </cell>
          <cell r="C4701">
            <v>30</v>
          </cell>
          <cell r="D4701">
            <v>25</v>
          </cell>
          <cell r="E4701" t="str">
            <v>R=A1D</v>
          </cell>
          <cell r="F4701">
            <v>3</v>
          </cell>
          <cell r="G4701">
            <v>39679</v>
          </cell>
          <cell r="H4701">
            <v>999</v>
          </cell>
          <cell r="I4701">
            <v>4</v>
          </cell>
          <cell r="J4701">
            <v>8</v>
          </cell>
        </row>
        <row r="4702">
          <cell r="A4702" t="str">
            <v>SSGN</v>
          </cell>
          <cell r="B4702" t="str">
            <v>Secondary Service Greater than 5kW w/o ID</v>
          </cell>
          <cell r="C4702">
            <v>30</v>
          </cell>
          <cell r="D4702">
            <v>25</v>
          </cell>
          <cell r="E4702" t="str">
            <v>R=A1D</v>
          </cell>
          <cell r="F4702">
            <v>3</v>
          </cell>
          <cell r="G4702">
            <v>39679</v>
          </cell>
          <cell r="H4702">
            <v>999</v>
          </cell>
          <cell r="I4702">
            <v>4</v>
          </cell>
          <cell r="J4702">
            <v>5</v>
          </cell>
        </row>
        <row r="4703">
          <cell r="A4703" t="str">
            <v>SSGN</v>
          </cell>
          <cell r="B4703" t="str">
            <v>Secondary Service Greater than 5kW w/o ID</v>
          </cell>
          <cell r="C4703">
            <v>30</v>
          </cell>
          <cell r="D4703">
            <v>25</v>
          </cell>
          <cell r="E4703" t="str">
            <v>R=A1D</v>
          </cell>
          <cell r="F4703">
            <v>3</v>
          </cell>
          <cell r="G4703">
            <v>39665</v>
          </cell>
          <cell r="H4703">
            <v>999</v>
          </cell>
          <cell r="I4703">
            <v>4</v>
          </cell>
          <cell r="J4703">
            <v>6</v>
          </cell>
        </row>
        <row r="4704">
          <cell r="A4704" t="str">
            <v>SSGN</v>
          </cell>
          <cell r="B4704" t="str">
            <v>Secondary Service Greater than 5kW w/o ID</v>
          </cell>
          <cell r="C4704">
            <v>30</v>
          </cell>
          <cell r="D4704">
            <v>25</v>
          </cell>
          <cell r="E4704" t="str">
            <v>R=A1D</v>
          </cell>
          <cell r="F4704">
            <v>3</v>
          </cell>
          <cell r="G4704">
            <v>39764</v>
          </cell>
          <cell r="H4704">
            <v>999</v>
          </cell>
          <cell r="I4704">
            <v>4</v>
          </cell>
          <cell r="J4704">
            <v>41</v>
          </cell>
        </row>
        <row r="4705">
          <cell r="A4705" t="str">
            <v>SSGN</v>
          </cell>
          <cell r="B4705" t="str">
            <v>Secondary Service Greater than 5kW w/o ID</v>
          </cell>
          <cell r="C4705">
            <v>30</v>
          </cell>
          <cell r="D4705">
            <v>25</v>
          </cell>
          <cell r="E4705" t="str">
            <v>R=A1D</v>
          </cell>
          <cell r="F4705">
            <v>3</v>
          </cell>
          <cell r="G4705">
            <v>39784</v>
          </cell>
          <cell r="H4705">
            <v>999</v>
          </cell>
          <cell r="I4705">
            <v>3</v>
          </cell>
          <cell r="J4705">
            <v>8</v>
          </cell>
        </row>
        <row r="4706">
          <cell r="A4706" t="str">
            <v>SSGN</v>
          </cell>
          <cell r="B4706" t="str">
            <v>Secondary Service Greater than 5kW w/o ID</v>
          </cell>
          <cell r="C4706">
            <v>30</v>
          </cell>
          <cell r="D4706">
            <v>25</v>
          </cell>
          <cell r="E4706" t="str">
            <v>R=A1D</v>
          </cell>
          <cell r="F4706">
            <v>3</v>
          </cell>
          <cell r="G4706">
            <v>39917</v>
          </cell>
          <cell r="H4706">
            <v>999</v>
          </cell>
          <cell r="I4706">
            <v>4</v>
          </cell>
          <cell r="J4706">
            <v>7</v>
          </cell>
        </row>
        <row r="4707">
          <cell r="A4707" t="str">
            <v>SSNN</v>
          </cell>
          <cell r="B4707" t="str">
            <v>Secondary Service Greater than 5kW w/o ID</v>
          </cell>
          <cell r="C4707">
            <v>30</v>
          </cell>
          <cell r="D4707">
            <v>25</v>
          </cell>
          <cell r="E4707" t="str">
            <v>R=A1D</v>
          </cell>
          <cell r="F4707">
            <v>3</v>
          </cell>
          <cell r="G4707">
            <v>40014</v>
          </cell>
          <cell r="H4707">
            <v>999</v>
          </cell>
          <cell r="I4707">
            <v>3</v>
          </cell>
          <cell r="J4707">
            <v>2</v>
          </cell>
        </row>
        <row r="4708">
          <cell r="A4708" t="str">
            <v>SSGN</v>
          </cell>
          <cell r="B4708" t="str">
            <v>Secondary Service Greater than 5kW w/o ID</v>
          </cell>
          <cell r="C4708">
            <v>30</v>
          </cell>
          <cell r="D4708">
            <v>25</v>
          </cell>
          <cell r="E4708" t="str">
            <v>R=A1D</v>
          </cell>
          <cell r="F4708">
            <v>3</v>
          </cell>
          <cell r="G4708">
            <v>40043</v>
          </cell>
          <cell r="H4708">
            <v>999</v>
          </cell>
          <cell r="I4708">
            <v>4</v>
          </cell>
          <cell r="J4708">
            <v>3</v>
          </cell>
        </row>
        <row r="4709">
          <cell r="A4709" t="str">
            <v>SSNN</v>
          </cell>
          <cell r="B4709" t="str">
            <v>Secondary Service Greater than 5kW w/o ID</v>
          </cell>
          <cell r="C4709">
            <v>30</v>
          </cell>
          <cell r="D4709">
            <v>25</v>
          </cell>
          <cell r="E4709" t="str">
            <v>R=A1D+</v>
          </cell>
          <cell r="F4709">
            <v>3</v>
          </cell>
          <cell r="G4709">
            <v>40092</v>
          </cell>
          <cell r="H4709">
            <v>999</v>
          </cell>
          <cell r="I4709">
            <v>3</v>
          </cell>
          <cell r="J4709">
            <v>2</v>
          </cell>
        </row>
        <row r="4710">
          <cell r="J4710">
            <v>6221</v>
          </cell>
        </row>
        <row r="4712">
          <cell r="A4712" t="str">
            <v>SSNN</v>
          </cell>
          <cell r="B4712" t="str">
            <v>Secondary Service Greater than 5kW w/o ID</v>
          </cell>
          <cell r="C4712">
            <v>50</v>
          </cell>
          <cell r="D4712">
            <v>25</v>
          </cell>
          <cell r="E4712" t="str">
            <v>R=A1D</v>
          </cell>
          <cell r="F4712">
            <v>3</v>
          </cell>
          <cell r="G4712">
            <v>38238</v>
          </cell>
          <cell r="H4712">
            <v>999</v>
          </cell>
          <cell r="I4712">
            <v>4</v>
          </cell>
          <cell r="J4712">
            <v>1</v>
          </cell>
        </row>
        <row r="4713">
          <cell r="A4713" t="str">
            <v>SSNN</v>
          </cell>
          <cell r="B4713" t="str">
            <v>Secondary Service Greater than 5kW w/o ID</v>
          </cell>
          <cell r="C4713">
            <v>50</v>
          </cell>
          <cell r="D4713">
            <v>25</v>
          </cell>
          <cell r="E4713" t="str">
            <v>R=A1D</v>
          </cell>
          <cell r="F4713">
            <v>3</v>
          </cell>
          <cell r="G4713">
            <v>38161</v>
          </cell>
          <cell r="H4713">
            <v>99</v>
          </cell>
          <cell r="I4713">
            <v>4</v>
          </cell>
          <cell r="J4713">
            <v>4</v>
          </cell>
        </row>
        <row r="4714">
          <cell r="A4714" t="str">
            <v>SSGN</v>
          </cell>
          <cell r="B4714" t="str">
            <v>Secondary Service Greater than 5kW w/o ID</v>
          </cell>
          <cell r="C4714">
            <v>50</v>
          </cell>
          <cell r="D4714">
            <v>25</v>
          </cell>
          <cell r="E4714" t="str">
            <v>R=A1D</v>
          </cell>
          <cell r="F4714">
            <v>3</v>
          </cell>
          <cell r="G4714">
            <v>38533</v>
          </cell>
          <cell r="H4714">
            <v>999</v>
          </cell>
          <cell r="I4714">
            <v>3</v>
          </cell>
          <cell r="J4714">
            <v>3</v>
          </cell>
        </row>
        <row r="4715">
          <cell r="A4715" t="str">
            <v>SSGN</v>
          </cell>
          <cell r="B4715" t="str">
            <v>Secondary Service Greater than 5kW w/o ID</v>
          </cell>
          <cell r="C4715">
            <v>50</v>
          </cell>
          <cell r="D4715">
            <v>25</v>
          </cell>
          <cell r="E4715" t="str">
            <v>R=AXS4</v>
          </cell>
          <cell r="F4715">
            <v>3</v>
          </cell>
          <cell r="H4715">
            <v>999</v>
          </cell>
          <cell r="I4715">
            <v>4</v>
          </cell>
          <cell r="J4715">
            <v>2</v>
          </cell>
        </row>
        <row r="4716">
          <cell r="A4716" t="str">
            <v>SSGN</v>
          </cell>
          <cell r="B4716" t="str">
            <v>Secondary Service Greater than 5kW w/o ID</v>
          </cell>
          <cell r="C4716">
            <v>50</v>
          </cell>
          <cell r="D4716">
            <v>25</v>
          </cell>
          <cell r="E4716" t="str">
            <v>R=AXS4</v>
          </cell>
          <cell r="F4716">
            <v>3</v>
          </cell>
          <cell r="G4716">
            <v>36404</v>
          </cell>
          <cell r="H4716">
            <v>999</v>
          </cell>
          <cell r="I4716">
            <v>4</v>
          </cell>
          <cell r="J4716">
            <v>3</v>
          </cell>
        </row>
        <row r="4717">
          <cell r="A4717" t="str">
            <v>SSGN</v>
          </cell>
          <cell r="B4717" t="str">
            <v>Secondary Service Greater than 5kW w/o ID</v>
          </cell>
          <cell r="C4717">
            <v>50</v>
          </cell>
          <cell r="D4717">
            <v>25</v>
          </cell>
          <cell r="E4717" t="str">
            <v>R=AXS4</v>
          </cell>
          <cell r="F4717">
            <v>3</v>
          </cell>
          <cell r="G4717">
            <v>36317</v>
          </cell>
          <cell r="H4717">
            <v>999</v>
          </cell>
          <cell r="I4717">
            <v>4</v>
          </cell>
          <cell r="J4717">
            <v>7</v>
          </cell>
        </row>
        <row r="4718">
          <cell r="A4718" t="str">
            <v>SSPN</v>
          </cell>
          <cell r="B4718" t="str">
            <v>Secondary Service Greater than 5kW w/o ID</v>
          </cell>
          <cell r="C4718">
            <v>50</v>
          </cell>
          <cell r="D4718">
            <v>25</v>
          </cell>
          <cell r="E4718" t="str">
            <v>R=A1D</v>
          </cell>
          <cell r="F4718">
            <v>3</v>
          </cell>
          <cell r="G4718">
            <v>38734</v>
          </cell>
          <cell r="H4718">
            <v>999</v>
          </cell>
          <cell r="I4718">
            <v>4</v>
          </cell>
          <cell r="J4718">
            <v>1</v>
          </cell>
        </row>
        <row r="4719">
          <cell r="A4719" t="str">
            <v>SSGN</v>
          </cell>
          <cell r="B4719" t="str">
            <v>Secondary Service Greater than 5kW w/o ID</v>
          </cell>
          <cell r="C4719">
            <v>50</v>
          </cell>
          <cell r="D4719">
            <v>25</v>
          </cell>
          <cell r="E4719" t="str">
            <v>R=A1D</v>
          </cell>
          <cell r="F4719">
            <v>3</v>
          </cell>
          <cell r="G4719">
            <v>38770</v>
          </cell>
          <cell r="H4719">
            <v>999</v>
          </cell>
          <cell r="I4719">
            <v>4</v>
          </cell>
          <cell r="J4719">
            <v>7</v>
          </cell>
        </row>
        <row r="4720">
          <cell r="A4720" t="str">
            <v>SSGN</v>
          </cell>
          <cell r="B4720" t="str">
            <v>Secondary Service Greater than 5kW w/o ID</v>
          </cell>
          <cell r="C4720">
            <v>50</v>
          </cell>
          <cell r="D4720">
            <v>25</v>
          </cell>
          <cell r="E4720" t="str">
            <v>R=A1D</v>
          </cell>
          <cell r="F4720">
            <v>3</v>
          </cell>
          <cell r="G4720">
            <v>39034</v>
          </cell>
          <cell r="H4720">
            <v>999</v>
          </cell>
          <cell r="I4720">
            <v>4</v>
          </cell>
          <cell r="J4720">
            <v>1</v>
          </cell>
        </row>
        <row r="4721">
          <cell r="A4721" t="str">
            <v>SSNN</v>
          </cell>
          <cell r="B4721" t="str">
            <v>Secondary Service Greater than 5kW w/o ID</v>
          </cell>
          <cell r="C4721">
            <v>50</v>
          </cell>
          <cell r="D4721">
            <v>25</v>
          </cell>
          <cell r="E4721" t="str">
            <v>R=A1D</v>
          </cell>
          <cell r="F4721">
            <v>3</v>
          </cell>
          <cell r="G4721">
            <v>38979</v>
          </cell>
          <cell r="H4721">
            <v>999</v>
          </cell>
          <cell r="I4721">
            <v>4</v>
          </cell>
          <cell r="J4721">
            <v>4</v>
          </cell>
        </row>
        <row r="4722">
          <cell r="A4722" t="str">
            <v>SSPN</v>
          </cell>
          <cell r="B4722" t="str">
            <v>Secondary Service Greater than 5kW w/o ID</v>
          </cell>
          <cell r="C4722">
            <v>50</v>
          </cell>
          <cell r="D4722">
            <v>25</v>
          </cell>
          <cell r="E4722" t="str">
            <v>R=A1R</v>
          </cell>
          <cell r="F4722">
            <v>3</v>
          </cell>
          <cell r="G4722">
            <v>39342</v>
          </cell>
          <cell r="H4722">
            <v>999</v>
          </cell>
          <cell r="I4722">
            <v>4</v>
          </cell>
          <cell r="J4722">
            <v>1</v>
          </cell>
        </row>
        <row r="4723">
          <cell r="A4723" t="str">
            <v>SSGN</v>
          </cell>
          <cell r="B4723" t="str">
            <v>Secondary Service Greater than 5kW w/o ID</v>
          </cell>
          <cell r="C4723">
            <v>50</v>
          </cell>
          <cell r="D4723">
            <v>25</v>
          </cell>
          <cell r="E4723" t="str">
            <v>R=A1RL</v>
          </cell>
          <cell r="F4723">
            <v>3</v>
          </cell>
          <cell r="G4723">
            <v>39337</v>
          </cell>
          <cell r="H4723">
            <v>999</v>
          </cell>
          <cell r="I4723">
            <v>4</v>
          </cell>
          <cell r="J4723">
            <v>3</v>
          </cell>
        </row>
        <row r="4724">
          <cell r="A4724" t="str">
            <v>SSGN</v>
          </cell>
          <cell r="B4724" t="str">
            <v>Secondary Service Greater than 5kW w/o ID</v>
          </cell>
          <cell r="C4724">
            <v>50</v>
          </cell>
          <cell r="D4724">
            <v>25</v>
          </cell>
          <cell r="E4724" t="str">
            <v>R=A1R</v>
          </cell>
          <cell r="F4724">
            <v>3</v>
          </cell>
          <cell r="G4724">
            <v>39351</v>
          </cell>
          <cell r="H4724">
            <v>999</v>
          </cell>
          <cell r="I4724">
            <v>4</v>
          </cell>
          <cell r="J4724">
            <v>4</v>
          </cell>
        </row>
        <row r="4725">
          <cell r="A4725" t="str">
            <v>SSGN</v>
          </cell>
          <cell r="B4725" t="str">
            <v>Secondary Service Greater than 5kW w/o ID</v>
          </cell>
          <cell r="C4725">
            <v>50</v>
          </cell>
          <cell r="D4725">
            <v>25</v>
          </cell>
          <cell r="E4725" t="str">
            <v>R=A1R</v>
          </cell>
          <cell r="F4725">
            <v>3</v>
          </cell>
          <cell r="G4725">
            <v>39364</v>
          </cell>
          <cell r="H4725">
            <v>999</v>
          </cell>
          <cell r="I4725">
            <v>4</v>
          </cell>
          <cell r="J4725">
            <v>15</v>
          </cell>
        </row>
        <row r="4726">
          <cell r="A4726" t="str">
            <v>SSGN</v>
          </cell>
          <cell r="B4726" t="str">
            <v>Secondary Service Greater than 5kW w/o ID</v>
          </cell>
          <cell r="C4726">
            <v>50</v>
          </cell>
          <cell r="D4726">
            <v>25</v>
          </cell>
          <cell r="E4726" t="str">
            <v>R=A1D</v>
          </cell>
          <cell r="F4726">
            <v>3</v>
          </cell>
          <cell r="G4726">
            <v>39742</v>
          </cell>
          <cell r="H4726">
            <v>999</v>
          </cell>
          <cell r="I4726">
            <v>4</v>
          </cell>
          <cell r="J4726">
            <v>6</v>
          </cell>
        </row>
        <row r="4727">
          <cell r="A4727" t="str">
            <v>SSGN</v>
          </cell>
          <cell r="B4727" t="str">
            <v>Secondary Service Greater than 5kW w/o ID</v>
          </cell>
          <cell r="C4727">
            <v>50</v>
          </cell>
          <cell r="D4727">
            <v>25</v>
          </cell>
          <cell r="E4727" t="str">
            <v>R=A1D</v>
          </cell>
          <cell r="F4727">
            <v>3</v>
          </cell>
          <cell r="G4727">
            <v>38489</v>
          </cell>
          <cell r="H4727">
            <v>999</v>
          </cell>
          <cell r="I4727">
            <v>4</v>
          </cell>
          <cell r="J4727">
            <v>4</v>
          </cell>
        </row>
        <row r="4728">
          <cell r="A4728" t="str">
            <v>SSNN</v>
          </cell>
          <cell r="B4728" t="str">
            <v>Secondary Service Greater than 5kW w/o ID</v>
          </cell>
          <cell r="C4728">
            <v>50</v>
          </cell>
          <cell r="D4728">
            <v>25</v>
          </cell>
          <cell r="E4728" t="str">
            <v>R=A1D</v>
          </cell>
          <cell r="F4728">
            <v>3</v>
          </cell>
          <cell r="G4728">
            <v>38202</v>
          </cell>
          <cell r="H4728">
            <v>999</v>
          </cell>
          <cell r="I4728">
            <v>4</v>
          </cell>
          <cell r="J4728">
            <v>1</v>
          </cell>
        </row>
        <row r="4729">
          <cell r="A4729" t="str">
            <v>SSGN</v>
          </cell>
          <cell r="B4729" t="str">
            <v>Secondary Service Greater than 5kW w/o ID</v>
          </cell>
          <cell r="C4729">
            <v>50</v>
          </cell>
          <cell r="D4729">
            <v>25</v>
          </cell>
          <cell r="E4729" t="str">
            <v>R=A1D</v>
          </cell>
          <cell r="F4729">
            <v>3</v>
          </cell>
          <cell r="G4729">
            <v>38161</v>
          </cell>
          <cell r="H4729">
            <v>99</v>
          </cell>
          <cell r="I4729">
            <v>4</v>
          </cell>
          <cell r="J4729">
            <v>4</v>
          </cell>
        </row>
        <row r="4730">
          <cell r="A4730" t="str">
            <v>SSNN</v>
          </cell>
          <cell r="B4730" t="str">
            <v>Secondary Service Greater than 5kW w/o ID</v>
          </cell>
          <cell r="C4730">
            <v>50</v>
          </cell>
          <cell r="D4730">
            <v>25</v>
          </cell>
          <cell r="E4730" t="str">
            <v>R=AXS4</v>
          </cell>
          <cell r="F4730">
            <v>3</v>
          </cell>
          <cell r="H4730">
            <v>208</v>
          </cell>
          <cell r="I4730">
            <v>4</v>
          </cell>
          <cell r="J4730">
            <v>1</v>
          </cell>
        </row>
        <row r="4731">
          <cell r="A4731" t="str">
            <v>SSNN</v>
          </cell>
          <cell r="B4731" t="str">
            <v>Secondary Service Greater than 5kW w/o ID</v>
          </cell>
          <cell r="C4731">
            <v>50</v>
          </cell>
          <cell r="D4731">
            <v>25</v>
          </cell>
          <cell r="E4731" t="str">
            <v>R=A1D</v>
          </cell>
          <cell r="F4731">
            <v>3</v>
          </cell>
          <cell r="G4731">
            <v>37811</v>
          </cell>
          <cell r="H4731">
            <v>999</v>
          </cell>
          <cell r="I4731">
            <v>4</v>
          </cell>
          <cell r="J4731">
            <v>2</v>
          </cell>
        </row>
        <row r="4732">
          <cell r="A4732" t="str">
            <v>SSNN</v>
          </cell>
          <cell r="B4732" t="str">
            <v>Secondary Service Greater than 5kW w/o ID</v>
          </cell>
          <cell r="C4732">
            <v>50</v>
          </cell>
          <cell r="D4732">
            <v>25</v>
          </cell>
          <cell r="E4732" t="str">
            <v>R=AXS4</v>
          </cell>
          <cell r="F4732">
            <v>3</v>
          </cell>
          <cell r="G4732">
            <v>36454</v>
          </cell>
          <cell r="H4732">
            <v>999</v>
          </cell>
          <cell r="I4732">
            <v>4</v>
          </cell>
          <cell r="J4732">
            <v>1</v>
          </cell>
        </row>
        <row r="4733">
          <cell r="A4733" t="str">
            <v>SSGN</v>
          </cell>
          <cell r="B4733" t="str">
            <v>Secondary Service Greater than 5kW w/o ID</v>
          </cell>
          <cell r="C4733">
            <v>50</v>
          </cell>
          <cell r="D4733">
            <v>25</v>
          </cell>
          <cell r="E4733" t="str">
            <v>R=AXS4</v>
          </cell>
          <cell r="F4733">
            <v>3</v>
          </cell>
          <cell r="G4733">
            <v>36524</v>
          </cell>
          <cell r="H4733">
            <v>999</v>
          </cell>
          <cell r="I4733">
            <v>4</v>
          </cell>
          <cell r="J4733">
            <v>1</v>
          </cell>
        </row>
        <row r="4734">
          <cell r="A4734" t="str">
            <v>SSNN</v>
          </cell>
          <cell r="B4734" t="str">
            <v>Secondary Service Greater than 5kW w/o ID</v>
          </cell>
          <cell r="C4734">
            <v>50</v>
          </cell>
          <cell r="D4734">
            <v>25</v>
          </cell>
          <cell r="E4734" t="str">
            <v>R=AXS4</v>
          </cell>
          <cell r="F4734">
            <v>3</v>
          </cell>
          <cell r="G4734">
            <v>36495</v>
          </cell>
          <cell r="H4734">
            <v>999</v>
          </cell>
          <cell r="I4734">
            <v>4</v>
          </cell>
          <cell r="J4734">
            <v>1</v>
          </cell>
        </row>
        <row r="4735">
          <cell r="A4735" t="str">
            <v>SSGN</v>
          </cell>
          <cell r="B4735" t="str">
            <v>Secondary Service Greater than 5kW w/o ID</v>
          </cell>
          <cell r="C4735">
            <v>50</v>
          </cell>
          <cell r="D4735">
            <v>25</v>
          </cell>
          <cell r="E4735" t="str">
            <v>R=A1D</v>
          </cell>
          <cell r="F4735">
            <v>3</v>
          </cell>
          <cell r="G4735">
            <v>36776</v>
          </cell>
          <cell r="H4735">
            <v>999</v>
          </cell>
          <cell r="I4735">
            <v>4</v>
          </cell>
          <cell r="J4735">
            <v>6</v>
          </cell>
        </row>
        <row r="4736">
          <cell r="A4736" t="str">
            <v>SSPN</v>
          </cell>
          <cell r="B4736" t="str">
            <v>Secondary Service Greater than 5kW w/o ID</v>
          </cell>
          <cell r="C4736">
            <v>50</v>
          </cell>
          <cell r="D4736">
            <v>25</v>
          </cell>
          <cell r="E4736" t="str">
            <v>R=A1D</v>
          </cell>
          <cell r="F4736">
            <v>3</v>
          </cell>
          <cell r="G4736">
            <v>38860</v>
          </cell>
          <cell r="H4736">
            <v>999</v>
          </cell>
          <cell r="I4736">
            <v>4</v>
          </cell>
          <cell r="J4736">
            <v>1</v>
          </cell>
        </row>
        <row r="4737">
          <cell r="A4737" t="str">
            <v>SSGN</v>
          </cell>
          <cell r="B4737" t="str">
            <v>Secondary Service Greater than 5kW w/o ID</v>
          </cell>
          <cell r="C4737">
            <v>50</v>
          </cell>
          <cell r="D4737">
            <v>25</v>
          </cell>
          <cell r="E4737" t="str">
            <v>R=A1R</v>
          </cell>
          <cell r="F4737">
            <v>3</v>
          </cell>
          <cell r="G4737">
            <v>39342</v>
          </cell>
          <cell r="H4737">
            <v>999</v>
          </cell>
          <cell r="I4737">
            <v>4</v>
          </cell>
          <cell r="J4737">
            <v>8</v>
          </cell>
        </row>
        <row r="4738">
          <cell r="A4738" t="str">
            <v>SSGN</v>
          </cell>
          <cell r="B4738" t="str">
            <v>Secondary Service Greater than 5kW w/o ID</v>
          </cell>
          <cell r="C4738">
            <v>50</v>
          </cell>
          <cell r="D4738">
            <v>25</v>
          </cell>
          <cell r="E4738" t="str">
            <v>R=A1R</v>
          </cell>
          <cell r="F4738">
            <v>3</v>
          </cell>
          <cell r="G4738">
            <v>39485</v>
          </cell>
          <cell r="H4738">
            <v>999</v>
          </cell>
          <cell r="I4738">
            <v>4</v>
          </cell>
          <cell r="J4738">
            <v>4</v>
          </cell>
        </row>
        <row r="4739">
          <cell r="A4739" t="str">
            <v>SSGN</v>
          </cell>
          <cell r="B4739" t="str">
            <v>Secondary Service Greater than 5kW w/o ID</v>
          </cell>
          <cell r="C4739">
            <v>50</v>
          </cell>
          <cell r="D4739">
            <v>25</v>
          </cell>
          <cell r="E4739" t="str">
            <v>R=A1D</v>
          </cell>
          <cell r="F4739">
            <v>3</v>
          </cell>
          <cell r="G4739">
            <v>39638</v>
          </cell>
          <cell r="H4739">
            <v>999</v>
          </cell>
          <cell r="I4739">
            <v>4</v>
          </cell>
          <cell r="J4739">
            <v>11</v>
          </cell>
        </row>
        <row r="4740">
          <cell r="A4740" t="str">
            <v>SSGN</v>
          </cell>
          <cell r="B4740" t="str">
            <v>Secondary Service Greater than 5kW w/o ID</v>
          </cell>
          <cell r="C4740">
            <v>50</v>
          </cell>
          <cell r="D4740">
            <v>25</v>
          </cell>
          <cell r="E4740" t="str">
            <v>R=A1D</v>
          </cell>
          <cell r="F4740">
            <v>3</v>
          </cell>
          <cell r="G4740">
            <v>39947</v>
          </cell>
          <cell r="H4740">
            <v>999</v>
          </cell>
          <cell r="I4740">
            <v>4</v>
          </cell>
          <cell r="J4740">
            <v>7</v>
          </cell>
        </row>
        <row r="4741">
          <cell r="A4741" t="str">
            <v>SSGN</v>
          </cell>
          <cell r="B4741" t="str">
            <v>Secondary Service Greater than 5kW w/o ID</v>
          </cell>
          <cell r="C4741">
            <v>50</v>
          </cell>
          <cell r="D4741">
            <v>25</v>
          </cell>
          <cell r="E4741" t="str">
            <v>R=A1D</v>
          </cell>
          <cell r="F4741">
            <v>3</v>
          </cell>
          <cell r="G4741">
            <v>40018</v>
          </cell>
          <cell r="H4741">
            <v>999</v>
          </cell>
          <cell r="I4741">
            <v>4</v>
          </cell>
          <cell r="J4741">
            <v>1</v>
          </cell>
        </row>
        <row r="4742">
          <cell r="A4742" t="str">
            <v>SSGN</v>
          </cell>
          <cell r="B4742" t="str">
            <v>Secondary Service Greater than 5kW w/o ID</v>
          </cell>
          <cell r="C4742">
            <v>50</v>
          </cell>
          <cell r="D4742">
            <v>25</v>
          </cell>
          <cell r="E4742" t="str">
            <v>R=AXS4</v>
          </cell>
          <cell r="F4742">
            <v>3</v>
          </cell>
          <cell r="H4742">
            <v>240</v>
          </cell>
          <cell r="I4742">
            <v>4</v>
          </cell>
          <cell r="J4742">
            <v>5</v>
          </cell>
        </row>
        <row r="4743">
          <cell r="A4743" t="str">
            <v>SSGN</v>
          </cell>
          <cell r="B4743" t="str">
            <v>Secondary Service Greater than 5kW w/o ID</v>
          </cell>
          <cell r="C4743">
            <v>50</v>
          </cell>
          <cell r="D4743">
            <v>25</v>
          </cell>
          <cell r="E4743" t="str">
            <v>R=A1D</v>
          </cell>
          <cell r="F4743">
            <v>3</v>
          </cell>
          <cell r="G4743">
            <v>38489</v>
          </cell>
          <cell r="H4743">
            <v>999</v>
          </cell>
          <cell r="I4743">
            <v>4</v>
          </cell>
          <cell r="J4743">
            <v>1</v>
          </cell>
        </row>
        <row r="4744">
          <cell r="A4744" t="str">
            <v>SSGN</v>
          </cell>
          <cell r="B4744" t="str">
            <v>Secondary Service Greater than 5kW w/o ID</v>
          </cell>
          <cell r="C4744">
            <v>50</v>
          </cell>
          <cell r="D4744">
            <v>25</v>
          </cell>
          <cell r="E4744" t="str">
            <v>R=A1D</v>
          </cell>
          <cell r="F4744">
            <v>3</v>
          </cell>
          <cell r="G4744">
            <v>38568</v>
          </cell>
          <cell r="H4744">
            <v>999</v>
          </cell>
          <cell r="I4744">
            <v>4</v>
          </cell>
          <cell r="J4744">
            <v>8</v>
          </cell>
        </row>
        <row r="4745">
          <cell r="A4745" t="str">
            <v>SSNN</v>
          </cell>
          <cell r="B4745" t="str">
            <v>Secondary Service Greater than 5kW w/o ID</v>
          </cell>
          <cell r="C4745">
            <v>50</v>
          </cell>
          <cell r="D4745">
            <v>25</v>
          </cell>
          <cell r="E4745" t="str">
            <v>R=AXS4</v>
          </cell>
          <cell r="F4745">
            <v>3</v>
          </cell>
          <cell r="H4745">
            <v>999</v>
          </cell>
          <cell r="I4745">
            <v>4</v>
          </cell>
          <cell r="J4745">
            <v>1</v>
          </cell>
        </row>
        <row r="4746">
          <cell r="A4746" t="str">
            <v>SSGN</v>
          </cell>
          <cell r="B4746" t="str">
            <v>Secondary Service Greater than 5kW w/o ID</v>
          </cell>
          <cell r="C4746">
            <v>50</v>
          </cell>
          <cell r="D4746">
            <v>25</v>
          </cell>
          <cell r="E4746" t="str">
            <v>R=AXS4</v>
          </cell>
          <cell r="F4746">
            <v>3</v>
          </cell>
          <cell r="H4746">
            <v>480</v>
          </cell>
          <cell r="I4746">
            <v>4</v>
          </cell>
          <cell r="J4746">
            <v>1</v>
          </cell>
        </row>
        <row r="4747">
          <cell r="A4747" t="str">
            <v>SSNN</v>
          </cell>
          <cell r="B4747" t="str">
            <v>Secondary Service Greater than 5kW w/o ID</v>
          </cell>
          <cell r="C4747">
            <v>50</v>
          </cell>
          <cell r="D4747">
            <v>25</v>
          </cell>
          <cell r="E4747" t="str">
            <v>R=A1D</v>
          </cell>
          <cell r="F4747">
            <v>3</v>
          </cell>
          <cell r="G4747">
            <v>36776</v>
          </cell>
          <cell r="H4747">
            <v>999</v>
          </cell>
          <cell r="I4747">
            <v>4</v>
          </cell>
          <cell r="J4747">
            <v>1</v>
          </cell>
        </row>
        <row r="4748">
          <cell r="A4748" t="str">
            <v>SSGN</v>
          </cell>
          <cell r="B4748" t="str">
            <v>Secondary Service Greater than 5kW w/o ID</v>
          </cell>
          <cell r="C4748">
            <v>50</v>
          </cell>
          <cell r="D4748">
            <v>25</v>
          </cell>
          <cell r="E4748" t="str">
            <v>R=A1D</v>
          </cell>
          <cell r="F4748">
            <v>3</v>
          </cell>
          <cell r="G4748">
            <v>37321</v>
          </cell>
          <cell r="H4748">
            <v>999</v>
          </cell>
          <cell r="I4748">
            <v>4</v>
          </cell>
          <cell r="J4748">
            <v>2</v>
          </cell>
        </row>
        <row r="4749">
          <cell r="A4749" t="str">
            <v>SSGN</v>
          </cell>
          <cell r="B4749" t="str">
            <v>Secondary Service Greater than 5kW w/o ID</v>
          </cell>
          <cell r="C4749">
            <v>50</v>
          </cell>
          <cell r="D4749">
            <v>25</v>
          </cell>
          <cell r="E4749" t="str">
            <v>R=A1R</v>
          </cell>
          <cell r="F4749">
            <v>3</v>
          </cell>
          <cell r="G4749">
            <v>39141</v>
          </cell>
          <cell r="H4749">
            <v>999</v>
          </cell>
          <cell r="I4749">
            <v>4</v>
          </cell>
          <cell r="J4749">
            <v>9</v>
          </cell>
        </row>
        <row r="4750">
          <cell r="A4750" t="str">
            <v>SSGN</v>
          </cell>
          <cell r="B4750" t="str">
            <v>Secondary Service Greater than 5kW w/o ID</v>
          </cell>
          <cell r="C4750">
            <v>50</v>
          </cell>
          <cell r="D4750">
            <v>25</v>
          </cell>
          <cell r="E4750" t="str">
            <v>R=A1D</v>
          </cell>
          <cell r="F4750">
            <v>3</v>
          </cell>
          <cell r="G4750">
            <v>40057</v>
          </cell>
          <cell r="H4750">
            <v>999</v>
          </cell>
          <cell r="I4750">
            <v>4</v>
          </cell>
          <cell r="J4750">
            <v>10</v>
          </cell>
        </row>
        <row r="4751">
          <cell r="A4751" t="str">
            <v>SSPN</v>
          </cell>
          <cell r="B4751" t="str">
            <v>Secondary Service Greater than 5kW w/o ID</v>
          </cell>
          <cell r="C4751">
            <v>50</v>
          </cell>
          <cell r="D4751">
            <v>25</v>
          </cell>
          <cell r="E4751" t="str">
            <v>R=A1D</v>
          </cell>
          <cell r="F4751">
            <v>3</v>
          </cell>
          <cell r="G4751">
            <v>38419</v>
          </cell>
          <cell r="H4751">
            <v>999</v>
          </cell>
          <cell r="I4751">
            <v>4</v>
          </cell>
          <cell r="J4751">
            <v>1</v>
          </cell>
        </row>
        <row r="4752">
          <cell r="A4752" t="str">
            <v>SSGN</v>
          </cell>
          <cell r="B4752" t="str">
            <v>Secondary Service Greater than 5kW w/o ID</v>
          </cell>
          <cell r="C4752">
            <v>50</v>
          </cell>
          <cell r="D4752">
            <v>25</v>
          </cell>
          <cell r="E4752" t="str">
            <v>R=A1D</v>
          </cell>
          <cell r="F4752">
            <v>3</v>
          </cell>
          <cell r="G4752">
            <v>38450</v>
          </cell>
          <cell r="H4752">
            <v>999</v>
          </cell>
          <cell r="I4752">
            <v>4</v>
          </cell>
          <cell r="J4752">
            <v>7</v>
          </cell>
        </row>
        <row r="4753">
          <cell r="A4753" t="str">
            <v>SSGN</v>
          </cell>
          <cell r="B4753" t="str">
            <v>Secondary Service Greater than 5kW w/o ID</v>
          </cell>
          <cell r="C4753">
            <v>50</v>
          </cell>
          <cell r="D4753">
            <v>25</v>
          </cell>
          <cell r="E4753" t="str">
            <v>R=A1D</v>
          </cell>
          <cell r="F4753">
            <v>3</v>
          </cell>
          <cell r="G4753">
            <v>38167</v>
          </cell>
          <cell r="H4753">
            <v>999</v>
          </cell>
          <cell r="I4753">
            <v>4</v>
          </cell>
          <cell r="J4753">
            <v>7</v>
          </cell>
        </row>
        <row r="4754">
          <cell r="A4754" t="str">
            <v>SSGN</v>
          </cell>
          <cell r="B4754" t="str">
            <v>Secondary Service Greater than 5kW w/o ID</v>
          </cell>
          <cell r="C4754">
            <v>50</v>
          </cell>
          <cell r="D4754">
            <v>25</v>
          </cell>
          <cell r="E4754" t="str">
            <v>R=AXS4</v>
          </cell>
          <cell r="F4754">
            <v>3</v>
          </cell>
          <cell r="H4754">
            <v>999</v>
          </cell>
          <cell r="I4754">
            <v>4</v>
          </cell>
          <cell r="J4754">
            <v>3</v>
          </cell>
        </row>
        <row r="4755">
          <cell r="A4755" t="str">
            <v>SSNN</v>
          </cell>
          <cell r="B4755" t="str">
            <v>Secondary Service Greater than 5kW w/o ID</v>
          </cell>
          <cell r="C4755">
            <v>50</v>
          </cell>
          <cell r="D4755">
            <v>25</v>
          </cell>
          <cell r="E4755" t="str">
            <v>R=AXS4</v>
          </cell>
          <cell r="F4755">
            <v>3</v>
          </cell>
          <cell r="G4755">
            <v>36454</v>
          </cell>
          <cell r="H4755">
            <v>999</v>
          </cell>
          <cell r="I4755">
            <v>4</v>
          </cell>
          <cell r="J4755">
            <v>2</v>
          </cell>
        </row>
        <row r="4756">
          <cell r="A4756" t="str">
            <v>SSGN</v>
          </cell>
          <cell r="B4756" t="str">
            <v>Secondary Service Greater than 5kW w/o ID</v>
          </cell>
          <cell r="C4756">
            <v>50</v>
          </cell>
          <cell r="D4756">
            <v>25</v>
          </cell>
          <cell r="E4756" t="str">
            <v>R=AXS4</v>
          </cell>
          <cell r="F4756">
            <v>3</v>
          </cell>
          <cell r="G4756">
            <v>36455</v>
          </cell>
          <cell r="H4756">
            <v>999</v>
          </cell>
          <cell r="I4756">
            <v>4</v>
          </cell>
          <cell r="J4756">
            <v>1</v>
          </cell>
        </row>
        <row r="4757">
          <cell r="A4757" t="str">
            <v>SSGN</v>
          </cell>
          <cell r="B4757" t="str">
            <v>Secondary Service Greater than 5kW w/o ID</v>
          </cell>
          <cell r="C4757">
            <v>50</v>
          </cell>
          <cell r="D4757">
            <v>25</v>
          </cell>
          <cell r="E4757" t="str">
            <v>R=A1D</v>
          </cell>
          <cell r="F4757">
            <v>3</v>
          </cell>
          <cell r="G4757">
            <v>36816</v>
          </cell>
          <cell r="H4757">
            <v>999</v>
          </cell>
          <cell r="I4757">
            <v>4</v>
          </cell>
          <cell r="J4757">
            <v>1</v>
          </cell>
        </row>
        <row r="4758">
          <cell r="A4758" t="str">
            <v>SSNN</v>
          </cell>
          <cell r="B4758" t="str">
            <v>Secondary Service Greater than 5kW w/o ID</v>
          </cell>
          <cell r="C4758">
            <v>50</v>
          </cell>
          <cell r="D4758">
            <v>25</v>
          </cell>
          <cell r="E4758" t="str">
            <v>R=A1D</v>
          </cell>
          <cell r="F4758">
            <v>3</v>
          </cell>
          <cell r="G4758">
            <v>37014</v>
          </cell>
          <cell r="H4758">
            <v>999</v>
          </cell>
          <cell r="I4758">
            <v>4</v>
          </cell>
          <cell r="J4758">
            <v>1</v>
          </cell>
        </row>
        <row r="4759">
          <cell r="A4759" t="str">
            <v>SSGN</v>
          </cell>
          <cell r="B4759" t="str">
            <v>Secondary Service Greater than 5kW w/o ID</v>
          </cell>
          <cell r="C4759">
            <v>50</v>
          </cell>
          <cell r="D4759">
            <v>25</v>
          </cell>
          <cell r="E4759" t="str">
            <v>R=A1D</v>
          </cell>
          <cell r="F4759">
            <v>3</v>
          </cell>
          <cell r="G4759">
            <v>38979</v>
          </cell>
          <cell r="H4759">
            <v>999</v>
          </cell>
          <cell r="I4759">
            <v>4</v>
          </cell>
          <cell r="J4759">
            <v>12</v>
          </cell>
        </row>
        <row r="4760">
          <cell r="A4760" t="str">
            <v>SSNN</v>
          </cell>
          <cell r="B4760" t="str">
            <v>Secondary Service Greater than 5kW w/o ID</v>
          </cell>
          <cell r="C4760">
            <v>50</v>
          </cell>
          <cell r="D4760">
            <v>25</v>
          </cell>
          <cell r="E4760" t="str">
            <v>R=A1R</v>
          </cell>
          <cell r="F4760">
            <v>3</v>
          </cell>
          <cell r="G4760">
            <v>39118</v>
          </cell>
          <cell r="H4760">
            <v>999</v>
          </cell>
          <cell r="I4760">
            <v>4</v>
          </cell>
          <cell r="J4760">
            <v>1</v>
          </cell>
        </row>
        <row r="4761">
          <cell r="A4761" t="str">
            <v>SSNN</v>
          </cell>
          <cell r="B4761" t="str">
            <v>Secondary Service Greater than 5kW w/o ID</v>
          </cell>
          <cell r="C4761">
            <v>50</v>
          </cell>
          <cell r="D4761">
            <v>25</v>
          </cell>
          <cell r="E4761" t="str">
            <v>R=AXS4</v>
          </cell>
          <cell r="F4761">
            <v>3</v>
          </cell>
          <cell r="G4761">
            <v>36161</v>
          </cell>
          <cell r="H4761">
            <v>999</v>
          </cell>
          <cell r="I4761">
            <v>4</v>
          </cell>
          <cell r="J4761">
            <v>1</v>
          </cell>
        </row>
        <row r="4762">
          <cell r="A4762" t="str">
            <v>SSGN</v>
          </cell>
          <cell r="B4762" t="str">
            <v>Secondary Service Greater than 5kW w/o ID</v>
          </cell>
          <cell r="C4762">
            <v>50</v>
          </cell>
          <cell r="D4762">
            <v>25</v>
          </cell>
          <cell r="E4762" t="str">
            <v>R=A1D</v>
          </cell>
          <cell r="F4762">
            <v>3</v>
          </cell>
          <cell r="G4762">
            <v>36822</v>
          </cell>
          <cell r="H4762">
            <v>999</v>
          </cell>
          <cell r="I4762">
            <v>3</v>
          </cell>
          <cell r="J4762">
            <v>1</v>
          </cell>
        </row>
        <row r="4763">
          <cell r="A4763" t="str">
            <v>SSNN</v>
          </cell>
          <cell r="B4763" t="str">
            <v>Secondary Service Greater than 5kW w/o ID</v>
          </cell>
          <cell r="C4763">
            <v>50</v>
          </cell>
          <cell r="D4763">
            <v>25</v>
          </cell>
          <cell r="E4763" t="str">
            <v>R=A1D</v>
          </cell>
          <cell r="F4763">
            <v>3</v>
          </cell>
          <cell r="G4763">
            <v>36822</v>
          </cell>
          <cell r="H4763">
            <v>999</v>
          </cell>
          <cell r="I4763">
            <v>3</v>
          </cell>
          <cell r="J4763">
            <v>1</v>
          </cell>
        </row>
        <row r="4764">
          <cell r="A4764" t="str">
            <v>SSGN</v>
          </cell>
          <cell r="B4764" t="str">
            <v>Secondary Service Greater than 5kW w/o ID</v>
          </cell>
          <cell r="C4764">
            <v>50</v>
          </cell>
          <cell r="D4764">
            <v>25</v>
          </cell>
          <cell r="E4764" t="str">
            <v>R=A1D</v>
          </cell>
          <cell r="F4764">
            <v>3</v>
          </cell>
          <cell r="G4764">
            <v>37071</v>
          </cell>
          <cell r="H4764">
            <v>999</v>
          </cell>
          <cell r="I4764">
            <v>4</v>
          </cell>
          <cell r="J4764">
            <v>2</v>
          </cell>
        </row>
        <row r="4765">
          <cell r="A4765" t="str">
            <v>SSNN</v>
          </cell>
          <cell r="B4765" t="str">
            <v>Secondary Service Greater than 5kW w/o ID</v>
          </cell>
          <cell r="C4765">
            <v>50</v>
          </cell>
          <cell r="D4765">
            <v>25</v>
          </cell>
          <cell r="E4765" t="str">
            <v>R=A1D</v>
          </cell>
          <cell r="F4765">
            <v>3</v>
          </cell>
          <cell r="G4765">
            <v>36922</v>
          </cell>
          <cell r="H4765">
            <v>999</v>
          </cell>
          <cell r="I4765">
            <v>4</v>
          </cell>
          <cell r="J4765">
            <v>5</v>
          </cell>
        </row>
        <row r="4766">
          <cell r="A4766" t="str">
            <v>SSNN</v>
          </cell>
          <cell r="B4766" t="str">
            <v>Secondary Service Greater than 5kW w/o ID</v>
          </cell>
          <cell r="C4766">
            <v>50</v>
          </cell>
          <cell r="D4766">
            <v>25</v>
          </cell>
          <cell r="E4766" t="str">
            <v>R=A1D</v>
          </cell>
          <cell r="F4766">
            <v>3</v>
          </cell>
          <cell r="G4766">
            <v>38770</v>
          </cell>
          <cell r="H4766">
            <v>999</v>
          </cell>
          <cell r="I4766">
            <v>4</v>
          </cell>
          <cell r="J4766">
            <v>2</v>
          </cell>
        </row>
        <row r="4767">
          <cell r="A4767" t="str">
            <v>SSPN</v>
          </cell>
          <cell r="B4767" t="str">
            <v>Secondary Service Greater than 5kW w/o ID</v>
          </cell>
          <cell r="C4767">
            <v>50</v>
          </cell>
          <cell r="D4767">
            <v>25</v>
          </cell>
          <cell r="E4767" t="str">
            <v>R=A1R</v>
          </cell>
          <cell r="F4767">
            <v>3</v>
          </cell>
          <cell r="G4767">
            <v>39034</v>
          </cell>
          <cell r="H4767">
            <v>999</v>
          </cell>
          <cell r="I4767">
            <v>4</v>
          </cell>
          <cell r="J4767">
            <v>2</v>
          </cell>
        </row>
        <row r="4768">
          <cell r="A4768" t="str">
            <v>SSGN</v>
          </cell>
          <cell r="B4768" t="str">
            <v>Secondary Service Greater than 5kW w/o ID</v>
          </cell>
          <cell r="C4768">
            <v>50</v>
          </cell>
          <cell r="D4768">
            <v>25</v>
          </cell>
          <cell r="E4768" t="str">
            <v>R=A1R</v>
          </cell>
          <cell r="F4768">
            <v>3</v>
          </cell>
          <cell r="G4768">
            <v>39118</v>
          </cell>
          <cell r="H4768">
            <v>999</v>
          </cell>
          <cell r="I4768">
            <v>4</v>
          </cell>
          <cell r="J4768">
            <v>9</v>
          </cell>
        </row>
        <row r="4769">
          <cell r="A4769" t="str">
            <v>SSGN</v>
          </cell>
          <cell r="B4769" t="str">
            <v>Secondary Service Greater than 5kW w/o ID</v>
          </cell>
          <cell r="C4769">
            <v>50</v>
          </cell>
          <cell r="D4769">
            <v>25</v>
          </cell>
          <cell r="E4769" t="str">
            <v>R=A1R</v>
          </cell>
          <cell r="F4769">
            <v>3</v>
          </cell>
          <cell r="G4769">
            <v>39477</v>
          </cell>
          <cell r="H4769">
            <v>999</v>
          </cell>
          <cell r="I4769">
            <v>4</v>
          </cell>
          <cell r="J4769">
            <v>15</v>
          </cell>
        </row>
        <row r="4770">
          <cell r="A4770" t="str">
            <v>SSGN</v>
          </cell>
          <cell r="B4770" t="str">
            <v>Secondary Service Greater than 5kW w/o ID</v>
          </cell>
          <cell r="C4770">
            <v>50</v>
          </cell>
          <cell r="D4770">
            <v>25</v>
          </cell>
          <cell r="E4770" t="str">
            <v>R=A1D</v>
          </cell>
          <cell r="F4770">
            <v>3</v>
          </cell>
          <cell r="G4770">
            <v>39650</v>
          </cell>
          <cell r="H4770">
            <v>999</v>
          </cell>
          <cell r="I4770">
            <v>4</v>
          </cell>
          <cell r="J4770">
            <v>24</v>
          </cell>
        </row>
        <row r="4771">
          <cell r="A4771" t="str">
            <v>SSGN</v>
          </cell>
          <cell r="B4771" t="str">
            <v>Secondary Service Greater than 5kW w/o ID</v>
          </cell>
          <cell r="C4771">
            <v>50</v>
          </cell>
          <cell r="D4771">
            <v>25</v>
          </cell>
          <cell r="E4771" t="str">
            <v>R=A1D</v>
          </cell>
          <cell r="F4771">
            <v>3</v>
          </cell>
          <cell r="G4771">
            <v>39926</v>
          </cell>
          <cell r="H4771">
            <v>999</v>
          </cell>
          <cell r="I4771">
            <v>4</v>
          </cell>
          <cell r="J4771">
            <v>3</v>
          </cell>
        </row>
        <row r="4772">
          <cell r="A4772" t="str">
            <v>SSGN</v>
          </cell>
          <cell r="B4772" t="str">
            <v>Secondary Service Greater than 5kW w/o ID</v>
          </cell>
          <cell r="C4772">
            <v>50</v>
          </cell>
          <cell r="D4772">
            <v>25</v>
          </cell>
          <cell r="E4772" t="str">
            <v>R=A1D</v>
          </cell>
          <cell r="F4772">
            <v>3</v>
          </cell>
          <cell r="G4772">
            <v>39854</v>
          </cell>
          <cell r="H4772">
            <v>999</v>
          </cell>
          <cell r="I4772">
            <v>4</v>
          </cell>
          <cell r="J4772">
            <v>15</v>
          </cell>
        </row>
        <row r="4773">
          <cell r="A4773" t="str">
            <v>SSNN</v>
          </cell>
          <cell r="B4773" t="str">
            <v>Secondary Service Greater than 5kW w/o ID</v>
          </cell>
          <cell r="C4773">
            <v>50</v>
          </cell>
          <cell r="D4773">
            <v>25</v>
          </cell>
          <cell r="E4773" t="str">
            <v>R=A1D</v>
          </cell>
          <cell r="F4773">
            <v>3</v>
          </cell>
          <cell r="G4773">
            <v>38419</v>
          </cell>
          <cell r="H4773">
            <v>999</v>
          </cell>
          <cell r="I4773">
            <v>4</v>
          </cell>
          <cell r="J4773">
            <v>1</v>
          </cell>
        </row>
        <row r="4774">
          <cell r="A4774" t="str">
            <v>SSGN</v>
          </cell>
          <cell r="B4774" t="str">
            <v>Secondary Service Greater than 5kW w/o ID</v>
          </cell>
          <cell r="C4774">
            <v>50</v>
          </cell>
          <cell r="D4774">
            <v>25</v>
          </cell>
          <cell r="E4774" t="str">
            <v>R=AXS4</v>
          </cell>
          <cell r="F4774">
            <v>3</v>
          </cell>
          <cell r="G4774">
            <v>36161</v>
          </cell>
          <cell r="H4774">
            <v>999</v>
          </cell>
          <cell r="I4774">
            <v>4</v>
          </cell>
          <cell r="J4774">
            <v>2</v>
          </cell>
        </row>
        <row r="4775">
          <cell r="A4775" t="str">
            <v>SSGN</v>
          </cell>
          <cell r="B4775" t="str">
            <v>Secondary Service Greater than 5kW w/o ID</v>
          </cell>
          <cell r="C4775">
            <v>50</v>
          </cell>
          <cell r="D4775">
            <v>25</v>
          </cell>
          <cell r="E4775" t="str">
            <v>R=AXS4</v>
          </cell>
          <cell r="F4775">
            <v>3</v>
          </cell>
          <cell r="G4775">
            <v>36473</v>
          </cell>
          <cell r="H4775">
            <v>999</v>
          </cell>
          <cell r="I4775">
            <v>4</v>
          </cell>
          <cell r="J4775">
            <v>1</v>
          </cell>
        </row>
        <row r="4776">
          <cell r="A4776" t="str">
            <v>SSGN</v>
          </cell>
          <cell r="B4776" t="str">
            <v>Secondary Service Greater than 5kW w/o ID</v>
          </cell>
          <cell r="C4776">
            <v>50</v>
          </cell>
          <cell r="D4776">
            <v>25</v>
          </cell>
          <cell r="E4776" t="str">
            <v>R=A1D</v>
          </cell>
          <cell r="F4776">
            <v>3</v>
          </cell>
          <cell r="G4776">
            <v>37174</v>
          </cell>
          <cell r="H4776">
            <v>999</v>
          </cell>
          <cell r="I4776">
            <v>4</v>
          </cell>
          <cell r="J4776">
            <v>1</v>
          </cell>
        </row>
        <row r="4777">
          <cell r="A4777" t="str">
            <v>SSGN</v>
          </cell>
          <cell r="B4777" t="str">
            <v>Secondary Service Greater than 5kW w/o ID</v>
          </cell>
          <cell r="C4777">
            <v>50</v>
          </cell>
          <cell r="D4777">
            <v>25</v>
          </cell>
          <cell r="E4777" t="str">
            <v>R=A1D</v>
          </cell>
          <cell r="F4777">
            <v>3</v>
          </cell>
          <cell r="G4777">
            <v>38734</v>
          </cell>
          <cell r="H4777">
            <v>999</v>
          </cell>
          <cell r="I4777">
            <v>4</v>
          </cell>
          <cell r="J4777">
            <v>8</v>
          </cell>
        </row>
        <row r="4778">
          <cell r="A4778" t="str">
            <v>SSNN</v>
          </cell>
          <cell r="B4778" t="str">
            <v>Secondary Service Greater than 5kW w/o ID</v>
          </cell>
          <cell r="C4778">
            <v>50</v>
          </cell>
          <cell r="D4778">
            <v>25</v>
          </cell>
          <cell r="E4778" t="str">
            <v>R=A1R</v>
          </cell>
          <cell r="F4778">
            <v>3</v>
          </cell>
          <cell r="G4778">
            <v>39141</v>
          </cell>
          <cell r="H4778">
            <v>999</v>
          </cell>
          <cell r="I4778">
            <v>4</v>
          </cell>
          <cell r="J4778">
            <v>7</v>
          </cell>
        </row>
        <row r="4779">
          <cell r="A4779" t="str">
            <v>SSAN</v>
          </cell>
          <cell r="B4779" t="str">
            <v>Secondary Service Greater than 5kW w/o ID</v>
          </cell>
          <cell r="C4779">
            <v>50</v>
          </cell>
          <cell r="D4779">
            <v>25</v>
          </cell>
          <cell r="E4779" t="str">
            <v>R=A1R</v>
          </cell>
          <cell r="F4779">
            <v>3</v>
          </cell>
          <cell r="G4779">
            <v>39280</v>
          </cell>
          <cell r="H4779">
            <v>999</v>
          </cell>
          <cell r="I4779">
            <v>4</v>
          </cell>
          <cell r="J4779">
            <v>1</v>
          </cell>
        </row>
        <row r="4780">
          <cell r="A4780" t="str">
            <v>SSLN</v>
          </cell>
          <cell r="B4780" t="str">
            <v>Secondary Service Greater than 5kW w/o ID</v>
          </cell>
          <cell r="C4780">
            <v>50</v>
          </cell>
          <cell r="D4780">
            <v>25</v>
          </cell>
          <cell r="E4780" t="str">
            <v>R=A1R</v>
          </cell>
          <cell r="F4780">
            <v>3</v>
          </cell>
          <cell r="G4780">
            <v>39351</v>
          </cell>
          <cell r="H4780">
            <v>999</v>
          </cell>
          <cell r="I4780">
            <v>4</v>
          </cell>
          <cell r="J4780">
            <v>1</v>
          </cell>
        </row>
        <row r="4781">
          <cell r="A4781" t="str">
            <v>SSNN</v>
          </cell>
          <cell r="B4781" t="str">
            <v>Secondary Service Greater than 5kW w/o ID</v>
          </cell>
          <cell r="C4781">
            <v>50</v>
          </cell>
          <cell r="D4781">
            <v>25</v>
          </cell>
          <cell r="E4781" t="str">
            <v>R=A1D</v>
          </cell>
          <cell r="F4781">
            <v>3</v>
          </cell>
          <cell r="G4781">
            <v>40057</v>
          </cell>
          <cell r="H4781">
            <v>999</v>
          </cell>
          <cell r="I4781">
            <v>4</v>
          </cell>
          <cell r="J4781">
            <v>2</v>
          </cell>
        </row>
        <row r="4782">
          <cell r="A4782" t="str">
            <v>SSGN</v>
          </cell>
          <cell r="B4782" t="str">
            <v>Secondary Service Greater than 5kW w/o ID</v>
          </cell>
          <cell r="C4782">
            <v>50</v>
          </cell>
          <cell r="D4782">
            <v>25</v>
          </cell>
          <cell r="E4782" t="str">
            <v>R=A1D</v>
          </cell>
          <cell r="F4782">
            <v>3</v>
          </cell>
          <cell r="G4782">
            <v>38238</v>
          </cell>
          <cell r="H4782">
            <v>999</v>
          </cell>
          <cell r="I4782">
            <v>4</v>
          </cell>
          <cell r="J4782">
            <v>4</v>
          </cell>
        </row>
        <row r="4783">
          <cell r="A4783" t="str">
            <v>SSNN</v>
          </cell>
          <cell r="B4783" t="str">
            <v>Secondary Service Greater than 5kW w/o ID</v>
          </cell>
          <cell r="C4783">
            <v>50</v>
          </cell>
          <cell r="D4783">
            <v>25</v>
          </cell>
          <cell r="E4783" t="str">
            <v>R=A1D</v>
          </cell>
          <cell r="F4783">
            <v>3</v>
          </cell>
          <cell r="G4783">
            <v>37512</v>
          </cell>
          <cell r="H4783">
            <v>999</v>
          </cell>
          <cell r="I4783">
            <v>4</v>
          </cell>
          <cell r="J4783">
            <v>2</v>
          </cell>
        </row>
        <row r="4784">
          <cell r="A4784" t="str">
            <v>SSNN</v>
          </cell>
          <cell r="B4784" t="str">
            <v>Secondary Service Greater than 5kW w/o ID</v>
          </cell>
          <cell r="C4784">
            <v>50</v>
          </cell>
          <cell r="D4784">
            <v>25</v>
          </cell>
          <cell r="E4784" t="str">
            <v>R=A1D</v>
          </cell>
          <cell r="F4784">
            <v>3</v>
          </cell>
          <cell r="G4784">
            <v>38860</v>
          </cell>
          <cell r="H4784">
            <v>999</v>
          </cell>
          <cell r="I4784">
            <v>4</v>
          </cell>
          <cell r="J4784">
            <v>4</v>
          </cell>
        </row>
        <row r="4785">
          <cell r="A4785" t="str">
            <v>SSNN</v>
          </cell>
          <cell r="B4785" t="str">
            <v>Secondary Service Greater than 5kW w/o ID</v>
          </cell>
          <cell r="C4785">
            <v>50</v>
          </cell>
          <cell r="D4785">
            <v>25</v>
          </cell>
          <cell r="E4785" t="str">
            <v>R=A1D</v>
          </cell>
          <cell r="F4785">
            <v>3</v>
          </cell>
          <cell r="G4785">
            <v>38924</v>
          </cell>
          <cell r="H4785">
            <v>999</v>
          </cell>
          <cell r="I4785">
            <v>4</v>
          </cell>
          <cell r="J4785">
            <v>3</v>
          </cell>
        </row>
        <row r="4786">
          <cell r="A4786" t="str">
            <v>SSNN</v>
          </cell>
          <cell r="B4786" t="str">
            <v>Secondary Service Greater than 5kW w/o ID</v>
          </cell>
          <cell r="C4786">
            <v>50</v>
          </cell>
          <cell r="D4786">
            <v>25</v>
          </cell>
          <cell r="E4786" t="str">
            <v>R=A1D</v>
          </cell>
          <cell r="F4786">
            <v>3</v>
          </cell>
          <cell r="G4786">
            <v>39118</v>
          </cell>
          <cell r="H4786">
            <v>999</v>
          </cell>
          <cell r="I4786">
            <v>4</v>
          </cell>
          <cell r="J4786">
            <v>1</v>
          </cell>
        </row>
        <row r="4787">
          <cell r="A4787" t="str">
            <v>SSGN</v>
          </cell>
          <cell r="B4787" t="str">
            <v>Secondary Service Greater than 5kW w/o ID</v>
          </cell>
          <cell r="C4787">
            <v>50</v>
          </cell>
          <cell r="D4787">
            <v>25</v>
          </cell>
          <cell r="E4787" t="str">
            <v>R=A1D+</v>
          </cell>
          <cell r="F4787">
            <v>3</v>
          </cell>
          <cell r="G4787">
            <v>40164</v>
          </cell>
          <cell r="H4787">
            <v>999</v>
          </cell>
          <cell r="I4787">
            <v>4</v>
          </cell>
          <cell r="J4787">
            <v>4</v>
          </cell>
        </row>
        <row r="4788">
          <cell r="A4788" t="str">
            <v>SSNN</v>
          </cell>
          <cell r="B4788" t="str">
            <v>Secondary Service Greater than 5kW w/o ID</v>
          </cell>
          <cell r="C4788">
            <v>50</v>
          </cell>
          <cell r="D4788">
            <v>25</v>
          </cell>
          <cell r="E4788" t="str">
            <v>R=A1D</v>
          </cell>
          <cell r="F4788">
            <v>3</v>
          </cell>
          <cell r="G4788">
            <v>38489</v>
          </cell>
          <cell r="H4788">
            <v>999</v>
          </cell>
          <cell r="I4788">
            <v>4</v>
          </cell>
          <cell r="J4788">
            <v>2</v>
          </cell>
        </row>
        <row r="4789">
          <cell r="A4789" t="str">
            <v>SSGN</v>
          </cell>
          <cell r="B4789" t="str">
            <v>Secondary Service Greater than 5kW w/o ID</v>
          </cell>
          <cell r="C4789">
            <v>50</v>
          </cell>
          <cell r="D4789">
            <v>25</v>
          </cell>
          <cell r="E4789" t="str">
            <v>R=A1D</v>
          </cell>
          <cell r="F4789">
            <v>3</v>
          </cell>
          <cell r="G4789">
            <v>38450</v>
          </cell>
          <cell r="H4789">
            <v>480</v>
          </cell>
          <cell r="I4789">
            <v>4</v>
          </cell>
          <cell r="J4789">
            <v>1</v>
          </cell>
        </row>
        <row r="4790">
          <cell r="A4790" t="str">
            <v>SSGN</v>
          </cell>
          <cell r="B4790" t="str">
            <v>Secondary Service Greater than 5kW w/o ID</v>
          </cell>
          <cell r="C4790">
            <v>50</v>
          </cell>
          <cell r="D4790">
            <v>25</v>
          </cell>
          <cell r="E4790" t="str">
            <v>R=A1D</v>
          </cell>
          <cell r="F4790">
            <v>3</v>
          </cell>
          <cell r="G4790">
            <v>38167</v>
          </cell>
          <cell r="H4790">
            <v>999</v>
          </cell>
          <cell r="I4790">
            <v>4</v>
          </cell>
          <cell r="J4790">
            <v>1</v>
          </cell>
        </row>
        <row r="4791">
          <cell r="A4791" t="str">
            <v>SSPN</v>
          </cell>
          <cell r="B4791" t="str">
            <v>Secondary Service Greater than 5kW w/o ID</v>
          </cell>
          <cell r="C4791">
            <v>50</v>
          </cell>
          <cell r="D4791">
            <v>25</v>
          </cell>
          <cell r="E4791" t="str">
            <v>R=A1D</v>
          </cell>
          <cell r="F4791">
            <v>3</v>
          </cell>
          <cell r="G4791">
            <v>38533</v>
          </cell>
          <cell r="H4791">
            <v>999</v>
          </cell>
          <cell r="I4791">
            <v>4</v>
          </cell>
          <cell r="J4791">
            <v>1</v>
          </cell>
        </row>
        <row r="4792">
          <cell r="A4792" t="str">
            <v>SSNN</v>
          </cell>
          <cell r="B4792" t="str">
            <v>Secondary Service Greater than 5kW w/o ID</v>
          </cell>
          <cell r="C4792">
            <v>50</v>
          </cell>
          <cell r="D4792">
            <v>25</v>
          </cell>
          <cell r="E4792" t="str">
            <v>R=A1D</v>
          </cell>
          <cell r="F4792">
            <v>3</v>
          </cell>
          <cell r="G4792">
            <v>37841</v>
          </cell>
          <cell r="H4792">
            <v>999</v>
          </cell>
          <cell r="I4792">
            <v>4</v>
          </cell>
          <cell r="J4792">
            <v>1</v>
          </cell>
        </row>
        <row r="4793">
          <cell r="A4793" t="str">
            <v>SSGN</v>
          </cell>
          <cell r="B4793" t="str">
            <v>Secondary Service Greater than 5kW w/o ID</v>
          </cell>
          <cell r="C4793">
            <v>50</v>
          </cell>
          <cell r="D4793">
            <v>25</v>
          </cell>
          <cell r="E4793" t="str">
            <v>R=AXS4</v>
          </cell>
          <cell r="F4793">
            <v>3</v>
          </cell>
          <cell r="H4793">
            <v>999</v>
          </cell>
          <cell r="I4793">
            <v>4</v>
          </cell>
          <cell r="J4793">
            <v>1</v>
          </cell>
        </row>
        <row r="4794">
          <cell r="A4794" t="str">
            <v>SSNN</v>
          </cell>
          <cell r="B4794" t="str">
            <v>Secondary Service Greater than 5kW w/o ID</v>
          </cell>
          <cell r="C4794">
            <v>50</v>
          </cell>
          <cell r="D4794">
            <v>25</v>
          </cell>
          <cell r="E4794" t="str">
            <v>R=AXS4</v>
          </cell>
          <cell r="F4794">
            <v>3</v>
          </cell>
          <cell r="H4794">
            <v>480</v>
          </cell>
          <cell r="I4794">
            <v>4</v>
          </cell>
          <cell r="J4794">
            <v>1</v>
          </cell>
        </row>
        <row r="4795">
          <cell r="A4795" t="str">
            <v>SSGN</v>
          </cell>
          <cell r="B4795" t="str">
            <v>Secondary Service Greater than 5kW w/o ID</v>
          </cell>
          <cell r="C4795">
            <v>50</v>
          </cell>
          <cell r="D4795">
            <v>25</v>
          </cell>
          <cell r="E4795" t="str">
            <v>R=AXS4</v>
          </cell>
          <cell r="F4795">
            <v>3</v>
          </cell>
          <cell r="H4795">
            <v>120</v>
          </cell>
          <cell r="I4795">
            <v>4</v>
          </cell>
          <cell r="J4795">
            <v>2</v>
          </cell>
        </row>
        <row r="4796">
          <cell r="A4796" t="str">
            <v>SSGN</v>
          </cell>
          <cell r="B4796" t="str">
            <v>Secondary Service Greater than 5kW w/o ID</v>
          </cell>
          <cell r="C4796">
            <v>50</v>
          </cell>
          <cell r="D4796">
            <v>25</v>
          </cell>
          <cell r="E4796" t="str">
            <v>R=AXS4</v>
          </cell>
          <cell r="F4796">
            <v>3</v>
          </cell>
          <cell r="G4796">
            <v>36654</v>
          </cell>
          <cell r="H4796">
            <v>999</v>
          </cell>
          <cell r="I4796">
            <v>4</v>
          </cell>
          <cell r="J4796">
            <v>1</v>
          </cell>
        </row>
        <row r="4797">
          <cell r="A4797" t="str">
            <v>SSGN</v>
          </cell>
          <cell r="B4797" t="str">
            <v>Secondary Service Greater than 5kW w/o ID</v>
          </cell>
          <cell r="C4797">
            <v>50</v>
          </cell>
          <cell r="D4797">
            <v>25</v>
          </cell>
          <cell r="E4797" t="str">
            <v>R=A1D</v>
          </cell>
          <cell r="F4797">
            <v>3</v>
          </cell>
          <cell r="G4797">
            <v>37676</v>
          </cell>
          <cell r="H4797">
            <v>999</v>
          </cell>
          <cell r="I4797">
            <v>4</v>
          </cell>
          <cell r="J4797">
            <v>2</v>
          </cell>
        </row>
        <row r="4798">
          <cell r="A4798" t="str">
            <v>SSGN</v>
          </cell>
          <cell r="B4798" t="str">
            <v>Secondary Service Greater than 5kW w/o ID</v>
          </cell>
          <cell r="C4798">
            <v>50</v>
          </cell>
          <cell r="D4798">
            <v>25</v>
          </cell>
          <cell r="E4798" t="str">
            <v>R=A1D</v>
          </cell>
          <cell r="F4798">
            <v>3</v>
          </cell>
          <cell r="G4798">
            <v>36816</v>
          </cell>
          <cell r="H4798">
            <v>999</v>
          </cell>
          <cell r="I4798">
            <v>4</v>
          </cell>
          <cell r="J4798">
            <v>9</v>
          </cell>
        </row>
        <row r="4799">
          <cell r="A4799" t="str">
            <v>SSGN</v>
          </cell>
          <cell r="B4799" t="str">
            <v>Secondary Service Greater than 5kW w/o ID</v>
          </cell>
          <cell r="C4799">
            <v>50</v>
          </cell>
          <cell r="D4799">
            <v>25</v>
          </cell>
          <cell r="E4799" t="str">
            <v>R=A1D</v>
          </cell>
          <cell r="F4799">
            <v>3</v>
          </cell>
          <cell r="G4799">
            <v>37097</v>
          </cell>
          <cell r="H4799">
            <v>999</v>
          </cell>
          <cell r="I4799">
            <v>4</v>
          </cell>
          <cell r="J4799">
            <v>3</v>
          </cell>
        </row>
        <row r="4800">
          <cell r="A4800" t="str">
            <v>SSGN</v>
          </cell>
          <cell r="B4800" t="str">
            <v>Secondary Service Greater than 5kW w/o ID</v>
          </cell>
          <cell r="C4800">
            <v>50</v>
          </cell>
          <cell r="D4800">
            <v>25</v>
          </cell>
          <cell r="E4800" t="str">
            <v>R=A1D</v>
          </cell>
          <cell r="F4800">
            <v>3</v>
          </cell>
          <cell r="G4800">
            <v>37321</v>
          </cell>
          <cell r="H4800">
            <v>999</v>
          </cell>
          <cell r="I4800">
            <v>4</v>
          </cell>
          <cell r="J4800">
            <v>1</v>
          </cell>
        </row>
        <row r="4801">
          <cell r="A4801" t="str">
            <v>SSGN</v>
          </cell>
          <cell r="B4801" t="str">
            <v>Secondary Service Greater than 5kW w/o ID</v>
          </cell>
          <cell r="C4801">
            <v>50</v>
          </cell>
          <cell r="D4801">
            <v>25</v>
          </cell>
          <cell r="E4801" t="str">
            <v>R=A1D</v>
          </cell>
          <cell r="F4801">
            <v>3</v>
          </cell>
          <cell r="G4801">
            <v>39118</v>
          </cell>
          <cell r="H4801">
            <v>999</v>
          </cell>
          <cell r="I4801">
            <v>4</v>
          </cell>
          <cell r="J4801">
            <v>1</v>
          </cell>
        </row>
        <row r="4802">
          <cell r="A4802" t="str">
            <v>SSGN</v>
          </cell>
          <cell r="B4802" t="str">
            <v>Secondary Service Greater than 5kW w/o ID</v>
          </cell>
          <cell r="C4802">
            <v>50</v>
          </cell>
          <cell r="D4802">
            <v>25</v>
          </cell>
          <cell r="E4802" t="str">
            <v>R=A1D</v>
          </cell>
          <cell r="F4802">
            <v>3</v>
          </cell>
          <cell r="G4802">
            <v>37841</v>
          </cell>
          <cell r="H4802">
            <v>999</v>
          </cell>
          <cell r="I4802">
            <v>4</v>
          </cell>
          <cell r="J4802">
            <v>4</v>
          </cell>
        </row>
        <row r="4803">
          <cell r="A4803" t="str">
            <v>SSNN</v>
          </cell>
          <cell r="B4803" t="str">
            <v>Secondary Service Greater than 5kW w/o ID</v>
          </cell>
          <cell r="C4803">
            <v>50</v>
          </cell>
          <cell r="D4803">
            <v>25</v>
          </cell>
          <cell r="E4803" t="str">
            <v>R=A1D</v>
          </cell>
          <cell r="F4803">
            <v>3</v>
          </cell>
          <cell r="G4803">
            <v>36822</v>
          </cell>
          <cell r="H4803">
            <v>999</v>
          </cell>
          <cell r="I4803">
            <v>3</v>
          </cell>
          <cell r="J4803">
            <v>2</v>
          </cell>
        </row>
        <row r="4804">
          <cell r="A4804" t="str">
            <v>SSNN</v>
          </cell>
          <cell r="B4804" t="str">
            <v>Secondary Service Greater than 5kW w/o ID</v>
          </cell>
          <cell r="C4804">
            <v>50</v>
          </cell>
          <cell r="D4804">
            <v>25</v>
          </cell>
          <cell r="E4804" t="str">
            <v>R=A1D</v>
          </cell>
          <cell r="F4804">
            <v>3</v>
          </cell>
          <cell r="G4804">
            <v>37097</v>
          </cell>
          <cell r="H4804">
            <v>999</v>
          </cell>
          <cell r="I4804">
            <v>4</v>
          </cell>
          <cell r="J4804">
            <v>3</v>
          </cell>
        </row>
        <row r="4805">
          <cell r="A4805" t="str">
            <v>SSNN</v>
          </cell>
          <cell r="B4805" t="str">
            <v>Secondary Service Greater than 5kW w/o ID</v>
          </cell>
          <cell r="C4805">
            <v>50</v>
          </cell>
          <cell r="D4805">
            <v>25</v>
          </cell>
          <cell r="E4805" t="str">
            <v>R=A1D</v>
          </cell>
          <cell r="F4805">
            <v>3</v>
          </cell>
          <cell r="G4805">
            <v>37321</v>
          </cell>
          <cell r="H4805">
            <v>999</v>
          </cell>
          <cell r="I4805">
            <v>4</v>
          </cell>
          <cell r="J4805">
            <v>3</v>
          </cell>
        </row>
        <row r="4806">
          <cell r="A4806" t="str">
            <v>SSGN</v>
          </cell>
          <cell r="B4806" t="str">
            <v>Secondary Service Greater than 5kW w/o ID</v>
          </cell>
          <cell r="C4806">
            <v>50</v>
          </cell>
          <cell r="D4806">
            <v>25</v>
          </cell>
          <cell r="E4806" t="str">
            <v>R=A1D</v>
          </cell>
          <cell r="F4806">
            <v>3</v>
          </cell>
          <cell r="G4806">
            <v>37439</v>
          </cell>
          <cell r="H4806">
            <v>999</v>
          </cell>
          <cell r="I4806">
            <v>4</v>
          </cell>
          <cell r="J4806">
            <v>27</v>
          </cell>
        </row>
        <row r="4807">
          <cell r="A4807" t="str">
            <v>SSGN</v>
          </cell>
          <cell r="B4807" t="str">
            <v>Secondary Service Greater than 5kW w/o ID</v>
          </cell>
          <cell r="C4807">
            <v>50</v>
          </cell>
          <cell r="D4807">
            <v>25</v>
          </cell>
          <cell r="E4807" t="str">
            <v>R=A1D</v>
          </cell>
          <cell r="F4807">
            <v>3</v>
          </cell>
          <cell r="G4807">
            <v>37512</v>
          </cell>
          <cell r="H4807">
            <v>999</v>
          </cell>
          <cell r="I4807">
            <v>4</v>
          </cell>
          <cell r="J4807">
            <v>4</v>
          </cell>
        </row>
        <row r="4808">
          <cell r="A4808" t="str">
            <v>SSGN</v>
          </cell>
          <cell r="B4808" t="str">
            <v>Secondary Service Greater than 5kW w/o ID</v>
          </cell>
          <cell r="C4808">
            <v>50</v>
          </cell>
          <cell r="D4808">
            <v>25</v>
          </cell>
          <cell r="E4808" t="str">
            <v>R=A1R</v>
          </cell>
          <cell r="F4808">
            <v>3</v>
          </cell>
          <cell r="G4808">
            <v>38734</v>
          </cell>
          <cell r="H4808">
            <v>999</v>
          </cell>
          <cell r="I4808">
            <v>4</v>
          </cell>
          <cell r="J4808">
            <v>1</v>
          </cell>
        </row>
        <row r="4809">
          <cell r="A4809" t="str">
            <v>SSNN</v>
          </cell>
          <cell r="B4809" t="str">
            <v>Secondary Service Greater than 5kW w/o ID</v>
          </cell>
          <cell r="C4809">
            <v>50</v>
          </cell>
          <cell r="D4809">
            <v>25</v>
          </cell>
          <cell r="E4809" t="str">
            <v>R=A1R</v>
          </cell>
          <cell r="F4809">
            <v>3</v>
          </cell>
          <cell r="G4809">
            <v>39477</v>
          </cell>
          <cell r="H4809">
            <v>999</v>
          </cell>
          <cell r="I4809">
            <v>4</v>
          </cell>
          <cell r="J4809">
            <v>3</v>
          </cell>
        </row>
        <row r="4810">
          <cell r="A4810" t="str">
            <v>SSNN</v>
          </cell>
          <cell r="B4810" t="str">
            <v>Secondary Service Greater than 5kW w/o ID</v>
          </cell>
          <cell r="C4810">
            <v>50</v>
          </cell>
          <cell r="D4810">
            <v>25</v>
          </cell>
          <cell r="E4810" t="str">
            <v>R=A1D</v>
          </cell>
          <cell r="F4810">
            <v>3</v>
          </cell>
          <cell r="G4810">
            <v>39638</v>
          </cell>
          <cell r="H4810">
            <v>999</v>
          </cell>
          <cell r="I4810">
            <v>4</v>
          </cell>
          <cell r="J4810">
            <v>5</v>
          </cell>
        </row>
        <row r="4811">
          <cell r="A4811" t="str">
            <v>SSNN</v>
          </cell>
          <cell r="B4811" t="str">
            <v>Secondary Service Greater than 5kW w/o ID</v>
          </cell>
          <cell r="C4811">
            <v>50</v>
          </cell>
          <cell r="D4811">
            <v>25</v>
          </cell>
          <cell r="E4811" t="str">
            <v>R=A1D</v>
          </cell>
          <cell r="F4811">
            <v>3</v>
          </cell>
          <cell r="G4811">
            <v>39650</v>
          </cell>
          <cell r="H4811">
            <v>999</v>
          </cell>
          <cell r="I4811">
            <v>4</v>
          </cell>
          <cell r="J4811">
            <v>2</v>
          </cell>
        </row>
        <row r="4812">
          <cell r="A4812" t="str">
            <v>SSGN</v>
          </cell>
          <cell r="B4812" t="str">
            <v>Secondary Service Greater than 5kW w/o ID</v>
          </cell>
          <cell r="C4812">
            <v>50</v>
          </cell>
          <cell r="D4812">
            <v>25</v>
          </cell>
          <cell r="E4812" t="str">
            <v>R=A1D</v>
          </cell>
          <cell r="F4812">
            <v>3</v>
          </cell>
          <cell r="G4812">
            <v>38419</v>
          </cell>
          <cell r="H4812">
            <v>999</v>
          </cell>
          <cell r="I4812">
            <v>4</v>
          </cell>
          <cell r="J4812">
            <v>8</v>
          </cell>
        </row>
        <row r="4813">
          <cell r="A4813" t="str">
            <v>SSNN</v>
          </cell>
          <cell r="B4813" t="str">
            <v>Secondary Service Greater than 5kW w/o ID</v>
          </cell>
          <cell r="C4813">
            <v>50</v>
          </cell>
          <cell r="D4813">
            <v>25</v>
          </cell>
          <cell r="E4813" t="str">
            <v>R=A1D</v>
          </cell>
          <cell r="F4813">
            <v>3</v>
          </cell>
          <cell r="G4813">
            <v>38568</v>
          </cell>
          <cell r="H4813">
            <v>999</v>
          </cell>
          <cell r="I4813">
            <v>4</v>
          </cell>
          <cell r="J4813">
            <v>4</v>
          </cell>
        </row>
        <row r="4814">
          <cell r="A4814" t="str">
            <v>SSNN</v>
          </cell>
          <cell r="B4814" t="str">
            <v>Secondary Service Greater than 5kW w/o ID</v>
          </cell>
          <cell r="C4814">
            <v>50</v>
          </cell>
          <cell r="D4814">
            <v>25</v>
          </cell>
          <cell r="E4814" t="str">
            <v>R=A1D</v>
          </cell>
          <cell r="F4814">
            <v>3</v>
          </cell>
          <cell r="G4814">
            <v>38202</v>
          </cell>
          <cell r="H4814">
            <v>999</v>
          </cell>
          <cell r="I4814">
            <v>3</v>
          </cell>
          <cell r="J4814">
            <v>1</v>
          </cell>
        </row>
        <row r="4815">
          <cell r="A4815" t="str">
            <v>SSGN</v>
          </cell>
          <cell r="B4815" t="str">
            <v>Secondary Service Greater than 5kW w/o ID</v>
          </cell>
          <cell r="C4815">
            <v>50</v>
          </cell>
          <cell r="D4815">
            <v>25</v>
          </cell>
          <cell r="E4815" t="str">
            <v>R=A1D</v>
          </cell>
          <cell r="F4815">
            <v>3</v>
          </cell>
          <cell r="G4815">
            <v>38202</v>
          </cell>
          <cell r="H4815">
            <v>999</v>
          </cell>
          <cell r="I4815">
            <v>3</v>
          </cell>
          <cell r="J4815">
            <v>1</v>
          </cell>
        </row>
        <row r="4816">
          <cell r="A4816" t="str">
            <v>SSGN</v>
          </cell>
          <cell r="B4816" t="str">
            <v>Secondary Service Greater than 5kW w/o ID</v>
          </cell>
          <cell r="C4816">
            <v>50</v>
          </cell>
          <cell r="D4816">
            <v>25</v>
          </cell>
          <cell r="E4816" t="str">
            <v>R=A1D</v>
          </cell>
          <cell r="F4816">
            <v>3</v>
          </cell>
          <cell r="G4816">
            <v>38183</v>
          </cell>
          <cell r="H4816">
            <v>999</v>
          </cell>
          <cell r="I4816">
            <v>4</v>
          </cell>
          <cell r="J4816">
            <v>6</v>
          </cell>
        </row>
        <row r="4817">
          <cell r="A4817" t="str">
            <v>SSGN</v>
          </cell>
          <cell r="B4817" t="str">
            <v>Secondary Service Greater than 5kW w/o ID</v>
          </cell>
          <cell r="C4817">
            <v>50</v>
          </cell>
          <cell r="D4817">
            <v>25</v>
          </cell>
          <cell r="E4817" t="str">
            <v>R=A1D</v>
          </cell>
          <cell r="F4817">
            <v>3</v>
          </cell>
          <cell r="G4817">
            <v>38533</v>
          </cell>
          <cell r="H4817">
            <v>999</v>
          </cell>
          <cell r="I4817">
            <v>4</v>
          </cell>
          <cell r="J4817">
            <v>9</v>
          </cell>
        </row>
        <row r="4818">
          <cell r="A4818" t="str">
            <v>SSGN</v>
          </cell>
          <cell r="B4818" t="str">
            <v>Secondary Service Greater than 5kW w/o ID</v>
          </cell>
          <cell r="C4818">
            <v>50</v>
          </cell>
          <cell r="D4818">
            <v>25</v>
          </cell>
          <cell r="E4818" t="str">
            <v>R=A1D</v>
          </cell>
          <cell r="F4818">
            <v>3</v>
          </cell>
          <cell r="G4818">
            <v>37811</v>
          </cell>
          <cell r="H4818">
            <v>999</v>
          </cell>
          <cell r="I4818">
            <v>4</v>
          </cell>
          <cell r="J4818">
            <v>1</v>
          </cell>
        </row>
        <row r="4819">
          <cell r="A4819" t="str">
            <v>SSGN</v>
          </cell>
          <cell r="B4819" t="str">
            <v>Secondary Service Greater than 5kW w/o ID</v>
          </cell>
          <cell r="C4819">
            <v>50</v>
          </cell>
          <cell r="D4819">
            <v>25</v>
          </cell>
          <cell r="E4819" t="str">
            <v>R=AXS4</v>
          </cell>
          <cell r="F4819">
            <v>3</v>
          </cell>
          <cell r="G4819">
            <v>36454</v>
          </cell>
          <cell r="H4819">
            <v>999</v>
          </cell>
          <cell r="I4819">
            <v>4</v>
          </cell>
          <cell r="J4819">
            <v>4</v>
          </cell>
        </row>
        <row r="4820">
          <cell r="A4820" t="str">
            <v>SSGN</v>
          </cell>
          <cell r="B4820" t="str">
            <v>Secondary Service Greater than 5kW w/o ID</v>
          </cell>
          <cell r="C4820">
            <v>50</v>
          </cell>
          <cell r="D4820">
            <v>25</v>
          </cell>
          <cell r="E4820" t="str">
            <v>R=AXS4</v>
          </cell>
          <cell r="F4820">
            <v>3</v>
          </cell>
          <cell r="G4820">
            <v>36524</v>
          </cell>
          <cell r="H4820">
            <v>999</v>
          </cell>
          <cell r="I4820">
            <v>4</v>
          </cell>
          <cell r="J4820">
            <v>15</v>
          </cell>
        </row>
        <row r="4821">
          <cell r="A4821" t="str">
            <v>SSPN</v>
          </cell>
          <cell r="B4821" t="str">
            <v>Secondary Service Greater than 5kW w/o ID</v>
          </cell>
          <cell r="C4821">
            <v>50</v>
          </cell>
          <cell r="D4821">
            <v>25</v>
          </cell>
          <cell r="E4821" t="str">
            <v>R=A1D</v>
          </cell>
          <cell r="F4821">
            <v>3</v>
          </cell>
          <cell r="G4821">
            <v>37676</v>
          </cell>
          <cell r="H4821">
            <v>999</v>
          </cell>
          <cell r="I4821">
            <v>3</v>
          </cell>
          <cell r="J4821">
            <v>1</v>
          </cell>
        </row>
        <row r="4822">
          <cell r="A4822" t="str">
            <v>SSNN</v>
          </cell>
          <cell r="B4822" t="str">
            <v>Secondary Service Greater than 5kW w/o ID</v>
          </cell>
          <cell r="C4822">
            <v>50</v>
          </cell>
          <cell r="D4822">
            <v>25</v>
          </cell>
          <cell r="E4822" t="str">
            <v>R=A1D</v>
          </cell>
          <cell r="F4822">
            <v>3</v>
          </cell>
          <cell r="G4822">
            <v>37071</v>
          </cell>
          <cell r="H4822">
            <v>999</v>
          </cell>
          <cell r="I4822">
            <v>4</v>
          </cell>
          <cell r="J4822">
            <v>2</v>
          </cell>
        </row>
        <row r="4823">
          <cell r="A4823" t="str">
            <v>SSGN</v>
          </cell>
          <cell r="B4823" t="str">
            <v>Secondary Service Greater than 5kW w/o ID</v>
          </cell>
          <cell r="C4823">
            <v>50</v>
          </cell>
          <cell r="D4823">
            <v>25</v>
          </cell>
          <cell r="E4823" t="str">
            <v>R=A1D</v>
          </cell>
          <cell r="F4823">
            <v>3</v>
          </cell>
          <cell r="G4823">
            <v>38730</v>
          </cell>
          <cell r="H4823">
            <v>999</v>
          </cell>
          <cell r="I4823">
            <v>4</v>
          </cell>
          <cell r="J4823">
            <v>5</v>
          </cell>
        </row>
        <row r="4824">
          <cell r="A4824" t="str">
            <v>SSNN</v>
          </cell>
          <cell r="B4824" t="str">
            <v>Secondary Service Greater than 5kW w/o ID</v>
          </cell>
          <cell r="C4824">
            <v>50</v>
          </cell>
          <cell r="D4824">
            <v>25</v>
          </cell>
          <cell r="E4824" t="str">
            <v>R=A1R</v>
          </cell>
          <cell r="F4824">
            <v>3</v>
          </cell>
          <cell r="G4824">
            <v>39280</v>
          </cell>
          <cell r="H4824">
            <v>999</v>
          </cell>
          <cell r="I4824">
            <v>4</v>
          </cell>
          <cell r="J4824">
            <v>9</v>
          </cell>
        </row>
        <row r="4825">
          <cell r="A4825" t="str">
            <v>SSNN</v>
          </cell>
          <cell r="B4825" t="str">
            <v>Secondary Service Greater than 5kW w/o ID</v>
          </cell>
          <cell r="C4825">
            <v>50</v>
          </cell>
          <cell r="D4825">
            <v>25</v>
          </cell>
          <cell r="E4825" t="str">
            <v>R=A1R</v>
          </cell>
          <cell r="F4825">
            <v>3</v>
          </cell>
          <cell r="G4825">
            <v>39364</v>
          </cell>
          <cell r="H4825">
            <v>999</v>
          </cell>
          <cell r="I4825">
            <v>4</v>
          </cell>
          <cell r="J4825">
            <v>3</v>
          </cell>
        </row>
        <row r="4826">
          <cell r="A4826" t="str">
            <v>SSGN</v>
          </cell>
          <cell r="B4826" t="str">
            <v>Secondary Service Greater than 5kW w/o ID</v>
          </cell>
          <cell r="C4826">
            <v>50</v>
          </cell>
          <cell r="D4826">
            <v>25</v>
          </cell>
          <cell r="E4826" t="str">
            <v>R=AXS4</v>
          </cell>
          <cell r="F4826">
            <v>3</v>
          </cell>
          <cell r="H4826">
            <v>480</v>
          </cell>
          <cell r="I4826">
            <v>3</v>
          </cell>
          <cell r="J4826">
            <v>2</v>
          </cell>
        </row>
        <row r="4827">
          <cell r="A4827" t="str">
            <v>SSAN</v>
          </cell>
          <cell r="B4827" t="str">
            <v>Secondary Service Greater than 5kW w/o ID</v>
          </cell>
          <cell r="C4827">
            <v>50</v>
          </cell>
          <cell r="D4827">
            <v>25</v>
          </cell>
          <cell r="E4827" t="str">
            <v>R=A1D</v>
          </cell>
          <cell r="F4827">
            <v>3</v>
          </cell>
          <cell r="G4827">
            <v>38238</v>
          </cell>
          <cell r="H4827">
            <v>999</v>
          </cell>
          <cell r="I4827">
            <v>4</v>
          </cell>
          <cell r="J4827">
            <v>1</v>
          </cell>
        </row>
        <row r="4828">
          <cell r="A4828" t="str">
            <v>SSGN</v>
          </cell>
          <cell r="B4828" t="str">
            <v>Secondary Service Greater than 5kW w/o ID</v>
          </cell>
          <cell r="C4828">
            <v>50</v>
          </cell>
          <cell r="D4828">
            <v>25</v>
          </cell>
          <cell r="E4828" t="str">
            <v>R=A1D</v>
          </cell>
          <cell r="F4828">
            <v>3</v>
          </cell>
          <cell r="G4828">
            <v>38202</v>
          </cell>
          <cell r="H4828">
            <v>999</v>
          </cell>
          <cell r="I4828">
            <v>4</v>
          </cell>
          <cell r="J4828">
            <v>1</v>
          </cell>
        </row>
        <row r="4829">
          <cell r="A4829" t="str">
            <v>SSGN</v>
          </cell>
          <cell r="B4829" t="str">
            <v>Secondary Service Greater than 5kW w/o ID</v>
          </cell>
          <cell r="C4829">
            <v>50</v>
          </cell>
          <cell r="D4829">
            <v>25</v>
          </cell>
          <cell r="E4829" t="str">
            <v>R=A1D</v>
          </cell>
          <cell r="F4829">
            <v>3</v>
          </cell>
          <cell r="G4829">
            <v>37811</v>
          </cell>
          <cell r="H4829">
            <v>999</v>
          </cell>
          <cell r="I4829">
            <v>4</v>
          </cell>
          <cell r="J4829">
            <v>13</v>
          </cell>
        </row>
        <row r="4830">
          <cell r="A4830" t="str">
            <v>SSGN</v>
          </cell>
          <cell r="B4830" t="str">
            <v>Secondary Service Greater than 5kW w/o ID</v>
          </cell>
          <cell r="C4830">
            <v>50</v>
          </cell>
          <cell r="D4830">
            <v>25</v>
          </cell>
          <cell r="E4830" t="str">
            <v>R=A1D</v>
          </cell>
          <cell r="F4830">
            <v>3</v>
          </cell>
          <cell r="G4830">
            <v>36822</v>
          </cell>
          <cell r="H4830">
            <v>999</v>
          </cell>
          <cell r="I4830">
            <v>3</v>
          </cell>
          <cell r="J4830">
            <v>3</v>
          </cell>
        </row>
        <row r="4831">
          <cell r="A4831" t="str">
            <v>SSGN</v>
          </cell>
          <cell r="B4831" t="str">
            <v>Secondary Service Greater than 5kW w/o ID</v>
          </cell>
          <cell r="C4831">
            <v>50</v>
          </cell>
          <cell r="D4831">
            <v>25</v>
          </cell>
          <cell r="E4831" t="str">
            <v>R=A1D</v>
          </cell>
          <cell r="F4831">
            <v>3</v>
          </cell>
          <cell r="G4831">
            <v>37238</v>
          </cell>
          <cell r="H4831">
            <v>999</v>
          </cell>
          <cell r="I4831">
            <v>4</v>
          </cell>
          <cell r="J4831">
            <v>3</v>
          </cell>
        </row>
        <row r="4832">
          <cell r="A4832" t="str">
            <v>SSNN</v>
          </cell>
          <cell r="B4832" t="str">
            <v>Secondary Service Greater than 5kW w/o ID</v>
          </cell>
          <cell r="C4832">
            <v>50</v>
          </cell>
          <cell r="D4832">
            <v>25</v>
          </cell>
          <cell r="E4832" t="str">
            <v>R=A1D</v>
          </cell>
          <cell r="F4832">
            <v>3</v>
          </cell>
          <cell r="G4832">
            <v>38734</v>
          </cell>
          <cell r="H4832">
            <v>999</v>
          </cell>
          <cell r="I4832">
            <v>4</v>
          </cell>
          <cell r="J4832">
            <v>3</v>
          </cell>
        </row>
        <row r="4833">
          <cell r="A4833" t="str">
            <v>SSGN</v>
          </cell>
          <cell r="B4833" t="str">
            <v>Secondary Service Greater than 5kW w/o ID</v>
          </cell>
          <cell r="C4833">
            <v>50</v>
          </cell>
          <cell r="D4833">
            <v>25</v>
          </cell>
          <cell r="E4833" t="str">
            <v>R=A1D</v>
          </cell>
          <cell r="F4833">
            <v>3</v>
          </cell>
          <cell r="G4833">
            <v>38860</v>
          </cell>
          <cell r="H4833">
            <v>999</v>
          </cell>
          <cell r="I4833">
            <v>4</v>
          </cell>
          <cell r="J4833">
            <v>13</v>
          </cell>
        </row>
        <row r="4834">
          <cell r="A4834" t="str">
            <v>SSNN</v>
          </cell>
          <cell r="B4834" t="str">
            <v>Secondary Service Greater than 5kW w/o ID</v>
          </cell>
          <cell r="C4834">
            <v>50</v>
          </cell>
          <cell r="D4834">
            <v>25</v>
          </cell>
          <cell r="E4834" t="str">
            <v>R=A1R</v>
          </cell>
          <cell r="F4834">
            <v>3</v>
          </cell>
          <cell r="G4834">
            <v>39342</v>
          </cell>
          <cell r="H4834">
            <v>999</v>
          </cell>
          <cell r="I4834">
            <v>4</v>
          </cell>
          <cell r="J4834">
            <v>1</v>
          </cell>
        </row>
        <row r="4835">
          <cell r="A4835" t="str">
            <v>SSPN</v>
          </cell>
          <cell r="B4835" t="str">
            <v>Secondary Service Greater than 5kW w/o ID</v>
          </cell>
          <cell r="C4835">
            <v>50</v>
          </cell>
          <cell r="D4835">
            <v>25</v>
          </cell>
          <cell r="E4835" t="str">
            <v>R=A1D</v>
          </cell>
          <cell r="F4835">
            <v>3</v>
          </cell>
          <cell r="G4835">
            <v>39854</v>
          </cell>
          <cell r="H4835">
            <v>999</v>
          </cell>
          <cell r="I4835">
            <v>4</v>
          </cell>
          <cell r="J4835">
            <v>1</v>
          </cell>
        </row>
        <row r="4836">
          <cell r="A4836" t="str">
            <v>SSGN</v>
          </cell>
          <cell r="B4836" t="str">
            <v>Secondary Service Greater than 5kW w/o ID</v>
          </cell>
          <cell r="C4836">
            <v>50</v>
          </cell>
          <cell r="D4836">
            <v>25</v>
          </cell>
          <cell r="E4836" t="str">
            <v>R=AXS4</v>
          </cell>
          <cell r="F4836">
            <v>3</v>
          </cell>
          <cell r="H4836">
            <v>208</v>
          </cell>
          <cell r="I4836">
            <v>4</v>
          </cell>
          <cell r="J4836">
            <v>7</v>
          </cell>
        </row>
        <row r="4837">
          <cell r="A4837" t="str">
            <v>SSNN</v>
          </cell>
          <cell r="B4837" t="str">
            <v>Secondary Service Greater than 5kW w/o ID</v>
          </cell>
          <cell r="C4837">
            <v>50</v>
          </cell>
          <cell r="D4837">
            <v>25</v>
          </cell>
          <cell r="E4837" t="str">
            <v>R=A1D</v>
          </cell>
          <cell r="F4837">
            <v>3</v>
          </cell>
          <cell r="G4837">
            <v>38335</v>
          </cell>
          <cell r="H4837">
            <v>999</v>
          </cell>
          <cell r="I4837">
            <v>4</v>
          </cell>
          <cell r="J4837">
            <v>1</v>
          </cell>
        </row>
        <row r="4838">
          <cell r="A4838" t="str">
            <v>SSPN</v>
          </cell>
          <cell r="B4838" t="str">
            <v>Secondary Service Greater than 5kW w/o ID</v>
          </cell>
          <cell r="C4838">
            <v>50</v>
          </cell>
          <cell r="D4838">
            <v>25</v>
          </cell>
          <cell r="E4838" t="str">
            <v>R=A1D</v>
          </cell>
          <cell r="F4838">
            <v>3</v>
          </cell>
          <cell r="G4838">
            <v>38533</v>
          </cell>
          <cell r="H4838">
            <v>999</v>
          </cell>
          <cell r="I4838">
            <v>3</v>
          </cell>
          <cell r="J4838">
            <v>2</v>
          </cell>
        </row>
        <row r="4839">
          <cell r="A4839" t="str">
            <v>SSGN</v>
          </cell>
          <cell r="B4839" t="str">
            <v>Secondary Service Greater than 5kW w/o ID</v>
          </cell>
          <cell r="C4839">
            <v>50</v>
          </cell>
          <cell r="D4839">
            <v>25</v>
          </cell>
          <cell r="E4839" t="str">
            <v>R=AXS4</v>
          </cell>
          <cell r="F4839">
            <v>3</v>
          </cell>
          <cell r="H4839">
            <v>208</v>
          </cell>
          <cell r="I4839">
            <v>4</v>
          </cell>
          <cell r="J4839">
            <v>1</v>
          </cell>
        </row>
        <row r="4840">
          <cell r="A4840" t="str">
            <v>SSNN</v>
          </cell>
          <cell r="B4840" t="str">
            <v>Secondary Service Greater than 5kW w/o ID</v>
          </cell>
          <cell r="C4840">
            <v>50</v>
          </cell>
          <cell r="D4840">
            <v>25</v>
          </cell>
          <cell r="E4840" t="str">
            <v>R=AXS4</v>
          </cell>
          <cell r="F4840">
            <v>3</v>
          </cell>
          <cell r="G4840">
            <v>35065</v>
          </cell>
          <cell r="H4840">
            <v>999</v>
          </cell>
          <cell r="I4840">
            <v>4</v>
          </cell>
          <cell r="J4840">
            <v>1</v>
          </cell>
        </row>
        <row r="4841">
          <cell r="A4841" t="str">
            <v>SSGN</v>
          </cell>
          <cell r="B4841" t="str">
            <v>Secondary Service Greater than 5kW w/o ID</v>
          </cell>
          <cell r="C4841">
            <v>50</v>
          </cell>
          <cell r="D4841">
            <v>25</v>
          </cell>
          <cell r="E4841" t="str">
            <v>R=AXS4</v>
          </cell>
          <cell r="F4841">
            <v>3</v>
          </cell>
          <cell r="G4841">
            <v>36454</v>
          </cell>
          <cell r="H4841">
            <v>999</v>
          </cell>
          <cell r="I4841">
            <v>4</v>
          </cell>
          <cell r="J4841">
            <v>3</v>
          </cell>
        </row>
        <row r="4842">
          <cell r="A4842" t="str">
            <v>SSNN</v>
          </cell>
          <cell r="B4842" t="str">
            <v>Secondary Service Greater than 5kW w/o ID</v>
          </cell>
          <cell r="C4842">
            <v>50</v>
          </cell>
          <cell r="D4842">
            <v>25</v>
          </cell>
          <cell r="E4842" t="str">
            <v>R=A1D</v>
          </cell>
          <cell r="F4842">
            <v>3</v>
          </cell>
          <cell r="G4842">
            <v>38730</v>
          </cell>
          <cell r="H4842">
            <v>999</v>
          </cell>
          <cell r="I4842">
            <v>4</v>
          </cell>
          <cell r="J4842">
            <v>3</v>
          </cell>
        </row>
        <row r="4843">
          <cell r="A4843" t="str">
            <v>SSNN</v>
          </cell>
          <cell r="B4843" t="str">
            <v>Secondary Service Greater than 5kW w/o ID</v>
          </cell>
          <cell r="C4843">
            <v>50</v>
          </cell>
          <cell r="D4843">
            <v>25</v>
          </cell>
          <cell r="E4843" t="str">
            <v>R=A1D</v>
          </cell>
          <cell r="F4843">
            <v>3</v>
          </cell>
          <cell r="G4843">
            <v>36816</v>
          </cell>
          <cell r="H4843">
            <v>999</v>
          </cell>
          <cell r="I4843">
            <v>4</v>
          </cell>
          <cell r="J4843">
            <v>1</v>
          </cell>
        </row>
        <row r="4844">
          <cell r="A4844" t="str">
            <v>SSNN</v>
          </cell>
          <cell r="B4844" t="str">
            <v>Secondary Service Greater than 5kW w/o ID</v>
          </cell>
          <cell r="C4844">
            <v>50</v>
          </cell>
          <cell r="D4844">
            <v>25</v>
          </cell>
          <cell r="E4844" t="str">
            <v>R=A1R</v>
          </cell>
          <cell r="F4844">
            <v>3</v>
          </cell>
          <cell r="G4844">
            <v>38238</v>
          </cell>
          <cell r="H4844">
            <v>999</v>
          </cell>
          <cell r="I4844">
            <v>4</v>
          </cell>
          <cell r="J4844">
            <v>1</v>
          </cell>
        </row>
        <row r="4845">
          <cell r="A4845" t="str">
            <v>SSGN</v>
          </cell>
          <cell r="B4845" t="str">
            <v>Secondary Service Greater than 5kW w/o ID</v>
          </cell>
          <cell r="C4845">
            <v>50</v>
          </cell>
          <cell r="D4845">
            <v>25</v>
          </cell>
          <cell r="E4845" t="str">
            <v>R=AXS4</v>
          </cell>
          <cell r="F4845">
            <v>3</v>
          </cell>
          <cell r="G4845">
            <v>36405</v>
          </cell>
          <cell r="H4845">
            <v>999</v>
          </cell>
          <cell r="I4845">
            <v>4</v>
          </cell>
          <cell r="J4845">
            <v>2</v>
          </cell>
        </row>
        <row r="4846">
          <cell r="A4846" t="str">
            <v>SSNN</v>
          </cell>
          <cell r="B4846" t="str">
            <v>Secondary Service Greater than 5kW w/o ID</v>
          </cell>
          <cell r="C4846">
            <v>50</v>
          </cell>
          <cell r="D4846">
            <v>25</v>
          </cell>
          <cell r="E4846" t="str">
            <v>R=A1D</v>
          </cell>
          <cell r="F4846">
            <v>3</v>
          </cell>
          <cell r="G4846">
            <v>37238</v>
          </cell>
          <cell r="H4846">
            <v>999</v>
          </cell>
          <cell r="I4846">
            <v>4</v>
          </cell>
          <cell r="J4846">
            <v>1</v>
          </cell>
        </row>
        <row r="4847">
          <cell r="A4847" t="str">
            <v>SSNN</v>
          </cell>
          <cell r="B4847" t="str">
            <v>Secondary Service Greater than 5kW w/o ID</v>
          </cell>
          <cell r="C4847">
            <v>50</v>
          </cell>
          <cell r="D4847">
            <v>25</v>
          </cell>
          <cell r="E4847" t="str">
            <v>R=A1D</v>
          </cell>
          <cell r="F4847">
            <v>3</v>
          </cell>
          <cell r="G4847">
            <v>37439</v>
          </cell>
          <cell r="H4847">
            <v>999</v>
          </cell>
          <cell r="I4847">
            <v>4</v>
          </cell>
          <cell r="J4847">
            <v>7</v>
          </cell>
        </row>
        <row r="4848">
          <cell r="A4848" t="str">
            <v>SSGN</v>
          </cell>
          <cell r="B4848" t="str">
            <v>Secondary Service Greater than 5kW w/o ID</v>
          </cell>
          <cell r="C4848">
            <v>50</v>
          </cell>
          <cell r="D4848">
            <v>25</v>
          </cell>
          <cell r="E4848" t="str">
            <v>R=A1R</v>
          </cell>
          <cell r="F4848">
            <v>3</v>
          </cell>
          <cell r="G4848">
            <v>39034</v>
          </cell>
          <cell r="H4848">
            <v>999</v>
          </cell>
          <cell r="I4848">
            <v>4</v>
          </cell>
          <cell r="J4848">
            <v>3</v>
          </cell>
        </row>
        <row r="4849">
          <cell r="A4849" t="str">
            <v>SSGN</v>
          </cell>
          <cell r="B4849" t="str">
            <v>Secondary Service Greater than 5kW w/o ID</v>
          </cell>
          <cell r="C4849">
            <v>50</v>
          </cell>
          <cell r="D4849">
            <v>25</v>
          </cell>
          <cell r="E4849" t="str">
            <v>R=A1D</v>
          </cell>
          <cell r="F4849">
            <v>3</v>
          </cell>
          <cell r="G4849">
            <v>38924</v>
          </cell>
          <cell r="H4849">
            <v>999</v>
          </cell>
          <cell r="I4849">
            <v>4</v>
          </cell>
          <cell r="J4849">
            <v>4</v>
          </cell>
        </row>
        <row r="4850">
          <cell r="A4850" t="str">
            <v>SSNN</v>
          </cell>
          <cell r="B4850" t="str">
            <v>Secondary Service Greater than 5kW w/o ID</v>
          </cell>
          <cell r="C4850">
            <v>50</v>
          </cell>
          <cell r="D4850">
            <v>25</v>
          </cell>
          <cell r="E4850" t="str">
            <v>R=A1D</v>
          </cell>
          <cell r="F4850">
            <v>3</v>
          </cell>
          <cell r="G4850">
            <v>39947</v>
          </cell>
          <cell r="H4850">
            <v>999</v>
          </cell>
          <cell r="I4850">
            <v>4</v>
          </cell>
          <cell r="J4850">
            <v>1</v>
          </cell>
        </row>
        <row r="4851">
          <cell r="A4851" t="str">
            <v>SSPN</v>
          </cell>
          <cell r="B4851" t="str">
            <v>Secondary Service Greater than 5kW w/o ID</v>
          </cell>
          <cell r="C4851">
            <v>50</v>
          </cell>
          <cell r="D4851">
            <v>25</v>
          </cell>
          <cell r="E4851" t="str">
            <v>R=AXS4</v>
          </cell>
          <cell r="F4851">
            <v>3</v>
          </cell>
          <cell r="G4851">
            <v>36524</v>
          </cell>
          <cell r="H4851">
            <v>999</v>
          </cell>
          <cell r="I4851">
            <v>4</v>
          </cell>
          <cell r="J4851">
            <v>1</v>
          </cell>
        </row>
        <row r="4852">
          <cell r="A4852" t="str">
            <v>SSGN</v>
          </cell>
          <cell r="B4852" t="str">
            <v>Secondary Service Greater than 5kW w/o ID</v>
          </cell>
          <cell r="C4852">
            <v>50</v>
          </cell>
          <cell r="D4852">
            <v>25</v>
          </cell>
          <cell r="E4852" t="str">
            <v>R=A1D</v>
          </cell>
          <cell r="F4852">
            <v>3</v>
          </cell>
          <cell r="G4852">
            <v>38335</v>
          </cell>
          <cell r="H4852">
            <v>999</v>
          </cell>
          <cell r="I4852">
            <v>4</v>
          </cell>
          <cell r="J4852">
            <v>6</v>
          </cell>
        </row>
        <row r="4853">
          <cell r="A4853" t="str">
            <v>SSGN</v>
          </cell>
          <cell r="B4853" t="str">
            <v>Secondary Service Greater than 5kW w/o ID</v>
          </cell>
          <cell r="C4853">
            <v>50</v>
          </cell>
          <cell r="D4853">
            <v>25</v>
          </cell>
          <cell r="E4853" t="str">
            <v>R=A1D</v>
          </cell>
          <cell r="F4853">
            <v>3</v>
          </cell>
          <cell r="G4853">
            <v>38533</v>
          </cell>
          <cell r="H4853">
            <v>999</v>
          </cell>
          <cell r="I4853">
            <v>4</v>
          </cell>
          <cell r="J4853">
            <v>2</v>
          </cell>
        </row>
        <row r="4854">
          <cell r="A4854" t="str">
            <v>SSNN</v>
          </cell>
          <cell r="B4854" t="str">
            <v>Secondary Service Greater than 5kW w/o ID</v>
          </cell>
          <cell r="C4854">
            <v>50</v>
          </cell>
          <cell r="D4854">
            <v>25</v>
          </cell>
          <cell r="E4854" t="str">
            <v>R=A1D</v>
          </cell>
          <cell r="F4854">
            <v>3</v>
          </cell>
          <cell r="G4854">
            <v>38533</v>
          </cell>
          <cell r="H4854">
            <v>999</v>
          </cell>
          <cell r="I4854">
            <v>4</v>
          </cell>
          <cell r="J4854">
            <v>3</v>
          </cell>
        </row>
        <row r="4855">
          <cell r="A4855" t="str">
            <v>SSGN</v>
          </cell>
          <cell r="B4855" t="str">
            <v>Secondary Service Greater than 5kW w/o ID</v>
          </cell>
          <cell r="C4855">
            <v>50</v>
          </cell>
          <cell r="D4855">
            <v>25</v>
          </cell>
          <cell r="E4855" t="str">
            <v>R=AXS4</v>
          </cell>
          <cell r="F4855">
            <v>3</v>
          </cell>
          <cell r="G4855">
            <v>35796</v>
          </cell>
          <cell r="H4855">
            <v>999</v>
          </cell>
          <cell r="I4855">
            <v>4</v>
          </cell>
          <cell r="J4855">
            <v>2</v>
          </cell>
        </row>
        <row r="4856">
          <cell r="A4856" t="str">
            <v>SSGN</v>
          </cell>
          <cell r="B4856" t="str">
            <v>Secondary Service Greater than 5kW w/o ID</v>
          </cell>
          <cell r="C4856">
            <v>50</v>
          </cell>
          <cell r="D4856">
            <v>25</v>
          </cell>
          <cell r="E4856" t="str">
            <v>R=A1D</v>
          </cell>
          <cell r="F4856">
            <v>3</v>
          </cell>
          <cell r="G4856">
            <v>37014</v>
          </cell>
          <cell r="H4856">
            <v>999</v>
          </cell>
          <cell r="I4856">
            <v>4</v>
          </cell>
          <cell r="J4856">
            <v>1</v>
          </cell>
        </row>
        <row r="4857">
          <cell r="A4857" t="str">
            <v>SSAN</v>
          </cell>
          <cell r="B4857" t="str">
            <v>Secondary Service Greater than 5kW w/o ID</v>
          </cell>
          <cell r="C4857">
            <v>50</v>
          </cell>
          <cell r="D4857">
            <v>25</v>
          </cell>
          <cell r="E4857" t="str">
            <v>R=A1D</v>
          </cell>
          <cell r="F4857">
            <v>3</v>
          </cell>
          <cell r="G4857">
            <v>38770</v>
          </cell>
          <cell r="H4857">
            <v>999</v>
          </cell>
          <cell r="I4857">
            <v>4</v>
          </cell>
          <cell r="J4857">
            <v>1</v>
          </cell>
        </row>
        <row r="4858">
          <cell r="A4858" t="str">
            <v>SSGN</v>
          </cell>
          <cell r="B4858" t="str">
            <v>Secondary Service Greater than 5kW w/o ID</v>
          </cell>
          <cell r="C4858">
            <v>50</v>
          </cell>
          <cell r="D4858">
            <v>25</v>
          </cell>
          <cell r="E4858" t="str">
            <v>R=AXS4</v>
          </cell>
          <cell r="F4858">
            <v>3</v>
          </cell>
          <cell r="H4858">
            <v>240</v>
          </cell>
          <cell r="I4858">
            <v>3</v>
          </cell>
          <cell r="J4858">
            <v>2</v>
          </cell>
        </row>
        <row r="4859">
          <cell r="A4859" t="str">
            <v>SSGN</v>
          </cell>
          <cell r="B4859" t="str">
            <v>Secondary Service Greater than 5kW w/o ID</v>
          </cell>
          <cell r="C4859">
            <v>50</v>
          </cell>
          <cell r="D4859">
            <v>25</v>
          </cell>
          <cell r="E4859" t="str">
            <v>R=A1D</v>
          </cell>
          <cell r="F4859">
            <v>3</v>
          </cell>
          <cell r="G4859">
            <v>36922</v>
          </cell>
          <cell r="H4859">
            <v>999</v>
          </cell>
          <cell r="I4859">
            <v>4</v>
          </cell>
          <cell r="J4859">
            <v>7</v>
          </cell>
        </row>
        <row r="4860">
          <cell r="A4860" t="str">
            <v>SSGN</v>
          </cell>
          <cell r="B4860" t="str">
            <v>Secondary Service Greater than 5kW w/o ID</v>
          </cell>
          <cell r="C4860">
            <v>50</v>
          </cell>
          <cell r="D4860">
            <v>25</v>
          </cell>
          <cell r="E4860" t="str">
            <v>R=A1D</v>
          </cell>
          <cell r="F4860">
            <v>3</v>
          </cell>
          <cell r="G4860">
            <v>37174</v>
          </cell>
          <cell r="H4860">
            <v>999</v>
          </cell>
          <cell r="I4860">
            <v>4</v>
          </cell>
          <cell r="J4860">
            <v>6</v>
          </cell>
        </row>
        <row r="4861">
          <cell r="A4861" t="str">
            <v>SSGN</v>
          </cell>
          <cell r="B4861" t="str">
            <v>Secondary Service Greater than 5kW w/o ID</v>
          </cell>
          <cell r="C4861">
            <v>50</v>
          </cell>
          <cell r="D4861">
            <v>25</v>
          </cell>
          <cell r="E4861" t="str">
            <v>R=A1R</v>
          </cell>
          <cell r="F4861">
            <v>3</v>
          </cell>
          <cell r="G4861">
            <v>39280</v>
          </cell>
          <cell r="H4861">
            <v>999</v>
          </cell>
          <cell r="I4861">
            <v>4</v>
          </cell>
          <cell r="J4861">
            <v>8</v>
          </cell>
        </row>
        <row r="4862">
          <cell r="A4862" t="str">
            <v>SSNN</v>
          </cell>
          <cell r="B4862" t="str">
            <v>Secondary Service Greater than 5kW w/o ID</v>
          </cell>
          <cell r="C4862">
            <v>50</v>
          </cell>
          <cell r="D4862">
            <v>25</v>
          </cell>
          <cell r="E4862" t="str">
            <v>R=A1D+</v>
          </cell>
          <cell r="F4862">
            <v>3</v>
          </cell>
          <cell r="G4862">
            <v>40164</v>
          </cell>
          <cell r="H4862">
            <v>999</v>
          </cell>
          <cell r="I4862">
            <v>4</v>
          </cell>
          <cell r="J4862">
            <v>2</v>
          </cell>
        </row>
        <row r="4863">
          <cell r="A4863" t="str">
            <v>SSNN</v>
          </cell>
          <cell r="B4863" t="str">
            <v>Secondary Service Greater than 5kW w/o ID</v>
          </cell>
          <cell r="D4863">
            <v>25</v>
          </cell>
          <cell r="E4863" t="str">
            <v>R=A1D</v>
          </cell>
          <cell r="J4863">
            <v>2</v>
          </cell>
        </row>
        <row r="4864">
          <cell r="J4864">
            <v>583</v>
          </cell>
        </row>
        <row r="4866">
          <cell r="A4866" t="str">
            <v>SLT5</v>
          </cell>
          <cell r="B4866" t="str">
            <v>Secondary Service Less than 5 kW</v>
          </cell>
          <cell r="C4866">
            <v>0</v>
          </cell>
          <cell r="D4866">
            <v>20</v>
          </cell>
          <cell r="E4866" t="str">
            <v>R=AB1</v>
          </cell>
          <cell r="F4866">
            <v>1</v>
          </cell>
          <cell r="H4866">
            <v>240</v>
          </cell>
          <cell r="I4866">
            <v>3</v>
          </cell>
          <cell r="J4866">
            <v>1</v>
          </cell>
        </row>
        <row r="4867">
          <cell r="A4867" t="str">
            <v>SLT5</v>
          </cell>
          <cell r="B4867" t="str">
            <v>Secondary Service Less than 5 kW</v>
          </cell>
          <cell r="C4867">
            <v>1</v>
          </cell>
          <cell r="D4867">
            <v>20</v>
          </cell>
          <cell r="E4867" t="str">
            <v>R=MS</v>
          </cell>
          <cell r="F4867">
            <v>1</v>
          </cell>
          <cell r="H4867">
            <v>240</v>
          </cell>
          <cell r="I4867">
            <v>3</v>
          </cell>
          <cell r="J4867">
            <v>1</v>
          </cell>
        </row>
        <row r="4868">
          <cell r="A4868" t="str">
            <v>SLT5</v>
          </cell>
          <cell r="B4868" t="str">
            <v>Secondary Service Less than 5 kW</v>
          </cell>
          <cell r="C4868">
            <v>1</v>
          </cell>
          <cell r="D4868">
            <v>20</v>
          </cell>
          <cell r="E4868" t="str">
            <v>R=J5S</v>
          </cell>
          <cell r="F4868">
            <v>1</v>
          </cell>
          <cell r="H4868">
            <v>240</v>
          </cell>
          <cell r="I4868">
            <v>3</v>
          </cell>
          <cell r="J4868">
            <v>1</v>
          </cell>
        </row>
        <row r="4869">
          <cell r="A4869" t="str">
            <v>SLT5</v>
          </cell>
          <cell r="B4869" t="str">
            <v>Secondary Service Less than 5 kW</v>
          </cell>
          <cell r="C4869">
            <v>2.5</v>
          </cell>
          <cell r="D4869">
            <v>25</v>
          </cell>
          <cell r="E4869" t="str">
            <v>R=A1D1</v>
          </cell>
          <cell r="F4869">
            <v>1</v>
          </cell>
          <cell r="G4869">
            <v>37333</v>
          </cell>
          <cell r="H4869">
            <v>240</v>
          </cell>
          <cell r="I4869">
            <v>3</v>
          </cell>
          <cell r="J4869">
            <v>1</v>
          </cell>
        </row>
        <row r="4870">
          <cell r="A4870" t="str">
            <v>SLT5</v>
          </cell>
          <cell r="B4870" t="str">
            <v>Secondary Service Less than 5 kW</v>
          </cell>
          <cell r="C4870">
            <v>2.5</v>
          </cell>
          <cell r="D4870">
            <v>20</v>
          </cell>
          <cell r="E4870" t="str">
            <v>R=A1D1</v>
          </cell>
          <cell r="F4870">
            <v>1</v>
          </cell>
          <cell r="G4870">
            <v>38874</v>
          </cell>
          <cell r="H4870">
            <v>999</v>
          </cell>
          <cell r="I4870">
            <v>3</v>
          </cell>
          <cell r="J4870">
            <v>2</v>
          </cell>
        </row>
        <row r="4871">
          <cell r="A4871" t="str">
            <v>SLT5</v>
          </cell>
          <cell r="B4871" t="str">
            <v>Secondary Service Less than 5 kW</v>
          </cell>
          <cell r="C4871">
            <v>2.5</v>
          </cell>
          <cell r="D4871">
            <v>20</v>
          </cell>
          <cell r="E4871" t="str">
            <v>R=J3A</v>
          </cell>
          <cell r="F4871">
            <v>1</v>
          </cell>
          <cell r="H4871">
            <v>240</v>
          </cell>
          <cell r="I4871">
            <v>3</v>
          </cell>
          <cell r="J4871">
            <v>2</v>
          </cell>
        </row>
        <row r="4872">
          <cell r="A4872" t="str">
            <v>SLT5</v>
          </cell>
          <cell r="B4872" t="str">
            <v>Secondary Service Less than 5 kW</v>
          </cell>
          <cell r="C4872">
            <v>2.5</v>
          </cell>
          <cell r="D4872">
            <v>25</v>
          </cell>
          <cell r="E4872" t="str">
            <v>R=A1D1</v>
          </cell>
          <cell r="F4872">
            <v>1</v>
          </cell>
          <cell r="G4872">
            <v>39254</v>
          </cell>
          <cell r="H4872">
            <v>999</v>
          </cell>
          <cell r="I4872">
            <v>3</v>
          </cell>
          <cell r="J4872">
            <v>2</v>
          </cell>
        </row>
        <row r="4873">
          <cell r="A4873" t="str">
            <v>SLT5</v>
          </cell>
          <cell r="B4873" t="str">
            <v>Secondary Service Less than 5 kW</v>
          </cell>
          <cell r="C4873">
            <v>2.5</v>
          </cell>
          <cell r="D4873">
            <v>25</v>
          </cell>
          <cell r="E4873" t="str">
            <v>R=A1D1</v>
          </cell>
          <cell r="F4873">
            <v>1</v>
          </cell>
          <cell r="G4873">
            <v>39282</v>
          </cell>
          <cell r="H4873">
            <v>999</v>
          </cell>
          <cell r="I4873">
            <v>3</v>
          </cell>
          <cell r="J4873">
            <v>1</v>
          </cell>
        </row>
        <row r="4874">
          <cell r="A4874" t="str">
            <v>SLT5</v>
          </cell>
          <cell r="B4874" t="str">
            <v>Secondary Service Less than 5 kW</v>
          </cell>
          <cell r="C4874">
            <v>2.5</v>
          </cell>
          <cell r="D4874">
            <v>25</v>
          </cell>
          <cell r="E4874" t="str">
            <v>R=J3TA</v>
          </cell>
          <cell r="F4874">
            <v>1</v>
          </cell>
          <cell r="H4874">
            <v>120</v>
          </cell>
          <cell r="I4874">
            <v>3</v>
          </cell>
          <cell r="J4874">
            <v>1</v>
          </cell>
        </row>
        <row r="4875">
          <cell r="A4875" t="str">
            <v>SLT5</v>
          </cell>
          <cell r="B4875" t="str">
            <v>Secondary Service Less than 5 kW</v>
          </cell>
          <cell r="C4875">
            <v>2.5</v>
          </cell>
          <cell r="D4875">
            <v>25</v>
          </cell>
          <cell r="E4875" t="str">
            <v>R=A1D1</v>
          </cell>
          <cell r="F4875">
            <v>1</v>
          </cell>
          <cell r="G4875">
            <v>39646</v>
          </cell>
          <cell r="H4875">
            <v>999</v>
          </cell>
          <cell r="I4875">
            <v>3</v>
          </cell>
          <cell r="J4875">
            <v>1</v>
          </cell>
        </row>
        <row r="4876">
          <cell r="A4876" t="str">
            <v>SLT5</v>
          </cell>
          <cell r="B4876" t="str">
            <v>Secondary Service Less than 5 kW</v>
          </cell>
          <cell r="C4876">
            <v>2.5</v>
          </cell>
          <cell r="D4876">
            <v>25</v>
          </cell>
          <cell r="E4876" t="str">
            <v>R=J5SD</v>
          </cell>
          <cell r="F4876">
            <v>1</v>
          </cell>
          <cell r="H4876">
            <v>240</v>
          </cell>
          <cell r="I4876">
            <v>3</v>
          </cell>
          <cell r="J4876">
            <v>2</v>
          </cell>
        </row>
        <row r="4877">
          <cell r="A4877" t="str">
            <v>SLT5</v>
          </cell>
          <cell r="B4877" t="str">
            <v>Secondary Service Less than 5 kW</v>
          </cell>
          <cell r="C4877">
            <v>2.5</v>
          </cell>
          <cell r="D4877">
            <v>25</v>
          </cell>
          <cell r="E4877" t="str">
            <v>R=A1D1</v>
          </cell>
          <cell r="F4877">
            <v>1</v>
          </cell>
          <cell r="G4877">
            <v>37333</v>
          </cell>
          <cell r="H4877">
            <v>999</v>
          </cell>
          <cell r="I4877">
            <v>3</v>
          </cell>
          <cell r="J4877">
            <v>1</v>
          </cell>
        </row>
        <row r="4878">
          <cell r="A4878" t="str">
            <v>SLT5</v>
          </cell>
          <cell r="B4878" t="str">
            <v>Secondary Service Less than 5 kW</v>
          </cell>
          <cell r="C4878">
            <v>2.5</v>
          </cell>
          <cell r="D4878">
            <v>20</v>
          </cell>
          <cell r="E4878" t="str">
            <v>R=A1D1</v>
          </cell>
          <cell r="F4878">
            <v>1</v>
          </cell>
          <cell r="G4878">
            <v>39254</v>
          </cell>
          <cell r="H4878">
            <v>999</v>
          </cell>
          <cell r="I4878">
            <v>3</v>
          </cell>
          <cell r="J4878">
            <v>2</v>
          </cell>
        </row>
        <row r="4879">
          <cell r="A4879" t="str">
            <v>SLT5</v>
          </cell>
          <cell r="B4879" t="str">
            <v>Secondary Service Less than 5 kW</v>
          </cell>
          <cell r="C4879">
            <v>2.5</v>
          </cell>
          <cell r="D4879">
            <v>25</v>
          </cell>
          <cell r="E4879" t="str">
            <v>R=A1D</v>
          </cell>
          <cell r="F4879">
            <v>1</v>
          </cell>
          <cell r="G4879">
            <v>39597</v>
          </cell>
          <cell r="H4879">
            <v>999</v>
          </cell>
          <cell r="I4879">
            <v>3</v>
          </cell>
          <cell r="J4879">
            <v>1</v>
          </cell>
        </row>
        <row r="4880">
          <cell r="A4880" t="str">
            <v>SLT5</v>
          </cell>
          <cell r="B4880" t="str">
            <v>Secondary Service Less than 5 kW</v>
          </cell>
          <cell r="C4880">
            <v>2.5</v>
          </cell>
          <cell r="D4880">
            <v>25</v>
          </cell>
          <cell r="E4880" t="str">
            <v>R=A1D1</v>
          </cell>
          <cell r="F4880">
            <v>1</v>
          </cell>
          <cell r="G4880">
            <v>39240</v>
          </cell>
          <cell r="H4880">
            <v>999</v>
          </cell>
          <cell r="I4880">
            <v>3</v>
          </cell>
          <cell r="J4880">
            <v>2</v>
          </cell>
        </row>
        <row r="4881">
          <cell r="A4881" t="str">
            <v>SLT5</v>
          </cell>
          <cell r="B4881" t="str">
            <v>Secondary Service Less than 5 kW</v>
          </cell>
          <cell r="C4881">
            <v>2.5</v>
          </cell>
          <cell r="D4881">
            <v>25</v>
          </cell>
          <cell r="E4881" t="str">
            <v>R=A1R</v>
          </cell>
          <cell r="F4881">
            <v>1</v>
          </cell>
          <cell r="G4881">
            <v>39737</v>
          </cell>
          <cell r="H4881">
            <v>999</v>
          </cell>
          <cell r="I4881">
            <v>3</v>
          </cell>
          <cell r="J4881">
            <v>1</v>
          </cell>
        </row>
        <row r="4882">
          <cell r="A4882" t="str">
            <v>SLT5</v>
          </cell>
          <cell r="B4882" t="str">
            <v>Secondary Service Less than 5 kW</v>
          </cell>
          <cell r="C4882">
            <v>2.5</v>
          </cell>
          <cell r="D4882">
            <v>25</v>
          </cell>
          <cell r="E4882" t="str">
            <v>R=A1D1</v>
          </cell>
          <cell r="F4882">
            <v>1</v>
          </cell>
          <cell r="G4882">
            <v>39734</v>
          </cell>
          <cell r="H4882">
            <v>999</v>
          </cell>
          <cell r="I4882">
            <v>3</v>
          </cell>
          <cell r="J4882">
            <v>2</v>
          </cell>
        </row>
        <row r="4883">
          <cell r="A4883" t="str">
            <v>SLT5</v>
          </cell>
          <cell r="B4883" t="str">
            <v>Secondary Service Less than 5 kW</v>
          </cell>
          <cell r="C4883">
            <v>2.5</v>
          </cell>
          <cell r="D4883">
            <v>20</v>
          </cell>
          <cell r="E4883" t="str">
            <v>R=J5SD</v>
          </cell>
          <cell r="F4883">
            <v>1</v>
          </cell>
          <cell r="H4883">
            <v>240</v>
          </cell>
          <cell r="I4883">
            <v>3</v>
          </cell>
          <cell r="J4883">
            <v>2</v>
          </cell>
        </row>
        <row r="4884">
          <cell r="A4884" t="str">
            <v>SLT5</v>
          </cell>
          <cell r="B4884" t="str">
            <v>Secondary Service Less than 5 kW</v>
          </cell>
          <cell r="C4884">
            <v>2.5</v>
          </cell>
          <cell r="D4884">
            <v>25</v>
          </cell>
          <cell r="E4884" t="str">
            <v>R=A1D1</v>
          </cell>
          <cell r="F4884">
            <v>1</v>
          </cell>
          <cell r="G4884">
            <v>39707</v>
          </cell>
          <cell r="H4884">
            <v>999</v>
          </cell>
          <cell r="I4884">
            <v>3</v>
          </cell>
          <cell r="J4884">
            <v>1</v>
          </cell>
        </row>
        <row r="4885">
          <cell r="A4885" t="str">
            <v>SLT5</v>
          </cell>
          <cell r="B4885" t="str">
            <v>Secondary Service Less than 5 kW</v>
          </cell>
          <cell r="C4885">
            <v>2.5</v>
          </cell>
          <cell r="D4885">
            <v>25</v>
          </cell>
          <cell r="E4885" t="str">
            <v>R=A1D1</v>
          </cell>
          <cell r="F4885">
            <v>1</v>
          </cell>
          <cell r="G4885">
            <v>36719</v>
          </cell>
          <cell r="H4885">
            <v>999</v>
          </cell>
          <cell r="I4885">
            <v>3</v>
          </cell>
          <cell r="J4885">
            <v>1</v>
          </cell>
        </row>
        <row r="4886">
          <cell r="A4886" t="str">
            <v>SLT5</v>
          </cell>
          <cell r="B4886" t="str">
            <v>Secondary Service Less than 5 kW</v>
          </cell>
          <cell r="C4886">
            <v>2.5</v>
          </cell>
          <cell r="D4886">
            <v>20</v>
          </cell>
          <cell r="E4886" t="str">
            <v>R=A1R</v>
          </cell>
          <cell r="F4886">
            <v>1</v>
          </cell>
          <cell r="G4886">
            <v>38785</v>
          </cell>
          <cell r="H4886">
            <v>999</v>
          </cell>
          <cell r="I4886">
            <v>3</v>
          </cell>
          <cell r="J4886">
            <v>1</v>
          </cell>
        </row>
        <row r="4887">
          <cell r="A4887" t="str">
            <v>SLT5</v>
          </cell>
          <cell r="B4887" t="str">
            <v>Secondary Service Less than 5 kW</v>
          </cell>
          <cell r="C4887">
            <v>2.5</v>
          </cell>
          <cell r="D4887">
            <v>25</v>
          </cell>
          <cell r="E4887" t="str">
            <v>R=A1R</v>
          </cell>
          <cell r="F4887">
            <v>1</v>
          </cell>
          <cell r="G4887">
            <v>39350</v>
          </cell>
          <cell r="H4887">
            <v>999</v>
          </cell>
          <cell r="I4887">
            <v>3</v>
          </cell>
          <cell r="J4887">
            <v>3</v>
          </cell>
        </row>
        <row r="4888">
          <cell r="A4888" t="str">
            <v>SLT5</v>
          </cell>
          <cell r="B4888" t="str">
            <v>Secondary Service Less than 5 kW</v>
          </cell>
          <cell r="C4888">
            <v>2.5</v>
          </cell>
          <cell r="D4888">
            <v>25</v>
          </cell>
          <cell r="E4888" t="str">
            <v>R=A1D1</v>
          </cell>
          <cell r="F4888">
            <v>1</v>
          </cell>
          <cell r="G4888">
            <v>37014</v>
          </cell>
          <cell r="H4888">
            <v>999</v>
          </cell>
          <cell r="I4888">
            <v>3</v>
          </cell>
          <cell r="J4888">
            <v>1</v>
          </cell>
        </row>
        <row r="4889">
          <cell r="A4889" t="str">
            <v>SLT5</v>
          </cell>
          <cell r="B4889" t="str">
            <v>Secondary Service Less than 5 kW</v>
          </cell>
          <cell r="C4889">
            <v>15</v>
          </cell>
          <cell r="D4889">
            <v>20</v>
          </cell>
          <cell r="E4889" t="str">
            <v>R=J3S</v>
          </cell>
          <cell r="F4889">
            <v>1</v>
          </cell>
          <cell r="H4889">
            <v>240</v>
          </cell>
          <cell r="I4889">
            <v>3</v>
          </cell>
          <cell r="J4889">
            <v>109</v>
          </cell>
        </row>
        <row r="4890">
          <cell r="A4890" t="str">
            <v>SLT5</v>
          </cell>
          <cell r="B4890" t="str">
            <v>Secondary Service Less than 5 kW</v>
          </cell>
          <cell r="C4890">
            <v>15</v>
          </cell>
          <cell r="D4890">
            <v>20</v>
          </cell>
          <cell r="E4890" t="str">
            <v>R=AB1</v>
          </cell>
          <cell r="F4890">
            <v>1</v>
          </cell>
          <cell r="H4890">
            <v>120</v>
          </cell>
          <cell r="I4890">
            <v>2</v>
          </cell>
          <cell r="J4890">
            <v>1</v>
          </cell>
        </row>
        <row r="4891">
          <cell r="A4891" t="str">
            <v>SLT5</v>
          </cell>
          <cell r="B4891" t="str">
            <v>Secondary Service Less than 5 kW</v>
          </cell>
          <cell r="C4891">
            <v>15</v>
          </cell>
          <cell r="D4891">
            <v>20</v>
          </cell>
          <cell r="E4891" t="str">
            <v>R=AB1</v>
          </cell>
          <cell r="F4891">
            <v>1</v>
          </cell>
          <cell r="H4891">
            <v>120</v>
          </cell>
          <cell r="I4891">
            <v>2</v>
          </cell>
          <cell r="J4891">
            <v>2</v>
          </cell>
        </row>
        <row r="4892">
          <cell r="A4892" t="str">
            <v>SLT5</v>
          </cell>
          <cell r="B4892" t="str">
            <v>Secondary Service Less than 5 kW</v>
          </cell>
          <cell r="C4892">
            <v>15</v>
          </cell>
          <cell r="D4892">
            <v>20</v>
          </cell>
          <cell r="E4892" t="str">
            <v>R=I70S</v>
          </cell>
          <cell r="F4892">
            <v>1</v>
          </cell>
          <cell r="H4892">
            <v>480</v>
          </cell>
          <cell r="I4892">
            <v>2</v>
          </cell>
          <cell r="J4892">
            <v>3</v>
          </cell>
        </row>
        <row r="4893">
          <cell r="A4893" t="str">
            <v>SLT5</v>
          </cell>
          <cell r="B4893" t="str">
            <v>Secondary Service Less than 5 kW</v>
          </cell>
          <cell r="C4893">
            <v>15</v>
          </cell>
          <cell r="D4893">
            <v>20</v>
          </cell>
          <cell r="E4893" t="str">
            <v>R=AB1</v>
          </cell>
          <cell r="F4893">
            <v>1</v>
          </cell>
          <cell r="G4893">
            <v>36059</v>
          </cell>
          <cell r="H4893">
            <v>120</v>
          </cell>
          <cell r="I4893">
            <v>2</v>
          </cell>
          <cell r="J4893">
            <v>2</v>
          </cell>
        </row>
        <row r="4894">
          <cell r="A4894" t="str">
            <v>SLT5</v>
          </cell>
          <cell r="B4894" t="str">
            <v>Secondary Service Less than 5 kW</v>
          </cell>
          <cell r="C4894">
            <v>15</v>
          </cell>
          <cell r="D4894">
            <v>20</v>
          </cell>
          <cell r="E4894" t="str">
            <v>R=D5S</v>
          </cell>
          <cell r="F4894">
            <v>1</v>
          </cell>
          <cell r="G4894">
            <v>36558</v>
          </cell>
          <cell r="H4894">
            <v>120</v>
          </cell>
          <cell r="I4894">
            <v>2</v>
          </cell>
          <cell r="J4894">
            <v>1</v>
          </cell>
        </row>
        <row r="4895">
          <cell r="A4895" t="str">
            <v>SLT5</v>
          </cell>
          <cell r="B4895" t="str">
            <v>Secondary Service Less than 5 kW</v>
          </cell>
          <cell r="C4895">
            <v>15</v>
          </cell>
          <cell r="D4895">
            <v>20</v>
          </cell>
          <cell r="E4895" t="str">
            <v>R=I70S</v>
          </cell>
          <cell r="F4895">
            <v>1</v>
          </cell>
          <cell r="G4895">
            <v>36586</v>
          </cell>
          <cell r="H4895">
            <v>120</v>
          </cell>
          <cell r="I4895">
            <v>2</v>
          </cell>
          <cell r="J4895">
            <v>1</v>
          </cell>
        </row>
        <row r="4896">
          <cell r="A4896" t="str">
            <v>SLT5</v>
          </cell>
          <cell r="B4896" t="str">
            <v>Secondary Service Less than 5 kW</v>
          </cell>
          <cell r="C4896">
            <v>15</v>
          </cell>
          <cell r="D4896">
            <v>20</v>
          </cell>
          <cell r="E4896" t="str">
            <v>R=J5S</v>
          </cell>
          <cell r="F4896">
            <v>1</v>
          </cell>
          <cell r="H4896">
            <v>120</v>
          </cell>
          <cell r="I4896">
            <v>2</v>
          </cell>
          <cell r="J4896">
            <v>1</v>
          </cell>
        </row>
        <row r="4897">
          <cell r="A4897" t="str">
            <v>SLT5</v>
          </cell>
          <cell r="B4897" t="str">
            <v>Secondary Service Less than 5 kW</v>
          </cell>
          <cell r="C4897">
            <v>15</v>
          </cell>
          <cell r="D4897">
            <v>20</v>
          </cell>
          <cell r="E4897" t="str">
            <v>R=J4S</v>
          </cell>
          <cell r="F4897">
            <v>1</v>
          </cell>
          <cell r="H4897">
            <v>120</v>
          </cell>
          <cell r="I4897">
            <v>2</v>
          </cell>
          <cell r="J4897">
            <v>6</v>
          </cell>
        </row>
        <row r="4898">
          <cell r="A4898" t="str">
            <v>SLT5</v>
          </cell>
          <cell r="B4898" t="str">
            <v>Secondary Service Less than 5 kW</v>
          </cell>
          <cell r="C4898">
            <v>15</v>
          </cell>
          <cell r="D4898">
            <v>20</v>
          </cell>
          <cell r="E4898" t="str">
            <v>R=D5S</v>
          </cell>
          <cell r="F4898">
            <v>1</v>
          </cell>
          <cell r="H4898">
            <v>120</v>
          </cell>
          <cell r="I4898">
            <v>2</v>
          </cell>
          <cell r="J4898">
            <v>5</v>
          </cell>
        </row>
        <row r="4899">
          <cell r="A4899" t="str">
            <v>SLT5</v>
          </cell>
          <cell r="B4899" t="str">
            <v>Secondary Service Less than 5 kW</v>
          </cell>
          <cell r="C4899">
            <v>15</v>
          </cell>
          <cell r="D4899">
            <v>20</v>
          </cell>
          <cell r="E4899" t="str">
            <v>R=I70S</v>
          </cell>
          <cell r="F4899">
            <v>1</v>
          </cell>
          <cell r="H4899">
            <v>120</v>
          </cell>
          <cell r="I4899">
            <v>2</v>
          </cell>
          <cell r="J4899">
            <v>3</v>
          </cell>
        </row>
        <row r="4900">
          <cell r="A4900" t="str">
            <v>SLT5</v>
          </cell>
          <cell r="B4900" t="str">
            <v>Secondary Service Less than 5 kW</v>
          </cell>
          <cell r="C4900">
            <v>15</v>
          </cell>
          <cell r="D4900">
            <v>20</v>
          </cell>
          <cell r="E4900" t="str">
            <v>R=AB1</v>
          </cell>
          <cell r="F4900">
            <v>1</v>
          </cell>
          <cell r="G4900">
            <v>36425</v>
          </cell>
          <cell r="H4900">
            <v>120</v>
          </cell>
          <cell r="I4900">
            <v>2</v>
          </cell>
          <cell r="J4900">
            <v>1</v>
          </cell>
        </row>
        <row r="4901">
          <cell r="A4901" t="str">
            <v>SLT5</v>
          </cell>
          <cell r="B4901" t="str">
            <v>Secondary Service Less than 5 kW</v>
          </cell>
          <cell r="C4901">
            <v>15</v>
          </cell>
          <cell r="D4901">
            <v>20</v>
          </cell>
          <cell r="E4901" t="str">
            <v>R=D5S</v>
          </cell>
          <cell r="F4901">
            <v>1</v>
          </cell>
          <cell r="H4901">
            <v>120</v>
          </cell>
          <cell r="I4901">
            <v>3</v>
          </cell>
          <cell r="J4901">
            <v>1</v>
          </cell>
        </row>
        <row r="4902">
          <cell r="A4902" t="str">
            <v>SLT5</v>
          </cell>
          <cell r="B4902" t="str">
            <v>Secondary Service Less than 5 kW</v>
          </cell>
          <cell r="C4902">
            <v>15</v>
          </cell>
          <cell r="D4902">
            <v>25</v>
          </cell>
          <cell r="E4902" t="str">
            <v>R=IM70S</v>
          </cell>
          <cell r="F4902">
            <v>1</v>
          </cell>
          <cell r="H4902">
            <v>480</v>
          </cell>
          <cell r="I4902">
            <v>2</v>
          </cell>
          <cell r="J4902">
            <v>7</v>
          </cell>
        </row>
        <row r="4903">
          <cell r="A4903" t="str">
            <v>SLT5</v>
          </cell>
          <cell r="B4903" t="str">
            <v>Secondary Service Less than 5 kW</v>
          </cell>
          <cell r="C4903">
            <v>15</v>
          </cell>
          <cell r="D4903">
            <v>20</v>
          </cell>
          <cell r="E4903" t="str">
            <v>R=AB1</v>
          </cell>
          <cell r="F4903">
            <v>1</v>
          </cell>
          <cell r="G4903">
            <v>36404</v>
          </cell>
          <cell r="H4903">
            <v>120</v>
          </cell>
          <cell r="I4903">
            <v>2</v>
          </cell>
          <cell r="J4903">
            <v>7</v>
          </cell>
        </row>
        <row r="4904">
          <cell r="A4904" t="str">
            <v>SLT5</v>
          </cell>
          <cell r="B4904" t="str">
            <v>Secondary Service Less than 5 kW</v>
          </cell>
          <cell r="C4904">
            <v>15</v>
          </cell>
          <cell r="D4904">
            <v>20</v>
          </cell>
          <cell r="E4904" t="str">
            <v>R=AB1</v>
          </cell>
          <cell r="F4904">
            <v>1</v>
          </cell>
          <cell r="G4904">
            <v>36404</v>
          </cell>
          <cell r="H4904">
            <v>120</v>
          </cell>
          <cell r="I4904">
            <v>2</v>
          </cell>
          <cell r="J4904">
            <v>1</v>
          </cell>
        </row>
        <row r="4905">
          <cell r="A4905" t="str">
            <v>SLT5</v>
          </cell>
          <cell r="B4905" t="str">
            <v>Secondary Service Less than 5 kW</v>
          </cell>
          <cell r="C4905">
            <v>15</v>
          </cell>
          <cell r="D4905">
            <v>20</v>
          </cell>
          <cell r="E4905" t="str">
            <v>R=AB1</v>
          </cell>
          <cell r="F4905">
            <v>1</v>
          </cell>
          <cell r="G4905">
            <v>36161</v>
          </cell>
          <cell r="H4905">
            <v>120</v>
          </cell>
          <cell r="I4905">
            <v>2</v>
          </cell>
          <cell r="J4905">
            <v>1</v>
          </cell>
        </row>
        <row r="4906">
          <cell r="A4906" t="str">
            <v>SLT5</v>
          </cell>
          <cell r="B4906" t="str">
            <v>Secondary Service Less than 5 kW</v>
          </cell>
          <cell r="C4906">
            <v>15</v>
          </cell>
          <cell r="D4906">
            <v>20</v>
          </cell>
          <cell r="E4906" t="str">
            <v>R=MQS</v>
          </cell>
          <cell r="F4906">
            <v>1</v>
          </cell>
          <cell r="H4906">
            <v>240</v>
          </cell>
          <cell r="I4906">
            <v>3</v>
          </cell>
          <cell r="J4906">
            <v>33</v>
          </cell>
        </row>
        <row r="4907">
          <cell r="A4907" t="str">
            <v>SLT5</v>
          </cell>
          <cell r="B4907" t="str">
            <v>Secondary Service Less than 5 kW</v>
          </cell>
          <cell r="C4907">
            <v>15</v>
          </cell>
          <cell r="D4907">
            <v>20</v>
          </cell>
          <cell r="E4907" t="str">
            <v>R=I70S</v>
          </cell>
          <cell r="F4907">
            <v>1</v>
          </cell>
          <cell r="H4907">
            <v>120</v>
          </cell>
          <cell r="I4907">
            <v>2</v>
          </cell>
          <cell r="J4907">
            <v>10</v>
          </cell>
        </row>
        <row r="4908">
          <cell r="A4908" t="str">
            <v>SLT5</v>
          </cell>
          <cell r="B4908" t="str">
            <v>Secondary Service Less than 5 kW</v>
          </cell>
          <cell r="C4908">
            <v>15</v>
          </cell>
          <cell r="D4908">
            <v>20</v>
          </cell>
          <cell r="E4908" t="str">
            <v>R=J5S</v>
          </cell>
          <cell r="F4908">
            <v>1</v>
          </cell>
          <cell r="G4908">
            <v>36425</v>
          </cell>
          <cell r="H4908">
            <v>120</v>
          </cell>
          <cell r="I4908">
            <v>2</v>
          </cell>
          <cell r="J4908">
            <v>1</v>
          </cell>
        </row>
        <row r="4909">
          <cell r="A4909" t="str">
            <v>SLT5</v>
          </cell>
          <cell r="B4909" t="str">
            <v>Secondary Service Less than 5 kW</v>
          </cell>
          <cell r="C4909">
            <v>15</v>
          </cell>
          <cell r="D4909">
            <v>20</v>
          </cell>
          <cell r="E4909" t="str">
            <v>R=J3S</v>
          </cell>
          <cell r="F4909">
            <v>1</v>
          </cell>
          <cell r="G4909">
            <v>35735</v>
          </cell>
          <cell r="H4909">
            <v>240</v>
          </cell>
          <cell r="I4909">
            <v>3</v>
          </cell>
          <cell r="J4909">
            <v>1</v>
          </cell>
        </row>
        <row r="4910">
          <cell r="A4910" t="str">
            <v>SLT5</v>
          </cell>
          <cell r="B4910" t="str">
            <v>Secondary Service Less than 5 kW</v>
          </cell>
          <cell r="C4910">
            <v>15</v>
          </cell>
          <cell r="D4910">
            <v>20</v>
          </cell>
          <cell r="E4910" t="str">
            <v>R=AB1</v>
          </cell>
          <cell r="F4910">
            <v>1</v>
          </cell>
          <cell r="G4910">
            <v>36424</v>
          </cell>
          <cell r="H4910">
            <v>120</v>
          </cell>
          <cell r="I4910">
            <v>2</v>
          </cell>
          <cell r="J4910">
            <v>1</v>
          </cell>
        </row>
        <row r="4911">
          <cell r="A4911" t="str">
            <v>SLT5</v>
          </cell>
          <cell r="B4911" t="str">
            <v>Secondary Service Less than 5 kW</v>
          </cell>
          <cell r="C4911">
            <v>15</v>
          </cell>
          <cell r="D4911">
            <v>20</v>
          </cell>
          <cell r="E4911" t="str">
            <v>R=AB1</v>
          </cell>
          <cell r="F4911">
            <v>1</v>
          </cell>
          <cell r="G4911">
            <v>36587</v>
          </cell>
          <cell r="H4911">
            <v>120</v>
          </cell>
          <cell r="I4911">
            <v>2</v>
          </cell>
          <cell r="J4911">
            <v>4</v>
          </cell>
        </row>
        <row r="4912">
          <cell r="A4912" t="str">
            <v>SLT5</v>
          </cell>
          <cell r="B4912" t="str">
            <v>Secondary Service Less than 5 kW</v>
          </cell>
          <cell r="C4912">
            <v>15</v>
          </cell>
          <cell r="D4912">
            <v>20</v>
          </cell>
          <cell r="E4912" t="str">
            <v>R=AB1</v>
          </cell>
          <cell r="F4912">
            <v>1</v>
          </cell>
          <cell r="G4912">
            <v>36161</v>
          </cell>
          <cell r="H4912">
            <v>120</v>
          </cell>
          <cell r="I4912">
            <v>2</v>
          </cell>
          <cell r="J4912">
            <v>2</v>
          </cell>
        </row>
        <row r="4913">
          <cell r="A4913" t="str">
            <v>SLT5</v>
          </cell>
          <cell r="B4913" t="str">
            <v>Secondary Service Less than 5 kW</v>
          </cell>
          <cell r="C4913">
            <v>15</v>
          </cell>
          <cell r="D4913">
            <v>20</v>
          </cell>
          <cell r="E4913" t="str">
            <v>R=AB1</v>
          </cell>
          <cell r="F4913">
            <v>1</v>
          </cell>
          <cell r="H4913">
            <v>120</v>
          </cell>
          <cell r="I4913">
            <v>2</v>
          </cell>
          <cell r="J4913">
            <v>33</v>
          </cell>
        </row>
        <row r="4914">
          <cell r="A4914" t="str">
            <v>SLT5</v>
          </cell>
          <cell r="B4914" t="str">
            <v>Secondary Service Less than 5 kW</v>
          </cell>
          <cell r="C4914">
            <v>15</v>
          </cell>
          <cell r="D4914">
            <v>20</v>
          </cell>
          <cell r="E4914" t="str">
            <v>R=I70S</v>
          </cell>
          <cell r="F4914">
            <v>1</v>
          </cell>
          <cell r="G4914">
            <v>36161</v>
          </cell>
          <cell r="H4914">
            <v>120</v>
          </cell>
          <cell r="I4914">
            <v>2</v>
          </cell>
          <cell r="J4914">
            <v>1</v>
          </cell>
        </row>
        <row r="4915">
          <cell r="A4915" t="str">
            <v>SLT5</v>
          </cell>
          <cell r="B4915" t="str">
            <v>Secondary Service Less than 5 kW</v>
          </cell>
          <cell r="C4915">
            <v>15</v>
          </cell>
          <cell r="D4915">
            <v>20</v>
          </cell>
          <cell r="E4915" t="str">
            <v>R=AB1</v>
          </cell>
          <cell r="F4915">
            <v>1</v>
          </cell>
          <cell r="G4915">
            <v>36525</v>
          </cell>
          <cell r="H4915">
            <v>120</v>
          </cell>
          <cell r="I4915">
            <v>2</v>
          </cell>
          <cell r="J4915">
            <v>1</v>
          </cell>
        </row>
        <row r="4916">
          <cell r="A4916" t="str">
            <v>SLT5</v>
          </cell>
          <cell r="B4916" t="str">
            <v>Secondary Service Less than 5 kW</v>
          </cell>
          <cell r="C4916">
            <v>15</v>
          </cell>
          <cell r="D4916">
            <v>20</v>
          </cell>
          <cell r="E4916" t="str">
            <v>R=AB1</v>
          </cell>
          <cell r="F4916">
            <v>1</v>
          </cell>
          <cell r="G4916">
            <v>36887</v>
          </cell>
          <cell r="H4916">
            <v>480</v>
          </cell>
          <cell r="I4916">
            <v>2</v>
          </cell>
          <cell r="J4916">
            <v>2</v>
          </cell>
        </row>
        <row r="4917">
          <cell r="A4917" t="str">
            <v>SLT5</v>
          </cell>
          <cell r="B4917" t="str">
            <v>Secondary Service Less than 5 kW</v>
          </cell>
          <cell r="C4917">
            <v>15</v>
          </cell>
          <cell r="D4917">
            <v>20</v>
          </cell>
          <cell r="E4917" t="str">
            <v>R=AB1</v>
          </cell>
          <cell r="F4917">
            <v>1</v>
          </cell>
          <cell r="H4917">
            <v>120</v>
          </cell>
          <cell r="I4917">
            <v>2</v>
          </cell>
          <cell r="J4917">
            <v>115</v>
          </cell>
        </row>
        <row r="4918">
          <cell r="A4918" t="str">
            <v>SLT5</v>
          </cell>
          <cell r="B4918" t="str">
            <v>Secondary Service Less than 5 kW</v>
          </cell>
          <cell r="C4918">
            <v>15</v>
          </cell>
          <cell r="D4918">
            <v>20</v>
          </cell>
          <cell r="E4918" t="str">
            <v>R=MS</v>
          </cell>
          <cell r="F4918">
            <v>1</v>
          </cell>
          <cell r="H4918">
            <v>240</v>
          </cell>
          <cell r="I4918">
            <v>3</v>
          </cell>
          <cell r="J4918">
            <v>38</v>
          </cell>
        </row>
        <row r="4919">
          <cell r="A4919" t="str">
            <v>SLT5</v>
          </cell>
          <cell r="B4919" t="str">
            <v>Secondary Service Less than 5 kW</v>
          </cell>
          <cell r="C4919">
            <v>15</v>
          </cell>
          <cell r="D4919">
            <v>20</v>
          </cell>
          <cell r="E4919" t="str">
            <v>R=J5S</v>
          </cell>
          <cell r="F4919">
            <v>1</v>
          </cell>
          <cell r="H4919">
            <v>240</v>
          </cell>
          <cell r="I4919">
            <v>2</v>
          </cell>
          <cell r="J4919">
            <v>1</v>
          </cell>
        </row>
        <row r="4920">
          <cell r="A4920" t="str">
            <v>SLT5</v>
          </cell>
          <cell r="B4920" t="str">
            <v>Secondary Service Less than 5 kW</v>
          </cell>
          <cell r="C4920">
            <v>15</v>
          </cell>
          <cell r="D4920">
            <v>20</v>
          </cell>
          <cell r="E4920" t="str">
            <v>R=J5SR</v>
          </cell>
          <cell r="F4920">
            <v>1</v>
          </cell>
          <cell r="H4920">
            <v>240</v>
          </cell>
          <cell r="I4920">
            <v>3</v>
          </cell>
          <cell r="J4920">
            <v>1</v>
          </cell>
        </row>
        <row r="4921">
          <cell r="A4921" t="str">
            <v>SLT5</v>
          </cell>
          <cell r="B4921" t="str">
            <v>Secondary Service Less than 5 kW</v>
          </cell>
          <cell r="C4921">
            <v>15</v>
          </cell>
          <cell r="D4921">
            <v>20</v>
          </cell>
          <cell r="E4921" t="str">
            <v>R=AB1</v>
          </cell>
          <cell r="F4921">
            <v>1</v>
          </cell>
          <cell r="G4921">
            <v>36586</v>
          </cell>
          <cell r="H4921">
            <v>120</v>
          </cell>
          <cell r="I4921">
            <v>2</v>
          </cell>
          <cell r="J4921">
            <v>1</v>
          </cell>
        </row>
        <row r="4922">
          <cell r="A4922" t="str">
            <v>SLT5</v>
          </cell>
          <cell r="B4922" t="str">
            <v>Secondary Service Less than 5 kW</v>
          </cell>
          <cell r="C4922">
            <v>15</v>
          </cell>
          <cell r="D4922">
            <v>20</v>
          </cell>
          <cell r="E4922" t="str">
            <v>R=J5S</v>
          </cell>
          <cell r="F4922">
            <v>1</v>
          </cell>
          <cell r="H4922">
            <v>120</v>
          </cell>
          <cell r="I4922">
            <v>2</v>
          </cell>
          <cell r="J4922">
            <v>5</v>
          </cell>
        </row>
        <row r="4923">
          <cell r="A4923" t="str">
            <v>SLT5</v>
          </cell>
          <cell r="B4923" t="str">
            <v>Secondary Service Less than 5 kW</v>
          </cell>
          <cell r="C4923">
            <v>15</v>
          </cell>
          <cell r="D4923">
            <v>20</v>
          </cell>
          <cell r="E4923" t="str">
            <v>R=I50A</v>
          </cell>
          <cell r="F4923">
            <v>1</v>
          </cell>
          <cell r="H4923">
            <v>240</v>
          </cell>
          <cell r="I4923">
            <v>3</v>
          </cell>
          <cell r="J4923">
            <v>1</v>
          </cell>
        </row>
        <row r="4924">
          <cell r="A4924" t="str">
            <v>SLT5</v>
          </cell>
          <cell r="B4924" t="str">
            <v>Secondary Service Less than 5 kW</v>
          </cell>
          <cell r="C4924">
            <v>15</v>
          </cell>
          <cell r="D4924">
            <v>20</v>
          </cell>
          <cell r="E4924" t="str">
            <v>R=J5S</v>
          </cell>
          <cell r="F4924">
            <v>1</v>
          </cell>
          <cell r="H4924">
            <v>120</v>
          </cell>
          <cell r="I4924">
            <v>3</v>
          </cell>
          <cell r="J4924">
            <v>5</v>
          </cell>
        </row>
        <row r="4925">
          <cell r="A4925" t="str">
            <v>SLT5</v>
          </cell>
          <cell r="B4925" t="str">
            <v>Secondary Service Less than 5 kW</v>
          </cell>
          <cell r="C4925">
            <v>15</v>
          </cell>
          <cell r="D4925">
            <v>20</v>
          </cell>
          <cell r="E4925" t="str">
            <v>R=J3A</v>
          </cell>
          <cell r="F4925">
            <v>1</v>
          </cell>
          <cell r="H4925">
            <v>480</v>
          </cell>
          <cell r="I4925">
            <v>2</v>
          </cell>
          <cell r="J4925">
            <v>1</v>
          </cell>
        </row>
        <row r="4926">
          <cell r="A4926" t="str">
            <v>SLT5</v>
          </cell>
          <cell r="B4926" t="str">
            <v>Secondary Service Less than 5 kW</v>
          </cell>
          <cell r="C4926">
            <v>15</v>
          </cell>
          <cell r="D4926">
            <v>20</v>
          </cell>
          <cell r="E4926" t="str">
            <v>R=I70S</v>
          </cell>
          <cell r="F4926">
            <v>1</v>
          </cell>
          <cell r="G4926">
            <v>31413</v>
          </cell>
          <cell r="H4926">
            <v>120</v>
          </cell>
          <cell r="I4926">
            <v>2</v>
          </cell>
          <cell r="J4926">
            <v>1</v>
          </cell>
        </row>
        <row r="4927">
          <cell r="A4927" t="str">
            <v>SLT5</v>
          </cell>
          <cell r="B4927" t="str">
            <v>Secondary Service Less than 5 kW</v>
          </cell>
          <cell r="C4927">
            <v>15</v>
          </cell>
          <cell r="D4927">
            <v>20</v>
          </cell>
          <cell r="E4927" t="str">
            <v>R=AB1</v>
          </cell>
          <cell r="F4927">
            <v>1</v>
          </cell>
          <cell r="G4927">
            <v>36059</v>
          </cell>
          <cell r="H4927">
            <v>120</v>
          </cell>
          <cell r="I4927">
            <v>2</v>
          </cell>
          <cell r="J4927">
            <v>3</v>
          </cell>
        </row>
        <row r="4928">
          <cell r="A4928" t="str">
            <v>SLT5</v>
          </cell>
          <cell r="B4928" t="str">
            <v>Secondary Service Less than 5 kW</v>
          </cell>
          <cell r="C4928">
            <v>15</v>
          </cell>
          <cell r="D4928">
            <v>20</v>
          </cell>
          <cell r="E4928" t="str">
            <v>R=AB1</v>
          </cell>
          <cell r="F4928">
            <v>1</v>
          </cell>
          <cell r="G4928">
            <v>35796</v>
          </cell>
          <cell r="H4928">
            <v>120</v>
          </cell>
          <cell r="I4928">
            <v>2</v>
          </cell>
          <cell r="J4928">
            <v>3</v>
          </cell>
        </row>
        <row r="4929">
          <cell r="A4929" t="str">
            <v>SLT5</v>
          </cell>
          <cell r="B4929" t="str">
            <v>Secondary Service Less than 5 kW</v>
          </cell>
          <cell r="C4929">
            <v>15</v>
          </cell>
          <cell r="D4929">
            <v>20</v>
          </cell>
          <cell r="E4929" t="str">
            <v>R=AB1</v>
          </cell>
          <cell r="F4929">
            <v>1</v>
          </cell>
          <cell r="G4929">
            <v>37558</v>
          </cell>
          <cell r="H4929">
            <v>480</v>
          </cell>
          <cell r="I4929">
            <v>2</v>
          </cell>
          <cell r="J4929">
            <v>1</v>
          </cell>
        </row>
        <row r="4930">
          <cell r="A4930" t="str">
            <v>SLT5</v>
          </cell>
          <cell r="B4930" t="str">
            <v>Secondary Service Less than 5 kW</v>
          </cell>
          <cell r="C4930">
            <v>15</v>
          </cell>
          <cell r="D4930">
            <v>20</v>
          </cell>
          <cell r="E4930" t="str">
            <v>R=MS</v>
          </cell>
          <cell r="F4930">
            <v>1</v>
          </cell>
          <cell r="H4930">
            <v>240</v>
          </cell>
          <cell r="I4930">
            <v>3</v>
          </cell>
          <cell r="J4930">
            <v>2</v>
          </cell>
        </row>
        <row r="4931">
          <cell r="A4931" t="str">
            <v>SLT5</v>
          </cell>
          <cell r="B4931" t="str">
            <v>Secondary Service Less than 5 kW</v>
          </cell>
          <cell r="C4931">
            <v>15</v>
          </cell>
          <cell r="D4931">
            <v>20</v>
          </cell>
          <cell r="E4931" t="str">
            <v>R=D5S</v>
          </cell>
          <cell r="F4931">
            <v>1</v>
          </cell>
          <cell r="H4931">
            <v>120</v>
          </cell>
          <cell r="I4931">
            <v>2</v>
          </cell>
          <cell r="J4931">
            <v>17</v>
          </cell>
        </row>
        <row r="4932">
          <cell r="A4932" t="str">
            <v>SLT5</v>
          </cell>
          <cell r="B4932" t="str">
            <v>Secondary Service Less than 5 kW</v>
          </cell>
          <cell r="C4932">
            <v>15</v>
          </cell>
          <cell r="D4932">
            <v>20</v>
          </cell>
          <cell r="E4932" t="str">
            <v>R=J4S</v>
          </cell>
          <cell r="F4932">
            <v>1</v>
          </cell>
          <cell r="H4932">
            <v>120</v>
          </cell>
          <cell r="I4932">
            <v>2</v>
          </cell>
          <cell r="J4932">
            <v>17</v>
          </cell>
        </row>
        <row r="4933">
          <cell r="A4933" t="str">
            <v>SLT5</v>
          </cell>
          <cell r="B4933" t="str">
            <v>Secondary Service Less than 5 kW</v>
          </cell>
          <cell r="C4933">
            <v>15</v>
          </cell>
          <cell r="D4933">
            <v>20</v>
          </cell>
          <cell r="E4933" t="str">
            <v>R=AB1</v>
          </cell>
          <cell r="F4933">
            <v>1</v>
          </cell>
          <cell r="G4933">
            <v>36682</v>
          </cell>
          <cell r="H4933">
            <v>480</v>
          </cell>
          <cell r="I4933">
            <v>2</v>
          </cell>
          <cell r="J4933">
            <v>1</v>
          </cell>
        </row>
        <row r="4934">
          <cell r="A4934" t="str">
            <v>SLT5</v>
          </cell>
          <cell r="B4934" t="str">
            <v>Secondary Service Less than 5 kW</v>
          </cell>
          <cell r="C4934">
            <v>15</v>
          </cell>
          <cell r="D4934">
            <v>20</v>
          </cell>
          <cell r="E4934" t="str">
            <v>R=J5S</v>
          </cell>
          <cell r="F4934">
            <v>1</v>
          </cell>
          <cell r="H4934">
            <v>120</v>
          </cell>
          <cell r="I4934">
            <v>2</v>
          </cell>
          <cell r="J4934">
            <v>27</v>
          </cell>
        </row>
        <row r="4935">
          <cell r="A4935" t="str">
            <v>SLT5</v>
          </cell>
          <cell r="B4935" t="str">
            <v>Secondary Service Less than 5 kW</v>
          </cell>
          <cell r="C4935">
            <v>15</v>
          </cell>
          <cell r="D4935">
            <v>20</v>
          </cell>
          <cell r="E4935" t="str">
            <v>R=I70S</v>
          </cell>
          <cell r="F4935">
            <v>1</v>
          </cell>
          <cell r="G4935">
            <v>36008</v>
          </cell>
          <cell r="H4935">
            <v>120</v>
          </cell>
          <cell r="I4935">
            <v>2</v>
          </cell>
          <cell r="J4935">
            <v>1</v>
          </cell>
        </row>
        <row r="4936">
          <cell r="A4936" t="str">
            <v>SLT5</v>
          </cell>
          <cell r="B4936" t="str">
            <v>Secondary Service Less than 5 kW</v>
          </cell>
          <cell r="C4936">
            <v>15</v>
          </cell>
          <cell r="D4936">
            <v>20</v>
          </cell>
          <cell r="E4936" t="str">
            <v>R=D5S</v>
          </cell>
          <cell r="F4936">
            <v>1</v>
          </cell>
          <cell r="G4936">
            <v>36425</v>
          </cell>
          <cell r="H4936">
            <v>120</v>
          </cell>
          <cell r="I4936">
            <v>2</v>
          </cell>
          <cell r="J4936">
            <v>1</v>
          </cell>
        </row>
        <row r="4937">
          <cell r="A4937" t="str">
            <v>SLT5</v>
          </cell>
          <cell r="B4937" t="str">
            <v>Secondary Service Less than 5 kW</v>
          </cell>
          <cell r="C4937">
            <v>15</v>
          </cell>
          <cell r="D4937">
            <v>20</v>
          </cell>
          <cell r="E4937" t="str">
            <v>R=J4S</v>
          </cell>
          <cell r="F4937">
            <v>1</v>
          </cell>
          <cell r="G4937">
            <v>36746</v>
          </cell>
          <cell r="H4937">
            <v>120</v>
          </cell>
          <cell r="I4937">
            <v>2</v>
          </cell>
          <cell r="J4937">
            <v>1</v>
          </cell>
        </row>
        <row r="4938">
          <cell r="A4938" t="str">
            <v>SLT5</v>
          </cell>
          <cell r="B4938" t="str">
            <v>Secondary Service Less than 5 kW</v>
          </cell>
          <cell r="C4938">
            <v>15</v>
          </cell>
          <cell r="D4938">
            <v>20</v>
          </cell>
          <cell r="E4938" t="str">
            <v>R=J5S</v>
          </cell>
          <cell r="F4938">
            <v>1</v>
          </cell>
          <cell r="H4938">
            <v>240</v>
          </cell>
          <cell r="I4938">
            <v>3</v>
          </cell>
          <cell r="J4938">
            <v>26</v>
          </cell>
        </row>
        <row r="4939">
          <cell r="A4939" t="str">
            <v>SLT5</v>
          </cell>
          <cell r="B4939" t="str">
            <v>Secondary Service Less than 5 kW</v>
          </cell>
          <cell r="C4939">
            <v>15</v>
          </cell>
          <cell r="D4939">
            <v>20</v>
          </cell>
          <cell r="E4939" t="str">
            <v>R=AB1</v>
          </cell>
          <cell r="F4939">
            <v>1</v>
          </cell>
          <cell r="H4939">
            <v>240</v>
          </cell>
          <cell r="I4939">
            <v>2</v>
          </cell>
          <cell r="J4939">
            <v>2</v>
          </cell>
        </row>
        <row r="4940">
          <cell r="A4940" t="str">
            <v>SLT5</v>
          </cell>
          <cell r="B4940" t="str">
            <v>Secondary Service Less than 5 kW</v>
          </cell>
          <cell r="C4940">
            <v>15</v>
          </cell>
          <cell r="D4940">
            <v>20</v>
          </cell>
          <cell r="E4940" t="str">
            <v>R=MQS</v>
          </cell>
          <cell r="F4940">
            <v>1</v>
          </cell>
          <cell r="H4940">
            <v>240</v>
          </cell>
          <cell r="I4940">
            <v>3</v>
          </cell>
          <cell r="J4940">
            <v>1</v>
          </cell>
        </row>
        <row r="4941">
          <cell r="A4941" t="str">
            <v>SLT5</v>
          </cell>
          <cell r="B4941" t="str">
            <v>Secondary Service Less than 5 kW</v>
          </cell>
          <cell r="C4941">
            <v>15</v>
          </cell>
          <cell r="D4941">
            <v>20</v>
          </cell>
          <cell r="E4941" t="str">
            <v>R=D2S</v>
          </cell>
          <cell r="F4941">
            <v>1</v>
          </cell>
          <cell r="H4941">
            <v>240</v>
          </cell>
          <cell r="I4941">
            <v>3</v>
          </cell>
          <cell r="J4941">
            <v>3</v>
          </cell>
        </row>
        <row r="4942">
          <cell r="A4942" t="str">
            <v>SLT5</v>
          </cell>
          <cell r="B4942" t="str">
            <v>Secondary Service Less than 5 kW</v>
          </cell>
          <cell r="C4942">
            <v>15</v>
          </cell>
          <cell r="D4942">
            <v>20</v>
          </cell>
          <cell r="E4942" t="str">
            <v>R=AB1</v>
          </cell>
          <cell r="F4942">
            <v>1</v>
          </cell>
          <cell r="H4942">
            <v>240</v>
          </cell>
          <cell r="I4942">
            <v>3</v>
          </cell>
          <cell r="J4942">
            <v>1</v>
          </cell>
        </row>
        <row r="4943">
          <cell r="A4943" t="str">
            <v>SLT5</v>
          </cell>
          <cell r="B4943" t="str">
            <v>Secondary Service Less than 5 kW</v>
          </cell>
          <cell r="C4943">
            <v>15</v>
          </cell>
          <cell r="D4943">
            <v>20</v>
          </cell>
          <cell r="E4943" t="str">
            <v>R=J5S</v>
          </cell>
          <cell r="F4943">
            <v>1</v>
          </cell>
          <cell r="H4943">
            <v>120</v>
          </cell>
          <cell r="I4943">
            <v>2</v>
          </cell>
          <cell r="J4943">
            <v>1</v>
          </cell>
        </row>
        <row r="4944">
          <cell r="A4944" t="str">
            <v>SLT5</v>
          </cell>
          <cell r="B4944" t="str">
            <v>Secondary Service Less than 5 kW</v>
          </cell>
          <cell r="C4944">
            <v>15</v>
          </cell>
          <cell r="D4944">
            <v>20</v>
          </cell>
          <cell r="E4944" t="str">
            <v>R=J4S</v>
          </cell>
          <cell r="F4944">
            <v>1</v>
          </cell>
          <cell r="H4944">
            <v>240</v>
          </cell>
          <cell r="I4944">
            <v>3</v>
          </cell>
          <cell r="J4944">
            <v>40</v>
          </cell>
        </row>
        <row r="4945">
          <cell r="A4945" t="str">
            <v>SLT5</v>
          </cell>
          <cell r="B4945" t="str">
            <v>Secondary Service Less than 5 kW</v>
          </cell>
          <cell r="C4945">
            <v>15</v>
          </cell>
          <cell r="D4945">
            <v>20</v>
          </cell>
          <cell r="E4945" t="str">
            <v>R=J5S</v>
          </cell>
          <cell r="F4945">
            <v>1</v>
          </cell>
          <cell r="H4945">
            <v>120</v>
          </cell>
          <cell r="I4945">
            <v>2</v>
          </cell>
          <cell r="J4945">
            <v>4</v>
          </cell>
        </row>
        <row r="4946">
          <cell r="A4946" t="str">
            <v>SLT5</v>
          </cell>
          <cell r="B4946" t="str">
            <v>Secondary Service Less than 5 kW</v>
          </cell>
          <cell r="C4946">
            <v>15</v>
          </cell>
          <cell r="D4946">
            <v>25</v>
          </cell>
          <cell r="E4946" t="str">
            <v>R=J2TS</v>
          </cell>
          <cell r="F4946">
            <v>1</v>
          </cell>
          <cell r="H4946">
            <v>240</v>
          </cell>
          <cell r="I4946">
            <v>3</v>
          </cell>
          <cell r="J4946">
            <v>1</v>
          </cell>
        </row>
        <row r="4947">
          <cell r="A4947" t="str">
            <v>SLT5</v>
          </cell>
          <cell r="B4947" t="str">
            <v>Secondary Service Less than 5 kW</v>
          </cell>
          <cell r="C4947">
            <v>15</v>
          </cell>
          <cell r="D4947">
            <v>20</v>
          </cell>
          <cell r="E4947" t="str">
            <v>R=AB1</v>
          </cell>
          <cell r="F4947">
            <v>1</v>
          </cell>
          <cell r="H4947">
            <v>120</v>
          </cell>
          <cell r="I4947">
            <v>3</v>
          </cell>
          <cell r="J4947">
            <v>1</v>
          </cell>
        </row>
        <row r="4948">
          <cell r="A4948" t="str">
            <v>SLT5</v>
          </cell>
          <cell r="B4948" t="str">
            <v>Secondary Service Less than 5 kW</v>
          </cell>
          <cell r="C4948">
            <v>15</v>
          </cell>
          <cell r="D4948">
            <v>20</v>
          </cell>
          <cell r="E4948" t="str">
            <v>R=D5S</v>
          </cell>
          <cell r="F4948">
            <v>1</v>
          </cell>
          <cell r="H4948">
            <v>240</v>
          </cell>
          <cell r="I4948">
            <v>3</v>
          </cell>
          <cell r="J4948">
            <v>15</v>
          </cell>
        </row>
        <row r="4949">
          <cell r="A4949" t="str">
            <v>SLT5</v>
          </cell>
          <cell r="B4949" t="str">
            <v>Secondary Service Less than 5 kW</v>
          </cell>
          <cell r="C4949">
            <v>15</v>
          </cell>
          <cell r="D4949">
            <v>20</v>
          </cell>
          <cell r="E4949" t="str">
            <v>R=AB1</v>
          </cell>
          <cell r="F4949">
            <v>1</v>
          </cell>
          <cell r="G4949">
            <v>35065</v>
          </cell>
          <cell r="H4949">
            <v>120</v>
          </cell>
          <cell r="I4949">
            <v>2</v>
          </cell>
          <cell r="J4949">
            <v>1</v>
          </cell>
        </row>
        <row r="4950">
          <cell r="A4950" t="str">
            <v>SLT5</v>
          </cell>
          <cell r="B4950" t="str">
            <v>Secondary Service Less than 5 kW</v>
          </cell>
          <cell r="C4950">
            <v>15</v>
          </cell>
          <cell r="D4950">
            <v>20</v>
          </cell>
          <cell r="E4950" t="str">
            <v>R=AB1</v>
          </cell>
          <cell r="F4950">
            <v>1</v>
          </cell>
          <cell r="G4950">
            <v>35431</v>
          </cell>
          <cell r="H4950">
            <v>120</v>
          </cell>
          <cell r="I4950">
            <v>2</v>
          </cell>
          <cell r="J4950">
            <v>3</v>
          </cell>
        </row>
        <row r="4951">
          <cell r="A4951" t="str">
            <v>SLT5</v>
          </cell>
          <cell r="B4951" t="str">
            <v>Secondary Service Less than 5 kW</v>
          </cell>
          <cell r="C4951">
            <v>15</v>
          </cell>
          <cell r="D4951">
            <v>20</v>
          </cell>
          <cell r="E4951" t="str">
            <v>R=AB1</v>
          </cell>
          <cell r="F4951">
            <v>1</v>
          </cell>
          <cell r="G4951">
            <v>36130</v>
          </cell>
          <cell r="H4951">
            <v>120</v>
          </cell>
          <cell r="I4951">
            <v>2</v>
          </cell>
          <cell r="J4951">
            <v>1</v>
          </cell>
        </row>
        <row r="4952">
          <cell r="A4952" t="str">
            <v>SLT5</v>
          </cell>
          <cell r="B4952" t="str">
            <v>Secondary Service Less than 5 kW</v>
          </cell>
          <cell r="C4952">
            <v>15</v>
          </cell>
          <cell r="D4952">
            <v>20</v>
          </cell>
          <cell r="E4952" t="str">
            <v>R=J4S</v>
          </cell>
          <cell r="F4952">
            <v>1</v>
          </cell>
          <cell r="G4952">
            <v>36425</v>
          </cell>
          <cell r="H4952">
            <v>120</v>
          </cell>
          <cell r="I4952">
            <v>2</v>
          </cell>
          <cell r="J4952">
            <v>5</v>
          </cell>
        </row>
        <row r="4953">
          <cell r="A4953" t="str">
            <v>SLT5</v>
          </cell>
          <cell r="B4953" t="str">
            <v>Secondary Service Less than 5 kW</v>
          </cell>
          <cell r="C4953">
            <v>15</v>
          </cell>
          <cell r="D4953">
            <v>20</v>
          </cell>
          <cell r="E4953" t="str">
            <v>R=AB1</v>
          </cell>
          <cell r="F4953">
            <v>1</v>
          </cell>
          <cell r="G4953">
            <v>36526</v>
          </cell>
          <cell r="H4953">
            <v>120</v>
          </cell>
          <cell r="I4953">
            <v>2</v>
          </cell>
          <cell r="J4953">
            <v>3</v>
          </cell>
        </row>
        <row r="4954">
          <cell r="A4954" t="str">
            <v>SLT5</v>
          </cell>
          <cell r="B4954" t="str">
            <v>Secondary Service Less than 5 kW</v>
          </cell>
          <cell r="C4954">
            <v>15</v>
          </cell>
          <cell r="D4954">
            <v>20</v>
          </cell>
          <cell r="E4954" t="str">
            <v>R=D5S</v>
          </cell>
          <cell r="F4954">
            <v>1</v>
          </cell>
          <cell r="H4954">
            <v>240</v>
          </cell>
          <cell r="I4954">
            <v>3</v>
          </cell>
          <cell r="J4954">
            <v>3</v>
          </cell>
        </row>
        <row r="4955">
          <cell r="A4955" t="str">
            <v>SLT5</v>
          </cell>
          <cell r="B4955" t="str">
            <v>Secondary Service Less than 5 kW</v>
          </cell>
          <cell r="C4955">
            <v>15</v>
          </cell>
          <cell r="D4955">
            <v>20</v>
          </cell>
          <cell r="E4955" t="str">
            <v>R=D4S</v>
          </cell>
          <cell r="F4955">
            <v>1</v>
          </cell>
          <cell r="H4955">
            <v>240</v>
          </cell>
          <cell r="I4955">
            <v>3</v>
          </cell>
          <cell r="J4955">
            <v>7</v>
          </cell>
        </row>
        <row r="4956">
          <cell r="A4956" t="str">
            <v>SLT5</v>
          </cell>
          <cell r="B4956" t="str">
            <v>Secondary Service Less than 5 kW</v>
          </cell>
          <cell r="C4956">
            <v>15</v>
          </cell>
          <cell r="D4956">
            <v>20</v>
          </cell>
          <cell r="E4956" t="str">
            <v>R=D4S</v>
          </cell>
          <cell r="F4956">
            <v>1</v>
          </cell>
          <cell r="H4956">
            <v>120</v>
          </cell>
          <cell r="I4956">
            <v>2</v>
          </cell>
          <cell r="J4956">
            <v>1</v>
          </cell>
        </row>
        <row r="4957">
          <cell r="A4957" t="str">
            <v>SLT5</v>
          </cell>
          <cell r="B4957" t="str">
            <v>Secondary Service Less than 5 kW</v>
          </cell>
          <cell r="C4957">
            <v>15</v>
          </cell>
          <cell r="D4957">
            <v>20</v>
          </cell>
          <cell r="E4957" t="str">
            <v>R=AB1</v>
          </cell>
          <cell r="F4957">
            <v>1</v>
          </cell>
          <cell r="G4957">
            <v>34700</v>
          </cell>
          <cell r="H4957">
            <v>120</v>
          </cell>
          <cell r="I4957">
            <v>2</v>
          </cell>
          <cell r="J4957">
            <v>2</v>
          </cell>
        </row>
        <row r="4958">
          <cell r="A4958" t="str">
            <v>SLT5</v>
          </cell>
          <cell r="B4958" t="str">
            <v>Secondary Service Less than 5 kW</v>
          </cell>
          <cell r="C4958">
            <v>15</v>
          </cell>
          <cell r="D4958">
            <v>20</v>
          </cell>
          <cell r="E4958" t="str">
            <v>R=AB1</v>
          </cell>
          <cell r="F4958">
            <v>1</v>
          </cell>
          <cell r="G4958">
            <v>35797</v>
          </cell>
          <cell r="H4958">
            <v>120</v>
          </cell>
          <cell r="I4958">
            <v>2</v>
          </cell>
          <cell r="J4958">
            <v>2</v>
          </cell>
        </row>
        <row r="4959">
          <cell r="A4959" t="str">
            <v>SLT5</v>
          </cell>
          <cell r="B4959" t="str">
            <v>Secondary Service Less than 5 kW</v>
          </cell>
          <cell r="C4959">
            <v>30</v>
          </cell>
          <cell r="D4959">
            <v>20</v>
          </cell>
          <cell r="E4959" t="str">
            <v>R=MS</v>
          </cell>
          <cell r="F4959">
            <v>1</v>
          </cell>
          <cell r="H4959">
            <v>240</v>
          </cell>
          <cell r="I4959">
            <v>3</v>
          </cell>
          <cell r="J4959">
            <v>267</v>
          </cell>
        </row>
        <row r="4960">
          <cell r="A4960" t="str">
            <v>SLT5</v>
          </cell>
          <cell r="B4960" t="str">
            <v>Secondary Service Less than 5 kW</v>
          </cell>
          <cell r="C4960">
            <v>30</v>
          </cell>
          <cell r="D4960">
            <v>25</v>
          </cell>
          <cell r="E4960" t="str">
            <v>R=D2SH</v>
          </cell>
          <cell r="F4960">
            <v>1</v>
          </cell>
          <cell r="H4960">
            <v>240</v>
          </cell>
          <cell r="I4960">
            <v>3</v>
          </cell>
          <cell r="J4960">
            <v>28</v>
          </cell>
        </row>
        <row r="4961">
          <cell r="A4961" t="str">
            <v>SLT5</v>
          </cell>
          <cell r="B4961" t="str">
            <v>Secondary Service Less than 5 kW</v>
          </cell>
          <cell r="C4961">
            <v>30</v>
          </cell>
          <cell r="D4961">
            <v>25</v>
          </cell>
          <cell r="E4961" t="str">
            <v>R=J3TS</v>
          </cell>
          <cell r="F4961">
            <v>1</v>
          </cell>
          <cell r="H4961">
            <v>240</v>
          </cell>
          <cell r="I4961">
            <v>3</v>
          </cell>
          <cell r="J4961">
            <v>10</v>
          </cell>
        </row>
        <row r="4962">
          <cell r="A4962" t="str">
            <v>SLT5</v>
          </cell>
          <cell r="B4962" t="str">
            <v>Secondary Service Less than 5 kW</v>
          </cell>
          <cell r="C4962">
            <v>30</v>
          </cell>
          <cell r="D4962">
            <v>20</v>
          </cell>
          <cell r="E4962" t="str">
            <v>R=AB1</v>
          </cell>
          <cell r="F4962">
            <v>1</v>
          </cell>
          <cell r="G4962">
            <v>38082</v>
          </cell>
          <cell r="H4962">
            <v>240</v>
          </cell>
          <cell r="I4962">
            <v>3</v>
          </cell>
          <cell r="J4962">
            <v>2</v>
          </cell>
        </row>
        <row r="4963">
          <cell r="A4963" t="str">
            <v>SLT5</v>
          </cell>
          <cell r="B4963" t="str">
            <v>Secondary Service Less than 5 kW</v>
          </cell>
          <cell r="C4963">
            <v>30</v>
          </cell>
          <cell r="D4963">
            <v>20</v>
          </cell>
          <cell r="E4963" t="str">
            <v>R=AB1</v>
          </cell>
          <cell r="F4963">
            <v>1</v>
          </cell>
          <cell r="G4963">
            <v>38159</v>
          </cell>
          <cell r="H4963">
            <v>240</v>
          </cell>
          <cell r="I4963">
            <v>3</v>
          </cell>
          <cell r="J4963">
            <v>14</v>
          </cell>
        </row>
        <row r="4964">
          <cell r="A4964" t="str">
            <v>SLT5</v>
          </cell>
          <cell r="B4964" t="str">
            <v>Secondary Service Less than 5 kW</v>
          </cell>
          <cell r="C4964">
            <v>30</v>
          </cell>
          <cell r="D4964">
            <v>25</v>
          </cell>
          <cell r="E4964" t="str">
            <v>R=A1D1</v>
          </cell>
          <cell r="F4964">
            <v>1</v>
          </cell>
          <cell r="G4964">
            <v>38364</v>
          </cell>
          <cell r="H4964">
            <v>240</v>
          </cell>
          <cell r="I4964">
            <v>3</v>
          </cell>
          <cell r="J4964">
            <v>1</v>
          </cell>
        </row>
        <row r="4965">
          <cell r="A4965" t="str">
            <v>SLT5</v>
          </cell>
          <cell r="B4965" t="str">
            <v>Secondary Service Less than 5 kW</v>
          </cell>
          <cell r="C4965">
            <v>30</v>
          </cell>
          <cell r="D4965">
            <v>20</v>
          </cell>
          <cell r="E4965" t="str">
            <v>R=J5SD</v>
          </cell>
          <cell r="F4965">
            <v>1</v>
          </cell>
          <cell r="H4965">
            <v>240</v>
          </cell>
          <cell r="I4965">
            <v>3</v>
          </cell>
          <cell r="J4965">
            <v>1</v>
          </cell>
        </row>
        <row r="4966">
          <cell r="A4966" t="str">
            <v>SLT5</v>
          </cell>
          <cell r="B4966" t="str">
            <v>Secondary Service Less than 5 kW</v>
          </cell>
          <cell r="C4966">
            <v>30</v>
          </cell>
          <cell r="D4966">
            <v>20</v>
          </cell>
          <cell r="E4966" t="str">
            <v>R=AB1</v>
          </cell>
          <cell r="F4966">
            <v>1</v>
          </cell>
          <cell r="G4966">
            <v>36161</v>
          </cell>
          <cell r="H4966">
            <v>240</v>
          </cell>
          <cell r="I4966">
            <v>3</v>
          </cell>
          <cell r="J4966">
            <v>21</v>
          </cell>
        </row>
        <row r="4967">
          <cell r="A4967" t="str">
            <v>SLT5</v>
          </cell>
          <cell r="B4967" t="str">
            <v>Secondary Service Less than 5 kW</v>
          </cell>
          <cell r="C4967">
            <v>30</v>
          </cell>
          <cell r="D4967">
            <v>25</v>
          </cell>
          <cell r="E4967" t="str">
            <v>R=A1D1</v>
          </cell>
          <cell r="F4967">
            <v>1</v>
          </cell>
          <cell r="G4967">
            <v>36405</v>
          </cell>
          <cell r="H4967">
            <v>240</v>
          </cell>
          <cell r="I4967">
            <v>3</v>
          </cell>
          <cell r="J4967">
            <v>2</v>
          </cell>
        </row>
        <row r="4968">
          <cell r="A4968" t="str">
            <v>SLT5</v>
          </cell>
          <cell r="B4968" t="str">
            <v>Secondary Service Less than 5 kW</v>
          </cell>
          <cell r="C4968">
            <v>30</v>
          </cell>
          <cell r="D4968">
            <v>20</v>
          </cell>
          <cell r="E4968" t="str">
            <v>R=J4S</v>
          </cell>
          <cell r="F4968">
            <v>1</v>
          </cell>
          <cell r="G4968">
            <v>36445</v>
          </cell>
          <cell r="H4968">
            <v>240</v>
          </cell>
          <cell r="I4968">
            <v>3</v>
          </cell>
          <cell r="J4968">
            <v>1</v>
          </cell>
        </row>
        <row r="4969">
          <cell r="A4969" t="str">
            <v>SLT5</v>
          </cell>
          <cell r="B4969" t="str">
            <v>Secondary Service Less than 5 kW</v>
          </cell>
          <cell r="C4969">
            <v>30</v>
          </cell>
          <cell r="D4969">
            <v>20</v>
          </cell>
          <cell r="E4969" t="str">
            <v>R=I70S</v>
          </cell>
          <cell r="F4969">
            <v>1</v>
          </cell>
          <cell r="G4969">
            <v>36524</v>
          </cell>
          <cell r="H4969">
            <v>240</v>
          </cell>
          <cell r="I4969">
            <v>3</v>
          </cell>
          <cell r="J4969">
            <v>1</v>
          </cell>
        </row>
        <row r="4970">
          <cell r="A4970" t="str">
            <v>SLT5</v>
          </cell>
          <cell r="B4970" t="str">
            <v>Secondary Service Less than 5 kW</v>
          </cell>
          <cell r="C4970">
            <v>30</v>
          </cell>
          <cell r="D4970">
            <v>20</v>
          </cell>
          <cell r="E4970" t="str">
            <v>R=AB1</v>
          </cell>
          <cell r="F4970">
            <v>1</v>
          </cell>
          <cell r="G4970">
            <v>36434</v>
          </cell>
          <cell r="H4970">
            <v>240</v>
          </cell>
          <cell r="I4970">
            <v>3</v>
          </cell>
          <cell r="J4970">
            <v>2</v>
          </cell>
        </row>
        <row r="4971">
          <cell r="A4971" t="str">
            <v>SLT5</v>
          </cell>
          <cell r="B4971" t="str">
            <v>Secondary Service Less than 5 kW</v>
          </cell>
          <cell r="C4971">
            <v>30</v>
          </cell>
          <cell r="D4971">
            <v>20</v>
          </cell>
          <cell r="E4971" t="str">
            <v>R=AB1</v>
          </cell>
          <cell r="F4971">
            <v>1</v>
          </cell>
          <cell r="G4971">
            <v>37659</v>
          </cell>
          <cell r="H4971">
            <v>240</v>
          </cell>
          <cell r="I4971">
            <v>3</v>
          </cell>
          <cell r="J4971">
            <v>12</v>
          </cell>
        </row>
        <row r="4972">
          <cell r="A4972" t="str">
            <v>SLT5</v>
          </cell>
          <cell r="B4972" t="str">
            <v>Secondary Service Less than 5 kW</v>
          </cell>
          <cell r="C4972">
            <v>30</v>
          </cell>
          <cell r="D4972">
            <v>25</v>
          </cell>
          <cell r="E4972" t="str">
            <v>R=A1D1</v>
          </cell>
          <cell r="F4972">
            <v>1</v>
          </cell>
          <cell r="G4972">
            <v>36595</v>
          </cell>
          <cell r="H4972">
            <v>240</v>
          </cell>
          <cell r="I4972">
            <v>3</v>
          </cell>
          <cell r="J4972">
            <v>2</v>
          </cell>
        </row>
        <row r="4973">
          <cell r="A4973" t="str">
            <v>SLT5</v>
          </cell>
          <cell r="B4973" t="str">
            <v>Secondary Service Less than 5 kW</v>
          </cell>
          <cell r="C4973">
            <v>30</v>
          </cell>
          <cell r="D4973">
            <v>25</v>
          </cell>
          <cell r="E4973" t="str">
            <v>R=A1D1</v>
          </cell>
          <cell r="F4973">
            <v>1</v>
          </cell>
          <cell r="G4973">
            <v>36161</v>
          </cell>
          <cell r="H4973">
            <v>240</v>
          </cell>
          <cell r="I4973">
            <v>3</v>
          </cell>
          <cell r="J4973">
            <v>2</v>
          </cell>
        </row>
        <row r="4974">
          <cell r="A4974" t="str">
            <v>SLT5</v>
          </cell>
          <cell r="B4974" t="str">
            <v>Secondary Service Less than 5 kW</v>
          </cell>
          <cell r="C4974">
            <v>30</v>
          </cell>
          <cell r="D4974">
            <v>25</v>
          </cell>
          <cell r="E4974" t="str">
            <v>R=A1D1</v>
          </cell>
          <cell r="F4974">
            <v>1</v>
          </cell>
          <cell r="G4974">
            <v>36788</v>
          </cell>
          <cell r="H4974">
            <v>240</v>
          </cell>
          <cell r="I4974">
            <v>3</v>
          </cell>
          <cell r="J4974">
            <v>14</v>
          </cell>
        </row>
        <row r="4975">
          <cell r="A4975" t="str">
            <v>SLT5</v>
          </cell>
          <cell r="B4975" t="str">
            <v>Secondary Service Less than 5 kW</v>
          </cell>
          <cell r="C4975">
            <v>30</v>
          </cell>
          <cell r="D4975">
            <v>20</v>
          </cell>
          <cell r="E4975" t="str">
            <v>R=AB1</v>
          </cell>
          <cell r="F4975">
            <v>1</v>
          </cell>
          <cell r="G4975">
            <v>37097</v>
          </cell>
          <cell r="H4975">
            <v>240</v>
          </cell>
          <cell r="I4975">
            <v>3</v>
          </cell>
          <cell r="J4975">
            <v>8</v>
          </cell>
        </row>
        <row r="4976">
          <cell r="A4976" t="str">
            <v>SLT5</v>
          </cell>
          <cell r="B4976" t="str">
            <v>Secondary Service Less than 5 kW</v>
          </cell>
          <cell r="C4976">
            <v>30</v>
          </cell>
          <cell r="D4976">
            <v>20</v>
          </cell>
          <cell r="E4976" t="str">
            <v>R=AB1</v>
          </cell>
          <cell r="F4976">
            <v>1</v>
          </cell>
          <cell r="G4976">
            <v>37110</v>
          </cell>
          <cell r="H4976">
            <v>240</v>
          </cell>
          <cell r="I4976">
            <v>3</v>
          </cell>
          <cell r="J4976">
            <v>24</v>
          </cell>
        </row>
        <row r="4977">
          <cell r="A4977" t="str">
            <v>SLT5</v>
          </cell>
          <cell r="B4977" t="str">
            <v>Secondary Service Less than 5 kW</v>
          </cell>
          <cell r="C4977">
            <v>30</v>
          </cell>
          <cell r="D4977">
            <v>20</v>
          </cell>
          <cell r="E4977" t="str">
            <v>R=AB1</v>
          </cell>
          <cell r="F4977">
            <v>1</v>
          </cell>
          <cell r="G4977">
            <v>37189</v>
          </cell>
          <cell r="H4977">
            <v>240</v>
          </cell>
          <cell r="I4977">
            <v>3</v>
          </cell>
          <cell r="J4977">
            <v>11</v>
          </cell>
        </row>
        <row r="4978">
          <cell r="A4978" t="str">
            <v>SLT5</v>
          </cell>
          <cell r="B4978" t="str">
            <v>Secondary Service Less than 5 kW</v>
          </cell>
          <cell r="C4978">
            <v>30</v>
          </cell>
          <cell r="D4978">
            <v>25</v>
          </cell>
          <cell r="E4978" t="str">
            <v>R=A1D1</v>
          </cell>
          <cell r="F4978">
            <v>1</v>
          </cell>
          <cell r="G4978">
            <v>37658</v>
          </cell>
          <cell r="H4978">
            <v>240</v>
          </cell>
          <cell r="I4978">
            <v>3</v>
          </cell>
          <cell r="J4978">
            <v>1</v>
          </cell>
        </row>
        <row r="4979">
          <cell r="A4979" t="str">
            <v>SLT5</v>
          </cell>
          <cell r="B4979" t="str">
            <v>Secondary Service Less than 5 kW</v>
          </cell>
          <cell r="C4979">
            <v>30</v>
          </cell>
          <cell r="D4979">
            <v>20</v>
          </cell>
          <cell r="E4979" t="str">
            <v>R=AB1</v>
          </cell>
          <cell r="F4979">
            <v>1</v>
          </cell>
          <cell r="G4979">
            <v>38621</v>
          </cell>
          <cell r="H4979">
            <v>240</v>
          </cell>
          <cell r="I4979">
            <v>3</v>
          </cell>
          <cell r="J4979">
            <v>9</v>
          </cell>
        </row>
        <row r="4980">
          <cell r="A4980" t="str">
            <v>SLT5</v>
          </cell>
          <cell r="B4980" t="str">
            <v>Secondary Service Less than 5 kW</v>
          </cell>
          <cell r="C4980">
            <v>30</v>
          </cell>
          <cell r="D4980">
            <v>25</v>
          </cell>
          <cell r="E4980" t="str">
            <v>R=A1D1</v>
          </cell>
          <cell r="F4980">
            <v>1</v>
          </cell>
          <cell r="G4980">
            <v>38833</v>
          </cell>
          <cell r="H4980">
            <v>999</v>
          </cell>
          <cell r="I4980">
            <v>3</v>
          </cell>
          <cell r="J4980">
            <v>3</v>
          </cell>
        </row>
        <row r="4981">
          <cell r="A4981" t="str">
            <v>SLT5</v>
          </cell>
          <cell r="B4981" t="str">
            <v>Secondary Service Less than 5 kW</v>
          </cell>
          <cell r="C4981">
            <v>30</v>
          </cell>
          <cell r="D4981">
            <v>20</v>
          </cell>
          <cell r="E4981" t="str">
            <v>R=AB1</v>
          </cell>
          <cell r="F4981">
            <v>1</v>
          </cell>
          <cell r="G4981">
            <v>38908</v>
          </cell>
          <cell r="H4981">
            <v>240</v>
          </cell>
          <cell r="I4981">
            <v>3</v>
          </cell>
          <cell r="J4981">
            <v>4</v>
          </cell>
        </row>
        <row r="4982">
          <cell r="A4982" t="str">
            <v>SLT5</v>
          </cell>
          <cell r="B4982" t="str">
            <v>Secondary Service Less than 5 kW</v>
          </cell>
          <cell r="C4982">
            <v>30</v>
          </cell>
          <cell r="D4982">
            <v>20</v>
          </cell>
          <cell r="E4982" t="str">
            <v>R=AB1</v>
          </cell>
          <cell r="F4982">
            <v>1</v>
          </cell>
          <cell r="G4982">
            <v>38911</v>
          </cell>
          <cell r="H4982">
            <v>240</v>
          </cell>
          <cell r="I4982">
            <v>3</v>
          </cell>
          <cell r="J4982">
            <v>42</v>
          </cell>
        </row>
        <row r="4983">
          <cell r="A4983" t="str">
            <v>SLT5</v>
          </cell>
          <cell r="B4983" t="str">
            <v>Secondary Service Less than 5 kW</v>
          </cell>
          <cell r="C4983">
            <v>30</v>
          </cell>
          <cell r="D4983">
            <v>20</v>
          </cell>
          <cell r="E4983" t="str">
            <v>R=AB1</v>
          </cell>
          <cell r="F4983">
            <v>1</v>
          </cell>
          <cell r="G4983">
            <v>38924</v>
          </cell>
          <cell r="H4983">
            <v>240</v>
          </cell>
          <cell r="I4983">
            <v>3</v>
          </cell>
          <cell r="J4983">
            <v>8</v>
          </cell>
        </row>
        <row r="4984">
          <cell r="A4984" t="str">
            <v>SLT5</v>
          </cell>
          <cell r="B4984" t="str">
            <v>Secondary Service Less than 5 kW</v>
          </cell>
          <cell r="C4984">
            <v>30</v>
          </cell>
          <cell r="D4984">
            <v>25</v>
          </cell>
          <cell r="E4984" t="str">
            <v>R=A1D1</v>
          </cell>
          <cell r="F4984">
            <v>1</v>
          </cell>
          <cell r="G4984">
            <v>39431</v>
          </cell>
          <cell r="H4984">
            <v>240</v>
          </cell>
          <cell r="I4984">
            <v>3</v>
          </cell>
          <cell r="J4984">
            <v>3</v>
          </cell>
        </row>
        <row r="4985">
          <cell r="A4985" t="str">
            <v>SLT5</v>
          </cell>
          <cell r="B4985" t="str">
            <v>Secondary Service Less than 5 kW</v>
          </cell>
          <cell r="C4985">
            <v>30</v>
          </cell>
          <cell r="D4985">
            <v>20</v>
          </cell>
          <cell r="E4985" t="str">
            <v>R=MX</v>
          </cell>
          <cell r="F4985">
            <v>1</v>
          </cell>
          <cell r="G4985">
            <v>39661</v>
          </cell>
          <cell r="H4985">
            <v>240</v>
          </cell>
          <cell r="I4985">
            <v>3</v>
          </cell>
          <cell r="J4985">
            <v>13</v>
          </cell>
        </row>
        <row r="4986">
          <cell r="A4986" t="str">
            <v>SLT5</v>
          </cell>
          <cell r="B4986" t="str">
            <v>Secondary Service Less than 5 kW</v>
          </cell>
          <cell r="C4986">
            <v>30</v>
          </cell>
          <cell r="D4986">
            <v>25</v>
          </cell>
          <cell r="E4986" t="str">
            <v>R=A1D1</v>
          </cell>
          <cell r="F4986">
            <v>1</v>
          </cell>
          <cell r="G4986">
            <v>39911</v>
          </cell>
          <cell r="H4986">
            <v>240</v>
          </cell>
          <cell r="I4986">
            <v>3</v>
          </cell>
          <cell r="J4986">
            <v>1</v>
          </cell>
        </row>
        <row r="4987">
          <cell r="A4987" t="str">
            <v>SLT5</v>
          </cell>
          <cell r="B4987" t="str">
            <v>Secondary Service Less than 5 kW</v>
          </cell>
          <cell r="C4987">
            <v>30</v>
          </cell>
          <cell r="D4987">
            <v>20</v>
          </cell>
          <cell r="E4987" t="str">
            <v>S=I210+CE</v>
          </cell>
          <cell r="F4987">
            <v>1</v>
          </cell>
          <cell r="G4987">
            <v>40018</v>
          </cell>
          <cell r="H4987">
            <v>240</v>
          </cell>
          <cell r="I4987">
            <v>3</v>
          </cell>
          <cell r="J4987">
            <v>1</v>
          </cell>
        </row>
        <row r="4988">
          <cell r="A4988" t="str">
            <v>SLT5</v>
          </cell>
          <cell r="B4988" t="str">
            <v>Secondary Service Less than 5 kW</v>
          </cell>
          <cell r="C4988">
            <v>30</v>
          </cell>
          <cell r="D4988">
            <v>20</v>
          </cell>
          <cell r="E4988" t="str">
            <v>S=I210+CE</v>
          </cell>
          <cell r="F4988">
            <v>1</v>
          </cell>
          <cell r="G4988">
            <v>40119</v>
          </cell>
          <cell r="H4988">
            <v>240</v>
          </cell>
          <cell r="I4988">
            <v>3</v>
          </cell>
          <cell r="J4988">
            <v>2</v>
          </cell>
        </row>
        <row r="4989">
          <cell r="A4989" t="str">
            <v>SLT5</v>
          </cell>
          <cell r="B4989" t="str">
            <v>Secondary Service Less than 5 kW</v>
          </cell>
          <cell r="C4989">
            <v>30</v>
          </cell>
          <cell r="D4989">
            <v>20</v>
          </cell>
          <cell r="E4989" t="str">
            <v>R=MX</v>
          </cell>
          <cell r="F4989">
            <v>1</v>
          </cell>
          <cell r="G4989">
            <v>40296</v>
          </cell>
          <cell r="H4989">
            <v>240</v>
          </cell>
          <cell r="I4989">
            <v>3</v>
          </cell>
          <cell r="J4989">
            <v>7</v>
          </cell>
        </row>
        <row r="4990">
          <cell r="A4990" t="str">
            <v>SLT5</v>
          </cell>
          <cell r="B4990" t="str">
            <v>Secondary Service Less than 5 kW</v>
          </cell>
          <cell r="C4990">
            <v>30</v>
          </cell>
          <cell r="D4990">
            <v>20</v>
          </cell>
          <cell r="E4990" t="str">
            <v>R=J3S</v>
          </cell>
          <cell r="F4990">
            <v>1</v>
          </cell>
          <cell r="H4990">
            <v>240</v>
          </cell>
          <cell r="I4990">
            <v>3</v>
          </cell>
          <cell r="J4990">
            <v>14</v>
          </cell>
        </row>
        <row r="4991">
          <cell r="A4991" t="str">
            <v>SLT5</v>
          </cell>
          <cell r="B4991" t="str">
            <v>Secondary Service Less than 5 kW</v>
          </cell>
          <cell r="C4991">
            <v>30</v>
          </cell>
          <cell r="D4991">
            <v>25</v>
          </cell>
          <cell r="E4991" t="str">
            <v>R=A1D1</v>
          </cell>
          <cell r="F4991">
            <v>1</v>
          </cell>
          <cell r="H4991">
            <v>240</v>
          </cell>
          <cell r="I4991">
            <v>3</v>
          </cell>
          <cell r="J4991">
            <v>1</v>
          </cell>
        </row>
        <row r="4992">
          <cell r="A4992" t="str">
            <v>SLT5</v>
          </cell>
          <cell r="B4992" t="str">
            <v>Secondary Service Less than 5 kW</v>
          </cell>
          <cell r="C4992">
            <v>30</v>
          </cell>
          <cell r="D4992">
            <v>25</v>
          </cell>
          <cell r="E4992" t="str">
            <v>R=A1D1</v>
          </cell>
          <cell r="F4992">
            <v>1</v>
          </cell>
          <cell r="G4992">
            <v>38603</v>
          </cell>
          <cell r="H4992">
            <v>999</v>
          </cell>
          <cell r="I4992">
            <v>3</v>
          </cell>
          <cell r="J4992">
            <v>1</v>
          </cell>
        </row>
        <row r="4993">
          <cell r="A4993" t="str">
            <v>SLT5</v>
          </cell>
          <cell r="B4993" t="str">
            <v>Secondary Service Less than 5 kW</v>
          </cell>
          <cell r="C4993">
            <v>30</v>
          </cell>
          <cell r="D4993">
            <v>20</v>
          </cell>
          <cell r="E4993" t="str">
            <v>R=AB1</v>
          </cell>
          <cell r="F4993">
            <v>1</v>
          </cell>
          <cell r="G4993">
            <v>38014</v>
          </cell>
          <cell r="H4993">
            <v>240</v>
          </cell>
          <cell r="I4993">
            <v>3</v>
          </cell>
          <cell r="J4993">
            <v>4</v>
          </cell>
        </row>
        <row r="4994">
          <cell r="A4994" t="str">
            <v>SLT5</v>
          </cell>
          <cell r="B4994" t="str">
            <v>Secondary Service Less than 5 kW</v>
          </cell>
          <cell r="C4994">
            <v>30</v>
          </cell>
          <cell r="D4994">
            <v>25</v>
          </cell>
          <cell r="E4994" t="str">
            <v>R=A1TL1</v>
          </cell>
          <cell r="F4994">
            <v>1</v>
          </cell>
          <cell r="G4994">
            <v>38113</v>
          </cell>
          <cell r="H4994">
            <v>999</v>
          </cell>
          <cell r="I4994">
            <v>3</v>
          </cell>
          <cell r="J4994">
            <v>1</v>
          </cell>
        </row>
        <row r="4995">
          <cell r="A4995" t="str">
            <v>SLT5</v>
          </cell>
          <cell r="B4995" t="str">
            <v>Secondary Service Less than 5 kW</v>
          </cell>
          <cell r="C4995">
            <v>30</v>
          </cell>
          <cell r="D4995">
            <v>20</v>
          </cell>
          <cell r="E4995" t="str">
            <v>R=A1TL1</v>
          </cell>
          <cell r="F4995">
            <v>1</v>
          </cell>
          <cell r="G4995">
            <v>38113</v>
          </cell>
          <cell r="H4995">
            <v>999</v>
          </cell>
          <cell r="I4995">
            <v>3</v>
          </cell>
          <cell r="J4995">
            <v>1</v>
          </cell>
        </row>
        <row r="4996">
          <cell r="A4996" t="str">
            <v>SLT5</v>
          </cell>
          <cell r="B4996" t="str">
            <v>Secondary Service Less than 5 kW</v>
          </cell>
          <cell r="C4996">
            <v>30</v>
          </cell>
          <cell r="D4996">
            <v>25</v>
          </cell>
          <cell r="E4996" t="str">
            <v>R=A1D1</v>
          </cell>
          <cell r="F4996">
            <v>1</v>
          </cell>
          <cell r="G4996">
            <v>38084</v>
          </cell>
          <cell r="H4996">
            <v>999</v>
          </cell>
          <cell r="I4996">
            <v>3</v>
          </cell>
          <cell r="J4996">
            <v>2</v>
          </cell>
        </row>
        <row r="4997">
          <cell r="A4997" t="str">
            <v>SLT5</v>
          </cell>
          <cell r="B4997" t="str">
            <v>Secondary Service Less than 5 kW</v>
          </cell>
          <cell r="C4997">
            <v>30</v>
          </cell>
          <cell r="D4997">
            <v>20</v>
          </cell>
          <cell r="E4997" t="str">
            <v>R=AB1</v>
          </cell>
          <cell r="F4997">
            <v>1</v>
          </cell>
          <cell r="G4997">
            <v>37923</v>
          </cell>
          <cell r="H4997">
            <v>240</v>
          </cell>
          <cell r="I4997">
            <v>3</v>
          </cell>
          <cell r="J4997">
            <v>1</v>
          </cell>
        </row>
        <row r="4998">
          <cell r="A4998" t="str">
            <v>SLT5</v>
          </cell>
          <cell r="B4998" t="str">
            <v>Secondary Service Less than 5 kW</v>
          </cell>
          <cell r="C4998">
            <v>30</v>
          </cell>
          <cell r="D4998">
            <v>25</v>
          </cell>
          <cell r="E4998" t="str">
            <v>R=A1D1</v>
          </cell>
          <cell r="F4998">
            <v>1</v>
          </cell>
          <cell r="G4998">
            <v>37802</v>
          </cell>
          <cell r="H4998">
            <v>240</v>
          </cell>
          <cell r="I4998">
            <v>3</v>
          </cell>
          <cell r="J4998">
            <v>1</v>
          </cell>
        </row>
        <row r="4999">
          <cell r="A4999" t="str">
            <v>SLT5</v>
          </cell>
          <cell r="B4999" t="str">
            <v>Secondary Service Less than 5 kW</v>
          </cell>
          <cell r="C4999">
            <v>30</v>
          </cell>
          <cell r="D4999">
            <v>20</v>
          </cell>
          <cell r="E4999" t="str">
            <v>R=D4S</v>
          </cell>
          <cell r="F4999">
            <v>1</v>
          </cell>
          <cell r="H4999">
            <v>120</v>
          </cell>
          <cell r="I4999">
            <v>2</v>
          </cell>
          <cell r="J4999">
            <v>1</v>
          </cell>
        </row>
        <row r="5000">
          <cell r="A5000" t="str">
            <v>SLT5</v>
          </cell>
          <cell r="B5000" t="str">
            <v>Secondary Service Less than 5 kW</v>
          </cell>
          <cell r="C5000">
            <v>30</v>
          </cell>
          <cell r="D5000">
            <v>20</v>
          </cell>
          <cell r="E5000" t="str">
            <v>R=J4SG</v>
          </cell>
          <cell r="F5000">
            <v>1</v>
          </cell>
          <cell r="H5000">
            <v>240</v>
          </cell>
          <cell r="I5000">
            <v>3</v>
          </cell>
          <cell r="J5000">
            <v>1</v>
          </cell>
        </row>
        <row r="5001">
          <cell r="A5001" t="str">
            <v>SLT5</v>
          </cell>
          <cell r="B5001" t="str">
            <v>Secondary Service Less than 5 kW</v>
          </cell>
          <cell r="C5001">
            <v>30</v>
          </cell>
          <cell r="D5001">
            <v>25</v>
          </cell>
          <cell r="E5001" t="str">
            <v>R=A1D1</v>
          </cell>
          <cell r="F5001">
            <v>1</v>
          </cell>
          <cell r="G5001">
            <v>36404</v>
          </cell>
          <cell r="H5001">
            <v>240</v>
          </cell>
          <cell r="I5001">
            <v>3</v>
          </cell>
          <cell r="J5001">
            <v>5</v>
          </cell>
        </row>
        <row r="5002">
          <cell r="A5002" t="str">
            <v>SLT5</v>
          </cell>
          <cell r="B5002" t="str">
            <v>Secondary Service Less than 5 kW</v>
          </cell>
          <cell r="C5002">
            <v>30</v>
          </cell>
          <cell r="D5002">
            <v>25</v>
          </cell>
          <cell r="E5002" t="str">
            <v>R=A1D1</v>
          </cell>
          <cell r="F5002">
            <v>1</v>
          </cell>
          <cell r="G5002">
            <v>36404</v>
          </cell>
          <cell r="H5002">
            <v>240</v>
          </cell>
          <cell r="I5002">
            <v>3</v>
          </cell>
          <cell r="J5002">
            <v>1</v>
          </cell>
        </row>
        <row r="5003">
          <cell r="A5003" t="str">
            <v>SLT5</v>
          </cell>
          <cell r="B5003" t="str">
            <v>Secondary Service Less than 5 kW</v>
          </cell>
          <cell r="C5003">
            <v>30</v>
          </cell>
          <cell r="D5003">
            <v>25</v>
          </cell>
          <cell r="E5003" t="str">
            <v>R=DXMS</v>
          </cell>
          <cell r="F5003">
            <v>1</v>
          </cell>
          <cell r="G5003">
            <v>36404</v>
          </cell>
          <cell r="H5003">
            <v>240</v>
          </cell>
          <cell r="I5003">
            <v>3</v>
          </cell>
          <cell r="J5003">
            <v>1</v>
          </cell>
        </row>
        <row r="5004">
          <cell r="A5004" t="str">
            <v>SLT5</v>
          </cell>
          <cell r="B5004" t="str">
            <v>Secondary Service Less than 5 kW</v>
          </cell>
          <cell r="C5004">
            <v>30</v>
          </cell>
          <cell r="D5004">
            <v>20</v>
          </cell>
          <cell r="E5004" t="str">
            <v>R=AB1</v>
          </cell>
          <cell r="F5004">
            <v>1</v>
          </cell>
          <cell r="G5004">
            <v>36161</v>
          </cell>
          <cell r="H5004">
            <v>240</v>
          </cell>
          <cell r="I5004">
            <v>3</v>
          </cell>
          <cell r="J5004">
            <v>4</v>
          </cell>
        </row>
        <row r="5005">
          <cell r="A5005" t="str">
            <v>SLT5</v>
          </cell>
          <cell r="B5005" t="str">
            <v>Secondary Service Less than 5 kW</v>
          </cell>
          <cell r="C5005">
            <v>30</v>
          </cell>
          <cell r="D5005">
            <v>20</v>
          </cell>
          <cell r="E5005" t="str">
            <v>R=MS</v>
          </cell>
          <cell r="F5005">
            <v>1</v>
          </cell>
          <cell r="G5005">
            <v>35494</v>
          </cell>
          <cell r="H5005">
            <v>240</v>
          </cell>
          <cell r="I5005">
            <v>3</v>
          </cell>
          <cell r="J5005">
            <v>1</v>
          </cell>
        </row>
        <row r="5006">
          <cell r="A5006" t="str">
            <v>SLT5</v>
          </cell>
          <cell r="B5006" t="str">
            <v>Secondary Service Less than 5 kW</v>
          </cell>
          <cell r="C5006">
            <v>30</v>
          </cell>
          <cell r="D5006">
            <v>20</v>
          </cell>
          <cell r="E5006" t="str">
            <v>R=D5S</v>
          </cell>
          <cell r="F5006">
            <v>1</v>
          </cell>
          <cell r="G5006">
            <v>36419</v>
          </cell>
          <cell r="H5006">
            <v>240</v>
          </cell>
          <cell r="I5006">
            <v>3</v>
          </cell>
          <cell r="J5006">
            <v>1</v>
          </cell>
        </row>
        <row r="5007">
          <cell r="A5007" t="str">
            <v>SLT5</v>
          </cell>
          <cell r="B5007" t="str">
            <v>Secondary Service Less than 5 kW</v>
          </cell>
          <cell r="C5007">
            <v>30</v>
          </cell>
          <cell r="D5007">
            <v>25</v>
          </cell>
          <cell r="E5007" t="str">
            <v>R=A1D1</v>
          </cell>
          <cell r="F5007">
            <v>1</v>
          </cell>
          <cell r="G5007">
            <v>36510</v>
          </cell>
          <cell r="H5007">
            <v>240</v>
          </cell>
          <cell r="I5007">
            <v>3</v>
          </cell>
          <cell r="J5007">
            <v>1</v>
          </cell>
        </row>
        <row r="5008">
          <cell r="A5008" t="str">
            <v>SLT5</v>
          </cell>
          <cell r="B5008" t="str">
            <v>Secondary Service Less than 5 kW</v>
          </cell>
          <cell r="C5008">
            <v>30</v>
          </cell>
          <cell r="D5008">
            <v>25</v>
          </cell>
          <cell r="E5008" t="str">
            <v>R=A1D1</v>
          </cell>
          <cell r="F5008">
            <v>1</v>
          </cell>
          <cell r="G5008">
            <v>36822</v>
          </cell>
          <cell r="H5008">
            <v>240</v>
          </cell>
          <cell r="I5008">
            <v>3</v>
          </cell>
          <cell r="J5008">
            <v>2</v>
          </cell>
        </row>
        <row r="5009">
          <cell r="A5009" t="str">
            <v>SLT5</v>
          </cell>
          <cell r="B5009" t="str">
            <v>Secondary Service Less than 5 kW</v>
          </cell>
          <cell r="C5009">
            <v>30</v>
          </cell>
          <cell r="D5009">
            <v>20</v>
          </cell>
          <cell r="E5009" t="str">
            <v>R=D4S</v>
          </cell>
          <cell r="F5009">
            <v>1</v>
          </cell>
          <cell r="G5009">
            <v>36832</v>
          </cell>
          <cell r="H5009">
            <v>240</v>
          </cell>
          <cell r="I5009">
            <v>3</v>
          </cell>
          <cell r="J5009">
            <v>1</v>
          </cell>
        </row>
        <row r="5010">
          <cell r="A5010" t="str">
            <v>SLT5</v>
          </cell>
          <cell r="B5010" t="str">
            <v>Secondary Service Less than 5 kW</v>
          </cell>
          <cell r="C5010">
            <v>30</v>
          </cell>
          <cell r="D5010">
            <v>20</v>
          </cell>
          <cell r="E5010" t="str">
            <v>R=AB1</v>
          </cell>
          <cell r="F5010">
            <v>1</v>
          </cell>
          <cell r="G5010">
            <v>36896</v>
          </cell>
          <cell r="H5010">
            <v>240</v>
          </cell>
          <cell r="I5010">
            <v>3</v>
          </cell>
          <cell r="J5010">
            <v>1</v>
          </cell>
        </row>
        <row r="5011">
          <cell r="A5011" t="str">
            <v>SLT5</v>
          </cell>
          <cell r="B5011" t="str">
            <v>Secondary Service Less than 5 kW</v>
          </cell>
          <cell r="C5011">
            <v>30</v>
          </cell>
          <cell r="D5011">
            <v>25</v>
          </cell>
          <cell r="E5011" t="str">
            <v>R=A1D</v>
          </cell>
          <cell r="F5011">
            <v>1</v>
          </cell>
          <cell r="G5011">
            <v>36161</v>
          </cell>
          <cell r="H5011">
            <v>240</v>
          </cell>
          <cell r="I5011">
            <v>3</v>
          </cell>
          <cell r="J5011">
            <v>9</v>
          </cell>
        </row>
        <row r="5012">
          <cell r="A5012" t="str">
            <v>SLT5</v>
          </cell>
          <cell r="B5012" t="str">
            <v>Secondary Service Less than 5 kW</v>
          </cell>
          <cell r="C5012">
            <v>30</v>
          </cell>
          <cell r="D5012">
            <v>20</v>
          </cell>
          <cell r="E5012" t="str">
            <v>R=AB1</v>
          </cell>
          <cell r="F5012">
            <v>1</v>
          </cell>
          <cell r="G5012">
            <v>37054</v>
          </cell>
          <cell r="H5012">
            <v>240</v>
          </cell>
          <cell r="I5012">
            <v>3</v>
          </cell>
          <cell r="J5012">
            <v>26</v>
          </cell>
        </row>
        <row r="5013">
          <cell r="A5013" t="str">
            <v>SLT5</v>
          </cell>
          <cell r="B5013" t="str">
            <v>Secondary Service Less than 5 kW</v>
          </cell>
          <cell r="C5013">
            <v>30</v>
          </cell>
          <cell r="D5013">
            <v>20</v>
          </cell>
          <cell r="E5013" t="str">
            <v>R=D5S</v>
          </cell>
          <cell r="F5013">
            <v>1</v>
          </cell>
          <cell r="G5013">
            <v>36978</v>
          </cell>
          <cell r="H5013">
            <v>240</v>
          </cell>
          <cell r="I5013">
            <v>3</v>
          </cell>
          <cell r="J5013">
            <v>1</v>
          </cell>
        </row>
        <row r="5014">
          <cell r="A5014" t="str">
            <v>SLT5</v>
          </cell>
          <cell r="B5014" t="str">
            <v>Secondary Service Less than 5 kW</v>
          </cell>
          <cell r="C5014">
            <v>30</v>
          </cell>
          <cell r="D5014">
            <v>20</v>
          </cell>
          <cell r="E5014" t="str">
            <v>R=AB1</v>
          </cell>
          <cell r="F5014">
            <v>1</v>
          </cell>
          <cell r="G5014">
            <v>36984</v>
          </cell>
          <cell r="H5014">
            <v>240</v>
          </cell>
          <cell r="I5014">
            <v>3</v>
          </cell>
          <cell r="J5014">
            <v>15</v>
          </cell>
        </row>
        <row r="5015">
          <cell r="A5015" t="str">
            <v>SLT5</v>
          </cell>
          <cell r="B5015" t="str">
            <v>Secondary Service Less than 5 kW</v>
          </cell>
          <cell r="C5015">
            <v>30</v>
          </cell>
          <cell r="D5015">
            <v>25</v>
          </cell>
          <cell r="E5015" t="str">
            <v>R=A1D1</v>
          </cell>
          <cell r="F5015">
            <v>1</v>
          </cell>
          <cell r="G5015">
            <v>37117</v>
          </cell>
          <cell r="H5015">
            <v>240</v>
          </cell>
          <cell r="I5015">
            <v>3</v>
          </cell>
          <cell r="J5015">
            <v>1</v>
          </cell>
        </row>
        <row r="5016">
          <cell r="A5016" t="str">
            <v>SLT5</v>
          </cell>
          <cell r="B5016" t="str">
            <v>Secondary Service Less than 5 kW</v>
          </cell>
          <cell r="C5016">
            <v>30</v>
          </cell>
          <cell r="D5016">
            <v>25</v>
          </cell>
          <cell r="E5016" t="str">
            <v>R=A1D1</v>
          </cell>
          <cell r="F5016">
            <v>1</v>
          </cell>
          <cell r="G5016">
            <v>37173</v>
          </cell>
          <cell r="H5016">
            <v>999</v>
          </cell>
          <cell r="I5016">
            <v>3</v>
          </cell>
          <cell r="J5016">
            <v>1</v>
          </cell>
        </row>
        <row r="5017">
          <cell r="A5017" t="str">
            <v>SLT5</v>
          </cell>
          <cell r="B5017" t="str">
            <v>Secondary Service Less than 5 kW</v>
          </cell>
          <cell r="C5017">
            <v>30</v>
          </cell>
          <cell r="D5017">
            <v>20</v>
          </cell>
          <cell r="E5017" t="str">
            <v>R=AB1</v>
          </cell>
          <cell r="F5017">
            <v>1</v>
          </cell>
          <cell r="G5017">
            <v>37494</v>
          </cell>
          <cell r="H5017">
            <v>240</v>
          </cell>
          <cell r="I5017">
            <v>3</v>
          </cell>
          <cell r="J5017">
            <v>38</v>
          </cell>
        </row>
        <row r="5018">
          <cell r="A5018" t="str">
            <v>SLT5</v>
          </cell>
          <cell r="B5018" t="str">
            <v>Secondary Service Less than 5 kW</v>
          </cell>
          <cell r="C5018">
            <v>30</v>
          </cell>
          <cell r="D5018">
            <v>25</v>
          </cell>
          <cell r="E5018" t="str">
            <v>R=A1D1</v>
          </cell>
          <cell r="F5018">
            <v>1</v>
          </cell>
          <cell r="G5018">
            <v>37475</v>
          </cell>
          <cell r="H5018">
            <v>240</v>
          </cell>
          <cell r="I5018">
            <v>3</v>
          </cell>
          <cell r="J5018">
            <v>23</v>
          </cell>
        </row>
        <row r="5019">
          <cell r="A5019" t="str">
            <v>SLT5</v>
          </cell>
          <cell r="B5019" t="str">
            <v>Secondary Service Less than 5 kW</v>
          </cell>
          <cell r="C5019">
            <v>30</v>
          </cell>
          <cell r="D5019">
            <v>20</v>
          </cell>
          <cell r="E5019" t="str">
            <v>R=AB1</v>
          </cell>
          <cell r="F5019">
            <v>1</v>
          </cell>
          <cell r="G5019">
            <v>38715</v>
          </cell>
          <cell r="H5019">
            <v>240</v>
          </cell>
          <cell r="I5019">
            <v>3</v>
          </cell>
          <cell r="J5019">
            <v>41</v>
          </cell>
        </row>
        <row r="5020">
          <cell r="A5020" t="str">
            <v>SLT5</v>
          </cell>
          <cell r="B5020" t="str">
            <v>Secondary Service Less than 5 kW</v>
          </cell>
          <cell r="C5020">
            <v>30</v>
          </cell>
          <cell r="D5020">
            <v>25</v>
          </cell>
          <cell r="E5020" t="str">
            <v>R=A1D1</v>
          </cell>
          <cell r="F5020">
            <v>1</v>
          </cell>
          <cell r="G5020">
            <v>38666</v>
          </cell>
          <cell r="H5020">
            <v>240</v>
          </cell>
          <cell r="I5020">
            <v>3</v>
          </cell>
          <cell r="J5020">
            <v>2</v>
          </cell>
        </row>
        <row r="5021">
          <cell r="A5021" t="str">
            <v>SLT5</v>
          </cell>
          <cell r="B5021" t="str">
            <v>Secondary Service Less than 5 kW</v>
          </cell>
          <cell r="C5021">
            <v>30</v>
          </cell>
          <cell r="D5021">
            <v>20</v>
          </cell>
          <cell r="E5021" t="str">
            <v>R=AB1</v>
          </cell>
          <cell r="F5021">
            <v>1</v>
          </cell>
          <cell r="G5021">
            <v>38811</v>
          </cell>
          <cell r="H5021">
            <v>240</v>
          </cell>
          <cell r="I5021">
            <v>3</v>
          </cell>
          <cell r="J5021">
            <v>49</v>
          </cell>
        </row>
        <row r="5022">
          <cell r="A5022" t="str">
            <v>SLT5</v>
          </cell>
          <cell r="B5022" t="str">
            <v>Secondary Service Less than 5 kW</v>
          </cell>
          <cell r="C5022">
            <v>30</v>
          </cell>
          <cell r="D5022">
            <v>20</v>
          </cell>
          <cell r="E5022" t="str">
            <v>R=AB1</v>
          </cell>
          <cell r="F5022">
            <v>1</v>
          </cell>
          <cell r="G5022">
            <v>38992</v>
          </cell>
          <cell r="H5022">
            <v>240</v>
          </cell>
          <cell r="I5022">
            <v>3</v>
          </cell>
          <cell r="J5022">
            <v>7</v>
          </cell>
        </row>
        <row r="5023">
          <cell r="A5023" t="str">
            <v>SLT5</v>
          </cell>
          <cell r="B5023" t="str">
            <v>Secondary Service Less than 5 kW</v>
          </cell>
          <cell r="C5023">
            <v>30</v>
          </cell>
          <cell r="D5023">
            <v>20</v>
          </cell>
          <cell r="E5023" t="str">
            <v>R=AB1</v>
          </cell>
          <cell r="F5023">
            <v>1</v>
          </cell>
          <cell r="G5023">
            <v>39174</v>
          </cell>
          <cell r="H5023">
            <v>240</v>
          </cell>
          <cell r="I5023">
            <v>3</v>
          </cell>
          <cell r="J5023">
            <v>8</v>
          </cell>
        </row>
        <row r="5024">
          <cell r="A5024" t="str">
            <v>SLT5</v>
          </cell>
          <cell r="B5024" t="str">
            <v>Secondary Service Less than 5 kW</v>
          </cell>
          <cell r="C5024">
            <v>30</v>
          </cell>
          <cell r="D5024">
            <v>25</v>
          </cell>
          <cell r="E5024" t="str">
            <v>R=A1D1</v>
          </cell>
          <cell r="F5024">
            <v>1</v>
          </cell>
          <cell r="G5024">
            <v>39060</v>
          </cell>
          <cell r="H5024">
            <v>240</v>
          </cell>
          <cell r="I5024">
            <v>3</v>
          </cell>
          <cell r="J5024">
            <v>6</v>
          </cell>
        </row>
        <row r="5025">
          <cell r="A5025" t="str">
            <v>SLT5</v>
          </cell>
          <cell r="B5025" t="str">
            <v>Secondary Service Less than 5 kW</v>
          </cell>
          <cell r="C5025">
            <v>30</v>
          </cell>
          <cell r="D5025">
            <v>20</v>
          </cell>
          <cell r="E5025" t="str">
            <v>R=MX</v>
          </cell>
          <cell r="F5025">
            <v>1</v>
          </cell>
          <cell r="G5025">
            <v>39669</v>
          </cell>
          <cell r="H5025">
            <v>240</v>
          </cell>
          <cell r="I5025">
            <v>3</v>
          </cell>
          <cell r="J5025">
            <v>8</v>
          </cell>
        </row>
        <row r="5026">
          <cell r="A5026" t="str">
            <v>SLT5</v>
          </cell>
          <cell r="B5026" t="str">
            <v>Secondary Service Less than 5 kW</v>
          </cell>
          <cell r="C5026">
            <v>30</v>
          </cell>
          <cell r="D5026">
            <v>25</v>
          </cell>
          <cell r="E5026" t="str">
            <v>R=A1D1</v>
          </cell>
          <cell r="F5026">
            <v>1</v>
          </cell>
          <cell r="G5026">
            <v>39765</v>
          </cell>
          <cell r="H5026">
            <v>999</v>
          </cell>
          <cell r="I5026">
            <v>3</v>
          </cell>
          <cell r="J5026">
            <v>4</v>
          </cell>
        </row>
        <row r="5027">
          <cell r="A5027" t="str">
            <v>SLT5</v>
          </cell>
          <cell r="B5027" t="str">
            <v>Secondary Service Less than 5 kW</v>
          </cell>
          <cell r="C5027">
            <v>30</v>
          </cell>
          <cell r="D5027">
            <v>20</v>
          </cell>
          <cell r="E5027" t="str">
            <v>R=MX</v>
          </cell>
          <cell r="F5027">
            <v>1</v>
          </cell>
          <cell r="G5027">
            <v>39878</v>
          </cell>
          <cell r="H5027">
            <v>240</v>
          </cell>
          <cell r="I5027">
            <v>3</v>
          </cell>
          <cell r="J5027">
            <v>31</v>
          </cell>
        </row>
        <row r="5028">
          <cell r="A5028" t="str">
            <v>SLT5</v>
          </cell>
          <cell r="B5028" t="str">
            <v>Secondary Service Less than 5 kW</v>
          </cell>
          <cell r="C5028">
            <v>30</v>
          </cell>
          <cell r="D5028">
            <v>20</v>
          </cell>
          <cell r="E5028" t="str">
            <v>R=AB1</v>
          </cell>
          <cell r="F5028">
            <v>1</v>
          </cell>
          <cell r="H5028">
            <v>120</v>
          </cell>
          <cell r="I5028">
            <v>2</v>
          </cell>
          <cell r="J5028">
            <v>11</v>
          </cell>
        </row>
        <row r="5029">
          <cell r="A5029" t="str">
            <v>SLT5</v>
          </cell>
          <cell r="B5029" t="str">
            <v>Secondary Service Less than 5 kW</v>
          </cell>
          <cell r="C5029">
            <v>30</v>
          </cell>
          <cell r="D5029">
            <v>25</v>
          </cell>
          <cell r="E5029" t="str">
            <v>R=TMS2S</v>
          </cell>
          <cell r="F5029">
            <v>1</v>
          </cell>
          <cell r="H5029">
            <v>240</v>
          </cell>
          <cell r="I5029">
            <v>3</v>
          </cell>
          <cell r="J5029">
            <v>55</v>
          </cell>
        </row>
        <row r="5030">
          <cell r="A5030" t="str">
            <v>SLT5</v>
          </cell>
          <cell r="B5030" t="str">
            <v>Secondary Service Less than 5 kW</v>
          </cell>
          <cell r="C5030">
            <v>30</v>
          </cell>
          <cell r="D5030">
            <v>20</v>
          </cell>
          <cell r="E5030" t="str">
            <v>R=J4S</v>
          </cell>
          <cell r="F5030">
            <v>1</v>
          </cell>
          <cell r="H5030">
            <v>240</v>
          </cell>
          <cell r="I5030">
            <v>3</v>
          </cell>
          <cell r="J5030">
            <v>2</v>
          </cell>
        </row>
        <row r="5031">
          <cell r="A5031" t="str">
            <v>SLT5</v>
          </cell>
          <cell r="B5031" t="str">
            <v>Secondary Service Less than 5 kW</v>
          </cell>
          <cell r="C5031">
            <v>30</v>
          </cell>
          <cell r="D5031">
            <v>20</v>
          </cell>
          <cell r="E5031" t="str">
            <v>R=A1D1</v>
          </cell>
          <cell r="F5031">
            <v>1</v>
          </cell>
          <cell r="H5031">
            <v>240</v>
          </cell>
          <cell r="I5031">
            <v>3</v>
          </cell>
          <cell r="J5031">
            <v>3</v>
          </cell>
        </row>
        <row r="5032">
          <cell r="A5032" t="str">
            <v>SLT5</v>
          </cell>
          <cell r="B5032" t="str">
            <v>Secondary Service Less than 5 kW</v>
          </cell>
          <cell r="C5032">
            <v>30</v>
          </cell>
          <cell r="D5032">
            <v>20</v>
          </cell>
          <cell r="E5032" t="str">
            <v>R=J5S</v>
          </cell>
          <cell r="F5032">
            <v>1</v>
          </cell>
          <cell r="H5032">
            <v>240</v>
          </cell>
          <cell r="I5032">
            <v>3</v>
          </cell>
          <cell r="J5032">
            <v>1</v>
          </cell>
        </row>
        <row r="5033">
          <cell r="A5033" t="str">
            <v>SLT5</v>
          </cell>
          <cell r="B5033" t="str">
            <v>Secondary Service Less than 5 kW</v>
          </cell>
          <cell r="C5033">
            <v>30</v>
          </cell>
          <cell r="D5033">
            <v>20</v>
          </cell>
          <cell r="E5033" t="str">
            <v>R=D5SH</v>
          </cell>
          <cell r="F5033">
            <v>1</v>
          </cell>
          <cell r="H5033">
            <v>240</v>
          </cell>
          <cell r="I5033">
            <v>3</v>
          </cell>
          <cell r="J5033">
            <v>2</v>
          </cell>
        </row>
        <row r="5034">
          <cell r="A5034" t="str">
            <v>SLT5</v>
          </cell>
          <cell r="B5034" t="str">
            <v>Secondary Service Less than 5 kW</v>
          </cell>
          <cell r="C5034">
            <v>30</v>
          </cell>
          <cell r="D5034">
            <v>25</v>
          </cell>
          <cell r="E5034" t="str">
            <v>R=DXMS</v>
          </cell>
          <cell r="F5034">
            <v>1</v>
          </cell>
          <cell r="H5034">
            <v>240</v>
          </cell>
          <cell r="I5034">
            <v>3</v>
          </cell>
          <cell r="J5034">
            <v>1</v>
          </cell>
        </row>
        <row r="5035">
          <cell r="A5035" t="str">
            <v>SLT5</v>
          </cell>
          <cell r="B5035" t="str">
            <v>Secondary Service Less than 5 kW</v>
          </cell>
          <cell r="C5035">
            <v>30</v>
          </cell>
          <cell r="D5035">
            <v>20</v>
          </cell>
          <cell r="E5035" t="str">
            <v>R=D4S</v>
          </cell>
          <cell r="F5035">
            <v>1</v>
          </cell>
          <cell r="H5035">
            <v>240</v>
          </cell>
          <cell r="I5035">
            <v>3</v>
          </cell>
          <cell r="J5035">
            <v>2</v>
          </cell>
        </row>
        <row r="5036">
          <cell r="A5036" t="str">
            <v>SLT5</v>
          </cell>
          <cell r="B5036" t="str">
            <v>Secondary Service Less than 5 kW</v>
          </cell>
          <cell r="C5036">
            <v>30</v>
          </cell>
          <cell r="D5036">
            <v>25</v>
          </cell>
          <cell r="E5036" t="str">
            <v>R=TQS</v>
          </cell>
          <cell r="F5036">
            <v>1</v>
          </cell>
          <cell r="H5036">
            <v>240</v>
          </cell>
          <cell r="I5036">
            <v>3</v>
          </cell>
          <cell r="J5036">
            <v>11</v>
          </cell>
        </row>
        <row r="5037">
          <cell r="A5037" t="str">
            <v>SLT5</v>
          </cell>
          <cell r="B5037" t="str">
            <v>Secondary Service Less than 5 kW</v>
          </cell>
          <cell r="C5037">
            <v>30</v>
          </cell>
          <cell r="D5037">
            <v>20</v>
          </cell>
          <cell r="E5037" t="str">
            <v>R=MX</v>
          </cell>
          <cell r="F5037">
            <v>1</v>
          </cell>
          <cell r="H5037">
            <v>240</v>
          </cell>
          <cell r="I5037">
            <v>3</v>
          </cell>
          <cell r="J5037">
            <v>8</v>
          </cell>
        </row>
        <row r="5038">
          <cell r="A5038" t="str">
            <v>SLT5</v>
          </cell>
          <cell r="B5038" t="str">
            <v>Secondary Service Less than 5 kW</v>
          </cell>
          <cell r="C5038">
            <v>30</v>
          </cell>
          <cell r="D5038">
            <v>20</v>
          </cell>
          <cell r="E5038" t="str">
            <v>R=AB1</v>
          </cell>
          <cell r="F5038">
            <v>1</v>
          </cell>
          <cell r="G5038">
            <v>37896</v>
          </cell>
          <cell r="H5038">
            <v>240</v>
          </cell>
          <cell r="I5038">
            <v>3</v>
          </cell>
          <cell r="J5038">
            <v>21</v>
          </cell>
        </row>
        <row r="5039">
          <cell r="A5039" t="str">
            <v>SLT5</v>
          </cell>
          <cell r="B5039" t="str">
            <v>Secondary Service Less than 5 kW</v>
          </cell>
          <cell r="C5039">
            <v>30</v>
          </cell>
          <cell r="D5039">
            <v>20</v>
          </cell>
          <cell r="E5039" t="str">
            <v>R=AB1</v>
          </cell>
          <cell r="F5039">
            <v>1</v>
          </cell>
          <cell r="G5039">
            <v>38383</v>
          </cell>
          <cell r="H5039">
            <v>240</v>
          </cell>
          <cell r="I5039">
            <v>3</v>
          </cell>
          <cell r="J5039">
            <v>4</v>
          </cell>
        </row>
        <row r="5040">
          <cell r="A5040" t="str">
            <v>SLT5</v>
          </cell>
          <cell r="B5040" t="str">
            <v>Secondary Service Less than 5 kW</v>
          </cell>
          <cell r="C5040">
            <v>30</v>
          </cell>
          <cell r="D5040">
            <v>20</v>
          </cell>
          <cell r="E5040" t="str">
            <v>R=AB1</v>
          </cell>
          <cell r="F5040">
            <v>1</v>
          </cell>
          <cell r="G5040">
            <v>37923</v>
          </cell>
          <cell r="H5040">
            <v>240</v>
          </cell>
          <cell r="I5040">
            <v>3</v>
          </cell>
          <cell r="J5040">
            <v>25</v>
          </cell>
        </row>
        <row r="5041">
          <cell r="A5041" t="str">
            <v>SLT5</v>
          </cell>
          <cell r="B5041" t="str">
            <v>Secondary Service Less than 5 kW</v>
          </cell>
          <cell r="C5041">
            <v>30</v>
          </cell>
          <cell r="D5041">
            <v>20</v>
          </cell>
          <cell r="E5041" t="str">
            <v>R=AB1</v>
          </cell>
          <cell r="F5041">
            <v>1</v>
          </cell>
          <cell r="G5041">
            <v>38503</v>
          </cell>
          <cell r="H5041">
            <v>240</v>
          </cell>
          <cell r="I5041">
            <v>3</v>
          </cell>
          <cell r="J5041">
            <v>27</v>
          </cell>
        </row>
        <row r="5042">
          <cell r="A5042" t="str">
            <v>SLT5</v>
          </cell>
          <cell r="B5042" t="str">
            <v>Secondary Service Less than 5 kW</v>
          </cell>
          <cell r="C5042">
            <v>30</v>
          </cell>
          <cell r="D5042">
            <v>20</v>
          </cell>
          <cell r="E5042" t="str">
            <v>R=AB1</v>
          </cell>
          <cell r="F5042">
            <v>1</v>
          </cell>
          <cell r="G5042">
            <v>38264</v>
          </cell>
          <cell r="H5042">
            <v>240</v>
          </cell>
          <cell r="I5042">
            <v>3</v>
          </cell>
          <cell r="J5042">
            <v>6</v>
          </cell>
        </row>
        <row r="5043">
          <cell r="A5043" t="str">
            <v>SLT5</v>
          </cell>
          <cell r="B5043" t="str">
            <v>Secondary Service Less than 5 kW</v>
          </cell>
          <cell r="C5043">
            <v>30</v>
          </cell>
          <cell r="D5043">
            <v>25</v>
          </cell>
          <cell r="E5043" t="str">
            <v>R=A1D1</v>
          </cell>
          <cell r="F5043">
            <v>1</v>
          </cell>
          <cell r="G5043">
            <v>38442</v>
          </cell>
          <cell r="H5043">
            <v>999</v>
          </cell>
          <cell r="I5043">
            <v>3</v>
          </cell>
          <cell r="J5043">
            <v>1</v>
          </cell>
        </row>
        <row r="5044">
          <cell r="A5044" t="str">
            <v>SLT5</v>
          </cell>
          <cell r="B5044" t="str">
            <v>Secondary Service Less than 5 kW</v>
          </cell>
          <cell r="C5044">
            <v>30</v>
          </cell>
          <cell r="D5044">
            <v>25</v>
          </cell>
          <cell r="E5044" t="str">
            <v>R=A1D1</v>
          </cell>
          <cell r="F5044">
            <v>1</v>
          </cell>
          <cell r="G5044">
            <v>38104</v>
          </cell>
          <cell r="H5044">
            <v>999</v>
          </cell>
          <cell r="I5044">
            <v>3</v>
          </cell>
          <cell r="J5044">
            <v>8</v>
          </cell>
        </row>
        <row r="5045">
          <cell r="A5045" t="str">
            <v>SLT5</v>
          </cell>
          <cell r="B5045" t="str">
            <v>Secondary Service Less than 5 kW</v>
          </cell>
          <cell r="C5045">
            <v>30</v>
          </cell>
          <cell r="D5045">
            <v>25</v>
          </cell>
          <cell r="E5045" t="str">
            <v>R=A1D1</v>
          </cell>
          <cell r="F5045">
            <v>1</v>
          </cell>
          <cell r="G5045">
            <v>38413</v>
          </cell>
          <cell r="H5045">
            <v>240</v>
          </cell>
          <cell r="I5045">
            <v>3</v>
          </cell>
          <cell r="J5045">
            <v>1</v>
          </cell>
        </row>
        <row r="5046">
          <cell r="A5046" t="str">
            <v>SLT5</v>
          </cell>
          <cell r="B5046" t="str">
            <v>Secondary Service Less than 5 kW</v>
          </cell>
          <cell r="C5046">
            <v>30</v>
          </cell>
          <cell r="D5046">
            <v>25</v>
          </cell>
          <cell r="E5046" t="str">
            <v>R=A1D1</v>
          </cell>
          <cell r="F5046">
            <v>1</v>
          </cell>
          <cell r="G5046">
            <v>37907</v>
          </cell>
          <cell r="H5046">
            <v>240</v>
          </cell>
          <cell r="I5046">
            <v>3</v>
          </cell>
          <cell r="J5046">
            <v>4</v>
          </cell>
        </row>
        <row r="5047">
          <cell r="A5047" t="str">
            <v>SLT5</v>
          </cell>
          <cell r="B5047" t="str">
            <v>Secondary Service Less than 5 kW</v>
          </cell>
          <cell r="C5047">
            <v>30</v>
          </cell>
          <cell r="D5047">
            <v>25</v>
          </cell>
          <cell r="E5047" t="str">
            <v>R=A1D1</v>
          </cell>
          <cell r="F5047">
            <v>1</v>
          </cell>
          <cell r="G5047">
            <v>37802</v>
          </cell>
          <cell r="H5047">
            <v>999</v>
          </cell>
          <cell r="I5047">
            <v>3</v>
          </cell>
          <cell r="J5047">
            <v>1</v>
          </cell>
        </row>
        <row r="5048">
          <cell r="A5048" t="str">
            <v>SLT5</v>
          </cell>
          <cell r="B5048" t="str">
            <v>Secondary Service Less than 5 kW</v>
          </cell>
          <cell r="C5048">
            <v>30</v>
          </cell>
          <cell r="D5048">
            <v>20</v>
          </cell>
          <cell r="E5048" t="str">
            <v>R=J5S</v>
          </cell>
          <cell r="F5048">
            <v>1</v>
          </cell>
          <cell r="H5048">
            <v>240</v>
          </cell>
          <cell r="I5048">
            <v>3</v>
          </cell>
          <cell r="J5048">
            <v>1</v>
          </cell>
        </row>
        <row r="5049">
          <cell r="A5049" t="str">
            <v>SLT5</v>
          </cell>
          <cell r="B5049" t="str">
            <v>Secondary Service Less than 5 kW</v>
          </cell>
          <cell r="C5049">
            <v>30</v>
          </cell>
          <cell r="D5049">
            <v>20</v>
          </cell>
          <cell r="E5049" t="str">
            <v>R=MX</v>
          </cell>
          <cell r="F5049">
            <v>1</v>
          </cell>
          <cell r="H5049">
            <v>240</v>
          </cell>
          <cell r="I5049">
            <v>3</v>
          </cell>
          <cell r="J5049">
            <v>1</v>
          </cell>
        </row>
        <row r="5050">
          <cell r="A5050" t="str">
            <v>SLT5</v>
          </cell>
          <cell r="B5050" t="str">
            <v>Secondary Service Less than 5 kW</v>
          </cell>
          <cell r="C5050">
            <v>30</v>
          </cell>
          <cell r="D5050">
            <v>20</v>
          </cell>
          <cell r="E5050" t="str">
            <v>R=AB1</v>
          </cell>
          <cell r="F5050">
            <v>1</v>
          </cell>
          <cell r="G5050">
            <v>35924</v>
          </cell>
          <cell r="H5050">
            <v>240</v>
          </cell>
          <cell r="I5050">
            <v>3</v>
          </cell>
          <cell r="J5050">
            <v>1</v>
          </cell>
        </row>
        <row r="5051">
          <cell r="A5051" t="str">
            <v>SLT5</v>
          </cell>
          <cell r="B5051" t="str">
            <v>Secondary Service Less than 5 kW</v>
          </cell>
          <cell r="C5051">
            <v>30</v>
          </cell>
          <cell r="D5051">
            <v>20</v>
          </cell>
          <cell r="E5051" t="str">
            <v>R=AB1</v>
          </cell>
          <cell r="F5051">
            <v>1</v>
          </cell>
          <cell r="G5051">
            <v>34700</v>
          </cell>
          <cell r="H5051">
            <v>240</v>
          </cell>
          <cell r="I5051">
            <v>3</v>
          </cell>
          <cell r="J5051">
            <v>1</v>
          </cell>
        </row>
        <row r="5052">
          <cell r="A5052" t="str">
            <v>SLT5</v>
          </cell>
          <cell r="B5052" t="str">
            <v>Secondary Service Less than 5 kW</v>
          </cell>
          <cell r="C5052">
            <v>30</v>
          </cell>
          <cell r="D5052">
            <v>20</v>
          </cell>
          <cell r="E5052" t="str">
            <v>R=AB1</v>
          </cell>
          <cell r="F5052">
            <v>1</v>
          </cell>
          <cell r="G5052">
            <v>35431</v>
          </cell>
          <cell r="H5052">
            <v>240</v>
          </cell>
          <cell r="I5052">
            <v>3</v>
          </cell>
          <cell r="J5052">
            <v>1</v>
          </cell>
        </row>
        <row r="5053">
          <cell r="A5053" t="str">
            <v>SLT5</v>
          </cell>
          <cell r="B5053" t="str">
            <v>Secondary Service Less than 5 kW</v>
          </cell>
          <cell r="C5053">
            <v>30</v>
          </cell>
          <cell r="D5053">
            <v>20</v>
          </cell>
          <cell r="E5053" t="str">
            <v>R=A1D</v>
          </cell>
          <cell r="F5053">
            <v>1</v>
          </cell>
          <cell r="G5053">
            <v>36161</v>
          </cell>
          <cell r="H5053">
            <v>240</v>
          </cell>
          <cell r="I5053">
            <v>3</v>
          </cell>
          <cell r="J5053">
            <v>1</v>
          </cell>
        </row>
        <row r="5054">
          <cell r="A5054" t="str">
            <v>SLT5</v>
          </cell>
          <cell r="B5054" t="str">
            <v>Secondary Service Less than 5 kW</v>
          </cell>
          <cell r="C5054">
            <v>30</v>
          </cell>
          <cell r="D5054">
            <v>20</v>
          </cell>
          <cell r="E5054" t="str">
            <v>R=D5S</v>
          </cell>
          <cell r="F5054">
            <v>1</v>
          </cell>
          <cell r="G5054">
            <v>36404</v>
          </cell>
          <cell r="H5054">
            <v>240</v>
          </cell>
          <cell r="I5054">
            <v>3</v>
          </cell>
          <cell r="J5054">
            <v>1</v>
          </cell>
        </row>
        <row r="5055">
          <cell r="A5055" t="str">
            <v>SLT5</v>
          </cell>
          <cell r="B5055" t="str">
            <v>Secondary Service Less than 5 kW</v>
          </cell>
          <cell r="C5055">
            <v>30</v>
          </cell>
          <cell r="D5055">
            <v>25</v>
          </cell>
          <cell r="E5055" t="str">
            <v>R=A1D1</v>
          </cell>
          <cell r="F5055">
            <v>1</v>
          </cell>
          <cell r="G5055">
            <v>36405</v>
          </cell>
          <cell r="H5055">
            <v>999</v>
          </cell>
          <cell r="I5055">
            <v>3</v>
          </cell>
          <cell r="J5055">
            <v>2</v>
          </cell>
        </row>
        <row r="5056">
          <cell r="A5056" t="str">
            <v>SLT5</v>
          </cell>
          <cell r="B5056" t="str">
            <v>Secondary Service Less than 5 kW</v>
          </cell>
          <cell r="C5056">
            <v>30</v>
          </cell>
          <cell r="D5056">
            <v>20</v>
          </cell>
          <cell r="E5056" t="str">
            <v>R=AB1</v>
          </cell>
          <cell r="F5056">
            <v>1</v>
          </cell>
          <cell r="G5056">
            <v>36532</v>
          </cell>
          <cell r="H5056">
            <v>240</v>
          </cell>
          <cell r="I5056">
            <v>3</v>
          </cell>
          <cell r="J5056">
            <v>16</v>
          </cell>
        </row>
        <row r="5057">
          <cell r="A5057" t="str">
            <v>SLT5</v>
          </cell>
          <cell r="B5057" t="str">
            <v>Secondary Service Less than 5 kW</v>
          </cell>
          <cell r="C5057">
            <v>30</v>
          </cell>
          <cell r="D5057">
            <v>20</v>
          </cell>
          <cell r="E5057" t="str">
            <v>R=AB1</v>
          </cell>
          <cell r="F5057">
            <v>1</v>
          </cell>
          <cell r="G5057">
            <v>36525</v>
          </cell>
          <cell r="H5057">
            <v>240</v>
          </cell>
          <cell r="I5057">
            <v>3</v>
          </cell>
          <cell r="J5057">
            <v>17</v>
          </cell>
        </row>
        <row r="5058">
          <cell r="A5058" t="str">
            <v>SLT5</v>
          </cell>
          <cell r="B5058" t="str">
            <v>Secondary Service Less than 5 kW</v>
          </cell>
          <cell r="C5058">
            <v>30</v>
          </cell>
          <cell r="D5058">
            <v>20</v>
          </cell>
          <cell r="E5058" t="str">
            <v>R=D4S</v>
          </cell>
          <cell r="F5058">
            <v>1</v>
          </cell>
          <cell r="G5058">
            <v>36525</v>
          </cell>
          <cell r="H5058">
            <v>240</v>
          </cell>
          <cell r="I5058">
            <v>3</v>
          </cell>
          <cell r="J5058">
            <v>2</v>
          </cell>
        </row>
        <row r="5059">
          <cell r="A5059" t="str">
            <v>SLT5</v>
          </cell>
          <cell r="B5059" t="str">
            <v>Secondary Service Less than 5 kW</v>
          </cell>
          <cell r="C5059">
            <v>30</v>
          </cell>
          <cell r="D5059">
            <v>25</v>
          </cell>
          <cell r="E5059" t="str">
            <v>R=A1D1</v>
          </cell>
          <cell r="F5059">
            <v>1</v>
          </cell>
          <cell r="G5059">
            <v>37678</v>
          </cell>
          <cell r="H5059">
            <v>999</v>
          </cell>
          <cell r="I5059">
            <v>3</v>
          </cell>
          <cell r="J5059">
            <v>5</v>
          </cell>
        </row>
        <row r="5060">
          <cell r="A5060" t="str">
            <v>SLT5</v>
          </cell>
          <cell r="B5060" t="str">
            <v>Secondary Service Less than 5 kW</v>
          </cell>
          <cell r="C5060">
            <v>30</v>
          </cell>
          <cell r="D5060">
            <v>25</v>
          </cell>
          <cell r="E5060" t="str">
            <v>R=A1D1</v>
          </cell>
          <cell r="F5060">
            <v>1</v>
          </cell>
          <cell r="G5060">
            <v>36594</v>
          </cell>
          <cell r="H5060">
            <v>240</v>
          </cell>
          <cell r="I5060">
            <v>3</v>
          </cell>
          <cell r="J5060">
            <v>5</v>
          </cell>
        </row>
        <row r="5061">
          <cell r="A5061" t="str">
            <v>SLT5</v>
          </cell>
          <cell r="B5061" t="str">
            <v>Secondary Service Less than 5 kW</v>
          </cell>
          <cell r="C5061">
            <v>30</v>
          </cell>
          <cell r="D5061">
            <v>25</v>
          </cell>
          <cell r="E5061" t="str">
            <v>R=A1D1</v>
          </cell>
          <cell r="F5061">
            <v>1</v>
          </cell>
          <cell r="G5061">
            <v>36177</v>
          </cell>
          <cell r="H5061">
            <v>240</v>
          </cell>
          <cell r="I5061">
            <v>3</v>
          </cell>
          <cell r="J5061">
            <v>1</v>
          </cell>
        </row>
        <row r="5062">
          <cell r="A5062" t="str">
            <v>SLT5</v>
          </cell>
          <cell r="B5062" t="str">
            <v>Secondary Service Less than 5 kW</v>
          </cell>
          <cell r="C5062">
            <v>30</v>
          </cell>
          <cell r="D5062">
            <v>20</v>
          </cell>
          <cell r="E5062" t="str">
            <v>R=AB1</v>
          </cell>
          <cell r="F5062">
            <v>1</v>
          </cell>
          <cell r="G5062">
            <v>36621</v>
          </cell>
          <cell r="H5062">
            <v>240</v>
          </cell>
          <cell r="I5062">
            <v>3</v>
          </cell>
          <cell r="J5062">
            <v>29</v>
          </cell>
        </row>
        <row r="5063">
          <cell r="A5063" t="str">
            <v>SLT5</v>
          </cell>
          <cell r="B5063" t="str">
            <v>Secondary Service Less than 5 kW</v>
          </cell>
          <cell r="C5063">
            <v>30</v>
          </cell>
          <cell r="D5063">
            <v>20</v>
          </cell>
          <cell r="E5063" t="str">
            <v>R=AB1</v>
          </cell>
          <cell r="F5063">
            <v>1</v>
          </cell>
          <cell r="G5063">
            <v>36746</v>
          </cell>
          <cell r="H5063">
            <v>240</v>
          </cell>
          <cell r="I5063">
            <v>3</v>
          </cell>
          <cell r="J5063">
            <v>20</v>
          </cell>
        </row>
        <row r="5064">
          <cell r="A5064" t="str">
            <v>SLT5</v>
          </cell>
          <cell r="B5064" t="str">
            <v>Secondary Service Less than 5 kW</v>
          </cell>
          <cell r="C5064">
            <v>30</v>
          </cell>
          <cell r="D5064">
            <v>20</v>
          </cell>
          <cell r="E5064" t="str">
            <v>R=A1D1</v>
          </cell>
          <cell r="F5064">
            <v>1</v>
          </cell>
          <cell r="G5064">
            <v>36718</v>
          </cell>
          <cell r="H5064">
            <v>999</v>
          </cell>
          <cell r="I5064">
            <v>3</v>
          </cell>
          <cell r="J5064">
            <v>1</v>
          </cell>
        </row>
        <row r="5065">
          <cell r="A5065" t="str">
            <v>SLT5</v>
          </cell>
          <cell r="B5065" t="str">
            <v>Secondary Service Less than 5 kW</v>
          </cell>
          <cell r="C5065">
            <v>30</v>
          </cell>
          <cell r="D5065">
            <v>20</v>
          </cell>
          <cell r="E5065" t="str">
            <v>R=AB1</v>
          </cell>
          <cell r="F5065">
            <v>1</v>
          </cell>
          <cell r="G5065">
            <v>37270</v>
          </cell>
          <cell r="H5065">
            <v>240</v>
          </cell>
          <cell r="I5065">
            <v>3</v>
          </cell>
          <cell r="J5065">
            <v>20</v>
          </cell>
        </row>
        <row r="5066">
          <cell r="A5066" t="str">
            <v>SLT5</v>
          </cell>
          <cell r="B5066" t="str">
            <v>Secondary Service Less than 5 kW</v>
          </cell>
          <cell r="C5066">
            <v>30</v>
          </cell>
          <cell r="D5066">
            <v>25</v>
          </cell>
          <cell r="E5066" t="str">
            <v>R=A1D1</v>
          </cell>
          <cell r="F5066">
            <v>1</v>
          </cell>
          <cell r="G5066">
            <v>37306</v>
          </cell>
          <cell r="H5066">
            <v>240</v>
          </cell>
          <cell r="I5066">
            <v>3</v>
          </cell>
          <cell r="J5066">
            <v>3</v>
          </cell>
        </row>
        <row r="5067">
          <cell r="A5067" t="str">
            <v>SLT5</v>
          </cell>
          <cell r="B5067" t="str">
            <v>Secondary Service Less than 5 kW</v>
          </cell>
          <cell r="C5067">
            <v>30</v>
          </cell>
          <cell r="D5067">
            <v>20</v>
          </cell>
          <cell r="E5067" t="str">
            <v>R=AB1</v>
          </cell>
          <cell r="F5067">
            <v>1</v>
          </cell>
          <cell r="G5067">
            <v>37320</v>
          </cell>
          <cell r="H5067">
            <v>240</v>
          </cell>
          <cell r="I5067">
            <v>3</v>
          </cell>
          <cell r="J5067">
            <v>36</v>
          </cell>
        </row>
        <row r="5068">
          <cell r="A5068" t="str">
            <v>SLT5</v>
          </cell>
          <cell r="B5068" t="str">
            <v>Secondary Service Less than 5 kW</v>
          </cell>
          <cell r="C5068">
            <v>30</v>
          </cell>
          <cell r="D5068">
            <v>20</v>
          </cell>
          <cell r="E5068" t="str">
            <v>R=AB1</v>
          </cell>
          <cell r="F5068">
            <v>1</v>
          </cell>
          <cell r="G5068">
            <v>37349</v>
          </cell>
          <cell r="H5068">
            <v>240</v>
          </cell>
          <cell r="I5068">
            <v>3</v>
          </cell>
          <cell r="J5068">
            <v>63</v>
          </cell>
        </row>
        <row r="5069">
          <cell r="A5069" t="str">
            <v>SLT5</v>
          </cell>
          <cell r="B5069" t="str">
            <v>Secondary Service Less than 5 kW</v>
          </cell>
          <cell r="C5069">
            <v>30</v>
          </cell>
          <cell r="D5069">
            <v>20</v>
          </cell>
          <cell r="E5069" t="str">
            <v>R=A1D1</v>
          </cell>
          <cell r="F5069">
            <v>1</v>
          </cell>
          <cell r="G5069">
            <v>37581</v>
          </cell>
          <cell r="H5069">
            <v>999</v>
          </cell>
          <cell r="I5069">
            <v>2</v>
          </cell>
          <cell r="J5069">
            <v>4</v>
          </cell>
        </row>
        <row r="5070">
          <cell r="A5070" t="str">
            <v>SLT5</v>
          </cell>
          <cell r="B5070" t="str">
            <v>Secondary Service Less than 5 kW</v>
          </cell>
          <cell r="C5070">
            <v>30</v>
          </cell>
          <cell r="D5070">
            <v>20</v>
          </cell>
          <cell r="E5070" t="str">
            <v>R=AB1</v>
          </cell>
          <cell r="F5070">
            <v>1</v>
          </cell>
          <cell r="G5070">
            <v>37593</v>
          </cell>
          <cell r="H5070">
            <v>240</v>
          </cell>
          <cell r="I5070">
            <v>3</v>
          </cell>
          <cell r="J5070">
            <v>12</v>
          </cell>
        </row>
        <row r="5071">
          <cell r="A5071" t="str">
            <v>SLT5</v>
          </cell>
          <cell r="B5071" t="str">
            <v>Secondary Service Less than 5 kW</v>
          </cell>
          <cell r="C5071">
            <v>30</v>
          </cell>
          <cell r="D5071">
            <v>20</v>
          </cell>
          <cell r="E5071" t="str">
            <v>R=AB1</v>
          </cell>
          <cell r="F5071">
            <v>1</v>
          </cell>
          <cell r="G5071">
            <v>39017</v>
          </cell>
          <cell r="H5071">
            <v>240</v>
          </cell>
          <cell r="I5071">
            <v>3</v>
          </cell>
          <cell r="J5071">
            <v>39</v>
          </cell>
        </row>
        <row r="5072">
          <cell r="A5072" t="str">
            <v>SLT5</v>
          </cell>
          <cell r="B5072" t="str">
            <v>Secondary Service Less than 5 kW</v>
          </cell>
          <cell r="C5072">
            <v>30</v>
          </cell>
          <cell r="D5072">
            <v>20</v>
          </cell>
          <cell r="E5072" t="str">
            <v>R=AB1</v>
          </cell>
          <cell r="F5072">
            <v>1</v>
          </cell>
          <cell r="G5072">
            <v>39055</v>
          </cell>
          <cell r="H5072">
            <v>240</v>
          </cell>
          <cell r="I5072">
            <v>3</v>
          </cell>
          <cell r="J5072">
            <v>28</v>
          </cell>
        </row>
        <row r="5073">
          <cell r="A5073" t="str">
            <v>SLT5</v>
          </cell>
          <cell r="B5073" t="str">
            <v>Secondary Service Less than 5 kW</v>
          </cell>
          <cell r="C5073">
            <v>30</v>
          </cell>
          <cell r="D5073">
            <v>20</v>
          </cell>
          <cell r="E5073" t="str">
            <v>R=AB1</v>
          </cell>
          <cell r="F5073">
            <v>1</v>
          </cell>
          <cell r="G5073">
            <v>39041</v>
          </cell>
          <cell r="H5073">
            <v>240</v>
          </cell>
          <cell r="I5073">
            <v>3</v>
          </cell>
          <cell r="J5073">
            <v>7</v>
          </cell>
        </row>
        <row r="5074">
          <cell r="A5074" t="str">
            <v>SLT5</v>
          </cell>
          <cell r="B5074" t="str">
            <v>Secondary Service Less than 5 kW</v>
          </cell>
          <cell r="C5074">
            <v>30</v>
          </cell>
          <cell r="D5074">
            <v>20</v>
          </cell>
          <cell r="E5074" t="str">
            <v>R=AB1</v>
          </cell>
          <cell r="F5074">
            <v>1</v>
          </cell>
          <cell r="G5074">
            <v>39232</v>
          </cell>
          <cell r="H5074">
            <v>240</v>
          </cell>
          <cell r="I5074">
            <v>3</v>
          </cell>
          <cell r="J5074">
            <v>28</v>
          </cell>
        </row>
        <row r="5075">
          <cell r="A5075" t="str">
            <v>SLT5</v>
          </cell>
          <cell r="B5075" t="str">
            <v>Secondary Service Less than 5 kW</v>
          </cell>
          <cell r="C5075">
            <v>30</v>
          </cell>
          <cell r="D5075">
            <v>20</v>
          </cell>
          <cell r="E5075" t="str">
            <v>R=MX</v>
          </cell>
          <cell r="F5075">
            <v>1</v>
          </cell>
          <cell r="G5075">
            <v>39606</v>
          </cell>
          <cell r="H5075">
            <v>240</v>
          </cell>
          <cell r="I5075">
            <v>3</v>
          </cell>
          <cell r="J5075">
            <v>15</v>
          </cell>
        </row>
        <row r="5076">
          <cell r="A5076" t="str">
            <v>SLT5</v>
          </cell>
          <cell r="B5076" t="str">
            <v>Secondary Service Less than 5 kW</v>
          </cell>
          <cell r="C5076">
            <v>30</v>
          </cell>
          <cell r="D5076">
            <v>25</v>
          </cell>
          <cell r="E5076" t="str">
            <v>R=A1D1</v>
          </cell>
          <cell r="F5076">
            <v>1</v>
          </cell>
          <cell r="G5076">
            <v>39637</v>
          </cell>
          <cell r="H5076">
            <v>240</v>
          </cell>
          <cell r="I5076">
            <v>3</v>
          </cell>
          <cell r="J5076">
            <v>18</v>
          </cell>
        </row>
        <row r="5077">
          <cell r="A5077" t="str">
            <v>SLT5</v>
          </cell>
          <cell r="B5077" t="str">
            <v>Secondary Service Less than 5 kW</v>
          </cell>
          <cell r="C5077">
            <v>30</v>
          </cell>
          <cell r="D5077">
            <v>20</v>
          </cell>
          <cell r="E5077" t="str">
            <v>R=MX</v>
          </cell>
          <cell r="F5077">
            <v>1</v>
          </cell>
          <cell r="G5077">
            <v>39643</v>
          </cell>
          <cell r="H5077">
            <v>240</v>
          </cell>
          <cell r="I5077">
            <v>3</v>
          </cell>
          <cell r="J5077">
            <v>11</v>
          </cell>
        </row>
        <row r="5078">
          <cell r="A5078" t="str">
            <v>SLT5</v>
          </cell>
          <cell r="B5078" t="str">
            <v>Secondary Service Less than 5 kW</v>
          </cell>
          <cell r="C5078">
            <v>30</v>
          </cell>
          <cell r="D5078">
            <v>20</v>
          </cell>
          <cell r="E5078" t="str">
            <v>R=MX</v>
          </cell>
          <cell r="F5078">
            <v>1</v>
          </cell>
          <cell r="G5078">
            <v>39605</v>
          </cell>
          <cell r="H5078">
            <v>240</v>
          </cell>
          <cell r="I5078">
            <v>3</v>
          </cell>
          <cell r="J5078">
            <v>19</v>
          </cell>
        </row>
        <row r="5079">
          <cell r="A5079" t="str">
            <v>SLT5</v>
          </cell>
          <cell r="B5079" t="str">
            <v>Secondary Service Less than 5 kW</v>
          </cell>
          <cell r="C5079">
            <v>30</v>
          </cell>
          <cell r="D5079">
            <v>20</v>
          </cell>
          <cell r="E5079" t="str">
            <v>R=D5S</v>
          </cell>
          <cell r="F5079">
            <v>1</v>
          </cell>
          <cell r="H5079">
            <v>240</v>
          </cell>
          <cell r="I5079">
            <v>3</v>
          </cell>
          <cell r="J5079">
            <v>29</v>
          </cell>
        </row>
        <row r="5080">
          <cell r="A5080" t="str">
            <v>SLT5</v>
          </cell>
          <cell r="B5080" t="str">
            <v>Secondary Service Less than 5 kW</v>
          </cell>
          <cell r="C5080">
            <v>30</v>
          </cell>
          <cell r="D5080">
            <v>25</v>
          </cell>
          <cell r="E5080" t="str">
            <v>R=KWS</v>
          </cell>
          <cell r="F5080">
            <v>1</v>
          </cell>
          <cell r="H5080">
            <v>0</v>
          </cell>
          <cell r="I5080">
            <v>0</v>
          </cell>
          <cell r="J5080">
            <v>13</v>
          </cell>
        </row>
        <row r="5081">
          <cell r="A5081" t="str">
            <v>SLT5</v>
          </cell>
          <cell r="B5081" t="str">
            <v>Secondary Service Less than 5 kW</v>
          </cell>
          <cell r="C5081">
            <v>30</v>
          </cell>
          <cell r="D5081">
            <v>25</v>
          </cell>
          <cell r="E5081" t="str">
            <v>R=A1D1</v>
          </cell>
          <cell r="F5081">
            <v>1</v>
          </cell>
          <cell r="H5081">
            <v>240</v>
          </cell>
          <cell r="I5081">
            <v>3</v>
          </cell>
          <cell r="J5081">
            <v>5</v>
          </cell>
        </row>
        <row r="5082">
          <cell r="A5082" t="str">
            <v>SLT5</v>
          </cell>
          <cell r="B5082" t="str">
            <v>Secondary Service Less than 5 kW</v>
          </cell>
          <cell r="C5082">
            <v>30</v>
          </cell>
          <cell r="D5082">
            <v>25</v>
          </cell>
          <cell r="E5082" t="str">
            <v>R=TMS2S</v>
          </cell>
          <cell r="F5082">
            <v>1</v>
          </cell>
          <cell r="H5082">
            <v>240</v>
          </cell>
          <cell r="I5082">
            <v>3</v>
          </cell>
          <cell r="J5082">
            <v>3</v>
          </cell>
        </row>
        <row r="5083">
          <cell r="A5083" t="str">
            <v>SLT5</v>
          </cell>
          <cell r="B5083" t="str">
            <v>Secondary Service Less than 5 kW</v>
          </cell>
          <cell r="C5083">
            <v>30</v>
          </cell>
          <cell r="D5083">
            <v>25</v>
          </cell>
          <cell r="E5083" t="str">
            <v>R=D5SH</v>
          </cell>
          <cell r="F5083">
            <v>1</v>
          </cell>
          <cell r="H5083">
            <v>0</v>
          </cell>
          <cell r="I5083">
            <v>0</v>
          </cell>
          <cell r="J5083">
            <v>5</v>
          </cell>
        </row>
        <row r="5084">
          <cell r="A5084" t="str">
            <v>SLT5</v>
          </cell>
          <cell r="B5084" t="str">
            <v>Secondary Service Less than 5 kW</v>
          </cell>
          <cell r="C5084">
            <v>30</v>
          </cell>
          <cell r="D5084">
            <v>20</v>
          </cell>
          <cell r="E5084" t="str">
            <v>R=J5SD</v>
          </cell>
          <cell r="F5084">
            <v>1</v>
          </cell>
          <cell r="H5084">
            <v>240</v>
          </cell>
          <cell r="I5084">
            <v>3</v>
          </cell>
          <cell r="J5084">
            <v>2</v>
          </cell>
        </row>
        <row r="5085">
          <cell r="A5085" t="str">
            <v>SLT5</v>
          </cell>
          <cell r="B5085" t="str">
            <v>Secondary Service Less than 5 kW</v>
          </cell>
          <cell r="C5085">
            <v>30</v>
          </cell>
          <cell r="D5085">
            <v>25</v>
          </cell>
          <cell r="E5085" t="str">
            <v>R=A1D1</v>
          </cell>
          <cell r="F5085">
            <v>1</v>
          </cell>
          <cell r="G5085">
            <v>38272</v>
          </cell>
          <cell r="H5085">
            <v>999</v>
          </cell>
          <cell r="I5085">
            <v>3</v>
          </cell>
          <cell r="J5085">
            <v>1</v>
          </cell>
        </row>
        <row r="5086">
          <cell r="A5086" t="str">
            <v>SLT5</v>
          </cell>
          <cell r="B5086" t="str">
            <v>Secondary Service Less than 5 kW</v>
          </cell>
          <cell r="C5086">
            <v>30</v>
          </cell>
          <cell r="D5086">
            <v>20</v>
          </cell>
          <cell r="E5086" t="str">
            <v>R=AB1</v>
          </cell>
          <cell r="F5086">
            <v>1</v>
          </cell>
          <cell r="G5086">
            <v>38051</v>
          </cell>
          <cell r="H5086">
            <v>240</v>
          </cell>
          <cell r="I5086">
            <v>3</v>
          </cell>
          <cell r="J5086">
            <v>19</v>
          </cell>
        </row>
        <row r="5087">
          <cell r="A5087" t="str">
            <v>SLT5</v>
          </cell>
          <cell r="B5087" t="str">
            <v>Secondary Service Less than 5 kW</v>
          </cell>
          <cell r="C5087">
            <v>30</v>
          </cell>
          <cell r="D5087">
            <v>25</v>
          </cell>
          <cell r="E5087" t="str">
            <v>R=A1TL1</v>
          </cell>
          <cell r="F5087">
            <v>1</v>
          </cell>
          <cell r="G5087">
            <v>38140</v>
          </cell>
          <cell r="H5087">
            <v>999</v>
          </cell>
          <cell r="I5087">
            <v>2</v>
          </cell>
          <cell r="J5087">
            <v>1</v>
          </cell>
        </row>
        <row r="5088">
          <cell r="A5088" t="str">
            <v>SLT5</v>
          </cell>
          <cell r="B5088" t="str">
            <v>Secondary Service Less than 5 kW</v>
          </cell>
          <cell r="C5088">
            <v>30</v>
          </cell>
          <cell r="D5088">
            <v>20</v>
          </cell>
          <cell r="E5088" t="str">
            <v>R=AB1</v>
          </cell>
          <cell r="F5088">
            <v>1</v>
          </cell>
          <cell r="G5088">
            <v>38051</v>
          </cell>
          <cell r="H5088">
            <v>240</v>
          </cell>
          <cell r="I5088">
            <v>3</v>
          </cell>
          <cell r="J5088">
            <v>5</v>
          </cell>
        </row>
        <row r="5089">
          <cell r="A5089" t="str">
            <v>SLT5</v>
          </cell>
          <cell r="B5089" t="str">
            <v>Secondary Service Less than 5 kW</v>
          </cell>
          <cell r="C5089">
            <v>30</v>
          </cell>
          <cell r="D5089">
            <v>20</v>
          </cell>
          <cell r="E5089" t="str">
            <v>R=AB1</v>
          </cell>
          <cell r="F5089">
            <v>1</v>
          </cell>
          <cell r="G5089">
            <v>38068</v>
          </cell>
          <cell r="H5089">
            <v>240</v>
          </cell>
          <cell r="I5089">
            <v>3</v>
          </cell>
          <cell r="J5089">
            <v>9</v>
          </cell>
        </row>
        <row r="5090">
          <cell r="A5090" t="str">
            <v>SLT5</v>
          </cell>
          <cell r="B5090" t="str">
            <v>Secondary Service Less than 5 kW</v>
          </cell>
          <cell r="C5090">
            <v>30</v>
          </cell>
          <cell r="D5090">
            <v>20</v>
          </cell>
          <cell r="E5090" t="str">
            <v>R=D5S</v>
          </cell>
          <cell r="F5090">
            <v>1</v>
          </cell>
          <cell r="H5090">
            <v>240</v>
          </cell>
          <cell r="I5090">
            <v>3</v>
          </cell>
          <cell r="J5090">
            <v>1</v>
          </cell>
        </row>
        <row r="5091">
          <cell r="A5091" t="str">
            <v>SLT5</v>
          </cell>
          <cell r="B5091" t="str">
            <v>Secondary Service Less than 5 kW</v>
          </cell>
          <cell r="C5091">
            <v>30</v>
          </cell>
          <cell r="D5091">
            <v>20</v>
          </cell>
          <cell r="E5091" t="str">
            <v>R=I70S</v>
          </cell>
          <cell r="F5091">
            <v>1</v>
          </cell>
          <cell r="H5091">
            <v>240</v>
          </cell>
          <cell r="I5091">
            <v>3</v>
          </cell>
          <cell r="J5091">
            <v>40</v>
          </cell>
        </row>
        <row r="5092">
          <cell r="A5092" t="str">
            <v>SLT5</v>
          </cell>
          <cell r="B5092" t="str">
            <v>Secondary Service Less than 5 kW</v>
          </cell>
          <cell r="C5092">
            <v>30</v>
          </cell>
          <cell r="D5092">
            <v>20</v>
          </cell>
          <cell r="E5092" t="str">
            <v>R=D4S</v>
          </cell>
          <cell r="F5092">
            <v>1</v>
          </cell>
          <cell r="H5092">
            <v>240</v>
          </cell>
          <cell r="I5092">
            <v>3</v>
          </cell>
          <cell r="J5092">
            <v>1</v>
          </cell>
        </row>
        <row r="5093">
          <cell r="A5093" t="str">
            <v>SLT5</v>
          </cell>
          <cell r="B5093" t="str">
            <v>Secondary Service Less than 5 kW</v>
          </cell>
          <cell r="C5093">
            <v>30</v>
          </cell>
          <cell r="D5093">
            <v>20</v>
          </cell>
          <cell r="E5093" t="str">
            <v>R=AB1</v>
          </cell>
          <cell r="F5093">
            <v>1</v>
          </cell>
          <cell r="G5093">
            <v>36404</v>
          </cell>
          <cell r="H5093">
            <v>240</v>
          </cell>
          <cell r="I5093">
            <v>3</v>
          </cell>
          <cell r="J5093">
            <v>6</v>
          </cell>
        </row>
        <row r="5094">
          <cell r="A5094" t="str">
            <v>SLT5</v>
          </cell>
          <cell r="B5094" t="str">
            <v>Secondary Service Less than 5 kW</v>
          </cell>
          <cell r="C5094">
            <v>30</v>
          </cell>
          <cell r="D5094">
            <v>20</v>
          </cell>
          <cell r="E5094" t="str">
            <v>R=AB1</v>
          </cell>
          <cell r="F5094">
            <v>1</v>
          </cell>
          <cell r="G5094">
            <v>35796</v>
          </cell>
          <cell r="H5094">
            <v>240</v>
          </cell>
          <cell r="I5094">
            <v>3</v>
          </cell>
          <cell r="J5094">
            <v>10</v>
          </cell>
        </row>
        <row r="5095">
          <cell r="A5095" t="str">
            <v>SLT5</v>
          </cell>
          <cell r="B5095" t="str">
            <v>Secondary Service Less than 5 kW</v>
          </cell>
          <cell r="C5095">
            <v>30</v>
          </cell>
          <cell r="D5095">
            <v>25</v>
          </cell>
          <cell r="E5095" t="str">
            <v>R=A1D1</v>
          </cell>
          <cell r="F5095">
            <v>1</v>
          </cell>
          <cell r="G5095">
            <v>35796</v>
          </cell>
          <cell r="H5095">
            <v>240</v>
          </cell>
          <cell r="I5095">
            <v>3</v>
          </cell>
          <cell r="J5095">
            <v>1</v>
          </cell>
        </row>
        <row r="5096">
          <cell r="A5096" t="str">
            <v>SLT5</v>
          </cell>
          <cell r="B5096" t="str">
            <v>Secondary Service Less than 5 kW</v>
          </cell>
          <cell r="C5096">
            <v>30</v>
          </cell>
          <cell r="D5096">
            <v>20</v>
          </cell>
          <cell r="E5096" t="str">
            <v>R=J5S</v>
          </cell>
          <cell r="F5096">
            <v>1</v>
          </cell>
          <cell r="G5096">
            <v>33970</v>
          </cell>
          <cell r="H5096">
            <v>240</v>
          </cell>
          <cell r="I5096">
            <v>3</v>
          </cell>
          <cell r="J5096">
            <v>1</v>
          </cell>
        </row>
        <row r="5097">
          <cell r="A5097" t="str">
            <v>SLT5</v>
          </cell>
          <cell r="B5097" t="str">
            <v>Secondary Service Less than 5 kW</v>
          </cell>
          <cell r="C5097">
            <v>30</v>
          </cell>
          <cell r="D5097">
            <v>20</v>
          </cell>
          <cell r="E5097" t="str">
            <v>R=MS</v>
          </cell>
          <cell r="F5097">
            <v>1</v>
          </cell>
          <cell r="G5097">
            <v>35948</v>
          </cell>
          <cell r="H5097">
            <v>240</v>
          </cell>
          <cell r="I5097">
            <v>3</v>
          </cell>
          <cell r="J5097">
            <v>1</v>
          </cell>
        </row>
        <row r="5098">
          <cell r="A5098" t="str">
            <v>SLT5</v>
          </cell>
          <cell r="B5098" t="str">
            <v>Secondary Service Less than 5 kW</v>
          </cell>
          <cell r="C5098">
            <v>30</v>
          </cell>
          <cell r="D5098">
            <v>20</v>
          </cell>
          <cell r="E5098" t="str">
            <v>R=AB1</v>
          </cell>
          <cell r="F5098">
            <v>1</v>
          </cell>
          <cell r="G5098">
            <v>36166</v>
          </cell>
          <cell r="H5098">
            <v>240</v>
          </cell>
          <cell r="I5098">
            <v>3</v>
          </cell>
          <cell r="J5098">
            <v>1</v>
          </cell>
        </row>
        <row r="5099">
          <cell r="A5099" t="str">
            <v>SLT5</v>
          </cell>
          <cell r="B5099" t="str">
            <v>Secondary Service Less than 5 kW</v>
          </cell>
          <cell r="C5099">
            <v>30</v>
          </cell>
          <cell r="D5099">
            <v>20</v>
          </cell>
          <cell r="E5099" t="str">
            <v>R=D5S</v>
          </cell>
          <cell r="F5099">
            <v>1</v>
          </cell>
          <cell r="G5099">
            <v>33420</v>
          </cell>
          <cell r="H5099">
            <v>240</v>
          </cell>
          <cell r="I5099">
            <v>3</v>
          </cell>
          <cell r="J5099">
            <v>1</v>
          </cell>
        </row>
        <row r="5100">
          <cell r="A5100" t="str">
            <v>SLT5</v>
          </cell>
          <cell r="B5100" t="str">
            <v>Secondary Service Less than 5 kW</v>
          </cell>
          <cell r="C5100">
            <v>30</v>
          </cell>
          <cell r="D5100">
            <v>20</v>
          </cell>
          <cell r="E5100" t="str">
            <v>R=MX</v>
          </cell>
          <cell r="F5100">
            <v>1</v>
          </cell>
          <cell r="G5100">
            <v>36444</v>
          </cell>
          <cell r="H5100">
            <v>240</v>
          </cell>
          <cell r="I5100">
            <v>3</v>
          </cell>
          <cell r="J5100">
            <v>1</v>
          </cell>
        </row>
        <row r="5101">
          <cell r="A5101" t="str">
            <v>SLT5</v>
          </cell>
          <cell r="B5101" t="str">
            <v>Secondary Service Less than 5 kW</v>
          </cell>
          <cell r="C5101">
            <v>30</v>
          </cell>
          <cell r="D5101">
            <v>20</v>
          </cell>
          <cell r="E5101" t="str">
            <v>R=J5S</v>
          </cell>
          <cell r="F5101">
            <v>1</v>
          </cell>
          <cell r="G5101">
            <v>36525</v>
          </cell>
          <cell r="H5101">
            <v>240</v>
          </cell>
          <cell r="I5101">
            <v>3</v>
          </cell>
          <cell r="J5101">
            <v>1</v>
          </cell>
        </row>
        <row r="5102">
          <cell r="A5102" t="str">
            <v>SLT5</v>
          </cell>
          <cell r="B5102" t="str">
            <v>Secondary Service Less than 5 kW</v>
          </cell>
          <cell r="C5102">
            <v>30</v>
          </cell>
          <cell r="D5102">
            <v>20</v>
          </cell>
          <cell r="E5102" t="str">
            <v>R=AB1</v>
          </cell>
          <cell r="F5102">
            <v>1</v>
          </cell>
          <cell r="G5102">
            <v>36507</v>
          </cell>
          <cell r="H5102">
            <v>240</v>
          </cell>
          <cell r="I5102">
            <v>3</v>
          </cell>
          <cell r="J5102">
            <v>1</v>
          </cell>
        </row>
        <row r="5103">
          <cell r="A5103" t="str">
            <v>SLT5</v>
          </cell>
          <cell r="B5103" t="str">
            <v>Secondary Service Less than 5 kW</v>
          </cell>
          <cell r="C5103">
            <v>30</v>
          </cell>
          <cell r="D5103">
            <v>20</v>
          </cell>
          <cell r="E5103" t="str">
            <v>R=AB1</v>
          </cell>
          <cell r="F5103">
            <v>1</v>
          </cell>
          <cell r="G5103">
            <v>36495</v>
          </cell>
          <cell r="H5103">
            <v>240</v>
          </cell>
          <cell r="I5103">
            <v>3</v>
          </cell>
          <cell r="J5103">
            <v>7</v>
          </cell>
        </row>
        <row r="5104">
          <cell r="A5104" t="str">
            <v>SLT5</v>
          </cell>
          <cell r="B5104" t="str">
            <v>Secondary Service Less than 5 kW</v>
          </cell>
          <cell r="C5104">
            <v>30</v>
          </cell>
          <cell r="D5104">
            <v>20</v>
          </cell>
          <cell r="E5104" t="str">
            <v>R=AB1</v>
          </cell>
          <cell r="F5104">
            <v>1</v>
          </cell>
          <cell r="G5104">
            <v>36689</v>
          </cell>
          <cell r="H5104">
            <v>240</v>
          </cell>
          <cell r="I5104">
            <v>3</v>
          </cell>
          <cell r="J5104">
            <v>19</v>
          </cell>
        </row>
        <row r="5105">
          <cell r="A5105" t="str">
            <v>SLT5</v>
          </cell>
          <cell r="B5105" t="str">
            <v>Secondary Service Less than 5 kW</v>
          </cell>
          <cell r="C5105">
            <v>30</v>
          </cell>
          <cell r="D5105">
            <v>20</v>
          </cell>
          <cell r="E5105" t="str">
            <v>R=AB1</v>
          </cell>
          <cell r="F5105">
            <v>1</v>
          </cell>
          <cell r="G5105">
            <v>35926</v>
          </cell>
          <cell r="H5105">
            <v>240</v>
          </cell>
          <cell r="I5105">
            <v>3</v>
          </cell>
          <cell r="J5105">
            <v>7</v>
          </cell>
        </row>
        <row r="5106">
          <cell r="A5106" t="str">
            <v>SLT5</v>
          </cell>
          <cell r="B5106" t="str">
            <v>Secondary Service Less than 5 kW</v>
          </cell>
          <cell r="C5106">
            <v>30</v>
          </cell>
          <cell r="D5106">
            <v>25</v>
          </cell>
          <cell r="E5106" t="str">
            <v>R=A1D1</v>
          </cell>
          <cell r="F5106">
            <v>1</v>
          </cell>
          <cell r="G5106">
            <v>36788</v>
          </cell>
          <cell r="H5106">
            <v>240</v>
          </cell>
          <cell r="I5106">
            <v>3</v>
          </cell>
          <cell r="J5106">
            <v>1</v>
          </cell>
        </row>
        <row r="5107">
          <cell r="A5107" t="str">
            <v>SLT5</v>
          </cell>
          <cell r="B5107" t="str">
            <v>Secondary Service Less than 5 kW</v>
          </cell>
          <cell r="C5107">
            <v>30</v>
          </cell>
          <cell r="D5107">
            <v>20</v>
          </cell>
          <cell r="E5107" t="str">
            <v>R=AB1</v>
          </cell>
          <cell r="F5107">
            <v>1</v>
          </cell>
          <cell r="G5107">
            <v>36955</v>
          </cell>
          <cell r="H5107">
            <v>240</v>
          </cell>
          <cell r="I5107">
            <v>3</v>
          </cell>
          <cell r="J5107">
            <v>2</v>
          </cell>
        </row>
        <row r="5108">
          <cell r="A5108" t="str">
            <v>SLT5</v>
          </cell>
          <cell r="B5108" t="str">
            <v>Secondary Service Less than 5 kW</v>
          </cell>
          <cell r="C5108">
            <v>30</v>
          </cell>
          <cell r="D5108">
            <v>20</v>
          </cell>
          <cell r="E5108" t="str">
            <v>R=AB1</v>
          </cell>
          <cell r="F5108">
            <v>1</v>
          </cell>
          <cell r="G5108">
            <v>37201</v>
          </cell>
          <cell r="H5108">
            <v>240</v>
          </cell>
          <cell r="I5108">
            <v>3</v>
          </cell>
          <cell r="J5108">
            <v>10</v>
          </cell>
        </row>
        <row r="5109">
          <cell r="A5109" t="str">
            <v>SLT5</v>
          </cell>
          <cell r="B5109" t="str">
            <v>Secondary Service Less than 5 kW</v>
          </cell>
          <cell r="C5109">
            <v>30</v>
          </cell>
          <cell r="D5109">
            <v>20</v>
          </cell>
          <cell r="E5109" t="str">
            <v>R=AB1</v>
          </cell>
          <cell r="F5109">
            <v>1</v>
          </cell>
          <cell r="G5109">
            <v>37270</v>
          </cell>
          <cell r="H5109">
            <v>240</v>
          </cell>
          <cell r="I5109">
            <v>3</v>
          </cell>
          <cell r="J5109">
            <v>4</v>
          </cell>
        </row>
        <row r="5110">
          <cell r="A5110" t="str">
            <v>SLT5</v>
          </cell>
          <cell r="B5110" t="str">
            <v>Secondary Service Less than 5 kW</v>
          </cell>
          <cell r="C5110">
            <v>30</v>
          </cell>
          <cell r="D5110">
            <v>20</v>
          </cell>
          <cell r="E5110" t="str">
            <v>R=J5S</v>
          </cell>
          <cell r="F5110">
            <v>1</v>
          </cell>
          <cell r="H5110">
            <v>240</v>
          </cell>
          <cell r="I5110">
            <v>3</v>
          </cell>
          <cell r="J5110">
            <v>1</v>
          </cell>
        </row>
        <row r="5111">
          <cell r="A5111" t="str">
            <v>SLT5</v>
          </cell>
          <cell r="B5111" t="str">
            <v>Secondary Service Less than 5 kW</v>
          </cell>
          <cell r="C5111">
            <v>30</v>
          </cell>
          <cell r="D5111">
            <v>25</v>
          </cell>
          <cell r="E5111" t="str">
            <v>R=A1D1</v>
          </cell>
          <cell r="F5111">
            <v>1</v>
          </cell>
          <cell r="G5111">
            <v>37431</v>
          </cell>
          <cell r="H5111">
            <v>999</v>
          </cell>
          <cell r="I5111">
            <v>3</v>
          </cell>
          <cell r="J5111">
            <v>17</v>
          </cell>
        </row>
        <row r="5112">
          <cell r="A5112" t="str">
            <v>SLT5</v>
          </cell>
          <cell r="B5112" t="str">
            <v>Secondary Service Less than 5 kW</v>
          </cell>
          <cell r="C5112">
            <v>30</v>
          </cell>
          <cell r="D5112">
            <v>20</v>
          </cell>
          <cell r="E5112" t="str">
            <v>R=AB1</v>
          </cell>
          <cell r="F5112">
            <v>1</v>
          </cell>
          <cell r="G5112">
            <v>37335</v>
          </cell>
          <cell r="H5112">
            <v>240</v>
          </cell>
          <cell r="I5112">
            <v>3</v>
          </cell>
          <cell r="J5112">
            <v>7</v>
          </cell>
        </row>
        <row r="5113">
          <cell r="A5113" t="str">
            <v>SLT5</v>
          </cell>
          <cell r="B5113" t="str">
            <v>Secondary Service Less than 5 kW</v>
          </cell>
          <cell r="C5113">
            <v>30</v>
          </cell>
          <cell r="D5113">
            <v>20</v>
          </cell>
          <cell r="E5113" t="str">
            <v>R=AB1</v>
          </cell>
          <cell r="F5113">
            <v>1</v>
          </cell>
          <cell r="G5113">
            <v>37624</v>
          </cell>
          <cell r="H5113">
            <v>240</v>
          </cell>
          <cell r="I5113">
            <v>3</v>
          </cell>
          <cell r="J5113">
            <v>23</v>
          </cell>
        </row>
        <row r="5114">
          <cell r="A5114" t="str">
            <v>SLT5</v>
          </cell>
          <cell r="B5114" t="str">
            <v>Secondary Service Less than 5 kW</v>
          </cell>
          <cell r="C5114">
            <v>30</v>
          </cell>
          <cell r="D5114">
            <v>20</v>
          </cell>
          <cell r="E5114" t="str">
            <v>R=AB1</v>
          </cell>
          <cell r="F5114">
            <v>1</v>
          </cell>
          <cell r="G5114">
            <v>38730</v>
          </cell>
          <cell r="H5114">
            <v>240</v>
          </cell>
          <cell r="I5114">
            <v>3</v>
          </cell>
          <cell r="J5114">
            <v>10</v>
          </cell>
        </row>
        <row r="5115">
          <cell r="A5115" t="str">
            <v>SLT5</v>
          </cell>
          <cell r="B5115" t="str">
            <v>Secondary Service Less than 5 kW</v>
          </cell>
          <cell r="C5115">
            <v>30</v>
          </cell>
          <cell r="D5115">
            <v>20</v>
          </cell>
          <cell r="E5115" t="str">
            <v>R=AB1</v>
          </cell>
          <cell r="F5115">
            <v>1</v>
          </cell>
          <cell r="G5115">
            <v>38651</v>
          </cell>
          <cell r="H5115">
            <v>240</v>
          </cell>
          <cell r="I5115">
            <v>3</v>
          </cell>
          <cell r="J5115">
            <v>5</v>
          </cell>
        </row>
        <row r="5116">
          <cell r="A5116" t="str">
            <v>SLT5</v>
          </cell>
          <cell r="B5116" t="str">
            <v>Secondary Service Less than 5 kW</v>
          </cell>
          <cell r="C5116">
            <v>30</v>
          </cell>
          <cell r="D5116">
            <v>25</v>
          </cell>
          <cell r="E5116" t="str">
            <v>R=A1D1</v>
          </cell>
          <cell r="F5116">
            <v>1</v>
          </cell>
          <cell r="G5116">
            <v>39048</v>
          </cell>
          <cell r="H5116">
            <v>240</v>
          </cell>
          <cell r="I5116">
            <v>3</v>
          </cell>
          <cell r="J5116">
            <v>7</v>
          </cell>
        </row>
        <row r="5117">
          <cell r="A5117" t="str">
            <v>SLT5</v>
          </cell>
          <cell r="B5117" t="str">
            <v>Secondary Service Less than 5 kW</v>
          </cell>
          <cell r="C5117">
            <v>30</v>
          </cell>
          <cell r="D5117">
            <v>25</v>
          </cell>
          <cell r="E5117" t="str">
            <v>R=A1D1</v>
          </cell>
          <cell r="F5117">
            <v>1</v>
          </cell>
          <cell r="G5117">
            <v>39342</v>
          </cell>
          <cell r="H5117">
            <v>240</v>
          </cell>
          <cell r="I5117">
            <v>3</v>
          </cell>
          <cell r="J5117">
            <v>12</v>
          </cell>
        </row>
        <row r="5118">
          <cell r="A5118" t="str">
            <v>SLT5</v>
          </cell>
          <cell r="B5118" t="str">
            <v>Secondary Service Less than 5 kW</v>
          </cell>
          <cell r="C5118">
            <v>30</v>
          </cell>
          <cell r="D5118">
            <v>25</v>
          </cell>
          <cell r="E5118" t="str">
            <v>R=A1D1</v>
          </cell>
          <cell r="F5118">
            <v>1</v>
          </cell>
          <cell r="G5118">
            <v>39385</v>
          </cell>
          <cell r="H5118">
            <v>240</v>
          </cell>
          <cell r="I5118">
            <v>3</v>
          </cell>
          <cell r="J5118">
            <v>7</v>
          </cell>
        </row>
        <row r="5119">
          <cell r="A5119" t="str">
            <v>SLT5</v>
          </cell>
          <cell r="B5119" t="str">
            <v>Secondary Service Less than 5 kW</v>
          </cell>
          <cell r="C5119">
            <v>30</v>
          </cell>
          <cell r="D5119">
            <v>20</v>
          </cell>
          <cell r="E5119" t="str">
            <v>A=ALF</v>
          </cell>
          <cell r="F5119">
            <v>1</v>
          </cell>
          <cell r="G5119">
            <v>39575</v>
          </cell>
          <cell r="H5119">
            <v>240</v>
          </cell>
          <cell r="I5119">
            <v>3</v>
          </cell>
          <cell r="J5119">
            <v>71</v>
          </cell>
        </row>
        <row r="5120">
          <cell r="A5120" t="str">
            <v>SLT5</v>
          </cell>
          <cell r="B5120" t="str">
            <v>Secondary Service Less than 5 kW</v>
          </cell>
          <cell r="C5120">
            <v>30</v>
          </cell>
          <cell r="D5120">
            <v>20</v>
          </cell>
          <cell r="E5120" t="str">
            <v>R=MX</v>
          </cell>
          <cell r="F5120">
            <v>1</v>
          </cell>
          <cell r="G5120">
            <v>39819</v>
          </cell>
          <cell r="H5120">
            <v>240</v>
          </cell>
          <cell r="I5120">
            <v>3</v>
          </cell>
          <cell r="J5120">
            <v>19</v>
          </cell>
        </row>
        <row r="5121">
          <cell r="A5121" t="str">
            <v>SLT5</v>
          </cell>
          <cell r="B5121" t="str">
            <v>Secondary Service Less than 5 kW</v>
          </cell>
          <cell r="C5121">
            <v>30</v>
          </cell>
          <cell r="D5121">
            <v>20</v>
          </cell>
          <cell r="E5121" t="str">
            <v>R=MX</v>
          </cell>
          <cell r="F5121">
            <v>1</v>
          </cell>
          <cell r="G5121">
            <v>39867</v>
          </cell>
          <cell r="H5121">
            <v>240</v>
          </cell>
          <cell r="I5121">
            <v>3</v>
          </cell>
          <cell r="J5121">
            <v>29</v>
          </cell>
        </row>
        <row r="5122">
          <cell r="A5122" t="str">
            <v>SLT5</v>
          </cell>
          <cell r="B5122" t="str">
            <v>Secondary Service Less than 5 kW</v>
          </cell>
          <cell r="C5122">
            <v>30</v>
          </cell>
          <cell r="D5122">
            <v>20</v>
          </cell>
          <cell r="E5122" t="str">
            <v>R=MX</v>
          </cell>
          <cell r="F5122">
            <v>1</v>
          </cell>
          <cell r="G5122">
            <v>39917</v>
          </cell>
          <cell r="H5122">
            <v>240</v>
          </cell>
          <cell r="I5122">
            <v>3</v>
          </cell>
          <cell r="J5122">
            <v>11</v>
          </cell>
        </row>
        <row r="5123">
          <cell r="A5123" t="str">
            <v>SLT5</v>
          </cell>
          <cell r="B5123" t="str">
            <v>Secondary Service Less than 5 kW</v>
          </cell>
          <cell r="C5123">
            <v>30</v>
          </cell>
          <cell r="D5123">
            <v>25</v>
          </cell>
          <cell r="E5123" t="str">
            <v>R=A1D1</v>
          </cell>
          <cell r="F5123">
            <v>1</v>
          </cell>
          <cell r="G5123">
            <v>39863</v>
          </cell>
          <cell r="H5123">
            <v>240</v>
          </cell>
          <cell r="I5123">
            <v>3</v>
          </cell>
          <cell r="J5123">
            <v>8</v>
          </cell>
        </row>
        <row r="5124">
          <cell r="A5124" t="str">
            <v>SLT5</v>
          </cell>
          <cell r="B5124" t="str">
            <v>Secondary Service Less than 5 kW</v>
          </cell>
          <cell r="C5124">
            <v>30</v>
          </cell>
          <cell r="D5124">
            <v>25</v>
          </cell>
          <cell r="E5124" t="str">
            <v>R=A1D1</v>
          </cell>
          <cell r="F5124">
            <v>1</v>
          </cell>
          <cell r="G5124">
            <v>40052</v>
          </cell>
          <cell r="H5124">
            <v>999</v>
          </cell>
          <cell r="I5124">
            <v>3</v>
          </cell>
          <cell r="J5124">
            <v>5</v>
          </cell>
        </row>
        <row r="5125">
          <cell r="A5125" t="str">
            <v>SLT5</v>
          </cell>
          <cell r="B5125" t="str">
            <v>Secondary Service Less than 5 kW</v>
          </cell>
          <cell r="C5125">
            <v>30</v>
          </cell>
          <cell r="D5125">
            <v>20</v>
          </cell>
          <cell r="E5125" t="str">
            <v>R=MX</v>
          </cell>
          <cell r="F5125">
            <v>1</v>
          </cell>
          <cell r="H5125">
            <v>240</v>
          </cell>
          <cell r="I5125">
            <v>3</v>
          </cell>
          <cell r="J5125">
            <v>143</v>
          </cell>
        </row>
        <row r="5126">
          <cell r="A5126" t="str">
            <v>SLT5</v>
          </cell>
          <cell r="B5126" t="str">
            <v>Secondary Service Less than 5 kW</v>
          </cell>
          <cell r="C5126">
            <v>30</v>
          </cell>
          <cell r="D5126">
            <v>20</v>
          </cell>
          <cell r="E5126" t="str">
            <v>R=I70S</v>
          </cell>
          <cell r="F5126">
            <v>1</v>
          </cell>
          <cell r="H5126">
            <v>240</v>
          </cell>
          <cell r="I5126">
            <v>3</v>
          </cell>
          <cell r="J5126">
            <v>341</v>
          </cell>
        </row>
        <row r="5127">
          <cell r="A5127" t="str">
            <v>SLT5</v>
          </cell>
          <cell r="B5127" t="str">
            <v>Secondary Service Less than 5 kW</v>
          </cell>
          <cell r="C5127">
            <v>30</v>
          </cell>
          <cell r="D5127">
            <v>20</v>
          </cell>
          <cell r="E5127" t="str">
            <v>R=MS</v>
          </cell>
          <cell r="F5127">
            <v>1</v>
          </cell>
          <cell r="H5127">
            <v>240</v>
          </cell>
          <cell r="I5127">
            <v>3</v>
          </cell>
          <cell r="J5127">
            <v>781</v>
          </cell>
        </row>
        <row r="5128">
          <cell r="A5128" t="str">
            <v>SLT5</v>
          </cell>
          <cell r="B5128" t="str">
            <v>Secondary Service Less than 5 kW</v>
          </cell>
          <cell r="C5128">
            <v>30</v>
          </cell>
          <cell r="D5128">
            <v>20</v>
          </cell>
          <cell r="E5128" t="str">
            <v>R=D5S</v>
          </cell>
          <cell r="F5128">
            <v>1</v>
          </cell>
          <cell r="H5128">
            <v>240</v>
          </cell>
          <cell r="I5128">
            <v>3</v>
          </cell>
          <cell r="J5128">
            <v>44</v>
          </cell>
        </row>
        <row r="5129">
          <cell r="A5129" t="str">
            <v>SLT5</v>
          </cell>
          <cell r="B5129" t="str">
            <v>Secondary Service Less than 5 kW</v>
          </cell>
          <cell r="C5129">
            <v>30</v>
          </cell>
          <cell r="D5129">
            <v>20</v>
          </cell>
          <cell r="E5129" t="str">
            <v>R=MQS</v>
          </cell>
          <cell r="F5129">
            <v>1</v>
          </cell>
          <cell r="H5129">
            <v>240</v>
          </cell>
          <cell r="I5129">
            <v>3</v>
          </cell>
          <cell r="J5129">
            <v>113</v>
          </cell>
        </row>
        <row r="5130">
          <cell r="A5130" t="str">
            <v>SLT5</v>
          </cell>
          <cell r="B5130" t="str">
            <v>Secondary Service Less than 5 kW</v>
          </cell>
          <cell r="C5130">
            <v>30</v>
          </cell>
          <cell r="D5130">
            <v>20</v>
          </cell>
          <cell r="E5130" t="str">
            <v>R=AB1</v>
          </cell>
          <cell r="F5130">
            <v>1</v>
          </cell>
          <cell r="G5130">
            <v>38082</v>
          </cell>
          <cell r="H5130">
            <v>240</v>
          </cell>
          <cell r="I5130">
            <v>3</v>
          </cell>
          <cell r="J5130">
            <v>24</v>
          </cell>
        </row>
        <row r="5131">
          <cell r="A5131" t="str">
            <v>SLT5</v>
          </cell>
          <cell r="B5131" t="str">
            <v>Secondary Service Less than 5 kW</v>
          </cell>
          <cell r="C5131">
            <v>30</v>
          </cell>
          <cell r="D5131">
            <v>20</v>
          </cell>
          <cell r="E5131" t="str">
            <v>R=AB1</v>
          </cell>
          <cell r="F5131">
            <v>1</v>
          </cell>
          <cell r="G5131">
            <v>37963</v>
          </cell>
          <cell r="H5131">
            <v>240</v>
          </cell>
          <cell r="I5131">
            <v>3</v>
          </cell>
          <cell r="J5131">
            <v>4</v>
          </cell>
        </row>
        <row r="5132">
          <cell r="A5132" t="str">
            <v>SLT5</v>
          </cell>
          <cell r="B5132" t="str">
            <v>Secondary Service Less than 5 kW</v>
          </cell>
          <cell r="C5132">
            <v>30</v>
          </cell>
          <cell r="D5132">
            <v>20</v>
          </cell>
          <cell r="E5132" t="str">
            <v>R=AB1</v>
          </cell>
          <cell r="F5132">
            <v>1</v>
          </cell>
          <cell r="G5132">
            <v>38230</v>
          </cell>
          <cell r="H5132">
            <v>240</v>
          </cell>
          <cell r="I5132">
            <v>3</v>
          </cell>
          <cell r="J5132">
            <v>3</v>
          </cell>
        </row>
        <row r="5133">
          <cell r="A5133" t="str">
            <v>SLT5</v>
          </cell>
          <cell r="B5133" t="str">
            <v>Secondary Service Less than 5 kW</v>
          </cell>
          <cell r="C5133">
            <v>30</v>
          </cell>
          <cell r="D5133">
            <v>25</v>
          </cell>
          <cell r="E5133" t="str">
            <v>R=A1D1</v>
          </cell>
          <cell r="F5133">
            <v>1</v>
          </cell>
          <cell r="G5133">
            <v>38161</v>
          </cell>
          <cell r="H5133">
            <v>240</v>
          </cell>
          <cell r="I5133">
            <v>3</v>
          </cell>
          <cell r="J5133">
            <v>1</v>
          </cell>
        </row>
        <row r="5134">
          <cell r="A5134" t="str">
            <v>SLT5</v>
          </cell>
          <cell r="B5134" t="str">
            <v>Secondary Service Less than 5 kW</v>
          </cell>
          <cell r="C5134">
            <v>30</v>
          </cell>
          <cell r="D5134">
            <v>25</v>
          </cell>
          <cell r="E5134" t="str">
            <v>R=A1D1</v>
          </cell>
          <cell r="F5134">
            <v>1</v>
          </cell>
          <cell r="G5134">
            <v>37811</v>
          </cell>
          <cell r="H5134">
            <v>240</v>
          </cell>
          <cell r="I5134">
            <v>3</v>
          </cell>
          <cell r="J5134">
            <v>3</v>
          </cell>
        </row>
        <row r="5135">
          <cell r="A5135" t="str">
            <v>SLT5</v>
          </cell>
          <cell r="B5135" t="str">
            <v>Secondary Service Less than 5 kW</v>
          </cell>
          <cell r="C5135">
            <v>30</v>
          </cell>
          <cell r="D5135">
            <v>20</v>
          </cell>
          <cell r="E5135" t="str">
            <v>R=J3TS</v>
          </cell>
          <cell r="F5135">
            <v>1</v>
          </cell>
          <cell r="H5135">
            <v>240</v>
          </cell>
          <cell r="I5135">
            <v>3</v>
          </cell>
          <cell r="J5135">
            <v>1</v>
          </cell>
        </row>
        <row r="5136">
          <cell r="A5136" t="str">
            <v>SLT5</v>
          </cell>
          <cell r="B5136" t="str">
            <v>Secondary Service Less than 5 kW</v>
          </cell>
          <cell r="C5136">
            <v>30</v>
          </cell>
          <cell r="D5136">
            <v>25</v>
          </cell>
          <cell r="E5136" t="str">
            <v>R=A1D1</v>
          </cell>
          <cell r="F5136">
            <v>1</v>
          </cell>
          <cell r="G5136">
            <v>35916</v>
          </cell>
          <cell r="H5136">
            <v>240</v>
          </cell>
          <cell r="I5136">
            <v>3</v>
          </cell>
          <cell r="J5136">
            <v>3</v>
          </cell>
        </row>
        <row r="5137">
          <cell r="A5137" t="str">
            <v>SLT5</v>
          </cell>
          <cell r="B5137" t="str">
            <v>Secondary Service Less than 5 kW</v>
          </cell>
          <cell r="C5137">
            <v>30</v>
          </cell>
          <cell r="D5137">
            <v>20</v>
          </cell>
          <cell r="E5137" t="str">
            <v>R=MS</v>
          </cell>
          <cell r="F5137">
            <v>1</v>
          </cell>
          <cell r="G5137">
            <v>36039</v>
          </cell>
          <cell r="H5137">
            <v>240</v>
          </cell>
          <cell r="I5137">
            <v>3</v>
          </cell>
          <cell r="J5137">
            <v>1</v>
          </cell>
        </row>
        <row r="5138">
          <cell r="A5138" t="str">
            <v>SLT5</v>
          </cell>
          <cell r="B5138" t="str">
            <v>Secondary Service Less than 5 kW</v>
          </cell>
          <cell r="C5138">
            <v>30</v>
          </cell>
          <cell r="D5138">
            <v>20</v>
          </cell>
          <cell r="E5138" t="str">
            <v>R=AB1</v>
          </cell>
          <cell r="F5138">
            <v>1</v>
          </cell>
          <cell r="G5138">
            <v>35797</v>
          </cell>
          <cell r="H5138">
            <v>240</v>
          </cell>
          <cell r="I5138">
            <v>3</v>
          </cell>
          <cell r="J5138">
            <v>5</v>
          </cell>
        </row>
        <row r="5139">
          <cell r="A5139" t="str">
            <v>SLT5</v>
          </cell>
          <cell r="B5139" t="str">
            <v>Secondary Service Less than 5 kW</v>
          </cell>
          <cell r="C5139">
            <v>30</v>
          </cell>
          <cell r="D5139">
            <v>20</v>
          </cell>
          <cell r="E5139" t="str">
            <v>R=AB1</v>
          </cell>
          <cell r="F5139">
            <v>1</v>
          </cell>
          <cell r="G5139">
            <v>36161</v>
          </cell>
          <cell r="H5139">
            <v>240</v>
          </cell>
          <cell r="I5139">
            <v>3</v>
          </cell>
          <cell r="J5139">
            <v>4</v>
          </cell>
        </row>
        <row r="5140">
          <cell r="A5140" t="str">
            <v>SLT5</v>
          </cell>
          <cell r="B5140" t="str">
            <v>Secondary Service Less than 5 kW</v>
          </cell>
          <cell r="C5140">
            <v>30</v>
          </cell>
          <cell r="D5140">
            <v>20</v>
          </cell>
          <cell r="E5140" t="str">
            <v>R=D5S</v>
          </cell>
          <cell r="F5140">
            <v>1</v>
          </cell>
          <cell r="G5140">
            <v>36426</v>
          </cell>
          <cell r="H5140">
            <v>240</v>
          </cell>
          <cell r="I5140">
            <v>3</v>
          </cell>
          <cell r="J5140">
            <v>2</v>
          </cell>
        </row>
        <row r="5141">
          <cell r="A5141" t="str">
            <v>SLT5</v>
          </cell>
          <cell r="B5141" t="str">
            <v>Secondary Service Less than 5 kW</v>
          </cell>
          <cell r="C5141">
            <v>30</v>
          </cell>
          <cell r="D5141">
            <v>25</v>
          </cell>
          <cell r="E5141" t="str">
            <v>R=A1D1</v>
          </cell>
          <cell r="F5141">
            <v>1</v>
          </cell>
          <cell r="G5141">
            <v>37678</v>
          </cell>
          <cell r="H5141">
            <v>240</v>
          </cell>
          <cell r="I5141">
            <v>3</v>
          </cell>
          <cell r="J5141">
            <v>2</v>
          </cell>
        </row>
        <row r="5142">
          <cell r="A5142" t="str">
            <v>SLT5</v>
          </cell>
          <cell r="B5142" t="str">
            <v>Secondary Service Less than 5 kW</v>
          </cell>
          <cell r="C5142">
            <v>30</v>
          </cell>
          <cell r="D5142">
            <v>25</v>
          </cell>
          <cell r="E5142" t="str">
            <v>R=J5SD</v>
          </cell>
          <cell r="F5142">
            <v>1</v>
          </cell>
          <cell r="G5142">
            <v>36649</v>
          </cell>
          <cell r="H5142">
            <v>240</v>
          </cell>
          <cell r="I5142">
            <v>3</v>
          </cell>
          <cell r="J5142">
            <v>1</v>
          </cell>
        </row>
        <row r="5143">
          <cell r="A5143" t="str">
            <v>SLT5</v>
          </cell>
          <cell r="B5143" t="str">
            <v>Secondary Service Less than 5 kW</v>
          </cell>
          <cell r="C5143">
            <v>30</v>
          </cell>
          <cell r="D5143">
            <v>20</v>
          </cell>
          <cell r="E5143" t="str">
            <v>R=AB1</v>
          </cell>
          <cell r="F5143">
            <v>1</v>
          </cell>
          <cell r="G5143">
            <v>36809</v>
          </cell>
          <cell r="H5143">
            <v>240</v>
          </cell>
          <cell r="I5143">
            <v>3</v>
          </cell>
          <cell r="J5143">
            <v>20</v>
          </cell>
        </row>
        <row r="5144">
          <cell r="A5144" t="str">
            <v>SLT5</v>
          </cell>
          <cell r="B5144" t="str">
            <v>Secondary Service Less than 5 kW</v>
          </cell>
          <cell r="C5144">
            <v>30</v>
          </cell>
          <cell r="D5144">
            <v>25</v>
          </cell>
          <cell r="E5144" t="str">
            <v>R=A1D1</v>
          </cell>
          <cell r="F5144">
            <v>1</v>
          </cell>
          <cell r="G5144">
            <v>36851</v>
          </cell>
          <cell r="H5144">
            <v>240</v>
          </cell>
          <cell r="I5144">
            <v>3</v>
          </cell>
          <cell r="J5144">
            <v>1</v>
          </cell>
        </row>
        <row r="5145">
          <cell r="A5145" t="str">
            <v>SLT5</v>
          </cell>
          <cell r="B5145" t="str">
            <v>Secondary Service Less than 5 kW</v>
          </cell>
          <cell r="C5145">
            <v>30</v>
          </cell>
          <cell r="D5145">
            <v>25</v>
          </cell>
          <cell r="E5145" t="str">
            <v>R=A1D1</v>
          </cell>
          <cell r="F5145">
            <v>1</v>
          </cell>
          <cell r="G5145">
            <v>36526</v>
          </cell>
          <cell r="H5145">
            <v>240</v>
          </cell>
          <cell r="I5145">
            <v>3</v>
          </cell>
          <cell r="J5145">
            <v>3</v>
          </cell>
        </row>
        <row r="5146">
          <cell r="A5146" t="str">
            <v>SLT5</v>
          </cell>
          <cell r="B5146" t="str">
            <v>Secondary Service Less than 5 kW</v>
          </cell>
          <cell r="C5146">
            <v>30</v>
          </cell>
          <cell r="D5146">
            <v>20</v>
          </cell>
          <cell r="E5146" t="str">
            <v>R=AB1</v>
          </cell>
          <cell r="F5146">
            <v>1</v>
          </cell>
          <cell r="G5146">
            <v>36878</v>
          </cell>
          <cell r="H5146">
            <v>120</v>
          </cell>
          <cell r="I5146">
            <v>2</v>
          </cell>
          <cell r="J5146">
            <v>1</v>
          </cell>
        </row>
        <row r="5147">
          <cell r="A5147" t="str">
            <v>SLT5</v>
          </cell>
          <cell r="B5147" t="str">
            <v>Secondary Service Less than 5 kW</v>
          </cell>
          <cell r="C5147">
            <v>30</v>
          </cell>
          <cell r="D5147">
            <v>20</v>
          </cell>
          <cell r="E5147" t="str">
            <v>R=AB1</v>
          </cell>
          <cell r="F5147">
            <v>1</v>
          </cell>
          <cell r="G5147">
            <v>37194</v>
          </cell>
          <cell r="H5147">
            <v>240</v>
          </cell>
          <cell r="I5147">
            <v>3</v>
          </cell>
          <cell r="J5147">
            <v>7</v>
          </cell>
        </row>
        <row r="5148">
          <cell r="A5148" t="str">
            <v>SLT5</v>
          </cell>
          <cell r="B5148" t="str">
            <v>Secondary Service Less than 5 kW</v>
          </cell>
          <cell r="C5148">
            <v>30</v>
          </cell>
          <cell r="D5148">
            <v>20</v>
          </cell>
          <cell r="E5148" t="str">
            <v>R=AB1</v>
          </cell>
          <cell r="F5148">
            <v>1</v>
          </cell>
          <cell r="G5148">
            <v>37475</v>
          </cell>
          <cell r="H5148">
            <v>240</v>
          </cell>
          <cell r="I5148">
            <v>3</v>
          </cell>
          <cell r="J5148">
            <v>10</v>
          </cell>
        </row>
        <row r="5149">
          <cell r="A5149" t="str">
            <v>SLT5</v>
          </cell>
          <cell r="B5149" t="str">
            <v>Secondary Service Less than 5 kW</v>
          </cell>
          <cell r="C5149">
            <v>30</v>
          </cell>
          <cell r="D5149">
            <v>20</v>
          </cell>
          <cell r="E5149" t="str">
            <v>A=AB1</v>
          </cell>
          <cell r="F5149">
            <v>1</v>
          </cell>
          <cell r="G5149">
            <v>37593</v>
          </cell>
          <cell r="H5149">
            <v>240</v>
          </cell>
          <cell r="I5149">
            <v>3</v>
          </cell>
          <cell r="J5149">
            <v>3</v>
          </cell>
        </row>
        <row r="5150">
          <cell r="A5150" t="str">
            <v>SLT5</v>
          </cell>
          <cell r="B5150" t="str">
            <v>Secondary Service Less than 5 kW</v>
          </cell>
          <cell r="C5150">
            <v>30</v>
          </cell>
          <cell r="D5150">
            <v>25</v>
          </cell>
          <cell r="E5150" t="str">
            <v>R=A1D1</v>
          </cell>
          <cell r="F5150">
            <v>1</v>
          </cell>
          <cell r="G5150">
            <v>38700</v>
          </cell>
          <cell r="H5150">
            <v>999</v>
          </cell>
          <cell r="I5150">
            <v>3</v>
          </cell>
          <cell r="J5150">
            <v>8</v>
          </cell>
        </row>
        <row r="5151">
          <cell r="A5151" t="str">
            <v>SLT5</v>
          </cell>
          <cell r="B5151" t="str">
            <v>Secondary Service Less than 5 kW</v>
          </cell>
          <cell r="C5151">
            <v>30</v>
          </cell>
          <cell r="D5151">
            <v>20</v>
          </cell>
          <cell r="E5151" t="str">
            <v>R=AB1</v>
          </cell>
          <cell r="F5151">
            <v>1</v>
          </cell>
          <cell r="G5151">
            <v>38834</v>
          </cell>
          <cell r="H5151">
            <v>240</v>
          </cell>
          <cell r="I5151">
            <v>3</v>
          </cell>
          <cell r="J5151">
            <v>15</v>
          </cell>
        </row>
        <row r="5152">
          <cell r="A5152" t="str">
            <v>SLT5</v>
          </cell>
          <cell r="B5152" t="str">
            <v>Secondary Service Less than 5 kW</v>
          </cell>
          <cell r="C5152">
            <v>30</v>
          </cell>
          <cell r="D5152">
            <v>20</v>
          </cell>
          <cell r="E5152" t="str">
            <v>R=AB1</v>
          </cell>
          <cell r="F5152">
            <v>1</v>
          </cell>
          <cell r="G5152">
            <v>38965</v>
          </cell>
          <cell r="H5152">
            <v>240</v>
          </cell>
          <cell r="I5152">
            <v>3</v>
          </cell>
          <cell r="J5152">
            <v>45</v>
          </cell>
        </row>
        <row r="5153">
          <cell r="A5153" t="str">
            <v>SLT5</v>
          </cell>
          <cell r="B5153" t="str">
            <v>Secondary Service Less than 5 kW</v>
          </cell>
          <cell r="C5153">
            <v>30</v>
          </cell>
          <cell r="D5153">
            <v>25</v>
          </cell>
          <cell r="E5153" t="str">
            <v>R=A1D1</v>
          </cell>
          <cell r="F5153">
            <v>1</v>
          </cell>
          <cell r="G5153">
            <v>38971</v>
          </cell>
          <cell r="H5153">
            <v>240</v>
          </cell>
          <cell r="I5153">
            <v>3</v>
          </cell>
          <cell r="J5153">
            <v>12</v>
          </cell>
        </row>
        <row r="5154">
          <cell r="A5154" t="str">
            <v>SLT5</v>
          </cell>
          <cell r="B5154" t="str">
            <v>Secondary Service Less than 5 kW</v>
          </cell>
          <cell r="C5154">
            <v>30</v>
          </cell>
          <cell r="D5154">
            <v>20</v>
          </cell>
          <cell r="E5154" t="str">
            <v>R=AB1</v>
          </cell>
          <cell r="F5154">
            <v>1</v>
          </cell>
          <cell r="G5154">
            <v>39202</v>
          </cell>
          <cell r="H5154">
            <v>240</v>
          </cell>
          <cell r="I5154">
            <v>3</v>
          </cell>
          <cell r="J5154">
            <v>16</v>
          </cell>
        </row>
        <row r="5155">
          <cell r="A5155" t="str">
            <v>SLT5</v>
          </cell>
          <cell r="B5155" t="str">
            <v>Secondary Service Less than 5 kW</v>
          </cell>
          <cell r="C5155">
            <v>30</v>
          </cell>
          <cell r="D5155">
            <v>20</v>
          </cell>
          <cell r="E5155" t="str">
            <v>A=ALF</v>
          </cell>
          <cell r="F5155">
            <v>1</v>
          </cell>
          <cell r="G5155">
            <v>39319</v>
          </cell>
          <cell r="H5155">
            <v>240</v>
          </cell>
          <cell r="I5155">
            <v>3</v>
          </cell>
          <cell r="J5155">
            <v>56</v>
          </cell>
        </row>
        <row r="5156">
          <cell r="A5156" t="str">
            <v>SLT5</v>
          </cell>
          <cell r="B5156" t="str">
            <v>Secondary Service Less than 5 kW</v>
          </cell>
          <cell r="C5156">
            <v>30</v>
          </cell>
          <cell r="D5156">
            <v>20</v>
          </cell>
          <cell r="E5156" t="str">
            <v>R=A1TL1</v>
          </cell>
          <cell r="F5156">
            <v>1</v>
          </cell>
          <cell r="G5156">
            <v>39343</v>
          </cell>
          <cell r="H5156">
            <v>999</v>
          </cell>
          <cell r="I5156">
            <v>3</v>
          </cell>
          <cell r="J5156">
            <v>4</v>
          </cell>
        </row>
        <row r="5157">
          <cell r="A5157" t="str">
            <v>SLT5</v>
          </cell>
          <cell r="B5157" t="str">
            <v>Secondary Service Less than 5 kW</v>
          </cell>
          <cell r="C5157">
            <v>30</v>
          </cell>
          <cell r="D5157">
            <v>20</v>
          </cell>
          <cell r="E5157" t="str">
            <v>A=ALF</v>
          </cell>
          <cell r="F5157">
            <v>1</v>
          </cell>
          <cell r="G5157">
            <v>39361</v>
          </cell>
          <cell r="H5157">
            <v>240</v>
          </cell>
          <cell r="I5157">
            <v>3</v>
          </cell>
          <cell r="J5157">
            <v>90</v>
          </cell>
        </row>
        <row r="5158">
          <cell r="A5158" t="str">
            <v>SLT5</v>
          </cell>
          <cell r="B5158" t="str">
            <v>Secondary Service Less than 5 kW</v>
          </cell>
          <cell r="C5158">
            <v>30</v>
          </cell>
          <cell r="D5158">
            <v>25</v>
          </cell>
          <cell r="E5158" t="str">
            <v>R=A1D1</v>
          </cell>
          <cell r="F5158">
            <v>1</v>
          </cell>
          <cell r="G5158">
            <v>39511</v>
          </cell>
          <cell r="H5158">
            <v>999</v>
          </cell>
          <cell r="I5158">
            <v>3</v>
          </cell>
          <cell r="J5158">
            <v>5</v>
          </cell>
        </row>
        <row r="5159">
          <cell r="A5159" t="str">
            <v>SLT5</v>
          </cell>
          <cell r="B5159" t="str">
            <v>Secondary Service Less than 5 kW</v>
          </cell>
          <cell r="C5159">
            <v>30</v>
          </cell>
          <cell r="D5159">
            <v>20</v>
          </cell>
          <cell r="E5159" t="str">
            <v>R=MX</v>
          </cell>
          <cell r="F5159">
            <v>1</v>
          </cell>
          <cell r="G5159">
            <v>39644</v>
          </cell>
          <cell r="H5159">
            <v>240</v>
          </cell>
          <cell r="I5159">
            <v>3</v>
          </cell>
          <cell r="J5159">
            <v>13</v>
          </cell>
        </row>
        <row r="5160">
          <cell r="A5160" t="str">
            <v>SLT5</v>
          </cell>
          <cell r="B5160" t="str">
            <v>Secondary Service Less than 5 kW</v>
          </cell>
          <cell r="C5160">
            <v>30</v>
          </cell>
          <cell r="D5160">
            <v>25</v>
          </cell>
          <cell r="E5160" t="str">
            <v>R=A1D1</v>
          </cell>
          <cell r="F5160">
            <v>1</v>
          </cell>
          <cell r="G5160">
            <v>39566</v>
          </cell>
          <cell r="H5160">
            <v>240</v>
          </cell>
          <cell r="I5160">
            <v>3</v>
          </cell>
          <cell r="J5160">
            <v>8</v>
          </cell>
        </row>
        <row r="5161">
          <cell r="A5161" t="str">
            <v>SLT5</v>
          </cell>
          <cell r="B5161" t="str">
            <v>Secondary Service Less than 5 kW</v>
          </cell>
          <cell r="C5161">
            <v>30</v>
          </cell>
          <cell r="D5161">
            <v>25</v>
          </cell>
          <cell r="E5161" t="str">
            <v>R=A1D1</v>
          </cell>
          <cell r="F5161">
            <v>1</v>
          </cell>
          <cell r="G5161">
            <v>39585</v>
          </cell>
          <cell r="H5161">
            <v>240</v>
          </cell>
          <cell r="I5161">
            <v>3</v>
          </cell>
          <cell r="J5161">
            <v>1</v>
          </cell>
        </row>
        <row r="5162">
          <cell r="A5162" t="str">
            <v>SLT5</v>
          </cell>
          <cell r="B5162" t="str">
            <v>Secondary Service Less than 5 kW</v>
          </cell>
          <cell r="C5162">
            <v>30</v>
          </cell>
          <cell r="D5162">
            <v>25</v>
          </cell>
          <cell r="E5162" t="str">
            <v>R=A1D1</v>
          </cell>
          <cell r="F5162">
            <v>1</v>
          </cell>
          <cell r="G5162">
            <v>39681</v>
          </cell>
          <cell r="H5162">
            <v>240</v>
          </cell>
          <cell r="I5162">
            <v>3</v>
          </cell>
          <cell r="J5162">
            <v>6</v>
          </cell>
        </row>
        <row r="5163">
          <cell r="A5163" t="str">
            <v>SLT5</v>
          </cell>
          <cell r="B5163" t="str">
            <v>Secondary Service Less than 5 kW</v>
          </cell>
          <cell r="C5163">
            <v>30</v>
          </cell>
          <cell r="D5163">
            <v>20</v>
          </cell>
          <cell r="E5163" t="str">
            <v>R=MX</v>
          </cell>
          <cell r="F5163">
            <v>1</v>
          </cell>
          <cell r="G5163">
            <v>39734</v>
          </cell>
          <cell r="H5163">
            <v>240</v>
          </cell>
          <cell r="I5163">
            <v>3</v>
          </cell>
          <cell r="J5163">
            <v>25</v>
          </cell>
        </row>
        <row r="5164">
          <cell r="A5164" t="str">
            <v>SLT5</v>
          </cell>
          <cell r="B5164" t="str">
            <v>Secondary Service Less than 5 kW</v>
          </cell>
          <cell r="C5164">
            <v>30</v>
          </cell>
          <cell r="D5164">
            <v>25</v>
          </cell>
          <cell r="E5164" t="str">
            <v>S=I210+CE</v>
          </cell>
          <cell r="F5164">
            <v>1</v>
          </cell>
          <cell r="G5164">
            <v>39983</v>
          </cell>
          <cell r="H5164">
            <v>240</v>
          </cell>
          <cell r="I5164">
            <v>3</v>
          </cell>
          <cell r="J5164">
            <v>42</v>
          </cell>
        </row>
        <row r="5165">
          <cell r="A5165" t="str">
            <v>SLT5</v>
          </cell>
          <cell r="B5165" t="str">
            <v>Secondary Service Less than 5 kW</v>
          </cell>
          <cell r="C5165">
            <v>30</v>
          </cell>
          <cell r="D5165">
            <v>25</v>
          </cell>
          <cell r="E5165" t="str">
            <v>S=I210+CE</v>
          </cell>
          <cell r="F5165">
            <v>1</v>
          </cell>
          <cell r="G5165">
            <v>40031</v>
          </cell>
          <cell r="H5165">
            <v>240</v>
          </cell>
          <cell r="I5165">
            <v>3</v>
          </cell>
          <cell r="J5165">
            <v>96</v>
          </cell>
        </row>
        <row r="5166">
          <cell r="A5166" t="str">
            <v>SLT5</v>
          </cell>
          <cell r="B5166" t="str">
            <v>Secondary Service Less than 5 kW</v>
          </cell>
          <cell r="C5166">
            <v>30</v>
          </cell>
          <cell r="D5166">
            <v>25</v>
          </cell>
          <cell r="E5166" t="str">
            <v>R=A1D1+</v>
          </cell>
          <cell r="F5166">
            <v>1</v>
          </cell>
          <cell r="G5166">
            <v>40073</v>
          </cell>
          <cell r="H5166">
            <v>999</v>
          </cell>
          <cell r="I5166">
            <v>3</v>
          </cell>
          <cell r="J5166">
            <v>6</v>
          </cell>
        </row>
        <row r="5167">
          <cell r="A5167" t="str">
            <v>SLT5</v>
          </cell>
          <cell r="B5167" t="str">
            <v>Secondary Service Less than 5 kW</v>
          </cell>
          <cell r="C5167">
            <v>30</v>
          </cell>
          <cell r="D5167">
            <v>25</v>
          </cell>
          <cell r="E5167" t="str">
            <v>S=I210+CE</v>
          </cell>
          <cell r="F5167">
            <v>1</v>
          </cell>
          <cell r="G5167">
            <v>40112</v>
          </cell>
          <cell r="H5167">
            <v>240</v>
          </cell>
          <cell r="I5167">
            <v>3</v>
          </cell>
          <cell r="J5167">
            <v>3</v>
          </cell>
        </row>
        <row r="5168">
          <cell r="A5168" t="str">
            <v>SLT5</v>
          </cell>
          <cell r="B5168" t="str">
            <v>Secondary Service Less than 5 kW</v>
          </cell>
          <cell r="C5168">
            <v>30</v>
          </cell>
          <cell r="D5168">
            <v>20</v>
          </cell>
          <cell r="E5168" t="str">
            <v>S=I210+CE</v>
          </cell>
          <cell r="F5168">
            <v>1</v>
          </cell>
          <cell r="G5168">
            <v>40113</v>
          </cell>
          <cell r="H5168">
            <v>240</v>
          </cell>
          <cell r="I5168">
            <v>3</v>
          </cell>
          <cell r="J5168">
            <v>7</v>
          </cell>
        </row>
        <row r="5169">
          <cell r="A5169" t="str">
            <v>SLT5</v>
          </cell>
          <cell r="B5169" t="str">
            <v>Secondary Service Less than 5 kW</v>
          </cell>
          <cell r="C5169">
            <v>30</v>
          </cell>
          <cell r="D5169">
            <v>25</v>
          </cell>
          <cell r="E5169" t="str">
            <v>S=I210+CE</v>
          </cell>
          <cell r="F5169">
            <v>1</v>
          </cell>
          <cell r="G5169">
            <v>40206</v>
          </cell>
          <cell r="H5169">
            <v>240</v>
          </cell>
          <cell r="I5169">
            <v>3</v>
          </cell>
          <cell r="J5169">
            <v>6</v>
          </cell>
        </row>
        <row r="5170">
          <cell r="A5170" t="str">
            <v>SLT5</v>
          </cell>
          <cell r="B5170" t="str">
            <v>Secondary Service Less than 5 kW</v>
          </cell>
          <cell r="C5170">
            <v>30</v>
          </cell>
          <cell r="D5170">
            <v>20</v>
          </cell>
          <cell r="E5170" t="str">
            <v>R=D4S</v>
          </cell>
          <cell r="F5170">
            <v>1</v>
          </cell>
          <cell r="H5170">
            <v>240</v>
          </cell>
          <cell r="I5170">
            <v>3</v>
          </cell>
          <cell r="J5170">
            <v>485</v>
          </cell>
        </row>
        <row r="5171">
          <cell r="A5171" t="str">
            <v>SLT5</v>
          </cell>
          <cell r="B5171" t="str">
            <v>Secondary Service Less than 5 kW</v>
          </cell>
          <cell r="C5171">
            <v>30</v>
          </cell>
          <cell r="D5171">
            <v>20</v>
          </cell>
          <cell r="E5171" t="str">
            <v>R=J4S</v>
          </cell>
          <cell r="F5171">
            <v>1</v>
          </cell>
          <cell r="H5171">
            <v>240</v>
          </cell>
          <cell r="I5171">
            <v>3</v>
          </cell>
          <cell r="J5171">
            <v>492</v>
          </cell>
        </row>
        <row r="5172">
          <cell r="A5172" t="str">
            <v>SLT5</v>
          </cell>
          <cell r="B5172" t="str">
            <v>Secondary Service Less than 5 kW</v>
          </cell>
          <cell r="C5172">
            <v>30</v>
          </cell>
          <cell r="D5172">
            <v>25</v>
          </cell>
          <cell r="E5172" t="str">
            <v>R=TMS2S</v>
          </cell>
          <cell r="F5172">
            <v>1</v>
          </cell>
          <cell r="H5172">
            <v>0</v>
          </cell>
          <cell r="I5172">
            <v>0</v>
          </cell>
          <cell r="J5172">
            <v>14</v>
          </cell>
        </row>
        <row r="5173">
          <cell r="A5173" t="str">
            <v>SLT5</v>
          </cell>
          <cell r="B5173" t="str">
            <v>Secondary Service Less than 5 kW</v>
          </cell>
          <cell r="C5173">
            <v>30</v>
          </cell>
          <cell r="D5173">
            <v>25</v>
          </cell>
          <cell r="E5173" t="str">
            <v>R=TMS</v>
          </cell>
          <cell r="F5173">
            <v>1</v>
          </cell>
          <cell r="H5173">
            <v>0</v>
          </cell>
          <cell r="I5173">
            <v>0</v>
          </cell>
          <cell r="J5173">
            <v>1</v>
          </cell>
        </row>
        <row r="5174">
          <cell r="A5174" t="str">
            <v>SLT5</v>
          </cell>
          <cell r="B5174" t="str">
            <v>Secondary Service Less than 5 kW</v>
          </cell>
          <cell r="C5174">
            <v>30</v>
          </cell>
          <cell r="D5174">
            <v>25</v>
          </cell>
          <cell r="E5174" t="str">
            <v>R=DDMS</v>
          </cell>
          <cell r="F5174">
            <v>1</v>
          </cell>
          <cell r="H5174">
            <v>240</v>
          </cell>
          <cell r="I5174">
            <v>3</v>
          </cell>
          <cell r="J5174">
            <v>4</v>
          </cell>
        </row>
        <row r="5175">
          <cell r="A5175" t="str">
            <v>SLT5</v>
          </cell>
          <cell r="B5175" t="str">
            <v>Secondary Service Less than 5 kW</v>
          </cell>
          <cell r="C5175">
            <v>30</v>
          </cell>
          <cell r="D5175">
            <v>25</v>
          </cell>
          <cell r="E5175" t="str">
            <v>R=TQS</v>
          </cell>
          <cell r="F5175">
            <v>1</v>
          </cell>
          <cell r="H5175">
            <v>0</v>
          </cell>
          <cell r="I5175">
            <v>0</v>
          </cell>
          <cell r="J5175">
            <v>1</v>
          </cell>
        </row>
        <row r="5176">
          <cell r="A5176" t="str">
            <v>SLT5</v>
          </cell>
          <cell r="B5176" t="str">
            <v>Secondary Service Less than 5 kW</v>
          </cell>
          <cell r="C5176">
            <v>30</v>
          </cell>
          <cell r="D5176">
            <v>20</v>
          </cell>
          <cell r="E5176" t="str">
            <v>R=TMS2S</v>
          </cell>
          <cell r="F5176">
            <v>1</v>
          </cell>
          <cell r="H5176">
            <v>480</v>
          </cell>
          <cell r="I5176">
            <v>4</v>
          </cell>
          <cell r="J5176">
            <v>1</v>
          </cell>
        </row>
        <row r="5177">
          <cell r="A5177" t="str">
            <v>SLT5</v>
          </cell>
          <cell r="B5177" t="str">
            <v>Secondary Service Less than 5 kW</v>
          </cell>
          <cell r="C5177">
            <v>30</v>
          </cell>
          <cell r="D5177">
            <v>20</v>
          </cell>
          <cell r="E5177" t="str">
            <v>R=AB1</v>
          </cell>
          <cell r="F5177">
            <v>1</v>
          </cell>
          <cell r="G5177">
            <v>38450</v>
          </cell>
          <cell r="H5177">
            <v>240</v>
          </cell>
          <cell r="I5177">
            <v>3</v>
          </cell>
          <cell r="J5177">
            <v>6</v>
          </cell>
        </row>
        <row r="5178">
          <cell r="A5178" t="str">
            <v>SLT5</v>
          </cell>
          <cell r="B5178" t="str">
            <v>Secondary Service Less than 5 kW</v>
          </cell>
          <cell r="C5178">
            <v>30</v>
          </cell>
          <cell r="D5178">
            <v>20</v>
          </cell>
          <cell r="E5178" t="str">
            <v>R=AB1</v>
          </cell>
          <cell r="F5178">
            <v>1</v>
          </cell>
          <cell r="G5178">
            <v>38569</v>
          </cell>
          <cell r="H5178">
            <v>240</v>
          </cell>
          <cell r="I5178">
            <v>3</v>
          </cell>
          <cell r="J5178">
            <v>32</v>
          </cell>
        </row>
        <row r="5179">
          <cell r="A5179" t="str">
            <v>SLT5</v>
          </cell>
          <cell r="B5179" t="str">
            <v>Secondary Service Less than 5 kW</v>
          </cell>
          <cell r="C5179">
            <v>30</v>
          </cell>
          <cell r="D5179">
            <v>20</v>
          </cell>
          <cell r="E5179" t="str">
            <v>R=AB1</v>
          </cell>
          <cell r="F5179">
            <v>1</v>
          </cell>
          <cell r="G5179">
            <v>38195</v>
          </cell>
          <cell r="H5179">
            <v>240</v>
          </cell>
          <cell r="I5179">
            <v>3</v>
          </cell>
          <cell r="J5179">
            <v>4</v>
          </cell>
        </row>
        <row r="5180">
          <cell r="A5180" t="str">
            <v>SLT5</v>
          </cell>
          <cell r="B5180" t="str">
            <v>Secondary Service Less than 5 kW</v>
          </cell>
          <cell r="C5180">
            <v>30</v>
          </cell>
          <cell r="D5180">
            <v>20</v>
          </cell>
          <cell r="E5180" t="str">
            <v>R=AB1</v>
          </cell>
          <cell r="F5180">
            <v>1</v>
          </cell>
          <cell r="G5180">
            <v>38475</v>
          </cell>
          <cell r="H5180">
            <v>240</v>
          </cell>
          <cell r="I5180">
            <v>3</v>
          </cell>
          <cell r="J5180">
            <v>5</v>
          </cell>
        </row>
        <row r="5181">
          <cell r="A5181" t="str">
            <v>SLT5</v>
          </cell>
          <cell r="B5181" t="str">
            <v>Secondary Service Less than 5 kW</v>
          </cell>
          <cell r="C5181">
            <v>30</v>
          </cell>
          <cell r="D5181">
            <v>20</v>
          </cell>
          <cell r="E5181" t="str">
            <v>R=AB1</v>
          </cell>
          <cell r="F5181">
            <v>1</v>
          </cell>
          <cell r="G5181">
            <v>38114</v>
          </cell>
          <cell r="H5181">
            <v>240</v>
          </cell>
          <cell r="I5181">
            <v>3</v>
          </cell>
          <cell r="J5181">
            <v>4</v>
          </cell>
        </row>
        <row r="5182">
          <cell r="A5182" t="str">
            <v>SLT5</v>
          </cell>
          <cell r="B5182" t="str">
            <v>Secondary Service Less than 5 kW</v>
          </cell>
          <cell r="C5182">
            <v>30</v>
          </cell>
          <cell r="D5182">
            <v>25</v>
          </cell>
          <cell r="E5182" t="str">
            <v>R=A1D1</v>
          </cell>
          <cell r="F5182">
            <v>1</v>
          </cell>
          <cell r="G5182">
            <v>37931</v>
          </cell>
          <cell r="H5182">
            <v>999</v>
          </cell>
          <cell r="I5182">
            <v>3</v>
          </cell>
          <cell r="J5182">
            <v>1</v>
          </cell>
        </row>
        <row r="5183">
          <cell r="A5183" t="str">
            <v>SLT5</v>
          </cell>
          <cell r="B5183" t="str">
            <v>Secondary Service Less than 5 kW</v>
          </cell>
          <cell r="C5183">
            <v>30</v>
          </cell>
          <cell r="D5183">
            <v>20</v>
          </cell>
          <cell r="E5183" t="str">
            <v>R=AB1</v>
          </cell>
          <cell r="F5183">
            <v>1</v>
          </cell>
          <cell r="G5183">
            <v>37810</v>
          </cell>
          <cell r="H5183">
            <v>240</v>
          </cell>
          <cell r="I5183">
            <v>3</v>
          </cell>
          <cell r="J5183">
            <v>18</v>
          </cell>
        </row>
        <row r="5184">
          <cell r="A5184" t="str">
            <v>SLT5</v>
          </cell>
          <cell r="B5184" t="str">
            <v>Secondary Service Less than 5 kW</v>
          </cell>
          <cell r="C5184">
            <v>30</v>
          </cell>
          <cell r="D5184">
            <v>20</v>
          </cell>
          <cell r="E5184" t="str">
            <v>R=AB1</v>
          </cell>
          <cell r="F5184">
            <v>1</v>
          </cell>
          <cell r="G5184">
            <v>37771</v>
          </cell>
          <cell r="H5184">
            <v>240</v>
          </cell>
          <cell r="I5184">
            <v>3</v>
          </cell>
          <cell r="J5184">
            <v>3</v>
          </cell>
        </row>
        <row r="5185">
          <cell r="A5185" t="str">
            <v>SLT5</v>
          </cell>
          <cell r="B5185" t="str">
            <v>Secondary Service Less than 5 kW</v>
          </cell>
          <cell r="C5185">
            <v>30</v>
          </cell>
          <cell r="D5185">
            <v>20</v>
          </cell>
          <cell r="E5185" t="str">
            <v>R=J4S</v>
          </cell>
          <cell r="F5185">
            <v>1</v>
          </cell>
          <cell r="H5185">
            <v>240</v>
          </cell>
          <cell r="I5185">
            <v>3</v>
          </cell>
          <cell r="J5185">
            <v>2</v>
          </cell>
        </row>
        <row r="5186">
          <cell r="A5186" t="str">
            <v>SLT5</v>
          </cell>
          <cell r="B5186" t="str">
            <v>Secondary Service Less than 5 kW</v>
          </cell>
          <cell r="C5186">
            <v>30</v>
          </cell>
          <cell r="D5186">
            <v>20</v>
          </cell>
          <cell r="E5186" t="str">
            <v>R=I70S</v>
          </cell>
          <cell r="F5186">
            <v>1</v>
          </cell>
          <cell r="G5186">
            <v>36374</v>
          </cell>
          <cell r="H5186">
            <v>240</v>
          </cell>
          <cell r="I5186">
            <v>3</v>
          </cell>
          <cell r="J5186">
            <v>1</v>
          </cell>
        </row>
        <row r="5187">
          <cell r="A5187" t="str">
            <v>SLT5</v>
          </cell>
          <cell r="B5187" t="str">
            <v>Secondary Service Less than 5 kW</v>
          </cell>
          <cell r="C5187">
            <v>30</v>
          </cell>
          <cell r="D5187">
            <v>20</v>
          </cell>
          <cell r="E5187" t="str">
            <v>R=MS</v>
          </cell>
          <cell r="F5187">
            <v>1</v>
          </cell>
          <cell r="G5187">
            <v>36374</v>
          </cell>
          <cell r="H5187">
            <v>240</v>
          </cell>
          <cell r="I5187">
            <v>3</v>
          </cell>
          <cell r="J5187">
            <v>1</v>
          </cell>
        </row>
        <row r="5188">
          <cell r="A5188" t="str">
            <v>SLT5</v>
          </cell>
          <cell r="B5188" t="str">
            <v>Secondary Service Less than 5 kW</v>
          </cell>
          <cell r="C5188">
            <v>30</v>
          </cell>
          <cell r="D5188">
            <v>20</v>
          </cell>
          <cell r="E5188" t="str">
            <v>R=AB1</v>
          </cell>
          <cell r="F5188">
            <v>1</v>
          </cell>
          <cell r="G5188">
            <v>36419</v>
          </cell>
          <cell r="H5188">
            <v>240</v>
          </cell>
          <cell r="I5188">
            <v>3</v>
          </cell>
          <cell r="J5188">
            <v>1</v>
          </cell>
        </row>
        <row r="5189">
          <cell r="A5189" t="str">
            <v>SLT5</v>
          </cell>
          <cell r="B5189" t="str">
            <v>Secondary Service Less than 5 kW</v>
          </cell>
          <cell r="C5189">
            <v>30</v>
          </cell>
          <cell r="D5189">
            <v>25</v>
          </cell>
          <cell r="E5189" t="str">
            <v>R=A1D1</v>
          </cell>
          <cell r="F5189">
            <v>1</v>
          </cell>
          <cell r="G5189">
            <v>36161</v>
          </cell>
          <cell r="H5189">
            <v>999</v>
          </cell>
          <cell r="I5189">
            <v>3</v>
          </cell>
          <cell r="J5189">
            <v>2</v>
          </cell>
        </row>
        <row r="5190">
          <cell r="A5190" t="str">
            <v>SLT5</v>
          </cell>
          <cell r="B5190" t="str">
            <v>Secondary Service Less than 5 kW</v>
          </cell>
          <cell r="C5190">
            <v>30</v>
          </cell>
          <cell r="D5190">
            <v>25</v>
          </cell>
          <cell r="E5190" t="str">
            <v>R=A1D1</v>
          </cell>
          <cell r="F5190">
            <v>1</v>
          </cell>
          <cell r="G5190">
            <v>36481</v>
          </cell>
          <cell r="H5190">
            <v>240</v>
          </cell>
          <cell r="I5190">
            <v>3</v>
          </cell>
          <cell r="J5190">
            <v>4</v>
          </cell>
        </row>
        <row r="5191">
          <cell r="A5191" t="str">
            <v>SLT5</v>
          </cell>
          <cell r="B5191" t="str">
            <v>Secondary Service Less than 5 kW</v>
          </cell>
          <cell r="C5191">
            <v>30</v>
          </cell>
          <cell r="D5191">
            <v>20</v>
          </cell>
          <cell r="E5191" t="str">
            <v>R=D4S</v>
          </cell>
          <cell r="F5191">
            <v>1</v>
          </cell>
          <cell r="G5191">
            <v>36443</v>
          </cell>
          <cell r="H5191">
            <v>240</v>
          </cell>
          <cell r="I5191">
            <v>3</v>
          </cell>
          <cell r="J5191">
            <v>1</v>
          </cell>
        </row>
        <row r="5192">
          <cell r="A5192" t="str">
            <v>SLT5</v>
          </cell>
          <cell r="B5192" t="str">
            <v>Secondary Service Less than 5 kW</v>
          </cell>
          <cell r="C5192">
            <v>30</v>
          </cell>
          <cell r="D5192">
            <v>20</v>
          </cell>
          <cell r="E5192" t="str">
            <v>R=AB1</v>
          </cell>
          <cell r="F5192">
            <v>1</v>
          </cell>
          <cell r="G5192">
            <v>36465</v>
          </cell>
          <cell r="H5192">
            <v>240</v>
          </cell>
          <cell r="I5192">
            <v>3</v>
          </cell>
          <cell r="J5192">
            <v>4</v>
          </cell>
        </row>
        <row r="5193">
          <cell r="A5193" t="str">
            <v>SLT5</v>
          </cell>
          <cell r="B5193" t="str">
            <v>Secondary Service Less than 5 kW</v>
          </cell>
          <cell r="C5193">
            <v>30</v>
          </cell>
          <cell r="D5193">
            <v>20</v>
          </cell>
          <cell r="E5193" t="str">
            <v>R=A1TL1</v>
          </cell>
          <cell r="F5193">
            <v>1</v>
          </cell>
          <cell r="G5193">
            <v>36558</v>
          </cell>
          <cell r="H5193">
            <v>999</v>
          </cell>
          <cell r="I5193">
            <v>3</v>
          </cell>
          <cell r="J5193">
            <v>3</v>
          </cell>
        </row>
        <row r="5194">
          <cell r="A5194" t="str">
            <v>SLT5</v>
          </cell>
          <cell r="B5194" t="str">
            <v>Secondary Service Less than 5 kW</v>
          </cell>
          <cell r="C5194">
            <v>30</v>
          </cell>
          <cell r="D5194">
            <v>25</v>
          </cell>
          <cell r="E5194" t="str">
            <v>R=A1TL1</v>
          </cell>
          <cell r="F5194">
            <v>1</v>
          </cell>
          <cell r="G5194">
            <v>36843</v>
          </cell>
          <cell r="H5194">
            <v>999</v>
          </cell>
          <cell r="I5194">
            <v>3</v>
          </cell>
          <cell r="J5194">
            <v>3</v>
          </cell>
        </row>
        <row r="5195">
          <cell r="A5195" t="str">
            <v>SLT5</v>
          </cell>
          <cell r="B5195" t="str">
            <v>Secondary Service Less than 5 kW</v>
          </cell>
          <cell r="C5195">
            <v>30</v>
          </cell>
          <cell r="D5195">
            <v>25</v>
          </cell>
          <cell r="E5195" t="str">
            <v>R=A1D1</v>
          </cell>
          <cell r="F5195">
            <v>1</v>
          </cell>
          <cell r="G5195">
            <v>36795</v>
          </cell>
          <cell r="H5195">
            <v>999</v>
          </cell>
          <cell r="I5195">
            <v>3</v>
          </cell>
          <cell r="J5195">
            <v>2</v>
          </cell>
        </row>
        <row r="5196">
          <cell r="A5196" t="str">
            <v>SLT5</v>
          </cell>
          <cell r="B5196" t="str">
            <v>Secondary Service Less than 5 kW</v>
          </cell>
          <cell r="C5196">
            <v>30</v>
          </cell>
          <cell r="D5196">
            <v>20</v>
          </cell>
          <cell r="E5196" t="str">
            <v>R=AB1</v>
          </cell>
          <cell r="F5196">
            <v>1</v>
          </cell>
          <cell r="G5196">
            <v>36956</v>
          </cell>
          <cell r="H5196">
            <v>240</v>
          </cell>
          <cell r="I5196">
            <v>3</v>
          </cell>
          <cell r="J5196">
            <v>16</v>
          </cell>
        </row>
        <row r="5197">
          <cell r="A5197" t="str">
            <v>SLT5</v>
          </cell>
          <cell r="B5197" t="str">
            <v>Secondary Service Less than 5 kW</v>
          </cell>
          <cell r="C5197">
            <v>30</v>
          </cell>
          <cell r="D5197">
            <v>25</v>
          </cell>
          <cell r="E5197" t="str">
            <v>R=TQ-S</v>
          </cell>
          <cell r="F5197">
            <v>1</v>
          </cell>
          <cell r="H5197">
            <v>240</v>
          </cell>
          <cell r="I5197">
            <v>3</v>
          </cell>
          <cell r="J5197">
            <v>1</v>
          </cell>
        </row>
        <row r="5198">
          <cell r="A5198" t="str">
            <v>SLT5</v>
          </cell>
          <cell r="B5198" t="str">
            <v>Secondary Service Less than 5 kW</v>
          </cell>
          <cell r="C5198">
            <v>30</v>
          </cell>
          <cell r="D5198">
            <v>20</v>
          </cell>
          <cell r="E5198" t="str">
            <v>R=AB1</v>
          </cell>
          <cell r="F5198">
            <v>1</v>
          </cell>
          <cell r="G5198">
            <v>37168</v>
          </cell>
          <cell r="H5198">
            <v>240</v>
          </cell>
          <cell r="I5198">
            <v>3</v>
          </cell>
          <cell r="J5198">
            <v>9</v>
          </cell>
        </row>
        <row r="5199">
          <cell r="A5199" t="str">
            <v>SLT5</v>
          </cell>
          <cell r="B5199" t="str">
            <v>Secondary Service Less than 5 kW</v>
          </cell>
          <cell r="C5199">
            <v>30</v>
          </cell>
          <cell r="D5199">
            <v>20</v>
          </cell>
          <cell r="E5199" t="str">
            <v>R=AB1</v>
          </cell>
          <cell r="F5199">
            <v>1</v>
          </cell>
          <cell r="G5199">
            <v>37314</v>
          </cell>
          <cell r="H5199">
            <v>240</v>
          </cell>
          <cell r="I5199">
            <v>3</v>
          </cell>
          <cell r="J5199">
            <v>19</v>
          </cell>
        </row>
        <row r="5200">
          <cell r="A5200" t="str">
            <v>SLT5</v>
          </cell>
          <cell r="B5200" t="str">
            <v>Secondary Service Less than 5 kW</v>
          </cell>
          <cell r="C5200">
            <v>30</v>
          </cell>
          <cell r="D5200">
            <v>25</v>
          </cell>
          <cell r="E5200" t="str">
            <v>R=A1D1</v>
          </cell>
          <cell r="F5200">
            <v>1</v>
          </cell>
          <cell r="G5200">
            <v>37641</v>
          </cell>
          <cell r="H5200">
            <v>999</v>
          </cell>
          <cell r="I5200">
            <v>3</v>
          </cell>
          <cell r="J5200">
            <v>2</v>
          </cell>
        </row>
        <row r="5201">
          <cell r="A5201" t="str">
            <v>SLT5</v>
          </cell>
          <cell r="B5201" t="str">
            <v>Secondary Service Less than 5 kW</v>
          </cell>
          <cell r="C5201">
            <v>30</v>
          </cell>
          <cell r="D5201">
            <v>20</v>
          </cell>
          <cell r="E5201" t="str">
            <v>R=AB1</v>
          </cell>
          <cell r="F5201">
            <v>1</v>
          </cell>
          <cell r="G5201">
            <v>38657</v>
          </cell>
          <cell r="H5201">
            <v>240</v>
          </cell>
          <cell r="I5201">
            <v>3</v>
          </cell>
          <cell r="J5201">
            <v>28</v>
          </cell>
        </row>
        <row r="5202">
          <cell r="A5202" t="str">
            <v>SLT5</v>
          </cell>
          <cell r="B5202" t="str">
            <v>Secondary Service Less than 5 kW</v>
          </cell>
          <cell r="C5202">
            <v>30</v>
          </cell>
          <cell r="D5202">
            <v>20</v>
          </cell>
          <cell r="E5202" t="str">
            <v>R=AB1</v>
          </cell>
          <cell r="F5202">
            <v>1</v>
          </cell>
          <cell r="G5202">
            <v>38888</v>
          </cell>
          <cell r="H5202">
            <v>240</v>
          </cell>
          <cell r="I5202">
            <v>3</v>
          </cell>
          <cell r="J5202">
            <v>9</v>
          </cell>
        </row>
        <row r="5203">
          <cell r="A5203" t="str">
            <v>SLT5</v>
          </cell>
          <cell r="B5203" t="str">
            <v>Secondary Service Less than 5 kW</v>
          </cell>
          <cell r="C5203">
            <v>30</v>
          </cell>
          <cell r="D5203">
            <v>20</v>
          </cell>
          <cell r="E5203" t="str">
            <v>R=AB1</v>
          </cell>
          <cell r="F5203">
            <v>1</v>
          </cell>
          <cell r="G5203">
            <v>38786</v>
          </cell>
          <cell r="H5203">
            <v>240</v>
          </cell>
          <cell r="I5203">
            <v>3</v>
          </cell>
          <cell r="J5203">
            <v>1</v>
          </cell>
        </row>
        <row r="5204">
          <cell r="A5204" t="str">
            <v>SLT5</v>
          </cell>
          <cell r="B5204" t="str">
            <v>Secondary Service Less than 5 kW</v>
          </cell>
          <cell r="C5204">
            <v>30</v>
          </cell>
          <cell r="D5204">
            <v>20</v>
          </cell>
          <cell r="E5204" t="str">
            <v>R=AB1</v>
          </cell>
          <cell r="F5204">
            <v>1</v>
          </cell>
          <cell r="G5204">
            <v>39167</v>
          </cell>
          <cell r="H5204">
            <v>240</v>
          </cell>
          <cell r="I5204">
            <v>3</v>
          </cell>
          <cell r="J5204">
            <v>6</v>
          </cell>
        </row>
        <row r="5205">
          <cell r="A5205" t="str">
            <v>SLT5</v>
          </cell>
          <cell r="B5205" t="str">
            <v>Secondary Service Less than 5 kW</v>
          </cell>
          <cell r="C5205">
            <v>30</v>
          </cell>
          <cell r="D5205">
            <v>20</v>
          </cell>
          <cell r="E5205" t="str">
            <v>R=AB1</v>
          </cell>
          <cell r="F5205">
            <v>1</v>
          </cell>
          <cell r="G5205">
            <v>39175</v>
          </cell>
          <cell r="H5205">
            <v>240</v>
          </cell>
          <cell r="I5205">
            <v>3</v>
          </cell>
          <cell r="J5205">
            <v>4</v>
          </cell>
        </row>
        <row r="5206">
          <cell r="A5206" t="str">
            <v>SLT5</v>
          </cell>
          <cell r="B5206" t="str">
            <v>Secondary Service Less than 5 kW</v>
          </cell>
          <cell r="C5206">
            <v>30</v>
          </cell>
          <cell r="D5206">
            <v>20</v>
          </cell>
          <cell r="E5206" t="str">
            <v>R=AB1</v>
          </cell>
          <cell r="F5206">
            <v>1</v>
          </cell>
          <cell r="G5206">
            <v>39238</v>
          </cell>
          <cell r="H5206">
            <v>240</v>
          </cell>
          <cell r="I5206">
            <v>3</v>
          </cell>
          <cell r="J5206">
            <v>13</v>
          </cell>
        </row>
        <row r="5207">
          <cell r="A5207" t="str">
            <v>SLT5</v>
          </cell>
          <cell r="B5207" t="str">
            <v>Secondary Service Less than 5 kW</v>
          </cell>
          <cell r="C5207">
            <v>30</v>
          </cell>
          <cell r="D5207">
            <v>25</v>
          </cell>
          <cell r="E5207" t="str">
            <v>R=A1D1</v>
          </cell>
          <cell r="F5207">
            <v>1</v>
          </cell>
          <cell r="G5207">
            <v>39259</v>
          </cell>
          <cell r="H5207">
            <v>240</v>
          </cell>
          <cell r="I5207">
            <v>3</v>
          </cell>
          <cell r="J5207">
            <v>34</v>
          </cell>
        </row>
        <row r="5208">
          <cell r="A5208" t="str">
            <v>SLT5</v>
          </cell>
          <cell r="B5208" t="str">
            <v>Secondary Service Less than 5 kW</v>
          </cell>
          <cell r="C5208">
            <v>30</v>
          </cell>
          <cell r="D5208">
            <v>25</v>
          </cell>
          <cell r="E5208" t="str">
            <v>R=A1D1</v>
          </cell>
          <cell r="F5208">
            <v>1</v>
          </cell>
          <cell r="G5208">
            <v>39224</v>
          </cell>
          <cell r="H5208">
            <v>240</v>
          </cell>
          <cell r="I5208">
            <v>3</v>
          </cell>
          <cell r="J5208">
            <v>3</v>
          </cell>
        </row>
        <row r="5209">
          <cell r="A5209" t="str">
            <v>SLT5</v>
          </cell>
          <cell r="B5209" t="str">
            <v>Secondary Service Less than 5 kW</v>
          </cell>
          <cell r="C5209">
            <v>30</v>
          </cell>
          <cell r="D5209">
            <v>20</v>
          </cell>
          <cell r="E5209" t="str">
            <v>A=ALF</v>
          </cell>
          <cell r="F5209">
            <v>1</v>
          </cell>
          <cell r="G5209">
            <v>39296</v>
          </cell>
          <cell r="H5209">
            <v>240</v>
          </cell>
          <cell r="I5209">
            <v>3</v>
          </cell>
          <cell r="J5209">
            <v>69</v>
          </cell>
        </row>
        <row r="5210">
          <cell r="A5210" t="str">
            <v>SLT5</v>
          </cell>
          <cell r="B5210" t="str">
            <v>Secondary Service Less than 5 kW</v>
          </cell>
          <cell r="C5210">
            <v>30</v>
          </cell>
          <cell r="D5210">
            <v>25</v>
          </cell>
          <cell r="E5210" t="str">
            <v>R=A1D1</v>
          </cell>
          <cell r="F5210">
            <v>1</v>
          </cell>
          <cell r="G5210">
            <v>39350</v>
          </cell>
          <cell r="H5210">
            <v>999</v>
          </cell>
          <cell r="I5210">
            <v>3</v>
          </cell>
          <cell r="J5210">
            <v>2</v>
          </cell>
        </row>
        <row r="5211">
          <cell r="A5211" t="str">
            <v>SLT5</v>
          </cell>
          <cell r="B5211" t="str">
            <v>Secondary Service Less than 5 kW</v>
          </cell>
          <cell r="C5211">
            <v>30</v>
          </cell>
          <cell r="D5211">
            <v>20</v>
          </cell>
          <cell r="E5211" t="str">
            <v>R=MX</v>
          </cell>
          <cell r="F5211">
            <v>1</v>
          </cell>
          <cell r="G5211">
            <v>39670</v>
          </cell>
          <cell r="H5211">
            <v>240</v>
          </cell>
          <cell r="I5211">
            <v>3</v>
          </cell>
          <cell r="J5211">
            <v>9</v>
          </cell>
        </row>
        <row r="5212">
          <cell r="A5212" t="str">
            <v>SLT5</v>
          </cell>
          <cell r="B5212" t="str">
            <v>Secondary Service Less than 5 kW</v>
          </cell>
          <cell r="C5212">
            <v>30</v>
          </cell>
          <cell r="D5212">
            <v>25</v>
          </cell>
          <cell r="E5212" t="str">
            <v>R=A1D1</v>
          </cell>
          <cell r="F5212">
            <v>1</v>
          </cell>
          <cell r="G5212">
            <v>39736</v>
          </cell>
          <cell r="H5212">
            <v>240</v>
          </cell>
          <cell r="I5212">
            <v>3</v>
          </cell>
          <cell r="J5212">
            <v>72</v>
          </cell>
        </row>
        <row r="5213">
          <cell r="A5213" t="str">
            <v>SLT5</v>
          </cell>
          <cell r="B5213" t="str">
            <v>Secondary Service Less than 5 kW</v>
          </cell>
          <cell r="C5213">
            <v>30</v>
          </cell>
          <cell r="D5213">
            <v>25</v>
          </cell>
          <cell r="E5213" t="str">
            <v>S=I210+CE</v>
          </cell>
          <cell r="F5213">
            <v>1</v>
          </cell>
          <cell r="G5213">
            <v>40073</v>
          </cell>
          <cell r="H5213">
            <v>240</v>
          </cell>
          <cell r="I5213">
            <v>3</v>
          </cell>
          <cell r="J5213">
            <v>42</v>
          </cell>
        </row>
        <row r="5214">
          <cell r="A5214" t="str">
            <v>SLT5</v>
          </cell>
          <cell r="B5214" t="str">
            <v>Secondary Service Less than 5 kW</v>
          </cell>
          <cell r="C5214">
            <v>30</v>
          </cell>
          <cell r="D5214">
            <v>25</v>
          </cell>
          <cell r="E5214" t="str">
            <v>S=I210+CE</v>
          </cell>
          <cell r="F5214">
            <v>1</v>
          </cell>
          <cell r="G5214">
            <v>40141</v>
          </cell>
          <cell r="H5214">
            <v>240</v>
          </cell>
          <cell r="I5214">
            <v>3</v>
          </cell>
          <cell r="J5214">
            <v>13</v>
          </cell>
        </row>
        <row r="5215">
          <cell r="A5215" t="str">
            <v>SLT5</v>
          </cell>
          <cell r="B5215" t="str">
            <v>Secondary Service Less than 5 kW</v>
          </cell>
          <cell r="C5215">
            <v>30</v>
          </cell>
          <cell r="D5215">
            <v>20</v>
          </cell>
          <cell r="E5215" t="str">
            <v>R=MS</v>
          </cell>
          <cell r="F5215">
            <v>1</v>
          </cell>
          <cell r="H5215">
            <v>240</v>
          </cell>
          <cell r="I5215">
            <v>3</v>
          </cell>
          <cell r="J5215">
            <v>89</v>
          </cell>
        </row>
        <row r="5216">
          <cell r="A5216" t="str">
            <v>SLT5</v>
          </cell>
          <cell r="B5216" t="str">
            <v>Secondary Service Less than 5 kW</v>
          </cell>
          <cell r="C5216">
            <v>30</v>
          </cell>
          <cell r="D5216">
            <v>20</v>
          </cell>
          <cell r="E5216" t="str">
            <v>R=PWAP</v>
          </cell>
          <cell r="F5216">
            <v>1</v>
          </cell>
          <cell r="H5216">
            <v>240</v>
          </cell>
          <cell r="I5216">
            <v>3</v>
          </cell>
          <cell r="J5216">
            <v>1</v>
          </cell>
        </row>
        <row r="5217">
          <cell r="A5217" t="str">
            <v>SLT5</v>
          </cell>
          <cell r="B5217" t="str">
            <v>Secondary Service Less than 5 kW</v>
          </cell>
          <cell r="C5217">
            <v>30</v>
          </cell>
          <cell r="D5217">
            <v>20</v>
          </cell>
          <cell r="E5217" t="str">
            <v>R=MS</v>
          </cell>
          <cell r="F5217">
            <v>1</v>
          </cell>
          <cell r="H5217">
            <v>240</v>
          </cell>
          <cell r="I5217">
            <v>3</v>
          </cell>
          <cell r="J5217">
            <v>3</v>
          </cell>
        </row>
        <row r="5218">
          <cell r="A5218" t="str">
            <v>SLT5</v>
          </cell>
          <cell r="B5218" t="str">
            <v>Secondary Service Less than 5 kW</v>
          </cell>
          <cell r="C5218">
            <v>30</v>
          </cell>
          <cell r="D5218">
            <v>25</v>
          </cell>
          <cell r="E5218" t="str">
            <v>R=J4TS</v>
          </cell>
          <cell r="F5218">
            <v>1</v>
          </cell>
          <cell r="H5218">
            <v>240</v>
          </cell>
          <cell r="I5218">
            <v>3</v>
          </cell>
          <cell r="J5218">
            <v>3</v>
          </cell>
        </row>
        <row r="5219">
          <cell r="A5219" t="str">
            <v>SLT5</v>
          </cell>
          <cell r="B5219" t="str">
            <v>Secondary Service Less than 5 kW</v>
          </cell>
          <cell r="C5219">
            <v>30</v>
          </cell>
          <cell r="D5219">
            <v>20</v>
          </cell>
          <cell r="E5219" t="str">
            <v>R=A1D1</v>
          </cell>
          <cell r="F5219">
            <v>1</v>
          </cell>
          <cell r="H5219">
            <v>240</v>
          </cell>
          <cell r="I5219">
            <v>3</v>
          </cell>
          <cell r="J5219">
            <v>4</v>
          </cell>
        </row>
        <row r="5220">
          <cell r="A5220" t="str">
            <v>SLT5</v>
          </cell>
          <cell r="B5220" t="str">
            <v>Secondary Service Less than 5 kW</v>
          </cell>
          <cell r="C5220">
            <v>30</v>
          </cell>
          <cell r="D5220">
            <v>20</v>
          </cell>
          <cell r="E5220" t="str">
            <v>R=AB1</v>
          </cell>
          <cell r="F5220">
            <v>1</v>
          </cell>
          <cell r="G5220">
            <v>38014</v>
          </cell>
          <cell r="H5220">
            <v>240</v>
          </cell>
          <cell r="I5220">
            <v>3</v>
          </cell>
          <cell r="J5220">
            <v>19</v>
          </cell>
        </row>
        <row r="5221">
          <cell r="A5221" t="str">
            <v>SLT5</v>
          </cell>
          <cell r="B5221" t="str">
            <v>Secondary Service Less than 5 kW</v>
          </cell>
          <cell r="C5221">
            <v>30</v>
          </cell>
          <cell r="D5221">
            <v>20</v>
          </cell>
          <cell r="E5221" t="str">
            <v>R=AB1</v>
          </cell>
          <cell r="F5221">
            <v>1</v>
          </cell>
          <cell r="G5221">
            <v>38139</v>
          </cell>
          <cell r="H5221">
            <v>240</v>
          </cell>
          <cell r="I5221">
            <v>3</v>
          </cell>
          <cell r="J5221">
            <v>25</v>
          </cell>
        </row>
        <row r="5222">
          <cell r="A5222" t="str">
            <v>SLT5</v>
          </cell>
          <cell r="B5222" t="str">
            <v>Secondary Service Less than 5 kW</v>
          </cell>
          <cell r="C5222">
            <v>30</v>
          </cell>
          <cell r="D5222">
            <v>25</v>
          </cell>
          <cell r="E5222" t="str">
            <v>R=A1D1</v>
          </cell>
          <cell r="F5222">
            <v>1</v>
          </cell>
          <cell r="G5222">
            <v>38257</v>
          </cell>
          <cell r="H5222">
            <v>999</v>
          </cell>
          <cell r="I5222">
            <v>3</v>
          </cell>
          <cell r="J5222">
            <v>5</v>
          </cell>
        </row>
        <row r="5223">
          <cell r="A5223" t="str">
            <v>SLT5</v>
          </cell>
          <cell r="B5223" t="str">
            <v>Secondary Service Less than 5 kW</v>
          </cell>
          <cell r="C5223">
            <v>30</v>
          </cell>
          <cell r="D5223">
            <v>20</v>
          </cell>
          <cell r="E5223" t="str">
            <v>R=AB1</v>
          </cell>
          <cell r="F5223">
            <v>1</v>
          </cell>
          <cell r="G5223">
            <v>38370</v>
          </cell>
          <cell r="H5223">
            <v>240</v>
          </cell>
          <cell r="I5223">
            <v>3</v>
          </cell>
          <cell r="J5223">
            <v>15</v>
          </cell>
        </row>
        <row r="5224">
          <cell r="A5224" t="str">
            <v>SLT5</v>
          </cell>
          <cell r="B5224" t="str">
            <v>Secondary Service Less than 5 kW</v>
          </cell>
          <cell r="C5224">
            <v>30</v>
          </cell>
          <cell r="D5224">
            <v>25</v>
          </cell>
          <cell r="E5224" t="str">
            <v>R=A1D1</v>
          </cell>
          <cell r="F5224">
            <v>1</v>
          </cell>
          <cell r="G5224">
            <v>38161</v>
          </cell>
          <cell r="H5224">
            <v>240</v>
          </cell>
          <cell r="I5224">
            <v>3</v>
          </cell>
          <cell r="J5224">
            <v>10</v>
          </cell>
        </row>
        <row r="5225">
          <cell r="A5225" t="str">
            <v>SLT5</v>
          </cell>
          <cell r="B5225" t="str">
            <v>Secondary Service Less than 5 kW</v>
          </cell>
          <cell r="C5225">
            <v>30</v>
          </cell>
          <cell r="D5225">
            <v>25</v>
          </cell>
          <cell r="E5225" t="str">
            <v>R=A1D1</v>
          </cell>
          <cell r="F5225">
            <v>1</v>
          </cell>
          <cell r="G5225">
            <v>38257</v>
          </cell>
          <cell r="H5225">
            <v>240</v>
          </cell>
          <cell r="I5225">
            <v>3</v>
          </cell>
          <cell r="J5225">
            <v>4</v>
          </cell>
        </row>
        <row r="5226">
          <cell r="A5226" t="str">
            <v>SLT5</v>
          </cell>
          <cell r="B5226" t="str">
            <v>Secondary Service Less than 5 kW</v>
          </cell>
          <cell r="C5226">
            <v>30</v>
          </cell>
          <cell r="D5226">
            <v>20</v>
          </cell>
          <cell r="E5226" t="str">
            <v>R=KWS</v>
          </cell>
          <cell r="F5226">
            <v>1</v>
          </cell>
          <cell r="H5226">
            <v>240</v>
          </cell>
          <cell r="I5226">
            <v>3</v>
          </cell>
          <cell r="J5226">
            <v>1</v>
          </cell>
        </row>
        <row r="5227">
          <cell r="A5227" t="str">
            <v>SLT5</v>
          </cell>
          <cell r="B5227" t="str">
            <v>Secondary Service Less than 5 kW</v>
          </cell>
          <cell r="C5227">
            <v>30</v>
          </cell>
          <cell r="D5227">
            <v>20</v>
          </cell>
          <cell r="E5227" t="str">
            <v>R=MS</v>
          </cell>
          <cell r="F5227">
            <v>1</v>
          </cell>
          <cell r="H5227">
            <v>240</v>
          </cell>
          <cell r="I5227">
            <v>3</v>
          </cell>
          <cell r="J5227">
            <v>1</v>
          </cell>
        </row>
        <row r="5228">
          <cell r="A5228" t="str">
            <v>SLT5</v>
          </cell>
          <cell r="B5228" t="str">
            <v>Secondary Service Less than 5 kW</v>
          </cell>
          <cell r="C5228">
            <v>30</v>
          </cell>
          <cell r="D5228">
            <v>20</v>
          </cell>
          <cell r="E5228" t="str">
            <v>R=MX</v>
          </cell>
          <cell r="F5228">
            <v>1</v>
          </cell>
          <cell r="G5228">
            <v>37725</v>
          </cell>
          <cell r="H5228">
            <v>240</v>
          </cell>
          <cell r="I5228">
            <v>3</v>
          </cell>
          <cell r="J5228">
            <v>28</v>
          </cell>
        </row>
        <row r="5229">
          <cell r="A5229" t="str">
            <v>SLT5</v>
          </cell>
          <cell r="B5229" t="str">
            <v>Secondary Service Less than 5 kW</v>
          </cell>
          <cell r="C5229">
            <v>30</v>
          </cell>
          <cell r="D5229">
            <v>20</v>
          </cell>
          <cell r="E5229" t="str">
            <v>R=D3S</v>
          </cell>
          <cell r="F5229">
            <v>1</v>
          </cell>
          <cell r="H5229">
            <v>240</v>
          </cell>
          <cell r="I5229">
            <v>3</v>
          </cell>
          <cell r="J5229">
            <v>15</v>
          </cell>
        </row>
        <row r="5230">
          <cell r="A5230" t="str">
            <v>SLT5</v>
          </cell>
          <cell r="B5230" t="str">
            <v>Secondary Service Less than 5 kW</v>
          </cell>
          <cell r="C5230">
            <v>30</v>
          </cell>
          <cell r="D5230">
            <v>25</v>
          </cell>
          <cell r="E5230" t="str">
            <v>R=J3TS</v>
          </cell>
          <cell r="F5230">
            <v>1</v>
          </cell>
          <cell r="H5230">
            <v>240</v>
          </cell>
          <cell r="I5230">
            <v>3</v>
          </cell>
          <cell r="J5230">
            <v>1</v>
          </cell>
        </row>
        <row r="5231">
          <cell r="A5231" t="str">
            <v>SLT5</v>
          </cell>
          <cell r="B5231" t="str">
            <v>Secondary Service Less than 5 kW</v>
          </cell>
          <cell r="C5231">
            <v>30</v>
          </cell>
          <cell r="D5231">
            <v>20</v>
          </cell>
          <cell r="E5231" t="str">
            <v>R=J4S</v>
          </cell>
          <cell r="F5231">
            <v>1</v>
          </cell>
          <cell r="G5231">
            <v>36404</v>
          </cell>
          <cell r="H5231">
            <v>240</v>
          </cell>
          <cell r="I5231">
            <v>3</v>
          </cell>
          <cell r="J5231">
            <v>1</v>
          </cell>
        </row>
        <row r="5232">
          <cell r="A5232" t="str">
            <v>SLT5</v>
          </cell>
          <cell r="B5232" t="str">
            <v>Secondary Service Less than 5 kW</v>
          </cell>
          <cell r="C5232">
            <v>30</v>
          </cell>
          <cell r="D5232">
            <v>20</v>
          </cell>
          <cell r="E5232" t="str">
            <v>R=J4S</v>
          </cell>
          <cell r="F5232">
            <v>1</v>
          </cell>
          <cell r="G5232">
            <v>35462</v>
          </cell>
          <cell r="H5232">
            <v>240</v>
          </cell>
          <cell r="I5232">
            <v>3</v>
          </cell>
          <cell r="J5232">
            <v>1</v>
          </cell>
        </row>
        <row r="5233">
          <cell r="A5233" t="str">
            <v>SLT5</v>
          </cell>
          <cell r="B5233" t="str">
            <v>Secondary Service Less than 5 kW</v>
          </cell>
          <cell r="C5233">
            <v>30</v>
          </cell>
          <cell r="D5233">
            <v>20</v>
          </cell>
          <cell r="E5233" t="str">
            <v>R=AB1</v>
          </cell>
          <cell r="F5233">
            <v>1</v>
          </cell>
          <cell r="G5233">
            <v>36440</v>
          </cell>
          <cell r="H5233">
            <v>240</v>
          </cell>
          <cell r="I5233">
            <v>3</v>
          </cell>
          <cell r="J5233">
            <v>14</v>
          </cell>
        </row>
        <row r="5234">
          <cell r="A5234" t="str">
            <v>SLT5</v>
          </cell>
          <cell r="B5234" t="str">
            <v>Secondary Service Less than 5 kW</v>
          </cell>
          <cell r="C5234">
            <v>30</v>
          </cell>
          <cell r="D5234">
            <v>20</v>
          </cell>
          <cell r="E5234" t="str">
            <v>R=I70S</v>
          </cell>
          <cell r="F5234">
            <v>1</v>
          </cell>
          <cell r="G5234">
            <v>36445</v>
          </cell>
          <cell r="H5234">
            <v>240</v>
          </cell>
          <cell r="I5234">
            <v>3</v>
          </cell>
          <cell r="J5234">
            <v>3</v>
          </cell>
        </row>
        <row r="5235">
          <cell r="A5235" t="str">
            <v>SLT5</v>
          </cell>
          <cell r="B5235" t="str">
            <v>Secondary Service Less than 5 kW</v>
          </cell>
          <cell r="C5235">
            <v>30</v>
          </cell>
          <cell r="D5235">
            <v>20</v>
          </cell>
          <cell r="E5235" t="str">
            <v>R=D4S</v>
          </cell>
          <cell r="F5235">
            <v>1</v>
          </cell>
          <cell r="G5235">
            <v>36434</v>
          </cell>
          <cell r="H5235">
            <v>240</v>
          </cell>
          <cell r="I5235">
            <v>3</v>
          </cell>
          <cell r="J5235">
            <v>1</v>
          </cell>
        </row>
        <row r="5236">
          <cell r="A5236" t="str">
            <v>SLT5</v>
          </cell>
          <cell r="B5236" t="str">
            <v>Secondary Service Less than 5 kW</v>
          </cell>
          <cell r="C5236">
            <v>30</v>
          </cell>
          <cell r="D5236">
            <v>20</v>
          </cell>
          <cell r="E5236" t="str">
            <v>R=AB1</v>
          </cell>
          <cell r="F5236">
            <v>1</v>
          </cell>
          <cell r="G5236">
            <v>36440</v>
          </cell>
          <cell r="H5236">
            <v>240</v>
          </cell>
          <cell r="I5236">
            <v>3</v>
          </cell>
          <cell r="J5236">
            <v>3</v>
          </cell>
        </row>
        <row r="5237">
          <cell r="A5237" t="str">
            <v>SLT5</v>
          </cell>
          <cell r="B5237" t="str">
            <v>Secondary Service Less than 5 kW</v>
          </cell>
          <cell r="C5237">
            <v>30</v>
          </cell>
          <cell r="D5237">
            <v>25</v>
          </cell>
          <cell r="E5237" t="str">
            <v>R=A1D</v>
          </cell>
          <cell r="F5237">
            <v>1</v>
          </cell>
          <cell r="G5237">
            <v>36161</v>
          </cell>
          <cell r="H5237">
            <v>240</v>
          </cell>
          <cell r="I5237">
            <v>3</v>
          </cell>
          <cell r="J5237">
            <v>1</v>
          </cell>
        </row>
        <row r="5238">
          <cell r="A5238" t="str">
            <v>SLT5</v>
          </cell>
          <cell r="B5238" t="str">
            <v>Secondary Service Less than 5 kW</v>
          </cell>
          <cell r="C5238">
            <v>30</v>
          </cell>
          <cell r="D5238">
            <v>20</v>
          </cell>
          <cell r="E5238" t="str">
            <v>R=AB1</v>
          </cell>
          <cell r="F5238">
            <v>1</v>
          </cell>
          <cell r="G5238">
            <v>36503</v>
          </cell>
          <cell r="H5238">
            <v>240</v>
          </cell>
          <cell r="I5238">
            <v>3</v>
          </cell>
          <cell r="J5238">
            <v>16</v>
          </cell>
        </row>
        <row r="5239">
          <cell r="A5239" t="str">
            <v>SLT5</v>
          </cell>
          <cell r="B5239" t="str">
            <v>Secondary Service Less than 5 kW</v>
          </cell>
          <cell r="C5239">
            <v>30</v>
          </cell>
          <cell r="D5239">
            <v>25</v>
          </cell>
          <cell r="E5239" t="str">
            <v>R=A1D1</v>
          </cell>
          <cell r="F5239">
            <v>1</v>
          </cell>
          <cell r="G5239">
            <v>36567</v>
          </cell>
          <cell r="H5239">
            <v>240</v>
          </cell>
          <cell r="I5239">
            <v>3</v>
          </cell>
          <cell r="J5239">
            <v>1</v>
          </cell>
        </row>
        <row r="5240">
          <cell r="A5240" t="str">
            <v>SLT5</v>
          </cell>
          <cell r="B5240" t="str">
            <v>Secondary Service Less than 5 kW</v>
          </cell>
          <cell r="C5240">
            <v>30</v>
          </cell>
          <cell r="D5240">
            <v>25</v>
          </cell>
          <cell r="E5240" t="str">
            <v>R=A1D1</v>
          </cell>
          <cell r="F5240">
            <v>1</v>
          </cell>
          <cell r="G5240">
            <v>36495</v>
          </cell>
          <cell r="H5240">
            <v>240</v>
          </cell>
          <cell r="I5240">
            <v>3</v>
          </cell>
          <cell r="J5240">
            <v>1</v>
          </cell>
        </row>
        <row r="5241">
          <cell r="A5241" t="str">
            <v>SLT5</v>
          </cell>
          <cell r="B5241" t="str">
            <v>Secondary Service Less than 5 kW</v>
          </cell>
          <cell r="C5241">
            <v>30</v>
          </cell>
          <cell r="D5241">
            <v>25</v>
          </cell>
          <cell r="E5241" t="str">
            <v>R=A1D1</v>
          </cell>
          <cell r="F5241">
            <v>1</v>
          </cell>
          <cell r="G5241">
            <v>36605</v>
          </cell>
          <cell r="H5241">
            <v>240</v>
          </cell>
          <cell r="I5241">
            <v>3</v>
          </cell>
          <cell r="J5241">
            <v>10</v>
          </cell>
        </row>
        <row r="5242">
          <cell r="A5242" t="str">
            <v>SLT5</v>
          </cell>
          <cell r="B5242" t="str">
            <v>Secondary Service Less than 5 kW</v>
          </cell>
          <cell r="C5242">
            <v>30</v>
          </cell>
          <cell r="D5242">
            <v>25</v>
          </cell>
          <cell r="E5242" t="str">
            <v>R=A1D1</v>
          </cell>
          <cell r="F5242">
            <v>1</v>
          </cell>
          <cell r="G5242">
            <v>36608</v>
          </cell>
          <cell r="H5242">
            <v>240</v>
          </cell>
          <cell r="I5242">
            <v>3</v>
          </cell>
          <cell r="J5242">
            <v>1</v>
          </cell>
        </row>
        <row r="5243">
          <cell r="A5243" t="str">
            <v>SLT5</v>
          </cell>
          <cell r="B5243" t="str">
            <v>Secondary Service Less than 5 kW</v>
          </cell>
          <cell r="C5243">
            <v>30</v>
          </cell>
          <cell r="D5243">
            <v>25</v>
          </cell>
          <cell r="E5243" t="str">
            <v>R=A1D1</v>
          </cell>
          <cell r="F5243">
            <v>1</v>
          </cell>
          <cell r="G5243">
            <v>36874</v>
          </cell>
          <cell r="H5243">
            <v>240</v>
          </cell>
          <cell r="I5243">
            <v>3</v>
          </cell>
          <cell r="J5243">
            <v>13</v>
          </cell>
        </row>
        <row r="5244">
          <cell r="A5244" t="str">
            <v>SLT5</v>
          </cell>
          <cell r="B5244" t="str">
            <v>Secondary Service Less than 5 kW</v>
          </cell>
          <cell r="C5244">
            <v>30</v>
          </cell>
          <cell r="D5244">
            <v>20</v>
          </cell>
          <cell r="E5244" t="str">
            <v>R=AB1</v>
          </cell>
          <cell r="F5244">
            <v>1</v>
          </cell>
          <cell r="G5244">
            <v>36753</v>
          </cell>
          <cell r="H5244">
            <v>240</v>
          </cell>
          <cell r="I5244">
            <v>3</v>
          </cell>
          <cell r="J5244">
            <v>11</v>
          </cell>
        </row>
        <row r="5245">
          <cell r="A5245" t="str">
            <v>SLT5</v>
          </cell>
          <cell r="B5245" t="str">
            <v>Secondary Service Less than 5 kW</v>
          </cell>
          <cell r="C5245">
            <v>30</v>
          </cell>
          <cell r="D5245">
            <v>25</v>
          </cell>
          <cell r="E5245" t="str">
            <v>R=A1D1</v>
          </cell>
          <cell r="F5245">
            <v>1</v>
          </cell>
          <cell r="G5245">
            <v>36917</v>
          </cell>
          <cell r="H5245">
            <v>240</v>
          </cell>
          <cell r="I5245">
            <v>3</v>
          </cell>
          <cell r="J5245">
            <v>11</v>
          </cell>
        </row>
        <row r="5246">
          <cell r="A5246" t="str">
            <v>SLT5</v>
          </cell>
          <cell r="B5246" t="str">
            <v>Secondary Service Less than 5 kW</v>
          </cell>
          <cell r="C5246">
            <v>30</v>
          </cell>
          <cell r="D5246">
            <v>25</v>
          </cell>
          <cell r="E5246" t="str">
            <v>R=A1D1</v>
          </cell>
          <cell r="F5246">
            <v>1</v>
          </cell>
          <cell r="G5246">
            <v>37203</v>
          </cell>
          <cell r="H5246">
            <v>240</v>
          </cell>
          <cell r="I5246">
            <v>3</v>
          </cell>
          <cell r="J5246">
            <v>3</v>
          </cell>
        </row>
        <row r="5247">
          <cell r="A5247" t="str">
            <v>SLT5</v>
          </cell>
          <cell r="B5247" t="str">
            <v>Secondary Service Less than 5 kW</v>
          </cell>
          <cell r="C5247">
            <v>30</v>
          </cell>
          <cell r="D5247">
            <v>20</v>
          </cell>
          <cell r="E5247" t="str">
            <v>R=A1D1ND</v>
          </cell>
          <cell r="F5247">
            <v>1</v>
          </cell>
          <cell r="G5247">
            <v>37431</v>
          </cell>
          <cell r="H5247">
            <v>999</v>
          </cell>
          <cell r="I5247">
            <v>3</v>
          </cell>
          <cell r="J5247">
            <v>1</v>
          </cell>
        </row>
        <row r="5248">
          <cell r="A5248" t="str">
            <v>SLT5</v>
          </cell>
          <cell r="B5248" t="str">
            <v>Secondary Service Less than 5 kW</v>
          </cell>
          <cell r="C5248">
            <v>30</v>
          </cell>
          <cell r="D5248">
            <v>25</v>
          </cell>
          <cell r="E5248" t="str">
            <v>R=A1D1</v>
          </cell>
          <cell r="F5248">
            <v>1</v>
          </cell>
          <cell r="G5248">
            <v>38616</v>
          </cell>
          <cell r="H5248">
            <v>240</v>
          </cell>
          <cell r="I5248">
            <v>3</v>
          </cell>
          <cell r="J5248">
            <v>1</v>
          </cell>
        </row>
        <row r="5249">
          <cell r="A5249" t="str">
            <v>SLT5</v>
          </cell>
          <cell r="B5249" t="str">
            <v>Secondary Service Less than 5 kW</v>
          </cell>
          <cell r="C5249">
            <v>30</v>
          </cell>
          <cell r="D5249">
            <v>25</v>
          </cell>
          <cell r="E5249" t="str">
            <v>R=A1D1</v>
          </cell>
          <cell r="F5249">
            <v>1</v>
          </cell>
          <cell r="G5249">
            <v>38874</v>
          </cell>
          <cell r="H5249">
            <v>999</v>
          </cell>
          <cell r="I5249">
            <v>3</v>
          </cell>
          <cell r="J5249">
            <v>2</v>
          </cell>
        </row>
        <row r="5250">
          <cell r="A5250" t="str">
            <v>SLT5</v>
          </cell>
          <cell r="B5250" t="str">
            <v>Secondary Service Less than 5 kW</v>
          </cell>
          <cell r="C5250">
            <v>30</v>
          </cell>
          <cell r="D5250">
            <v>20</v>
          </cell>
          <cell r="E5250" t="str">
            <v>R=AB1</v>
          </cell>
          <cell r="F5250">
            <v>1</v>
          </cell>
          <cell r="G5250">
            <v>39055</v>
          </cell>
          <cell r="H5250">
            <v>240</v>
          </cell>
          <cell r="I5250">
            <v>3</v>
          </cell>
          <cell r="J5250">
            <v>7</v>
          </cell>
        </row>
        <row r="5251">
          <cell r="A5251" t="str">
            <v>SLT5</v>
          </cell>
          <cell r="B5251" t="str">
            <v>Secondary Service Less than 5 kW</v>
          </cell>
          <cell r="C5251">
            <v>30</v>
          </cell>
          <cell r="D5251">
            <v>25</v>
          </cell>
          <cell r="E5251" t="str">
            <v>R=A1D1</v>
          </cell>
          <cell r="F5251">
            <v>1</v>
          </cell>
          <cell r="G5251">
            <v>39307</v>
          </cell>
          <cell r="H5251">
            <v>240</v>
          </cell>
          <cell r="I5251">
            <v>3</v>
          </cell>
          <cell r="J5251">
            <v>6</v>
          </cell>
        </row>
        <row r="5252">
          <cell r="A5252" t="str">
            <v>SLT5</v>
          </cell>
          <cell r="B5252" t="str">
            <v>Secondary Service Less than 5 kW</v>
          </cell>
          <cell r="C5252">
            <v>30</v>
          </cell>
          <cell r="D5252">
            <v>20</v>
          </cell>
          <cell r="E5252" t="str">
            <v>A=ALF</v>
          </cell>
          <cell r="F5252">
            <v>1</v>
          </cell>
          <cell r="G5252">
            <v>39422</v>
          </cell>
          <cell r="H5252">
            <v>240</v>
          </cell>
          <cell r="I5252">
            <v>3</v>
          </cell>
          <cell r="J5252">
            <v>77</v>
          </cell>
        </row>
        <row r="5253">
          <cell r="A5253" t="str">
            <v>SLT5</v>
          </cell>
          <cell r="B5253" t="str">
            <v>Secondary Service Less than 5 kW</v>
          </cell>
          <cell r="C5253">
            <v>30</v>
          </cell>
          <cell r="D5253">
            <v>20</v>
          </cell>
          <cell r="E5253" t="str">
            <v>A=ALF</v>
          </cell>
          <cell r="F5253">
            <v>1</v>
          </cell>
          <cell r="G5253">
            <v>39487</v>
          </cell>
          <cell r="H5253">
            <v>240</v>
          </cell>
          <cell r="I5253">
            <v>3</v>
          </cell>
          <cell r="J5253">
            <v>75</v>
          </cell>
        </row>
        <row r="5254">
          <cell r="A5254" t="str">
            <v>SLT5</v>
          </cell>
          <cell r="B5254" t="str">
            <v>Secondary Service Less than 5 kW</v>
          </cell>
          <cell r="C5254">
            <v>30</v>
          </cell>
          <cell r="D5254">
            <v>25</v>
          </cell>
          <cell r="E5254" t="str">
            <v>R=A1D1</v>
          </cell>
          <cell r="F5254">
            <v>1</v>
          </cell>
          <cell r="G5254">
            <v>39484</v>
          </cell>
          <cell r="H5254">
            <v>999</v>
          </cell>
          <cell r="I5254">
            <v>3</v>
          </cell>
          <cell r="J5254">
            <v>3</v>
          </cell>
        </row>
        <row r="5255">
          <cell r="A5255" t="str">
            <v>SLT5</v>
          </cell>
          <cell r="B5255" t="str">
            <v>Secondary Service Less than 5 kW</v>
          </cell>
          <cell r="C5255">
            <v>30</v>
          </cell>
          <cell r="D5255">
            <v>20</v>
          </cell>
          <cell r="E5255" t="str">
            <v>R=MX</v>
          </cell>
          <cell r="F5255">
            <v>1</v>
          </cell>
          <cell r="G5255">
            <v>39602</v>
          </cell>
          <cell r="H5255">
            <v>240</v>
          </cell>
          <cell r="I5255">
            <v>3</v>
          </cell>
          <cell r="J5255">
            <v>4</v>
          </cell>
        </row>
        <row r="5256">
          <cell r="A5256" t="str">
            <v>SLT5</v>
          </cell>
          <cell r="B5256" t="str">
            <v>Secondary Service Less than 5 kW</v>
          </cell>
          <cell r="C5256">
            <v>30</v>
          </cell>
          <cell r="D5256">
            <v>20</v>
          </cell>
          <cell r="E5256" t="str">
            <v>R=MX</v>
          </cell>
          <cell r="F5256">
            <v>1</v>
          </cell>
          <cell r="G5256">
            <v>39649</v>
          </cell>
          <cell r="H5256">
            <v>240</v>
          </cell>
          <cell r="I5256">
            <v>3</v>
          </cell>
          <cell r="J5256">
            <v>7</v>
          </cell>
        </row>
        <row r="5257">
          <cell r="A5257" t="str">
            <v>SLT5</v>
          </cell>
          <cell r="B5257" t="str">
            <v>Secondary Service Less than 5 kW</v>
          </cell>
          <cell r="C5257">
            <v>30</v>
          </cell>
          <cell r="D5257">
            <v>25</v>
          </cell>
          <cell r="E5257" t="str">
            <v>R=A1D1</v>
          </cell>
          <cell r="F5257">
            <v>1</v>
          </cell>
          <cell r="G5257">
            <v>39765</v>
          </cell>
          <cell r="H5257">
            <v>240</v>
          </cell>
          <cell r="I5257">
            <v>3</v>
          </cell>
          <cell r="J5257">
            <v>12</v>
          </cell>
        </row>
        <row r="5258">
          <cell r="A5258" t="str">
            <v>SLT5</v>
          </cell>
          <cell r="B5258" t="str">
            <v>Secondary Service Less than 5 kW</v>
          </cell>
          <cell r="C5258">
            <v>30</v>
          </cell>
          <cell r="D5258">
            <v>25</v>
          </cell>
          <cell r="E5258" t="str">
            <v>R=A1D1</v>
          </cell>
          <cell r="F5258">
            <v>1</v>
          </cell>
          <cell r="G5258">
            <v>39923</v>
          </cell>
          <cell r="H5258">
            <v>999</v>
          </cell>
          <cell r="I5258">
            <v>3</v>
          </cell>
          <cell r="J5258">
            <v>3</v>
          </cell>
        </row>
        <row r="5259">
          <cell r="A5259" t="str">
            <v>SLT5</v>
          </cell>
          <cell r="B5259" t="str">
            <v>Secondary Service Less than 5 kW</v>
          </cell>
          <cell r="C5259">
            <v>30</v>
          </cell>
          <cell r="D5259">
            <v>20</v>
          </cell>
          <cell r="E5259" t="str">
            <v>R=MX</v>
          </cell>
          <cell r="F5259">
            <v>1</v>
          </cell>
          <cell r="G5259">
            <v>39948</v>
          </cell>
          <cell r="H5259">
            <v>240</v>
          </cell>
          <cell r="I5259">
            <v>3</v>
          </cell>
          <cell r="J5259">
            <v>19</v>
          </cell>
        </row>
        <row r="5260">
          <cell r="A5260" t="str">
            <v>SLT5</v>
          </cell>
          <cell r="B5260" t="str">
            <v>Secondary Service Less than 5 kW</v>
          </cell>
          <cell r="C5260">
            <v>30</v>
          </cell>
          <cell r="D5260">
            <v>25</v>
          </cell>
          <cell r="E5260" t="str">
            <v>S=I210+CE</v>
          </cell>
          <cell r="F5260">
            <v>1</v>
          </cell>
          <cell r="G5260">
            <v>39976</v>
          </cell>
          <cell r="H5260">
            <v>240</v>
          </cell>
          <cell r="I5260">
            <v>3</v>
          </cell>
          <cell r="J5260">
            <v>61</v>
          </cell>
        </row>
        <row r="5261">
          <cell r="A5261" t="str">
            <v>SLT5</v>
          </cell>
          <cell r="B5261" t="str">
            <v>Secondary Service Less than 5 kW</v>
          </cell>
          <cell r="C5261">
            <v>30</v>
          </cell>
          <cell r="D5261">
            <v>25</v>
          </cell>
          <cell r="E5261" t="str">
            <v>S=I210+CE</v>
          </cell>
          <cell r="F5261">
            <v>1</v>
          </cell>
          <cell r="G5261">
            <v>40007</v>
          </cell>
          <cell r="H5261">
            <v>240</v>
          </cell>
          <cell r="I5261">
            <v>3</v>
          </cell>
          <cell r="J5261">
            <v>43</v>
          </cell>
        </row>
        <row r="5262">
          <cell r="A5262" t="str">
            <v>SLT5</v>
          </cell>
          <cell r="B5262" t="str">
            <v>Secondary Service Less than 5 kW</v>
          </cell>
          <cell r="C5262">
            <v>30</v>
          </cell>
          <cell r="D5262">
            <v>25</v>
          </cell>
          <cell r="E5262" t="str">
            <v>R=A1D1+</v>
          </cell>
          <cell r="F5262">
            <v>1</v>
          </cell>
          <cell r="G5262">
            <v>40162</v>
          </cell>
          <cell r="H5262">
            <v>999</v>
          </cell>
          <cell r="I5262">
            <v>3</v>
          </cell>
          <cell r="J5262">
            <v>2</v>
          </cell>
        </row>
        <row r="5263">
          <cell r="A5263" t="str">
            <v>SLT5</v>
          </cell>
          <cell r="B5263" t="str">
            <v>Secondary Service Less than 5 kW</v>
          </cell>
          <cell r="C5263">
            <v>30</v>
          </cell>
          <cell r="D5263">
            <v>20</v>
          </cell>
          <cell r="E5263" t="str">
            <v>R=J5SR</v>
          </cell>
          <cell r="F5263">
            <v>1</v>
          </cell>
          <cell r="H5263">
            <v>240</v>
          </cell>
          <cell r="I5263">
            <v>3</v>
          </cell>
          <cell r="J5263">
            <v>8</v>
          </cell>
        </row>
        <row r="5264">
          <cell r="A5264" t="str">
            <v>SLT5</v>
          </cell>
          <cell r="B5264" t="str">
            <v>Secondary Service Less than 5 kW</v>
          </cell>
          <cell r="C5264">
            <v>30</v>
          </cell>
          <cell r="D5264">
            <v>20</v>
          </cell>
          <cell r="E5264" t="str">
            <v>R=AB1</v>
          </cell>
          <cell r="F5264">
            <v>1</v>
          </cell>
          <cell r="H5264">
            <v>240</v>
          </cell>
          <cell r="I5264">
            <v>3</v>
          </cell>
          <cell r="J5264">
            <v>115</v>
          </cell>
        </row>
        <row r="5265">
          <cell r="A5265" t="str">
            <v>SLT5</v>
          </cell>
          <cell r="B5265" t="str">
            <v>Secondary Service Less than 5 kW</v>
          </cell>
          <cell r="C5265">
            <v>30</v>
          </cell>
          <cell r="D5265">
            <v>25</v>
          </cell>
          <cell r="E5265" t="str">
            <v>R=TMS2S</v>
          </cell>
          <cell r="F5265">
            <v>1</v>
          </cell>
          <cell r="H5265">
            <v>240</v>
          </cell>
          <cell r="I5265">
            <v>3</v>
          </cell>
          <cell r="J5265">
            <v>3</v>
          </cell>
        </row>
        <row r="5266">
          <cell r="A5266" t="str">
            <v>SLT5</v>
          </cell>
          <cell r="B5266" t="str">
            <v>Secondary Service Less than 5 kW</v>
          </cell>
          <cell r="C5266">
            <v>30</v>
          </cell>
          <cell r="D5266">
            <v>20</v>
          </cell>
          <cell r="E5266" t="str">
            <v>R=AB1</v>
          </cell>
          <cell r="F5266">
            <v>1</v>
          </cell>
          <cell r="G5266">
            <v>38181</v>
          </cell>
          <cell r="H5266">
            <v>240</v>
          </cell>
          <cell r="I5266">
            <v>3</v>
          </cell>
          <cell r="J5266">
            <v>35</v>
          </cell>
        </row>
        <row r="5267">
          <cell r="A5267" t="str">
            <v>SLT5</v>
          </cell>
          <cell r="B5267" t="str">
            <v>Secondary Service Less than 5 kW</v>
          </cell>
          <cell r="C5267">
            <v>30</v>
          </cell>
          <cell r="D5267">
            <v>20</v>
          </cell>
          <cell r="E5267" t="str">
            <v>R=AB1</v>
          </cell>
          <cell r="F5267">
            <v>1</v>
          </cell>
          <cell r="G5267">
            <v>38327</v>
          </cell>
          <cell r="H5267">
            <v>240</v>
          </cell>
          <cell r="I5267">
            <v>3</v>
          </cell>
          <cell r="J5267">
            <v>13</v>
          </cell>
        </row>
        <row r="5268">
          <cell r="A5268" t="str">
            <v>SLT5</v>
          </cell>
          <cell r="B5268" t="str">
            <v>Secondary Service Less than 5 kW</v>
          </cell>
          <cell r="C5268">
            <v>30</v>
          </cell>
          <cell r="D5268">
            <v>20</v>
          </cell>
          <cell r="E5268" t="str">
            <v>R=AB1</v>
          </cell>
          <cell r="F5268">
            <v>1</v>
          </cell>
          <cell r="G5268">
            <v>38195</v>
          </cell>
          <cell r="H5268">
            <v>240</v>
          </cell>
          <cell r="I5268">
            <v>3</v>
          </cell>
          <cell r="J5268">
            <v>10</v>
          </cell>
        </row>
        <row r="5269">
          <cell r="A5269" t="str">
            <v>SLT5</v>
          </cell>
          <cell r="B5269" t="str">
            <v>Secondary Service Less than 5 kW</v>
          </cell>
          <cell r="C5269">
            <v>30</v>
          </cell>
          <cell r="D5269">
            <v>20</v>
          </cell>
          <cell r="E5269" t="str">
            <v>R=AB1</v>
          </cell>
          <cell r="F5269">
            <v>1</v>
          </cell>
          <cell r="G5269">
            <v>38327</v>
          </cell>
          <cell r="H5269">
            <v>240</v>
          </cell>
          <cell r="I5269">
            <v>3</v>
          </cell>
          <cell r="J5269">
            <v>12</v>
          </cell>
        </row>
        <row r="5270">
          <cell r="A5270" t="str">
            <v>SLT5</v>
          </cell>
          <cell r="B5270" t="str">
            <v>Secondary Service Less than 5 kW</v>
          </cell>
          <cell r="C5270">
            <v>30</v>
          </cell>
          <cell r="D5270">
            <v>20</v>
          </cell>
          <cell r="E5270" t="str">
            <v>R=AB1</v>
          </cell>
          <cell r="F5270">
            <v>1</v>
          </cell>
          <cell r="G5270">
            <v>38181</v>
          </cell>
          <cell r="H5270">
            <v>240</v>
          </cell>
          <cell r="I5270">
            <v>3</v>
          </cell>
          <cell r="J5270">
            <v>1</v>
          </cell>
        </row>
        <row r="5271">
          <cell r="A5271" t="str">
            <v>SLT5</v>
          </cell>
          <cell r="B5271" t="str">
            <v>Secondary Service Less than 5 kW</v>
          </cell>
          <cell r="C5271">
            <v>30</v>
          </cell>
          <cell r="D5271">
            <v>25</v>
          </cell>
          <cell r="E5271" t="str">
            <v>R=A1D1</v>
          </cell>
          <cell r="F5271">
            <v>1</v>
          </cell>
          <cell r="G5271">
            <v>38419</v>
          </cell>
          <cell r="H5271">
            <v>240</v>
          </cell>
          <cell r="I5271">
            <v>3</v>
          </cell>
          <cell r="J5271">
            <v>3</v>
          </cell>
        </row>
        <row r="5272">
          <cell r="A5272" t="str">
            <v>SLT5</v>
          </cell>
          <cell r="B5272" t="str">
            <v>Secondary Service Less than 5 kW</v>
          </cell>
          <cell r="C5272">
            <v>30</v>
          </cell>
          <cell r="D5272">
            <v>20</v>
          </cell>
          <cell r="E5272" t="str">
            <v>A=C1SR</v>
          </cell>
          <cell r="F5272">
            <v>1</v>
          </cell>
          <cell r="G5272">
            <v>38566</v>
          </cell>
          <cell r="H5272">
            <v>240</v>
          </cell>
          <cell r="I5272">
            <v>3</v>
          </cell>
          <cell r="J5272">
            <v>3</v>
          </cell>
        </row>
        <row r="5273">
          <cell r="A5273" t="str">
            <v>SLT5</v>
          </cell>
          <cell r="B5273" t="str">
            <v>Secondary Service Less than 5 kW</v>
          </cell>
          <cell r="C5273">
            <v>30</v>
          </cell>
          <cell r="D5273">
            <v>20</v>
          </cell>
          <cell r="E5273" t="str">
            <v>R=J5S</v>
          </cell>
          <cell r="F5273">
            <v>1</v>
          </cell>
          <cell r="H5273">
            <v>240</v>
          </cell>
          <cell r="I5273">
            <v>3</v>
          </cell>
          <cell r="J5273">
            <v>2</v>
          </cell>
        </row>
        <row r="5274">
          <cell r="A5274" t="str">
            <v>SLT5</v>
          </cell>
          <cell r="B5274" t="str">
            <v>Secondary Service Less than 5 kW</v>
          </cell>
          <cell r="C5274">
            <v>30</v>
          </cell>
          <cell r="D5274">
            <v>25</v>
          </cell>
          <cell r="E5274" t="str">
            <v>R=A1D1</v>
          </cell>
          <cell r="F5274">
            <v>1</v>
          </cell>
          <cell r="G5274">
            <v>37845</v>
          </cell>
          <cell r="H5274">
            <v>240</v>
          </cell>
          <cell r="I5274">
            <v>3</v>
          </cell>
          <cell r="J5274">
            <v>3</v>
          </cell>
        </row>
        <row r="5275">
          <cell r="A5275" t="str">
            <v>SLT5</v>
          </cell>
          <cell r="B5275" t="str">
            <v>Secondary Service Less than 5 kW</v>
          </cell>
          <cell r="C5275">
            <v>30</v>
          </cell>
          <cell r="D5275">
            <v>20</v>
          </cell>
          <cell r="E5275" t="str">
            <v>R=D4S</v>
          </cell>
          <cell r="F5275">
            <v>1</v>
          </cell>
          <cell r="H5275">
            <v>240</v>
          </cell>
          <cell r="I5275">
            <v>3</v>
          </cell>
          <cell r="J5275">
            <v>2</v>
          </cell>
        </row>
        <row r="5276">
          <cell r="A5276" t="str">
            <v>SLT5</v>
          </cell>
          <cell r="B5276" t="str">
            <v>Secondary Service Less than 5 kW</v>
          </cell>
          <cell r="C5276">
            <v>30</v>
          </cell>
          <cell r="D5276">
            <v>20</v>
          </cell>
          <cell r="E5276" t="str">
            <v>R=AB1</v>
          </cell>
          <cell r="F5276">
            <v>1</v>
          </cell>
          <cell r="G5276">
            <v>37756</v>
          </cell>
          <cell r="H5276">
            <v>240</v>
          </cell>
          <cell r="I5276">
            <v>3</v>
          </cell>
          <cell r="J5276">
            <v>5</v>
          </cell>
        </row>
        <row r="5277">
          <cell r="A5277" t="str">
            <v>SLT5</v>
          </cell>
          <cell r="B5277" t="str">
            <v>Secondary Service Less than 5 kW</v>
          </cell>
          <cell r="C5277">
            <v>30</v>
          </cell>
          <cell r="D5277">
            <v>20</v>
          </cell>
          <cell r="E5277" t="str">
            <v>R=D5S</v>
          </cell>
          <cell r="F5277">
            <v>1</v>
          </cell>
          <cell r="H5277">
            <v>240</v>
          </cell>
          <cell r="I5277">
            <v>3</v>
          </cell>
          <cell r="J5277">
            <v>1</v>
          </cell>
        </row>
        <row r="5278">
          <cell r="A5278" t="str">
            <v>SLT5</v>
          </cell>
          <cell r="B5278" t="str">
            <v>Secondary Service Less than 5 kW</v>
          </cell>
          <cell r="C5278">
            <v>30</v>
          </cell>
          <cell r="D5278">
            <v>20</v>
          </cell>
          <cell r="E5278" t="str">
            <v>R=AB1</v>
          </cell>
          <cell r="F5278">
            <v>1</v>
          </cell>
          <cell r="G5278">
            <v>35796</v>
          </cell>
          <cell r="H5278">
            <v>240</v>
          </cell>
          <cell r="I5278">
            <v>3</v>
          </cell>
          <cell r="J5278">
            <v>3</v>
          </cell>
        </row>
        <row r="5279">
          <cell r="A5279" t="str">
            <v>SLT5</v>
          </cell>
          <cell r="B5279" t="str">
            <v>Secondary Service Less than 5 kW</v>
          </cell>
          <cell r="C5279">
            <v>30</v>
          </cell>
          <cell r="D5279">
            <v>25</v>
          </cell>
          <cell r="E5279" t="str">
            <v>R=A1D1</v>
          </cell>
          <cell r="F5279">
            <v>1</v>
          </cell>
          <cell r="G5279">
            <v>35797</v>
          </cell>
          <cell r="H5279">
            <v>240</v>
          </cell>
          <cell r="I5279">
            <v>3</v>
          </cell>
          <cell r="J5279">
            <v>1</v>
          </cell>
        </row>
        <row r="5280">
          <cell r="A5280" t="str">
            <v>SLT5</v>
          </cell>
          <cell r="B5280" t="str">
            <v>Secondary Service Less than 5 kW</v>
          </cell>
          <cell r="C5280">
            <v>30</v>
          </cell>
          <cell r="D5280">
            <v>25</v>
          </cell>
          <cell r="E5280" t="str">
            <v>R=A1D1</v>
          </cell>
          <cell r="F5280">
            <v>1</v>
          </cell>
          <cell r="G5280">
            <v>36404</v>
          </cell>
          <cell r="H5280">
            <v>240</v>
          </cell>
          <cell r="I5280">
            <v>3</v>
          </cell>
          <cell r="J5280">
            <v>2</v>
          </cell>
        </row>
        <row r="5281">
          <cell r="A5281" t="str">
            <v>SLT5</v>
          </cell>
          <cell r="B5281" t="str">
            <v>Secondary Service Less than 5 kW</v>
          </cell>
          <cell r="C5281">
            <v>30</v>
          </cell>
          <cell r="D5281">
            <v>25</v>
          </cell>
          <cell r="E5281" t="str">
            <v>R=A1D1</v>
          </cell>
          <cell r="F5281">
            <v>1</v>
          </cell>
          <cell r="G5281">
            <v>35797</v>
          </cell>
          <cell r="H5281">
            <v>240</v>
          </cell>
          <cell r="I5281">
            <v>3</v>
          </cell>
          <cell r="J5281">
            <v>2</v>
          </cell>
        </row>
        <row r="5282">
          <cell r="A5282" t="str">
            <v>SLT5</v>
          </cell>
          <cell r="B5282" t="str">
            <v>Secondary Service Less than 5 kW</v>
          </cell>
          <cell r="C5282">
            <v>30</v>
          </cell>
          <cell r="D5282">
            <v>20</v>
          </cell>
          <cell r="E5282" t="str">
            <v>R=AB1</v>
          </cell>
          <cell r="F5282">
            <v>1</v>
          </cell>
          <cell r="G5282">
            <v>36648</v>
          </cell>
          <cell r="H5282">
            <v>240</v>
          </cell>
          <cell r="I5282">
            <v>3</v>
          </cell>
          <cell r="J5282">
            <v>8</v>
          </cell>
        </row>
        <row r="5283">
          <cell r="A5283" t="str">
            <v>SLT5</v>
          </cell>
          <cell r="B5283" t="str">
            <v>Secondary Service Less than 5 kW</v>
          </cell>
          <cell r="C5283">
            <v>30</v>
          </cell>
          <cell r="D5283">
            <v>20</v>
          </cell>
          <cell r="E5283" t="str">
            <v>R=D5S</v>
          </cell>
          <cell r="F5283">
            <v>1</v>
          </cell>
          <cell r="G5283">
            <v>36670</v>
          </cell>
          <cell r="H5283">
            <v>240</v>
          </cell>
          <cell r="I5283">
            <v>3</v>
          </cell>
          <cell r="J5283">
            <v>1</v>
          </cell>
        </row>
        <row r="5284">
          <cell r="A5284" t="str">
            <v>SLT5</v>
          </cell>
          <cell r="B5284" t="str">
            <v>Secondary Service Less than 5 kW</v>
          </cell>
          <cell r="C5284">
            <v>30</v>
          </cell>
          <cell r="D5284">
            <v>25</v>
          </cell>
          <cell r="E5284" t="str">
            <v>R=A1D1</v>
          </cell>
          <cell r="F5284">
            <v>1</v>
          </cell>
          <cell r="G5284">
            <v>36528</v>
          </cell>
          <cell r="H5284">
            <v>240</v>
          </cell>
          <cell r="I5284">
            <v>3</v>
          </cell>
          <cell r="J5284">
            <v>3</v>
          </cell>
        </row>
        <row r="5285">
          <cell r="A5285" t="str">
            <v>SLT5</v>
          </cell>
          <cell r="B5285" t="str">
            <v>Secondary Service Less than 5 kW</v>
          </cell>
          <cell r="C5285">
            <v>30</v>
          </cell>
          <cell r="D5285">
            <v>20</v>
          </cell>
          <cell r="E5285" t="str">
            <v>R=AB1</v>
          </cell>
          <cell r="F5285">
            <v>1</v>
          </cell>
          <cell r="G5285">
            <v>36791</v>
          </cell>
          <cell r="H5285">
            <v>240</v>
          </cell>
          <cell r="I5285">
            <v>3</v>
          </cell>
          <cell r="J5285">
            <v>38</v>
          </cell>
        </row>
        <row r="5286">
          <cell r="A5286" t="str">
            <v>SLT5</v>
          </cell>
          <cell r="B5286" t="str">
            <v>Secondary Service Less than 5 kW</v>
          </cell>
          <cell r="C5286">
            <v>30</v>
          </cell>
          <cell r="D5286">
            <v>20</v>
          </cell>
          <cell r="E5286" t="str">
            <v>R=AB1</v>
          </cell>
          <cell r="F5286">
            <v>1</v>
          </cell>
          <cell r="G5286">
            <v>36746</v>
          </cell>
          <cell r="H5286">
            <v>240</v>
          </cell>
          <cell r="I5286">
            <v>3</v>
          </cell>
          <cell r="J5286">
            <v>10</v>
          </cell>
        </row>
        <row r="5287">
          <cell r="A5287" t="str">
            <v>SLT5</v>
          </cell>
          <cell r="B5287" t="str">
            <v>Secondary Service Less than 5 kW</v>
          </cell>
          <cell r="C5287">
            <v>30</v>
          </cell>
          <cell r="D5287">
            <v>25</v>
          </cell>
          <cell r="E5287" t="str">
            <v>R=A1D1</v>
          </cell>
          <cell r="F5287">
            <v>1</v>
          </cell>
          <cell r="G5287">
            <v>37025</v>
          </cell>
          <cell r="H5287">
            <v>999</v>
          </cell>
          <cell r="I5287">
            <v>3</v>
          </cell>
          <cell r="J5287">
            <v>5</v>
          </cell>
        </row>
        <row r="5288">
          <cell r="A5288" t="str">
            <v>SLT5</v>
          </cell>
          <cell r="B5288" t="str">
            <v>Secondary Service Less than 5 kW</v>
          </cell>
          <cell r="C5288">
            <v>30</v>
          </cell>
          <cell r="D5288">
            <v>20</v>
          </cell>
          <cell r="E5288" t="str">
            <v>R=AB1</v>
          </cell>
          <cell r="F5288">
            <v>1</v>
          </cell>
          <cell r="G5288">
            <v>37095</v>
          </cell>
          <cell r="H5288">
            <v>240</v>
          </cell>
          <cell r="I5288">
            <v>3</v>
          </cell>
          <cell r="J5288">
            <v>23</v>
          </cell>
        </row>
        <row r="5289">
          <cell r="A5289" t="str">
            <v>SLT5</v>
          </cell>
          <cell r="B5289" t="str">
            <v>Secondary Service Less than 5 kW</v>
          </cell>
          <cell r="C5289">
            <v>30</v>
          </cell>
          <cell r="D5289">
            <v>20</v>
          </cell>
          <cell r="E5289" t="str">
            <v>R=AB1</v>
          </cell>
          <cell r="F5289">
            <v>1</v>
          </cell>
          <cell r="G5289">
            <v>37194</v>
          </cell>
          <cell r="H5289">
            <v>240</v>
          </cell>
          <cell r="I5289">
            <v>3</v>
          </cell>
          <cell r="J5289">
            <v>9</v>
          </cell>
        </row>
        <row r="5290">
          <cell r="A5290" t="str">
            <v>SLT5</v>
          </cell>
          <cell r="B5290" t="str">
            <v>Secondary Service Less than 5 kW</v>
          </cell>
          <cell r="C5290">
            <v>30</v>
          </cell>
          <cell r="D5290">
            <v>25</v>
          </cell>
          <cell r="E5290" t="str">
            <v>R=A1D1</v>
          </cell>
          <cell r="F5290">
            <v>1</v>
          </cell>
          <cell r="G5290">
            <v>37153</v>
          </cell>
          <cell r="H5290">
            <v>240</v>
          </cell>
          <cell r="I5290">
            <v>3</v>
          </cell>
          <cell r="J5290">
            <v>4</v>
          </cell>
        </row>
        <row r="5291">
          <cell r="A5291" t="str">
            <v>SLT5</v>
          </cell>
          <cell r="B5291" t="str">
            <v>Secondary Service Less than 5 kW</v>
          </cell>
          <cell r="C5291">
            <v>30</v>
          </cell>
          <cell r="D5291">
            <v>20</v>
          </cell>
          <cell r="E5291" t="str">
            <v>R=AB1</v>
          </cell>
          <cell r="F5291">
            <v>1</v>
          </cell>
          <cell r="G5291">
            <v>35972</v>
          </cell>
          <cell r="H5291">
            <v>240</v>
          </cell>
          <cell r="I5291">
            <v>3</v>
          </cell>
          <cell r="J5291">
            <v>3</v>
          </cell>
        </row>
        <row r="5292">
          <cell r="A5292" t="str">
            <v>SLT5</v>
          </cell>
          <cell r="B5292" t="str">
            <v>Secondary Service Less than 5 kW</v>
          </cell>
          <cell r="C5292">
            <v>30</v>
          </cell>
          <cell r="D5292">
            <v>20</v>
          </cell>
          <cell r="E5292" t="str">
            <v>R=AB1</v>
          </cell>
          <cell r="F5292">
            <v>1</v>
          </cell>
          <cell r="G5292">
            <v>38812</v>
          </cell>
          <cell r="H5292">
            <v>240</v>
          </cell>
          <cell r="I5292">
            <v>3</v>
          </cell>
          <cell r="J5292">
            <v>35</v>
          </cell>
        </row>
        <row r="5293">
          <cell r="A5293" t="str">
            <v>SLT5</v>
          </cell>
          <cell r="B5293" t="str">
            <v>Secondary Service Less than 5 kW</v>
          </cell>
          <cell r="C5293">
            <v>30</v>
          </cell>
          <cell r="D5293">
            <v>25</v>
          </cell>
          <cell r="E5293" t="str">
            <v>R=A1D1</v>
          </cell>
          <cell r="F5293">
            <v>1</v>
          </cell>
          <cell r="G5293">
            <v>39036</v>
          </cell>
          <cell r="H5293">
            <v>240</v>
          </cell>
          <cell r="I5293">
            <v>3</v>
          </cell>
          <cell r="J5293">
            <v>1</v>
          </cell>
        </row>
        <row r="5294">
          <cell r="A5294" t="str">
            <v>SLT5</v>
          </cell>
          <cell r="B5294" t="str">
            <v>Secondary Service Less than 5 kW</v>
          </cell>
          <cell r="C5294">
            <v>30</v>
          </cell>
          <cell r="D5294">
            <v>25</v>
          </cell>
          <cell r="E5294" t="str">
            <v>R=A1D1</v>
          </cell>
          <cell r="F5294">
            <v>1</v>
          </cell>
          <cell r="G5294">
            <v>38923</v>
          </cell>
          <cell r="H5294">
            <v>240</v>
          </cell>
          <cell r="I5294">
            <v>3</v>
          </cell>
          <cell r="J5294">
            <v>3</v>
          </cell>
        </row>
        <row r="5295">
          <cell r="A5295" t="str">
            <v>SLT5</v>
          </cell>
          <cell r="B5295" t="str">
            <v>Secondary Service Less than 5 kW</v>
          </cell>
          <cell r="C5295">
            <v>30</v>
          </cell>
          <cell r="D5295">
            <v>20</v>
          </cell>
          <cell r="E5295" t="str">
            <v>R=AB1</v>
          </cell>
          <cell r="F5295">
            <v>1</v>
          </cell>
          <cell r="G5295">
            <v>39301</v>
          </cell>
          <cell r="H5295">
            <v>240</v>
          </cell>
          <cell r="I5295">
            <v>3</v>
          </cell>
          <cell r="J5295">
            <v>38</v>
          </cell>
        </row>
        <row r="5296">
          <cell r="A5296" t="str">
            <v>SLT5</v>
          </cell>
          <cell r="B5296" t="str">
            <v>Secondary Service Less than 5 kW</v>
          </cell>
          <cell r="C5296">
            <v>30</v>
          </cell>
          <cell r="D5296">
            <v>25</v>
          </cell>
          <cell r="E5296" t="str">
            <v>R=A1D1</v>
          </cell>
          <cell r="F5296">
            <v>1</v>
          </cell>
          <cell r="G5296">
            <v>39232</v>
          </cell>
          <cell r="H5296">
            <v>240</v>
          </cell>
          <cell r="I5296">
            <v>3</v>
          </cell>
          <cell r="J5296">
            <v>1</v>
          </cell>
        </row>
        <row r="5297">
          <cell r="A5297" t="str">
            <v>SLT5</v>
          </cell>
          <cell r="B5297" t="str">
            <v>Secondary Service Less than 5 kW</v>
          </cell>
          <cell r="C5297">
            <v>30</v>
          </cell>
          <cell r="D5297">
            <v>25</v>
          </cell>
          <cell r="E5297" t="str">
            <v>R=A1D1</v>
          </cell>
          <cell r="F5297">
            <v>1</v>
          </cell>
          <cell r="G5297">
            <v>39664</v>
          </cell>
          <cell r="H5297">
            <v>240</v>
          </cell>
          <cell r="I5297">
            <v>3</v>
          </cell>
          <cell r="J5297">
            <v>1</v>
          </cell>
        </row>
        <row r="5298">
          <cell r="A5298" t="str">
            <v>SLT5</v>
          </cell>
          <cell r="B5298" t="str">
            <v>Secondary Service Less than 5 kW</v>
          </cell>
          <cell r="C5298">
            <v>30</v>
          </cell>
          <cell r="D5298">
            <v>20</v>
          </cell>
          <cell r="E5298" t="str">
            <v>R=MX</v>
          </cell>
          <cell r="F5298">
            <v>1</v>
          </cell>
          <cell r="G5298">
            <v>39745</v>
          </cell>
          <cell r="H5298">
            <v>240</v>
          </cell>
          <cell r="I5298">
            <v>3</v>
          </cell>
          <cell r="J5298">
            <v>22</v>
          </cell>
        </row>
        <row r="5299">
          <cell r="A5299" t="str">
            <v>SLT5</v>
          </cell>
          <cell r="B5299" t="str">
            <v>Secondary Service Less than 5 kW</v>
          </cell>
          <cell r="C5299">
            <v>30</v>
          </cell>
          <cell r="D5299">
            <v>25</v>
          </cell>
          <cell r="E5299" t="str">
            <v>S=I210+CE</v>
          </cell>
          <cell r="F5299">
            <v>1</v>
          </cell>
          <cell r="G5299">
            <v>39970</v>
          </cell>
          <cell r="H5299">
            <v>240</v>
          </cell>
          <cell r="I5299">
            <v>3</v>
          </cell>
          <cell r="J5299">
            <v>16</v>
          </cell>
        </row>
        <row r="5300">
          <cell r="A5300" t="str">
            <v>SLT5</v>
          </cell>
          <cell r="B5300" t="str">
            <v>Secondary Service Less than 5 kW</v>
          </cell>
          <cell r="C5300">
            <v>30</v>
          </cell>
          <cell r="D5300">
            <v>25</v>
          </cell>
          <cell r="E5300" t="str">
            <v>R=A1D1</v>
          </cell>
          <cell r="F5300">
            <v>1</v>
          </cell>
          <cell r="H5300">
            <v>240</v>
          </cell>
          <cell r="I5300">
            <v>3</v>
          </cell>
          <cell r="J5300">
            <v>170</v>
          </cell>
        </row>
        <row r="5301">
          <cell r="A5301" t="str">
            <v>SLT5</v>
          </cell>
          <cell r="B5301" t="str">
            <v>Secondary Service Less than 5 kW</v>
          </cell>
          <cell r="C5301">
            <v>30</v>
          </cell>
          <cell r="D5301">
            <v>20</v>
          </cell>
          <cell r="E5301" t="str">
            <v>R=MS</v>
          </cell>
          <cell r="F5301">
            <v>1</v>
          </cell>
          <cell r="H5301">
            <v>240</v>
          </cell>
          <cell r="I5301">
            <v>3</v>
          </cell>
          <cell r="J5301">
            <v>84</v>
          </cell>
        </row>
        <row r="5302">
          <cell r="A5302" t="str">
            <v>SLT5</v>
          </cell>
          <cell r="B5302" t="str">
            <v>Secondary Service Less than 5 kW</v>
          </cell>
          <cell r="C5302">
            <v>30</v>
          </cell>
          <cell r="D5302">
            <v>25</v>
          </cell>
          <cell r="E5302" t="str">
            <v>R=J5SD</v>
          </cell>
          <cell r="F5302">
            <v>1</v>
          </cell>
          <cell r="H5302">
            <v>240</v>
          </cell>
          <cell r="I5302">
            <v>3</v>
          </cell>
          <cell r="J5302">
            <v>26</v>
          </cell>
        </row>
        <row r="5303">
          <cell r="A5303" t="str">
            <v>SLT5</v>
          </cell>
          <cell r="B5303" t="str">
            <v>Secondary Service Less than 5 kW</v>
          </cell>
          <cell r="C5303">
            <v>30</v>
          </cell>
          <cell r="D5303">
            <v>20</v>
          </cell>
          <cell r="E5303" t="str">
            <v>R=MS</v>
          </cell>
          <cell r="F5303">
            <v>1</v>
          </cell>
          <cell r="H5303">
            <v>240</v>
          </cell>
          <cell r="I5303">
            <v>3</v>
          </cell>
          <cell r="J5303">
            <v>11</v>
          </cell>
        </row>
        <row r="5304">
          <cell r="A5304" t="str">
            <v>SLT5</v>
          </cell>
          <cell r="B5304" t="str">
            <v>Secondary Service Less than 5 kW</v>
          </cell>
          <cell r="C5304">
            <v>30</v>
          </cell>
          <cell r="D5304">
            <v>20</v>
          </cell>
          <cell r="E5304" t="str">
            <v>R=MS</v>
          </cell>
          <cell r="F5304">
            <v>1</v>
          </cell>
          <cell r="H5304">
            <v>240</v>
          </cell>
          <cell r="I5304">
            <v>3</v>
          </cell>
          <cell r="J5304">
            <v>14</v>
          </cell>
        </row>
        <row r="5305">
          <cell r="A5305" t="str">
            <v>SLT5</v>
          </cell>
          <cell r="B5305" t="str">
            <v>Secondary Service Less than 5 kW</v>
          </cell>
          <cell r="C5305">
            <v>30</v>
          </cell>
          <cell r="D5305">
            <v>20</v>
          </cell>
          <cell r="E5305" t="str">
            <v>R=D2SH</v>
          </cell>
          <cell r="F5305">
            <v>1</v>
          </cell>
          <cell r="H5305">
            <v>240</v>
          </cell>
          <cell r="I5305">
            <v>3</v>
          </cell>
          <cell r="J5305">
            <v>1</v>
          </cell>
        </row>
        <row r="5306">
          <cell r="A5306" t="str">
            <v>SLT5</v>
          </cell>
          <cell r="B5306" t="str">
            <v>Secondary Service Less than 5 kW</v>
          </cell>
          <cell r="C5306">
            <v>30</v>
          </cell>
          <cell r="D5306">
            <v>20</v>
          </cell>
          <cell r="E5306" t="str">
            <v>R=A1TL1</v>
          </cell>
          <cell r="F5306">
            <v>1</v>
          </cell>
          <cell r="G5306">
            <v>38140</v>
          </cell>
          <cell r="H5306">
            <v>999</v>
          </cell>
          <cell r="I5306">
            <v>2</v>
          </cell>
          <cell r="J5306">
            <v>1</v>
          </cell>
        </row>
        <row r="5307">
          <cell r="A5307" t="str">
            <v>SLT5</v>
          </cell>
          <cell r="B5307" t="str">
            <v>Secondary Service Less than 5 kW</v>
          </cell>
          <cell r="C5307">
            <v>30</v>
          </cell>
          <cell r="D5307">
            <v>25</v>
          </cell>
          <cell r="E5307" t="str">
            <v>R=A1D1</v>
          </cell>
          <cell r="F5307">
            <v>1</v>
          </cell>
          <cell r="G5307">
            <v>38603</v>
          </cell>
          <cell r="H5307">
            <v>240</v>
          </cell>
          <cell r="I5307">
            <v>3</v>
          </cell>
          <cell r="J5307">
            <v>1</v>
          </cell>
        </row>
        <row r="5308">
          <cell r="A5308" t="str">
            <v>SLT5</v>
          </cell>
          <cell r="B5308" t="str">
            <v>Secondary Service Less than 5 kW</v>
          </cell>
          <cell r="C5308">
            <v>30</v>
          </cell>
          <cell r="D5308">
            <v>20</v>
          </cell>
          <cell r="E5308" t="str">
            <v>R=AB1</v>
          </cell>
          <cell r="F5308">
            <v>1</v>
          </cell>
          <cell r="G5308">
            <v>38356</v>
          </cell>
          <cell r="H5308">
            <v>240</v>
          </cell>
          <cell r="I5308">
            <v>3</v>
          </cell>
          <cell r="J5308">
            <v>35</v>
          </cell>
        </row>
        <row r="5309">
          <cell r="A5309" t="str">
            <v>SLT5</v>
          </cell>
          <cell r="B5309" t="str">
            <v>Secondary Service Less than 5 kW</v>
          </cell>
          <cell r="C5309">
            <v>30</v>
          </cell>
          <cell r="D5309">
            <v>20</v>
          </cell>
          <cell r="E5309" t="str">
            <v>R=AB1</v>
          </cell>
          <cell r="F5309">
            <v>1</v>
          </cell>
          <cell r="G5309">
            <v>38454</v>
          </cell>
          <cell r="H5309">
            <v>240</v>
          </cell>
          <cell r="I5309">
            <v>3</v>
          </cell>
          <cell r="J5309">
            <v>22</v>
          </cell>
        </row>
        <row r="5310">
          <cell r="A5310" t="str">
            <v>SLT5</v>
          </cell>
          <cell r="B5310" t="str">
            <v>Secondary Service Less than 5 kW</v>
          </cell>
          <cell r="C5310">
            <v>30</v>
          </cell>
          <cell r="D5310">
            <v>20</v>
          </cell>
          <cell r="E5310" t="str">
            <v>R=A1TL1</v>
          </cell>
          <cell r="F5310">
            <v>1</v>
          </cell>
          <cell r="G5310">
            <v>37993</v>
          </cell>
          <cell r="H5310">
            <v>999</v>
          </cell>
          <cell r="I5310">
            <v>3</v>
          </cell>
          <cell r="J5310">
            <v>12</v>
          </cell>
        </row>
        <row r="5311">
          <cell r="A5311" t="str">
            <v>SLT5</v>
          </cell>
          <cell r="B5311" t="str">
            <v>Secondary Service Less than 5 kW</v>
          </cell>
          <cell r="C5311">
            <v>30</v>
          </cell>
          <cell r="D5311">
            <v>20</v>
          </cell>
          <cell r="E5311" t="str">
            <v>R=AB1</v>
          </cell>
          <cell r="F5311">
            <v>1</v>
          </cell>
          <cell r="G5311">
            <v>38119</v>
          </cell>
          <cell r="H5311">
            <v>240</v>
          </cell>
          <cell r="I5311">
            <v>3</v>
          </cell>
          <cell r="J5311">
            <v>9</v>
          </cell>
        </row>
        <row r="5312">
          <cell r="A5312" t="str">
            <v>SLT5</v>
          </cell>
          <cell r="B5312" t="str">
            <v>Secondary Service Less than 5 kW</v>
          </cell>
          <cell r="C5312">
            <v>30</v>
          </cell>
          <cell r="D5312">
            <v>20</v>
          </cell>
          <cell r="E5312" t="str">
            <v>R=AB1</v>
          </cell>
          <cell r="F5312">
            <v>1</v>
          </cell>
          <cell r="G5312">
            <v>38068</v>
          </cell>
          <cell r="H5312">
            <v>240</v>
          </cell>
          <cell r="I5312">
            <v>3</v>
          </cell>
          <cell r="J5312">
            <v>2</v>
          </cell>
        </row>
        <row r="5313">
          <cell r="A5313" t="str">
            <v>SLT5</v>
          </cell>
          <cell r="B5313" t="str">
            <v>Secondary Service Less than 5 kW</v>
          </cell>
          <cell r="C5313">
            <v>30</v>
          </cell>
          <cell r="D5313">
            <v>25</v>
          </cell>
          <cell r="E5313" t="str">
            <v>R=A1D1</v>
          </cell>
          <cell r="F5313">
            <v>1</v>
          </cell>
          <cell r="G5313">
            <v>38546</v>
          </cell>
          <cell r="H5313">
            <v>999</v>
          </cell>
          <cell r="I5313">
            <v>3</v>
          </cell>
          <cell r="J5313">
            <v>2</v>
          </cell>
        </row>
        <row r="5314">
          <cell r="A5314" t="str">
            <v>SLT5</v>
          </cell>
          <cell r="B5314" t="str">
            <v>Secondary Service Less than 5 kW</v>
          </cell>
          <cell r="C5314">
            <v>30</v>
          </cell>
          <cell r="D5314">
            <v>25</v>
          </cell>
          <cell r="E5314" t="str">
            <v>R=KWS</v>
          </cell>
          <cell r="F5314">
            <v>1</v>
          </cell>
          <cell r="H5314">
            <v>240</v>
          </cell>
          <cell r="I5314">
            <v>3</v>
          </cell>
          <cell r="J5314">
            <v>11</v>
          </cell>
        </row>
        <row r="5315">
          <cell r="A5315" t="str">
            <v>SLT5</v>
          </cell>
          <cell r="B5315" t="str">
            <v>Secondary Service Less than 5 kW</v>
          </cell>
          <cell r="C5315">
            <v>30</v>
          </cell>
          <cell r="D5315">
            <v>20</v>
          </cell>
          <cell r="E5315" t="str">
            <v>R=MX</v>
          </cell>
          <cell r="F5315">
            <v>1</v>
          </cell>
          <cell r="H5315">
            <v>240</v>
          </cell>
          <cell r="I5315">
            <v>3</v>
          </cell>
          <cell r="J5315">
            <v>3</v>
          </cell>
        </row>
        <row r="5316">
          <cell r="A5316" t="str">
            <v>SLT5</v>
          </cell>
          <cell r="B5316" t="str">
            <v>Secondary Service Less than 5 kW</v>
          </cell>
          <cell r="C5316">
            <v>30</v>
          </cell>
          <cell r="D5316">
            <v>25</v>
          </cell>
          <cell r="E5316" t="str">
            <v>R=MS</v>
          </cell>
          <cell r="F5316">
            <v>1</v>
          </cell>
          <cell r="H5316">
            <v>240</v>
          </cell>
          <cell r="I5316">
            <v>3</v>
          </cell>
          <cell r="J5316">
            <v>1</v>
          </cell>
        </row>
        <row r="5317">
          <cell r="A5317" t="str">
            <v>SLT5</v>
          </cell>
          <cell r="B5317" t="str">
            <v>Secondary Service Less than 5 kW</v>
          </cell>
          <cell r="C5317">
            <v>30</v>
          </cell>
          <cell r="D5317">
            <v>20</v>
          </cell>
          <cell r="E5317" t="str">
            <v>R=AB1</v>
          </cell>
          <cell r="F5317">
            <v>1</v>
          </cell>
          <cell r="G5317">
            <v>37771</v>
          </cell>
          <cell r="H5317">
            <v>240</v>
          </cell>
          <cell r="I5317">
            <v>3</v>
          </cell>
          <cell r="J5317">
            <v>13</v>
          </cell>
        </row>
        <row r="5318">
          <cell r="A5318" t="str">
            <v>SLT5</v>
          </cell>
          <cell r="B5318" t="str">
            <v>Secondary Service Less than 5 kW</v>
          </cell>
          <cell r="C5318">
            <v>30</v>
          </cell>
          <cell r="D5318">
            <v>20</v>
          </cell>
          <cell r="E5318" t="str">
            <v>R=MS</v>
          </cell>
          <cell r="F5318">
            <v>1</v>
          </cell>
          <cell r="G5318">
            <v>36404</v>
          </cell>
          <cell r="H5318">
            <v>240</v>
          </cell>
          <cell r="I5318">
            <v>3</v>
          </cell>
          <cell r="J5318">
            <v>1</v>
          </cell>
        </row>
        <row r="5319">
          <cell r="A5319" t="str">
            <v>SLT5</v>
          </cell>
          <cell r="B5319" t="str">
            <v>Secondary Service Less than 5 kW</v>
          </cell>
          <cell r="C5319">
            <v>30</v>
          </cell>
          <cell r="D5319">
            <v>20</v>
          </cell>
          <cell r="E5319" t="str">
            <v>R=AB1</v>
          </cell>
          <cell r="F5319">
            <v>1</v>
          </cell>
          <cell r="G5319">
            <v>37725</v>
          </cell>
          <cell r="H5319">
            <v>2400</v>
          </cell>
          <cell r="I5319">
            <v>3</v>
          </cell>
          <cell r="J5319">
            <v>3</v>
          </cell>
        </row>
        <row r="5320">
          <cell r="A5320" t="str">
            <v>SLT5</v>
          </cell>
          <cell r="B5320" t="str">
            <v>Secondary Service Less than 5 kW</v>
          </cell>
          <cell r="C5320">
            <v>30</v>
          </cell>
          <cell r="D5320">
            <v>20</v>
          </cell>
          <cell r="E5320" t="str">
            <v>R=AB1</v>
          </cell>
          <cell r="F5320">
            <v>1</v>
          </cell>
          <cell r="G5320">
            <v>36161</v>
          </cell>
          <cell r="H5320">
            <v>240</v>
          </cell>
          <cell r="I5320">
            <v>3</v>
          </cell>
          <cell r="J5320">
            <v>18</v>
          </cell>
        </row>
        <row r="5321">
          <cell r="A5321" t="str">
            <v>SLT5</v>
          </cell>
          <cell r="B5321" t="str">
            <v>Secondary Service Less than 5 kW</v>
          </cell>
          <cell r="C5321">
            <v>30</v>
          </cell>
          <cell r="D5321">
            <v>20</v>
          </cell>
          <cell r="E5321" t="str">
            <v>R=AB1</v>
          </cell>
          <cell r="F5321">
            <v>1</v>
          </cell>
          <cell r="G5321">
            <v>36054</v>
          </cell>
          <cell r="H5321">
            <v>240</v>
          </cell>
          <cell r="I5321">
            <v>3</v>
          </cell>
          <cell r="J5321">
            <v>1</v>
          </cell>
        </row>
        <row r="5322">
          <cell r="A5322" t="str">
            <v>SLT5</v>
          </cell>
          <cell r="B5322" t="str">
            <v>Secondary Service Less than 5 kW</v>
          </cell>
          <cell r="C5322">
            <v>30</v>
          </cell>
          <cell r="D5322">
            <v>25</v>
          </cell>
          <cell r="E5322" t="str">
            <v>R=A1D1</v>
          </cell>
          <cell r="F5322">
            <v>1</v>
          </cell>
          <cell r="G5322">
            <v>35432</v>
          </cell>
          <cell r="H5322">
            <v>240</v>
          </cell>
          <cell r="I5322">
            <v>3</v>
          </cell>
          <cell r="J5322">
            <v>1</v>
          </cell>
        </row>
        <row r="5323">
          <cell r="A5323" t="str">
            <v>SLT5</v>
          </cell>
          <cell r="B5323" t="str">
            <v>Secondary Service Less than 5 kW</v>
          </cell>
          <cell r="C5323">
            <v>30</v>
          </cell>
          <cell r="D5323">
            <v>20</v>
          </cell>
          <cell r="E5323" t="str">
            <v>R=AB1</v>
          </cell>
          <cell r="F5323">
            <v>1</v>
          </cell>
          <cell r="G5323">
            <v>36503</v>
          </cell>
          <cell r="H5323">
            <v>240</v>
          </cell>
          <cell r="I5323">
            <v>3</v>
          </cell>
          <cell r="J5323">
            <v>27</v>
          </cell>
        </row>
        <row r="5324">
          <cell r="A5324" t="str">
            <v>SLT5</v>
          </cell>
          <cell r="B5324" t="str">
            <v>Secondary Service Less than 5 kW</v>
          </cell>
          <cell r="C5324">
            <v>30</v>
          </cell>
          <cell r="D5324">
            <v>20</v>
          </cell>
          <cell r="E5324" t="str">
            <v>R=AB1</v>
          </cell>
          <cell r="F5324">
            <v>1</v>
          </cell>
          <cell r="G5324">
            <v>35432</v>
          </cell>
          <cell r="H5324">
            <v>240</v>
          </cell>
          <cell r="I5324">
            <v>3</v>
          </cell>
          <cell r="J5324">
            <v>1</v>
          </cell>
        </row>
        <row r="5325">
          <cell r="A5325" t="str">
            <v>SLT5</v>
          </cell>
          <cell r="B5325" t="str">
            <v>Secondary Service Less than 5 kW</v>
          </cell>
          <cell r="C5325">
            <v>30</v>
          </cell>
          <cell r="D5325">
            <v>20</v>
          </cell>
          <cell r="E5325" t="str">
            <v>R=AB1</v>
          </cell>
          <cell r="F5325">
            <v>1</v>
          </cell>
          <cell r="G5325">
            <v>36526</v>
          </cell>
          <cell r="H5325">
            <v>240</v>
          </cell>
          <cell r="I5325">
            <v>3</v>
          </cell>
          <cell r="J5325">
            <v>1</v>
          </cell>
        </row>
        <row r="5326">
          <cell r="A5326" t="str">
            <v>SLT5</v>
          </cell>
          <cell r="B5326" t="str">
            <v>Secondary Service Less than 5 kW</v>
          </cell>
          <cell r="C5326">
            <v>30</v>
          </cell>
          <cell r="D5326">
            <v>25</v>
          </cell>
          <cell r="E5326" t="str">
            <v>R=A1D1</v>
          </cell>
          <cell r="F5326">
            <v>1</v>
          </cell>
          <cell r="G5326">
            <v>36434</v>
          </cell>
          <cell r="H5326">
            <v>240</v>
          </cell>
          <cell r="I5326">
            <v>3</v>
          </cell>
          <cell r="J5326">
            <v>2</v>
          </cell>
        </row>
        <row r="5327">
          <cell r="A5327" t="str">
            <v>SLT5</v>
          </cell>
          <cell r="B5327" t="str">
            <v>Secondary Service Less than 5 kW</v>
          </cell>
          <cell r="C5327">
            <v>30</v>
          </cell>
          <cell r="D5327">
            <v>20</v>
          </cell>
          <cell r="E5327" t="str">
            <v>R=AB1</v>
          </cell>
          <cell r="F5327">
            <v>1</v>
          </cell>
          <cell r="G5327">
            <v>36567</v>
          </cell>
          <cell r="H5327">
            <v>240</v>
          </cell>
          <cell r="I5327">
            <v>3</v>
          </cell>
          <cell r="J5327">
            <v>4</v>
          </cell>
        </row>
        <row r="5328">
          <cell r="A5328" t="str">
            <v>SLT5</v>
          </cell>
          <cell r="B5328" t="str">
            <v>Secondary Service Less than 5 kW</v>
          </cell>
          <cell r="C5328">
            <v>30</v>
          </cell>
          <cell r="D5328">
            <v>25</v>
          </cell>
          <cell r="E5328" t="str">
            <v>R=A1D1</v>
          </cell>
          <cell r="F5328">
            <v>1</v>
          </cell>
          <cell r="G5328">
            <v>36528</v>
          </cell>
          <cell r="H5328">
            <v>240</v>
          </cell>
          <cell r="I5328">
            <v>3</v>
          </cell>
          <cell r="J5328">
            <v>6</v>
          </cell>
        </row>
        <row r="5329">
          <cell r="A5329" t="str">
            <v>SLT5</v>
          </cell>
          <cell r="B5329" t="str">
            <v>Secondary Service Less than 5 kW</v>
          </cell>
          <cell r="C5329">
            <v>30</v>
          </cell>
          <cell r="D5329">
            <v>20</v>
          </cell>
          <cell r="E5329" t="str">
            <v>R=AB1</v>
          </cell>
          <cell r="F5329">
            <v>1</v>
          </cell>
          <cell r="G5329">
            <v>36689</v>
          </cell>
          <cell r="H5329">
            <v>240</v>
          </cell>
          <cell r="I5329">
            <v>3</v>
          </cell>
          <cell r="J5329">
            <v>1</v>
          </cell>
        </row>
        <row r="5330">
          <cell r="A5330" t="str">
            <v>SLT5</v>
          </cell>
          <cell r="B5330" t="str">
            <v>Secondary Service Less than 5 kW</v>
          </cell>
          <cell r="C5330">
            <v>30</v>
          </cell>
          <cell r="D5330">
            <v>20</v>
          </cell>
          <cell r="E5330" t="str">
            <v>R=AB1</v>
          </cell>
          <cell r="F5330">
            <v>1</v>
          </cell>
          <cell r="G5330">
            <v>36678</v>
          </cell>
          <cell r="H5330">
            <v>240</v>
          </cell>
          <cell r="I5330">
            <v>3</v>
          </cell>
          <cell r="J5330">
            <v>1</v>
          </cell>
        </row>
        <row r="5331">
          <cell r="A5331" t="str">
            <v>SLT5</v>
          </cell>
          <cell r="B5331" t="str">
            <v>Secondary Service Less than 5 kW</v>
          </cell>
          <cell r="C5331">
            <v>30</v>
          </cell>
          <cell r="D5331">
            <v>20</v>
          </cell>
          <cell r="E5331" t="str">
            <v>R=AB1</v>
          </cell>
          <cell r="F5331">
            <v>1</v>
          </cell>
          <cell r="G5331">
            <v>36605</v>
          </cell>
          <cell r="H5331">
            <v>240</v>
          </cell>
          <cell r="I5331">
            <v>3</v>
          </cell>
          <cell r="J5331">
            <v>5</v>
          </cell>
        </row>
        <row r="5332">
          <cell r="A5332" t="str">
            <v>SLT5</v>
          </cell>
          <cell r="B5332" t="str">
            <v>Secondary Service Less than 5 kW</v>
          </cell>
          <cell r="C5332">
            <v>30</v>
          </cell>
          <cell r="D5332">
            <v>20</v>
          </cell>
          <cell r="E5332" t="str">
            <v>R=AB1</v>
          </cell>
          <cell r="F5332">
            <v>1</v>
          </cell>
          <cell r="G5332">
            <v>36929</v>
          </cell>
          <cell r="H5332">
            <v>240</v>
          </cell>
          <cell r="I5332">
            <v>3</v>
          </cell>
          <cell r="J5332">
            <v>6</v>
          </cell>
        </row>
        <row r="5333">
          <cell r="A5333" t="str">
            <v>SLT5</v>
          </cell>
          <cell r="B5333" t="str">
            <v>Secondary Service Less than 5 kW</v>
          </cell>
          <cell r="C5333">
            <v>30</v>
          </cell>
          <cell r="D5333">
            <v>20</v>
          </cell>
          <cell r="E5333" t="str">
            <v>R=AB1</v>
          </cell>
          <cell r="F5333">
            <v>1</v>
          </cell>
          <cell r="G5333">
            <v>36956</v>
          </cell>
          <cell r="H5333">
            <v>240</v>
          </cell>
          <cell r="I5333">
            <v>3</v>
          </cell>
          <cell r="J5333">
            <v>10</v>
          </cell>
        </row>
        <row r="5334">
          <cell r="A5334" t="str">
            <v>SLT5</v>
          </cell>
          <cell r="B5334" t="str">
            <v>Secondary Service Less than 5 kW</v>
          </cell>
          <cell r="C5334">
            <v>30</v>
          </cell>
          <cell r="D5334">
            <v>25</v>
          </cell>
          <cell r="E5334" t="str">
            <v>R=A1D1</v>
          </cell>
          <cell r="F5334">
            <v>1</v>
          </cell>
          <cell r="G5334">
            <v>37117</v>
          </cell>
          <cell r="H5334">
            <v>999</v>
          </cell>
          <cell r="I5334">
            <v>3</v>
          </cell>
          <cell r="J5334">
            <v>1</v>
          </cell>
        </row>
        <row r="5335">
          <cell r="A5335" t="str">
            <v>SLT5</v>
          </cell>
          <cell r="B5335" t="str">
            <v>Secondary Service Less than 5 kW</v>
          </cell>
          <cell r="C5335">
            <v>30</v>
          </cell>
          <cell r="D5335">
            <v>25</v>
          </cell>
          <cell r="E5335" t="str">
            <v>R=A1D1</v>
          </cell>
          <cell r="F5335">
            <v>1</v>
          </cell>
          <cell r="G5335">
            <v>37466</v>
          </cell>
          <cell r="H5335">
            <v>999</v>
          </cell>
          <cell r="I5335">
            <v>3</v>
          </cell>
          <cell r="J5335">
            <v>1</v>
          </cell>
        </row>
        <row r="5336">
          <cell r="A5336" t="str">
            <v>SLT5</v>
          </cell>
          <cell r="B5336" t="str">
            <v>Secondary Service Less than 5 kW</v>
          </cell>
          <cell r="C5336">
            <v>30</v>
          </cell>
          <cell r="D5336">
            <v>20</v>
          </cell>
          <cell r="E5336" t="str">
            <v>R=AB1</v>
          </cell>
          <cell r="F5336">
            <v>1</v>
          </cell>
          <cell r="G5336">
            <v>37384</v>
          </cell>
          <cell r="H5336">
            <v>240</v>
          </cell>
          <cell r="I5336">
            <v>3</v>
          </cell>
          <cell r="J5336">
            <v>15</v>
          </cell>
        </row>
        <row r="5337">
          <cell r="A5337" t="str">
            <v>SLT5</v>
          </cell>
          <cell r="B5337" t="str">
            <v>Secondary Service Less than 5 kW</v>
          </cell>
          <cell r="C5337">
            <v>30</v>
          </cell>
          <cell r="D5337">
            <v>25</v>
          </cell>
          <cell r="E5337" t="str">
            <v>R=A1D1</v>
          </cell>
          <cell r="F5337">
            <v>1</v>
          </cell>
          <cell r="G5337">
            <v>38727</v>
          </cell>
          <cell r="H5337">
            <v>999</v>
          </cell>
          <cell r="I5337">
            <v>3</v>
          </cell>
          <cell r="J5337">
            <v>1</v>
          </cell>
        </row>
        <row r="5338">
          <cell r="A5338" t="str">
            <v>SLT5</v>
          </cell>
          <cell r="B5338" t="str">
            <v>Secondary Service Less than 5 kW</v>
          </cell>
          <cell r="C5338">
            <v>30</v>
          </cell>
          <cell r="D5338">
            <v>25</v>
          </cell>
          <cell r="E5338" t="str">
            <v>R=A1D1</v>
          </cell>
          <cell r="F5338">
            <v>1</v>
          </cell>
          <cell r="G5338">
            <v>39246</v>
          </cell>
          <cell r="H5338">
            <v>240</v>
          </cell>
          <cell r="I5338">
            <v>3</v>
          </cell>
          <cell r="J5338">
            <v>8</v>
          </cell>
        </row>
        <row r="5339">
          <cell r="A5339" t="str">
            <v>SLT5</v>
          </cell>
          <cell r="B5339" t="str">
            <v>Secondary Service Less than 5 kW</v>
          </cell>
          <cell r="C5339">
            <v>30</v>
          </cell>
          <cell r="D5339">
            <v>25</v>
          </cell>
          <cell r="E5339" t="str">
            <v>R=A1D1</v>
          </cell>
          <cell r="F5339">
            <v>1</v>
          </cell>
          <cell r="G5339">
            <v>39520</v>
          </cell>
          <cell r="H5339">
            <v>240</v>
          </cell>
          <cell r="I5339">
            <v>3</v>
          </cell>
          <cell r="J5339">
            <v>5</v>
          </cell>
        </row>
        <row r="5340">
          <cell r="A5340" t="str">
            <v>SLT5</v>
          </cell>
          <cell r="B5340" t="str">
            <v>Secondary Service Less than 5 kW</v>
          </cell>
          <cell r="C5340">
            <v>30</v>
          </cell>
          <cell r="D5340">
            <v>20</v>
          </cell>
          <cell r="E5340" t="str">
            <v>R=MX</v>
          </cell>
          <cell r="F5340">
            <v>1</v>
          </cell>
          <cell r="G5340">
            <v>39596</v>
          </cell>
          <cell r="H5340">
            <v>240</v>
          </cell>
          <cell r="I5340">
            <v>3</v>
          </cell>
          <cell r="J5340">
            <v>7</v>
          </cell>
        </row>
        <row r="5341">
          <cell r="A5341" t="str">
            <v>SLT5</v>
          </cell>
          <cell r="B5341" t="str">
            <v>Secondary Service Less than 5 kW</v>
          </cell>
          <cell r="C5341">
            <v>30</v>
          </cell>
          <cell r="D5341">
            <v>20</v>
          </cell>
          <cell r="E5341" t="str">
            <v>R=MX</v>
          </cell>
          <cell r="F5341">
            <v>1</v>
          </cell>
          <cell r="G5341">
            <v>39601</v>
          </cell>
          <cell r="H5341">
            <v>240</v>
          </cell>
          <cell r="I5341">
            <v>3</v>
          </cell>
          <cell r="J5341">
            <v>10</v>
          </cell>
        </row>
        <row r="5342">
          <cell r="A5342" t="str">
            <v>SLT5</v>
          </cell>
          <cell r="B5342" t="str">
            <v>Secondary Service Less than 5 kW</v>
          </cell>
          <cell r="C5342">
            <v>30</v>
          </cell>
          <cell r="D5342">
            <v>20</v>
          </cell>
          <cell r="E5342" t="str">
            <v>R=MX</v>
          </cell>
          <cell r="F5342">
            <v>1</v>
          </cell>
          <cell r="G5342">
            <v>39604</v>
          </cell>
          <cell r="H5342">
            <v>240</v>
          </cell>
          <cell r="I5342">
            <v>3</v>
          </cell>
          <cell r="J5342">
            <v>12</v>
          </cell>
        </row>
        <row r="5343">
          <cell r="A5343" t="str">
            <v>SLT5</v>
          </cell>
          <cell r="B5343" t="str">
            <v>Secondary Service Less than 5 kW</v>
          </cell>
          <cell r="C5343">
            <v>30</v>
          </cell>
          <cell r="D5343">
            <v>25</v>
          </cell>
          <cell r="E5343" t="str">
            <v>R=A1D1</v>
          </cell>
          <cell r="F5343">
            <v>1</v>
          </cell>
          <cell r="G5343">
            <v>39657</v>
          </cell>
          <cell r="H5343">
            <v>240</v>
          </cell>
          <cell r="I5343">
            <v>3</v>
          </cell>
          <cell r="J5343">
            <v>1</v>
          </cell>
        </row>
        <row r="5344">
          <cell r="A5344" t="str">
            <v>SLT5</v>
          </cell>
          <cell r="B5344" t="str">
            <v>Secondary Service Less than 5 kW</v>
          </cell>
          <cell r="C5344">
            <v>30</v>
          </cell>
          <cell r="D5344">
            <v>20</v>
          </cell>
          <cell r="E5344" t="str">
            <v>R=MX</v>
          </cell>
          <cell r="F5344">
            <v>1</v>
          </cell>
          <cell r="G5344">
            <v>39777</v>
          </cell>
          <cell r="H5344">
            <v>240</v>
          </cell>
          <cell r="I5344">
            <v>3</v>
          </cell>
          <cell r="J5344">
            <v>16</v>
          </cell>
        </row>
        <row r="5345">
          <cell r="A5345" t="str">
            <v>SLT5</v>
          </cell>
          <cell r="B5345" t="str">
            <v>Secondary Service Less than 5 kW</v>
          </cell>
          <cell r="C5345">
            <v>30</v>
          </cell>
          <cell r="D5345">
            <v>20</v>
          </cell>
          <cell r="E5345" t="str">
            <v>R=MX</v>
          </cell>
          <cell r="F5345">
            <v>1</v>
          </cell>
          <cell r="G5345">
            <v>39907</v>
          </cell>
          <cell r="H5345">
            <v>240</v>
          </cell>
          <cell r="I5345">
            <v>3</v>
          </cell>
          <cell r="J5345">
            <v>21</v>
          </cell>
        </row>
        <row r="5346">
          <cell r="A5346" t="str">
            <v>SLT5</v>
          </cell>
          <cell r="B5346" t="str">
            <v>Secondary Service Less than 5 kW</v>
          </cell>
          <cell r="C5346">
            <v>30</v>
          </cell>
          <cell r="D5346">
            <v>20</v>
          </cell>
          <cell r="E5346" t="str">
            <v>R=MX</v>
          </cell>
          <cell r="F5346">
            <v>1</v>
          </cell>
          <cell r="G5346">
            <v>39928</v>
          </cell>
          <cell r="H5346">
            <v>240</v>
          </cell>
          <cell r="I5346">
            <v>3</v>
          </cell>
          <cell r="J5346">
            <v>3</v>
          </cell>
        </row>
        <row r="5347">
          <cell r="A5347" t="str">
            <v>SLT5</v>
          </cell>
          <cell r="B5347" t="str">
            <v>Secondary Service Less than 5 kW</v>
          </cell>
          <cell r="C5347">
            <v>30</v>
          </cell>
          <cell r="D5347">
            <v>20</v>
          </cell>
          <cell r="E5347" t="str">
            <v>S=I210+CE</v>
          </cell>
          <cell r="F5347">
            <v>1</v>
          </cell>
          <cell r="G5347">
            <v>39976</v>
          </cell>
          <cell r="H5347">
            <v>240</v>
          </cell>
          <cell r="I5347">
            <v>3</v>
          </cell>
          <cell r="J5347">
            <v>2</v>
          </cell>
        </row>
        <row r="5348">
          <cell r="A5348" t="str">
            <v>SLT5</v>
          </cell>
          <cell r="B5348" t="str">
            <v>Secondary Service Less than 5 kW</v>
          </cell>
          <cell r="C5348">
            <v>30</v>
          </cell>
          <cell r="D5348">
            <v>20</v>
          </cell>
          <cell r="E5348" t="str">
            <v>R=MX</v>
          </cell>
          <cell r="F5348">
            <v>1</v>
          </cell>
          <cell r="G5348">
            <v>39975</v>
          </cell>
          <cell r="H5348">
            <v>240</v>
          </cell>
          <cell r="I5348">
            <v>3</v>
          </cell>
          <cell r="J5348">
            <v>13</v>
          </cell>
        </row>
        <row r="5349">
          <cell r="A5349" t="str">
            <v>SLT5</v>
          </cell>
          <cell r="B5349" t="str">
            <v>Secondary Service Less than 5 kW</v>
          </cell>
          <cell r="C5349">
            <v>30</v>
          </cell>
          <cell r="D5349">
            <v>25</v>
          </cell>
          <cell r="E5349" t="str">
            <v>R=DXMS</v>
          </cell>
          <cell r="F5349">
            <v>1</v>
          </cell>
          <cell r="H5349">
            <v>240</v>
          </cell>
          <cell r="I5349">
            <v>3</v>
          </cell>
          <cell r="J5349">
            <v>12</v>
          </cell>
        </row>
        <row r="5350">
          <cell r="A5350" t="str">
            <v>SLT5</v>
          </cell>
          <cell r="B5350" t="str">
            <v>Secondary Service Less than 5 kW</v>
          </cell>
          <cell r="C5350">
            <v>30</v>
          </cell>
          <cell r="D5350">
            <v>20</v>
          </cell>
          <cell r="E5350" t="str">
            <v>R=I70S</v>
          </cell>
          <cell r="F5350">
            <v>1</v>
          </cell>
          <cell r="H5350">
            <v>240</v>
          </cell>
          <cell r="I5350">
            <v>3</v>
          </cell>
          <cell r="J5350">
            <v>1</v>
          </cell>
        </row>
        <row r="5351">
          <cell r="A5351" t="str">
            <v>SLT5</v>
          </cell>
          <cell r="B5351" t="str">
            <v>Secondary Service Less than 5 kW</v>
          </cell>
          <cell r="C5351">
            <v>30</v>
          </cell>
          <cell r="D5351">
            <v>20</v>
          </cell>
          <cell r="E5351" t="str">
            <v>R=AB1</v>
          </cell>
          <cell r="F5351">
            <v>1</v>
          </cell>
          <cell r="H5351">
            <v>240</v>
          </cell>
          <cell r="I5351">
            <v>4</v>
          </cell>
          <cell r="J5351">
            <v>2</v>
          </cell>
        </row>
        <row r="5352">
          <cell r="A5352" t="str">
            <v>SLT5</v>
          </cell>
          <cell r="B5352" t="str">
            <v>Secondary Service Less than 5 kW</v>
          </cell>
          <cell r="C5352">
            <v>30</v>
          </cell>
          <cell r="D5352">
            <v>25</v>
          </cell>
          <cell r="E5352" t="str">
            <v>R=D5SH</v>
          </cell>
          <cell r="F5352">
            <v>1</v>
          </cell>
          <cell r="H5352">
            <v>240</v>
          </cell>
          <cell r="I5352">
            <v>3</v>
          </cell>
          <cell r="J5352">
            <v>4</v>
          </cell>
        </row>
        <row r="5353">
          <cell r="A5353" t="str">
            <v>SLT5</v>
          </cell>
          <cell r="B5353" t="str">
            <v>Secondary Service Less than 5 kW</v>
          </cell>
          <cell r="C5353">
            <v>30</v>
          </cell>
          <cell r="D5353">
            <v>25</v>
          </cell>
          <cell r="E5353" t="str">
            <v>R=D2SH</v>
          </cell>
          <cell r="F5353">
            <v>1</v>
          </cell>
          <cell r="H5353">
            <v>240</v>
          </cell>
          <cell r="I5353">
            <v>3</v>
          </cell>
          <cell r="J5353">
            <v>1</v>
          </cell>
        </row>
        <row r="5354">
          <cell r="A5354" t="str">
            <v>SLT5</v>
          </cell>
          <cell r="B5354" t="str">
            <v>Secondary Service Less than 5 kW</v>
          </cell>
          <cell r="C5354">
            <v>30</v>
          </cell>
          <cell r="D5354">
            <v>20</v>
          </cell>
          <cell r="E5354" t="str">
            <v>R=AB1</v>
          </cell>
          <cell r="F5354">
            <v>1</v>
          </cell>
          <cell r="G5354">
            <v>38475</v>
          </cell>
          <cell r="H5354">
            <v>240</v>
          </cell>
          <cell r="I5354">
            <v>3</v>
          </cell>
          <cell r="J5354">
            <v>29</v>
          </cell>
        </row>
        <row r="5355">
          <cell r="A5355" t="str">
            <v>SLT5</v>
          </cell>
          <cell r="B5355" t="str">
            <v>Secondary Service Less than 5 kW</v>
          </cell>
          <cell r="C5355">
            <v>30</v>
          </cell>
          <cell r="D5355">
            <v>20</v>
          </cell>
          <cell r="E5355" t="str">
            <v>R=AB1</v>
          </cell>
          <cell r="F5355">
            <v>1</v>
          </cell>
          <cell r="G5355">
            <v>38230</v>
          </cell>
          <cell r="H5355">
            <v>240</v>
          </cell>
          <cell r="I5355">
            <v>3</v>
          </cell>
          <cell r="J5355">
            <v>18</v>
          </cell>
        </row>
        <row r="5356">
          <cell r="A5356" t="str">
            <v>SLT5</v>
          </cell>
          <cell r="B5356" t="str">
            <v>Secondary Service Less than 5 kW</v>
          </cell>
          <cell r="C5356">
            <v>30</v>
          </cell>
          <cell r="D5356">
            <v>20</v>
          </cell>
          <cell r="E5356" t="str">
            <v>R=AB1</v>
          </cell>
          <cell r="F5356">
            <v>1</v>
          </cell>
          <cell r="G5356">
            <v>38292</v>
          </cell>
          <cell r="H5356">
            <v>240</v>
          </cell>
          <cell r="I5356">
            <v>3</v>
          </cell>
          <cell r="J5356">
            <v>24</v>
          </cell>
        </row>
        <row r="5357">
          <cell r="A5357" t="str">
            <v>SLT5</v>
          </cell>
          <cell r="B5357" t="str">
            <v>Secondary Service Less than 5 kW</v>
          </cell>
          <cell r="C5357">
            <v>30</v>
          </cell>
          <cell r="D5357">
            <v>20</v>
          </cell>
          <cell r="E5357" t="str">
            <v>R=AB1</v>
          </cell>
          <cell r="F5357">
            <v>1</v>
          </cell>
          <cell r="G5357">
            <v>38327</v>
          </cell>
          <cell r="H5357">
            <v>240</v>
          </cell>
          <cell r="I5357">
            <v>3</v>
          </cell>
          <cell r="J5357">
            <v>3</v>
          </cell>
        </row>
        <row r="5358">
          <cell r="A5358" t="str">
            <v>SLT5</v>
          </cell>
          <cell r="B5358" t="str">
            <v>Secondary Service Less than 5 kW</v>
          </cell>
          <cell r="C5358">
            <v>30</v>
          </cell>
          <cell r="D5358">
            <v>25</v>
          </cell>
          <cell r="E5358" t="str">
            <v>R=A1D1</v>
          </cell>
          <cell r="F5358">
            <v>1</v>
          </cell>
          <cell r="G5358">
            <v>38055</v>
          </cell>
          <cell r="H5358">
            <v>999</v>
          </cell>
          <cell r="I5358">
            <v>3</v>
          </cell>
          <cell r="J5358">
            <v>1</v>
          </cell>
        </row>
        <row r="5359">
          <cell r="A5359" t="str">
            <v>SLT5</v>
          </cell>
          <cell r="B5359" t="str">
            <v>Secondary Service Less than 5 kW</v>
          </cell>
          <cell r="C5359">
            <v>30</v>
          </cell>
          <cell r="D5359">
            <v>25</v>
          </cell>
          <cell r="E5359" t="str">
            <v>R=A1D1</v>
          </cell>
          <cell r="F5359">
            <v>1</v>
          </cell>
          <cell r="G5359">
            <v>38450</v>
          </cell>
          <cell r="H5359">
            <v>240</v>
          </cell>
          <cell r="I5359">
            <v>3</v>
          </cell>
          <cell r="J5359">
            <v>2</v>
          </cell>
        </row>
        <row r="5360">
          <cell r="A5360" t="str">
            <v>SLT5</v>
          </cell>
          <cell r="B5360" t="str">
            <v>Secondary Service Less than 5 kW</v>
          </cell>
          <cell r="C5360">
            <v>30</v>
          </cell>
          <cell r="D5360">
            <v>25</v>
          </cell>
          <cell r="E5360" t="str">
            <v>R=J5SD</v>
          </cell>
          <cell r="F5360">
            <v>1</v>
          </cell>
          <cell r="H5360">
            <v>240</v>
          </cell>
          <cell r="I5360">
            <v>3</v>
          </cell>
          <cell r="J5360">
            <v>3</v>
          </cell>
        </row>
        <row r="5361">
          <cell r="A5361" t="str">
            <v>SLT5</v>
          </cell>
          <cell r="B5361" t="str">
            <v>Secondary Service Less than 5 kW</v>
          </cell>
          <cell r="C5361">
            <v>30</v>
          </cell>
          <cell r="D5361">
            <v>20</v>
          </cell>
          <cell r="E5361" t="str">
            <v>R=MQS</v>
          </cell>
          <cell r="F5361">
            <v>1</v>
          </cell>
          <cell r="H5361">
            <v>240</v>
          </cell>
          <cell r="I5361">
            <v>3</v>
          </cell>
          <cell r="J5361">
            <v>4</v>
          </cell>
        </row>
        <row r="5362">
          <cell r="A5362" t="str">
            <v>SLT5</v>
          </cell>
          <cell r="B5362" t="str">
            <v>Secondary Service Less than 5 kW</v>
          </cell>
          <cell r="C5362">
            <v>30</v>
          </cell>
          <cell r="D5362">
            <v>25</v>
          </cell>
          <cell r="E5362" t="str">
            <v>R=A1D1</v>
          </cell>
          <cell r="F5362">
            <v>1</v>
          </cell>
          <cell r="G5362">
            <v>37931</v>
          </cell>
          <cell r="H5362">
            <v>240</v>
          </cell>
          <cell r="I5362">
            <v>3</v>
          </cell>
          <cell r="J5362">
            <v>4</v>
          </cell>
        </row>
        <row r="5363">
          <cell r="A5363" t="str">
            <v>SLT5</v>
          </cell>
          <cell r="B5363" t="str">
            <v>Secondary Service Less than 5 kW</v>
          </cell>
          <cell r="C5363">
            <v>30</v>
          </cell>
          <cell r="D5363">
            <v>25</v>
          </cell>
          <cell r="E5363" t="str">
            <v>R=A1D1</v>
          </cell>
          <cell r="F5363">
            <v>1</v>
          </cell>
          <cell r="H5363">
            <v>120</v>
          </cell>
          <cell r="I5363">
            <v>2</v>
          </cell>
          <cell r="J5363">
            <v>1</v>
          </cell>
        </row>
        <row r="5364">
          <cell r="A5364" t="str">
            <v>SLT5</v>
          </cell>
          <cell r="B5364" t="str">
            <v>Secondary Service Less than 5 kW</v>
          </cell>
          <cell r="C5364">
            <v>30</v>
          </cell>
          <cell r="D5364">
            <v>20</v>
          </cell>
          <cell r="E5364" t="str">
            <v>R=AB1</v>
          </cell>
          <cell r="F5364">
            <v>1</v>
          </cell>
          <cell r="G5364">
            <v>36162</v>
          </cell>
          <cell r="H5364">
            <v>240</v>
          </cell>
          <cell r="I5364">
            <v>3</v>
          </cell>
          <cell r="J5364">
            <v>2</v>
          </cell>
        </row>
        <row r="5365">
          <cell r="A5365" t="str">
            <v>SLT5</v>
          </cell>
          <cell r="B5365" t="str">
            <v>Secondary Service Less than 5 kW</v>
          </cell>
          <cell r="C5365">
            <v>30</v>
          </cell>
          <cell r="D5365">
            <v>20</v>
          </cell>
          <cell r="E5365" t="str">
            <v>R=AB1</v>
          </cell>
          <cell r="F5365">
            <v>1</v>
          </cell>
          <cell r="G5365">
            <v>36532</v>
          </cell>
          <cell r="H5365">
            <v>240</v>
          </cell>
          <cell r="I5365">
            <v>3</v>
          </cell>
          <cell r="J5365">
            <v>5</v>
          </cell>
        </row>
        <row r="5366">
          <cell r="A5366" t="str">
            <v>SLT5</v>
          </cell>
          <cell r="B5366" t="str">
            <v>Secondary Service Less than 5 kW</v>
          </cell>
          <cell r="C5366">
            <v>30</v>
          </cell>
          <cell r="D5366">
            <v>20</v>
          </cell>
          <cell r="E5366" t="str">
            <v>R=D5S</v>
          </cell>
          <cell r="F5366">
            <v>1</v>
          </cell>
          <cell r="G5366">
            <v>36672</v>
          </cell>
          <cell r="H5366">
            <v>240</v>
          </cell>
          <cell r="I5366">
            <v>3</v>
          </cell>
          <cell r="J5366">
            <v>1</v>
          </cell>
        </row>
        <row r="5367">
          <cell r="A5367" t="str">
            <v>SLT5</v>
          </cell>
          <cell r="B5367" t="str">
            <v>Secondary Service Less than 5 kW</v>
          </cell>
          <cell r="C5367">
            <v>30</v>
          </cell>
          <cell r="D5367">
            <v>20</v>
          </cell>
          <cell r="E5367" t="str">
            <v>R=AB1</v>
          </cell>
          <cell r="F5367">
            <v>1</v>
          </cell>
          <cell r="G5367">
            <v>36180</v>
          </cell>
          <cell r="H5367">
            <v>240</v>
          </cell>
          <cell r="I5367">
            <v>3</v>
          </cell>
          <cell r="J5367">
            <v>1</v>
          </cell>
        </row>
        <row r="5368">
          <cell r="A5368" t="str">
            <v>SLT5</v>
          </cell>
          <cell r="B5368" t="str">
            <v>Secondary Service Less than 5 kW</v>
          </cell>
          <cell r="C5368">
            <v>30</v>
          </cell>
          <cell r="D5368">
            <v>20</v>
          </cell>
          <cell r="E5368" t="str">
            <v>R=A1D1ND</v>
          </cell>
          <cell r="F5368">
            <v>1</v>
          </cell>
          <cell r="G5368">
            <v>38727</v>
          </cell>
          <cell r="H5368">
            <v>999</v>
          </cell>
          <cell r="I5368">
            <v>3</v>
          </cell>
          <cell r="J5368">
            <v>1</v>
          </cell>
        </row>
        <row r="5369">
          <cell r="A5369" t="str">
            <v>SLT5</v>
          </cell>
          <cell r="B5369" t="str">
            <v>Secondary Service Less than 5 kW</v>
          </cell>
          <cell r="C5369">
            <v>30</v>
          </cell>
          <cell r="D5369">
            <v>25</v>
          </cell>
          <cell r="E5369" t="str">
            <v>R=A1D1</v>
          </cell>
          <cell r="F5369">
            <v>1</v>
          </cell>
          <cell r="G5369">
            <v>38833</v>
          </cell>
          <cell r="H5369">
            <v>240</v>
          </cell>
          <cell r="I5369">
            <v>3</v>
          </cell>
          <cell r="J5369">
            <v>4</v>
          </cell>
        </row>
        <row r="5370">
          <cell r="A5370" t="str">
            <v>SLT5</v>
          </cell>
          <cell r="B5370" t="str">
            <v>Secondary Service Less than 5 kW</v>
          </cell>
          <cell r="C5370">
            <v>30</v>
          </cell>
          <cell r="D5370">
            <v>20</v>
          </cell>
          <cell r="E5370" t="str">
            <v>R=AB1</v>
          </cell>
          <cell r="F5370">
            <v>1</v>
          </cell>
          <cell r="G5370">
            <v>38908</v>
          </cell>
          <cell r="H5370">
            <v>240</v>
          </cell>
          <cell r="I5370">
            <v>3</v>
          </cell>
          <cell r="J5370">
            <v>17</v>
          </cell>
        </row>
        <row r="5371">
          <cell r="A5371" t="str">
            <v>SLT5</v>
          </cell>
          <cell r="B5371" t="str">
            <v>Secondary Service Less than 5 kW</v>
          </cell>
          <cell r="C5371">
            <v>30</v>
          </cell>
          <cell r="D5371">
            <v>20</v>
          </cell>
          <cell r="E5371" t="str">
            <v>R=A1D1ND</v>
          </cell>
          <cell r="F5371">
            <v>1</v>
          </cell>
          <cell r="G5371">
            <v>38874</v>
          </cell>
          <cell r="H5371">
            <v>999</v>
          </cell>
          <cell r="I5371">
            <v>3</v>
          </cell>
          <cell r="J5371">
            <v>1</v>
          </cell>
        </row>
        <row r="5372">
          <cell r="A5372" t="str">
            <v>SLT5</v>
          </cell>
          <cell r="B5372" t="str">
            <v>Secondary Service Less than 5 kW</v>
          </cell>
          <cell r="C5372">
            <v>30</v>
          </cell>
          <cell r="D5372">
            <v>20</v>
          </cell>
          <cell r="E5372" t="str">
            <v>R=AB1</v>
          </cell>
          <cell r="F5372">
            <v>1</v>
          </cell>
          <cell r="G5372">
            <v>39146</v>
          </cell>
          <cell r="H5372">
            <v>240</v>
          </cell>
          <cell r="I5372">
            <v>3</v>
          </cell>
          <cell r="J5372">
            <v>28</v>
          </cell>
        </row>
        <row r="5373">
          <cell r="A5373" t="str">
            <v>SLT5</v>
          </cell>
          <cell r="B5373" t="str">
            <v>Secondary Service Less than 5 kW</v>
          </cell>
          <cell r="C5373">
            <v>30</v>
          </cell>
          <cell r="D5373">
            <v>25</v>
          </cell>
          <cell r="E5373" t="str">
            <v>R=A1D1</v>
          </cell>
          <cell r="F5373">
            <v>1</v>
          </cell>
          <cell r="G5373">
            <v>39090</v>
          </cell>
          <cell r="H5373">
            <v>240</v>
          </cell>
          <cell r="I5373">
            <v>3</v>
          </cell>
          <cell r="J5373">
            <v>5</v>
          </cell>
        </row>
        <row r="5374">
          <cell r="A5374" t="str">
            <v>SLT5</v>
          </cell>
          <cell r="B5374" t="str">
            <v>Secondary Service Less than 5 kW</v>
          </cell>
          <cell r="C5374">
            <v>30</v>
          </cell>
          <cell r="D5374">
            <v>25</v>
          </cell>
          <cell r="E5374" t="str">
            <v>R=A1D1</v>
          </cell>
          <cell r="F5374">
            <v>1</v>
          </cell>
          <cell r="G5374">
            <v>39366</v>
          </cell>
          <cell r="H5374">
            <v>240</v>
          </cell>
          <cell r="I5374">
            <v>3</v>
          </cell>
          <cell r="J5374">
            <v>15</v>
          </cell>
        </row>
        <row r="5375">
          <cell r="A5375" t="str">
            <v>SLT5</v>
          </cell>
          <cell r="B5375" t="str">
            <v>Secondary Service Less than 5 kW</v>
          </cell>
          <cell r="C5375">
            <v>30</v>
          </cell>
          <cell r="D5375">
            <v>25</v>
          </cell>
          <cell r="E5375" t="str">
            <v>R=A1D1</v>
          </cell>
          <cell r="F5375">
            <v>1</v>
          </cell>
          <cell r="G5375">
            <v>39450</v>
          </cell>
          <cell r="H5375">
            <v>240</v>
          </cell>
          <cell r="I5375">
            <v>3</v>
          </cell>
          <cell r="J5375">
            <v>6</v>
          </cell>
        </row>
        <row r="5376">
          <cell r="A5376" t="str">
            <v>SLT5</v>
          </cell>
          <cell r="B5376" t="str">
            <v>Secondary Service Less than 5 kW</v>
          </cell>
          <cell r="C5376">
            <v>30</v>
          </cell>
          <cell r="D5376">
            <v>20</v>
          </cell>
          <cell r="E5376" t="str">
            <v>A=ALF</v>
          </cell>
          <cell r="F5376">
            <v>1</v>
          </cell>
          <cell r="G5376">
            <v>39533</v>
          </cell>
          <cell r="H5376">
            <v>240</v>
          </cell>
          <cell r="I5376">
            <v>3</v>
          </cell>
          <cell r="J5376">
            <v>54</v>
          </cell>
        </row>
        <row r="5377">
          <cell r="A5377" t="str">
            <v>SLT5</v>
          </cell>
          <cell r="B5377" t="str">
            <v>Secondary Service Less than 5 kW</v>
          </cell>
          <cell r="C5377">
            <v>30</v>
          </cell>
          <cell r="D5377">
            <v>20</v>
          </cell>
          <cell r="E5377" t="str">
            <v>R=MX</v>
          </cell>
          <cell r="F5377">
            <v>1</v>
          </cell>
          <cell r="G5377">
            <v>39585</v>
          </cell>
          <cell r="H5377">
            <v>240</v>
          </cell>
          <cell r="I5377">
            <v>3</v>
          </cell>
          <cell r="J5377">
            <v>3</v>
          </cell>
        </row>
        <row r="5378">
          <cell r="A5378" t="str">
            <v>SLT5</v>
          </cell>
          <cell r="B5378" t="str">
            <v>Secondary Service Less than 5 kW</v>
          </cell>
          <cell r="C5378">
            <v>30</v>
          </cell>
          <cell r="D5378">
            <v>20</v>
          </cell>
          <cell r="E5378" t="str">
            <v>R=MX</v>
          </cell>
          <cell r="F5378">
            <v>1</v>
          </cell>
          <cell r="G5378">
            <v>39659</v>
          </cell>
          <cell r="H5378">
            <v>240</v>
          </cell>
          <cell r="I5378">
            <v>3</v>
          </cell>
          <cell r="J5378">
            <v>18</v>
          </cell>
        </row>
        <row r="5379">
          <cell r="A5379" t="str">
            <v>SLT5</v>
          </cell>
          <cell r="B5379" t="str">
            <v>Secondary Service Less than 5 kW</v>
          </cell>
          <cell r="C5379">
            <v>30</v>
          </cell>
          <cell r="D5379">
            <v>20</v>
          </cell>
          <cell r="E5379" t="str">
            <v>R=MX</v>
          </cell>
          <cell r="F5379">
            <v>1</v>
          </cell>
          <cell r="G5379">
            <v>39924</v>
          </cell>
          <cell r="H5379">
            <v>240</v>
          </cell>
          <cell r="I5379">
            <v>3</v>
          </cell>
          <cell r="J5379">
            <v>22</v>
          </cell>
        </row>
        <row r="5380">
          <cell r="A5380" t="str">
            <v>SLT5</v>
          </cell>
          <cell r="B5380" t="str">
            <v>Secondary Service Less than 5 kW</v>
          </cell>
          <cell r="C5380">
            <v>30</v>
          </cell>
          <cell r="D5380">
            <v>20</v>
          </cell>
          <cell r="E5380" t="str">
            <v>R=MX</v>
          </cell>
          <cell r="F5380">
            <v>1</v>
          </cell>
          <cell r="G5380">
            <v>39949</v>
          </cell>
          <cell r="H5380">
            <v>240</v>
          </cell>
          <cell r="I5380">
            <v>3</v>
          </cell>
          <cell r="J5380">
            <v>12</v>
          </cell>
        </row>
        <row r="5381">
          <cell r="A5381" t="str">
            <v>SLT5</v>
          </cell>
          <cell r="B5381" t="str">
            <v>Secondary Service Less than 5 kW</v>
          </cell>
          <cell r="C5381">
            <v>30</v>
          </cell>
          <cell r="D5381">
            <v>20</v>
          </cell>
          <cell r="E5381" t="str">
            <v>R=MX</v>
          </cell>
          <cell r="F5381">
            <v>1</v>
          </cell>
          <cell r="G5381">
            <v>39845</v>
          </cell>
          <cell r="H5381">
            <v>240</v>
          </cell>
          <cell r="I5381">
            <v>3</v>
          </cell>
          <cell r="J5381">
            <v>19</v>
          </cell>
        </row>
        <row r="5382">
          <cell r="A5382" t="str">
            <v>SLT5</v>
          </cell>
          <cell r="B5382" t="str">
            <v>Secondary Service Less than 5 kW</v>
          </cell>
          <cell r="C5382">
            <v>30</v>
          </cell>
          <cell r="D5382">
            <v>25</v>
          </cell>
          <cell r="E5382" t="str">
            <v>R=A1D1</v>
          </cell>
          <cell r="F5382">
            <v>1</v>
          </cell>
          <cell r="G5382">
            <v>39989</v>
          </cell>
          <cell r="H5382">
            <v>240</v>
          </cell>
          <cell r="I5382">
            <v>3</v>
          </cell>
          <cell r="J5382">
            <v>26</v>
          </cell>
        </row>
        <row r="5383">
          <cell r="A5383" t="str">
            <v>SLT5</v>
          </cell>
          <cell r="B5383" t="str">
            <v>Secondary Service Less than 5 kW</v>
          </cell>
          <cell r="C5383">
            <v>30</v>
          </cell>
          <cell r="D5383">
            <v>25</v>
          </cell>
          <cell r="E5383" t="str">
            <v>S=I210+CE</v>
          </cell>
          <cell r="F5383">
            <v>1</v>
          </cell>
          <cell r="G5383">
            <v>40142</v>
          </cell>
          <cell r="H5383">
            <v>240</v>
          </cell>
          <cell r="I5383">
            <v>3</v>
          </cell>
          <cell r="J5383">
            <v>27</v>
          </cell>
        </row>
        <row r="5384">
          <cell r="A5384" t="str">
            <v>SLT5</v>
          </cell>
          <cell r="B5384" t="str">
            <v>Secondary Service Less than 5 kW</v>
          </cell>
          <cell r="C5384">
            <v>30</v>
          </cell>
          <cell r="D5384">
            <v>25</v>
          </cell>
          <cell r="E5384" t="str">
            <v>S=I210+CE</v>
          </cell>
          <cell r="F5384">
            <v>1</v>
          </cell>
          <cell r="G5384">
            <v>40198</v>
          </cell>
          <cell r="H5384">
            <v>240</v>
          </cell>
          <cell r="I5384">
            <v>3</v>
          </cell>
          <cell r="J5384">
            <v>14</v>
          </cell>
        </row>
        <row r="5385">
          <cell r="A5385" t="str">
            <v>SLT5</v>
          </cell>
          <cell r="B5385" t="str">
            <v>Secondary Service Less than 5 kW</v>
          </cell>
          <cell r="C5385">
            <v>30</v>
          </cell>
          <cell r="D5385">
            <v>20</v>
          </cell>
          <cell r="E5385" t="str">
            <v>R=J5S</v>
          </cell>
          <cell r="F5385">
            <v>1</v>
          </cell>
          <cell r="H5385">
            <v>240</v>
          </cell>
          <cell r="I5385">
            <v>3</v>
          </cell>
          <cell r="J5385">
            <v>86</v>
          </cell>
        </row>
        <row r="5386">
          <cell r="A5386" t="str">
            <v>SLT5</v>
          </cell>
          <cell r="B5386" t="str">
            <v>Secondary Service Less than 5 kW</v>
          </cell>
          <cell r="C5386">
            <v>30</v>
          </cell>
          <cell r="D5386">
            <v>20</v>
          </cell>
          <cell r="E5386" t="str">
            <v>R=J5S</v>
          </cell>
          <cell r="F5386">
            <v>1</v>
          </cell>
          <cell r="H5386">
            <v>240</v>
          </cell>
          <cell r="I5386">
            <v>3</v>
          </cell>
          <cell r="J5386">
            <v>6</v>
          </cell>
        </row>
        <row r="5387">
          <cell r="A5387" t="str">
            <v>SLT5</v>
          </cell>
          <cell r="B5387" t="str">
            <v>Secondary Service Less than 5 kW</v>
          </cell>
          <cell r="C5387">
            <v>30</v>
          </cell>
          <cell r="D5387">
            <v>25</v>
          </cell>
          <cell r="E5387" t="str">
            <v>R=J5SD</v>
          </cell>
          <cell r="F5387">
            <v>1</v>
          </cell>
          <cell r="H5387">
            <v>240</v>
          </cell>
          <cell r="I5387">
            <v>3</v>
          </cell>
          <cell r="J5387">
            <v>34</v>
          </cell>
        </row>
        <row r="5388">
          <cell r="A5388" t="str">
            <v>SLT5</v>
          </cell>
          <cell r="B5388" t="str">
            <v>Secondary Service Less than 5 kW</v>
          </cell>
          <cell r="C5388">
            <v>30</v>
          </cell>
          <cell r="D5388">
            <v>20</v>
          </cell>
          <cell r="E5388" t="str">
            <v>R=TMS2S</v>
          </cell>
          <cell r="F5388">
            <v>1</v>
          </cell>
          <cell r="H5388">
            <v>240</v>
          </cell>
          <cell r="I5388">
            <v>3</v>
          </cell>
          <cell r="J5388">
            <v>7</v>
          </cell>
        </row>
        <row r="5389">
          <cell r="A5389" t="str">
            <v>SLT5</v>
          </cell>
          <cell r="B5389" t="str">
            <v>Secondary Service Less than 5 kW</v>
          </cell>
          <cell r="C5389">
            <v>30</v>
          </cell>
          <cell r="D5389">
            <v>25</v>
          </cell>
          <cell r="E5389" t="str">
            <v>R=A1D1</v>
          </cell>
          <cell r="F5389">
            <v>1</v>
          </cell>
          <cell r="G5389">
            <v>38055</v>
          </cell>
          <cell r="H5389">
            <v>240</v>
          </cell>
          <cell r="I5389">
            <v>3</v>
          </cell>
          <cell r="J5389">
            <v>44</v>
          </cell>
        </row>
        <row r="5390">
          <cell r="A5390" t="str">
            <v>SLT5</v>
          </cell>
          <cell r="B5390" t="str">
            <v>Secondary Service Less than 5 kW</v>
          </cell>
          <cell r="C5390">
            <v>30</v>
          </cell>
          <cell r="D5390">
            <v>20</v>
          </cell>
          <cell r="E5390" t="str">
            <v>R=AB1</v>
          </cell>
          <cell r="F5390">
            <v>1</v>
          </cell>
          <cell r="G5390">
            <v>38023</v>
          </cell>
          <cell r="H5390">
            <v>240</v>
          </cell>
          <cell r="I5390">
            <v>3</v>
          </cell>
          <cell r="J5390">
            <v>15</v>
          </cell>
        </row>
        <row r="5391">
          <cell r="A5391" t="str">
            <v>SLT5</v>
          </cell>
          <cell r="B5391" t="str">
            <v>Secondary Service Less than 5 kW</v>
          </cell>
          <cell r="C5391">
            <v>30</v>
          </cell>
          <cell r="D5391">
            <v>25</v>
          </cell>
          <cell r="E5391" t="str">
            <v>R=A1D1</v>
          </cell>
          <cell r="F5391">
            <v>1</v>
          </cell>
          <cell r="G5391">
            <v>38335</v>
          </cell>
          <cell r="H5391">
            <v>240</v>
          </cell>
          <cell r="I5391">
            <v>3</v>
          </cell>
          <cell r="J5391">
            <v>2</v>
          </cell>
        </row>
        <row r="5392">
          <cell r="A5392" t="str">
            <v>SLT5</v>
          </cell>
          <cell r="B5392" t="str">
            <v>Secondary Service Less than 5 kW</v>
          </cell>
          <cell r="C5392">
            <v>30</v>
          </cell>
          <cell r="D5392">
            <v>20</v>
          </cell>
          <cell r="E5392" t="str">
            <v>R=AB1</v>
          </cell>
          <cell r="F5392">
            <v>1</v>
          </cell>
          <cell r="G5392">
            <v>38202</v>
          </cell>
          <cell r="H5392">
            <v>240</v>
          </cell>
          <cell r="I5392">
            <v>3</v>
          </cell>
          <cell r="J5392">
            <v>1</v>
          </cell>
        </row>
        <row r="5393">
          <cell r="A5393" t="str">
            <v>SLT5</v>
          </cell>
          <cell r="B5393" t="str">
            <v>Secondary Service Less than 5 kW</v>
          </cell>
          <cell r="C5393">
            <v>30</v>
          </cell>
          <cell r="D5393">
            <v>25</v>
          </cell>
          <cell r="E5393" t="str">
            <v>R=A1D1</v>
          </cell>
          <cell r="F5393">
            <v>1</v>
          </cell>
          <cell r="G5393">
            <v>38520</v>
          </cell>
          <cell r="H5393">
            <v>240</v>
          </cell>
          <cell r="I5393">
            <v>3</v>
          </cell>
          <cell r="J5393">
            <v>5</v>
          </cell>
        </row>
        <row r="5394">
          <cell r="A5394" t="str">
            <v>SLT5</v>
          </cell>
          <cell r="B5394" t="str">
            <v>Secondary Service Less than 5 kW</v>
          </cell>
          <cell r="C5394">
            <v>30</v>
          </cell>
          <cell r="D5394">
            <v>20</v>
          </cell>
          <cell r="E5394" t="str">
            <v>R=MX</v>
          </cell>
          <cell r="F5394">
            <v>1</v>
          </cell>
          <cell r="G5394">
            <v>37690</v>
          </cell>
          <cell r="H5394">
            <v>240</v>
          </cell>
          <cell r="I5394">
            <v>3</v>
          </cell>
          <cell r="J5394">
            <v>20</v>
          </cell>
        </row>
        <row r="5395">
          <cell r="A5395" t="str">
            <v>SLT5</v>
          </cell>
          <cell r="B5395" t="str">
            <v>Secondary Service Less than 5 kW</v>
          </cell>
          <cell r="C5395">
            <v>30</v>
          </cell>
          <cell r="D5395">
            <v>25</v>
          </cell>
          <cell r="E5395" t="str">
            <v>R=A1D1</v>
          </cell>
          <cell r="F5395">
            <v>1</v>
          </cell>
          <cell r="G5395">
            <v>37818</v>
          </cell>
          <cell r="H5395">
            <v>240</v>
          </cell>
          <cell r="I5395">
            <v>3</v>
          </cell>
          <cell r="J5395">
            <v>4</v>
          </cell>
        </row>
        <row r="5396">
          <cell r="A5396" t="str">
            <v>SLT5</v>
          </cell>
          <cell r="B5396" t="str">
            <v>Secondary Service Less than 5 kW</v>
          </cell>
          <cell r="C5396">
            <v>30</v>
          </cell>
          <cell r="D5396">
            <v>20</v>
          </cell>
          <cell r="E5396" t="str">
            <v>R=AB1</v>
          </cell>
          <cell r="F5396">
            <v>1</v>
          </cell>
          <cell r="H5396">
            <v>240</v>
          </cell>
          <cell r="I5396">
            <v>3</v>
          </cell>
          <cell r="J5396">
            <v>1</v>
          </cell>
        </row>
        <row r="5397">
          <cell r="A5397" t="str">
            <v>SLT5</v>
          </cell>
          <cell r="B5397" t="str">
            <v>Secondary Service Less than 5 kW</v>
          </cell>
          <cell r="C5397">
            <v>30</v>
          </cell>
          <cell r="D5397">
            <v>20</v>
          </cell>
          <cell r="E5397" t="str">
            <v>R=AB1</v>
          </cell>
          <cell r="F5397">
            <v>1</v>
          </cell>
          <cell r="G5397">
            <v>36404</v>
          </cell>
          <cell r="H5397">
            <v>240</v>
          </cell>
          <cell r="I5397">
            <v>3</v>
          </cell>
          <cell r="J5397">
            <v>11</v>
          </cell>
        </row>
        <row r="5398">
          <cell r="A5398" t="str">
            <v>SLT5</v>
          </cell>
          <cell r="B5398" t="str">
            <v>Secondary Service Less than 5 kW</v>
          </cell>
          <cell r="C5398">
            <v>30</v>
          </cell>
          <cell r="D5398">
            <v>20</v>
          </cell>
          <cell r="E5398" t="str">
            <v>R=J5S</v>
          </cell>
          <cell r="F5398">
            <v>1</v>
          </cell>
          <cell r="G5398">
            <v>35431</v>
          </cell>
          <cell r="H5398">
            <v>240</v>
          </cell>
          <cell r="I5398">
            <v>3</v>
          </cell>
          <cell r="J5398">
            <v>1</v>
          </cell>
        </row>
        <row r="5399">
          <cell r="A5399" t="str">
            <v>SLT5</v>
          </cell>
          <cell r="B5399" t="str">
            <v>Secondary Service Less than 5 kW</v>
          </cell>
          <cell r="C5399">
            <v>30</v>
          </cell>
          <cell r="D5399">
            <v>20</v>
          </cell>
          <cell r="E5399" t="str">
            <v>R=AB1</v>
          </cell>
          <cell r="F5399">
            <v>1</v>
          </cell>
          <cell r="G5399">
            <v>35797</v>
          </cell>
          <cell r="H5399">
            <v>240</v>
          </cell>
          <cell r="I5399">
            <v>3</v>
          </cell>
          <cell r="J5399">
            <v>2</v>
          </cell>
        </row>
        <row r="5400">
          <cell r="A5400" t="str">
            <v>SLT5</v>
          </cell>
          <cell r="B5400" t="str">
            <v>Secondary Service Less than 5 kW</v>
          </cell>
          <cell r="C5400">
            <v>30</v>
          </cell>
          <cell r="D5400">
            <v>25</v>
          </cell>
          <cell r="E5400" t="str">
            <v>R=A1D1</v>
          </cell>
          <cell r="F5400">
            <v>1</v>
          </cell>
          <cell r="G5400">
            <v>36733</v>
          </cell>
          <cell r="H5400">
            <v>240</v>
          </cell>
          <cell r="I5400">
            <v>3</v>
          </cell>
          <cell r="J5400">
            <v>1</v>
          </cell>
        </row>
        <row r="5401">
          <cell r="A5401" t="str">
            <v>SLT5</v>
          </cell>
          <cell r="B5401" t="str">
            <v>Secondary Service Less than 5 kW</v>
          </cell>
          <cell r="C5401">
            <v>30</v>
          </cell>
          <cell r="D5401">
            <v>20</v>
          </cell>
          <cell r="E5401" t="str">
            <v>R=AB1</v>
          </cell>
          <cell r="F5401">
            <v>1</v>
          </cell>
          <cell r="G5401">
            <v>36592</v>
          </cell>
          <cell r="H5401">
            <v>240</v>
          </cell>
          <cell r="I5401">
            <v>3</v>
          </cell>
          <cell r="J5401">
            <v>3</v>
          </cell>
        </row>
        <row r="5402">
          <cell r="A5402" t="str">
            <v>SLT5</v>
          </cell>
          <cell r="B5402" t="str">
            <v>Secondary Service Less than 5 kW</v>
          </cell>
          <cell r="C5402">
            <v>30</v>
          </cell>
          <cell r="D5402">
            <v>20</v>
          </cell>
          <cell r="E5402" t="str">
            <v>R=AB1</v>
          </cell>
          <cell r="F5402">
            <v>1</v>
          </cell>
          <cell r="G5402">
            <v>36816</v>
          </cell>
          <cell r="H5402">
            <v>240</v>
          </cell>
          <cell r="I5402">
            <v>3</v>
          </cell>
          <cell r="J5402">
            <v>12</v>
          </cell>
        </row>
        <row r="5403">
          <cell r="A5403" t="str">
            <v>SLT5</v>
          </cell>
          <cell r="B5403" t="str">
            <v>Secondary Service Less than 5 kW</v>
          </cell>
          <cell r="C5403">
            <v>30</v>
          </cell>
          <cell r="D5403">
            <v>20</v>
          </cell>
          <cell r="E5403" t="str">
            <v>R=AB1</v>
          </cell>
          <cell r="F5403">
            <v>1</v>
          </cell>
          <cell r="G5403">
            <v>37071</v>
          </cell>
          <cell r="H5403">
            <v>240</v>
          </cell>
          <cell r="I5403">
            <v>3</v>
          </cell>
          <cell r="J5403">
            <v>6</v>
          </cell>
        </row>
        <row r="5404">
          <cell r="A5404" t="str">
            <v>SLT5</v>
          </cell>
          <cell r="B5404" t="str">
            <v>Secondary Service Less than 5 kW</v>
          </cell>
          <cell r="C5404">
            <v>30</v>
          </cell>
          <cell r="D5404">
            <v>20</v>
          </cell>
          <cell r="E5404" t="str">
            <v>R=AB1</v>
          </cell>
          <cell r="F5404">
            <v>1</v>
          </cell>
          <cell r="G5404">
            <v>37132</v>
          </cell>
          <cell r="H5404">
            <v>240</v>
          </cell>
          <cell r="I5404">
            <v>3</v>
          </cell>
          <cell r="J5404">
            <v>6</v>
          </cell>
        </row>
        <row r="5405">
          <cell r="A5405" t="str">
            <v>SLT5</v>
          </cell>
          <cell r="B5405" t="str">
            <v>Secondary Service Less than 5 kW</v>
          </cell>
          <cell r="C5405">
            <v>30</v>
          </cell>
          <cell r="D5405">
            <v>20</v>
          </cell>
          <cell r="E5405" t="str">
            <v>R=AB1</v>
          </cell>
          <cell r="F5405">
            <v>1</v>
          </cell>
          <cell r="G5405">
            <v>37503</v>
          </cell>
          <cell r="H5405">
            <v>240</v>
          </cell>
          <cell r="I5405">
            <v>3</v>
          </cell>
          <cell r="J5405">
            <v>12</v>
          </cell>
        </row>
        <row r="5406">
          <cell r="A5406" t="str">
            <v>SLT5</v>
          </cell>
          <cell r="B5406" t="str">
            <v>Secondary Service Less than 5 kW</v>
          </cell>
          <cell r="C5406">
            <v>30</v>
          </cell>
          <cell r="D5406">
            <v>25</v>
          </cell>
          <cell r="E5406" t="str">
            <v>R=A1D1</v>
          </cell>
          <cell r="F5406">
            <v>1</v>
          </cell>
          <cell r="G5406">
            <v>38692</v>
          </cell>
          <cell r="H5406">
            <v>240</v>
          </cell>
          <cell r="I5406">
            <v>3</v>
          </cell>
          <cell r="J5406">
            <v>2</v>
          </cell>
        </row>
        <row r="5407">
          <cell r="A5407" t="str">
            <v>SLT5</v>
          </cell>
          <cell r="B5407" t="str">
            <v>Secondary Service Less than 5 kW</v>
          </cell>
          <cell r="C5407">
            <v>30</v>
          </cell>
          <cell r="D5407">
            <v>20</v>
          </cell>
          <cell r="E5407" t="str">
            <v>R=AB1</v>
          </cell>
          <cell r="F5407">
            <v>1</v>
          </cell>
          <cell r="G5407">
            <v>38750</v>
          </cell>
          <cell r="H5407">
            <v>240</v>
          </cell>
          <cell r="I5407">
            <v>3</v>
          </cell>
          <cell r="J5407">
            <v>4</v>
          </cell>
        </row>
        <row r="5408">
          <cell r="A5408" t="str">
            <v>SLT5</v>
          </cell>
          <cell r="B5408" t="str">
            <v>Secondary Service Less than 5 kW</v>
          </cell>
          <cell r="C5408">
            <v>30</v>
          </cell>
          <cell r="D5408">
            <v>25</v>
          </cell>
          <cell r="E5408" t="str">
            <v>R=A1D1</v>
          </cell>
          <cell r="F5408">
            <v>1</v>
          </cell>
          <cell r="G5408">
            <v>38740</v>
          </cell>
          <cell r="H5408">
            <v>240</v>
          </cell>
          <cell r="I5408">
            <v>3</v>
          </cell>
          <cell r="J5408">
            <v>10</v>
          </cell>
        </row>
        <row r="5409">
          <cell r="A5409" t="str">
            <v>SLT5</v>
          </cell>
          <cell r="B5409" t="str">
            <v>Secondary Service Less than 5 kW</v>
          </cell>
          <cell r="C5409">
            <v>30</v>
          </cell>
          <cell r="D5409">
            <v>25</v>
          </cell>
          <cell r="E5409" t="str">
            <v>R=A1D1</v>
          </cell>
          <cell r="F5409">
            <v>1</v>
          </cell>
          <cell r="G5409">
            <v>39244</v>
          </cell>
          <cell r="H5409">
            <v>240</v>
          </cell>
          <cell r="I5409">
            <v>3</v>
          </cell>
          <cell r="J5409">
            <v>4</v>
          </cell>
        </row>
        <row r="5410">
          <cell r="A5410" t="str">
            <v>SLT5</v>
          </cell>
          <cell r="B5410" t="str">
            <v>Secondary Service Less than 5 kW</v>
          </cell>
          <cell r="C5410">
            <v>30</v>
          </cell>
          <cell r="D5410">
            <v>20</v>
          </cell>
          <cell r="E5410" t="str">
            <v>R=AB1</v>
          </cell>
          <cell r="F5410">
            <v>1</v>
          </cell>
          <cell r="G5410">
            <v>39301</v>
          </cell>
          <cell r="H5410">
            <v>240</v>
          </cell>
          <cell r="I5410">
            <v>3</v>
          </cell>
          <cell r="J5410">
            <v>7</v>
          </cell>
        </row>
        <row r="5411">
          <cell r="A5411" t="str">
            <v>SLT5</v>
          </cell>
          <cell r="B5411" t="str">
            <v>Secondary Service Less than 5 kW</v>
          </cell>
          <cell r="C5411">
            <v>30</v>
          </cell>
          <cell r="D5411">
            <v>25</v>
          </cell>
          <cell r="E5411" t="str">
            <v>R=A1D1</v>
          </cell>
          <cell r="F5411">
            <v>1</v>
          </cell>
          <cell r="G5411">
            <v>39356</v>
          </cell>
          <cell r="H5411">
            <v>240</v>
          </cell>
          <cell r="I5411">
            <v>3</v>
          </cell>
          <cell r="J5411">
            <v>12</v>
          </cell>
        </row>
        <row r="5412">
          <cell r="A5412" t="str">
            <v>SLT5</v>
          </cell>
          <cell r="B5412" t="str">
            <v>Secondary Service Less than 5 kW</v>
          </cell>
          <cell r="C5412">
            <v>30</v>
          </cell>
          <cell r="D5412">
            <v>20</v>
          </cell>
          <cell r="E5412" t="str">
            <v>R=MX</v>
          </cell>
          <cell r="F5412">
            <v>1</v>
          </cell>
          <cell r="G5412">
            <v>39952</v>
          </cell>
          <cell r="H5412">
            <v>240</v>
          </cell>
          <cell r="I5412">
            <v>3</v>
          </cell>
          <cell r="J5412">
            <v>44</v>
          </cell>
        </row>
        <row r="5413">
          <cell r="A5413" t="str">
            <v>SLT5</v>
          </cell>
          <cell r="B5413" t="str">
            <v>Secondary Service Less than 5 kW</v>
          </cell>
          <cell r="C5413">
            <v>30</v>
          </cell>
          <cell r="D5413">
            <v>20</v>
          </cell>
          <cell r="E5413" t="str">
            <v>S=I210+CE</v>
          </cell>
          <cell r="F5413">
            <v>1</v>
          </cell>
          <cell r="G5413">
            <v>40141</v>
          </cell>
          <cell r="H5413">
            <v>240</v>
          </cell>
          <cell r="I5413">
            <v>3</v>
          </cell>
          <cell r="J5413">
            <v>8</v>
          </cell>
        </row>
        <row r="5414">
          <cell r="A5414" t="str">
            <v>SLT5</v>
          </cell>
          <cell r="B5414" t="str">
            <v>Secondary Service Less than 5 kW</v>
          </cell>
          <cell r="C5414">
            <v>30</v>
          </cell>
          <cell r="D5414">
            <v>20</v>
          </cell>
          <cell r="E5414" t="str">
            <v>S=I210+CE</v>
          </cell>
          <cell r="F5414">
            <v>1</v>
          </cell>
          <cell r="G5414">
            <v>40198</v>
          </cell>
          <cell r="H5414">
            <v>240</v>
          </cell>
          <cell r="I5414">
            <v>3</v>
          </cell>
          <cell r="J5414">
            <v>15</v>
          </cell>
        </row>
        <row r="5415">
          <cell r="A5415" t="str">
            <v>SLT5</v>
          </cell>
          <cell r="B5415" t="str">
            <v>Secondary Service Less than 5 kW</v>
          </cell>
          <cell r="C5415">
            <v>30</v>
          </cell>
          <cell r="D5415">
            <v>25</v>
          </cell>
          <cell r="E5415" t="str">
            <v>R=A1D1</v>
          </cell>
          <cell r="F5415">
            <v>1</v>
          </cell>
          <cell r="H5415">
            <v>240</v>
          </cell>
          <cell r="I5415">
            <v>3</v>
          </cell>
          <cell r="J5415">
            <v>150</v>
          </cell>
        </row>
        <row r="5416">
          <cell r="A5416" t="str">
            <v>SLT5</v>
          </cell>
          <cell r="B5416" t="str">
            <v>Secondary Service Less than 5 kW</v>
          </cell>
          <cell r="C5416">
            <v>30</v>
          </cell>
          <cell r="D5416">
            <v>20</v>
          </cell>
          <cell r="E5416" t="str">
            <v>R=J5S</v>
          </cell>
          <cell r="F5416">
            <v>1</v>
          </cell>
          <cell r="H5416">
            <v>240</v>
          </cell>
          <cell r="I5416">
            <v>3</v>
          </cell>
          <cell r="J5416">
            <v>197</v>
          </cell>
        </row>
        <row r="5417">
          <cell r="A5417" t="str">
            <v>SLT5</v>
          </cell>
          <cell r="B5417" t="str">
            <v>Secondary Service Less than 5 kW</v>
          </cell>
          <cell r="C5417">
            <v>30</v>
          </cell>
          <cell r="D5417">
            <v>25</v>
          </cell>
          <cell r="E5417" t="str">
            <v>R=DXMS</v>
          </cell>
          <cell r="F5417">
            <v>1</v>
          </cell>
          <cell r="H5417">
            <v>0</v>
          </cell>
          <cell r="I5417">
            <v>0</v>
          </cell>
          <cell r="J5417">
            <v>9</v>
          </cell>
        </row>
        <row r="5418">
          <cell r="A5418" t="str">
            <v>SLT5</v>
          </cell>
          <cell r="B5418" t="str">
            <v>Secondary Service Less than 5 kW</v>
          </cell>
          <cell r="C5418">
            <v>30</v>
          </cell>
          <cell r="D5418">
            <v>20</v>
          </cell>
          <cell r="E5418" t="str">
            <v>R=J3S</v>
          </cell>
          <cell r="F5418">
            <v>1</v>
          </cell>
          <cell r="H5418">
            <v>240</v>
          </cell>
          <cell r="I5418">
            <v>3</v>
          </cell>
          <cell r="J5418">
            <v>169</v>
          </cell>
        </row>
        <row r="5419">
          <cell r="A5419" t="str">
            <v>SLT5</v>
          </cell>
          <cell r="B5419" t="str">
            <v>Secondary Service Less than 5 kW</v>
          </cell>
          <cell r="C5419">
            <v>30</v>
          </cell>
          <cell r="D5419">
            <v>20</v>
          </cell>
          <cell r="E5419" t="str">
            <v>R=D5SE</v>
          </cell>
          <cell r="F5419">
            <v>1</v>
          </cell>
          <cell r="H5419">
            <v>240</v>
          </cell>
          <cell r="I5419">
            <v>3</v>
          </cell>
          <cell r="J5419">
            <v>1</v>
          </cell>
        </row>
        <row r="5420">
          <cell r="A5420" t="str">
            <v>SLT5</v>
          </cell>
          <cell r="B5420" t="str">
            <v>Secondary Service Less than 5 kW</v>
          </cell>
          <cell r="C5420">
            <v>30</v>
          </cell>
          <cell r="D5420">
            <v>20</v>
          </cell>
          <cell r="E5420" t="str">
            <v>R=MS</v>
          </cell>
          <cell r="F5420">
            <v>1</v>
          </cell>
          <cell r="H5420">
            <v>240</v>
          </cell>
          <cell r="I5420">
            <v>3</v>
          </cell>
          <cell r="J5420">
            <v>1</v>
          </cell>
        </row>
        <row r="5421">
          <cell r="A5421" t="str">
            <v>SLT5</v>
          </cell>
          <cell r="B5421" t="str">
            <v>Secondary Service Less than 5 kW</v>
          </cell>
          <cell r="C5421">
            <v>30</v>
          </cell>
          <cell r="D5421">
            <v>20</v>
          </cell>
          <cell r="E5421" t="str">
            <v>R=AB1</v>
          </cell>
          <cell r="F5421">
            <v>1</v>
          </cell>
          <cell r="G5421">
            <v>38202</v>
          </cell>
          <cell r="H5421">
            <v>240</v>
          </cell>
          <cell r="I5421">
            <v>3</v>
          </cell>
          <cell r="J5421">
            <v>6</v>
          </cell>
        </row>
        <row r="5422">
          <cell r="A5422" t="str">
            <v>SLT5</v>
          </cell>
          <cell r="B5422" t="str">
            <v>Secondary Service Less than 5 kW</v>
          </cell>
          <cell r="C5422">
            <v>30</v>
          </cell>
          <cell r="D5422">
            <v>25</v>
          </cell>
          <cell r="E5422" t="str">
            <v>R=A1D1</v>
          </cell>
          <cell r="F5422">
            <v>1</v>
          </cell>
          <cell r="G5422">
            <v>38533</v>
          </cell>
          <cell r="H5422">
            <v>240</v>
          </cell>
          <cell r="I5422">
            <v>3</v>
          </cell>
          <cell r="J5422">
            <v>25</v>
          </cell>
        </row>
        <row r="5423">
          <cell r="A5423" t="str">
            <v>SLT5</v>
          </cell>
          <cell r="B5423" t="str">
            <v>Secondary Service Less than 5 kW</v>
          </cell>
          <cell r="C5423">
            <v>30</v>
          </cell>
          <cell r="D5423">
            <v>20</v>
          </cell>
          <cell r="E5423" t="str">
            <v>R=AB1</v>
          </cell>
          <cell r="F5423">
            <v>1</v>
          </cell>
          <cell r="G5423">
            <v>37923</v>
          </cell>
          <cell r="H5423">
            <v>240</v>
          </cell>
          <cell r="I5423">
            <v>3</v>
          </cell>
          <cell r="J5423">
            <v>32</v>
          </cell>
        </row>
        <row r="5424">
          <cell r="A5424" t="str">
            <v>SLT5</v>
          </cell>
          <cell r="B5424" t="str">
            <v>Secondary Service Less than 5 kW</v>
          </cell>
          <cell r="C5424">
            <v>30</v>
          </cell>
          <cell r="D5424">
            <v>20</v>
          </cell>
          <cell r="E5424" t="str">
            <v>R=AB1</v>
          </cell>
          <cell r="F5424">
            <v>1</v>
          </cell>
          <cell r="G5424">
            <v>38292</v>
          </cell>
          <cell r="H5424">
            <v>240</v>
          </cell>
          <cell r="I5424">
            <v>3</v>
          </cell>
          <cell r="J5424">
            <v>5</v>
          </cell>
        </row>
        <row r="5425">
          <cell r="A5425" t="str">
            <v>SLT5</v>
          </cell>
          <cell r="B5425" t="str">
            <v>Secondary Service Less than 5 kW</v>
          </cell>
          <cell r="C5425">
            <v>30</v>
          </cell>
          <cell r="D5425">
            <v>20</v>
          </cell>
          <cell r="E5425" t="str">
            <v>R=AB1</v>
          </cell>
          <cell r="F5425">
            <v>1</v>
          </cell>
          <cell r="G5425">
            <v>38356</v>
          </cell>
          <cell r="H5425">
            <v>240</v>
          </cell>
          <cell r="I5425">
            <v>3</v>
          </cell>
          <cell r="J5425">
            <v>3</v>
          </cell>
        </row>
        <row r="5426">
          <cell r="A5426" t="str">
            <v>SLT5</v>
          </cell>
          <cell r="B5426" t="str">
            <v>Secondary Service Less than 5 kW</v>
          </cell>
          <cell r="C5426">
            <v>30</v>
          </cell>
          <cell r="D5426">
            <v>20</v>
          </cell>
          <cell r="E5426" t="str">
            <v>R=AB1</v>
          </cell>
          <cell r="F5426">
            <v>1</v>
          </cell>
          <cell r="G5426">
            <v>38114</v>
          </cell>
          <cell r="H5426">
            <v>240</v>
          </cell>
          <cell r="I5426">
            <v>3</v>
          </cell>
          <cell r="J5426">
            <v>16</v>
          </cell>
        </row>
        <row r="5427">
          <cell r="A5427" t="str">
            <v>SLT5</v>
          </cell>
          <cell r="B5427" t="str">
            <v>Secondary Service Less than 5 kW</v>
          </cell>
          <cell r="C5427">
            <v>30</v>
          </cell>
          <cell r="D5427">
            <v>25</v>
          </cell>
          <cell r="E5427" t="str">
            <v>R=A1D1</v>
          </cell>
          <cell r="F5427">
            <v>1</v>
          </cell>
          <cell r="G5427">
            <v>38202</v>
          </cell>
          <cell r="H5427">
            <v>999</v>
          </cell>
          <cell r="I5427">
            <v>3</v>
          </cell>
          <cell r="J5427">
            <v>3</v>
          </cell>
        </row>
        <row r="5428">
          <cell r="A5428" t="str">
            <v>SLT5</v>
          </cell>
          <cell r="B5428" t="str">
            <v>Secondary Service Less than 5 kW</v>
          </cell>
          <cell r="C5428">
            <v>30</v>
          </cell>
          <cell r="D5428">
            <v>20</v>
          </cell>
          <cell r="E5428" t="str">
            <v>R=AB1</v>
          </cell>
          <cell r="F5428">
            <v>1</v>
          </cell>
          <cell r="G5428">
            <v>38568</v>
          </cell>
          <cell r="H5428">
            <v>240</v>
          </cell>
          <cell r="I5428">
            <v>3</v>
          </cell>
          <cell r="J5428">
            <v>5</v>
          </cell>
        </row>
        <row r="5429">
          <cell r="A5429" t="str">
            <v>SLT5</v>
          </cell>
          <cell r="B5429" t="str">
            <v>Secondary Service Less than 5 kW</v>
          </cell>
          <cell r="C5429">
            <v>30</v>
          </cell>
          <cell r="D5429">
            <v>25</v>
          </cell>
          <cell r="E5429" t="str">
            <v>R=A1D1</v>
          </cell>
          <cell r="F5429">
            <v>1</v>
          </cell>
          <cell r="G5429">
            <v>37993</v>
          </cell>
          <cell r="H5429">
            <v>240</v>
          </cell>
          <cell r="I5429">
            <v>3</v>
          </cell>
          <cell r="J5429">
            <v>4</v>
          </cell>
        </row>
        <row r="5430">
          <cell r="A5430" t="str">
            <v>SLT5</v>
          </cell>
          <cell r="B5430" t="str">
            <v>Secondary Service Less than 5 kW</v>
          </cell>
          <cell r="C5430">
            <v>30</v>
          </cell>
          <cell r="D5430">
            <v>20</v>
          </cell>
          <cell r="E5430" t="str">
            <v>R=I60S</v>
          </cell>
          <cell r="F5430">
            <v>1</v>
          </cell>
          <cell r="H5430">
            <v>240</v>
          </cell>
          <cell r="I5430">
            <v>3</v>
          </cell>
          <cell r="J5430">
            <v>6</v>
          </cell>
        </row>
        <row r="5431">
          <cell r="A5431" t="str">
            <v>SLT5</v>
          </cell>
          <cell r="B5431" t="str">
            <v>Secondary Service Less than 5 kW</v>
          </cell>
          <cell r="C5431">
            <v>30</v>
          </cell>
          <cell r="D5431">
            <v>20</v>
          </cell>
          <cell r="E5431" t="str">
            <v>R=D3S</v>
          </cell>
          <cell r="F5431">
            <v>1</v>
          </cell>
          <cell r="H5431">
            <v>0</v>
          </cell>
          <cell r="I5431">
            <v>0</v>
          </cell>
          <cell r="J5431">
            <v>1</v>
          </cell>
        </row>
        <row r="5432">
          <cell r="A5432" t="str">
            <v>SLT5</v>
          </cell>
          <cell r="B5432" t="str">
            <v>Secondary Service Less than 5 kW</v>
          </cell>
          <cell r="C5432">
            <v>30</v>
          </cell>
          <cell r="D5432">
            <v>20</v>
          </cell>
          <cell r="E5432" t="str">
            <v>R=MS</v>
          </cell>
          <cell r="F5432">
            <v>1</v>
          </cell>
          <cell r="H5432">
            <v>240</v>
          </cell>
          <cell r="I5432">
            <v>3</v>
          </cell>
          <cell r="J5432">
            <v>2</v>
          </cell>
        </row>
        <row r="5433">
          <cell r="A5433" t="str">
            <v>SLT5</v>
          </cell>
          <cell r="B5433" t="str">
            <v>Secondary Service Less than 5 kW</v>
          </cell>
          <cell r="C5433">
            <v>30</v>
          </cell>
          <cell r="D5433">
            <v>20</v>
          </cell>
          <cell r="E5433" t="str">
            <v>R=D5S</v>
          </cell>
          <cell r="F5433">
            <v>1</v>
          </cell>
          <cell r="H5433">
            <v>240</v>
          </cell>
          <cell r="I5433">
            <v>3</v>
          </cell>
          <cell r="J5433">
            <v>1</v>
          </cell>
        </row>
        <row r="5434">
          <cell r="A5434" t="str">
            <v>SLT5</v>
          </cell>
          <cell r="B5434" t="str">
            <v>Secondary Service Less than 5 kW</v>
          </cell>
          <cell r="C5434">
            <v>30</v>
          </cell>
          <cell r="D5434">
            <v>20</v>
          </cell>
          <cell r="E5434" t="str">
            <v>R=MS</v>
          </cell>
          <cell r="F5434">
            <v>1</v>
          </cell>
          <cell r="H5434">
            <v>240</v>
          </cell>
          <cell r="I5434">
            <v>3</v>
          </cell>
          <cell r="J5434">
            <v>1</v>
          </cell>
        </row>
        <row r="5435">
          <cell r="A5435" t="str">
            <v>SLT5</v>
          </cell>
          <cell r="B5435" t="str">
            <v>Secondary Service Less than 5 kW</v>
          </cell>
          <cell r="C5435">
            <v>30</v>
          </cell>
          <cell r="D5435">
            <v>25</v>
          </cell>
          <cell r="E5435" t="str">
            <v>R=A1D1</v>
          </cell>
          <cell r="F5435">
            <v>1</v>
          </cell>
          <cell r="G5435">
            <v>36404</v>
          </cell>
          <cell r="H5435">
            <v>240</v>
          </cell>
          <cell r="I5435">
            <v>3</v>
          </cell>
          <cell r="J5435">
            <v>2</v>
          </cell>
        </row>
        <row r="5436">
          <cell r="A5436" t="str">
            <v>SLT5</v>
          </cell>
          <cell r="B5436" t="str">
            <v>Secondary Service Less than 5 kW</v>
          </cell>
          <cell r="C5436">
            <v>30</v>
          </cell>
          <cell r="D5436">
            <v>25</v>
          </cell>
          <cell r="E5436" t="str">
            <v>R=A1D1</v>
          </cell>
          <cell r="F5436">
            <v>1</v>
          </cell>
          <cell r="G5436">
            <v>35796</v>
          </cell>
          <cell r="H5436">
            <v>240</v>
          </cell>
          <cell r="I5436">
            <v>3</v>
          </cell>
          <cell r="J5436">
            <v>1</v>
          </cell>
        </row>
        <row r="5437">
          <cell r="A5437" t="str">
            <v>SLT5</v>
          </cell>
          <cell r="B5437" t="str">
            <v>Secondary Service Less than 5 kW</v>
          </cell>
          <cell r="C5437">
            <v>30</v>
          </cell>
          <cell r="D5437">
            <v>25</v>
          </cell>
          <cell r="E5437" t="str">
            <v>R=A1D1</v>
          </cell>
          <cell r="F5437">
            <v>1</v>
          </cell>
          <cell r="G5437">
            <v>36161</v>
          </cell>
          <cell r="H5437">
            <v>240</v>
          </cell>
          <cell r="I5437">
            <v>3</v>
          </cell>
          <cell r="J5437">
            <v>14</v>
          </cell>
        </row>
        <row r="5438">
          <cell r="A5438" t="str">
            <v>SLT5</v>
          </cell>
          <cell r="B5438" t="str">
            <v>Secondary Service Less than 5 kW</v>
          </cell>
          <cell r="C5438">
            <v>30</v>
          </cell>
          <cell r="D5438">
            <v>25</v>
          </cell>
          <cell r="E5438" t="str">
            <v>R=A1D1</v>
          </cell>
          <cell r="F5438">
            <v>1</v>
          </cell>
          <cell r="G5438">
            <v>35796</v>
          </cell>
          <cell r="H5438">
            <v>240</v>
          </cell>
          <cell r="I5438">
            <v>3</v>
          </cell>
          <cell r="J5438">
            <v>1</v>
          </cell>
        </row>
        <row r="5439">
          <cell r="A5439" t="str">
            <v>SLT5</v>
          </cell>
          <cell r="B5439" t="str">
            <v>Secondary Service Less than 5 kW</v>
          </cell>
          <cell r="C5439">
            <v>30</v>
          </cell>
          <cell r="D5439">
            <v>25</v>
          </cell>
          <cell r="E5439" t="str">
            <v>R=A1D1</v>
          </cell>
          <cell r="F5439">
            <v>1</v>
          </cell>
          <cell r="H5439">
            <v>999</v>
          </cell>
          <cell r="I5439">
            <v>3</v>
          </cell>
          <cell r="J5439">
            <v>2</v>
          </cell>
        </row>
        <row r="5440">
          <cell r="A5440" t="str">
            <v>SLT5</v>
          </cell>
          <cell r="B5440" t="str">
            <v>Secondary Service Less than 5 kW</v>
          </cell>
          <cell r="C5440">
            <v>30</v>
          </cell>
          <cell r="D5440">
            <v>20</v>
          </cell>
          <cell r="E5440" t="str">
            <v>R=J4S</v>
          </cell>
          <cell r="F5440">
            <v>1</v>
          </cell>
          <cell r="G5440">
            <v>36461</v>
          </cell>
          <cell r="H5440">
            <v>240</v>
          </cell>
          <cell r="I5440">
            <v>3</v>
          </cell>
          <cell r="J5440">
            <v>1</v>
          </cell>
        </row>
        <row r="5441">
          <cell r="A5441" t="str">
            <v>SLT5</v>
          </cell>
          <cell r="B5441" t="str">
            <v>Secondary Service Less than 5 kW</v>
          </cell>
          <cell r="C5441">
            <v>30</v>
          </cell>
          <cell r="D5441">
            <v>20</v>
          </cell>
          <cell r="E5441" t="str">
            <v>R=AB1</v>
          </cell>
          <cell r="F5441">
            <v>1</v>
          </cell>
          <cell r="G5441">
            <v>36412</v>
          </cell>
          <cell r="H5441">
            <v>240</v>
          </cell>
          <cell r="I5441">
            <v>3</v>
          </cell>
          <cell r="J5441">
            <v>3</v>
          </cell>
        </row>
        <row r="5442">
          <cell r="A5442" t="str">
            <v>SLT5</v>
          </cell>
          <cell r="B5442" t="str">
            <v>Secondary Service Less than 5 kW</v>
          </cell>
          <cell r="C5442">
            <v>30</v>
          </cell>
          <cell r="D5442">
            <v>20</v>
          </cell>
          <cell r="E5442" t="str">
            <v>R=J4S</v>
          </cell>
          <cell r="F5442">
            <v>1</v>
          </cell>
          <cell r="G5442">
            <v>36525</v>
          </cell>
          <cell r="H5442">
            <v>240</v>
          </cell>
          <cell r="I5442">
            <v>3</v>
          </cell>
          <cell r="J5442">
            <v>3</v>
          </cell>
        </row>
        <row r="5443">
          <cell r="A5443" t="str">
            <v>SLT5</v>
          </cell>
          <cell r="B5443" t="str">
            <v>Secondary Service Less than 5 kW</v>
          </cell>
          <cell r="C5443">
            <v>30</v>
          </cell>
          <cell r="D5443">
            <v>20</v>
          </cell>
          <cell r="E5443" t="str">
            <v>R=AB1</v>
          </cell>
          <cell r="F5443">
            <v>1</v>
          </cell>
          <cell r="G5443">
            <v>36636</v>
          </cell>
          <cell r="H5443">
            <v>240</v>
          </cell>
          <cell r="I5443">
            <v>3</v>
          </cell>
          <cell r="J5443">
            <v>9</v>
          </cell>
        </row>
        <row r="5444">
          <cell r="A5444" t="str">
            <v>SLT5</v>
          </cell>
          <cell r="B5444" t="str">
            <v>Secondary Service Less than 5 kW</v>
          </cell>
          <cell r="C5444">
            <v>30</v>
          </cell>
          <cell r="D5444">
            <v>20</v>
          </cell>
          <cell r="E5444" t="str">
            <v>R=AB1</v>
          </cell>
          <cell r="F5444">
            <v>1</v>
          </cell>
          <cell r="G5444">
            <v>36775</v>
          </cell>
          <cell r="H5444">
            <v>240</v>
          </cell>
          <cell r="I5444">
            <v>3</v>
          </cell>
          <cell r="J5444">
            <v>8</v>
          </cell>
        </row>
        <row r="5445">
          <cell r="A5445" t="str">
            <v>SLT5</v>
          </cell>
          <cell r="B5445" t="str">
            <v>Secondary Service Less than 5 kW</v>
          </cell>
          <cell r="C5445">
            <v>30</v>
          </cell>
          <cell r="D5445">
            <v>20</v>
          </cell>
          <cell r="E5445" t="str">
            <v>R=A1TL1</v>
          </cell>
          <cell r="F5445">
            <v>1</v>
          </cell>
          <cell r="G5445">
            <v>36843</v>
          </cell>
          <cell r="H5445">
            <v>999</v>
          </cell>
          <cell r="I5445">
            <v>3</v>
          </cell>
          <cell r="J5445">
            <v>1</v>
          </cell>
        </row>
        <row r="5446">
          <cell r="A5446" t="str">
            <v>SLT5</v>
          </cell>
          <cell r="B5446" t="str">
            <v>Secondary Service Less than 5 kW</v>
          </cell>
          <cell r="C5446">
            <v>30</v>
          </cell>
          <cell r="D5446">
            <v>20</v>
          </cell>
          <cell r="E5446" t="str">
            <v>R=AB1</v>
          </cell>
          <cell r="F5446">
            <v>1</v>
          </cell>
          <cell r="G5446">
            <v>36768</v>
          </cell>
          <cell r="H5446">
            <v>240</v>
          </cell>
          <cell r="I5446">
            <v>3</v>
          </cell>
          <cell r="J5446">
            <v>1</v>
          </cell>
        </row>
        <row r="5447">
          <cell r="A5447" t="str">
            <v>SLT5</v>
          </cell>
          <cell r="B5447" t="str">
            <v>Secondary Service Less than 5 kW</v>
          </cell>
          <cell r="C5447">
            <v>30</v>
          </cell>
          <cell r="D5447">
            <v>20</v>
          </cell>
          <cell r="E5447" t="str">
            <v>R=AB1</v>
          </cell>
          <cell r="F5447">
            <v>1</v>
          </cell>
          <cell r="G5447">
            <v>37413</v>
          </cell>
          <cell r="H5447">
            <v>240</v>
          </cell>
          <cell r="I5447">
            <v>3</v>
          </cell>
          <cell r="J5447">
            <v>29</v>
          </cell>
        </row>
        <row r="5448">
          <cell r="A5448" t="str">
            <v>SLT5</v>
          </cell>
          <cell r="B5448" t="str">
            <v>Secondary Service Less than 5 kW</v>
          </cell>
          <cell r="C5448">
            <v>30</v>
          </cell>
          <cell r="D5448">
            <v>25</v>
          </cell>
          <cell r="E5448" t="str">
            <v>R=A3T1</v>
          </cell>
          <cell r="F5448">
            <v>1</v>
          </cell>
          <cell r="G5448">
            <v>37581</v>
          </cell>
          <cell r="H5448">
            <v>999</v>
          </cell>
          <cell r="I5448">
            <v>3</v>
          </cell>
          <cell r="J5448">
            <v>6</v>
          </cell>
        </row>
        <row r="5449">
          <cell r="A5449" t="str">
            <v>SLT5</v>
          </cell>
          <cell r="B5449" t="str">
            <v>Secondary Service Less than 5 kW</v>
          </cell>
          <cell r="C5449">
            <v>30</v>
          </cell>
          <cell r="D5449">
            <v>20</v>
          </cell>
          <cell r="E5449" t="str">
            <v>R=AB1</v>
          </cell>
          <cell r="F5449">
            <v>1</v>
          </cell>
          <cell r="G5449">
            <v>37606</v>
          </cell>
          <cell r="H5449">
            <v>240</v>
          </cell>
          <cell r="I5449">
            <v>3</v>
          </cell>
          <cell r="J5449">
            <v>8</v>
          </cell>
        </row>
        <row r="5450">
          <cell r="A5450" t="str">
            <v>SLT5</v>
          </cell>
          <cell r="B5450" t="str">
            <v>Secondary Service Less than 5 kW</v>
          </cell>
          <cell r="C5450">
            <v>30</v>
          </cell>
          <cell r="D5450">
            <v>25</v>
          </cell>
          <cell r="E5450" t="str">
            <v>S=I210+CE</v>
          </cell>
          <cell r="F5450">
            <v>1</v>
          </cell>
          <cell r="G5450">
            <v>40113</v>
          </cell>
          <cell r="H5450">
            <v>240</v>
          </cell>
          <cell r="I5450">
            <v>3</v>
          </cell>
          <cell r="J5450">
            <v>16</v>
          </cell>
        </row>
        <row r="5451">
          <cell r="A5451" t="str">
            <v>SLT5</v>
          </cell>
          <cell r="B5451" t="str">
            <v>Secondary Service Less than 5 kW</v>
          </cell>
          <cell r="C5451">
            <v>30</v>
          </cell>
          <cell r="D5451">
            <v>20</v>
          </cell>
          <cell r="E5451" t="str">
            <v>R=AB1</v>
          </cell>
          <cell r="F5451">
            <v>1</v>
          </cell>
          <cell r="G5451">
            <v>38657</v>
          </cell>
          <cell r="H5451">
            <v>240</v>
          </cell>
          <cell r="I5451">
            <v>3</v>
          </cell>
          <cell r="J5451">
            <v>15</v>
          </cell>
        </row>
        <row r="5452">
          <cell r="A5452" t="str">
            <v>SLT5</v>
          </cell>
          <cell r="B5452" t="str">
            <v>Secondary Service Less than 5 kW</v>
          </cell>
          <cell r="C5452">
            <v>30</v>
          </cell>
          <cell r="D5452">
            <v>25</v>
          </cell>
          <cell r="E5452" t="str">
            <v>R=A1D1</v>
          </cell>
          <cell r="F5452">
            <v>1</v>
          </cell>
          <cell r="G5452">
            <v>38674</v>
          </cell>
          <cell r="H5452">
            <v>999</v>
          </cell>
          <cell r="I5452">
            <v>3</v>
          </cell>
          <cell r="J5452">
            <v>1</v>
          </cell>
        </row>
        <row r="5453">
          <cell r="A5453" t="str">
            <v>SLT5</v>
          </cell>
          <cell r="B5453" t="str">
            <v>Secondary Service Less than 5 kW</v>
          </cell>
          <cell r="C5453">
            <v>30</v>
          </cell>
          <cell r="D5453">
            <v>20</v>
          </cell>
          <cell r="E5453" t="str">
            <v>R=AB1</v>
          </cell>
          <cell r="F5453">
            <v>1</v>
          </cell>
          <cell r="G5453">
            <v>38992</v>
          </cell>
          <cell r="H5453">
            <v>240</v>
          </cell>
          <cell r="I5453">
            <v>3</v>
          </cell>
          <cell r="J5453">
            <v>26</v>
          </cell>
        </row>
        <row r="5454">
          <cell r="A5454" t="str">
            <v>SLT5</v>
          </cell>
          <cell r="B5454" t="str">
            <v>Secondary Service Less than 5 kW</v>
          </cell>
          <cell r="C5454">
            <v>30</v>
          </cell>
          <cell r="D5454">
            <v>25</v>
          </cell>
          <cell r="E5454" t="str">
            <v>R=A1D1</v>
          </cell>
          <cell r="F5454">
            <v>1</v>
          </cell>
          <cell r="G5454">
            <v>39030</v>
          </cell>
          <cell r="H5454">
            <v>999</v>
          </cell>
          <cell r="I5454">
            <v>3</v>
          </cell>
          <cell r="J5454">
            <v>2</v>
          </cell>
        </row>
        <row r="5455">
          <cell r="A5455" t="str">
            <v>SLT5</v>
          </cell>
          <cell r="B5455" t="str">
            <v>Secondary Service Less than 5 kW</v>
          </cell>
          <cell r="C5455">
            <v>30</v>
          </cell>
          <cell r="D5455">
            <v>20</v>
          </cell>
          <cell r="E5455" t="str">
            <v>R=AB1</v>
          </cell>
          <cell r="F5455">
            <v>1</v>
          </cell>
          <cell r="G5455">
            <v>39112</v>
          </cell>
          <cell r="H5455">
            <v>240</v>
          </cell>
          <cell r="I5455">
            <v>3</v>
          </cell>
          <cell r="J5455">
            <v>28</v>
          </cell>
        </row>
        <row r="5456">
          <cell r="A5456" t="str">
            <v>SLT5</v>
          </cell>
          <cell r="B5456" t="str">
            <v>Secondary Service Less than 5 kW</v>
          </cell>
          <cell r="C5456">
            <v>30</v>
          </cell>
          <cell r="D5456">
            <v>25</v>
          </cell>
          <cell r="E5456" t="str">
            <v>R=A1D1</v>
          </cell>
          <cell r="F5456">
            <v>1</v>
          </cell>
          <cell r="G5456">
            <v>39373</v>
          </cell>
          <cell r="H5456">
            <v>240</v>
          </cell>
          <cell r="I5456">
            <v>3</v>
          </cell>
          <cell r="J5456">
            <v>2</v>
          </cell>
        </row>
        <row r="5457">
          <cell r="A5457" t="str">
            <v>SLT5</v>
          </cell>
          <cell r="B5457" t="str">
            <v>Secondary Service Less than 5 kW</v>
          </cell>
          <cell r="C5457">
            <v>30</v>
          </cell>
          <cell r="D5457">
            <v>20</v>
          </cell>
          <cell r="E5457" t="str">
            <v>R=MX</v>
          </cell>
          <cell r="F5457">
            <v>1</v>
          </cell>
          <cell r="G5457">
            <v>39605</v>
          </cell>
          <cell r="H5457">
            <v>240</v>
          </cell>
          <cell r="I5457">
            <v>3</v>
          </cell>
          <cell r="J5457">
            <v>19</v>
          </cell>
        </row>
        <row r="5458">
          <cell r="A5458" t="str">
            <v>SLT5</v>
          </cell>
          <cell r="B5458" t="str">
            <v>Secondary Service Less than 5 kW</v>
          </cell>
          <cell r="C5458">
            <v>30</v>
          </cell>
          <cell r="D5458">
            <v>20</v>
          </cell>
          <cell r="E5458" t="str">
            <v>R=MX</v>
          </cell>
          <cell r="F5458">
            <v>1</v>
          </cell>
          <cell r="G5458">
            <v>39615</v>
          </cell>
          <cell r="H5458">
            <v>240</v>
          </cell>
          <cell r="I5458">
            <v>3</v>
          </cell>
          <cell r="J5458">
            <v>2</v>
          </cell>
        </row>
        <row r="5459">
          <cell r="A5459" t="str">
            <v>SLT5</v>
          </cell>
          <cell r="B5459" t="str">
            <v>Secondary Service Less than 5 kW</v>
          </cell>
          <cell r="C5459">
            <v>30</v>
          </cell>
          <cell r="D5459">
            <v>20</v>
          </cell>
          <cell r="E5459" t="str">
            <v>R=MX</v>
          </cell>
          <cell r="F5459">
            <v>1</v>
          </cell>
          <cell r="G5459">
            <v>39900</v>
          </cell>
          <cell r="H5459">
            <v>240</v>
          </cell>
          <cell r="I5459">
            <v>3</v>
          </cell>
          <cell r="J5459">
            <v>10</v>
          </cell>
        </row>
        <row r="5460">
          <cell r="A5460" t="str">
            <v>SLT5</v>
          </cell>
          <cell r="B5460" t="str">
            <v>Secondary Service Less than 5 kW</v>
          </cell>
          <cell r="C5460">
            <v>30</v>
          </cell>
          <cell r="D5460">
            <v>25</v>
          </cell>
          <cell r="E5460" t="str">
            <v>R=A1D1</v>
          </cell>
          <cell r="F5460">
            <v>1</v>
          </cell>
          <cell r="G5460">
            <v>39855</v>
          </cell>
          <cell r="H5460">
            <v>999</v>
          </cell>
          <cell r="I5460">
            <v>3</v>
          </cell>
          <cell r="J5460">
            <v>2</v>
          </cell>
        </row>
        <row r="5461">
          <cell r="A5461" t="str">
            <v>SLT5</v>
          </cell>
          <cell r="B5461" t="str">
            <v>Secondary Service Less than 5 kW</v>
          </cell>
          <cell r="C5461">
            <v>30</v>
          </cell>
          <cell r="D5461">
            <v>25</v>
          </cell>
          <cell r="E5461" t="str">
            <v>S=I210+CE</v>
          </cell>
          <cell r="F5461">
            <v>1</v>
          </cell>
          <cell r="G5461">
            <v>40018</v>
          </cell>
          <cell r="H5461">
            <v>240</v>
          </cell>
          <cell r="I5461">
            <v>3</v>
          </cell>
          <cell r="J5461">
            <v>31</v>
          </cell>
        </row>
        <row r="5462">
          <cell r="A5462" t="str">
            <v>SLT5</v>
          </cell>
          <cell r="B5462" t="str">
            <v>Secondary Service Less than 5 kW</v>
          </cell>
          <cell r="C5462">
            <v>30</v>
          </cell>
          <cell r="D5462">
            <v>25</v>
          </cell>
          <cell r="E5462" t="str">
            <v>S=I210+CE</v>
          </cell>
          <cell r="F5462">
            <v>1</v>
          </cell>
          <cell r="G5462">
            <v>40177</v>
          </cell>
          <cell r="H5462">
            <v>240</v>
          </cell>
          <cell r="I5462">
            <v>3</v>
          </cell>
          <cell r="J5462">
            <v>15</v>
          </cell>
        </row>
        <row r="5463">
          <cell r="A5463" t="str">
            <v>SLT5</v>
          </cell>
          <cell r="B5463" t="str">
            <v>Secondary Service Less than 5 kW</v>
          </cell>
          <cell r="C5463">
            <v>30</v>
          </cell>
          <cell r="D5463">
            <v>20</v>
          </cell>
          <cell r="E5463" t="str">
            <v>R=J5S</v>
          </cell>
          <cell r="F5463">
            <v>1</v>
          </cell>
          <cell r="H5463">
            <v>240</v>
          </cell>
          <cell r="I5463">
            <v>3</v>
          </cell>
          <cell r="J5463">
            <v>508</v>
          </cell>
        </row>
        <row r="5464">
          <cell r="A5464" t="str">
            <v>SLT5</v>
          </cell>
          <cell r="B5464" t="str">
            <v>Secondary Service Less than 5 kW</v>
          </cell>
          <cell r="C5464">
            <v>30</v>
          </cell>
          <cell r="D5464">
            <v>25</v>
          </cell>
          <cell r="E5464" t="str">
            <v>R=TMS</v>
          </cell>
          <cell r="F5464">
            <v>1</v>
          </cell>
          <cell r="H5464">
            <v>240</v>
          </cell>
          <cell r="I5464">
            <v>3</v>
          </cell>
          <cell r="J5464">
            <v>12</v>
          </cell>
        </row>
        <row r="5465">
          <cell r="A5465" t="str">
            <v>SLT5</v>
          </cell>
          <cell r="B5465" t="str">
            <v>Secondary Service Less than 5 kW</v>
          </cell>
          <cell r="C5465">
            <v>30</v>
          </cell>
          <cell r="D5465">
            <v>20</v>
          </cell>
          <cell r="E5465" t="str">
            <v>R=AB1</v>
          </cell>
          <cell r="F5465">
            <v>1</v>
          </cell>
          <cell r="H5465">
            <v>240</v>
          </cell>
          <cell r="I5465">
            <v>3</v>
          </cell>
          <cell r="J5465">
            <v>7</v>
          </cell>
        </row>
        <row r="5466">
          <cell r="A5466" t="str">
            <v>SLT5</v>
          </cell>
          <cell r="B5466" t="str">
            <v>Secondary Service Less than 5 kW</v>
          </cell>
          <cell r="C5466">
            <v>30</v>
          </cell>
          <cell r="D5466">
            <v>20</v>
          </cell>
          <cell r="E5466" t="str">
            <v>R=MX</v>
          </cell>
          <cell r="F5466">
            <v>1</v>
          </cell>
          <cell r="H5466">
            <v>240</v>
          </cell>
          <cell r="I5466">
            <v>3</v>
          </cell>
          <cell r="J5466">
            <v>1</v>
          </cell>
        </row>
        <row r="5467">
          <cell r="A5467" t="str">
            <v>SLT5</v>
          </cell>
          <cell r="B5467" t="str">
            <v>Secondary Service Less than 5 kW</v>
          </cell>
          <cell r="C5467">
            <v>30</v>
          </cell>
          <cell r="D5467">
            <v>25</v>
          </cell>
          <cell r="E5467" t="str">
            <v>R=A1D1</v>
          </cell>
          <cell r="F5467">
            <v>1</v>
          </cell>
          <cell r="G5467">
            <v>38224</v>
          </cell>
          <cell r="H5467">
            <v>240</v>
          </cell>
          <cell r="I5467">
            <v>3</v>
          </cell>
          <cell r="J5467">
            <v>2</v>
          </cell>
        </row>
        <row r="5468">
          <cell r="A5468" t="str">
            <v>SLT5</v>
          </cell>
          <cell r="B5468" t="str">
            <v>Secondary Service Less than 5 kW</v>
          </cell>
          <cell r="C5468">
            <v>30</v>
          </cell>
          <cell r="D5468">
            <v>20</v>
          </cell>
          <cell r="E5468" t="str">
            <v>R=AB1</v>
          </cell>
          <cell r="F5468">
            <v>1</v>
          </cell>
          <cell r="G5468">
            <v>38601</v>
          </cell>
          <cell r="H5468">
            <v>240</v>
          </cell>
          <cell r="I5468">
            <v>3</v>
          </cell>
          <cell r="J5468">
            <v>25</v>
          </cell>
        </row>
        <row r="5469">
          <cell r="A5469" t="str">
            <v>SLT5</v>
          </cell>
          <cell r="B5469" t="str">
            <v>Secondary Service Less than 5 kW</v>
          </cell>
          <cell r="C5469">
            <v>30</v>
          </cell>
          <cell r="D5469">
            <v>20</v>
          </cell>
          <cell r="E5469" t="str">
            <v>R=AB1</v>
          </cell>
          <cell r="F5469">
            <v>1</v>
          </cell>
          <cell r="G5469">
            <v>38292</v>
          </cell>
          <cell r="H5469">
            <v>240</v>
          </cell>
          <cell r="I5469">
            <v>3</v>
          </cell>
          <cell r="J5469">
            <v>8</v>
          </cell>
        </row>
        <row r="5470">
          <cell r="A5470" t="str">
            <v>SLT5</v>
          </cell>
          <cell r="B5470" t="str">
            <v>Secondary Service Less than 5 kW</v>
          </cell>
          <cell r="C5470">
            <v>30</v>
          </cell>
          <cell r="D5470">
            <v>20</v>
          </cell>
          <cell r="E5470" t="str">
            <v>R=AB1</v>
          </cell>
          <cell r="F5470">
            <v>1</v>
          </cell>
          <cell r="G5470">
            <v>38356</v>
          </cell>
          <cell r="H5470">
            <v>240</v>
          </cell>
          <cell r="I5470">
            <v>3</v>
          </cell>
          <cell r="J5470">
            <v>2</v>
          </cell>
        </row>
        <row r="5471">
          <cell r="A5471" t="str">
            <v>SLT5</v>
          </cell>
          <cell r="B5471" t="str">
            <v>Secondary Service Less than 5 kW</v>
          </cell>
          <cell r="C5471">
            <v>30</v>
          </cell>
          <cell r="D5471">
            <v>25</v>
          </cell>
          <cell r="E5471" t="str">
            <v>R=A1D1</v>
          </cell>
          <cell r="F5471">
            <v>1</v>
          </cell>
          <cell r="G5471">
            <v>38419</v>
          </cell>
          <cell r="H5471">
            <v>999</v>
          </cell>
          <cell r="I5471">
            <v>3</v>
          </cell>
          <cell r="J5471">
            <v>1</v>
          </cell>
        </row>
        <row r="5472">
          <cell r="A5472" t="str">
            <v>SLT5</v>
          </cell>
          <cell r="B5472" t="str">
            <v>Secondary Service Less than 5 kW</v>
          </cell>
          <cell r="C5472">
            <v>30</v>
          </cell>
          <cell r="D5472">
            <v>20</v>
          </cell>
          <cell r="E5472" t="str">
            <v>R=A1TL1</v>
          </cell>
          <cell r="F5472">
            <v>1</v>
          </cell>
          <cell r="G5472">
            <v>37993</v>
          </cell>
          <cell r="H5472">
            <v>999</v>
          </cell>
          <cell r="I5472">
            <v>3</v>
          </cell>
          <cell r="J5472">
            <v>2</v>
          </cell>
        </row>
        <row r="5473">
          <cell r="A5473" t="str">
            <v>SLT5</v>
          </cell>
          <cell r="B5473" t="str">
            <v>Secondary Service Less than 5 kW</v>
          </cell>
          <cell r="C5473">
            <v>30</v>
          </cell>
          <cell r="D5473">
            <v>20</v>
          </cell>
          <cell r="E5473" t="str">
            <v>R=AB1</v>
          </cell>
          <cell r="F5473">
            <v>1</v>
          </cell>
          <cell r="G5473">
            <v>38531</v>
          </cell>
          <cell r="H5473">
            <v>240</v>
          </cell>
          <cell r="I5473">
            <v>3</v>
          </cell>
          <cell r="J5473">
            <v>27</v>
          </cell>
        </row>
        <row r="5474">
          <cell r="A5474" t="str">
            <v>SLT5</v>
          </cell>
          <cell r="B5474" t="str">
            <v>Secondary Service Less than 5 kW</v>
          </cell>
          <cell r="C5474">
            <v>30</v>
          </cell>
          <cell r="D5474">
            <v>25</v>
          </cell>
          <cell r="E5474" t="str">
            <v>R=A1D1</v>
          </cell>
          <cell r="F5474">
            <v>1</v>
          </cell>
          <cell r="G5474">
            <v>38093</v>
          </cell>
          <cell r="H5474">
            <v>240</v>
          </cell>
          <cell r="I5474">
            <v>3</v>
          </cell>
          <cell r="J5474">
            <v>3</v>
          </cell>
        </row>
        <row r="5475">
          <cell r="A5475" t="str">
            <v>SLT5</v>
          </cell>
          <cell r="B5475" t="str">
            <v>Secondary Service Less than 5 kW</v>
          </cell>
          <cell r="C5475">
            <v>30</v>
          </cell>
          <cell r="D5475">
            <v>20</v>
          </cell>
          <cell r="E5475" t="str">
            <v>R=MX</v>
          </cell>
          <cell r="F5475">
            <v>1</v>
          </cell>
          <cell r="G5475">
            <v>37914</v>
          </cell>
          <cell r="H5475">
            <v>240</v>
          </cell>
          <cell r="I5475">
            <v>3</v>
          </cell>
          <cell r="J5475">
            <v>28</v>
          </cell>
        </row>
        <row r="5476">
          <cell r="A5476" t="str">
            <v>SLT5</v>
          </cell>
          <cell r="B5476" t="str">
            <v>Secondary Service Less than 5 kW</v>
          </cell>
          <cell r="C5476">
            <v>30</v>
          </cell>
          <cell r="D5476">
            <v>20</v>
          </cell>
          <cell r="E5476" t="str">
            <v>R=MX</v>
          </cell>
          <cell r="F5476">
            <v>1</v>
          </cell>
          <cell r="G5476">
            <v>37914</v>
          </cell>
          <cell r="H5476">
            <v>240</v>
          </cell>
          <cell r="I5476">
            <v>3</v>
          </cell>
          <cell r="J5476">
            <v>7</v>
          </cell>
        </row>
        <row r="5477">
          <cell r="A5477" t="str">
            <v>SLT5</v>
          </cell>
          <cell r="B5477" t="str">
            <v>Secondary Service Less than 5 kW</v>
          </cell>
          <cell r="C5477">
            <v>30</v>
          </cell>
          <cell r="D5477">
            <v>20</v>
          </cell>
          <cell r="E5477" t="str">
            <v>R=AB1</v>
          </cell>
          <cell r="F5477">
            <v>1</v>
          </cell>
          <cell r="H5477">
            <v>240</v>
          </cell>
          <cell r="I5477">
            <v>3</v>
          </cell>
          <cell r="J5477">
            <v>5</v>
          </cell>
        </row>
        <row r="5478">
          <cell r="A5478" t="str">
            <v>SLT5</v>
          </cell>
          <cell r="B5478" t="str">
            <v>Secondary Service Less than 5 kW</v>
          </cell>
          <cell r="C5478">
            <v>30</v>
          </cell>
          <cell r="D5478">
            <v>20</v>
          </cell>
          <cell r="E5478" t="str">
            <v>R=TQS</v>
          </cell>
          <cell r="F5478">
            <v>1</v>
          </cell>
          <cell r="H5478">
            <v>240</v>
          </cell>
          <cell r="I5478">
            <v>3</v>
          </cell>
          <cell r="J5478">
            <v>1</v>
          </cell>
        </row>
        <row r="5479">
          <cell r="A5479" t="str">
            <v>SLT5</v>
          </cell>
          <cell r="B5479" t="str">
            <v>Secondary Service Less than 5 kW</v>
          </cell>
          <cell r="C5479">
            <v>30</v>
          </cell>
          <cell r="D5479">
            <v>25</v>
          </cell>
          <cell r="E5479" t="str">
            <v>R=A1D1</v>
          </cell>
          <cell r="F5479">
            <v>1</v>
          </cell>
          <cell r="G5479">
            <v>37931</v>
          </cell>
          <cell r="H5479">
            <v>240</v>
          </cell>
          <cell r="I5479">
            <v>3</v>
          </cell>
          <cell r="J5479">
            <v>2</v>
          </cell>
        </row>
        <row r="5480">
          <cell r="A5480" t="str">
            <v>SLT5</v>
          </cell>
          <cell r="B5480" t="str">
            <v>Secondary Service Less than 5 kW</v>
          </cell>
          <cell r="C5480">
            <v>30</v>
          </cell>
          <cell r="D5480">
            <v>20</v>
          </cell>
          <cell r="E5480" t="str">
            <v>R=AB1</v>
          </cell>
          <cell r="F5480">
            <v>1</v>
          </cell>
          <cell r="G5480">
            <v>37896</v>
          </cell>
          <cell r="H5480">
            <v>240</v>
          </cell>
          <cell r="I5480">
            <v>3</v>
          </cell>
          <cell r="J5480">
            <v>1</v>
          </cell>
        </row>
        <row r="5481">
          <cell r="A5481" t="str">
            <v>SLT5</v>
          </cell>
          <cell r="B5481" t="str">
            <v>Secondary Service Less than 5 kW</v>
          </cell>
          <cell r="C5481">
            <v>30</v>
          </cell>
          <cell r="D5481">
            <v>20</v>
          </cell>
          <cell r="E5481" t="str">
            <v>R=AB1</v>
          </cell>
          <cell r="F5481">
            <v>1</v>
          </cell>
          <cell r="G5481">
            <v>36404</v>
          </cell>
          <cell r="H5481">
            <v>240</v>
          </cell>
          <cell r="I5481">
            <v>3</v>
          </cell>
          <cell r="J5481">
            <v>29</v>
          </cell>
        </row>
        <row r="5482">
          <cell r="A5482" t="str">
            <v>SLT5</v>
          </cell>
          <cell r="B5482" t="str">
            <v>Secondary Service Less than 5 kW</v>
          </cell>
          <cell r="C5482">
            <v>30</v>
          </cell>
          <cell r="D5482">
            <v>25</v>
          </cell>
          <cell r="E5482" t="str">
            <v>R=A1D1</v>
          </cell>
          <cell r="F5482">
            <v>1</v>
          </cell>
          <cell r="H5482">
            <v>480</v>
          </cell>
          <cell r="I5482">
            <v>3</v>
          </cell>
          <cell r="J5482">
            <v>1</v>
          </cell>
        </row>
        <row r="5483">
          <cell r="A5483" t="str">
            <v>SLT5</v>
          </cell>
          <cell r="B5483" t="str">
            <v>Secondary Service Less than 5 kW</v>
          </cell>
          <cell r="C5483">
            <v>30</v>
          </cell>
          <cell r="D5483">
            <v>20</v>
          </cell>
          <cell r="E5483" t="str">
            <v>R=AB1</v>
          </cell>
          <cell r="F5483">
            <v>1</v>
          </cell>
          <cell r="G5483">
            <v>36404</v>
          </cell>
          <cell r="H5483">
            <v>240</v>
          </cell>
          <cell r="I5483">
            <v>3</v>
          </cell>
          <cell r="J5483">
            <v>1</v>
          </cell>
        </row>
        <row r="5484">
          <cell r="A5484" t="str">
            <v>SLT5</v>
          </cell>
          <cell r="B5484" t="str">
            <v>Secondary Service Less than 5 kW</v>
          </cell>
          <cell r="C5484">
            <v>30</v>
          </cell>
          <cell r="D5484">
            <v>25</v>
          </cell>
          <cell r="E5484" t="str">
            <v>R=A1D1</v>
          </cell>
          <cell r="F5484">
            <v>1</v>
          </cell>
          <cell r="G5484">
            <v>36461</v>
          </cell>
          <cell r="H5484">
            <v>240</v>
          </cell>
          <cell r="I5484">
            <v>3</v>
          </cell>
          <cell r="J5484">
            <v>1</v>
          </cell>
        </row>
        <row r="5485">
          <cell r="A5485" t="str">
            <v>SLT5</v>
          </cell>
          <cell r="B5485" t="str">
            <v>Secondary Service Less than 5 kW</v>
          </cell>
          <cell r="C5485">
            <v>30</v>
          </cell>
          <cell r="D5485">
            <v>20</v>
          </cell>
          <cell r="E5485" t="str">
            <v>R=MS</v>
          </cell>
          <cell r="F5485">
            <v>1</v>
          </cell>
          <cell r="G5485">
            <v>36525</v>
          </cell>
          <cell r="H5485">
            <v>240</v>
          </cell>
          <cell r="I5485">
            <v>3</v>
          </cell>
          <cell r="J5485">
            <v>5</v>
          </cell>
        </row>
        <row r="5486">
          <cell r="A5486" t="str">
            <v>SLT5</v>
          </cell>
          <cell r="B5486" t="str">
            <v>Secondary Service Less than 5 kW</v>
          </cell>
          <cell r="C5486">
            <v>30</v>
          </cell>
          <cell r="D5486">
            <v>20</v>
          </cell>
          <cell r="E5486" t="str">
            <v>R=A1TL</v>
          </cell>
          <cell r="F5486">
            <v>1</v>
          </cell>
          <cell r="G5486">
            <v>36558</v>
          </cell>
          <cell r="H5486">
            <v>999</v>
          </cell>
          <cell r="I5486">
            <v>3</v>
          </cell>
          <cell r="J5486">
            <v>2</v>
          </cell>
        </row>
        <row r="5487">
          <cell r="A5487" t="str">
            <v>SLT5</v>
          </cell>
          <cell r="B5487" t="str">
            <v>Secondary Service Less than 5 kW</v>
          </cell>
          <cell r="C5487">
            <v>30</v>
          </cell>
          <cell r="D5487">
            <v>20</v>
          </cell>
          <cell r="E5487" t="str">
            <v>R=AB1</v>
          </cell>
          <cell r="F5487">
            <v>1</v>
          </cell>
          <cell r="G5487">
            <v>36592</v>
          </cell>
          <cell r="H5487">
            <v>240</v>
          </cell>
          <cell r="I5487">
            <v>3</v>
          </cell>
          <cell r="J5487">
            <v>29</v>
          </cell>
        </row>
        <row r="5488">
          <cell r="A5488" t="str">
            <v>SLT5</v>
          </cell>
          <cell r="B5488" t="str">
            <v>Secondary Service Less than 5 kW</v>
          </cell>
          <cell r="C5488">
            <v>30</v>
          </cell>
          <cell r="D5488">
            <v>20</v>
          </cell>
          <cell r="E5488" t="str">
            <v>R=I70S</v>
          </cell>
          <cell r="F5488">
            <v>1</v>
          </cell>
          <cell r="G5488">
            <v>36672</v>
          </cell>
          <cell r="H5488">
            <v>240</v>
          </cell>
          <cell r="I5488">
            <v>3</v>
          </cell>
          <cell r="J5488">
            <v>1</v>
          </cell>
        </row>
        <row r="5489">
          <cell r="A5489" t="str">
            <v>SLT5</v>
          </cell>
          <cell r="B5489" t="str">
            <v>Secondary Service Less than 5 kW</v>
          </cell>
          <cell r="C5489">
            <v>30</v>
          </cell>
          <cell r="D5489">
            <v>20</v>
          </cell>
          <cell r="E5489" t="str">
            <v>R=AB1</v>
          </cell>
          <cell r="F5489">
            <v>1</v>
          </cell>
          <cell r="G5489">
            <v>36720</v>
          </cell>
          <cell r="H5489">
            <v>240</v>
          </cell>
          <cell r="I5489">
            <v>3</v>
          </cell>
          <cell r="J5489">
            <v>44</v>
          </cell>
        </row>
        <row r="5490">
          <cell r="A5490" t="str">
            <v>SLT5</v>
          </cell>
          <cell r="B5490" t="str">
            <v>Secondary Service Less than 5 kW</v>
          </cell>
          <cell r="C5490">
            <v>30</v>
          </cell>
          <cell r="D5490">
            <v>25</v>
          </cell>
          <cell r="E5490" t="str">
            <v>R=A1D1</v>
          </cell>
          <cell r="F5490">
            <v>1</v>
          </cell>
          <cell r="G5490">
            <v>36594</v>
          </cell>
          <cell r="H5490">
            <v>240</v>
          </cell>
          <cell r="I5490">
            <v>3</v>
          </cell>
          <cell r="J5490">
            <v>2</v>
          </cell>
        </row>
        <row r="5491">
          <cell r="A5491" t="str">
            <v>SLT5</v>
          </cell>
          <cell r="B5491" t="str">
            <v>Secondary Service Less than 5 kW</v>
          </cell>
          <cell r="C5491">
            <v>30</v>
          </cell>
          <cell r="D5491">
            <v>20</v>
          </cell>
          <cell r="E5491" t="str">
            <v>R=A1D</v>
          </cell>
          <cell r="F5491">
            <v>1</v>
          </cell>
          <cell r="G5491">
            <v>36161</v>
          </cell>
          <cell r="H5491">
            <v>240</v>
          </cell>
          <cell r="I5491">
            <v>3</v>
          </cell>
          <cell r="J5491">
            <v>1</v>
          </cell>
        </row>
        <row r="5492">
          <cell r="A5492" t="str">
            <v>SLT5</v>
          </cell>
          <cell r="B5492" t="str">
            <v>Secondary Service Less than 5 kW</v>
          </cell>
          <cell r="C5492">
            <v>30</v>
          </cell>
          <cell r="D5492">
            <v>20</v>
          </cell>
          <cell r="E5492" t="str">
            <v>R=AB1</v>
          </cell>
          <cell r="F5492">
            <v>1</v>
          </cell>
          <cell r="G5492">
            <v>36768</v>
          </cell>
          <cell r="H5492">
            <v>240</v>
          </cell>
          <cell r="I5492">
            <v>3</v>
          </cell>
          <cell r="J5492">
            <v>11</v>
          </cell>
        </row>
        <row r="5493">
          <cell r="A5493" t="str">
            <v>SLT5</v>
          </cell>
          <cell r="B5493" t="str">
            <v>Secondary Service Less than 5 kW</v>
          </cell>
          <cell r="C5493">
            <v>30</v>
          </cell>
          <cell r="D5493">
            <v>20</v>
          </cell>
          <cell r="E5493" t="str">
            <v>R=AB1</v>
          </cell>
          <cell r="F5493">
            <v>1</v>
          </cell>
          <cell r="G5493">
            <v>37139</v>
          </cell>
          <cell r="H5493">
            <v>240</v>
          </cell>
          <cell r="I5493">
            <v>3</v>
          </cell>
          <cell r="J5493">
            <v>32</v>
          </cell>
        </row>
        <row r="5494">
          <cell r="A5494" t="str">
            <v>SLT5</v>
          </cell>
          <cell r="B5494" t="str">
            <v>Secondary Service Less than 5 kW</v>
          </cell>
          <cell r="C5494">
            <v>30</v>
          </cell>
          <cell r="D5494">
            <v>25</v>
          </cell>
          <cell r="E5494" t="str">
            <v>R=A1D1</v>
          </cell>
          <cell r="F5494">
            <v>1</v>
          </cell>
          <cell r="G5494">
            <v>37210</v>
          </cell>
          <cell r="H5494">
            <v>240</v>
          </cell>
          <cell r="I5494">
            <v>3</v>
          </cell>
          <cell r="J5494">
            <v>1</v>
          </cell>
        </row>
        <row r="5495">
          <cell r="A5495" t="str">
            <v>SLT5</v>
          </cell>
          <cell r="B5495" t="str">
            <v>Secondary Service Less than 5 kW</v>
          </cell>
          <cell r="C5495">
            <v>30</v>
          </cell>
          <cell r="D5495">
            <v>25</v>
          </cell>
          <cell r="E5495" t="str">
            <v>R=A1D1</v>
          </cell>
          <cell r="F5495">
            <v>1</v>
          </cell>
          <cell r="G5495">
            <v>37411</v>
          </cell>
          <cell r="H5495">
            <v>999</v>
          </cell>
          <cell r="I5495">
            <v>3</v>
          </cell>
          <cell r="J5495">
            <v>1</v>
          </cell>
        </row>
        <row r="5496">
          <cell r="A5496" t="str">
            <v>SLT5</v>
          </cell>
          <cell r="B5496" t="str">
            <v>Secondary Service Less than 5 kW</v>
          </cell>
          <cell r="C5496">
            <v>30</v>
          </cell>
          <cell r="D5496">
            <v>25</v>
          </cell>
          <cell r="E5496" t="str">
            <v>R=A1D1</v>
          </cell>
          <cell r="F5496">
            <v>1</v>
          </cell>
          <cell r="G5496">
            <v>36526</v>
          </cell>
          <cell r="H5496">
            <v>240</v>
          </cell>
          <cell r="I5496">
            <v>3</v>
          </cell>
          <cell r="J5496">
            <v>1</v>
          </cell>
        </row>
        <row r="5497">
          <cell r="A5497" t="str">
            <v>SLT5</v>
          </cell>
          <cell r="B5497" t="str">
            <v>Secondary Service Less than 5 kW</v>
          </cell>
          <cell r="C5497">
            <v>30</v>
          </cell>
          <cell r="D5497">
            <v>25</v>
          </cell>
          <cell r="E5497" t="str">
            <v>R=A1D1</v>
          </cell>
          <cell r="F5497">
            <v>1</v>
          </cell>
          <cell r="G5497">
            <v>38777</v>
          </cell>
          <cell r="H5497">
            <v>999</v>
          </cell>
          <cell r="I5497">
            <v>3</v>
          </cell>
          <cell r="J5497">
            <v>5</v>
          </cell>
        </row>
        <row r="5498">
          <cell r="A5498" t="str">
            <v>SLT5</v>
          </cell>
          <cell r="B5498" t="str">
            <v>Secondary Service Less than 5 kW</v>
          </cell>
          <cell r="C5498">
            <v>30</v>
          </cell>
          <cell r="D5498">
            <v>25</v>
          </cell>
          <cell r="E5498" t="str">
            <v>R=A1D1</v>
          </cell>
          <cell r="F5498">
            <v>1</v>
          </cell>
          <cell r="G5498">
            <v>38786</v>
          </cell>
          <cell r="H5498">
            <v>240</v>
          </cell>
          <cell r="I5498">
            <v>3</v>
          </cell>
          <cell r="J5498">
            <v>7</v>
          </cell>
        </row>
        <row r="5499">
          <cell r="A5499" t="str">
            <v>SLT5</v>
          </cell>
          <cell r="B5499" t="str">
            <v>Secondary Service Less than 5 kW</v>
          </cell>
          <cell r="C5499">
            <v>30</v>
          </cell>
          <cell r="D5499">
            <v>20</v>
          </cell>
          <cell r="E5499" t="str">
            <v>R=AB1</v>
          </cell>
          <cell r="F5499">
            <v>1</v>
          </cell>
          <cell r="G5499">
            <v>39098</v>
          </cell>
          <cell r="H5499">
            <v>240</v>
          </cell>
          <cell r="I5499">
            <v>3</v>
          </cell>
          <cell r="J5499">
            <v>9</v>
          </cell>
        </row>
        <row r="5500">
          <cell r="A5500" t="str">
            <v>SLT5</v>
          </cell>
          <cell r="B5500" t="str">
            <v>Secondary Service Less than 5 kW</v>
          </cell>
          <cell r="C5500">
            <v>30</v>
          </cell>
          <cell r="D5500">
            <v>25</v>
          </cell>
          <cell r="E5500" t="str">
            <v>R=A1D1</v>
          </cell>
          <cell r="F5500">
            <v>1</v>
          </cell>
          <cell r="G5500">
            <v>39162</v>
          </cell>
          <cell r="H5500">
            <v>999</v>
          </cell>
          <cell r="I5500">
            <v>3</v>
          </cell>
          <cell r="J5500">
            <v>1</v>
          </cell>
        </row>
        <row r="5501">
          <cell r="A5501" t="str">
            <v>SLT5</v>
          </cell>
          <cell r="B5501" t="str">
            <v>Secondary Service Less than 5 kW</v>
          </cell>
          <cell r="C5501">
            <v>30</v>
          </cell>
          <cell r="D5501">
            <v>20</v>
          </cell>
          <cell r="E5501" t="str">
            <v>R=AB1</v>
          </cell>
          <cell r="F5501">
            <v>1</v>
          </cell>
          <cell r="G5501">
            <v>39175</v>
          </cell>
          <cell r="H5501">
            <v>240</v>
          </cell>
          <cell r="I5501">
            <v>3</v>
          </cell>
          <cell r="J5501">
            <v>21</v>
          </cell>
        </row>
        <row r="5502">
          <cell r="A5502" t="str">
            <v>SLT5</v>
          </cell>
          <cell r="B5502" t="str">
            <v>Secondary Service Less than 5 kW</v>
          </cell>
          <cell r="C5502">
            <v>30</v>
          </cell>
          <cell r="D5502">
            <v>25</v>
          </cell>
          <cell r="E5502" t="str">
            <v>R=A1D1</v>
          </cell>
          <cell r="F5502">
            <v>1</v>
          </cell>
          <cell r="G5502">
            <v>39184</v>
          </cell>
          <cell r="H5502">
            <v>999</v>
          </cell>
          <cell r="I5502">
            <v>2</v>
          </cell>
          <cell r="J5502">
            <v>1</v>
          </cell>
        </row>
        <row r="5503">
          <cell r="A5503" t="str">
            <v>SLT5</v>
          </cell>
          <cell r="B5503" t="str">
            <v>Secondary Service Less than 5 kW</v>
          </cell>
          <cell r="C5503">
            <v>30</v>
          </cell>
          <cell r="D5503">
            <v>20</v>
          </cell>
          <cell r="E5503" t="str">
            <v>R=AB1</v>
          </cell>
          <cell r="F5503">
            <v>1</v>
          </cell>
          <cell r="G5503">
            <v>39247</v>
          </cell>
          <cell r="H5503">
            <v>240</v>
          </cell>
          <cell r="I5503">
            <v>3</v>
          </cell>
          <cell r="J5503">
            <v>53</v>
          </cell>
        </row>
        <row r="5504">
          <cell r="A5504" t="str">
            <v>SLT5</v>
          </cell>
          <cell r="B5504" t="str">
            <v>Secondary Service Less than 5 kW</v>
          </cell>
          <cell r="C5504">
            <v>30</v>
          </cell>
          <cell r="D5504">
            <v>20</v>
          </cell>
          <cell r="E5504" t="str">
            <v>A=ALF</v>
          </cell>
          <cell r="F5504">
            <v>1</v>
          </cell>
          <cell r="G5504">
            <v>39239</v>
          </cell>
          <cell r="H5504">
            <v>240</v>
          </cell>
          <cell r="I5504">
            <v>3</v>
          </cell>
          <cell r="J5504">
            <v>50</v>
          </cell>
        </row>
        <row r="5505">
          <cell r="A5505" t="str">
            <v>SLT5</v>
          </cell>
          <cell r="B5505" t="str">
            <v>Secondary Service Less than 5 kW</v>
          </cell>
          <cell r="C5505">
            <v>30</v>
          </cell>
          <cell r="D5505">
            <v>25</v>
          </cell>
          <cell r="E5505" t="str">
            <v>R=A1TL1</v>
          </cell>
          <cell r="F5505">
            <v>1</v>
          </cell>
          <cell r="G5505">
            <v>39343</v>
          </cell>
          <cell r="H5505">
            <v>999</v>
          </cell>
          <cell r="I5505">
            <v>3</v>
          </cell>
          <cell r="J5505">
            <v>4</v>
          </cell>
        </row>
        <row r="5506">
          <cell r="A5506" t="str">
            <v>SLT5</v>
          </cell>
          <cell r="B5506" t="str">
            <v>Secondary Service Less than 5 kW</v>
          </cell>
          <cell r="C5506">
            <v>30</v>
          </cell>
          <cell r="D5506">
            <v>20</v>
          </cell>
          <cell r="E5506" t="str">
            <v>A=ALF</v>
          </cell>
          <cell r="F5506">
            <v>1</v>
          </cell>
          <cell r="G5506">
            <v>39377</v>
          </cell>
          <cell r="H5506">
            <v>240</v>
          </cell>
          <cell r="I5506">
            <v>3</v>
          </cell>
          <cell r="J5506">
            <v>121</v>
          </cell>
        </row>
        <row r="5507">
          <cell r="A5507" t="str">
            <v>SLT5</v>
          </cell>
          <cell r="B5507" t="str">
            <v>Secondary Service Less than 5 kW</v>
          </cell>
          <cell r="C5507">
            <v>30</v>
          </cell>
          <cell r="D5507">
            <v>25</v>
          </cell>
          <cell r="E5507" t="str">
            <v>R=A1D1</v>
          </cell>
          <cell r="F5507">
            <v>1</v>
          </cell>
          <cell r="G5507">
            <v>39472</v>
          </cell>
          <cell r="H5507">
            <v>240</v>
          </cell>
          <cell r="I5507">
            <v>3</v>
          </cell>
          <cell r="J5507">
            <v>5</v>
          </cell>
        </row>
        <row r="5508">
          <cell r="A5508" t="str">
            <v>SLT5</v>
          </cell>
          <cell r="B5508" t="str">
            <v>Secondary Service Less than 5 kW</v>
          </cell>
          <cell r="C5508">
            <v>30</v>
          </cell>
          <cell r="D5508">
            <v>20</v>
          </cell>
          <cell r="E5508" t="str">
            <v>R=MX</v>
          </cell>
          <cell r="F5508">
            <v>1</v>
          </cell>
          <cell r="G5508">
            <v>39704</v>
          </cell>
          <cell r="H5508">
            <v>240</v>
          </cell>
          <cell r="I5508">
            <v>3</v>
          </cell>
          <cell r="J5508">
            <v>63</v>
          </cell>
        </row>
        <row r="5509">
          <cell r="A5509" t="str">
            <v>SLT5</v>
          </cell>
          <cell r="B5509" t="str">
            <v>Secondary Service Less than 5 kW</v>
          </cell>
          <cell r="C5509">
            <v>30</v>
          </cell>
          <cell r="D5509">
            <v>25</v>
          </cell>
          <cell r="E5509" t="str">
            <v>R=A1D1</v>
          </cell>
          <cell r="F5509">
            <v>1</v>
          </cell>
          <cell r="G5509">
            <v>39773</v>
          </cell>
          <cell r="H5509">
            <v>240</v>
          </cell>
          <cell r="I5509">
            <v>3</v>
          </cell>
          <cell r="J5509">
            <v>3</v>
          </cell>
        </row>
        <row r="5510">
          <cell r="A5510" t="str">
            <v>SLT5</v>
          </cell>
          <cell r="B5510" t="str">
            <v>Secondary Service Less than 5 kW</v>
          </cell>
          <cell r="C5510">
            <v>30</v>
          </cell>
          <cell r="D5510">
            <v>25</v>
          </cell>
          <cell r="E5510" t="str">
            <v>R=A1D1</v>
          </cell>
          <cell r="F5510">
            <v>1</v>
          </cell>
          <cell r="G5510">
            <v>39962</v>
          </cell>
          <cell r="H5510">
            <v>999</v>
          </cell>
          <cell r="I5510">
            <v>3</v>
          </cell>
          <cell r="J5510">
            <v>1</v>
          </cell>
        </row>
        <row r="5511">
          <cell r="A5511" t="str">
            <v>SLT5</v>
          </cell>
          <cell r="B5511" t="str">
            <v>Secondary Service Less than 5 kW</v>
          </cell>
          <cell r="C5511">
            <v>30</v>
          </cell>
          <cell r="D5511">
            <v>25</v>
          </cell>
          <cell r="E5511" t="str">
            <v>S=I210+CE</v>
          </cell>
          <cell r="F5511">
            <v>1</v>
          </cell>
          <cell r="G5511">
            <v>40102</v>
          </cell>
          <cell r="H5511">
            <v>240</v>
          </cell>
          <cell r="I5511">
            <v>3</v>
          </cell>
          <cell r="J5511">
            <v>32</v>
          </cell>
        </row>
        <row r="5512">
          <cell r="A5512" t="str">
            <v>SLT5</v>
          </cell>
          <cell r="B5512" t="str">
            <v>Secondary Service Less than 5 kW</v>
          </cell>
          <cell r="C5512">
            <v>30</v>
          </cell>
          <cell r="D5512">
            <v>25</v>
          </cell>
          <cell r="E5512" t="str">
            <v>S=I210+CE</v>
          </cell>
          <cell r="F5512">
            <v>1</v>
          </cell>
          <cell r="G5512">
            <v>40119</v>
          </cell>
          <cell r="H5512">
            <v>240</v>
          </cell>
          <cell r="I5512">
            <v>3</v>
          </cell>
          <cell r="J5512">
            <v>29</v>
          </cell>
        </row>
        <row r="5513">
          <cell r="A5513" t="str">
            <v>SLT5</v>
          </cell>
          <cell r="B5513" t="str">
            <v>Secondary Service Less than 5 kW</v>
          </cell>
          <cell r="C5513">
            <v>30</v>
          </cell>
          <cell r="D5513">
            <v>25</v>
          </cell>
          <cell r="E5513" t="str">
            <v>R=D2SH</v>
          </cell>
          <cell r="F5513">
            <v>1</v>
          </cell>
          <cell r="H5513">
            <v>240</v>
          </cell>
          <cell r="I5513">
            <v>3</v>
          </cell>
          <cell r="J5513">
            <v>2</v>
          </cell>
        </row>
        <row r="5514">
          <cell r="A5514" t="str">
            <v>SLT5</v>
          </cell>
          <cell r="B5514" t="str">
            <v>Secondary Service Less than 5 kW</v>
          </cell>
          <cell r="C5514">
            <v>30</v>
          </cell>
          <cell r="D5514">
            <v>20</v>
          </cell>
          <cell r="E5514" t="str">
            <v>R=DXMS</v>
          </cell>
          <cell r="F5514">
            <v>1</v>
          </cell>
          <cell r="H5514">
            <v>240</v>
          </cell>
          <cell r="I5514">
            <v>3</v>
          </cell>
          <cell r="J5514">
            <v>2</v>
          </cell>
        </row>
        <row r="5515">
          <cell r="A5515" t="str">
            <v>SLT5</v>
          </cell>
          <cell r="B5515" t="str">
            <v>Secondary Service Less than 5 kW</v>
          </cell>
          <cell r="C5515">
            <v>30</v>
          </cell>
          <cell r="D5515">
            <v>20</v>
          </cell>
          <cell r="E5515" t="str">
            <v>R=AB1</v>
          </cell>
          <cell r="F5515">
            <v>1</v>
          </cell>
          <cell r="G5515">
            <v>38383</v>
          </cell>
          <cell r="H5515">
            <v>240</v>
          </cell>
          <cell r="I5515">
            <v>3</v>
          </cell>
          <cell r="J5515">
            <v>24</v>
          </cell>
        </row>
        <row r="5516">
          <cell r="A5516" t="str">
            <v>SLT5</v>
          </cell>
          <cell r="B5516" t="str">
            <v>Secondary Service Less than 5 kW</v>
          </cell>
          <cell r="C5516">
            <v>30</v>
          </cell>
          <cell r="D5516">
            <v>20</v>
          </cell>
          <cell r="E5516" t="str">
            <v>R=AB1</v>
          </cell>
          <cell r="F5516">
            <v>1</v>
          </cell>
          <cell r="G5516">
            <v>38450</v>
          </cell>
          <cell r="H5516">
            <v>240</v>
          </cell>
          <cell r="I5516">
            <v>3</v>
          </cell>
          <cell r="J5516">
            <v>32</v>
          </cell>
        </row>
        <row r="5517">
          <cell r="A5517" t="str">
            <v>SLT5</v>
          </cell>
          <cell r="B5517" t="str">
            <v>Secondary Service Less than 5 kW</v>
          </cell>
          <cell r="C5517">
            <v>30</v>
          </cell>
          <cell r="D5517">
            <v>20</v>
          </cell>
          <cell r="E5517" t="str">
            <v>R=AB1</v>
          </cell>
          <cell r="F5517">
            <v>1</v>
          </cell>
          <cell r="G5517">
            <v>38023</v>
          </cell>
          <cell r="H5517">
            <v>240</v>
          </cell>
          <cell r="I5517">
            <v>3</v>
          </cell>
          <cell r="J5517">
            <v>1</v>
          </cell>
        </row>
        <row r="5518">
          <cell r="A5518" t="str">
            <v>SLT5</v>
          </cell>
          <cell r="B5518" t="str">
            <v>Secondary Service Less than 5 kW</v>
          </cell>
          <cell r="C5518">
            <v>30</v>
          </cell>
          <cell r="D5518">
            <v>20</v>
          </cell>
          <cell r="E5518" t="str">
            <v>R=AB1</v>
          </cell>
          <cell r="F5518">
            <v>1</v>
          </cell>
          <cell r="G5518">
            <v>38454</v>
          </cell>
          <cell r="H5518">
            <v>240</v>
          </cell>
          <cell r="I5518">
            <v>3</v>
          </cell>
          <cell r="J5518">
            <v>1</v>
          </cell>
        </row>
        <row r="5519">
          <cell r="A5519" t="str">
            <v>SLT5</v>
          </cell>
          <cell r="B5519" t="str">
            <v>Secondary Service Less than 5 kW</v>
          </cell>
          <cell r="C5519">
            <v>30</v>
          </cell>
          <cell r="D5519">
            <v>20</v>
          </cell>
          <cell r="E5519" t="str">
            <v>R=AB1</v>
          </cell>
          <cell r="F5519">
            <v>1</v>
          </cell>
          <cell r="G5519">
            <v>38531</v>
          </cell>
          <cell r="H5519">
            <v>240</v>
          </cell>
          <cell r="I5519">
            <v>3</v>
          </cell>
          <cell r="J5519">
            <v>2</v>
          </cell>
        </row>
        <row r="5520">
          <cell r="A5520" t="str">
            <v>SLT5</v>
          </cell>
          <cell r="B5520" t="str">
            <v>Secondary Service Less than 5 kW</v>
          </cell>
          <cell r="C5520">
            <v>30</v>
          </cell>
          <cell r="D5520">
            <v>20</v>
          </cell>
          <cell r="E5520" t="str">
            <v>R=AB1</v>
          </cell>
          <cell r="F5520">
            <v>1</v>
          </cell>
          <cell r="G5520">
            <v>37740</v>
          </cell>
          <cell r="H5520">
            <v>240</v>
          </cell>
          <cell r="I5520">
            <v>3</v>
          </cell>
          <cell r="J5520">
            <v>37</v>
          </cell>
        </row>
        <row r="5521">
          <cell r="A5521" t="str">
            <v>SLT5</v>
          </cell>
          <cell r="B5521" t="str">
            <v>Secondary Service Less than 5 kW</v>
          </cell>
          <cell r="C5521">
            <v>30</v>
          </cell>
          <cell r="D5521">
            <v>25</v>
          </cell>
          <cell r="E5521" t="str">
            <v>R=DXMS</v>
          </cell>
          <cell r="F5521">
            <v>1</v>
          </cell>
          <cell r="H5521">
            <v>240</v>
          </cell>
          <cell r="I5521">
            <v>4</v>
          </cell>
          <cell r="J5521">
            <v>1</v>
          </cell>
        </row>
        <row r="5522">
          <cell r="A5522" t="str">
            <v>SLT5</v>
          </cell>
          <cell r="B5522" t="str">
            <v>Secondary Service Less than 5 kW</v>
          </cell>
          <cell r="C5522">
            <v>30</v>
          </cell>
          <cell r="D5522">
            <v>20</v>
          </cell>
          <cell r="E5522" t="str">
            <v>R=MX</v>
          </cell>
          <cell r="F5522">
            <v>1</v>
          </cell>
          <cell r="H5522">
            <v>240</v>
          </cell>
          <cell r="I5522">
            <v>3</v>
          </cell>
          <cell r="J5522">
            <v>1</v>
          </cell>
        </row>
        <row r="5523">
          <cell r="A5523" t="str">
            <v>SLT5</v>
          </cell>
          <cell r="B5523" t="str">
            <v>Secondary Service Less than 5 kW</v>
          </cell>
          <cell r="C5523">
            <v>30</v>
          </cell>
          <cell r="D5523">
            <v>25</v>
          </cell>
          <cell r="E5523" t="str">
            <v>R=A1D1</v>
          </cell>
          <cell r="F5523">
            <v>1</v>
          </cell>
          <cell r="G5523">
            <v>35949</v>
          </cell>
          <cell r="H5523">
            <v>240</v>
          </cell>
          <cell r="I5523">
            <v>3</v>
          </cell>
          <cell r="J5523">
            <v>1</v>
          </cell>
        </row>
        <row r="5524">
          <cell r="A5524" t="str">
            <v>SLT5</v>
          </cell>
          <cell r="B5524" t="str">
            <v>Secondary Service Less than 5 kW</v>
          </cell>
          <cell r="C5524">
            <v>30</v>
          </cell>
          <cell r="D5524">
            <v>25</v>
          </cell>
          <cell r="E5524" t="str">
            <v>R=A1D1</v>
          </cell>
          <cell r="F5524">
            <v>1</v>
          </cell>
          <cell r="G5524">
            <v>36161</v>
          </cell>
          <cell r="H5524">
            <v>240</v>
          </cell>
          <cell r="I5524">
            <v>3</v>
          </cell>
          <cell r="J5524">
            <v>14</v>
          </cell>
        </row>
        <row r="5525">
          <cell r="A5525" t="str">
            <v>SLT5</v>
          </cell>
          <cell r="B5525" t="str">
            <v>Secondary Service Less than 5 kW</v>
          </cell>
          <cell r="C5525">
            <v>30</v>
          </cell>
          <cell r="D5525">
            <v>20</v>
          </cell>
          <cell r="E5525" t="str">
            <v>R=MS</v>
          </cell>
          <cell r="F5525">
            <v>1</v>
          </cell>
          <cell r="G5525">
            <v>36419</v>
          </cell>
          <cell r="H5525">
            <v>240</v>
          </cell>
          <cell r="I5525">
            <v>3</v>
          </cell>
          <cell r="J5525">
            <v>1</v>
          </cell>
        </row>
        <row r="5526">
          <cell r="A5526" t="str">
            <v>SLT5</v>
          </cell>
          <cell r="B5526" t="str">
            <v>Secondary Service Less than 5 kW</v>
          </cell>
          <cell r="C5526">
            <v>30</v>
          </cell>
          <cell r="D5526">
            <v>20</v>
          </cell>
          <cell r="E5526" t="str">
            <v>R=AB1</v>
          </cell>
          <cell r="F5526">
            <v>1</v>
          </cell>
          <cell r="G5526">
            <v>36412</v>
          </cell>
          <cell r="H5526">
            <v>240</v>
          </cell>
          <cell r="I5526">
            <v>3</v>
          </cell>
          <cell r="J5526">
            <v>1</v>
          </cell>
        </row>
        <row r="5527">
          <cell r="A5527" t="str">
            <v>SLT5</v>
          </cell>
          <cell r="B5527" t="str">
            <v>Secondary Service Less than 5 kW</v>
          </cell>
          <cell r="C5527">
            <v>30</v>
          </cell>
          <cell r="D5527">
            <v>20</v>
          </cell>
          <cell r="E5527" t="str">
            <v>R=MS</v>
          </cell>
          <cell r="F5527">
            <v>1</v>
          </cell>
          <cell r="G5527">
            <v>36444</v>
          </cell>
          <cell r="H5527">
            <v>240</v>
          </cell>
          <cell r="I5527">
            <v>3</v>
          </cell>
          <cell r="J5527">
            <v>1</v>
          </cell>
        </row>
        <row r="5528">
          <cell r="A5528" t="str">
            <v>SLT5</v>
          </cell>
          <cell r="B5528" t="str">
            <v>Secondary Service Less than 5 kW</v>
          </cell>
          <cell r="C5528">
            <v>30</v>
          </cell>
          <cell r="D5528">
            <v>20</v>
          </cell>
          <cell r="E5528" t="str">
            <v>R=AB1</v>
          </cell>
          <cell r="F5528">
            <v>1</v>
          </cell>
          <cell r="G5528">
            <v>36465</v>
          </cell>
          <cell r="H5528">
            <v>240</v>
          </cell>
          <cell r="I5528">
            <v>3</v>
          </cell>
          <cell r="J5528">
            <v>1</v>
          </cell>
        </row>
        <row r="5529">
          <cell r="A5529" t="str">
            <v>SLT5</v>
          </cell>
          <cell r="B5529" t="str">
            <v>Secondary Service Less than 5 kW</v>
          </cell>
          <cell r="C5529">
            <v>30</v>
          </cell>
          <cell r="D5529">
            <v>20</v>
          </cell>
          <cell r="E5529" t="str">
            <v>R=AB1</v>
          </cell>
          <cell r="F5529">
            <v>1</v>
          </cell>
          <cell r="G5529">
            <v>36526</v>
          </cell>
          <cell r="H5529">
            <v>240</v>
          </cell>
          <cell r="I5529">
            <v>3</v>
          </cell>
          <cell r="J5529">
            <v>1</v>
          </cell>
        </row>
        <row r="5530">
          <cell r="A5530" t="str">
            <v>SLT5</v>
          </cell>
          <cell r="B5530" t="str">
            <v>Secondary Service Less than 5 kW</v>
          </cell>
          <cell r="C5530">
            <v>30</v>
          </cell>
          <cell r="D5530">
            <v>20</v>
          </cell>
          <cell r="E5530" t="str">
            <v>R=AB1</v>
          </cell>
          <cell r="F5530">
            <v>1</v>
          </cell>
          <cell r="G5530">
            <v>36495</v>
          </cell>
          <cell r="H5530">
            <v>240</v>
          </cell>
          <cell r="I5530">
            <v>3</v>
          </cell>
          <cell r="J5530">
            <v>18</v>
          </cell>
        </row>
        <row r="5531">
          <cell r="A5531" t="str">
            <v>SLT5</v>
          </cell>
          <cell r="B5531" t="str">
            <v>Secondary Service Less than 5 kW</v>
          </cell>
          <cell r="C5531">
            <v>30</v>
          </cell>
          <cell r="D5531">
            <v>20</v>
          </cell>
          <cell r="E5531" t="str">
            <v>R=AB1</v>
          </cell>
          <cell r="F5531">
            <v>1</v>
          </cell>
          <cell r="G5531">
            <v>36616</v>
          </cell>
          <cell r="H5531">
            <v>240</v>
          </cell>
          <cell r="I5531">
            <v>3</v>
          </cell>
          <cell r="J5531">
            <v>33</v>
          </cell>
        </row>
        <row r="5532">
          <cell r="A5532" t="str">
            <v>SLT5</v>
          </cell>
          <cell r="B5532" t="str">
            <v>Secondary Service Less than 5 kW</v>
          </cell>
          <cell r="C5532">
            <v>30</v>
          </cell>
          <cell r="D5532">
            <v>25</v>
          </cell>
          <cell r="E5532" t="str">
            <v>R=A1D1</v>
          </cell>
          <cell r="F5532">
            <v>1</v>
          </cell>
          <cell r="G5532">
            <v>36825</v>
          </cell>
          <cell r="H5532">
            <v>240</v>
          </cell>
          <cell r="I5532">
            <v>3</v>
          </cell>
          <cell r="J5532">
            <v>1</v>
          </cell>
        </row>
        <row r="5533">
          <cell r="A5533" t="str">
            <v>SLT5</v>
          </cell>
          <cell r="B5533" t="str">
            <v>Secondary Service Less than 5 kW</v>
          </cell>
          <cell r="C5533">
            <v>30</v>
          </cell>
          <cell r="D5533">
            <v>25</v>
          </cell>
          <cell r="E5533" t="str">
            <v>R=A1D1</v>
          </cell>
          <cell r="F5533">
            <v>1</v>
          </cell>
          <cell r="G5533">
            <v>37095</v>
          </cell>
          <cell r="H5533">
            <v>999</v>
          </cell>
          <cell r="I5533">
            <v>2</v>
          </cell>
          <cell r="J5533">
            <v>2</v>
          </cell>
        </row>
        <row r="5534">
          <cell r="A5534" t="str">
            <v>SLT5</v>
          </cell>
          <cell r="B5534" t="str">
            <v>Secondary Service Less than 5 kW</v>
          </cell>
          <cell r="C5534">
            <v>30</v>
          </cell>
          <cell r="D5534">
            <v>20</v>
          </cell>
          <cell r="E5534" t="str">
            <v>R=J3S</v>
          </cell>
          <cell r="F5534">
            <v>1</v>
          </cell>
          <cell r="G5534">
            <v>37061</v>
          </cell>
          <cell r="H5534">
            <v>240</v>
          </cell>
          <cell r="I5534">
            <v>3</v>
          </cell>
          <cell r="J5534">
            <v>1</v>
          </cell>
        </row>
        <row r="5535">
          <cell r="A5535" t="str">
            <v>SLT5</v>
          </cell>
          <cell r="B5535" t="str">
            <v>Secondary Service Less than 5 kW</v>
          </cell>
          <cell r="C5535">
            <v>30</v>
          </cell>
          <cell r="D5535">
            <v>20</v>
          </cell>
          <cell r="E5535" t="str">
            <v>R=AB1</v>
          </cell>
          <cell r="F5535">
            <v>1</v>
          </cell>
          <cell r="G5535">
            <v>36948</v>
          </cell>
          <cell r="H5535">
            <v>240</v>
          </cell>
          <cell r="I5535">
            <v>3</v>
          </cell>
          <cell r="J5535">
            <v>3</v>
          </cell>
        </row>
        <row r="5536">
          <cell r="A5536" t="str">
            <v>SLT5</v>
          </cell>
          <cell r="B5536" t="str">
            <v>Secondary Service Less than 5 kW</v>
          </cell>
          <cell r="C5536">
            <v>30</v>
          </cell>
          <cell r="D5536">
            <v>25</v>
          </cell>
          <cell r="E5536" t="str">
            <v>R=A1D1</v>
          </cell>
          <cell r="F5536">
            <v>1</v>
          </cell>
          <cell r="G5536">
            <v>36526</v>
          </cell>
          <cell r="H5536">
            <v>240</v>
          </cell>
          <cell r="I5536">
            <v>3</v>
          </cell>
          <cell r="J5536">
            <v>1</v>
          </cell>
        </row>
        <row r="5537">
          <cell r="A5537" t="str">
            <v>SLT5</v>
          </cell>
          <cell r="B5537" t="str">
            <v>Secondary Service Less than 5 kW</v>
          </cell>
          <cell r="C5537">
            <v>30</v>
          </cell>
          <cell r="D5537">
            <v>20</v>
          </cell>
          <cell r="E5537" t="str">
            <v>R=AB1</v>
          </cell>
          <cell r="F5537">
            <v>1</v>
          </cell>
          <cell r="G5537">
            <v>37139</v>
          </cell>
          <cell r="H5537">
            <v>240</v>
          </cell>
          <cell r="I5537">
            <v>3</v>
          </cell>
          <cell r="J5537">
            <v>17</v>
          </cell>
        </row>
        <row r="5538">
          <cell r="A5538" t="str">
            <v>SLT5</v>
          </cell>
          <cell r="B5538" t="str">
            <v>Secondary Service Less than 5 kW</v>
          </cell>
          <cell r="C5538">
            <v>30</v>
          </cell>
          <cell r="D5538">
            <v>20</v>
          </cell>
          <cell r="E5538" t="str">
            <v>R=AB1</v>
          </cell>
          <cell r="F5538">
            <v>1</v>
          </cell>
          <cell r="G5538">
            <v>37531</v>
          </cell>
          <cell r="H5538">
            <v>240</v>
          </cell>
          <cell r="I5538">
            <v>3</v>
          </cell>
          <cell r="J5538">
            <v>8</v>
          </cell>
        </row>
        <row r="5539">
          <cell r="A5539" t="str">
            <v>SLT5</v>
          </cell>
          <cell r="B5539" t="str">
            <v>Secondary Service Less than 5 kW</v>
          </cell>
          <cell r="C5539">
            <v>30</v>
          </cell>
          <cell r="D5539">
            <v>20</v>
          </cell>
          <cell r="E5539" t="str">
            <v>R=AB1</v>
          </cell>
          <cell r="F5539">
            <v>1</v>
          </cell>
          <cell r="G5539">
            <v>38685</v>
          </cell>
          <cell r="H5539">
            <v>240</v>
          </cell>
          <cell r="I5539">
            <v>3</v>
          </cell>
          <cell r="J5539">
            <v>62</v>
          </cell>
        </row>
        <row r="5540">
          <cell r="A5540" t="str">
            <v>SLT5</v>
          </cell>
          <cell r="B5540" t="str">
            <v>Secondary Service Less than 5 kW</v>
          </cell>
          <cell r="C5540">
            <v>30</v>
          </cell>
          <cell r="D5540">
            <v>20</v>
          </cell>
          <cell r="E5540" t="str">
            <v>R=AB1</v>
          </cell>
          <cell r="F5540">
            <v>1</v>
          </cell>
          <cell r="G5540">
            <v>38782</v>
          </cell>
          <cell r="H5540">
            <v>240</v>
          </cell>
          <cell r="I5540">
            <v>3</v>
          </cell>
          <cell r="J5540">
            <v>29</v>
          </cell>
        </row>
        <row r="5541">
          <cell r="A5541" t="str">
            <v>SLT5</v>
          </cell>
          <cell r="B5541" t="str">
            <v>Secondary Service Less than 5 kW</v>
          </cell>
          <cell r="C5541">
            <v>30</v>
          </cell>
          <cell r="D5541">
            <v>20</v>
          </cell>
          <cell r="E5541" t="str">
            <v>R=AB1</v>
          </cell>
          <cell r="F5541">
            <v>1</v>
          </cell>
          <cell r="G5541">
            <v>39086</v>
          </cell>
          <cell r="H5541">
            <v>240</v>
          </cell>
          <cell r="I5541">
            <v>3</v>
          </cell>
          <cell r="J5541">
            <v>27</v>
          </cell>
        </row>
        <row r="5542">
          <cell r="A5542" t="str">
            <v>SLT5</v>
          </cell>
          <cell r="B5542" t="str">
            <v>Secondary Service Less than 5 kW</v>
          </cell>
          <cell r="C5542">
            <v>30</v>
          </cell>
          <cell r="D5542">
            <v>20</v>
          </cell>
          <cell r="E5542" t="str">
            <v>R=AB1</v>
          </cell>
          <cell r="F5542">
            <v>1</v>
          </cell>
          <cell r="G5542">
            <v>39203</v>
          </cell>
          <cell r="H5542">
            <v>240</v>
          </cell>
          <cell r="I5542">
            <v>3</v>
          </cell>
          <cell r="J5542">
            <v>57</v>
          </cell>
        </row>
        <row r="5543">
          <cell r="A5543" t="str">
            <v>SLT5</v>
          </cell>
          <cell r="B5543" t="str">
            <v>Secondary Service Less than 5 kW</v>
          </cell>
          <cell r="C5543">
            <v>30</v>
          </cell>
          <cell r="D5543">
            <v>20</v>
          </cell>
          <cell r="E5543" t="str">
            <v>R=AB1</v>
          </cell>
          <cell r="F5543">
            <v>1</v>
          </cell>
          <cell r="G5543">
            <v>39287</v>
          </cell>
          <cell r="H5543">
            <v>240</v>
          </cell>
          <cell r="I5543">
            <v>3</v>
          </cell>
          <cell r="J5543">
            <v>14</v>
          </cell>
        </row>
        <row r="5544">
          <cell r="A5544" t="str">
            <v>SLT5</v>
          </cell>
          <cell r="B5544" t="str">
            <v>Secondary Service Less than 5 kW</v>
          </cell>
          <cell r="C5544">
            <v>30</v>
          </cell>
          <cell r="D5544">
            <v>20</v>
          </cell>
          <cell r="E5544" t="str">
            <v>A=ALF</v>
          </cell>
          <cell r="F5544">
            <v>1</v>
          </cell>
          <cell r="G5544">
            <v>39479</v>
          </cell>
          <cell r="H5544">
            <v>240</v>
          </cell>
          <cell r="I5544">
            <v>3</v>
          </cell>
          <cell r="J5544">
            <v>79</v>
          </cell>
        </row>
        <row r="5545">
          <cell r="A5545" t="str">
            <v>SLT5</v>
          </cell>
          <cell r="B5545" t="str">
            <v>Secondary Service Less than 5 kW</v>
          </cell>
          <cell r="C5545">
            <v>30</v>
          </cell>
          <cell r="D5545">
            <v>20</v>
          </cell>
          <cell r="E5545" t="str">
            <v>R=MX</v>
          </cell>
          <cell r="F5545">
            <v>1</v>
          </cell>
          <cell r="G5545">
            <v>39723</v>
          </cell>
          <cell r="H5545">
            <v>240</v>
          </cell>
          <cell r="I5545">
            <v>3</v>
          </cell>
          <cell r="J5545">
            <v>3</v>
          </cell>
        </row>
        <row r="5546">
          <cell r="A5546" t="str">
            <v>SLT5</v>
          </cell>
          <cell r="B5546" t="str">
            <v>Secondary Service Less than 5 kW</v>
          </cell>
          <cell r="C5546">
            <v>30</v>
          </cell>
          <cell r="D5546">
            <v>20</v>
          </cell>
          <cell r="E5546" t="str">
            <v>R=MX</v>
          </cell>
          <cell r="F5546">
            <v>1</v>
          </cell>
          <cell r="G5546">
            <v>39773</v>
          </cell>
          <cell r="H5546">
            <v>240</v>
          </cell>
          <cell r="I5546">
            <v>3</v>
          </cell>
          <cell r="J5546">
            <v>19</v>
          </cell>
        </row>
        <row r="5547">
          <cell r="A5547" t="str">
            <v>SLT5</v>
          </cell>
          <cell r="B5547" t="str">
            <v>Secondary Service Less than 5 kW</v>
          </cell>
          <cell r="C5547">
            <v>30</v>
          </cell>
          <cell r="D5547">
            <v>20</v>
          </cell>
          <cell r="E5547" t="str">
            <v>R=MX</v>
          </cell>
          <cell r="F5547">
            <v>1</v>
          </cell>
          <cell r="G5547">
            <v>39776</v>
          </cell>
          <cell r="H5547">
            <v>240</v>
          </cell>
          <cell r="I5547">
            <v>3</v>
          </cell>
          <cell r="J5547">
            <v>34</v>
          </cell>
        </row>
        <row r="5548">
          <cell r="A5548" t="str">
            <v>SLT5</v>
          </cell>
          <cell r="B5548" t="str">
            <v>Secondary Service Less than 5 kW</v>
          </cell>
          <cell r="C5548">
            <v>30</v>
          </cell>
          <cell r="D5548">
            <v>20</v>
          </cell>
          <cell r="E5548" t="str">
            <v>R=MX</v>
          </cell>
          <cell r="F5548">
            <v>1</v>
          </cell>
          <cell r="G5548">
            <v>39777</v>
          </cell>
          <cell r="H5548">
            <v>240</v>
          </cell>
          <cell r="I5548">
            <v>3</v>
          </cell>
          <cell r="J5548">
            <v>7</v>
          </cell>
        </row>
        <row r="5549">
          <cell r="A5549" t="str">
            <v>SLT5</v>
          </cell>
          <cell r="B5549" t="str">
            <v>Secondary Service Less than 5 kW</v>
          </cell>
          <cell r="C5549">
            <v>30</v>
          </cell>
          <cell r="D5549">
            <v>20</v>
          </cell>
          <cell r="E5549" t="str">
            <v>R=MX</v>
          </cell>
          <cell r="F5549">
            <v>1</v>
          </cell>
          <cell r="G5549">
            <v>39871</v>
          </cell>
          <cell r="H5549">
            <v>240</v>
          </cell>
          <cell r="I5549">
            <v>3</v>
          </cell>
          <cell r="J5549">
            <v>7</v>
          </cell>
        </row>
        <row r="5550">
          <cell r="A5550" t="str">
            <v>SLT5</v>
          </cell>
          <cell r="B5550" t="str">
            <v>Secondary Service Less than 5 kW</v>
          </cell>
          <cell r="C5550">
            <v>30</v>
          </cell>
          <cell r="D5550">
            <v>20</v>
          </cell>
          <cell r="E5550" t="str">
            <v>S=I210+CE</v>
          </cell>
          <cell r="F5550">
            <v>1</v>
          </cell>
          <cell r="G5550">
            <v>40031</v>
          </cell>
          <cell r="H5550">
            <v>240</v>
          </cell>
          <cell r="I5550">
            <v>3</v>
          </cell>
          <cell r="J5550">
            <v>1</v>
          </cell>
        </row>
        <row r="5551">
          <cell r="A5551" t="str">
            <v>SLT5</v>
          </cell>
          <cell r="B5551" t="str">
            <v>Secondary Service Less than 5 kW</v>
          </cell>
          <cell r="C5551">
            <v>30</v>
          </cell>
          <cell r="D5551">
            <v>25</v>
          </cell>
          <cell r="E5551" t="str">
            <v>R=A1D1+</v>
          </cell>
          <cell r="F5551">
            <v>1</v>
          </cell>
          <cell r="G5551">
            <v>40073</v>
          </cell>
          <cell r="H5551">
            <v>240</v>
          </cell>
          <cell r="I5551">
            <v>3</v>
          </cell>
          <cell r="J5551">
            <v>2</v>
          </cell>
        </row>
        <row r="5552">
          <cell r="A5552" t="str">
            <v>SLT5</v>
          </cell>
          <cell r="B5552" t="str">
            <v>Secondary Service Less than 5 kW</v>
          </cell>
          <cell r="C5552">
            <v>30</v>
          </cell>
          <cell r="D5552">
            <v>20</v>
          </cell>
          <cell r="E5552" t="str">
            <v>R=D5S</v>
          </cell>
          <cell r="F5552">
            <v>1</v>
          </cell>
          <cell r="H5552">
            <v>240</v>
          </cell>
          <cell r="I5552">
            <v>3</v>
          </cell>
          <cell r="J5552">
            <v>142</v>
          </cell>
        </row>
        <row r="5553">
          <cell r="A5553" t="str">
            <v>SLT5</v>
          </cell>
          <cell r="B5553" t="str">
            <v>Secondary Service Less than 5 kW</v>
          </cell>
          <cell r="C5553">
            <v>30</v>
          </cell>
          <cell r="D5553">
            <v>20</v>
          </cell>
          <cell r="E5553" t="str">
            <v>R=D5S</v>
          </cell>
          <cell r="F5553">
            <v>1</v>
          </cell>
          <cell r="H5553">
            <v>240</v>
          </cell>
          <cell r="I5553">
            <v>3</v>
          </cell>
          <cell r="J5553">
            <v>242</v>
          </cell>
        </row>
        <row r="5554">
          <cell r="A5554" t="str">
            <v>SLT5</v>
          </cell>
          <cell r="B5554" t="str">
            <v>Secondary Service Less than 5 kW</v>
          </cell>
          <cell r="C5554">
            <v>30</v>
          </cell>
          <cell r="D5554">
            <v>20</v>
          </cell>
          <cell r="E5554" t="str">
            <v>R=D4S</v>
          </cell>
          <cell r="F5554">
            <v>1</v>
          </cell>
          <cell r="H5554">
            <v>240</v>
          </cell>
          <cell r="I5554">
            <v>3</v>
          </cell>
          <cell r="J5554">
            <v>39</v>
          </cell>
        </row>
        <row r="5555">
          <cell r="A5555" t="str">
            <v>SLT5</v>
          </cell>
          <cell r="B5555" t="str">
            <v>Secondary Service Less than 5 kW</v>
          </cell>
          <cell r="C5555">
            <v>30</v>
          </cell>
          <cell r="D5555">
            <v>20</v>
          </cell>
          <cell r="E5555" t="str">
            <v>R=J5S</v>
          </cell>
          <cell r="F5555">
            <v>1</v>
          </cell>
          <cell r="H5555">
            <v>240</v>
          </cell>
          <cell r="I5555">
            <v>3</v>
          </cell>
          <cell r="J5555">
            <v>30</v>
          </cell>
        </row>
        <row r="5556">
          <cell r="A5556" t="str">
            <v>SLT5</v>
          </cell>
          <cell r="B5556" t="str">
            <v>Secondary Service Less than 5 kW</v>
          </cell>
          <cell r="C5556">
            <v>30</v>
          </cell>
          <cell r="D5556">
            <v>25</v>
          </cell>
          <cell r="E5556" t="str">
            <v>R=DXMS</v>
          </cell>
          <cell r="F5556">
            <v>1</v>
          </cell>
          <cell r="H5556">
            <v>240</v>
          </cell>
          <cell r="I5556">
            <v>3</v>
          </cell>
          <cell r="J5556">
            <v>1</v>
          </cell>
        </row>
        <row r="5557">
          <cell r="A5557" t="str">
            <v>SLT5</v>
          </cell>
          <cell r="B5557" t="str">
            <v>Secondary Service Less than 5 kW</v>
          </cell>
          <cell r="C5557">
            <v>30</v>
          </cell>
          <cell r="D5557">
            <v>20</v>
          </cell>
          <cell r="E5557" t="str">
            <v>R=AB1</v>
          </cell>
          <cell r="F5557">
            <v>1</v>
          </cell>
          <cell r="G5557">
            <v>38264</v>
          </cell>
          <cell r="H5557">
            <v>240</v>
          </cell>
          <cell r="I5557">
            <v>3</v>
          </cell>
          <cell r="J5557">
            <v>8</v>
          </cell>
        </row>
        <row r="5558">
          <cell r="A5558" t="str">
            <v>SLT5</v>
          </cell>
          <cell r="B5558" t="str">
            <v>Secondary Service Less than 5 kW</v>
          </cell>
          <cell r="C5558">
            <v>30</v>
          </cell>
          <cell r="D5558">
            <v>25</v>
          </cell>
          <cell r="E5558" t="str">
            <v>R=A1D1</v>
          </cell>
          <cell r="F5558">
            <v>1</v>
          </cell>
          <cell r="G5558">
            <v>38377</v>
          </cell>
          <cell r="H5558">
            <v>240</v>
          </cell>
          <cell r="I5558">
            <v>3</v>
          </cell>
          <cell r="J5558">
            <v>3</v>
          </cell>
        </row>
        <row r="5559">
          <cell r="A5559" t="str">
            <v>SLT5</v>
          </cell>
          <cell r="B5559" t="str">
            <v>Secondary Service Less than 5 kW</v>
          </cell>
          <cell r="C5559">
            <v>30</v>
          </cell>
          <cell r="D5559">
            <v>25</v>
          </cell>
          <cell r="E5559" t="str">
            <v>R=A1D1</v>
          </cell>
          <cell r="F5559">
            <v>1</v>
          </cell>
          <cell r="G5559">
            <v>38104</v>
          </cell>
          <cell r="H5559">
            <v>240</v>
          </cell>
          <cell r="I5559">
            <v>3</v>
          </cell>
          <cell r="J5559">
            <v>5</v>
          </cell>
        </row>
        <row r="5560">
          <cell r="A5560" t="str">
            <v>SLT5</v>
          </cell>
          <cell r="B5560" t="str">
            <v>Secondary Service Less than 5 kW</v>
          </cell>
          <cell r="C5560">
            <v>30</v>
          </cell>
          <cell r="D5560">
            <v>25</v>
          </cell>
          <cell r="E5560" t="str">
            <v>R=A1D1</v>
          </cell>
          <cell r="F5560">
            <v>1</v>
          </cell>
          <cell r="G5560">
            <v>38413</v>
          </cell>
          <cell r="H5560">
            <v>240</v>
          </cell>
          <cell r="I5560">
            <v>3</v>
          </cell>
          <cell r="J5560">
            <v>2</v>
          </cell>
        </row>
        <row r="5561">
          <cell r="A5561" t="str">
            <v>SLT5</v>
          </cell>
          <cell r="B5561" t="str">
            <v>Secondary Service Less than 5 kW</v>
          </cell>
          <cell r="C5561">
            <v>30</v>
          </cell>
          <cell r="D5561">
            <v>20</v>
          </cell>
          <cell r="E5561" t="str">
            <v>R=AB1</v>
          </cell>
          <cell r="F5561">
            <v>1</v>
          </cell>
          <cell r="G5561">
            <v>38503</v>
          </cell>
          <cell r="H5561">
            <v>240</v>
          </cell>
          <cell r="I5561">
            <v>3</v>
          </cell>
          <cell r="J5561">
            <v>1</v>
          </cell>
        </row>
        <row r="5562">
          <cell r="A5562" t="str">
            <v>SLT5</v>
          </cell>
          <cell r="B5562" t="str">
            <v>Secondary Service Less than 5 kW</v>
          </cell>
          <cell r="C5562">
            <v>30</v>
          </cell>
          <cell r="D5562">
            <v>20</v>
          </cell>
          <cell r="E5562" t="str">
            <v>R=MQS</v>
          </cell>
          <cell r="F5562">
            <v>1</v>
          </cell>
          <cell r="H5562">
            <v>240</v>
          </cell>
          <cell r="I5562">
            <v>3</v>
          </cell>
          <cell r="J5562">
            <v>11</v>
          </cell>
        </row>
        <row r="5563">
          <cell r="A5563" t="str">
            <v>SLT5</v>
          </cell>
          <cell r="B5563" t="str">
            <v>Secondary Service Less than 5 kW</v>
          </cell>
          <cell r="C5563">
            <v>30</v>
          </cell>
          <cell r="D5563">
            <v>25</v>
          </cell>
          <cell r="E5563" t="str">
            <v>R=DXMS</v>
          </cell>
          <cell r="F5563">
            <v>1</v>
          </cell>
          <cell r="H5563">
            <v>240</v>
          </cell>
          <cell r="I5563">
            <v>3</v>
          </cell>
          <cell r="J5563">
            <v>2</v>
          </cell>
        </row>
        <row r="5564">
          <cell r="A5564" t="str">
            <v>SLT5</v>
          </cell>
          <cell r="B5564" t="str">
            <v>Secondary Service Less than 5 kW</v>
          </cell>
          <cell r="C5564">
            <v>30</v>
          </cell>
          <cell r="D5564">
            <v>20</v>
          </cell>
          <cell r="E5564" t="str">
            <v>R=TMS2S</v>
          </cell>
          <cell r="F5564">
            <v>1</v>
          </cell>
          <cell r="H5564">
            <v>0</v>
          </cell>
          <cell r="I5564">
            <v>0</v>
          </cell>
          <cell r="J5564">
            <v>1</v>
          </cell>
        </row>
        <row r="5565">
          <cell r="A5565" t="str">
            <v>SLT5</v>
          </cell>
          <cell r="B5565" t="str">
            <v>Secondary Service Less than 5 kW</v>
          </cell>
          <cell r="C5565">
            <v>30</v>
          </cell>
          <cell r="D5565">
            <v>25</v>
          </cell>
          <cell r="E5565" t="str">
            <v>R=TMS</v>
          </cell>
          <cell r="F5565">
            <v>1</v>
          </cell>
          <cell r="H5565">
            <v>240</v>
          </cell>
          <cell r="I5565">
            <v>3</v>
          </cell>
          <cell r="J5565">
            <v>1</v>
          </cell>
        </row>
        <row r="5566">
          <cell r="A5566" t="str">
            <v>SLT5</v>
          </cell>
          <cell r="B5566" t="str">
            <v>Secondary Service Less than 5 kW</v>
          </cell>
          <cell r="C5566">
            <v>30</v>
          </cell>
          <cell r="D5566">
            <v>20</v>
          </cell>
          <cell r="E5566" t="str">
            <v>R=AB1</v>
          </cell>
          <cell r="F5566">
            <v>1</v>
          </cell>
          <cell r="G5566">
            <v>37837</v>
          </cell>
          <cell r="H5566">
            <v>240</v>
          </cell>
          <cell r="I5566">
            <v>3</v>
          </cell>
          <cell r="J5566">
            <v>17</v>
          </cell>
        </row>
        <row r="5567">
          <cell r="A5567" t="str">
            <v>SLT5</v>
          </cell>
          <cell r="B5567" t="str">
            <v>Secondary Service Less than 5 kW</v>
          </cell>
          <cell r="C5567">
            <v>30</v>
          </cell>
          <cell r="D5567">
            <v>25</v>
          </cell>
          <cell r="E5567" t="str">
            <v>R=J5SDR</v>
          </cell>
          <cell r="F5567">
            <v>1</v>
          </cell>
          <cell r="H5567">
            <v>240</v>
          </cell>
          <cell r="I5567">
            <v>3</v>
          </cell>
          <cell r="J5567">
            <v>1</v>
          </cell>
        </row>
        <row r="5568">
          <cell r="A5568" t="str">
            <v>SLT5</v>
          </cell>
          <cell r="B5568" t="str">
            <v>Secondary Service Less than 5 kW</v>
          </cell>
          <cell r="C5568">
            <v>30</v>
          </cell>
          <cell r="D5568">
            <v>20</v>
          </cell>
          <cell r="E5568" t="str">
            <v>R=AB1</v>
          </cell>
          <cell r="F5568">
            <v>1</v>
          </cell>
          <cell r="G5568">
            <v>37778</v>
          </cell>
          <cell r="H5568">
            <v>240</v>
          </cell>
          <cell r="I5568">
            <v>3</v>
          </cell>
          <cell r="J5568">
            <v>11</v>
          </cell>
        </row>
        <row r="5569">
          <cell r="A5569" t="str">
            <v>SLT5</v>
          </cell>
          <cell r="B5569" t="str">
            <v>Secondary Service Less than 5 kW</v>
          </cell>
          <cell r="C5569">
            <v>30</v>
          </cell>
          <cell r="D5569">
            <v>20</v>
          </cell>
          <cell r="E5569" t="str">
            <v>R=J5S</v>
          </cell>
          <cell r="F5569">
            <v>1</v>
          </cell>
          <cell r="H5569">
            <v>120</v>
          </cell>
          <cell r="I5569">
            <v>2</v>
          </cell>
          <cell r="J5569">
            <v>3</v>
          </cell>
        </row>
        <row r="5570">
          <cell r="A5570" t="str">
            <v>SLT5</v>
          </cell>
          <cell r="B5570" t="str">
            <v>Secondary Service Less than 5 kW</v>
          </cell>
          <cell r="C5570">
            <v>30</v>
          </cell>
          <cell r="D5570">
            <v>20</v>
          </cell>
          <cell r="E5570" t="str">
            <v>R=AB1</v>
          </cell>
          <cell r="F5570">
            <v>1</v>
          </cell>
          <cell r="H5570">
            <v>240</v>
          </cell>
          <cell r="I5570">
            <v>3</v>
          </cell>
          <cell r="J5570">
            <v>1</v>
          </cell>
        </row>
        <row r="5571">
          <cell r="A5571" t="str">
            <v>SLT5</v>
          </cell>
          <cell r="B5571" t="str">
            <v>Secondary Service Less than 5 kW</v>
          </cell>
          <cell r="C5571">
            <v>30</v>
          </cell>
          <cell r="D5571">
            <v>20</v>
          </cell>
          <cell r="E5571" t="str">
            <v>R=D5S</v>
          </cell>
          <cell r="F5571">
            <v>1</v>
          </cell>
          <cell r="H5571">
            <v>120</v>
          </cell>
          <cell r="I5571">
            <v>2</v>
          </cell>
          <cell r="J5571">
            <v>1</v>
          </cell>
        </row>
        <row r="5572">
          <cell r="A5572" t="str">
            <v>SLT5</v>
          </cell>
          <cell r="B5572" t="str">
            <v>Secondary Service Less than 5 kW</v>
          </cell>
          <cell r="C5572">
            <v>30</v>
          </cell>
          <cell r="D5572">
            <v>20</v>
          </cell>
          <cell r="E5572" t="str">
            <v>R=J5SD</v>
          </cell>
          <cell r="F5572">
            <v>1</v>
          </cell>
          <cell r="H5572">
            <v>240</v>
          </cell>
          <cell r="I5572">
            <v>3</v>
          </cell>
          <cell r="J5572">
            <v>1</v>
          </cell>
        </row>
        <row r="5573">
          <cell r="A5573" t="str">
            <v>SLT5</v>
          </cell>
          <cell r="B5573" t="str">
            <v>Secondary Service Less than 5 kW</v>
          </cell>
          <cell r="C5573">
            <v>30</v>
          </cell>
          <cell r="D5573">
            <v>20</v>
          </cell>
          <cell r="E5573" t="str">
            <v>R=J4S</v>
          </cell>
          <cell r="F5573">
            <v>1</v>
          </cell>
          <cell r="H5573">
            <v>120</v>
          </cell>
          <cell r="I5573">
            <v>2</v>
          </cell>
          <cell r="J5573">
            <v>1</v>
          </cell>
        </row>
        <row r="5574">
          <cell r="A5574" t="str">
            <v>SLT5</v>
          </cell>
          <cell r="B5574" t="str">
            <v>Secondary Service Less than 5 kW</v>
          </cell>
          <cell r="C5574">
            <v>30</v>
          </cell>
          <cell r="D5574">
            <v>20</v>
          </cell>
          <cell r="E5574" t="str">
            <v>R=AB1</v>
          </cell>
          <cell r="F5574">
            <v>1</v>
          </cell>
          <cell r="G5574">
            <v>35917</v>
          </cell>
          <cell r="H5574">
            <v>240</v>
          </cell>
          <cell r="I5574">
            <v>3</v>
          </cell>
          <cell r="J5574">
            <v>1</v>
          </cell>
        </row>
        <row r="5575">
          <cell r="A5575" t="str">
            <v>SLT5</v>
          </cell>
          <cell r="B5575" t="str">
            <v>Secondary Service Less than 5 kW</v>
          </cell>
          <cell r="C5575">
            <v>30</v>
          </cell>
          <cell r="D5575">
            <v>20</v>
          </cell>
          <cell r="E5575" t="str">
            <v>R=AB1</v>
          </cell>
          <cell r="F5575">
            <v>1</v>
          </cell>
          <cell r="G5575">
            <v>35950</v>
          </cell>
          <cell r="H5575">
            <v>240</v>
          </cell>
          <cell r="I5575">
            <v>3</v>
          </cell>
          <cell r="J5575">
            <v>1</v>
          </cell>
        </row>
        <row r="5576">
          <cell r="A5576" t="str">
            <v>SLT5</v>
          </cell>
          <cell r="B5576" t="str">
            <v>Secondary Service Less than 5 kW</v>
          </cell>
          <cell r="C5576">
            <v>30</v>
          </cell>
          <cell r="D5576">
            <v>20</v>
          </cell>
          <cell r="E5576" t="str">
            <v>R=J5S</v>
          </cell>
          <cell r="F5576">
            <v>1</v>
          </cell>
          <cell r="G5576">
            <v>36404</v>
          </cell>
          <cell r="H5576">
            <v>240</v>
          </cell>
          <cell r="I5576">
            <v>3</v>
          </cell>
          <cell r="J5576">
            <v>1</v>
          </cell>
        </row>
        <row r="5577">
          <cell r="A5577" t="str">
            <v>SLT5</v>
          </cell>
          <cell r="B5577" t="str">
            <v>Secondary Service Less than 5 kW</v>
          </cell>
          <cell r="C5577">
            <v>30</v>
          </cell>
          <cell r="D5577">
            <v>20</v>
          </cell>
          <cell r="E5577" t="str">
            <v>R=I70S</v>
          </cell>
          <cell r="F5577">
            <v>1</v>
          </cell>
          <cell r="G5577">
            <v>36419</v>
          </cell>
          <cell r="H5577">
            <v>240</v>
          </cell>
          <cell r="I5577">
            <v>3</v>
          </cell>
          <cell r="J5577">
            <v>4</v>
          </cell>
        </row>
        <row r="5578">
          <cell r="A5578" t="str">
            <v>SLT5</v>
          </cell>
          <cell r="B5578" t="str">
            <v>Secondary Service Less than 5 kW</v>
          </cell>
          <cell r="C5578">
            <v>30</v>
          </cell>
          <cell r="D5578">
            <v>20</v>
          </cell>
          <cell r="E5578" t="str">
            <v>R=J5S</v>
          </cell>
          <cell r="F5578">
            <v>1</v>
          </cell>
          <cell r="G5578">
            <v>36447</v>
          </cell>
          <cell r="H5578">
            <v>240</v>
          </cell>
          <cell r="I5578">
            <v>3</v>
          </cell>
          <cell r="J5578">
            <v>1</v>
          </cell>
        </row>
        <row r="5579">
          <cell r="A5579" t="str">
            <v>SLT5</v>
          </cell>
          <cell r="B5579" t="str">
            <v>Secondary Service Less than 5 kW</v>
          </cell>
          <cell r="C5579">
            <v>30</v>
          </cell>
          <cell r="D5579">
            <v>25</v>
          </cell>
          <cell r="E5579" t="str">
            <v>R=A1D1</v>
          </cell>
          <cell r="F5579">
            <v>1</v>
          </cell>
          <cell r="G5579">
            <v>37581</v>
          </cell>
          <cell r="H5579">
            <v>999</v>
          </cell>
          <cell r="I5579">
            <v>2</v>
          </cell>
          <cell r="J5579">
            <v>1</v>
          </cell>
        </row>
        <row r="5580">
          <cell r="A5580" t="str">
            <v>SLT5</v>
          </cell>
          <cell r="B5580" t="str">
            <v>Secondary Service Less than 5 kW</v>
          </cell>
          <cell r="C5580">
            <v>30</v>
          </cell>
          <cell r="D5580">
            <v>25</v>
          </cell>
          <cell r="E5580" t="str">
            <v>R=A1D1</v>
          </cell>
          <cell r="F5580">
            <v>1</v>
          </cell>
          <cell r="G5580">
            <v>36567</v>
          </cell>
          <cell r="H5580">
            <v>240</v>
          </cell>
          <cell r="I5580">
            <v>3</v>
          </cell>
          <cell r="J5580">
            <v>8</v>
          </cell>
        </row>
        <row r="5581">
          <cell r="A5581" t="str">
            <v>SLT5</v>
          </cell>
          <cell r="B5581" t="str">
            <v>Secondary Service Less than 5 kW</v>
          </cell>
          <cell r="C5581">
            <v>30</v>
          </cell>
          <cell r="D5581">
            <v>20</v>
          </cell>
          <cell r="E5581" t="str">
            <v>R=AB1</v>
          </cell>
          <cell r="F5581">
            <v>1</v>
          </cell>
          <cell r="G5581">
            <v>36621</v>
          </cell>
          <cell r="H5581">
            <v>240</v>
          </cell>
          <cell r="I5581">
            <v>3</v>
          </cell>
          <cell r="J5581">
            <v>3</v>
          </cell>
        </row>
        <row r="5582">
          <cell r="A5582" t="str">
            <v>SLT5</v>
          </cell>
          <cell r="B5582" t="str">
            <v>Secondary Service Less than 5 kW</v>
          </cell>
          <cell r="C5582">
            <v>30</v>
          </cell>
          <cell r="D5582">
            <v>25</v>
          </cell>
          <cell r="E5582" t="str">
            <v>R=A1D1</v>
          </cell>
          <cell r="F5582">
            <v>1</v>
          </cell>
          <cell r="G5582">
            <v>36649</v>
          </cell>
          <cell r="H5582">
            <v>240</v>
          </cell>
          <cell r="I5582">
            <v>3</v>
          </cell>
          <cell r="J5582">
            <v>1</v>
          </cell>
        </row>
        <row r="5583">
          <cell r="A5583" t="str">
            <v>SLT5</v>
          </cell>
          <cell r="B5583" t="str">
            <v>Secondary Service Less than 5 kW</v>
          </cell>
          <cell r="C5583">
            <v>30</v>
          </cell>
          <cell r="D5583">
            <v>20</v>
          </cell>
          <cell r="E5583" t="str">
            <v>R=AB1</v>
          </cell>
          <cell r="F5583">
            <v>1</v>
          </cell>
          <cell r="G5583">
            <v>36865</v>
          </cell>
          <cell r="H5583">
            <v>240</v>
          </cell>
          <cell r="I5583">
            <v>3</v>
          </cell>
          <cell r="J5583">
            <v>24</v>
          </cell>
        </row>
        <row r="5584">
          <cell r="A5584" t="str">
            <v>SLT5</v>
          </cell>
          <cell r="B5584" t="str">
            <v>Secondary Service Less than 5 kW</v>
          </cell>
          <cell r="C5584">
            <v>30</v>
          </cell>
          <cell r="D5584">
            <v>25</v>
          </cell>
          <cell r="E5584" t="str">
            <v>R=A1D1</v>
          </cell>
          <cell r="F5584">
            <v>1</v>
          </cell>
          <cell r="G5584">
            <v>36874</v>
          </cell>
          <cell r="H5584">
            <v>999</v>
          </cell>
          <cell r="I5584">
            <v>3</v>
          </cell>
          <cell r="J5584">
            <v>2</v>
          </cell>
        </row>
        <row r="5585">
          <cell r="A5585" t="str">
            <v>SLT5</v>
          </cell>
          <cell r="B5585" t="str">
            <v>Secondary Service Less than 5 kW</v>
          </cell>
          <cell r="C5585">
            <v>30</v>
          </cell>
          <cell r="D5585">
            <v>25</v>
          </cell>
          <cell r="E5585" t="str">
            <v>R=A1D1</v>
          </cell>
          <cell r="F5585">
            <v>1</v>
          </cell>
          <cell r="G5585">
            <v>36161</v>
          </cell>
          <cell r="H5585">
            <v>240</v>
          </cell>
          <cell r="I5585">
            <v>3</v>
          </cell>
          <cell r="J5585">
            <v>8</v>
          </cell>
        </row>
        <row r="5586">
          <cell r="A5586" t="str">
            <v>SLT5</v>
          </cell>
          <cell r="B5586" t="str">
            <v>Secondary Service Less than 5 kW</v>
          </cell>
          <cell r="C5586">
            <v>30</v>
          </cell>
          <cell r="D5586">
            <v>20</v>
          </cell>
          <cell r="E5586" t="str">
            <v>R=AB1</v>
          </cell>
          <cell r="F5586">
            <v>1</v>
          </cell>
          <cell r="G5586">
            <v>36927</v>
          </cell>
          <cell r="H5586">
            <v>240</v>
          </cell>
          <cell r="I5586">
            <v>3</v>
          </cell>
          <cell r="J5586">
            <v>10</v>
          </cell>
        </row>
        <row r="5587">
          <cell r="A5587" t="str">
            <v>SLT5</v>
          </cell>
          <cell r="B5587" t="str">
            <v>Secondary Service Less than 5 kW</v>
          </cell>
          <cell r="C5587">
            <v>30</v>
          </cell>
          <cell r="D5587">
            <v>25</v>
          </cell>
          <cell r="E5587" t="str">
            <v>R=KWS</v>
          </cell>
          <cell r="F5587">
            <v>1</v>
          </cell>
          <cell r="G5587">
            <v>35796</v>
          </cell>
          <cell r="H5587">
            <v>240</v>
          </cell>
          <cell r="I5587">
            <v>3</v>
          </cell>
          <cell r="J5587">
            <v>1</v>
          </cell>
        </row>
        <row r="5588">
          <cell r="A5588" t="str">
            <v>SLT5</v>
          </cell>
          <cell r="B5588" t="str">
            <v>Secondary Service Less than 5 kW</v>
          </cell>
          <cell r="C5588">
            <v>30</v>
          </cell>
          <cell r="D5588">
            <v>25</v>
          </cell>
          <cell r="E5588" t="str">
            <v>R=A1D1</v>
          </cell>
          <cell r="F5588">
            <v>1</v>
          </cell>
          <cell r="G5588">
            <v>37173</v>
          </cell>
          <cell r="H5588">
            <v>240</v>
          </cell>
          <cell r="I5588">
            <v>3</v>
          </cell>
          <cell r="J5588">
            <v>4</v>
          </cell>
        </row>
        <row r="5589">
          <cell r="A5589" t="str">
            <v>SLT5</v>
          </cell>
          <cell r="B5589" t="str">
            <v>Secondary Service Less than 5 kW</v>
          </cell>
          <cell r="C5589">
            <v>30</v>
          </cell>
          <cell r="D5589">
            <v>20</v>
          </cell>
          <cell r="E5589" t="str">
            <v>R=AB1</v>
          </cell>
          <cell r="F5589">
            <v>1</v>
          </cell>
          <cell r="G5589">
            <v>37368</v>
          </cell>
          <cell r="H5589">
            <v>240</v>
          </cell>
          <cell r="I5589">
            <v>3</v>
          </cell>
          <cell r="J5589">
            <v>6</v>
          </cell>
        </row>
        <row r="5590">
          <cell r="A5590" t="str">
            <v>SLT5</v>
          </cell>
          <cell r="B5590" t="str">
            <v>Secondary Service Less than 5 kW</v>
          </cell>
          <cell r="C5590">
            <v>30</v>
          </cell>
          <cell r="D5590">
            <v>20</v>
          </cell>
          <cell r="E5590" t="str">
            <v>R=AB1</v>
          </cell>
          <cell r="F5590">
            <v>1</v>
          </cell>
          <cell r="G5590">
            <v>37384</v>
          </cell>
          <cell r="H5590">
            <v>240</v>
          </cell>
          <cell r="I5590">
            <v>3</v>
          </cell>
          <cell r="J5590">
            <v>27</v>
          </cell>
        </row>
        <row r="5591">
          <cell r="A5591" t="str">
            <v>SLT5</v>
          </cell>
          <cell r="B5591" t="str">
            <v>Secondary Service Less than 5 kW</v>
          </cell>
          <cell r="C5591">
            <v>30</v>
          </cell>
          <cell r="D5591">
            <v>20</v>
          </cell>
          <cell r="E5591" t="str">
            <v>R=AB1</v>
          </cell>
          <cell r="F5591">
            <v>1</v>
          </cell>
          <cell r="G5591">
            <v>37411</v>
          </cell>
          <cell r="H5591">
            <v>240</v>
          </cell>
          <cell r="I5591">
            <v>3</v>
          </cell>
          <cell r="J5591">
            <v>6</v>
          </cell>
        </row>
        <row r="5592">
          <cell r="A5592" t="str">
            <v>SLT5</v>
          </cell>
          <cell r="B5592" t="str">
            <v>Secondary Service Less than 5 kW</v>
          </cell>
          <cell r="C5592">
            <v>30</v>
          </cell>
          <cell r="D5592">
            <v>20</v>
          </cell>
          <cell r="E5592" t="str">
            <v>R=AB1</v>
          </cell>
          <cell r="F5592">
            <v>1</v>
          </cell>
          <cell r="G5592">
            <v>38714</v>
          </cell>
          <cell r="H5592">
            <v>240</v>
          </cell>
          <cell r="I5592">
            <v>3</v>
          </cell>
          <cell r="J5592">
            <v>2</v>
          </cell>
        </row>
        <row r="5593">
          <cell r="A5593" t="str">
            <v>SLT5</v>
          </cell>
          <cell r="B5593" t="str">
            <v>Secondary Service Less than 5 kW</v>
          </cell>
          <cell r="C5593">
            <v>30</v>
          </cell>
          <cell r="D5593">
            <v>25</v>
          </cell>
          <cell r="E5593" t="str">
            <v>R=A1D1</v>
          </cell>
          <cell r="F5593">
            <v>1</v>
          </cell>
          <cell r="G5593">
            <v>38730</v>
          </cell>
          <cell r="H5593">
            <v>240</v>
          </cell>
          <cell r="I5593">
            <v>3</v>
          </cell>
          <cell r="J5593">
            <v>32</v>
          </cell>
        </row>
        <row r="5594">
          <cell r="A5594" t="str">
            <v>SLT5</v>
          </cell>
          <cell r="B5594" t="str">
            <v>Secondary Service Less than 5 kW</v>
          </cell>
          <cell r="C5594">
            <v>30</v>
          </cell>
          <cell r="D5594">
            <v>25</v>
          </cell>
          <cell r="E5594" t="str">
            <v>R=A1D1</v>
          </cell>
          <cell r="F5594">
            <v>1</v>
          </cell>
          <cell r="G5594">
            <v>38727</v>
          </cell>
          <cell r="H5594">
            <v>240</v>
          </cell>
          <cell r="I5594">
            <v>3</v>
          </cell>
          <cell r="J5594">
            <v>4</v>
          </cell>
        </row>
        <row r="5595">
          <cell r="A5595" t="str">
            <v>SLT5</v>
          </cell>
          <cell r="B5595" t="str">
            <v>Secondary Service Less than 5 kW</v>
          </cell>
          <cell r="C5595">
            <v>30</v>
          </cell>
          <cell r="D5595">
            <v>25</v>
          </cell>
          <cell r="E5595" t="str">
            <v>R=A1D1</v>
          </cell>
          <cell r="F5595">
            <v>1</v>
          </cell>
          <cell r="G5595">
            <v>38838</v>
          </cell>
          <cell r="H5595">
            <v>999</v>
          </cell>
          <cell r="I5595">
            <v>3</v>
          </cell>
          <cell r="J5595">
            <v>2</v>
          </cell>
        </row>
        <row r="5596">
          <cell r="A5596" t="str">
            <v>SLT5</v>
          </cell>
          <cell r="B5596" t="str">
            <v>Secondary Service Less than 5 kW</v>
          </cell>
          <cell r="C5596">
            <v>30</v>
          </cell>
          <cell r="D5596">
            <v>20</v>
          </cell>
          <cell r="E5596" t="str">
            <v>R=AB1</v>
          </cell>
          <cell r="F5596">
            <v>1</v>
          </cell>
          <cell r="G5596">
            <v>38867</v>
          </cell>
          <cell r="H5596">
            <v>240</v>
          </cell>
          <cell r="I5596">
            <v>3</v>
          </cell>
          <cell r="J5596">
            <v>27</v>
          </cell>
        </row>
        <row r="5597">
          <cell r="A5597" t="str">
            <v>SLT5</v>
          </cell>
          <cell r="B5597" t="str">
            <v>Secondary Service Less than 5 kW</v>
          </cell>
          <cell r="C5597">
            <v>30</v>
          </cell>
          <cell r="D5597">
            <v>25</v>
          </cell>
          <cell r="E5597" t="str">
            <v>R=A1D1</v>
          </cell>
          <cell r="F5597">
            <v>1</v>
          </cell>
          <cell r="G5597">
            <v>38892</v>
          </cell>
          <cell r="H5597">
            <v>240</v>
          </cell>
          <cell r="I5597">
            <v>3</v>
          </cell>
          <cell r="J5597">
            <v>8</v>
          </cell>
        </row>
        <row r="5598">
          <cell r="A5598" t="str">
            <v>SLT5</v>
          </cell>
          <cell r="B5598" t="str">
            <v>Secondary Service Less than 5 kW</v>
          </cell>
          <cell r="C5598">
            <v>30</v>
          </cell>
          <cell r="D5598">
            <v>25</v>
          </cell>
          <cell r="E5598" t="str">
            <v>R=A1D1</v>
          </cell>
          <cell r="F5598">
            <v>1</v>
          </cell>
          <cell r="G5598">
            <v>38995</v>
          </cell>
          <cell r="H5598">
            <v>240</v>
          </cell>
          <cell r="I5598">
            <v>3</v>
          </cell>
          <cell r="J5598">
            <v>5</v>
          </cell>
        </row>
        <row r="5599">
          <cell r="A5599" t="str">
            <v>SLT5</v>
          </cell>
          <cell r="B5599" t="str">
            <v>Secondary Service Less than 5 kW</v>
          </cell>
          <cell r="C5599">
            <v>30</v>
          </cell>
          <cell r="D5599">
            <v>25</v>
          </cell>
          <cell r="E5599" t="str">
            <v>R=A1D1</v>
          </cell>
          <cell r="F5599">
            <v>1</v>
          </cell>
          <cell r="G5599">
            <v>39010</v>
          </cell>
          <cell r="H5599">
            <v>999</v>
          </cell>
          <cell r="I5599">
            <v>3</v>
          </cell>
          <cell r="J5599">
            <v>4</v>
          </cell>
        </row>
        <row r="5600">
          <cell r="A5600" t="str">
            <v>SLT5</v>
          </cell>
          <cell r="B5600" t="str">
            <v>Secondary Service Less than 5 kW</v>
          </cell>
          <cell r="C5600">
            <v>30</v>
          </cell>
          <cell r="D5600">
            <v>25</v>
          </cell>
          <cell r="E5600" t="str">
            <v>R=A1D1</v>
          </cell>
          <cell r="F5600">
            <v>1</v>
          </cell>
          <cell r="G5600">
            <v>39190</v>
          </cell>
          <cell r="H5600">
            <v>240</v>
          </cell>
          <cell r="I5600">
            <v>3</v>
          </cell>
          <cell r="J5600">
            <v>2</v>
          </cell>
        </row>
        <row r="5601">
          <cell r="A5601" t="str">
            <v>SLT5</v>
          </cell>
          <cell r="B5601" t="str">
            <v>Secondary Service Less than 5 kW</v>
          </cell>
          <cell r="C5601">
            <v>30</v>
          </cell>
          <cell r="D5601">
            <v>25</v>
          </cell>
          <cell r="E5601" t="str">
            <v>R=A1D1</v>
          </cell>
          <cell r="F5601">
            <v>1</v>
          </cell>
          <cell r="G5601">
            <v>39241</v>
          </cell>
          <cell r="H5601">
            <v>240</v>
          </cell>
          <cell r="I5601">
            <v>3</v>
          </cell>
          <cell r="J5601">
            <v>3</v>
          </cell>
        </row>
        <row r="5602">
          <cell r="A5602" t="str">
            <v>SLT5</v>
          </cell>
          <cell r="B5602" t="str">
            <v>Secondary Service Less than 5 kW</v>
          </cell>
          <cell r="C5602">
            <v>30</v>
          </cell>
          <cell r="D5602">
            <v>25</v>
          </cell>
          <cell r="E5602" t="str">
            <v>R=A1D1</v>
          </cell>
          <cell r="F5602">
            <v>1</v>
          </cell>
          <cell r="G5602">
            <v>39258</v>
          </cell>
          <cell r="H5602">
            <v>240</v>
          </cell>
          <cell r="I5602">
            <v>3</v>
          </cell>
          <cell r="J5602">
            <v>5</v>
          </cell>
        </row>
        <row r="5603">
          <cell r="A5603" t="str">
            <v>SLT5</v>
          </cell>
          <cell r="B5603" t="str">
            <v>Secondary Service Less than 5 kW</v>
          </cell>
          <cell r="C5603">
            <v>30</v>
          </cell>
          <cell r="D5603">
            <v>20</v>
          </cell>
          <cell r="E5603" t="str">
            <v>R=MX</v>
          </cell>
          <cell r="F5603">
            <v>1</v>
          </cell>
          <cell r="G5603">
            <v>39665</v>
          </cell>
          <cell r="H5603">
            <v>240</v>
          </cell>
          <cell r="I5603">
            <v>3</v>
          </cell>
          <cell r="J5603">
            <v>21</v>
          </cell>
        </row>
        <row r="5604">
          <cell r="A5604" t="str">
            <v>SLT5</v>
          </cell>
          <cell r="B5604" t="str">
            <v>Secondary Service Less than 5 kW</v>
          </cell>
          <cell r="C5604">
            <v>30</v>
          </cell>
          <cell r="D5604">
            <v>20</v>
          </cell>
          <cell r="E5604" t="str">
            <v>R=MX</v>
          </cell>
          <cell r="F5604">
            <v>1</v>
          </cell>
          <cell r="G5604">
            <v>39694</v>
          </cell>
          <cell r="H5604">
            <v>240</v>
          </cell>
          <cell r="I5604">
            <v>3</v>
          </cell>
          <cell r="J5604">
            <v>27</v>
          </cell>
        </row>
        <row r="5605">
          <cell r="A5605" t="str">
            <v>SLT5</v>
          </cell>
          <cell r="B5605" t="str">
            <v>Secondary Service Less than 5 kW</v>
          </cell>
          <cell r="C5605">
            <v>30</v>
          </cell>
          <cell r="D5605">
            <v>20</v>
          </cell>
          <cell r="E5605" t="str">
            <v>R=MX</v>
          </cell>
          <cell r="F5605">
            <v>1</v>
          </cell>
          <cell r="G5605">
            <v>39748</v>
          </cell>
          <cell r="H5605">
            <v>240</v>
          </cell>
          <cell r="I5605">
            <v>3</v>
          </cell>
          <cell r="J5605">
            <v>2</v>
          </cell>
        </row>
        <row r="5606">
          <cell r="A5606" t="str">
            <v>SLT5</v>
          </cell>
          <cell r="B5606" t="str">
            <v>Secondary Service Less than 5 kW</v>
          </cell>
          <cell r="C5606">
            <v>30</v>
          </cell>
          <cell r="D5606">
            <v>25</v>
          </cell>
          <cell r="E5606" t="str">
            <v>S=I210+CE</v>
          </cell>
          <cell r="F5606">
            <v>1</v>
          </cell>
          <cell r="G5606">
            <v>39934</v>
          </cell>
          <cell r="H5606">
            <v>240</v>
          </cell>
          <cell r="I5606">
            <v>3</v>
          </cell>
          <cell r="J5606">
            <v>18</v>
          </cell>
        </row>
        <row r="5607">
          <cell r="A5607" t="str">
            <v>SLT5</v>
          </cell>
          <cell r="B5607" t="str">
            <v>Secondary Service Less than 5 kW</v>
          </cell>
          <cell r="C5607">
            <v>30</v>
          </cell>
          <cell r="D5607">
            <v>20</v>
          </cell>
          <cell r="E5607" t="str">
            <v>R=MX</v>
          </cell>
          <cell r="F5607">
            <v>1</v>
          </cell>
          <cell r="G5607">
            <v>39790</v>
          </cell>
          <cell r="H5607">
            <v>240</v>
          </cell>
          <cell r="I5607">
            <v>3</v>
          </cell>
          <cell r="J5607">
            <v>18</v>
          </cell>
        </row>
        <row r="5608">
          <cell r="A5608" t="str">
            <v>SLT5</v>
          </cell>
          <cell r="B5608" t="str">
            <v>Secondary Service Less than 5 kW</v>
          </cell>
          <cell r="C5608">
            <v>30</v>
          </cell>
          <cell r="D5608">
            <v>20</v>
          </cell>
          <cell r="E5608" t="str">
            <v>S=I210+CE</v>
          </cell>
          <cell r="F5608">
            <v>1</v>
          </cell>
          <cell r="H5608">
            <v>240</v>
          </cell>
          <cell r="I5608">
            <v>3</v>
          </cell>
          <cell r="J5608">
            <v>1</v>
          </cell>
        </row>
        <row r="5609">
          <cell r="A5609" t="str">
            <v>SLT5</v>
          </cell>
          <cell r="B5609" t="str">
            <v>Secondary Service Less than 5 kW</v>
          </cell>
          <cell r="C5609">
            <v>30</v>
          </cell>
          <cell r="D5609">
            <v>25</v>
          </cell>
          <cell r="E5609" t="str">
            <v>S=I210+CE</v>
          </cell>
          <cell r="F5609">
            <v>1</v>
          </cell>
          <cell r="G5609">
            <v>40016</v>
          </cell>
          <cell r="H5609">
            <v>240</v>
          </cell>
          <cell r="I5609">
            <v>3</v>
          </cell>
          <cell r="J5609">
            <v>4</v>
          </cell>
        </row>
        <row r="5610">
          <cell r="A5610" t="str">
            <v>SLT5</v>
          </cell>
          <cell r="B5610" t="str">
            <v>Secondary Service Less than 5 kW</v>
          </cell>
          <cell r="C5610">
            <v>30</v>
          </cell>
          <cell r="D5610">
            <v>20</v>
          </cell>
          <cell r="E5610" t="str">
            <v>S=I210+CE</v>
          </cell>
          <cell r="F5610">
            <v>1</v>
          </cell>
          <cell r="G5610">
            <v>40158</v>
          </cell>
          <cell r="H5610">
            <v>240</v>
          </cell>
          <cell r="I5610">
            <v>3</v>
          </cell>
          <cell r="J5610">
            <v>2</v>
          </cell>
        </row>
        <row r="5611">
          <cell r="A5611" t="str">
            <v>SLT5</v>
          </cell>
          <cell r="B5611" t="str">
            <v>Secondary Service Less than 5 kW</v>
          </cell>
          <cell r="C5611">
            <v>30</v>
          </cell>
          <cell r="D5611">
            <v>20</v>
          </cell>
          <cell r="E5611" t="str">
            <v>R=AB1</v>
          </cell>
          <cell r="F5611">
            <v>1</v>
          </cell>
          <cell r="H5611">
            <v>240</v>
          </cell>
          <cell r="I5611">
            <v>3</v>
          </cell>
          <cell r="J5611">
            <v>1285</v>
          </cell>
        </row>
        <row r="5612">
          <cell r="A5612" t="str">
            <v>SLT5</v>
          </cell>
          <cell r="B5612" t="str">
            <v>Secondary Service Less than 5 kW</v>
          </cell>
          <cell r="C5612">
            <v>30</v>
          </cell>
          <cell r="D5612">
            <v>20</v>
          </cell>
          <cell r="E5612" t="str">
            <v>R=J4S</v>
          </cell>
          <cell r="F5612">
            <v>1</v>
          </cell>
          <cell r="H5612">
            <v>240</v>
          </cell>
          <cell r="I5612">
            <v>3</v>
          </cell>
          <cell r="J5612">
            <v>69</v>
          </cell>
        </row>
        <row r="5613">
          <cell r="A5613" t="str">
            <v>SLT5</v>
          </cell>
          <cell r="B5613" t="str">
            <v>Secondary Service Less than 5 kW</v>
          </cell>
          <cell r="C5613">
            <v>30</v>
          </cell>
          <cell r="D5613">
            <v>25</v>
          </cell>
          <cell r="E5613" t="str">
            <v>R=D2SH</v>
          </cell>
          <cell r="F5613">
            <v>1</v>
          </cell>
          <cell r="H5613">
            <v>0</v>
          </cell>
          <cell r="I5613">
            <v>0</v>
          </cell>
          <cell r="J5613">
            <v>13</v>
          </cell>
        </row>
        <row r="5614">
          <cell r="A5614" t="str">
            <v>SLT5</v>
          </cell>
          <cell r="B5614" t="str">
            <v>Secondary Service Less than 5 kW</v>
          </cell>
          <cell r="C5614">
            <v>30</v>
          </cell>
          <cell r="D5614">
            <v>20</v>
          </cell>
          <cell r="E5614" t="str">
            <v>R=AB1</v>
          </cell>
          <cell r="F5614">
            <v>1</v>
          </cell>
          <cell r="G5614">
            <v>38139</v>
          </cell>
          <cell r="H5614">
            <v>240</v>
          </cell>
          <cell r="I5614">
            <v>3</v>
          </cell>
          <cell r="J5614">
            <v>4</v>
          </cell>
        </row>
        <row r="5615">
          <cell r="A5615" t="str">
            <v>SLT5</v>
          </cell>
          <cell r="B5615" t="str">
            <v>Secondary Service Less than 5 kW</v>
          </cell>
          <cell r="C5615">
            <v>30</v>
          </cell>
          <cell r="D5615">
            <v>25</v>
          </cell>
          <cell r="E5615" t="str">
            <v>R=A1D1</v>
          </cell>
          <cell r="F5615">
            <v>1</v>
          </cell>
          <cell r="G5615">
            <v>38001</v>
          </cell>
          <cell r="H5615">
            <v>999</v>
          </cell>
          <cell r="I5615">
            <v>3</v>
          </cell>
          <cell r="J5615">
            <v>4</v>
          </cell>
        </row>
        <row r="5616">
          <cell r="A5616" t="str">
            <v>SLT5</v>
          </cell>
          <cell r="B5616" t="str">
            <v>Secondary Service Less than 5 kW</v>
          </cell>
          <cell r="C5616">
            <v>30</v>
          </cell>
          <cell r="D5616">
            <v>25</v>
          </cell>
          <cell r="E5616" t="str">
            <v>R=A1D1</v>
          </cell>
          <cell r="F5616">
            <v>1</v>
          </cell>
          <cell r="G5616">
            <v>38450</v>
          </cell>
          <cell r="H5616">
            <v>240</v>
          </cell>
          <cell r="I5616">
            <v>3</v>
          </cell>
          <cell r="J5616">
            <v>5</v>
          </cell>
        </row>
        <row r="5617">
          <cell r="A5617" t="str">
            <v>SLT5</v>
          </cell>
          <cell r="B5617" t="str">
            <v>Secondary Service Less than 5 kW</v>
          </cell>
          <cell r="C5617">
            <v>30</v>
          </cell>
          <cell r="D5617">
            <v>25</v>
          </cell>
          <cell r="E5617" t="str">
            <v>R=A1D1</v>
          </cell>
          <cell r="F5617">
            <v>1</v>
          </cell>
          <cell r="G5617">
            <v>38257</v>
          </cell>
          <cell r="H5617">
            <v>999</v>
          </cell>
          <cell r="I5617">
            <v>3</v>
          </cell>
          <cell r="J5617">
            <v>1</v>
          </cell>
        </row>
        <row r="5618">
          <cell r="A5618" t="str">
            <v>SLT5</v>
          </cell>
          <cell r="B5618" t="str">
            <v>Secondary Service Less than 5 kW</v>
          </cell>
          <cell r="C5618">
            <v>30</v>
          </cell>
          <cell r="D5618">
            <v>25</v>
          </cell>
          <cell r="E5618" t="str">
            <v>R=A1D1</v>
          </cell>
          <cell r="F5618">
            <v>1</v>
          </cell>
          <cell r="G5618">
            <v>38419</v>
          </cell>
          <cell r="H5618">
            <v>240</v>
          </cell>
          <cell r="I5618">
            <v>3</v>
          </cell>
          <cell r="J5618">
            <v>3</v>
          </cell>
        </row>
        <row r="5619">
          <cell r="A5619" t="str">
            <v>SLT5</v>
          </cell>
          <cell r="B5619" t="str">
            <v>Secondary Service Less than 5 kW</v>
          </cell>
          <cell r="C5619">
            <v>30</v>
          </cell>
          <cell r="D5619">
            <v>25</v>
          </cell>
          <cell r="E5619" t="str">
            <v>R=A1D1</v>
          </cell>
          <cell r="F5619">
            <v>1</v>
          </cell>
          <cell r="G5619">
            <v>38518</v>
          </cell>
          <cell r="H5619">
            <v>240</v>
          </cell>
          <cell r="I5619">
            <v>3</v>
          </cell>
          <cell r="J5619">
            <v>1</v>
          </cell>
        </row>
        <row r="5620">
          <cell r="A5620" t="str">
            <v>SLT5</v>
          </cell>
          <cell r="B5620" t="str">
            <v>Secondary Service Less than 5 kW</v>
          </cell>
          <cell r="C5620">
            <v>30</v>
          </cell>
          <cell r="D5620">
            <v>20</v>
          </cell>
          <cell r="E5620" t="str">
            <v>R=AB1</v>
          </cell>
          <cell r="F5620">
            <v>1</v>
          </cell>
          <cell r="G5620">
            <v>37837</v>
          </cell>
          <cell r="H5620">
            <v>240</v>
          </cell>
          <cell r="I5620">
            <v>3</v>
          </cell>
          <cell r="J5620">
            <v>3</v>
          </cell>
        </row>
        <row r="5621">
          <cell r="A5621" t="str">
            <v>SLT5</v>
          </cell>
          <cell r="B5621" t="str">
            <v>Secondary Service Less than 5 kW</v>
          </cell>
          <cell r="C5621">
            <v>30</v>
          </cell>
          <cell r="D5621">
            <v>20</v>
          </cell>
          <cell r="E5621" t="str">
            <v>R=J4S</v>
          </cell>
          <cell r="F5621">
            <v>1</v>
          </cell>
          <cell r="H5621">
            <v>240</v>
          </cell>
          <cell r="I5621">
            <v>3</v>
          </cell>
          <cell r="J5621">
            <v>1</v>
          </cell>
        </row>
        <row r="5622">
          <cell r="A5622" t="str">
            <v>SLT5</v>
          </cell>
          <cell r="B5622" t="str">
            <v>Secondary Service Less than 5 kW</v>
          </cell>
          <cell r="C5622">
            <v>30</v>
          </cell>
          <cell r="D5622">
            <v>20</v>
          </cell>
          <cell r="E5622" t="str">
            <v>R=AB1</v>
          </cell>
          <cell r="F5622">
            <v>1</v>
          </cell>
          <cell r="H5622">
            <v>240</v>
          </cell>
          <cell r="I5622">
            <v>3</v>
          </cell>
          <cell r="J5622">
            <v>8</v>
          </cell>
        </row>
        <row r="5623">
          <cell r="A5623" t="str">
            <v>SLT5</v>
          </cell>
          <cell r="B5623" t="str">
            <v>Secondary Service Less than 5 kW</v>
          </cell>
          <cell r="C5623">
            <v>30</v>
          </cell>
          <cell r="D5623">
            <v>25</v>
          </cell>
          <cell r="E5623" t="str">
            <v>R=A1D1</v>
          </cell>
          <cell r="F5623">
            <v>1</v>
          </cell>
          <cell r="G5623">
            <v>36426</v>
          </cell>
          <cell r="H5623">
            <v>240</v>
          </cell>
          <cell r="I5623">
            <v>3</v>
          </cell>
          <cell r="J5623">
            <v>2</v>
          </cell>
        </row>
        <row r="5624">
          <cell r="A5624" t="str">
            <v>SLT5</v>
          </cell>
          <cell r="B5624" t="str">
            <v>Secondary Service Less than 5 kW</v>
          </cell>
          <cell r="C5624">
            <v>30</v>
          </cell>
          <cell r="D5624">
            <v>20</v>
          </cell>
          <cell r="E5624" t="str">
            <v>R=AB1</v>
          </cell>
          <cell r="F5624">
            <v>1</v>
          </cell>
          <cell r="G5624">
            <v>36405</v>
          </cell>
          <cell r="H5624">
            <v>240</v>
          </cell>
          <cell r="I5624">
            <v>3</v>
          </cell>
          <cell r="J5624">
            <v>21</v>
          </cell>
        </row>
        <row r="5625">
          <cell r="A5625" t="str">
            <v>SLT5</v>
          </cell>
          <cell r="B5625" t="str">
            <v>Secondary Service Less than 5 kW</v>
          </cell>
          <cell r="C5625">
            <v>30</v>
          </cell>
          <cell r="D5625">
            <v>25</v>
          </cell>
          <cell r="E5625" t="str">
            <v>R=A1D1</v>
          </cell>
          <cell r="F5625">
            <v>1</v>
          </cell>
          <cell r="G5625">
            <v>36405</v>
          </cell>
          <cell r="H5625">
            <v>240</v>
          </cell>
          <cell r="I5625">
            <v>3</v>
          </cell>
          <cell r="J5625">
            <v>3</v>
          </cell>
        </row>
        <row r="5626">
          <cell r="A5626" t="str">
            <v>SLT5</v>
          </cell>
          <cell r="B5626" t="str">
            <v>Secondary Service Less than 5 kW</v>
          </cell>
          <cell r="C5626">
            <v>30</v>
          </cell>
          <cell r="D5626">
            <v>20</v>
          </cell>
          <cell r="E5626" t="str">
            <v>R=AB1</v>
          </cell>
          <cell r="F5626">
            <v>1</v>
          </cell>
          <cell r="G5626">
            <v>36567</v>
          </cell>
          <cell r="H5626">
            <v>240</v>
          </cell>
          <cell r="I5626">
            <v>3</v>
          </cell>
          <cell r="J5626">
            <v>20</v>
          </cell>
        </row>
        <row r="5627">
          <cell r="A5627" t="str">
            <v>SLT5</v>
          </cell>
          <cell r="B5627" t="str">
            <v>Secondary Service Less than 5 kW</v>
          </cell>
          <cell r="C5627">
            <v>30</v>
          </cell>
          <cell r="D5627">
            <v>25</v>
          </cell>
          <cell r="E5627" t="str">
            <v>R=A1D1</v>
          </cell>
          <cell r="F5627">
            <v>1</v>
          </cell>
          <cell r="G5627">
            <v>36649</v>
          </cell>
          <cell r="H5627">
            <v>240</v>
          </cell>
          <cell r="I5627">
            <v>3</v>
          </cell>
          <cell r="J5627">
            <v>13</v>
          </cell>
        </row>
        <row r="5628">
          <cell r="A5628" t="str">
            <v>SLT5</v>
          </cell>
          <cell r="B5628" t="str">
            <v>Secondary Service Less than 5 kW</v>
          </cell>
          <cell r="C5628">
            <v>30</v>
          </cell>
          <cell r="D5628">
            <v>25</v>
          </cell>
          <cell r="E5628" t="str">
            <v>R=A1D1</v>
          </cell>
          <cell r="F5628">
            <v>1</v>
          </cell>
          <cell r="G5628">
            <v>36879</v>
          </cell>
          <cell r="H5628">
            <v>240</v>
          </cell>
          <cell r="I5628">
            <v>3</v>
          </cell>
          <cell r="J5628">
            <v>43</v>
          </cell>
        </row>
        <row r="5629">
          <cell r="A5629" t="str">
            <v>SLT5</v>
          </cell>
          <cell r="B5629" t="str">
            <v>Secondary Service Less than 5 kW</v>
          </cell>
          <cell r="C5629">
            <v>30</v>
          </cell>
          <cell r="D5629">
            <v>20</v>
          </cell>
          <cell r="E5629" t="str">
            <v>R=AB1</v>
          </cell>
          <cell r="F5629">
            <v>1</v>
          </cell>
          <cell r="G5629">
            <v>35950</v>
          </cell>
          <cell r="H5629">
            <v>240</v>
          </cell>
          <cell r="I5629">
            <v>3</v>
          </cell>
          <cell r="J5629">
            <v>3</v>
          </cell>
        </row>
        <row r="5630">
          <cell r="A5630" t="str">
            <v>SLT5</v>
          </cell>
          <cell r="B5630" t="str">
            <v>Secondary Service Less than 5 kW</v>
          </cell>
          <cell r="C5630">
            <v>30</v>
          </cell>
          <cell r="D5630">
            <v>25</v>
          </cell>
          <cell r="E5630" t="str">
            <v>R=A1D1</v>
          </cell>
          <cell r="F5630">
            <v>1</v>
          </cell>
          <cell r="G5630">
            <v>37012</v>
          </cell>
          <cell r="H5630">
            <v>240</v>
          </cell>
          <cell r="I5630">
            <v>3</v>
          </cell>
          <cell r="J5630">
            <v>3</v>
          </cell>
        </row>
        <row r="5631">
          <cell r="A5631" t="str">
            <v>SLT5</v>
          </cell>
          <cell r="B5631" t="str">
            <v>Secondary Service Less than 5 kW</v>
          </cell>
          <cell r="C5631">
            <v>30</v>
          </cell>
          <cell r="D5631">
            <v>20</v>
          </cell>
          <cell r="E5631" t="str">
            <v>R=AB1</v>
          </cell>
          <cell r="F5631">
            <v>1</v>
          </cell>
          <cell r="G5631">
            <v>37029</v>
          </cell>
          <cell r="H5631">
            <v>240</v>
          </cell>
          <cell r="I5631">
            <v>3</v>
          </cell>
          <cell r="J5631">
            <v>11</v>
          </cell>
        </row>
        <row r="5632">
          <cell r="A5632" t="str">
            <v>SLT5</v>
          </cell>
          <cell r="B5632" t="str">
            <v>Secondary Service Less than 5 kW</v>
          </cell>
          <cell r="C5632">
            <v>30</v>
          </cell>
          <cell r="D5632">
            <v>20</v>
          </cell>
          <cell r="E5632" t="str">
            <v>R=AB1</v>
          </cell>
          <cell r="F5632">
            <v>1</v>
          </cell>
          <cell r="G5632">
            <v>37106</v>
          </cell>
          <cell r="H5632">
            <v>240</v>
          </cell>
          <cell r="I5632">
            <v>3</v>
          </cell>
          <cell r="J5632">
            <v>15</v>
          </cell>
        </row>
        <row r="5633">
          <cell r="A5633" t="str">
            <v>SLT5</v>
          </cell>
          <cell r="B5633" t="str">
            <v>Secondary Service Less than 5 kW</v>
          </cell>
          <cell r="C5633">
            <v>30</v>
          </cell>
          <cell r="D5633">
            <v>25</v>
          </cell>
          <cell r="E5633" t="str">
            <v>R=A1D1</v>
          </cell>
          <cell r="F5633">
            <v>1</v>
          </cell>
          <cell r="G5633">
            <v>37442</v>
          </cell>
          <cell r="H5633">
            <v>240</v>
          </cell>
          <cell r="I5633">
            <v>3</v>
          </cell>
          <cell r="J5633">
            <v>2</v>
          </cell>
        </row>
        <row r="5634">
          <cell r="A5634" t="str">
            <v>SLT5</v>
          </cell>
          <cell r="B5634" t="str">
            <v>Secondary Service Less than 5 kW</v>
          </cell>
          <cell r="C5634">
            <v>30</v>
          </cell>
          <cell r="D5634">
            <v>20</v>
          </cell>
          <cell r="E5634" t="str">
            <v>R=AB1</v>
          </cell>
          <cell r="F5634">
            <v>1</v>
          </cell>
          <cell r="G5634">
            <v>37503</v>
          </cell>
          <cell r="H5634">
            <v>240</v>
          </cell>
          <cell r="I5634">
            <v>3</v>
          </cell>
          <cell r="J5634">
            <v>33</v>
          </cell>
        </row>
        <row r="5635">
          <cell r="A5635" t="str">
            <v>SLT5</v>
          </cell>
          <cell r="B5635" t="str">
            <v>Secondary Service Less than 5 kW</v>
          </cell>
          <cell r="C5635">
            <v>30</v>
          </cell>
          <cell r="D5635">
            <v>20</v>
          </cell>
          <cell r="E5635" t="str">
            <v>R=AB1</v>
          </cell>
          <cell r="F5635">
            <v>1</v>
          </cell>
          <cell r="G5635">
            <v>38624</v>
          </cell>
          <cell r="H5635">
            <v>240</v>
          </cell>
          <cell r="I5635">
            <v>3</v>
          </cell>
          <cell r="J5635">
            <v>20</v>
          </cell>
        </row>
        <row r="5636">
          <cell r="A5636" t="str">
            <v>SLT5</v>
          </cell>
          <cell r="B5636" t="str">
            <v>Secondary Service Less than 5 kW</v>
          </cell>
          <cell r="C5636">
            <v>30</v>
          </cell>
          <cell r="D5636">
            <v>25</v>
          </cell>
          <cell r="E5636" t="str">
            <v>R=A1D1</v>
          </cell>
          <cell r="F5636">
            <v>1</v>
          </cell>
          <cell r="G5636">
            <v>38875</v>
          </cell>
          <cell r="H5636">
            <v>240</v>
          </cell>
          <cell r="I5636">
            <v>3</v>
          </cell>
          <cell r="J5636">
            <v>15</v>
          </cell>
        </row>
        <row r="5637">
          <cell r="A5637" t="str">
            <v>SLT5</v>
          </cell>
          <cell r="B5637" t="str">
            <v>Secondary Service Less than 5 kW</v>
          </cell>
          <cell r="C5637">
            <v>30</v>
          </cell>
          <cell r="D5637">
            <v>25</v>
          </cell>
          <cell r="E5637" t="str">
            <v>R=A1D1</v>
          </cell>
          <cell r="F5637">
            <v>1</v>
          </cell>
          <cell r="G5637">
            <v>39000</v>
          </cell>
          <cell r="H5637">
            <v>999</v>
          </cell>
          <cell r="I5637">
            <v>3</v>
          </cell>
          <cell r="J5637">
            <v>3</v>
          </cell>
        </row>
        <row r="5638">
          <cell r="A5638" t="str">
            <v>SLT5</v>
          </cell>
          <cell r="B5638" t="str">
            <v>Secondary Service Less than 5 kW</v>
          </cell>
          <cell r="C5638">
            <v>30</v>
          </cell>
          <cell r="D5638">
            <v>20</v>
          </cell>
          <cell r="E5638" t="str">
            <v>R=AB1</v>
          </cell>
          <cell r="F5638">
            <v>1</v>
          </cell>
          <cell r="G5638">
            <v>39184</v>
          </cell>
          <cell r="H5638">
            <v>240</v>
          </cell>
          <cell r="I5638">
            <v>3</v>
          </cell>
          <cell r="J5638">
            <v>4</v>
          </cell>
        </row>
        <row r="5639">
          <cell r="A5639" t="str">
            <v>SLT5</v>
          </cell>
          <cell r="B5639" t="str">
            <v>Secondary Service Less than 5 kW</v>
          </cell>
          <cell r="C5639">
            <v>30</v>
          </cell>
          <cell r="D5639">
            <v>25</v>
          </cell>
          <cell r="E5639" t="str">
            <v>R=A1D1</v>
          </cell>
          <cell r="F5639">
            <v>1</v>
          </cell>
          <cell r="G5639">
            <v>39296</v>
          </cell>
          <cell r="H5639">
            <v>240</v>
          </cell>
          <cell r="I5639">
            <v>3</v>
          </cell>
          <cell r="J5639">
            <v>1</v>
          </cell>
        </row>
        <row r="5640">
          <cell r="A5640" t="str">
            <v>SLT5</v>
          </cell>
          <cell r="B5640" t="str">
            <v>Secondary Service Less than 5 kW</v>
          </cell>
          <cell r="C5640">
            <v>30</v>
          </cell>
          <cell r="D5640">
            <v>20</v>
          </cell>
          <cell r="E5640" t="str">
            <v>A=ALF</v>
          </cell>
          <cell r="F5640">
            <v>1</v>
          </cell>
          <cell r="G5640">
            <v>39454</v>
          </cell>
          <cell r="H5640">
            <v>240</v>
          </cell>
          <cell r="I5640">
            <v>3</v>
          </cell>
          <cell r="J5640">
            <v>81</v>
          </cell>
        </row>
        <row r="5641">
          <cell r="A5641" t="str">
            <v>SLT5</v>
          </cell>
          <cell r="B5641" t="str">
            <v>Secondary Service Less than 5 kW</v>
          </cell>
          <cell r="C5641">
            <v>30</v>
          </cell>
          <cell r="D5641">
            <v>20</v>
          </cell>
          <cell r="E5641" t="str">
            <v>R=MX</v>
          </cell>
          <cell r="F5641">
            <v>1</v>
          </cell>
          <cell r="G5641">
            <v>39609</v>
          </cell>
          <cell r="H5641">
            <v>240</v>
          </cell>
          <cell r="I5641">
            <v>3</v>
          </cell>
          <cell r="J5641">
            <v>32</v>
          </cell>
        </row>
        <row r="5642">
          <cell r="A5642" t="str">
            <v>SLT5</v>
          </cell>
          <cell r="B5642" t="str">
            <v>Secondary Service Less than 5 kW</v>
          </cell>
          <cell r="C5642">
            <v>30</v>
          </cell>
          <cell r="D5642">
            <v>20</v>
          </cell>
          <cell r="E5642" t="str">
            <v>R=MX</v>
          </cell>
          <cell r="F5642">
            <v>1</v>
          </cell>
          <cell r="G5642">
            <v>39731</v>
          </cell>
          <cell r="H5642">
            <v>240</v>
          </cell>
          <cell r="I5642">
            <v>3</v>
          </cell>
          <cell r="J5642">
            <v>8</v>
          </cell>
        </row>
        <row r="5643">
          <cell r="A5643" t="str">
            <v>SLT5</v>
          </cell>
          <cell r="B5643" t="str">
            <v>Secondary Service Less than 5 kW</v>
          </cell>
          <cell r="C5643">
            <v>30</v>
          </cell>
          <cell r="D5643">
            <v>20</v>
          </cell>
          <cell r="E5643" t="str">
            <v>R=MX</v>
          </cell>
          <cell r="F5643">
            <v>1</v>
          </cell>
          <cell r="G5643">
            <v>39852</v>
          </cell>
          <cell r="H5643">
            <v>240</v>
          </cell>
          <cell r="I5643">
            <v>3</v>
          </cell>
          <cell r="J5643">
            <v>19</v>
          </cell>
        </row>
        <row r="5644">
          <cell r="A5644" t="str">
            <v>SLT5</v>
          </cell>
          <cell r="B5644" t="str">
            <v>Secondary Service Less than 5 kW</v>
          </cell>
          <cell r="C5644">
            <v>30</v>
          </cell>
          <cell r="D5644">
            <v>25</v>
          </cell>
          <cell r="E5644" t="str">
            <v>R=A1D1</v>
          </cell>
          <cell r="F5644">
            <v>1</v>
          </cell>
          <cell r="G5644">
            <v>39951</v>
          </cell>
          <cell r="H5644">
            <v>240</v>
          </cell>
          <cell r="I5644">
            <v>3</v>
          </cell>
          <cell r="J5644">
            <v>3</v>
          </cell>
        </row>
        <row r="5645">
          <cell r="A5645" t="str">
            <v>SLT5</v>
          </cell>
          <cell r="B5645" t="str">
            <v>Secondary Service Less than 5 kW</v>
          </cell>
          <cell r="C5645">
            <v>30</v>
          </cell>
          <cell r="D5645">
            <v>25</v>
          </cell>
          <cell r="E5645" t="str">
            <v>S=I210+CE</v>
          </cell>
          <cell r="F5645">
            <v>1</v>
          </cell>
          <cell r="H5645">
            <v>240</v>
          </cell>
          <cell r="I5645">
            <v>3</v>
          </cell>
          <cell r="J5645">
            <v>26</v>
          </cell>
        </row>
        <row r="5646">
          <cell r="A5646" t="str">
            <v>SLT5</v>
          </cell>
          <cell r="B5646" t="str">
            <v>Secondary Service Less than 5 kW</v>
          </cell>
          <cell r="C5646">
            <v>30</v>
          </cell>
          <cell r="D5646">
            <v>25</v>
          </cell>
          <cell r="E5646" t="str">
            <v>R=A1D1</v>
          </cell>
          <cell r="F5646">
            <v>1</v>
          </cell>
          <cell r="G5646">
            <v>39969</v>
          </cell>
          <cell r="H5646">
            <v>240</v>
          </cell>
          <cell r="I5646">
            <v>3</v>
          </cell>
          <cell r="J5646">
            <v>4</v>
          </cell>
        </row>
        <row r="5647">
          <cell r="A5647" t="str">
            <v>SLT5</v>
          </cell>
          <cell r="B5647" t="str">
            <v>Secondary Service Less than 5 kW</v>
          </cell>
          <cell r="C5647">
            <v>50</v>
          </cell>
          <cell r="D5647">
            <v>25</v>
          </cell>
          <cell r="E5647" t="str">
            <v>R=A1D1</v>
          </cell>
          <cell r="F5647">
            <v>1</v>
          </cell>
          <cell r="G5647">
            <v>38450</v>
          </cell>
          <cell r="H5647">
            <v>240</v>
          </cell>
          <cell r="I5647">
            <v>3</v>
          </cell>
          <cell r="J5647">
            <v>1</v>
          </cell>
        </row>
        <row r="5648">
          <cell r="A5648" t="str">
            <v>SLT5</v>
          </cell>
          <cell r="B5648" t="str">
            <v>Secondary Service Less than 5 kW</v>
          </cell>
          <cell r="C5648">
            <v>50</v>
          </cell>
          <cell r="D5648">
            <v>20</v>
          </cell>
          <cell r="E5648" t="str">
            <v>R=MSE</v>
          </cell>
          <cell r="F5648">
            <v>1</v>
          </cell>
          <cell r="G5648">
            <v>36560</v>
          </cell>
          <cell r="H5648">
            <v>240</v>
          </cell>
          <cell r="I5648">
            <v>3</v>
          </cell>
          <cell r="J5648">
            <v>1</v>
          </cell>
        </row>
        <row r="5649">
          <cell r="A5649" t="str">
            <v>SLT5</v>
          </cell>
          <cell r="B5649" t="str">
            <v>Secondary Service Less than 5 kW</v>
          </cell>
          <cell r="C5649">
            <v>50</v>
          </cell>
          <cell r="D5649">
            <v>25</v>
          </cell>
          <cell r="E5649" t="str">
            <v>R=A1D1</v>
          </cell>
          <cell r="F5649">
            <v>1</v>
          </cell>
          <cell r="G5649">
            <v>37343</v>
          </cell>
          <cell r="H5649">
            <v>240</v>
          </cell>
          <cell r="I5649">
            <v>3</v>
          </cell>
          <cell r="J5649">
            <v>2</v>
          </cell>
        </row>
        <row r="5650">
          <cell r="A5650" t="str">
            <v>SLT5</v>
          </cell>
          <cell r="B5650" t="str">
            <v>Secondary Service Less than 5 kW</v>
          </cell>
          <cell r="C5650">
            <v>50</v>
          </cell>
          <cell r="D5650">
            <v>20</v>
          </cell>
          <cell r="E5650" t="str">
            <v>A=ALF</v>
          </cell>
          <cell r="F5650">
            <v>1</v>
          </cell>
          <cell r="G5650">
            <v>39358</v>
          </cell>
          <cell r="H5650">
            <v>240</v>
          </cell>
          <cell r="I5650">
            <v>3</v>
          </cell>
          <cell r="J5650">
            <v>2</v>
          </cell>
        </row>
        <row r="5651">
          <cell r="A5651" t="str">
            <v>SLT5</v>
          </cell>
          <cell r="B5651" t="str">
            <v>Secondary Service Less than 5 kW</v>
          </cell>
          <cell r="C5651">
            <v>50</v>
          </cell>
          <cell r="D5651">
            <v>20</v>
          </cell>
          <cell r="E5651" t="str">
            <v>R=ALF</v>
          </cell>
          <cell r="F5651">
            <v>1</v>
          </cell>
          <cell r="G5651">
            <v>39608</v>
          </cell>
          <cell r="H5651">
            <v>240</v>
          </cell>
          <cell r="I5651">
            <v>3</v>
          </cell>
          <cell r="J5651">
            <v>4</v>
          </cell>
        </row>
        <row r="5652">
          <cell r="A5652" t="str">
            <v>SLT5</v>
          </cell>
          <cell r="B5652" t="str">
            <v>Secondary Service Less than 5 kW</v>
          </cell>
          <cell r="C5652">
            <v>50</v>
          </cell>
          <cell r="D5652">
            <v>25</v>
          </cell>
          <cell r="E5652" t="str">
            <v>R=A1D1</v>
          </cell>
          <cell r="F5652">
            <v>1</v>
          </cell>
          <cell r="G5652">
            <v>39638</v>
          </cell>
          <cell r="H5652">
            <v>240</v>
          </cell>
          <cell r="I5652">
            <v>3</v>
          </cell>
          <cell r="J5652">
            <v>2</v>
          </cell>
        </row>
        <row r="5653">
          <cell r="A5653" t="str">
            <v>SLT5</v>
          </cell>
          <cell r="B5653" t="str">
            <v>Secondary Service Less than 5 kW</v>
          </cell>
          <cell r="C5653">
            <v>50</v>
          </cell>
          <cell r="D5653">
            <v>25</v>
          </cell>
          <cell r="E5653" t="str">
            <v>R=A1D1</v>
          </cell>
          <cell r="F5653">
            <v>1</v>
          </cell>
          <cell r="G5653">
            <v>39864</v>
          </cell>
          <cell r="H5653">
            <v>240</v>
          </cell>
          <cell r="I5653">
            <v>3</v>
          </cell>
          <cell r="J5653">
            <v>1</v>
          </cell>
        </row>
        <row r="5654">
          <cell r="A5654" t="str">
            <v>SLT5</v>
          </cell>
          <cell r="B5654" t="str">
            <v>Secondary Service Less than 5 kW</v>
          </cell>
          <cell r="C5654">
            <v>50</v>
          </cell>
          <cell r="D5654">
            <v>25</v>
          </cell>
          <cell r="E5654" t="str">
            <v>R=A1D1</v>
          </cell>
          <cell r="F5654">
            <v>1</v>
          </cell>
          <cell r="G5654">
            <v>37938</v>
          </cell>
          <cell r="H5654">
            <v>999</v>
          </cell>
          <cell r="I5654">
            <v>3</v>
          </cell>
          <cell r="J5654">
            <v>3</v>
          </cell>
        </row>
        <row r="5655">
          <cell r="A5655" t="str">
            <v>SLT5</v>
          </cell>
          <cell r="B5655" t="str">
            <v>Secondary Service Less than 5 kW</v>
          </cell>
          <cell r="C5655">
            <v>50</v>
          </cell>
          <cell r="D5655">
            <v>25</v>
          </cell>
          <cell r="E5655" t="str">
            <v>R=A1D1</v>
          </cell>
          <cell r="F5655">
            <v>1</v>
          </cell>
          <cell r="G5655">
            <v>37658</v>
          </cell>
          <cell r="H5655">
            <v>240</v>
          </cell>
          <cell r="I5655">
            <v>3</v>
          </cell>
          <cell r="J5655">
            <v>1</v>
          </cell>
        </row>
        <row r="5656">
          <cell r="A5656" t="str">
            <v>SLT5</v>
          </cell>
          <cell r="B5656" t="str">
            <v>Secondary Service Less than 5 kW</v>
          </cell>
          <cell r="C5656">
            <v>50</v>
          </cell>
          <cell r="D5656">
            <v>25</v>
          </cell>
          <cell r="E5656" t="str">
            <v>R=A1D1</v>
          </cell>
          <cell r="F5656">
            <v>1</v>
          </cell>
          <cell r="G5656">
            <v>39363</v>
          </cell>
          <cell r="H5656">
            <v>240</v>
          </cell>
          <cell r="I5656">
            <v>3</v>
          </cell>
          <cell r="J5656">
            <v>1</v>
          </cell>
        </row>
        <row r="5657">
          <cell r="A5657" t="str">
            <v>SLT5</v>
          </cell>
          <cell r="B5657" t="str">
            <v>Secondary Service Less than 5 kW</v>
          </cell>
          <cell r="C5657">
            <v>50</v>
          </cell>
          <cell r="D5657">
            <v>25</v>
          </cell>
          <cell r="E5657" t="str">
            <v>R=A1D1</v>
          </cell>
          <cell r="F5657">
            <v>1</v>
          </cell>
          <cell r="G5657">
            <v>38450</v>
          </cell>
          <cell r="H5657">
            <v>240</v>
          </cell>
          <cell r="I5657">
            <v>3</v>
          </cell>
          <cell r="J5657">
            <v>1</v>
          </cell>
        </row>
        <row r="5658">
          <cell r="A5658" t="str">
            <v>SLT5</v>
          </cell>
          <cell r="B5658" t="str">
            <v>Secondary Service Less than 5 kW</v>
          </cell>
          <cell r="C5658">
            <v>50</v>
          </cell>
          <cell r="D5658">
            <v>25</v>
          </cell>
          <cell r="E5658" t="str">
            <v>R=A1D1</v>
          </cell>
          <cell r="F5658">
            <v>1</v>
          </cell>
          <cell r="G5658">
            <v>36161</v>
          </cell>
          <cell r="H5658">
            <v>240</v>
          </cell>
          <cell r="I5658">
            <v>3</v>
          </cell>
          <cell r="J5658">
            <v>1</v>
          </cell>
        </row>
        <row r="5659">
          <cell r="A5659" t="str">
            <v>SLT5</v>
          </cell>
          <cell r="B5659" t="str">
            <v>Secondary Service Less than 5 kW</v>
          </cell>
          <cell r="C5659">
            <v>50</v>
          </cell>
          <cell r="D5659">
            <v>25</v>
          </cell>
          <cell r="E5659" t="str">
            <v>R=A1D1</v>
          </cell>
          <cell r="F5659">
            <v>1</v>
          </cell>
          <cell r="G5659">
            <v>39202</v>
          </cell>
          <cell r="H5659">
            <v>999</v>
          </cell>
          <cell r="I5659">
            <v>3</v>
          </cell>
          <cell r="J5659">
            <v>2</v>
          </cell>
        </row>
        <row r="5660">
          <cell r="A5660" t="str">
            <v>SLT5</v>
          </cell>
          <cell r="B5660" t="str">
            <v>Secondary Service Less than 5 kW</v>
          </cell>
          <cell r="C5660">
            <v>50</v>
          </cell>
          <cell r="D5660">
            <v>20</v>
          </cell>
          <cell r="E5660" t="str">
            <v>R=MSE</v>
          </cell>
          <cell r="F5660">
            <v>1</v>
          </cell>
          <cell r="G5660">
            <v>32874</v>
          </cell>
          <cell r="H5660">
            <v>240</v>
          </cell>
          <cell r="I5660">
            <v>3</v>
          </cell>
          <cell r="J5660">
            <v>1</v>
          </cell>
        </row>
        <row r="5661">
          <cell r="A5661" t="str">
            <v>SLT5</v>
          </cell>
          <cell r="B5661" t="str">
            <v>Secondary Service Less than 5 kW</v>
          </cell>
          <cell r="C5661">
            <v>50</v>
          </cell>
          <cell r="D5661">
            <v>25</v>
          </cell>
          <cell r="E5661" t="str">
            <v>R=A1D1</v>
          </cell>
          <cell r="F5661">
            <v>1</v>
          </cell>
          <cell r="G5661">
            <v>37384</v>
          </cell>
          <cell r="H5661">
            <v>999</v>
          </cell>
          <cell r="I5661">
            <v>3</v>
          </cell>
          <cell r="J5661">
            <v>1</v>
          </cell>
        </row>
        <row r="5662">
          <cell r="A5662" t="str">
            <v>SLT5</v>
          </cell>
          <cell r="B5662" t="str">
            <v>Secondary Service Less than 5 kW</v>
          </cell>
          <cell r="C5662">
            <v>50</v>
          </cell>
          <cell r="D5662">
            <v>25</v>
          </cell>
          <cell r="E5662" t="str">
            <v>R=A1D1</v>
          </cell>
          <cell r="F5662">
            <v>1</v>
          </cell>
          <cell r="G5662">
            <v>37658</v>
          </cell>
          <cell r="H5662">
            <v>999</v>
          </cell>
          <cell r="I5662">
            <v>3</v>
          </cell>
          <cell r="J5662">
            <v>1</v>
          </cell>
        </row>
        <row r="5663">
          <cell r="A5663" t="str">
            <v>SLT5</v>
          </cell>
          <cell r="B5663" t="str">
            <v>Secondary Service Less than 5 kW</v>
          </cell>
          <cell r="C5663">
            <v>50</v>
          </cell>
          <cell r="D5663">
            <v>25</v>
          </cell>
          <cell r="E5663" t="str">
            <v>R=A1D1</v>
          </cell>
          <cell r="F5663">
            <v>1</v>
          </cell>
          <cell r="G5663">
            <v>38489</v>
          </cell>
          <cell r="H5663">
            <v>999</v>
          </cell>
          <cell r="I5663">
            <v>3</v>
          </cell>
          <cell r="J5663">
            <v>1</v>
          </cell>
        </row>
        <row r="5664">
          <cell r="A5664" t="str">
            <v>SLT5</v>
          </cell>
          <cell r="B5664" t="str">
            <v>Secondary Service Less than 5 kW</v>
          </cell>
          <cell r="C5664">
            <v>50</v>
          </cell>
          <cell r="D5664">
            <v>20</v>
          </cell>
          <cell r="E5664" t="str">
            <v>R=C1S</v>
          </cell>
          <cell r="F5664">
            <v>1</v>
          </cell>
          <cell r="G5664">
            <v>38532</v>
          </cell>
          <cell r="H5664">
            <v>240</v>
          </cell>
          <cell r="I5664">
            <v>3</v>
          </cell>
          <cell r="J5664">
            <v>1</v>
          </cell>
        </row>
        <row r="5665">
          <cell r="A5665" t="str">
            <v>SLT5</v>
          </cell>
          <cell r="B5665" t="str">
            <v>Secondary Service Less than 5 kW</v>
          </cell>
          <cell r="C5665">
            <v>50</v>
          </cell>
          <cell r="D5665">
            <v>25</v>
          </cell>
          <cell r="E5665" t="str">
            <v>R=A1D1</v>
          </cell>
          <cell r="F5665">
            <v>1</v>
          </cell>
          <cell r="G5665">
            <v>36445</v>
          </cell>
          <cell r="H5665">
            <v>240</v>
          </cell>
          <cell r="I5665">
            <v>3</v>
          </cell>
          <cell r="J5665">
            <v>1</v>
          </cell>
        </row>
        <row r="5666">
          <cell r="A5666" t="str">
            <v>SLT5</v>
          </cell>
          <cell r="B5666" t="str">
            <v>Secondary Service Less than 5 kW</v>
          </cell>
          <cell r="C5666">
            <v>50</v>
          </cell>
          <cell r="D5666">
            <v>25</v>
          </cell>
          <cell r="E5666" t="str">
            <v>R=A1D1</v>
          </cell>
          <cell r="F5666">
            <v>1</v>
          </cell>
          <cell r="G5666">
            <v>37432</v>
          </cell>
          <cell r="H5666">
            <v>240</v>
          </cell>
          <cell r="I5666">
            <v>3</v>
          </cell>
          <cell r="J5666">
            <v>2</v>
          </cell>
        </row>
        <row r="5667">
          <cell r="A5667" t="str">
            <v>SLT5</v>
          </cell>
          <cell r="B5667" t="str">
            <v>Secondary Service Less than 5 kW</v>
          </cell>
          <cell r="C5667">
            <v>50</v>
          </cell>
          <cell r="D5667">
            <v>20</v>
          </cell>
          <cell r="E5667" t="str">
            <v>R=MSE</v>
          </cell>
          <cell r="F5667">
            <v>1</v>
          </cell>
          <cell r="G5667">
            <v>36651</v>
          </cell>
          <cell r="H5667">
            <v>240</v>
          </cell>
          <cell r="I5667">
            <v>3</v>
          </cell>
          <cell r="J5667">
            <v>1</v>
          </cell>
        </row>
        <row r="5668">
          <cell r="A5668" t="str">
            <v>SLT5</v>
          </cell>
          <cell r="B5668" t="str">
            <v>Secondary Service Less than 5 kW</v>
          </cell>
          <cell r="C5668">
            <v>50</v>
          </cell>
          <cell r="D5668">
            <v>20</v>
          </cell>
          <cell r="E5668" t="str">
            <v>R=C1S</v>
          </cell>
          <cell r="F5668">
            <v>1</v>
          </cell>
          <cell r="G5668">
            <v>38840</v>
          </cell>
          <cell r="H5668">
            <v>240</v>
          </cell>
          <cell r="I5668">
            <v>3</v>
          </cell>
          <cell r="J5668">
            <v>2</v>
          </cell>
        </row>
        <row r="5669">
          <cell r="A5669" t="str">
            <v>SLT5</v>
          </cell>
          <cell r="B5669" t="str">
            <v>Secondary Service Less than 5 kW</v>
          </cell>
          <cell r="C5669">
            <v>50</v>
          </cell>
          <cell r="D5669">
            <v>25</v>
          </cell>
          <cell r="E5669" t="str">
            <v>R=A1D1</v>
          </cell>
          <cell r="F5669">
            <v>1</v>
          </cell>
          <cell r="G5669">
            <v>38810</v>
          </cell>
          <cell r="H5669">
            <v>240</v>
          </cell>
          <cell r="I5669">
            <v>3</v>
          </cell>
          <cell r="J5669">
            <v>1</v>
          </cell>
        </row>
        <row r="5670">
          <cell r="A5670" t="str">
            <v>SLT5</v>
          </cell>
          <cell r="B5670" t="str">
            <v>Secondary Service Less than 5 kW</v>
          </cell>
          <cell r="C5670">
            <v>50</v>
          </cell>
          <cell r="D5670">
            <v>25</v>
          </cell>
          <cell r="E5670" t="str">
            <v>R=A1D1</v>
          </cell>
          <cell r="F5670">
            <v>1</v>
          </cell>
          <cell r="G5670">
            <v>39738</v>
          </cell>
          <cell r="H5670">
            <v>999</v>
          </cell>
          <cell r="I5670">
            <v>3</v>
          </cell>
          <cell r="J5670">
            <v>1</v>
          </cell>
        </row>
        <row r="5671">
          <cell r="A5671" t="str">
            <v>SLT5</v>
          </cell>
          <cell r="B5671" t="str">
            <v>Secondary Service Less than 5 kW</v>
          </cell>
          <cell r="C5671">
            <v>50</v>
          </cell>
          <cell r="D5671">
            <v>25</v>
          </cell>
          <cell r="E5671" t="str">
            <v>R=A1D1</v>
          </cell>
          <cell r="F5671">
            <v>1</v>
          </cell>
          <cell r="G5671">
            <v>39911</v>
          </cell>
          <cell r="H5671">
            <v>240</v>
          </cell>
          <cell r="I5671">
            <v>3</v>
          </cell>
          <cell r="J5671">
            <v>3</v>
          </cell>
        </row>
        <row r="5672">
          <cell r="A5672" t="str">
            <v>SLT5</v>
          </cell>
          <cell r="B5672" t="str">
            <v>Secondary Service Less than 5 kW</v>
          </cell>
          <cell r="C5672">
            <v>50</v>
          </cell>
          <cell r="D5672">
            <v>25</v>
          </cell>
          <cell r="E5672" t="str">
            <v>R=A1D1</v>
          </cell>
          <cell r="F5672">
            <v>1</v>
          </cell>
          <cell r="G5672">
            <v>38201</v>
          </cell>
          <cell r="H5672">
            <v>240</v>
          </cell>
          <cell r="I5672">
            <v>3</v>
          </cell>
          <cell r="J5672">
            <v>1</v>
          </cell>
        </row>
        <row r="5673">
          <cell r="A5673" t="str">
            <v>SLT5</v>
          </cell>
          <cell r="B5673" t="str">
            <v>Secondary Service Less than 5 kW</v>
          </cell>
          <cell r="C5673">
            <v>50</v>
          </cell>
          <cell r="D5673">
            <v>25</v>
          </cell>
          <cell r="E5673" t="str">
            <v>R=A1D1</v>
          </cell>
          <cell r="F5673">
            <v>1</v>
          </cell>
          <cell r="G5673">
            <v>38387</v>
          </cell>
          <cell r="H5673">
            <v>240</v>
          </cell>
          <cell r="I5673">
            <v>3</v>
          </cell>
          <cell r="J5673">
            <v>3</v>
          </cell>
        </row>
        <row r="5674">
          <cell r="A5674" t="str">
            <v>SLT5</v>
          </cell>
          <cell r="B5674" t="str">
            <v>Secondary Service Less than 5 kW</v>
          </cell>
          <cell r="C5674">
            <v>50</v>
          </cell>
          <cell r="D5674">
            <v>25</v>
          </cell>
          <cell r="E5674" t="str">
            <v>R=A1D1</v>
          </cell>
          <cell r="F5674">
            <v>1</v>
          </cell>
          <cell r="G5674">
            <v>38972</v>
          </cell>
          <cell r="H5674">
            <v>240</v>
          </cell>
          <cell r="I5674">
            <v>3</v>
          </cell>
          <cell r="J5674">
            <v>1</v>
          </cell>
        </row>
        <row r="5675">
          <cell r="A5675" t="str">
            <v>SLT5</v>
          </cell>
          <cell r="B5675" t="str">
            <v>Secondary Service Less than 5 kW</v>
          </cell>
          <cell r="C5675">
            <v>50</v>
          </cell>
          <cell r="D5675">
            <v>20</v>
          </cell>
          <cell r="E5675" t="str">
            <v>R=A1D1ND</v>
          </cell>
          <cell r="F5675">
            <v>1</v>
          </cell>
          <cell r="G5675">
            <v>37658</v>
          </cell>
          <cell r="H5675">
            <v>240</v>
          </cell>
          <cell r="I5675">
            <v>3</v>
          </cell>
          <cell r="J5675">
            <v>2</v>
          </cell>
        </row>
        <row r="5676">
          <cell r="A5676" t="str">
            <v>SLT5</v>
          </cell>
          <cell r="B5676" t="str">
            <v>Secondary Service Less than 5 kW</v>
          </cell>
          <cell r="C5676">
            <v>50</v>
          </cell>
          <cell r="D5676">
            <v>20</v>
          </cell>
          <cell r="E5676" t="str">
            <v>R=ALF</v>
          </cell>
          <cell r="F5676">
            <v>1</v>
          </cell>
          <cell r="G5676">
            <v>38995</v>
          </cell>
          <cell r="H5676">
            <v>240</v>
          </cell>
          <cell r="I5676">
            <v>3</v>
          </cell>
          <cell r="J5676">
            <v>2</v>
          </cell>
        </row>
        <row r="5677">
          <cell r="A5677" t="str">
            <v>SLT5</v>
          </cell>
          <cell r="B5677" t="str">
            <v>Secondary Service Less than 5 kW</v>
          </cell>
          <cell r="C5677">
            <v>50</v>
          </cell>
          <cell r="D5677">
            <v>25</v>
          </cell>
          <cell r="E5677" t="str">
            <v>R=TMS2S</v>
          </cell>
          <cell r="F5677">
            <v>1</v>
          </cell>
          <cell r="H5677">
            <v>240</v>
          </cell>
          <cell r="I5677">
            <v>3</v>
          </cell>
          <cell r="J5677">
            <v>2</v>
          </cell>
        </row>
        <row r="5678">
          <cell r="A5678" t="str">
            <v>SLT5</v>
          </cell>
          <cell r="B5678" t="str">
            <v>Secondary Service Less than 5 kW</v>
          </cell>
          <cell r="C5678">
            <v>50</v>
          </cell>
          <cell r="D5678">
            <v>20</v>
          </cell>
          <cell r="E5678" t="str">
            <v>R=AL-ALT</v>
          </cell>
          <cell r="F5678">
            <v>1</v>
          </cell>
          <cell r="G5678">
            <v>37762</v>
          </cell>
          <cell r="H5678">
            <v>240</v>
          </cell>
          <cell r="I5678">
            <v>3</v>
          </cell>
          <cell r="J5678">
            <v>2</v>
          </cell>
        </row>
        <row r="5679">
          <cell r="A5679" t="str">
            <v>SLT5</v>
          </cell>
          <cell r="B5679" t="str">
            <v>Secondary Service Less than 5 kW</v>
          </cell>
          <cell r="C5679">
            <v>50</v>
          </cell>
          <cell r="D5679">
            <v>20</v>
          </cell>
          <cell r="E5679" t="str">
            <v>R=ALF</v>
          </cell>
          <cell r="F5679">
            <v>1</v>
          </cell>
          <cell r="G5679">
            <v>39790</v>
          </cell>
          <cell r="H5679">
            <v>240</v>
          </cell>
          <cell r="I5679">
            <v>3</v>
          </cell>
          <cell r="J5679">
            <v>3</v>
          </cell>
        </row>
        <row r="5680">
          <cell r="A5680" t="str">
            <v>SLT5</v>
          </cell>
          <cell r="B5680" t="str">
            <v>Secondary Service Less than 5 kW</v>
          </cell>
          <cell r="C5680">
            <v>50</v>
          </cell>
          <cell r="D5680">
            <v>20</v>
          </cell>
          <cell r="E5680" t="str">
            <v>R=AB1</v>
          </cell>
          <cell r="F5680">
            <v>1</v>
          </cell>
          <cell r="H5680">
            <v>240</v>
          </cell>
          <cell r="I5680">
            <v>3</v>
          </cell>
          <cell r="J5680">
            <v>1</v>
          </cell>
        </row>
        <row r="5681">
          <cell r="A5681" t="str">
            <v>SLT5</v>
          </cell>
          <cell r="B5681" t="str">
            <v>Secondary Service Less than 5 kW</v>
          </cell>
          <cell r="C5681">
            <v>50</v>
          </cell>
          <cell r="D5681">
            <v>25</v>
          </cell>
          <cell r="E5681" t="str">
            <v>R=A1D1</v>
          </cell>
          <cell r="F5681">
            <v>1</v>
          </cell>
          <cell r="G5681">
            <v>36404</v>
          </cell>
          <cell r="H5681">
            <v>240</v>
          </cell>
          <cell r="I5681">
            <v>3</v>
          </cell>
          <cell r="J5681">
            <v>1</v>
          </cell>
        </row>
        <row r="5682">
          <cell r="A5682" t="str">
            <v>SLT5</v>
          </cell>
          <cell r="B5682" t="str">
            <v>Secondary Service Less than 5 kW</v>
          </cell>
          <cell r="C5682">
            <v>50</v>
          </cell>
          <cell r="D5682">
            <v>25</v>
          </cell>
          <cell r="E5682" t="str">
            <v>R=A1D1</v>
          </cell>
          <cell r="F5682">
            <v>1</v>
          </cell>
          <cell r="G5682">
            <v>37678</v>
          </cell>
          <cell r="H5682">
            <v>240</v>
          </cell>
          <cell r="I5682">
            <v>3</v>
          </cell>
          <cell r="J5682">
            <v>4</v>
          </cell>
        </row>
        <row r="5683">
          <cell r="A5683" t="str">
            <v>SLT5</v>
          </cell>
          <cell r="B5683" t="str">
            <v>Secondary Service Less than 5 kW</v>
          </cell>
          <cell r="C5683">
            <v>50</v>
          </cell>
          <cell r="D5683">
            <v>25</v>
          </cell>
          <cell r="E5683" t="str">
            <v>R=A1D1</v>
          </cell>
          <cell r="F5683">
            <v>1</v>
          </cell>
          <cell r="G5683">
            <v>37174</v>
          </cell>
          <cell r="H5683">
            <v>240</v>
          </cell>
          <cell r="I5683">
            <v>3</v>
          </cell>
          <cell r="J5683">
            <v>1</v>
          </cell>
        </row>
        <row r="5684">
          <cell r="A5684" t="str">
            <v>SLT5</v>
          </cell>
          <cell r="B5684" t="str">
            <v>Secondary Service Less than 5 kW</v>
          </cell>
          <cell r="C5684">
            <v>50</v>
          </cell>
          <cell r="D5684">
            <v>25</v>
          </cell>
          <cell r="E5684" t="str">
            <v>R=A1D1</v>
          </cell>
          <cell r="F5684">
            <v>1</v>
          </cell>
          <cell r="G5684">
            <v>38161</v>
          </cell>
          <cell r="H5684">
            <v>240</v>
          </cell>
          <cell r="I5684">
            <v>3</v>
          </cell>
          <cell r="J5684">
            <v>2</v>
          </cell>
        </row>
        <row r="5685">
          <cell r="A5685" t="str">
            <v>SLT5</v>
          </cell>
          <cell r="B5685" t="str">
            <v>Secondary Service Less than 5 kW</v>
          </cell>
          <cell r="C5685">
            <v>50</v>
          </cell>
          <cell r="D5685">
            <v>20</v>
          </cell>
          <cell r="E5685" t="str">
            <v>R=ALF</v>
          </cell>
          <cell r="F5685">
            <v>1</v>
          </cell>
          <cell r="G5685">
            <v>40002</v>
          </cell>
          <cell r="H5685">
            <v>240</v>
          </cell>
          <cell r="I5685">
            <v>3</v>
          </cell>
          <cell r="J5685">
            <v>1</v>
          </cell>
        </row>
        <row r="5686">
          <cell r="A5686" t="str">
            <v>SLT5</v>
          </cell>
          <cell r="B5686" t="str">
            <v>Secondary Service Less than 5 kW</v>
          </cell>
          <cell r="C5686">
            <v>50</v>
          </cell>
          <cell r="D5686">
            <v>25</v>
          </cell>
          <cell r="E5686" t="str">
            <v>R=A1D1</v>
          </cell>
          <cell r="F5686">
            <v>1</v>
          </cell>
          <cell r="G5686">
            <v>38048</v>
          </cell>
          <cell r="H5686">
            <v>240</v>
          </cell>
          <cell r="I5686">
            <v>3</v>
          </cell>
          <cell r="J5686">
            <v>2</v>
          </cell>
        </row>
        <row r="5687">
          <cell r="A5687" t="str">
            <v>SLT5</v>
          </cell>
          <cell r="B5687" t="str">
            <v>Secondary Service Less than 5 kW</v>
          </cell>
          <cell r="C5687">
            <v>50</v>
          </cell>
          <cell r="D5687">
            <v>25</v>
          </cell>
          <cell r="E5687" t="str">
            <v>R=TMS</v>
          </cell>
          <cell r="F5687">
            <v>1</v>
          </cell>
          <cell r="H5687">
            <v>240</v>
          </cell>
          <cell r="I5687">
            <v>3</v>
          </cell>
          <cell r="J5687">
            <v>1</v>
          </cell>
        </row>
        <row r="5688">
          <cell r="A5688" t="str">
            <v>SLT5</v>
          </cell>
          <cell r="B5688" t="str">
            <v>Secondary Service Less than 5 kW</v>
          </cell>
          <cell r="C5688">
            <v>50</v>
          </cell>
          <cell r="D5688">
            <v>25</v>
          </cell>
          <cell r="E5688" t="str">
            <v>R=TMS2E</v>
          </cell>
          <cell r="F5688">
            <v>1</v>
          </cell>
          <cell r="H5688">
            <v>240</v>
          </cell>
          <cell r="I5688">
            <v>3</v>
          </cell>
          <cell r="J5688">
            <v>1</v>
          </cell>
        </row>
        <row r="5689">
          <cell r="A5689" t="str">
            <v>SLT5</v>
          </cell>
          <cell r="B5689" t="str">
            <v>Secondary Service Less than 5 kW</v>
          </cell>
          <cell r="C5689">
            <v>50</v>
          </cell>
          <cell r="D5689">
            <v>25</v>
          </cell>
          <cell r="E5689" t="str">
            <v>R=A1D1</v>
          </cell>
          <cell r="F5689">
            <v>1</v>
          </cell>
          <cell r="G5689">
            <v>37732</v>
          </cell>
          <cell r="H5689">
            <v>240</v>
          </cell>
          <cell r="I5689">
            <v>3</v>
          </cell>
          <cell r="J5689">
            <v>1</v>
          </cell>
        </row>
        <row r="5690">
          <cell r="A5690" t="str">
            <v>SLT5</v>
          </cell>
          <cell r="B5690" t="str">
            <v>Secondary Service Less than 5 kW</v>
          </cell>
          <cell r="C5690">
            <v>50</v>
          </cell>
          <cell r="D5690">
            <v>25</v>
          </cell>
          <cell r="E5690" t="str">
            <v>R=A1D1</v>
          </cell>
          <cell r="F5690">
            <v>1</v>
          </cell>
          <cell r="G5690">
            <v>36595</v>
          </cell>
          <cell r="H5690">
            <v>240</v>
          </cell>
          <cell r="I5690">
            <v>3</v>
          </cell>
          <cell r="J5690">
            <v>2</v>
          </cell>
        </row>
        <row r="5691">
          <cell r="A5691" t="str">
            <v>SLT5</v>
          </cell>
          <cell r="B5691" t="str">
            <v>Secondary Service Less than 5 kW</v>
          </cell>
          <cell r="C5691">
            <v>50</v>
          </cell>
          <cell r="D5691">
            <v>20</v>
          </cell>
          <cell r="E5691" t="str">
            <v>R=ALF</v>
          </cell>
          <cell r="F5691">
            <v>1</v>
          </cell>
          <cell r="G5691">
            <v>39113</v>
          </cell>
          <cell r="H5691">
            <v>240</v>
          </cell>
          <cell r="I5691">
            <v>3</v>
          </cell>
          <cell r="J5691">
            <v>3</v>
          </cell>
        </row>
        <row r="5692">
          <cell r="A5692" t="str">
            <v>SLT5</v>
          </cell>
          <cell r="B5692" t="str">
            <v>Secondary Service Less than 5 kW</v>
          </cell>
          <cell r="C5692">
            <v>50</v>
          </cell>
          <cell r="D5692">
            <v>25</v>
          </cell>
          <cell r="E5692" t="str">
            <v>R=A1D1</v>
          </cell>
          <cell r="F5692">
            <v>1</v>
          </cell>
          <cell r="G5692">
            <v>38944</v>
          </cell>
          <cell r="H5692">
            <v>999</v>
          </cell>
          <cell r="I5692">
            <v>3</v>
          </cell>
          <cell r="J5692">
            <v>2</v>
          </cell>
        </row>
        <row r="5693">
          <cell r="A5693" t="str">
            <v>SLT5</v>
          </cell>
          <cell r="B5693" t="str">
            <v>Secondary Service Less than 5 kW</v>
          </cell>
          <cell r="C5693">
            <v>50</v>
          </cell>
          <cell r="D5693">
            <v>25</v>
          </cell>
          <cell r="E5693" t="str">
            <v>R=A1D1</v>
          </cell>
          <cell r="F5693">
            <v>1</v>
          </cell>
          <cell r="G5693">
            <v>39282</v>
          </cell>
          <cell r="H5693">
            <v>240</v>
          </cell>
          <cell r="I5693">
            <v>3</v>
          </cell>
          <cell r="J5693">
            <v>2</v>
          </cell>
        </row>
        <row r="5694">
          <cell r="A5694" t="str">
            <v>SLT5</v>
          </cell>
          <cell r="B5694" t="str">
            <v>Secondary Service Less than 5 kW</v>
          </cell>
          <cell r="C5694">
            <v>50</v>
          </cell>
          <cell r="D5694">
            <v>25</v>
          </cell>
          <cell r="E5694" t="str">
            <v>R=A1D1</v>
          </cell>
          <cell r="F5694">
            <v>1</v>
          </cell>
          <cell r="G5694">
            <v>39472</v>
          </cell>
          <cell r="H5694">
            <v>240</v>
          </cell>
          <cell r="I5694">
            <v>3</v>
          </cell>
          <cell r="J5694">
            <v>2</v>
          </cell>
        </row>
        <row r="5695">
          <cell r="J5695">
            <v>13761</v>
          </cell>
        </row>
        <row r="5697">
          <cell r="A5697" t="str">
            <v>SLT5</v>
          </cell>
          <cell r="B5697" t="str">
            <v>Secondary Service Less than 5 kW</v>
          </cell>
          <cell r="C5697">
            <v>2.5</v>
          </cell>
          <cell r="D5697">
            <v>25</v>
          </cell>
          <cell r="E5697" t="str">
            <v>R=A1R</v>
          </cell>
          <cell r="F5697">
            <v>3</v>
          </cell>
          <cell r="G5697">
            <v>39737</v>
          </cell>
          <cell r="H5697">
            <v>999</v>
          </cell>
          <cell r="I5697">
            <v>3</v>
          </cell>
          <cell r="J5697">
            <v>2</v>
          </cell>
        </row>
        <row r="5698">
          <cell r="A5698" t="str">
            <v>SLT5</v>
          </cell>
          <cell r="B5698" t="str">
            <v>Secondary Service Less than 5 kW</v>
          </cell>
          <cell r="C5698">
            <v>2.5</v>
          </cell>
          <cell r="D5698">
            <v>25</v>
          </cell>
          <cell r="E5698" t="str">
            <v>R=A1D</v>
          </cell>
          <cell r="F5698">
            <v>3</v>
          </cell>
          <cell r="H5698">
            <v>277</v>
          </cell>
          <cell r="I5698">
            <v>4</v>
          </cell>
          <cell r="J5698">
            <v>1</v>
          </cell>
        </row>
        <row r="5699">
          <cell r="A5699" t="str">
            <v>SLT5</v>
          </cell>
          <cell r="B5699" t="str">
            <v>Secondary Service Less than 5 kW</v>
          </cell>
          <cell r="C5699">
            <v>2.5</v>
          </cell>
          <cell r="D5699">
            <v>25</v>
          </cell>
          <cell r="E5699" t="str">
            <v>R=A1R</v>
          </cell>
          <cell r="F5699">
            <v>3</v>
          </cell>
          <cell r="G5699">
            <v>39246</v>
          </cell>
          <cell r="H5699">
            <v>999</v>
          </cell>
          <cell r="I5699">
            <v>4</v>
          </cell>
          <cell r="J5699">
            <v>1</v>
          </cell>
        </row>
        <row r="5700">
          <cell r="A5700" t="str">
            <v>SLT5</v>
          </cell>
          <cell r="B5700" t="str">
            <v>Secondary Service Less than 5 kW</v>
          </cell>
          <cell r="C5700">
            <v>2.5</v>
          </cell>
          <cell r="D5700">
            <v>25</v>
          </cell>
          <cell r="E5700" t="str">
            <v>R=A1R</v>
          </cell>
          <cell r="F5700">
            <v>3</v>
          </cell>
          <cell r="G5700">
            <v>39420</v>
          </cell>
          <cell r="H5700">
            <v>999</v>
          </cell>
          <cell r="I5700">
            <v>4</v>
          </cell>
          <cell r="J5700">
            <v>1</v>
          </cell>
        </row>
        <row r="5701">
          <cell r="A5701" t="str">
            <v>SLT5</v>
          </cell>
          <cell r="B5701" t="str">
            <v>Secondary Service Less than 5 kW</v>
          </cell>
          <cell r="C5701">
            <v>2.5</v>
          </cell>
          <cell r="D5701">
            <v>25</v>
          </cell>
          <cell r="E5701" t="str">
            <v>R=A1R</v>
          </cell>
          <cell r="F5701">
            <v>3</v>
          </cell>
          <cell r="G5701">
            <v>39610</v>
          </cell>
          <cell r="H5701">
            <v>999</v>
          </cell>
          <cell r="I5701">
            <v>4</v>
          </cell>
          <cell r="J5701">
            <v>1</v>
          </cell>
        </row>
        <row r="5702">
          <cell r="A5702" t="str">
            <v>SLT5</v>
          </cell>
          <cell r="B5702" t="str">
            <v>Secondary Service Less than 5 kW</v>
          </cell>
          <cell r="C5702">
            <v>2.5</v>
          </cell>
          <cell r="D5702">
            <v>25</v>
          </cell>
          <cell r="E5702" t="str">
            <v>R=A1D</v>
          </cell>
          <cell r="F5702">
            <v>3</v>
          </cell>
          <cell r="G5702">
            <v>39731</v>
          </cell>
          <cell r="H5702">
            <v>999</v>
          </cell>
          <cell r="I5702">
            <v>4</v>
          </cell>
          <cell r="J5702">
            <v>1</v>
          </cell>
        </row>
        <row r="5703">
          <cell r="A5703" t="str">
            <v>SLT5</v>
          </cell>
          <cell r="B5703" t="str">
            <v>Secondary Service Less than 5 kW</v>
          </cell>
          <cell r="C5703">
            <v>2.5</v>
          </cell>
          <cell r="D5703">
            <v>25</v>
          </cell>
          <cell r="E5703" t="str">
            <v>R=A1RL</v>
          </cell>
          <cell r="F5703">
            <v>3</v>
          </cell>
          <cell r="G5703">
            <v>38113</v>
          </cell>
          <cell r="H5703">
            <v>999</v>
          </cell>
          <cell r="I5703">
            <v>4</v>
          </cell>
          <cell r="J5703">
            <v>1</v>
          </cell>
        </row>
        <row r="5704">
          <cell r="A5704" t="str">
            <v>SLT5</v>
          </cell>
          <cell r="B5704" t="str">
            <v>Secondary Service Less than 5 kW</v>
          </cell>
          <cell r="C5704">
            <v>2.5</v>
          </cell>
          <cell r="D5704">
            <v>25</v>
          </cell>
          <cell r="E5704" t="str">
            <v>R=A1D</v>
          </cell>
          <cell r="F5704">
            <v>3</v>
          </cell>
          <cell r="H5704">
            <v>120</v>
          </cell>
          <cell r="I5704">
            <v>4</v>
          </cell>
          <cell r="J5704">
            <v>1</v>
          </cell>
        </row>
        <row r="5705">
          <cell r="A5705" t="str">
            <v>SLT5</v>
          </cell>
          <cell r="B5705" t="str">
            <v>Secondary Service Less than 5 kW</v>
          </cell>
          <cell r="C5705">
            <v>2.5</v>
          </cell>
          <cell r="D5705">
            <v>25</v>
          </cell>
          <cell r="E5705" t="str">
            <v>R=A1D</v>
          </cell>
          <cell r="F5705">
            <v>3</v>
          </cell>
          <cell r="G5705">
            <v>39707</v>
          </cell>
          <cell r="H5705">
            <v>999</v>
          </cell>
          <cell r="I5705">
            <v>4</v>
          </cell>
          <cell r="J5705">
            <v>8</v>
          </cell>
        </row>
        <row r="5706">
          <cell r="A5706" t="str">
            <v>SLT5</v>
          </cell>
          <cell r="B5706" t="str">
            <v>Secondary Service Less than 5 kW</v>
          </cell>
          <cell r="C5706">
            <v>2.5</v>
          </cell>
          <cell r="D5706">
            <v>25</v>
          </cell>
          <cell r="E5706" t="str">
            <v>R=A1D</v>
          </cell>
          <cell r="F5706">
            <v>3</v>
          </cell>
          <cell r="H5706">
            <v>480</v>
          </cell>
          <cell r="I5706">
            <v>3</v>
          </cell>
          <cell r="J5706">
            <v>2</v>
          </cell>
        </row>
        <row r="5707">
          <cell r="A5707" t="str">
            <v>SLT5</v>
          </cell>
          <cell r="B5707" t="str">
            <v>Secondary Service Less than 5 kW</v>
          </cell>
          <cell r="C5707">
            <v>2.5</v>
          </cell>
          <cell r="D5707">
            <v>25</v>
          </cell>
          <cell r="E5707" t="str">
            <v>R=A1RL</v>
          </cell>
          <cell r="F5707">
            <v>3</v>
          </cell>
          <cell r="G5707">
            <v>37992</v>
          </cell>
          <cell r="H5707">
            <v>999</v>
          </cell>
          <cell r="I5707">
            <v>4</v>
          </cell>
          <cell r="J5707">
            <v>1</v>
          </cell>
        </row>
        <row r="5708">
          <cell r="A5708" t="str">
            <v>SLT5</v>
          </cell>
          <cell r="B5708" t="str">
            <v>Secondary Service Less than 5 kW</v>
          </cell>
          <cell r="C5708">
            <v>2.5</v>
          </cell>
          <cell r="D5708">
            <v>25</v>
          </cell>
          <cell r="E5708" t="str">
            <v>R=A1R</v>
          </cell>
          <cell r="F5708">
            <v>3</v>
          </cell>
          <cell r="G5708">
            <v>39255</v>
          </cell>
          <cell r="H5708">
            <v>999</v>
          </cell>
          <cell r="I5708">
            <v>3</v>
          </cell>
          <cell r="J5708">
            <v>1</v>
          </cell>
        </row>
        <row r="5709">
          <cell r="A5709" t="str">
            <v>SLT5</v>
          </cell>
          <cell r="B5709" t="str">
            <v>Secondary Service Less than 5 kW</v>
          </cell>
          <cell r="C5709">
            <v>2.5</v>
          </cell>
          <cell r="D5709">
            <v>25</v>
          </cell>
          <cell r="E5709" t="str">
            <v>R=A1D</v>
          </cell>
          <cell r="F5709">
            <v>3</v>
          </cell>
          <cell r="G5709">
            <v>37012</v>
          </cell>
          <cell r="H5709">
            <v>999</v>
          </cell>
          <cell r="I5709">
            <v>4</v>
          </cell>
          <cell r="J5709">
            <v>1</v>
          </cell>
        </row>
        <row r="5710">
          <cell r="A5710" t="str">
            <v>SLT5</v>
          </cell>
          <cell r="B5710" t="str">
            <v>Secondary Service Less than 5 kW</v>
          </cell>
          <cell r="C5710">
            <v>2.5</v>
          </cell>
          <cell r="D5710">
            <v>25</v>
          </cell>
          <cell r="E5710" t="str">
            <v>R=A1D</v>
          </cell>
          <cell r="F5710">
            <v>3</v>
          </cell>
          <cell r="G5710">
            <v>37606</v>
          </cell>
          <cell r="H5710">
            <v>999</v>
          </cell>
          <cell r="I5710">
            <v>4</v>
          </cell>
          <cell r="J5710">
            <v>1</v>
          </cell>
        </row>
        <row r="5711">
          <cell r="A5711" t="str">
            <v>SLT5</v>
          </cell>
          <cell r="B5711" t="str">
            <v>Secondary Service Less than 5 kW</v>
          </cell>
          <cell r="C5711">
            <v>2.5</v>
          </cell>
          <cell r="D5711">
            <v>25</v>
          </cell>
          <cell r="E5711" t="str">
            <v>R=A1D</v>
          </cell>
          <cell r="F5711">
            <v>3</v>
          </cell>
          <cell r="H5711">
            <v>120</v>
          </cell>
          <cell r="I5711">
            <v>4</v>
          </cell>
          <cell r="J5711">
            <v>1</v>
          </cell>
        </row>
        <row r="5712">
          <cell r="A5712" t="str">
            <v>SLT5</v>
          </cell>
          <cell r="B5712" t="str">
            <v>Secondary Service Less than 5 kW</v>
          </cell>
          <cell r="C5712">
            <v>2.5</v>
          </cell>
          <cell r="D5712">
            <v>25</v>
          </cell>
          <cell r="E5712" t="str">
            <v>R=A1R</v>
          </cell>
          <cell r="F5712">
            <v>3</v>
          </cell>
          <cell r="G5712">
            <v>39350</v>
          </cell>
          <cell r="H5712">
            <v>999</v>
          </cell>
          <cell r="I5712">
            <v>3</v>
          </cell>
          <cell r="J5712">
            <v>1</v>
          </cell>
        </row>
        <row r="5713">
          <cell r="A5713" t="str">
            <v>SLT5</v>
          </cell>
          <cell r="B5713" t="str">
            <v>Secondary Service Less than 5 kW</v>
          </cell>
          <cell r="C5713">
            <v>2.5</v>
          </cell>
          <cell r="D5713">
            <v>25</v>
          </cell>
          <cell r="E5713" t="str">
            <v>R=LWPT</v>
          </cell>
          <cell r="F5713">
            <v>3</v>
          </cell>
          <cell r="G5713">
            <v>37054</v>
          </cell>
          <cell r="H5713">
            <v>240</v>
          </cell>
          <cell r="I5713">
            <v>4</v>
          </cell>
          <cell r="J5713">
            <v>1</v>
          </cell>
        </row>
        <row r="5714">
          <cell r="A5714" t="str">
            <v>SLT5</v>
          </cell>
          <cell r="B5714" t="str">
            <v>Secondary Service Less than 5 kW</v>
          </cell>
          <cell r="C5714">
            <v>2.5</v>
          </cell>
          <cell r="D5714">
            <v>25</v>
          </cell>
          <cell r="E5714" t="str">
            <v>R=A1D</v>
          </cell>
          <cell r="F5714">
            <v>3</v>
          </cell>
          <cell r="G5714">
            <v>37173</v>
          </cell>
          <cell r="H5714">
            <v>999</v>
          </cell>
          <cell r="I5714">
            <v>4</v>
          </cell>
          <cell r="J5714">
            <v>1</v>
          </cell>
        </row>
        <row r="5715">
          <cell r="A5715" t="str">
            <v>SLT5</v>
          </cell>
          <cell r="B5715" t="str">
            <v>Secondary Service Less than 5 kW</v>
          </cell>
          <cell r="C5715">
            <v>2.5</v>
          </cell>
          <cell r="D5715">
            <v>25</v>
          </cell>
          <cell r="E5715" t="str">
            <v>R=A1R</v>
          </cell>
          <cell r="F5715">
            <v>3</v>
          </cell>
          <cell r="G5715">
            <v>38971</v>
          </cell>
          <cell r="H5715">
            <v>999</v>
          </cell>
          <cell r="I5715">
            <v>4</v>
          </cell>
          <cell r="J5715">
            <v>2</v>
          </cell>
        </row>
        <row r="5716">
          <cell r="A5716" t="str">
            <v>SLT5</v>
          </cell>
          <cell r="B5716" t="str">
            <v>Secondary Service Less than 5 kW</v>
          </cell>
          <cell r="C5716">
            <v>2.5</v>
          </cell>
          <cell r="D5716">
            <v>25</v>
          </cell>
          <cell r="E5716" t="str">
            <v>R=A1R</v>
          </cell>
          <cell r="F5716">
            <v>3</v>
          </cell>
          <cell r="G5716">
            <v>39295</v>
          </cell>
          <cell r="H5716">
            <v>999</v>
          </cell>
          <cell r="I5716">
            <v>4</v>
          </cell>
          <cell r="J5716">
            <v>1</v>
          </cell>
        </row>
        <row r="5717">
          <cell r="A5717" t="str">
            <v>SLT5</v>
          </cell>
          <cell r="B5717" t="str">
            <v>Secondary Service Less than 5 kW</v>
          </cell>
          <cell r="C5717">
            <v>2.5</v>
          </cell>
          <cell r="D5717">
            <v>25</v>
          </cell>
          <cell r="E5717" t="str">
            <v>R=A1D</v>
          </cell>
          <cell r="F5717">
            <v>3</v>
          </cell>
          <cell r="G5717">
            <v>40014</v>
          </cell>
          <cell r="H5717">
            <v>999</v>
          </cell>
          <cell r="I5717">
            <v>4</v>
          </cell>
          <cell r="J5717">
            <v>2</v>
          </cell>
        </row>
        <row r="5718">
          <cell r="A5718" t="str">
            <v>SLT5</v>
          </cell>
          <cell r="B5718" t="str">
            <v>Secondary Service Less than 5 kW</v>
          </cell>
          <cell r="C5718">
            <v>2.5</v>
          </cell>
          <cell r="D5718">
            <v>25</v>
          </cell>
          <cell r="E5718" t="str">
            <v>R=A1D</v>
          </cell>
          <cell r="F5718">
            <v>3</v>
          </cell>
          <cell r="H5718">
            <v>999</v>
          </cell>
          <cell r="I5718">
            <v>3</v>
          </cell>
          <cell r="J5718">
            <v>1</v>
          </cell>
        </row>
        <row r="5719">
          <cell r="A5719" t="str">
            <v>SLT5</v>
          </cell>
          <cell r="B5719" t="str">
            <v>Secondary Service Less than 5 kW</v>
          </cell>
          <cell r="C5719">
            <v>2.5</v>
          </cell>
          <cell r="D5719">
            <v>25</v>
          </cell>
          <cell r="E5719" t="str">
            <v>R=A1D</v>
          </cell>
          <cell r="F5719">
            <v>3</v>
          </cell>
          <cell r="G5719">
            <v>37042</v>
          </cell>
          <cell r="H5719">
            <v>999</v>
          </cell>
          <cell r="I5719">
            <v>4</v>
          </cell>
          <cell r="J5719">
            <v>1</v>
          </cell>
        </row>
        <row r="5720">
          <cell r="A5720" t="str">
            <v>SLT5</v>
          </cell>
          <cell r="B5720" t="str">
            <v>Secondary Service Less than 5 kW</v>
          </cell>
          <cell r="C5720">
            <v>2.5</v>
          </cell>
          <cell r="D5720">
            <v>25</v>
          </cell>
          <cell r="E5720" t="str">
            <v>R=A1D</v>
          </cell>
          <cell r="F5720">
            <v>3</v>
          </cell>
          <cell r="G5720">
            <v>36411</v>
          </cell>
          <cell r="H5720">
            <v>999</v>
          </cell>
          <cell r="I5720">
            <v>3</v>
          </cell>
          <cell r="J5720">
            <v>1</v>
          </cell>
        </row>
        <row r="5721">
          <cell r="A5721" t="str">
            <v>SLT5</v>
          </cell>
          <cell r="B5721" t="str">
            <v>Secondary Service Less than 5 kW</v>
          </cell>
          <cell r="C5721">
            <v>2.5</v>
          </cell>
          <cell r="D5721">
            <v>25</v>
          </cell>
          <cell r="E5721" t="str">
            <v>R=A1R</v>
          </cell>
          <cell r="F5721">
            <v>3</v>
          </cell>
          <cell r="G5721">
            <v>39030</v>
          </cell>
          <cell r="H5721">
            <v>999</v>
          </cell>
          <cell r="I5721">
            <v>4</v>
          </cell>
          <cell r="J5721">
            <v>1</v>
          </cell>
        </row>
        <row r="5722">
          <cell r="A5722" t="str">
            <v>SLT5</v>
          </cell>
          <cell r="B5722" t="str">
            <v>Secondary Service Less than 5 kW</v>
          </cell>
          <cell r="C5722">
            <v>2.5</v>
          </cell>
          <cell r="D5722">
            <v>25</v>
          </cell>
          <cell r="E5722" t="str">
            <v>R=A1D</v>
          </cell>
          <cell r="F5722">
            <v>3</v>
          </cell>
          <cell r="G5722">
            <v>39707</v>
          </cell>
          <cell r="H5722">
            <v>999</v>
          </cell>
          <cell r="I5722">
            <v>3</v>
          </cell>
          <cell r="J5722">
            <v>1</v>
          </cell>
        </row>
        <row r="5723">
          <cell r="A5723" t="str">
            <v>SLT5</v>
          </cell>
          <cell r="B5723" t="str">
            <v>Secondary Service Less than 5 kW</v>
          </cell>
          <cell r="C5723">
            <v>2.5</v>
          </cell>
          <cell r="D5723">
            <v>25</v>
          </cell>
          <cell r="E5723" t="str">
            <v>R=A1D</v>
          </cell>
          <cell r="F5723">
            <v>3</v>
          </cell>
          <cell r="G5723">
            <v>39707</v>
          </cell>
          <cell r="H5723">
            <v>999</v>
          </cell>
          <cell r="I5723">
            <v>4</v>
          </cell>
          <cell r="J5723">
            <v>1</v>
          </cell>
        </row>
        <row r="5724">
          <cell r="A5724" t="str">
            <v>SLT5</v>
          </cell>
          <cell r="B5724" t="str">
            <v>Secondary Service Less than 5 kW</v>
          </cell>
          <cell r="C5724">
            <v>2.5</v>
          </cell>
          <cell r="D5724">
            <v>25</v>
          </cell>
          <cell r="E5724" t="str">
            <v>R=A1D</v>
          </cell>
          <cell r="F5724">
            <v>3</v>
          </cell>
          <cell r="G5724">
            <v>39668</v>
          </cell>
          <cell r="H5724">
            <v>999</v>
          </cell>
          <cell r="I5724">
            <v>4</v>
          </cell>
          <cell r="J5724">
            <v>1</v>
          </cell>
        </row>
        <row r="5725">
          <cell r="A5725" t="str">
            <v>SLT5</v>
          </cell>
          <cell r="B5725" t="str">
            <v>Secondary Service Less than 5 kW</v>
          </cell>
          <cell r="C5725">
            <v>2.5</v>
          </cell>
          <cell r="D5725">
            <v>25</v>
          </cell>
          <cell r="E5725" t="str">
            <v>R=A1R</v>
          </cell>
          <cell r="F5725">
            <v>3</v>
          </cell>
          <cell r="G5725">
            <v>38092</v>
          </cell>
          <cell r="H5725">
            <v>999</v>
          </cell>
          <cell r="I5725">
            <v>3</v>
          </cell>
          <cell r="J5725">
            <v>1</v>
          </cell>
        </row>
        <row r="5726">
          <cell r="A5726" t="str">
            <v>SLT5</v>
          </cell>
          <cell r="B5726" t="str">
            <v>Secondary Service Less than 5 kW</v>
          </cell>
          <cell r="C5726">
            <v>2.5</v>
          </cell>
          <cell r="D5726">
            <v>20</v>
          </cell>
          <cell r="E5726" t="str">
            <v>R=A1R</v>
          </cell>
          <cell r="F5726">
            <v>3</v>
          </cell>
          <cell r="G5726">
            <v>39254</v>
          </cell>
          <cell r="H5726">
            <v>999</v>
          </cell>
          <cell r="I5726">
            <v>4</v>
          </cell>
          <cell r="J5726">
            <v>1</v>
          </cell>
        </row>
        <row r="5727">
          <cell r="A5727" t="str">
            <v>SLT5</v>
          </cell>
          <cell r="B5727" t="str">
            <v>Secondary Service Less than 5 kW</v>
          </cell>
          <cell r="C5727">
            <v>2.5</v>
          </cell>
          <cell r="D5727">
            <v>25</v>
          </cell>
          <cell r="E5727" t="str">
            <v>R=A1D+</v>
          </cell>
          <cell r="F5727">
            <v>3</v>
          </cell>
          <cell r="G5727">
            <v>40297</v>
          </cell>
          <cell r="H5727">
            <v>999</v>
          </cell>
          <cell r="I5727">
            <v>4</v>
          </cell>
          <cell r="J5727">
            <v>2</v>
          </cell>
        </row>
        <row r="5728">
          <cell r="A5728" t="str">
            <v>SLT5</v>
          </cell>
          <cell r="B5728" t="str">
            <v>Secondary Service Less than 5 kW</v>
          </cell>
          <cell r="C5728">
            <v>2.5</v>
          </cell>
          <cell r="D5728">
            <v>25</v>
          </cell>
          <cell r="E5728" t="str">
            <v>R=K6WA</v>
          </cell>
          <cell r="F5728">
            <v>3</v>
          </cell>
          <cell r="H5728">
            <v>240</v>
          </cell>
          <cell r="I5728">
            <v>4</v>
          </cell>
          <cell r="J5728">
            <v>1</v>
          </cell>
        </row>
        <row r="5729">
          <cell r="A5729" t="str">
            <v>SLT5</v>
          </cell>
          <cell r="B5729" t="str">
            <v>Secondary Service Less than 5 kW</v>
          </cell>
          <cell r="C5729">
            <v>2.5</v>
          </cell>
          <cell r="D5729">
            <v>20</v>
          </cell>
          <cell r="E5729" t="str">
            <v>R=DXS2</v>
          </cell>
          <cell r="F5729">
            <v>3</v>
          </cell>
          <cell r="H5729">
            <v>277</v>
          </cell>
          <cell r="I5729">
            <v>4</v>
          </cell>
          <cell r="J5729">
            <v>1</v>
          </cell>
        </row>
        <row r="5730">
          <cell r="A5730" t="str">
            <v>SLT5</v>
          </cell>
          <cell r="B5730" t="str">
            <v>Secondary Service Less than 5 kW</v>
          </cell>
          <cell r="C5730">
            <v>2.5</v>
          </cell>
          <cell r="D5730">
            <v>25</v>
          </cell>
          <cell r="E5730" t="str">
            <v>R=A1D</v>
          </cell>
          <cell r="F5730">
            <v>3</v>
          </cell>
          <cell r="G5730">
            <v>36161</v>
          </cell>
          <cell r="H5730">
            <v>999</v>
          </cell>
          <cell r="I5730">
            <v>4</v>
          </cell>
          <cell r="J5730">
            <v>1</v>
          </cell>
        </row>
        <row r="5731">
          <cell r="A5731" t="str">
            <v>SLT5</v>
          </cell>
          <cell r="B5731" t="str">
            <v>Secondary Service Less than 5 kW</v>
          </cell>
          <cell r="C5731">
            <v>2.5</v>
          </cell>
          <cell r="D5731">
            <v>25</v>
          </cell>
          <cell r="E5731" t="str">
            <v>R=A1D</v>
          </cell>
          <cell r="F5731">
            <v>3</v>
          </cell>
          <cell r="G5731">
            <v>36161</v>
          </cell>
          <cell r="H5731">
            <v>999</v>
          </cell>
          <cell r="I5731">
            <v>4</v>
          </cell>
          <cell r="J5731">
            <v>1</v>
          </cell>
        </row>
        <row r="5732">
          <cell r="A5732" t="str">
            <v>SLT5</v>
          </cell>
          <cell r="B5732" t="str">
            <v>Secondary Service Less than 5 kW</v>
          </cell>
          <cell r="C5732">
            <v>2.5</v>
          </cell>
          <cell r="D5732">
            <v>25</v>
          </cell>
          <cell r="E5732" t="str">
            <v>R=A1D</v>
          </cell>
          <cell r="F5732">
            <v>3</v>
          </cell>
          <cell r="G5732">
            <v>36577</v>
          </cell>
          <cell r="H5732">
            <v>999</v>
          </cell>
          <cell r="I5732">
            <v>3</v>
          </cell>
          <cell r="J5732">
            <v>1</v>
          </cell>
        </row>
        <row r="5733">
          <cell r="A5733" t="str">
            <v>SLT5</v>
          </cell>
          <cell r="B5733" t="str">
            <v>Secondary Service Less than 5 kW</v>
          </cell>
          <cell r="C5733">
            <v>2.5</v>
          </cell>
          <cell r="D5733">
            <v>25</v>
          </cell>
          <cell r="E5733" t="str">
            <v>R=A1D</v>
          </cell>
          <cell r="F5733">
            <v>3</v>
          </cell>
          <cell r="G5733">
            <v>37376</v>
          </cell>
          <cell r="H5733">
            <v>999</v>
          </cell>
          <cell r="I5733">
            <v>4</v>
          </cell>
          <cell r="J5733">
            <v>1</v>
          </cell>
        </row>
        <row r="5734">
          <cell r="A5734" t="str">
            <v>SLT5</v>
          </cell>
          <cell r="B5734" t="str">
            <v>Secondary Service Less than 5 kW</v>
          </cell>
          <cell r="C5734">
            <v>2.5</v>
          </cell>
          <cell r="D5734">
            <v>25</v>
          </cell>
          <cell r="E5734" t="str">
            <v>R=A1R</v>
          </cell>
          <cell r="F5734">
            <v>3</v>
          </cell>
          <cell r="G5734">
            <v>38925</v>
          </cell>
          <cell r="H5734">
            <v>999</v>
          </cell>
          <cell r="I5734">
            <v>4</v>
          </cell>
          <cell r="J5734">
            <v>2</v>
          </cell>
        </row>
        <row r="5735">
          <cell r="A5735" t="str">
            <v>SLT5</v>
          </cell>
          <cell r="B5735" t="str">
            <v>Secondary Service Less than 5 kW</v>
          </cell>
          <cell r="C5735">
            <v>2.5</v>
          </cell>
          <cell r="D5735">
            <v>25</v>
          </cell>
          <cell r="E5735" t="str">
            <v>R=A1R</v>
          </cell>
          <cell r="F5735">
            <v>3</v>
          </cell>
          <cell r="G5735">
            <v>39161</v>
          </cell>
          <cell r="H5735">
            <v>999</v>
          </cell>
          <cell r="I5735">
            <v>4</v>
          </cell>
          <cell r="J5735">
            <v>1</v>
          </cell>
        </row>
        <row r="5736">
          <cell r="A5736" t="str">
            <v>SLT5</v>
          </cell>
          <cell r="B5736" t="str">
            <v>Secondary Service Less than 5 kW</v>
          </cell>
          <cell r="C5736">
            <v>2.5</v>
          </cell>
          <cell r="D5736">
            <v>25</v>
          </cell>
          <cell r="E5736" t="str">
            <v>R=A1D</v>
          </cell>
          <cell r="F5736">
            <v>3</v>
          </cell>
          <cell r="H5736">
            <v>999</v>
          </cell>
          <cell r="I5736">
            <v>4</v>
          </cell>
          <cell r="J5736">
            <v>1</v>
          </cell>
        </row>
        <row r="5737">
          <cell r="A5737" t="str">
            <v>SLT5</v>
          </cell>
          <cell r="B5737" t="str">
            <v>Secondary Service Less than 5 kW</v>
          </cell>
          <cell r="C5737">
            <v>2.5</v>
          </cell>
          <cell r="D5737">
            <v>20</v>
          </cell>
          <cell r="E5737" t="str">
            <v>R=A1D</v>
          </cell>
          <cell r="F5737">
            <v>3</v>
          </cell>
          <cell r="H5737">
            <v>999</v>
          </cell>
          <cell r="I5737">
            <v>4</v>
          </cell>
          <cell r="J5737">
            <v>1</v>
          </cell>
        </row>
        <row r="5738">
          <cell r="A5738" t="str">
            <v>SLT5</v>
          </cell>
          <cell r="B5738" t="str">
            <v>Secondary Service Less than 5 kW</v>
          </cell>
          <cell r="C5738">
            <v>2.5</v>
          </cell>
          <cell r="D5738">
            <v>25</v>
          </cell>
          <cell r="E5738" t="str">
            <v>R=A1D</v>
          </cell>
          <cell r="F5738">
            <v>3</v>
          </cell>
          <cell r="G5738">
            <v>37174</v>
          </cell>
          <cell r="H5738">
            <v>999</v>
          </cell>
          <cell r="I5738">
            <v>4</v>
          </cell>
          <cell r="J5738">
            <v>1</v>
          </cell>
        </row>
        <row r="5739">
          <cell r="A5739" t="str">
            <v>SLT5</v>
          </cell>
          <cell r="B5739" t="str">
            <v>Secondary Service Less than 5 kW</v>
          </cell>
          <cell r="C5739">
            <v>2.5</v>
          </cell>
          <cell r="D5739">
            <v>25</v>
          </cell>
          <cell r="E5739" t="str">
            <v>R=A1R</v>
          </cell>
          <cell r="F5739">
            <v>3</v>
          </cell>
          <cell r="G5739">
            <v>39300</v>
          </cell>
          <cell r="H5739">
            <v>999</v>
          </cell>
          <cell r="I5739">
            <v>3</v>
          </cell>
          <cell r="J5739">
            <v>1</v>
          </cell>
        </row>
        <row r="5740">
          <cell r="A5740" t="str">
            <v>SLT5</v>
          </cell>
          <cell r="B5740" t="str">
            <v>Secondary Service Less than 5 kW</v>
          </cell>
          <cell r="C5740">
            <v>2.5</v>
          </cell>
          <cell r="D5740">
            <v>25</v>
          </cell>
          <cell r="E5740" t="str">
            <v>R=PWA</v>
          </cell>
          <cell r="F5740">
            <v>3</v>
          </cell>
          <cell r="H5740">
            <v>240</v>
          </cell>
          <cell r="I5740">
            <v>4</v>
          </cell>
          <cell r="J5740">
            <v>1</v>
          </cell>
        </row>
        <row r="5741">
          <cell r="A5741" t="str">
            <v>SLT5</v>
          </cell>
          <cell r="B5741" t="str">
            <v>Secondary Service Less than 5 kW</v>
          </cell>
          <cell r="C5741">
            <v>2.5</v>
          </cell>
          <cell r="D5741">
            <v>25</v>
          </cell>
          <cell r="E5741" t="str">
            <v>R=A1R</v>
          </cell>
          <cell r="F5741">
            <v>3</v>
          </cell>
          <cell r="G5741">
            <v>39107</v>
          </cell>
          <cell r="H5741">
            <v>999</v>
          </cell>
          <cell r="I5741">
            <v>4</v>
          </cell>
          <cell r="J5741">
            <v>1</v>
          </cell>
        </row>
        <row r="5742">
          <cell r="A5742" t="str">
            <v>SLT5</v>
          </cell>
          <cell r="B5742" t="str">
            <v>Secondary Service Less than 5 kW</v>
          </cell>
          <cell r="C5742">
            <v>2.5</v>
          </cell>
          <cell r="D5742">
            <v>25</v>
          </cell>
          <cell r="E5742" t="str">
            <v>R=A1R</v>
          </cell>
          <cell r="F5742">
            <v>3</v>
          </cell>
          <cell r="G5742">
            <v>39426</v>
          </cell>
          <cell r="H5742">
            <v>999</v>
          </cell>
          <cell r="I5742">
            <v>4</v>
          </cell>
          <cell r="J5742">
            <v>1</v>
          </cell>
        </row>
        <row r="5743">
          <cell r="A5743" t="str">
            <v>SLT5</v>
          </cell>
          <cell r="B5743" t="str">
            <v>Secondary Service Less than 5 kW</v>
          </cell>
          <cell r="C5743">
            <v>2.5</v>
          </cell>
          <cell r="D5743">
            <v>25</v>
          </cell>
          <cell r="E5743" t="str">
            <v>R=A1D</v>
          </cell>
          <cell r="F5743">
            <v>3</v>
          </cell>
          <cell r="H5743">
            <v>240</v>
          </cell>
          <cell r="I5743">
            <v>4</v>
          </cell>
          <cell r="J5743">
            <v>2</v>
          </cell>
        </row>
        <row r="5744">
          <cell r="A5744" t="str">
            <v>SLT5</v>
          </cell>
          <cell r="B5744" t="str">
            <v>Secondary Service Less than 5 kW</v>
          </cell>
          <cell r="C5744">
            <v>2.5</v>
          </cell>
          <cell r="D5744">
            <v>25</v>
          </cell>
          <cell r="E5744" t="str">
            <v>R=PWAY</v>
          </cell>
          <cell r="F5744">
            <v>3</v>
          </cell>
          <cell r="H5744">
            <v>240</v>
          </cell>
          <cell r="I5744">
            <v>4</v>
          </cell>
          <cell r="J5744">
            <v>1</v>
          </cell>
        </row>
        <row r="5745">
          <cell r="A5745" t="str">
            <v>SLT5</v>
          </cell>
          <cell r="B5745" t="str">
            <v>Secondary Service Less than 5 kW</v>
          </cell>
          <cell r="C5745">
            <v>2.5</v>
          </cell>
          <cell r="D5745">
            <v>25</v>
          </cell>
          <cell r="E5745" t="str">
            <v>R=A1D</v>
          </cell>
          <cell r="F5745">
            <v>3</v>
          </cell>
          <cell r="G5745">
            <v>36495</v>
          </cell>
          <cell r="H5745">
            <v>999</v>
          </cell>
          <cell r="I5745">
            <v>4</v>
          </cell>
          <cell r="J5745">
            <v>1</v>
          </cell>
        </row>
        <row r="5746">
          <cell r="A5746" t="str">
            <v>SLT5</v>
          </cell>
          <cell r="B5746" t="str">
            <v>Secondary Service Less than 5 kW</v>
          </cell>
          <cell r="C5746">
            <v>2.5</v>
          </cell>
          <cell r="D5746">
            <v>25</v>
          </cell>
          <cell r="E5746" t="str">
            <v>R=A1D</v>
          </cell>
          <cell r="F5746">
            <v>3</v>
          </cell>
          <cell r="G5746">
            <v>39637</v>
          </cell>
          <cell r="H5746">
            <v>999</v>
          </cell>
          <cell r="I5746">
            <v>4</v>
          </cell>
          <cell r="J5746">
            <v>1</v>
          </cell>
        </row>
        <row r="5747">
          <cell r="A5747" t="str">
            <v>SLT5</v>
          </cell>
          <cell r="B5747" t="str">
            <v>Secondary Service Less than 5 kW</v>
          </cell>
          <cell r="C5747">
            <v>2.5</v>
          </cell>
          <cell r="D5747">
            <v>20</v>
          </cell>
          <cell r="E5747" t="str">
            <v>R=K3WA</v>
          </cell>
          <cell r="F5747">
            <v>3</v>
          </cell>
          <cell r="H5747">
            <v>480</v>
          </cell>
          <cell r="I5747">
            <v>3</v>
          </cell>
          <cell r="J5747">
            <v>1</v>
          </cell>
        </row>
        <row r="5748">
          <cell r="A5748" t="str">
            <v>SLT5</v>
          </cell>
          <cell r="B5748" t="str">
            <v>Secondary Service Less than 5 kW</v>
          </cell>
          <cell r="C5748">
            <v>2.5</v>
          </cell>
          <cell r="D5748">
            <v>25</v>
          </cell>
          <cell r="E5748" t="str">
            <v>R=SV4SD</v>
          </cell>
          <cell r="F5748">
            <v>3</v>
          </cell>
          <cell r="H5748">
            <v>240</v>
          </cell>
          <cell r="I5748">
            <v>4</v>
          </cell>
          <cell r="J5748">
            <v>2</v>
          </cell>
        </row>
        <row r="5749">
          <cell r="A5749" t="str">
            <v>SLT5</v>
          </cell>
          <cell r="B5749" t="str">
            <v>Secondary Service Less than 5 kW</v>
          </cell>
          <cell r="C5749">
            <v>2.5</v>
          </cell>
          <cell r="D5749">
            <v>20</v>
          </cell>
          <cell r="E5749" t="str">
            <v>R=DXS2</v>
          </cell>
          <cell r="F5749">
            <v>3</v>
          </cell>
          <cell r="H5749">
            <v>277</v>
          </cell>
          <cell r="I5749">
            <v>4</v>
          </cell>
          <cell r="J5749">
            <v>1</v>
          </cell>
        </row>
        <row r="5750">
          <cell r="A5750" t="str">
            <v>SLT5</v>
          </cell>
          <cell r="B5750" t="str">
            <v>Secondary Service Less than 5 kW</v>
          </cell>
          <cell r="C5750">
            <v>2.5</v>
          </cell>
          <cell r="D5750">
            <v>20</v>
          </cell>
          <cell r="E5750" t="str">
            <v>R=A1D</v>
          </cell>
          <cell r="F5750">
            <v>3</v>
          </cell>
          <cell r="H5750">
            <v>999</v>
          </cell>
          <cell r="I5750">
            <v>3</v>
          </cell>
          <cell r="J5750">
            <v>1</v>
          </cell>
        </row>
        <row r="5751">
          <cell r="A5751" t="str">
            <v>SLT5</v>
          </cell>
          <cell r="B5751" t="str">
            <v>Secondary Service Less than 5 kW</v>
          </cell>
          <cell r="C5751">
            <v>2.5</v>
          </cell>
          <cell r="D5751">
            <v>25</v>
          </cell>
          <cell r="E5751" t="str">
            <v>R=K5WA</v>
          </cell>
          <cell r="F5751">
            <v>3</v>
          </cell>
          <cell r="H5751">
            <v>120</v>
          </cell>
          <cell r="I5751">
            <v>4</v>
          </cell>
          <cell r="J5751">
            <v>1</v>
          </cell>
        </row>
        <row r="5752">
          <cell r="A5752" t="str">
            <v>SLT5</v>
          </cell>
          <cell r="B5752" t="str">
            <v>Secondary Service Less than 5 kW</v>
          </cell>
          <cell r="C5752">
            <v>2.5</v>
          </cell>
          <cell r="D5752">
            <v>25</v>
          </cell>
          <cell r="E5752" t="str">
            <v>R=A1D</v>
          </cell>
          <cell r="F5752">
            <v>3</v>
          </cell>
          <cell r="G5752">
            <v>37606</v>
          </cell>
          <cell r="H5752">
            <v>999</v>
          </cell>
          <cell r="I5752">
            <v>4</v>
          </cell>
          <cell r="J5752">
            <v>1</v>
          </cell>
        </row>
        <row r="5753">
          <cell r="A5753" t="str">
            <v>SLT5</v>
          </cell>
          <cell r="B5753" t="str">
            <v>Secondary Service Less than 5 kW</v>
          </cell>
          <cell r="C5753">
            <v>2.5</v>
          </cell>
          <cell r="D5753">
            <v>25</v>
          </cell>
          <cell r="E5753" t="str">
            <v>R=A1R</v>
          </cell>
          <cell r="F5753">
            <v>3</v>
          </cell>
          <cell r="G5753">
            <v>39254</v>
          </cell>
          <cell r="H5753">
            <v>999</v>
          </cell>
          <cell r="I5753">
            <v>4</v>
          </cell>
          <cell r="J5753">
            <v>7</v>
          </cell>
        </row>
        <row r="5754">
          <cell r="A5754" t="str">
            <v>SLT5</v>
          </cell>
          <cell r="B5754" t="str">
            <v>Secondary Service Less than 5 kW</v>
          </cell>
          <cell r="C5754">
            <v>2.5</v>
          </cell>
          <cell r="D5754">
            <v>25</v>
          </cell>
          <cell r="E5754" t="str">
            <v>R=A1R</v>
          </cell>
          <cell r="F5754">
            <v>3</v>
          </cell>
          <cell r="G5754">
            <v>39315</v>
          </cell>
          <cell r="H5754">
            <v>999</v>
          </cell>
          <cell r="I5754">
            <v>4</v>
          </cell>
          <cell r="J5754">
            <v>1</v>
          </cell>
        </row>
        <row r="5755">
          <cell r="A5755" t="str">
            <v>SLT5</v>
          </cell>
          <cell r="B5755" t="str">
            <v>Secondary Service Less than 5 kW</v>
          </cell>
          <cell r="C5755">
            <v>15</v>
          </cell>
          <cell r="D5755">
            <v>20</v>
          </cell>
          <cell r="E5755" t="str">
            <v>R=PWAP</v>
          </cell>
          <cell r="F5755">
            <v>3</v>
          </cell>
          <cell r="H5755">
            <v>480</v>
          </cell>
          <cell r="I5755">
            <v>3</v>
          </cell>
          <cell r="J5755">
            <v>1</v>
          </cell>
        </row>
        <row r="5756">
          <cell r="A5756" t="str">
            <v>SLT5</v>
          </cell>
          <cell r="B5756" t="str">
            <v>Secondary Service Less than 5 kW</v>
          </cell>
          <cell r="C5756">
            <v>15</v>
          </cell>
          <cell r="D5756">
            <v>20</v>
          </cell>
          <cell r="E5756" t="str">
            <v>R=P20S</v>
          </cell>
          <cell r="F5756">
            <v>3</v>
          </cell>
          <cell r="H5756">
            <v>240</v>
          </cell>
          <cell r="I5756">
            <v>4</v>
          </cell>
          <cell r="J5756">
            <v>1</v>
          </cell>
        </row>
        <row r="5757">
          <cell r="A5757" t="str">
            <v>SLT5</v>
          </cell>
          <cell r="B5757" t="str">
            <v>Secondary Service Less than 5 kW</v>
          </cell>
          <cell r="C5757">
            <v>15</v>
          </cell>
          <cell r="D5757">
            <v>25</v>
          </cell>
          <cell r="E5757" t="str">
            <v>R=PWS</v>
          </cell>
          <cell r="F5757">
            <v>3</v>
          </cell>
          <cell r="H5757">
            <v>240</v>
          </cell>
          <cell r="I5757">
            <v>4</v>
          </cell>
          <cell r="J5757">
            <v>4</v>
          </cell>
        </row>
        <row r="5758">
          <cell r="A5758" t="str">
            <v>SLT5</v>
          </cell>
          <cell r="B5758" t="str">
            <v>Secondary Service Less than 5 kW</v>
          </cell>
          <cell r="C5758">
            <v>15</v>
          </cell>
          <cell r="D5758">
            <v>25</v>
          </cell>
          <cell r="E5758" t="str">
            <v>R=PWS</v>
          </cell>
          <cell r="F5758">
            <v>3</v>
          </cell>
          <cell r="H5758">
            <v>240</v>
          </cell>
          <cell r="I5758">
            <v>4</v>
          </cell>
          <cell r="J5758">
            <v>1</v>
          </cell>
        </row>
        <row r="5759">
          <cell r="A5759" t="str">
            <v>SLT5</v>
          </cell>
          <cell r="B5759" t="str">
            <v>Secondary Service Less than 5 kW</v>
          </cell>
          <cell r="C5759">
            <v>15</v>
          </cell>
          <cell r="D5759">
            <v>25</v>
          </cell>
          <cell r="E5759" t="str">
            <v>R=PWS</v>
          </cell>
          <cell r="F5759">
            <v>3</v>
          </cell>
          <cell r="H5759">
            <v>0</v>
          </cell>
          <cell r="I5759">
            <v>0</v>
          </cell>
          <cell r="J5759">
            <v>1</v>
          </cell>
        </row>
        <row r="5760">
          <cell r="A5760" t="str">
            <v>SLT5</v>
          </cell>
          <cell r="B5760" t="str">
            <v>Secondary Service Less than 5 kW</v>
          </cell>
          <cell r="C5760">
            <v>15</v>
          </cell>
          <cell r="D5760">
            <v>25</v>
          </cell>
          <cell r="E5760" t="str">
            <v>R=PWAP</v>
          </cell>
          <cell r="F5760">
            <v>3</v>
          </cell>
          <cell r="H5760">
            <v>277</v>
          </cell>
          <cell r="I5760">
            <v>4</v>
          </cell>
          <cell r="J5760">
            <v>1</v>
          </cell>
        </row>
        <row r="5761">
          <cell r="A5761" t="str">
            <v>SLT5</v>
          </cell>
          <cell r="B5761" t="str">
            <v>Secondary Service Less than 5 kW</v>
          </cell>
          <cell r="C5761">
            <v>15</v>
          </cell>
          <cell r="D5761">
            <v>20</v>
          </cell>
          <cell r="E5761" t="str">
            <v>R=S6S</v>
          </cell>
          <cell r="F5761">
            <v>3</v>
          </cell>
          <cell r="H5761">
            <v>240</v>
          </cell>
          <cell r="I5761">
            <v>4</v>
          </cell>
          <cell r="J5761">
            <v>2</v>
          </cell>
        </row>
        <row r="5762">
          <cell r="A5762" t="str">
            <v>SLT5</v>
          </cell>
          <cell r="B5762" t="str">
            <v>Secondary Service Less than 5 kW</v>
          </cell>
          <cell r="C5762">
            <v>15</v>
          </cell>
          <cell r="D5762">
            <v>25</v>
          </cell>
          <cell r="E5762" t="str">
            <v>R=PWS</v>
          </cell>
          <cell r="F5762">
            <v>3</v>
          </cell>
          <cell r="H5762">
            <v>480</v>
          </cell>
          <cell r="I5762">
            <v>3</v>
          </cell>
          <cell r="J5762">
            <v>1</v>
          </cell>
        </row>
        <row r="5763">
          <cell r="A5763" t="str">
            <v>SLT5</v>
          </cell>
          <cell r="B5763" t="str">
            <v>Secondary Service Less than 5 kW</v>
          </cell>
          <cell r="C5763">
            <v>15</v>
          </cell>
          <cell r="D5763">
            <v>25</v>
          </cell>
          <cell r="E5763" t="str">
            <v>R=SV5SD</v>
          </cell>
          <cell r="F5763">
            <v>3</v>
          </cell>
          <cell r="H5763">
            <v>120</v>
          </cell>
          <cell r="I5763">
            <v>4</v>
          </cell>
          <cell r="J5763">
            <v>1</v>
          </cell>
        </row>
        <row r="5764">
          <cell r="A5764" t="str">
            <v>SLT5</v>
          </cell>
          <cell r="B5764" t="str">
            <v>Secondary Service Less than 5 kW</v>
          </cell>
          <cell r="C5764">
            <v>15</v>
          </cell>
          <cell r="D5764">
            <v>20</v>
          </cell>
          <cell r="E5764" t="str">
            <v>R=PWSY</v>
          </cell>
          <cell r="F5764">
            <v>3</v>
          </cell>
          <cell r="H5764">
            <v>240</v>
          </cell>
          <cell r="I5764">
            <v>4</v>
          </cell>
          <cell r="J5764">
            <v>1</v>
          </cell>
        </row>
        <row r="5765">
          <cell r="A5765" t="str">
            <v>SLT5</v>
          </cell>
          <cell r="B5765" t="str">
            <v>Secondary Service Less than 5 kW</v>
          </cell>
          <cell r="C5765">
            <v>15</v>
          </cell>
          <cell r="D5765">
            <v>20</v>
          </cell>
          <cell r="E5765" t="str">
            <v>R=S6S</v>
          </cell>
          <cell r="F5765">
            <v>3</v>
          </cell>
          <cell r="H5765">
            <v>240</v>
          </cell>
          <cell r="I5765">
            <v>3</v>
          </cell>
          <cell r="J5765">
            <v>1</v>
          </cell>
        </row>
        <row r="5766">
          <cell r="A5766" t="str">
            <v>SLT5</v>
          </cell>
          <cell r="B5766" t="str">
            <v>Secondary Service Less than 5 kW</v>
          </cell>
          <cell r="C5766">
            <v>15</v>
          </cell>
          <cell r="D5766">
            <v>20</v>
          </cell>
          <cell r="E5766" t="str">
            <v>R=PWS</v>
          </cell>
          <cell r="F5766">
            <v>3</v>
          </cell>
          <cell r="H5766">
            <v>0</v>
          </cell>
          <cell r="I5766">
            <v>0</v>
          </cell>
          <cell r="J5766">
            <v>1</v>
          </cell>
        </row>
        <row r="5767">
          <cell r="A5767" t="str">
            <v>SLT5</v>
          </cell>
          <cell r="B5767" t="str">
            <v>Secondary Service Less than 5 kW</v>
          </cell>
          <cell r="C5767">
            <v>15</v>
          </cell>
          <cell r="D5767">
            <v>25</v>
          </cell>
          <cell r="E5767" t="str">
            <v>R=PWAP</v>
          </cell>
          <cell r="F5767">
            <v>3</v>
          </cell>
          <cell r="H5767">
            <v>480</v>
          </cell>
          <cell r="I5767">
            <v>3</v>
          </cell>
          <cell r="J5767">
            <v>1</v>
          </cell>
        </row>
        <row r="5768">
          <cell r="A5768" t="str">
            <v>SLT5</v>
          </cell>
          <cell r="B5768" t="str">
            <v>Secondary Service Less than 5 kW</v>
          </cell>
          <cell r="C5768">
            <v>15</v>
          </cell>
          <cell r="D5768">
            <v>25</v>
          </cell>
          <cell r="E5768" t="str">
            <v>R=PWSY</v>
          </cell>
          <cell r="F5768">
            <v>3</v>
          </cell>
          <cell r="H5768">
            <v>120</v>
          </cell>
          <cell r="I5768">
            <v>4</v>
          </cell>
          <cell r="J5768">
            <v>1</v>
          </cell>
        </row>
        <row r="5769">
          <cell r="A5769" t="str">
            <v>SLT5</v>
          </cell>
          <cell r="B5769" t="str">
            <v>Secondary Service Less than 5 kW</v>
          </cell>
          <cell r="C5769">
            <v>15</v>
          </cell>
          <cell r="D5769">
            <v>20</v>
          </cell>
          <cell r="E5769" t="str">
            <v>R=S2DS</v>
          </cell>
          <cell r="F5769">
            <v>3</v>
          </cell>
          <cell r="H5769">
            <v>480</v>
          </cell>
          <cell r="I5769">
            <v>3</v>
          </cell>
          <cell r="J5769">
            <v>1</v>
          </cell>
        </row>
        <row r="5770">
          <cell r="A5770" t="str">
            <v>SLT5</v>
          </cell>
          <cell r="B5770" t="str">
            <v>Secondary Service Less than 5 kW</v>
          </cell>
          <cell r="C5770">
            <v>15</v>
          </cell>
          <cell r="D5770">
            <v>25</v>
          </cell>
          <cell r="E5770" t="str">
            <v>R=LWP</v>
          </cell>
          <cell r="F5770">
            <v>3</v>
          </cell>
          <cell r="H5770">
            <v>240</v>
          </cell>
          <cell r="I5770">
            <v>3</v>
          </cell>
          <cell r="J5770">
            <v>1</v>
          </cell>
        </row>
        <row r="5771">
          <cell r="A5771" t="str">
            <v>SLT5</v>
          </cell>
          <cell r="B5771" t="str">
            <v>Secondary Service Less than 5 kW</v>
          </cell>
          <cell r="C5771">
            <v>15</v>
          </cell>
          <cell r="D5771">
            <v>20</v>
          </cell>
          <cell r="E5771" t="str">
            <v>R=D4A7M</v>
          </cell>
          <cell r="F5771">
            <v>3</v>
          </cell>
          <cell r="H5771">
            <v>240</v>
          </cell>
          <cell r="I5771">
            <v>4</v>
          </cell>
          <cell r="J5771">
            <v>1</v>
          </cell>
        </row>
        <row r="5772">
          <cell r="A5772" t="str">
            <v>SLT5</v>
          </cell>
          <cell r="B5772" t="str">
            <v>Secondary Service Less than 5 kW</v>
          </cell>
          <cell r="C5772">
            <v>15</v>
          </cell>
          <cell r="D5772">
            <v>25</v>
          </cell>
          <cell r="E5772" t="str">
            <v>R=S2DS</v>
          </cell>
          <cell r="F5772">
            <v>3</v>
          </cell>
          <cell r="H5772">
            <v>480</v>
          </cell>
          <cell r="I5772">
            <v>3</v>
          </cell>
          <cell r="J5772">
            <v>4</v>
          </cell>
        </row>
        <row r="5773">
          <cell r="A5773" t="str">
            <v>SLT5</v>
          </cell>
          <cell r="B5773" t="str">
            <v>Secondary Service Less than 5 kW</v>
          </cell>
          <cell r="C5773">
            <v>15</v>
          </cell>
          <cell r="D5773">
            <v>20</v>
          </cell>
          <cell r="E5773" t="str">
            <v>R=PWS</v>
          </cell>
          <cell r="F5773">
            <v>3</v>
          </cell>
          <cell r="H5773">
            <v>240</v>
          </cell>
          <cell r="I5773">
            <v>4</v>
          </cell>
          <cell r="J5773">
            <v>3</v>
          </cell>
        </row>
        <row r="5774">
          <cell r="A5774" t="str">
            <v>SLT5</v>
          </cell>
          <cell r="B5774" t="str">
            <v>Secondary Service Less than 5 kW</v>
          </cell>
          <cell r="C5774">
            <v>30</v>
          </cell>
          <cell r="D5774">
            <v>25</v>
          </cell>
          <cell r="E5774" t="str">
            <v>R=K6WS</v>
          </cell>
          <cell r="F5774">
            <v>3</v>
          </cell>
          <cell r="H5774">
            <v>240</v>
          </cell>
          <cell r="I5774">
            <v>4</v>
          </cell>
          <cell r="J5774">
            <v>6</v>
          </cell>
        </row>
        <row r="5775">
          <cell r="A5775" t="str">
            <v>SLT5</v>
          </cell>
          <cell r="B5775" t="str">
            <v>Secondary Service Less than 5 kW</v>
          </cell>
          <cell r="C5775">
            <v>30</v>
          </cell>
          <cell r="D5775">
            <v>25</v>
          </cell>
          <cell r="E5775" t="str">
            <v>R=A1D</v>
          </cell>
          <cell r="F5775">
            <v>3</v>
          </cell>
          <cell r="G5775">
            <v>38272</v>
          </cell>
          <cell r="H5775">
            <v>999</v>
          </cell>
          <cell r="I5775">
            <v>3</v>
          </cell>
          <cell r="J5775">
            <v>1</v>
          </cell>
        </row>
        <row r="5776">
          <cell r="A5776" t="str">
            <v>SLT5</v>
          </cell>
          <cell r="B5776" t="str">
            <v>Secondary Service Less than 5 kW</v>
          </cell>
          <cell r="C5776">
            <v>30</v>
          </cell>
          <cell r="D5776">
            <v>25</v>
          </cell>
          <cell r="E5776" t="str">
            <v>R=A1D</v>
          </cell>
          <cell r="F5776">
            <v>3</v>
          </cell>
          <cell r="G5776">
            <v>38365</v>
          </cell>
          <cell r="H5776">
            <v>999</v>
          </cell>
          <cell r="I5776">
            <v>4</v>
          </cell>
          <cell r="J5776">
            <v>1</v>
          </cell>
        </row>
        <row r="5777">
          <cell r="A5777" t="str">
            <v>SLT5</v>
          </cell>
          <cell r="B5777" t="str">
            <v>Secondary Service Less than 5 kW</v>
          </cell>
          <cell r="C5777">
            <v>30</v>
          </cell>
          <cell r="D5777">
            <v>25</v>
          </cell>
          <cell r="E5777" t="str">
            <v>P=A1RL</v>
          </cell>
          <cell r="F5777">
            <v>3</v>
          </cell>
          <cell r="G5777">
            <v>38182</v>
          </cell>
          <cell r="H5777">
            <v>999</v>
          </cell>
          <cell r="I5777">
            <v>3</v>
          </cell>
          <cell r="J5777">
            <v>1</v>
          </cell>
        </row>
        <row r="5778">
          <cell r="A5778" t="str">
            <v>SLT5</v>
          </cell>
          <cell r="B5778" t="str">
            <v>Secondary Service Less than 5 kW</v>
          </cell>
          <cell r="C5778">
            <v>30</v>
          </cell>
          <cell r="D5778">
            <v>25</v>
          </cell>
          <cell r="E5778" t="str">
            <v>R=RXS4</v>
          </cell>
          <cell r="F5778">
            <v>3</v>
          </cell>
          <cell r="G5778">
            <v>38257</v>
          </cell>
          <cell r="H5778">
            <v>999</v>
          </cell>
          <cell r="I5778">
            <v>3</v>
          </cell>
          <cell r="J5778">
            <v>3</v>
          </cell>
        </row>
        <row r="5779">
          <cell r="A5779" t="str">
            <v>SLT5</v>
          </cell>
          <cell r="B5779" t="str">
            <v>Secondary Service Less than 5 kW</v>
          </cell>
          <cell r="C5779">
            <v>30</v>
          </cell>
          <cell r="D5779">
            <v>25</v>
          </cell>
          <cell r="E5779" t="str">
            <v>R=VM62S</v>
          </cell>
          <cell r="F5779">
            <v>3</v>
          </cell>
          <cell r="H5779">
            <v>480</v>
          </cell>
          <cell r="I5779">
            <v>3</v>
          </cell>
          <cell r="J5779">
            <v>18</v>
          </cell>
        </row>
        <row r="5780">
          <cell r="A5780" t="str">
            <v>SLT5</v>
          </cell>
          <cell r="B5780" t="str">
            <v>Secondary Service Less than 5 kW</v>
          </cell>
          <cell r="C5780">
            <v>30</v>
          </cell>
          <cell r="D5780">
            <v>25</v>
          </cell>
          <cell r="E5780" t="str">
            <v>R=A1D</v>
          </cell>
          <cell r="F5780">
            <v>3</v>
          </cell>
          <cell r="G5780">
            <v>37811</v>
          </cell>
          <cell r="H5780">
            <v>999</v>
          </cell>
          <cell r="I5780">
            <v>4</v>
          </cell>
          <cell r="J5780">
            <v>1</v>
          </cell>
        </row>
        <row r="5781">
          <cell r="A5781" t="str">
            <v>SLT5</v>
          </cell>
          <cell r="B5781" t="str">
            <v>Secondary Service Less than 5 kW</v>
          </cell>
          <cell r="C5781">
            <v>30</v>
          </cell>
          <cell r="D5781">
            <v>25</v>
          </cell>
          <cell r="E5781" t="str">
            <v>R=A1D</v>
          </cell>
          <cell r="F5781">
            <v>3</v>
          </cell>
          <cell r="G5781">
            <v>37792</v>
          </cell>
          <cell r="H5781">
            <v>999</v>
          </cell>
          <cell r="I5781">
            <v>4</v>
          </cell>
          <cell r="J5781">
            <v>1</v>
          </cell>
        </row>
        <row r="5782">
          <cell r="A5782" t="str">
            <v>SLT5</v>
          </cell>
          <cell r="B5782" t="str">
            <v>Secondary Service Less than 5 kW</v>
          </cell>
          <cell r="C5782">
            <v>30</v>
          </cell>
          <cell r="D5782">
            <v>20</v>
          </cell>
          <cell r="E5782" t="str">
            <v>R=SL6S</v>
          </cell>
          <cell r="F5782">
            <v>3</v>
          </cell>
          <cell r="G5782">
            <v>35065</v>
          </cell>
          <cell r="H5782">
            <v>240</v>
          </cell>
          <cell r="I5782">
            <v>4</v>
          </cell>
          <cell r="J5782">
            <v>2</v>
          </cell>
        </row>
        <row r="5783">
          <cell r="A5783" t="str">
            <v>SLT5</v>
          </cell>
          <cell r="B5783" t="str">
            <v>Secondary Service Less than 5 kW</v>
          </cell>
          <cell r="C5783">
            <v>30</v>
          </cell>
          <cell r="D5783">
            <v>25</v>
          </cell>
          <cell r="E5783" t="str">
            <v>R=A1D</v>
          </cell>
          <cell r="F5783">
            <v>3</v>
          </cell>
          <cell r="G5783">
            <v>36405</v>
          </cell>
          <cell r="H5783">
            <v>999</v>
          </cell>
          <cell r="I5783">
            <v>3</v>
          </cell>
          <cell r="J5783">
            <v>1</v>
          </cell>
        </row>
        <row r="5784">
          <cell r="A5784" t="str">
            <v>SLT5</v>
          </cell>
          <cell r="B5784" t="str">
            <v>Secondary Service Less than 5 kW</v>
          </cell>
          <cell r="C5784">
            <v>30</v>
          </cell>
          <cell r="D5784">
            <v>25</v>
          </cell>
          <cell r="E5784" t="str">
            <v>R=A1D</v>
          </cell>
          <cell r="F5784">
            <v>3</v>
          </cell>
          <cell r="G5784">
            <v>36404</v>
          </cell>
          <cell r="H5784">
            <v>999</v>
          </cell>
          <cell r="I5784">
            <v>3</v>
          </cell>
          <cell r="J5784">
            <v>1</v>
          </cell>
        </row>
        <row r="5785">
          <cell r="A5785" t="str">
            <v>SLT5</v>
          </cell>
          <cell r="B5785" t="str">
            <v>Secondary Service Less than 5 kW</v>
          </cell>
          <cell r="C5785">
            <v>30</v>
          </cell>
          <cell r="D5785">
            <v>20</v>
          </cell>
          <cell r="E5785" t="str">
            <v>R=A1D</v>
          </cell>
          <cell r="F5785">
            <v>3</v>
          </cell>
          <cell r="G5785">
            <v>36595</v>
          </cell>
          <cell r="H5785">
            <v>999</v>
          </cell>
          <cell r="I5785">
            <v>3</v>
          </cell>
          <cell r="J5785">
            <v>1</v>
          </cell>
        </row>
        <row r="5786">
          <cell r="A5786" t="str">
            <v>SLT5</v>
          </cell>
          <cell r="B5786" t="str">
            <v>Secondary Service Less than 5 kW</v>
          </cell>
          <cell r="C5786">
            <v>30</v>
          </cell>
          <cell r="D5786">
            <v>25</v>
          </cell>
          <cell r="E5786" t="str">
            <v>R=A1D</v>
          </cell>
          <cell r="F5786">
            <v>3</v>
          </cell>
          <cell r="G5786">
            <v>37012</v>
          </cell>
          <cell r="H5786">
            <v>999</v>
          </cell>
          <cell r="I5786">
            <v>3</v>
          </cell>
          <cell r="J5786">
            <v>2</v>
          </cell>
        </row>
        <row r="5787">
          <cell r="A5787" t="str">
            <v>SLT5</v>
          </cell>
          <cell r="B5787" t="str">
            <v>Secondary Service Less than 5 kW</v>
          </cell>
          <cell r="C5787">
            <v>30</v>
          </cell>
          <cell r="D5787">
            <v>25</v>
          </cell>
          <cell r="E5787" t="str">
            <v>R=A1D</v>
          </cell>
          <cell r="F5787">
            <v>3</v>
          </cell>
          <cell r="G5787">
            <v>37641</v>
          </cell>
          <cell r="H5787">
            <v>999</v>
          </cell>
          <cell r="I5787">
            <v>3</v>
          </cell>
          <cell r="J5787">
            <v>1</v>
          </cell>
        </row>
        <row r="5788">
          <cell r="A5788" t="str">
            <v>SLT5</v>
          </cell>
          <cell r="B5788" t="str">
            <v>Secondary Service Less than 5 kW</v>
          </cell>
          <cell r="C5788">
            <v>30</v>
          </cell>
          <cell r="D5788">
            <v>25</v>
          </cell>
          <cell r="E5788" t="str">
            <v>R=A1D</v>
          </cell>
          <cell r="F5788">
            <v>3</v>
          </cell>
          <cell r="G5788">
            <v>38636</v>
          </cell>
          <cell r="H5788">
            <v>999</v>
          </cell>
          <cell r="I5788">
            <v>3</v>
          </cell>
          <cell r="J5788">
            <v>1</v>
          </cell>
        </row>
        <row r="5789">
          <cell r="A5789" t="str">
            <v>SLT5</v>
          </cell>
          <cell r="B5789" t="str">
            <v>Secondary Service Less than 5 kW</v>
          </cell>
          <cell r="C5789">
            <v>30</v>
          </cell>
          <cell r="D5789">
            <v>25</v>
          </cell>
          <cell r="E5789" t="str">
            <v>R=A1R</v>
          </cell>
          <cell r="F5789">
            <v>3</v>
          </cell>
          <cell r="G5789">
            <v>39048</v>
          </cell>
          <cell r="H5789">
            <v>999</v>
          </cell>
          <cell r="I5789">
            <v>3</v>
          </cell>
          <cell r="J5789">
            <v>1</v>
          </cell>
        </row>
        <row r="5790">
          <cell r="A5790" t="str">
            <v>SLT5</v>
          </cell>
          <cell r="B5790" t="str">
            <v>Secondary Service Less than 5 kW</v>
          </cell>
          <cell r="C5790">
            <v>30</v>
          </cell>
          <cell r="D5790">
            <v>25</v>
          </cell>
          <cell r="E5790" t="str">
            <v>R=A1R</v>
          </cell>
          <cell r="F5790">
            <v>3</v>
          </cell>
          <cell r="G5790">
            <v>39245</v>
          </cell>
          <cell r="H5790">
            <v>999</v>
          </cell>
          <cell r="I5790">
            <v>4</v>
          </cell>
          <cell r="J5790">
            <v>3</v>
          </cell>
        </row>
        <row r="5791">
          <cell r="A5791" t="str">
            <v>SLT5</v>
          </cell>
          <cell r="B5791" t="str">
            <v>Secondary Service Less than 5 kW</v>
          </cell>
          <cell r="C5791">
            <v>30</v>
          </cell>
          <cell r="D5791">
            <v>25</v>
          </cell>
          <cell r="E5791" t="str">
            <v>R=A1R</v>
          </cell>
          <cell r="F5791">
            <v>3</v>
          </cell>
          <cell r="G5791">
            <v>39343</v>
          </cell>
          <cell r="H5791">
            <v>999</v>
          </cell>
          <cell r="I5791">
            <v>4</v>
          </cell>
          <cell r="J5791">
            <v>1</v>
          </cell>
        </row>
        <row r="5792">
          <cell r="A5792" t="str">
            <v>SLT5</v>
          </cell>
          <cell r="B5792" t="str">
            <v>Secondary Service Less than 5 kW</v>
          </cell>
          <cell r="C5792">
            <v>30</v>
          </cell>
          <cell r="D5792">
            <v>20</v>
          </cell>
          <cell r="E5792" t="str">
            <v>R=ABS5</v>
          </cell>
          <cell r="F5792">
            <v>3</v>
          </cell>
          <cell r="G5792">
            <v>39526</v>
          </cell>
          <cell r="H5792">
            <v>480</v>
          </cell>
          <cell r="I5792">
            <v>3</v>
          </cell>
          <cell r="J5792">
            <v>10</v>
          </cell>
        </row>
        <row r="5793">
          <cell r="A5793" t="str">
            <v>SLT5</v>
          </cell>
          <cell r="B5793" t="str">
            <v>Secondary Service Less than 5 kW</v>
          </cell>
          <cell r="C5793">
            <v>30</v>
          </cell>
          <cell r="D5793">
            <v>25</v>
          </cell>
          <cell r="E5793" t="str">
            <v>R=A1D</v>
          </cell>
          <cell r="F5793">
            <v>3</v>
          </cell>
          <cell r="G5793">
            <v>39557</v>
          </cell>
          <cell r="H5793">
            <v>999</v>
          </cell>
          <cell r="I5793">
            <v>3</v>
          </cell>
          <cell r="J5793">
            <v>3</v>
          </cell>
        </row>
        <row r="5794">
          <cell r="A5794" t="str">
            <v>SLT5</v>
          </cell>
          <cell r="B5794" t="str">
            <v>Secondary Service Less than 5 kW</v>
          </cell>
          <cell r="C5794">
            <v>30</v>
          </cell>
          <cell r="D5794">
            <v>20</v>
          </cell>
          <cell r="E5794" t="str">
            <v>R=AXLS4E</v>
          </cell>
          <cell r="F5794">
            <v>3</v>
          </cell>
          <cell r="G5794">
            <v>39582</v>
          </cell>
          <cell r="H5794">
            <v>999</v>
          </cell>
          <cell r="I5794">
            <v>4</v>
          </cell>
          <cell r="J5794">
            <v>12</v>
          </cell>
        </row>
        <row r="5795">
          <cell r="A5795" t="str">
            <v>SLT5</v>
          </cell>
          <cell r="B5795" t="str">
            <v>Secondary Service Less than 5 kW</v>
          </cell>
          <cell r="C5795">
            <v>30</v>
          </cell>
          <cell r="D5795">
            <v>25</v>
          </cell>
          <cell r="E5795" t="str">
            <v>R=A1D</v>
          </cell>
          <cell r="F5795">
            <v>3</v>
          </cell>
          <cell r="G5795">
            <v>39917</v>
          </cell>
          <cell r="H5795">
            <v>999</v>
          </cell>
          <cell r="I5795">
            <v>4</v>
          </cell>
          <cell r="J5795">
            <v>4</v>
          </cell>
        </row>
        <row r="5796">
          <cell r="A5796" t="str">
            <v>SLT5</v>
          </cell>
          <cell r="B5796" t="str">
            <v>Secondary Service Less than 5 kW</v>
          </cell>
          <cell r="C5796">
            <v>30</v>
          </cell>
          <cell r="D5796">
            <v>20</v>
          </cell>
          <cell r="E5796" t="str">
            <v>R=D4S7H</v>
          </cell>
          <cell r="F5796">
            <v>3</v>
          </cell>
          <cell r="H5796">
            <v>240</v>
          </cell>
          <cell r="I5796">
            <v>4</v>
          </cell>
          <cell r="J5796">
            <v>12</v>
          </cell>
        </row>
        <row r="5797">
          <cell r="A5797" t="str">
            <v>SLT5</v>
          </cell>
          <cell r="B5797" t="str">
            <v>Secondary Service Less than 5 kW</v>
          </cell>
          <cell r="C5797">
            <v>30</v>
          </cell>
          <cell r="D5797">
            <v>20</v>
          </cell>
          <cell r="E5797" t="str">
            <v>R=A1D</v>
          </cell>
          <cell r="F5797">
            <v>3</v>
          </cell>
          <cell r="H5797">
            <v>999</v>
          </cell>
          <cell r="I5797">
            <v>3</v>
          </cell>
          <cell r="J5797">
            <v>3</v>
          </cell>
        </row>
        <row r="5798">
          <cell r="A5798" t="str">
            <v>SLT5</v>
          </cell>
          <cell r="B5798" t="str">
            <v>Secondary Service Less than 5 kW</v>
          </cell>
          <cell r="C5798">
            <v>30</v>
          </cell>
          <cell r="D5798">
            <v>25</v>
          </cell>
          <cell r="E5798" t="str">
            <v>R=A1TL</v>
          </cell>
          <cell r="F5798">
            <v>3</v>
          </cell>
          <cell r="G5798">
            <v>37993</v>
          </cell>
          <cell r="H5798">
            <v>999</v>
          </cell>
          <cell r="I5798">
            <v>4</v>
          </cell>
          <cell r="J5798">
            <v>1</v>
          </cell>
        </row>
        <row r="5799">
          <cell r="A5799" t="str">
            <v>SLT5</v>
          </cell>
          <cell r="B5799" t="str">
            <v>Secondary Service Less than 5 kW</v>
          </cell>
          <cell r="C5799">
            <v>30</v>
          </cell>
          <cell r="D5799">
            <v>25</v>
          </cell>
          <cell r="E5799" t="str">
            <v>R=A1D</v>
          </cell>
          <cell r="F5799">
            <v>3</v>
          </cell>
          <cell r="G5799">
            <v>38332</v>
          </cell>
          <cell r="H5799">
            <v>999</v>
          </cell>
          <cell r="I5799">
            <v>3</v>
          </cell>
          <cell r="J5799">
            <v>1</v>
          </cell>
        </row>
        <row r="5800">
          <cell r="A5800" t="str">
            <v>SLT5</v>
          </cell>
          <cell r="B5800" t="str">
            <v>Secondary Service Less than 5 kW</v>
          </cell>
          <cell r="C5800">
            <v>30</v>
          </cell>
          <cell r="D5800">
            <v>25</v>
          </cell>
          <cell r="E5800" t="str">
            <v>R=SV4SD</v>
          </cell>
          <cell r="F5800">
            <v>3</v>
          </cell>
          <cell r="H5800">
            <v>240</v>
          </cell>
          <cell r="I5800">
            <v>4</v>
          </cell>
          <cell r="J5800">
            <v>4</v>
          </cell>
        </row>
        <row r="5801">
          <cell r="A5801" t="str">
            <v>SLT5</v>
          </cell>
          <cell r="B5801" t="str">
            <v>Secondary Service Less than 5 kW</v>
          </cell>
          <cell r="C5801">
            <v>30</v>
          </cell>
          <cell r="D5801">
            <v>25</v>
          </cell>
          <cell r="E5801" t="str">
            <v>R=A1D</v>
          </cell>
          <cell r="F5801">
            <v>3</v>
          </cell>
          <cell r="G5801">
            <v>37704</v>
          </cell>
          <cell r="H5801">
            <v>999</v>
          </cell>
          <cell r="I5801">
            <v>3</v>
          </cell>
          <cell r="J5801">
            <v>2</v>
          </cell>
        </row>
        <row r="5802">
          <cell r="A5802" t="str">
            <v>SLT5</v>
          </cell>
          <cell r="B5802" t="str">
            <v>Secondary Service Less than 5 kW</v>
          </cell>
          <cell r="C5802">
            <v>30</v>
          </cell>
          <cell r="D5802">
            <v>20</v>
          </cell>
          <cell r="E5802" t="str">
            <v>R=D5S7</v>
          </cell>
          <cell r="F5802">
            <v>3</v>
          </cell>
          <cell r="G5802">
            <v>35065</v>
          </cell>
          <cell r="H5802">
            <v>240</v>
          </cell>
          <cell r="I5802">
            <v>4</v>
          </cell>
          <cell r="J5802">
            <v>1</v>
          </cell>
        </row>
        <row r="5803">
          <cell r="A5803" t="str">
            <v>SLT5</v>
          </cell>
          <cell r="B5803" t="str">
            <v>Secondary Service Less than 5 kW</v>
          </cell>
          <cell r="C5803">
            <v>30</v>
          </cell>
          <cell r="D5803">
            <v>25</v>
          </cell>
          <cell r="E5803" t="str">
            <v>R=A1D</v>
          </cell>
          <cell r="F5803">
            <v>3</v>
          </cell>
          <cell r="G5803">
            <v>36161</v>
          </cell>
          <cell r="H5803">
            <v>999</v>
          </cell>
          <cell r="I5803">
            <v>4</v>
          </cell>
          <cell r="J5803">
            <v>26</v>
          </cell>
        </row>
        <row r="5804">
          <cell r="A5804" t="str">
            <v>SLT5</v>
          </cell>
          <cell r="B5804" t="str">
            <v>Secondary Service Less than 5 kW</v>
          </cell>
          <cell r="C5804">
            <v>30</v>
          </cell>
          <cell r="D5804">
            <v>25</v>
          </cell>
          <cell r="E5804" t="str">
            <v>R=A1D</v>
          </cell>
          <cell r="F5804">
            <v>3</v>
          </cell>
          <cell r="G5804">
            <v>36404</v>
          </cell>
          <cell r="H5804">
            <v>999</v>
          </cell>
          <cell r="I5804">
            <v>4</v>
          </cell>
          <cell r="J5804">
            <v>2</v>
          </cell>
        </row>
        <row r="5805">
          <cell r="A5805" t="str">
            <v>SLT5</v>
          </cell>
          <cell r="B5805" t="str">
            <v>Secondary Service Less than 5 kW</v>
          </cell>
          <cell r="C5805">
            <v>30</v>
          </cell>
          <cell r="D5805">
            <v>20</v>
          </cell>
          <cell r="E5805" t="str">
            <v>R=SL6S</v>
          </cell>
          <cell r="F5805">
            <v>3</v>
          </cell>
          <cell r="G5805">
            <v>36419</v>
          </cell>
          <cell r="H5805">
            <v>240</v>
          </cell>
          <cell r="I5805">
            <v>4</v>
          </cell>
          <cell r="J5805">
            <v>1</v>
          </cell>
        </row>
        <row r="5806">
          <cell r="A5806" t="str">
            <v>SLT5</v>
          </cell>
          <cell r="B5806" t="str">
            <v>Secondary Service Less than 5 kW</v>
          </cell>
          <cell r="C5806">
            <v>30</v>
          </cell>
          <cell r="D5806">
            <v>20</v>
          </cell>
          <cell r="E5806" t="str">
            <v>R=A1D</v>
          </cell>
          <cell r="F5806">
            <v>3</v>
          </cell>
          <cell r="G5806">
            <v>36161</v>
          </cell>
          <cell r="H5806">
            <v>999</v>
          </cell>
          <cell r="I5806">
            <v>3</v>
          </cell>
          <cell r="J5806">
            <v>1</v>
          </cell>
        </row>
        <row r="5807">
          <cell r="A5807" t="str">
            <v>SLT5</v>
          </cell>
          <cell r="B5807" t="str">
            <v>Secondary Service Less than 5 kW</v>
          </cell>
          <cell r="C5807">
            <v>30</v>
          </cell>
          <cell r="D5807">
            <v>20</v>
          </cell>
          <cell r="E5807" t="str">
            <v>R=SL6S</v>
          </cell>
          <cell r="F5807">
            <v>3</v>
          </cell>
          <cell r="G5807">
            <v>36544</v>
          </cell>
          <cell r="H5807">
            <v>240</v>
          </cell>
          <cell r="I5807">
            <v>4</v>
          </cell>
          <cell r="J5807">
            <v>1</v>
          </cell>
        </row>
        <row r="5808">
          <cell r="A5808" t="str">
            <v>SLT5</v>
          </cell>
          <cell r="B5808" t="str">
            <v>Secondary Service Less than 5 kW</v>
          </cell>
          <cell r="C5808">
            <v>30</v>
          </cell>
          <cell r="D5808">
            <v>25</v>
          </cell>
          <cell r="E5808" t="str">
            <v>R=A1D</v>
          </cell>
          <cell r="F5808">
            <v>3</v>
          </cell>
          <cell r="G5808">
            <v>36816</v>
          </cell>
          <cell r="H5808">
            <v>999</v>
          </cell>
          <cell r="I5808">
            <v>4</v>
          </cell>
          <cell r="J5808">
            <v>1</v>
          </cell>
        </row>
        <row r="5809">
          <cell r="A5809" t="str">
            <v>SLT5</v>
          </cell>
          <cell r="B5809" t="str">
            <v>Secondary Service Less than 5 kW</v>
          </cell>
          <cell r="C5809">
            <v>30</v>
          </cell>
          <cell r="D5809">
            <v>20</v>
          </cell>
          <cell r="E5809" t="str">
            <v>R=A1D</v>
          </cell>
          <cell r="F5809">
            <v>3</v>
          </cell>
          <cell r="G5809">
            <v>36754</v>
          </cell>
          <cell r="H5809">
            <v>999</v>
          </cell>
          <cell r="I5809">
            <v>4</v>
          </cell>
          <cell r="J5809">
            <v>1</v>
          </cell>
        </row>
        <row r="5810">
          <cell r="A5810" t="str">
            <v>SLT5</v>
          </cell>
          <cell r="B5810" t="str">
            <v>Secondary Service Less than 5 kW</v>
          </cell>
          <cell r="C5810">
            <v>30</v>
          </cell>
          <cell r="D5810">
            <v>25</v>
          </cell>
          <cell r="E5810" t="str">
            <v>R=A1D</v>
          </cell>
          <cell r="F5810">
            <v>3</v>
          </cell>
          <cell r="G5810">
            <v>38737</v>
          </cell>
          <cell r="H5810">
            <v>999</v>
          </cell>
          <cell r="I5810">
            <v>4</v>
          </cell>
          <cell r="J5810">
            <v>1</v>
          </cell>
        </row>
        <row r="5811">
          <cell r="A5811" t="str">
            <v>SLT5</v>
          </cell>
          <cell r="B5811" t="str">
            <v>Secondary Service Less than 5 kW</v>
          </cell>
          <cell r="C5811">
            <v>30</v>
          </cell>
          <cell r="D5811">
            <v>25</v>
          </cell>
          <cell r="E5811" t="str">
            <v>R=A1D</v>
          </cell>
          <cell r="F5811">
            <v>3</v>
          </cell>
          <cell r="G5811">
            <v>38747</v>
          </cell>
          <cell r="H5811">
            <v>999</v>
          </cell>
          <cell r="I5811">
            <v>4</v>
          </cell>
          <cell r="J5811">
            <v>1</v>
          </cell>
        </row>
        <row r="5812">
          <cell r="A5812" t="str">
            <v>SLT5</v>
          </cell>
          <cell r="B5812" t="str">
            <v>Secondary Service Less than 5 kW</v>
          </cell>
          <cell r="C5812">
            <v>30</v>
          </cell>
          <cell r="D5812">
            <v>25</v>
          </cell>
          <cell r="E5812" t="str">
            <v>R=A1D</v>
          </cell>
          <cell r="F5812">
            <v>3</v>
          </cell>
          <cell r="G5812">
            <v>38748</v>
          </cell>
          <cell r="H5812">
            <v>999</v>
          </cell>
          <cell r="I5812">
            <v>4</v>
          </cell>
          <cell r="J5812">
            <v>5</v>
          </cell>
        </row>
        <row r="5813">
          <cell r="A5813" t="str">
            <v>SLT5</v>
          </cell>
          <cell r="B5813" t="str">
            <v>Secondary Service Less than 5 kW</v>
          </cell>
          <cell r="C5813">
            <v>30</v>
          </cell>
          <cell r="D5813">
            <v>25</v>
          </cell>
          <cell r="E5813" t="str">
            <v>R=A1D</v>
          </cell>
          <cell r="F5813">
            <v>3</v>
          </cell>
          <cell r="G5813">
            <v>38832</v>
          </cell>
          <cell r="H5813">
            <v>999</v>
          </cell>
          <cell r="I5813">
            <v>3</v>
          </cell>
          <cell r="J5813">
            <v>3</v>
          </cell>
        </row>
        <row r="5814">
          <cell r="A5814" t="str">
            <v>SLT5</v>
          </cell>
          <cell r="B5814" t="str">
            <v>Secondary Service Less than 5 kW</v>
          </cell>
          <cell r="C5814">
            <v>30</v>
          </cell>
          <cell r="D5814">
            <v>25</v>
          </cell>
          <cell r="E5814" t="str">
            <v>R=A1D</v>
          </cell>
          <cell r="F5814">
            <v>3</v>
          </cell>
          <cell r="G5814">
            <v>38971</v>
          </cell>
          <cell r="H5814">
            <v>999</v>
          </cell>
          <cell r="I5814">
            <v>4</v>
          </cell>
          <cell r="J5814">
            <v>2</v>
          </cell>
        </row>
        <row r="5815">
          <cell r="A5815" t="str">
            <v>SLT5</v>
          </cell>
          <cell r="B5815" t="str">
            <v>Secondary Service Less than 5 kW</v>
          </cell>
          <cell r="C5815">
            <v>30</v>
          </cell>
          <cell r="D5815">
            <v>20</v>
          </cell>
          <cell r="E5815" t="str">
            <v>R=ABS5</v>
          </cell>
          <cell r="F5815">
            <v>3</v>
          </cell>
          <cell r="G5815">
            <v>39280</v>
          </cell>
          <cell r="H5815">
            <v>480</v>
          </cell>
          <cell r="I5815">
            <v>3</v>
          </cell>
          <cell r="J5815">
            <v>1</v>
          </cell>
        </row>
        <row r="5816">
          <cell r="A5816" t="str">
            <v>SLT5</v>
          </cell>
          <cell r="B5816" t="str">
            <v>Secondary Service Less than 5 kW</v>
          </cell>
          <cell r="C5816">
            <v>30</v>
          </cell>
          <cell r="D5816">
            <v>25</v>
          </cell>
          <cell r="E5816" t="str">
            <v>R=A1R</v>
          </cell>
          <cell r="F5816">
            <v>3</v>
          </cell>
          <cell r="G5816">
            <v>39244</v>
          </cell>
          <cell r="H5816">
            <v>999</v>
          </cell>
          <cell r="I5816">
            <v>4</v>
          </cell>
          <cell r="J5816">
            <v>3</v>
          </cell>
        </row>
        <row r="5817">
          <cell r="A5817" t="str">
            <v>SLT5</v>
          </cell>
          <cell r="B5817" t="str">
            <v>Secondary Service Less than 5 kW</v>
          </cell>
          <cell r="C5817">
            <v>30</v>
          </cell>
          <cell r="D5817">
            <v>20</v>
          </cell>
          <cell r="E5817" t="str">
            <v>R=ABS7</v>
          </cell>
          <cell r="F5817">
            <v>3</v>
          </cell>
          <cell r="G5817">
            <v>39344</v>
          </cell>
          <cell r="H5817">
            <v>240</v>
          </cell>
          <cell r="I5817">
            <v>4</v>
          </cell>
          <cell r="J5817">
            <v>1</v>
          </cell>
        </row>
        <row r="5818">
          <cell r="A5818" t="str">
            <v>SLT5</v>
          </cell>
          <cell r="B5818" t="str">
            <v>Secondary Service Less than 5 kW</v>
          </cell>
          <cell r="C5818">
            <v>30</v>
          </cell>
          <cell r="D5818">
            <v>25</v>
          </cell>
          <cell r="E5818" t="str">
            <v>R=A1R</v>
          </cell>
          <cell r="F5818">
            <v>3</v>
          </cell>
          <cell r="G5818">
            <v>39478</v>
          </cell>
          <cell r="H5818">
            <v>999</v>
          </cell>
          <cell r="I5818">
            <v>4</v>
          </cell>
          <cell r="J5818">
            <v>4</v>
          </cell>
        </row>
        <row r="5819">
          <cell r="A5819" t="str">
            <v>SLT5</v>
          </cell>
          <cell r="B5819" t="str">
            <v>Secondary Service Less than 5 kW</v>
          </cell>
          <cell r="C5819">
            <v>30</v>
          </cell>
          <cell r="D5819">
            <v>25</v>
          </cell>
          <cell r="E5819" t="str">
            <v>R=A1D</v>
          </cell>
          <cell r="F5819">
            <v>3</v>
          </cell>
          <cell r="G5819">
            <v>39679</v>
          </cell>
          <cell r="H5819">
            <v>999</v>
          </cell>
          <cell r="I5819">
            <v>4</v>
          </cell>
          <cell r="J5819">
            <v>2</v>
          </cell>
        </row>
        <row r="5820">
          <cell r="A5820" t="str">
            <v>SLT5</v>
          </cell>
          <cell r="B5820" t="str">
            <v>Secondary Service Less than 5 kW</v>
          </cell>
          <cell r="C5820">
            <v>30</v>
          </cell>
          <cell r="D5820">
            <v>25</v>
          </cell>
          <cell r="E5820" t="str">
            <v>R=A1D</v>
          </cell>
          <cell r="F5820">
            <v>3</v>
          </cell>
          <cell r="G5820">
            <v>39664</v>
          </cell>
          <cell r="H5820">
            <v>999</v>
          </cell>
          <cell r="I5820">
            <v>3</v>
          </cell>
          <cell r="J5820">
            <v>3</v>
          </cell>
        </row>
        <row r="5821">
          <cell r="A5821" t="str">
            <v>SLT5</v>
          </cell>
          <cell r="B5821" t="str">
            <v>Secondary Service Less than 5 kW</v>
          </cell>
          <cell r="C5821">
            <v>30</v>
          </cell>
          <cell r="D5821">
            <v>20</v>
          </cell>
          <cell r="E5821" t="str">
            <v>R=ABS7</v>
          </cell>
          <cell r="F5821">
            <v>3</v>
          </cell>
          <cell r="G5821">
            <v>39645</v>
          </cell>
          <cell r="H5821">
            <v>240</v>
          </cell>
          <cell r="I5821">
            <v>4</v>
          </cell>
          <cell r="J5821">
            <v>13</v>
          </cell>
        </row>
        <row r="5822">
          <cell r="A5822" t="str">
            <v>SLT5</v>
          </cell>
          <cell r="B5822" t="str">
            <v>Secondary Service Less than 5 kW</v>
          </cell>
          <cell r="C5822">
            <v>30</v>
          </cell>
          <cell r="D5822">
            <v>20</v>
          </cell>
          <cell r="E5822" t="str">
            <v>R=ABS7</v>
          </cell>
          <cell r="F5822">
            <v>3</v>
          </cell>
          <cell r="G5822">
            <v>39646</v>
          </cell>
          <cell r="H5822">
            <v>240</v>
          </cell>
          <cell r="I5822">
            <v>4</v>
          </cell>
          <cell r="J5822">
            <v>8</v>
          </cell>
        </row>
        <row r="5823">
          <cell r="A5823" t="str">
            <v>SLT5</v>
          </cell>
          <cell r="B5823" t="str">
            <v>Secondary Service Less than 5 kW</v>
          </cell>
          <cell r="C5823">
            <v>30</v>
          </cell>
          <cell r="D5823">
            <v>25</v>
          </cell>
          <cell r="E5823" t="str">
            <v>R=A1D</v>
          </cell>
          <cell r="F5823">
            <v>3</v>
          </cell>
          <cell r="G5823">
            <v>39863</v>
          </cell>
          <cell r="H5823">
            <v>999</v>
          </cell>
          <cell r="I5823">
            <v>4</v>
          </cell>
          <cell r="J5823">
            <v>3</v>
          </cell>
        </row>
        <row r="5824">
          <cell r="A5824" t="str">
            <v>SLT5</v>
          </cell>
          <cell r="B5824" t="str">
            <v>Secondary Service Less than 5 kW</v>
          </cell>
          <cell r="C5824">
            <v>30</v>
          </cell>
          <cell r="D5824">
            <v>20</v>
          </cell>
          <cell r="E5824" t="str">
            <v>R=A1D</v>
          </cell>
          <cell r="F5824">
            <v>3</v>
          </cell>
          <cell r="H5824">
            <v>999</v>
          </cell>
          <cell r="I5824">
            <v>4</v>
          </cell>
          <cell r="J5824">
            <v>14</v>
          </cell>
        </row>
        <row r="5825">
          <cell r="A5825" t="str">
            <v>SLT5</v>
          </cell>
          <cell r="B5825" t="str">
            <v>Secondary Service Less than 5 kW</v>
          </cell>
          <cell r="C5825">
            <v>30</v>
          </cell>
          <cell r="D5825">
            <v>25</v>
          </cell>
          <cell r="E5825" t="str">
            <v>R=A1D</v>
          </cell>
          <cell r="F5825">
            <v>3</v>
          </cell>
          <cell r="G5825">
            <v>37938</v>
          </cell>
          <cell r="H5825">
            <v>999</v>
          </cell>
          <cell r="I5825">
            <v>4</v>
          </cell>
          <cell r="J5825">
            <v>1</v>
          </cell>
        </row>
        <row r="5826">
          <cell r="A5826" t="str">
            <v>SLT5</v>
          </cell>
          <cell r="B5826" t="str">
            <v>Secondary Service Less than 5 kW</v>
          </cell>
          <cell r="C5826">
            <v>30</v>
          </cell>
          <cell r="D5826">
            <v>25</v>
          </cell>
          <cell r="E5826" t="str">
            <v>R=A1D</v>
          </cell>
          <cell r="F5826">
            <v>3</v>
          </cell>
          <cell r="G5826">
            <v>38223</v>
          </cell>
          <cell r="H5826">
            <v>999</v>
          </cell>
          <cell r="I5826">
            <v>3</v>
          </cell>
          <cell r="J5826">
            <v>1</v>
          </cell>
        </row>
        <row r="5827">
          <cell r="A5827" t="str">
            <v>SLT5</v>
          </cell>
          <cell r="B5827" t="str">
            <v>Secondary Service Less than 5 kW</v>
          </cell>
          <cell r="C5827">
            <v>30</v>
          </cell>
          <cell r="D5827">
            <v>25</v>
          </cell>
          <cell r="E5827" t="str">
            <v>R=A1D</v>
          </cell>
          <cell r="F5827">
            <v>3</v>
          </cell>
          <cell r="G5827">
            <v>38238</v>
          </cell>
          <cell r="H5827">
            <v>999</v>
          </cell>
          <cell r="I5827">
            <v>3</v>
          </cell>
          <cell r="J5827">
            <v>1</v>
          </cell>
        </row>
        <row r="5828">
          <cell r="A5828" t="str">
            <v>SLT5</v>
          </cell>
          <cell r="B5828" t="str">
            <v>Secondary Service Less than 5 kW</v>
          </cell>
          <cell r="C5828">
            <v>30</v>
          </cell>
          <cell r="D5828">
            <v>20</v>
          </cell>
          <cell r="E5828" t="str">
            <v>R=SL2S</v>
          </cell>
          <cell r="F5828">
            <v>3</v>
          </cell>
          <cell r="H5828">
            <v>480</v>
          </cell>
          <cell r="I5828">
            <v>3</v>
          </cell>
          <cell r="J5828">
            <v>1</v>
          </cell>
        </row>
        <row r="5829">
          <cell r="A5829" t="str">
            <v>SLT5</v>
          </cell>
          <cell r="B5829" t="str">
            <v>Secondary Service Less than 5 kW</v>
          </cell>
          <cell r="C5829">
            <v>30</v>
          </cell>
          <cell r="D5829">
            <v>25</v>
          </cell>
          <cell r="E5829" t="str">
            <v>R=TMT</v>
          </cell>
          <cell r="F5829">
            <v>3</v>
          </cell>
          <cell r="H5829">
            <v>0</v>
          </cell>
          <cell r="I5829">
            <v>0</v>
          </cell>
          <cell r="J5829">
            <v>1</v>
          </cell>
        </row>
        <row r="5830">
          <cell r="A5830" t="str">
            <v>SLT5</v>
          </cell>
          <cell r="B5830" t="str">
            <v>Secondary Service Less than 5 kW</v>
          </cell>
          <cell r="C5830">
            <v>30</v>
          </cell>
          <cell r="D5830">
            <v>25</v>
          </cell>
          <cell r="E5830" t="str">
            <v>R=A1R</v>
          </cell>
          <cell r="F5830">
            <v>3</v>
          </cell>
          <cell r="G5830">
            <v>37811</v>
          </cell>
          <cell r="H5830">
            <v>999</v>
          </cell>
          <cell r="I5830">
            <v>4</v>
          </cell>
          <cell r="J5830">
            <v>1</v>
          </cell>
        </row>
        <row r="5831">
          <cell r="A5831" t="str">
            <v>SLT5</v>
          </cell>
          <cell r="B5831" t="str">
            <v>Secondary Service Less than 5 kW</v>
          </cell>
          <cell r="C5831">
            <v>30</v>
          </cell>
          <cell r="D5831">
            <v>20</v>
          </cell>
          <cell r="E5831" t="str">
            <v>R=SL6S</v>
          </cell>
          <cell r="F5831">
            <v>3</v>
          </cell>
          <cell r="G5831">
            <v>36161</v>
          </cell>
          <cell r="H5831">
            <v>240</v>
          </cell>
          <cell r="I5831">
            <v>4</v>
          </cell>
          <cell r="J5831">
            <v>1</v>
          </cell>
        </row>
        <row r="5832">
          <cell r="A5832" t="str">
            <v>SLT5</v>
          </cell>
          <cell r="B5832" t="str">
            <v>Secondary Service Less than 5 kW</v>
          </cell>
          <cell r="C5832">
            <v>30</v>
          </cell>
          <cell r="D5832">
            <v>25</v>
          </cell>
          <cell r="E5832" t="str">
            <v>R=SV4SD</v>
          </cell>
          <cell r="F5832">
            <v>3</v>
          </cell>
          <cell r="G5832">
            <v>34700</v>
          </cell>
          <cell r="H5832">
            <v>999</v>
          </cell>
          <cell r="I5832">
            <v>4</v>
          </cell>
          <cell r="J5832">
            <v>1</v>
          </cell>
        </row>
        <row r="5833">
          <cell r="A5833" t="str">
            <v>SLT5</v>
          </cell>
          <cell r="B5833" t="str">
            <v>Secondary Service Less than 5 kW</v>
          </cell>
          <cell r="C5833">
            <v>30</v>
          </cell>
          <cell r="D5833">
            <v>20</v>
          </cell>
          <cell r="E5833" t="str">
            <v>R=SL6S</v>
          </cell>
          <cell r="F5833">
            <v>3</v>
          </cell>
          <cell r="G5833">
            <v>36419</v>
          </cell>
          <cell r="H5833">
            <v>240</v>
          </cell>
          <cell r="I5833">
            <v>4</v>
          </cell>
          <cell r="J5833">
            <v>3</v>
          </cell>
        </row>
        <row r="5834">
          <cell r="A5834" t="str">
            <v>SLT5</v>
          </cell>
          <cell r="B5834" t="str">
            <v>Secondary Service Less than 5 kW</v>
          </cell>
          <cell r="C5834">
            <v>30</v>
          </cell>
          <cell r="D5834">
            <v>20</v>
          </cell>
          <cell r="E5834" t="str">
            <v>R=SL2S</v>
          </cell>
          <cell r="F5834">
            <v>3</v>
          </cell>
          <cell r="G5834">
            <v>36424</v>
          </cell>
          <cell r="H5834">
            <v>480</v>
          </cell>
          <cell r="I5834">
            <v>3</v>
          </cell>
          <cell r="J5834">
            <v>1</v>
          </cell>
        </row>
        <row r="5835">
          <cell r="A5835" t="str">
            <v>SLT5</v>
          </cell>
          <cell r="B5835" t="str">
            <v>Secondary Service Less than 5 kW</v>
          </cell>
          <cell r="C5835">
            <v>30</v>
          </cell>
          <cell r="D5835">
            <v>25</v>
          </cell>
          <cell r="E5835" t="str">
            <v>R=A1D</v>
          </cell>
          <cell r="F5835">
            <v>3</v>
          </cell>
          <cell r="G5835">
            <v>35797</v>
          </cell>
          <cell r="H5835">
            <v>999</v>
          </cell>
          <cell r="I5835">
            <v>3</v>
          </cell>
          <cell r="J5835">
            <v>1</v>
          </cell>
        </row>
        <row r="5836">
          <cell r="A5836" t="str">
            <v>SLT5</v>
          </cell>
          <cell r="B5836" t="str">
            <v>Secondary Service Less than 5 kW</v>
          </cell>
          <cell r="C5836">
            <v>30</v>
          </cell>
          <cell r="D5836">
            <v>25</v>
          </cell>
          <cell r="E5836" t="str">
            <v>R=A1D</v>
          </cell>
          <cell r="F5836">
            <v>3</v>
          </cell>
          <cell r="G5836">
            <v>36788</v>
          </cell>
          <cell r="H5836">
            <v>999</v>
          </cell>
          <cell r="I5836">
            <v>4</v>
          </cell>
          <cell r="J5836">
            <v>2</v>
          </cell>
        </row>
        <row r="5837">
          <cell r="A5837" t="str">
            <v>SLT5</v>
          </cell>
          <cell r="B5837" t="str">
            <v>Secondary Service Less than 5 kW</v>
          </cell>
          <cell r="C5837">
            <v>30</v>
          </cell>
          <cell r="D5837">
            <v>25</v>
          </cell>
          <cell r="E5837" t="str">
            <v>R=A1D</v>
          </cell>
          <cell r="F5837">
            <v>3</v>
          </cell>
          <cell r="G5837">
            <v>37012</v>
          </cell>
          <cell r="H5837">
            <v>999</v>
          </cell>
          <cell r="I5837">
            <v>4</v>
          </cell>
          <cell r="J5837">
            <v>2</v>
          </cell>
        </row>
        <row r="5838">
          <cell r="A5838" t="str">
            <v>SLT5</v>
          </cell>
          <cell r="B5838" t="str">
            <v>Secondary Service Less than 5 kW</v>
          </cell>
          <cell r="C5838">
            <v>30</v>
          </cell>
          <cell r="D5838">
            <v>25</v>
          </cell>
          <cell r="E5838" t="str">
            <v>R=A1D</v>
          </cell>
          <cell r="F5838">
            <v>3</v>
          </cell>
          <cell r="G5838">
            <v>37117</v>
          </cell>
          <cell r="H5838">
            <v>999</v>
          </cell>
          <cell r="I5838">
            <v>4</v>
          </cell>
          <cell r="J5838">
            <v>1</v>
          </cell>
        </row>
        <row r="5839">
          <cell r="A5839" t="str">
            <v>SLT5</v>
          </cell>
          <cell r="B5839" t="str">
            <v>Secondary Service Less than 5 kW</v>
          </cell>
          <cell r="C5839">
            <v>30</v>
          </cell>
          <cell r="D5839">
            <v>25</v>
          </cell>
          <cell r="E5839" t="str">
            <v>R=A1D</v>
          </cell>
          <cell r="F5839">
            <v>3</v>
          </cell>
          <cell r="G5839">
            <v>37503</v>
          </cell>
          <cell r="H5839">
            <v>999</v>
          </cell>
          <cell r="I5839">
            <v>4</v>
          </cell>
          <cell r="J5839">
            <v>2</v>
          </cell>
        </row>
        <row r="5840">
          <cell r="A5840" t="str">
            <v>SLT5</v>
          </cell>
          <cell r="B5840" t="str">
            <v>Secondary Service Less than 5 kW</v>
          </cell>
          <cell r="C5840">
            <v>30</v>
          </cell>
          <cell r="D5840">
            <v>25</v>
          </cell>
          <cell r="E5840" t="str">
            <v>R=A1D</v>
          </cell>
          <cell r="F5840">
            <v>3</v>
          </cell>
          <cell r="G5840">
            <v>38874</v>
          </cell>
          <cell r="H5840">
            <v>999</v>
          </cell>
          <cell r="I5840">
            <v>3</v>
          </cell>
          <cell r="J5840">
            <v>1</v>
          </cell>
        </row>
        <row r="5841">
          <cell r="A5841" t="str">
            <v>SLT5</v>
          </cell>
          <cell r="B5841" t="str">
            <v>Secondary Service Less than 5 kW</v>
          </cell>
          <cell r="C5841">
            <v>30</v>
          </cell>
          <cell r="D5841">
            <v>25</v>
          </cell>
          <cell r="E5841" t="str">
            <v>R=A1D</v>
          </cell>
          <cell r="F5841">
            <v>3</v>
          </cell>
          <cell r="G5841">
            <v>38784</v>
          </cell>
          <cell r="H5841">
            <v>999</v>
          </cell>
          <cell r="I5841">
            <v>3</v>
          </cell>
          <cell r="J5841">
            <v>2</v>
          </cell>
        </row>
        <row r="5842">
          <cell r="A5842" t="str">
            <v>SLT5</v>
          </cell>
          <cell r="B5842" t="str">
            <v>Secondary Service Less than 5 kW</v>
          </cell>
          <cell r="C5842">
            <v>30</v>
          </cell>
          <cell r="D5842">
            <v>25</v>
          </cell>
          <cell r="E5842" t="str">
            <v>R=A1R</v>
          </cell>
          <cell r="F5842">
            <v>3</v>
          </cell>
          <cell r="G5842">
            <v>39069</v>
          </cell>
          <cell r="H5842">
            <v>999</v>
          </cell>
          <cell r="I5842">
            <v>4</v>
          </cell>
          <cell r="J5842">
            <v>1</v>
          </cell>
        </row>
        <row r="5843">
          <cell r="A5843" t="str">
            <v>SLT5</v>
          </cell>
          <cell r="B5843" t="str">
            <v>Secondary Service Less than 5 kW</v>
          </cell>
          <cell r="C5843">
            <v>30</v>
          </cell>
          <cell r="D5843">
            <v>25</v>
          </cell>
          <cell r="E5843" t="str">
            <v>R=A1R</v>
          </cell>
          <cell r="F5843">
            <v>3</v>
          </cell>
          <cell r="G5843">
            <v>39259</v>
          </cell>
          <cell r="H5843">
            <v>999</v>
          </cell>
          <cell r="I5843">
            <v>3</v>
          </cell>
          <cell r="J5843">
            <v>22</v>
          </cell>
        </row>
        <row r="5844">
          <cell r="A5844" t="str">
            <v>SLT5</v>
          </cell>
          <cell r="B5844" t="str">
            <v>Secondary Service Less than 5 kW</v>
          </cell>
          <cell r="C5844">
            <v>30</v>
          </cell>
          <cell r="D5844">
            <v>20</v>
          </cell>
          <cell r="E5844" t="str">
            <v>R=ABS7</v>
          </cell>
          <cell r="F5844">
            <v>3</v>
          </cell>
          <cell r="G5844">
            <v>39281</v>
          </cell>
          <cell r="H5844">
            <v>240</v>
          </cell>
          <cell r="I5844">
            <v>4</v>
          </cell>
          <cell r="J5844">
            <v>15</v>
          </cell>
        </row>
        <row r="5845">
          <cell r="A5845" t="str">
            <v>SLT5</v>
          </cell>
          <cell r="B5845" t="str">
            <v>Secondary Service Less than 5 kW</v>
          </cell>
          <cell r="C5845">
            <v>30</v>
          </cell>
          <cell r="D5845">
            <v>25</v>
          </cell>
          <cell r="E5845" t="str">
            <v>R=A1R</v>
          </cell>
          <cell r="F5845">
            <v>3</v>
          </cell>
          <cell r="G5845">
            <v>39538</v>
          </cell>
          <cell r="H5845">
            <v>999</v>
          </cell>
          <cell r="I5845">
            <v>4</v>
          </cell>
          <cell r="J5845">
            <v>1</v>
          </cell>
        </row>
        <row r="5846">
          <cell r="A5846" t="str">
            <v>SLT5</v>
          </cell>
          <cell r="B5846" t="str">
            <v>Secondary Service Less than 5 kW</v>
          </cell>
          <cell r="C5846">
            <v>30</v>
          </cell>
          <cell r="D5846">
            <v>25</v>
          </cell>
          <cell r="E5846" t="str">
            <v>R=A1R</v>
          </cell>
          <cell r="F5846">
            <v>3</v>
          </cell>
          <cell r="G5846">
            <v>39475</v>
          </cell>
          <cell r="H5846">
            <v>999</v>
          </cell>
          <cell r="I5846">
            <v>4</v>
          </cell>
          <cell r="J5846">
            <v>1</v>
          </cell>
        </row>
        <row r="5847">
          <cell r="A5847" t="str">
            <v>SLT5</v>
          </cell>
          <cell r="B5847" t="str">
            <v>Secondary Service Less than 5 kW</v>
          </cell>
          <cell r="C5847">
            <v>30</v>
          </cell>
          <cell r="D5847">
            <v>20</v>
          </cell>
          <cell r="E5847" t="str">
            <v>R=AXLS4E</v>
          </cell>
          <cell r="F5847">
            <v>3</v>
          </cell>
          <cell r="G5847">
            <v>39948</v>
          </cell>
          <cell r="H5847">
            <v>999</v>
          </cell>
          <cell r="I5847">
            <v>4</v>
          </cell>
          <cell r="J5847">
            <v>2</v>
          </cell>
        </row>
        <row r="5848">
          <cell r="A5848" t="str">
            <v>SLT5</v>
          </cell>
          <cell r="B5848" t="str">
            <v>Secondary Service Less than 5 kW</v>
          </cell>
          <cell r="C5848">
            <v>30</v>
          </cell>
          <cell r="D5848">
            <v>20</v>
          </cell>
          <cell r="E5848" t="str">
            <v>R=D4S7H</v>
          </cell>
          <cell r="F5848">
            <v>3</v>
          </cell>
          <cell r="H5848">
            <v>240</v>
          </cell>
          <cell r="I5848">
            <v>4</v>
          </cell>
          <cell r="J5848">
            <v>1</v>
          </cell>
        </row>
        <row r="5849">
          <cell r="A5849" t="str">
            <v>SLT5</v>
          </cell>
          <cell r="B5849" t="str">
            <v>Secondary Service Less than 5 kW</v>
          </cell>
          <cell r="C5849">
            <v>30</v>
          </cell>
          <cell r="D5849">
            <v>20</v>
          </cell>
          <cell r="E5849" t="str">
            <v>R=SL6S</v>
          </cell>
          <cell r="F5849">
            <v>3</v>
          </cell>
          <cell r="H5849">
            <v>240</v>
          </cell>
          <cell r="I5849">
            <v>4</v>
          </cell>
          <cell r="J5849">
            <v>6</v>
          </cell>
        </row>
        <row r="5850">
          <cell r="A5850" t="str">
            <v>SLT5</v>
          </cell>
          <cell r="B5850" t="str">
            <v>Secondary Service Less than 5 kW</v>
          </cell>
          <cell r="C5850">
            <v>30</v>
          </cell>
          <cell r="D5850">
            <v>25</v>
          </cell>
          <cell r="E5850" t="str">
            <v>R=D4S7H</v>
          </cell>
          <cell r="F5850">
            <v>3</v>
          </cell>
          <cell r="H5850">
            <v>240</v>
          </cell>
          <cell r="I5850">
            <v>4</v>
          </cell>
          <cell r="J5850">
            <v>8</v>
          </cell>
        </row>
        <row r="5851">
          <cell r="A5851" t="str">
            <v>SLT5</v>
          </cell>
          <cell r="B5851" t="str">
            <v>Secondary Service Less than 5 kW</v>
          </cell>
          <cell r="C5851">
            <v>30</v>
          </cell>
          <cell r="D5851">
            <v>20</v>
          </cell>
          <cell r="E5851" t="str">
            <v>R=A1D</v>
          </cell>
          <cell r="F5851">
            <v>3</v>
          </cell>
          <cell r="G5851">
            <v>38309</v>
          </cell>
          <cell r="H5851">
            <v>999</v>
          </cell>
          <cell r="I5851">
            <v>4</v>
          </cell>
          <cell r="J5851">
            <v>1</v>
          </cell>
        </row>
        <row r="5852">
          <cell r="A5852" t="str">
            <v>SLT5</v>
          </cell>
          <cell r="B5852" t="str">
            <v>Secondary Service Less than 5 kW</v>
          </cell>
          <cell r="C5852">
            <v>30</v>
          </cell>
          <cell r="D5852">
            <v>25</v>
          </cell>
          <cell r="E5852" t="str">
            <v>R=A1D</v>
          </cell>
          <cell r="F5852">
            <v>3</v>
          </cell>
          <cell r="G5852">
            <v>38533</v>
          </cell>
          <cell r="H5852">
            <v>999</v>
          </cell>
          <cell r="I5852">
            <v>4</v>
          </cell>
          <cell r="J5852">
            <v>1</v>
          </cell>
        </row>
        <row r="5853">
          <cell r="A5853" t="str">
            <v>SLT5</v>
          </cell>
          <cell r="B5853" t="str">
            <v>Secondary Service Less than 5 kW</v>
          </cell>
          <cell r="C5853">
            <v>30</v>
          </cell>
          <cell r="D5853">
            <v>25</v>
          </cell>
          <cell r="E5853" t="str">
            <v>R=AXS4</v>
          </cell>
          <cell r="F5853">
            <v>3</v>
          </cell>
          <cell r="H5853">
            <v>999</v>
          </cell>
          <cell r="I5853">
            <v>4</v>
          </cell>
          <cell r="J5853">
            <v>1</v>
          </cell>
        </row>
        <row r="5854">
          <cell r="A5854" t="str">
            <v>SLT5</v>
          </cell>
          <cell r="B5854" t="str">
            <v>Secondary Service Less than 5 kW</v>
          </cell>
          <cell r="C5854">
            <v>30</v>
          </cell>
          <cell r="D5854">
            <v>25</v>
          </cell>
          <cell r="E5854" t="str">
            <v>R=SL2SD</v>
          </cell>
          <cell r="F5854">
            <v>3</v>
          </cell>
          <cell r="H5854">
            <v>480</v>
          </cell>
          <cell r="I5854">
            <v>3</v>
          </cell>
          <cell r="J5854">
            <v>2</v>
          </cell>
        </row>
        <row r="5855">
          <cell r="A5855" t="str">
            <v>SLT5</v>
          </cell>
          <cell r="B5855" t="str">
            <v>Secondary Service Less than 5 kW</v>
          </cell>
          <cell r="C5855">
            <v>30</v>
          </cell>
          <cell r="D5855">
            <v>20</v>
          </cell>
          <cell r="E5855" t="str">
            <v>R=A1D</v>
          </cell>
          <cell r="F5855">
            <v>3</v>
          </cell>
          <cell r="H5855">
            <v>240</v>
          </cell>
          <cell r="I5855">
            <v>3</v>
          </cell>
          <cell r="J5855">
            <v>1</v>
          </cell>
        </row>
        <row r="5856">
          <cell r="A5856" t="str">
            <v>SLT5</v>
          </cell>
          <cell r="B5856" t="str">
            <v>Secondary Service Less than 5 kW</v>
          </cell>
          <cell r="C5856">
            <v>30</v>
          </cell>
          <cell r="D5856">
            <v>25</v>
          </cell>
          <cell r="E5856" t="str">
            <v>R=A1D</v>
          </cell>
          <cell r="F5856">
            <v>3</v>
          </cell>
          <cell r="G5856">
            <v>37802</v>
          </cell>
          <cell r="H5856">
            <v>999</v>
          </cell>
          <cell r="I5856">
            <v>4</v>
          </cell>
          <cell r="J5856">
            <v>1</v>
          </cell>
        </row>
        <row r="5857">
          <cell r="A5857" t="str">
            <v>SLT5</v>
          </cell>
          <cell r="B5857" t="str">
            <v>Secondary Service Less than 5 kW</v>
          </cell>
          <cell r="C5857">
            <v>30</v>
          </cell>
          <cell r="D5857">
            <v>20</v>
          </cell>
          <cell r="E5857" t="str">
            <v>R=SL6S</v>
          </cell>
          <cell r="F5857">
            <v>3</v>
          </cell>
          <cell r="G5857">
            <v>36546</v>
          </cell>
          <cell r="H5857">
            <v>240</v>
          </cell>
          <cell r="I5857">
            <v>4</v>
          </cell>
          <cell r="J5857">
            <v>2</v>
          </cell>
        </row>
        <row r="5858">
          <cell r="A5858" t="str">
            <v>SLT5</v>
          </cell>
          <cell r="B5858" t="str">
            <v>Secondary Service Less than 5 kW</v>
          </cell>
          <cell r="C5858">
            <v>30</v>
          </cell>
          <cell r="D5858">
            <v>25</v>
          </cell>
          <cell r="E5858" t="str">
            <v>R=A1D</v>
          </cell>
          <cell r="F5858">
            <v>3</v>
          </cell>
          <cell r="G5858">
            <v>36528</v>
          </cell>
          <cell r="H5858">
            <v>999</v>
          </cell>
          <cell r="I5858">
            <v>4</v>
          </cell>
          <cell r="J5858">
            <v>1</v>
          </cell>
        </row>
        <row r="5859">
          <cell r="A5859" t="str">
            <v>SLT5</v>
          </cell>
          <cell r="B5859" t="str">
            <v>Secondary Service Less than 5 kW</v>
          </cell>
          <cell r="C5859">
            <v>30</v>
          </cell>
          <cell r="D5859">
            <v>25</v>
          </cell>
          <cell r="E5859" t="str">
            <v>R=A1D</v>
          </cell>
          <cell r="F5859">
            <v>3</v>
          </cell>
          <cell r="G5859">
            <v>37238</v>
          </cell>
          <cell r="H5859">
            <v>999</v>
          </cell>
          <cell r="I5859">
            <v>4</v>
          </cell>
          <cell r="J5859">
            <v>1</v>
          </cell>
        </row>
        <row r="5860">
          <cell r="A5860" t="str">
            <v>SLT5</v>
          </cell>
          <cell r="B5860" t="str">
            <v>Secondary Service Less than 5 kW</v>
          </cell>
          <cell r="C5860">
            <v>30</v>
          </cell>
          <cell r="D5860">
            <v>25</v>
          </cell>
          <cell r="E5860" t="str">
            <v>R=A1D</v>
          </cell>
          <cell r="F5860">
            <v>3</v>
          </cell>
          <cell r="G5860">
            <v>37466</v>
          </cell>
          <cell r="H5860">
            <v>999</v>
          </cell>
          <cell r="I5860">
            <v>4</v>
          </cell>
          <cell r="J5860">
            <v>2</v>
          </cell>
        </row>
        <row r="5861">
          <cell r="A5861" t="str">
            <v>SLT5</v>
          </cell>
          <cell r="B5861" t="str">
            <v>Secondary Service Less than 5 kW</v>
          </cell>
          <cell r="C5861">
            <v>30</v>
          </cell>
          <cell r="D5861">
            <v>25</v>
          </cell>
          <cell r="E5861" t="str">
            <v>R=A1D</v>
          </cell>
          <cell r="F5861">
            <v>3</v>
          </cell>
          <cell r="G5861">
            <v>37363</v>
          </cell>
          <cell r="H5861">
            <v>999</v>
          </cell>
          <cell r="I5861">
            <v>3</v>
          </cell>
          <cell r="J5861">
            <v>1</v>
          </cell>
        </row>
        <row r="5862">
          <cell r="A5862" t="str">
            <v>SLT5</v>
          </cell>
          <cell r="B5862" t="str">
            <v>Secondary Service Less than 5 kW</v>
          </cell>
          <cell r="C5862">
            <v>30</v>
          </cell>
          <cell r="D5862">
            <v>25</v>
          </cell>
          <cell r="E5862" t="str">
            <v>R=A1D</v>
          </cell>
          <cell r="F5862">
            <v>3</v>
          </cell>
          <cell r="G5862">
            <v>37505</v>
          </cell>
          <cell r="H5862">
            <v>999</v>
          </cell>
          <cell r="I5862">
            <v>3</v>
          </cell>
          <cell r="J5862">
            <v>2</v>
          </cell>
        </row>
        <row r="5863">
          <cell r="A5863" t="str">
            <v>SLT5</v>
          </cell>
          <cell r="B5863" t="str">
            <v>Secondary Service Less than 5 kW</v>
          </cell>
          <cell r="C5863">
            <v>30</v>
          </cell>
          <cell r="D5863">
            <v>25</v>
          </cell>
          <cell r="E5863" t="str">
            <v>R=A1D</v>
          </cell>
          <cell r="F5863">
            <v>3</v>
          </cell>
          <cell r="G5863">
            <v>38958</v>
          </cell>
          <cell r="H5863">
            <v>999</v>
          </cell>
          <cell r="I5863">
            <v>4</v>
          </cell>
          <cell r="J5863">
            <v>4</v>
          </cell>
        </row>
        <row r="5864">
          <cell r="A5864" t="str">
            <v>SLT5</v>
          </cell>
          <cell r="B5864" t="str">
            <v>Secondary Service Less than 5 kW</v>
          </cell>
          <cell r="C5864">
            <v>30</v>
          </cell>
          <cell r="D5864">
            <v>25</v>
          </cell>
          <cell r="E5864" t="str">
            <v>R=A1R</v>
          </cell>
          <cell r="F5864">
            <v>3</v>
          </cell>
          <cell r="G5864">
            <v>39141</v>
          </cell>
          <cell r="H5864">
            <v>999</v>
          </cell>
          <cell r="I5864">
            <v>4</v>
          </cell>
          <cell r="J5864">
            <v>8</v>
          </cell>
        </row>
        <row r="5865">
          <cell r="A5865" t="str">
            <v>SLT5</v>
          </cell>
          <cell r="B5865" t="str">
            <v>Secondary Service Less than 5 kW</v>
          </cell>
          <cell r="C5865">
            <v>30</v>
          </cell>
          <cell r="D5865">
            <v>20</v>
          </cell>
          <cell r="E5865" t="str">
            <v>R=ABS7</v>
          </cell>
          <cell r="F5865">
            <v>3</v>
          </cell>
          <cell r="G5865">
            <v>39246</v>
          </cell>
          <cell r="H5865">
            <v>240</v>
          </cell>
          <cell r="I5865">
            <v>4</v>
          </cell>
          <cell r="J5865">
            <v>4</v>
          </cell>
        </row>
        <row r="5866">
          <cell r="A5866" t="str">
            <v>SLT5</v>
          </cell>
          <cell r="B5866" t="str">
            <v>Secondary Service Less than 5 kW</v>
          </cell>
          <cell r="C5866">
            <v>30</v>
          </cell>
          <cell r="D5866">
            <v>25</v>
          </cell>
          <cell r="E5866" t="str">
            <v>R=A1D</v>
          </cell>
          <cell r="F5866">
            <v>3</v>
          </cell>
          <cell r="G5866">
            <v>39258</v>
          </cell>
          <cell r="H5866">
            <v>999</v>
          </cell>
          <cell r="I5866">
            <v>4</v>
          </cell>
          <cell r="J5866">
            <v>1</v>
          </cell>
        </row>
        <row r="5867">
          <cell r="A5867" t="str">
            <v>SLT5</v>
          </cell>
          <cell r="B5867" t="str">
            <v>Secondary Service Less than 5 kW</v>
          </cell>
          <cell r="C5867">
            <v>30</v>
          </cell>
          <cell r="D5867">
            <v>20</v>
          </cell>
          <cell r="E5867" t="str">
            <v>R=ABS7</v>
          </cell>
          <cell r="F5867">
            <v>3</v>
          </cell>
          <cell r="G5867">
            <v>39251</v>
          </cell>
          <cell r="H5867">
            <v>240</v>
          </cell>
          <cell r="I5867">
            <v>4</v>
          </cell>
          <cell r="J5867">
            <v>6</v>
          </cell>
        </row>
        <row r="5868">
          <cell r="A5868" t="str">
            <v>SLT5</v>
          </cell>
          <cell r="B5868" t="str">
            <v>Secondary Service Less than 5 kW</v>
          </cell>
          <cell r="C5868">
            <v>30</v>
          </cell>
          <cell r="D5868">
            <v>20</v>
          </cell>
          <cell r="E5868" t="str">
            <v>R=ABS5</v>
          </cell>
          <cell r="F5868">
            <v>3</v>
          </cell>
          <cell r="G5868">
            <v>39344</v>
          </cell>
          <cell r="H5868">
            <v>480</v>
          </cell>
          <cell r="I5868">
            <v>3</v>
          </cell>
          <cell r="J5868">
            <v>2</v>
          </cell>
        </row>
        <row r="5869">
          <cell r="A5869" t="str">
            <v>SLT5</v>
          </cell>
          <cell r="B5869" t="str">
            <v>Secondary Service Less than 5 kW</v>
          </cell>
          <cell r="C5869">
            <v>30</v>
          </cell>
          <cell r="D5869">
            <v>20</v>
          </cell>
          <cell r="E5869" t="str">
            <v>R=ABS7</v>
          </cell>
          <cell r="F5869">
            <v>3</v>
          </cell>
          <cell r="G5869">
            <v>39483</v>
          </cell>
          <cell r="H5869">
            <v>240</v>
          </cell>
          <cell r="I5869">
            <v>4</v>
          </cell>
          <cell r="J5869">
            <v>1</v>
          </cell>
        </row>
        <row r="5870">
          <cell r="A5870" t="str">
            <v>SLT5</v>
          </cell>
          <cell r="B5870" t="str">
            <v>Secondary Service Less than 5 kW</v>
          </cell>
          <cell r="C5870">
            <v>30</v>
          </cell>
          <cell r="D5870">
            <v>20</v>
          </cell>
          <cell r="E5870" t="str">
            <v>R=AXLS4E</v>
          </cell>
          <cell r="F5870">
            <v>3</v>
          </cell>
          <cell r="G5870">
            <v>39583</v>
          </cell>
          <cell r="H5870">
            <v>999</v>
          </cell>
          <cell r="I5870">
            <v>3</v>
          </cell>
          <cell r="J5870">
            <v>2</v>
          </cell>
        </row>
        <row r="5871">
          <cell r="A5871" t="str">
            <v>SLT5</v>
          </cell>
          <cell r="B5871" t="str">
            <v>Secondary Service Less than 5 kW</v>
          </cell>
          <cell r="C5871">
            <v>30</v>
          </cell>
          <cell r="D5871">
            <v>25</v>
          </cell>
          <cell r="E5871" t="str">
            <v>R=A1D</v>
          </cell>
          <cell r="F5871">
            <v>3</v>
          </cell>
          <cell r="G5871">
            <v>39650</v>
          </cell>
          <cell r="H5871">
            <v>999</v>
          </cell>
          <cell r="I5871">
            <v>3</v>
          </cell>
          <cell r="J5871">
            <v>3</v>
          </cell>
        </row>
        <row r="5872">
          <cell r="A5872" t="str">
            <v>SLT5</v>
          </cell>
          <cell r="B5872" t="str">
            <v>Secondary Service Less than 5 kW</v>
          </cell>
          <cell r="C5872">
            <v>30</v>
          </cell>
          <cell r="D5872">
            <v>25</v>
          </cell>
          <cell r="E5872" t="str">
            <v>R=A1D</v>
          </cell>
          <cell r="F5872">
            <v>3</v>
          </cell>
          <cell r="G5872">
            <v>39734</v>
          </cell>
          <cell r="H5872">
            <v>999</v>
          </cell>
          <cell r="I5872">
            <v>3</v>
          </cell>
          <cell r="J5872">
            <v>1</v>
          </cell>
        </row>
        <row r="5873">
          <cell r="A5873" t="str">
            <v>SLT5</v>
          </cell>
          <cell r="B5873" t="str">
            <v>Secondary Service Less than 5 kW</v>
          </cell>
          <cell r="C5873">
            <v>30</v>
          </cell>
          <cell r="D5873">
            <v>20</v>
          </cell>
          <cell r="E5873" t="str">
            <v>R=VM62S</v>
          </cell>
          <cell r="F5873">
            <v>3</v>
          </cell>
          <cell r="H5873">
            <v>480</v>
          </cell>
          <cell r="I5873">
            <v>3</v>
          </cell>
          <cell r="J5873">
            <v>5</v>
          </cell>
        </row>
        <row r="5874">
          <cell r="A5874" t="str">
            <v>SLT5</v>
          </cell>
          <cell r="B5874" t="str">
            <v>Secondary Service Less than 5 kW</v>
          </cell>
          <cell r="C5874">
            <v>30</v>
          </cell>
          <cell r="D5874">
            <v>25</v>
          </cell>
          <cell r="E5874" t="str">
            <v>R=A1D</v>
          </cell>
          <cell r="F5874">
            <v>3</v>
          </cell>
          <cell r="G5874">
            <v>38516</v>
          </cell>
          <cell r="H5874">
            <v>999</v>
          </cell>
          <cell r="I5874">
            <v>3</v>
          </cell>
          <cell r="J5874">
            <v>6</v>
          </cell>
        </row>
        <row r="5875">
          <cell r="A5875" t="str">
            <v>SLT5</v>
          </cell>
          <cell r="B5875" t="str">
            <v>Secondary Service Less than 5 kW</v>
          </cell>
          <cell r="C5875">
            <v>30</v>
          </cell>
          <cell r="D5875">
            <v>25</v>
          </cell>
          <cell r="E5875" t="str">
            <v>R=A1RL</v>
          </cell>
          <cell r="F5875">
            <v>3</v>
          </cell>
          <cell r="G5875">
            <v>38084</v>
          </cell>
          <cell r="H5875">
            <v>999</v>
          </cell>
          <cell r="I5875">
            <v>3</v>
          </cell>
          <cell r="J5875">
            <v>1</v>
          </cell>
        </row>
        <row r="5876">
          <cell r="A5876" t="str">
            <v>SLT5</v>
          </cell>
          <cell r="B5876" t="str">
            <v>Secondary Service Less than 5 kW</v>
          </cell>
          <cell r="C5876">
            <v>30</v>
          </cell>
          <cell r="D5876">
            <v>25</v>
          </cell>
          <cell r="E5876" t="str">
            <v>R=A1D</v>
          </cell>
          <cell r="F5876">
            <v>3</v>
          </cell>
          <cell r="G5876">
            <v>38523</v>
          </cell>
          <cell r="H5876">
            <v>999</v>
          </cell>
          <cell r="I5876">
            <v>3</v>
          </cell>
          <cell r="J5876">
            <v>1</v>
          </cell>
        </row>
        <row r="5877">
          <cell r="A5877" t="str">
            <v>SLT5</v>
          </cell>
          <cell r="B5877" t="str">
            <v>Secondary Service Less than 5 kW</v>
          </cell>
          <cell r="C5877">
            <v>30</v>
          </cell>
          <cell r="D5877">
            <v>25</v>
          </cell>
          <cell r="E5877" t="str">
            <v>R=A1RL</v>
          </cell>
          <cell r="F5877">
            <v>3</v>
          </cell>
          <cell r="G5877">
            <v>38286</v>
          </cell>
          <cell r="H5877">
            <v>999</v>
          </cell>
          <cell r="I5877">
            <v>3</v>
          </cell>
          <cell r="J5877">
            <v>1</v>
          </cell>
        </row>
        <row r="5878">
          <cell r="A5878" t="str">
            <v>SLT5</v>
          </cell>
          <cell r="B5878" t="str">
            <v>Secondary Service Less than 5 kW</v>
          </cell>
          <cell r="C5878">
            <v>30</v>
          </cell>
          <cell r="D5878">
            <v>25</v>
          </cell>
          <cell r="E5878" t="str">
            <v>R=A1D</v>
          </cell>
          <cell r="F5878">
            <v>3</v>
          </cell>
          <cell r="G5878">
            <v>38075</v>
          </cell>
          <cell r="H5878">
            <v>999</v>
          </cell>
          <cell r="I5878">
            <v>3</v>
          </cell>
          <cell r="J5878">
            <v>4</v>
          </cell>
        </row>
        <row r="5879">
          <cell r="A5879" t="str">
            <v>SLT5</v>
          </cell>
          <cell r="B5879" t="str">
            <v>Secondary Service Less than 5 kW</v>
          </cell>
          <cell r="C5879">
            <v>30</v>
          </cell>
          <cell r="D5879">
            <v>25</v>
          </cell>
          <cell r="E5879" t="str">
            <v>R=K6WS</v>
          </cell>
          <cell r="F5879">
            <v>3</v>
          </cell>
          <cell r="H5879">
            <v>0</v>
          </cell>
          <cell r="I5879">
            <v>0</v>
          </cell>
          <cell r="J5879">
            <v>5</v>
          </cell>
        </row>
        <row r="5880">
          <cell r="A5880" t="str">
            <v>SLT5</v>
          </cell>
          <cell r="B5880" t="str">
            <v>Secondary Service Less than 5 kW</v>
          </cell>
          <cell r="C5880">
            <v>30</v>
          </cell>
          <cell r="D5880">
            <v>25</v>
          </cell>
          <cell r="E5880" t="str">
            <v>R=SV4SD</v>
          </cell>
          <cell r="F5880">
            <v>3</v>
          </cell>
          <cell r="H5880">
            <v>999</v>
          </cell>
          <cell r="I5880">
            <v>4</v>
          </cell>
          <cell r="J5880">
            <v>1</v>
          </cell>
        </row>
        <row r="5881">
          <cell r="A5881" t="str">
            <v>SLT5</v>
          </cell>
          <cell r="B5881" t="str">
            <v>Secondary Service Less than 5 kW</v>
          </cell>
          <cell r="C5881">
            <v>30</v>
          </cell>
          <cell r="D5881">
            <v>25</v>
          </cell>
          <cell r="E5881" t="str">
            <v>R=A1D</v>
          </cell>
          <cell r="F5881">
            <v>3</v>
          </cell>
          <cell r="G5881">
            <v>37817</v>
          </cell>
          <cell r="H5881">
            <v>999</v>
          </cell>
          <cell r="I5881">
            <v>4</v>
          </cell>
          <cell r="J5881">
            <v>1</v>
          </cell>
        </row>
        <row r="5882">
          <cell r="A5882" t="str">
            <v>SLT5</v>
          </cell>
          <cell r="B5882" t="str">
            <v>Secondary Service Less than 5 kW</v>
          </cell>
          <cell r="C5882">
            <v>30</v>
          </cell>
          <cell r="D5882">
            <v>25</v>
          </cell>
          <cell r="E5882" t="str">
            <v>R=A1D</v>
          </cell>
          <cell r="F5882">
            <v>3</v>
          </cell>
          <cell r="G5882">
            <v>36405</v>
          </cell>
          <cell r="H5882">
            <v>999</v>
          </cell>
          <cell r="I5882">
            <v>3</v>
          </cell>
          <cell r="J5882">
            <v>3</v>
          </cell>
        </row>
        <row r="5883">
          <cell r="A5883" t="str">
            <v>SLT5</v>
          </cell>
          <cell r="B5883" t="str">
            <v>Secondary Service Less than 5 kW</v>
          </cell>
          <cell r="C5883">
            <v>30</v>
          </cell>
          <cell r="D5883">
            <v>20</v>
          </cell>
          <cell r="E5883" t="str">
            <v>R=SL6S</v>
          </cell>
          <cell r="F5883">
            <v>3</v>
          </cell>
          <cell r="G5883">
            <v>36525</v>
          </cell>
          <cell r="H5883">
            <v>240</v>
          </cell>
          <cell r="I5883">
            <v>4</v>
          </cell>
          <cell r="J5883">
            <v>13</v>
          </cell>
        </row>
        <row r="5884">
          <cell r="A5884" t="str">
            <v>SLT5</v>
          </cell>
          <cell r="B5884" t="str">
            <v>Secondary Service Less than 5 kW</v>
          </cell>
          <cell r="C5884">
            <v>30</v>
          </cell>
          <cell r="D5884">
            <v>20</v>
          </cell>
          <cell r="E5884" t="str">
            <v>R=A1TL</v>
          </cell>
          <cell r="F5884">
            <v>3</v>
          </cell>
          <cell r="G5884">
            <v>37993</v>
          </cell>
          <cell r="H5884">
            <v>999</v>
          </cell>
          <cell r="I5884">
            <v>4</v>
          </cell>
          <cell r="J5884">
            <v>1</v>
          </cell>
        </row>
        <row r="5885">
          <cell r="A5885" t="str">
            <v>SLT5</v>
          </cell>
          <cell r="B5885" t="str">
            <v>Secondary Service Less than 5 kW</v>
          </cell>
          <cell r="C5885">
            <v>30</v>
          </cell>
          <cell r="D5885">
            <v>25</v>
          </cell>
          <cell r="E5885" t="str">
            <v>R=A1D</v>
          </cell>
          <cell r="F5885">
            <v>3</v>
          </cell>
          <cell r="G5885">
            <v>37117</v>
          </cell>
          <cell r="H5885">
            <v>999</v>
          </cell>
          <cell r="I5885">
            <v>3</v>
          </cell>
          <cell r="J5885">
            <v>1</v>
          </cell>
        </row>
        <row r="5886">
          <cell r="A5886" t="str">
            <v>SLT5</v>
          </cell>
          <cell r="B5886" t="str">
            <v>Secondary Service Less than 5 kW</v>
          </cell>
          <cell r="C5886">
            <v>30</v>
          </cell>
          <cell r="D5886">
            <v>25</v>
          </cell>
          <cell r="E5886" t="str">
            <v>R=A1D</v>
          </cell>
          <cell r="F5886">
            <v>3</v>
          </cell>
          <cell r="G5886">
            <v>37624</v>
          </cell>
          <cell r="H5886">
            <v>999</v>
          </cell>
          <cell r="I5886">
            <v>4</v>
          </cell>
          <cell r="J5886">
            <v>5</v>
          </cell>
        </row>
        <row r="5887">
          <cell r="A5887" t="str">
            <v>SLT5</v>
          </cell>
          <cell r="B5887" t="str">
            <v>Secondary Service Less than 5 kW</v>
          </cell>
          <cell r="C5887">
            <v>30</v>
          </cell>
          <cell r="D5887">
            <v>25</v>
          </cell>
          <cell r="E5887" t="str">
            <v>R=A1D</v>
          </cell>
          <cell r="F5887">
            <v>3</v>
          </cell>
          <cell r="G5887">
            <v>37641</v>
          </cell>
          <cell r="H5887">
            <v>999</v>
          </cell>
          <cell r="I5887">
            <v>4</v>
          </cell>
          <cell r="J5887">
            <v>2</v>
          </cell>
        </row>
        <row r="5888">
          <cell r="A5888" t="str">
            <v>SLT5</v>
          </cell>
          <cell r="B5888" t="str">
            <v>Secondary Service Less than 5 kW</v>
          </cell>
          <cell r="C5888">
            <v>30</v>
          </cell>
          <cell r="D5888">
            <v>25</v>
          </cell>
          <cell r="E5888" t="str">
            <v>R=A1RL</v>
          </cell>
          <cell r="F5888">
            <v>3</v>
          </cell>
          <cell r="G5888">
            <v>38771</v>
          </cell>
          <cell r="H5888">
            <v>999</v>
          </cell>
          <cell r="I5888">
            <v>3</v>
          </cell>
          <cell r="J5888">
            <v>1</v>
          </cell>
        </row>
        <row r="5889">
          <cell r="A5889" t="str">
            <v>SLT5</v>
          </cell>
          <cell r="B5889" t="str">
            <v>Secondary Service Less than 5 kW</v>
          </cell>
          <cell r="C5889">
            <v>30</v>
          </cell>
          <cell r="D5889">
            <v>25</v>
          </cell>
          <cell r="E5889" t="str">
            <v>R=A1R</v>
          </cell>
          <cell r="F5889">
            <v>3</v>
          </cell>
          <cell r="G5889">
            <v>39009</v>
          </cell>
          <cell r="H5889">
            <v>999</v>
          </cell>
          <cell r="I5889">
            <v>4</v>
          </cell>
          <cell r="J5889">
            <v>2</v>
          </cell>
        </row>
        <row r="5890">
          <cell r="A5890" t="str">
            <v>SLT5</v>
          </cell>
          <cell r="B5890" t="str">
            <v>Secondary Service Less than 5 kW</v>
          </cell>
          <cell r="C5890">
            <v>30</v>
          </cell>
          <cell r="D5890">
            <v>25</v>
          </cell>
          <cell r="E5890" t="str">
            <v>R=A1R</v>
          </cell>
          <cell r="F5890">
            <v>3</v>
          </cell>
          <cell r="G5890">
            <v>39048</v>
          </cell>
          <cell r="H5890">
            <v>999</v>
          </cell>
          <cell r="I5890">
            <v>4</v>
          </cell>
          <cell r="J5890">
            <v>3</v>
          </cell>
        </row>
        <row r="5891">
          <cell r="A5891" t="str">
            <v>SLT5</v>
          </cell>
          <cell r="B5891" t="str">
            <v>Secondary Service Less than 5 kW</v>
          </cell>
          <cell r="C5891">
            <v>30</v>
          </cell>
          <cell r="D5891">
            <v>25</v>
          </cell>
          <cell r="E5891" t="str">
            <v>R=A1R</v>
          </cell>
          <cell r="F5891">
            <v>3</v>
          </cell>
          <cell r="G5891">
            <v>39037</v>
          </cell>
          <cell r="H5891">
            <v>999</v>
          </cell>
          <cell r="I5891">
            <v>4</v>
          </cell>
          <cell r="J5891">
            <v>1</v>
          </cell>
        </row>
        <row r="5892">
          <cell r="A5892" t="str">
            <v>SLT5</v>
          </cell>
          <cell r="B5892" t="str">
            <v>Secondary Service Less than 5 kW</v>
          </cell>
          <cell r="C5892">
            <v>30</v>
          </cell>
          <cell r="D5892">
            <v>25</v>
          </cell>
          <cell r="E5892" t="str">
            <v>R=A1R</v>
          </cell>
          <cell r="F5892">
            <v>3</v>
          </cell>
          <cell r="G5892">
            <v>39162</v>
          </cell>
          <cell r="H5892">
            <v>999</v>
          </cell>
          <cell r="I5892">
            <v>4</v>
          </cell>
          <cell r="J5892">
            <v>5</v>
          </cell>
        </row>
        <row r="5893">
          <cell r="A5893" t="str">
            <v>SLT5</v>
          </cell>
          <cell r="B5893" t="str">
            <v>Secondary Service Less than 5 kW</v>
          </cell>
          <cell r="C5893">
            <v>30</v>
          </cell>
          <cell r="D5893">
            <v>20</v>
          </cell>
          <cell r="E5893" t="str">
            <v>R=A1RND</v>
          </cell>
          <cell r="F5893">
            <v>3</v>
          </cell>
          <cell r="G5893">
            <v>39245</v>
          </cell>
          <cell r="H5893">
            <v>999</v>
          </cell>
          <cell r="I5893">
            <v>4</v>
          </cell>
          <cell r="J5893">
            <v>1</v>
          </cell>
        </row>
        <row r="5894">
          <cell r="A5894" t="str">
            <v>SLT5</v>
          </cell>
          <cell r="B5894" t="str">
            <v>Secondary Service Less than 5 kW</v>
          </cell>
          <cell r="C5894">
            <v>30</v>
          </cell>
          <cell r="D5894">
            <v>25</v>
          </cell>
          <cell r="E5894" t="str">
            <v>R=A1R</v>
          </cell>
          <cell r="F5894">
            <v>3</v>
          </cell>
          <cell r="G5894">
            <v>39258</v>
          </cell>
          <cell r="H5894">
            <v>999</v>
          </cell>
          <cell r="I5894">
            <v>4</v>
          </cell>
          <cell r="J5894">
            <v>15</v>
          </cell>
        </row>
        <row r="5895">
          <cell r="A5895" t="str">
            <v>SLT5</v>
          </cell>
          <cell r="B5895" t="str">
            <v>Secondary Service Less than 5 kW</v>
          </cell>
          <cell r="C5895">
            <v>30</v>
          </cell>
          <cell r="D5895">
            <v>25</v>
          </cell>
          <cell r="E5895" t="str">
            <v>R=A1R</v>
          </cell>
          <cell r="F5895">
            <v>3</v>
          </cell>
          <cell r="G5895">
            <v>39342</v>
          </cell>
          <cell r="H5895">
            <v>999</v>
          </cell>
          <cell r="I5895">
            <v>3</v>
          </cell>
          <cell r="J5895">
            <v>1</v>
          </cell>
        </row>
        <row r="5896">
          <cell r="A5896" t="str">
            <v>SLT5</v>
          </cell>
          <cell r="B5896" t="str">
            <v>Secondary Service Less than 5 kW</v>
          </cell>
          <cell r="C5896">
            <v>30</v>
          </cell>
          <cell r="D5896">
            <v>25</v>
          </cell>
          <cell r="E5896" t="str">
            <v>R=A1R</v>
          </cell>
          <cell r="F5896">
            <v>3</v>
          </cell>
          <cell r="G5896">
            <v>39472</v>
          </cell>
          <cell r="H5896">
            <v>999</v>
          </cell>
          <cell r="I5896">
            <v>4</v>
          </cell>
          <cell r="J5896">
            <v>4</v>
          </cell>
        </row>
        <row r="5897">
          <cell r="A5897" t="str">
            <v>SLT5</v>
          </cell>
          <cell r="B5897" t="str">
            <v>Secondary Service Less than 5 kW</v>
          </cell>
          <cell r="C5897">
            <v>30</v>
          </cell>
          <cell r="D5897">
            <v>25</v>
          </cell>
          <cell r="E5897" t="str">
            <v>R=A1D+</v>
          </cell>
          <cell r="F5897">
            <v>3</v>
          </cell>
          <cell r="G5897">
            <v>40156</v>
          </cell>
          <cell r="H5897">
            <v>999</v>
          </cell>
          <cell r="I5897">
            <v>3</v>
          </cell>
          <cell r="J5897">
            <v>1</v>
          </cell>
        </row>
        <row r="5898">
          <cell r="A5898" t="str">
            <v>SLT5</v>
          </cell>
          <cell r="B5898" t="str">
            <v>Secondary Service Less than 5 kW</v>
          </cell>
          <cell r="C5898">
            <v>30</v>
          </cell>
          <cell r="D5898">
            <v>20</v>
          </cell>
          <cell r="E5898" t="str">
            <v>R=ABS7</v>
          </cell>
          <cell r="F5898">
            <v>3</v>
          </cell>
          <cell r="H5898">
            <v>240</v>
          </cell>
          <cell r="I5898">
            <v>4</v>
          </cell>
          <cell r="J5898">
            <v>7</v>
          </cell>
        </row>
        <row r="5899">
          <cell r="A5899" t="str">
            <v>SLT5</v>
          </cell>
          <cell r="B5899" t="str">
            <v>Secondary Service Less than 5 kW</v>
          </cell>
          <cell r="C5899">
            <v>30</v>
          </cell>
          <cell r="D5899">
            <v>20</v>
          </cell>
          <cell r="E5899" t="str">
            <v>R=SV4SD</v>
          </cell>
          <cell r="F5899">
            <v>3</v>
          </cell>
          <cell r="H5899">
            <v>999</v>
          </cell>
          <cell r="I5899">
            <v>4</v>
          </cell>
          <cell r="J5899">
            <v>1</v>
          </cell>
        </row>
        <row r="5900">
          <cell r="A5900" t="str">
            <v>SLT5</v>
          </cell>
          <cell r="B5900" t="str">
            <v>Secondary Service Less than 5 kW</v>
          </cell>
          <cell r="C5900">
            <v>30</v>
          </cell>
          <cell r="D5900">
            <v>20</v>
          </cell>
          <cell r="E5900" t="str">
            <v>R=DXS2</v>
          </cell>
          <cell r="F5900">
            <v>3</v>
          </cell>
          <cell r="H5900">
            <v>480</v>
          </cell>
          <cell r="I5900">
            <v>3</v>
          </cell>
          <cell r="J5900">
            <v>1</v>
          </cell>
        </row>
        <row r="5901">
          <cell r="A5901" t="str">
            <v>SLT5</v>
          </cell>
          <cell r="B5901" t="str">
            <v>Secondary Service Less than 5 kW</v>
          </cell>
          <cell r="C5901">
            <v>30</v>
          </cell>
          <cell r="D5901">
            <v>25</v>
          </cell>
          <cell r="E5901" t="str">
            <v>R=A1D</v>
          </cell>
          <cell r="F5901">
            <v>3</v>
          </cell>
          <cell r="H5901">
            <v>240</v>
          </cell>
          <cell r="I5901">
            <v>3</v>
          </cell>
          <cell r="J5901">
            <v>4</v>
          </cell>
        </row>
        <row r="5902">
          <cell r="A5902" t="str">
            <v>SLT5</v>
          </cell>
          <cell r="B5902" t="str">
            <v>Secondary Service Less than 5 kW</v>
          </cell>
          <cell r="C5902">
            <v>30</v>
          </cell>
          <cell r="D5902">
            <v>25</v>
          </cell>
          <cell r="E5902" t="str">
            <v>R=A1D</v>
          </cell>
          <cell r="F5902">
            <v>3</v>
          </cell>
          <cell r="G5902">
            <v>37845</v>
          </cell>
          <cell r="H5902">
            <v>999</v>
          </cell>
          <cell r="I5902">
            <v>3</v>
          </cell>
          <cell r="J5902">
            <v>2</v>
          </cell>
        </row>
        <row r="5903">
          <cell r="A5903" t="str">
            <v>SLT5</v>
          </cell>
          <cell r="B5903" t="str">
            <v>Secondary Service Less than 5 kW</v>
          </cell>
          <cell r="C5903">
            <v>30</v>
          </cell>
          <cell r="D5903">
            <v>25</v>
          </cell>
          <cell r="E5903" t="str">
            <v>R=SV4SD</v>
          </cell>
          <cell r="F5903">
            <v>3</v>
          </cell>
          <cell r="H5903">
            <v>277</v>
          </cell>
          <cell r="I5903">
            <v>4</v>
          </cell>
          <cell r="J5903">
            <v>1</v>
          </cell>
        </row>
        <row r="5904">
          <cell r="A5904" t="str">
            <v>SLT5</v>
          </cell>
          <cell r="B5904" t="str">
            <v>Secondary Service Less than 5 kW</v>
          </cell>
          <cell r="C5904">
            <v>30</v>
          </cell>
          <cell r="D5904">
            <v>25</v>
          </cell>
          <cell r="E5904" t="str">
            <v>R=SV4SD</v>
          </cell>
          <cell r="F5904">
            <v>3</v>
          </cell>
          <cell r="H5904">
            <v>480</v>
          </cell>
          <cell r="I5904">
            <v>4</v>
          </cell>
          <cell r="J5904">
            <v>1</v>
          </cell>
        </row>
        <row r="5905">
          <cell r="A5905" t="str">
            <v>SLT5</v>
          </cell>
          <cell r="B5905" t="str">
            <v>Secondary Service Less than 5 kW</v>
          </cell>
          <cell r="C5905">
            <v>30</v>
          </cell>
          <cell r="D5905">
            <v>25</v>
          </cell>
          <cell r="E5905" t="str">
            <v>R=A1D</v>
          </cell>
          <cell r="F5905">
            <v>3</v>
          </cell>
          <cell r="G5905">
            <v>36404</v>
          </cell>
          <cell r="H5905">
            <v>999</v>
          </cell>
          <cell r="I5905">
            <v>4</v>
          </cell>
          <cell r="J5905">
            <v>1</v>
          </cell>
        </row>
        <row r="5906">
          <cell r="A5906" t="str">
            <v>SLT5</v>
          </cell>
          <cell r="B5906" t="str">
            <v>Secondary Service Less than 5 kW</v>
          </cell>
          <cell r="C5906">
            <v>30</v>
          </cell>
          <cell r="D5906">
            <v>20</v>
          </cell>
          <cell r="E5906" t="str">
            <v>R=SL6S</v>
          </cell>
          <cell r="F5906">
            <v>3</v>
          </cell>
          <cell r="G5906">
            <v>35431</v>
          </cell>
          <cell r="H5906">
            <v>240</v>
          </cell>
          <cell r="I5906">
            <v>4</v>
          </cell>
          <cell r="J5906">
            <v>1</v>
          </cell>
        </row>
        <row r="5907">
          <cell r="A5907" t="str">
            <v>SLT5</v>
          </cell>
          <cell r="B5907" t="str">
            <v>Secondary Service Less than 5 kW</v>
          </cell>
          <cell r="C5907">
            <v>30</v>
          </cell>
          <cell r="D5907">
            <v>25</v>
          </cell>
          <cell r="E5907" t="str">
            <v>R=A1D</v>
          </cell>
          <cell r="F5907">
            <v>3</v>
          </cell>
          <cell r="G5907">
            <v>35796</v>
          </cell>
          <cell r="H5907">
            <v>999</v>
          </cell>
          <cell r="I5907">
            <v>4</v>
          </cell>
          <cell r="J5907">
            <v>1</v>
          </cell>
        </row>
        <row r="5908">
          <cell r="A5908" t="str">
            <v>SLT5</v>
          </cell>
          <cell r="B5908" t="str">
            <v>Secondary Service Less than 5 kW</v>
          </cell>
          <cell r="C5908">
            <v>30</v>
          </cell>
          <cell r="D5908">
            <v>20</v>
          </cell>
          <cell r="E5908" t="str">
            <v>R=S6A</v>
          </cell>
          <cell r="F5908">
            <v>3</v>
          </cell>
          <cell r="G5908">
            <v>34943</v>
          </cell>
          <cell r="H5908">
            <v>240</v>
          </cell>
          <cell r="I5908">
            <v>4</v>
          </cell>
          <cell r="J5908">
            <v>1</v>
          </cell>
        </row>
        <row r="5909">
          <cell r="A5909" t="str">
            <v>SLT5</v>
          </cell>
          <cell r="B5909" t="str">
            <v>Secondary Service Less than 5 kW</v>
          </cell>
          <cell r="C5909">
            <v>30</v>
          </cell>
          <cell r="D5909">
            <v>25</v>
          </cell>
          <cell r="E5909" t="str">
            <v>R=A1D</v>
          </cell>
          <cell r="F5909">
            <v>3</v>
          </cell>
          <cell r="G5909">
            <v>36386</v>
          </cell>
          <cell r="H5909">
            <v>999</v>
          </cell>
          <cell r="I5909">
            <v>3</v>
          </cell>
          <cell r="J5909">
            <v>1</v>
          </cell>
        </row>
        <row r="5910">
          <cell r="A5910" t="str">
            <v>SLT5</v>
          </cell>
          <cell r="B5910" t="str">
            <v>Secondary Service Less than 5 kW</v>
          </cell>
          <cell r="C5910">
            <v>30</v>
          </cell>
          <cell r="D5910">
            <v>25</v>
          </cell>
          <cell r="E5910" t="str">
            <v>R=A1D</v>
          </cell>
          <cell r="F5910">
            <v>3</v>
          </cell>
          <cell r="G5910">
            <v>35432</v>
          </cell>
          <cell r="H5910">
            <v>999</v>
          </cell>
          <cell r="I5910">
            <v>4</v>
          </cell>
          <cell r="J5910">
            <v>3</v>
          </cell>
        </row>
        <row r="5911">
          <cell r="A5911" t="str">
            <v>SLT5</v>
          </cell>
          <cell r="B5911" t="str">
            <v>Secondary Service Less than 5 kW</v>
          </cell>
          <cell r="C5911">
            <v>30</v>
          </cell>
          <cell r="D5911">
            <v>20</v>
          </cell>
          <cell r="E5911" t="str">
            <v>R=S6S</v>
          </cell>
          <cell r="F5911">
            <v>3</v>
          </cell>
          <cell r="G5911">
            <v>36525</v>
          </cell>
          <cell r="H5911">
            <v>240</v>
          </cell>
          <cell r="I5911">
            <v>4</v>
          </cell>
          <cell r="J5911">
            <v>3</v>
          </cell>
        </row>
        <row r="5912">
          <cell r="A5912" t="str">
            <v>SLT5</v>
          </cell>
          <cell r="B5912" t="str">
            <v>Secondary Service Less than 5 kW</v>
          </cell>
          <cell r="C5912">
            <v>30</v>
          </cell>
          <cell r="D5912">
            <v>25</v>
          </cell>
          <cell r="E5912" t="str">
            <v>R=A1D</v>
          </cell>
          <cell r="F5912">
            <v>3</v>
          </cell>
          <cell r="G5912">
            <v>36825</v>
          </cell>
          <cell r="H5912">
            <v>999</v>
          </cell>
          <cell r="I5912">
            <v>3</v>
          </cell>
          <cell r="J5912">
            <v>1</v>
          </cell>
        </row>
        <row r="5913">
          <cell r="A5913" t="str">
            <v>SLT5</v>
          </cell>
          <cell r="B5913" t="str">
            <v>Secondary Service Less than 5 kW</v>
          </cell>
          <cell r="C5913">
            <v>30</v>
          </cell>
          <cell r="D5913">
            <v>25</v>
          </cell>
          <cell r="E5913" t="str">
            <v>R=A1D</v>
          </cell>
          <cell r="F5913">
            <v>3</v>
          </cell>
          <cell r="G5913">
            <v>36846</v>
          </cell>
          <cell r="H5913">
            <v>999</v>
          </cell>
          <cell r="I5913">
            <v>4</v>
          </cell>
          <cell r="J5913">
            <v>1</v>
          </cell>
        </row>
        <row r="5914">
          <cell r="A5914" t="str">
            <v>SLT5</v>
          </cell>
          <cell r="B5914" t="str">
            <v>Secondary Service Less than 5 kW</v>
          </cell>
          <cell r="C5914">
            <v>30</v>
          </cell>
          <cell r="D5914">
            <v>20</v>
          </cell>
          <cell r="E5914" t="str">
            <v>R=A1D</v>
          </cell>
          <cell r="F5914">
            <v>3</v>
          </cell>
          <cell r="G5914">
            <v>37012</v>
          </cell>
          <cell r="H5914">
            <v>999</v>
          </cell>
          <cell r="I5914">
            <v>3</v>
          </cell>
          <cell r="J5914">
            <v>1</v>
          </cell>
        </row>
        <row r="5915">
          <cell r="A5915" t="str">
            <v>SLT5</v>
          </cell>
          <cell r="B5915" t="str">
            <v>Secondary Service Less than 5 kW</v>
          </cell>
          <cell r="C5915">
            <v>30</v>
          </cell>
          <cell r="D5915">
            <v>20</v>
          </cell>
          <cell r="E5915" t="str">
            <v>R=A1D</v>
          </cell>
          <cell r="F5915">
            <v>3</v>
          </cell>
          <cell r="G5915">
            <v>37238</v>
          </cell>
          <cell r="H5915">
            <v>999</v>
          </cell>
          <cell r="I5915">
            <v>4</v>
          </cell>
          <cell r="J5915">
            <v>1</v>
          </cell>
        </row>
        <row r="5916">
          <cell r="A5916" t="str">
            <v>SLT5</v>
          </cell>
          <cell r="B5916" t="str">
            <v>Secondary Service Less than 5 kW</v>
          </cell>
          <cell r="C5916">
            <v>30</v>
          </cell>
          <cell r="D5916">
            <v>25</v>
          </cell>
          <cell r="E5916" t="str">
            <v>R=A1D</v>
          </cell>
          <cell r="F5916">
            <v>3</v>
          </cell>
          <cell r="G5916">
            <v>37188</v>
          </cell>
          <cell r="H5916">
            <v>999</v>
          </cell>
          <cell r="I5916">
            <v>4</v>
          </cell>
          <cell r="J5916">
            <v>3</v>
          </cell>
        </row>
        <row r="5917">
          <cell r="A5917" t="str">
            <v>SLT5</v>
          </cell>
          <cell r="B5917" t="str">
            <v>Secondary Service Less than 5 kW</v>
          </cell>
          <cell r="C5917">
            <v>30</v>
          </cell>
          <cell r="D5917">
            <v>25</v>
          </cell>
          <cell r="E5917" t="str">
            <v>R=A1R</v>
          </cell>
          <cell r="F5917">
            <v>3</v>
          </cell>
          <cell r="G5917">
            <v>38874</v>
          </cell>
          <cell r="H5917">
            <v>999</v>
          </cell>
          <cell r="I5917">
            <v>4</v>
          </cell>
          <cell r="J5917">
            <v>1</v>
          </cell>
        </row>
        <row r="5918">
          <cell r="A5918" t="str">
            <v>SLT5</v>
          </cell>
          <cell r="B5918" t="str">
            <v>Secondary Service Less than 5 kW</v>
          </cell>
          <cell r="C5918">
            <v>30</v>
          </cell>
          <cell r="D5918">
            <v>25</v>
          </cell>
          <cell r="E5918" t="str">
            <v>R=A1R</v>
          </cell>
          <cell r="F5918">
            <v>3</v>
          </cell>
          <cell r="G5918">
            <v>39258</v>
          </cell>
          <cell r="H5918">
            <v>999</v>
          </cell>
          <cell r="I5918">
            <v>3</v>
          </cell>
          <cell r="J5918">
            <v>1</v>
          </cell>
        </row>
        <row r="5919">
          <cell r="A5919" t="str">
            <v>SLT5</v>
          </cell>
          <cell r="B5919" t="str">
            <v>Secondary Service Less than 5 kW</v>
          </cell>
          <cell r="C5919">
            <v>30</v>
          </cell>
          <cell r="D5919">
            <v>25</v>
          </cell>
          <cell r="E5919" t="str">
            <v>R=A1R</v>
          </cell>
          <cell r="F5919">
            <v>3</v>
          </cell>
          <cell r="G5919">
            <v>39294</v>
          </cell>
          <cell r="H5919">
            <v>999</v>
          </cell>
          <cell r="I5919">
            <v>4</v>
          </cell>
          <cell r="J5919">
            <v>4</v>
          </cell>
        </row>
        <row r="5920">
          <cell r="A5920" t="str">
            <v>SLT5</v>
          </cell>
          <cell r="B5920" t="str">
            <v>Secondary Service Less than 5 kW</v>
          </cell>
          <cell r="C5920">
            <v>30</v>
          </cell>
          <cell r="D5920">
            <v>25</v>
          </cell>
          <cell r="E5920" t="str">
            <v>R=A1R</v>
          </cell>
          <cell r="F5920">
            <v>3</v>
          </cell>
          <cell r="G5920">
            <v>39366</v>
          </cell>
          <cell r="H5920">
            <v>999</v>
          </cell>
          <cell r="I5920">
            <v>4</v>
          </cell>
          <cell r="J5920">
            <v>2</v>
          </cell>
        </row>
        <row r="5921">
          <cell r="A5921" t="str">
            <v>SLT5</v>
          </cell>
          <cell r="B5921" t="str">
            <v>Secondary Service Less than 5 kW</v>
          </cell>
          <cell r="C5921">
            <v>30</v>
          </cell>
          <cell r="D5921">
            <v>20</v>
          </cell>
          <cell r="E5921" t="str">
            <v>R=AXLS4E</v>
          </cell>
          <cell r="F5921">
            <v>3</v>
          </cell>
          <cell r="G5921">
            <v>39835</v>
          </cell>
          <cell r="H5921">
            <v>999</v>
          </cell>
          <cell r="I5921">
            <v>4</v>
          </cell>
          <cell r="J5921">
            <v>6</v>
          </cell>
        </row>
        <row r="5922">
          <cell r="A5922" t="str">
            <v>SLT5</v>
          </cell>
          <cell r="B5922" t="str">
            <v>Secondary Service Less than 5 kW</v>
          </cell>
          <cell r="C5922">
            <v>30</v>
          </cell>
          <cell r="D5922">
            <v>25</v>
          </cell>
          <cell r="E5922" t="str">
            <v>R=A1D</v>
          </cell>
          <cell r="F5922">
            <v>3</v>
          </cell>
          <cell r="G5922">
            <v>40014</v>
          </cell>
          <cell r="H5922">
            <v>999</v>
          </cell>
          <cell r="I5922">
            <v>3</v>
          </cell>
          <cell r="J5922">
            <v>2</v>
          </cell>
        </row>
        <row r="5923">
          <cell r="A5923" t="str">
            <v>SLT5</v>
          </cell>
          <cell r="B5923" t="str">
            <v>Secondary Service Less than 5 kW</v>
          </cell>
          <cell r="C5923">
            <v>30</v>
          </cell>
          <cell r="D5923">
            <v>25</v>
          </cell>
          <cell r="E5923" t="str">
            <v>R=A1D</v>
          </cell>
          <cell r="F5923">
            <v>3</v>
          </cell>
          <cell r="G5923">
            <v>40014</v>
          </cell>
          <cell r="H5923">
            <v>999</v>
          </cell>
          <cell r="I5923">
            <v>4</v>
          </cell>
          <cell r="J5923">
            <v>2</v>
          </cell>
        </row>
        <row r="5924">
          <cell r="A5924" t="str">
            <v>SLT5</v>
          </cell>
          <cell r="B5924" t="str">
            <v>Secondary Service Less than 5 kW</v>
          </cell>
          <cell r="C5924">
            <v>30</v>
          </cell>
          <cell r="D5924">
            <v>25</v>
          </cell>
          <cell r="E5924" t="str">
            <v>R=A1D</v>
          </cell>
          <cell r="F5924">
            <v>3</v>
          </cell>
          <cell r="G5924">
            <v>38517</v>
          </cell>
          <cell r="H5924">
            <v>999</v>
          </cell>
          <cell r="I5924">
            <v>4</v>
          </cell>
          <cell r="J5924">
            <v>1</v>
          </cell>
        </row>
        <row r="5925">
          <cell r="A5925" t="str">
            <v>SLT5</v>
          </cell>
          <cell r="B5925" t="str">
            <v>Secondary Service Less than 5 kW</v>
          </cell>
          <cell r="C5925">
            <v>30</v>
          </cell>
          <cell r="D5925">
            <v>25</v>
          </cell>
          <cell r="E5925" t="str">
            <v>R=A1D</v>
          </cell>
          <cell r="F5925">
            <v>3</v>
          </cell>
          <cell r="G5925">
            <v>38190</v>
          </cell>
          <cell r="H5925">
            <v>999</v>
          </cell>
          <cell r="I5925">
            <v>3</v>
          </cell>
          <cell r="J5925">
            <v>1</v>
          </cell>
        </row>
        <row r="5926">
          <cell r="A5926" t="str">
            <v>SLT5</v>
          </cell>
          <cell r="B5926" t="str">
            <v>Secondary Service Less than 5 kW</v>
          </cell>
          <cell r="C5926">
            <v>30</v>
          </cell>
          <cell r="D5926">
            <v>25</v>
          </cell>
          <cell r="E5926" t="str">
            <v>R=A1D</v>
          </cell>
          <cell r="F5926">
            <v>3</v>
          </cell>
          <cell r="G5926">
            <v>38257</v>
          </cell>
          <cell r="H5926">
            <v>999</v>
          </cell>
          <cell r="I5926">
            <v>4</v>
          </cell>
          <cell r="J5926">
            <v>5</v>
          </cell>
        </row>
        <row r="5927">
          <cell r="A5927" t="str">
            <v>SLT5</v>
          </cell>
          <cell r="B5927" t="str">
            <v>Secondary Service Less than 5 kW</v>
          </cell>
          <cell r="C5927">
            <v>30</v>
          </cell>
          <cell r="D5927">
            <v>25</v>
          </cell>
          <cell r="E5927" t="str">
            <v>R=A1D</v>
          </cell>
          <cell r="F5927">
            <v>3</v>
          </cell>
          <cell r="G5927">
            <v>38054</v>
          </cell>
          <cell r="H5927">
            <v>999</v>
          </cell>
          <cell r="I5927">
            <v>4</v>
          </cell>
          <cell r="J5927">
            <v>1</v>
          </cell>
        </row>
        <row r="5928">
          <cell r="A5928" t="str">
            <v>SLT5</v>
          </cell>
          <cell r="B5928" t="str">
            <v>Secondary Service Less than 5 kW</v>
          </cell>
          <cell r="C5928">
            <v>30</v>
          </cell>
          <cell r="D5928">
            <v>25</v>
          </cell>
          <cell r="E5928" t="str">
            <v>R=A1D</v>
          </cell>
          <cell r="F5928">
            <v>3</v>
          </cell>
          <cell r="G5928">
            <v>38521</v>
          </cell>
          <cell r="H5928">
            <v>999</v>
          </cell>
          <cell r="I5928">
            <v>4</v>
          </cell>
          <cell r="J5928">
            <v>3</v>
          </cell>
        </row>
        <row r="5929">
          <cell r="A5929" t="str">
            <v>SLT5</v>
          </cell>
          <cell r="B5929" t="str">
            <v>Secondary Service Less than 5 kW</v>
          </cell>
          <cell r="C5929">
            <v>30</v>
          </cell>
          <cell r="D5929">
            <v>25</v>
          </cell>
          <cell r="E5929" t="str">
            <v>R=DXS2</v>
          </cell>
          <cell r="F5929">
            <v>3</v>
          </cell>
          <cell r="H5929">
            <v>240</v>
          </cell>
          <cell r="I5929">
            <v>4</v>
          </cell>
          <cell r="J5929">
            <v>1</v>
          </cell>
        </row>
        <row r="5930">
          <cell r="A5930" t="str">
            <v>SLT5</v>
          </cell>
          <cell r="B5930" t="str">
            <v>Secondary Service Less than 5 kW</v>
          </cell>
          <cell r="C5930">
            <v>30</v>
          </cell>
          <cell r="D5930">
            <v>20</v>
          </cell>
          <cell r="E5930" t="str">
            <v>R=SV4SD</v>
          </cell>
          <cell r="F5930">
            <v>3</v>
          </cell>
          <cell r="H5930">
            <v>240</v>
          </cell>
          <cell r="I5930">
            <v>4</v>
          </cell>
          <cell r="J5930">
            <v>2</v>
          </cell>
        </row>
        <row r="5931">
          <cell r="A5931" t="str">
            <v>SLT5</v>
          </cell>
          <cell r="B5931" t="str">
            <v>Secondary Service Less than 5 kW</v>
          </cell>
          <cell r="C5931">
            <v>30</v>
          </cell>
          <cell r="D5931">
            <v>25</v>
          </cell>
          <cell r="E5931" t="str">
            <v>R=VM66S</v>
          </cell>
          <cell r="F5931">
            <v>3</v>
          </cell>
          <cell r="H5931">
            <v>240</v>
          </cell>
          <cell r="I5931">
            <v>4</v>
          </cell>
          <cell r="J5931">
            <v>1</v>
          </cell>
        </row>
        <row r="5932">
          <cell r="A5932" t="str">
            <v>SLT5</v>
          </cell>
          <cell r="B5932" t="str">
            <v>Secondary Service Less than 5 kW</v>
          </cell>
          <cell r="C5932">
            <v>30</v>
          </cell>
          <cell r="D5932">
            <v>25</v>
          </cell>
          <cell r="E5932" t="str">
            <v>R=A1D</v>
          </cell>
          <cell r="F5932">
            <v>3</v>
          </cell>
          <cell r="G5932">
            <v>36130</v>
          </cell>
          <cell r="H5932">
            <v>999</v>
          </cell>
          <cell r="I5932">
            <v>3</v>
          </cell>
          <cell r="J5932">
            <v>1</v>
          </cell>
        </row>
        <row r="5933">
          <cell r="A5933" t="str">
            <v>SLT5</v>
          </cell>
          <cell r="B5933" t="str">
            <v>Secondary Service Less than 5 kW</v>
          </cell>
          <cell r="C5933">
            <v>30</v>
          </cell>
          <cell r="D5933">
            <v>25</v>
          </cell>
          <cell r="E5933" t="str">
            <v>R=A1D</v>
          </cell>
          <cell r="F5933">
            <v>3</v>
          </cell>
          <cell r="G5933">
            <v>36404</v>
          </cell>
          <cell r="H5933">
            <v>999</v>
          </cell>
          <cell r="I5933">
            <v>4</v>
          </cell>
          <cell r="J5933">
            <v>1</v>
          </cell>
        </row>
        <row r="5934">
          <cell r="A5934" t="str">
            <v>SLT5</v>
          </cell>
          <cell r="B5934" t="str">
            <v>Secondary Service Less than 5 kW</v>
          </cell>
          <cell r="C5934">
            <v>30</v>
          </cell>
          <cell r="D5934">
            <v>25</v>
          </cell>
          <cell r="E5934" t="str">
            <v>R=A1D</v>
          </cell>
          <cell r="F5934">
            <v>3</v>
          </cell>
          <cell r="G5934">
            <v>36754</v>
          </cell>
          <cell r="H5934">
            <v>999</v>
          </cell>
          <cell r="I5934">
            <v>4</v>
          </cell>
          <cell r="J5934">
            <v>1</v>
          </cell>
        </row>
        <row r="5935">
          <cell r="A5935" t="str">
            <v>SLT5</v>
          </cell>
          <cell r="B5935" t="str">
            <v>Secondary Service Less than 5 kW</v>
          </cell>
          <cell r="C5935">
            <v>30</v>
          </cell>
          <cell r="D5935">
            <v>25</v>
          </cell>
          <cell r="E5935" t="str">
            <v>R=A1D</v>
          </cell>
          <cell r="F5935">
            <v>3</v>
          </cell>
          <cell r="G5935">
            <v>36928</v>
          </cell>
          <cell r="H5935">
            <v>999</v>
          </cell>
          <cell r="I5935">
            <v>4</v>
          </cell>
          <cell r="J5935">
            <v>3</v>
          </cell>
        </row>
        <row r="5936">
          <cell r="A5936" t="str">
            <v>SLT5</v>
          </cell>
          <cell r="B5936" t="str">
            <v>Secondary Service Less than 5 kW</v>
          </cell>
          <cell r="C5936">
            <v>30</v>
          </cell>
          <cell r="D5936">
            <v>25</v>
          </cell>
          <cell r="E5936" t="str">
            <v>R=A1D</v>
          </cell>
          <cell r="F5936">
            <v>3</v>
          </cell>
          <cell r="G5936">
            <v>37071</v>
          </cell>
          <cell r="H5936">
            <v>999</v>
          </cell>
          <cell r="I5936">
            <v>4</v>
          </cell>
          <cell r="J5936">
            <v>2</v>
          </cell>
        </row>
        <row r="5937">
          <cell r="A5937" t="str">
            <v>SLT5</v>
          </cell>
          <cell r="B5937" t="str">
            <v>Secondary Service Less than 5 kW</v>
          </cell>
          <cell r="C5937">
            <v>30</v>
          </cell>
          <cell r="D5937">
            <v>25</v>
          </cell>
          <cell r="E5937" t="str">
            <v>R=A1D</v>
          </cell>
          <cell r="F5937">
            <v>3</v>
          </cell>
          <cell r="G5937">
            <v>37181</v>
          </cell>
          <cell r="H5937">
            <v>999</v>
          </cell>
          <cell r="I5937">
            <v>3</v>
          </cell>
          <cell r="J5937">
            <v>1</v>
          </cell>
        </row>
        <row r="5938">
          <cell r="A5938" t="str">
            <v>SLT5</v>
          </cell>
          <cell r="B5938" t="str">
            <v>Secondary Service Less than 5 kW</v>
          </cell>
          <cell r="C5938">
            <v>30</v>
          </cell>
          <cell r="D5938">
            <v>25</v>
          </cell>
          <cell r="E5938" t="str">
            <v>R=A1D</v>
          </cell>
          <cell r="F5938">
            <v>3</v>
          </cell>
          <cell r="G5938">
            <v>38730</v>
          </cell>
          <cell r="H5938">
            <v>999</v>
          </cell>
          <cell r="I5938">
            <v>4</v>
          </cell>
          <cell r="J5938">
            <v>1</v>
          </cell>
        </row>
        <row r="5939">
          <cell r="A5939" t="str">
            <v>SLT5</v>
          </cell>
          <cell r="B5939" t="str">
            <v>Secondary Service Less than 5 kW</v>
          </cell>
          <cell r="C5939">
            <v>30</v>
          </cell>
          <cell r="D5939">
            <v>20</v>
          </cell>
          <cell r="E5939" t="str">
            <v>R=ABS7</v>
          </cell>
          <cell r="F5939">
            <v>3</v>
          </cell>
          <cell r="G5939">
            <v>39288</v>
          </cell>
          <cell r="H5939">
            <v>240</v>
          </cell>
          <cell r="I5939">
            <v>4</v>
          </cell>
          <cell r="J5939">
            <v>5</v>
          </cell>
        </row>
        <row r="5940">
          <cell r="A5940" t="str">
            <v>SLT5</v>
          </cell>
          <cell r="B5940" t="str">
            <v>Secondary Service Less than 5 kW</v>
          </cell>
          <cell r="C5940">
            <v>30</v>
          </cell>
          <cell r="D5940">
            <v>25</v>
          </cell>
          <cell r="E5940" t="str">
            <v>R=A1R</v>
          </cell>
          <cell r="F5940">
            <v>3</v>
          </cell>
          <cell r="G5940">
            <v>39420</v>
          </cell>
          <cell r="H5940">
            <v>999</v>
          </cell>
          <cell r="I5940">
            <v>4</v>
          </cell>
          <cell r="J5940">
            <v>1</v>
          </cell>
        </row>
        <row r="5941">
          <cell r="A5941" t="str">
            <v>SLT5</v>
          </cell>
          <cell r="B5941" t="str">
            <v>Secondary Service Less than 5 kW</v>
          </cell>
          <cell r="C5941">
            <v>30</v>
          </cell>
          <cell r="D5941">
            <v>20</v>
          </cell>
          <cell r="E5941" t="str">
            <v>R=ABS7</v>
          </cell>
          <cell r="F5941">
            <v>3</v>
          </cell>
          <cell r="G5941">
            <v>39373</v>
          </cell>
          <cell r="H5941">
            <v>240</v>
          </cell>
          <cell r="I5941">
            <v>4</v>
          </cell>
          <cell r="J5941">
            <v>3</v>
          </cell>
        </row>
        <row r="5942">
          <cell r="A5942" t="str">
            <v>SLT5</v>
          </cell>
          <cell r="B5942" t="str">
            <v>Secondary Service Less than 5 kW</v>
          </cell>
          <cell r="C5942">
            <v>30</v>
          </cell>
          <cell r="D5942">
            <v>25</v>
          </cell>
          <cell r="E5942" t="str">
            <v>R=A1R</v>
          </cell>
          <cell r="F5942">
            <v>3</v>
          </cell>
          <cell r="G5942">
            <v>39364</v>
          </cell>
          <cell r="H5942">
            <v>999</v>
          </cell>
          <cell r="I5942">
            <v>3</v>
          </cell>
          <cell r="J5942">
            <v>2</v>
          </cell>
        </row>
        <row r="5943">
          <cell r="A5943" t="str">
            <v>SLT5</v>
          </cell>
          <cell r="B5943" t="str">
            <v>Secondary Service Less than 5 kW</v>
          </cell>
          <cell r="C5943">
            <v>30</v>
          </cell>
          <cell r="D5943">
            <v>25</v>
          </cell>
          <cell r="E5943" t="str">
            <v>R=A1D</v>
          </cell>
          <cell r="F5943">
            <v>3</v>
          </cell>
          <cell r="G5943">
            <v>39708</v>
          </cell>
          <cell r="H5943">
            <v>999</v>
          </cell>
          <cell r="I5943">
            <v>4</v>
          </cell>
          <cell r="J5943">
            <v>33</v>
          </cell>
        </row>
        <row r="5944">
          <cell r="A5944" t="str">
            <v>SLT5</v>
          </cell>
          <cell r="B5944" t="str">
            <v>Secondary Service Less than 5 kW</v>
          </cell>
          <cell r="C5944">
            <v>30</v>
          </cell>
          <cell r="D5944">
            <v>25</v>
          </cell>
          <cell r="E5944" t="str">
            <v>R=A1D+</v>
          </cell>
          <cell r="F5944">
            <v>3</v>
          </cell>
          <cell r="G5944">
            <v>40073</v>
          </cell>
          <cell r="H5944">
            <v>999</v>
          </cell>
          <cell r="I5944">
            <v>3</v>
          </cell>
          <cell r="J5944">
            <v>3</v>
          </cell>
        </row>
        <row r="5945">
          <cell r="A5945" t="str">
            <v>SLT5</v>
          </cell>
          <cell r="B5945" t="str">
            <v>Secondary Service Less than 5 kW</v>
          </cell>
          <cell r="C5945">
            <v>30</v>
          </cell>
          <cell r="D5945">
            <v>25</v>
          </cell>
          <cell r="E5945" t="str">
            <v>R=SV4SD</v>
          </cell>
          <cell r="F5945">
            <v>3</v>
          </cell>
          <cell r="H5945">
            <v>0</v>
          </cell>
          <cell r="I5945">
            <v>0</v>
          </cell>
          <cell r="J5945">
            <v>1</v>
          </cell>
        </row>
        <row r="5946">
          <cell r="A5946" t="str">
            <v>SLT5</v>
          </cell>
          <cell r="B5946" t="str">
            <v>Secondary Service Less than 5 kW</v>
          </cell>
          <cell r="C5946">
            <v>30</v>
          </cell>
          <cell r="D5946">
            <v>25</v>
          </cell>
          <cell r="E5946" t="str">
            <v>R=K6WS</v>
          </cell>
          <cell r="F5946">
            <v>3</v>
          </cell>
          <cell r="H5946">
            <v>240</v>
          </cell>
          <cell r="I5946">
            <v>4</v>
          </cell>
          <cell r="J5946">
            <v>1</v>
          </cell>
        </row>
        <row r="5947">
          <cell r="A5947" t="str">
            <v>SLT5</v>
          </cell>
          <cell r="B5947" t="str">
            <v>Secondary Service Less than 5 kW</v>
          </cell>
          <cell r="C5947">
            <v>30</v>
          </cell>
          <cell r="D5947">
            <v>25</v>
          </cell>
          <cell r="E5947" t="str">
            <v>R=PWS</v>
          </cell>
          <cell r="F5947">
            <v>3</v>
          </cell>
          <cell r="H5947">
            <v>0</v>
          </cell>
          <cell r="I5947">
            <v>0</v>
          </cell>
          <cell r="J5947">
            <v>2</v>
          </cell>
        </row>
        <row r="5948">
          <cell r="A5948" t="str">
            <v>SLT5</v>
          </cell>
          <cell r="B5948" t="str">
            <v>Secondary Service Less than 5 kW</v>
          </cell>
          <cell r="C5948">
            <v>30</v>
          </cell>
          <cell r="D5948">
            <v>25</v>
          </cell>
          <cell r="E5948" t="str">
            <v>R=K2WS</v>
          </cell>
          <cell r="F5948">
            <v>3</v>
          </cell>
          <cell r="H5948">
            <v>0</v>
          </cell>
          <cell r="I5948">
            <v>0</v>
          </cell>
          <cell r="J5948">
            <v>2</v>
          </cell>
        </row>
        <row r="5949">
          <cell r="A5949" t="str">
            <v>SLT5</v>
          </cell>
          <cell r="B5949" t="str">
            <v>Secondary Service Less than 5 kW</v>
          </cell>
          <cell r="C5949">
            <v>30</v>
          </cell>
          <cell r="D5949">
            <v>25</v>
          </cell>
          <cell r="E5949" t="str">
            <v>R=A1D</v>
          </cell>
          <cell r="F5949">
            <v>3</v>
          </cell>
          <cell r="H5949">
            <v>208</v>
          </cell>
          <cell r="I5949">
            <v>4</v>
          </cell>
          <cell r="J5949">
            <v>3</v>
          </cell>
        </row>
        <row r="5950">
          <cell r="A5950" t="str">
            <v>SLT5</v>
          </cell>
          <cell r="B5950" t="str">
            <v>Secondary Service Less than 5 kW</v>
          </cell>
          <cell r="C5950">
            <v>30</v>
          </cell>
          <cell r="D5950">
            <v>20</v>
          </cell>
          <cell r="E5950" t="str">
            <v>R=SL6S</v>
          </cell>
          <cell r="F5950">
            <v>3</v>
          </cell>
          <cell r="G5950">
            <v>34700</v>
          </cell>
          <cell r="H5950">
            <v>240</v>
          </cell>
          <cell r="I5950">
            <v>4</v>
          </cell>
          <cell r="J5950">
            <v>1</v>
          </cell>
        </row>
        <row r="5951">
          <cell r="A5951" t="str">
            <v>SLT5</v>
          </cell>
          <cell r="B5951" t="str">
            <v>Secondary Service Less than 5 kW</v>
          </cell>
          <cell r="C5951">
            <v>30</v>
          </cell>
          <cell r="D5951">
            <v>25</v>
          </cell>
          <cell r="E5951" t="str">
            <v>R=SV4SD</v>
          </cell>
          <cell r="F5951">
            <v>3</v>
          </cell>
          <cell r="H5951">
            <v>999</v>
          </cell>
          <cell r="I5951">
            <v>4</v>
          </cell>
          <cell r="J5951">
            <v>1</v>
          </cell>
        </row>
        <row r="5952">
          <cell r="A5952" t="str">
            <v>SLT5</v>
          </cell>
          <cell r="B5952" t="str">
            <v>Secondary Service Less than 5 kW</v>
          </cell>
          <cell r="C5952">
            <v>30</v>
          </cell>
          <cell r="D5952">
            <v>20</v>
          </cell>
          <cell r="E5952" t="str">
            <v>R=S6S</v>
          </cell>
          <cell r="F5952">
            <v>3</v>
          </cell>
          <cell r="G5952">
            <v>35065</v>
          </cell>
          <cell r="H5952">
            <v>240</v>
          </cell>
          <cell r="I5952">
            <v>4</v>
          </cell>
          <cell r="J5952">
            <v>1</v>
          </cell>
        </row>
        <row r="5953">
          <cell r="A5953" t="str">
            <v>SLT5</v>
          </cell>
          <cell r="B5953" t="str">
            <v>Secondary Service Less than 5 kW</v>
          </cell>
          <cell r="C5953">
            <v>30</v>
          </cell>
          <cell r="D5953">
            <v>25</v>
          </cell>
          <cell r="E5953" t="str">
            <v>R=A1D</v>
          </cell>
          <cell r="F5953">
            <v>3</v>
          </cell>
          <cell r="G5953">
            <v>36481</v>
          </cell>
          <cell r="H5953">
            <v>999</v>
          </cell>
          <cell r="I5953">
            <v>4</v>
          </cell>
          <cell r="J5953">
            <v>1</v>
          </cell>
        </row>
        <row r="5954">
          <cell r="A5954" t="str">
            <v>SLT5</v>
          </cell>
          <cell r="B5954" t="str">
            <v>Secondary Service Less than 5 kW</v>
          </cell>
          <cell r="C5954">
            <v>30</v>
          </cell>
          <cell r="D5954">
            <v>25</v>
          </cell>
          <cell r="E5954" t="str">
            <v>R=A1D</v>
          </cell>
          <cell r="F5954">
            <v>3</v>
          </cell>
          <cell r="G5954">
            <v>36664</v>
          </cell>
          <cell r="H5954">
            <v>999</v>
          </cell>
          <cell r="I5954">
            <v>4</v>
          </cell>
          <cell r="J5954">
            <v>3</v>
          </cell>
        </row>
        <row r="5955">
          <cell r="A5955" t="str">
            <v>SLT5</v>
          </cell>
          <cell r="B5955" t="str">
            <v>Secondary Service Less than 5 kW</v>
          </cell>
          <cell r="C5955">
            <v>30</v>
          </cell>
          <cell r="D5955">
            <v>25</v>
          </cell>
          <cell r="E5955" t="str">
            <v>R=A1D</v>
          </cell>
          <cell r="F5955">
            <v>3</v>
          </cell>
          <cell r="G5955">
            <v>37117</v>
          </cell>
          <cell r="H5955">
            <v>999</v>
          </cell>
          <cell r="I5955">
            <v>4</v>
          </cell>
          <cell r="J5955">
            <v>1</v>
          </cell>
        </row>
        <row r="5956">
          <cell r="A5956" t="str">
            <v>SLT5</v>
          </cell>
          <cell r="B5956" t="str">
            <v>Secondary Service Less than 5 kW</v>
          </cell>
          <cell r="C5956">
            <v>30</v>
          </cell>
          <cell r="D5956">
            <v>25</v>
          </cell>
          <cell r="E5956" t="str">
            <v>R=A1D</v>
          </cell>
          <cell r="F5956">
            <v>3</v>
          </cell>
          <cell r="G5956">
            <v>37174</v>
          </cell>
          <cell r="H5956">
            <v>999</v>
          </cell>
          <cell r="I5956">
            <v>4</v>
          </cell>
          <cell r="J5956">
            <v>1</v>
          </cell>
        </row>
        <row r="5957">
          <cell r="A5957" t="str">
            <v>SLT5</v>
          </cell>
          <cell r="B5957" t="str">
            <v>Secondary Service Less than 5 kW</v>
          </cell>
          <cell r="C5957">
            <v>30</v>
          </cell>
          <cell r="D5957">
            <v>25</v>
          </cell>
          <cell r="E5957" t="str">
            <v>R=A1D</v>
          </cell>
          <cell r="F5957">
            <v>3</v>
          </cell>
          <cell r="G5957">
            <v>37174</v>
          </cell>
          <cell r="H5957">
            <v>999</v>
          </cell>
          <cell r="I5957">
            <v>4</v>
          </cell>
          <cell r="J5957">
            <v>3</v>
          </cell>
        </row>
        <row r="5958">
          <cell r="A5958" t="str">
            <v>SLT5</v>
          </cell>
          <cell r="B5958" t="str">
            <v>Secondary Service Less than 5 kW</v>
          </cell>
          <cell r="C5958">
            <v>30</v>
          </cell>
          <cell r="D5958">
            <v>25</v>
          </cell>
          <cell r="E5958" t="str">
            <v>R=A1D</v>
          </cell>
          <cell r="F5958">
            <v>3</v>
          </cell>
          <cell r="G5958">
            <v>37188</v>
          </cell>
          <cell r="H5958">
            <v>999</v>
          </cell>
          <cell r="I5958">
            <v>4</v>
          </cell>
          <cell r="J5958">
            <v>1</v>
          </cell>
        </row>
        <row r="5959">
          <cell r="A5959" t="str">
            <v>SLT5</v>
          </cell>
          <cell r="B5959" t="str">
            <v>Secondary Service Less than 5 kW</v>
          </cell>
          <cell r="C5959">
            <v>30</v>
          </cell>
          <cell r="D5959">
            <v>25</v>
          </cell>
          <cell r="E5959" t="str">
            <v>R=A1D</v>
          </cell>
          <cell r="F5959">
            <v>3</v>
          </cell>
          <cell r="G5959">
            <v>38734</v>
          </cell>
          <cell r="H5959">
            <v>999</v>
          </cell>
          <cell r="I5959">
            <v>4</v>
          </cell>
          <cell r="J5959">
            <v>6</v>
          </cell>
        </row>
        <row r="5960">
          <cell r="A5960" t="str">
            <v>SLT5</v>
          </cell>
          <cell r="B5960" t="str">
            <v>Secondary Service Less than 5 kW</v>
          </cell>
          <cell r="C5960">
            <v>30</v>
          </cell>
          <cell r="D5960">
            <v>25</v>
          </cell>
          <cell r="E5960" t="str">
            <v>R=A1D</v>
          </cell>
          <cell r="F5960">
            <v>3</v>
          </cell>
          <cell r="G5960">
            <v>38873</v>
          </cell>
          <cell r="H5960">
            <v>999</v>
          </cell>
          <cell r="I5960">
            <v>4</v>
          </cell>
          <cell r="J5960">
            <v>1</v>
          </cell>
        </row>
        <row r="5961">
          <cell r="A5961" t="str">
            <v>SLT5</v>
          </cell>
          <cell r="B5961" t="str">
            <v>Secondary Service Less than 5 kW</v>
          </cell>
          <cell r="C5961">
            <v>30</v>
          </cell>
          <cell r="D5961">
            <v>25</v>
          </cell>
          <cell r="E5961" t="str">
            <v>R=A1D</v>
          </cell>
          <cell r="F5961">
            <v>3</v>
          </cell>
          <cell r="G5961">
            <v>39000</v>
          </cell>
          <cell r="H5961">
            <v>999</v>
          </cell>
          <cell r="I5961">
            <v>3</v>
          </cell>
          <cell r="J5961">
            <v>3</v>
          </cell>
        </row>
        <row r="5962">
          <cell r="A5962" t="str">
            <v>SLT5</v>
          </cell>
          <cell r="B5962" t="str">
            <v>Secondary Service Less than 5 kW</v>
          </cell>
          <cell r="C5962">
            <v>30</v>
          </cell>
          <cell r="D5962">
            <v>20</v>
          </cell>
          <cell r="E5962" t="str">
            <v>R=ABS7</v>
          </cell>
          <cell r="F5962">
            <v>3</v>
          </cell>
          <cell r="G5962">
            <v>39280</v>
          </cell>
          <cell r="H5962">
            <v>240</v>
          </cell>
          <cell r="I5962">
            <v>4</v>
          </cell>
          <cell r="J5962">
            <v>8</v>
          </cell>
        </row>
        <row r="5963">
          <cell r="A5963" t="str">
            <v>SLT5</v>
          </cell>
          <cell r="B5963" t="str">
            <v>Secondary Service Less than 5 kW</v>
          </cell>
          <cell r="C5963">
            <v>30</v>
          </cell>
          <cell r="D5963">
            <v>25</v>
          </cell>
          <cell r="E5963" t="str">
            <v>R=A1R</v>
          </cell>
          <cell r="F5963">
            <v>3</v>
          </cell>
          <cell r="G5963">
            <v>39356</v>
          </cell>
          <cell r="H5963">
            <v>999</v>
          </cell>
          <cell r="I5963">
            <v>3</v>
          </cell>
          <cell r="J5963">
            <v>9</v>
          </cell>
        </row>
        <row r="5964">
          <cell r="A5964" t="str">
            <v>SLT5</v>
          </cell>
          <cell r="B5964" t="str">
            <v>Secondary Service Less than 5 kW</v>
          </cell>
          <cell r="C5964">
            <v>30</v>
          </cell>
          <cell r="D5964">
            <v>25</v>
          </cell>
          <cell r="E5964" t="str">
            <v>R=A1D</v>
          </cell>
          <cell r="F5964">
            <v>3</v>
          </cell>
          <cell r="G5964">
            <v>39587</v>
          </cell>
          <cell r="H5964">
            <v>999</v>
          </cell>
          <cell r="I5964">
            <v>3</v>
          </cell>
          <cell r="J5964">
            <v>3</v>
          </cell>
        </row>
        <row r="5965">
          <cell r="A5965" t="str">
            <v>SLT5</v>
          </cell>
          <cell r="B5965" t="str">
            <v>Secondary Service Less than 5 kW</v>
          </cell>
          <cell r="C5965">
            <v>30</v>
          </cell>
          <cell r="D5965">
            <v>25</v>
          </cell>
          <cell r="E5965" t="str">
            <v>R=A1D</v>
          </cell>
          <cell r="F5965">
            <v>3</v>
          </cell>
          <cell r="G5965">
            <v>39954</v>
          </cell>
          <cell r="H5965">
            <v>999</v>
          </cell>
          <cell r="I5965">
            <v>3</v>
          </cell>
          <cell r="J5965">
            <v>8</v>
          </cell>
        </row>
        <row r="5966">
          <cell r="A5966" t="str">
            <v>SLT5</v>
          </cell>
          <cell r="B5966" t="str">
            <v>Secondary Service Less than 5 kW</v>
          </cell>
          <cell r="C5966">
            <v>30</v>
          </cell>
          <cell r="D5966">
            <v>25</v>
          </cell>
          <cell r="E5966" t="str">
            <v>R=A1D</v>
          </cell>
          <cell r="F5966">
            <v>3</v>
          </cell>
          <cell r="G5966">
            <v>39989</v>
          </cell>
          <cell r="H5966">
            <v>999</v>
          </cell>
          <cell r="I5966">
            <v>3</v>
          </cell>
          <cell r="J5966">
            <v>5</v>
          </cell>
        </row>
        <row r="5967">
          <cell r="A5967" t="str">
            <v>SLT5</v>
          </cell>
          <cell r="B5967" t="str">
            <v>Secondary Service Less than 5 kW</v>
          </cell>
          <cell r="C5967">
            <v>30</v>
          </cell>
          <cell r="D5967">
            <v>25</v>
          </cell>
          <cell r="E5967" t="str">
            <v>R=A1D+</v>
          </cell>
          <cell r="F5967">
            <v>3</v>
          </cell>
          <cell r="G5967">
            <v>40073</v>
          </cell>
          <cell r="H5967">
            <v>999</v>
          </cell>
          <cell r="I5967">
            <v>4</v>
          </cell>
          <cell r="J5967">
            <v>4</v>
          </cell>
        </row>
        <row r="5968">
          <cell r="A5968" t="str">
            <v>SLT5</v>
          </cell>
          <cell r="B5968" t="str">
            <v>Secondary Service Less than 5 kW</v>
          </cell>
          <cell r="C5968">
            <v>30</v>
          </cell>
          <cell r="D5968">
            <v>25</v>
          </cell>
          <cell r="E5968" t="str">
            <v>R=A1D</v>
          </cell>
          <cell r="F5968">
            <v>3</v>
          </cell>
          <cell r="G5968">
            <v>40058</v>
          </cell>
          <cell r="H5968">
            <v>999</v>
          </cell>
          <cell r="I5968">
            <v>3</v>
          </cell>
          <cell r="J5968">
            <v>4</v>
          </cell>
        </row>
        <row r="5969">
          <cell r="A5969" t="str">
            <v>SLT5</v>
          </cell>
          <cell r="B5969" t="str">
            <v>Secondary Service Less than 5 kW</v>
          </cell>
          <cell r="C5969">
            <v>30</v>
          </cell>
          <cell r="D5969">
            <v>25</v>
          </cell>
          <cell r="E5969" t="str">
            <v>R=SV4SD</v>
          </cell>
          <cell r="F5969">
            <v>3</v>
          </cell>
          <cell r="H5969">
            <v>240</v>
          </cell>
          <cell r="I5969">
            <v>4</v>
          </cell>
          <cell r="J5969">
            <v>7</v>
          </cell>
        </row>
        <row r="5970">
          <cell r="A5970" t="str">
            <v>SLT5</v>
          </cell>
          <cell r="B5970" t="str">
            <v>Secondary Service Less than 5 kW</v>
          </cell>
          <cell r="C5970">
            <v>30</v>
          </cell>
          <cell r="D5970">
            <v>25</v>
          </cell>
          <cell r="E5970" t="str">
            <v>R=A1D</v>
          </cell>
          <cell r="F5970">
            <v>3</v>
          </cell>
          <cell r="G5970">
            <v>38293</v>
          </cell>
          <cell r="H5970">
            <v>999</v>
          </cell>
          <cell r="I5970">
            <v>3</v>
          </cell>
          <cell r="J5970">
            <v>2</v>
          </cell>
        </row>
        <row r="5971">
          <cell r="A5971" t="str">
            <v>SLT5</v>
          </cell>
          <cell r="B5971" t="str">
            <v>Secondary Service Less than 5 kW</v>
          </cell>
          <cell r="C5971">
            <v>30</v>
          </cell>
          <cell r="D5971">
            <v>25</v>
          </cell>
          <cell r="E5971" t="str">
            <v>R=A1D</v>
          </cell>
          <cell r="F5971">
            <v>3</v>
          </cell>
          <cell r="G5971">
            <v>38482</v>
          </cell>
          <cell r="H5971">
            <v>999</v>
          </cell>
          <cell r="I5971">
            <v>3</v>
          </cell>
          <cell r="J5971">
            <v>1</v>
          </cell>
        </row>
        <row r="5972">
          <cell r="A5972" t="str">
            <v>SLT5</v>
          </cell>
          <cell r="B5972" t="str">
            <v>Secondary Service Less than 5 kW</v>
          </cell>
          <cell r="C5972">
            <v>30</v>
          </cell>
          <cell r="D5972">
            <v>25</v>
          </cell>
          <cell r="E5972" t="str">
            <v>R=A1D</v>
          </cell>
          <cell r="F5972">
            <v>3</v>
          </cell>
          <cell r="G5972">
            <v>38419</v>
          </cell>
          <cell r="H5972">
            <v>999</v>
          </cell>
          <cell r="I5972">
            <v>4</v>
          </cell>
          <cell r="J5972">
            <v>2</v>
          </cell>
        </row>
        <row r="5973">
          <cell r="A5973" t="str">
            <v>SLT5</v>
          </cell>
          <cell r="B5973" t="str">
            <v>Secondary Service Less than 5 kW</v>
          </cell>
          <cell r="C5973">
            <v>30</v>
          </cell>
          <cell r="D5973">
            <v>25</v>
          </cell>
          <cell r="E5973" t="str">
            <v>R=A1D</v>
          </cell>
          <cell r="F5973">
            <v>3</v>
          </cell>
          <cell r="G5973">
            <v>37993</v>
          </cell>
          <cell r="H5973">
            <v>999</v>
          </cell>
          <cell r="I5973">
            <v>3</v>
          </cell>
          <cell r="J5973">
            <v>1</v>
          </cell>
        </row>
        <row r="5974">
          <cell r="A5974" t="str">
            <v>SLT5</v>
          </cell>
          <cell r="B5974" t="str">
            <v>Secondary Service Less than 5 kW</v>
          </cell>
          <cell r="C5974">
            <v>30</v>
          </cell>
          <cell r="D5974">
            <v>25</v>
          </cell>
          <cell r="E5974" t="str">
            <v>R=A1D</v>
          </cell>
          <cell r="F5974">
            <v>3</v>
          </cell>
          <cell r="G5974">
            <v>38533</v>
          </cell>
          <cell r="H5974">
            <v>999</v>
          </cell>
          <cell r="I5974">
            <v>4</v>
          </cell>
          <cell r="J5974">
            <v>5</v>
          </cell>
        </row>
        <row r="5975">
          <cell r="A5975" t="str">
            <v>SLT5</v>
          </cell>
          <cell r="B5975" t="str">
            <v>Secondary Service Less than 5 kW</v>
          </cell>
          <cell r="C5975">
            <v>30</v>
          </cell>
          <cell r="D5975">
            <v>20</v>
          </cell>
          <cell r="E5975" t="str">
            <v>R=A1DND</v>
          </cell>
          <cell r="F5975">
            <v>3</v>
          </cell>
          <cell r="G5975">
            <v>38533</v>
          </cell>
          <cell r="H5975">
            <v>999</v>
          </cell>
          <cell r="I5975">
            <v>4</v>
          </cell>
          <cell r="J5975">
            <v>1</v>
          </cell>
        </row>
        <row r="5976">
          <cell r="A5976" t="str">
            <v>SLT5</v>
          </cell>
          <cell r="B5976" t="str">
            <v>Secondary Service Less than 5 kW</v>
          </cell>
          <cell r="C5976">
            <v>30</v>
          </cell>
          <cell r="D5976">
            <v>25</v>
          </cell>
          <cell r="E5976" t="str">
            <v>R=A1D</v>
          </cell>
          <cell r="F5976">
            <v>3</v>
          </cell>
          <cell r="G5976">
            <v>38075</v>
          </cell>
          <cell r="H5976">
            <v>999</v>
          </cell>
          <cell r="I5976">
            <v>4</v>
          </cell>
          <cell r="J5976">
            <v>1</v>
          </cell>
        </row>
        <row r="5977">
          <cell r="A5977" t="str">
            <v>SLT5</v>
          </cell>
          <cell r="B5977" t="str">
            <v>Secondary Service Less than 5 kW</v>
          </cell>
          <cell r="C5977">
            <v>30</v>
          </cell>
          <cell r="D5977">
            <v>25</v>
          </cell>
          <cell r="E5977" t="str">
            <v>R=PWS</v>
          </cell>
          <cell r="F5977">
            <v>3</v>
          </cell>
          <cell r="H5977">
            <v>480</v>
          </cell>
          <cell r="I5977">
            <v>3</v>
          </cell>
          <cell r="J5977">
            <v>1</v>
          </cell>
        </row>
        <row r="5978">
          <cell r="A5978" t="str">
            <v>SLT5</v>
          </cell>
          <cell r="B5978" t="str">
            <v>Secondary Service Less than 5 kW</v>
          </cell>
          <cell r="C5978">
            <v>30</v>
          </cell>
          <cell r="D5978">
            <v>25</v>
          </cell>
          <cell r="E5978" t="str">
            <v>R=K2WS</v>
          </cell>
          <cell r="F5978">
            <v>3</v>
          </cell>
          <cell r="H5978">
            <v>480</v>
          </cell>
          <cell r="I5978">
            <v>3</v>
          </cell>
          <cell r="J5978">
            <v>1</v>
          </cell>
        </row>
        <row r="5979">
          <cell r="A5979" t="str">
            <v>SLT5</v>
          </cell>
          <cell r="B5979" t="str">
            <v>Secondary Service Less than 5 kW</v>
          </cell>
          <cell r="C5979">
            <v>30</v>
          </cell>
          <cell r="D5979">
            <v>25</v>
          </cell>
          <cell r="E5979" t="str">
            <v>R=A1D</v>
          </cell>
          <cell r="F5979">
            <v>3</v>
          </cell>
          <cell r="G5979">
            <v>37817</v>
          </cell>
          <cell r="H5979">
            <v>999</v>
          </cell>
          <cell r="I5979">
            <v>3</v>
          </cell>
          <cell r="J5979">
            <v>1</v>
          </cell>
        </row>
        <row r="5980">
          <cell r="A5980" t="str">
            <v>SLT5</v>
          </cell>
          <cell r="B5980" t="str">
            <v>Secondary Service Less than 5 kW</v>
          </cell>
          <cell r="C5980">
            <v>30</v>
          </cell>
          <cell r="D5980">
            <v>25</v>
          </cell>
          <cell r="E5980" t="str">
            <v>R=A1D</v>
          </cell>
          <cell r="F5980">
            <v>3</v>
          </cell>
          <cell r="G5980">
            <v>36405</v>
          </cell>
          <cell r="H5980">
            <v>999</v>
          </cell>
          <cell r="I5980">
            <v>4</v>
          </cell>
          <cell r="J5980">
            <v>2</v>
          </cell>
        </row>
        <row r="5981">
          <cell r="A5981" t="str">
            <v>SLT5</v>
          </cell>
          <cell r="B5981" t="str">
            <v>Secondary Service Less than 5 kW</v>
          </cell>
          <cell r="C5981">
            <v>30</v>
          </cell>
          <cell r="D5981">
            <v>20</v>
          </cell>
          <cell r="E5981" t="str">
            <v>R=S6S</v>
          </cell>
          <cell r="F5981">
            <v>3</v>
          </cell>
          <cell r="G5981">
            <v>36524</v>
          </cell>
          <cell r="H5981">
            <v>240</v>
          </cell>
          <cell r="I5981">
            <v>4</v>
          </cell>
          <cell r="J5981">
            <v>1</v>
          </cell>
        </row>
        <row r="5982">
          <cell r="A5982" t="str">
            <v>SLT5</v>
          </cell>
          <cell r="B5982" t="str">
            <v>Secondary Service Less than 5 kW</v>
          </cell>
          <cell r="C5982">
            <v>30</v>
          </cell>
          <cell r="D5982">
            <v>25</v>
          </cell>
          <cell r="E5982" t="str">
            <v>R=A1D</v>
          </cell>
          <cell r="F5982">
            <v>3</v>
          </cell>
          <cell r="G5982">
            <v>37676</v>
          </cell>
          <cell r="H5982">
            <v>999</v>
          </cell>
          <cell r="I5982">
            <v>3</v>
          </cell>
          <cell r="J5982">
            <v>2</v>
          </cell>
        </row>
        <row r="5983">
          <cell r="A5983" t="str">
            <v>SLT5</v>
          </cell>
          <cell r="B5983" t="str">
            <v>Secondary Service Less than 5 kW</v>
          </cell>
          <cell r="C5983">
            <v>30</v>
          </cell>
          <cell r="D5983">
            <v>25</v>
          </cell>
          <cell r="E5983" t="str">
            <v>R=A1D</v>
          </cell>
          <cell r="F5983">
            <v>3</v>
          </cell>
          <cell r="G5983">
            <v>37656</v>
          </cell>
          <cell r="H5983">
            <v>999</v>
          </cell>
          <cell r="I5983">
            <v>4</v>
          </cell>
          <cell r="J5983">
            <v>3</v>
          </cell>
        </row>
        <row r="5984">
          <cell r="A5984" t="str">
            <v>SLT5</v>
          </cell>
          <cell r="B5984" t="str">
            <v>Secondary Service Less than 5 kW</v>
          </cell>
          <cell r="C5984">
            <v>30</v>
          </cell>
          <cell r="D5984">
            <v>25</v>
          </cell>
          <cell r="E5984" t="str">
            <v>R=A1RL</v>
          </cell>
          <cell r="F5984">
            <v>3</v>
          </cell>
          <cell r="G5984">
            <v>38636</v>
          </cell>
          <cell r="H5984">
            <v>999</v>
          </cell>
          <cell r="I5984">
            <v>3</v>
          </cell>
          <cell r="J5984">
            <v>2</v>
          </cell>
        </row>
        <row r="5985">
          <cell r="A5985" t="str">
            <v>SLT5</v>
          </cell>
          <cell r="B5985" t="str">
            <v>Secondary Service Less than 5 kW</v>
          </cell>
          <cell r="C5985">
            <v>30</v>
          </cell>
          <cell r="D5985">
            <v>25</v>
          </cell>
          <cell r="E5985" t="str">
            <v>R=A1R</v>
          </cell>
          <cell r="F5985">
            <v>3</v>
          </cell>
          <cell r="G5985">
            <v>39343</v>
          </cell>
          <cell r="H5985">
            <v>999</v>
          </cell>
          <cell r="I5985">
            <v>3</v>
          </cell>
          <cell r="J5985">
            <v>3</v>
          </cell>
        </row>
        <row r="5986">
          <cell r="A5986" t="str">
            <v>SLT5</v>
          </cell>
          <cell r="B5986" t="str">
            <v>Secondary Service Less than 5 kW</v>
          </cell>
          <cell r="C5986">
            <v>30</v>
          </cell>
          <cell r="D5986">
            <v>20</v>
          </cell>
          <cell r="E5986" t="str">
            <v>R=ABS7</v>
          </cell>
          <cell r="F5986">
            <v>3</v>
          </cell>
          <cell r="G5986">
            <v>39314</v>
          </cell>
          <cell r="H5986">
            <v>240</v>
          </cell>
          <cell r="I5986">
            <v>4</v>
          </cell>
          <cell r="J5986">
            <v>3</v>
          </cell>
        </row>
        <row r="5987">
          <cell r="A5987" t="str">
            <v>SLT5</v>
          </cell>
          <cell r="B5987" t="str">
            <v>Secondary Service Less than 5 kW</v>
          </cell>
          <cell r="C5987">
            <v>30</v>
          </cell>
          <cell r="D5987">
            <v>25</v>
          </cell>
          <cell r="E5987" t="str">
            <v>R=A1D</v>
          </cell>
          <cell r="F5987">
            <v>3</v>
          </cell>
          <cell r="G5987">
            <v>39784</v>
          </cell>
          <cell r="H5987">
            <v>999</v>
          </cell>
          <cell r="I5987">
            <v>3</v>
          </cell>
          <cell r="J5987">
            <v>10</v>
          </cell>
        </row>
        <row r="5988">
          <cell r="A5988" t="str">
            <v>SLT5</v>
          </cell>
          <cell r="B5988" t="str">
            <v>Secondary Service Less than 5 kW</v>
          </cell>
          <cell r="C5988">
            <v>30</v>
          </cell>
          <cell r="D5988">
            <v>25</v>
          </cell>
          <cell r="E5988" t="str">
            <v>R=A1D</v>
          </cell>
          <cell r="F5988">
            <v>3</v>
          </cell>
          <cell r="H5988">
            <v>240</v>
          </cell>
          <cell r="I5988">
            <v>4</v>
          </cell>
          <cell r="J5988">
            <v>17</v>
          </cell>
        </row>
        <row r="5989">
          <cell r="A5989" t="str">
            <v>SLT5</v>
          </cell>
          <cell r="B5989" t="str">
            <v>Secondary Service Less than 5 kW</v>
          </cell>
          <cell r="C5989">
            <v>30</v>
          </cell>
          <cell r="D5989">
            <v>20</v>
          </cell>
          <cell r="E5989" t="str">
            <v>R=VM62S</v>
          </cell>
          <cell r="F5989">
            <v>3</v>
          </cell>
          <cell r="H5989">
            <v>480</v>
          </cell>
          <cell r="I5989">
            <v>3</v>
          </cell>
          <cell r="J5989">
            <v>2</v>
          </cell>
        </row>
        <row r="5990">
          <cell r="A5990" t="str">
            <v>SLT5</v>
          </cell>
          <cell r="B5990" t="str">
            <v>Secondary Service Less than 5 kW</v>
          </cell>
          <cell r="C5990">
            <v>30</v>
          </cell>
          <cell r="D5990">
            <v>25</v>
          </cell>
          <cell r="E5990" t="str">
            <v>R=A1D</v>
          </cell>
          <cell r="F5990">
            <v>3</v>
          </cell>
          <cell r="G5990">
            <v>38257</v>
          </cell>
          <cell r="H5990">
            <v>999</v>
          </cell>
          <cell r="I5990">
            <v>3</v>
          </cell>
          <cell r="J5990">
            <v>1</v>
          </cell>
        </row>
        <row r="5991">
          <cell r="A5991" t="str">
            <v>SLT5</v>
          </cell>
          <cell r="B5991" t="str">
            <v>Secondary Service Less than 5 kW</v>
          </cell>
          <cell r="C5991">
            <v>30</v>
          </cell>
          <cell r="D5991">
            <v>25</v>
          </cell>
          <cell r="E5991" t="str">
            <v>R=DXS2</v>
          </cell>
          <cell r="F5991">
            <v>3</v>
          </cell>
          <cell r="H5991">
            <v>240</v>
          </cell>
          <cell r="I5991">
            <v>3</v>
          </cell>
          <cell r="J5991">
            <v>1</v>
          </cell>
        </row>
        <row r="5992">
          <cell r="A5992" t="str">
            <v>SLT5</v>
          </cell>
          <cell r="B5992" t="str">
            <v>Secondary Service Less than 5 kW</v>
          </cell>
          <cell r="C5992">
            <v>30</v>
          </cell>
          <cell r="D5992">
            <v>20</v>
          </cell>
          <cell r="E5992" t="str">
            <v>R=ABS5</v>
          </cell>
          <cell r="F5992">
            <v>3</v>
          </cell>
          <cell r="G5992">
            <v>37628</v>
          </cell>
          <cell r="H5992">
            <v>480</v>
          </cell>
          <cell r="I5992">
            <v>3</v>
          </cell>
          <cell r="J5992">
            <v>2</v>
          </cell>
        </row>
        <row r="5993">
          <cell r="A5993" t="str">
            <v>SLT5</v>
          </cell>
          <cell r="B5993" t="str">
            <v>Secondary Service Less than 5 kW</v>
          </cell>
          <cell r="C5993">
            <v>30</v>
          </cell>
          <cell r="D5993">
            <v>25</v>
          </cell>
          <cell r="E5993" t="str">
            <v>R=VM66S</v>
          </cell>
          <cell r="F5993">
            <v>3</v>
          </cell>
          <cell r="G5993">
            <v>35916</v>
          </cell>
          <cell r="H5993">
            <v>240</v>
          </cell>
          <cell r="I5993">
            <v>4</v>
          </cell>
          <cell r="J5993">
            <v>1</v>
          </cell>
        </row>
        <row r="5994">
          <cell r="A5994" t="str">
            <v>SLT5</v>
          </cell>
          <cell r="B5994" t="str">
            <v>Secondary Service Less than 5 kW</v>
          </cell>
          <cell r="C5994">
            <v>30</v>
          </cell>
          <cell r="D5994">
            <v>25</v>
          </cell>
          <cell r="E5994" t="str">
            <v>R=A1D</v>
          </cell>
          <cell r="F5994">
            <v>3</v>
          </cell>
          <cell r="G5994">
            <v>36404</v>
          </cell>
          <cell r="H5994">
            <v>999</v>
          </cell>
          <cell r="I5994">
            <v>3</v>
          </cell>
          <cell r="J5994">
            <v>1</v>
          </cell>
        </row>
        <row r="5995">
          <cell r="A5995" t="str">
            <v>SLT5</v>
          </cell>
          <cell r="B5995" t="str">
            <v>Secondary Service Less than 5 kW</v>
          </cell>
          <cell r="C5995">
            <v>30</v>
          </cell>
          <cell r="D5995">
            <v>20</v>
          </cell>
          <cell r="E5995" t="str">
            <v>R=S6S</v>
          </cell>
          <cell r="F5995">
            <v>3</v>
          </cell>
          <cell r="G5995">
            <v>36529</v>
          </cell>
          <cell r="H5995">
            <v>240</v>
          </cell>
          <cell r="I5995">
            <v>4</v>
          </cell>
          <cell r="J5995">
            <v>1</v>
          </cell>
        </row>
        <row r="5996">
          <cell r="A5996" t="str">
            <v>SLT5</v>
          </cell>
          <cell r="B5996" t="str">
            <v>Secondary Service Less than 5 kW</v>
          </cell>
          <cell r="C5996">
            <v>30</v>
          </cell>
          <cell r="D5996">
            <v>20</v>
          </cell>
          <cell r="E5996" t="str">
            <v>R=A1D</v>
          </cell>
          <cell r="F5996">
            <v>3</v>
          </cell>
          <cell r="G5996">
            <v>36526</v>
          </cell>
          <cell r="H5996">
            <v>999</v>
          </cell>
          <cell r="I5996">
            <v>4</v>
          </cell>
          <cell r="J5996">
            <v>1</v>
          </cell>
        </row>
        <row r="5997">
          <cell r="A5997" t="str">
            <v>SLT5</v>
          </cell>
          <cell r="B5997" t="str">
            <v>Secondary Service Less than 5 kW</v>
          </cell>
          <cell r="C5997">
            <v>30</v>
          </cell>
          <cell r="D5997">
            <v>20</v>
          </cell>
          <cell r="E5997" t="str">
            <v>R=A1D</v>
          </cell>
          <cell r="F5997">
            <v>3</v>
          </cell>
          <cell r="G5997">
            <v>36405</v>
          </cell>
          <cell r="H5997">
            <v>999</v>
          </cell>
          <cell r="I5997">
            <v>3</v>
          </cell>
          <cell r="J5997">
            <v>1</v>
          </cell>
        </row>
        <row r="5998">
          <cell r="A5998" t="str">
            <v>SLT5</v>
          </cell>
          <cell r="B5998" t="str">
            <v>Secondary Service Less than 5 kW</v>
          </cell>
          <cell r="C5998">
            <v>30</v>
          </cell>
          <cell r="D5998">
            <v>25</v>
          </cell>
          <cell r="E5998" t="str">
            <v>R=A1D</v>
          </cell>
          <cell r="F5998">
            <v>3</v>
          </cell>
          <cell r="G5998">
            <v>37012</v>
          </cell>
          <cell r="H5998">
            <v>999</v>
          </cell>
          <cell r="I5998">
            <v>3</v>
          </cell>
          <cell r="J5998">
            <v>2</v>
          </cell>
        </row>
        <row r="5999">
          <cell r="A5999" t="str">
            <v>SLT5</v>
          </cell>
          <cell r="B5999" t="str">
            <v>Secondary Service Less than 5 kW</v>
          </cell>
          <cell r="C5999">
            <v>30</v>
          </cell>
          <cell r="D5999">
            <v>25</v>
          </cell>
          <cell r="E5999" t="str">
            <v>R=A1D</v>
          </cell>
          <cell r="F5999">
            <v>3</v>
          </cell>
          <cell r="G5999">
            <v>37095</v>
          </cell>
          <cell r="H5999">
            <v>999</v>
          </cell>
          <cell r="I5999">
            <v>4</v>
          </cell>
          <cell r="J5999">
            <v>3</v>
          </cell>
        </row>
        <row r="6000">
          <cell r="A6000" t="str">
            <v>SLT5</v>
          </cell>
          <cell r="B6000" t="str">
            <v>Secondary Service Less than 5 kW</v>
          </cell>
          <cell r="C6000">
            <v>30</v>
          </cell>
          <cell r="D6000">
            <v>25</v>
          </cell>
          <cell r="E6000" t="str">
            <v>R=A1D</v>
          </cell>
          <cell r="F6000">
            <v>3</v>
          </cell>
          <cell r="G6000">
            <v>37208</v>
          </cell>
          <cell r="H6000">
            <v>999</v>
          </cell>
          <cell r="I6000">
            <v>4</v>
          </cell>
          <cell r="J6000">
            <v>2</v>
          </cell>
        </row>
        <row r="6001">
          <cell r="A6001" t="str">
            <v>SLT5</v>
          </cell>
          <cell r="B6001" t="str">
            <v>Secondary Service Less than 5 kW</v>
          </cell>
          <cell r="C6001">
            <v>30</v>
          </cell>
          <cell r="D6001">
            <v>25</v>
          </cell>
          <cell r="E6001" t="str">
            <v>R=A1D</v>
          </cell>
          <cell r="F6001">
            <v>3</v>
          </cell>
          <cell r="G6001">
            <v>38874</v>
          </cell>
          <cell r="H6001">
            <v>999</v>
          </cell>
          <cell r="I6001">
            <v>4</v>
          </cell>
          <cell r="J6001">
            <v>1</v>
          </cell>
        </row>
        <row r="6002">
          <cell r="A6002" t="str">
            <v>SLT5</v>
          </cell>
          <cell r="B6002" t="str">
            <v>Secondary Service Less than 5 kW</v>
          </cell>
          <cell r="C6002">
            <v>30</v>
          </cell>
          <cell r="D6002">
            <v>25</v>
          </cell>
          <cell r="E6002" t="str">
            <v>R=A1D</v>
          </cell>
          <cell r="F6002">
            <v>3</v>
          </cell>
          <cell r="G6002">
            <v>38832</v>
          </cell>
          <cell r="H6002">
            <v>999</v>
          </cell>
          <cell r="I6002">
            <v>4</v>
          </cell>
          <cell r="J6002">
            <v>1</v>
          </cell>
        </row>
        <row r="6003">
          <cell r="A6003" t="str">
            <v>SLT5</v>
          </cell>
          <cell r="B6003" t="str">
            <v>Secondary Service Less than 5 kW</v>
          </cell>
          <cell r="C6003">
            <v>30</v>
          </cell>
          <cell r="D6003">
            <v>25</v>
          </cell>
          <cell r="E6003" t="str">
            <v>R=A1R</v>
          </cell>
          <cell r="F6003">
            <v>3</v>
          </cell>
          <cell r="G6003">
            <v>39051</v>
          </cell>
          <cell r="H6003">
            <v>999</v>
          </cell>
          <cell r="I6003">
            <v>4</v>
          </cell>
          <cell r="J6003">
            <v>2</v>
          </cell>
        </row>
        <row r="6004">
          <cell r="A6004" t="str">
            <v>SLT5</v>
          </cell>
          <cell r="B6004" t="str">
            <v>Secondary Service Less than 5 kW</v>
          </cell>
          <cell r="C6004">
            <v>30</v>
          </cell>
          <cell r="D6004">
            <v>25</v>
          </cell>
          <cell r="E6004" t="str">
            <v>R=A1R</v>
          </cell>
          <cell r="F6004">
            <v>3</v>
          </cell>
          <cell r="G6004">
            <v>39020</v>
          </cell>
          <cell r="H6004">
            <v>999</v>
          </cell>
          <cell r="I6004">
            <v>3</v>
          </cell>
          <cell r="J6004">
            <v>1</v>
          </cell>
        </row>
        <row r="6005">
          <cell r="A6005" t="str">
            <v>SLT5</v>
          </cell>
          <cell r="B6005" t="str">
            <v>Secondary Service Less than 5 kW</v>
          </cell>
          <cell r="C6005">
            <v>30</v>
          </cell>
          <cell r="D6005">
            <v>20</v>
          </cell>
          <cell r="E6005" t="str">
            <v>R=ABS7</v>
          </cell>
          <cell r="F6005">
            <v>3</v>
          </cell>
          <cell r="G6005">
            <v>39295</v>
          </cell>
          <cell r="H6005">
            <v>240</v>
          </cell>
          <cell r="I6005">
            <v>4</v>
          </cell>
          <cell r="J6005">
            <v>6</v>
          </cell>
        </row>
        <row r="6006">
          <cell r="A6006" t="str">
            <v>SLT5</v>
          </cell>
          <cell r="B6006" t="str">
            <v>Secondary Service Less than 5 kW</v>
          </cell>
          <cell r="C6006">
            <v>30</v>
          </cell>
          <cell r="D6006">
            <v>25</v>
          </cell>
          <cell r="E6006" t="str">
            <v>R=A1R</v>
          </cell>
          <cell r="F6006">
            <v>3</v>
          </cell>
          <cell r="G6006">
            <v>39232</v>
          </cell>
          <cell r="H6006">
            <v>999</v>
          </cell>
          <cell r="I6006">
            <v>3</v>
          </cell>
          <cell r="J6006">
            <v>2</v>
          </cell>
        </row>
        <row r="6007">
          <cell r="A6007" t="str">
            <v>SLT5</v>
          </cell>
          <cell r="B6007" t="str">
            <v>Secondary Service Less than 5 kW</v>
          </cell>
          <cell r="C6007">
            <v>30</v>
          </cell>
          <cell r="D6007">
            <v>25</v>
          </cell>
          <cell r="E6007" t="str">
            <v>R=A1R</v>
          </cell>
          <cell r="F6007">
            <v>3</v>
          </cell>
          <cell r="G6007">
            <v>39308</v>
          </cell>
          <cell r="H6007">
            <v>999</v>
          </cell>
          <cell r="I6007">
            <v>3</v>
          </cell>
          <cell r="J6007">
            <v>3</v>
          </cell>
        </row>
        <row r="6008">
          <cell r="A6008" t="str">
            <v>SLT5</v>
          </cell>
          <cell r="B6008" t="str">
            <v>Secondary Service Less than 5 kW</v>
          </cell>
          <cell r="C6008">
            <v>30</v>
          </cell>
          <cell r="D6008">
            <v>25</v>
          </cell>
          <cell r="E6008" t="str">
            <v>R=A1D</v>
          </cell>
          <cell r="F6008">
            <v>3</v>
          </cell>
          <cell r="G6008">
            <v>39472</v>
          </cell>
          <cell r="H6008">
            <v>999</v>
          </cell>
          <cell r="I6008">
            <v>4</v>
          </cell>
          <cell r="J6008">
            <v>1</v>
          </cell>
        </row>
        <row r="6009">
          <cell r="A6009" t="str">
            <v>SLT5</v>
          </cell>
          <cell r="B6009" t="str">
            <v>Secondary Service Less than 5 kW</v>
          </cell>
          <cell r="C6009">
            <v>30</v>
          </cell>
          <cell r="D6009">
            <v>25</v>
          </cell>
          <cell r="E6009" t="str">
            <v>R=A1D</v>
          </cell>
          <cell r="F6009">
            <v>3</v>
          </cell>
          <cell r="G6009">
            <v>39989</v>
          </cell>
          <cell r="H6009">
            <v>999</v>
          </cell>
          <cell r="I6009">
            <v>4</v>
          </cell>
          <cell r="J6009">
            <v>7</v>
          </cell>
        </row>
        <row r="6010">
          <cell r="A6010" t="str">
            <v>SLT5</v>
          </cell>
          <cell r="B6010" t="str">
            <v>Secondary Service Less than 5 kW</v>
          </cell>
          <cell r="C6010">
            <v>30</v>
          </cell>
          <cell r="D6010">
            <v>25</v>
          </cell>
          <cell r="E6010" t="str">
            <v>R=A1D+</v>
          </cell>
          <cell r="F6010">
            <v>3</v>
          </cell>
          <cell r="G6010">
            <v>40070</v>
          </cell>
          <cell r="H6010">
            <v>999</v>
          </cell>
          <cell r="I6010">
            <v>4</v>
          </cell>
          <cell r="J6010">
            <v>2</v>
          </cell>
        </row>
        <row r="6011">
          <cell r="A6011" t="str">
            <v>SLT5</v>
          </cell>
          <cell r="B6011" t="str">
            <v>Secondary Service Less than 5 kW</v>
          </cell>
          <cell r="C6011">
            <v>30</v>
          </cell>
          <cell r="D6011">
            <v>20</v>
          </cell>
          <cell r="E6011" t="str">
            <v>R=A1D</v>
          </cell>
          <cell r="F6011">
            <v>3</v>
          </cell>
          <cell r="H6011">
            <v>999</v>
          </cell>
          <cell r="I6011">
            <v>3</v>
          </cell>
          <cell r="J6011">
            <v>7</v>
          </cell>
        </row>
        <row r="6012">
          <cell r="A6012" t="str">
            <v>SLT5</v>
          </cell>
          <cell r="B6012" t="str">
            <v>Secondary Service Less than 5 kW</v>
          </cell>
          <cell r="C6012">
            <v>30</v>
          </cell>
          <cell r="D6012">
            <v>20</v>
          </cell>
          <cell r="E6012" t="str">
            <v>R=DDS2</v>
          </cell>
          <cell r="F6012">
            <v>3</v>
          </cell>
          <cell r="H6012">
            <v>240</v>
          </cell>
          <cell r="I6012">
            <v>4</v>
          </cell>
          <cell r="J6012">
            <v>1</v>
          </cell>
        </row>
        <row r="6013">
          <cell r="A6013" t="str">
            <v>SLT5</v>
          </cell>
          <cell r="B6013" t="str">
            <v>Secondary Service Less than 5 kW</v>
          </cell>
          <cell r="C6013">
            <v>30</v>
          </cell>
          <cell r="D6013">
            <v>25</v>
          </cell>
          <cell r="E6013" t="str">
            <v>R=A1D</v>
          </cell>
          <cell r="F6013">
            <v>3</v>
          </cell>
          <cell r="H6013">
            <v>120</v>
          </cell>
          <cell r="I6013">
            <v>4</v>
          </cell>
          <cell r="J6013">
            <v>1</v>
          </cell>
        </row>
        <row r="6014">
          <cell r="A6014" t="str">
            <v>SLT5</v>
          </cell>
          <cell r="B6014" t="str">
            <v>Secondary Service Less than 5 kW</v>
          </cell>
          <cell r="C6014">
            <v>30</v>
          </cell>
          <cell r="D6014">
            <v>25</v>
          </cell>
          <cell r="E6014" t="str">
            <v>R=A1D</v>
          </cell>
          <cell r="F6014">
            <v>3</v>
          </cell>
          <cell r="G6014">
            <v>38545</v>
          </cell>
          <cell r="H6014">
            <v>999</v>
          </cell>
          <cell r="I6014">
            <v>3</v>
          </cell>
          <cell r="J6014">
            <v>5</v>
          </cell>
        </row>
        <row r="6015">
          <cell r="A6015" t="str">
            <v>SLT5</v>
          </cell>
          <cell r="B6015" t="str">
            <v>Secondary Service Less than 5 kW</v>
          </cell>
          <cell r="C6015">
            <v>30</v>
          </cell>
          <cell r="D6015">
            <v>25</v>
          </cell>
          <cell r="E6015" t="str">
            <v>R=A3D</v>
          </cell>
          <cell r="F6015">
            <v>3</v>
          </cell>
          <cell r="G6015">
            <v>38181</v>
          </cell>
          <cell r="H6015">
            <v>999</v>
          </cell>
          <cell r="I6015">
            <v>4</v>
          </cell>
          <cell r="J6015">
            <v>2</v>
          </cell>
        </row>
        <row r="6016">
          <cell r="A6016" t="str">
            <v>SLT5</v>
          </cell>
          <cell r="B6016" t="str">
            <v>Secondary Service Less than 5 kW</v>
          </cell>
          <cell r="C6016">
            <v>30</v>
          </cell>
          <cell r="D6016">
            <v>20</v>
          </cell>
          <cell r="E6016" t="str">
            <v>R=AXS4</v>
          </cell>
          <cell r="F6016">
            <v>3</v>
          </cell>
          <cell r="H6016">
            <v>999</v>
          </cell>
          <cell r="I6016">
            <v>4</v>
          </cell>
          <cell r="J6016">
            <v>3</v>
          </cell>
        </row>
        <row r="6017">
          <cell r="A6017" t="str">
            <v>SLT5</v>
          </cell>
          <cell r="B6017" t="str">
            <v>Secondary Service Less than 5 kW</v>
          </cell>
          <cell r="C6017">
            <v>30</v>
          </cell>
          <cell r="D6017">
            <v>25</v>
          </cell>
          <cell r="E6017" t="str">
            <v>R=SV4SD</v>
          </cell>
          <cell r="F6017">
            <v>3</v>
          </cell>
          <cell r="H6017">
            <v>208</v>
          </cell>
          <cell r="I6017">
            <v>4</v>
          </cell>
          <cell r="J6017">
            <v>1</v>
          </cell>
        </row>
        <row r="6018">
          <cell r="A6018" t="str">
            <v>SLT5</v>
          </cell>
          <cell r="B6018" t="str">
            <v>Secondary Service Less than 5 kW</v>
          </cell>
          <cell r="C6018">
            <v>30</v>
          </cell>
          <cell r="D6018">
            <v>25</v>
          </cell>
          <cell r="E6018" t="str">
            <v>R=S2DS</v>
          </cell>
          <cell r="F6018">
            <v>3</v>
          </cell>
          <cell r="H6018">
            <v>480</v>
          </cell>
          <cell r="I6018">
            <v>3</v>
          </cell>
          <cell r="J6018">
            <v>2</v>
          </cell>
        </row>
        <row r="6019">
          <cell r="A6019" t="str">
            <v>SLT5</v>
          </cell>
          <cell r="B6019" t="str">
            <v>Secondary Service Less than 5 kW</v>
          </cell>
          <cell r="C6019">
            <v>30</v>
          </cell>
          <cell r="D6019">
            <v>25</v>
          </cell>
          <cell r="E6019" t="str">
            <v>R=A1D</v>
          </cell>
          <cell r="F6019">
            <v>3</v>
          </cell>
          <cell r="G6019">
            <v>36404</v>
          </cell>
          <cell r="H6019">
            <v>999</v>
          </cell>
          <cell r="I6019">
            <v>3</v>
          </cell>
          <cell r="J6019">
            <v>2</v>
          </cell>
        </row>
        <row r="6020">
          <cell r="A6020" t="str">
            <v>SLT5</v>
          </cell>
          <cell r="B6020" t="str">
            <v>Secondary Service Less than 5 kW</v>
          </cell>
          <cell r="C6020">
            <v>30</v>
          </cell>
          <cell r="D6020">
            <v>20</v>
          </cell>
          <cell r="E6020" t="str">
            <v>R=SL6S</v>
          </cell>
          <cell r="F6020">
            <v>3</v>
          </cell>
          <cell r="G6020">
            <v>36524</v>
          </cell>
          <cell r="H6020">
            <v>240</v>
          </cell>
          <cell r="I6020">
            <v>4</v>
          </cell>
          <cell r="J6020">
            <v>1</v>
          </cell>
        </row>
        <row r="6021">
          <cell r="A6021" t="str">
            <v>SLT5</v>
          </cell>
          <cell r="B6021" t="str">
            <v>Secondary Service Less than 5 kW</v>
          </cell>
          <cell r="C6021">
            <v>30</v>
          </cell>
          <cell r="D6021">
            <v>25</v>
          </cell>
          <cell r="E6021" t="str">
            <v>R=A1D</v>
          </cell>
          <cell r="F6021">
            <v>3</v>
          </cell>
          <cell r="G6021">
            <v>36558</v>
          </cell>
          <cell r="H6021">
            <v>999</v>
          </cell>
          <cell r="I6021">
            <v>3</v>
          </cell>
          <cell r="J6021">
            <v>1</v>
          </cell>
        </row>
        <row r="6022">
          <cell r="A6022" t="str">
            <v>SLT5</v>
          </cell>
          <cell r="B6022" t="str">
            <v>Secondary Service Less than 5 kW</v>
          </cell>
          <cell r="C6022">
            <v>30</v>
          </cell>
          <cell r="D6022">
            <v>25</v>
          </cell>
          <cell r="E6022" t="str">
            <v>R=A1D</v>
          </cell>
          <cell r="F6022">
            <v>3</v>
          </cell>
          <cell r="G6022">
            <v>36161</v>
          </cell>
          <cell r="H6022">
            <v>999</v>
          </cell>
          <cell r="I6022">
            <v>4</v>
          </cell>
          <cell r="J6022">
            <v>3</v>
          </cell>
        </row>
        <row r="6023">
          <cell r="A6023" t="str">
            <v>SLT5</v>
          </cell>
          <cell r="B6023" t="str">
            <v>Secondary Service Less than 5 kW</v>
          </cell>
          <cell r="C6023">
            <v>30</v>
          </cell>
          <cell r="D6023">
            <v>25</v>
          </cell>
          <cell r="E6023" t="str">
            <v>R=A1D</v>
          </cell>
          <cell r="F6023">
            <v>3</v>
          </cell>
          <cell r="G6023">
            <v>36747</v>
          </cell>
          <cell r="H6023">
            <v>999</v>
          </cell>
          <cell r="I6023">
            <v>3</v>
          </cell>
          <cell r="J6023">
            <v>2</v>
          </cell>
        </row>
        <row r="6024">
          <cell r="A6024" t="str">
            <v>SLT5</v>
          </cell>
          <cell r="B6024" t="str">
            <v>Secondary Service Less than 5 kW</v>
          </cell>
          <cell r="C6024">
            <v>30</v>
          </cell>
          <cell r="D6024">
            <v>25</v>
          </cell>
          <cell r="E6024" t="str">
            <v>R=A1D</v>
          </cell>
          <cell r="F6024">
            <v>3</v>
          </cell>
          <cell r="G6024">
            <v>37117</v>
          </cell>
          <cell r="H6024">
            <v>999</v>
          </cell>
          <cell r="I6024">
            <v>3</v>
          </cell>
          <cell r="J6024">
            <v>1</v>
          </cell>
        </row>
        <row r="6025">
          <cell r="A6025" t="str">
            <v>SLT5</v>
          </cell>
          <cell r="B6025" t="str">
            <v>Secondary Service Less than 5 kW</v>
          </cell>
          <cell r="C6025">
            <v>30</v>
          </cell>
          <cell r="D6025">
            <v>25</v>
          </cell>
          <cell r="E6025" t="str">
            <v>R=A1D</v>
          </cell>
          <cell r="F6025">
            <v>3</v>
          </cell>
          <cell r="G6025">
            <v>37511</v>
          </cell>
          <cell r="H6025">
            <v>999</v>
          </cell>
          <cell r="I6025">
            <v>3</v>
          </cell>
          <cell r="J6025">
            <v>3</v>
          </cell>
        </row>
        <row r="6026">
          <cell r="A6026" t="str">
            <v>SLT5</v>
          </cell>
          <cell r="B6026" t="str">
            <v>Secondary Service Less than 5 kW</v>
          </cell>
          <cell r="C6026">
            <v>30</v>
          </cell>
          <cell r="D6026">
            <v>25</v>
          </cell>
          <cell r="E6026" t="str">
            <v>R=A1R</v>
          </cell>
          <cell r="F6026">
            <v>3</v>
          </cell>
          <cell r="G6026">
            <v>39309</v>
          </cell>
          <cell r="H6026">
            <v>999</v>
          </cell>
          <cell r="I6026">
            <v>4</v>
          </cell>
          <cell r="J6026">
            <v>5</v>
          </cell>
        </row>
        <row r="6027">
          <cell r="A6027" t="str">
            <v>SLT5</v>
          </cell>
          <cell r="B6027" t="str">
            <v>Secondary Service Less than 5 kW</v>
          </cell>
          <cell r="C6027">
            <v>30</v>
          </cell>
          <cell r="D6027">
            <v>25</v>
          </cell>
          <cell r="E6027" t="str">
            <v>R=A1D</v>
          </cell>
          <cell r="F6027">
            <v>3</v>
          </cell>
          <cell r="G6027">
            <v>39665</v>
          </cell>
          <cell r="H6027">
            <v>999</v>
          </cell>
          <cell r="I6027">
            <v>4</v>
          </cell>
          <cell r="J6027">
            <v>2</v>
          </cell>
        </row>
        <row r="6028">
          <cell r="A6028" t="str">
            <v>SLT5</v>
          </cell>
          <cell r="B6028" t="str">
            <v>Secondary Service Less than 5 kW</v>
          </cell>
          <cell r="C6028">
            <v>30</v>
          </cell>
          <cell r="D6028">
            <v>20</v>
          </cell>
          <cell r="E6028" t="str">
            <v>R=SL6S</v>
          </cell>
          <cell r="F6028">
            <v>3</v>
          </cell>
          <cell r="H6028">
            <v>240</v>
          </cell>
          <cell r="I6028">
            <v>4</v>
          </cell>
          <cell r="J6028">
            <v>4</v>
          </cell>
        </row>
        <row r="6029">
          <cell r="A6029" t="str">
            <v>SLT5</v>
          </cell>
          <cell r="B6029" t="str">
            <v>Secondary Service Less than 5 kW</v>
          </cell>
          <cell r="C6029">
            <v>30</v>
          </cell>
          <cell r="D6029">
            <v>25</v>
          </cell>
          <cell r="E6029" t="str">
            <v>R=D4S7H</v>
          </cell>
          <cell r="F6029">
            <v>3</v>
          </cell>
          <cell r="H6029">
            <v>0</v>
          </cell>
          <cell r="I6029">
            <v>0</v>
          </cell>
          <cell r="J6029">
            <v>5</v>
          </cell>
        </row>
        <row r="6030">
          <cell r="A6030" t="str">
            <v>SLT5</v>
          </cell>
          <cell r="B6030" t="str">
            <v>Secondary Service Less than 5 kW</v>
          </cell>
          <cell r="C6030">
            <v>30</v>
          </cell>
          <cell r="D6030">
            <v>20</v>
          </cell>
          <cell r="E6030" t="str">
            <v>R=A1D</v>
          </cell>
          <cell r="F6030">
            <v>3</v>
          </cell>
          <cell r="H6030">
            <v>999</v>
          </cell>
          <cell r="I6030">
            <v>4</v>
          </cell>
          <cell r="J6030">
            <v>7</v>
          </cell>
        </row>
        <row r="6031">
          <cell r="A6031" t="str">
            <v>SLT5</v>
          </cell>
          <cell r="B6031" t="str">
            <v>Secondary Service Less than 5 kW</v>
          </cell>
          <cell r="C6031">
            <v>30</v>
          </cell>
          <cell r="D6031">
            <v>20</v>
          </cell>
          <cell r="E6031" t="str">
            <v>R=K5WS</v>
          </cell>
          <cell r="F6031">
            <v>3</v>
          </cell>
          <cell r="H6031">
            <v>277</v>
          </cell>
          <cell r="I6031">
            <v>4</v>
          </cell>
          <cell r="J6031">
            <v>1</v>
          </cell>
        </row>
        <row r="6032">
          <cell r="A6032" t="str">
            <v>SLT5</v>
          </cell>
          <cell r="B6032" t="str">
            <v>Secondary Service Less than 5 kW</v>
          </cell>
          <cell r="C6032">
            <v>30</v>
          </cell>
          <cell r="D6032">
            <v>25</v>
          </cell>
          <cell r="E6032" t="str">
            <v>R=A1D</v>
          </cell>
          <cell r="F6032">
            <v>3</v>
          </cell>
          <cell r="G6032">
            <v>38482</v>
          </cell>
          <cell r="H6032">
            <v>999</v>
          </cell>
          <cell r="I6032">
            <v>4</v>
          </cell>
          <cell r="J6032">
            <v>1</v>
          </cell>
        </row>
        <row r="6033">
          <cell r="A6033" t="str">
            <v>SLT5</v>
          </cell>
          <cell r="B6033" t="str">
            <v>Secondary Service Less than 5 kW</v>
          </cell>
          <cell r="C6033">
            <v>30</v>
          </cell>
          <cell r="D6033">
            <v>25</v>
          </cell>
          <cell r="E6033" t="str">
            <v>R=A1RL</v>
          </cell>
          <cell r="F6033">
            <v>3</v>
          </cell>
          <cell r="G6033">
            <v>38182</v>
          </cell>
          <cell r="H6033">
            <v>999</v>
          </cell>
          <cell r="I6033">
            <v>3</v>
          </cell>
          <cell r="J6033">
            <v>1</v>
          </cell>
        </row>
        <row r="6034">
          <cell r="A6034" t="str">
            <v>SLT5</v>
          </cell>
          <cell r="B6034" t="str">
            <v>Secondary Service Less than 5 kW</v>
          </cell>
          <cell r="C6034">
            <v>30</v>
          </cell>
          <cell r="D6034">
            <v>25</v>
          </cell>
          <cell r="E6034" t="str">
            <v>R=A1D</v>
          </cell>
          <cell r="F6034">
            <v>3</v>
          </cell>
          <cell r="G6034">
            <v>37802</v>
          </cell>
          <cell r="H6034">
            <v>999</v>
          </cell>
          <cell r="I6034">
            <v>4</v>
          </cell>
          <cell r="J6034">
            <v>11</v>
          </cell>
        </row>
        <row r="6035">
          <cell r="A6035" t="str">
            <v>SLT5</v>
          </cell>
          <cell r="B6035" t="str">
            <v>Secondary Service Less than 5 kW</v>
          </cell>
          <cell r="C6035">
            <v>30</v>
          </cell>
          <cell r="D6035">
            <v>25</v>
          </cell>
          <cell r="E6035" t="str">
            <v>R=A1D</v>
          </cell>
          <cell r="F6035">
            <v>3</v>
          </cell>
          <cell r="H6035">
            <v>480</v>
          </cell>
          <cell r="I6035">
            <v>4</v>
          </cell>
          <cell r="J6035">
            <v>2</v>
          </cell>
        </row>
        <row r="6036">
          <cell r="A6036" t="str">
            <v>SLT5</v>
          </cell>
          <cell r="B6036" t="str">
            <v>Secondary Service Less than 5 kW</v>
          </cell>
          <cell r="C6036">
            <v>30</v>
          </cell>
          <cell r="D6036">
            <v>25</v>
          </cell>
          <cell r="E6036" t="str">
            <v>R=VM62S</v>
          </cell>
          <cell r="F6036">
            <v>3</v>
          </cell>
          <cell r="H6036">
            <v>240</v>
          </cell>
          <cell r="I6036">
            <v>3</v>
          </cell>
          <cell r="J6036">
            <v>1</v>
          </cell>
        </row>
        <row r="6037">
          <cell r="A6037" t="str">
            <v>SLT5</v>
          </cell>
          <cell r="B6037" t="str">
            <v>Secondary Service Less than 5 kW</v>
          </cell>
          <cell r="C6037">
            <v>30</v>
          </cell>
          <cell r="D6037">
            <v>25</v>
          </cell>
          <cell r="E6037" t="str">
            <v>R=A1D</v>
          </cell>
          <cell r="F6037">
            <v>3</v>
          </cell>
          <cell r="H6037">
            <v>999</v>
          </cell>
          <cell r="I6037">
            <v>4</v>
          </cell>
          <cell r="J6037">
            <v>3</v>
          </cell>
        </row>
        <row r="6038">
          <cell r="A6038" t="str">
            <v>SLT5</v>
          </cell>
          <cell r="B6038" t="str">
            <v>Secondary Service Less than 5 kW</v>
          </cell>
          <cell r="C6038">
            <v>30</v>
          </cell>
          <cell r="D6038">
            <v>25</v>
          </cell>
          <cell r="E6038" t="str">
            <v>R=A1D</v>
          </cell>
          <cell r="F6038">
            <v>3</v>
          </cell>
          <cell r="G6038">
            <v>36526</v>
          </cell>
          <cell r="H6038">
            <v>999</v>
          </cell>
          <cell r="I6038">
            <v>4</v>
          </cell>
          <cell r="J6038">
            <v>10</v>
          </cell>
        </row>
        <row r="6039">
          <cell r="A6039" t="str">
            <v>SLT5</v>
          </cell>
          <cell r="B6039" t="str">
            <v>Secondary Service Less than 5 kW</v>
          </cell>
          <cell r="C6039">
            <v>30</v>
          </cell>
          <cell r="D6039">
            <v>25</v>
          </cell>
          <cell r="E6039" t="str">
            <v>R=VM62S</v>
          </cell>
          <cell r="F6039">
            <v>3</v>
          </cell>
          <cell r="H6039">
            <v>480</v>
          </cell>
          <cell r="I6039">
            <v>3</v>
          </cell>
          <cell r="J6039">
            <v>1</v>
          </cell>
        </row>
        <row r="6040">
          <cell r="A6040" t="str">
            <v>SLT5</v>
          </cell>
          <cell r="B6040" t="str">
            <v>Secondary Service Less than 5 kW</v>
          </cell>
          <cell r="C6040">
            <v>30</v>
          </cell>
          <cell r="D6040">
            <v>25</v>
          </cell>
          <cell r="E6040" t="str">
            <v>R=A1D</v>
          </cell>
          <cell r="F6040">
            <v>3</v>
          </cell>
          <cell r="G6040">
            <v>39048</v>
          </cell>
          <cell r="H6040">
            <v>999</v>
          </cell>
          <cell r="I6040">
            <v>3</v>
          </cell>
          <cell r="J6040">
            <v>1</v>
          </cell>
        </row>
        <row r="6041">
          <cell r="A6041" t="str">
            <v>SLT5</v>
          </cell>
          <cell r="B6041" t="str">
            <v>Secondary Service Less than 5 kW</v>
          </cell>
          <cell r="C6041">
            <v>30</v>
          </cell>
          <cell r="D6041">
            <v>25</v>
          </cell>
          <cell r="E6041" t="str">
            <v>R=A1D</v>
          </cell>
          <cell r="F6041">
            <v>3</v>
          </cell>
          <cell r="G6041">
            <v>38959</v>
          </cell>
          <cell r="H6041">
            <v>999</v>
          </cell>
          <cell r="I6041">
            <v>3</v>
          </cell>
          <cell r="J6041">
            <v>2</v>
          </cell>
        </row>
        <row r="6042">
          <cell r="A6042" t="str">
            <v>SLT5</v>
          </cell>
          <cell r="B6042" t="str">
            <v>Secondary Service Less than 5 kW</v>
          </cell>
          <cell r="C6042">
            <v>30</v>
          </cell>
          <cell r="D6042">
            <v>25</v>
          </cell>
          <cell r="E6042" t="str">
            <v>R=A1R</v>
          </cell>
          <cell r="F6042">
            <v>3</v>
          </cell>
          <cell r="G6042">
            <v>39183</v>
          </cell>
          <cell r="H6042">
            <v>999</v>
          </cell>
          <cell r="I6042">
            <v>3</v>
          </cell>
          <cell r="J6042">
            <v>2</v>
          </cell>
        </row>
        <row r="6043">
          <cell r="A6043" t="str">
            <v>SLT5</v>
          </cell>
          <cell r="B6043" t="str">
            <v>Secondary Service Less than 5 kW</v>
          </cell>
          <cell r="C6043">
            <v>30</v>
          </cell>
          <cell r="D6043">
            <v>25</v>
          </cell>
          <cell r="E6043" t="str">
            <v>R=A1R</v>
          </cell>
          <cell r="F6043">
            <v>3</v>
          </cell>
          <cell r="G6043">
            <v>39161</v>
          </cell>
          <cell r="H6043">
            <v>999</v>
          </cell>
          <cell r="I6043">
            <v>4</v>
          </cell>
          <cell r="J6043">
            <v>1</v>
          </cell>
        </row>
        <row r="6044">
          <cell r="A6044" t="str">
            <v>SLT5</v>
          </cell>
          <cell r="B6044" t="str">
            <v>Secondary Service Less than 5 kW</v>
          </cell>
          <cell r="C6044">
            <v>30</v>
          </cell>
          <cell r="D6044">
            <v>25</v>
          </cell>
          <cell r="E6044" t="str">
            <v>R=A1D</v>
          </cell>
          <cell r="F6044">
            <v>3</v>
          </cell>
          <cell r="G6044">
            <v>39664</v>
          </cell>
          <cell r="H6044">
            <v>999</v>
          </cell>
          <cell r="I6044">
            <v>4</v>
          </cell>
          <cell r="J6044">
            <v>3</v>
          </cell>
        </row>
        <row r="6045">
          <cell r="A6045" t="str">
            <v>SLT5</v>
          </cell>
          <cell r="B6045" t="str">
            <v>Secondary Service Less than 5 kW</v>
          </cell>
          <cell r="C6045">
            <v>30</v>
          </cell>
          <cell r="D6045">
            <v>25</v>
          </cell>
          <cell r="E6045" t="str">
            <v>R=A1D</v>
          </cell>
          <cell r="F6045">
            <v>3</v>
          </cell>
          <cell r="G6045">
            <v>39764</v>
          </cell>
          <cell r="H6045">
            <v>999</v>
          </cell>
          <cell r="I6045">
            <v>4</v>
          </cell>
          <cell r="J6045">
            <v>8</v>
          </cell>
        </row>
        <row r="6046">
          <cell r="A6046" t="str">
            <v>SLT5</v>
          </cell>
          <cell r="B6046" t="str">
            <v>Secondary Service Less than 5 kW</v>
          </cell>
          <cell r="C6046">
            <v>30</v>
          </cell>
          <cell r="D6046">
            <v>25</v>
          </cell>
          <cell r="E6046" t="str">
            <v>R=SV4SD</v>
          </cell>
          <cell r="F6046">
            <v>3</v>
          </cell>
          <cell r="H6046">
            <v>120</v>
          </cell>
          <cell r="I6046">
            <v>4</v>
          </cell>
          <cell r="J6046">
            <v>1</v>
          </cell>
        </row>
        <row r="6047">
          <cell r="A6047" t="str">
            <v>SLT5</v>
          </cell>
          <cell r="B6047" t="str">
            <v>Secondary Service Less than 5 kW</v>
          </cell>
          <cell r="C6047">
            <v>30</v>
          </cell>
          <cell r="D6047">
            <v>20</v>
          </cell>
          <cell r="E6047" t="str">
            <v>R=SV4SD</v>
          </cell>
          <cell r="F6047">
            <v>3</v>
          </cell>
          <cell r="H6047">
            <v>240</v>
          </cell>
          <cell r="I6047">
            <v>3</v>
          </cell>
          <cell r="J6047">
            <v>2</v>
          </cell>
        </row>
        <row r="6048">
          <cell r="A6048" t="str">
            <v>SLT5</v>
          </cell>
          <cell r="B6048" t="str">
            <v>Secondary Service Less than 5 kW</v>
          </cell>
          <cell r="C6048">
            <v>30</v>
          </cell>
          <cell r="D6048">
            <v>20</v>
          </cell>
          <cell r="E6048" t="str">
            <v>R=PWSY</v>
          </cell>
          <cell r="F6048">
            <v>3</v>
          </cell>
          <cell r="H6048">
            <v>240</v>
          </cell>
          <cell r="I6048">
            <v>4</v>
          </cell>
          <cell r="J6048">
            <v>1</v>
          </cell>
        </row>
        <row r="6049">
          <cell r="A6049" t="str">
            <v>SLT5</v>
          </cell>
          <cell r="B6049" t="str">
            <v>Secondary Service Less than 5 kW</v>
          </cell>
          <cell r="C6049">
            <v>30</v>
          </cell>
          <cell r="D6049">
            <v>25</v>
          </cell>
          <cell r="E6049" t="str">
            <v>R=E1S7E</v>
          </cell>
          <cell r="F6049">
            <v>3</v>
          </cell>
          <cell r="H6049">
            <v>0</v>
          </cell>
          <cell r="I6049">
            <v>0</v>
          </cell>
          <cell r="J6049">
            <v>1</v>
          </cell>
        </row>
        <row r="6050">
          <cell r="A6050" t="str">
            <v>SLT5</v>
          </cell>
          <cell r="B6050" t="str">
            <v>Secondary Service Less than 5 kW</v>
          </cell>
          <cell r="C6050">
            <v>30</v>
          </cell>
          <cell r="D6050">
            <v>20</v>
          </cell>
          <cell r="E6050" t="str">
            <v>R=SL6S</v>
          </cell>
          <cell r="F6050">
            <v>3</v>
          </cell>
          <cell r="H6050">
            <v>240</v>
          </cell>
          <cell r="I6050">
            <v>4</v>
          </cell>
          <cell r="J6050">
            <v>15</v>
          </cell>
        </row>
        <row r="6051">
          <cell r="A6051" t="str">
            <v>SLT5</v>
          </cell>
          <cell r="B6051" t="str">
            <v>Secondary Service Less than 5 kW</v>
          </cell>
          <cell r="C6051">
            <v>30</v>
          </cell>
          <cell r="D6051">
            <v>20</v>
          </cell>
          <cell r="E6051" t="str">
            <v>R=A1TL</v>
          </cell>
          <cell r="F6051">
            <v>3</v>
          </cell>
          <cell r="G6051">
            <v>37993</v>
          </cell>
          <cell r="H6051">
            <v>999</v>
          </cell>
          <cell r="I6051">
            <v>4</v>
          </cell>
          <cell r="J6051">
            <v>1</v>
          </cell>
        </row>
        <row r="6052">
          <cell r="A6052" t="str">
            <v>SLT5</v>
          </cell>
          <cell r="B6052" t="str">
            <v>Secondary Service Less than 5 kW</v>
          </cell>
          <cell r="C6052">
            <v>30</v>
          </cell>
          <cell r="D6052">
            <v>25</v>
          </cell>
          <cell r="E6052" t="str">
            <v>R=A1D</v>
          </cell>
          <cell r="F6052">
            <v>3</v>
          </cell>
          <cell r="G6052">
            <v>37841</v>
          </cell>
          <cell r="H6052">
            <v>999</v>
          </cell>
          <cell r="I6052">
            <v>3</v>
          </cell>
          <cell r="J6052">
            <v>1</v>
          </cell>
        </row>
        <row r="6053">
          <cell r="A6053" t="str">
            <v>SLT5</v>
          </cell>
          <cell r="B6053" t="str">
            <v>Secondary Service Less than 5 kW</v>
          </cell>
          <cell r="C6053">
            <v>30</v>
          </cell>
          <cell r="D6053">
            <v>25</v>
          </cell>
          <cell r="E6053" t="str">
            <v>R=A1D</v>
          </cell>
          <cell r="F6053">
            <v>3</v>
          </cell>
          <cell r="H6053">
            <v>999</v>
          </cell>
          <cell r="I6053">
            <v>3</v>
          </cell>
          <cell r="J6053">
            <v>1</v>
          </cell>
        </row>
        <row r="6054">
          <cell r="A6054" t="str">
            <v>SLT5</v>
          </cell>
          <cell r="B6054" t="str">
            <v>Secondary Service Less than 5 kW</v>
          </cell>
          <cell r="C6054">
            <v>30</v>
          </cell>
          <cell r="D6054">
            <v>25</v>
          </cell>
          <cell r="E6054" t="str">
            <v>R=A1D</v>
          </cell>
          <cell r="F6054">
            <v>3</v>
          </cell>
          <cell r="G6054">
            <v>36161</v>
          </cell>
          <cell r="H6054">
            <v>999</v>
          </cell>
          <cell r="I6054">
            <v>4</v>
          </cell>
          <cell r="J6054">
            <v>5</v>
          </cell>
        </row>
        <row r="6055">
          <cell r="A6055" t="str">
            <v>SLT5</v>
          </cell>
          <cell r="B6055" t="str">
            <v>Secondary Service Less than 5 kW</v>
          </cell>
          <cell r="C6055">
            <v>30</v>
          </cell>
          <cell r="D6055">
            <v>20</v>
          </cell>
          <cell r="E6055" t="str">
            <v>R=SL6S</v>
          </cell>
          <cell r="F6055">
            <v>3</v>
          </cell>
          <cell r="G6055">
            <v>35966</v>
          </cell>
          <cell r="H6055">
            <v>240</v>
          </cell>
          <cell r="I6055">
            <v>4</v>
          </cell>
          <cell r="J6055">
            <v>2</v>
          </cell>
        </row>
        <row r="6056">
          <cell r="A6056" t="str">
            <v>SLT5</v>
          </cell>
          <cell r="B6056" t="str">
            <v>Secondary Service Less than 5 kW</v>
          </cell>
          <cell r="C6056">
            <v>30</v>
          </cell>
          <cell r="D6056">
            <v>20</v>
          </cell>
          <cell r="E6056" t="str">
            <v>R=S6S</v>
          </cell>
          <cell r="F6056">
            <v>3</v>
          </cell>
          <cell r="G6056">
            <v>36404</v>
          </cell>
          <cell r="H6056">
            <v>240</v>
          </cell>
          <cell r="I6056">
            <v>4</v>
          </cell>
          <cell r="J6056">
            <v>2</v>
          </cell>
        </row>
        <row r="6057">
          <cell r="A6057" t="str">
            <v>SLT5</v>
          </cell>
          <cell r="B6057" t="str">
            <v>Secondary Service Less than 5 kW</v>
          </cell>
          <cell r="C6057">
            <v>30</v>
          </cell>
          <cell r="D6057">
            <v>25</v>
          </cell>
          <cell r="E6057" t="str">
            <v>R=A1D</v>
          </cell>
          <cell r="F6057">
            <v>3</v>
          </cell>
          <cell r="G6057">
            <v>35797</v>
          </cell>
          <cell r="H6057">
            <v>999</v>
          </cell>
          <cell r="I6057">
            <v>4</v>
          </cell>
          <cell r="J6057">
            <v>1</v>
          </cell>
        </row>
        <row r="6058">
          <cell r="A6058" t="str">
            <v>SLT5</v>
          </cell>
          <cell r="B6058" t="str">
            <v>Secondary Service Less than 5 kW</v>
          </cell>
          <cell r="C6058">
            <v>30</v>
          </cell>
          <cell r="D6058">
            <v>25</v>
          </cell>
          <cell r="E6058" t="str">
            <v>R=A1D</v>
          </cell>
          <cell r="F6058">
            <v>3</v>
          </cell>
          <cell r="G6058">
            <v>36439</v>
          </cell>
          <cell r="H6058">
            <v>999</v>
          </cell>
          <cell r="I6058">
            <v>3</v>
          </cell>
          <cell r="J6058">
            <v>1</v>
          </cell>
        </row>
        <row r="6059">
          <cell r="A6059" t="str">
            <v>SLT5</v>
          </cell>
          <cell r="B6059" t="str">
            <v>Secondary Service Less than 5 kW</v>
          </cell>
          <cell r="C6059">
            <v>30</v>
          </cell>
          <cell r="D6059">
            <v>25</v>
          </cell>
          <cell r="E6059" t="str">
            <v>R=A1D</v>
          </cell>
          <cell r="F6059">
            <v>3</v>
          </cell>
          <cell r="G6059">
            <v>35432</v>
          </cell>
          <cell r="H6059">
            <v>999</v>
          </cell>
          <cell r="I6059">
            <v>3</v>
          </cell>
          <cell r="J6059">
            <v>1</v>
          </cell>
        </row>
        <row r="6060">
          <cell r="A6060" t="str">
            <v>SLT5</v>
          </cell>
          <cell r="B6060" t="str">
            <v>Secondary Service Less than 5 kW</v>
          </cell>
          <cell r="C6060">
            <v>30</v>
          </cell>
          <cell r="D6060">
            <v>20</v>
          </cell>
          <cell r="E6060" t="str">
            <v>R=SL2S</v>
          </cell>
          <cell r="F6060">
            <v>3</v>
          </cell>
          <cell r="G6060">
            <v>36525</v>
          </cell>
          <cell r="H6060">
            <v>480</v>
          </cell>
          <cell r="I6060">
            <v>3</v>
          </cell>
          <cell r="J6060">
            <v>2</v>
          </cell>
        </row>
        <row r="6061">
          <cell r="A6061" t="str">
            <v>SLT5</v>
          </cell>
          <cell r="B6061" t="str">
            <v>Secondary Service Less than 5 kW</v>
          </cell>
          <cell r="C6061">
            <v>30</v>
          </cell>
          <cell r="D6061">
            <v>25</v>
          </cell>
          <cell r="E6061" t="str">
            <v>R=TH2P</v>
          </cell>
          <cell r="F6061">
            <v>3</v>
          </cell>
          <cell r="H6061">
            <v>240</v>
          </cell>
          <cell r="I6061">
            <v>4</v>
          </cell>
          <cell r="J6061">
            <v>1</v>
          </cell>
        </row>
        <row r="6062">
          <cell r="A6062" t="str">
            <v>SLT5</v>
          </cell>
          <cell r="B6062" t="str">
            <v>Secondary Service Less than 5 kW</v>
          </cell>
          <cell r="C6062">
            <v>30</v>
          </cell>
          <cell r="D6062">
            <v>25</v>
          </cell>
          <cell r="E6062" t="str">
            <v>R=A1D</v>
          </cell>
          <cell r="F6062">
            <v>3</v>
          </cell>
          <cell r="G6062">
            <v>37321</v>
          </cell>
          <cell r="H6062">
            <v>999</v>
          </cell>
          <cell r="I6062">
            <v>4</v>
          </cell>
          <cell r="J6062">
            <v>1</v>
          </cell>
        </row>
        <row r="6063">
          <cell r="A6063" t="str">
            <v>SLT5</v>
          </cell>
          <cell r="B6063" t="str">
            <v>Secondary Service Less than 5 kW</v>
          </cell>
          <cell r="C6063">
            <v>30</v>
          </cell>
          <cell r="D6063">
            <v>25</v>
          </cell>
          <cell r="E6063" t="str">
            <v>R=A1D</v>
          </cell>
          <cell r="F6063">
            <v>3</v>
          </cell>
          <cell r="G6063">
            <v>37452</v>
          </cell>
          <cell r="H6063">
            <v>999</v>
          </cell>
          <cell r="I6063">
            <v>3</v>
          </cell>
          <cell r="J6063">
            <v>1</v>
          </cell>
        </row>
        <row r="6064">
          <cell r="A6064" t="str">
            <v>SLT5</v>
          </cell>
          <cell r="B6064" t="str">
            <v>Secondary Service Less than 5 kW</v>
          </cell>
          <cell r="C6064">
            <v>30</v>
          </cell>
          <cell r="D6064">
            <v>25</v>
          </cell>
          <cell r="E6064" t="str">
            <v>R=A1D</v>
          </cell>
          <cell r="F6064">
            <v>3</v>
          </cell>
          <cell r="G6064">
            <v>37624</v>
          </cell>
          <cell r="H6064">
            <v>999</v>
          </cell>
          <cell r="I6064">
            <v>3</v>
          </cell>
          <cell r="J6064">
            <v>2</v>
          </cell>
        </row>
        <row r="6065">
          <cell r="A6065" t="str">
            <v>SLT5</v>
          </cell>
          <cell r="B6065" t="str">
            <v>Secondary Service Less than 5 kW</v>
          </cell>
          <cell r="C6065">
            <v>30</v>
          </cell>
          <cell r="D6065">
            <v>25</v>
          </cell>
          <cell r="E6065" t="str">
            <v>R=A1R</v>
          </cell>
          <cell r="F6065">
            <v>3</v>
          </cell>
          <cell r="G6065">
            <v>39316</v>
          </cell>
          <cell r="H6065">
            <v>999</v>
          </cell>
          <cell r="I6065">
            <v>4</v>
          </cell>
          <cell r="J6065">
            <v>2</v>
          </cell>
        </row>
        <row r="6066">
          <cell r="A6066" t="str">
            <v>SLT5</v>
          </cell>
          <cell r="B6066" t="str">
            <v>Secondary Service Less than 5 kW</v>
          </cell>
          <cell r="C6066">
            <v>30</v>
          </cell>
          <cell r="D6066">
            <v>20</v>
          </cell>
          <cell r="E6066" t="str">
            <v>R=ABS7</v>
          </cell>
          <cell r="F6066">
            <v>3</v>
          </cell>
          <cell r="G6066">
            <v>39525</v>
          </cell>
          <cell r="H6066">
            <v>240</v>
          </cell>
          <cell r="I6066">
            <v>4</v>
          </cell>
          <cell r="J6066">
            <v>20</v>
          </cell>
        </row>
        <row r="6067">
          <cell r="A6067" t="str">
            <v>SLT5</v>
          </cell>
          <cell r="B6067" t="str">
            <v>Secondary Service Less than 5 kW</v>
          </cell>
          <cell r="C6067">
            <v>30</v>
          </cell>
          <cell r="D6067">
            <v>25</v>
          </cell>
          <cell r="E6067" t="str">
            <v>R=A1D</v>
          </cell>
          <cell r="F6067">
            <v>3</v>
          </cell>
          <cell r="G6067">
            <v>39557</v>
          </cell>
          <cell r="H6067">
            <v>999</v>
          </cell>
          <cell r="I6067">
            <v>4</v>
          </cell>
          <cell r="J6067">
            <v>4</v>
          </cell>
        </row>
        <row r="6068">
          <cell r="A6068" t="str">
            <v>SLT5</v>
          </cell>
          <cell r="B6068" t="str">
            <v>Secondary Service Less than 5 kW</v>
          </cell>
          <cell r="C6068">
            <v>30</v>
          </cell>
          <cell r="D6068">
            <v>25</v>
          </cell>
          <cell r="E6068" t="str">
            <v>R=A1D</v>
          </cell>
          <cell r="F6068">
            <v>3</v>
          </cell>
          <cell r="G6068">
            <v>39580</v>
          </cell>
          <cell r="H6068">
            <v>999</v>
          </cell>
          <cell r="I6068">
            <v>3</v>
          </cell>
          <cell r="J6068">
            <v>2</v>
          </cell>
        </row>
        <row r="6069">
          <cell r="A6069" t="str">
            <v>SLT5</v>
          </cell>
          <cell r="B6069" t="str">
            <v>Secondary Service Less than 5 kW</v>
          </cell>
          <cell r="C6069">
            <v>30</v>
          </cell>
          <cell r="D6069">
            <v>25</v>
          </cell>
          <cell r="E6069" t="str">
            <v>R=A1D</v>
          </cell>
          <cell r="F6069">
            <v>3</v>
          </cell>
          <cell r="G6069">
            <v>40030</v>
          </cell>
          <cell r="H6069">
            <v>999</v>
          </cell>
          <cell r="I6069">
            <v>4</v>
          </cell>
          <cell r="J6069">
            <v>3</v>
          </cell>
        </row>
        <row r="6070">
          <cell r="A6070" t="str">
            <v>SLT5</v>
          </cell>
          <cell r="B6070" t="str">
            <v>Secondary Service Less than 5 kW</v>
          </cell>
          <cell r="C6070">
            <v>30</v>
          </cell>
          <cell r="D6070">
            <v>20</v>
          </cell>
          <cell r="E6070" t="str">
            <v>R=PWS</v>
          </cell>
          <cell r="F6070">
            <v>3</v>
          </cell>
          <cell r="H6070">
            <v>240</v>
          </cell>
          <cell r="I6070">
            <v>4</v>
          </cell>
          <cell r="J6070">
            <v>1</v>
          </cell>
        </row>
        <row r="6071">
          <cell r="A6071" t="str">
            <v>SLT5</v>
          </cell>
          <cell r="B6071" t="str">
            <v>Secondary Service Less than 5 kW</v>
          </cell>
          <cell r="C6071">
            <v>30</v>
          </cell>
          <cell r="D6071">
            <v>25</v>
          </cell>
          <cell r="E6071" t="str">
            <v>R=A1D</v>
          </cell>
          <cell r="F6071">
            <v>3</v>
          </cell>
          <cell r="H6071">
            <v>999</v>
          </cell>
          <cell r="I6071">
            <v>4</v>
          </cell>
          <cell r="J6071">
            <v>32</v>
          </cell>
        </row>
        <row r="6072">
          <cell r="A6072" t="str">
            <v>SLT5</v>
          </cell>
          <cell r="B6072" t="str">
            <v>Secondary Service Less than 5 kW</v>
          </cell>
          <cell r="C6072">
            <v>30</v>
          </cell>
          <cell r="D6072">
            <v>20</v>
          </cell>
          <cell r="E6072" t="str">
            <v>R=D5S7</v>
          </cell>
          <cell r="F6072">
            <v>3</v>
          </cell>
          <cell r="H6072">
            <v>240</v>
          </cell>
          <cell r="I6072">
            <v>4</v>
          </cell>
          <cell r="J6072">
            <v>5</v>
          </cell>
        </row>
        <row r="6073">
          <cell r="A6073" t="str">
            <v>SLT5</v>
          </cell>
          <cell r="B6073" t="str">
            <v>Secondary Service Less than 5 kW</v>
          </cell>
          <cell r="C6073">
            <v>30</v>
          </cell>
          <cell r="D6073">
            <v>25</v>
          </cell>
          <cell r="E6073" t="str">
            <v>R=A1D</v>
          </cell>
          <cell r="F6073">
            <v>3</v>
          </cell>
          <cell r="H6073">
            <v>277</v>
          </cell>
          <cell r="I6073">
            <v>4</v>
          </cell>
          <cell r="J6073">
            <v>2</v>
          </cell>
        </row>
        <row r="6074">
          <cell r="A6074" t="str">
            <v>SLT5</v>
          </cell>
          <cell r="B6074" t="str">
            <v>Secondary Service Less than 5 kW</v>
          </cell>
          <cell r="C6074">
            <v>30</v>
          </cell>
          <cell r="D6074">
            <v>25</v>
          </cell>
          <cell r="E6074" t="str">
            <v>R=A1D</v>
          </cell>
          <cell r="F6074">
            <v>3</v>
          </cell>
          <cell r="G6074">
            <v>38161</v>
          </cell>
          <cell r="H6074">
            <v>999</v>
          </cell>
          <cell r="I6074">
            <v>4</v>
          </cell>
          <cell r="J6074">
            <v>2</v>
          </cell>
        </row>
        <row r="6075">
          <cell r="A6075" t="str">
            <v>SLT5</v>
          </cell>
          <cell r="B6075" t="str">
            <v>Secondary Service Less than 5 kW</v>
          </cell>
          <cell r="C6075">
            <v>30</v>
          </cell>
          <cell r="D6075">
            <v>25</v>
          </cell>
          <cell r="E6075" t="str">
            <v>R=A1D</v>
          </cell>
          <cell r="F6075">
            <v>3</v>
          </cell>
          <cell r="G6075">
            <v>38334</v>
          </cell>
          <cell r="H6075">
            <v>999</v>
          </cell>
          <cell r="I6075">
            <v>4</v>
          </cell>
          <cell r="J6075">
            <v>3</v>
          </cell>
        </row>
        <row r="6076">
          <cell r="A6076" t="str">
            <v>SLT5</v>
          </cell>
          <cell r="B6076" t="str">
            <v>Secondary Service Less than 5 kW</v>
          </cell>
          <cell r="C6076">
            <v>30</v>
          </cell>
          <cell r="D6076">
            <v>25</v>
          </cell>
          <cell r="E6076" t="str">
            <v>R=A1D</v>
          </cell>
          <cell r="F6076">
            <v>3</v>
          </cell>
          <cell r="G6076">
            <v>38545</v>
          </cell>
          <cell r="H6076">
            <v>999</v>
          </cell>
          <cell r="I6076">
            <v>4</v>
          </cell>
          <cell r="J6076">
            <v>3</v>
          </cell>
        </row>
        <row r="6077">
          <cell r="A6077" t="str">
            <v>SLT5</v>
          </cell>
          <cell r="B6077" t="str">
            <v>Secondary Service Less than 5 kW</v>
          </cell>
          <cell r="C6077">
            <v>30</v>
          </cell>
          <cell r="D6077">
            <v>25</v>
          </cell>
          <cell r="E6077" t="str">
            <v>R=K2WS</v>
          </cell>
          <cell r="F6077">
            <v>3</v>
          </cell>
          <cell r="H6077">
            <v>240</v>
          </cell>
          <cell r="I6077">
            <v>3</v>
          </cell>
          <cell r="J6077">
            <v>2</v>
          </cell>
        </row>
        <row r="6078">
          <cell r="A6078" t="str">
            <v>SLT5</v>
          </cell>
          <cell r="B6078" t="str">
            <v>Secondary Service Less than 5 kW</v>
          </cell>
          <cell r="C6078">
            <v>30</v>
          </cell>
          <cell r="D6078">
            <v>25</v>
          </cell>
          <cell r="E6078" t="str">
            <v>R=TMT</v>
          </cell>
          <cell r="F6078">
            <v>3</v>
          </cell>
          <cell r="H6078">
            <v>240</v>
          </cell>
          <cell r="I6078">
            <v>3</v>
          </cell>
          <cell r="J6078">
            <v>1</v>
          </cell>
        </row>
        <row r="6079">
          <cell r="A6079" t="str">
            <v>SLT5</v>
          </cell>
          <cell r="B6079" t="str">
            <v>Secondary Service Less than 5 kW</v>
          </cell>
          <cell r="C6079">
            <v>30</v>
          </cell>
          <cell r="D6079">
            <v>20</v>
          </cell>
          <cell r="E6079" t="str">
            <v>R=ABS7</v>
          </cell>
          <cell r="F6079">
            <v>3</v>
          </cell>
          <cell r="G6079">
            <v>36118</v>
          </cell>
          <cell r="H6079">
            <v>240</v>
          </cell>
          <cell r="I6079">
            <v>4</v>
          </cell>
          <cell r="J6079">
            <v>1</v>
          </cell>
        </row>
        <row r="6080">
          <cell r="A6080" t="str">
            <v>SLT5</v>
          </cell>
          <cell r="B6080" t="str">
            <v>Secondary Service Less than 5 kW</v>
          </cell>
          <cell r="C6080">
            <v>30</v>
          </cell>
          <cell r="D6080">
            <v>25</v>
          </cell>
          <cell r="E6080" t="str">
            <v>R=A1D</v>
          </cell>
          <cell r="F6080">
            <v>3</v>
          </cell>
          <cell r="G6080">
            <v>35797</v>
          </cell>
          <cell r="H6080">
            <v>999</v>
          </cell>
          <cell r="I6080">
            <v>4</v>
          </cell>
          <cell r="J6080">
            <v>1</v>
          </cell>
        </row>
        <row r="6081">
          <cell r="A6081" t="str">
            <v>SLT5</v>
          </cell>
          <cell r="B6081" t="str">
            <v>Secondary Service Less than 5 kW</v>
          </cell>
          <cell r="C6081">
            <v>30</v>
          </cell>
          <cell r="D6081">
            <v>25</v>
          </cell>
          <cell r="E6081" t="str">
            <v>R=A1D</v>
          </cell>
          <cell r="F6081">
            <v>3</v>
          </cell>
          <cell r="G6081">
            <v>36405</v>
          </cell>
          <cell r="H6081">
            <v>999</v>
          </cell>
          <cell r="I6081">
            <v>4</v>
          </cell>
          <cell r="J6081">
            <v>1</v>
          </cell>
        </row>
        <row r="6082">
          <cell r="A6082" t="str">
            <v>SLT5</v>
          </cell>
          <cell r="B6082" t="str">
            <v>Secondary Service Less than 5 kW</v>
          </cell>
          <cell r="C6082">
            <v>30</v>
          </cell>
          <cell r="D6082">
            <v>25</v>
          </cell>
          <cell r="E6082" t="str">
            <v>R=A1D</v>
          </cell>
          <cell r="F6082">
            <v>3</v>
          </cell>
          <cell r="G6082">
            <v>36462</v>
          </cell>
          <cell r="H6082">
            <v>999</v>
          </cell>
          <cell r="I6082">
            <v>3</v>
          </cell>
          <cell r="J6082">
            <v>1</v>
          </cell>
        </row>
        <row r="6083">
          <cell r="A6083" t="str">
            <v>SLT5</v>
          </cell>
          <cell r="B6083" t="str">
            <v>Secondary Service Less than 5 kW</v>
          </cell>
          <cell r="C6083">
            <v>30</v>
          </cell>
          <cell r="D6083">
            <v>20</v>
          </cell>
          <cell r="E6083" t="str">
            <v>R=SL6S</v>
          </cell>
          <cell r="F6083">
            <v>3</v>
          </cell>
          <cell r="G6083">
            <v>35797</v>
          </cell>
          <cell r="H6083">
            <v>240</v>
          </cell>
          <cell r="I6083">
            <v>4</v>
          </cell>
          <cell r="J6083">
            <v>2</v>
          </cell>
        </row>
        <row r="6084">
          <cell r="A6084" t="str">
            <v>SLT5</v>
          </cell>
          <cell r="B6084" t="str">
            <v>Secondary Service Less than 5 kW</v>
          </cell>
          <cell r="C6084">
            <v>30</v>
          </cell>
          <cell r="D6084">
            <v>25</v>
          </cell>
          <cell r="E6084" t="str">
            <v>R=A1D</v>
          </cell>
          <cell r="F6084">
            <v>3</v>
          </cell>
          <cell r="G6084">
            <v>36434</v>
          </cell>
          <cell r="H6084">
            <v>999</v>
          </cell>
          <cell r="I6084">
            <v>4</v>
          </cell>
          <cell r="J6084">
            <v>1</v>
          </cell>
        </row>
        <row r="6085">
          <cell r="A6085" t="str">
            <v>SLT5</v>
          </cell>
          <cell r="B6085" t="str">
            <v>Secondary Service Less than 5 kW</v>
          </cell>
          <cell r="C6085">
            <v>30</v>
          </cell>
          <cell r="D6085">
            <v>20</v>
          </cell>
          <cell r="E6085" t="str">
            <v>R=ABS8</v>
          </cell>
          <cell r="F6085">
            <v>3</v>
          </cell>
          <cell r="G6085">
            <v>36525</v>
          </cell>
          <cell r="H6085">
            <v>277</v>
          </cell>
          <cell r="I6085">
            <v>4</v>
          </cell>
          <cell r="J6085">
            <v>2</v>
          </cell>
        </row>
        <row r="6086">
          <cell r="A6086" t="str">
            <v>SLT5</v>
          </cell>
          <cell r="B6086" t="str">
            <v>Secondary Service Less than 5 kW</v>
          </cell>
          <cell r="C6086">
            <v>30</v>
          </cell>
          <cell r="D6086">
            <v>25</v>
          </cell>
          <cell r="E6086" t="str">
            <v>R=A1D</v>
          </cell>
          <cell r="F6086">
            <v>3</v>
          </cell>
          <cell r="G6086">
            <v>37362</v>
          </cell>
          <cell r="H6086">
            <v>999</v>
          </cell>
          <cell r="I6086">
            <v>4</v>
          </cell>
          <cell r="J6086">
            <v>2</v>
          </cell>
        </row>
        <row r="6087">
          <cell r="A6087" t="str">
            <v>SLT5</v>
          </cell>
          <cell r="B6087" t="str">
            <v>Secondary Service Less than 5 kW</v>
          </cell>
          <cell r="C6087">
            <v>30</v>
          </cell>
          <cell r="D6087">
            <v>25</v>
          </cell>
          <cell r="E6087" t="str">
            <v>R=A1D</v>
          </cell>
          <cell r="F6087">
            <v>3</v>
          </cell>
          <cell r="G6087">
            <v>38748</v>
          </cell>
          <cell r="H6087">
            <v>999</v>
          </cell>
          <cell r="I6087">
            <v>3</v>
          </cell>
          <cell r="J6087">
            <v>2</v>
          </cell>
        </row>
        <row r="6088">
          <cell r="A6088" t="str">
            <v>SLT5</v>
          </cell>
          <cell r="B6088" t="str">
            <v>Secondary Service Less than 5 kW</v>
          </cell>
          <cell r="C6088">
            <v>30</v>
          </cell>
          <cell r="D6088">
            <v>25</v>
          </cell>
          <cell r="E6088" t="str">
            <v>R=A1D</v>
          </cell>
          <cell r="F6088">
            <v>3</v>
          </cell>
          <cell r="G6088">
            <v>38666</v>
          </cell>
          <cell r="H6088">
            <v>999</v>
          </cell>
          <cell r="I6088">
            <v>4</v>
          </cell>
          <cell r="J6088">
            <v>1</v>
          </cell>
        </row>
        <row r="6089">
          <cell r="A6089" t="str">
            <v>SLT5</v>
          </cell>
          <cell r="B6089" t="str">
            <v>Secondary Service Less than 5 kW</v>
          </cell>
          <cell r="C6089">
            <v>30</v>
          </cell>
          <cell r="D6089">
            <v>20</v>
          </cell>
          <cell r="E6089" t="str">
            <v>R=ABS5</v>
          </cell>
          <cell r="F6089">
            <v>3</v>
          </cell>
          <cell r="G6089">
            <v>39295</v>
          </cell>
          <cell r="H6089">
            <v>480</v>
          </cell>
          <cell r="I6089">
            <v>3</v>
          </cell>
          <cell r="J6089">
            <v>2</v>
          </cell>
        </row>
        <row r="6090">
          <cell r="A6090" t="str">
            <v>SLT5</v>
          </cell>
          <cell r="B6090" t="str">
            <v>Secondary Service Less than 5 kW</v>
          </cell>
          <cell r="C6090">
            <v>30</v>
          </cell>
          <cell r="D6090">
            <v>25</v>
          </cell>
          <cell r="E6090" t="str">
            <v>R=A1R</v>
          </cell>
          <cell r="F6090">
            <v>3</v>
          </cell>
          <cell r="G6090">
            <v>39279</v>
          </cell>
          <cell r="H6090">
            <v>999</v>
          </cell>
          <cell r="I6090">
            <v>4</v>
          </cell>
          <cell r="J6090">
            <v>2</v>
          </cell>
        </row>
        <row r="6091">
          <cell r="A6091" t="str">
            <v>SLT5</v>
          </cell>
          <cell r="B6091" t="str">
            <v>Secondary Service Less than 5 kW</v>
          </cell>
          <cell r="C6091">
            <v>30</v>
          </cell>
          <cell r="D6091">
            <v>25</v>
          </cell>
          <cell r="E6091" t="str">
            <v>R=A1R</v>
          </cell>
          <cell r="F6091">
            <v>3</v>
          </cell>
          <cell r="G6091">
            <v>39315</v>
          </cell>
          <cell r="H6091">
            <v>999</v>
          </cell>
          <cell r="I6091">
            <v>4</v>
          </cell>
          <cell r="J6091">
            <v>1</v>
          </cell>
        </row>
        <row r="6092">
          <cell r="A6092" t="str">
            <v>SLT5</v>
          </cell>
          <cell r="B6092" t="str">
            <v>Secondary Service Less than 5 kW</v>
          </cell>
          <cell r="C6092">
            <v>30</v>
          </cell>
          <cell r="D6092">
            <v>25</v>
          </cell>
          <cell r="E6092" t="str">
            <v>R=A1R</v>
          </cell>
          <cell r="F6092">
            <v>3</v>
          </cell>
          <cell r="G6092">
            <v>39356</v>
          </cell>
          <cell r="H6092">
            <v>999</v>
          </cell>
          <cell r="I6092">
            <v>4</v>
          </cell>
          <cell r="J6092">
            <v>4</v>
          </cell>
        </row>
        <row r="6093">
          <cell r="A6093" t="str">
            <v>SLT5</v>
          </cell>
          <cell r="B6093" t="str">
            <v>Secondary Service Less than 5 kW</v>
          </cell>
          <cell r="C6093">
            <v>30</v>
          </cell>
          <cell r="D6093">
            <v>20</v>
          </cell>
          <cell r="E6093" t="str">
            <v>R=SL5S</v>
          </cell>
          <cell r="F6093">
            <v>3</v>
          </cell>
          <cell r="H6093">
            <v>120</v>
          </cell>
          <cell r="I6093">
            <v>4</v>
          </cell>
          <cell r="J6093">
            <v>1</v>
          </cell>
        </row>
        <row r="6094">
          <cell r="A6094" t="str">
            <v>SLT5</v>
          </cell>
          <cell r="B6094" t="str">
            <v>Secondary Service Less than 5 kW</v>
          </cell>
          <cell r="C6094">
            <v>30</v>
          </cell>
          <cell r="D6094">
            <v>25</v>
          </cell>
          <cell r="E6094" t="str">
            <v>R=A1D</v>
          </cell>
          <cell r="F6094">
            <v>3</v>
          </cell>
          <cell r="G6094">
            <v>39647</v>
          </cell>
          <cell r="H6094">
            <v>999</v>
          </cell>
          <cell r="I6094">
            <v>4</v>
          </cell>
          <cell r="J6094">
            <v>3</v>
          </cell>
        </row>
        <row r="6095">
          <cell r="A6095" t="str">
            <v>SLT5</v>
          </cell>
          <cell r="B6095" t="str">
            <v>Secondary Service Less than 5 kW</v>
          </cell>
          <cell r="C6095">
            <v>30</v>
          </cell>
          <cell r="D6095">
            <v>25</v>
          </cell>
          <cell r="E6095" t="str">
            <v>R=A1D</v>
          </cell>
          <cell r="F6095">
            <v>3</v>
          </cell>
          <cell r="G6095">
            <v>40043</v>
          </cell>
          <cell r="H6095">
            <v>999</v>
          </cell>
          <cell r="I6095">
            <v>4</v>
          </cell>
          <cell r="J6095">
            <v>3</v>
          </cell>
        </row>
        <row r="6096">
          <cell r="A6096" t="str">
            <v>SLT5</v>
          </cell>
          <cell r="B6096" t="str">
            <v>Secondary Service Less than 5 kW</v>
          </cell>
          <cell r="C6096">
            <v>30</v>
          </cell>
          <cell r="D6096">
            <v>20</v>
          </cell>
          <cell r="E6096" t="str">
            <v>R=S6S</v>
          </cell>
          <cell r="F6096">
            <v>3</v>
          </cell>
          <cell r="H6096">
            <v>240</v>
          </cell>
          <cell r="I6096">
            <v>4</v>
          </cell>
          <cell r="J6096">
            <v>6</v>
          </cell>
        </row>
        <row r="6097">
          <cell r="A6097" t="str">
            <v>SLT5</v>
          </cell>
          <cell r="B6097" t="str">
            <v>Secondary Service Less than 5 kW</v>
          </cell>
          <cell r="C6097">
            <v>30</v>
          </cell>
          <cell r="D6097">
            <v>25</v>
          </cell>
          <cell r="E6097" t="str">
            <v>R=SV4SD</v>
          </cell>
          <cell r="F6097">
            <v>3</v>
          </cell>
          <cell r="H6097">
            <v>120</v>
          </cell>
          <cell r="I6097">
            <v>4</v>
          </cell>
          <cell r="J6097">
            <v>1</v>
          </cell>
        </row>
        <row r="6098">
          <cell r="A6098" t="str">
            <v>SLT5</v>
          </cell>
          <cell r="B6098" t="str">
            <v>Secondary Service Less than 5 kW</v>
          </cell>
          <cell r="C6098">
            <v>30</v>
          </cell>
          <cell r="D6098">
            <v>20</v>
          </cell>
          <cell r="E6098" t="str">
            <v>R=K6WS</v>
          </cell>
          <cell r="F6098">
            <v>3</v>
          </cell>
          <cell r="H6098">
            <v>240</v>
          </cell>
          <cell r="I6098">
            <v>4</v>
          </cell>
          <cell r="J6098">
            <v>3</v>
          </cell>
        </row>
        <row r="6099">
          <cell r="A6099" t="str">
            <v>SLT5</v>
          </cell>
          <cell r="B6099" t="str">
            <v>Secondary Service Less than 5 kW</v>
          </cell>
          <cell r="C6099">
            <v>30</v>
          </cell>
          <cell r="D6099">
            <v>25</v>
          </cell>
          <cell r="E6099" t="str">
            <v>R=DXS2</v>
          </cell>
          <cell r="F6099">
            <v>3</v>
          </cell>
          <cell r="H6099">
            <v>0</v>
          </cell>
          <cell r="I6099">
            <v>0</v>
          </cell>
          <cell r="J6099">
            <v>2</v>
          </cell>
        </row>
        <row r="6100">
          <cell r="A6100" t="str">
            <v>SLT5</v>
          </cell>
          <cell r="B6100" t="str">
            <v>Secondary Service Less than 5 kW</v>
          </cell>
          <cell r="C6100">
            <v>30</v>
          </cell>
          <cell r="D6100">
            <v>25</v>
          </cell>
          <cell r="E6100" t="str">
            <v>R=A1D</v>
          </cell>
          <cell r="F6100">
            <v>3</v>
          </cell>
          <cell r="G6100">
            <v>38413</v>
          </cell>
          <cell r="H6100">
            <v>999</v>
          </cell>
          <cell r="I6100">
            <v>4</v>
          </cell>
          <cell r="J6100">
            <v>1</v>
          </cell>
        </row>
        <row r="6101">
          <cell r="A6101" t="str">
            <v>SLT5</v>
          </cell>
          <cell r="B6101" t="str">
            <v>Secondary Service Less than 5 kW</v>
          </cell>
          <cell r="C6101">
            <v>30</v>
          </cell>
          <cell r="D6101">
            <v>25</v>
          </cell>
          <cell r="E6101" t="str">
            <v>R=A1D</v>
          </cell>
          <cell r="F6101">
            <v>3</v>
          </cell>
          <cell r="G6101">
            <v>38182</v>
          </cell>
          <cell r="H6101">
            <v>999</v>
          </cell>
          <cell r="I6101">
            <v>4</v>
          </cell>
          <cell r="J6101">
            <v>1</v>
          </cell>
        </row>
        <row r="6102">
          <cell r="A6102" t="str">
            <v>SLT5</v>
          </cell>
          <cell r="B6102" t="str">
            <v>Secondary Service Less than 5 kW</v>
          </cell>
          <cell r="C6102">
            <v>30</v>
          </cell>
          <cell r="D6102">
            <v>25</v>
          </cell>
          <cell r="E6102" t="str">
            <v>R=PWS</v>
          </cell>
          <cell r="F6102">
            <v>3</v>
          </cell>
          <cell r="H6102">
            <v>240</v>
          </cell>
          <cell r="I6102">
            <v>4</v>
          </cell>
          <cell r="J6102">
            <v>3</v>
          </cell>
        </row>
        <row r="6103">
          <cell r="A6103" t="str">
            <v>SLT5</v>
          </cell>
          <cell r="B6103" t="str">
            <v>Secondary Service Less than 5 kW</v>
          </cell>
          <cell r="C6103">
            <v>30</v>
          </cell>
          <cell r="D6103">
            <v>25</v>
          </cell>
          <cell r="E6103" t="str">
            <v>R=A1D</v>
          </cell>
          <cell r="F6103">
            <v>3</v>
          </cell>
          <cell r="H6103">
            <v>999</v>
          </cell>
          <cell r="I6103">
            <v>3</v>
          </cell>
          <cell r="J6103">
            <v>9</v>
          </cell>
        </row>
        <row r="6104">
          <cell r="A6104" t="str">
            <v>SLT5</v>
          </cell>
          <cell r="B6104" t="str">
            <v>Secondary Service Less than 5 kW</v>
          </cell>
          <cell r="C6104">
            <v>30</v>
          </cell>
          <cell r="D6104">
            <v>25</v>
          </cell>
          <cell r="E6104" t="str">
            <v>R=A1D</v>
          </cell>
          <cell r="F6104">
            <v>3</v>
          </cell>
          <cell r="H6104">
            <v>480</v>
          </cell>
          <cell r="I6104">
            <v>3</v>
          </cell>
          <cell r="J6104">
            <v>14</v>
          </cell>
        </row>
        <row r="6105">
          <cell r="A6105" t="str">
            <v>SLT5</v>
          </cell>
          <cell r="B6105" t="str">
            <v>Secondary Service Less than 5 kW</v>
          </cell>
          <cell r="C6105">
            <v>30</v>
          </cell>
          <cell r="D6105">
            <v>20</v>
          </cell>
          <cell r="E6105" t="str">
            <v>R=D5S8E</v>
          </cell>
          <cell r="F6105">
            <v>3</v>
          </cell>
          <cell r="H6105">
            <v>277</v>
          </cell>
          <cell r="I6105">
            <v>4</v>
          </cell>
          <cell r="J6105">
            <v>1</v>
          </cell>
        </row>
        <row r="6106">
          <cell r="A6106" t="str">
            <v>SLT5</v>
          </cell>
          <cell r="B6106" t="str">
            <v>Secondary Service Less than 5 kW</v>
          </cell>
          <cell r="C6106">
            <v>30</v>
          </cell>
          <cell r="D6106">
            <v>25</v>
          </cell>
          <cell r="E6106" t="str">
            <v>R=A1D</v>
          </cell>
          <cell r="F6106">
            <v>3</v>
          </cell>
          <cell r="G6106">
            <v>35431</v>
          </cell>
          <cell r="H6106">
            <v>999</v>
          </cell>
          <cell r="I6106">
            <v>4</v>
          </cell>
          <cell r="J6106">
            <v>1</v>
          </cell>
        </row>
        <row r="6107">
          <cell r="A6107" t="str">
            <v>SLT5</v>
          </cell>
          <cell r="B6107" t="str">
            <v>Secondary Service Less than 5 kW</v>
          </cell>
          <cell r="C6107">
            <v>30</v>
          </cell>
          <cell r="D6107">
            <v>25</v>
          </cell>
          <cell r="E6107" t="str">
            <v>R=A1D</v>
          </cell>
          <cell r="F6107">
            <v>3</v>
          </cell>
          <cell r="G6107">
            <v>37676</v>
          </cell>
          <cell r="H6107">
            <v>999</v>
          </cell>
          <cell r="I6107">
            <v>4</v>
          </cell>
          <cell r="J6107">
            <v>3</v>
          </cell>
        </row>
        <row r="6108">
          <cell r="A6108" t="str">
            <v>SLT5</v>
          </cell>
          <cell r="B6108" t="str">
            <v>Secondary Service Less than 5 kW</v>
          </cell>
          <cell r="C6108">
            <v>30</v>
          </cell>
          <cell r="D6108">
            <v>25</v>
          </cell>
          <cell r="E6108" t="str">
            <v>R=A1D</v>
          </cell>
          <cell r="F6108">
            <v>3</v>
          </cell>
          <cell r="G6108">
            <v>36720</v>
          </cell>
          <cell r="H6108">
            <v>999</v>
          </cell>
          <cell r="I6108">
            <v>3</v>
          </cell>
          <cell r="J6108">
            <v>1</v>
          </cell>
        </row>
        <row r="6109">
          <cell r="A6109" t="str">
            <v>SLT5</v>
          </cell>
          <cell r="B6109" t="str">
            <v>Secondary Service Less than 5 kW</v>
          </cell>
          <cell r="C6109">
            <v>30</v>
          </cell>
          <cell r="D6109">
            <v>25</v>
          </cell>
          <cell r="E6109" t="str">
            <v>R=A1D</v>
          </cell>
          <cell r="F6109">
            <v>3</v>
          </cell>
          <cell r="G6109">
            <v>37301</v>
          </cell>
          <cell r="H6109">
            <v>999</v>
          </cell>
          <cell r="I6109">
            <v>4</v>
          </cell>
          <cell r="J6109">
            <v>2</v>
          </cell>
        </row>
        <row r="6110">
          <cell r="A6110" t="str">
            <v>SLT5</v>
          </cell>
          <cell r="B6110" t="str">
            <v>Secondary Service Less than 5 kW</v>
          </cell>
          <cell r="C6110">
            <v>30</v>
          </cell>
          <cell r="D6110">
            <v>25</v>
          </cell>
          <cell r="E6110" t="str">
            <v>R=A1R</v>
          </cell>
          <cell r="F6110">
            <v>3</v>
          </cell>
          <cell r="G6110">
            <v>39300</v>
          </cell>
          <cell r="H6110">
            <v>999</v>
          </cell>
          <cell r="I6110">
            <v>3</v>
          </cell>
          <cell r="J6110">
            <v>5</v>
          </cell>
        </row>
        <row r="6111">
          <cell r="A6111" t="str">
            <v>SLT5</v>
          </cell>
          <cell r="B6111" t="str">
            <v>Secondary Service Less than 5 kW</v>
          </cell>
          <cell r="C6111">
            <v>30</v>
          </cell>
          <cell r="D6111">
            <v>25</v>
          </cell>
          <cell r="E6111" t="str">
            <v>R=A1D</v>
          </cell>
          <cell r="F6111">
            <v>3</v>
          </cell>
          <cell r="G6111">
            <v>39636</v>
          </cell>
          <cell r="H6111">
            <v>999</v>
          </cell>
          <cell r="I6111">
            <v>3</v>
          </cell>
          <cell r="J6111">
            <v>4</v>
          </cell>
        </row>
        <row r="6112">
          <cell r="A6112" t="str">
            <v>SLT5</v>
          </cell>
          <cell r="B6112" t="str">
            <v>Secondary Service Less than 5 kW</v>
          </cell>
          <cell r="C6112">
            <v>30</v>
          </cell>
          <cell r="D6112">
            <v>25</v>
          </cell>
          <cell r="E6112" t="str">
            <v>R=A1D</v>
          </cell>
          <cell r="F6112">
            <v>3</v>
          </cell>
          <cell r="G6112">
            <v>39708</v>
          </cell>
          <cell r="H6112">
            <v>999</v>
          </cell>
          <cell r="I6112">
            <v>3</v>
          </cell>
          <cell r="J6112">
            <v>6</v>
          </cell>
        </row>
        <row r="6113">
          <cell r="A6113" t="str">
            <v>SLT5</v>
          </cell>
          <cell r="B6113" t="str">
            <v>Secondary Service Less than 5 kW</v>
          </cell>
          <cell r="C6113">
            <v>30</v>
          </cell>
          <cell r="D6113">
            <v>20</v>
          </cell>
          <cell r="E6113" t="str">
            <v>R=SV4SD</v>
          </cell>
          <cell r="F6113">
            <v>3</v>
          </cell>
          <cell r="H6113">
            <v>240</v>
          </cell>
          <cell r="I6113">
            <v>4</v>
          </cell>
          <cell r="J6113">
            <v>5</v>
          </cell>
        </row>
        <row r="6114">
          <cell r="A6114" t="str">
            <v>SLT5</v>
          </cell>
          <cell r="B6114" t="str">
            <v>Secondary Service Less than 5 kW</v>
          </cell>
          <cell r="C6114">
            <v>30</v>
          </cell>
          <cell r="D6114">
            <v>20</v>
          </cell>
          <cell r="E6114" t="str">
            <v>R=S6S</v>
          </cell>
          <cell r="F6114">
            <v>3</v>
          </cell>
          <cell r="H6114">
            <v>240</v>
          </cell>
          <cell r="I6114">
            <v>4</v>
          </cell>
          <cell r="J6114">
            <v>15</v>
          </cell>
        </row>
        <row r="6115">
          <cell r="A6115" t="str">
            <v>SLT5</v>
          </cell>
          <cell r="B6115" t="str">
            <v>Secondary Service Less than 5 kW</v>
          </cell>
          <cell r="C6115">
            <v>30</v>
          </cell>
          <cell r="D6115">
            <v>20</v>
          </cell>
          <cell r="E6115" t="str">
            <v>R=A1RL</v>
          </cell>
          <cell r="F6115">
            <v>3</v>
          </cell>
          <cell r="G6115">
            <v>37993</v>
          </cell>
          <cell r="H6115">
            <v>999</v>
          </cell>
          <cell r="I6115">
            <v>4</v>
          </cell>
          <cell r="J6115">
            <v>1</v>
          </cell>
        </row>
        <row r="6116">
          <cell r="A6116" t="str">
            <v>SLT5</v>
          </cell>
          <cell r="B6116" t="str">
            <v>Secondary Service Less than 5 kW</v>
          </cell>
          <cell r="C6116">
            <v>30</v>
          </cell>
          <cell r="D6116">
            <v>25</v>
          </cell>
          <cell r="E6116" t="str">
            <v>R=A1D</v>
          </cell>
          <cell r="F6116">
            <v>3</v>
          </cell>
          <cell r="G6116">
            <v>37923</v>
          </cell>
          <cell r="H6116">
            <v>999</v>
          </cell>
          <cell r="I6116">
            <v>4</v>
          </cell>
          <cell r="J6116">
            <v>1</v>
          </cell>
        </row>
        <row r="6117">
          <cell r="A6117" t="str">
            <v>SLT5</v>
          </cell>
          <cell r="B6117" t="str">
            <v>Secondary Service Less than 5 kW</v>
          </cell>
          <cell r="C6117">
            <v>30</v>
          </cell>
          <cell r="D6117">
            <v>25</v>
          </cell>
          <cell r="E6117" t="str">
            <v>R=A1D</v>
          </cell>
          <cell r="F6117">
            <v>3</v>
          </cell>
          <cell r="G6117">
            <v>37942</v>
          </cell>
          <cell r="H6117">
            <v>999</v>
          </cell>
          <cell r="I6117">
            <v>4</v>
          </cell>
          <cell r="J6117">
            <v>2</v>
          </cell>
        </row>
        <row r="6118">
          <cell r="A6118" t="str">
            <v>SLT5</v>
          </cell>
          <cell r="B6118" t="str">
            <v>Secondary Service Less than 5 kW</v>
          </cell>
          <cell r="C6118">
            <v>30</v>
          </cell>
          <cell r="D6118">
            <v>25</v>
          </cell>
          <cell r="E6118" t="str">
            <v>R=A1D</v>
          </cell>
          <cell r="F6118">
            <v>3</v>
          </cell>
          <cell r="G6118">
            <v>38593</v>
          </cell>
          <cell r="H6118">
            <v>999</v>
          </cell>
          <cell r="I6118">
            <v>3</v>
          </cell>
          <cell r="J6118">
            <v>1</v>
          </cell>
        </row>
        <row r="6119">
          <cell r="A6119" t="str">
            <v>SLT5</v>
          </cell>
          <cell r="B6119" t="str">
            <v>Secondary Service Less than 5 kW</v>
          </cell>
          <cell r="C6119">
            <v>30</v>
          </cell>
          <cell r="D6119">
            <v>25</v>
          </cell>
          <cell r="E6119" t="str">
            <v>R=K5WS</v>
          </cell>
          <cell r="F6119">
            <v>3</v>
          </cell>
          <cell r="H6119">
            <v>240</v>
          </cell>
          <cell r="I6119">
            <v>4</v>
          </cell>
          <cell r="J6119">
            <v>1</v>
          </cell>
        </row>
        <row r="6120">
          <cell r="A6120" t="str">
            <v>SLT5</v>
          </cell>
          <cell r="B6120" t="str">
            <v>Secondary Service Less than 5 kW</v>
          </cell>
          <cell r="C6120">
            <v>30</v>
          </cell>
          <cell r="D6120">
            <v>20</v>
          </cell>
          <cell r="E6120" t="str">
            <v>R=SL6S</v>
          </cell>
          <cell r="F6120">
            <v>3</v>
          </cell>
          <cell r="H6120">
            <v>240</v>
          </cell>
          <cell r="I6120">
            <v>4</v>
          </cell>
          <cell r="J6120">
            <v>13</v>
          </cell>
        </row>
        <row r="6121">
          <cell r="A6121" t="str">
            <v>SLT5</v>
          </cell>
          <cell r="B6121" t="str">
            <v>Secondary Service Less than 5 kW</v>
          </cell>
          <cell r="C6121">
            <v>30</v>
          </cell>
          <cell r="D6121">
            <v>25</v>
          </cell>
          <cell r="E6121" t="str">
            <v>R=DXS2</v>
          </cell>
          <cell r="F6121">
            <v>3</v>
          </cell>
          <cell r="H6121">
            <v>480</v>
          </cell>
          <cell r="I6121">
            <v>3</v>
          </cell>
          <cell r="J6121">
            <v>2</v>
          </cell>
        </row>
        <row r="6122">
          <cell r="A6122" t="str">
            <v>SLT5</v>
          </cell>
          <cell r="B6122" t="str">
            <v>Secondary Service Less than 5 kW</v>
          </cell>
          <cell r="C6122">
            <v>30</v>
          </cell>
          <cell r="D6122">
            <v>20</v>
          </cell>
          <cell r="E6122" t="str">
            <v>R=VM62S</v>
          </cell>
          <cell r="F6122">
            <v>3</v>
          </cell>
          <cell r="H6122">
            <v>480</v>
          </cell>
          <cell r="I6122">
            <v>4</v>
          </cell>
          <cell r="J6122">
            <v>1</v>
          </cell>
        </row>
        <row r="6123">
          <cell r="A6123" t="str">
            <v>SLT5</v>
          </cell>
          <cell r="B6123" t="str">
            <v>Secondary Service Less than 5 kW</v>
          </cell>
          <cell r="C6123">
            <v>30</v>
          </cell>
          <cell r="D6123">
            <v>25</v>
          </cell>
          <cell r="E6123" t="str">
            <v>R=A1D</v>
          </cell>
          <cell r="F6123">
            <v>3</v>
          </cell>
          <cell r="G6123">
            <v>37851</v>
          </cell>
          <cell r="H6123">
            <v>999</v>
          </cell>
          <cell r="I6123">
            <v>3</v>
          </cell>
          <cell r="J6123">
            <v>2</v>
          </cell>
        </row>
        <row r="6124">
          <cell r="A6124" t="str">
            <v>SLT5</v>
          </cell>
          <cell r="B6124" t="str">
            <v>Secondary Service Less than 5 kW</v>
          </cell>
          <cell r="C6124">
            <v>30</v>
          </cell>
          <cell r="D6124">
            <v>20</v>
          </cell>
          <cell r="E6124" t="str">
            <v>R=VM62S</v>
          </cell>
          <cell r="F6124">
            <v>3</v>
          </cell>
          <cell r="H6124">
            <v>0</v>
          </cell>
          <cell r="I6124">
            <v>0</v>
          </cell>
          <cell r="J6124">
            <v>1</v>
          </cell>
        </row>
        <row r="6125">
          <cell r="A6125" t="str">
            <v>SLT5</v>
          </cell>
          <cell r="B6125" t="str">
            <v>Secondary Service Less than 5 kW</v>
          </cell>
          <cell r="C6125">
            <v>30</v>
          </cell>
          <cell r="D6125">
            <v>25</v>
          </cell>
          <cell r="E6125" t="str">
            <v>R=A1D</v>
          </cell>
          <cell r="F6125">
            <v>3</v>
          </cell>
          <cell r="G6125">
            <v>36462</v>
          </cell>
          <cell r="H6125">
            <v>999</v>
          </cell>
          <cell r="I6125">
            <v>4</v>
          </cell>
          <cell r="J6125">
            <v>1</v>
          </cell>
        </row>
        <row r="6126">
          <cell r="A6126" t="str">
            <v>SLT5</v>
          </cell>
          <cell r="B6126" t="str">
            <v>Secondary Service Less than 5 kW</v>
          </cell>
          <cell r="C6126">
            <v>30</v>
          </cell>
          <cell r="D6126">
            <v>25</v>
          </cell>
          <cell r="E6126" t="str">
            <v>R=A1D</v>
          </cell>
          <cell r="F6126">
            <v>3</v>
          </cell>
          <cell r="G6126">
            <v>36563</v>
          </cell>
          <cell r="H6126">
            <v>999</v>
          </cell>
          <cell r="I6126">
            <v>3</v>
          </cell>
          <cell r="J6126">
            <v>1</v>
          </cell>
        </row>
        <row r="6127">
          <cell r="A6127" t="str">
            <v>SLT5</v>
          </cell>
          <cell r="B6127" t="str">
            <v>Secondary Service Less than 5 kW</v>
          </cell>
          <cell r="C6127">
            <v>30</v>
          </cell>
          <cell r="D6127">
            <v>25</v>
          </cell>
          <cell r="E6127" t="str">
            <v>R=A1D</v>
          </cell>
          <cell r="F6127">
            <v>3</v>
          </cell>
          <cell r="G6127">
            <v>36528</v>
          </cell>
          <cell r="H6127">
            <v>999</v>
          </cell>
          <cell r="I6127">
            <v>4</v>
          </cell>
          <cell r="J6127">
            <v>1</v>
          </cell>
        </row>
        <row r="6128">
          <cell r="A6128" t="str">
            <v>SLT5</v>
          </cell>
          <cell r="B6128" t="str">
            <v>Secondary Service Less than 5 kW</v>
          </cell>
          <cell r="C6128">
            <v>30</v>
          </cell>
          <cell r="D6128">
            <v>20</v>
          </cell>
          <cell r="E6128" t="str">
            <v>R=SL6S</v>
          </cell>
          <cell r="F6128">
            <v>3</v>
          </cell>
          <cell r="H6128">
            <v>240</v>
          </cell>
          <cell r="I6128">
            <v>4</v>
          </cell>
          <cell r="J6128">
            <v>1</v>
          </cell>
        </row>
        <row r="6129">
          <cell r="A6129" t="str">
            <v>SLT5</v>
          </cell>
          <cell r="B6129" t="str">
            <v>Secondary Service Less than 5 kW</v>
          </cell>
          <cell r="C6129">
            <v>30</v>
          </cell>
          <cell r="D6129">
            <v>20</v>
          </cell>
          <cell r="E6129" t="str">
            <v>R=A1D</v>
          </cell>
          <cell r="F6129">
            <v>3</v>
          </cell>
          <cell r="G6129">
            <v>36928</v>
          </cell>
          <cell r="H6129">
            <v>999</v>
          </cell>
          <cell r="I6129">
            <v>4</v>
          </cell>
          <cell r="J6129">
            <v>1</v>
          </cell>
        </row>
        <row r="6130">
          <cell r="A6130" t="str">
            <v>SLT5</v>
          </cell>
          <cell r="B6130" t="str">
            <v>Secondary Service Less than 5 kW</v>
          </cell>
          <cell r="C6130">
            <v>30</v>
          </cell>
          <cell r="D6130">
            <v>25</v>
          </cell>
          <cell r="E6130" t="str">
            <v>R=A1D</v>
          </cell>
          <cell r="F6130">
            <v>3</v>
          </cell>
          <cell r="G6130">
            <v>37207</v>
          </cell>
          <cell r="H6130">
            <v>999</v>
          </cell>
          <cell r="I6130">
            <v>4</v>
          </cell>
          <cell r="J6130">
            <v>2</v>
          </cell>
        </row>
        <row r="6131">
          <cell r="A6131" t="str">
            <v>SLT5</v>
          </cell>
          <cell r="B6131" t="str">
            <v>Secondary Service Less than 5 kW</v>
          </cell>
          <cell r="C6131">
            <v>30</v>
          </cell>
          <cell r="D6131">
            <v>25</v>
          </cell>
          <cell r="E6131" t="str">
            <v>R=A1D</v>
          </cell>
          <cell r="F6131">
            <v>3</v>
          </cell>
          <cell r="G6131">
            <v>37411</v>
          </cell>
          <cell r="H6131">
            <v>999</v>
          </cell>
          <cell r="I6131">
            <v>4</v>
          </cell>
          <cell r="J6131">
            <v>2</v>
          </cell>
        </row>
        <row r="6132">
          <cell r="A6132" t="str">
            <v>SLT5</v>
          </cell>
          <cell r="B6132" t="str">
            <v>Secondary Service Less than 5 kW</v>
          </cell>
          <cell r="C6132">
            <v>30</v>
          </cell>
          <cell r="D6132">
            <v>25</v>
          </cell>
          <cell r="E6132" t="str">
            <v>R=A1D</v>
          </cell>
          <cell r="F6132">
            <v>3</v>
          </cell>
          <cell r="G6132">
            <v>38993</v>
          </cell>
          <cell r="H6132">
            <v>999</v>
          </cell>
          <cell r="I6132">
            <v>4</v>
          </cell>
          <cell r="J6132">
            <v>3</v>
          </cell>
        </row>
        <row r="6133">
          <cell r="A6133" t="str">
            <v>SLT5</v>
          </cell>
          <cell r="B6133" t="str">
            <v>Secondary Service Less than 5 kW</v>
          </cell>
          <cell r="C6133">
            <v>30</v>
          </cell>
          <cell r="D6133">
            <v>25</v>
          </cell>
          <cell r="E6133" t="str">
            <v>R=A1R</v>
          </cell>
          <cell r="F6133">
            <v>3</v>
          </cell>
          <cell r="G6133">
            <v>39009</v>
          </cell>
          <cell r="H6133">
            <v>999</v>
          </cell>
          <cell r="I6133">
            <v>3</v>
          </cell>
          <cell r="J6133">
            <v>4</v>
          </cell>
        </row>
        <row r="6134">
          <cell r="A6134" t="str">
            <v>SLT5</v>
          </cell>
          <cell r="B6134" t="str">
            <v>Secondary Service Less than 5 kW</v>
          </cell>
          <cell r="C6134">
            <v>30</v>
          </cell>
          <cell r="D6134">
            <v>25</v>
          </cell>
          <cell r="E6134" t="str">
            <v>R=A1D</v>
          </cell>
          <cell r="F6134">
            <v>3</v>
          </cell>
          <cell r="G6134">
            <v>39580</v>
          </cell>
          <cell r="H6134">
            <v>999</v>
          </cell>
          <cell r="I6134">
            <v>4</v>
          </cell>
          <cell r="J6134">
            <v>1</v>
          </cell>
        </row>
        <row r="6135">
          <cell r="A6135" t="str">
            <v>SLT5</v>
          </cell>
          <cell r="B6135" t="str">
            <v>Secondary Service Less than 5 kW</v>
          </cell>
          <cell r="C6135">
            <v>30</v>
          </cell>
          <cell r="D6135">
            <v>25</v>
          </cell>
          <cell r="E6135" t="str">
            <v>R=A1D</v>
          </cell>
          <cell r="F6135">
            <v>3</v>
          </cell>
          <cell r="G6135">
            <v>39636</v>
          </cell>
          <cell r="H6135">
            <v>999</v>
          </cell>
          <cell r="I6135">
            <v>4</v>
          </cell>
          <cell r="J6135">
            <v>18</v>
          </cell>
        </row>
        <row r="6136">
          <cell r="A6136" t="str">
            <v>SLT5</v>
          </cell>
          <cell r="B6136" t="str">
            <v>Secondary Service Less than 5 kW</v>
          </cell>
          <cell r="C6136">
            <v>30</v>
          </cell>
          <cell r="D6136">
            <v>25</v>
          </cell>
          <cell r="E6136" t="str">
            <v>R=A1D</v>
          </cell>
          <cell r="F6136">
            <v>3</v>
          </cell>
          <cell r="G6136">
            <v>39954</v>
          </cell>
          <cell r="H6136">
            <v>999</v>
          </cell>
          <cell r="I6136">
            <v>4</v>
          </cell>
          <cell r="J6136">
            <v>5</v>
          </cell>
        </row>
        <row r="6137">
          <cell r="A6137" t="str">
            <v>SLT5</v>
          </cell>
          <cell r="B6137" t="str">
            <v>Secondary Service Less than 5 kW</v>
          </cell>
          <cell r="C6137">
            <v>30</v>
          </cell>
          <cell r="D6137">
            <v>25</v>
          </cell>
          <cell r="E6137" t="str">
            <v>R=A1D</v>
          </cell>
          <cell r="F6137">
            <v>3</v>
          </cell>
          <cell r="G6137">
            <v>39835</v>
          </cell>
          <cell r="H6137">
            <v>999</v>
          </cell>
          <cell r="I6137">
            <v>3</v>
          </cell>
          <cell r="J6137">
            <v>3</v>
          </cell>
        </row>
        <row r="6138">
          <cell r="A6138" t="str">
            <v>SLT5</v>
          </cell>
          <cell r="B6138" t="str">
            <v>Secondary Service Less than 5 kW</v>
          </cell>
          <cell r="C6138">
            <v>50</v>
          </cell>
          <cell r="D6138">
            <v>25</v>
          </cell>
          <cell r="E6138" t="str">
            <v>R=A1D</v>
          </cell>
          <cell r="F6138">
            <v>3</v>
          </cell>
          <cell r="G6138">
            <v>38419</v>
          </cell>
          <cell r="H6138">
            <v>999</v>
          </cell>
          <cell r="I6138">
            <v>4</v>
          </cell>
          <cell r="J6138">
            <v>2</v>
          </cell>
        </row>
        <row r="6139">
          <cell r="A6139" t="str">
            <v>SLT5</v>
          </cell>
          <cell r="B6139" t="str">
            <v>Secondary Service Less than 5 kW</v>
          </cell>
          <cell r="C6139">
            <v>50</v>
          </cell>
          <cell r="D6139">
            <v>25</v>
          </cell>
          <cell r="E6139" t="str">
            <v>R=A1D</v>
          </cell>
          <cell r="F6139">
            <v>3</v>
          </cell>
          <cell r="G6139">
            <v>38533</v>
          </cell>
          <cell r="H6139">
            <v>999</v>
          </cell>
          <cell r="I6139">
            <v>4</v>
          </cell>
          <cell r="J6139">
            <v>1</v>
          </cell>
        </row>
        <row r="6140">
          <cell r="A6140" t="str">
            <v>SLT5</v>
          </cell>
          <cell r="B6140" t="str">
            <v>Secondary Service Less than 5 kW</v>
          </cell>
          <cell r="C6140">
            <v>50</v>
          </cell>
          <cell r="D6140">
            <v>25</v>
          </cell>
          <cell r="E6140" t="str">
            <v>R=A1D</v>
          </cell>
          <cell r="F6140">
            <v>3</v>
          </cell>
          <cell r="G6140">
            <v>38979</v>
          </cell>
          <cell r="H6140">
            <v>999</v>
          </cell>
          <cell r="I6140">
            <v>4</v>
          </cell>
          <cell r="J6140">
            <v>1</v>
          </cell>
        </row>
        <row r="6141">
          <cell r="A6141" t="str">
            <v>SLT5</v>
          </cell>
          <cell r="B6141" t="str">
            <v>Secondary Service Less than 5 kW</v>
          </cell>
          <cell r="C6141">
            <v>50</v>
          </cell>
          <cell r="D6141">
            <v>25</v>
          </cell>
          <cell r="E6141" t="str">
            <v>R=A1D</v>
          </cell>
          <cell r="F6141">
            <v>3</v>
          </cell>
          <cell r="G6141">
            <v>40057</v>
          </cell>
          <cell r="H6141">
            <v>999</v>
          </cell>
          <cell r="I6141">
            <v>4</v>
          </cell>
          <cell r="J6141">
            <v>1</v>
          </cell>
        </row>
        <row r="6142">
          <cell r="A6142" t="str">
            <v>SLT5</v>
          </cell>
          <cell r="B6142" t="str">
            <v>Secondary Service Less than 5 kW</v>
          </cell>
          <cell r="C6142">
            <v>50</v>
          </cell>
          <cell r="D6142">
            <v>25</v>
          </cell>
          <cell r="E6142" t="str">
            <v>R=A1D</v>
          </cell>
          <cell r="F6142">
            <v>3</v>
          </cell>
          <cell r="G6142">
            <v>39638</v>
          </cell>
          <cell r="H6142">
            <v>999</v>
          </cell>
          <cell r="I6142">
            <v>4</v>
          </cell>
          <cell r="J6142">
            <v>1</v>
          </cell>
        </row>
        <row r="6143">
          <cell r="A6143" t="str">
            <v>SLT5</v>
          </cell>
          <cell r="B6143" t="str">
            <v>Secondary Service Less than 5 kW</v>
          </cell>
          <cell r="C6143">
            <v>50</v>
          </cell>
          <cell r="D6143">
            <v>25</v>
          </cell>
          <cell r="E6143" t="str">
            <v>R=A1D</v>
          </cell>
          <cell r="F6143">
            <v>3</v>
          </cell>
          <cell r="G6143">
            <v>39947</v>
          </cell>
          <cell r="H6143">
            <v>999</v>
          </cell>
          <cell r="I6143">
            <v>4</v>
          </cell>
          <cell r="J6143">
            <v>1</v>
          </cell>
        </row>
        <row r="6144">
          <cell r="A6144" t="str">
            <v>SLT5</v>
          </cell>
          <cell r="B6144" t="str">
            <v>Secondary Service Less than 5 kW</v>
          </cell>
          <cell r="C6144">
            <v>50</v>
          </cell>
          <cell r="D6144">
            <v>25</v>
          </cell>
          <cell r="E6144" t="str">
            <v>R=A1D+</v>
          </cell>
          <cell r="F6144">
            <v>3</v>
          </cell>
          <cell r="G6144">
            <v>40164</v>
          </cell>
          <cell r="H6144">
            <v>999</v>
          </cell>
          <cell r="I6144">
            <v>4</v>
          </cell>
          <cell r="J6144">
            <v>2</v>
          </cell>
        </row>
        <row r="6145">
          <cell r="A6145" t="str">
            <v>SLT5</v>
          </cell>
          <cell r="B6145" t="str">
            <v>Secondary Service Less than 5 kW</v>
          </cell>
          <cell r="C6145">
            <v>50</v>
          </cell>
          <cell r="D6145">
            <v>25</v>
          </cell>
          <cell r="E6145" t="str">
            <v>R=A1D</v>
          </cell>
          <cell r="F6145">
            <v>3</v>
          </cell>
          <cell r="G6145">
            <v>37439</v>
          </cell>
          <cell r="H6145">
            <v>999</v>
          </cell>
          <cell r="I6145">
            <v>4</v>
          </cell>
          <cell r="J6145">
            <v>2</v>
          </cell>
        </row>
        <row r="6146">
          <cell r="A6146" t="str">
            <v>SLT5</v>
          </cell>
          <cell r="B6146" t="str">
            <v>Secondary Service Less than 5 kW</v>
          </cell>
          <cell r="C6146">
            <v>50</v>
          </cell>
          <cell r="D6146">
            <v>25</v>
          </cell>
          <cell r="E6146" t="str">
            <v>R=A1R</v>
          </cell>
          <cell r="F6146">
            <v>3</v>
          </cell>
          <cell r="G6146">
            <v>39342</v>
          </cell>
          <cell r="H6146">
            <v>999</v>
          </cell>
          <cell r="I6146">
            <v>4</v>
          </cell>
          <cell r="J6146">
            <v>1</v>
          </cell>
        </row>
        <row r="6147">
          <cell r="A6147" t="str">
            <v>SLT5</v>
          </cell>
          <cell r="B6147" t="str">
            <v>Secondary Service Less than 5 kW</v>
          </cell>
          <cell r="C6147">
            <v>50</v>
          </cell>
          <cell r="D6147">
            <v>25</v>
          </cell>
          <cell r="E6147" t="str">
            <v>R=A1D</v>
          </cell>
          <cell r="F6147">
            <v>3</v>
          </cell>
          <cell r="G6147">
            <v>39926</v>
          </cell>
          <cell r="H6147">
            <v>999</v>
          </cell>
          <cell r="I6147">
            <v>4</v>
          </cell>
          <cell r="J6147">
            <v>1</v>
          </cell>
        </row>
        <row r="6148">
          <cell r="A6148" t="str">
            <v>SLT5</v>
          </cell>
          <cell r="B6148" t="str">
            <v>Secondary Service Less than 5 kW</v>
          </cell>
          <cell r="C6148">
            <v>50</v>
          </cell>
          <cell r="D6148">
            <v>20</v>
          </cell>
          <cell r="E6148" t="str">
            <v>R=AXS4</v>
          </cell>
          <cell r="F6148">
            <v>3</v>
          </cell>
          <cell r="H6148">
            <v>999</v>
          </cell>
          <cell r="I6148">
            <v>4</v>
          </cell>
          <cell r="J6148">
            <v>1</v>
          </cell>
        </row>
        <row r="6149">
          <cell r="A6149" t="str">
            <v>SLT5</v>
          </cell>
          <cell r="B6149" t="str">
            <v>Secondary Service Less than 5 kW</v>
          </cell>
          <cell r="C6149">
            <v>50</v>
          </cell>
          <cell r="D6149">
            <v>25</v>
          </cell>
          <cell r="E6149" t="str">
            <v>R=A1D</v>
          </cell>
          <cell r="F6149">
            <v>3</v>
          </cell>
          <cell r="G6149">
            <v>37097</v>
          </cell>
          <cell r="H6149">
            <v>999</v>
          </cell>
          <cell r="I6149">
            <v>4</v>
          </cell>
          <cell r="J6149">
            <v>1</v>
          </cell>
        </row>
        <row r="6150">
          <cell r="A6150" t="str">
            <v>SLT5</v>
          </cell>
          <cell r="B6150" t="str">
            <v>Secondary Service Less than 5 kW</v>
          </cell>
          <cell r="C6150">
            <v>50</v>
          </cell>
          <cell r="D6150">
            <v>25</v>
          </cell>
          <cell r="E6150" t="str">
            <v>R=A1R</v>
          </cell>
          <cell r="F6150">
            <v>3</v>
          </cell>
          <cell r="G6150">
            <v>39364</v>
          </cell>
          <cell r="H6150">
            <v>999</v>
          </cell>
          <cell r="I6150">
            <v>4</v>
          </cell>
          <cell r="J6150">
            <v>1</v>
          </cell>
        </row>
        <row r="6151">
          <cell r="A6151" t="str">
            <v>SLT5</v>
          </cell>
          <cell r="B6151" t="str">
            <v>Secondary Service Less than 5 kW</v>
          </cell>
          <cell r="C6151">
            <v>50</v>
          </cell>
          <cell r="D6151">
            <v>25</v>
          </cell>
          <cell r="E6151" t="str">
            <v>R=A1R</v>
          </cell>
          <cell r="F6151">
            <v>3</v>
          </cell>
          <cell r="G6151">
            <v>39477</v>
          </cell>
          <cell r="H6151">
            <v>999</v>
          </cell>
          <cell r="I6151">
            <v>4</v>
          </cell>
          <cell r="J6151">
            <v>2</v>
          </cell>
        </row>
        <row r="6152">
          <cell r="A6152" t="str">
            <v>SLT5</v>
          </cell>
          <cell r="B6152" t="str">
            <v>Secondary Service Less than 5 kW</v>
          </cell>
          <cell r="C6152">
            <v>50</v>
          </cell>
          <cell r="D6152">
            <v>25</v>
          </cell>
          <cell r="E6152" t="str">
            <v>R=A1D</v>
          </cell>
          <cell r="F6152">
            <v>3</v>
          </cell>
          <cell r="G6152">
            <v>39650</v>
          </cell>
          <cell r="H6152">
            <v>999</v>
          </cell>
          <cell r="I6152">
            <v>4</v>
          </cell>
          <cell r="J6152">
            <v>1</v>
          </cell>
        </row>
        <row r="6153">
          <cell r="A6153" t="str">
            <v>SLT5</v>
          </cell>
          <cell r="B6153" t="str">
            <v>Secondary Service Less than 5 kW</v>
          </cell>
          <cell r="D6153">
            <v>25</v>
          </cell>
          <cell r="E6153" t="str">
            <v>R=PWSY</v>
          </cell>
          <cell r="F6153">
            <v>3</v>
          </cell>
          <cell r="I6153">
            <v>4</v>
          </cell>
          <cell r="J6153">
            <v>1</v>
          </cell>
        </row>
        <row r="6154">
          <cell r="J6154">
            <v>1254</v>
          </cell>
        </row>
        <row r="6156">
          <cell r="A6156" t="str">
            <v>TVAN</v>
          </cell>
          <cell r="B6156" t="str">
            <v>Transmission Service</v>
          </cell>
          <cell r="C6156">
            <v>2.5</v>
          </cell>
          <cell r="D6156">
            <v>31</v>
          </cell>
          <cell r="E6156" t="str">
            <v>T=MARKV</v>
          </cell>
          <cell r="F6156">
            <v>3</v>
          </cell>
          <cell r="G6156">
            <v>38546</v>
          </cell>
          <cell r="H6156">
            <v>120</v>
          </cell>
          <cell r="I6156">
            <v>4</v>
          </cell>
          <cell r="J6156">
            <v>1</v>
          </cell>
        </row>
        <row r="6157">
          <cell r="A6157" t="str">
            <v>TRAB</v>
          </cell>
          <cell r="B6157" t="str">
            <v>Transmission Service</v>
          </cell>
          <cell r="C6157">
            <v>2.5</v>
          </cell>
          <cell r="D6157">
            <v>25</v>
          </cell>
          <cell r="E6157" t="str">
            <v>T=A1RLCQ</v>
          </cell>
          <cell r="F6157">
            <v>3</v>
          </cell>
          <cell r="G6157">
            <v>39000</v>
          </cell>
          <cell r="H6157">
            <v>999</v>
          </cell>
          <cell r="I6157">
            <v>3</v>
          </cell>
          <cell r="J6157">
            <v>2</v>
          </cell>
        </row>
        <row r="6158">
          <cell r="A6158" t="str">
            <v>EPWM</v>
          </cell>
          <cell r="B6158" t="str">
            <v>Transmission Service</v>
          </cell>
          <cell r="C6158">
            <v>2.5</v>
          </cell>
          <cell r="D6158">
            <v>25</v>
          </cell>
          <cell r="E6158" t="str">
            <v>T=MARKV</v>
          </cell>
          <cell r="F6158">
            <v>3</v>
          </cell>
          <cell r="G6158">
            <v>37230</v>
          </cell>
          <cell r="H6158">
            <v>120</v>
          </cell>
          <cell r="I6158">
            <v>4</v>
          </cell>
          <cell r="J6158">
            <v>1</v>
          </cell>
        </row>
        <row r="6159">
          <cell r="A6159" t="str">
            <v>TRAA</v>
          </cell>
          <cell r="B6159" t="str">
            <v>Transmission Service</v>
          </cell>
          <cell r="C6159">
            <v>2.5</v>
          </cell>
          <cell r="D6159">
            <v>31</v>
          </cell>
          <cell r="E6159" t="str">
            <v>T=MARKV</v>
          </cell>
          <cell r="F6159">
            <v>3</v>
          </cell>
          <cell r="H6159">
            <v>120</v>
          </cell>
          <cell r="I6159">
            <v>4</v>
          </cell>
          <cell r="J6159">
            <v>1</v>
          </cell>
        </row>
        <row r="6160">
          <cell r="A6160" t="str">
            <v>TYAN</v>
          </cell>
          <cell r="B6160" t="str">
            <v>Transmission Service</v>
          </cell>
          <cell r="C6160">
            <v>2.5</v>
          </cell>
          <cell r="D6160">
            <v>25</v>
          </cell>
          <cell r="E6160" t="str">
            <v>T=Markv</v>
          </cell>
          <cell r="F6160">
            <v>3</v>
          </cell>
          <cell r="G6160">
            <v>40241</v>
          </cell>
          <cell r="H6160">
            <v>120</v>
          </cell>
          <cell r="I6160">
            <v>4</v>
          </cell>
          <cell r="J6160">
            <v>1</v>
          </cell>
        </row>
        <row r="6161">
          <cell r="A6161" t="str">
            <v>TRNF</v>
          </cell>
          <cell r="B6161" t="str">
            <v>Transmission Service</v>
          </cell>
          <cell r="C6161">
            <v>2.5</v>
          </cell>
          <cell r="D6161">
            <v>25</v>
          </cell>
          <cell r="E6161" t="str">
            <v>T=MARKV</v>
          </cell>
          <cell r="F6161">
            <v>3</v>
          </cell>
          <cell r="G6161">
            <v>37230</v>
          </cell>
          <cell r="H6161">
            <v>120</v>
          </cell>
          <cell r="I6161">
            <v>4</v>
          </cell>
          <cell r="J6161">
            <v>1</v>
          </cell>
        </row>
        <row r="6162">
          <cell r="A6162" t="str">
            <v>TMAN</v>
          </cell>
          <cell r="B6162" t="str">
            <v>Transmission Service</v>
          </cell>
          <cell r="C6162">
            <v>2.5</v>
          </cell>
          <cell r="D6162">
            <v>25</v>
          </cell>
          <cell r="E6162" t="str">
            <v>T=MARKV</v>
          </cell>
          <cell r="F6162">
            <v>3</v>
          </cell>
          <cell r="H6162">
            <v>120</v>
          </cell>
          <cell r="I6162">
            <v>4</v>
          </cell>
          <cell r="J6162">
            <v>1</v>
          </cell>
        </row>
        <row r="6163">
          <cell r="A6163" t="str">
            <v>TNP1</v>
          </cell>
          <cell r="B6163" t="str">
            <v>Transmission Service</v>
          </cell>
          <cell r="C6163">
            <v>2.5</v>
          </cell>
          <cell r="D6163">
            <v>25</v>
          </cell>
          <cell r="E6163" t="str">
            <v>T=MARKV</v>
          </cell>
          <cell r="F6163">
            <v>3</v>
          </cell>
          <cell r="G6163">
            <v>37230</v>
          </cell>
          <cell r="H6163">
            <v>120</v>
          </cell>
          <cell r="I6163">
            <v>4</v>
          </cell>
          <cell r="J6163">
            <v>1</v>
          </cell>
        </row>
        <row r="6164">
          <cell r="A6164" t="str">
            <v>TRAB</v>
          </cell>
          <cell r="B6164" t="str">
            <v>Transmission Service</v>
          </cell>
          <cell r="C6164">
            <v>2.5</v>
          </cell>
          <cell r="D6164">
            <v>25</v>
          </cell>
          <cell r="E6164" t="str">
            <v>T=MARKV</v>
          </cell>
          <cell r="F6164">
            <v>3</v>
          </cell>
          <cell r="G6164">
            <v>39300</v>
          </cell>
          <cell r="H6164">
            <v>120</v>
          </cell>
          <cell r="I6164">
            <v>4</v>
          </cell>
          <cell r="J6164">
            <v>1</v>
          </cell>
        </row>
        <row r="6165">
          <cell r="A6165" t="str">
            <v>TYAI</v>
          </cell>
          <cell r="B6165" t="str">
            <v>Transmission Service</v>
          </cell>
          <cell r="C6165">
            <v>2.5</v>
          </cell>
          <cell r="D6165">
            <v>31</v>
          </cell>
          <cell r="E6165" t="str">
            <v>T=MARKV</v>
          </cell>
          <cell r="F6165">
            <v>3</v>
          </cell>
          <cell r="G6165">
            <v>37230</v>
          </cell>
          <cell r="H6165">
            <v>120</v>
          </cell>
          <cell r="I6165">
            <v>4</v>
          </cell>
          <cell r="J6165">
            <v>1</v>
          </cell>
        </row>
        <row r="6166">
          <cell r="A6166" t="str">
            <v>TRAK</v>
          </cell>
          <cell r="B6166" t="str">
            <v>Transmission Service</v>
          </cell>
          <cell r="C6166">
            <v>2.5</v>
          </cell>
          <cell r="D6166">
            <v>25</v>
          </cell>
          <cell r="E6166" t="str">
            <v>T=MARKV</v>
          </cell>
          <cell r="F6166">
            <v>3</v>
          </cell>
          <cell r="H6166">
            <v>120</v>
          </cell>
          <cell r="I6166">
            <v>4</v>
          </cell>
          <cell r="J6166">
            <v>1</v>
          </cell>
        </row>
        <row r="6167">
          <cell r="A6167" t="str">
            <v>TRAI</v>
          </cell>
          <cell r="B6167" t="str">
            <v>Transmission Service</v>
          </cell>
          <cell r="C6167">
            <v>2.5</v>
          </cell>
          <cell r="D6167">
            <v>25</v>
          </cell>
          <cell r="E6167" t="str">
            <v>T=MARKV</v>
          </cell>
          <cell r="F6167">
            <v>3</v>
          </cell>
          <cell r="H6167">
            <v>120</v>
          </cell>
          <cell r="I6167">
            <v>4</v>
          </cell>
          <cell r="J6167">
            <v>1</v>
          </cell>
        </row>
        <row r="6168">
          <cell r="A6168" t="str">
            <v>TRMF</v>
          </cell>
          <cell r="B6168" t="str">
            <v>Transmission Service</v>
          </cell>
          <cell r="C6168">
            <v>2.5</v>
          </cell>
          <cell r="D6168">
            <v>31</v>
          </cell>
          <cell r="E6168" t="str">
            <v>T=MARKV</v>
          </cell>
          <cell r="F6168">
            <v>3</v>
          </cell>
          <cell r="G6168">
            <v>39605</v>
          </cell>
          <cell r="H6168">
            <v>69</v>
          </cell>
          <cell r="I6168">
            <v>4</v>
          </cell>
          <cell r="J6168">
            <v>1</v>
          </cell>
        </row>
        <row r="6169">
          <cell r="A6169" t="str">
            <v>TYAN</v>
          </cell>
          <cell r="B6169" t="str">
            <v>Transmission Service</v>
          </cell>
          <cell r="C6169">
            <v>2.5</v>
          </cell>
          <cell r="D6169">
            <v>25</v>
          </cell>
          <cell r="E6169" t="str">
            <v>T=A1RLCQ</v>
          </cell>
          <cell r="F6169">
            <v>3</v>
          </cell>
          <cell r="G6169">
            <v>39000</v>
          </cell>
          <cell r="H6169">
            <v>999</v>
          </cell>
          <cell r="I6169">
            <v>3</v>
          </cell>
          <cell r="J6169">
            <v>1</v>
          </cell>
        </row>
        <row r="6170">
          <cell r="A6170" t="str">
            <v>TTAN</v>
          </cell>
          <cell r="B6170" t="str">
            <v>Transmission Service</v>
          </cell>
          <cell r="C6170">
            <v>2.5</v>
          </cell>
          <cell r="D6170">
            <v>31</v>
          </cell>
          <cell r="E6170" t="str">
            <v>T=MARKV</v>
          </cell>
          <cell r="F6170">
            <v>3</v>
          </cell>
          <cell r="G6170">
            <v>39505</v>
          </cell>
          <cell r="H6170">
            <v>999</v>
          </cell>
          <cell r="I6170">
            <v>4</v>
          </cell>
          <cell r="J6170">
            <v>1</v>
          </cell>
        </row>
        <row r="6171">
          <cell r="A6171" t="str">
            <v>TSNF</v>
          </cell>
          <cell r="B6171" t="str">
            <v>Transmission Service</v>
          </cell>
          <cell r="C6171">
            <v>2.5</v>
          </cell>
          <cell r="D6171">
            <v>25</v>
          </cell>
          <cell r="E6171" t="str">
            <v>T=MARKV</v>
          </cell>
          <cell r="F6171">
            <v>3</v>
          </cell>
          <cell r="G6171">
            <v>39947</v>
          </cell>
          <cell r="H6171">
            <v>120</v>
          </cell>
          <cell r="I6171">
            <v>4</v>
          </cell>
          <cell r="J6171">
            <v>1</v>
          </cell>
        </row>
        <row r="6172">
          <cell r="A6172" t="str">
            <v>TKNF</v>
          </cell>
          <cell r="B6172" t="str">
            <v>Transmission Service</v>
          </cell>
          <cell r="C6172">
            <v>2.5</v>
          </cell>
          <cell r="D6172">
            <v>31</v>
          </cell>
          <cell r="E6172" t="str">
            <v>T=A1RLCQ</v>
          </cell>
          <cell r="F6172">
            <v>3</v>
          </cell>
          <cell r="G6172">
            <v>39000</v>
          </cell>
          <cell r="H6172">
            <v>999</v>
          </cell>
          <cell r="I6172">
            <v>3</v>
          </cell>
          <cell r="J6172">
            <v>1</v>
          </cell>
        </row>
        <row r="6173">
          <cell r="A6173" t="str">
            <v>TRAB</v>
          </cell>
          <cell r="B6173" t="str">
            <v>Transmission Service</v>
          </cell>
          <cell r="C6173">
            <v>2.5</v>
          </cell>
          <cell r="D6173">
            <v>25</v>
          </cell>
          <cell r="E6173" t="str">
            <v>T=MARKV</v>
          </cell>
          <cell r="F6173">
            <v>3</v>
          </cell>
          <cell r="G6173">
            <v>39234</v>
          </cell>
          <cell r="H6173">
            <v>120</v>
          </cell>
          <cell r="I6173">
            <v>4</v>
          </cell>
          <cell r="J6173">
            <v>1</v>
          </cell>
        </row>
        <row r="6174">
          <cell r="A6174" t="str">
            <v>TKAN</v>
          </cell>
          <cell r="B6174" t="str">
            <v>Transmission Service</v>
          </cell>
          <cell r="C6174">
            <v>2.5</v>
          </cell>
          <cell r="D6174">
            <v>25</v>
          </cell>
          <cell r="E6174" t="str">
            <v>T=A1RLCQ</v>
          </cell>
          <cell r="F6174">
            <v>3</v>
          </cell>
          <cell r="G6174">
            <v>38925</v>
          </cell>
          <cell r="H6174">
            <v>999</v>
          </cell>
          <cell r="I6174">
            <v>3</v>
          </cell>
          <cell r="J6174">
            <v>2</v>
          </cell>
        </row>
        <row r="6175">
          <cell r="A6175" t="str">
            <v>TYAN</v>
          </cell>
          <cell r="B6175" t="str">
            <v>Transmission Service</v>
          </cell>
          <cell r="C6175">
            <v>2.5</v>
          </cell>
          <cell r="D6175">
            <v>25</v>
          </cell>
          <cell r="E6175" t="str">
            <v>T=MARKV</v>
          </cell>
          <cell r="F6175">
            <v>3</v>
          </cell>
          <cell r="G6175">
            <v>39370</v>
          </cell>
          <cell r="H6175">
            <v>120</v>
          </cell>
          <cell r="I6175">
            <v>4</v>
          </cell>
          <cell r="J6175">
            <v>1</v>
          </cell>
        </row>
        <row r="6176">
          <cell r="A6176" t="str">
            <v>TRAN</v>
          </cell>
          <cell r="B6176" t="str">
            <v>Transmission Service</v>
          </cell>
          <cell r="C6176">
            <v>2.5</v>
          </cell>
          <cell r="D6176">
            <v>25</v>
          </cell>
          <cell r="E6176" t="str">
            <v>T=MARKV</v>
          </cell>
          <cell r="F6176">
            <v>3</v>
          </cell>
          <cell r="G6176">
            <v>38975</v>
          </cell>
          <cell r="H6176">
            <v>120</v>
          </cell>
          <cell r="I6176">
            <v>3</v>
          </cell>
          <cell r="J6176">
            <v>1</v>
          </cell>
        </row>
        <row r="6177">
          <cell r="A6177" t="str">
            <v>TRAM</v>
          </cell>
          <cell r="B6177" t="str">
            <v>Transmission Service</v>
          </cell>
          <cell r="D6177">
            <v>31</v>
          </cell>
          <cell r="E6177" t="str">
            <v>R=STQ121</v>
          </cell>
          <cell r="J6177">
            <v>1</v>
          </cell>
        </row>
        <row r="6178">
          <cell r="A6178" t="str">
            <v>TRAE</v>
          </cell>
          <cell r="B6178" t="str">
            <v>Transmission Service</v>
          </cell>
          <cell r="D6178">
            <v>31</v>
          </cell>
          <cell r="E6178" t="str">
            <v>T=MARKV</v>
          </cell>
          <cell r="G6178">
            <v>37230</v>
          </cell>
          <cell r="J6178">
            <v>1</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ACHWP"/>
    </sheetNames>
    <definedNames>
      <definedName name="DATA"/>
    </defined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I-D-2.5Contributions&amp;Donations"/>
      <sheetName val="WP II-D-2.5-1 Educational "/>
      <sheetName val="WP II-D-2.5-2 Comm Service"/>
      <sheetName val="WP II-D-2.5-3 Econ Devel"/>
      <sheetName val="Donation Adjustment WP"/>
      <sheetName val="AP Donations"/>
      <sheetName val="Pivot GL"/>
      <sheetName val="TCC GL Detail Donations"/>
      <sheetName val="AP Dues"/>
      <sheetName val="Dues Adj WP"/>
      <sheetName val="II-D-2.6 Dues Summary"/>
      <sheetName val="II-D-2.6a Industry"/>
      <sheetName val="II-D-2.6b Business Economic"/>
      <sheetName val="II-D-2.6c Professional"/>
      <sheetName val="TCC GL Pivot Dues"/>
      <sheetName val="TCC GL Detail Dues"/>
      <sheetName val="Shannon's file 2 donations"/>
      <sheetName val="Shannon File 2 dues"/>
      <sheetName val="Sheet1"/>
    </sheetNames>
    <sheetDataSet>
      <sheetData sheetId="0">
        <row r="2">
          <cell r="B2" t="str">
            <v>PUBLIC UTILITY COMMISSION OF TEXAS</v>
          </cell>
        </row>
      </sheetData>
      <sheetData sheetId="1">
        <row r="1">
          <cell r="B1" t="str">
            <v>PUBLIC UTILITY COMMISSION OF TEXAS</v>
          </cell>
        </row>
      </sheetData>
      <sheetData sheetId="2">
        <row r="1">
          <cell r="B1" t="str">
            <v>PUBLIC UTILITY COMMISSION OF TEXAS</v>
          </cell>
        </row>
      </sheetData>
      <sheetData sheetId="3">
        <row r="2">
          <cell r="B2" t="str">
            <v>PUBLIC UTILITY COMMISSION OF TEXAS</v>
          </cell>
        </row>
      </sheetData>
      <sheetData sheetId="4">
        <row r="2">
          <cell r="A2" t="str">
            <v>Type</v>
          </cell>
        </row>
      </sheetData>
      <sheetData sheetId="5">
        <row r="1">
          <cell r="F1" t="str">
            <v>Use for Sched</v>
          </cell>
        </row>
      </sheetData>
      <sheetData sheetId="6">
        <row r="3">
          <cell r="A3" t="str">
            <v>Sum of Sum Amount</v>
          </cell>
        </row>
      </sheetData>
      <sheetData sheetId="7">
        <row r="1">
          <cell r="A1" t="str">
            <v>Unit</v>
          </cell>
        </row>
      </sheetData>
      <sheetData sheetId="8">
        <row r="1">
          <cell r="H1" t="str">
            <v>Use for Sched</v>
          </cell>
        </row>
      </sheetData>
      <sheetData sheetId="9">
        <row r="2">
          <cell r="A2" t="str">
            <v xml:space="preserve">Type </v>
          </cell>
        </row>
        <row r="3">
          <cell r="H3" t="str">
            <v>00644868</v>
          </cell>
          <cell r="I3">
            <v>84865.22</v>
          </cell>
          <cell r="J3">
            <v>65839.179999999993</v>
          </cell>
          <cell r="K3">
            <v>-19026.040000000008</v>
          </cell>
        </row>
        <row r="4">
          <cell r="H4" t="str">
            <v>00644869</v>
          </cell>
          <cell r="I4">
            <v>84865.22</v>
          </cell>
          <cell r="J4">
            <v>65839.179999999993</v>
          </cell>
          <cell r="K4">
            <v>-19026.040000000008</v>
          </cell>
        </row>
        <row r="5">
          <cell r="H5" t="str">
            <v>00647382</v>
          </cell>
          <cell r="I5">
            <v>84865.22</v>
          </cell>
          <cell r="J5">
            <v>65839.179999999993</v>
          </cell>
          <cell r="K5">
            <v>-19026.040000000008</v>
          </cell>
        </row>
        <row r="6">
          <cell r="H6" t="str">
            <v>00657812</v>
          </cell>
          <cell r="I6">
            <v>84865.22</v>
          </cell>
          <cell r="J6">
            <v>66277.290000000008</v>
          </cell>
          <cell r="K6">
            <v>-18587.929999999993</v>
          </cell>
        </row>
        <row r="7">
          <cell r="H7" t="str">
            <v>00672145</v>
          </cell>
          <cell r="I7">
            <v>84864.91</v>
          </cell>
          <cell r="J7">
            <v>66410.040000000008</v>
          </cell>
          <cell r="K7">
            <v>-18454.869999999995</v>
          </cell>
        </row>
        <row r="8">
          <cell r="H8" t="str">
            <v>00647383</v>
          </cell>
          <cell r="I8">
            <v>20000</v>
          </cell>
          <cell r="J8">
            <v>15516.17</v>
          </cell>
          <cell r="K8">
            <v>-4483.83</v>
          </cell>
        </row>
        <row r="9">
          <cell r="H9" t="str">
            <v>00667874</v>
          </cell>
          <cell r="I9">
            <v>7150</v>
          </cell>
          <cell r="J9">
            <v>5583.9400000000005</v>
          </cell>
          <cell r="K9">
            <v>-1566.0599999999995</v>
          </cell>
        </row>
        <row r="10">
          <cell r="H10" t="str">
            <v>00667875</v>
          </cell>
          <cell r="I10">
            <v>3850</v>
          </cell>
          <cell r="J10">
            <v>3006.74</v>
          </cell>
          <cell r="K10">
            <v>-843.26000000000022</v>
          </cell>
        </row>
        <row r="11">
          <cell r="H11" t="str">
            <v>00623023</v>
          </cell>
          <cell r="I11">
            <v>3000</v>
          </cell>
          <cell r="J11">
            <v>2324.7200000000003</v>
          </cell>
          <cell r="K11">
            <v>-675.27999999999975</v>
          </cell>
        </row>
        <row r="12">
          <cell r="H12" t="str">
            <v>00628313</v>
          </cell>
          <cell r="I12">
            <v>2042.68</v>
          </cell>
          <cell r="J12">
            <v>1582.8700000000001</v>
          </cell>
          <cell r="K12">
            <v>-459.80999999999995</v>
          </cell>
        </row>
        <row r="13">
          <cell r="H13" t="str">
            <v>00678119</v>
          </cell>
          <cell r="I13">
            <v>2089.9699999999998</v>
          </cell>
          <cell r="J13">
            <v>1635.4799999999998</v>
          </cell>
          <cell r="K13">
            <v>-454.49</v>
          </cell>
        </row>
        <row r="14">
          <cell r="H14" t="str">
            <v>00660146</v>
          </cell>
          <cell r="I14">
            <v>1344.46</v>
          </cell>
          <cell r="J14">
            <v>1049.99</v>
          </cell>
          <cell r="K14">
            <v>-294.47000000000003</v>
          </cell>
        </row>
        <row r="15">
          <cell r="H15" t="str">
            <v>00629842</v>
          </cell>
          <cell r="I15">
            <v>1190.03</v>
          </cell>
          <cell r="J15">
            <v>922.15</v>
          </cell>
          <cell r="K15">
            <v>-267.88</v>
          </cell>
        </row>
        <row r="16">
          <cell r="H16" t="str">
            <v>00654764</v>
          </cell>
          <cell r="I16">
            <v>767.13</v>
          </cell>
          <cell r="J16">
            <v>595.15</v>
          </cell>
          <cell r="K16">
            <v>-171.98000000000002</v>
          </cell>
        </row>
        <row r="17">
          <cell r="H17" t="str">
            <v>00628309</v>
          </cell>
          <cell r="I17">
            <v>659.24</v>
          </cell>
          <cell r="J17">
            <v>510.84000000000003</v>
          </cell>
          <cell r="K17">
            <v>-148.39999999999998</v>
          </cell>
        </row>
        <row r="18">
          <cell r="H18" t="str">
            <v>00652896</v>
          </cell>
          <cell r="I18">
            <v>659.24</v>
          </cell>
          <cell r="J18">
            <v>511.44</v>
          </cell>
          <cell r="K18">
            <v>-147.80000000000001</v>
          </cell>
        </row>
        <row r="19">
          <cell r="H19" t="str">
            <v>00682590</v>
          </cell>
          <cell r="I19">
            <v>637.97</v>
          </cell>
          <cell r="J19">
            <v>499.24</v>
          </cell>
          <cell r="K19">
            <v>-138.73000000000002</v>
          </cell>
        </row>
        <row r="20">
          <cell r="H20" t="str">
            <v>00627631</v>
          </cell>
          <cell r="I20">
            <v>564.26</v>
          </cell>
          <cell r="J20">
            <v>437.25</v>
          </cell>
          <cell r="K20">
            <v>-127.00999999999999</v>
          </cell>
        </row>
        <row r="21">
          <cell r="H21" t="str">
            <v>00660146</v>
          </cell>
          <cell r="I21">
            <v>579.77</v>
          </cell>
          <cell r="J21">
            <v>452.78</v>
          </cell>
          <cell r="K21">
            <v>-126.99000000000001</v>
          </cell>
        </row>
        <row r="22">
          <cell r="H22" t="str">
            <v>00673320</v>
          </cell>
          <cell r="I22">
            <v>416</v>
          </cell>
          <cell r="J22">
            <v>325.52999999999997</v>
          </cell>
          <cell r="K22">
            <v>-90.470000000000027</v>
          </cell>
        </row>
        <row r="23">
          <cell r="H23" t="str">
            <v>00683519</v>
          </cell>
          <cell r="I23">
            <v>363.14</v>
          </cell>
          <cell r="J23">
            <v>284.16999999999996</v>
          </cell>
          <cell r="K23">
            <v>-78.970000000000027</v>
          </cell>
        </row>
        <row r="24">
          <cell r="H24" t="str">
            <v>00644409</v>
          </cell>
          <cell r="I24">
            <v>350.1</v>
          </cell>
          <cell r="J24">
            <v>271.61</v>
          </cell>
          <cell r="K24">
            <v>-78.490000000000009</v>
          </cell>
        </row>
        <row r="25">
          <cell r="H25" t="str">
            <v>00652861</v>
          </cell>
          <cell r="I25">
            <v>345</v>
          </cell>
          <cell r="J25">
            <v>267.64999999999998</v>
          </cell>
          <cell r="K25">
            <v>-77.350000000000023</v>
          </cell>
        </row>
        <row r="26">
          <cell r="H26" t="str">
            <v>00660077</v>
          </cell>
          <cell r="I26">
            <v>340.95</v>
          </cell>
          <cell r="J26">
            <v>266.27</v>
          </cell>
          <cell r="K26">
            <v>-74.680000000000007</v>
          </cell>
        </row>
        <row r="27">
          <cell r="H27" t="str">
            <v>00632305</v>
          </cell>
          <cell r="I27">
            <v>330</v>
          </cell>
          <cell r="J27">
            <v>255.71</v>
          </cell>
          <cell r="K27">
            <v>-74.289999999999992</v>
          </cell>
        </row>
        <row r="28">
          <cell r="H28" t="str">
            <v>00632306</v>
          </cell>
          <cell r="I28">
            <v>324.95</v>
          </cell>
          <cell r="J28">
            <v>251.79999999999998</v>
          </cell>
          <cell r="K28">
            <v>-73.150000000000006</v>
          </cell>
        </row>
        <row r="29">
          <cell r="H29" t="str">
            <v>00644410</v>
          </cell>
          <cell r="I29">
            <v>326.12</v>
          </cell>
          <cell r="J29">
            <v>253</v>
          </cell>
          <cell r="K29">
            <v>-73.12</v>
          </cell>
        </row>
        <row r="30">
          <cell r="H30" t="str">
            <v>00623863</v>
          </cell>
          <cell r="I30">
            <v>320</v>
          </cell>
          <cell r="J30">
            <v>247.95999999999998</v>
          </cell>
          <cell r="K30">
            <v>-72.04000000000002</v>
          </cell>
        </row>
        <row r="31">
          <cell r="H31" t="str">
            <v>00660078</v>
          </cell>
          <cell r="I31">
            <v>325.11</v>
          </cell>
          <cell r="J31">
            <v>253.9</v>
          </cell>
          <cell r="K31">
            <v>-71.210000000000008</v>
          </cell>
        </row>
        <row r="32">
          <cell r="H32" t="str">
            <v>00667931</v>
          </cell>
          <cell r="I32">
            <v>320</v>
          </cell>
          <cell r="J32">
            <v>249.91</v>
          </cell>
          <cell r="K32">
            <v>-70.09</v>
          </cell>
        </row>
        <row r="33">
          <cell r="H33" t="str">
            <v>00682159</v>
          </cell>
          <cell r="I33">
            <v>320</v>
          </cell>
          <cell r="J33">
            <v>250.41</v>
          </cell>
          <cell r="K33">
            <v>-69.59</v>
          </cell>
        </row>
        <row r="34">
          <cell r="H34" t="str">
            <v>00660146</v>
          </cell>
          <cell r="I34">
            <v>260.45</v>
          </cell>
          <cell r="J34">
            <v>203.41</v>
          </cell>
          <cell r="K34">
            <v>-57.039999999999992</v>
          </cell>
        </row>
        <row r="35">
          <cell r="H35" t="str">
            <v>00654806</v>
          </cell>
          <cell r="I35">
            <v>104.85</v>
          </cell>
          <cell r="J35">
            <v>81.349999999999994</v>
          </cell>
          <cell r="K35">
            <v>-23.5</v>
          </cell>
        </row>
        <row r="36">
          <cell r="H36" t="str">
            <v>00652862</v>
          </cell>
          <cell r="I36">
            <v>100</v>
          </cell>
          <cell r="J36">
            <v>77.58</v>
          </cell>
          <cell r="K36">
            <v>-22.42</v>
          </cell>
        </row>
        <row r="37">
          <cell r="H37" t="str">
            <v>00673321</v>
          </cell>
          <cell r="I37">
            <v>96</v>
          </cell>
          <cell r="J37">
            <v>75.12</v>
          </cell>
          <cell r="K37">
            <v>-20.879999999999995</v>
          </cell>
        </row>
        <row r="38">
          <cell r="H38" t="str">
            <v>00673420</v>
          </cell>
          <cell r="I38">
            <v>96</v>
          </cell>
          <cell r="J38">
            <v>75.12</v>
          </cell>
          <cell r="K38">
            <v>-20.879999999999995</v>
          </cell>
        </row>
        <row r="39">
          <cell r="H39" t="str">
            <v>00675999</v>
          </cell>
          <cell r="I39">
            <v>96</v>
          </cell>
          <cell r="J39">
            <v>75.14</v>
          </cell>
          <cell r="K39">
            <v>-20.86</v>
          </cell>
        </row>
        <row r="40">
          <cell r="H40" t="str">
            <v>00646491</v>
          </cell>
          <cell r="I40">
            <v>89.3</v>
          </cell>
          <cell r="J40">
            <v>69.28</v>
          </cell>
          <cell r="K40">
            <v>-20.019999999999996</v>
          </cell>
        </row>
        <row r="41">
          <cell r="H41" t="str">
            <v>00682160</v>
          </cell>
          <cell r="I41">
            <v>89.3</v>
          </cell>
          <cell r="J41">
            <v>69.88</v>
          </cell>
          <cell r="K41">
            <v>-19.420000000000002</v>
          </cell>
        </row>
        <row r="42">
          <cell r="H42" t="str">
            <v>00625754</v>
          </cell>
          <cell r="I42">
            <v>77.63</v>
          </cell>
          <cell r="J42">
            <v>60.149999999999991</v>
          </cell>
          <cell r="K42">
            <v>-17.480000000000004</v>
          </cell>
        </row>
        <row r="43">
          <cell r="H43" t="str">
            <v>00637004</v>
          </cell>
          <cell r="I43">
            <v>75</v>
          </cell>
          <cell r="J43">
            <v>58.11</v>
          </cell>
          <cell r="K43">
            <v>-16.89</v>
          </cell>
        </row>
        <row r="44">
          <cell r="H44" t="str">
            <v>00667932</v>
          </cell>
          <cell r="I44">
            <v>73.05</v>
          </cell>
          <cell r="J44">
            <v>57.05</v>
          </cell>
          <cell r="K44">
            <v>-16</v>
          </cell>
        </row>
        <row r="45">
          <cell r="H45" t="str">
            <v>00652859</v>
          </cell>
          <cell r="I45">
            <v>61.2</v>
          </cell>
          <cell r="J45">
            <v>47.480000000000004</v>
          </cell>
          <cell r="K45">
            <v>-13.719999999999999</v>
          </cell>
        </row>
        <row r="46">
          <cell r="H46" t="str">
            <v>00634420</v>
          </cell>
          <cell r="I46">
            <v>31.65</v>
          </cell>
          <cell r="J46">
            <v>24.529999999999998</v>
          </cell>
          <cell r="K46">
            <v>-7.120000000000001</v>
          </cell>
        </row>
        <row r="47">
          <cell r="H47" t="str">
            <v>00652860</v>
          </cell>
          <cell r="I47">
            <v>25</v>
          </cell>
          <cell r="J47">
            <v>19.399999999999999</v>
          </cell>
          <cell r="K47">
            <v>-5.6000000000000014</v>
          </cell>
        </row>
        <row r="48">
          <cell r="H48" t="str">
            <v>00629368</v>
          </cell>
          <cell r="I48">
            <v>10</v>
          </cell>
          <cell r="J48">
            <v>7.74</v>
          </cell>
          <cell r="K48">
            <v>-2.2599999999999998</v>
          </cell>
        </row>
        <row r="49">
          <cell r="H49" t="str">
            <v>00629369</v>
          </cell>
          <cell r="I49">
            <v>10</v>
          </cell>
          <cell r="J49">
            <v>7.75</v>
          </cell>
          <cell r="K49">
            <v>-2.25</v>
          </cell>
        </row>
        <row r="50">
          <cell r="H50" t="str">
            <v>00629370</v>
          </cell>
          <cell r="I50">
            <v>10</v>
          </cell>
          <cell r="J50">
            <v>7.75</v>
          </cell>
          <cell r="K50">
            <v>-2.25</v>
          </cell>
        </row>
        <row r="51">
          <cell r="H51" t="str">
            <v>00667775</v>
          </cell>
          <cell r="I51">
            <v>4.42</v>
          </cell>
          <cell r="J51">
            <v>3.45</v>
          </cell>
          <cell r="K51">
            <v>-0.96999999999999975</v>
          </cell>
        </row>
        <row r="52">
          <cell r="H52" t="str">
            <v>00682718</v>
          </cell>
          <cell r="I52">
            <v>2.37</v>
          </cell>
          <cell r="J52">
            <v>1.86</v>
          </cell>
          <cell r="K52">
            <v>-0.51</v>
          </cell>
        </row>
        <row r="53">
          <cell r="H53" t="str">
            <v>00682181</v>
          </cell>
          <cell r="I53">
            <v>2.2599999999999998</v>
          </cell>
          <cell r="J53">
            <v>1.7699999999999998</v>
          </cell>
          <cell r="K53">
            <v>-0.49</v>
          </cell>
        </row>
        <row r="54">
          <cell r="H54" t="str">
            <v>00644408</v>
          </cell>
          <cell r="I54">
            <v>1.97</v>
          </cell>
          <cell r="J54">
            <v>1.53</v>
          </cell>
          <cell r="K54">
            <v>-0.43999999999999995</v>
          </cell>
        </row>
      </sheetData>
      <sheetData sheetId="10">
        <row r="2">
          <cell r="B2" t="str">
            <v>PUBLIC UTILITY COMMISSION OF TEXAS</v>
          </cell>
        </row>
      </sheetData>
      <sheetData sheetId="11">
        <row r="2">
          <cell r="B2" t="str">
            <v>PUBLIC UTILITY COMMISSION OF TEXAS</v>
          </cell>
        </row>
      </sheetData>
      <sheetData sheetId="12">
        <row r="1">
          <cell r="C1" t="str">
            <v>PUBLIC UTILITY COMMISSION OF TEXAS</v>
          </cell>
        </row>
      </sheetData>
      <sheetData sheetId="13">
        <row r="1">
          <cell r="C1" t="str">
            <v>AEP TEXAS CENTRAL COMPANY</v>
          </cell>
        </row>
      </sheetData>
      <sheetData sheetId="14">
        <row r="3">
          <cell r="A3" t="str">
            <v>Sum of Sum Amount</v>
          </cell>
        </row>
      </sheetData>
      <sheetData sheetId="15">
        <row r="1">
          <cell r="A1" t="str">
            <v>Unit</v>
          </cell>
        </row>
      </sheetData>
      <sheetData sheetId="16">
        <row r="1">
          <cell r="A1" t="str">
            <v>Voucher</v>
          </cell>
        </row>
        <row r="2">
          <cell r="A2" t="str">
            <v>00652654</v>
          </cell>
          <cell r="B2" t="str">
            <v>9554261000</v>
          </cell>
          <cell r="C2" t="str">
            <v>ICB4TARGET0000000031</v>
          </cell>
          <cell r="D2">
            <v>2014</v>
          </cell>
          <cell r="E2">
            <v>12</v>
          </cell>
          <cell r="F2" t="str">
            <v>2014-12-31</v>
          </cell>
          <cell r="G2" t="str">
            <v>PRJ</v>
          </cell>
          <cell r="H2" t="str">
            <v>119</v>
          </cell>
          <cell r="I2" t="str">
            <v>211</v>
          </cell>
          <cell r="K2" t="str">
            <v>000001120</v>
          </cell>
          <cell r="L2" t="str">
            <v>4261000</v>
          </cell>
          <cell r="M2" t="str">
            <v>1585</v>
          </cell>
          <cell r="N2" t="str">
            <v>99920</v>
          </cell>
          <cell r="O2" t="str">
            <v>11404</v>
          </cell>
          <cell r="P2" t="str">
            <v>294</v>
          </cell>
          <cell r="Q2" t="str">
            <v>955</v>
          </cell>
          <cell r="R2" t="str">
            <v>INTERCO BILL W/O</v>
          </cell>
          <cell r="S2" t="str">
            <v>PRA</v>
          </cell>
          <cell r="U2" t="str">
            <v>2014-12-31</v>
          </cell>
          <cell r="V2">
            <v>1469.86</v>
          </cell>
          <cell r="W2" t="str">
            <v>UTXECON101</v>
          </cell>
          <cell r="Y2" t="str">
            <v>LEGAL</v>
          </cell>
          <cell r="Z2" t="str">
            <v>ICB3</v>
          </cell>
          <cell r="AB2" t="str">
            <v>ICB</v>
          </cell>
          <cell r="AC2" t="str">
            <v>ICB</v>
          </cell>
          <cell r="AE2" t="str">
            <v>211</v>
          </cell>
          <cell r="AG2" t="str">
            <v>0000099027</v>
          </cell>
        </row>
        <row r="3">
          <cell r="A3" t="str">
            <v>00652649</v>
          </cell>
          <cell r="B3" t="str">
            <v>9554261000</v>
          </cell>
          <cell r="C3" t="str">
            <v>ICB4TARGET0000000032</v>
          </cell>
          <cell r="D3">
            <v>2014</v>
          </cell>
          <cell r="E3">
            <v>12</v>
          </cell>
          <cell r="F3" t="str">
            <v>2014-12-31</v>
          </cell>
          <cell r="G3" t="str">
            <v>PRJ</v>
          </cell>
          <cell r="H3" t="str">
            <v>119</v>
          </cell>
          <cell r="I3" t="str">
            <v>211</v>
          </cell>
          <cell r="K3" t="str">
            <v>000001120</v>
          </cell>
          <cell r="L3" t="str">
            <v>4261000</v>
          </cell>
          <cell r="M3" t="str">
            <v>1585</v>
          </cell>
          <cell r="N3" t="str">
            <v>99920</v>
          </cell>
          <cell r="O3" t="str">
            <v>11404</v>
          </cell>
          <cell r="P3" t="str">
            <v>294</v>
          </cell>
          <cell r="Q3" t="str">
            <v>955</v>
          </cell>
          <cell r="R3" t="str">
            <v>INTERCO BILL W/O</v>
          </cell>
          <cell r="S3" t="str">
            <v>PRA</v>
          </cell>
          <cell r="U3" t="str">
            <v>2014-12-31</v>
          </cell>
          <cell r="V3">
            <v>562.34</v>
          </cell>
          <cell r="W3" t="str">
            <v>UTXECON101</v>
          </cell>
          <cell r="Y3" t="str">
            <v>LEGAL</v>
          </cell>
          <cell r="Z3" t="str">
            <v>ICB3</v>
          </cell>
          <cell r="AB3" t="str">
            <v>ICB</v>
          </cell>
          <cell r="AC3" t="str">
            <v>ICB</v>
          </cell>
          <cell r="AE3" t="str">
            <v>211</v>
          </cell>
          <cell r="AG3" t="str">
            <v>0000101832</v>
          </cell>
        </row>
        <row r="4">
          <cell r="A4" t="str">
            <v>00684698</v>
          </cell>
          <cell r="B4" t="str">
            <v>9554265004</v>
          </cell>
          <cell r="C4" t="str">
            <v>ICB4TARGET0000000134</v>
          </cell>
          <cell r="D4">
            <v>2015</v>
          </cell>
          <cell r="E4">
            <v>6</v>
          </cell>
          <cell r="F4" t="str">
            <v>2015-06-30</v>
          </cell>
          <cell r="G4" t="str">
            <v>PRJ</v>
          </cell>
          <cell r="H4" t="str">
            <v>119</v>
          </cell>
          <cell r="I4" t="str">
            <v>211</v>
          </cell>
          <cell r="K4" t="str">
            <v>000001120</v>
          </cell>
          <cell r="L4" t="str">
            <v>4265004</v>
          </cell>
          <cell r="M4" t="str">
            <v>1585</v>
          </cell>
          <cell r="N4" t="str">
            <v>99920</v>
          </cell>
          <cell r="O4" t="str">
            <v>11404</v>
          </cell>
          <cell r="P4" t="str">
            <v>294</v>
          </cell>
          <cell r="Q4" t="str">
            <v>955</v>
          </cell>
          <cell r="R4" t="str">
            <v>INTERCO BILL W/O</v>
          </cell>
          <cell r="S4" t="str">
            <v>PRA</v>
          </cell>
          <cell r="U4" t="str">
            <v>2015-06-30</v>
          </cell>
          <cell r="V4">
            <v>4757.22</v>
          </cell>
          <cell r="W4" t="str">
            <v>UTXECON101</v>
          </cell>
          <cell r="Y4" t="str">
            <v>LEGAL</v>
          </cell>
          <cell r="Z4" t="str">
            <v>ICB3</v>
          </cell>
          <cell r="AB4" t="str">
            <v>ICB</v>
          </cell>
          <cell r="AC4" t="str">
            <v>ICB</v>
          </cell>
          <cell r="AE4" t="str">
            <v>211</v>
          </cell>
          <cell r="AG4" t="str">
            <v>0000101368</v>
          </cell>
        </row>
        <row r="5">
          <cell r="A5" t="str">
            <v>00636604</v>
          </cell>
          <cell r="B5" t="str">
            <v>9554261000</v>
          </cell>
          <cell r="C5" t="str">
            <v>ICB4TARGET0000000139</v>
          </cell>
          <cell r="D5">
            <v>2014</v>
          </cell>
          <cell r="E5">
            <v>9</v>
          </cell>
          <cell r="F5" t="str">
            <v>2014-09-30</v>
          </cell>
          <cell r="G5" t="str">
            <v>PRJ</v>
          </cell>
          <cell r="H5" t="str">
            <v>119</v>
          </cell>
          <cell r="I5" t="str">
            <v>211</v>
          </cell>
          <cell r="K5" t="str">
            <v>000001120</v>
          </cell>
          <cell r="L5" t="str">
            <v>4261000</v>
          </cell>
          <cell r="M5" t="str">
            <v>1585</v>
          </cell>
          <cell r="N5" t="str">
            <v>99920</v>
          </cell>
          <cell r="O5" t="str">
            <v>11404</v>
          </cell>
          <cell r="P5" t="str">
            <v>294</v>
          </cell>
          <cell r="Q5" t="str">
            <v>955</v>
          </cell>
          <cell r="R5" t="str">
            <v>INTERCO BILL W/O</v>
          </cell>
          <cell r="S5" t="str">
            <v>PRA</v>
          </cell>
          <cell r="U5" t="str">
            <v>2014-09-30</v>
          </cell>
          <cell r="V5">
            <v>369.79</v>
          </cell>
          <cell r="W5" t="str">
            <v>UTXECON101</v>
          </cell>
          <cell r="Y5" t="str">
            <v>LEGAL</v>
          </cell>
          <cell r="Z5" t="str">
            <v>ICB3</v>
          </cell>
          <cell r="AB5" t="str">
            <v>ICB</v>
          </cell>
          <cell r="AC5" t="str">
            <v>ICB</v>
          </cell>
          <cell r="AE5" t="str">
            <v>211</v>
          </cell>
          <cell r="AG5" t="str">
            <v>0000098214</v>
          </cell>
        </row>
        <row r="6">
          <cell r="A6" t="str">
            <v>00658042</v>
          </cell>
          <cell r="B6" t="str">
            <v>9554264000</v>
          </cell>
          <cell r="C6" t="str">
            <v>ICB4TARGET0000000150</v>
          </cell>
          <cell r="D6">
            <v>2015</v>
          </cell>
          <cell r="E6">
            <v>1</v>
          </cell>
          <cell r="F6" t="str">
            <v>2015-01-31</v>
          </cell>
          <cell r="G6" t="str">
            <v>PRJ</v>
          </cell>
          <cell r="H6" t="str">
            <v>119</v>
          </cell>
          <cell r="I6" t="str">
            <v>211</v>
          </cell>
          <cell r="K6" t="str">
            <v>000001120</v>
          </cell>
          <cell r="L6" t="str">
            <v>4264000</v>
          </cell>
          <cell r="M6" t="str">
            <v>1585</v>
          </cell>
          <cell r="N6" t="str">
            <v>99920</v>
          </cell>
          <cell r="O6" t="str">
            <v>13042</v>
          </cell>
          <cell r="P6" t="str">
            <v>289</v>
          </cell>
          <cell r="Q6" t="str">
            <v>955</v>
          </cell>
          <cell r="R6" t="str">
            <v>INTERCO BILL W/O</v>
          </cell>
          <cell r="S6" t="str">
            <v>PRA</v>
          </cell>
          <cell r="U6" t="str">
            <v>2015-01-31</v>
          </cell>
          <cell r="V6">
            <v>1493.17</v>
          </cell>
          <cell r="W6" t="str">
            <v>UTXECON101</v>
          </cell>
          <cell r="Y6" t="str">
            <v>LEGAL</v>
          </cell>
          <cell r="Z6" t="str">
            <v>ICB3</v>
          </cell>
          <cell r="AB6" t="str">
            <v>ICB</v>
          </cell>
          <cell r="AC6" t="str">
            <v>ICB</v>
          </cell>
          <cell r="AE6" t="str">
            <v>211</v>
          </cell>
          <cell r="AG6" t="str">
            <v>0000291754</v>
          </cell>
        </row>
        <row r="7">
          <cell r="A7" t="str">
            <v>00664254</v>
          </cell>
          <cell r="B7" t="str">
            <v>9554261000</v>
          </cell>
          <cell r="C7" t="str">
            <v>ICB4TARGET0000000184</v>
          </cell>
          <cell r="D7">
            <v>2015</v>
          </cell>
          <cell r="E7">
            <v>2</v>
          </cell>
          <cell r="F7" t="str">
            <v>2015-02-28</v>
          </cell>
          <cell r="G7" t="str">
            <v>PRJ</v>
          </cell>
          <cell r="H7" t="str">
            <v>119</v>
          </cell>
          <cell r="I7" t="str">
            <v>211</v>
          </cell>
          <cell r="K7" t="str">
            <v>000001120</v>
          </cell>
          <cell r="L7" t="str">
            <v>4261000</v>
          </cell>
          <cell r="M7" t="str">
            <v>1585</v>
          </cell>
          <cell r="N7" t="str">
            <v>99920</v>
          </cell>
          <cell r="O7" t="str">
            <v>11404</v>
          </cell>
          <cell r="P7" t="str">
            <v>294</v>
          </cell>
          <cell r="Q7" t="str">
            <v>955</v>
          </cell>
          <cell r="R7" t="str">
            <v>INTERCO BILL W/O</v>
          </cell>
          <cell r="S7" t="str">
            <v>PRA</v>
          </cell>
          <cell r="U7" t="str">
            <v>2015-02-28</v>
          </cell>
          <cell r="V7">
            <v>597.27</v>
          </cell>
          <cell r="W7" t="str">
            <v>UTXECON101</v>
          </cell>
          <cell r="Y7" t="str">
            <v>LEGAL</v>
          </cell>
          <cell r="Z7" t="str">
            <v>ICB3</v>
          </cell>
          <cell r="AB7" t="str">
            <v>ICB</v>
          </cell>
          <cell r="AC7" t="str">
            <v>ICB</v>
          </cell>
          <cell r="AE7" t="str">
            <v>211</v>
          </cell>
          <cell r="AG7" t="str">
            <v>0000009726</v>
          </cell>
        </row>
        <row r="8">
          <cell r="A8" t="str">
            <v>00635076</v>
          </cell>
          <cell r="B8" t="str">
            <v>9554261000</v>
          </cell>
          <cell r="C8" t="str">
            <v>ICB4TARGET0000000203</v>
          </cell>
          <cell r="D8">
            <v>2014</v>
          </cell>
          <cell r="E8">
            <v>9</v>
          </cell>
          <cell r="F8" t="str">
            <v>2014-09-30</v>
          </cell>
          <cell r="G8" t="str">
            <v>PRJ</v>
          </cell>
          <cell r="H8" t="str">
            <v>119</v>
          </cell>
          <cell r="I8" t="str">
            <v>211</v>
          </cell>
          <cell r="K8" t="str">
            <v>000001120</v>
          </cell>
          <cell r="L8" t="str">
            <v>4261000</v>
          </cell>
          <cell r="M8" t="str">
            <v>1517</v>
          </cell>
          <cell r="N8" t="str">
            <v>99920</v>
          </cell>
          <cell r="O8" t="str">
            <v>11404</v>
          </cell>
          <cell r="P8" t="str">
            <v>294</v>
          </cell>
          <cell r="Q8" t="str">
            <v>955</v>
          </cell>
          <cell r="R8" t="str">
            <v>INTERCO BILL W/O</v>
          </cell>
          <cell r="S8" t="str">
            <v>PRA</v>
          </cell>
          <cell r="U8" t="str">
            <v>2014-09-30</v>
          </cell>
          <cell r="V8">
            <v>547.59</v>
          </cell>
          <cell r="W8" t="str">
            <v>UTXECON301</v>
          </cell>
          <cell r="Y8" t="str">
            <v>LEGAL</v>
          </cell>
          <cell r="Z8" t="str">
            <v>ICB3</v>
          </cell>
          <cell r="AB8" t="str">
            <v>ICB</v>
          </cell>
          <cell r="AC8" t="str">
            <v>ICB</v>
          </cell>
          <cell r="AE8" t="str">
            <v>211</v>
          </cell>
          <cell r="AG8" t="str">
            <v>0000072802</v>
          </cell>
        </row>
        <row r="9">
          <cell r="A9" t="str">
            <v>00641055</v>
          </cell>
          <cell r="B9" t="str">
            <v>9554265004</v>
          </cell>
          <cell r="C9" t="str">
            <v>ICB4TARGET0000000218</v>
          </cell>
          <cell r="D9">
            <v>2014</v>
          </cell>
          <cell r="E9">
            <v>10</v>
          </cell>
          <cell r="F9" t="str">
            <v>2014-10-31</v>
          </cell>
          <cell r="G9" t="str">
            <v>PRJ</v>
          </cell>
          <cell r="H9" t="str">
            <v>119</v>
          </cell>
          <cell r="I9" t="str">
            <v>211</v>
          </cell>
          <cell r="K9" t="str">
            <v>000001120</v>
          </cell>
          <cell r="L9" t="str">
            <v>4265004</v>
          </cell>
          <cell r="M9" t="str">
            <v>1585</v>
          </cell>
          <cell r="N9" t="str">
            <v>99920</v>
          </cell>
          <cell r="O9" t="str">
            <v>11404</v>
          </cell>
          <cell r="P9" t="str">
            <v>294</v>
          </cell>
          <cell r="Q9" t="str">
            <v>955</v>
          </cell>
          <cell r="R9" t="str">
            <v>INTERCO BILL W/O</v>
          </cell>
          <cell r="S9" t="str">
            <v>PRA</v>
          </cell>
          <cell r="U9" t="str">
            <v>2014-10-31</v>
          </cell>
          <cell r="V9">
            <v>1224.8800000000001</v>
          </cell>
          <cell r="W9" t="str">
            <v>UTXECON101</v>
          </cell>
          <cell r="Y9" t="str">
            <v>LEGAL</v>
          </cell>
          <cell r="Z9" t="str">
            <v>ICB3</v>
          </cell>
          <cell r="AB9" t="str">
            <v>ICB</v>
          </cell>
          <cell r="AC9" t="str">
            <v>ICB</v>
          </cell>
          <cell r="AE9" t="str">
            <v>211</v>
          </cell>
          <cell r="AG9" t="str">
            <v>0000101369</v>
          </cell>
        </row>
        <row r="10">
          <cell r="A10" t="str">
            <v>00641056</v>
          </cell>
          <cell r="B10" t="str">
            <v>9554265004</v>
          </cell>
          <cell r="C10" t="str">
            <v>ICB4TARGET0000000219</v>
          </cell>
          <cell r="D10">
            <v>2014</v>
          </cell>
          <cell r="E10">
            <v>10</v>
          </cell>
          <cell r="F10" t="str">
            <v>2014-10-31</v>
          </cell>
          <cell r="G10" t="str">
            <v>PRJ</v>
          </cell>
          <cell r="H10" t="str">
            <v>119</v>
          </cell>
          <cell r="I10" t="str">
            <v>211</v>
          </cell>
          <cell r="K10" t="str">
            <v>000001120</v>
          </cell>
          <cell r="L10" t="str">
            <v>4265004</v>
          </cell>
          <cell r="M10" t="str">
            <v>1585</v>
          </cell>
          <cell r="N10" t="str">
            <v>99920</v>
          </cell>
          <cell r="O10" t="str">
            <v>11404</v>
          </cell>
          <cell r="P10" t="str">
            <v>294</v>
          </cell>
          <cell r="Q10" t="str">
            <v>955</v>
          </cell>
          <cell r="R10" t="str">
            <v>INTERCO BILL W/O</v>
          </cell>
          <cell r="S10" t="str">
            <v>PRA</v>
          </cell>
          <cell r="U10" t="str">
            <v>2014-10-31</v>
          </cell>
          <cell r="V10">
            <v>85.74</v>
          </cell>
          <cell r="W10" t="str">
            <v>UTXECON101</v>
          </cell>
          <cell r="Y10" t="str">
            <v>LEGAL</v>
          </cell>
          <cell r="Z10" t="str">
            <v>ICB3</v>
          </cell>
          <cell r="AB10" t="str">
            <v>ICB</v>
          </cell>
          <cell r="AC10" t="str">
            <v>ICB</v>
          </cell>
          <cell r="AE10" t="str">
            <v>211</v>
          </cell>
          <cell r="AG10" t="str">
            <v>0000101369</v>
          </cell>
        </row>
        <row r="11">
          <cell r="A11" t="str">
            <v>00641057</v>
          </cell>
          <cell r="B11" t="str">
            <v>9554265004</v>
          </cell>
          <cell r="C11" t="str">
            <v>ICB4TARGET0000000220</v>
          </cell>
          <cell r="D11">
            <v>2014</v>
          </cell>
          <cell r="E11">
            <v>10</v>
          </cell>
          <cell r="F11" t="str">
            <v>2014-10-31</v>
          </cell>
          <cell r="G11" t="str">
            <v>PRJ</v>
          </cell>
          <cell r="H11" t="str">
            <v>119</v>
          </cell>
          <cell r="I11" t="str">
            <v>211</v>
          </cell>
          <cell r="K11" t="str">
            <v>000001120</v>
          </cell>
          <cell r="L11" t="str">
            <v>4265004</v>
          </cell>
          <cell r="M11" t="str">
            <v>1585</v>
          </cell>
          <cell r="N11" t="str">
            <v>99920</v>
          </cell>
          <cell r="O11" t="str">
            <v>11404</v>
          </cell>
          <cell r="P11" t="str">
            <v>294</v>
          </cell>
          <cell r="Q11" t="str">
            <v>955</v>
          </cell>
          <cell r="R11" t="str">
            <v>INTERCO BILL W/O</v>
          </cell>
          <cell r="S11" t="str">
            <v>PRA</v>
          </cell>
          <cell r="U11" t="str">
            <v>2014-10-31</v>
          </cell>
          <cell r="V11">
            <v>204.19</v>
          </cell>
          <cell r="W11" t="str">
            <v>UTXECON101</v>
          </cell>
          <cell r="Y11" t="str">
            <v>LEGAL</v>
          </cell>
          <cell r="Z11" t="str">
            <v>ICB3</v>
          </cell>
          <cell r="AB11" t="str">
            <v>ICB</v>
          </cell>
          <cell r="AC11" t="str">
            <v>ICB</v>
          </cell>
          <cell r="AE11" t="str">
            <v>211</v>
          </cell>
          <cell r="AG11" t="str">
            <v>0000101369</v>
          </cell>
        </row>
        <row r="12">
          <cell r="A12" t="str">
            <v>00641417</v>
          </cell>
          <cell r="B12" t="str">
            <v>9554265004</v>
          </cell>
          <cell r="C12" t="str">
            <v>ICB4TARGET0000000221</v>
          </cell>
          <cell r="D12">
            <v>2014</v>
          </cell>
          <cell r="E12">
            <v>10</v>
          </cell>
          <cell r="F12" t="str">
            <v>2014-10-31</v>
          </cell>
          <cell r="G12" t="str">
            <v>PRJ</v>
          </cell>
          <cell r="H12" t="str">
            <v>119</v>
          </cell>
          <cell r="I12" t="str">
            <v>211</v>
          </cell>
          <cell r="K12" t="str">
            <v>000001120</v>
          </cell>
          <cell r="L12" t="str">
            <v>4265004</v>
          </cell>
          <cell r="M12" t="str">
            <v>1585</v>
          </cell>
          <cell r="N12" t="str">
            <v>99920</v>
          </cell>
          <cell r="O12" t="str">
            <v>11404</v>
          </cell>
          <cell r="P12" t="str">
            <v>294</v>
          </cell>
          <cell r="Q12" t="str">
            <v>955</v>
          </cell>
          <cell r="R12" t="str">
            <v>INTERCO BILL W/O</v>
          </cell>
          <cell r="S12" t="str">
            <v>PRA</v>
          </cell>
          <cell r="U12" t="str">
            <v>2014-10-31</v>
          </cell>
          <cell r="V12">
            <v>306.22000000000003</v>
          </cell>
          <cell r="W12" t="str">
            <v>UTXECON101</v>
          </cell>
          <cell r="Y12" t="str">
            <v>LEGAL</v>
          </cell>
          <cell r="Z12" t="str">
            <v>ICB3</v>
          </cell>
          <cell r="AB12" t="str">
            <v>ICB</v>
          </cell>
          <cell r="AC12" t="str">
            <v>ICB</v>
          </cell>
          <cell r="AE12" t="str">
            <v>211</v>
          </cell>
          <cell r="AG12" t="str">
            <v>0000261324</v>
          </cell>
        </row>
        <row r="13">
          <cell r="A13" t="str">
            <v>00643373</v>
          </cell>
          <cell r="B13" t="str">
            <v>9554265004</v>
          </cell>
          <cell r="C13" t="str">
            <v>ICB4TARGET0000000222</v>
          </cell>
          <cell r="D13">
            <v>2014</v>
          </cell>
          <cell r="E13">
            <v>10</v>
          </cell>
          <cell r="F13" t="str">
            <v>2014-10-31</v>
          </cell>
          <cell r="G13" t="str">
            <v>PRJ</v>
          </cell>
          <cell r="H13" t="str">
            <v>119</v>
          </cell>
          <cell r="I13" t="str">
            <v>211</v>
          </cell>
          <cell r="K13" t="str">
            <v>000001120</v>
          </cell>
          <cell r="L13" t="str">
            <v>4265004</v>
          </cell>
          <cell r="M13" t="str">
            <v>1585</v>
          </cell>
          <cell r="N13" t="str">
            <v>99920</v>
          </cell>
          <cell r="O13" t="str">
            <v>11404</v>
          </cell>
          <cell r="P13" t="str">
            <v>289</v>
          </cell>
          <cell r="Q13" t="str">
            <v>955</v>
          </cell>
          <cell r="R13" t="str">
            <v>INTERCO BILL W/O</v>
          </cell>
          <cell r="S13" t="str">
            <v>PRA</v>
          </cell>
          <cell r="U13" t="str">
            <v>2014-10-31</v>
          </cell>
          <cell r="V13">
            <v>367.46</v>
          </cell>
          <cell r="W13" t="str">
            <v>UTXECON101</v>
          </cell>
          <cell r="Y13" t="str">
            <v>LEGAL</v>
          </cell>
          <cell r="Z13" t="str">
            <v>ICB3</v>
          </cell>
          <cell r="AB13" t="str">
            <v>ICB</v>
          </cell>
          <cell r="AC13" t="str">
            <v>ICB</v>
          </cell>
          <cell r="AE13" t="str">
            <v>211</v>
          </cell>
          <cell r="AG13" t="str">
            <v>0000101387</v>
          </cell>
        </row>
        <row r="14">
          <cell r="A14" t="str">
            <v>00667117</v>
          </cell>
          <cell r="B14" t="str">
            <v>9554261000</v>
          </cell>
          <cell r="C14" t="str">
            <v>ICB4TARGET0000000238</v>
          </cell>
          <cell r="D14">
            <v>2015</v>
          </cell>
          <cell r="E14">
            <v>3</v>
          </cell>
          <cell r="F14" t="str">
            <v>2015-03-31</v>
          </cell>
          <cell r="G14" t="str">
            <v>PRJ</v>
          </cell>
          <cell r="H14" t="str">
            <v>119</v>
          </cell>
          <cell r="I14" t="str">
            <v>211</v>
          </cell>
          <cell r="K14" t="str">
            <v>000001120</v>
          </cell>
          <cell r="L14" t="str">
            <v>4261000</v>
          </cell>
          <cell r="M14" t="str">
            <v>1585</v>
          </cell>
          <cell r="N14" t="str">
            <v>99920</v>
          </cell>
          <cell r="O14" t="str">
            <v>11404</v>
          </cell>
          <cell r="P14" t="str">
            <v>294</v>
          </cell>
          <cell r="Q14" t="str">
            <v>955</v>
          </cell>
          <cell r="R14" t="str">
            <v>INTERCO BILL W/O</v>
          </cell>
          <cell r="S14" t="str">
            <v>PRA</v>
          </cell>
          <cell r="U14" t="str">
            <v>2015-03-31</v>
          </cell>
          <cell r="V14">
            <v>1194.54</v>
          </cell>
          <cell r="W14" t="str">
            <v>UTXECON101</v>
          </cell>
          <cell r="Y14" t="str">
            <v>LEGAL</v>
          </cell>
          <cell r="Z14" t="str">
            <v>ICB3</v>
          </cell>
          <cell r="AB14" t="str">
            <v>ICB</v>
          </cell>
          <cell r="AC14" t="str">
            <v>ICB</v>
          </cell>
          <cell r="AE14" t="str">
            <v>211</v>
          </cell>
          <cell r="AG14" t="str">
            <v>0000144626</v>
          </cell>
        </row>
        <row r="15">
          <cell r="A15" t="str">
            <v>00648201</v>
          </cell>
          <cell r="B15" t="str">
            <v>9554265004</v>
          </cell>
          <cell r="C15" t="str">
            <v>ICB4TARGET0000000269</v>
          </cell>
          <cell r="D15">
            <v>2014</v>
          </cell>
          <cell r="E15">
            <v>11</v>
          </cell>
          <cell r="F15" t="str">
            <v>2014-11-30</v>
          </cell>
          <cell r="G15" t="str">
            <v>PRJ</v>
          </cell>
          <cell r="H15" t="str">
            <v>119</v>
          </cell>
          <cell r="I15" t="str">
            <v>211</v>
          </cell>
          <cell r="K15" t="str">
            <v>000001120</v>
          </cell>
          <cell r="L15" t="str">
            <v>4265004</v>
          </cell>
          <cell r="M15" t="str">
            <v>1585</v>
          </cell>
          <cell r="N15" t="str">
            <v>99920</v>
          </cell>
          <cell r="O15" t="str">
            <v>11404</v>
          </cell>
          <cell r="P15" t="str">
            <v>294</v>
          </cell>
          <cell r="Q15" t="str">
            <v>955</v>
          </cell>
          <cell r="R15" t="str">
            <v>INTERCO BILL W/O</v>
          </cell>
          <cell r="S15" t="str">
            <v>PRA</v>
          </cell>
          <cell r="U15" t="str">
            <v>2014-11-30</v>
          </cell>
          <cell r="V15">
            <v>122.49</v>
          </cell>
          <cell r="W15" t="str">
            <v>UTXECON101</v>
          </cell>
          <cell r="Y15" t="str">
            <v>LEGAL</v>
          </cell>
          <cell r="Z15" t="str">
            <v>ICB3</v>
          </cell>
          <cell r="AB15" t="str">
            <v>ICB</v>
          </cell>
          <cell r="AC15" t="str">
            <v>ICB</v>
          </cell>
          <cell r="AE15" t="str">
            <v>211</v>
          </cell>
          <cell r="AG15" t="str">
            <v>0000101368</v>
          </cell>
        </row>
        <row r="16">
          <cell r="A16" t="str">
            <v>00669384</v>
          </cell>
          <cell r="B16" t="str">
            <v>9554261000</v>
          </cell>
          <cell r="C16" t="str">
            <v>ICB4TARGET0000000318</v>
          </cell>
          <cell r="D16">
            <v>2015</v>
          </cell>
          <cell r="E16">
            <v>3</v>
          </cell>
          <cell r="F16" t="str">
            <v>2015-03-31</v>
          </cell>
          <cell r="G16" t="str">
            <v>PRJ</v>
          </cell>
          <cell r="H16" t="str">
            <v>119</v>
          </cell>
          <cell r="I16" t="str">
            <v>211</v>
          </cell>
          <cell r="K16" t="str">
            <v>000001120</v>
          </cell>
          <cell r="L16" t="str">
            <v>4261000</v>
          </cell>
          <cell r="M16" t="str">
            <v>1517</v>
          </cell>
          <cell r="N16" t="str">
            <v>99920</v>
          </cell>
          <cell r="O16" t="str">
            <v>11404</v>
          </cell>
          <cell r="P16" t="str">
            <v>294</v>
          </cell>
          <cell r="Q16" t="str">
            <v>955</v>
          </cell>
          <cell r="R16" t="str">
            <v>INTERCO BILL W/O</v>
          </cell>
          <cell r="S16" t="str">
            <v>PRA</v>
          </cell>
          <cell r="U16" t="str">
            <v>2015-03-31</v>
          </cell>
          <cell r="V16">
            <v>1332.91</v>
          </cell>
          <cell r="W16" t="str">
            <v>UTXECON301</v>
          </cell>
          <cell r="Y16" t="str">
            <v>LEGAL</v>
          </cell>
          <cell r="Z16" t="str">
            <v>ICB3</v>
          </cell>
          <cell r="AB16" t="str">
            <v>ICB</v>
          </cell>
          <cell r="AC16" t="str">
            <v>ICB</v>
          </cell>
          <cell r="AE16" t="str">
            <v>211</v>
          </cell>
          <cell r="AG16" t="str">
            <v>0000100758</v>
          </cell>
        </row>
        <row r="17">
          <cell r="A17" t="str">
            <v>00678822</v>
          </cell>
          <cell r="B17" t="str">
            <v>9554265004</v>
          </cell>
          <cell r="C17" t="str">
            <v>ICB4TARGET0000000328</v>
          </cell>
          <cell r="D17">
            <v>2015</v>
          </cell>
          <cell r="E17">
            <v>5</v>
          </cell>
          <cell r="F17" t="str">
            <v>2015-05-31</v>
          </cell>
          <cell r="G17" t="str">
            <v>PRJ</v>
          </cell>
          <cell r="H17" t="str">
            <v>119</v>
          </cell>
          <cell r="I17" t="str">
            <v>211</v>
          </cell>
          <cell r="K17" t="str">
            <v>000001120</v>
          </cell>
          <cell r="L17" t="str">
            <v>4265004</v>
          </cell>
          <cell r="M17" t="str">
            <v>1585</v>
          </cell>
          <cell r="N17" t="str">
            <v>99920</v>
          </cell>
          <cell r="O17" t="str">
            <v>11404</v>
          </cell>
          <cell r="P17" t="str">
            <v>294</v>
          </cell>
          <cell r="Q17" t="str">
            <v>955</v>
          </cell>
          <cell r="R17" t="str">
            <v>INTERCO BILL W/O</v>
          </cell>
          <cell r="S17" t="str">
            <v>PRA</v>
          </cell>
          <cell r="U17" t="str">
            <v>2015-05-31</v>
          </cell>
          <cell r="V17">
            <v>1189.3</v>
          </cell>
          <cell r="W17" t="str">
            <v>UTXECON101</v>
          </cell>
          <cell r="Y17" t="str">
            <v>LEGAL</v>
          </cell>
          <cell r="Z17" t="str">
            <v>ICB3</v>
          </cell>
          <cell r="AB17" t="str">
            <v>ICB</v>
          </cell>
          <cell r="AC17" t="str">
            <v>ICB</v>
          </cell>
          <cell r="AE17" t="str">
            <v>211</v>
          </cell>
          <cell r="AG17" t="str">
            <v>0000101369</v>
          </cell>
        </row>
        <row r="18">
          <cell r="A18" t="str">
            <v>00652656</v>
          </cell>
          <cell r="B18" t="str">
            <v>9554265004</v>
          </cell>
          <cell r="C18" t="str">
            <v>ICB4TARGET0000000345</v>
          </cell>
          <cell r="D18">
            <v>2014</v>
          </cell>
          <cell r="E18">
            <v>12</v>
          </cell>
          <cell r="F18" t="str">
            <v>2014-12-31</v>
          </cell>
          <cell r="G18" t="str">
            <v>PRJ</v>
          </cell>
          <cell r="H18" t="str">
            <v>119</v>
          </cell>
          <cell r="I18" t="str">
            <v>211</v>
          </cell>
          <cell r="K18" t="str">
            <v>000001120</v>
          </cell>
          <cell r="L18" t="str">
            <v>4265004</v>
          </cell>
          <cell r="M18" t="str">
            <v>1585</v>
          </cell>
          <cell r="N18" t="str">
            <v>99920</v>
          </cell>
          <cell r="O18" t="str">
            <v>11404</v>
          </cell>
          <cell r="P18" t="str">
            <v>294</v>
          </cell>
          <cell r="Q18" t="str">
            <v>955</v>
          </cell>
          <cell r="R18" t="str">
            <v>INTERCO BILL W/O</v>
          </cell>
          <cell r="S18" t="str">
            <v>PRA</v>
          </cell>
          <cell r="U18" t="str">
            <v>2014-12-31</v>
          </cell>
          <cell r="V18">
            <v>1531.1</v>
          </cell>
          <cell r="W18" t="str">
            <v>UTXECON101</v>
          </cell>
          <cell r="Y18" t="str">
            <v>LEGAL</v>
          </cell>
          <cell r="Z18" t="str">
            <v>ICB3</v>
          </cell>
          <cell r="AB18" t="str">
            <v>ICB</v>
          </cell>
          <cell r="AC18" t="str">
            <v>ICB</v>
          </cell>
          <cell r="AE18" t="str">
            <v>211</v>
          </cell>
          <cell r="AG18" t="str">
            <v>0000101369</v>
          </cell>
        </row>
        <row r="19">
          <cell r="A19" t="str">
            <v>00673096</v>
          </cell>
          <cell r="B19" t="str">
            <v>9554265004</v>
          </cell>
          <cell r="C19" t="str">
            <v>ICB4TARGET0000000393</v>
          </cell>
          <cell r="D19">
            <v>2015</v>
          </cell>
          <cell r="E19">
            <v>4</v>
          </cell>
          <cell r="F19" t="str">
            <v>2015-04-30</v>
          </cell>
          <cell r="G19" t="str">
            <v>PRJ</v>
          </cell>
          <cell r="H19" t="str">
            <v>119</v>
          </cell>
          <cell r="I19" t="str">
            <v>211</v>
          </cell>
          <cell r="K19" t="str">
            <v>000001120</v>
          </cell>
          <cell r="L19" t="str">
            <v>4265004</v>
          </cell>
          <cell r="M19" t="str">
            <v>1585</v>
          </cell>
          <cell r="N19" t="str">
            <v>99920</v>
          </cell>
          <cell r="O19" t="str">
            <v>11404</v>
          </cell>
          <cell r="P19" t="str">
            <v>294</v>
          </cell>
          <cell r="Q19" t="str">
            <v>955</v>
          </cell>
          <cell r="R19" t="str">
            <v>INTERCO BILL W/O</v>
          </cell>
          <cell r="S19" t="str">
            <v>PRA</v>
          </cell>
          <cell r="U19" t="str">
            <v>2015-04-30</v>
          </cell>
          <cell r="V19">
            <v>178.39</v>
          </cell>
          <cell r="W19" t="str">
            <v>UTXECON101</v>
          </cell>
          <cell r="Y19" t="str">
            <v>LEGAL</v>
          </cell>
          <cell r="Z19" t="str">
            <v>ICB3</v>
          </cell>
          <cell r="AB19" t="str">
            <v>ICB</v>
          </cell>
          <cell r="AC19" t="str">
            <v>ICB</v>
          </cell>
          <cell r="AE19" t="str">
            <v>211</v>
          </cell>
          <cell r="AG19" t="str">
            <v>0000098369</v>
          </cell>
        </row>
        <row r="20">
          <cell r="A20" t="str">
            <v>00632232</v>
          </cell>
          <cell r="B20" t="str">
            <v>9554261000</v>
          </cell>
          <cell r="C20" t="str">
            <v>ICB4TARGET0000000635</v>
          </cell>
          <cell r="D20">
            <v>2014</v>
          </cell>
          <cell r="E20">
            <v>8</v>
          </cell>
          <cell r="F20" t="str">
            <v>2014-08-31</v>
          </cell>
          <cell r="G20" t="str">
            <v>PRJ</v>
          </cell>
          <cell r="H20" t="str">
            <v>119</v>
          </cell>
          <cell r="I20" t="str">
            <v>211</v>
          </cell>
          <cell r="K20" t="str">
            <v>000001120</v>
          </cell>
          <cell r="L20" t="str">
            <v>4261000</v>
          </cell>
          <cell r="M20" t="str">
            <v>1517</v>
          </cell>
          <cell r="N20" t="str">
            <v>99920</v>
          </cell>
          <cell r="O20" t="str">
            <v>11404</v>
          </cell>
          <cell r="P20" t="str">
            <v>294</v>
          </cell>
          <cell r="Q20" t="str">
            <v>955</v>
          </cell>
          <cell r="R20" t="str">
            <v>INTERCO BILL W/O</v>
          </cell>
          <cell r="S20" t="str">
            <v>PRA</v>
          </cell>
          <cell r="U20" t="str">
            <v>2014-08-31</v>
          </cell>
          <cell r="V20">
            <v>547.59</v>
          </cell>
          <cell r="W20" t="str">
            <v>UTXECON301</v>
          </cell>
          <cell r="Y20" t="str">
            <v>LEGAL</v>
          </cell>
          <cell r="Z20" t="str">
            <v>ICB3</v>
          </cell>
          <cell r="AB20" t="str">
            <v>ICB</v>
          </cell>
          <cell r="AC20" t="str">
            <v>ICB</v>
          </cell>
          <cell r="AE20" t="str">
            <v>211</v>
          </cell>
          <cell r="AG20" t="str">
            <v>0000132549</v>
          </cell>
        </row>
        <row r="21">
          <cell r="A21" t="str">
            <v>00632120</v>
          </cell>
          <cell r="B21" t="str">
            <v>9554261000</v>
          </cell>
          <cell r="C21" t="str">
            <v>ICB4TARGET0000000636</v>
          </cell>
          <cell r="D21">
            <v>2014</v>
          </cell>
          <cell r="E21">
            <v>8</v>
          </cell>
          <cell r="F21" t="str">
            <v>2014-08-31</v>
          </cell>
          <cell r="G21" t="str">
            <v>PRJ</v>
          </cell>
          <cell r="H21" t="str">
            <v>119</v>
          </cell>
          <cell r="I21" t="str">
            <v>211</v>
          </cell>
          <cell r="K21" t="str">
            <v>000001120</v>
          </cell>
          <cell r="L21" t="str">
            <v>4261000</v>
          </cell>
          <cell r="M21" t="str">
            <v>1517</v>
          </cell>
          <cell r="N21" t="str">
            <v>99920</v>
          </cell>
          <cell r="O21" t="str">
            <v>11404</v>
          </cell>
          <cell r="P21" t="str">
            <v>294</v>
          </cell>
          <cell r="Q21" t="str">
            <v>955</v>
          </cell>
          <cell r="R21" t="str">
            <v>INTERCO BILL W/O</v>
          </cell>
          <cell r="S21" t="str">
            <v>PRA</v>
          </cell>
          <cell r="U21" t="str">
            <v>2014-08-31</v>
          </cell>
          <cell r="V21">
            <v>821.39</v>
          </cell>
          <cell r="W21" t="str">
            <v>UTXECON301</v>
          </cell>
          <cell r="Y21" t="str">
            <v>LEGAL</v>
          </cell>
          <cell r="Z21" t="str">
            <v>ICB3</v>
          </cell>
          <cell r="AB21" t="str">
            <v>ICB</v>
          </cell>
          <cell r="AC21" t="str">
            <v>ICB</v>
          </cell>
          <cell r="AE21" t="str">
            <v>211</v>
          </cell>
          <cell r="AG21" t="str">
            <v>0000132917</v>
          </cell>
        </row>
        <row r="22">
          <cell r="A22" t="str">
            <v>00632112</v>
          </cell>
          <cell r="B22" t="str">
            <v>9554261000</v>
          </cell>
          <cell r="C22" t="str">
            <v>ICB4TARGET0000000637</v>
          </cell>
          <cell r="D22">
            <v>2014</v>
          </cell>
          <cell r="E22">
            <v>8</v>
          </cell>
          <cell r="F22" t="str">
            <v>2014-08-31</v>
          </cell>
          <cell r="G22" t="str">
            <v>PRJ</v>
          </cell>
          <cell r="H22" t="str">
            <v>119</v>
          </cell>
          <cell r="I22" t="str">
            <v>211</v>
          </cell>
          <cell r="K22" t="str">
            <v>000001120</v>
          </cell>
          <cell r="L22" t="str">
            <v>4261000</v>
          </cell>
          <cell r="M22" t="str">
            <v>1517</v>
          </cell>
          <cell r="N22" t="str">
            <v>99920</v>
          </cell>
          <cell r="O22" t="str">
            <v>11404</v>
          </cell>
          <cell r="P22" t="str">
            <v>294</v>
          </cell>
          <cell r="Q22" t="str">
            <v>955</v>
          </cell>
          <cell r="R22" t="str">
            <v>INTERCO BILL W/O</v>
          </cell>
          <cell r="S22" t="str">
            <v>PRA</v>
          </cell>
          <cell r="U22" t="str">
            <v>2014-08-31</v>
          </cell>
          <cell r="V22">
            <v>547.59</v>
          </cell>
          <cell r="W22" t="str">
            <v>UTXECON301</v>
          </cell>
          <cell r="Y22" t="str">
            <v>LEGAL</v>
          </cell>
          <cell r="Z22" t="str">
            <v>ICB3</v>
          </cell>
          <cell r="AB22" t="str">
            <v>ICB</v>
          </cell>
          <cell r="AC22" t="str">
            <v>ICB</v>
          </cell>
          <cell r="AE22" t="str">
            <v>211</v>
          </cell>
          <cell r="AG22" t="str">
            <v>0000225332</v>
          </cell>
        </row>
        <row r="23">
          <cell r="A23" t="str">
            <v>00632121</v>
          </cell>
          <cell r="B23" t="str">
            <v>9554261000</v>
          </cell>
          <cell r="C23" t="str">
            <v>ICB4TARGET0000000638</v>
          </cell>
          <cell r="D23">
            <v>2014</v>
          </cell>
          <cell r="E23">
            <v>8</v>
          </cell>
          <cell r="F23" t="str">
            <v>2014-08-31</v>
          </cell>
          <cell r="G23" t="str">
            <v>PRJ</v>
          </cell>
          <cell r="H23" t="str">
            <v>119</v>
          </cell>
          <cell r="I23" t="str">
            <v>211</v>
          </cell>
          <cell r="K23" t="str">
            <v>000001120</v>
          </cell>
          <cell r="L23" t="str">
            <v>4261000</v>
          </cell>
          <cell r="M23" t="str">
            <v>1517</v>
          </cell>
          <cell r="N23" t="str">
            <v>99920</v>
          </cell>
          <cell r="O23" t="str">
            <v>11404</v>
          </cell>
          <cell r="P23" t="str">
            <v>294</v>
          </cell>
          <cell r="Q23" t="str">
            <v>955</v>
          </cell>
          <cell r="R23" t="str">
            <v>INTERCO BILL W/O</v>
          </cell>
          <cell r="S23" t="str">
            <v>PRA</v>
          </cell>
          <cell r="U23" t="str">
            <v>2014-08-31</v>
          </cell>
          <cell r="V23">
            <v>821.39</v>
          </cell>
          <cell r="W23" t="str">
            <v>UTXECON301</v>
          </cell>
          <cell r="Y23" t="str">
            <v>LEGAL</v>
          </cell>
          <cell r="Z23" t="str">
            <v>ICB3</v>
          </cell>
          <cell r="AB23" t="str">
            <v>ICB</v>
          </cell>
          <cell r="AC23" t="str">
            <v>ICB</v>
          </cell>
          <cell r="AE23" t="str">
            <v>211</v>
          </cell>
          <cell r="AG23" t="str">
            <v>0000280812</v>
          </cell>
        </row>
        <row r="24">
          <cell r="A24" t="str">
            <v>00630059</v>
          </cell>
          <cell r="B24" t="str">
            <v>9554264000</v>
          </cell>
          <cell r="C24" t="str">
            <v>ICB4TARGET0000000706</v>
          </cell>
          <cell r="D24">
            <v>2014</v>
          </cell>
          <cell r="E24">
            <v>8</v>
          </cell>
          <cell r="F24" t="str">
            <v>2014-08-31</v>
          </cell>
          <cell r="G24" t="str">
            <v>PRJ</v>
          </cell>
          <cell r="H24" t="str">
            <v>119</v>
          </cell>
          <cell r="I24" t="str">
            <v>211</v>
          </cell>
          <cell r="K24" t="str">
            <v>TDOANDA</v>
          </cell>
          <cell r="L24" t="str">
            <v>4264000</v>
          </cell>
          <cell r="M24" t="str">
            <v>1585</v>
          </cell>
          <cell r="N24" t="str">
            <v>99920</v>
          </cell>
          <cell r="O24" t="str">
            <v>13042</v>
          </cell>
          <cell r="P24" t="str">
            <v>289</v>
          </cell>
          <cell r="Q24" t="str">
            <v>955</v>
          </cell>
          <cell r="R24" t="str">
            <v>INTERCO BILL W/O</v>
          </cell>
          <cell r="S24" t="str">
            <v>PRA</v>
          </cell>
          <cell r="U24" t="str">
            <v>2014-08-31</v>
          </cell>
          <cell r="V24">
            <v>120.73</v>
          </cell>
          <cell r="W24" t="str">
            <v>UTXE000301</v>
          </cell>
          <cell r="Y24" t="str">
            <v>TDOTH</v>
          </cell>
          <cell r="Z24" t="str">
            <v>ICB3</v>
          </cell>
          <cell r="AB24" t="str">
            <v>ICB</v>
          </cell>
          <cell r="AC24" t="str">
            <v>ICB</v>
          </cell>
          <cell r="AE24" t="str">
            <v>211</v>
          </cell>
          <cell r="AG24" t="str">
            <v>0000146747</v>
          </cell>
        </row>
        <row r="25">
          <cell r="A25" t="str">
            <v>00631031</v>
          </cell>
          <cell r="B25" t="str">
            <v>9554265004</v>
          </cell>
          <cell r="C25" t="str">
            <v>ICB4TARGET0000000789</v>
          </cell>
          <cell r="D25">
            <v>2014</v>
          </cell>
          <cell r="E25">
            <v>8</v>
          </cell>
          <cell r="F25" t="str">
            <v>2014-08-31</v>
          </cell>
          <cell r="G25" t="str">
            <v>PRJ</v>
          </cell>
          <cell r="H25" t="str">
            <v>119</v>
          </cell>
          <cell r="I25" t="str">
            <v>211</v>
          </cell>
          <cell r="K25" t="str">
            <v>000001120</v>
          </cell>
          <cell r="L25" t="str">
            <v>4265004</v>
          </cell>
          <cell r="M25" t="str">
            <v>1585</v>
          </cell>
          <cell r="N25" t="str">
            <v>99920</v>
          </cell>
          <cell r="O25" t="str">
            <v>11404</v>
          </cell>
          <cell r="P25" t="str">
            <v>289</v>
          </cell>
          <cell r="Q25" t="str">
            <v>955</v>
          </cell>
          <cell r="R25" t="str">
            <v>INTERCO BILL W/O</v>
          </cell>
          <cell r="S25" t="str">
            <v>PRA</v>
          </cell>
          <cell r="U25" t="str">
            <v>2014-08-31</v>
          </cell>
          <cell r="V25">
            <v>369.78</v>
          </cell>
          <cell r="W25" t="str">
            <v>UTXECON101</v>
          </cell>
          <cell r="Y25" t="str">
            <v>LEGAL</v>
          </cell>
          <cell r="Z25" t="str">
            <v>ICB3</v>
          </cell>
          <cell r="AB25" t="str">
            <v>ICB</v>
          </cell>
          <cell r="AC25" t="str">
            <v>ICB</v>
          </cell>
          <cell r="AE25" t="str">
            <v>211</v>
          </cell>
          <cell r="AG25" t="str">
            <v>0000164207</v>
          </cell>
        </row>
        <row r="26">
          <cell r="A26" t="str">
            <v>00629663</v>
          </cell>
          <cell r="B26" t="str">
            <v>9554265004</v>
          </cell>
          <cell r="C26" t="str">
            <v>ICB4TARGET0000000790</v>
          </cell>
          <cell r="D26">
            <v>2014</v>
          </cell>
          <cell r="E26">
            <v>8</v>
          </cell>
          <cell r="F26" t="str">
            <v>2014-08-31</v>
          </cell>
          <cell r="G26" t="str">
            <v>PRJ</v>
          </cell>
          <cell r="H26" t="str">
            <v>119</v>
          </cell>
          <cell r="I26" t="str">
            <v>211</v>
          </cell>
          <cell r="K26" t="str">
            <v>000001120</v>
          </cell>
          <cell r="L26" t="str">
            <v>4265004</v>
          </cell>
          <cell r="M26" t="str">
            <v>1585</v>
          </cell>
          <cell r="N26" t="str">
            <v>99920</v>
          </cell>
          <cell r="O26" t="str">
            <v>11404</v>
          </cell>
          <cell r="P26" t="str">
            <v>289</v>
          </cell>
          <cell r="Q26" t="str">
            <v>955</v>
          </cell>
          <cell r="R26" t="str">
            <v>INTERCO BILL W/O</v>
          </cell>
          <cell r="S26" t="str">
            <v>PRA</v>
          </cell>
          <cell r="U26" t="str">
            <v>2014-08-31</v>
          </cell>
          <cell r="V26">
            <v>1232.6600000000001</v>
          </cell>
          <cell r="W26" t="str">
            <v>UTXECON101</v>
          </cell>
          <cell r="Y26" t="str">
            <v>LEGAL</v>
          </cell>
          <cell r="Z26" t="str">
            <v>ICB3</v>
          </cell>
          <cell r="AB26" t="str">
            <v>ICB</v>
          </cell>
          <cell r="AC26" t="str">
            <v>ICB</v>
          </cell>
          <cell r="AE26" t="str">
            <v>211</v>
          </cell>
          <cell r="AG26" t="str">
            <v>0000253003</v>
          </cell>
        </row>
        <row r="27">
          <cell r="A27" t="str">
            <v>00627315</v>
          </cell>
          <cell r="B27" t="str">
            <v>9554261000</v>
          </cell>
          <cell r="C27" t="str">
            <v>ICB4TARGET0000000950</v>
          </cell>
          <cell r="D27">
            <v>2014</v>
          </cell>
          <cell r="E27">
            <v>7</v>
          </cell>
          <cell r="F27" t="str">
            <v>2014-07-31</v>
          </cell>
          <cell r="G27" t="str">
            <v>PRJ</v>
          </cell>
          <cell r="H27" t="str">
            <v>119</v>
          </cell>
          <cell r="I27" t="str">
            <v>211</v>
          </cell>
          <cell r="K27" t="str">
            <v>000001120</v>
          </cell>
          <cell r="L27" t="str">
            <v>4261000</v>
          </cell>
          <cell r="M27" t="str">
            <v>1517</v>
          </cell>
          <cell r="N27" t="str">
            <v>99920</v>
          </cell>
          <cell r="O27" t="str">
            <v>11404</v>
          </cell>
          <cell r="P27" t="str">
            <v>294</v>
          </cell>
          <cell r="Q27" t="str">
            <v>955</v>
          </cell>
          <cell r="R27" t="str">
            <v>INTERCO BILL W/O</v>
          </cell>
          <cell r="S27" t="str">
            <v>PRA</v>
          </cell>
          <cell r="U27" t="str">
            <v>2014-07-31</v>
          </cell>
          <cell r="V27">
            <v>2737.96</v>
          </cell>
          <cell r="W27" t="str">
            <v>UTXECON301</v>
          </cell>
          <cell r="Y27" t="str">
            <v>LEGAL</v>
          </cell>
          <cell r="Z27" t="str">
            <v>ICB3</v>
          </cell>
          <cell r="AB27" t="str">
            <v>ICB</v>
          </cell>
          <cell r="AC27" t="str">
            <v>ICB</v>
          </cell>
          <cell r="AE27" t="str">
            <v>211</v>
          </cell>
          <cell r="AG27" t="str">
            <v>0000120374</v>
          </cell>
        </row>
        <row r="28">
          <cell r="A28" t="str">
            <v>00685364</v>
          </cell>
          <cell r="B28" t="str">
            <v>9544261000</v>
          </cell>
          <cell r="C28" t="str">
            <v>ICB4TARGET0000000007</v>
          </cell>
          <cell r="D28">
            <v>2015</v>
          </cell>
          <cell r="E28">
            <v>6</v>
          </cell>
          <cell r="F28" t="str">
            <v>2015-06-30</v>
          </cell>
          <cell r="G28" t="str">
            <v>PRJ</v>
          </cell>
          <cell r="H28" t="str">
            <v>169</v>
          </cell>
          <cell r="I28" t="str">
            <v>211</v>
          </cell>
          <cell r="K28" t="str">
            <v>000001120</v>
          </cell>
          <cell r="L28" t="str">
            <v>4261000</v>
          </cell>
          <cell r="M28" t="str">
            <v>1113</v>
          </cell>
          <cell r="N28" t="str">
            <v>99920</v>
          </cell>
          <cell r="O28" t="str">
            <v>11404</v>
          </cell>
          <cell r="P28" t="str">
            <v>292</v>
          </cell>
          <cell r="Q28" t="str">
            <v>954</v>
          </cell>
          <cell r="R28" t="str">
            <v>INTERCO BILL W/O</v>
          </cell>
          <cell r="S28" t="str">
            <v>PRA</v>
          </cell>
          <cell r="U28" t="str">
            <v>2015-06-30</v>
          </cell>
          <cell r="V28">
            <v>202.78</v>
          </cell>
          <cell r="W28" t="str">
            <v>UTXECON201</v>
          </cell>
          <cell r="Y28" t="str">
            <v>LEGAL</v>
          </cell>
          <cell r="Z28" t="str">
            <v>ICB3</v>
          </cell>
          <cell r="AB28" t="str">
            <v>ICB</v>
          </cell>
          <cell r="AC28" t="str">
            <v>ICB</v>
          </cell>
          <cell r="AE28" t="str">
            <v>211</v>
          </cell>
          <cell r="AG28" t="str">
            <v>0000132609</v>
          </cell>
        </row>
        <row r="29">
          <cell r="A29" t="str">
            <v>00685363</v>
          </cell>
          <cell r="B29" t="str">
            <v>9544261000</v>
          </cell>
          <cell r="C29" t="str">
            <v>ICB4TARGET0000000008</v>
          </cell>
          <cell r="D29">
            <v>2015</v>
          </cell>
          <cell r="E29">
            <v>6</v>
          </cell>
          <cell r="F29" t="str">
            <v>2015-06-30</v>
          </cell>
          <cell r="G29" t="str">
            <v>PRJ</v>
          </cell>
          <cell r="H29" t="str">
            <v>169</v>
          </cell>
          <cell r="I29" t="str">
            <v>211</v>
          </cell>
          <cell r="K29" t="str">
            <v>000001120</v>
          </cell>
          <cell r="L29" t="str">
            <v>4261000</v>
          </cell>
          <cell r="M29" t="str">
            <v>1113</v>
          </cell>
          <cell r="N29" t="str">
            <v>99920</v>
          </cell>
          <cell r="O29" t="str">
            <v>11404</v>
          </cell>
          <cell r="P29" t="str">
            <v>292</v>
          </cell>
          <cell r="Q29" t="str">
            <v>954</v>
          </cell>
          <cell r="R29" t="str">
            <v>INTERCO BILL W/O</v>
          </cell>
          <cell r="S29" t="str">
            <v>PRA</v>
          </cell>
          <cell r="U29" t="str">
            <v>2015-06-30</v>
          </cell>
          <cell r="V29">
            <v>115.59</v>
          </cell>
          <cell r="W29" t="str">
            <v>UTXECON201</v>
          </cell>
          <cell r="Y29" t="str">
            <v>LEGAL</v>
          </cell>
          <cell r="Z29" t="str">
            <v>ICB3</v>
          </cell>
          <cell r="AB29" t="str">
            <v>ICB</v>
          </cell>
          <cell r="AC29" t="str">
            <v>ICB</v>
          </cell>
          <cell r="AE29" t="str">
            <v>211</v>
          </cell>
          <cell r="AG29" t="str">
            <v>0000286843</v>
          </cell>
        </row>
        <row r="30">
          <cell r="A30" t="str">
            <v>00681531</v>
          </cell>
          <cell r="B30" t="str">
            <v>9554261000</v>
          </cell>
          <cell r="C30" t="str">
            <v>ICB4TARGET0000000009</v>
          </cell>
          <cell r="D30">
            <v>2015</v>
          </cell>
          <cell r="E30">
            <v>6</v>
          </cell>
          <cell r="F30" t="str">
            <v>2015-06-30</v>
          </cell>
          <cell r="G30" t="str">
            <v>PRJ</v>
          </cell>
          <cell r="H30" t="str">
            <v>169</v>
          </cell>
          <cell r="I30" t="str">
            <v>211</v>
          </cell>
          <cell r="K30" t="str">
            <v>000001120</v>
          </cell>
          <cell r="L30" t="str">
            <v>4261000</v>
          </cell>
          <cell r="M30" t="str">
            <v>1113</v>
          </cell>
          <cell r="N30" t="str">
            <v>99920</v>
          </cell>
          <cell r="O30" t="str">
            <v>11404</v>
          </cell>
          <cell r="P30" t="str">
            <v>294</v>
          </cell>
          <cell r="Q30" t="str">
            <v>955</v>
          </cell>
          <cell r="R30" t="str">
            <v>INTERCO BILL W/O</v>
          </cell>
          <cell r="S30" t="str">
            <v>PRA</v>
          </cell>
          <cell r="U30" t="str">
            <v>2015-06-30</v>
          </cell>
          <cell r="V30">
            <v>456.66</v>
          </cell>
          <cell r="W30" t="str">
            <v>UTXECON201</v>
          </cell>
          <cell r="Y30" t="str">
            <v>LEGAL</v>
          </cell>
          <cell r="Z30" t="str">
            <v>ICB3</v>
          </cell>
          <cell r="AB30" t="str">
            <v>ICB</v>
          </cell>
          <cell r="AC30" t="str">
            <v>ICB</v>
          </cell>
          <cell r="AE30" t="str">
            <v>211</v>
          </cell>
          <cell r="AG30" t="str">
            <v>0000035634</v>
          </cell>
        </row>
        <row r="31">
          <cell r="A31" t="str">
            <v>00681532</v>
          </cell>
          <cell r="B31" t="str">
            <v>9554261000</v>
          </cell>
          <cell r="C31" t="str">
            <v>ICB4TARGET0000000010</v>
          </cell>
          <cell r="D31">
            <v>2015</v>
          </cell>
          <cell r="E31">
            <v>6</v>
          </cell>
          <cell r="F31" t="str">
            <v>2015-06-30</v>
          </cell>
          <cell r="G31" t="str">
            <v>PRJ</v>
          </cell>
          <cell r="H31" t="str">
            <v>169</v>
          </cell>
          <cell r="I31" t="str">
            <v>211</v>
          </cell>
          <cell r="K31" t="str">
            <v>000001120</v>
          </cell>
          <cell r="L31" t="str">
            <v>4261000</v>
          </cell>
          <cell r="M31" t="str">
            <v>1113</v>
          </cell>
          <cell r="N31" t="str">
            <v>99920</v>
          </cell>
          <cell r="O31" t="str">
            <v>11404</v>
          </cell>
          <cell r="P31" t="str">
            <v>294</v>
          </cell>
          <cell r="Q31" t="str">
            <v>955</v>
          </cell>
          <cell r="R31" t="str">
            <v>INTERCO BILL W/O</v>
          </cell>
          <cell r="S31" t="str">
            <v>PRA</v>
          </cell>
          <cell r="U31" t="str">
            <v>2015-06-30</v>
          </cell>
          <cell r="V31">
            <v>1441.77</v>
          </cell>
          <cell r="W31" t="str">
            <v>UTXECON201</v>
          </cell>
          <cell r="Y31" t="str">
            <v>LEGAL</v>
          </cell>
          <cell r="Z31" t="str">
            <v>ICB3</v>
          </cell>
          <cell r="AB31" t="str">
            <v>ICB</v>
          </cell>
          <cell r="AC31" t="str">
            <v>ICB</v>
          </cell>
          <cell r="AE31" t="str">
            <v>211</v>
          </cell>
          <cell r="AG31" t="str">
            <v>0000035634</v>
          </cell>
        </row>
        <row r="32">
          <cell r="A32" t="str">
            <v>00681535</v>
          </cell>
          <cell r="B32" t="str">
            <v>9554261000</v>
          </cell>
          <cell r="C32" t="str">
            <v>ICB4TARGET0000000011</v>
          </cell>
          <cell r="D32">
            <v>2015</v>
          </cell>
          <cell r="E32">
            <v>6</v>
          </cell>
          <cell r="F32" t="str">
            <v>2015-06-30</v>
          </cell>
          <cell r="G32" t="str">
            <v>PRJ</v>
          </cell>
          <cell r="H32" t="str">
            <v>169</v>
          </cell>
          <cell r="I32" t="str">
            <v>211</v>
          </cell>
          <cell r="K32" t="str">
            <v>000001120</v>
          </cell>
          <cell r="L32" t="str">
            <v>4261000</v>
          </cell>
          <cell r="M32" t="str">
            <v>1113</v>
          </cell>
          <cell r="N32" t="str">
            <v>99920</v>
          </cell>
          <cell r="O32" t="str">
            <v>11404</v>
          </cell>
          <cell r="P32" t="str">
            <v>294</v>
          </cell>
          <cell r="Q32" t="str">
            <v>955</v>
          </cell>
          <cell r="R32" t="str">
            <v>INTERCO BILL W/O</v>
          </cell>
          <cell r="S32" t="str">
            <v>PRA</v>
          </cell>
          <cell r="U32" t="str">
            <v>2015-06-30</v>
          </cell>
          <cell r="V32">
            <v>239.28</v>
          </cell>
          <cell r="W32" t="str">
            <v>UTXECON201</v>
          </cell>
          <cell r="Y32" t="str">
            <v>LEGAL</v>
          </cell>
          <cell r="Z32" t="str">
            <v>ICB3</v>
          </cell>
          <cell r="AB32" t="str">
            <v>ICB</v>
          </cell>
          <cell r="AC32" t="str">
            <v>ICB</v>
          </cell>
          <cell r="AE32" t="str">
            <v>211</v>
          </cell>
          <cell r="AG32" t="str">
            <v>0000040061</v>
          </cell>
        </row>
        <row r="33">
          <cell r="A33" t="str">
            <v>00682671</v>
          </cell>
          <cell r="B33" t="str">
            <v>9554261000</v>
          </cell>
          <cell r="C33" t="str">
            <v>ICB4TARGET0000000012</v>
          </cell>
          <cell r="D33">
            <v>2015</v>
          </cell>
          <cell r="E33">
            <v>6</v>
          </cell>
          <cell r="F33" t="str">
            <v>2015-06-30</v>
          </cell>
          <cell r="G33" t="str">
            <v>PRJ</v>
          </cell>
          <cell r="H33" t="str">
            <v>169</v>
          </cell>
          <cell r="I33" t="str">
            <v>211</v>
          </cell>
          <cell r="K33" t="str">
            <v>000001120</v>
          </cell>
          <cell r="L33" t="str">
            <v>4261000</v>
          </cell>
          <cell r="M33" t="str">
            <v>1113</v>
          </cell>
          <cell r="N33" t="str">
            <v>99920</v>
          </cell>
          <cell r="O33" t="str">
            <v>11404</v>
          </cell>
          <cell r="P33" t="str">
            <v>294</v>
          </cell>
          <cell r="Q33" t="str">
            <v>955</v>
          </cell>
          <cell r="R33" t="str">
            <v>INTERCO BILL W/O</v>
          </cell>
          <cell r="S33" t="str">
            <v>PRA</v>
          </cell>
          <cell r="U33" t="str">
            <v>2015-06-30</v>
          </cell>
          <cell r="V33">
            <v>202.78</v>
          </cell>
          <cell r="W33" t="str">
            <v>UTXECON201</v>
          </cell>
          <cell r="Y33" t="str">
            <v>LEGAL</v>
          </cell>
          <cell r="Z33" t="str">
            <v>ICB3</v>
          </cell>
          <cell r="AB33" t="str">
            <v>ICB</v>
          </cell>
          <cell r="AC33" t="str">
            <v>ICB</v>
          </cell>
          <cell r="AE33" t="str">
            <v>211</v>
          </cell>
          <cell r="AG33" t="str">
            <v>0000086873</v>
          </cell>
        </row>
        <row r="34">
          <cell r="A34" t="str">
            <v>00684695</v>
          </cell>
          <cell r="B34" t="str">
            <v>9554261000</v>
          </cell>
          <cell r="C34" t="str">
            <v>ICB4TARGET0000000013</v>
          </cell>
          <cell r="D34">
            <v>2015</v>
          </cell>
          <cell r="E34">
            <v>6</v>
          </cell>
          <cell r="F34" t="str">
            <v>2015-06-30</v>
          </cell>
          <cell r="G34" t="str">
            <v>PRJ</v>
          </cell>
          <cell r="H34" t="str">
            <v>169</v>
          </cell>
          <cell r="I34" t="str">
            <v>211</v>
          </cell>
          <cell r="K34" t="str">
            <v>000001120</v>
          </cell>
          <cell r="L34" t="str">
            <v>4261000</v>
          </cell>
          <cell r="M34" t="str">
            <v>1113</v>
          </cell>
          <cell r="N34" t="str">
            <v>99920</v>
          </cell>
          <cell r="O34" t="str">
            <v>11404</v>
          </cell>
          <cell r="P34" t="str">
            <v>294</v>
          </cell>
          <cell r="Q34" t="str">
            <v>955</v>
          </cell>
          <cell r="R34" t="str">
            <v>INTERCO BILL W/O</v>
          </cell>
          <cell r="S34" t="str">
            <v>PRA</v>
          </cell>
          <cell r="U34" t="str">
            <v>2015-06-30</v>
          </cell>
          <cell r="V34">
            <v>405.56</v>
          </cell>
          <cell r="W34" t="str">
            <v>UTXECON201</v>
          </cell>
          <cell r="Y34" t="str">
            <v>LEGAL</v>
          </cell>
          <cell r="Z34" t="str">
            <v>ICB3</v>
          </cell>
          <cell r="AB34" t="str">
            <v>ICB</v>
          </cell>
          <cell r="AC34" t="str">
            <v>ICB</v>
          </cell>
          <cell r="AE34" t="str">
            <v>211</v>
          </cell>
          <cell r="AG34" t="str">
            <v>0000132906</v>
          </cell>
        </row>
        <row r="35">
          <cell r="A35" t="str">
            <v>00681602</v>
          </cell>
          <cell r="B35" t="str">
            <v>9554261000</v>
          </cell>
          <cell r="C35" t="str">
            <v>ICB4TARGET0000000014</v>
          </cell>
          <cell r="D35">
            <v>2015</v>
          </cell>
          <cell r="E35">
            <v>6</v>
          </cell>
          <cell r="F35" t="str">
            <v>2015-06-30</v>
          </cell>
          <cell r="G35" t="str">
            <v>PRJ</v>
          </cell>
          <cell r="H35" t="str">
            <v>169</v>
          </cell>
          <cell r="I35" t="str">
            <v>211</v>
          </cell>
          <cell r="K35" t="str">
            <v>000001120</v>
          </cell>
          <cell r="L35" t="str">
            <v>4261000</v>
          </cell>
          <cell r="M35" t="str">
            <v>1113</v>
          </cell>
          <cell r="N35" t="str">
            <v>99920</v>
          </cell>
          <cell r="O35" t="str">
            <v>11404</v>
          </cell>
          <cell r="P35" t="str">
            <v>294</v>
          </cell>
          <cell r="Q35" t="str">
            <v>955</v>
          </cell>
          <cell r="R35" t="str">
            <v>INTERCO BILL W/O</v>
          </cell>
          <cell r="S35" t="str">
            <v>PRA</v>
          </cell>
          <cell r="U35" t="str">
            <v>2015-06-30</v>
          </cell>
          <cell r="V35">
            <v>506.95</v>
          </cell>
          <cell r="W35" t="str">
            <v>UTXECON201</v>
          </cell>
          <cell r="Y35" t="str">
            <v>LEGAL</v>
          </cell>
          <cell r="Z35" t="str">
            <v>ICB3</v>
          </cell>
          <cell r="AB35" t="str">
            <v>ICB</v>
          </cell>
          <cell r="AC35" t="str">
            <v>ICB</v>
          </cell>
          <cell r="AE35" t="str">
            <v>211</v>
          </cell>
          <cell r="AG35" t="str">
            <v>0000133071</v>
          </cell>
        </row>
        <row r="36">
          <cell r="A36" t="str">
            <v>00682590</v>
          </cell>
          <cell r="B36" t="str">
            <v>9554261000</v>
          </cell>
          <cell r="C36" t="str">
            <v>ICB4TARGET0000000015</v>
          </cell>
          <cell r="D36">
            <v>2015</v>
          </cell>
          <cell r="E36">
            <v>6</v>
          </cell>
          <cell r="F36" t="str">
            <v>2015-06-30</v>
          </cell>
          <cell r="G36" t="str">
            <v>PRJ</v>
          </cell>
          <cell r="H36" t="str">
            <v>169</v>
          </cell>
          <cell r="I36" t="str">
            <v>211</v>
          </cell>
          <cell r="K36" t="str">
            <v>000001120</v>
          </cell>
          <cell r="L36" t="str">
            <v>4261000</v>
          </cell>
          <cell r="M36" t="str">
            <v>1113</v>
          </cell>
          <cell r="N36" t="str">
            <v>99920</v>
          </cell>
          <cell r="O36" t="str">
            <v>10381</v>
          </cell>
          <cell r="P36" t="str">
            <v>294</v>
          </cell>
          <cell r="Q36" t="str">
            <v>955</v>
          </cell>
          <cell r="R36" t="str">
            <v>INTERCO BILL W/O</v>
          </cell>
          <cell r="S36" t="str">
            <v>PRA</v>
          </cell>
          <cell r="U36" t="str">
            <v>2015-06-30</v>
          </cell>
          <cell r="V36">
            <v>1530.95</v>
          </cell>
          <cell r="W36" t="str">
            <v>UTXECON201</v>
          </cell>
          <cell r="Y36" t="str">
            <v>LEGAL</v>
          </cell>
          <cell r="Z36" t="str">
            <v>ICB3</v>
          </cell>
          <cell r="AB36" t="str">
            <v>ICB</v>
          </cell>
          <cell r="AC36" t="str">
            <v>ICB</v>
          </cell>
          <cell r="AE36" t="str">
            <v>211</v>
          </cell>
          <cell r="AG36" t="str">
            <v>0000146747</v>
          </cell>
        </row>
        <row r="37">
          <cell r="A37" t="str">
            <v>00684145</v>
          </cell>
          <cell r="B37" t="str">
            <v>9554261000</v>
          </cell>
          <cell r="C37" t="str">
            <v>ICB4TARGET0000000016</v>
          </cell>
          <cell r="D37">
            <v>2015</v>
          </cell>
          <cell r="E37">
            <v>6</v>
          </cell>
          <cell r="F37" t="str">
            <v>2015-06-30</v>
          </cell>
          <cell r="G37" t="str">
            <v>PRJ</v>
          </cell>
          <cell r="H37" t="str">
            <v>169</v>
          </cell>
          <cell r="I37" t="str">
            <v>211</v>
          </cell>
          <cell r="K37" t="str">
            <v>000001120</v>
          </cell>
          <cell r="L37" t="str">
            <v>4261000</v>
          </cell>
          <cell r="M37" t="str">
            <v>1113</v>
          </cell>
          <cell r="N37" t="str">
            <v>99920</v>
          </cell>
          <cell r="O37" t="str">
            <v>11404</v>
          </cell>
          <cell r="P37" t="str">
            <v>294</v>
          </cell>
          <cell r="Q37" t="str">
            <v>955</v>
          </cell>
          <cell r="R37" t="str">
            <v>INTERCO BILL W/O</v>
          </cell>
          <cell r="S37" t="str">
            <v>PRA</v>
          </cell>
          <cell r="U37" t="str">
            <v>2015-06-30</v>
          </cell>
          <cell r="V37">
            <v>405.56</v>
          </cell>
          <cell r="W37" t="str">
            <v>UTXECON201</v>
          </cell>
          <cell r="Y37" t="str">
            <v>LEGAL</v>
          </cell>
          <cell r="Z37" t="str">
            <v>ICB3</v>
          </cell>
          <cell r="AB37" t="str">
            <v>ICB</v>
          </cell>
          <cell r="AC37" t="str">
            <v>ICB</v>
          </cell>
          <cell r="AE37" t="str">
            <v>211</v>
          </cell>
          <cell r="AG37" t="str">
            <v>0000151361</v>
          </cell>
        </row>
        <row r="38">
          <cell r="A38" t="str">
            <v>00657599</v>
          </cell>
          <cell r="B38" t="str">
            <v>9554261000</v>
          </cell>
          <cell r="C38" t="str">
            <v>ICB4TARGET0000000017</v>
          </cell>
          <cell r="D38">
            <v>2015</v>
          </cell>
          <cell r="E38">
            <v>1</v>
          </cell>
          <cell r="F38" t="str">
            <v>2015-01-31</v>
          </cell>
          <cell r="G38" t="str">
            <v>PRJ</v>
          </cell>
          <cell r="H38" t="str">
            <v>169</v>
          </cell>
          <cell r="I38" t="str">
            <v>211</v>
          </cell>
          <cell r="K38" t="str">
            <v>000001120</v>
          </cell>
          <cell r="L38" t="str">
            <v>4261000</v>
          </cell>
          <cell r="M38" t="str">
            <v>1113</v>
          </cell>
          <cell r="N38" t="str">
            <v>99920</v>
          </cell>
          <cell r="O38" t="str">
            <v>11404</v>
          </cell>
          <cell r="P38" t="str">
            <v>294</v>
          </cell>
          <cell r="Q38" t="str">
            <v>955</v>
          </cell>
          <cell r="R38" t="str">
            <v>INTERCO BILL W/O</v>
          </cell>
          <cell r="S38" t="str">
            <v>PRA</v>
          </cell>
          <cell r="U38" t="str">
            <v>2015-01-31</v>
          </cell>
          <cell r="V38">
            <v>2030.65</v>
          </cell>
          <cell r="W38" t="str">
            <v>UTXECON201</v>
          </cell>
          <cell r="Y38" t="str">
            <v>LEGAL</v>
          </cell>
          <cell r="Z38" t="str">
            <v>ICB3</v>
          </cell>
          <cell r="AB38" t="str">
            <v>ICB</v>
          </cell>
          <cell r="AC38" t="str">
            <v>ICB</v>
          </cell>
          <cell r="AE38" t="str">
            <v>211</v>
          </cell>
          <cell r="AG38" t="str">
            <v>0000009885</v>
          </cell>
        </row>
        <row r="39">
          <cell r="A39" t="str">
            <v>00681534</v>
          </cell>
          <cell r="B39" t="str">
            <v>9554261000</v>
          </cell>
          <cell r="C39" t="str">
            <v>ICB4TARGET0000000017</v>
          </cell>
          <cell r="D39">
            <v>2015</v>
          </cell>
          <cell r="E39">
            <v>6</v>
          </cell>
          <cell r="F39" t="str">
            <v>2015-06-30</v>
          </cell>
          <cell r="G39" t="str">
            <v>PRJ</v>
          </cell>
          <cell r="H39" t="str">
            <v>169</v>
          </cell>
          <cell r="I39" t="str">
            <v>211</v>
          </cell>
          <cell r="K39" t="str">
            <v>000001120</v>
          </cell>
          <cell r="L39" t="str">
            <v>4261000</v>
          </cell>
          <cell r="M39" t="str">
            <v>1113</v>
          </cell>
          <cell r="N39" t="str">
            <v>99920</v>
          </cell>
          <cell r="O39" t="str">
            <v>11404</v>
          </cell>
          <cell r="P39" t="str">
            <v>294</v>
          </cell>
          <cell r="Q39" t="str">
            <v>955</v>
          </cell>
          <cell r="R39" t="str">
            <v>INTERCO BILL W/O</v>
          </cell>
          <cell r="S39" t="str">
            <v>PRA</v>
          </cell>
          <cell r="U39" t="str">
            <v>2015-06-30</v>
          </cell>
          <cell r="V39">
            <v>405.56</v>
          </cell>
          <cell r="W39" t="str">
            <v>UTXECON201</v>
          </cell>
          <cell r="Y39" t="str">
            <v>LEGAL</v>
          </cell>
          <cell r="Z39" t="str">
            <v>ICB3</v>
          </cell>
          <cell r="AB39" t="str">
            <v>ICB</v>
          </cell>
          <cell r="AC39" t="str">
            <v>ICB</v>
          </cell>
          <cell r="AE39" t="str">
            <v>211</v>
          </cell>
          <cell r="AG39" t="str">
            <v>0000151362</v>
          </cell>
        </row>
        <row r="40">
          <cell r="A40" t="str">
            <v>00659393</v>
          </cell>
          <cell r="B40" t="str">
            <v>9554261000</v>
          </cell>
          <cell r="C40" t="str">
            <v>ICB4TARGET0000000018</v>
          </cell>
          <cell r="D40">
            <v>2015</v>
          </cell>
          <cell r="E40">
            <v>1</v>
          </cell>
          <cell r="F40" t="str">
            <v>2015-01-31</v>
          </cell>
          <cell r="G40" t="str">
            <v>PRJ</v>
          </cell>
          <cell r="H40" t="str">
            <v>169</v>
          </cell>
          <cell r="I40" t="str">
            <v>211</v>
          </cell>
          <cell r="K40" t="str">
            <v>000001120</v>
          </cell>
          <cell r="L40" t="str">
            <v>4261000</v>
          </cell>
          <cell r="M40" t="str">
            <v>1113</v>
          </cell>
          <cell r="N40" t="str">
            <v>99920</v>
          </cell>
          <cell r="O40" t="str">
            <v>11404</v>
          </cell>
          <cell r="P40" t="str">
            <v>294</v>
          </cell>
          <cell r="Q40" t="str">
            <v>955</v>
          </cell>
          <cell r="R40" t="str">
            <v>INTERCO BILL W/O</v>
          </cell>
          <cell r="S40" t="str">
            <v>PRA</v>
          </cell>
          <cell r="U40" t="str">
            <v>2015-01-31</v>
          </cell>
          <cell r="V40">
            <v>243.68</v>
          </cell>
          <cell r="W40" t="str">
            <v>UTXECON201</v>
          </cell>
          <cell r="Y40" t="str">
            <v>LEGAL</v>
          </cell>
          <cell r="Z40" t="str">
            <v>ICB3</v>
          </cell>
          <cell r="AB40" t="str">
            <v>ICB</v>
          </cell>
          <cell r="AC40" t="str">
            <v>ICB</v>
          </cell>
          <cell r="AE40" t="str">
            <v>211</v>
          </cell>
          <cell r="AG40" t="str">
            <v>0000014464</v>
          </cell>
        </row>
        <row r="41">
          <cell r="A41" t="str">
            <v>00684280</v>
          </cell>
          <cell r="B41" t="str">
            <v>9554261000</v>
          </cell>
          <cell r="C41" t="str">
            <v>ICB4TARGET0000000018</v>
          </cell>
          <cell r="D41">
            <v>2015</v>
          </cell>
          <cell r="E41">
            <v>6</v>
          </cell>
          <cell r="F41" t="str">
            <v>2015-06-30</v>
          </cell>
          <cell r="G41" t="str">
            <v>PRJ</v>
          </cell>
          <cell r="H41" t="str">
            <v>169</v>
          </cell>
          <cell r="I41" t="str">
            <v>211</v>
          </cell>
          <cell r="K41" t="str">
            <v>000001120</v>
          </cell>
          <cell r="L41" t="str">
            <v>4261000</v>
          </cell>
          <cell r="M41" t="str">
            <v>1113</v>
          </cell>
          <cell r="N41" t="str">
            <v>99920</v>
          </cell>
          <cell r="O41" t="str">
            <v>11404</v>
          </cell>
          <cell r="P41" t="str">
            <v>294</v>
          </cell>
          <cell r="Q41" t="str">
            <v>955</v>
          </cell>
          <cell r="R41" t="str">
            <v>INTERCO BILL W/O</v>
          </cell>
          <cell r="S41" t="str">
            <v>PRA</v>
          </cell>
          <cell r="U41" t="str">
            <v>2015-06-30</v>
          </cell>
          <cell r="V41">
            <v>1419.46</v>
          </cell>
          <cell r="W41" t="str">
            <v>UTXECON201</v>
          </cell>
          <cell r="Y41" t="str">
            <v>LEGAL</v>
          </cell>
          <cell r="Z41" t="str">
            <v>ICB3</v>
          </cell>
          <cell r="AB41" t="str">
            <v>ICB</v>
          </cell>
          <cell r="AC41" t="str">
            <v>ICB</v>
          </cell>
          <cell r="AE41" t="str">
            <v>211</v>
          </cell>
          <cell r="AG41" t="str">
            <v>0000245573</v>
          </cell>
        </row>
        <row r="42">
          <cell r="A42" t="str">
            <v>00657813</v>
          </cell>
          <cell r="B42" t="str">
            <v>9554261000</v>
          </cell>
          <cell r="C42" t="str">
            <v>ICB4TARGET0000000019</v>
          </cell>
          <cell r="D42">
            <v>2015</v>
          </cell>
          <cell r="E42">
            <v>1</v>
          </cell>
          <cell r="F42" t="str">
            <v>2015-01-31</v>
          </cell>
          <cell r="G42" t="str">
            <v>PRJ</v>
          </cell>
          <cell r="H42" t="str">
            <v>169</v>
          </cell>
          <cell r="I42" t="str">
            <v>211</v>
          </cell>
          <cell r="K42" t="str">
            <v>000001120</v>
          </cell>
          <cell r="L42" t="str">
            <v>4261000</v>
          </cell>
          <cell r="M42" t="str">
            <v>1113</v>
          </cell>
          <cell r="N42" t="str">
            <v>99920</v>
          </cell>
          <cell r="O42" t="str">
            <v>11404</v>
          </cell>
          <cell r="P42" t="str">
            <v>294</v>
          </cell>
          <cell r="Q42" t="str">
            <v>955</v>
          </cell>
          <cell r="R42" t="str">
            <v>INTERCO BILL W/O</v>
          </cell>
          <cell r="S42" t="str">
            <v>PRA</v>
          </cell>
          <cell r="U42" t="str">
            <v>2015-01-31</v>
          </cell>
          <cell r="V42">
            <v>1015.32</v>
          </cell>
          <cell r="W42" t="str">
            <v>UTXECON201</v>
          </cell>
          <cell r="Y42" t="str">
            <v>LEGAL</v>
          </cell>
          <cell r="Z42" t="str">
            <v>ICB3</v>
          </cell>
          <cell r="AB42" t="str">
            <v>ICB</v>
          </cell>
          <cell r="AC42" t="str">
            <v>ICB</v>
          </cell>
          <cell r="AE42" t="str">
            <v>211</v>
          </cell>
          <cell r="AG42" t="str">
            <v>0000052445</v>
          </cell>
        </row>
        <row r="43">
          <cell r="A43" t="str">
            <v>00681533</v>
          </cell>
          <cell r="B43" t="str">
            <v>9554261000</v>
          </cell>
          <cell r="C43" t="str">
            <v>ICB4TARGET0000000019</v>
          </cell>
          <cell r="D43">
            <v>2015</v>
          </cell>
          <cell r="E43">
            <v>6</v>
          </cell>
          <cell r="F43" t="str">
            <v>2015-06-30</v>
          </cell>
          <cell r="G43" t="str">
            <v>PRJ</v>
          </cell>
          <cell r="H43" t="str">
            <v>169</v>
          </cell>
          <cell r="I43" t="str">
            <v>211</v>
          </cell>
          <cell r="K43" t="str">
            <v>000001120</v>
          </cell>
          <cell r="L43" t="str">
            <v>4261000</v>
          </cell>
          <cell r="M43" t="str">
            <v>1113</v>
          </cell>
          <cell r="N43" t="str">
            <v>99920</v>
          </cell>
          <cell r="O43" t="str">
            <v>11404</v>
          </cell>
          <cell r="P43" t="str">
            <v>294</v>
          </cell>
          <cell r="Q43" t="str">
            <v>955</v>
          </cell>
          <cell r="R43" t="str">
            <v>INTERCO BILL W/O</v>
          </cell>
          <cell r="S43" t="str">
            <v>PRA</v>
          </cell>
          <cell r="U43" t="str">
            <v>2015-06-30</v>
          </cell>
          <cell r="V43">
            <v>405.56</v>
          </cell>
          <cell r="W43" t="str">
            <v>UTXECON201</v>
          </cell>
          <cell r="Y43" t="str">
            <v>LEGAL</v>
          </cell>
          <cell r="Z43" t="str">
            <v>ICB3</v>
          </cell>
          <cell r="AB43" t="str">
            <v>ICB</v>
          </cell>
          <cell r="AC43" t="str">
            <v>ICB</v>
          </cell>
          <cell r="AE43" t="str">
            <v>211</v>
          </cell>
          <cell r="AG43" t="str">
            <v>0000258568</v>
          </cell>
        </row>
        <row r="44">
          <cell r="A44" t="str">
            <v>00658157</v>
          </cell>
          <cell r="B44" t="str">
            <v>9554261000</v>
          </cell>
          <cell r="C44" t="str">
            <v>ICB4TARGET0000000020</v>
          </cell>
          <cell r="D44">
            <v>2015</v>
          </cell>
          <cell r="E44">
            <v>1</v>
          </cell>
          <cell r="F44" t="str">
            <v>2015-01-31</v>
          </cell>
          <cell r="G44" t="str">
            <v>PRJ</v>
          </cell>
          <cell r="H44" t="str">
            <v>169</v>
          </cell>
          <cell r="I44" t="str">
            <v>211</v>
          </cell>
          <cell r="K44" t="str">
            <v>000001120</v>
          </cell>
          <cell r="L44" t="str">
            <v>4261000</v>
          </cell>
          <cell r="M44" t="str">
            <v>1113</v>
          </cell>
          <cell r="N44" t="str">
            <v>99920</v>
          </cell>
          <cell r="O44" t="str">
            <v>11404</v>
          </cell>
          <cell r="P44" t="str">
            <v>294</v>
          </cell>
          <cell r="Q44" t="str">
            <v>955</v>
          </cell>
          <cell r="R44" t="str">
            <v>INTERCO BILL W/O</v>
          </cell>
          <cell r="S44" t="str">
            <v>PRA</v>
          </cell>
          <cell r="U44" t="str">
            <v>2015-01-31</v>
          </cell>
          <cell r="V44">
            <v>812.26</v>
          </cell>
          <cell r="W44" t="str">
            <v>UTXECON201</v>
          </cell>
          <cell r="Y44" t="str">
            <v>LEGAL</v>
          </cell>
          <cell r="Z44" t="str">
            <v>ICB3</v>
          </cell>
          <cell r="AB44" t="str">
            <v>ICB</v>
          </cell>
          <cell r="AC44" t="str">
            <v>ICB</v>
          </cell>
          <cell r="AE44" t="str">
            <v>211</v>
          </cell>
          <cell r="AG44" t="str">
            <v>0000121144</v>
          </cell>
        </row>
        <row r="45">
          <cell r="A45" t="str">
            <v>00682825</v>
          </cell>
          <cell r="B45" t="str">
            <v>9554261000</v>
          </cell>
          <cell r="C45" t="str">
            <v>ICB4TARGET0000000020</v>
          </cell>
          <cell r="D45">
            <v>2015</v>
          </cell>
          <cell r="E45">
            <v>6</v>
          </cell>
          <cell r="F45" t="str">
            <v>2015-06-30</v>
          </cell>
          <cell r="G45" t="str">
            <v>PRJ</v>
          </cell>
          <cell r="H45" t="str">
            <v>169</v>
          </cell>
          <cell r="I45" t="str">
            <v>211</v>
          </cell>
          <cell r="K45" t="str">
            <v>000001120</v>
          </cell>
          <cell r="L45" t="str">
            <v>4261000</v>
          </cell>
          <cell r="M45" t="str">
            <v>1113</v>
          </cell>
          <cell r="N45" t="str">
            <v>99920</v>
          </cell>
          <cell r="O45" t="str">
            <v>11404</v>
          </cell>
          <cell r="P45" t="str">
            <v>294</v>
          </cell>
          <cell r="Q45" t="str">
            <v>955</v>
          </cell>
          <cell r="R45" t="str">
            <v>INTERCO BILL W/O</v>
          </cell>
          <cell r="S45" t="str">
            <v>PRA</v>
          </cell>
          <cell r="U45" t="str">
            <v>2015-06-30</v>
          </cell>
          <cell r="V45">
            <v>405.56</v>
          </cell>
          <cell r="W45" t="str">
            <v>UTXECON201</v>
          </cell>
          <cell r="Y45" t="str">
            <v>LEGAL</v>
          </cell>
          <cell r="Z45" t="str">
            <v>ICB3</v>
          </cell>
          <cell r="AB45" t="str">
            <v>ICB</v>
          </cell>
          <cell r="AC45" t="str">
            <v>ICB</v>
          </cell>
          <cell r="AE45" t="str">
            <v>211</v>
          </cell>
          <cell r="AG45" t="str">
            <v>0000275097</v>
          </cell>
        </row>
        <row r="46">
          <cell r="A46" t="str">
            <v>00659392</v>
          </cell>
          <cell r="B46" t="str">
            <v>9554261000</v>
          </cell>
          <cell r="C46" t="str">
            <v>ICB4TARGET0000000021</v>
          </cell>
          <cell r="D46">
            <v>2015</v>
          </cell>
          <cell r="E46">
            <v>1</v>
          </cell>
          <cell r="F46" t="str">
            <v>2015-01-31</v>
          </cell>
          <cell r="G46" t="str">
            <v>PRJ</v>
          </cell>
          <cell r="H46" t="str">
            <v>169</v>
          </cell>
          <cell r="I46" t="str">
            <v>211</v>
          </cell>
          <cell r="K46" t="str">
            <v>000001120</v>
          </cell>
          <cell r="L46" t="str">
            <v>4261000</v>
          </cell>
          <cell r="M46" t="str">
            <v>1113</v>
          </cell>
          <cell r="N46" t="str">
            <v>99920</v>
          </cell>
          <cell r="O46" t="str">
            <v>11404</v>
          </cell>
          <cell r="P46" t="str">
            <v>294</v>
          </cell>
          <cell r="Q46" t="str">
            <v>955</v>
          </cell>
          <cell r="R46" t="str">
            <v>INTERCO BILL W/O</v>
          </cell>
          <cell r="S46" t="str">
            <v>PRA</v>
          </cell>
          <cell r="U46" t="str">
            <v>2015-01-31</v>
          </cell>
          <cell r="V46">
            <v>1015.32</v>
          </cell>
          <cell r="W46" t="str">
            <v>UTXECON201</v>
          </cell>
          <cell r="Y46" t="str">
            <v>LEGAL</v>
          </cell>
          <cell r="Z46" t="str">
            <v>ICB3</v>
          </cell>
          <cell r="AB46" t="str">
            <v>ICB</v>
          </cell>
          <cell r="AC46" t="str">
            <v>ICB</v>
          </cell>
          <cell r="AE46" t="str">
            <v>211</v>
          </cell>
          <cell r="AG46" t="str">
            <v>0000124114</v>
          </cell>
        </row>
        <row r="47">
          <cell r="A47" t="str">
            <v>00681530</v>
          </cell>
          <cell r="B47" t="str">
            <v>9554261000</v>
          </cell>
          <cell r="C47" t="str">
            <v>ICB4TARGET0000000021</v>
          </cell>
          <cell r="D47">
            <v>2015</v>
          </cell>
          <cell r="E47">
            <v>6</v>
          </cell>
          <cell r="F47" t="str">
            <v>2015-06-30</v>
          </cell>
          <cell r="G47" t="str">
            <v>PRJ</v>
          </cell>
          <cell r="H47" t="str">
            <v>169</v>
          </cell>
          <cell r="I47" t="str">
            <v>211</v>
          </cell>
          <cell r="K47" t="str">
            <v>000001120</v>
          </cell>
          <cell r="L47" t="str">
            <v>4261000</v>
          </cell>
          <cell r="M47" t="str">
            <v>1113</v>
          </cell>
          <cell r="N47" t="str">
            <v>99920</v>
          </cell>
          <cell r="O47" t="str">
            <v>11404</v>
          </cell>
          <cell r="P47" t="str">
            <v>294</v>
          </cell>
          <cell r="Q47" t="str">
            <v>955</v>
          </cell>
          <cell r="R47" t="str">
            <v>INTERCO BILL W/O</v>
          </cell>
          <cell r="S47" t="str">
            <v>PRA</v>
          </cell>
          <cell r="U47" t="str">
            <v>2015-06-30</v>
          </cell>
          <cell r="V47">
            <v>4055.6</v>
          </cell>
          <cell r="W47" t="str">
            <v>UTXECON201</v>
          </cell>
          <cell r="Y47" t="str">
            <v>LEGAL</v>
          </cell>
          <cell r="Z47" t="str">
            <v>ICB3</v>
          </cell>
          <cell r="AB47" t="str">
            <v>ICB</v>
          </cell>
          <cell r="AC47" t="str">
            <v>ICB</v>
          </cell>
          <cell r="AE47" t="str">
            <v>211</v>
          </cell>
          <cell r="AG47" t="str">
            <v>0000277657</v>
          </cell>
        </row>
        <row r="48">
          <cell r="A48" t="str">
            <v>00658158</v>
          </cell>
          <cell r="B48" t="str">
            <v>9554261000</v>
          </cell>
          <cell r="C48" t="str">
            <v>ICB4TARGET0000000022</v>
          </cell>
          <cell r="D48">
            <v>2015</v>
          </cell>
          <cell r="E48">
            <v>1</v>
          </cell>
          <cell r="F48" t="str">
            <v>2015-01-31</v>
          </cell>
          <cell r="G48" t="str">
            <v>PRJ</v>
          </cell>
          <cell r="H48" t="str">
            <v>169</v>
          </cell>
          <cell r="I48" t="str">
            <v>211</v>
          </cell>
          <cell r="K48" t="str">
            <v>000001120</v>
          </cell>
          <cell r="L48" t="str">
            <v>4261000</v>
          </cell>
          <cell r="M48" t="str">
            <v>1113</v>
          </cell>
          <cell r="N48" t="str">
            <v>99920</v>
          </cell>
          <cell r="O48" t="str">
            <v>11404</v>
          </cell>
          <cell r="P48" t="str">
            <v>294</v>
          </cell>
          <cell r="Q48" t="str">
            <v>955</v>
          </cell>
          <cell r="R48" t="str">
            <v>INTERCO BILL W/O</v>
          </cell>
          <cell r="S48" t="str">
            <v>PRA</v>
          </cell>
          <cell r="U48" t="str">
            <v>2015-01-31</v>
          </cell>
          <cell r="V48">
            <v>507.66</v>
          </cell>
          <cell r="W48" t="str">
            <v>UTXECON201</v>
          </cell>
          <cell r="Y48" t="str">
            <v>LEGAL</v>
          </cell>
          <cell r="Z48" t="str">
            <v>ICB3</v>
          </cell>
          <cell r="AB48" t="str">
            <v>ICB</v>
          </cell>
          <cell r="AC48" t="str">
            <v>ICB</v>
          </cell>
          <cell r="AE48" t="str">
            <v>211</v>
          </cell>
          <cell r="AG48" t="str">
            <v>0000124825</v>
          </cell>
        </row>
        <row r="49">
          <cell r="A49" t="str">
            <v>00682313</v>
          </cell>
          <cell r="B49" t="str">
            <v>9554261000</v>
          </cell>
          <cell r="C49" t="str">
            <v>ICB4TARGET0000000022</v>
          </cell>
          <cell r="D49">
            <v>2015</v>
          </cell>
          <cell r="E49">
            <v>6</v>
          </cell>
          <cell r="F49" t="str">
            <v>2015-06-30</v>
          </cell>
          <cell r="G49" t="str">
            <v>PRJ</v>
          </cell>
          <cell r="H49" t="str">
            <v>169</v>
          </cell>
          <cell r="I49" t="str">
            <v>211</v>
          </cell>
          <cell r="K49" t="str">
            <v>000001120</v>
          </cell>
          <cell r="L49" t="str">
            <v>4261000</v>
          </cell>
          <cell r="M49" t="str">
            <v>1113</v>
          </cell>
          <cell r="N49" t="str">
            <v>99920</v>
          </cell>
          <cell r="O49" t="str">
            <v>11404</v>
          </cell>
          <cell r="P49" t="str">
            <v>294</v>
          </cell>
          <cell r="Q49" t="str">
            <v>955</v>
          </cell>
          <cell r="R49" t="str">
            <v>INTERCO BILL W/O</v>
          </cell>
          <cell r="S49" t="str">
            <v>PRA</v>
          </cell>
          <cell r="U49" t="str">
            <v>2015-06-30</v>
          </cell>
          <cell r="V49">
            <v>141.94999999999999</v>
          </cell>
          <cell r="W49" t="str">
            <v>UTXECON201</v>
          </cell>
          <cell r="Y49" t="str">
            <v>LEGAL</v>
          </cell>
          <cell r="Z49" t="str">
            <v>ICB3</v>
          </cell>
          <cell r="AB49" t="str">
            <v>ICB</v>
          </cell>
          <cell r="AC49" t="str">
            <v>ICB</v>
          </cell>
          <cell r="AE49" t="str">
            <v>211</v>
          </cell>
          <cell r="AG49" t="str">
            <v>0000284285</v>
          </cell>
        </row>
        <row r="50">
          <cell r="A50" t="str">
            <v>00659232</v>
          </cell>
          <cell r="B50" t="str">
            <v>9554261000</v>
          </cell>
          <cell r="C50" t="str">
            <v>ICB4TARGET0000000023</v>
          </cell>
          <cell r="D50">
            <v>2015</v>
          </cell>
          <cell r="E50">
            <v>1</v>
          </cell>
          <cell r="F50" t="str">
            <v>2015-01-31</v>
          </cell>
          <cell r="G50" t="str">
            <v>PRJ</v>
          </cell>
          <cell r="H50" t="str">
            <v>169</v>
          </cell>
          <cell r="I50" t="str">
            <v>211</v>
          </cell>
          <cell r="K50" t="str">
            <v>000001120</v>
          </cell>
          <cell r="L50" t="str">
            <v>4261000</v>
          </cell>
          <cell r="M50" t="str">
            <v>1113</v>
          </cell>
          <cell r="N50" t="str">
            <v>99920</v>
          </cell>
          <cell r="O50" t="str">
            <v>11404</v>
          </cell>
          <cell r="P50" t="str">
            <v>294</v>
          </cell>
          <cell r="Q50" t="str">
            <v>955</v>
          </cell>
          <cell r="R50" t="str">
            <v>INTERCO BILL W/O</v>
          </cell>
          <cell r="S50" t="str">
            <v>PRA</v>
          </cell>
          <cell r="U50" t="str">
            <v>2015-01-31</v>
          </cell>
          <cell r="V50">
            <v>101.53</v>
          </cell>
          <cell r="W50" t="str">
            <v>UTXECON201</v>
          </cell>
          <cell r="Y50" t="str">
            <v>LEGAL</v>
          </cell>
          <cell r="Z50" t="str">
            <v>ICB3</v>
          </cell>
          <cell r="AB50" t="str">
            <v>ICB</v>
          </cell>
          <cell r="AC50" t="str">
            <v>ICB</v>
          </cell>
          <cell r="AE50" t="str">
            <v>211</v>
          </cell>
          <cell r="AG50" t="str">
            <v>0000131129</v>
          </cell>
        </row>
        <row r="51">
          <cell r="A51" t="str">
            <v>00682616</v>
          </cell>
          <cell r="B51" t="str">
            <v>9554261000</v>
          </cell>
          <cell r="C51" t="str">
            <v>ICB4TARGET0000000023</v>
          </cell>
          <cell r="D51">
            <v>2015</v>
          </cell>
          <cell r="E51">
            <v>6</v>
          </cell>
          <cell r="F51" t="str">
            <v>2015-06-30</v>
          </cell>
          <cell r="G51" t="str">
            <v>PRJ</v>
          </cell>
          <cell r="H51" t="str">
            <v>169</v>
          </cell>
          <cell r="I51" t="str">
            <v>211</v>
          </cell>
          <cell r="K51" t="str">
            <v>000001120</v>
          </cell>
          <cell r="L51" t="str">
            <v>4261000</v>
          </cell>
          <cell r="M51" t="str">
            <v>1113</v>
          </cell>
          <cell r="N51" t="str">
            <v>99920</v>
          </cell>
          <cell r="O51" t="str">
            <v>11404</v>
          </cell>
          <cell r="P51" t="str">
            <v>294</v>
          </cell>
          <cell r="Q51" t="str">
            <v>955</v>
          </cell>
          <cell r="R51" t="str">
            <v>INTERCO BILL W/O</v>
          </cell>
          <cell r="S51" t="str">
            <v>PRA</v>
          </cell>
          <cell r="U51" t="str">
            <v>2015-06-30</v>
          </cell>
          <cell r="V51">
            <v>506.95</v>
          </cell>
          <cell r="W51" t="str">
            <v>UTXECON201</v>
          </cell>
          <cell r="Y51" t="str">
            <v>LEGAL</v>
          </cell>
          <cell r="Z51" t="str">
            <v>ICB3</v>
          </cell>
          <cell r="AB51" t="str">
            <v>ICB</v>
          </cell>
          <cell r="AC51" t="str">
            <v>ICB</v>
          </cell>
          <cell r="AE51" t="str">
            <v>211</v>
          </cell>
          <cell r="AG51" t="str">
            <v>0000284306</v>
          </cell>
        </row>
        <row r="52">
          <cell r="A52" t="str">
            <v>00659237</v>
          </cell>
          <cell r="B52" t="str">
            <v>9554261000</v>
          </cell>
          <cell r="C52" t="str">
            <v>ICB4TARGET0000000024</v>
          </cell>
          <cell r="D52">
            <v>2015</v>
          </cell>
          <cell r="E52">
            <v>1</v>
          </cell>
          <cell r="F52" t="str">
            <v>2015-01-31</v>
          </cell>
          <cell r="G52" t="str">
            <v>PRJ</v>
          </cell>
          <cell r="H52" t="str">
            <v>169</v>
          </cell>
          <cell r="I52" t="str">
            <v>211</v>
          </cell>
          <cell r="K52" t="str">
            <v>000001120</v>
          </cell>
          <cell r="L52" t="str">
            <v>4261000</v>
          </cell>
          <cell r="M52" t="str">
            <v>1113</v>
          </cell>
          <cell r="N52" t="str">
            <v>99920</v>
          </cell>
          <cell r="O52" t="str">
            <v>11404</v>
          </cell>
          <cell r="P52" t="str">
            <v>294</v>
          </cell>
          <cell r="Q52" t="str">
            <v>955</v>
          </cell>
          <cell r="R52" t="str">
            <v>INTERCO BILL W/O</v>
          </cell>
          <cell r="S52" t="str">
            <v>PRA</v>
          </cell>
          <cell r="U52" t="str">
            <v>2015-01-31</v>
          </cell>
          <cell r="V52">
            <v>101.53</v>
          </cell>
          <cell r="W52" t="str">
            <v>UTXECON201</v>
          </cell>
          <cell r="Y52" t="str">
            <v>LEGAL</v>
          </cell>
          <cell r="Z52" t="str">
            <v>ICB3</v>
          </cell>
          <cell r="AB52" t="str">
            <v>ICB</v>
          </cell>
          <cell r="AC52" t="str">
            <v>ICB</v>
          </cell>
          <cell r="AE52" t="str">
            <v>211</v>
          </cell>
          <cell r="AG52" t="str">
            <v>0000131129</v>
          </cell>
        </row>
        <row r="53">
          <cell r="A53" t="str">
            <v>00682617</v>
          </cell>
          <cell r="B53" t="str">
            <v>9554261000</v>
          </cell>
          <cell r="C53" t="str">
            <v>ICB4TARGET0000000024</v>
          </cell>
          <cell r="D53">
            <v>2015</v>
          </cell>
          <cell r="E53">
            <v>6</v>
          </cell>
          <cell r="F53" t="str">
            <v>2015-06-30</v>
          </cell>
          <cell r="G53" t="str">
            <v>PRJ</v>
          </cell>
          <cell r="H53" t="str">
            <v>169</v>
          </cell>
          <cell r="I53" t="str">
            <v>211</v>
          </cell>
          <cell r="K53" t="str">
            <v>000001120</v>
          </cell>
          <cell r="L53" t="str">
            <v>4261000</v>
          </cell>
          <cell r="M53" t="str">
            <v>1113</v>
          </cell>
          <cell r="N53" t="str">
            <v>99920</v>
          </cell>
          <cell r="O53" t="str">
            <v>11404</v>
          </cell>
          <cell r="P53" t="str">
            <v>294</v>
          </cell>
          <cell r="Q53" t="str">
            <v>955</v>
          </cell>
          <cell r="R53" t="str">
            <v>INTERCO BILL W/O</v>
          </cell>
          <cell r="S53" t="str">
            <v>PRA</v>
          </cell>
          <cell r="U53" t="str">
            <v>2015-06-30</v>
          </cell>
          <cell r="V53">
            <v>506.95</v>
          </cell>
          <cell r="W53" t="str">
            <v>UTXECON201</v>
          </cell>
          <cell r="Y53" t="str">
            <v>LEGAL</v>
          </cell>
          <cell r="Z53" t="str">
            <v>ICB3</v>
          </cell>
          <cell r="AB53" t="str">
            <v>ICB</v>
          </cell>
          <cell r="AC53" t="str">
            <v>ICB</v>
          </cell>
          <cell r="AE53" t="str">
            <v>211</v>
          </cell>
          <cell r="AG53" t="str">
            <v>0000284306</v>
          </cell>
        </row>
        <row r="54">
          <cell r="A54" t="str">
            <v>00659261</v>
          </cell>
          <cell r="B54" t="str">
            <v>9554261000</v>
          </cell>
          <cell r="C54" t="str">
            <v>ICB4TARGET0000000025</v>
          </cell>
          <cell r="D54">
            <v>2015</v>
          </cell>
          <cell r="E54">
            <v>1</v>
          </cell>
          <cell r="F54" t="str">
            <v>2015-01-31</v>
          </cell>
          <cell r="G54" t="str">
            <v>PRJ</v>
          </cell>
          <cell r="H54" t="str">
            <v>169</v>
          </cell>
          <cell r="I54" t="str">
            <v>211</v>
          </cell>
          <cell r="K54" t="str">
            <v>000001120</v>
          </cell>
          <cell r="L54" t="str">
            <v>4261000</v>
          </cell>
          <cell r="M54" t="str">
            <v>1113</v>
          </cell>
          <cell r="N54" t="str">
            <v>99920</v>
          </cell>
          <cell r="O54" t="str">
            <v>11404</v>
          </cell>
          <cell r="P54" t="str">
            <v>294</v>
          </cell>
          <cell r="Q54" t="str">
            <v>955</v>
          </cell>
          <cell r="R54" t="str">
            <v>INTERCO BILL W/O</v>
          </cell>
          <cell r="S54" t="str">
            <v>PRA</v>
          </cell>
          <cell r="U54" t="str">
            <v>2015-01-31</v>
          </cell>
          <cell r="V54">
            <v>162.44999999999999</v>
          </cell>
          <cell r="W54" t="str">
            <v>UTXECON201</v>
          </cell>
          <cell r="Y54" t="str">
            <v>LEGAL</v>
          </cell>
          <cell r="Z54" t="str">
            <v>ICB3</v>
          </cell>
          <cell r="AB54" t="str">
            <v>ICB</v>
          </cell>
          <cell r="AC54" t="str">
            <v>ICB</v>
          </cell>
          <cell r="AE54" t="str">
            <v>211</v>
          </cell>
          <cell r="AG54" t="str">
            <v>0000135610</v>
          </cell>
        </row>
        <row r="55">
          <cell r="A55" t="str">
            <v>00682824</v>
          </cell>
          <cell r="B55" t="str">
            <v>9554261000</v>
          </cell>
          <cell r="C55" t="str">
            <v>ICB4TARGET0000000025</v>
          </cell>
          <cell r="D55">
            <v>2015</v>
          </cell>
          <cell r="E55">
            <v>6</v>
          </cell>
          <cell r="F55" t="str">
            <v>2015-06-30</v>
          </cell>
          <cell r="G55" t="str">
            <v>PRJ</v>
          </cell>
          <cell r="H55" t="str">
            <v>169</v>
          </cell>
          <cell r="I55" t="str">
            <v>211</v>
          </cell>
          <cell r="K55" t="str">
            <v>000001120</v>
          </cell>
          <cell r="L55" t="str">
            <v>4261000</v>
          </cell>
          <cell r="M55" t="str">
            <v>1113</v>
          </cell>
          <cell r="N55" t="str">
            <v>99920</v>
          </cell>
          <cell r="O55" t="str">
            <v>11404</v>
          </cell>
          <cell r="P55" t="str">
            <v>294</v>
          </cell>
          <cell r="Q55" t="str">
            <v>955</v>
          </cell>
          <cell r="R55" t="str">
            <v>INTERCO BILL W/O</v>
          </cell>
          <cell r="S55" t="str">
            <v>PRA</v>
          </cell>
          <cell r="U55" t="str">
            <v>2015-06-30</v>
          </cell>
          <cell r="V55">
            <v>202.78</v>
          </cell>
          <cell r="W55" t="str">
            <v>UTXECON201</v>
          </cell>
          <cell r="Y55" t="str">
            <v>LEGAL</v>
          </cell>
          <cell r="Z55" t="str">
            <v>ICB3</v>
          </cell>
          <cell r="AB55" t="str">
            <v>ICB</v>
          </cell>
          <cell r="AC55" t="str">
            <v>ICB</v>
          </cell>
          <cell r="AE55" t="str">
            <v>211</v>
          </cell>
          <cell r="AG55" t="str">
            <v>0000286179</v>
          </cell>
        </row>
        <row r="56">
          <cell r="A56" t="str">
            <v>00659523</v>
          </cell>
          <cell r="B56" t="str">
            <v>9554261000</v>
          </cell>
          <cell r="C56" t="str">
            <v>ICB4TARGET0000000026</v>
          </cell>
          <cell r="D56">
            <v>2015</v>
          </cell>
          <cell r="E56">
            <v>1</v>
          </cell>
          <cell r="F56" t="str">
            <v>2015-01-31</v>
          </cell>
          <cell r="G56" t="str">
            <v>PRJ</v>
          </cell>
          <cell r="H56" t="str">
            <v>169</v>
          </cell>
          <cell r="I56" t="str">
            <v>211</v>
          </cell>
          <cell r="K56" t="str">
            <v>000001120</v>
          </cell>
          <cell r="L56" t="str">
            <v>4261000</v>
          </cell>
          <cell r="M56" t="str">
            <v>1113</v>
          </cell>
          <cell r="N56" t="str">
            <v>99920</v>
          </cell>
          <cell r="O56" t="str">
            <v>11404</v>
          </cell>
          <cell r="P56" t="str">
            <v>294</v>
          </cell>
          <cell r="Q56" t="str">
            <v>955</v>
          </cell>
          <cell r="R56" t="str">
            <v>INTERCO BILL W/O</v>
          </cell>
          <cell r="S56" t="str">
            <v>PRA</v>
          </cell>
          <cell r="U56" t="str">
            <v>2015-01-31</v>
          </cell>
          <cell r="V56">
            <v>81.23</v>
          </cell>
          <cell r="W56" t="str">
            <v>UTXECON201</v>
          </cell>
          <cell r="Y56" t="str">
            <v>LEGAL</v>
          </cell>
          <cell r="Z56" t="str">
            <v>ICB3</v>
          </cell>
          <cell r="AB56" t="str">
            <v>ICB</v>
          </cell>
          <cell r="AC56" t="str">
            <v>ICB</v>
          </cell>
          <cell r="AE56" t="str">
            <v>211</v>
          </cell>
          <cell r="AG56" t="str">
            <v>0000135977</v>
          </cell>
        </row>
        <row r="57">
          <cell r="A57" t="str">
            <v>00659233</v>
          </cell>
          <cell r="B57" t="str">
            <v>9554261000</v>
          </cell>
          <cell r="C57" t="str">
            <v>ICB4TARGET0000000027</v>
          </cell>
          <cell r="D57">
            <v>2015</v>
          </cell>
          <cell r="E57">
            <v>1</v>
          </cell>
          <cell r="F57" t="str">
            <v>2015-01-31</v>
          </cell>
          <cell r="G57" t="str">
            <v>PRJ</v>
          </cell>
          <cell r="H57" t="str">
            <v>169</v>
          </cell>
          <cell r="I57" t="str">
            <v>211</v>
          </cell>
          <cell r="K57" t="str">
            <v>000001120</v>
          </cell>
          <cell r="L57" t="str">
            <v>4261000</v>
          </cell>
          <cell r="M57" t="str">
            <v>1113</v>
          </cell>
          <cell r="N57" t="str">
            <v>99920</v>
          </cell>
          <cell r="O57" t="str">
            <v>11404</v>
          </cell>
          <cell r="P57" t="str">
            <v>294</v>
          </cell>
          <cell r="Q57" t="str">
            <v>955</v>
          </cell>
          <cell r="R57" t="str">
            <v>INTERCO BILL W/O</v>
          </cell>
          <cell r="S57" t="str">
            <v>PRA</v>
          </cell>
          <cell r="U57" t="str">
            <v>2015-01-31</v>
          </cell>
          <cell r="V57">
            <v>609.19000000000005</v>
          </cell>
          <cell r="W57" t="str">
            <v>UTXECON201</v>
          </cell>
          <cell r="Y57" t="str">
            <v>LEGAL</v>
          </cell>
          <cell r="Z57" t="str">
            <v>ICB3</v>
          </cell>
          <cell r="AB57" t="str">
            <v>ICB</v>
          </cell>
          <cell r="AC57" t="str">
            <v>ICB</v>
          </cell>
          <cell r="AE57" t="str">
            <v>211</v>
          </cell>
          <cell r="AG57" t="str">
            <v>0000137010</v>
          </cell>
        </row>
        <row r="58">
          <cell r="A58" t="str">
            <v>00659231</v>
          </cell>
          <cell r="B58" t="str">
            <v>9554261000</v>
          </cell>
          <cell r="C58" t="str">
            <v>ICB4TARGET0000000028</v>
          </cell>
          <cell r="D58">
            <v>2015</v>
          </cell>
          <cell r="E58">
            <v>1</v>
          </cell>
          <cell r="F58" t="str">
            <v>2015-01-31</v>
          </cell>
          <cell r="G58" t="str">
            <v>PRJ</v>
          </cell>
          <cell r="H58" t="str">
            <v>169</v>
          </cell>
          <cell r="I58" t="str">
            <v>211</v>
          </cell>
          <cell r="K58" t="str">
            <v>000001120</v>
          </cell>
          <cell r="L58" t="str">
            <v>4261000</v>
          </cell>
          <cell r="M58" t="str">
            <v>1113</v>
          </cell>
          <cell r="N58" t="str">
            <v>99920</v>
          </cell>
          <cell r="O58" t="str">
            <v>11404</v>
          </cell>
          <cell r="P58" t="str">
            <v>294</v>
          </cell>
          <cell r="Q58" t="str">
            <v>955</v>
          </cell>
          <cell r="R58" t="str">
            <v>INTERCO BILL W/O</v>
          </cell>
          <cell r="S58" t="str">
            <v>PRA</v>
          </cell>
          <cell r="U58" t="str">
            <v>2015-01-31</v>
          </cell>
          <cell r="V58">
            <v>243.68</v>
          </cell>
          <cell r="W58" t="str">
            <v>UTXECON201</v>
          </cell>
          <cell r="Y58" t="str">
            <v>LEGAL</v>
          </cell>
          <cell r="Z58" t="str">
            <v>ICB3</v>
          </cell>
          <cell r="AB58" t="str">
            <v>ICB</v>
          </cell>
          <cell r="AC58" t="str">
            <v>ICB</v>
          </cell>
          <cell r="AE58" t="str">
            <v>211</v>
          </cell>
          <cell r="AG58" t="str">
            <v>0000140778</v>
          </cell>
        </row>
        <row r="59">
          <cell r="A59" t="str">
            <v>00659230</v>
          </cell>
          <cell r="B59" t="str">
            <v>9554261000</v>
          </cell>
          <cell r="C59" t="str">
            <v>ICB4TARGET0000000029</v>
          </cell>
          <cell r="D59">
            <v>2015</v>
          </cell>
          <cell r="E59">
            <v>1</v>
          </cell>
          <cell r="F59" t="str">
            <v>2015-01-31</v>
          </cell>
          <cell r="G59" t="str">
            <v>PRJ</v>
          </cell>
          <cell r="H59" t="str">
            <v>169</v>
          </cell>
          <cell r="I59" t="str">
            <v>211</v>
          </cell>
          <cell r="K59" t="str">
            <v>000001120</v>
          </cell>
          <cell r="L59" t="str">
            <v>4261000</v>
          </cell>
          <cell r="M59" t="str">
            <v>1113</v>
          </cell>
          <cell r="N59" t="str">
            <v>99920</v>
          </cell>
          <cell r="O59" t="str">
            <v>11404</v>
          </cell>
          <cell r="P59" t="str">
            <v>294</v>
          </cell>
          <cell r="Q59" t="str">
            <v>955</v>
          </cell>
          <cell r="R59" t="str">
            <v>INTERCO BILL W/O</v>
          </cell>
          <cell r="S59" t="str">
            <v>PRA</v>
          </cell>
          <cell r="U59" t="str">
            <v>2015-01-31</v>
          </cell>
          <cell r="V59">
            <v>203.07</v>
          </cell>
          <cell r="W59" t="str">
            <v>UTXECON201</v>
          </cell>
          <cell r="Y59" t="str">
            <v>LEGAL</v>
          </cell>
          <cell r="Z59" t="str">
            <v>ICB3</v>
          </cell>
          <cell r="AB59" t="str">
            <v>ICB</v>
          </cell>
          <cell r="AC59" t="str">
            <v>ICB</v>
          </cell>
          <cell r="AE59" t="str">
            <v>211</v>
          </cell>
          <cell r="AG59" t="str">
            <v>0000163140</v>
          </cell>
        </row>
        <row r="60">
          <cell r="A60" t="str">
            <v>00659236</v>
          </cell>
          <cell r="B60" t="str">
            <v>9554261000</v>
          </cell>
          <cell r="C60" t="str">
            <v>ICB4TARGET0000000030</v>
          </cell>
          <cell r="D60">
            <v>2015</v>
          </cell>
          <cell r="E60">
            <v>1</v>
          </cell>
          <cell r="F60" t="str">
            <v>2015-01-31</v>
          </cell>
          <cell r="G60" t="str">
            <v>PRJ</v>
          </cell>
          <cell r="H60" t="str">
            <v>169</v>
          </cell>
          <cell r="I60" t="str">
            <v>211</v>
          </cell>
          <cell r="K60" t="str">
            <v>000001120</v>
          </cell>
          <cell r="L60" t="str">
            <v>4261000</v>
          </cell>
          <cell r="M60" t="str">
            <v>1113</v>
          </cell>
          <cell r="N60" t="str">
            <v>99920</v>
          </cell>
          <cell r="O60" t="str">
            <v>11404</v>
          </cell>
          <cell r="P60" t="str">
            <v>294</v>
          </cell>
          <cell r="Q60" t="str">
            <v>955</v>
          </cell>
          <cell r="R60" t="str">
            <v>INTERCO BILL W/O</v>
          </cell>
          <cell r="S60" t="str">
            <v>PRA</v>
          </cell>
          <cell r="U60" t="str">
            <v>2015-01-31</v>
          </cell>
          <cell r="V60">
            <v>162.44999999999999</v>
          </cell>
          <cell r="W60" t="str">
            <v>UTXECON201</v>
          </cell>
          <cell r="Y60" t="str">
            <v>LEGAL</v>
          </cell>
          <cell r="Z60" t="str">
            <v>ICB3</v>
          </cell>
          <cell r="AB60" t="str">
            <v>ICB</v>
          </cell>
          <cell r="AC60" t="str">
            <v>ICB</v>
          </cell>
          <cell r="AE60" t="str">
            <v>211</v>
          </cell>
          <cell r="AG60" t="str">
            <v>0000199372</v>
          </cell>
        </row>
        <row r="61">
          <cell r="A61" t="str">
            <v>00658159</v>
          </cell>
          <cell r="B61" t="str">
            <v>9554261000</v>
          </cell>
          <cell r="C61" t="str">
            <v>ICB4TARGET0000000031</v>
          </cell>
          <cell r="D61">
            <v>2015</v>
          </cell>
          <cell r="E61">
            <v>1</v>
          </cell>
          <cell r="F61" t="str">
            <v>2015-01-31</v>
          </cell>
          <cell r="G61" t="str">
            <v>PRJ</v>
          </cell>
          <cell r="H61" t="str">
            <v>169</v>
          </cell>
          <cell r="I61" t="str">
            <v>211</v>
          </cell>
          <cell r="K61" t="str">
            <v>000001120</v>
          </cell>
          <cell r="L61" t="str">
            <v>4261000</v>
          </cell>
          <cell r="M61" t="str">
            <v>1113</v>
          </cell>
          <cell r="N61" t="str">
            <v>99920</v>
          </cell>
          <cell r="O61" t="str">
            <v>11404</v>
          </cell>
          <cell r="P61" t="str">
            <v>294</v>
          </cell>
          <cell r="Q61" t="str">
            <v>955</v>
          </cell>
          <cell r="R61" t="str">
            <v>INTERCO BILL W/O</v>
          </cell>
          <cell r="S61" t="str">
            <v>PRA</v>
          </cell>
          <cell r="U61" t="str">
            <v>2015-01-31</v>
          </cell>
          <cell r="V61">
            <v>121.84</v>
          </cell>
          <cell r="W61" t="str">
            <v>UTXECON201</v>
          </cell>
          <cell r="Y61" t="str">
            <v>LEGAL</v>
          </cell>
          <cell r="Z61" t="str">
            <v>ICB3</v>
          </cell>
          <cell r="AB61" t="str">
            <v>ICB</v>
          </cell>
          <cell r="AC61" t="str">
            <v>ICB</v>
          </cell>
          <cell r="AE61" t="str">
            <v>211</v>
          </cell>
          <cell r="AG61" t="str">
            <v>0000200253</v>
          </cell>
        </row>
        <row r="62">
          <cell r="A62" t="str">
            <v>00658156</v>
          </cell>
          <cell r="B62" t="str">
            <v>9554261000</v>
          </cell>
          <cell r="C62" t="str">
            <v>ICB4TARGET0000000032</v>
          </cell>
          <cell r="D62">
            <v>2015</v>
          </cell>
          <cell r="E62">
            <v>1</v>
          </cell>
          <cell r="F62" t="str">
            <v>2015-01-31</v>
          </cell>
          <cell r="G62" t="str">
            <v>PRJ</v>
          </cell>
          <cell r="H62" t="str">
            <v>169</v>
          </cell>
          <cell r="I62" t="str">
            <v>211</v>
          </cell>
          <cell r="K62" t="str">
            <v>000001120</v>
          </cell>
          <cell r="L62" t="str">
            <v>4261000</v>
          </cell>
          <cell r="M62" t="str">
            <v>1113</v>
          </cell>
          <cell r="N62" t="str">
            <v>99920</v>
          </cell>
          <cell r="O62" t="str">
            <v>11404</v>
          </cell>
          <cell r="P62" t="str">
            <v>294</v>
          </cell>
          <cell r="Q62" t="str">
            <v>955</v>
          </cell>
          <cell r="R62" t="str">
            <v>INTERCO BILL W/O</v>
          </cell>
          <cell r="S62" t="str">
            <v>PRA</v>
          </cell>
          <cell r="U62" t="str">
            <v>2015-01-31</v>
          </cell>
          <cell r="V62">
            <v>324.87</v>
          </cell>
          <cell r="W62" t="str">
            <v>UTXECON201</v>
          </cell>
          <cell r="Y62" t="str">
            <v>LEGAL</v>
          </cell>
          <cell r="Z62" t="str">
            <v>ICB3</v>
          </cell>
          <cell r="AB62" t="str">
            <v>ICB</v>
          </cell>
          <cell r="AC62" t="str">
            <v>ICB</v>
          </cell>
          <cell r="AE62" t="str">
            <v>211</v>
          </cell>
          <cell r="AG62" t="str">
            <v>0000209065</v>
          </cell>
        </row>
        <row r="63">
          <cell r="A63" t="str">
            <v>00652654</v>
          </cell>
          <cell r="B63" t="str">
            <v>9554261000</v>
          </cell>
          <cell r="C63" t="str">
            <v>ICB4TARGET0000000033</v>
          </cell>
          <cell r="D63">
            <v>2014</v>
          </cell>
          <cell r="E63">
            <v>12</v>
          </cell>
          <cell r="F63" t="str">
            <v>2014-12-31</v>
          </cell>
          <cell r="G63" t="str">
            <v>PRJ</v>
          </cell>
          <cell r="H63" t="str">
            <v>169</v>
          </cell>
          <cell r="I63" t="str">
            <v>211</v>
          </cell>
          <cell r="K63" t="str">
            <v>000001120</v>
          </cell>
          <cell r="L63" t="str">
            <v>4261000</v>
          </cell>
          <cell r="M63" t="str">
            <v>1585</v>
          </cell>
          <cell r="N63" t="str">
            <v>99920</v>
          </cell>
          <cell r="O63" t="str">
            <v>11404</v>
          </cell>
          <cell r="P63" t="str">
            <v>294</v>
          </cell>
          <cell r="Q63" t="str">
            <v>955</v>
          </cell>
          <cell r="R63" t="str">
            <v>INTERCO BILL W/O</v>
          </cell>
          <cell r="S63" t="str">
            <v>PRA</v>
          </cell>
          <cell r="U63" t="str">
            <v>2014-12-31</v>
          </cell>
          <cell r="V63">
            <v>3643.83</v>
          </cell>
          <cell r="W63" t="str">
            <v>UTXECON101</v>
          </cell>
          <cell r="Y63" t="str">
            <v>LEGAL</v>
          </cell>
          <cell r="Z63" t="str">
            <v>ICB3</v>
          </cell>
          <cell r="AB63" t="str">
            <v>ICB</v>
          </cell>
          <cell r="AC63" t="str">
            <v>ICB</v>
          </cell>
          <cell r="AE63" t="str">
            <v>211</v>
          </cell>
          <cell r="AG63" t="str">
            <v>0000099027</v>
          </cell>
        </row>
        <row r="64">
          <cell r="A64" t="str">
            <v>00659229</v>
          </cell>
          <cell r="B64" t="str">
            <v>9554261000</v>
          </cell>
          <cell r="C64" t="str">
            <v>ICB4TARGET0000000033</v>
          </cell>
          <cell r="D64">
            <v>2015</v>
          </cell>
          <cell r="E64">
            <v>1</v>
          </cell>
          <cell r="F64" t="str">
            <v>2015-01-31</v>
          </cell>
          <cell r="G64" t="str">
            <v>PRJ</v>
          </cell>
          <cell r="H64" t="str">
            <v>169</v>
          </cell>
          <cell r="I64" t="str">
            <v>211</v>
          </cell>
          <cell r="K64" t="str">
            <v>000001120</v>
          </cell>
          <cell r="L64" t="str">
            <v>4261000</v>
          </cell>
          <cell r="M64" t="str">
            <v>1113</v>
          </cell>
          <cell r="N64" t="str">
            <v>99920</v>
          </cell>
          <cell r="O64" t="str">
            <v>11404</v>
          </cell>
          <cell r="P64" t="str">
            <v>294</v>
          </cell>
          <cell r="Q64" t="str">
            <v>955</v>
          </cell>
          <cell r="R64" t="str">
            <v>INTERCO BILL W/O</v>
          </cell>
          <cell r="S64" t="str">
            <v>PRA</v>
          </cell>
          <cell r="U64" t="str">
            <v>2015-01-31</v>
          </cell>
          <cell r="V64">
            <v>203.07</v>
          </cell>
          <cell r="W64" t="str">
            <v>UTXECON201</v>
          </cell>
          <cell r="Y64" t="str">
            <v>LEGAL</v>
          </cell>
          <cell r="Z64" t="str">
            <v>ICB3</v>
          </cell>
          <cell r="AB64" t="str">
            <v>ICB</v>
          </cell>
          <cell r="AC64" t="str">
            <v>ICB</v>
          </cell>
          <cell r="AE64" t="str">
            <v>211</v>
          </cell>
          <cell r="AG64" t="str">
            <v>0000240973</v>
          </cell>
        </row>
        <row r="65">
          <cell r="A65" t="str">
            <v>00652649</v>
          </cell>
          <cell r="B65" t="str">
            <v>9554261000</v>
          </cell>
          <cell r="C65" t="str">
            <v>ICB4TARGET0000000034</v>
          </cell>
          <cell r="D65">
            <v>2014</v>
          </cell>
          <cell r="E65">
            <v>12</v>
          </cell>
          <cell r="F65" t="str">
            <v>2014-12-31</v>
          </cell>
          <cell r="G65" t="str">
            <v>PRJ</v>
          </cell>
          <cell r="H65" t="str">
            <v>169</v>
          </cell>
          <cell r="I65" t="str">
            <v>211</v>
          </cell>
          <cell r="K65" t="str">
            <v>000001120</v>
          </cell>
          <cell r="L65" t="str">
            <v>4261000</v>
          </cell>
          <cell r="M65" t="str">
            <v>1585</v>
          </cell>
          <cell r="N65" t="str">
            <v>99920</v>
          </cell>
          <cell r="O65" t="str">
            <v>11404</v>
          </cell>
          <cell r="P65" t="str">
            <v>294</v>
          </cell>
          <cell r="Q65" t="str">
            <v>955</v>
          </cell>
          <cell r="R65" t="str">
            <v>INTERCO BILL W/O</v>
          </cell>
          <cell r="S65" t="str">
            <v>PRA</v>
          </cell>
          <cell r="U65" t="str">
            <v>2014-12-31</v>
          </cell>
          <cell r="V65">
            <v>1394.07</v>
          </cell>
          <cell r="W65" t="str">
            <v>UTXECON101</v>
          </cell>
          <cell r="Y65" t="str">
            <v>LEGAL</v>
          </cell>
          <cell r="Z65" t="str">
            <v>ICB3</v>
          </cell>
          <cell r="AB65" t="str">
            <v>ICB</v>
          </cell>
          <cell r="AC65" t="str">
            <v>ICB</v>
          </cell>
          <cell r="AE65" t="str">
            <v>211</v>
          </cell>
          <cell r="AG65" t="str">
            <v>0000101832</v>
          </cell>
        </row>
        <row r="66">
          <cell r="A66" t="str">
            <v>00657836</v>
          </cell>
          <cell r="B66" t="str">
            <v>9554261000</v>
          </cell>
          <cell r="C66" t="str">
            <v>ICB4TARGET0000000034</v>
          </cell>
          <cell r="D66">
            <v>2015</v>
          </cell>
          <cell r="E66">
            <v>1</v>
          </cell>
          <cell r="F66" t="str">
            <v>2015-01-31</v>
          </cell>
          <cell r="G66" t="str">
            <v>PRJ</v>
          </cell>
          <cell r="H66" t="str">
            <v>169</v>
          </cell>
          <cell r="I66" t="str">
            <v>211</v>
          </cell>
          <cell r="K66" t="str">
            <v>000001120</v>
          </cell>
          <cell r="L66" t="str">
            <v>4261000</v>
          </cell>
          <cell r="M66" t="str">
            <v>1113</v>
          </cell>
          <cell r="N66" t="str">
            <v>99920</v>
          </cell>
          <cell r="O66" t="str">
            <v>11404</v>
          </cell>
          <cell r="P66" t="str">
            <v>294</v>
          </cell>
          <cell r="Q66" t="str">
            <v>955</v>
          </cell>
          <cell r="R66" t="str">
            <v>INTERCO BILL W/O</v>
          </cell>
          <cell r="S66" t="str">
            <v>PRA</v>
          </cell>
          <cell r="U66" t="str">
            <v>2015-01-31</v>
          </cell>
          <cell r="V66">
            <v>609.19000000000005</v>
          </cell>
          <cell r="W66" t="str">
            <v>UTXECON201</v>
          </cell>
          <cell r="Y66" t="str">
            <v>LEGAL</v>
          </cell>
          <cell r="Z66" t="str">
            <v>ICB3</v>
          </cell>
          <cell r="AB66" t="str">
            <v>ICB</v>
          </cell>
          <cell r="AC66" t="str">
            <v>ICB</v>
          </cell>
          <cell r="AE66" t="str">
            <v>211</v>
          </cell>
          <cell r="AG66" t="str">
            <v>0000291734</v>
          </cell>
        </row>
        <row r="67">
          <cell r="A67" t="str">
            <v>00658274</v>
          </cell>
          <cell r="B67" t="str">
            <v>9554261000</v>
          </cell>
          <cell r="C67" t="str">
            <v>ICB4TARGET0000000035</v>
          </cell>
          <cell r="D67">
            <v>2015</v>
          </cell>
          <cell r="E67">
            <v>1</v>
          </cell>
          <cell r="F67" t="str">
            <v>2015-01-31</v>
          </cell>
          <cell r="G67" t="str">
            <v>PRJ</v>
          </cell>
          <cell r="H67" t="str">
            <v>169</v>
          </cell>
          <cell r="I67" t="str">
            <v>211</v>
          </cell>
          <cell r="K67" t="str">
            <v>000001120</v>
          </cell>
          <cell r="L67" t="str">
            <v>4261000</v>
          </cell>
          <cell r="M67" t="str">
            <v>1113</v>
          </cell>
          <cell r="N67" t="str">
            <v>99920</v>
          </cell>
          <cell r="O67" t="str">
            <v>11404</v>
          </cell>
          <cell r="P67" t="str">
            <v>294</v>
          </cell>
          <cell r="Q67" t="str">
            <v>955</v>
          </cell>
          <cell r="R67" t="str">
            <v>INTERCO BILL W/O</v>
          </cell>
          <cell r="S67" t="str">
            <v>PRA</v>
          </cell>
          <cell r="U67" t="str">
            <v>2015-01-31</v>
          </cell>
          <cell r="V67">
            <v>487.36</v>
          </cell>
          <cell r="W67" t="str">
            <v>UTXECON201</v>
          </cell>
          <cell r="Y67" t="str">
            <v>LEGAL</v>
          </cell>
          <cell r="Z67" t="str">
            <v>ICB3</v>
          </cell>
          <cell r="AB67" t="str">
            <v>ICB</v>
          </cell>
          <cell r="AC67" t="str">
            <v>ICB</v>
          </cell>
          <cell r="AE67" t="str">
            <v>211</v>
          </cell>
          <cell r="AG67" t="str">
            <v>0000291805</v>
          </cell>
        </row>
        <row r="68">
          <cell r="A68" t="str">
            <v>00659260</v>
          </cell>
          <cell r="B68" t="str">
            <v>9554261000</v>
          </cell>
          <cell r="C68" t="str">
            <v>ICB4TARGET0000000036</v>
          </cell>
          <cell r="D68">
            <v>2015</v>
          </cell>
          <cell r="E68">
            <v>1</v>
          </cell>
          <cell r="F68" t="str">
            <v>2015-01-31</v>
          </cell>
          <cell r="G68" t="str">
            <v>PRJ</v>
          </cell>
          <cell r="H68" t="str">
            <v>169</v>
          </cell>
          <cell r="I68" t="str">
            <v>211</v>
          </cell>
          <cell r="K68" t="str">
            <v>000001120</v>
          </cell>
          <cell r="L68" t="str">
            <v>4261000</v>
          </cell>
          <cell r="M68" t="str">
            <v>1113</v>
          </cell>
          <cell r="N68" t="str">
            <v>99920</v>
          </cell>
          <cell r="O68" t="str">
            <v>11404</v>
          </cell>
          <cell r="P68" t="str">
            <v>294</v>
          </cell>
          <cell r="Q68" t="str">
            <v>955</v>
          </cell>
          <cell r="R68" t="str">
            <v>INTERCO BILL W/O</v>
          </cell>
          <cell r="S68" t="str">
            <v>PRA</v>
          </cell>
          <cell r="U68" t="str">
            <v>2015-01-31</v>
          </cell>
          <cell r="V68">
            <v>81.23</v>
          </cell>
          <cell r="W68" t="str">
            <v>UTXECON201</v>
          </cell>
          <cell r="Y68" t="str">
            <v>LEGAL</v>
          </cell>
          <cell r="Z68" t="str">
            <v>ICB3</v>
          </cell>
          <cell r="AB68" t="str">
            <v>ICB</v>
          </cell>
          <cell r="AC68" t="str">
            <v>ICB</v>
          </cell>
          <cell r="AE68" t="str">
            <v>211</v>
          </cell>
          <cell r="AG68" t="str">
            <v>0000291895</v>
          </cell>
        </row>
        <row r="69">
          <cell r="A69" t="str">
            <v>00652573</v>
          </cell>
          <cell r="B69" t="str">
            <v>5104261000</v>
          </cell>
          <cell r="C69" t="str">
            <v>ICB4TARGET0000000039</v>
          </cell>
          <cell r="D69">
            <v>2014</v>
          </cell>
          <cell r="E69">
            <v>12</v>
          </cell>
          <cell r="F69" t="str">
            <v>2014-12-31</v>
          </cell>
          <cell r="G69" t="str">
            <v>PRJ</v>
          </cell>
          <cell r="H69" t="str">
            <v>169</v>
          </cell>
          <cell r="I69" t="str">
            <v>211</v>
          </cell>
          <cell r="K69" t="str">
            <v>000001120</v>
          </cell>
          <cell r="L69" t="str">
            <v>4261000</v>
          </cell>
          <cell r="M69" t="str">
            <v>1113</v>
          </cell>
          <cell r="N69" t="str">
            <v>99920</v>
          </cell>
          <cell r="O69" t="str">
            <v>11833</v>
          </cell>
          <cell r="P69" t="str">
            <v>294</v>
          </cell>
          <cell r="Q69" t="str">
            <v>510</v>
          </cell>
          <cell r="R69" t="str">
            <v>INTERCO BILL W/O</v>
          </cell>
          <cell r="S69" t="str">
            <v>PRA</v>
          </cell>
          <cell r="U69" t="str">
            <v>2014-12-31</v>
          </cell>
          <cell r="V69">
            <v>39.14</v>
          </cell>
          <cell r="W69" t="str">
            <v>UTXECON201</v>
          </cell>
          <cell r="Y69" t="str">
            <v>LEGAL</v>
          </cell>
          <cell r="Z69" t="str">
            <v>ICB3</v>
          </cell>
          <cell r="AB69" t="str">
            <v>ICB</v>
          </cell>
          <cell r="AC69" t="str">
            <v>ICB</v>
          </cell>
          <cell r="AE69" t="str">
            <v>211</v>
          </cell>
          <cell r="AG69" t="str">
            <v>0000146747</v>
          </cell>
        </row>
        <row r="70">
          <cell r="A70" t="str">
            <v>00652901</v>
          </cell>
          <cell r="B70" t="str">
            <v>9554261000</v>
          </cell>
          <cell r="C70" t="str">
            <v>ICB4TARGET0000000040</v>
          </cell>
          <cell r="D70">
            <v>2014</v>
          </cell>
          <cell r="E70">
            <v>12</v>
          </cell>
          <cell r="F70" t="str">
            <v>2014-12-31</v>
          </cell>
          <cell r="G70" t="str">
            <v>PRJ</v>
          </cell>
          <cell r="H70" t="str">
            <v>169</v>
          </cell>
          <cell r="I70" t="str">
            <v>211</v>
          </cell>
          <cell r="K70" t="str">
            <v>000001120</v>
          </cell>
          <cell r="L70" t="str">
            <v>4261000</v>
          </cell>
          <cell r="M70" t="str">
            <v>1113</v>
          </cell>
          <cell r="N70" t="str">
            <v>99920</v>
          </cell>
          <cell r="O70" t="str">
            <v>11404</v>
          </cell>
          <cell r="P70" t="str">
            <v>294</v>
          </cell>
          <cell r="Q70" t="str">
            <v>955</v>
          </cell>
          <cell r="R70" t="str">
            <v>INTERCO BILL W/O</v>
          </cell>
          <cell r="S70" t="str">
            <v>PRA</v>
          </cell>
          <cell r="U70" t="str">
            <v>2014-12-31</v>
          </cell>
          <cell r="V70">
            <v>1956.98</v>
          </cell>
          <cell r="W70" t="str">
            <v>UTXECON201</v>
          </cell>
          <cell r="Y70" t="str">
            <v>LEGAL</v>
          </cell>
          <cell r="Z70" t="str">
            <v>ICB3</v>
          </cell>
          <cell r="AB70" t="str">
            <v>ICB</v>
          </cell>
          <cell r="AC70" t="str">
            <v>ICB</v>
          </cell>
          <cell r="AE70" t="str">
            <v>211</v>
          </cell>
          <cell r="AG70" t="str">
            <v>0000009885</v>
          </cell>
        </row>
        <row r="71">
          <cell r="A71" t="str">
            <v>00646306</v>
          </cell>
          <cell r="B71" t="str">
            <v>5104261000</v>
          </cell>
          <cell r="C71" t="str">
            <v>ICB4TARGET0000000040</v>
          </cell>
          <cell r="D71">
            <v>2014</v>
          </cell>
          <cell r="E71">
            <v>11</v>
          </cell>
          <cell r="F71" t="str">
            <v>2014-11-30</v>
          </cell>
          <cell r="G71" t="str">
            <v>PRJ</v>
          </cell>
          <cell r="H71" t="str">
            <v>169</v>
          </cell>
          <cell r="I71" t="str">
            <v>211</v>
          </cell>
          <cell r="K71" t="str">
            <v>000001120</v>
          </cell>
          <cell r="L71" t="str">
            <v>4261000</v>
          </cell>
          <cell r="M71" t="str">
            <v>1113</v>
          </cell>
          <cell r="N71" t="str">
            <v>99920</v>
          </cell>
          <cell r="O71" t="str">
            <v>13123</v>
          </cell>
          <cell r="P71" t="str">
            <v>294</v>
          </cell>
          <cell r="Q71" t="str">
            <v>510</v>
          </cell>
          <cell r="R71" t="str">
            <v>INTERCO BILL W/O</v>
          </cell>
          <cell r="S71" t="str">
            <v>PRA</v>
          </cell>
          <cell r="U71" t="str">
            <v>2014-11-30</v>
          </cell>
          <cell r="V71">
            <v>1643.89</v>
          </cell>
          <cell r="W71" t="str">
            <v>UTXECON201</v>
          </cell>
          <cell r="Y71" t="str">
            <v>LEGAL</v>
          </cell>
          <cell r="Z71" t="str">
            <v>ICB3</v>
          </cell>
          <cell r="AB71" t="str">
            <v>ICB</v>
          </cell>
          <cell r="AC71" t="str">
            <v>ICB</v>
          </cell>
          <cell r="AE71" t="str">
            <v>211</v>
          </cell>
          <cell r="AG71" t="str">
            <v>0000146747</v>
          </cell>
        </row>
        <row r="72">
          <cell r="A72" t="str">
            <v>00647380</v>
          </cell>
          <cell r="B72" t="str">
            <v>9554261000</v>
          </cell>
          <cell r="C72" t="str">
            <v>ICB4TARGET0000000041</v>
          </cell>
          <cell r="D72">
            <v>2014</v>
          </cell>
          <cell r="E72">
            <v>11</v>
          </cell>
          <cell r="F72" t="str">
            <v>2014-11-30</v>
          </cell>
          <cell r="G72" t="str">
            <v>PRJ</v>
          </cell>
          <cell r="H72" t="str">
            <v>169</v>
          </cell>
          <cell r="I72" t="str">
            <v>211</v>
          </cell>
          <cell r="K72" t="str">
            <v>000001120</v>
          </cell>
          <cell r="L72" t="str">
            <v>4261000</v>
          </cell>
          <cell r="M72" t="str">
            <v>1113</v>
          </cell>
          <cell r="N72" t="str">
            <v>99920</v>
          </cell>
          <cell r="O72" t="str">
            <v>11404</v>
          </cell>
          <cell r="P72" t="str">
            <v>294</v>
          </cell>
          <cell r="Q72" t="str">
            <v>955</v>
          </cell>
          <cell r="R72" t="str">
            <v>INTERCO BILL W/O</v>
          </cell>
          <cell r="S72" t="str">
            <v>PRA</v>
          </cell>
          <cell r="U72" t="str">
            <v>2014-11-30</v>
          </cell>
          <cell r="V72">
            <v>1956.98</v>
          </cell>
          <cell r="W72" t="str">
            <v>UTXECON201</v>
          </cell>
          <cell r="Y72" t="str">
            <v>LEGAL</v>
          </cell>
          <cell r="Z72" t="str">
            <v>ICB3</v>
          </cell>
          <cell r="AB72" t="str">
            <v>ICB</v>
          </cell>
          <cell r="AC72" t="str">
            <v>ICB</v>
          </cell>
          <cell r="AE72" t="str">
            <v>211</v>
          </cell>
          <cell r="AG72" t="str">
            <v>0000009885</v>
          </cell>
        </row>
        <row r="73">
          <cell r="A73" t="str">
            <v>00651514</v>
          </cell>
          <cell r="B73" t="str">
            <v>9554261000</v>
          </cell>
          <cell r="C73" t="str">
            <v>ICB4TARGET0000000041</v>
          </cell>
          <cell r="D73">
            <v>2014</v>
          </cell>
          <cell r="E73">
            <v>12</v>
          </cell>
          <cell r="F73" t="str">
            <v>2014-12-31</v>
          </cell>
          <cell r="G73" t="str">
            <v>PRJ</v>
          </cell>
          <cell r="H73" t="str">
            <v>169</v>
          </cell>
          <cell r="I73" t="str">
            <v>211</v>
          </cell>
          <cell r="K73" t="str">
            <v>000001120</v>
          </cell>
          <cell r="L73" t="str">
            <v>4261000</v>
          </cell>
          <cell r="M73" t="str">
            <v>1113</v>
          </cell>
          <cell r="N73" t="str">
            <v>99920</v>
          </cell>
          <cell r="O73" t="str">
            <v>11404</v>
          </cell>
          <cell r="P73" t="str">
            <v>294</v>
          </cell>
          <cell r="Q73" t="str">
            <v>955</v>
          </cell>
          <cell r="R73" t="str">
            <v>INTERCO BILL W/O</v>
          </cell>
          <cell r="S73" t="str">
            <v>PRA</v>
          </cell>
          <cell r="U73" t="str">
            <v>2014-12-31</v>
          </cell>
          <cell r="V73">
            <v>978.5</v>
          </cell>
          <cell r="W73" t="str">
            <v>UTXECON201</v>
          </cell>
          <cell r="Y73" t="str">
            <v>LEGAL</v>
          </cell>
          <cell r="Z73" t="str">
            <v>ICB3</v>
          </cell>
          <cell r="AB73" t="str">
            <v>ICB</v>
          </cell>
          <cell r="AC73" t="str">
            <v>ICB</v>
          </cell>
          <cell r="AE73" t="str">
            <v>211</v>
          </cell>
          <cell r="AG73" t="str">
            <v>0000014384</v>
          </cell>
        </row>
        <row r="74">
          <cell r="A74" t="str">
            <v>00647253</v>
          </cell>
          <cell r="B74" t="str">
            <v>9554261000</v>
          </cell>
          <cell r="C74" t="str">
            <v>ICB4TARGET0000000042</v>
          </cell>
          <cell r="D74">
            <v>2014</v>
          </cell>
          <cell r="E74">
            <v>11</v>
          </cell>
          <cell r="F74" t="str">
            <v>2014-11-30</v>
          </cell>
          <cell r="G74" t="str">
            <v>PRJ</v>
          </cell>
          <cell r="H74" t="str">
            <v>169</v>
          </cell>
          <cell r="I74" t="str">
            <v>211</v>
          </cell>
          <cell r="K74" t="str">
            <v>000001120</v>
          </cell>
          <cell r="L74" t="str">
            <v>4261000</v>
          </cell>
          <cell r="M74" t="str">
            <v>1113</v>
          </cell>
          <cell r="N74" t="str">
            <v>99920</v>
          </cell>
          <cell r="O74" t="str">
            <v>11404</v>
          </cell>
          <cell r="P74" t="str">
            <v>294</v>
          </cell>
          <cell r="Q74" t="str">
            <v>955</v>
          </cell>
          <cell r="R74" t="str">
            <v>INTERCO BILL W/O</v>
          </cell>
          <cell r="S74" t="str">
            <v>PRA</v>
          </cell>
          <cell r="U74" t="str">
            <v>2014-11-30</v>
          </cell>
          <cell r="V74">
            <v>195.7</v>
          </cell>
          <cell r="W74" t="str">
            <v>UTXECON201</v>
          </cell>
          <cell r="Y74" t="str">
            <v>LEGAL</v>
          </cell>
          <cell r="Z74" t="str">
            <v>ICB3</v>
          </cell>
          <cell r="AB74" t="str">
            <v>ICB</v>
          </cell>
          <cell r="AC74" t="str">
            <v>ICB</v>
          </cell>
          <cell r="AE74" t="str">
            <v>211</v>
          </cell>
          <cell r="AG74" t="str">
            <v>0000013355</v>
          </cell>
        </row>
        <row r="75">
          <cell r="A75" t="str">
            <v>00651444</v>
          </cell>
          <cell r="B75" t="str">
            <v>9554261000</v>
          </cell>
          <cell r="C75" t="str">
            <v>ICB4TARGET0000000042</v>
          </cell>
          <cell r="D75">
            <v>2014</v>
          </cell>
          <cell r="E75">
            <v>12</v>
          </cell>
          <cell r="F75" t="str">
            <v>2014-12-31</v>
          </cell>
          <cell r="G75" t="str">
            <v>PRJ</v>
          </cell>
          <cell r="H75" t="str">
            <v>169</v>
          </cell>
          <cell r="I75" t="str">
            <v>211</v>
          </cell>
          <cell r="K75" t="str">
            <v>000001120</v>
          </cell>
          <cell r="L75" t="str">
            <v>4261000</v>
          </cell>
          <cell r="M75" t="str">
            <v>1113</v>
          </cell>
          <cell r="N75" t="str">
            <v>99920</v>
          </cell>
          <cell r="O75" t="str">
            <v>11404</v>
          </cell>
          <cell r="P75" t="str">
            <v>294</v>
          </cell>
          <cell r="Q75" t="str">
            <v>955</v>
          </cell>
          <cell r="R75" t="str">
            <v>INTERCO BILL W/O</v>
          </cell>
          <cell r="S75" t="str">
            <v>PRA</v>
          </cell>
          <cell r="U75" t="str">
            <v>2014-12-31</v>
          </cell>
          <cell r="V75">
            <v>782.8</v>
          </cell>
          <cell r="W75" t="str">
            <v>UTXECON201</v>
          </cell>
          <cell r="Y75" t="str">
            <v>LEGAL</v>
          </cell>
          <cell r="Z75" t="str">
            <v>ICB3</v>
          </cell>
          <cell r="AB75" t="str">
            <v>ICB</v>
          </cell>
          <cell r="AC75" t="str">
            <v>ICB</v>
          </cell>
          <cell r="AE75" t="str">
            <v>211</v>
          </cell>
          <cell r="AG75" t="str">
            <v>0000014464</v>
          </cell>
        </row>
        <row r="76">
          <cell r="A76" t="str">
            <v>00648538</v>
          </cell>
          <cell r="B76" t="str">
            <v>9554261000</v>
          </cell>
          <cell r="C76" t="str">
            <v>ICB4TARGET0000000043</v>
          </cell>
          <cell r="D76">
            <v>2014</v>
          </cell>
          <cell r="E76">
            <v>11</v>
          </cell>
          <cell r="F76" t="str">
            <v>2014-11-30</v>
          </cell>
          <cell r="G76" t="str">
            <v>PRJ</v>
          </cell>
          <cell r="H76" t="str">
            <v>169</v>
          </cell>
          <cell r="I76" t="str">
            <v>211</v>
          </cell>
          <cell r="K76" t="str">
            <v>000001120</v>
          </cell>
          <cell r="L76" t="str">
            <v>4261000</v>
          </cell>
          <cell r="M76" t="str">
            <v>1113</v>
          </cell>
          <cell r="N76" t="str">
            <v>99920</v>
          </cell>
          <cell r="O76" t="str">
            <v>11404</v>
          </cell>
          <cell r="P76" t="str">
            <v>294</v>
          </cell>
          <cell r="Q76" t="str">
            <v>955</v>
          </cell>
          <cell r="R76" t="str">
            <v>INTERCO BILL W/O</v>
          </cell>
          <cell r="S76" t="str">
            <v>PRA</v>
          </cell>
          <cell r="U76" t="str">
            <v>2014-11-30</v>
          </cell>
          <cell r="V76">
            <v>180.05</v>
          </cell>
          <cell r="W76" t="str">
            <v>UTXECON201</v>
          </cell>
          <cell r="Y76" t="str">
            <v>LEGAL</v>
          </cell>
          <cell r="Z76" t="str">
            <v>ICB3</v>
          </cell>
          <cell r="AB76" t="str">
            <v>ICB</v>
          </cell>
          <cell r="AC76" t="str">
            <v>ICB</v>
          </cell>
          <cell r="AE76" t="str">
            <v>211</v>
          </cell>
          <cell r="AG76" t="str">
            <v>0000052445</v>
          </cell>
        </row>
        <row r="77">
          <cell r="A77" t="str">
            <v>00651647</v>
          </cell>
          <cell r="B77" t="str">
            <v>9554261000</v>
          </cell>
          <cell r="C77" t="str">
            <v>ICB4TARGET0000000043</v>
          </cell>
          <cell r="D77">
            <v>2014</v>
          </cell>
          <cell r="E77">
            <v>12</v>
          </cell>
          <cell r="F77" t="str">
            <v>2014-12-31</v>
          </cell>
          <cell r="G77" t="str">
            <v>PRJ</v>
          </cell>
          <cell r="H77" t="str">
            <v>169</v>
          </cell>
          <cell r="I77" t="str">
            <v>211</v>
          </cell>
          <cell r="K77" t="str">
            <v>000001120</v>
          </cell>
          <cell r="L77" t="str">
            <v>4261000</v>
          </cell>
          <cell r="M77" t="str">
            <v>1113</v>
          </cell>
          <cell r="N77" t="str">
            <v>99920</v>
          </cell>
          <cell r="O77" t="str">
            <v>11404</v>
          </cell>
          <cell r="P77" t="str">
            <v>294</v>
          </cell>
          <cell r="Q77" t="str">
            <v>955</v>
          </cell>
          <cell r="R77" t="str">
            <v>INTERCO BILL W/O</v>
          </cell>
          <cell r="S77" t="str">
            <v>PRA</v>
          </cell>
          <cell r="U77" t="str">
            <v>2014-12-31</v>
          </cell>
          <cell r="V77">
            <v>1957.01</v>
          </cell>
          <cell r="W77" t="str">
            <v>UTXECON201</v>
          </cell>
          <cell r="Y77" t="str">
            <v>LEGAL</v>
          </cell>
          <cell r="Z77" t="str">
            <v>ICB3</v>
          </cell>
          <cell r="AB77" t="str">
            <v>ICB</v>
          </cell>
          <cell r="AC77" t="str">
            <v>ICB</v>
          </cell>
          <cell r="AE77" t="str">
            <v>211</v>
          </cell>
          <cell r="AG77" t="str">
            <v>0000097118</v>
          </cell>
        </row>
        <row r="78">
          <cell r="A78" t="str">
            <v>00647447</v>
          </cell>
          <cell r="B78" t="str">
            <v>9554261000</v>
          </cell>
          <cell r="C78" t="str">
            <v>ICB4TARGET0000000044</v>
          </cell>
          <cell r="D78">
            <v>2014</v>
          </cell>
          <cell r="E78">
            <v>11</v>
          </cell>
          <cell r="F78" t="str">
            <v>2014-11-30</v>
          </cell>
          <cell r="G78" t="str">
            <v>PRJ</v>
          </cell>
          <cell r="H78" t="str">
            <v>169</v>
          </cell>
          <cell r="I78" t="str">
            <v>211</v>
          </cell>
          <cell r="K78" t="str">
            <v>000001120</v>
          </cell>
          <cell r="L78" t="str">
            <v>4261000</v>
          </cell>
          <cell r="M78" t="str">
            <v>1113</v>
          </cell>
          <cell r="N78" t="str">
            <v>99920</v>
          </cell>
          <cell r="O78" t="str">
            <v>11404</v>
          </cell>
          <cell r="P78" t="str">
            <v>294</v>
          </cell>
          <cell r="Q78" t="str">
            <v>955</v>
          </cell>
          <cell r="R78" t="str">
            <v>INTERCO BILL W/O</v>
          </cell>
          <cell r="S78" t="str">
            <v>PRA</v>
          </cell>
          <cell r="U78" t="str">
            <v>2014-11-30</v>
          </cell>
          <cell r="V78">
            <v>391.4</v>
          </cell>
          <cell r="W78" t="str">
            <v>UTXECON201</v>
          </cell>
          <cell r="Y78" t="str">
            <v>LEGAL</v>
          </cell>
          <cell r="Z78" t="str">
            <v>ICB3</v>
          </cell>
          <cell r="AB78" t="str">
            <v>ICB</v>
          </cell>
          <cell r="AC78" t="str">
            <v>ICB</v>
          </cell>
          <cell r="AE78" t="str">
            <v>211</v>
          </cell>
          <cell r="AG78" t="str">
            <v>0000073558</v>
          </cell>
        </row>
        <row r="79">
          <cell r="A79" t="str">
            <v>00651649</v>
          </cell>
          <cell r="B79" t="str">
            <v>9554261000</v>
          </cell>
          <cell r="C79" t="str">
            <v>ICB4TARGET0000000044</v>
          </cell>
          <cell r="D79">
            <v>2014</v>
          </cell>
          <cell r="E79">
            <v>12</v>
          </cell>
          <cell r="F79" t="str">
            <v>2014-12-31</v>
          </cell>
          <cell r="G79" t="str">
            <v>PRJ</v>
          </cell>
          <cell r="H79" t="str">
            <v>169</v>
          </cell>
          <cell r="I79" t="str">
            <v>211</v>
          </cell>
          <cell r="K79" t="str">
            <v>000001120</v>
          </cell>
          <cell r="L79" t="str">
            <v>4261000</v>
          </cell>
          <cell r="M79" t="str">
            <v>1113</v>
          </cell>
          <cell r="N79" t="str">
            <v>99920</v>
          </cell>
          <cell r="O79" t="str">
            <v>11404</v>
          </cell>
          <cell r="P79" t="str">
            <v>294</v>
          </cell>
          <cell r="Q79" t="str">
            <v>955</v>
          </cell>
          <cell r="R79" t="str">
            <v>INTERCO BILL W/O</v>
          </cell>
          <cell r="S79" t="str">
            <v>PRA</v>
          </cell>
          <cell r="U79" t="str">
            <v>2014-12-31</v>
          </cell>
          <cell r="V79">
            <v>587.1</v>
          </cell>
          <cell r="W79" t="str">
            <v>UTXECON201</v>
          </cell>
          <cell r="Y79" t="str">
            <v>LEGAL</v>
          </cell>
          <cell r="Z79" t="str">
            <v>ICB3</v>
          </cell>
          <cell r="AB79" t="str">
            <v>ICB</v>
          </cell>
          <cell r="AC79" t="str">
            <v>ICB</v>
          </cell>
          <cell r="AE79" t="str">
            <v>211</v>
          </cell>
          <cell r="AG79" t="str">
            <v>0000099469</v>
          </cell>
        </row>
        <row r="80">
          <cell r="A80" t="str">
            <v>00644563</v>
          </cell>
          <cell r="B80" t="str">
            <v>9554261000</v>
          </cell>
          <cell r="C80" t="str">
            <v>ICB4TARGET0000000045</v>
          </cell>
          <cell r="D80">
            <v>2014</v>
          </cell>
          <cell r="E80">
            <v>11</v>
          </cell>
          <cell r="F80" t="str">
            <v>2014-11-30</v>
          </cell>
          <cell r="G80" t="str">
            <v>PRJ</v>
          </cell>
          <cell r="H80" t="str">
            <v>169</v>
          </cell>
          <cell r="I80" t="str">
            <v>211</v>
          </cell>
          <cell r="K80" t="str">
            <v>000001120</v>
          </cell>
          <cell r="L80" t="str">
            <v>4261000</v>
          </cell>
          <cell r="M80" t="str">
            <v>1113</v>
          </cell>
          <cell r="N80" t="str">
            <v>99920</v>
          </cell>
          <cell r="O80" t="str">
            <v>11404</v>
          </cell>
          <cell r="P80" t="str">
            <v>294</v>
          </cell>
          <cell r="Q80" t="str">
            <v>955</v>
          </cell>
          <cell r="R80" t="str">
            <v>INTERCO BILL W/O</v>
          </cell>
          <cell r="S80" t="str">
            <v>PRA</v>
          </cell>
          <cell r="U80" t="str">
            <v>2014-11-30</v>
          </cell>
          <cell r="V80">
            <v>4060.4</v>
          </cell>
          <cell r="W80" t="str">
            <v>UTXECON201</v>
          </cell>
          <cell r="Y80" t="str">
            <v>LEGAL</v>
          </cell>
          <cell r="Z80" t="str">
            <v>ICB3</v>
          </cell>
          <cell r="AB80" t="str">
            <v>ICB</v>
          </cell>
          <cell r="AC80" t="str">
            <v>ICB</v>
          </cell>
          <cell r="AE80" t="str">
            <v>211</v>
          </cell>
          <cell r="AG80" t="str">
            <v>0000093544</v>
          </cell>
        </row>
        <row r="81">
          <cell r="A81" t="str">
            <v>00651192</v>
          </cell>
          <cell r="B81" t="str">
            <v>9554261000</v>
          </cell>
          <cell r="C81" t="str">
            <v>ICB4TARGET0000000045</v>
          </cell>
          <cell r="D81">
            <v>2014</v>
          </cell>
          <cell r="E81">
            <v>12</v>
          </cell>
          <cell r="F81" t="str">
            <v>2014-12-31</v>
          </cell>
          <cell r="G81" t="str">
            <v>PRJ</v>
          </cell>
          <cell r="H81" t="str">
            <v>169</v>
          </cell>
          <cell r="I81" t="str">
            <v>211</v>
          </cell>
          <cell r="K81" t="str">
            <v>000001120</v>
          </cell>
          <cell r="L81" t="str">
            <v>4261000</v>
          </cell>
          <cell r="M81" t="str">
            <v>1113</v>
          </cell>
          <cell r="N81" t="str">
            <v>99920</v>
          </cell>
          <cell r="O81" t="str">
            <v>11404</v>
          </cell>
          <cell r="P81" t="str">
            <v>294</v>
          </cell>
          <cell r="Q81" t="str">
            <v>955</v>
          </cell>
          <cell r="R81" t="str">
            <v>INTERCO BILL W/O</v>
          </cell>
          <cell r="S81" t="str">
            <v>PRA</v>
          </cell>
          <cell r="U81" t="str">
            <v>2014-12-31</v>
          </cell>
          <cell r="V81">
            <v>195.7</v>
          </cell>
          <cell r="W81" t="str">
            <v>UTXECON201</v>
          </cell>
          <cell r="Y81" t="str">
            <v>LEGAL</v>
          </cell>
          <cell r="Z81" t="str">
            <v>ICB3</v>
          </cell>
          <cell r="AB81" t="str">
            <v>ICB</v>
          </cell>
          <cell r="AC81" t="str">
            <v>ICB</v>
          </cell>
          <cell r="AE81" t="str">
            <v>211</v>
          </cell>
          <cell r="AG81" t="str">
            <v>0000101376</v>
          </cell>
        </row>
        <row r="82">
          <cell r="A82" t="str">
            <v>00648202</v>
          </cell>
          <cell r="B82" t="str">
            <v>9554261000</v>
          </cell>
          <cell r="C82" t="str">
            <v>ICB4TARGET0000000046</v>
          </cell>
          <cell r="D82">
            <v>2014</v>
          </cell>
          <cell r="E82">
            <v>11</v>
          </cell>
          <cell r="F82" t="str">
            <v>2014-11-30</v>
          </cell>
          <cell r="G82" t="str">
            <v>PRJ</v>
          </cell>
          <cell r="H82" t="str">
            <v>169</v>
          </cell>
          <cell r="I82" t="str">
            <v>211</v>
          </cell>
          <cell r="K82" t="str">
            <v>000001120</v>
          </cell>
          <cell r="L82" t="str">
            <v>4261000</v>
          </cell>
          <cell r="M82" t="str">
            <v>1113</v>
          </cell>
          <cell r="N82" t="str">
            <v>99920</v>
          </cell>
          <cell r="O82" t="str">
            <v>11404</v>
          </cell>
          <cell r="P82" t="str">
            <v>294</v>
          </cell>
          <cell r="Q82" t="str">
            <v>955</v>
          </cell>
          <cell r="R82" t="str">
            <v>INTERCO BILL W/O</v>
          </cell>
          <cell r="S82" t="str">
            <v>PRA</v>
          </cell>
          <cell r="U82" t="str">
            <v>2014-11-30</v>
          </cell>
          <cell r="V82">
            <v>1369.91</v>
          </cell>
          <cell r="W82" t="str">
            <v>UTXECON201</v>
          </cell>
          <cell r="Y82" t="str">
            <v>LEGAL</v>
          </cell>
          <cell r="Z82" t="str">
            <v>ICB3</v>
          </cell>
          <cell r="AB82" t="str">
            <v>ICB</v>
          </cell>
          <cell r="AC82" t="str">
            <v>ICB</v>
          </cell>
          <cell r="AE82" t="str">
            <v>211</v>
          </cell>
          <cell r="AG82" t="str">
            <v>0000093563</v>
          </cell>
        </row>
        <row r="83">
          <cell r="A83" t="str">
            <v>00651196</v>
          </cell>
          <cell r="B83" t="str">
            <v>9554261000</v>
          </cell>
          <cell r="C83" t="str">
            <v>ICB4TARGET0000000046</v>
          </cell>
          <cell r="D83">
            <v>2014</v>
          </cell>
          <cell r="E83">
            <v>12</v>
          </cell>
          <cell r="F83" t="str">
            <v>2014-12-31</v>
          </cell>
          <cell r="G83" t="str">
            <v>PRJ</v>
          </cell>
          <cell r="H83" t="str">
            <v>169</v>
          </cell>
          <cell r="I83" t="str">
            <v>211</v>
          </cell>
          <cell r="K83" t="str">
            <v>000001120</v>
          </cell>
          <cell r="L83" t="str">
            <v>4261000</v>
          </cell>
          <cell r="M83" t="str">
            <v>1113</v>
          </cell>
          <cell r="N83" t="str">
            <v>99920</v>
          </cell>
          <cell r="O83" t="str">
            <v>12397</v>
          </cell>
          <cell r="P83" t="str">
            <v>294</v>
          </cell>
          <cell r="Q83" t="str">
            <v>955</v>
          </cell>
          <cell r="R83" t="str">
            <v>INTERCO BILL W/O</v>
          </cell>
          <cell r="S83" t="str">
            <v>PRA</v>
          </cell>
          <cell r="U83" t="str">
            <v>2014-12-31</v>
          </cell>
          <cell r="V83">
            <v>9785.0400000000009</v>
          </cell>
          <cell r="W83" t="str">
            <v>UTXECON201</v>
          </cell>
          <cell r="Y83" t="str">
            <v>LEGAL</v>
          </cell>
          <cell r="Z83" t="str">
            <v>ICB3</v>
          </cell>
          <cell r="AB83" t="str">
            <v>ICB</v>
          </cell>
          <cell r="AC83" t="str">
            <v>ICB</v>
          </cell>
          <cell r="AE83" t="str">
            <v>211</v>
          </cell>
          <cell r="AG83" t="str">
            <v>0000101435</v>
          </cell>
        </row>
        <row r="84">
          <cell r="A84" t="str">
            <v>00644367</v>
          </cell>
          <cell r="B84" t="str">
            <v>9554261000</v>
          </cell>
          <cell r="C84" t="str">
            <v>ICB4TARGET0000000047</v>
          </cell>
          <cell r="D84">
            <v>2014</v>
          </cell>
          <cell r="E84">
            <v>11</v>
          </cell>
          <cell r="F84" t="str">
            <v>2014-11-30</v>
          </cell>
          <cell r="G84" t="str">
            <v>PRJ</v>
          </cell>
          <cell r="H84" t="str">
            <v>169</v>
          </cell>
          <cell r="I84" t="str">
            <v>211</v>
          </cell>
          <cell r="K84" t="str">
            <v>000001120</v>
          </cell>
          <cell r="L84" t="str">
            <v>4261000</v>
          </cell>
          <cell r="M84" t="str">
            <v>1113</v>
          </cell>
          <cell r="N84" t="str">
            <v>99920</v>
          </cell>
          <cell r="O84" t="str">
            <v>11404</v>
          </cell>
          <cell r="P84" t="str">
            <v>294</v>
          </cell>
          <cell r="Q84" t="str">
            <v>955</v>
          </cell>
          <cell r="R84" t="str">
            <v>INTERCO BILL W/O</v>
          </cell>
          <cell r="S84" t="str">
            <v>PRA</v>
          </cell>
          <cell r="U84" t="str">
            <v>2014-11-30</v>
          </cell>
          <cell r="V84">
            <v>391.4</v>
          </cell>
          <cell r="W84" t="str">
            <v>UTXECON201</v>
          </cell>
          <cell r="Y84" t="str">
            <v>LEGAL</v>
          </cell>
          <cell r="Z84" t="str">
            <v>ICB3</v>
          </cell>
          <cell r="AB84" t="str">
            <v>ICB</v>
          </cell>
          <cell r="AC84" t="str">
            <v>ICB</v>
          </cell>
          <cell r="AE84" t="str">
            <v>211</v>
          </cell>
          <cell r="AG84" t="str">
            <v>0000097349</v>
          </cell>
        </row>
        <row r="85">
          <cell r="A85" t="str">
            <v>00651711</v>
          </cell>
          <cell r="B85" t="str">
            <v>9554261000</v>
          </cell>
          <cell r="C85" t="str">
            <v>ICB4TARGET0000000047</v>
          </cell>
          <cell r="D85">
            <v>2014</v>
          </cell>
          <cell r="E85">
            <v>12</v>
          </cell>
          <cell r="F85" t="str">
            <v>2014-12-31</v>
          </cell>
          <cell r="G85" t="str">
            <v>PRJ</v>
          </cell>
          <cell r="H85" t="str">
            <v>169</v>
          </cell>
          <cell r="I85" t="str">
            <v>211</v>
          </cell>
          <cell r="K85" t="str">
            <v>000001120</v>
          </cell>
          <cell r="L85" t="str">
            <v>4261000</v>
          </cell>
          <cell r="M85" t="str">
            <v>1113</v>
          </cell>
          <cell r="N85" t="str">
            <v>99920</v>
          </cell>
          <cell r="O85" t="str">
            <v>12494</v>
          </cell>
          <cell r="P85" t="str">
            <v>294</v>
          </cell>
          <cell r="Q85" t="str">
            <v>955</v>
          </cell>
          <cell r="R85" t="str">
            <v>INTERCO BILL W/O</v>
          </cell>
          <cell r="S85" t="str">
            <v>PRA</v>
          </cell>
          <cell r="U85" t="str">
            <v>2014-12-31</v>
          </cell>
          <cell r="V85">
            <v>97.85</v>
          </cell>
          <cell r="W85" t="str">
            <v>UTXECON201</v>
          </cell>
          <cell r="Y85" t="str">
            <v>LEGAL</v>
          </cell>
          <cell r="Z85" t="str">
            <v>ICB3</v>
          </cell>
          <cell r="AB85" t="str">
            <v>ICB</v>
          </cell>
          <cell r="AC85" t="str">
            <v>ICB</v>
          </cell>
          <cell r="AE85" t="str">
            <v>211</v>
          </cell>
          <cell r="AG85" t="str">
            <v>0000101827</v>
          </cell>
        </row>
        <row r="86">
          <cell r="A86" t="str">
            <v>00646382</v>
          </cell>
          <cell r="B86" t="str">
            <v>9554261000</v>
          </cell>
          <cell r="C86" t="str">
            <v>ICB4TARGET0000000048</v>
          </cell>
          <cell r="D86">
            <v>2014</v>
          </cell>
          <cell r="E86">
            <v>11</v>
          </cell>
          <cell r="F86" t="str">
            <v>2014-11-30</v>
          </cell>
          <cell r="G86" t="str">
            <v>PRJ</v>
          </cell>
          <cell r="H86" t="str">
            <v>169</v>
          </cell>
          <cell r="I86" t="str">
            <v>211</v>
          </cell>
          <cell r="K86" t="str">
            <v>000001120</v>
          </cell>
          <cell r="L86" t="str">
            <v>4261000</v>
          </cell>
          <cell r="M86" t="str">
            <v>1113</v>
          </cell>
          <cell r="N86" t="str">
            <v>99920</v>
          </cell>
          <cell r="O86" t="str">
            <v>11404</v>
          </cell>
          <cell r="P86" t="str">
            <v>294</v>
          </cell>
          <cell r="Q86" t="str">
            <v>955</v>
          </cell>
          <cell r="R86" t="str">
            <v>INTERCO BILL W/O</v>
          </cell>
          <cell r="S86" t="str">
            <v>PRA</v>
          </cell>
          <cell r="U86" t="str">
            <v>2014-11-30</v>
          </cell>
          <cell r="V86">
            <v>587.1</v>
          </cell>
          <cell r="W86" t="str">
            <v>UTXECON201</v>
          </cell>
          <cell r="Y86" t="str">
            <v>LEGAL</v>
          </cell>
          <cell r="Z86" t="str">
            <v>ICB3</v>
          </cell>
          <cell r="AB86" t="str">
            <v>ICB</v>
          </cell>
          <cell r="AC86" t="str">
            <v>ICB</v>
          </cell>
          <cell r="AE86" t="str">
            <v>211</v>
          </cell>
          <cell r="AG86" t="str">
            <v>0000097349</v>
          </cell>
        </row>
        <row r="87">
          <cell r="A87" t="str">
            <v>00647721</v>
          </cell>
          <cell r="B87" t="str">
            <v>9554261000</v>
          </cell>
          <cell r="C87" t="str">
            <v>ICB4TARGET0000000048</v>
          </cell>
          <cell r="D87">
            <v>2014</v>
          </cell>
          <cell r="E87">
            <v>12</v>
          </cell>
          <cell r="F87" t="str">
            <v>2014-12-31</v>
          </cell>
          <cell r="G87" t="str">
            <v>PRJ</v>
          </cell>
          <cell r="H87" t="str">
            <v>169</v>
          </cell>
          <cell r="I87" t="str">
            <v>211</v>
          </cell>
          <cell r="K87" t="str">
            <v>000001120</v>
          </cell>
          <cell r="L87" t="str">
            <v>4261000</v>
          </cell>
          <cell r="M87" t="str">
            <v>1113</v>
          </cell>
          <cell r="N87" t="str">
            <v>99920</v>
          </cell>
          <cell r="O87" t="str">
            <v>11404</v>
          </cell>
          <cell r="P87" t="str">
            <v>294</v>
          </cell>
          <cell r="Q87" t="str">
            <v>955</v>
          </cell>
          <cell r="R87" t="str">
            <v>INTERCO BILL W/O</v>
          </cell>
          <cell r="S87" t="str">
            <v>PRA</v>
          </cell>
          <cell r="U87" t="str">
            <v>2014-12-31</v>
          </cell>
          <cell r="V87">
            <v>-587.1</v>
          </cell>
          <cell r="W87" t="str">
            <v>UTXECON201</v>
          </cell>
          <cell r="Y87" t="str">
            <v>LEGAL</v>
          </cell>
          <cell r="Z87" t="str">
            <v>ICB3</v>
          </cell>
          <cell r="AB87" t="str">
            <v>ICB</v>
          </cell>
          <cell r="AC87" t="str">
            <v>ICB</v>
          </cell>
          <cell r="AE87" t="str">
            <v>211</v>
          </cell>
          <cell r="AG87" t="str">
            <v>0000101832</v>
          </cell>
        </row>
        <row r="88">
          <cell r="A88" t="str">
            <v>00640321</v>
          </cell>
          <cell r="B88" t="str">
            <v>9554261000</v>
          </cell>
          <cell r="C88" t="str">
            <v>ICB4TARGET0000000049</v>
          </cell>
          <cell r="D88">
            <v>2014</v>
          </cell>
          <cell r="E88">
            <v>10</v>
          </cell>
          <cell r="F88" t="str">
            <v>2014-10-31</v>
          </cell>
          <cell r="G88" t="str">
            <v>PRJ</v>
          </cell>
          <cell r="H88" t="str">
            <v>169</v>
          </cell>
          <cell r="I88" t="str">
            <v>211</v>
          </cell>
          <cell r="K88" t="str">
            <v>000001120</v>
          </cell>
          <cell r="L88" t="str">
            <v>4261000</v>
          </cell>
          <cell r="M88" t="str">
            <v>1113</v>
          </cell>
          <cell r="N88" t="str">
            <v>99920</v>
          </cell>
          <cell r="O88" t="str">
            <v>11404</v>
          </cell>
          <cell r="P88" t="str">
            <v>294</v>
          </cell>
          <cell r="Q88" t="str">
            <v>955</v>
          </cell>
          <cell r="R88" t="str">
            <v>INTERCO BILL W/O</v>
          </cell>
          <cell r="S88" t="str">
            <v>PRA</v>
          </cell>
          <cell r="U88" t="str">
            <v>2014-10-31</v>
          </cell>
          <cell r="V88">
            <v>97.85</v>
          </cell>
          <cell r="W88" t="str">
            <v>UTXECON201</v>
          </cell>
          <cell r="Y88" t="str">
            <v>LEGAL</v>
          </cell>
          <cell r="Z88" t="str">
            <v>ICB3</v>
          </cell>
          <cell r="AB88" t="str">
            <v>ICB</v>
          </cell>
          <cell r="AC88" t="str">
            <v>ICB</v>
          </cell>
          <cell r="AE88" t="str">
            <v>211</v>
          </cell>
          <cell r="AG88" t="str">
            <v>0000035634</v>
          </cell>
        </row>
        <row r="89">
          <cell r="A89" t="str">
            <v>00645859</v>
          </cell>
          <cell r="B89" t="str">
            <v>9554261000</v>
          </cell>
          <cell r="C89" t="str">
            <v>ICB4TARGET0000000049</v>
          </cell>
          <cell r="D89">
            <v>2014</v>
          </cell>
          <cell r="E89">
            <v>11</v>
          </cell>
          <cell r="F89" t="str">
            <v>2014-11-30</v>
          </cell>
          <cell r="G89" t="str">
            <v>PRJ</v>
          </cell>
          <cell r="H89" t="str">
            <v>169</v>
          </cell>
          <cell r="I89" t="str">
            <v>211</v>
          </cell>
          <cell r="K89" t="str">
            <v>000001120</v>
          </cell>
          <cell r="L89" t="str">
            <v>4261000</v>
          </cell>
          <cell r="M89" t="str">
            <v>1113</v>
          </cell>
          <cell r="N89" t="str">
            <v>99920</v>
          </cell>
          <cell r="O89" t="str">
            <v>11404</v>
          </cell>
          <cell r="P89" t="str">
            <v>294</v>
          </cell>
          <cell r="Q89" t="str">
            <v>955</v>
          </cell>
          <cell r="R89" t="str">
            <v>INTERCO BILL W/O</v>
          </cell>
          <cell r="S89" t="str">
            <v>PRA</v>
          </cell>
          <cell r="U89" t="str">
            <v>2014-11-30</v>
          </cell>
          <cell r="V89">
            <v>978.5</v>
          </cell>
          <cell r="W89" t="str">
            <v>UTXECON201</v>
          </cell>
          <cell r="Y89" t="str">
            <v>LEGAL</v>
          </cell>
          <cell r="Z89" t="str">
            <v>ICB3</v>
          </cell>
          <cell r="AB89" t="str">
            <v>ICB</v>
          </cell>
          <cell r="AC89" t="str">
            <v>ICB</v>
          </cell>
          <cell r="AE89" t="str">
            <v>211</v>
          </cell>
          <cell r="AG89" t="str">
            <v>0000101430</v>
          </cell>
        </row>
        <row r="90">
          <cell r="A90" t="str">
            <v>00651190</v>
          </cell>
          <cell r="B90" t="str">
            <v>9554261000</v>
          </cell>
          <cell r="C90" t="str">
            <v>ICB4TARGET0000000049</v>
          </cell>
          <cell r="D90">
            <v>2014</v>
          </cell>
          <cell r="E90">
            <v>12</v>
          </cell>
          <cell r="F90" t="str">
            <v>2014-12-31</v>
          </cell>
          <cell r="G90" t="str">
            <v>PRJ</v>
          </cell>
          <cell r="H90" t="str">
            <v>169</v>
          </cell>
          <cell r="I90" t="str">
            <v>211</v>
          </cell>
          <cell r="K90" t="str">
            <v>000001120</v>
          </cell>
          <cell r="L90" t="str">
            <v>4261000</v>
          </cell>
          <cell r="M90" t="str">
            <v>1113</v>
          </cell>
          <cell r="N90" t="str">
            <v>99920</v>
          </cell>
          <cell r="O90" t="str">
            <v>11404</v>
          </cell>
          <cell r="P90" t="str">
            <v>294</v>
          </cell>
          <cell r="Q90" t="str">
            <v>955</v>
          </cell>
          <cell r="R90" t="str">
            <v>INTERCO BILL W/O</v>
          </cell>
          <cell r="S90" t="str">
            <v>PRA</v>
          </cell>
          <cell r="U90" t="str">
            <v>2014-12-31</v>
          </cell>
          <cell r="V90">
            <v>391.4</v>
          </cell>
          <cell r="W90" t="str">
            <v>UTXECON201</v>
          </cell>
          <cell r="Y90" t="str">
            <v>LEGAL</v>
          </cell>
          <cell r="Z90" t="str">
            <v>ICB3</v>
          </cell>
          <cell r="AB90" t="str">
            <v>ICB</v>
          </cell>
          <cell r="AC90" t="str">
            <v>ICB</v>
          </cell>
          <cell r="AE90" t="str">
            <v>211</v>
          </cell>
          <cell r="AG90" t="str">
            <v>0000110984</v>
          </cell>
        </row>
        <row r="91">
          <cell r="A91" t="str">
            <v>00640322</v>
          </cell>
          <cell r="B91" t="str">
            <v>9554261000</v>
          </cell>
          <cell r="C91" t="str">
            <v>ICB4TARGET0000000050</v>
          </cell>
          <cell r="D91">
            <v>2014</v>
          </cell>
          <cell r="E91">
            <v>10</v>
          </cell>
          <cell r="F91" t="str">
            <v>2014-10-31</v>
          </cell>
          <cell r="G91" t="str">
            <v>PRJ</v>
          </cell>
          <cell r="H91" t="str">
            <v>169</v>
          </cell>
          <cell r="I91" t="str">
            <v>211</v>
          </cell>
          <cell r="K91" t="str">
            <v>000001120</v>
          </cell>
          <cell r="L91" t="str">
            <v>4261000</v>
          </cell>
          <cell r="M91" t="str">
            <v>1113</v>
          </cell>
          <cell r="N91" t="str">
            <v>99920</v>
          </cell>
          <cell r="O91" t="str">
            <v>11404</v>
          </cell>
          <cell r="P91" t="str">
            <v>294</v>
          </cell>
          <cell r="Q91" t="str">
            <v>955</v>
          </cell>
          <cell r="R91" t="str">
            <v>INTERCO BILL W/O</v>
          </cell>
          <cell r="S91" t="str">
            <v>PRA</v>
          </cell>
          <cell r="U91" t="str">
            <v>2014-10-31</v>
          </cell>
          <cell r="V91">
            <v>117.42</v>
          </cell>
          <cell r="W91" t="str">
            <v>UTXECON201</v>
          </cell>
          <cell r="Y91" t="str">
            <v>LEGAL</v>
          </cell>
          <cell r="Z91" t="str">
            <v>ICB3</v>
          </cell>
          <cell r="AB91" t="str">
            <v>ICB</v>
          </cell>
          <cell r="AC91" t="str">
            <v>ICB</v>
          </cell>
          <cell r="AE91" t="str">
            <v>211</v>
          </cell>
          <cell r="AG91" t="str">
            <v>0000093544</v>
          </cell>
        </row>
        <row r="92">
          <cell r="A92" t="str">
            <v>00647721</v>
          </cell>
          <cell r="B92" t="str">
            <v>9554261000</v>
          </cell>
          <cell r="C92" t="str">
            <v>ICB4TARGET0000000050</v>
          </cell>
          <cell r="D92">
            <v>2014</v>
          </cell>
          <cell r="E92">
            <v>11</v>
          </cell>
          <cell r="F92" t="str">
            <v>2014-11-30</v>
          </cell>
          <cell r="G92" t="str">
            <v>PRJ</v>
          </cell>
          <cell r="H92" t="str">
            <v>169</v>
          </cell>
          <cell r="I92" t="str">
            <v>211</v>
          </cell>
          <cell r="K92" t="str">
            <v>000001120</v>
          </cell>
          <cell r="L92" t="str">
            <v>4261000</v>
          </cell>
          <cell r="M92" t="str">
            <v>1113</v>
          </cell>
          <cell r="N92" t="str">
            <v>99920</v>
          </cell>
          <cell r="O92" t="str">
            <v>11404</v>
          </cell>
          <cell r="P92" t="str">
            <v>294</v>
          </cell>
          <cell r="Q92" t="str">
            <v>955</v>
          </cell>
          <cell r="R92" t="str">
            <v>INTERCO BILL W/O</v>
          </cell>
          <cell r="S92" t="str">
            <v>PRA</v>
          </cell>
          <cell r="U92" t="str">
            <v>2014-11-30</v>
          </cell>
          <cell r="V92">
            <v>587.1</v>
          </cell>
          <cell r="W92" t="str">
            <v>UTXECON201</v>
          </cell>
          <cell r="Y92" t="str">
            <v>LEGAL</v>
          </cell>
          <cell r="Z92" t="str">
            <v>ICB3</v>
          </cell>
          <cell r="AB92" t="str">
            <v>ICB</v>
          </cell>
          <cell r="AC92" t="str">
            <v>ICB</v>
          </cell>
          <cell r="AE92" t="str">
            <v>211</v>
          </cell>
          <cell r="AG92" t="str">
            <v>0000101832</v>
          </cell>
        </row>
        <row r="93">
          <cell r="A93" t="str">
            <v>00652904</v>
          </cell>
          <cell r="B93" t="str">
            <v>9554261000</v>
          </cell>
          <cell r="C93" t="str">
            <v>ICB4TARGET0000000050</v>
          </cell>
          <cell r="D93">
            <v>2014</v>
          </cell>
          <cell r="E93">
            <v>12</v>
          </cell>
          <cell r="F93" t="str">
            <v>2014-12-31</v>
          </cell>
          <cell r="G93" t="str">
            <v>PRJ</v>
          </cell>
          <cell r="H93" t="str">
            <v>169</v>
          </cell>
          <cell r="I93" t="str">
            <v>211</v>
          </cell>
          <cell r="K93" t="str">
            <v>000001120</v>
          </cell>
          <cell r="L93" t="str">
            <v>4261000</v>
          </cell>
          <cell r="M93" t="str">
            <v>1113</v>
          </cell>
          <cell r="N93" t="str">
            <v>99920</v>
          </cell>
          <cell r="O93" t="str">
            <v>11404</v>
          </cell>
          <cell r="P93" t="str">
            <v>294</v>
          </cell>
          <cell r="Q93" t="str">
            <v>955</v>
          </cell>
          <cell r="R93" t="str">
            <v>INTERCO BILL W/O</v>
          </cell>
          <cell r="S93" t="str">
            <v>PRA</v>
          </cell>
          <cell r="U93" t="str">
            <v>2014-12-31</v>
          </cell>
          <cell r="V93">
            <v>1056.79</v>
          </cell>
          <cell r="W93" t="str">
            <v>UTXECON201</v>
          </cell>
          <cell r="Y93" t="str">
            <v>LEGAL</v>
          </cell>
          <cell r="Z93" t="str">
            <v>ICB3</v>
          </cell>
          <cell r="AB93" t="str">
            <v>ICB</v>
          </cell>
          <cell r="AC93" t="str">
            <v>ICB</v>
          </cell>
          <cell r="AE93" t="str">
            <v>211</v>
          </cell>
          <cell r="AG93" t="str">
            <v>0000121145</v>
          </cell>
        </row>
        <row r="94">
          <cell r="A94" t="str">
            <v>00643214</v>
          </cell>
          <cell r="B94" t="str">
            <v>9554261000</v>
          </cell>
          <cell r="C94" t="str">
            <v>ICB4TARGET0000000051</v>
          </cell>
          <cell r="D94">
            <v>2014</v>
          </cell>
          <cell r="E94">
            <v>10</v>
          </cell>
          <cell r="F94" t="str">
            <v>2014-10-31</v>
          </cell>
          <cell r="G94" t="str">
            <v>PRJ</v>
          </cell>
          <cell r="H94" t="str">
            <v>169</v>
          </cell>
          <cell r="I94" t="str">
            <v>211</v>
          </cell>
          <cell r="K94" t="str">
            <v>000001120</v>
          </cell>
          <cell r="L94" t="str">
            <v>4261000</v>
          </cell>
          <cell r="M94" t="str">
            <v>1113</v>
          </cell>
          <cell r="N94" t="str">
            <v>99920</v>
          </cell>
          <cell r="O94" t="str">
            <v>11404</v>
          </cell>
          <cell r="P94" t="str">
            <v>294</v>
          </cell>
          <cell r="Q94" t="str">
            <v>955</v>
          </cell>
          <cell r="R94" t="str">
            <v>INTERCO BILL W/O</v>
          </cell>
          <cell r="S94" t="str">
            <v>PRA</v>
          </cell>
          <cell r="U94" t="str">
            <v>2014-10-31</v>
          </cell>
          <cell r="V94">
            <v>234.84</v>
          </cell>
          <cell r="W94" t="str">
            <v>UTXECON201</v>
          </cell>
          <cell r="Y94" t="str">
            <v>LEGAL</v>
          </cell>
          <cell r="Z94" t="str">
            <v>ICB3</v>
          </cell>
          <cell r="AB94" t="str">
            <v>ICB</v>
          </cell>
          <cell r="AC94" t="str">
            <v>ICB</v>
          </cell>
          <cell r="AE94" t="str">
            <v>211</v>
          </cell>
          <cell r="AG94" t="str">
            <v>0000100764</v>
          </cell>
        </row>
        <row r="95">
          <cell r="A95" t="str">
            <v>00645863</v>
          </cell>
          <cell r="B95" t="str">
            <v>9554261000</v>
          </cell>
          <cell r="C95" t="str">
            <v>ICB4TARGET0000000051</v>
          </cell>
          <cell r="D95">
            <v>2014</v>
          </cell>
          <cell r="E95">
            <v>11</v>
          </cell>
          <cell r="F95" t="str">
            <v>2014-11-30</v>
          </cell>
          <cell r="G95" t="str">
            <v>PRJ</v>
          </cell>
          <cell r="H95" t="str">
            <v>169</v>
          </cell>
          <cell r="I95" t="str">
            <v>211</v>
          </cell>
          <cell r="K95" t="str">
            <v>000001120</v>
          </cell>
          <cell r="L95" t="str">
            <v>4261000</v>
          </cell>
          <cell r="M95" t="str">
            <v>1113</v>
          </cell>
          <cell r="N95" t="str">
            <v>99920</v>
          </cell>
          <cell r="O95" t="str">
            <v>11404</v>
          </cell>
          <cell r="P95" t="str">
            <v>294</v>
          </cell>
          <cell r="Q95" t="str">
            <v>955</v>
          </cell>
          <cell r="R95" t="str">
            <v>INTERCO BILL W/O</v>
          </cell>
          <cell r="S95" t="str">
            <v>PRA</v>
          </cell>
          <cell r="U95" t="str">
            <v>2014-11-30</v>
          </cell>
          <cell r="V95">
            <v>587.1</v>
          </cell>
          <cell r="W95" t="str">
            <v>UTXECON201</v>
          </cell>
          <cell r="Y95" t="str">
            <v>LEGAL</v>
          </cell>
          <cell r="Z95" t="str">
            <v>ICB3</v>
          </cell>
          <cell r="AB95" t="str">
            <v>ICB</v>
          </cell>
          <cell r="AC95" t="str">
            <v>ICB</v>
          </cell>
          <cell r="AE95" t="str">
            <v>211</v>
          </cell>
          <cell r="AG95" t="str">
            <v>0000120050</v>
          </cell>
        </row>
        <row r="96">
          <cell r="A96" t="str">
            <v>00651193</v>
          </cell>
          <cell r="B96" t="str">
            <v>9554261000</v>
          </cell>
          <cell r="C96" t="str">
            <v>ICB4TARGET0000000051</v>
          </cell>
          <cell r="D96">
            <v>2014</v>
          </cell>
          <cell r="E96">
            <v>12</v>
          </cell>
          <cell r="F96" t="str">
            <v>2014-12-31</v>
          </cell>
          <cell r="G96" t="str">
            <v>PRJ</v>
          </cell>
          <cell r="H96" t="str">
            <v>169</v>
          </cell>
          <cell r="I96" t="str">
            <v>211</v>
          </cell>
          <cell r="K96" t="str">
            <v>000001120</v>
          </cell>
          <cell r="L96" t="str">
            <v>4261000</v>
          </cell>
          <cell r="M96" t="str">
            <v>1113</v>
          </cell>
          <cell r="N96" t="str">
            <v>99920</v>
          </cell>
          <cell r="O96" t="str">
            <v>11404</v>
          </cell>
          <cell r="P96" t="str">
            <v>294</v>
          </cell>
          <cell r="Q96" t="str">
            <v>955</v>
          </cell>
          <cell r="R96" t="str">
            <v>INTERCO BILL W/O</v>
          </cell>
          <cell r="S96" t="str">
            <v>PRA</v>
          </cell>
          <cell r="U96" t="str">
            <v>2014-12-31</v>
          </cell>
          <cell r="V96">
            <v>5158.68</v>
          </cell>
          <cell r="W96" t="str">
            <v>UTXECON201</v>
          </cell>
          <cell r="Y96" t="str">
            <v>LEGAL</v>
          </cell>
          <cell r="Z96" t="str">
            <v>ICB3</v>
          </cell>
          <cell r="AB96" t="str">
            <v>ICB</v>
          </cell>
          <cell r="AC96" t="str">
            <v>ICB</v>
          </cell>
          <cell r="AE96" t="str">
            <v>211</v>
          </cell>
          <cell r="AG96" t="str">
            <v>0000124002</v>
          </cell>
        </row>
        <row r="97">
          <cell r="A97" t="str">
            <v>00640320</v>
          </cell>
          <cell r="B97" t="str">
            <v>9554261000</v>
          </cell>
          <cell r="C97" t="str">
            <v>ICB4TARGET0000000052</v>
          </cell>
          <cell r="D97">
            <v>2014</v>
          </cell>
          <cell r="E97">
            <v>10</v>
          </cell>
          <cell r="F97" t="str">
            <v>2014-10-31</v>
          </cell>
          <cell r="G97" t="str">
            <v>PRJ</v>
          </cell>
          <cell r="H97" t="str">
            <v>169</v>
          </cell>
          <cell r="I97" t="str">
            <v>211</v>
          </cell>
          <cell r="K97" t="str">
            <v>000001120</v>
          </cell>
          <cell r="L97" t="str">
            <v>4261000</v>
          </cell>
          <cell r="M97" t="str">
            <v>1113</v>
          </cell>
          <cell r="N97" t="str">
            <v>99920</v>
          </cell>
          <cell r="O97" t="str">
            <v>11404</v>
          </cell>
          <cell r="P97" t="str">
            <v>294</v>
          </cell>
          <cell r="Q97" t="str">
            <v>955</v>
          </cell>
          <cell r="R97" t="str">
            <v>INTERCO BILL W/O</v>
          </cell>
          <cell r="S97" t="str">
            <v>PRA</v>
          </cell>
          <cell r="U97" t="str">
            <v>2014-10-31</v>
          </cell>
          <cell r="V97">
            <v>136.99</v>
          </cell>
          <cell r="W97" t="str">
            <v>UTXECON201</v>
          </cell>
          <cell r="Y97" t="str">
            <v>LEGAL</v>
          </cell>
          <cell r="Z97" t="str">
            <v>ICB3</v>
          </cell>
          <cell r="AB97" t="str">
            <v>ICB</v>
          </cell>
          <cell r="AC97" t="str">
            <v>ICB</v>
          </cell>
          <cell r="AE97" t="str">
            <v>211</v>
          </cell>
          <cell r="AG97" t="str">
            <v>0000121145</v>
          </cell>
        </row>
        <row r="98">
          <cell r="A98" t="str">
            <v>00644561</v>
          </cell>
          <cell r="B98" t="str">
            <v>9554261000</v>
          </cell>
          <cell r="C98" t="str">
            <v>ICB4TARGET0000000052</v>
          </cell>
          <cell r="D98">
            <v>2014</v>
          </cell>
          <cell r="E98">
            <v>11</v>
          </cell>
          <cell r="F98" t="str">
            <v>2014-11-30</v>
          </cell>
          <cell r="G98" t="str">
            <v>PRJ</v>
          </cell>
          <cell r="H98" t="str">
            <v>169</v>
          </cell>
          <cell r="I98" t="str">
            <v>211</v>
          </cell>
          <cell r="K98" t="str">
            <v>000001120</v>
          </cell>
          <cell r="L98" t="str">
            <v>4261000</v>
          </cell>
          <cell r="M98" t="str">
            <v>1113</v>
          </cell>
          <cell r="N98" t="str">
            <v>99920</v>
          </cell>
          <cell r="O98" t="str">
            <v>11404</v>
          </cell>
          <cell r="P98" t="str">
            <v>294</v>
          </cell>
          <cell r="Q98" t="str">
            <v>955</v>
          </cell>
          <cell r="R98" t="str">
            <v>INTERCO BILL W/O</v>
          </cell>
          <cell r="S98" t="str">
            <v>PRA</v>
          </cell>
          <cell r="U98" t="str">
            <v>2014-11-30</v>
          </cell>
          <cell r="V98">
            <v>782.8</v>
          </cell>
          <cell r="W98" t="str">
            <v>UTXECON201</v>
          </cell>
          <cell r="Y98" t="str">
            <v>LEGAL</v>
          </cell>
          <cell r="Z98" t="str">
            <v>ICB3</v>
          </cell>
          <cell r="AB98" t="str">
            <v>ICB</v>
          </cell>
          <cell r="AC98" t="str">
            <v>ICB</v>
          </cell>
          <cell r="AE98" t="str">
            <v>211</v>
          </cell>
          <cell r="AG98" t="str">
            <v>0000121145</v>
          </cell>
        </row>
        <row r="99">
          <cell r="A99" t="str">
            <v>00651876</v>
          </cell>
          <cell r="B99" t="str">
            <v>9554261000</v>
          </cell>
          <cell r="C99" t="str">
            <v>ICB4TARGET0000000052</v>
          </cell>
          <cell r="D99">
            <v>2014</v>
          </cell>
          <cell r="E99">
            <v>12</v>
          </cell>
          <cell r="F99" t="str">
            <v>2014-12-31</v>
          </cell>
          <cell r="G99" t="str">
            <v>PRJ</v>
          </cell>
          <cell r="H99" t="str">
            <v>169</v>
          </cell>
          <cell r="I99" t="str">
            <v>211</v>
          </cell>
          <cell r="K99" t="str">
            <v>000001120</v>
          </cell>
          <cell r="L99" t="str">
            <v>4261000</v>
          </cell>
          <cell r="M99" t="str">
            <v>1113</v>
          </cell>
          <cell r="N99" t="str">
            <v>99920</v>
          </cell>
          <cell r="O99" t="str">
            <v>11404</v>
          </cell>
          <cell r="P99" t="str">
            <v>294</v>
          </cell>
          <cell r="Q99" t="str">
            <v>955</v>
          </cell>
          <cell r="R99" t="str">
            <v>INTERCO BILL W/O</v>
          </cell>
          <cell r="S99" t="str">
            <v>PRA</v>
          </cell>
          <cell r="U99" t="str">
            <v>2014-12-31</v>
          </cell>
          <cell r="V99">
            <v>978.5</v>
          </cell>
          <cell r="W99" t="str">
            <v>UTXECON201</v>
          </cell>
          <cell r="Y99" t="str">
            <v>LEGAL</v>
          </cell>
          <cell r="Z99" t="str">
            <v>ICB3</v>
          </cell>
          <cell r="AB99" t="str">
            <v>ICB</v>
          </cell>
          <cell r="AC99" t="str">
            <v>ICB</v>
          </cell>
          <cell r="AE99" t="str">
            <v>211</v>
          </cell>
          <cell r="AG99" t="str">
            <v>0000124825</v>
          </cell>
        </row>
        <row r="100">
          <cell r="A100" t="str">
            <v>00640324</v>
          </cell>
          <cell r="B100" t="str">
            <v>9554261000</v>
          </cell>
          <cell r="C100" t="str">
            <v>ICB4TARGET0000000053</v>
          </cell>
          <cell r="D100">
            <v>2014</v>
          </cell>
          <cell r="E100">
            <v>10</v>
          </cell>
          <cell r="F100" t="str">
            <v>2014-10-31</v>
          </cell>
          <cell r="G100" t="str">
            <v>PRJ</v>
          </cell>
          <cell r="H100" t="str">
            <v>169</v>
          </cell>
          <cell r="I100" t="str">
            <v>211</v>
          </cell>
          <cell r="K100" t="str">
            <v>000001120</v>
          </cell>
          <cell r="L100" t="str">
            <v>4261000</v>
          </cell>
          <cell r="M100" t="str">
            <v>1113</v>
          </cell>
          <cell r="N100" t="str">
            <v>99920</v>
          </cell>
          <cell r="O100" t="str">
            <v>11404</v>
          </cell>
          <cell r="P100" t="str">
            <v>294</v>
          </cell>
          <cell r="Q100" t="str">
            <v>955</v>
          </cell>
          <cell r="R100" t="str">
            <v>INTERCO BILL W/O</v>
          </cell>
          <cell r="S100" t="str">
            <v>PRA</v>
          </cell>
          <cell r="U100" t="str">
            <v>2014-10-31</v>
          </cell>
          <cell r="V100">
            <v>391.4</v>
          </cell>
          <cell r="W100" t="str">
            <v>UTXECON201</v>
          </cell>
          <cell r="Y100" t="str">
            <v>LEGAL</v>
          </cell>
          <cell r="Z100" t="str">
            <v>ICB3</v>
          </cell>
          <cell r="AB100" t="str">
            <v>ICB</v>
          </cell>
          <cell r="AC100" t="str">
            <v>ICB</v>
          </cell>
          <cell r="AE100" t="str">
            <v>211</v>
          </cell>
          <cell r="AG100" t="str">
            <v>0000121258</v>
          </cell>
        </row>
        <row r="101">
          <cell r="A101" t="str">
            <v>00648832</v>
          </cell>
          <cell r="B101" t="str">
            <v>9554261000</v>
          </cell>
          <cell r="C101" t="str">
            <v>ICB4TARGET0000000053</v>
          </cell>
          <cell r="D101">
            <v>2014</v>
          </cell>
          <cell r="E101">
            <v>11</v>
          </cell>
          <cell r="F101" t="str">
            <v>2014-11-30</v>
          </cell>
          <cell r="G101" t="str">
            <v>PRJ</v>
          </cell>
          <cell r="H101" t="str">
            <v>169</v>
          </cell>
          <cell r="I101" t="str">
            <v>211</v>
          </cell>
          <cell r="K101" t="str">
            <v>000001120</v>
          </cell>
          <cell r="L101" t="str">
            <v>4261000</v>
          </cell>
          <cell r="M101" t="str">
            <v>1113</v>
          </cell>
          <cell r="N101" t="str">
            <v>99920</v>
          </cell>
          <cell r="O101" t="str">
            <v>11404</v>
          </cell>
          <cell r="P101" t="str">
            <v>294</v>
          </cell>
          <cell r="Q101" t="str">
            <v>955</v>
          </cell>
          <cell r="R101" t="str">
            <v>INTERCO BILL W/O</v>
          </cell>
          <cell r="S101" t="str">
            <v>PRA</v>
          </cell>
          <cell r="U101" t="str">
            <v>2014-11-30</v>
          </cell>
          <cell r="V101">
            <v>587.1</v>
          </cell>
          <cell r="W101" t="str">
            <v>UTXECON201</v>
          </cell>
          <cell r="Y101" t="str">
            <v>LEGAL</v>
          </cell>
          <cell r="Z101" t="str">
            <v>ICB3</v>
          </cell>
          <cell r="AB101" t="str">
            <v>ICB</v>
          </cell>
          <cell r="AC101" t="str">
            <v>ICB</v>
          </cell>
          <cell r="AE101" t="str">
            <v>211</v>
          </cell>
          <cell r="AG101" t="str">
            <v>0000124002</v>
          </cell>
        </row>
        <row r="102">
          <cell r="A102" t="str">
            <v>00651298</v>
          </cell>
          <cell r="B102" t="str">
            <v>9554261000</v>
          </cell>
          <cell r="C102" t="str">
            <v>ICB4TARGET0000000053</v>
          </cell>
          <cell r="D102">
            <v>2014</v>
          </cell>
          <cell r="E102">
            <v>12</v>
          </cell>
          <cell r="F102" t="str">
            <v>2014-12-31</v>
          </cell>
          <cell r="G102" t="str">
            <v>PRJ</v>
          </cell>
          <cell r="H102" t="str">
            <v>169</v>
          </cell>
          <cell r="I102" t="str">
            <v>211</v>
          </cell>
          <cell r="K102" t="str">
            <v>000001120</v>
          </cell>
          <cell r="L102" t="str">
            <v>4261000</v>
          </cell>
          <cell r="M102" t="str">
            <v>1113</v>
          </cell>
          <cell r="N102" t="str">
            <v>99920</v>
          </cell>
          <cell r="O102" t="str">
            <v>12397</v>
          </cell>
          <cell r="P102" t="str">
            <v>294</v>
          </cell>
          <cell r="Q102" t="str">
            <v>955</v>
          </cell>
          <cell r="R102" t="str">
            <v>INTERCO BILL W/O</v>
          </cell>
          <cell r="S102" t="str">
            <v>PRA</v>
          </cell>
          <cell r="U102" t="str">
            <v>2014-12-31</v>
          </cell>
          <cell r="V102">
            <v>293.55</v>
          </cell>
          <cell r="W102" t="str">
            <v>UTXECON201</v>
          </cell>
          <cell r="Y102" t="str">
            <v>LEGAL</v>
          </cell>
          <cell r="Z102" t="str">
            <v>ICB3</v>
          </cell>
          <cell r="AB102" t="str">
            <v>ICB</v>
          </cell>
          <cell r="AC102" t="str">
            <v>ICB</v>
          </cell>
          <cell r="AE102" t="str">
            <v>211</v>
          </cell>
          <cell r="AG102" t="str">
            <v>0000125871</v>
          </cell>
        </row>
        <row r="103">
          <cell r="A103" t="str">
            <v>00644250</v>
          </cell>
          <cell r="B103" t="str">
            <v>9554261000</v>
          </cell>
          <cell r="C103" t="str">
            <v>ICB4TARGET0000000054</v>
          </cell>
          <cell r="D103">
            <v>2014</v>
          </cell>
          <cell r="E103">
            <v>10</v>
          </cell>
          <cell r="F103" t="str">
            <v>2014-10-31</v>
          </cell>
          <cell r="G103" t="str">
            <v>PRJ</v>
          </cell>
          <cell r="H103" t="str">
            <v>169</v>
          </cell>
          <cell r="I103" t="str">
            <v>211</v>
          </cell>
          <cell r="K103" t="str">
            <v>000001120</v>
          </cell>
          <cell r="L103" t="str">
            <v>4261000</v>
          </cell>
          <cell r="M103" t="str">
            <v>1113</v>
          </cell>
          <cell r="N103" t="str">
            <v>99920</v>
          </cell>
          <cell r="O103" t="str">
            <v>11404</v>
          </cell>
          <cell r="P103" t="str">
            <v>294</v>
          </cell>
          <cell r="Q103" t="str">
            <v>955</v>
          </cell>
          <cell r="R103" t="str">
            <v>INTERCO BILL W/O</v>
          </cell>
          <cell r="S103" t="str">
            <v>PRA</v>
          </cell>
          <cell r="U103" t="str">
            <v>2014-10-31</v>
          </cell>
          <cell r="V103">
            <v>391.4</v>
          </cell>
          <cell r="W103" t="str">
            <v>UTXECON201</v>
          </cell>
          <cell r="Y103" t="str">
            <v>LEGAL</v>
          </cell>
          <cell r="Z103" t="str">
            <v>ICB3</v>
          </cell>
          <cell r="AB103" t="str">
            <v>ICB</v>
          </cell>
          <cell r="AC103" t="str">
            <v>ICB</v>
          </cell>
          <cell r="AE103" t="str">
            <v>211</v>
          </cell>
          <cell r="AG103" t="str">
            <v>0000121258</v>
          </cell>
        </row>
        <row r="104">
          <cell r="A104" t="str">
            <v>00646091</v>
          </cell>
          <cell r="B104" t="str">
            <v>9554261000</v>
          </cell>
          <cell r="C104" t="str">
            <v>ICB4TARGET0000000054</v>
          </cell>
          <cell r="D104">
            <v>2014</v>
          </cell>
          <cell r="E104">
            <v>11</v>
          </cell>
          <cell r="F104" t="str">
            <v>2014-11-30</v>
          </cell>
          <cell r="G104" t="str">
            <v>PRJ</v>
          </cell>
          <cell r="H104" t="str">
            <v>169</v>
          </cell>
          <cell r="I104" t="str">
            <v>211</v>
          </cell>
          <cell r="K104" t="str">
            <v>000001120</v>
          </cell>
          <cell r="L104" t="str">
            <v>4261000</v>
          </cell>
          <cell r="M104" t="str">
            <v>1113</v>
          </cell>
          <cell r="N104" t="str">
            <v>99920</v>
          </cell>
          <cell r="O104" t="str">
            <v>11404</v>
          </cell>
          <cell r="P104" t="str">
            <v>294</v>
          </cell>
          <cell r="Q104" t="str">
            <v>955</v>
          </cell>
          <cell r="R104" t="str">
            <v>INTERCO BILL W/O</v>
          </cell>
          <cell r="S104" t="str">
            <v>PRA</v>
          </cell>
          <cell r="U104" t="str">
            <v>2014-11-30</v>
          </cell>
          <cell r="V104">
            <v>587.1</v>
          </cell>
          <cell r="W104" t="str">
            <v>UTXECON201</v>
          </cell>
          <cell r="Y104" t="str">
            <v>LEGAL</v>
          </cell>
          <cell r="Z104" t="str">
            <v>ICB3</v>
          </cell>
          <cell r="AB104" t="str">
            <v>ICB</v>
          </cell>
          <cell r="AC104" t="str">
            <v>ICB</v>
          </cell>
          <cell r="AE104" t="str">
            <v>211</v>
          </cell>
          <cell r="AG104" t="str">
            <v>0000126813</v>
          </cell>
        </row>
        <row r="105">
          <cell r="A105" t="str">
            <v>00652132</v>
          </cell>
          <cell r="B105" t="str">
            <v>9554261000</v>
          </cell>
          <cell r="C105" t="str">
            <v>ICB4TARGET0000000054</v>
          </cell>
          <cell r="D105">
            <v>2014</v>
          </cell>
          <cell r="E105">
            <v>12</v>
          </cell>
          <cell r="F105" t="str">
            <v>2014-12-31</v>
          </cell>
          <cell r="G105" t="str">
            <v>PRJ</v>
          </cell>
          <cell r="H105" t="str">
            <v>169</v>
          </cell>
          <cell r="I105" t="str">
            <v>211</v>
          </cell>
          <cell r="K105" t="str">
            <v>000001120</v>
          </cell>
          <cell r="L105" t="str">
            <v>4261000</v>
          </cell>
          <cell r="M105" t="str">
            <v>1113</v>
          </cell>
          <cell r="N105" t="str">
            <v>99920</v>
          </cell>
          <cell r="O105" t="str">
            <v>11404</v>
          </cell>
          <cell r="P105" t="str">
            <v>294</v>
          </cell>
          <cell r="Q105" t="str">
            <v>955</v>
          </cell>
          <cell r="R105" t="str">
            <v>INTERCO BILL W/O</v>
          </cell>
          <cell r="S105" t="str">
            <v>PRA</v>
          </cell>
          <cell r="U105" t="str">
            <v>2014-12-31</v>
          </cell>
          <cell r="V105">
            <v>117.42</v>
          </cell>
          <cell r="W105" t="str">
            <v>UTXECON201</v>
          </cell>
          <cell r="Y105" t="str">
            <v>LEGAL</v>
          </cell>
          <cell r="Z105" t="str">
            <v>ICB3</v>
          </cell>
          <cell r="AB105" t="str">
            <v>ICB</v>
          </cell>
          <cell r="AC105" t="str">
            <v>ICB</v>
          </cell>
          <cell r="AE105" t="str">
            <v>211</v>
          </cell>
          <cell r="AG105" t="str">
            <v>0000133492</v>
          </cell>
        </row>
        <row r="106">
          <cell r="A106" t="str">
            <v>00640325</v>
          </cell>
          <cell r="B106" t="str">
            <v>9554261000</v>
          </cell>
          <cell r="C106" t="str">
            <v>ICB4TARGET0000000055</v>
          </cell>
          <cell r="D106">
            <v>2014</v>
          </cell>
          <cell r="E106">
            <v>10</v>
          </cell>
          <cell r="F106" t="str">
            <v>2014-10-31</v>
          </cell>
          <cell r="G106" t="str">
            <v>PRJ</v>
          </cell>
          <cell r="H106" t="str">
            <v>169</v>
          </cell>
          <cell r="I106" t="str">
            <v>211</v>
          </cell>
          <cell r="K106" t="str">
            <v>000001120</v>
          </cell>
          <cell r="L106" t="str">
            <v>4261000</v>
          </cell>
          <cell r="M106" t="str">
            <v>1113</v>
          </cell>
          <cell r="N106" t="str">
            <v>99920</v>
          </cell>
          <cell r="O106" t="str">
            <v>11404</v>
          </cell>
          <cell r="P106" t="str">
            <v>294</v>
          </cell>
          <cell r="Q106" t="str">
            <v>955</v>
          </cell>
          <cell r="R106" t="str">
            <v>INTERCO BILL W/O</v>
          </cell>
          <cell r="S106" t="str">
            <v>PRA</v>
          </cell>
          <cell r="U106" t="str">
            <v>2014-10-31</v>
          </cell>
          <cell r="V106">
            <v>489.25</v>
          </cell>
          <cell r="W106" t="str">
            <v>UTXECON201</v>
          </cell>
          <cell r="Y106" t="str">
            <v>LEGAL</v>
          </cell>
          <cell r="Z106" t="str">
            <v>ICB3</v>
          </cell>
          <cell r="AB106" t="str">
            <v>ICB</v>
          </cell>
          <cell r="AC106" t="str">
            <v>ICB</v>
          </cell>
          <cell r="AE106" t="str">
            <v>211</v>
          </cell>
          <cell r="AG106" t="str">
            <v>0000124825</v>
          </cell>
        </row>
        <row r="107">
          <cell r="A107" t="str">
            <v>00648536</v>
          </cell>
          <cell r="B107" t="str">
            <v>9554261000</v>
          </cell>
          <cell r="C107" t="str">
            <v>ICB4TARGET0000000055</v>
          </cell>
          <cell r="D107">
            <v>2014</v>
          </cell>
          <cell r="E107">
            <v>11</v>
          </cell>
          <cell r="F107" t="str">
            <v>2014-11-30</v>
          </cell>
          <cell r="G107" t="str">
            <v>PRJ</v>
          </cell>
          <cell r="H107" t="str">
            <v>169</v>
          </cell>
          <cell r="I107" t="str">
            <v>211</v>
          </cell>
          <cell r="K107" t="str">
            <v>000001120</v>
          </cell>
          <cell r="L107" t="str">
            <v>4261000</v>
          </cell>
          <cell r="M107" t="str">
            <v>1113</v>
          </cell>
          <cell r="N107" t="str">
            <v>99920</v>
          </cell>
          <cell r="O107" t="str">
            <v>11404</v>
          </cell>
          <cell r="P107" t="str">
            <v>294</v>
          </cell>
          <cell r="Q107" t="str">
            <v>955</v>
          </cell>
          <cell r="R107" t="str">
            <v>INTERCO BILL W/O</v>
          </cell>
          <cell r="S107" t="str">
            <v>PRA</v>
          </cell>
          <cell r="U107" t="str">
            <v>2014-11-30</v>
          </cell>
          <cell r="V107">
            <v>391.4</v>
          </cell>
          <cell r="W107" t="str">
            <v>UTXECON201</v>
          </cell>
          <cell r="Y107" t="str">
            <v>LEGAL</v>
          </cell>
          <cell r="Z107" t="str">
            <v>ICB3</v>
          </cell>
          <cell r="AB107" t="str">
            <v>ICB</v>
          </cell>
          <cell r="AC107" t="str">
            <v>ICB</v>
          </cell>
          <cell r="AE107" t="str">
            <v>211</v>
          </cell>
          <cell r="AG107" t="str">
            <v>0000130706</v>
          </cell>
        </row>
        <row r="108">
          <cell r="A108" t="str">
            <v>00651186</v>
          </cell>
          <cell r="B108" t="str">
            <v>9554261000</v>
          </cell>
          <cell r="C108" t="str">
            <v>ICB4TARGET0000000055</v>
          </cell>
          <cell r="D108">
            <v>2014</v>
          </cell>
          <cell r="E108">
            <v>12</v>
          </cell>
          <cell r="F108" t="str">
            <v>2014-12-31</v>
          </cell>
          <cell r="G108" t="str">
            <v>PRJ</v>
          </cell>
          <cell r="H108" t="str">
            <v>169</v>
          </cell>
          <cell r="I108" t="str">
            <v>211</v>
          </cell>
          <cell r="K108" t="str">
            <v>000001120</v>
          </cell>
          <cell r="L108" t="str">
            <v>4261000</v>
          </cell>
          <cell r="M108" t="str">
            <v>1113</v>
          </cell>
          <cell r="N108" t="str">
            <v>99920</v>
          </cell>
          <cell r="O108" t="str">
            <v>12397</v>
          </cell>
          <cell r="P108" t="str">
            <v>294</v>
          </cell>
          <cell r="Q108" t="str">
            <v>955</v>
          </cell>
          <cell r="R108" t="str">
            <v>INTERCO BILL W/O</v>
          </cell>
          <cell r="S108" t="str">
            <v>PRA</v>
          </cell>
          <cell r="U108" t="str">
            <v>2014-12-31</v>
          </cell>
          <cell r="V108">
            <v>3914.02</v>
          </cell>
          <cell r="W108" t="str">
            <v>UTXECON201</v>
          </cell>
          <cell r="Y108" t="str">
            <v>LEGAL</v>
          </cell>
          <cell r="Z108" t="str">
            <v>ICB3</v>
          </cell>
          <cell r="AB108" t="str">
            <v>ICB</v>
          </cell>
          <cell r="AC108" t="str">
            <v>ICB</v>
          </cell>
          <cell r="AE108" t="str">
            <v>211</v>
          </cell>
          <cell r="AG108" t="str">
            <v>0000133757</v>
          </cell>
        </row>
        <row r="109">
          <cell r="A109" t="str">
            <v>00640896</v>
          </cell>
          <cell r="B109" t="str">
            <v>9554261000</v>
          </cell>
          <cell r="C109" t="str">
            <v>ICB4TARGET0000000056</v>
          </cell>
          <cell r="D109">
            <v>2014</v>
          </cell>
          <cell r="E109">
            <v>10</v>
          </cell>
          <cell r="F109" t="str">
            <v>2014-10-31</v>
          </cell>
          <cell r="G109" t="str">
            <v>PRJ</v>
          </cell>
          <cell r="H109" t="str">
            <v>169</v>
          </cell>
          <cell r="I109" t="str">
            <v>211</v>
          </cell>
          <cell r="K109" t="str">
            <v>000001120</v>
          </cell>
          <cell r="L109" t="str">
            <v>4261000</v>
          </cell>
          <cell r="M109" t="str">
            <v>1113</v>
          </cell>
          <cell r="N109" t="str">
            <v>99920</v>
          </cell>
          <cell r="O109" t="str">
            <v>11404</v>
          </cell>
          <cell r="P109" t="str">
            <v>294</v>
          </cell>
          <cell r="Q109" t="str">
            <v>955</v>
          </cell>
          <cell r="R109" t="str">
            <v>INTERCO BILL W/O</v>
          </cell>
          <cell r="S109" t="str">
            <v>PRA</v>
          </cell>
          <cell r="U109" t="str">
            <v>2014-10-31</v>
          </cell>
          <cell r="V109">
            <v>311.16000000000003</v>
          </cell>
          <cell r="W109" t="str">
            <v>UTXECON201</v>
          </cell>
          <cell r="Y109" t="str">
            <v>LEGAL</v>
          </cell>
          <cell r="Z109" t="str">
            <v>ICB3</v>
          </cell>
          <cell r="AB109" t="str">
            <v>ICB</v>
          </cell>
          <cell r="AC109" t="str">
            <v>ICB</v>
          </cell>
          <cell r="AE109" t="str">
            <v>211</v>
          </cell>
          <cell r="AG109" t="str">
            <v>0000131109</v>
          </cell>
        </row>
        <row r="110">
          <cell r="A110" t="str">
            <v>00647379</v>
          </cell>
          <cell r="B110" t="str">
            <v>9554261000</v>
          </cell>
          <cell r="C110" t="str">
            <v>ICB4TARGET0000000056</v>
          </cell>
          <cell r="D110">
            <v>2014</v>
          </cell>
          <cell r="E110">
            <v>11</v>
          </cell>
          <cell r="F110" t="str">
            <v>2014-11-30</v>
          </cell>
          <cell r="G110" t="str">
            <v>PRJ</v>
          </cell>
          <cell r="H110" t="str">
            <v>169</v>
          </cell>
          <cell r="I110" t="str">
            <v>211</v>
          </cell>
          <cell r="K110" t="str">
            <v>000001120</v>
          </cell>
          <cell r="L110" t="str">
            <v>4261000</v>
          </cell>
          <cell r="M110" t="str">
            <v>1113</v>
          </cell>
          <cell r="N110" t="str">
            <v>99920</v>
          </cell>
          <cell r="O110" t="str">
            <v>11404</v>
          </cell>
          <cell r="P110" t="str">
            <v>294</v>
          </cell>
          <cell r="Q110" t="str">
            <v>955</v>
          </cell>
          <cell r="R110" t="str">
            <v>INTERCO BILL W/O</v>
          </cell>
          <cell r="S110" t="str">
            <v>PRA</v>
          </cell>
          <cell r="U110" t="str">
            <v>2014-11-30</v>
          </cell>
          <cell r="V110">
            <v>195.7</v>
          </cell>
          <cell r="W110" t="str">
            <v>UTXECON201</v>
          </cell>
          <cell r="Y110" t="str">
            <v>LEGAL</v>
          </cell>
          <cell r="Z110" t="str">
            <v>ICB3</v>
          </cell>
          <cell r="AB110" t="str">
            <v>ICB</v>
          </cell>
          <cell r="AC110" t="str">
            <v>ICB</v>
          </cell>
          <cell r="AE110" t="str">
            <v>211</v>
          </cell>
          <cell r="AG110" t="str">
            <v>0000132609</v>
          </cell>
        </row>
        <row r="111">
          <cell r="A111" t="str">
            <v>00651646</v>
          </cell>
          <cell r="B111" t="str">
            <v>9554261000</v>
          </cell>
          <cell r="C111" t="str">
            <v>ICB4TARGET0000000056</v>
          </cell>
          <cell r="D111">
            <v>2014</v>
          </cell>
          <cell r="E111">
            <v>12</v>
          </cell>
          <cell r="F111" t="str">
            <v>2014-12-31</v>
          </cell>
          <cell r="G111" t="str">
            <v>PRJ</v>
          </cell>
          <cell r="H111" t="str">
            <v>169</v>
          </cell>
          <cell r="I111" t="str">
            <v>211</v>
          </cell>
          <cell r="K111" t="str">
            <v>000001120</v>
          </cell>
          <cell r="L111" t="str">
            <v>4261000</v>
          </cell>
          <cell r="M111" t="str">
            <v>1113</v>
          </cell>
          <cell r="N111" t="str">
            <v>99920</v>
          </cell>
          <cell r="O111" t="str">
            <v>12397</v>
          </cell>
          <cell r="P111" t="str">
            <v>294</v>
          </cell>
          <cell r="Q111" t="str">
            <v>955</v>
          </cell>
          <cell r="R111" t="str">
            <v>INTERCO BILL W/O</v>
          </cell>
          <cell r="S111" t="str">
            <v>PRA</v>
          </cell>
          <cell r="U111" t="str">
            <v>2014-12-31</v>
          </cell>
          <cell r="V111">
            <v>1957.01</v>
          </cell>
          <cell r="W111" t="str">
            <v>UTXECON201</v>
          </cell>
          <cell r="Y111" t="str">
            <v>LEGAL</v>
          </cell>
          <cell r="Z111" t="str">
            <v>ICB3</v>
          </cell>
          <cell r="AB111" t="str">
            <v>ICB</v>
          </cell>
          <cell r="AC111" t="str">
            <v>ICB</v>
          </cell>
          <cell r="AE111" t="str">
            <v>211</v>
          </cell>
          <cell r="AG111" t="str">
            <v>0000134745</v>
          </cell>
        </row>
        <row r="112">
          <cell r="A112" t="str">
            <v>00644249</v>
          </cell>
          <cell r="B112" t="str">
            <v>9554261000</v>
          </cell>
          <cell r="C112" t="str">
            <v>ICB4TARGET0000000057</v>
          </cell>
          <cell r="D112">
            <v>2014</v>
          </cell>
          <cell r="E112">
            <v>10</v>
          </cell>
          <cell r="F112" t="str">
            <v>2014-10-31</v>
          </cell>
          <cell r="G112" t="str">
            <v>PRJ</v>
          </cell>
          <cell r="H112" t="str">
            <v>169</v>
          </cell>
          <cell r="I112" t="str">
            <v>211</v>
          </cell>
          <cell r="K112" t="str">
            <v>000001120</v>
          </cell>
          <cell r="L112" t="str">
            <v>4261000</v>
          </cell>
          <cell r="M112" t="str">
            <v>1113</v>
          </cell>
          <cell r="N112" t="str">
            <v>99920</v>
          </cell>
          <cell r="O112" t="str">
            <v>11404</v>
          </cell>
          <cell r="P112" t="str">
            <v>294</v>
          </cell>
          <cell r="Q112" t="str">
            <v>955</v>
          </cell>
          <cell r="R112" t="str">
            <v>INTERCO BILL W/O</v>
          </cell>
          <cell r="S112" t="str">
            <v>PRA</v>
          </cell>
          <cell r="U112" t="str">
            <v>2014-10-31</v>
          </cell>
          <cell r="V112">
            <v>207.44</v>
          </cell>
          <cell r="W112" t="str">
            <v>UTXECON201</v>
          </cell>
          <cell r="Y112" t="str">
            <v>LEGAL</v>
          </cell>
          <cell r="Z112" t="str">
            <v>ICB3</v>
          </cell>
          <cell r="AB112" t="str">
            <v>ICB</v>
          </cell>
          <cell r="AC112" t="str">
            <v>ICB</v>
          </cell>
          <cell r="AE112" t="str">
            <v>211</v>
          </cell>
          <cell r="AG112" t="str">
            <v>0000131754</v>
          </cell>
        </row>
        <row r="113">
          <cell r="A113" t="str">
            <v>00647378</v>
          </cell>
          <cell r="B113" t="str">
            <v>9554261000</v>
          </cell>
          <cell r="C113" t="str">
            <v>ICB4TARGET0000000057</v>
          </cell>
          <cell r="D113">
            <v>2014</v>
          </cell>
          <cell r="E113">
            <v>11</v>
          </cell>
          <cell r="F113" t="str">
            <v>2014-11-30</v>
          </cell>
          <cell r="G113" t="str">
            <v>PRJ</v>
          </cell>
          <cell r="H113" t="str">
            <v>169</v>
          </cell>
          <cell r="I113" t="str">
            <v>211</v>
          </cell>
          <cell r="K113" t="str">
            <v>000001120</v>
          </cell>
          <cell r="L113" t="str">
            <v>4261000</v>
          </cell>
          <cell r="M113" t="str">
            <v>1113</v>
          </cell>
          <cell r="N113" t="str">
            <v>99920</v>
          </cell>
          <cell r="O113" t="str">
            <v>11404</v>
          </cell>
          <cell r="P113" t="str">
            <v>294</v>
          </cell>
          <cell r="Q113" t="str">
            <v>955</v>
          </cell>
          <cell r="R113" t="str">
            <v>INTERCO BILL W/O</v>
          </cell>
          <cell r="S113" t="str">
            <v>PRA</v>
          </cell>
          <cell r="U113" t="str">
            <v>2014-11-30</v>
          </cell>
          <cell r="V113">
            <v>195.7</v>
          </cell>
          <cell r="W113" t="str">
            <v>UTXECON201</v>
          </cell>
          <cell r="Y113" t="str">
            <v>LEGAL</v>
          </cell>
          <cell r="Z113" t="str">
            <v>ICB3</v>
          </cell>
          <cell r="AB113" t="str">
            <v>ICB</v>
          </cell>
          <cell r="AC113" t="str">
            <v>ICB</v>
          </cell>
          <cell r="AE113" t="str">
            <v>211</v>
          </cell>
          <cell r="AG113" t="str">
            <v>0000132616</v>
          </cell>
        </row>
        <row r="114">
          <cell r="A114" t="str">
            <v>00651297</v>
          </cell>
          <cell r="B114" t="str">
            <v>9554261000</v>
          </cell>
          <cell r="C114" t="str">
            <v>ICB4TARGET0000000057</v>
          </cell>
          <cell r="D114">
            <v>2014</v>
          </cell>
          <cell r="E114">
            <v>12</v>
          </cell>
          <cell r="F114" t="str">
            <v>2014-12-31</v>
          </cell>
          <cell r="G114" t="str">
            <v>PRJ</v>
          </cell>
          <cell r="H114" t="str">
            <v>169</v>
          </cell>
          <cell r="I114" t="str">
            <v>211</v>
          </cell>
          <cell r="K114" t="str">
            <v>000001120</v>
          </cell>
          <cell r="L114" t="str">
            <v>4261000</v>
          </cell>
          <cell r="M114" t="str">
            <v>1113</v>
          </cell>
          <cell r="N114" t="str">
            <v>99920</v>
          </cell>
          <cell r="O114" t="str">
            <v>11404</v>
          </cell>
          <cell r="P114" t="str">
            <v>294</v>
          </cell>
          <cell r="Q114" t="str">
            <v>955</v>
          </cell>
          <cell r="R114" t="str">
            <v>INTERCO BILL W/O</v>
          </cell>
          <cell r="S114" t="str">
            <v>PRA</v>
          </cell>
          <cell r="U114" t="str">
            <v>2014-12-31</v>
          </cell>
          <cell r="V114">
            <v>391.4</v>
          </cell>
          <cell r="W114" t="str">
            <v>UTXECON201</v>
          </cell>
          <cell r="Y114" t="str">
            <v>LEGAL</v>
          </cell>
          <cell r="Z114" t="str">
            <v>ICB3</v>
          </cell>
          <cell r="AB114" t="str">
            <v>ICB</v>
          </cell>
          <cell r="AC114" t="str">
            <v>ICB</v>
          </cell>
          <cell r="AE114" t="str">
            <v>211</v>
          </cell>
          <cell r="AG114" t="str">
            <v>0000137756</v>
          </cell>
        </row>
        <row r="115">
          <cell r="A115" t="str">
            <v>00643208</v>
          </cell>
          <cell r="B115" t="str">
            <v>9554261000</v>
          </cell>
          <cell r="C115" t="str">
            <v>ICB4TARGET0000000058</v>
          </cell>
          <cell r="D115">
            <v>2014</v>
          </cell>
          <cell r="E115">
            <v>10</v>
          </cell>
          <cell r="F115" t="str">
            <v>2014-10-31</v>
          </cell>
          <cell r="G115" t="str">
            <v>PRJ</v>
          </cell>
          <cell r="H115" t="str">
            <v>169</v>
          </cell>
          <cell r="I115" t="str">
            <v>211</v>
          </cell>
          <cell r="K115" t="str">
            <v>000001120</v>
          </cell>
          <cell r="L115" t="str">
            <v>4261000</v>
          </cell>
          <cell r="M115" t="str">
            <v>1113</v>
          </cell>
          <cell r="N115" t="str">
            <v>99920</v>
          </cell>
          <cell r="O115" t="str">
            <v>11404</v>
          </cell>
          <cell r="P115" t="str">
            <v>294</v>
          </cell>
          <cell r="Q115" t="str">
            <v>955</v>
          </cell>
          <cell r="R115" t="str">
            <v>INTERCO BILL W/O</v>
          </cell>
          <cell r="S115" t="str">
            <v>PRA</v>
          </cell>
          <cell r="U115" t="str">
            <v>2014-10-31</v>
          </cell>
          <cell r="V115">
            <v>195.7</v>
          </cell>
          <cell r="W115" t="str">
            <v>UTXECON201</v>
          </cell>
          <cell r="Y115" t="str">
            <v>LEGAL</v>
          </cell>
          <cell r="Z115" t="str">
            <v>ICB3</v>
          </cell>
          <cell r="AB115" t="str">
            <v>ICB</v>
          </cell>
          <cell r="AC115" t="str">
            <v>ICB</v>
          </cell>
          <cell r="AE115" t="str">
            <v>211</v>
          </cell>
          <cell r="AG115" t="str">
            <v>0000132843</v>
          </cell>
        </row>
        <row r="116">
          <cell r="A116" t="str">
            <v>00646088</v>
          </cell>
          <cell r="B116" t="str">
            <v>9554261000</v>
          </cell>
          <cell r="C116" t="str">
            <v>ICB4TARGET0000000058</v>
          </cell>
          <cell r="D116">
            <v>2014</v>
          </cell>
          <cell r="E116">
            <v>11</v>
          </cell>
          <cell r="F116" t="str">
            <v>2014-11-30</v>
          </cell>
          <cell r="G116" t="str">
            <v>PRJ</v>
          </cell>
          <cell r="H116" t="str">
            <v>169</v>
          </cell>
          <cell r="I116" t="str">
            <v>211</v>
          </cell>
          <cell r="K116" t="str">
            <v>000001120</v>
          </cell>
          <cell r="L116" t="str">
            <v>4261000</v>
          </cell>
          <cell r="M116" t="str">
            <v>1113</v>
          </cell>
          <cell r="N116" t="str">
            <v>99920</v>
          </cell>
          <cell r="O116" t="str">
            <v>11404</v>
          </cell>
          <cell r="P116" t="str">
            <v>294</v>
          </cell>
          <cell r="Q116" t="str">
            <v>955</v>
          </cell>
          <cell r="R116" t="str">
            <v>INTERCO BILL W/O</v>
          </cell>
          <cell r="S116" t="str">
            <v>PRA</v>
          </cell>
          <cell r="U116" t="str">
            <v>2014-11-30</v>
          </cell>
          <cell r="V116">
            <v>117.42</v>
          </cell>
          <cell r="W116" t="str">
            <v>UTXECON201</v>
          </cell>
          <cell r="Y116" t="str">
            <v>LEGAL</v>
          </cell>
          <cell r="Z116" t="str">
            <v>ICB3</v>
          </cell>
          <cell r="AB116" t="str">
            <v>ICB</v>
          </cell>
          <cell r="AC116" t="str">
            <v>ICB</v>
          </cell>
          <cell r="AE116" t="str">
            <v>211</v>
          </cell>
          <cell r="AG116" t="str">
            <v>0000132685</v>
          </cell>
        </row>
        <row r="117">
          <cell r="A117" t="str">
            <v>00653233</v>
          </cell>
          <cell r="B117" t="str">
            <v>9554261000</v>
          </cell>
          <cell r="C117" t="str">
            <v>ICB4TARGET0000000058</v>
          </cell>
          <cell r="D117">
            <v>2014</v>
          </cell>
          <cell r="E117">
            <v>12</v>
          </cell>
          <cell r="F117" t="str">
            <v>2014-12-31</v>
          </cell>
          <cell r="G117" t="str">
            <v>PRJ</v>
          </cell>
          <cell r="H117" t="str">
            <v>169</v>
          </cell>
          <cell r="I117" t="str">
            <v>211</v>
          </cell>
          <cell r="K117" t="str">
            <v>000001120</v>
          </cell>
          <cell r="L117" t="str">
            <v>4261000</v>
          </cell>
          <cell r="M117" t="str">
            <v>1113</v>
          </cell>
          <cell r="N117" t="str">
            <v>99920</v>
          </cell>
          <cell r="O117" t="str">
            <v>11404</v>
          </cell>
          <cell r="P117" t="str">
            <v>294</v>
          </cell>
          <cell r="Q117" t="str">
            <v>955</v>
          </cell>
          <cell r="R117" t="str">
            <v>INTERCO BILL W/O</v>
          </cell>
          <cell r="S117" t="str">
            <v>PRA</v>
          </cell>
          <cell r="U117" t="str">
            <v>2014-12-31</v>
          </cell>
          <cell r="V117">
            <v>88.07</v>
          </cell>
          <cell r="W117" t="str">
            <v>UTXECON201</v>
          </cell>
          <cell r="Y117" t="str">
            <v>LEGAL</v>
          </cell>
          <cell r="Z117" t="str">
            <v>ICB3</v>
          </cell>
          <cell r="AB117" t="str">
            <v>ICB</v>
          </cell>
          <cell r="AC117" t="str">
            <v>ICB</v>
          </cell>
          <cell r="AE117" t="str">
            <v>211</v>
          </cell>
          <cell r="AG117" t="str">
            <v>0000138274</v>
          </cell>
        </row>
        <row r="118">
          <cell r="A118" t="str">
            <v>00643210</v>
          </cell>
          <cell r="B118" t="str">
            <v>9554261000</v>
          </cell>
          <cell r="C118" t="str">
            <v>ICB4TARGET0000000059</v>
          </cell>
          <cell r="D118">
            <v>2014</v>
          </cell>
          <cell r="E118">
            <v>10</v>
          </cell>
          <cell r="F118" t="str">
            <v>2014-10-31</v>
          </cell>
          <cell r="G118" t="str">
            <v>PRJ</v>
          </cell>
          <cell r="H118" t="str">
            <v>169</v>
          </cell>
          <cell r="I118" t="str">
            <v>211</v>
          </cell>
          <cell r="K118" t="str">
            <v>000001120</v>
          </cell>
          <cell r="L118" t="str">
            <v>4261000</v>
          </cell>
          <cell r="M118" t="str">
            <v>1113</v>
          </cell>
          <cell r="N118" t="str">
            <v>99920</v>
          </cell>
          <cell r="O118" t="str">
            <v>11404</v>
          </cell>
          <cell r="P118" t="str">
            <v>294</v>
          </cell>
          <cell r="Q118" t="str">
            <v>955</v>
          </cell>
          <cell r="R118" t="str">
            <v>INTERCO BILL W/O</v>
          </cell>
          <cell r="S118" t="str">
            <v>PRA</v>
          </cell>
          <cell r="U118" t="str">
            <v>2014-10-31</v>
          </cell>
          <cell r="V118">
            <v>125.25</v>
          </cell>
          <cell r="W118" t="str">
            <v>UTXECON201</v>
          </cell>
          <cell r="Y118" t="str">
            <v>LEGAL</v>
          </cell>
          <cell r="Z118" t="str">
            <v>ICB3</v>
          </cell>
          <cell r="AB118" t="str">
            <v>ICB</v>
          </cell>
          <cell r="AC118" t="str">
            <v>ICB</v>
          </cell>
          <cell r="AE118" t="str">
            <v>211</v>
          </cell>
          <cell r="AG118" t="str">
            <v>0000133492</v>
          </cell>
        </row>
        <row r="119">
          <cell r="A119" t="str">
            <v>00647251</v>
          </cell>
          <cell r="B119" t="str">
            <v>9554261000</v>
          </cell>
          <cell r="C119" t="str">
            <v>ICB4TARGET0000000059</v>
          </cell>
          <cell r="D119">
            <v>2014</v>
          </cell>
          <cell r="E119">
            <v>11</v>
          </cell>
          <cell r="F119" t="str">
            <v>2014-11-30</v>
          </cell>
          <cell r="G119" t="str">
            <v>PRJ</v>
          </cell>
          <cell r="H119" t="str">
            <v>169</v>
          </cell>
          <cell r="I119" t="str">
            <v>211</v>
          </cell>
          <cell r="K119" t="str">
            <v>000001120</v>
          </cell>
          <cell r="L119" t="str">
            <v>4261000</v>
          </cell>
          <cell r="M119" t="str">
            <v>1113</v>
          </cell>
          <cell r="N119" t="str">
            <v>99920</v>
          </cell>
          <cell r="O119" t="str">
            <v>11404</v>
          </cell>
          <cell r="P119" t="str">
            <v>294</v>
          </cell>
          <cell r="Q119" t="str">
            <v>955</v>
          </cell>
          <cell r="R119" t="str">
            <v>INTERCO BILL W/O</v>
          </cell>
          <cell r="S119" t="str">
            <v>PRA</v>
          </cell>
          <cell r="U119" t="str">
            <v>2014-11-30</v>
          </cell>
          <cell r="V119">
            <v>46.97</v>
          </cell>
          <cell r="W119" t="str">
            <v>UTXECON201</v>
          </cell>
          <cell r="Y119" t="str">
            <v>LEGAL</v>
          </cell>
          <cell r="Z119" t="str">
            <v>ICB3</v>
          </cell>
          <cell r="AB119" t="str">
            <v>ICB</v>
          </cell>
          <cell r="AC119" t="str">
            <v>ICB</v>
          </cell>
          <cell r="AE119" t="str">
            <v>211</v>
          </cell>
          <cell r="AG119" t="str">
            <v>0000135814</v>
          </cell>
        </row>
        <row r="120">
          <cell r="A120" t="str">
            <v>00652021</v>
          </cell>
          <cell r="B120" t="str">
            <v>9554261000</v>
          </cell>
          <cell r="C120" t="str">
            <v>ICB4TARGET0000000059</v>
          </cell>
          <cell r="D120">
            <v>2014</v>
          </cell>
          <cell r="E120">
            <v>12</v>
          </cell>
          <cell r="F120" t="str">
            <v>2014-12-31</v>
          </cell>
          <cell r="G120" t="str">
            <v>PRJ</v>
          </cell>
          <cell r="H120" t="str">
            <v>169</v>
          </cell>
          <cell r="I120" t="str">
            <v>211</v>
          </cell>
          <cell r="K120" t="str">
            <v>000001120</v>
          </cell>
          <cell r="L120" t="str">
            <v>4261000</v>
          </cell>
          <cell r="M120" t="str">
            <v>1113</v>
          </cell>
          <cell r="N120" t="str">
            <v>99920</v>
          </cell>
          <cell r="O120" t="str">
            <v>11404</v>
          </cell>
          <cell r="P120" t="str">
            <v>294</v>
          </cell>
          <cell r="Q120" t="str">
            <v>955</v>
          </cell>
          <cell r="R120" t="str">
            <v>INTERCO BILL W/O</v>
          </cell>
          <cell r="S120" t="str">
            <v>PRA</v>
          </cell>
          <cell r="U120" t="str">
            <v>2014-12-31</v>
          </cell>
          <cell r="V120">
            <v>117.42</v>
          </cell>
          <cell r="W120" t="str">
            <v>UTXECON201</v>
          </cell>
          <cell r="Y120" t="str">
            <v>LEGAL</v>
          </cell>
          <cell r="Z120" t="str">
            <v>ICB3</v>
          </cell>
          <cell r="AB120" t="str">
            <v>ICB</v>
          </cell>
          <cell r="AC120" t="str">
            <v>ICB</v>
          </cell>
          <cell r="AE120" t="str">
            <v>211</v>
          </cell>
          <cell r="AG120" t="str">
            <v>0000141982</v>
          </cell>
        </row>
        <row r="121">
          <cell r="A121" t="str">
            <v>00634447</v>
          </cell>
          <cell r="B121" t="str">
            <v>9554261000</v>
          </cell>
          <cell r="C121" t="str">
            <v>ICB4TARGET0000000060</v>
          </cell>
          <cell r="D121">
            <v>2014</v>
          </cell>
          <cell r="E121">
            <v>10</v>
          </cell>
          <cell r="F121" t="str">
            <v>2014-10-31</v>
          </cell>
          <cell r="G121" t="str">
            <v>PRJ</v>
          </cell>
          <cell r="H121" t="str">
            <v>169</v>
          </cell>
          <cell r="I121" t="str">
            <v>211</v>
          </cell>
          <cell r="K121" t="str">
            <v>000001120</v>
          </cell>
          <cell r="L121" t="str">
            <v>4261000</v>
          </cell>
          <cell r="M121" t="str">
            <v>1113</v>
          </cell>
          <cell r="N121" t="str">
            <v>99920</v>
          </cell>
          <cell r="O121" t="str">
            <v>11404</v>
          </cell>
          <cell r="P121" t="str">
            <v>294</v>
          </cell>
          <cell r="Q121" t="str">
            <v>955</v>
          </cell>
          <cell r="R121" t="str">
            <v>INTERCO BILL W/O</v>
          </cell>
          <cell r="S121" t="str">
            <v>PRA</v>
          </cell>
          <cell r="U121" t="str">
            <v>2014-10-31</v>
          </cell>
          <cell r="V121">
            <v>-1174.21</v>
          </cell>
          <cell r="W121" t="str">
            <v>UTXECON201</v>
          </cell>
          <cell r="Y121" t="str">
            <v>LEGAL</v>
          </cell>
          <cell r="Z121" t="str">
            <v>ICB3</v>
          </cell>
          <cell r="AB121" t="str">
            <v>ICB</v>
          </cell>
          <cell r="AC121" t="str">
            <v>ICB</v>
          </cell>
          <cell r="AE121" t="str">
            <v>211</v>
          </cell>
          <cell r="AG121" t="str">
            <v>0000136782</v>
          </cell>
        </row>
        <row r="122">
          <cell r="A122" t="str">
            <v>00644562</v>
          </cell>
          <cell r="B122" t="str">
            <v>9554261000</v>
          </cell>
          <cell r="C122" t="str">
            <v>ICB4TARGET0000000060</v>
          </cell>
          <cell r="D122">
            <v>2014</v>
          </cell>
          <cell r="E122">
            <v>11</v>
          </cell>
          <cell r="F122" t="str">
            <v>2014-11-30</v>
          </cell>
          <cell r="G122" t="str">
            <v>PRJ</v>
          </cell>
          <cell r="H122" t="str">
            <v>169</v>
          </cell>
          <cell r="I122" t="str">
            <v>211</v>
          </cell>
          <cell r="K122" t="str">
            <v>000001120</v>
          </cell>
          <cell r="L122" t="str">
            <v>4261000</v>
          </cell>
          <cell r="M122" t="str">
            <v>1113</v>
          </cell>
          <cell r="N122" t="str">
            <v>99920</v>
          </cell>
          <cell r="O122" t="str">
            <v>11404</v>
          </cell>
          <cell r="P122" t="str">
            <v>294</v>
          </cell>
          <cell r="Q122" t="str">
            <v>955</v>
          </cell>
          <cell r="R122" t="str">
            <v>INTERCO BILL W/O</v>
          </cell>
          <cell r="S122" t="str">
            <v>PRA</v>
          </cell>
          <cell r="U122" t="str">
            <v>2014-11-30</v>
          </cell>
          <cell r="V122">
            <v>195.7</v>
          </cell>
          <cell r="W122" t="str">
            <v>UTXECON201</v>
          </cell>
          <cell r="Y122" t="str">
            <v>LEGAL</v>
          </cell>
          <cell r="Z122" t="str">
            <v>ICB3</v>
          </cell>
          <cell r="AB122" t="str">
            <v>ICB</v>
          </cell>
          <cell r="AC122" t="str">
            <v>ICB</v>
          </cell>
          <cell r="AE122" t="str">
            <v>211</v>
          </cell>
          <cell r="AG122" t="str">
            <v>0000136501</v>
          </cell>
        </row>
        <row r="123">
          <cell r="A123" t="str">
            <v>00651648</v>
          </cell>
          <cell r="B123" t="str">
            <v>9554261000</v>
          </cell>
          <cell r="C123" t="str">
            <v>ICB4TARGET0000000060</v>
          </cell>
          <cell r="D123">
            <v>2014</v>
          </cell>
          <cell r="E123">
            <v>12</v>
          </cell>
          <cell r="F123" t="str">
            <v>2014-12-31</v>
          </cell>
          <cell r="G123" t="str">
            <v>PRJ</v>
          </cell>
          <cell r="H123" t="str">
            <v>169</v>
          </cell>
          <cell r="I123" t="str">
            <v>211</v>
          </cell>
          <cell r="K123" t="str">
            <v>000001120</v>
          </cell>
          <cell r="L123" t="str">
            <v>4261000</v>
          </cell>
          <cell r="M123" t="str">
            <v>1113</v>
          </cell>
          <cell r="N123" t="str">
            <v>99920</v>
          </cell>
          <cell r="O123" t="str">
            <v>11404</v>
          </cell>
          <cell r="P123" t="str">
            <v>294</v>
          </cell>
          <cell r="Q123" t="str">
            <v>955</v>
          </cell>
          <cell r="R123" t="str">
            <v>INTERCO BILL W/O</v>
          </cell>
          <cell r="S123" t="str">
            <v>PRA</v>
          </cell>
          <cell r="U123" t="str">
            <v>2014-12-31</v>
          </cell>
          <cell r="V123">
            <v>587.1</v>
          </cell>
          <cell r="W123" t="str">
            <v>UTXECON201</v>
          </cell>
          <cell r="Y123" t="str">
            <v>LEGAL</v>
          </cell>
          <cell r="Z123" t="str">
            <v>ICB3</v>
          </cell>
          <cell r="AB123" t="str">
            <v>ICB</v>
          </cell>
          <cell r="AC123" t="str">
            <v>ICB</v>
          </cell>
          <cell r="AE123" t="str">
            <v>211</v>
          </cell>
          <cell r="AG123" t="str">
            <v>0000142875</v>
          </cell>
        </row>
        <row r="124">
          <cell r="A124" t="str">
            <v>00643207</v>
          </cell>
          <cell r="B124" t="str">
            <v>9554261000</v>
          </cell>
          <cell r="C124" t="str">
            <v>ICB4TARGET0000000061</v>
          </cell>
          <cell r="D124">
            <v>2014</v>
          </cell>
          <cell r="E124">
            <v>10</v>
          </cell>
          <cell r="F124" t="str">
            <v>2014-10-31</v>
          </cell>
          <cell r="G124" t="str">
            <v>PRJ</v>
          </cell>
          <cell r="H124" t="str">
            <v>169</v>
          </cell>
          <cell r="I124" t="str">
            <v>211</v>
          </cell>
          <cell r="K124" t="str">
            <v>000001120</v>
          </cell>
          <cell r="L124" t="str">
            <v>4261000</v>
          </cell>
          <cell r="M124" t="str">
            <v>1113</v>
          </cell>
          <cell r="N124" t="str">
            <v>99920</v>
          </cell>
          <cell r="O124" t="str">
            <v>11404</v>
          </cell>
          <cell r="P124" t="str">
            <v>294</v>
          </cell>
          <cell r="Q124" t="str">
            <v>955</v>
          </cell>
          <cell r="R124" t="str">
            <v>INTERCO BILL W/O</v>
          </cell>
          <cell r="S124" t="str">
            <v>PRA</v>
          </cell>
          <cell r="U124" t="str">
            <v>2014-10-31</v>
          </cell>
          <cell r="V124">
            <v>136.99</v>
          </cell>
          <cell r="W124" t="str">
            <v>UTXECON201</v>
          </cell>
          <cell r="Y124" t="str">
            <v>LEGAL</v>
          </cell>
          <cell r="Z124" t="str">
            <v>ICB3</v>
          </cell>
          <cell r="AB124" t="str">
            <v>ICB</v>
          </cell>
          <cell r="AC124" t="str">
            <v>ICB</v>
          </cell>
          <cell r="AE124" t="str">
            <v>211</v>
          </cell>
          <cell r="AG124" t="str">
            <v>0000140778</v>
          </cell>
        </row>
        <row r="125">
          <cell r="A125" t="str">
            <v>00645857</v>
          </cell>
          <cell r="B125" t="str">
            <v>9554261000</v>
          </cell>
          <cell r="C125" t="str">
            <v>ICB4TARGET0000000061</v>
          </cell>
          <cell r="D125">
            <v>2014</v>
          </cell>
          <cell r="E125">
            <v>11</v>
          </cell>
          <cell r="F125" t="str">
            <v>2014-11-30</v>
          </cell>
          <cell r="G125" t="str">
            <v>PRJ</v>
          </cell>
          <cell r="H125" t="str">
            <v>169</v>
          </cell>
          <cell r="I125" t="str">
            <v>211</v>
          </cell>
          <cell r="K125" t="str">
            <v>000001120</v>
          </cell>
          <cell r="L125" t="str">
            <v>4261000</v>
          </cell>
          <cell r="M125" t="str">
            <v>1113</v>
          </cell>
          <cell r="N125" t="str">
            <v>99920</v>
          </cell>
          <cell r="O125" t="str">
            <v>11404</v>
          </cell>
          <cell r="P125" t="str">
            <v>294</v>
          </cell>
          <cell r="Q125" t="str">
            <v>955</v>
          </cell>
          <cell r="R125" t="str">
            <v>INTERCO BILL W/O</v>
          </cell>
          <cell r="S125" t="str">
            <v>PRA</v>
          </cell>
          <cell r="U125" t="str">
            <v>2014-11-30</v>
          </cell>
          <cell r="V125">
            <v>195.7</v>
          </cell>
          <cell r="W125" t="str">
            <v>UTXECON201</v>
          </cell>
          <cell r="Y125" t="str">
            <v>LEGAL</v>
          </cell>
          <cell r="Z125" t="str">
            <v>ICB3</v>
          </cell>
          <cell r="AB125" t="str">
            <v>ICB</v>
          </cell>
          <cell r="AC125" t="str">
            <v>ICB</v>
          </cell>
          <cell r="AE125" t="str">
            <v>211</v>
          </cell>
          <cell r="AG125" t="str">
            <v>0000140296</v>
          </cell>
        </row>
        <row r="126">
          <cell r="A126" t="str">
            <v>00654083</v>
          </cell>
          <cell r="B126" t="str">
            <v>9554261000</v>
          </cell>
          <cell r="C126" t="str">
            <v>ICB4TARGET0000000061</v>
          </cell>
          <cell r="D126">
            <v>2014</v>
          </cell>
          <cell r="E126">
            <v>12</v>
          </cell>
          <cell r="F126" t="str">
            <v>2014-12-31</v>
          </cell>
          <cell r="G126" t="str">
            <v>PRJ</v>
          </cell>
          <cell r="H126" t="str">
            <v>169</v>
          </cell>
          <cell r="I126" t="str">
            <v>211</v>
          </cell>
          <cell r="K126" t="str">
            <v>000001120</v>
          </cell>
          <cell r="L126" t="str">
            <v>4261000</v>
          </cell>
          <cell r="M126" t="str">
            <v>1113</v>
          </cell>
          <cell r="N126" t="str">
            <v>99920</v>
          </cell>
          <cell r="O126" t="str">
            <v>13123</v>
          </cell>
          <cell r="P126" t="str">
            <v>294</v>
          </cell>
          <cell r="Q126" t="str">
            <v>955</v>
          </cell>
          <cell r="R126" t="str">
            <v>INTERCO BILL W/O</v>
          </cell>
          <cell r="S126" t="str">
            <v>PRA</v>
          </cell>
          <cell r="U126" t="str">
            <v>2014-12-31</v>
          </cell>
          <cell r="V126">
            <v>821.94</v>
          </cell>
          <cell r="W126" t="str">
            <v>UTXECON201</v>
          </cell>
          <cell r="Y126" t="str">
            <v>LEGAL</v>
          </cell>
          <cell r="Z126" t="str">
            <v>ICB3</v>
          </cell>
          <cell r="AB126" t="str">
            <v>ICB</v>
          </cell>
          <cell r="AC126" t="str">
            <v>ICB</v>
          </cell>
          <cell r="AE126" t="str">
            <v>211</v>
          </cell>
          <cell r="AG126" t="str">
            <v>0000146747</v>
          </cell>
        </row>
        <row r="127">
          <cell r="A127" t="str">
            <v>00640898</v>
          </cell>
          <cell r="B127" t="str">
            <v>9554261000</v>
          </cell>
          <cell r="C127" t="str">
            <v>ICB4TARGET0000000062</v>
          </cell>
          <cell r="D127">
            <v>2014</v>
          </cell>
          <cell r="E127">
            <v>10</v>
          </cell>
          <cell r="F127" t="str">
            <v>2014-10-31</v>
          </cell>
          <cell r="G127" t="str">
            <v>PRJ</v>
          </cell>
          <cell r="H127" t="str">
            <v>169</v>
          </cell>
          <cell r="I127" t="str">
            <v>211</v>
          </cell>
          <cell r="K127" t="str">
            <v>000001120</v>
          </cell>
          <cell r="L127" t="str">
            <v>4261000</v>
          </cell>
          <cell r="M127" t="str">
            <v>1113</v>
          </cell>
          <cell r="N127" t="str">
            <v>99920</v>
          </cell>
          <cell r="O127" t="str">
            <v>11404</v>
          </cell>
          <cell r="P127" t="str">
            <v>294</v>
          </cell>
          <cell r="Q127" t="str">
            <v>955</v>
          </cell>
          <cell r="R127" t="str">
            <v>INTERCO BILL W/O</v>
          </cell>
          <cell r="S127" t="str">
            <v>PRA</v>
          </cell>
          <cell r="U127" t="str">
            <v>2014-10-31</v>
          </cell>
          <cell r="V127">
            <v>117.42</v>
          </cell>
          <cell r="W127" t="str">
            <v>UTXECON201</v>
          </cell>
          <cell r="Y127" t="str">
            <v>LEGAL</v>
          </cell>
          <cell r="Z127" t="str">
            <v>ICB3</v>
          </cell>
          <cell r="AB127" t="str">
            <v>ICB</v>
          </cell>
          <cell r="AC127" t="str">
            <v>ICB</v>
          </cell>
          <cell r="AE127" t="str">
            <v>211</v>
          </cell>
          <cell r="AG127" t="str">
            <v>0000141208</v>
          </cell>
        </row>
        <row r="128">
          <cell r="A128" t="str">
            <v>00645858</v>
          </cell>
          <cell r="B128" t="str">
            <v>9554261000</v>
          </cell>
          <cell r="C128" t="str">
            <v>ICB4TARGET0000000062</v>
          </cell>
          <cell r="D128">
            <v>2014</v>
          </cell>
          <cell r="E128">
            <v>11</v>
          </cell>
          <cell r="F128" t="str">
            <v>2014-11-30</v>
          </cell>
          <cell r="G128" t="str">
            <v>PRJ</v>
          </cell>
          <cell r="H128" t="str">
            <v>169</v>
          </cell>
          <cell r="I128" t="str">
            <v>211</v>
          </cell>
          <cell r="K128" t="str">
            <v>000001120</v>
          </cell>
          <cell r="L128" t="str">
            <v>4261000</v>
          </cell>
          <cell r="M128" t="str">
            <v>1113</v>
          </cell>
          <cell r="N128" t="str">
            <v>99920</v>
          </cell>
          <cell r="O128" t="str">
            <v>11404</v>
          </cell>
          <cell r="P128" t="str">
            <v>294</v>
          </cell>
          <cell r="Q128" t="str">
            <v>955</v>
          </cell>
          <cell r="R128" t="str">
            <v>INTERCO BILL W/O</v>
          </cell>
          <cell r="S128" t="str">
            <v>PRA</v>
          </cell>
          <cell r="U128" t="str">
            <v>2014-11-30</v>
          </cell>
          <cell r="V128">
            <v>391.4</v>
          </cell>
          <cell r="W128" t="str">
            <v>UTXECON201</v>
          </cell>
          <cell r="Y128" t="str">
            <v>LEGAL</v>
          </cell>
          <cell r="Z128" t="str">
            <v>ICB3</v>
          </cell>
          <cell r="AB128" t="str">
            <v>ICB</v>
          </cell>
          <cell r="AC128" t="str">
            <v>ICB</v>
          </cell>
          <cell r="AE128" t="str">
            <v>211</v>
          </cell>
          <cell r="AG128" t="str">
            <v>0000140296</v>
          </cell>
        </row>
        <row r="129">
          <cell r="A129" t="str">
            <v>00651445</v>
          </cell>
          <cell r="B129" t="str">
            <v>9554261000</v>
          </cell>
          <cell r="C129" t="str">
            <v>ICB4TARGET0000000062</v>
          </cell>
          <cell r="D129">
            <v>2014</v>
          </cell>
          <cell r="E129">
            <v>12</v>
          </cell>
          <cell r="F129" t="str">
            <v>2014-12-31</v>
          </cell>
          <cell r="G129" t="str">
            <v>PRJ</v>
          </cell>
          <cell r="H129" t="str">
            <v>169</v>
          </cell>
          <cell r="I129" t="str">
            <v>211</v>
          </cell>
          <cell r="K129" t="str">
            <v>000001120</v>
          </cell>
          <cell r="L129" t="str">
            <v>4261000</v>
          </cell>
          <cell r="M129" t="str">
            <v>1113</v>
          </cell>
          <cell r="N129" t="str">
            <v>99920</v>
          </cell>
          <cell r="O129" t="str">
            <v>11404</v>
          </cell>
          <cell r="P129" t="str">
            <v>294</v>
          </cell>
          <cell r="Q129" t="str">
            <v>955</v>
          </cell>
          <cell r="R129" t="str">
            <v>INTERCO BILL W/O</v>
          </cell>
          <cell r="S129" t="str">
            <v>PRA</v>
          </cell>
          <cell r="U129" t="str">
            <v>2014-12-31</v>
          </cell>
          <cell r="V129">
            <v>391.4</v>
          </cell>
          <cell r="W129" t="str">
            <v>UTXECON201</v>
          </cell>
          <cell r="Y129" t="str">
            <v>LEGAL</v>
          </cell>
          <cell r="Z129" t="str">
            <v>ICB3</v>
          </cell>
          <cell r="AB129" t="str">
            <v>ICB</v>
          </cell>
          <cell r="AC129" t="str">
            <v>ICB</v>
          </cell>
          <cell r="AE129" t="str">
            <v>211</v>
          </cell>
          <cell r="AG129" t="str">
            <v>0000151361</v>
          </cell>
        </row>
        <row r="130">
          <cell r="A130" t="str">
            <v>00640319</v>
          </cell>
          <cell r="B130" t="str">
            <v>9554261000</v>
          </cell>
          <cell r="C130" t="str">
            <v>ICB4TARGET0000000063</v>
          </cell>
          <cell r="D130">
            <v>2014</v>
          </cell>
          <cell r="E130">
            <v>10</v>
          </cell>
          <cell r="F130" t="str">
            <v>2014-10-31</v>
          </cell>
          <cell r="G130" t="str">
            <v>PRJ</v>
          </cell>
          <cell r="H130" t="str">
            <v>169</v>
          </cell>
          <cell r="I130" t="str">
            <v>211</v>
          </cell>
          <cell r="K130" t="str">
            <v>000001120</v>
          </cell>
          <cell r="L130" t="str">
            <v>4261000</v>
          </cell>
          <cell r="M130" t="str">
            <v>1113</v>
          </cell>
          <cell r="N130" t="str">
            <v>99920</v>
          </cell>
          <cell r="O130" t="str">
            <v>11404</v>
          </cell>
          <cell r="P130" t="str">
            <v>294</v>
          </cell>
          <cell r="Q130" t="str">
            <v>955</v>
          </cell>
          <cell r="R130" t="str">
            <v>INTERCO BILL W/O</v>
          </cell>
          <cell r="S130" t="str">
            <v>PRA</v>
          </cell>
          <cell r="U130" t="str">
            <v>2014-10-31</v>
          </cell>
          <cell r="V130">
            <v>391.4</v>
          </cell>
          <cell r="W130" t="str">
            <v>UTXECON201</v>
          </cell>
          <cell r="Y130" t="str">
            <v>LEGAL</v>
          </cell>
          <cell r="Z130" t="str">
            <v>ICB3</v>
          </cell>
          <cell r="AB130" t="str">
            <v>ICB</v>
          </cell>
          <cell r="AC130" t="str">
            <v>ICB</v>
          </cell>
          <cell r="AE130" t="str">
            <v>211</v>
          </cell>
          <cell r="AG130" t="str">
            <v>0000141982</v>
          </cell>
        </row>
        <row r="131">
          <cell r="A131" t="str">
            <v>00647722</v>
          </cell>
          <cell r="B131" t="str">
            <v>9554261000</v>
          </cell>
          <cell r="C131" t="str">
            <v>ICB4TARGET0000000063</v>
          </cell>
          <cell r="D131">
            <v>2014</v>
          </cell>
          <cell r="E131">
            <v>11</v>
          </cell>
          <cell r="F131" t="str">
            <v>2014-11-30</v>
          </cell>
          <cell r="G131" t="str">
            <v>PRJ</v>
          </cell>
          <cell r="H131" t="str">
            <v>169</v>
          </cell>
          <cell r="I131" t="str">
            <v>211</v>
          </cell>
          <cell r="K131" t="str">
            <v>000001120</v>
          </cell>
          <cell r="L131" t="str">
            <v>4261000</v>
          </cell>
          <cell r="M131" t="str">
            <v>1113</v>
          </cell>
          <cell r="N131" t="str">
            <v>99920</v>
          </cell>
          <cell r="O131" t="str">
            <v>11404</v>
          </cell>
          <cell r="P131" t="str">
            <v>294</v>
          </cell>
          <cell r="Q131" t="str">
            <v>955</v>
          </cell>
          <cell r="R131" t="str">
            <v>INTERCO BILL W/O</v>
          </cell>
          <cell r="S131" t="str">
            <v>PRA</v>
          </cell>
          <cell r="U131" t="str">
            <v>2014-11-30</v>
          </cell>
          <cell r="V131">
            <v>782.8</v>
          </cell>
          <cell r="W131" t="str">
            <v>UTXECON201</v>
          </cell>
          <cell r="Y131" t="str">
            <v>LEGAL</v>
          </cell>
          <cell r="Z131" t="str">
            <v>ICB3</v>
          </cell>
          <cell r="AB131" t="str">
            <v>ICB</v>
          </cell>
          <cell r="AC131" t="str">
            <v>ICB</v>
          </cell>
          <cell r="AE131" t="str">
            <v>211</v>
          </cell>
          <cell r="AG131" t="str">
            <v>0000141436</v>
          </cell>
        </row>
        <row r="132">
          <cell r="A132" t="str">
            <v>00651446</v>
          </cell>
          <cell r="B132" t="str">
            <v>9554261000</v>
          </cell>
          <cell r="C132" t="str">
            <v>ICB4TARGET0000000063</v>
          </cell>
          <cell r="D132">
            <v>2014</v>
          </cell>
          <cell r="E132">
            <v>12</v>
          </cell>
          <cell r="F132" t="str">
            <v>2014-12-31</v>
          </cell>
          <cell r="G132" t="str">
            <v>PRJ</v>
          </cell>
          <cell r="H132" t="str">
            <v>169</v>
          </cell>
          <cell r="I132" t="str">
            <v>211</v>
          </cell>
          <cell r="K132" t="str">
            <v>000001120</v>
          </cell>
          <cell r="L132" t="str">
            <v>4261000</v>
          </cell>
          <cell r="M132" t="str">
            <v>1113</v>
          </cell>
          <cell r="N132" t="str">
            <v>99920</v>
          </cell>
          <cell r="O132" t="str">
            <v>11404</v>
          </cell>
          <cell r="P132" t="str">
            <v>294</v>
          </cell>
          <cell r="Q132" t="str">
            <v>955</v>
          </cell>
          <cell r="R132" t="str">
            <v>INTERCO BILL W/O</v>
          </cell>
          <cell r="S132" t="str">
            <v>PRA</v>
          </cell>
          <cell r="U132" t="str">
            <v>2014-12-31</v>
          </cell>
          <cell r="V132">
            <v>978.5</v>
          </cell>
          <cell r="W132" t="str">
            <v>UTXECON201</v>
          </cell>
          <cell r="Y132" t="str">
            <v>LEGAL</v>
          </cell>
          <cell r="Z132" t="str">
            <v>ICB3</v>
          </cell>
          <cell r="AB132" t="str">
            <v>ICB</v>
          </cell>
          <cell r="AC132" t="str">
            <v>ICB</v>
          </cell>
          <cell r="AE132" t="str">
            <v>211</v>
          </cell>
          <cell r="AG132" t="str">
            <v>0000151361</v>
          </cell>
        </row>
        <row r="133">
          <cell r="A133" t="str">
            <v>00640897</v>
          </cell>
          <cell r="B133" t="str">
            <v>9554261000</v>
          </cell>
          <cell r="C133" t="str">
            <v>ICB4TARGET0000000064</v>
          </cell>
          <cell r="D133">
            <v>2014</v>
          </cell>
          <cell r="E133">
            <v>10</v>
          </cell>
          <cell r="F133" t="str">
            <v>2014-10-31</v>
          </cell>
          <cell r="G133" t="str">
            <v>PRJ</v>
          </cell>
          <cell r="H133" t="str">
            <v>169</v>
          </cell>
          <cell r="I133" t="str">
            <v>211</v>
          </cell>
          <cell r="K133" t="str">
            <v>000001120</v>
          </cell>
          <cell r="L133" t="str">
            <v>4261000</v>
          </cell>
          <cell r="M133" t="str">
            <v>1113</v>
          </cell>
          <cell r="N133" t="str">
            <v>99920</v>
          </cell>
          <cell r="O133" t="str">
            <v>11404</v>
          </cell>
          <cell r="P133" t="str">
            <v>294</v>
          </cell>
          <cell r="Q133" t="str">
            <v>955</v>
          </cell>
          <cell r="R133" t="str">
            <v>INTERCO BILL W/O</v>
          </cell>
          <cell r="S133" t="str">
            <v>PRA</v>
          </cell>
          <cell r="U133" t="str">
            <v>2014-10-31</v>
          </cell>
          <cell r="V133">
            <v>117.42</v>
          </cell>
          <cell r="W133" t="str">
            <v>UTXECON201</v>
          </cell>
          <cell r="Y133" t="str">
            <v>LEGAL</v>
          </cell>
          <cell r="Z133" t="str">
            <v>ICB3</v>
          </cell>
          <cell r="AB133" t="str">
            <v>ICB</v>
          </cell>
          <cell r="AC133" t="str">
            <v>ICB</v>
          </cell>
          <cell r="AE133" t="str">
            <v>211</v>
          </cell>
          <cell r="AG133" t="str">
            <v>0000142834</v>
          </cell>
        </row>
        <row r="134">
          <cell r="A134" t="str">
            <v>00647723</v>
          </cell>
          <cell r="B134" t="str">
            <v>9554261000</v>
          </cell>
          <cell r="C134" t="str">
            <v>ICB4TARGET0000000064</v>
          </cell>
          <cell r="D134">
            <v>2014</v>
          </cell>
          <cell r="E134">
            <v>11</v>
          </cell>
          <cell r="F134" t="str">
            <v>2014-11-30</v>
          </cell>
          <cell r="G134" t="str">
            <v>PRJ</v>
          </cell>
          <cell r="H134" t="str">
            <v>169</v>
          </cell>
          <cell r="I134" t="str">
            <v>211</v>
          </cell>
          <cell r="K134" t="str">
            <v>000001120</v>
          </cell>
          <cell r="L134" t="str">
            <v>4261000</v>
          </cell>
          <cell r="M134" t="str">
            <v>1113</v>
          </cell>
          <cell r="N134" t="str">
            <v>99920</v>
          </cell>
          <cell r="O134" t="str">
            <v>11404</v>
          </cell>
          <cell r="P134" t="str">
            <v>294</v>
          </cell>
          <cell r="Q134" t="str">
            <v>955</v>
          </cell>
          <cell r="R134" t="str">
            <v>INTERCO BILL W/O</v>
          </cell>
          <cell r="S134" t="str">
            <v>PRA</v>
          </cell>
          <cell r="U134" t="str">
            <v>2014-11-30</v>
          </cell>
          <cell r="V134">
            <v>978.5</v>
          </cell>
          <cell r="W134" t="str">
            <v>UTXECON201</v>
          </cell>
          <cell r="Y134" t="str">
            <v>LEGAL</v>
          </cell>
          <cell r="Z134" t="str">
            <v>ICB3</v>
          </cell>
          <cell r="AB134" t="str">
            <v>ICB</v>
          </cell>
          <cell r="AC134" t="str">
            <v>ICB</v>
          </cell>
          <cell r="AE134" t="str">
            <v>211</v>
          </cell>
          <cell r="AG134" t="str">
            <v>0000143142</v>
          </cell>
        </row>
        <row r="135">
          <cell r="A135" t="str">
            <v>00652903</v>
          </cell>
          <cell r="B135" t="str">
            <v>9554261000</v>
          </cell>
          <cell r="C135" t="str">
            <v>ICB4TARGET0000000064</v>
          </cell>
          <cell r="D135">
            <v>2014</v>
          </cell>
          <cell r="E135">
            <v>12</v>
          </cell>
          <cell r="F135" t="str">
            <v>2014-12-31</v>
          </cell>
          <cell r="G135" t="str">
            <v>PRJ</v>
          </cell>
          <cell r="H135" t="str">
            <v>169</v>
          </cell>
          <cell r="I135" t="str">
            <v>211</v>
          </cell>
          <cell r="K135" t="str">
            <v>000001120</v>
          </cell>
          <cell r="L135" t="str">
            <v>4261000</v>
          </cell>
          <cell r="M135" t="str">
            <v>1113</v>
          </cell>
          <cell r="N135" t="str">
            <v>99920</v>
          </cell>
          <cell r="O135" t="str">
            <v>11404</v>
          </cell>
          <cell r="P135" t="str">
            <v>294</v>
          </cell>
          <cell r="Q135" t="str">
            <v>955</v>
          </cell>
          <cell r="R135" t="str">
            <v>INTERCO BILL W/O</v>
          </cell>
          <cell r="S135" t="str">
            <v>PRA</v>
          </cell>
          <cell r="U135" t="str">
            <v>2014-12-31</v>
          </cell>
          <cell r="V135">
            <v>978.5</v>
          </cell>
          <cell r="W135" t="str">
            <v>UTXECON201</v>
          </cell>
          <cell r="Y135" t="str">
            <v>LEGAL</v>
          </cell>
          <cell r="Z135" t="str">
            <v>ICB3</v>
          </cell>
          <cell r="AB135" t="str">
            <v>ICB</v>
          </cell>
          <cell r="AC135" t="str">
            <v>ICB</v>
          </cell>
          <cell r="AE135" t="str">
            <v>211</v>
          </cell>
          <cell r="AG135" t="str">
            <v>0000151361</v>
          </cell>
        </row>
        <row r="136">
          <cell r="A136" t="str">
            <v>00643252</v>
          </cell>
          <cell r="B136" t="str">
            <v>9554261000</v>
          </cell>
          <cell r="C136" t="str">
            <v>ICB4TARGET0000000065</v>
          </cell>
          <cell r="D136">
            <v>2014</v>
          </cell>
          <cell r="E136">
            <v>10</v>
          </cell>
          <cell r="F136" t="str">
            <v>2014-10-31</v>
          </cell>
          <cell r="G136" t="str">
            <v>PRJ</v>
          </cell>
          <cell r="H136" t="str">
            <v>169</v>
          </cell>
          <cell r="I136" t="str">
            <v>211</v>
          </cell>
          <cell r="K136" t="str">
            <v>000001120</v>
          </cell>
          <cell r="L136" t="str">
            <v>4261000</v>
          </cell>
          <cell r="M136" t="str">
            <v>1113</v>
          </cell>
          <cell r="N136" t="str">
            <v>99920</v>
          </cell>
          <cell r="O136" t="str">
            <v>11404</v>
          </cell>
          <cell r="P136" t="str">
            <v>294</v>
          </cell>
          <cell r="Q136" t="str">
            <v>955</v>
          </cell>
          <cell r="R136" t="str">
            <v>INTERCO BILL W/O</v>
          </cell>
          <cell r="S136" t="str">
            <v>PRA</v>
          </cell>
          <cell r="U136" t="str">
            <v>2014-10-31</v>
          </cell>
          <cell r="V136">
            <v>78.28</v>
          </cell>
          <cell r="W136" t="str">
            <v>UTXECON201</v>
          </cell>
          <cell r="Y136" t="str">
            <v>LEGAL</v>
          </cell>
          <cell r="Z136" t="str">
            <v>ICB3</v>
          </cell>
          <cell r="AB136" t="str">
            <v>ICB</v>
          </cell>
          <cell r="AC136" t="str">
            <v>ICB</v>
          </cell>
          <cell r="AE136" t="str">
            <v>211</v>
          </cell>
          <cell r="AG136" t="str">
            <v>0000142835</v>
          </cell>
        </row>
        <row r="137">
          <cell r="A137" t="str">
            <v>00647375</v>
          </cell>
          <cell r="B137" t="str">
            <v>9554261000</v>
          </cell>
          <cell r="C137" t="str">
            <v>ICB4TARGET0000000065</v>
          </cell>
          <cell r="D137">
            <v>2014</v>
          </cell>
          <cell r="E137">
            <v>11</v>
          </cell>
          <cell r="F137" t="str">
            <v>2014-11-30</v>
          </cell>
          <cell r="G137" t="str">
            <v>PRJ</v>
          </cell>
          <cell r="H137" t="str">
            <v>169</v>
          </cell>
          <cell r="I137" t="str">
            <v>211</v>
          </cell>
          <cell r="K137" t="str">
            <v>000001120</v>
          </cell>
          <cell r="L137" t="str">
            <v>4261000</v>
          </cell>
          <cell r="M137" t="str">
            <v>1113</v>
          </cell>
          <cell r="N137" t="str">
            <v>99920</v>
          </cell>
          <cell r="O137" t="str">
            <v>11404</v>
          </cell>
          <cell r="P137" t="str">
            <v>294</v>
          </cell>
          <cell r="Q137" t="str">
            <v>955</v>
          </cell>
          <cell r="R137" t="str">
            <v>INTERCO BILL W/O</v>
          </cell>
          <cell r="S137" t="str">
            <v>PRA</v>
          </cell>
          <cell r="U137" t="str">
            <v>2014-11-30</v>
          </cell>
          <cell r="V137">
            <v>782.8</v>
          </cell>
          <cell r="W137" t="str">
            <v>UTXECON201</v>
          </cell>
          <cell r="Y137" t="str">
            <v>LEGAL</v>
          </cell>
          <cell r="Z137" t="str">
            <v>ICB3</v>
          </cell>
          <cell r="AB137" t="str">
            <v>ICB</v>
          </cell>
          <cell r="AC137" t="str">
            <v>ICB</v>
          </cell>
          <cell r="AE137" t="str">
            <v>211</v>
          </cell>
          <cell r="AG137" t="str">
            <v>0000144827</v>
          </cell>
        </row>
        <row r="138">
          <cell r="A138" t="str">
            <v>00651194</v>
          </cell>
          <cell r="B138" t="str">
            <v>9554261000</v>
          </cell>
          <cell r="C138" t="str">
            <v>ICB4TARGET0000000065</v>
          </cell>
          <cell r="D138">
            <v>2014</v>
          </cell>
          <cell r="E138">
            <v>12</v>
          </cell>
          <cell r="F138" t="str">
            <v>2014-12-31</v>
          </cell>
          <cell r="G138" t="str">
            <v>PRJ</v>
          </cell>
          <cell r="H138" t="str">
            <v>169</v>
          </cell>
          <cell r="I138" t="str">
            <v>211</v>
          </cell>
          <cell r="K138" t="str">
            <v>000001120</v>
          </cell>
          <cell r="L138" t="str">
            <v>4261000</v>
          </cell>
          <cell r="M138" t="str">
            <v>1113</v>
          </cell>
          <cell r="N138" t="str">
            <v>99920</v>
          </cell>
          <cell r="O138" t="str">
            <v>12397</v>
          </cell>
          <cell r="P138" t="str">
            <v>294</v>
          </cell>
          <cell r="Q138" t="str">
            <v>955</v>
          </cell>
          <cell r="R138" t="str">
            <v>INTERCO BILL W/O</v>
          </cell>
          <cell r="S138" t="str">
            <v>PRA</v>
          </cell>
          <cell r="U138" t="str">
            <v>2014-12-31</v>
          </cell>
          <cell r="V138">
            <v>1957.01</v>
          </cell>
          <cell r="W138" t="str">
            <v>UTXECON201</v>
          </cell>
          <cell r="Y138" t="str">
            <v>LEGAL</v>
          </cell>
          <cell r="Z138" t="str">
            <v>ICB3</v>
          </cell>
          <cell r="AB138" t="str">
            <v>ICB</v>
          </cell>
          <cell r="AC138" t="str">
            <v>ICB</v>
          </cell>
          <cell r="AE138" t="str">
            <v>211</v>
          </cell>
          <cell r="AG138" t="str">
            <v>0000164599</v>
          </cell>
        </row>
        <row r="139">
          <cell r="A139" t="str">
            <v>00640948</v>
          </cell>
          <cell r="B139" t="str">
            <v>9554261000</v>
          </cell>
          <cell r="C139" t="str">
            <v>ICB4TARGET0000000066</v>
          </cell>
          <cell r="D139">
            <v>2014</v>
          </cell>
          <cell r="E139">
            <v>10</v>
          </cell>
          <cell r="F139" t="str">
            <v>2014-10-31</v>
          </cell>
          <cell r="G139" t="str">
            <v>PRJ</v>
          </cell>
          <cell r="H139" t="str">
            <v>169</v>
          </cell>
          <cell r="I139" t="str">
            <v>211</v>
          </cell>
          <cell r="K139" t="str">
            <v>000001120</v>
          </cell>
          <cell r="L139" t="str">
            <v>4261000</v>
          </cell>
          <cell r="M139" t="str">
            <v>1113</v>
          </cell>
          <cell r="N139" t="str">
            <v>99920</v>
          </cell>
          <cell r="O139" t="str">
            <v>11404</v>
          </cell>
          <cell r="P139" t="str">
            <v>294</v>
          </cell>
          <cell r="Q139" t="str">
            <v>955</v>
          </cell>
          <cell r="R139" t="str">
            <v>INTERCO BILL W/O</v>
          </cell>
          <cell r="S139" t="str">
            <v>PRA</v>
          </cell>
          <cell r="U139" t="str">
            <v>2014-10-31</v>
          </cell>
          <cell r="V139">
            <v>391.4</v>
          </cell>
          <cell r="W139" t="str">
            <v>UTXECON201</v>
          </cell>
          <cell r="Y139" t="str">
            <v>LEGAL</v>
          </cell>
          <cell r="Z139" t="str">
            <v>ICB3</v>
          </cell>
          <cell r="AB139" t="str">
            <v>ICB</v>
          </cell>
          <cell r="AC139" t="str">
            <v>ICB</v>
          </cell>
          <cell r="AE139" t="str">
            <v>211</v>
          </cell>
          <cell r="AG139" t="str">
            <v>0000154863</v>
          </cell>
        </row>
        <row r="140">
          <cell r="A140" t="str">
            <v>00647122</v>
          </cell>
          <cell r="B140" t="str">
            <v>9554261000</v>
          </cell>
          <cell r="C140" t="str">
            <v>ICB4TARGET0000000066</v>
          </cell>
          <cell r="D140">
            <v>2014</v>
          </cell>
          <cell r="E140">
            <v>11</v>
          </cell>
          <cell r="F140" t="str">
            <v>2014-11-30</v>
          </cell>
          <cell r="G140" t="str">
            <v>PRJ</v>
          </cell>
          <cell r="H140" t="str">
            <v>169</v>
          </cell>
          <cell r="I140" t="str">
            <v>211</v>
          </cell>
          <cell r="K140" t="str">
            <v>000001120</v>
          </cell>
          <cell r="L140" t="str">
            <v>4261000</v>
          </cell>
          <cell r="M140" t="str">
            <v>1113</v>
          </cell>
          <cell r="N140" t="str">
            <v>99920</v>
          </cell>
          <cell r="O140" t="str">
            <v>11404</v>
          </cell>
          <cell r="P140" t="str">
            <v>294</v>
          </cell>
          <cell r="Q140" t="str">
            <v>955</v>
          </cell>
          <cell r="R140" t="str">
            <v>INTERCO BILL W/O</v>
          </cell>
          <cell r="S140" t="str">
            <v>PRA</v>
          </cell>
          <cell r="U140" t="str">
            <v>2014-11-30</v>
          </cell>
          <cell r="V140">
            <v>391.4</v>
          </cell>
          <cell r="W140" t="str">
            <v>UTXECON201</v>
          </cell>
          <cell r="Y140" t="str">
            <v>LEGAL</v>
          </cell>
          <cell r="Z140" t="str">
            <v>ICB3</v>
          </cell>
          <cell r="AB140" t="str">
            <v>ICB</v>
          </cell>
          <cell r="AC140" t="str">
            <v>ICB</v>
          </cell>
          <cell r="AE140" t="str">
            <v>211</v>
          </cell>
          <cell r="AG140" t="str">
            <v>0000151056</v>
          </cell>
        </row>
        <row r="141">
          <cell r="A141" t="str">
            <v>00652131</v>
          </cell>
          <cell r="B141" t="str">
            <v>9554261000</v>
          </cell>
          <cell r="C141" t="str">
            <v>ICB4TARGET0000000066</v>
          </cell>
          <cell r="D141">
            <v>2014</v>
          </cell>
          <cell r="E141">
            <v>12</v>
          </cell>
          <cell r="F141" t="str">
            <v>2014-12-31</v>
          </cell>
          <cell r="G141" t="str">
            <v>PRJ</v>
          </cell>
          <cell r="H141" t="str">
            <v>169</v>
          </cell>
          <cell r="I141" t="str">
            <v>211</v>
          </cell>
          <cell r="K141" t="str">
            <v>000001120</v>
          </cell>
          <cell r="L141" t="str">
            <v>4261000</v>
          </cell>
          <cell r="M141" t="str">
            <v>1113</v>
          </cell>
          <cell r="N141" t="str">
            <v>99920</v>
          </cell>
          <cell r="O141" t="str">
            <v>11404</v>
          </cell>
          <cell r="P141" t="str">
            <v>294</v>
          </cell>
          <cell r="Q141" t="str">
            <v>955</v>
          </cell>
          <cell r="R141" t="str">
            <v>INTERCO BILL W/O</v>
          </cell>
          <cell r="S141" t="str">
            <v>PRA</v>
          </cell>
          <cell r="U141" t="str">
            <v>2014-12-31</v>
          </cell>
          <cell r="V141">
            <v>234.84</v>
          </cell>
          <cell r="W141" t="str">
            <v>UTXECON201</v>
          </cell>
          <cell r="Y141" t="str">
            <v>LEGAL</v>
          </cell>
          <cell r="Z141" t="str">
            <v>ICB3</v>
          </cell>
          <cell r="AB141" t="str">
            <v>ICB</v>
          </cell>
          <cell r="AC141" t="str">
            <v>ICB</v>
          </cell>
          <cell r="AE141" t="str">
            <v>211</v>
          </cell>
          <cell r="AG141" t="str">
            <v>0000169482</v>
          </cell>
        </row>
        <row r="142">
          <cell r="A142" t="str">
            <v>00644248</v>
          </cell>
          <cell r="B142" t="str">
            <v>9554261000</v>
          </cell>
          <cell r="C142" t="str">
            <v>ICB4TARGET0000000067</v>
          </cell>
          <cell r="D142">
            <v>2014</v>
          </cell>
          <cell r="E142">
            <v>10</v>
          </cell>
          <cell r="F142" t="str">
            <v>2014-10-31</v>
          </cell>
          <cell r="G142" t="str">
            <v>PRJ</v>
          </cell>
          <cell r="H142" t="str">
            <v>169</v>
          </cell>
          <cell r="I142" t="str">
            <v>211</v>
          </cell>
          <cell r="K142" t="str">
            <v>000001120</v>
          </cell>
          <cell r="L142" t="str">
            <v>4261000</v>
          </cell>
          <cell r="M142" t="str">
            <v>1113</v>
          </cell>
          <cell r="N142" t="str">
            <v>99920</v>
          </cell>
          <cell r="O142" t="str">
            <v>11404</v>
          </cell>
          <cell r="P142" t="str">
            <v>294</v>
          </cell>
          <cell r="Q142" t="str">
            <v>955</v>
          </cell>
          <cell r="R142" t="str">
            <v>INTERCO BILL W/O</v>
          </cell>
          <cell r="S142" t="str">
            <v>PRA</v>
          </cell>
          <cell r="U142" t="str">
            <v>2014-10-31</v>
          </cell>
          <cell r="V142">
            <v>782.8</v>
          </cell>
          <cell r="W142" t="str">
            <v>UTXECON201</v>
          </cell>
          <cell r="Y142" t="str">
            <v>LEGAL</v>
          </cell>
          <cell r="Z142" t="str">
            <v>ICB3</v>
          </cell>
          <cell r="AB142" t="str">
            <v>ICB</v>
          </cell>
          <cell r="AC142" t="str">
            <v>ICB</v>
          </cell>
          <cell r="AE142" t="str">
            <v>211</v>
          </cell>
          <cell r="AG142" t="str">
            <v>0000210694</v>
          </cell>
        </row>
        <row r="143">
          <cell r="A143" t="str">
            <v>00644560</v>
          </cell>
          <cell r="B143" t="str">
            <v>9554261000</v>
          </cell>
          <cell r="C143" t="str">
            <v>ICB4TARGET0000000067</v>
          </cell>
          <cell r="D143">
            <v>2014</v>
          </cell>
          <cell r="E143">
            <v>11</v>
          </cell>
          <cell r="F143" t="str">
            <v>2014-11-30</v>
          </cell>
          <cell r="G143" t="str">
            <v>PRJ</v>
          </cell>
          <cell r="H143" t="str">
            <v>169</v>
          </cell>
          <cell r="I143" t="str">
            <v>211</v>
          </cell>
          <cell r="K143" t="str">
            <v>000001120</v>
          </cell>
          <cell r="L143" t="str">
            <v>4261000</v>
          </cell>
          <cell r="M143" t="str">
            <v>1113</v>
          </cell>
          <cell r="N143" t="str">
            <v>99920</v>
          </cell>
          <cell r="O143" t="str">
            <v>11404</v>
          </cell>
          <cell r="P143" t="str">
            <v>294</v>
          </cell>
          <cell r="Q143" t="str">
            <v>955</v>
          </cell>
          <cell r="R143" t="str">
            <v>INTERCO BILL W/O</v>
          </cell>
          <cell r="S143" t="str">
            <v>PRA</v>
          </cell>
          <cell r="U143" t="str">
            <v>2014-11-30</v>
          </cell>
          <cell r="V143">
            <v>78.28</v>
          </cell>
          <cell r="W143" t="str">
            <v>UTXECON201</v>
          </cell>
          <cell r="Y143" t="str">
            <v>LEGAL</v>
          </cell>
          <cell r="Z143" t="str">
            <v>ICB3</v>
          </cell>
          <cell r="AB143" t="str">
            <v>ICB</v>
          </cell>
          <cell r="AC143" t="str">
            <v>ICB</v>
          </cell>
          <cell r="AE143" t="str">
            <v>211</v>
          </cell>
          <cell r="AG143" t="str">
            <v>0000160753</v>
          </cell>
        </row>
        <row r="144">
          <cell r="A144" t="str">
            <v>00651191</v>
          </cell>
          <cell r="B144" t="str">
            <v>9554261000</v>
          </cell>
          <cell r="C144" t="str">
            <v>ICB4TARGET0000000067</v>
          </cell>
          <cell r="D144">
            <v>2014</v>
          </cell>
          <cell r="E144">
            <v>12</v>
          </cell>
          <cell r="F144" t="str">
            <v>2014-12-31</v>
          </cell>
          <cell r="G144" t="str">
            <v>PRJ</v>
          </cell>
          <cell r="H144" t="str">
            <v>169</v>
          </cell>
          <cell r="I144" t="str">
            <v>211</v>
          </cell>
          <cell r="K144" t="str">
            <v>000001120</v>
          </cell>
          <cell r="L144" t="str">
            <v>4261000</v>
          </cell>
          <cell r="M144" t="str">
            <v>1113</v>
          </cell>
          <cell r="N144" t="str">
            <v>99920</v>
          </cell>
          <cell r="O144" t="str">
            <v>11404</v>
          </cell>
          <cell r="P144" t="str">
            <v>294</v>
          </cell>
          <cell r="Q144" t="str">
            <v>955</v>
          </cell>
          <cell r="R144" t="str">
            <v>INTERCO BILL W/O</v>
          </cell>
          <cell r="S144" t="str">
            <v>PRA</v>
          </cell>
          <cell r="U144" t="str">
            <v>2014-12-31</v>
          </cell>
          <cell r="V144">
            <v>156.56</v>
          </cell>
          <cell r="W144" t="str">
            <v>UTXECON201</v>
          </cell>
          <cell r="Y144" t="str">
            <v>LEGAL</v>
          </cell>
          <cell r="Z144" t="str">
            <v>ICB3</v>
          </cell>
          <cell r="AB144" t="str">
            <v>ICB</v>
          </cell>
          <cell r="AC144" t="str">
            <v>ICB</v>
          </cell>
          <cell r="AE144" t="str">
            <v>211</v>
          </cell>
          <cell r="AG144" t="str">
            <v>0000210695</v>
          </cell>
        </row>
        <row r="145">
          <cell r="A145" t="str">
            <v>00640323</v>
          </cell>
          <cell r="B145" t="str">
            <v>9554261000</v>
          </cell>
          <cell r="C145" t="str">
            <v>ICB4TARGET0000000068</v>
          </cell>
          <cell r="D145">
            <v>2014</v>
          </cell>
          <cell r="E145">
            <v>10</v>
          </cell>
          <cell r="F145" t="str">
            <v>2014-10-31</v>
          </cell>
          <cell r="G145" t="str">
            <v>PRJ</v>
          </cell>
          <cell r="H145" t="str">
            <v>169</v>
          </cell>
          <cell r="I145" t="str">
            <v>211</v>
          </cell>
          <cell r="K145" t="str">
            <v>000001120</v>
          </cell>
          <cell r="L145" t="str">
            <v>4261000</v>
          </cell>
          <cell r="M145" t="str">
            <v>1113</v>
          </cell>
          <cell r="N145" t="str">
            <v>99920</v>
          </cell>
          <cell r="O145" t="str">
            <v>11404</v>
          </cell>
          <cell r="P145" t="str">
            <v>294</v>
          </cell>
          <cell r="Q145" t="str">
            <v>955</v>
          </cell>
          <cell r="R145" t="str">
            <v>INTERCO BILL W/O</v>
          </cell>
          <cell r="S145" t="str">
            <v>PRA</v>
          </cell>
          <cell r="U145" t="str">
            <v>2014-10-31</v>
          </cell>
          <cell r="V145">
            <v>195.7</v>
          </cell>
          <cell r="W145" t="str">
            <v>UTXECON201</v>
          </cell>
          <cell r="Y145" t="str">
            <v>LEGAL</v>
          </cell>
          <cell r="Z145" t="str">
            <v>ICB3</v>
          </cell>
          <cell r="AB145" t="str">
            <v>ICB</v>
          </cell>
          <cell r="AC145" t="str">
            <v>ICB</v>
          </cell>
          <cell r="AE145" t="str">
            <v>211</v>
          </cell>
          <cell r="AG145" t="str">
            <v>0000223627</v>
          </cell>
        </row>
        <row r="146">
          <cell r="A146" t="str">
            <v>00648537</v>
          </cell>
          <cell r="B146" t="str">
            <v>9554261000</v>
          </cell>
          <cell r="C146" t="str">
            <v>ICB4TARGET0000000068</v>
          </cell>
          <cell r="D146">
            <v>2014</v>
          </cell>
          <cell r="E146">
            <v>11</v>
          </cell>
          <cell r="F146" t="str">
            <v>2014-11-30</v>
          </cell>
          <cell r="G146" t="str">
            <v>PRJ</v>
          </cell>
          <cell r="H146" t="str">
            <v>169</v>
          </cell>
          <cell r="I146" t="str">
            <v>211</v>
          </cell>
          <cell r="K146" t="str">
            <v>000001120</v>
          </cell>
          <cell r="L146" t="str">
            <v>4261000</v>
          </cell>
          <cell r="M146" t="str">
            <v>1113</v>
          </cell>
          <cell r="N146" t="str">
            <v>99920</v>
          </cell>
          <cell r="O146" t="str">
            <v>11404</v>
          </cell>
          <cell r="P146" t="str">
            <v>294</v>
          </cell>
          <cell r="Q146" t="str">
            <v>955</v>
          </cell>
          <cell r="R146" t="str">
            <v>INTERCO BILL W/O</v>
          </cell>
          <cell r="S146" t="str">
            <v>PRA</v>
          </cell>
          <cell r="U146" t="str">
            <v>2014-11-30</v>
          </cell>
          <cell r="V146">
            <v>1174.21</v>
          </cell>
          <cell r="W146" t="str">
            <v>UTXECON201</v>
          </cell>
          <cell r="Y146" t="str">
            <v>LEGAL</v>
          </cell>
          <cell r="Z146" t="str">
            <v>ICB3</v>
          </cell>
          <cell r="AB146" t="str">
            <v>ICB</v>
          </cell>
          <cell r="AC146" t="str">
            <v>ICB</v>
          </cell>
          <cell r="AE146" t="str">
            <v>211</v>
          </cell>
          <cell r="AG146" t="str">
            <v>0000169483</v>
          </cell>
        </row>
        <row r="147">
          <cell r="A147" t="str">
            <v>00651645</v>
          </cell>
          <cell r="B147" t="str">
            <v>9554261000</v>
          </cell>
          <cell r="C147" t="str">
            <v>ICB4TARGET0000000068</v>
          </cell>
          <cell r="D147">
            <v>2014</v>
          </cell>
          <cell r="E147">
            <v>12</v>
          </cell>
          <cell r="F147" t="str">
            <v>2014-12-31</v>
          </cell>
          <cell r="G147" t="str">
            <v>PRJ</v>
          </cell>
          <cell r="H147" t="str">
            <v>169</v>
          </cell>
          <cell r="I147" t="str">
            <v>211</v>
          </cell>
          <cell r="K147" t="str">
            <v>000001120</v>
          </cell>
          <cell r="L147" t="str">
            <v>4261000</v>
          </cell>
          <cell r="M147" t="str">
            <v>1113</v>
          </cell>
          <cell r="N147" t="str">
            <v>99920</v>
          </cell>
          <cell r="O147" t="str">
            <v>12397</v>
          </cell>
          <cell r="P147" t="str">
            <v>294</v>
          </cell>
          <cell r="Q147" t="str">
            <v>955</v>
          </cell>
          <cell r="R147" t="str">
            <v>INTERCO BILL W/O</v>
          </cell>
          <cell r="S147" t="str">
            <v>PRA</v>
          </cell>
          <cell r="U147" t="str">
            <v>2014-12-31</v>
          </cell>
          <cell r="V147">
            <v>1291.6300000000001</v>
          </cell>
          <cell r="W147" t="str">
            <v>UTXECON201</v>
          </cell>
          <cell r="Y147" t="str">
            <v>LEGAL</v>
          </cell>
          <cell r="Z147" t="str">
            <v>ICB3</v>
          </cell>
          <cell r="AB147" t="str">
            <v>ICB</v>
          </cell>
          <cell r="AC147" t="str">
            <v>ICB</v>
          </cell>
          <cell r="AE147" t="str">
            <v>211</v>
          </cell>
          <cell r="AG147" t="str">
            <v>0000225954</v>
          </cell>
        </row>
        <row r="148">
          <cell r="A148" t="str">
            <v>00643209</v>
          </cell>
          <cell r="B148" t="str">
            <v>9554261000</v>
          </cell>
          <cell r="C148" t="str">
            <v>ICB4TARGET0000000069</v>
          </cell>
          <cell r="D148">
            <v>2014</v>
          </cell>
          <cell r="E148">
            <v>10</v>
          </cell>
          <cell r="F148" t="str">
            <v>2014-10-31</v>
          </cell>
          <cell r="G148" t="str">
            <v>PRJ</v>
          </cell>
          <cell r="H148" t="str">
            <v>169</v>
          </cell>
          <cell r="I148" t="str">
            <v>211</v>
          </cell>
          <cell r="K148" t="str">
            <v>000001120</v>
          </cell>
          <cell r="L148" t="str">
            <v>4261000</v>
          </cell>
          <cell r="M148" t="str">
            <v>1113</v>
          </cell>
          <cell r="N148" t="str">
            <v>99920</v>
          </cell>
          <cell r="O148" t="str">
            <v>11404</v>
          </cell>
          <cell r="P148" t="str">
            <v>294</v>
          </cell>
          <cell r="Q148" t="str">
            <v>955</v>
          </cell>
          <cell r="R148" t="str">
            <v>INTERCO BILL W/O</v>
          </cell>
          <cell r="S148" t="str">
            <v>PRA</v>
          </cell>
          <cell r="U148" t="str">
            <v>2014-10-31</v>
          </cell>
          <cell r="V148">
            <v>195.7</v>
          </cell>
          <cell r="W148" t="str">
            <v>UTXECON201</v>
          </cell>
          <cell r="Y148" t="str">
            <v>LEGAL</v>
          </cell>
          <cell r="Z148" t="str">
            <v>ICB3</v>
          </cell>
          <cell r="AB148" t="str">
            <v>ICB</v>
          </cell>
          <cell r="AC148" t="str">
            <v>ICB</v>
          </cell>
          <cell r="AE148" t="str">
            <v>211</v>
          </cell>
          <cell r="AG148" t="str">
            <v>0000229362</v>
          </cell>
        </row>
        <row r="149">
          <cell r="A149" t="str">
            <v>00647254</v>
          </cell>
          <cell r="B149" t="str">
            <v>9554261000</v>
          </cell>
          <cell r="C149" t="str">
            <v>ICB4TARGET0000000069</v>
          </cell>
          <cell r="D149">
            <v>2014</v>
          </cell>
          <cell r="E149">
            <v>11</v>
          </cell>
          <cell r="F149" t="str">
            <v>2014-11-30</v>
          </cell>
          <cell r="G149" t="str">
            <v>PRJ</v>
          </cell>
          <cell r="H149" t="str">
            <v>169</v>
          </cell>
          <cell r="I149" t="str">
            <v>211</v>
          </cell>
          <cell r="K149" t="str">
            <v>000001120</v>
          </cell>
          <cell r="L149" t="str">
            <v>4261000</v>
          </cell>
          <cell r="M149" t="str">
            <v>1113</v>
          </cell>
          <cell r="N149" t="str">
            <v>99920</v>
          </cell>
          <cell r="O149" t="str">
            <v>11404</v>
          </cell>
          <cell r="P149" t="str">
            <v>294</v>
          </cell>
          <cell r="Q149" t="str">
            <v>955</v>
          </cell>
          <cell r="R149" t="str">
            <v>INTERCO BILL W/O</v>
          </cell>
          <cell r="S149" t="str">
            <v>PRA</v>
          </cell>
          <cell r="U149" t="str">
            <v>2014-11-30</v>
          </cell>
          <cell r="V149">
            <v>1565.61</v>
          </cell>
          <cell r="W149" t="str">
            <v>UTXECON201</v>
          </cell>
          <cell r="Y149" t="str">
            <v>LEGAL</v>
          </cell>
          <cell r="Z149" t="str">
            <v>ICB3</v>
          </cell>
          <cell r="AB149" t="str">
            <v>ICB</v>
          </cell>
          <cell r="AC149" t="str">
            <v>ICB</v>
          </cell>
          <cell r="AE149" t="str">
            <v>211</v>
          </cell>
          <cell r="AG149" t="str">
            <v>0000201315</v>
          </cell>
        </row>
        <row r="150">
          <cell r="A150" t="str">
            <v>00651447</v>
          </cell>
          <cell r="B150" t="str">
            <v>9554261000</v>
          </cell>
          <cell r="C150" t="str">
            <v>ICB4TARGET0000000069</v>
          </cell>
          <cell r="D150">
            <v>2014</v>
          </cell>
          <cell r="E150">
            <v>12</v>
          </cell>
          <cell r="F150" t="str">
            <v>2014-12-31</v>
          </cell>
          <cell r="G150" t="str">
            <v>PRJ</v>
          </cell>
          <cell r="H150" t="str">
            <v>169</v>
          </cell>
          <cell r="I150" t="str">
            <v>211</v>
          </cell>
          <cell r="K150" t="str">
            <v>000001120</v>
          </cell>
          <cell r="L150" t="str">
            <v>4261000</v>
          </cell>
          <cell r="M150" t="str">
            <v>1113</v>
          </cell>
          <cell r="N150" t="str">
            <v>99920</v>
          </cell>
          <cell r="O150" t="str">
            <v>11404</v>
          </cell>
          <cell r="P150" t="str">
            <v>294</v>
          </cell>
          <cell r="Q150" t="str">
            <v>955</v>
          </cell>
          <cell r="R150" t="str">
            <v>INTERCO BILL W/O</v>
          </cell>
          <cell r="S150" t="str">
            <v>PRA</v>
          </cell>
          <cell r="U150" t="str">
            <v>2014-12-31</v>
          </cell>
          <cell r="V150">
            <v>391.4</v>
          </cell>
          <cell r="W150" t="str">
            <v>UTXECON201</v>
          </cell>
          <cell r="Y150" t="str">
            <v>LEGAL</v>
          </cell>
          <cell r="Z150" t="str">
            <v>ICB3</v>
          </cell>
          <cell r="AB150" t="str">
            <v>ICB</v>
          </cell>
          <cell r="AC150" t="str">
            <v>ICB</v>
          </cell>
          <cell r="AE150" t="str">
            <v>211</v>
          </cell>
          <cell r="AG150" t="str">
            <v>0000236011</v>
          </cell>
        </row>
        <row r="151">
          <cell r="A151" t="str">
            <v>00643372</v>
          </cell>
          <cell r="B151" t="str">
            <v>9554261000</v>
          </cell>
          <cell r="C151" t="str">
            <v>ICB4TARGET0000000070</v>
          </cell>
          <cell r="D151">
            <v>2014</v>
          </cell>
          <cell r="E151">
            <v>10</v>
          </cell>
          <cell r="F151" t="str">
            <v>2014-10-31</v>
          </cell>
          <cell r="G151" t="str">
            <v>PRJ</v>
          </cell>
          <cell r="H151" t="str">
            <v>169</v>
          </cell>
          <cell r="I151" t="str">
            <v>211</v>
          </cell>
          <cell r="K151" t="str">
            <v>000001120</v>
          </cell>
          <cell r="L151" t="str">
            <v>4261000</v>
          </cell>
          <cell r="M151" t="str">
            <v>1113</v>
          </cell>
          <cell r="N151" t="str">
            <v>99920</v>
          </cell>
          <cell r="O151" t="str">
            <v>11404</v>
          </cell>
          <cell r="P151" t="str">
            <v>294</v>
          </cell>
          <cell r="Q151" t="str">
            <v>955</v>
          </cell>
          <cell r="R151" t="str">
            <v>INTERCO BILL W/O</v>
          </cell>
          <cell r="S151" t="str">
            <v>PRA</v>
          </cell>
          <cell r="U151" t="str">
            <v>2014-10-31</v>
          </cell>
          <cell r="V151">
            <v>234.84</v>
          </cell>
          <cell r="W151" t="str">
            <v>UTXECON201</v>
          </cell>
          <cell r="Y151" t="str">
            <v>LEGAL</v>
          </cell>
          <cell r="Z151" t="str">
            <v>ICB3</v>
          </cell>
          <cell r="AB151" t="str">
            <v>ICB</v>
          </cell>
          <cell r="AC151" t="str">
            <v>ICB</v>
          </cell>
          <cell r="AE151" t="str">
            <v>211</v>
          </cell>
          <cell r="AG151" t="str">
            <v>0000239199</v>
          </cell>
        </row>
        <row r="152">
          <cell r="A152" t="str">
            <v>00647720</v>
          </cell>
          <cell r="B152" t="str">
            <v>9554261000</v>
          </cell>
          <cell r="C152" t="str">
            <v>ICB4TARGET0000000070</v>
          </cell>
          <cell r="D152">
            <v>2014</v>
          </cell>
          <cell r="E152">
            <v>11</v>
          </cell>
          <cell r="F152" t="str">
            <v>2014-11-30</v>
          </cell>
          <cell r="G152" t="str">
            <v>PRJ</v>
          </cell>
          <cell r="H152" t="str">
            <v>169</v>
          </cell>
          <cell r="I152" t="str">
            <v>211</v>
          </cell>
          <cell r="K152" t="str">
            <v>000001120</v>
          </cell>
          <cell r="L152" t="str">
            <v>4261000</v>
          </cell>
          <cell r="M152" t="str">
            <v>1113</v>
          </cell>
          <cell r="N152" t="str">
            <v>99920</v>
          </cell>
          <cell r="O152" t="str">
            <v>11404</v>
          </cell>
          <cell r="P152" t="str">
            <v>294</v>
          </cell>
          <cell r="Q152" t="str">
            <v>955</v>
          </cell>
          <cell r="R152" t="str">
            <v>INTERCO BILL W/O</v>
          </cell>
          <cell r="S152" t="str">
            <v>PRA</v>
          </cell>
          <cell r="U152" t="str">
            <v>2014-11-30</v>
          </cell>
          <cell r="V152">
            <v>195.7</v>
          </cell>
          <cell r="W152" t="str">
            <v>UTXECON201</v>
          </cell>
          <cell r="Y152" t="str">
            <v>LEGAL</v>
          </cell>
          <cell r="Z152" t="str">
            <v>ICB3</v>
          </cell>
          <cell r="AB152" t="str">
            <v>ICB</v>
          </cell>
          <cell r="AC152" t="str">
            <v>ICB</v>
          </cell>
          <cell r="AE152" t="str">
            <v>211</v>
          </cell>
          <cell r="AG152" t="str">
            <v>0000203985</v>
          </cell>
        </row>
        <row r="153">
          <cell r="A153" t="str">
            <v>00652133</v>
          </cell>
          <cell r="B153" t="str">
            <v>9554261000</v>
          </cell>
          <cell r="C153" t="str">
            <v>ICB4TARGET0000000070</v>
          </cell>
          <cell r="D153">
            <v>2014</v>
          </cell>
          <cell r="E153">
            <v>12</v>
          </cell>
          <cell r="F153" t="str">
            <v>2014-12-31</v>
          </cell>
          <cell r="G153" t="str">
            <v>PRJ</v>
          </cell>
          <cell r="H153" t="str">
            <v>169</v>
          </cell>
          <cell r="I153" t="str">
            <v>211</v>
          </cell>
          <cell r="K153" t="str">
            <v>000001120</v>
          </cell>
          <cell r="L153" t="str">
            <v>4261000</v>
          </cell>
          <cell r="M153" t="str">
            <v>1113</v>
          </cell>
          <cell r="N153" t="str">
            <v>99920</v>
          </cell>
          <cell r="O153" t="str">
            <v>11404</v>
          </cell>
          <cell r="P153" t="str">
            <v>294</v>
          </cell>
          <cell r="Q153" t="str">
            <v>955</v>
          </cell>
          <cell r="R153" t="str">
            <v>INTERCO BILL W/O</v>
          </cell>
          <cell r="S153" t="str">
            <v>PRA</v>
          </cell>
          <cell r="U153" t="str">
            <v>2014-12-31</v>
          </cell>
          <cell r="V153">
            <v>513.91</v>
          </cell>
          <cell r="W153" t="str">
            <v>UTXECON201</v>
          </cell>
          <cell r="Y153" t="str">
            <v>LEGAL</v>
          </cell>
          <cell r="Z153" t="str">
            <v>ICB3</v>
          </cell>
          <cell r="AB153" t="str">
            <v>ICB</v>
          </cell>
          <cell r="AC153" t="str">
            <v>ICB</v>
          </cell>
          <cell r="AE153" t="str">
            <v>211</v>
          </cell>
          <cell r="AG153" t="str">
            <v>0000264440</v>
          </cell>
        </row>
        <row r="154">
          <cell r="A154" t="str">
            <v>00643215</v>
          </cell>
          <cell r="B154" t="str">
            <v>9554261000</v>
          </cell>
          <cell r="C154" t="str">
            <v>ICB4TARGET0000000071</v>
          </cell>
          <cell r="D154">
            <v>2014</v>
          </cell>
          <cell r="E154">
            <v>10</v>
          </cell>
          <cell r="F154" t="str">
            <v>2014-10-31</v>
          </cell>
          <cell r="G154" t="str">
            <v>PRJ</v>
          </cell>
          <cell r="H154" t="str">
            <v>169</v>
          </cell>
          <cell r="I154" t="str">
            <v>211</v>
          </cell>
          <cell r="K154" t="str">
            <v>000001120</v>
          </cell>
          <cell r="L154" t="str">
            <v>4261000</v>
          </cell>
          <cell r="M154" t="str">
            <v>1113</v>
          </cell>
          <cell r="N154" t="str">
            <v>99920</v>
          </cell>
          <cell r="O154" t="str">
            <v>11404</v>
          </cell>
          <cell r="P154" t="str">
            <v>294</v>
          </cell>
          <cell r="Q154" t="str">
            <v>955</v>
          </cell>
          <cell r="R154" t="str">
            <v>INTERCO BILL W/O</v>
          </cell>
          <cell r="S154" t="str">
            <v>PRA</v>
          </cell>
          <cell r="U154" t="str">
            <v>2014-10-31</v>
          </cell>
          <cell r="V154">
            <v>58.71</v>
          </cell>
          <cell r="W154" t="str">
            <v>UTXECON201</v>
          </cell>
          <cell r="Y154" t="str">
            <v>LEGAL</v>
          </cell>
          <cell r="Z154" t="str">
            <v>ICB3</v>
          </cell>
          <cell r="AB154" t="str">
            <v>ICB</v>
          </cell>
          <cell r="AC154" t="str">
            <v>ICB</v>
          </cell>
          <cell r="AE154" t="str">
            <v>211</v>
          </cell>
          <cell r="AG154" t="str">
            <v>0000244713</v>
          </cell>
        </row>
        <row r="155">
          <cell r="A155" t="str">
            <v>00645856</v>
          </cell>
          <cell r="B155" t="str">
            <v>9554261000</v>
          </cell>
          <cell r="C155" t="str">
            <v>ICB4TARGET0000000071</v>
          </cell>
          <cell r="D155">
            <v>2014</v>
          </cell>
          <cell r="E155">
            <v>11</v>
          </cell>
          <cell r="F155" t="str">
            <v>2014-11-30</v>
          </cell>
          <cell r="G155" t="str">
            <v>PRJ</v>
          </cell>
          <cell r="H155" t="str">
            <v>169</v>
          </cell>
          <cell r="I155" t="str">
            <v>211</v>
          </cell>
          <cell r="K155" t="str">
            <v>000001120</v>
          </cell>
          <cell r="L155" t="str">
            <v>4261000</v>
          </cell>
          <cell r="M155" t="str">
            <v>1113</v>
          </cell>
          <cell r="N155" t="str">
            <v>99920</v>
          </cell>
          <cell r="O155" t="str">
            <v>11404</v>
          </cell>
          <cell r="P155" t="str">
            <v>294</v>
          </cell>
          <cell r="Q155" t="str">
            <v>955</v>
          </cell>
          <cell r="R155" t="str">
            <v>INTERCO BILL W/O</v>
          </cell>
          <cell r="S155" t="str">
            <v>PRA</v>
          </cell>
          <cell r="U155" t="str">
            <v>2014-11-30</v>
          </cell>
          <cell r="V155">
            <v>39.14</v>
          </cell>
          <cell r="W155" t="str">
            <v>UTXECON201</v>
          </cell>
          <cell r="Y155" t="str">
            <v>LEGAL</v>
          </cell>
          <cell r="Z155" t="str">
            <v>ICB3</v>
          </cell>
          <cell r="AB155" t="str">
            <v>ICB</v>
          </cell>
          <cell r="AC155" t="str">
            <v>ICB</v>
          </cell>
          <cell r="AE155" t="str">
            <v>211</v>
          </cell>
          <cell r="AG155" t="str">
            <v>0000236786</v>
          </cell>
        </row>
        <row r="156">
          <cell r="A156" t="str">
            <v>00651294</v>
          </cell>
          <cell r="B156" t="str">
            <v>9554261000</v>
          </cell>
          <cell r="C156" t="str">
            <v>ICB4TARGET0000000071</v>
          </cell>
          <cell r="D156">
            <v>2014</v>
          </cell>
          <cell r="E156">
            <v>12</v>
          </cell>
          <cell r="F156" t="str">
            <v>2014-12-31</v>
          </cell>
          <cell r="G156" t="str">
            <v>PRJ</v>
          </cell>
          <cell r="H156" t="str">
            <v>169</v>
          </cell>
          <cell r="I156" t="str">
            <v>211</v>
          </cell>
          <cell r="K156" t="str">
            <v>000001120</v>
          </cell>
          <cell r="L156" t="str">
            <v>4261000</v>
          </cell>
          <cell r="M156" t="str">
            <v>1113</v>
          </cell>
          <cell r="N156" t="str">
            <v>99920</v>
          </cell>
          <cell r="O156" t="str">
            <v>11404</v>
          </cell>
          <cell r="P156" t="str">
            <v>294</v>
          </cell>
          <cell r="Q156" t="str">
            <v>955</v>
          </cell>
          <cell r="R156" t="str">
            <v>INTERCO BILL W/O</v>
          </cell>
          <cell r="S156" t="str">
            <v>PRA</v>
          </cell>
          <cell r="U156" t="str">
            <v>2014-12-31</v>
          </cell>
          <cell r="V156">
            <v>391.4</v>
          </cell>
          <cell r="W156" t="str">
            <v>UTXECON201</v>
          </cell>
          <cell r="Y156" t="str">
            <v>LEGAL</v>
          </cell>
          <cell r="Z156" t="str">
            <v>ICB3</v>
          </cell>
          <cell r="AB156" t="str">
            <v>ICB</v>
          </cell>
          <cell r="AC156" t="str">
            <v>ICB</v>
          </cell>
          <cell r="AE156" t="str">
            <v>211</v>
          </cell>
          <cell r="AG156" t="str">
            <v>0000290858</v>
          </cell>
        </row>
        <row r="157">
          <cell r="A157" t="str">
            <v>00642077</v>
          </cell>
          <cell r="B157" t="str">
            <v>9554261000</v>
          </cell>
          <cell r="C157" t="str">
            <v>ICB4TARGET0000000072</v>
          </cell>
          <cell r="D157">
            <v>2014</v>
          </cell>
          <cell r="E157">
            <v>10</v>
          </cell>
          <cell r="F157" t="str">
            <v>2014-10-31</v>
          </cell>
          <cell r="G157" t="str">
            <v>PRJ</v>
          </cell>
          <cell r="H157" t="str">
            <v>169</v>
          </cell>
          <cell r="I157" t="str">
            <v>211</v>
          </cell>
          <cell r="K157" t="str">
            <v>000001120</v>
          </cell>
          <cell r="L157" t="str">
            <v>4261000</v>
          </cell>
          <cell r="M157" t="str">
            <v>1113</v>
          </cell>
          <cell r="N157" t="str">
            <v>99920</v>
          </cell>
          <cell r="O157" t="str">
            <v>11404</v>
          </cell>
          <cell r="P157" t="str">
            <v>294</v>
          </cell>
          <cell r="Q157" t="str">
            <v>955</v>
          </cell>
          <cell r="R157" t="str">
            <v>INTERCO BILL W/O</v>
          </cell>
          <cell r="S157" t="str">
            <v>PRA</v>
          </cell>
          <cell r="U157" t="str">
            <v>2014-10-31</v>
          </cell>
          <cell r="V157">
            <v>58.71</v>
          </cell>
          <cell r="W157" t="str">
            <v>UTXECON201</v>
          </cell>
          <cell r="Y157" t="str">
            <v>LEGAL</v>
          </cell>
          <cell r="Z157" t="str">
            <v>ICB3</v>
          </cell>
          <cell r="AB157" t="str">
            <v>ICB</v>
          </cell>
          <cell r="AC157" t="str">
            <v>ICB</v>
          </cell>
          <cell r="AE157" t="str">
            <v>211</v>
          </cell>
          <cell r="AG157" t="str">
            <v>0000250581</v>
          </cell>
        </row>
        <row r="158">
          <cell r="A158" t="str">
            <v>00647381</v>
          </cell>
          <cell r="B158" t="str">
            <v>9554261000</v>
          </cell>
          <cell r="C158" t="str">
            <v>ICB4TARGET0000000072</v>
          </cell>
          <cell r="D158">
            <v>2014</v>
          </cell>
          <cell r="E158">
            <v>11</v>
          </cell>
          <cell r="F158" t="str">
            <v>2014-11-30</v>
          </cell>
          <cell r="G158" t="str">
            <v>PRJ</v>
          </cell>
          <cell r="H158" t="str">
            <v>169</v>
          </cell>
          <cell r="I158" t="str">
            <v>211</v>
          </cell>
          <cell r="K158" t="str">
            <v>000001120</v>
          </cell>
          <cell r="L158" t="str">
            <v>4261000</v>
          </cell>
          <cell r="M158" t="str">
            <v>1113</v>
          </cell>
          <cell r="N158" t="str">
            <v>99920</v>
          </cell>
          <cell r="O158" t="str">
            <v>11404</v>
          </cell>
          <cell r="P158" t="str">
            <v>294</v>
          </cell>
          <cell r="Q158" t="str">
            <v>955</v>
          </cell>
          <cell r="R158" t="str">
            <v>INTERCO BILL W/O</v>
          </cell>
          <cell r="S158" t="str">
            <v>PRA</v>
          </cell>
          <cell r="U158" t="str">
            <v>2014-11-30</v>
          </cell>
          <cell r="V158">
            <v>978.5</v>
          </cell>
          <cell r="W158" t="str">
            <v>UTXECON201</v>
          </cell>
          <cell r="Y158" t="str">
            <v>LEGAL</v>
          </cell>
          <cell r="Z158" t="str">
            <v>ICB3</v>
          </cell>
          <cell r="AB158" t="str">
            <v>ICB</v>
          </cell>
          <cell r="AC158" t="str">
            <v>ICB</v>
          </cell>
          <cell r="AE158" t="str">
            <v>211</v>
          </cell>
          <cell r="AG158" t="str">
            <v>0000245573</v>
          </cell>
        </row>
        <row r="159">
          <cell r="A159" t="str">
            <v>00651295</v>
          </cell>
          <cell r="B159" t="str">
            <v>9554261000</v>
          </cell>
          <cell r="C159" t="str">
            <v>ICB4TARGET0000000072</v>
          </cell>
          <cell r="D159">
            <v>2014</v>
          </cell>
          <cell r="E159">
            <v>12</v>
          </cell>
          <cell r="F159" t="str">
            <v>2014-12-31</v>
          </cell>
          <cell r="G159" t="str">
            <v>PRJ</v>
          </cell>
          <cell r="H159" t="str">
            <v>169</v>
          </cell>
          <cell r="I159" t="str">
            <v>211</v>
          </cell>
          <cell r="K159" t="str">
            <v>000001120</v>
          </cell>
          <cell r="L159" t="str">
            <v>4261000</v>
          </cell>
          <cell r="M159" t="str">
            <v>1113</v>
          </cell>
          <cell r="N159" t="str">
            <v>99920</v>
          </cell>
          <cell r="O159" t="str">
            <v>11404</v>
          </cell>
          <cell r="P159" t="str">
            <v>294</v>
          </cell>
          <cell r="Q159" t="str">
            <v>955</v>
          </cell>
          <cell r="R159" t="str">
            <v>INTERCO BILL W/O</v>
          </cell>
          <cell r="S159" t="str">
            <v>PRA</v>
          </cell>
          <cell r="U159" t="str">
            <v>2014-12-31</v>
          </cell>
          <cell r="V159">
            <v>626.24</v>
          </cell>
          <cell r="W159" t="str">
            <v>UTXECON201</v>
          </cell>
          <cell r="Y159" t="str">
            <v>LEGAL</v>
          </cell>
          <cell r="Z159" t="str">
            <v>ICB3</v>
          </cell>
          <cell r="AB159" t="str">
            <v>ICB</v>
          </cell>
          <cell r="AC159" t="str">
            <v>ICB</v>
          </cell>
          <cell r="AE159" t="str">
            <v>211</v>
          </cell>
          <cell r="AG159" t="str">
            <v>0000290860</v>
          </cell>
        </row>
        <row r="160">
          <cell r="A160" t="str">
            <v>00640895</v>
          </cell>
          <cell r="B160" t="str">
            <v>9554261000</v>
          </cell>
          <cell r="C160" t="str">
            <v>ICB4TARGET0000000073</v>
          </cell>
          <cell r="D160">
            <v>2014</v>
          </cell>
          <cell r="E160">
            <v>10</v>
          </cell>
          <cell r="F160" t="str">
            <v>2014-10-31</v>
          </cell>
          <cell r="G160" t="str">
            <v>PRJ</v>
          </cell>
          <cell r="H160" t="str">
            <v>169</v>
          </cell>
          <cell r="I160" t="str">
            <v>211</v>
          </cell>
          <cell r="K160" t="str">
            <v>000001120</v>
          </cell>
          <cell r="L160" t="str">
            <v>4261000</v>
          </cell>
          <cell r="M160" t="str">
            <v>1113</v>
          </cell>
          <cell r="N160" t="str">
            <v>99920</v>
          </cell>
          <cell r="O160" t="str">
            <v>11404</v>
          </cell>
          <cell r="P160" t="str">
            <v>294</v>
          </cell>
          <cell r="Q160" t="str">
            <v>955</v>
          </cell>
          <cell r="R160" t="str">
            <v>INTERCO BILL W/O</v>
          </cell>
          <cell r="S160" t="str">
            <v>PRA</v>
          </cell>
          <cell r="U160" t="str">
            <v>2014-10-31</v>
          </cell>
          <cell r="V160">
            <v>313.12</v>
          </cell>
          <cell r="W160" t="str">
            <v>UTXECON201</v>
          </cell>
          <cell r="Y160" t="str">
            <v>LEGAL</v>
          </cell>
          <cell r="Z160" t="str">
            <v>ICB3</v>
          </cell>
          <cell r="AB160" t="str">
            <v>ICB</v>
          </cell>
          <cell r="AC160" t="str">
            <v>ICB</v>
          </cell>
          <cell r="AE160" t="str">
            <v>211</v>
          </cell>
          <cell r="AG160" t="str">
            <v>0000281154</v>
          </cell>
        </row>
        <row r="161">
          <cell r="A161" t="str">
            <v>00648585</v>
          </cell>
          <cell r="B161" t="str">
            <v>9554261000</v>
          </cell>
          <cell r="C161" t="str">
            <v>ICB4TARGET0000000073</v>
          </cell>
          <cell r="D161">
            <v>2014</v>
          </cell>
          <cell r="E161">
            <v>11</v>
          </cell>
          <cell r="F161" t="str">
            <v>2014-11-30</v>
          </cell>
          <cell r="G161" t="str">
            <v>PRJ</v>
          </cell>
          <cell r="H161" t="str">
            <v>169</v>
          </cell>
          <cell r="I161" t="str">
            <v>211</v>
          </cell>
          <cell r="K161" t="str">
            <v>000001120</v>
          </cell>
          <cell r="L161" t="str">
            <v>4261000</v>
          </cell>
          <cell r="M161" t="str">
            <v>1113</v>
          </cell>
          <cell r="N161" t="str">
            <v>99920</v>
          </cell>
          <cell r="O161" t="str">
            <v>11404</v>
          </cell>
          <cell r="P161" t="str">
            <v>294</v>
          </cell>
          <cell r="Q161" t="str">
            <v>955</v>
          </cell>
          <cell r="R161" t="str">
            <v>INTERCO BILL W/O</v>
          </cell>
          <cell r="S161" t="str">
            <v>PRA</v>
          </cell>
          <cell r="U161" t="str">
            <v>2014-11-30</v>
          </cell>
          <cell r="V161">
            <v>156.56</v>
          </cell>
          <cell r="W161" t="str">
            <v>UTXECON201</v>
          </cell>
          <cell r="Y161" t="str">
            <v>LEGAL</v>
          </cell>
          <cell r="Z161" t="str">
            <v>ICB3</v>
          </cell>
          <cell r="AB161" t="str">
            <v>ICB</v>
          </cell>
          <cell r="AC161" t="str">
            <v>ICB</v>
          </cell>
          <cell r="AE161" t="str">
            <v>211</v>
          </cell>
          <cell r="AG161" t="str">
            <v>0000266791</v>
          </cell>
        </row>
        <row r="162">
          <cell r="A162" t="str">
            <v>00651296</v>
          </cell>
          <cell r="B162" t="str">
            <v>9554261000</v>
          </cell>
          <cell r="C162" t="str">
            <v>ICB4TARGET0000000073</v>
          </cell>
          <cell r="D162">
            <v>2014</v>
          </cell>
          <cell r="E162">
            <v>12</v>
          </cell>
          <cell r="F162" t="str">
            <v>2014-12-31</v>
          </cell>
          <cell r="G162" t="str">
            <v>PRJ</v>
          </cell>
          <cell r="H162" t="str">
            <v>169</v>
          </cell>
          <cell r="I162" t="str">
            <v>211</v>
          </cell>
          <cell r="K162" t="str">
            <v>000001120</v>
          </cell>
          <cell r="L162" t="str">
            <v>4261000</v>
          </cell>
          <cell r="M162" t="str">
            <v>1113</v>
          </cell>
          <cell r="N162" t="str">
            <v>99920</v>
          </cell>
          <cell r="O162" t="str">
            <v>11404</v>
          </cell>
          <cell r="P162" t="str">
            <v>294</v>
          </cell>
          <cell r="Q162" t="str">
            <v>955</v>
          </cell>
          <cell r="R162" t="str">
            <v>INTERCO BILL W/O</v>
          </cell>
          <cell r="S162" t="str">
            <v>PRA</v>
          </cell>
          <cell r="U162" t="str">
            <v>2014-12-31</v>
          </cell>
          <cell r="V162">
            <v>293.55</v>
          </cell>
          <cell r="W162" t="str">
            <v>UTXECON201</v>
          </cell>
          <cell r="Y162" t="str">
            <v>LEGAL</v>
          </cell>
          <cell r="Z162" t="str">
            <v>ICB3</v>
          </cell>
          <cell r="AB162" t="str">
            <v>ICB</v>
          </cell>
          <cell r="AC162" t="str">
            <v>ICB</v>
          </cell>
          <cell r="AE162" t="str">
            <v>211</v>
          </cell>
          <cell r="AG162" t="str">
            <v>0000290861</v>
          </cell>
        </row>
        <row r="163">
          <cell r="A163" t="str">
            <v>00637063</v>
          </cell>
          <cell r="B163" t="str">
            <v>9554261000</v>
          </cell>
          <cell r="C163" t="str">
            <v>ICB4TARGET0000000074</v>
          </cell>
          <cell r="D163">
            <v>2014</v>
          </cell>
          <cell r="E163">
            <v>10</v>
          </cell>
          <cell r="F163" t="str">
            <v>2014-10-31</v>
          </cell>
          <cell r="G163" t="str">
            <v>PRJ</v>
          </cell>
          <cell r="H163" t="str">
            <v>169</v>
          </cell>
          <cell r="I163" t="str">
            <v>211</v>
          </cell>
          <cell r="K163" t="str">
            <v>000001120</v>
          </cell>
          <cell r="L163" t="str">
            <v>4261000</v>
          </cell>
          <cell r="M163" t="str">
            <v>1113</v>
          </cell>
          <cell r="N163" t="str">
            <v>99920</v>
          </cell>
          <cell r="O163" t="str">
            <v>11404</v>
          </cell>
          <cell r="P163" t="str">
            <v>294</v>
          </cell>
          <cell r="Q163" t="str">
            <v>955</v>
          </cell>
          <cell r="R163" t="str">
            <v>INTERCO BILL W/O</v>
          </cell>
          <cell r="S163" t="str">
            <v>PRA</v>
          </cell>
          <cell r="U163" t="str">
            <v>2014-10-31</v>
          </cell>
          <cell r="V163">
            <v>97.85</v>
          </cell>
          <cell r="W163" t="str">
            <v>UTXECON201</v>
          </cell>
          <cell r="Y163" t="str">
            <v>LEGAL</v>
          </cell>
          <cell r="Z163" t="str">
            <v>ICB3</v>
          </cell>
          <cell r="AB163" t="str">
            <v>ICB</v>
          </cell>
          <cell r="AC163" t="str">
            <v>ICB</v>
          </cell>
          <cell r="AE163" t="str">
            <v>211</v>
          </cell>
          <cell r="AG163" t="str">
            <v>0000289117</v>
          </cell>
        </row>
        <row r="164">
          <cell r="A164" t="str">
            <v>00645903</v>
          </cell>
          <cell r="B164" t="str">
            <v>9554261000</v>
          </cell>
          <cell r="C164" t="str">
            <v>ICB4TARGET0000000074</v>
          </cell>
          <cell r="D164">
            <v>2014</v>
          </cell>
          <cell r="E164">
            <v>11</v>
          </cell>
          <cell r="F164" t="str">
            <v>2014-11-30</v>
          </cell>
          <cell r="G164" t="str">
            <v>PRJ</v>
          </cell>
          <cell r="H164" t="str">
            <v>169</v>
          </cell>
          <cell r="I164" t="str">
            <v>211</v>
          </cell>
          <cell r="K164" t="str">
            <v>000001120</v>
          </cell>
          <cell r="L164" t="str">
            <v>4261000</v>
          </cell>
          <cell r="M164" t="str">
            <v>1113</v>
          </cell>
          <cell r="N164" t="str">
            <v>99920</v>
          </cell>
          <cell r="O164" t="str">
            <v>11404</v>
          </cell>
          <cell r="P164" t="str">
            <v>294</v>
          </cell>
          <cell r="Q164" t="str">
            <v>955</v>
          </cell>
          <cell r="R164" t="str">
            <v>INTERCO BILL W/O</v>
          </cell>
          <cell r="S164" t="str">
            <v>PRA</v>
          </cell>
          <cell r="U164" t="str">
            <v>2014-11-30</v>
          </cell>
          <cell r="V164">
            <v>391.4</v>
          </cell>
          <cell r="W164" t="str">
            <v>UTXECON201</v>
          </cell>
          <cell r="Y164" t="str">
            <v>LEGAL</v>
          </cell>
          <cell r="Z164" t="str">
            <v>ICB3</v>
          </cell>
          <cell r="AB164" t="str">
            <v>ICB</v>
          </cell>
          <cell r="AC164" t="str">
            <v>ICB</v>
          </cell>
          <cell r="AE164" t="str">
            <v>211</v>
          </cell>
          <cell r="AG164" t="str">
            <v>0000290325</v>
          </cell>
        </row>
        <row r="165">
          <cell r="A165" t="str">
            <v>00652785</v>
          </cell>
          <cell r="B165" t="str">
            <v>9554261000</v>
          </cell>
          <cell r="C165" t="str">
            <v>ICB4TARGET0000000074</v>
          </cell>
          <cell r="D165">
            <v>2014</v>
          </cell>
          <cell r="E165">
            <v>12</v>
          </cell>
          <cell r="F165" t="str">
            <v>2014-12-31</v>
          </cell>
          <cell r="G165" t="str">
            <v>PRJ</v>
          </cell>
          <cell r="H165" t="str">
            <v>169</v>
          </cell>
          <cell r="I165" t="str">
            <v>211</v>
          </cell>
          <cell r="K165" t="str">
            <v>000001120</v>
          </cell>
          <cell r="L165" t="str">
            <v>4261000</v>
          </cell>
          <cell r="M165" t="str">
            <v>1113</v>
          </cell>
          <cell r="N165" t="str">
            <v>99920</v>
          </cell>
          <cell r="O165" t="str">
            <v>11404</v>
          </cell>
          <cell r="P165" t="str">
            <v>294</v>
          </cell>
          <cell r="Q165" t="str">
            <v>955</v>
          </cell>
          <cell r="R165" t="str">
            <v>INTERCO BILL W/O</v>
          </cell>
          <cell r="S165" t="str">
            <v>PRA</v>
          </cell>
          <cell r="U165" t="str">
            <v>2014-12-31</v>
          </cell>
          <cell r="V165">
            <v>391.4</v>
          </cell>
          <cell r="W165" t="str">
            <v>UTXECON201</v>
          </cell>
          <cell r="Y165" t="str">
            <v>LEGAL</v>
          </cell>
          <cell r="Z165" t="str">
            <v>ICB3</v>
          </cell>
          <cell r="AB165" t="str">
            <v>ICB</v>
          </cell>
          <cell r="AC165" t="str">
            <v>ICB</v>
          </cell>
          <cell r="AE165" t="str">
            <v>211</v>
          </cell>
          <cell r="AG165" t="str">
            <v>0000291207</v>
          </cell>
        </row>
        <row r="166">
          <cell r="A166" t="str">
            <v>00640410</v>
          </cell>
          <cell r="B166" t="str">
            <v>9554261000</v>
          </cell>
          <cell r="C166" t="str">
            <v>ICB4TARGET0000000075</v>
          </cell>
          <cell r="D166">
            <v>2014</v>
          </cell>
          <cell r="E166">
            <v>10</v>
          </cell>
          <cell r="F166" t="str">
            <v>2014-10-31</v>
          </cell>
          <cell r="G166" t="str">
            <v>PRJ</v>
          </cell>
          <cell r="H166" t="str">
            <v>169</v>
          </cell>
          <cell r="I166" t="str">
            <v>211</v>
          </cell>
          <cell r="K166" t="str">
            <v>000001120</v>
          </cell>
          <cell r="L166" t="str">
            <v>4261000</v>
          </cell>
          <cell r="M166" t="str">
            <v>1113</v>
          </cell>
          <cell r="N166" t="str">
            <v>99920</v>
          </cell>
          <cell r="O166" t="str">
            <v>11404</v>
          </cell>
          <cell r="P166" t="str">
            <v>294</v>
          </cell>
          <cell r="Q166" t="str">
            <v>955</v>
          </cell>
          <cell r="R166" t="str">
            <v>INTERCO BILL W/O</v>
          </cell>
          <cell r="S166" t="str">
            <v>PRA</v>
          </cell>
          <cell r="U166" t="str">
            <v>2014-10-31</v>
          </cell>
          <cell r="V166">
            <v>1957.01</v>
          </cell>
          <cell r="W166" t="str">
            <v>UTXECON201</v>
          </cell>
          <cell r="Y166" t="str">
            <v>LEGAL</v>
          </cell>
          <cell r="Z166" t="str">
            <v>ICB3</v>
          </cell>
          <cell r="AB166" t="str">
            <v>ICB</v>
          </cell>
          <cell r="AC166" t="str">
            <v>ICB</v>
          </cell>
          <cell r="AE166" t="str">
            <v>211</v>
          </cell>
          <cell r="AG166" t="str">
            <v>0000289681</v>
          </cell>
        </row>
        <row r="167">
          <cell r="A167" t="str">
            <v>00647252</v>
          </cell>
          <cell r="B167" t="str">
            <v>9554261000</v>
          </cell>
          <cell r="C167" t="str">
            <v>ICB4TARGET0000000075</v>
          </cell>
          <cell r="D167">
            <v>2014</v>
          </cell>
          <cell r="E167">
            <v>11</v>
          </cell>
          <cell r="F167" t="str">
            <v>2014-11-30</v>
          </cell>
          <cell r="G167" t="str">
            <v>PRJ</v>
          </cell>
          <cell r="H167" t="str">
            <v>169</v>
          </cell>
          <cell r="I167" t="str">
            <v>211</v>
          </cell>
          <cell r="K167" t="str">
            <v>000001120</v>
          </cell>
          <cell r="L167" t="str">
            <v>4261000</v>
          </cell>
          <cell r="M167" t="str">
            <v>1113</v>
          </cell>
          <cell r="N167" t="str">
            <v>99920</v>
          </cell>
          <cell r="O167" t="str">
            <v>11404</v>
          </cell>
          <cell r="P167" t="str">
            <v>294</v>
          </cell>
          <cell r="Q167" t="str">
            <v>955</v>
          </cell>
          <cell r="R167" t="str">
            <v>INTERCO BILL W/O</v>
          </cell>
          <cell r="S167" t="str">
            <v>PRA</v>
          </cell>
          <cell r="U167" t="str">
            <v>2014-11-30</v>
          </cell>
          <cell r="V167">
            <v>195.7</v>
          </cell>
          <cell r="W167" t="str">
            <v>UTXECON201</v>
          </cell>
          <cell r="Y167" t="str">
            <v>LEGAL</v>
          </cell>
          <cell r="Z167" t="str">
            <v>ICB3</v>
          </cell>
          <cell r="AB167" t="str">
            <v>ICB</v>
          </cell>
          <cell r="AC167" t="str">
            <v>ICB</v>
          </cell>
          <cell r="AE167" t="str">
            <v>211</v>
          </cell>
          <cell r="AG167" t="str">
            <v>0000290407</v>
          </cell>
        </row>
        <row r="168">
          <cell r="A168" t="str">
            <v>00640411</v>
          </cell>
          <cell r="B168" t="str">
            <v>9554261000</v>
          </cell>
          <cell r="C168" t="str">
            <v>ICB4TARGET0000000076</v>
          </cell>
          <cell r="D168">
            <v>2014</v>
          </cell>
          <cell r="E168">
            <v>10</v>
          </cell>
          <cell r="F168" t="str">
            <v>2014-10-31</v>
          </cell>
          <cell r="G168" t="str">
            <v>PRJ</v>
          </cell>
          <cell r="H168" t="str">
            <v>169</v>
          </cell>
          <cell r="I168" t="str">
            <v>211</v>
          </cell>
          <cell r="K168" t="str">
            <v>000001120</v>
          </cell>
          <cell r="L168" t="str">
            <v>4261000</v>
          </cell>
          <cell r="M168" t="str">
            <v>1113</v>
          </cell>
          <cell r="N168" t="str">
            <v>99920</v>
          </cell>
          <cell r="O168" t="str">
            <v>11404</v>
          </cell>
          <cell r="P168" t="str">
            <v>294</v>
          </cell>
          <cell r="Q168" t="str">
            <v>955</v>
          </cell>
          <cell r="R168" t="str">
            <v>INTERCO BILL W/O</v>
          </cell>
          <cell r="S168" t="str">
            <v>PRA</v>
          </cell>
          <cell r="U168" t="str">
            <v>2014-10-31</v>
          </cell>
          <cell r="V168">
            <v>1957.01</v>
          </cell>
          <cell r="W168" t="str">
            <v>UTXECON201</v>
          </cell>
          <cell r="Y168" t="str">
            <v>LEGAL</v>
          </cell>
          <cell r="Z168" t="str">
            <v>ICB3</v>
          </cell>
          <cell r="AB168" t="str">
            <v>ICB</v>
          </cell>
          <cell r="AC168" t="str">
            <v>ICB</v>
          </cell>
          <cell r="AE168" t="str">
            <v>211</v>
          </cell>
          <cell r="AG168" t="str">
            <v>0000289681</v>
          </cell>
        </row>
        <row r="169">
          <cell r="A169" t="str">
            <v>00648584</v>
          </cell>
          <cell r="B169" t="str">
            <v>9554261000</v>
          </cell>
          <cell r="C169" t="str">
            <v>ICB4TARGET0000000076</v>
          </cell>
          <cell r="D169">
            <v>2014</v>
          </cell>
          <cell r="E169">
            <v>11</v>
          </cell>
          <cell r="F169" t="str">
            <v>2014-11-30</v>
          </cell>
          <cell r="G169" t="str">
            <v>PRJ</v>
          </cell>
          <cell r="H169" t="str">
            <v>169</v>
          </cell>
          <cell r="I169" t="str">
            <v>211</v>
          </cell>
          <cell r="K169" t="str">
            <v>000001120</v>
          </cell>
          <cell r="L169" t="str">
            <v>4261000</v>
          </cell>
          <cell r="M169" t="str">
            <v>1113</v>
          </cell>
          <cell r="N169" t="str">
            <v>99920</v>
          </cell>
          <cell r="O169" t="str">
            <v>11404</v>
          </cell>
          <cell r="P169" t="str">
            <v>294</v>
          </cell>
          <cell r="Q169" t="str">
            <v>955</v>
          </cell>
          <cell r="R169" t="str">
            <v>INTERCO BILL W/O</v>
          </cell>
          <cell r="S169" t="str">
            <v>PRA</v>
          </cell>
          <cell r="U169" t="str">
            <v>2014-11-30</v>
          </cell>
          <cell r="V169">
            <v>78.28</v>
          </cell>
          <cell r="W169" t="str">
            <v>UTXECON201</v>
          </cell>
          <cell r="Y169" t="str">
            <v>LEGAL</v>
          </cell>
          <cell r="Z169" t="str">
            <v>ICB3</v>
          </cell>
          <cell r="AB169" t="str">
            <v>ICB</v>
          </cell>
          <cell r="AC169" t="str">
            <v>ICB</v>
          </cell>
          <cell r="AE169" t="str">
            <v>211</v>
          </cell>
          <cell r="AG169" t="str">
            <v>0000290520</v>
          </cell>
        </row>
        <row r="170">
          <cell r="A170" t="str">
            <v>00640412</v>
          </cell>
          <cell r="B170" t="str">
            <v>9554261000</v>
          </cell>
          <cell r="C170" t="str">
            <v>ICB4TARGET0000000077</v>
          </cell>
          <cell r="D170">
            <v>2014</v>
          </cell>
          <cell r="E170">
            <v>10</v>
          </cell>
          <cell r="F170" t="str">
            <v>2014-10-31</v>
          </cell>
          <cell r="G170" t="str">
            <v>PRJ</v>
          </cell>
          <cell r="H170" t="str">
            <v>169</v>
          </cell>
          <cell r="I170" t="str">
            <v>211</v>
          </cell>
          <cell r="K170" t="str">
            <v>000001120</v>
          </cell>
          <cell r="L170" t="str">
            <v>4261000</v>
          </cell>
          <cell r="M170" t="str">
            <v>1113</v>
          </cell>
          <cell r="N170" t="str">
            <v>99920</v>
          </cell>
          <cell r="O170" t="str">
            <v>11404</v>
          </cell>
          <cell r="P170" t="str">
            <v>294</v>
          </cell>
          <cell r="Q170" t="str">
            <v>955</v>
          </cell>
          <cell r="R170" t="str">
            <v>INTERCO BILL W/O</v>
          </cell>
          <cell r="S170" t="str">
            <v>PRA</v>
          </cell>
          <cell r="U170" t="str">
            <v>2014-10-31</v>
          </cell>
          <cell r="V170">
            <v>97.85</v>
          </cell>
          <cell r="W170" t="str">
            <v>UTXECON201</v>
          </cell>
          <cell r="Y170" t="str">
            <v>LEGAL</v>
          </cell>
          <cell r="Z170" t="str">
            <v>ICB3</v>
          </cell>
          <cell r="AB170" t="str">
            <v>ICB</v>
          </cell>
          <cell r="AC170" t="str">
            <v>ICB</v>
          </cell>
          <cell r="AE170" t="str">
            <v>211</v>
          </cell>
          <cell r="AG170" t="str">
            <v>0000289682</v>
          </cell>
        </row>
        <row r="171">
          <cell r="A171" t="str">
            <v>00640413</v>
          </cell>
          <cell r="B171" t="str">
            <v>9554261000</v>
          </cell>
          <cell r="C171" t="str">
            <v>ICB4TARGET0000000078</v>
          </cell>
          <cell r="D171">
            <v>2014</v>
          </cell>
          <cell r="E171">
            <v>10</v>
          </cell>
          <cell r="F171" t="str">
            <v>2014-10-31</v>
          </cell>
          <cell r="G171" t="str">
            <v>PRJ</v>
          </cell>
          <cell r="H171" t="str">
            <v>169</v>
          </cell>
          <cell r="I171" t="str">
            <v>211</v>
          </cell>
          <cell r="K171" t="str">
            <v>000001120</v>
          </cell>
          <cell r="L171" t="str">
            <v>4261000</v>
          </cell>
          <cell r="M171" t="str">
            <v>1113</v>
          </cell>
          <cell r="N171" t="str">
            <v>99920</v>
          </cell>
          <cell r="O171" t="str">
            <v>11404</v>
          </cell>
          <cell r="P171" t="str">
            <v>294</v>
          </cell>
          <cell r="Q171" t="str">
            <v>955</v>
          </cell>
          <cell r="R171" t="str">
            <v>INTERCO BILL W/O</v>
          </cell>
          <cell r="S171" t="str">
            <v>PRA</v>
          </cell>
          <cell r="U171" t="str">
            <v>2014-10-31</v>
          </cell>
          <cell r="V171">
            <v>7045.23</v>
          </cell>
          <cell r="W171" t="str">
            <v>UTXECON201</v>
          </cell>
          <cell r="Y171" t="str">
            <v>LEGAL</v>
          </cell>
          <cell r="Z171" t="str">
            <v>ICB3</v>
          </cell>
          <cell r="AB171" t="str">
            <v>ICB</v>
          </cell>
          <cell r="AC171" t="str">
            <v>ICB</v>
          </cell>
          <cell r="AE171" t="str">
            <v>211</v>
          </cell>
          <cell r="AG171" t="str">
            <v>0000289684</v>
          </cell>
        </row>
        <row r="172">
          <cell r="A172" t="str">
            <v>00640934</v>
          </cell>
          <cell r="B172" t="str">
            <v>9554261000</v>
          </cell>
          <cell r="C172" t="str">
            <v>ICB4TARGET0000000079</v>
          </cell>
          <cell r="D172">
            <v>2014</v>
          </cell>
          <cell r="E172">
            <v>10</v>
          </cell>
          <cell r="F172" t="str">
            <v>2014-10-31</v>
          </cell>
          <cell r="G172" t="str">
            <v>PRJ</v>
          </cell>
          <cell r="H172" t="str">
            <v>169</v>
          </cell>
          <cell r="I172" t="str">
            <v>211</v>
          </cell>
          <cell r="K172" t="str">
            <v>000001120</v>
          </cell>
          <cell r="L172" t="str">
            <v>4261000</v>
          </cell>
          <cell r="M172" t="str">
            <v>1113</v>
          </cell>
          <cell r="N172" t="str">
            <v>99920</v>
          </cell>
          <cell r="O172" t="str">
            <v>11404</v>
          </cell>
          <cell r="P172" t="str">
            <v>294</v>
          </cell>
          <cell r="Q172" t="str">
            <v>955</v>
          </cell>
          <cell r="R172" t="str">
            <v>INTERCO BILL W/O</v>
          </cell>
          <cell r="S172" t="str">
            <v>PRA</v>
          </cell>
          <cell r="U172" t="str">
            <v>2014-10-31</v>
          </cell>
          <cell r="V172">
            <v>391.4</v>
          </cell>
          <cell r="W172" t="str">
            <v>UTXECON201</v>
          </cell>
          <cell r="Y172" t="str">
            <v>LEGAL</v>
          </cell>
          <cell r="Z172" t="str">
            <v>ICB3</v>
          </cell>
          <cell r="AB172" t="str">
            <v>ICB</v>
          </cell>
          <cell r="AC172" t="str">
            <v>ICB</v>
          </cell>
          <cell r="AE172" t="str">
            <v>211</v>
          </cell>
          <cell r="AG172" t="str">
            <v>0000289730</v>
          </cell>
        </row>
        <row r="173">
          <cell r="A173" t="str">
            <v>00640935</v>
          </cell>
          <cell r="B173" t="str">
            <v>9554261000</v>
          </cell>
          <cell r="C173" t="str">
            <v>ICB4TARGET0000000080</v>
          </cell>
          <cell r="D173">
            <v>2014</v>
          </cell>
          <cell r="E173">
            <v>10</v>
          </cell>
          <cell r="F173" t="str">
            <v>2014-10-31</v>
          </cell>
          <cell r="G173" t="str">
            <v>PRJ</v>
          </cell>
          <cell r="H173" t="str">
            <v>169</v>
          </cell>
          <cell r="I173" t="str">
            <v>211</v>
          </cell>
          <cell r="K173" t="str">
            <v>000001120</v>
          </cell>
          <cell r="L173" t="str">
            <v>4261000</v>
          </cell>
          <cell r="M173" t="str">
            <v>1113</v>
          </cell>
          <cell r="N173" t="str">
            <v>99920</v>
          </cell>
          <cell r="O173" t="str">
            <v>11404</v>
          </cell>
          <cell r="P173" t="str">
            <v>294</v>
          </cell>
          <cell r="Q173" t="str">
            <v>955</v>
          </cell>
          <cell r="R173" t="str">
            <v>INTERCO BILL W/O</v>
          </cell>
          <cell r="S173" t="str">
            <v>PRA</v>
          </cell>
          <cell r="U173" t="str">
            <v>2014-10-31</v>
          </cell>
          <cell r="V173">
            <v>156.56</v>
          </cell>
          <cell r="W173" t="str">
            <v>UTXECON201</v>
          </cell>
          <cell r="Y173" t="str">
            <v>LEGAL</v>
          </cell>
          <cell r="Z173" t="str">
            <v>ICB3</v>
          </cell>
          <cell r="AB173" t="str">
            <v>ICB</v>
          </cell>
          <cell r="AC173" t="str">
            <v>ICB</v>
          </cell>
          <cell r="AE173" t="str">
            <v>211</v>
          </cell>
          <cell r="AG173" t="str">
            <v>0000289731</v>
          </cell>
        </row>
        <row r="174">
          <cell r="A174" t="str">
            <v>00642078</v>
          </cell>
          <cell r="B174" t="str">
            <v>9554261000</v>
          </cell>
          <cell r="C174" t="str">
            <v>ICB4TARGET0000000081</v>
          </cell>
          <cell r="D174">
            <v>2014</v>
          </cell>
          <cell r="E174">
            <v>10</v>
          </cell>
          <cell r="F174" t="str">
            <v>2014-10-31</v>
          </cell>
          <cell r="G174" t="str">
            <v>PRJ</v>
          </cell>
          <cell r="H174" t="str">
            <v>169</v>
          </cell>
          <cell r="I174" t="str">
            <v>211</v>
          </cell>
          <cell r="K174" t="str">
            <v>000001120</v>
          </cell>
          <cell r="L174" t="str">
            <v>4261000</v>
          </cell>
          <cell r="M174" t="str">
            <v>1113</v>
          </cell>
          <cell r="N174" t="str">
            <v>99920</v>
          </cell>
          <cell r="O174" t="str">
            <v>11404</v>
          </cell>
          <cell r="P174" t="str">
            <v>294</v>
          </cell>
          <cell r="Q174" t="str">
            <v>955</v>
          </cell>
          <cell r="R174" t="str">
            <v>INTERCO BILL W/O</v>
          </cell>
          <cell r="S174" t="str">
            <v>PRA</v>
          </cell>
          <cell r="U174" t="str">
            <v>2014-10-31</v>
          </cell>
          <cell r="V174">
            <v>1174.21</v>
          </cell>
          <cell r="W174" t="str">
            <v>UTXECON201</v>
          </cell>
          <cell r="Y174" t="str">
            <v>LEGAL</v>
          </cell>
          <cell r="Z174" t="str">
            <v>ICB3</v>
          </cell>
          <cell r="AB174" t="str">
            <v>ICB</v>
          </cell>
          <cell r="AC174" t="str">
            <v>ICB</v>
          </cell>
          <cell r="AE174" t="str">
            <v>211</v>
          </cell>
          <cell r="AG174" t="str">
            <v>0000289926</v>
          </cell>
        </row>
        <row r="175">
          <cell r="A175" t="str">
            <v>00684698</v>
          </cell>
          <cell r="B175" t="str">
            <v>9554265004</v>
          </cell>
          <cell r="C175" t="str">
            <v>ICB4TARGET0000000135</v>
          </cell>
          <cell r="D175">
            <v>2015</v>
          </cell>
          <cell r="E175">
            <v>6</v>
          </cell>
          <cell r="F175" t="str">
            <v>2015-06-30</v>
          </cell>
          <cell r="G175" t="str">
            <v>PRJ</v>
          </cell>
          <cell r="H175" t="str">
            <v>169</v>
          </cell>
          <cell r="I175" t="str">
            <v>211</v>
          </cell>
          <cell r="K175" t="str">
            <v>000001120</v>
          </cell>
          <cell r="L175" t="str">
            <v>4265004</v>
          </cell>
          <cell r="M175" t="str">
            <v>1585</v>
          </cell>
          <cell r="N175" t="str">
            <v>99920</v>
          </cell>
          <cell r="O175" t="str">
            <v>11404</v>
          </cell>
          <cell r="P175" t="str">
            <v>294</v>
          </cell>
          <cell r="Q175" t="str">
            <v>955</v>
          </cell>
          <cell r="R175" t="str">
            <v>INTERCO BILL W/O</v>
          </cell>
          <cell r="S175" t="str">
            <v>PRA</v>
          </cell>
          <cell r="U175" t="str">
            <v>2015-06-30</v>
          </cell>
          <cell r="V175">
            <v>12694.66</v>
          </cell>
          <cell r="W175" t="str">
            <v>UTXECON101</v>
          </cell>
          <cell r="Y175" t="str">
            <v>LEGAL</v>
          </cell>
          <cell r="Z175" t="str">
            <v>ICB3</v>
          </cell>
          <cell r="AB175" t="str">
            <v>ICB</v>
          </cell>
          <cell r="AC175" t="str">
            <v>ICB</v>
          </cell>
          <cell r="AE175" t="str">
            <v>211</v>
          </cell>
          <cell r="AG175" t="str">
            <v>0000101368</v>
          </cell>
        </row>
        <row r="176">
          <cell r="A176" t="str">
            <v>00680253</v>
          </cell>
          <cell r="B176" t="str">
            <v>9554265004</v>
          </cell>
          <cell r="C176" t="str">
            <v>ICB4TARGET0000000138</v>
          </cell>
          <cell r="D176">
            <v>2015</v>
          </cell>
          <cell r="E176">
            <v>6</v>
          </cell>
          <cell r="F176" t="str">
            <v>2015-06-30</v>
          </cell>
          <cell r="G176" t="str">
            <v>PRJ</v>
          </cell>
          <cell r="H176" t="str">
            <v>169</v>
          </cell>
          <cell r="I176" t="str">
            <v>211</v>
          </cell>
          <cell r="K176" t="str">
            <v>000001120</v>
          </cell>
          <cell r="L176" t="str">
            <v>4265004</v>
          </cell>
          <cell r="M176" t="str">
            <v>1113</v>
          </cell>
          <cell r="N176" t="str">
            <v>99920</v>
          </cell>
          <cell r="O176" t="str">
            <v>11404</v>
          </cell>
          <cell r="P176" t="str">
            <v>294</v>
          </cell>
          <cell r="Q176" t="str">
            <v>955</v>
          </cell>
          <cell r="R176" t="str">
            <v>INTERCO BILL W/O</v>
          </cell>
          <cell r="S176" t="str">
            <v>PRA</v>
          </cell>
          <cell r="U176" t="str">
            <v>2015-06-30</v>
          </cell>
          <cell r="V176">
            <v>190.61</v>
          </cell>
          <cell r="W176" t="str">
            <v>UTXECON201</v>
          </cell>
          <cell r="Y176" t="str">
            <v>LEGAL</v>
          </cell>
          <cell r="Z176" t="str">
            <v>ICB3</v>
          </cell>
          <cell r="AB176" t="str">
            <v>ICB</v>
          </cell>
          <cell r="AC176" t="str">
            <v>ICB</v>
          </cell>
          <cell r="AE176" t="str">
            <v>211</v>
          </cell>
          <cell r="AG176" t="str">
            <v>0000120927</v>
          </cell>
        </row>
        <row r="177">
          <cell r="A177" t="str">
            <v>00682615</v>
          </cell>
          <cell r="B177" t="str">
            <v>9554265004</v>
          </cell>
          <cell r="C177" t="str">
            <v>ICB4TARGET0000000139</v>
          </cell>
          <cell r="D177">
            <v>2015</v>
          </cell>
          <cell r="E177">
            <v>6</v>
          </cell>
          <cell r="F177" t="str">
            <v>2015-06-30</v>
          </cell>
          <cell r="G177" t="str">
            <v>PRJ</v>
          </cell>
          <cell r="H177" t="str">
            <v>169</v>
          </cell>
          <cell r="I177" t="str">
            <v>211</v>
          </cell>
          <cell r="K177" t="str">
            <v>000001120</v>
          </cell>
          <cell r="L177" t="str">
            <v>4265004</v>
          </cell>
          <cell r="M177" t="str">
            <v>1113</v>
          </cell>
          <cell r="N177" t="str">
            <v>99920</v>
          </cell>
          <cell r="O177" t="str">
            <v>11404</v>
          </cell>
          <cell r="P177" t="str">
            <v>294</v>
          </cell>
          <cell r="Q177" t="str">
            <v>955</v>
          </cell>
          <cell r="R177" t="str">
            <v>INTERCO BILL W/O</v>
          </cell>
          <cell r="S177" t="str">
            <v>PRA</v>
          </cell>
          <cell r="U177" t="str">
            <v>2015-06-30</v>
          </cell>
          <cell r="V177">
            <v>202.78</v>
          </cell>
          <cell r="W177" t="str">
            <v>UTXECON201</v>
          </cell>
          <cell r="Y177" t="str">
            <v>LEGAL</v>
          </cell>
          <cell r="Z177" t="str">
            <v>ICB3</v>
          </cell>
          <cell r="AB177" t="str">
            <v>ICB</v>
          </cell>
          <cell r="AC177" t="str">
            <v>ICB</v>
          </cell>
          <cell r="AE177" t="str">
            <v>211</v>
          </cell>
          <cell r="AG177" t="str">
            <v>0000147871</v>
          </cell>
        </row>
        <row r="178">
          <cell r="A178" t="str">
            <v>00636604</v>
          </cell>
          <cell r="B178" t="str">
            <v>9554261000</v>
          </cell>
          <cell r="C178" t="str">
            <v>ICB4TARGET0000000140</v>
          </cell>
          <cell r="D178">
            <v>2014</v>
          </cell>
          <cell r="E178">
            <v>9</v>
          </cell>
          <cell r="F178" t="str">
            <v>2014-09-30</v>
          </cell>
          <cell r="G178" t="str">
            <v>PRJ</v>
          </cell>
          <cell r="H178" t="str">
            <v>169</v>
          </cell>
          <cell r="I178" t="str">
            <v>211</v>
          </cell>
          <cell r="K178" t="str">
            <v>000001120</v>
          </cell>
          <cell r="L178" t="str">
            <v>4261000</v>
          </cell>
          <cell r="M178" t="str">
            <v>1585</v>
          </cell>
          <cell r="N178" t="str">
            <v>99920</v>
          </cell>
          <cell r="O178" t="str">
            <v>11404</v>
          </cell>
          <cell r="P178" t="str">
            <v>294</v>
          </cell>
          <cell r="Q178" t="str">
            <v>955</v>
          </cell>
          <cell r="R178" t="str">
            <v>INTERCO BILL W/O</v>
          </cell>
          <cell r="S178" t="str">
            <v>PRA</v>
          </cell>
          <cell r="U178" t="str">
            <v>2014-09-30</v>
          </cell>
          <cell r="V178">
            <v>918.83</v>
          </cell>
          <cell r="W178" t="str">
            <v>UTXECON101</v>
          </cell>
          <cell r="Y178" t="str">
            <v>LEGAL</v>
          </cell>
          <cell r="Z178" t="str">
            <v>ICB3</v>
          </cell>
          <cell r="AB178" t="str">
            <v>ICB</v>
          </cell>
          <cell r="AC178" t="str">
            <v>ICB</v>
          </cell>
          <cell r="AE178" t="str">
            <v>211</v>
          </cell>
          <cell r="AG178" t="str">
            <v>0000098214</v>
          </cell>
        </row>
        <row r="179">
          <cell r="A179" t="str">
            <v>00682614</v>
          </cell>
          <cell r="B179" t="str">
            <v>9554265004</v>
          </cell>
          <cell r="C179" t="str">
            <v>ICB4TARGET0000000140</v>
          </cell>
          <cell r="D179">
            <v>2015</v>
          </cell>
          <cell r="E179">
            <v>6</v>
          </cell>
          <cell r="F179" t="str">
            <v>2015-06-30</v>
          </cell>
          <cell r="G179" t="str">
            <v>PRJ</v>
          </cell>
          <cell r="H179" t="str">
            <v>169</v>
          </cell>
          <cell r="I179" t="str">
            <v>211</v>
          </cell>
          <cell r="K179" t="str">
            <v>000001120</v>
          </cell>
          <cell r="L179" t="str">
            <v>4265004</v>
          </cell>
          <cell r="M179" t="str">
            <v>1113</v>
          </cell>
          <cell r="N179" t="str">
            <v>99920</v>
          </cell>
          <cell r="O179" t="str">
            <v>11404</v>
          </cell>
          <cell r="P179" t="str">
            <v>294</v>
          </cell>
          <cell r="Q179" t="str">
            <v>955</v>
          </cell>
          <cell r="R179" t="str">
            <v>INTERCO BILL W/O</v>
          </cell>
          <cell r="S179" t="str">
            <v>PRA</v>
          </cell>
          <cell r="U179" t="str">
            <v>2015-06-30</v>
          </cell>
          <cell r="V179">
            <v>405.56</v>
          </cell>
          <cell r="W179" t="str">
            <v>UTXECON201</v>
          </cell>
          <cell r="Y179" t="str">
            <v>LEGAL</v>
          </cell>
          <cell r="Z179" t="str">
            <v>ICB3</v>
          </cell>
          <cell r="AB179" t="str">
            <v>ICB</v>
          </cell>
          <cell r="AC179" t="str">
            <v>ICB</v>
          </cell>
          <cell r="AE179" t="str">
            <v>211</v>
          </cell>
          <cell r="AG179" t="str">
            <v>0000195703</v>
          </cell>
        </row>
        <row r="180">
          <cell r="A180" t="str">
            <v>00638008</v>
          </cell>
          <cell r="B180" t="str">
            <v>9554261000</v>
          </cell>
          <cell r="C180" t="str">
            <v>ICB4TARGET0000000145</v>
          </cell>
          <cell r="D180">
            <v>2014</v>
          </cell>
          <cell r="E180">
            <v>9</v>
          </cell>
          <cell r="F180" t="str">
            <v>2014-09-30</v>
          </cell>
          <cell r="G180" t="str">
            <v>PRJ</v>
          </cell>
          <cell r="H180" t="str">
            <v>169</v>
          </cell>
          <cell r="I180" t="str">
            <v>211</v>
          </cell>
          <cell r="K180" t="str">
            <v>000001120</v>
          </cell>
          <cell r="L180" t="str">
            <v>4261000</v>
          </cell>
          <cell r="M180" t="str">
            <v>1113</v>
          </cell>
          <cell r="N180" t="str">
            <v>99920</v>
          </cell>
          <cell r="O180" t="str">
            <v>11404</v>
          </cell>
          <cell r="P180" t="str">
            <v>294</v>
          </cell>
          <cell r="Q180" t="str">
            <v>955</v>
          </cell>
          <cell r="R180" t="str">
            <v>INTERCO BILL W/O</v>
          </cell>
          <cell r="S180" t="str">
            <v>PRA</v>
          </cell>
          <cell r="U180" t="str">
            <v>2014-09-30</v>
          </cell>
          <cell r="V180">
            <v>592.86</v>
          </cell>
          <cell r="W180" t="str">
            <v>UTXECON201</v>
          </cell>
          <cell r="Y180" t="str">
            <v>LEGAL</v>
          </cell>
          <cell r="Z180" t="str">
            <v>ICB3</v>
          </cell>
          <cell r="AB180" t="str">
            <v>ICB</v>
          </cell>
          <cell r="AC180" t="str">
            <v>ICB</v>
          </cell>
          <cell r="AE180" t="str">
            <v>211</v>
          </cell>
          <cell r="AG180" t="str">
            <v>0000014464</v>
          </cell>
        </row>
        <row r="181">
          <cell r="A181" t="str">
            <v>00637046</v>
          </cell>
          <cell r="B181" t="str">
            <v>9554261000</v>
          </cell>
          <cell r="C181" t="str">
            <v>ICB4TARGET0000000146</v>
          </cell>
          <cell r="D181">
            <v>2014</v>
          </cell>
          <cell r="E181">
            <v>9</v>
          </cell>
          <cell r="F181" t="str">
            <v>2014-09-30</v>
          </cell>
          <cell r="G181" t="str">
            <v>PRJ</v>
          </cell>
          <cell r="H181" t="str">
            <v>169</v>
          </cell>
          <cell r="I181" t="str">
            <v>211</v>
          </cell>
          <cell r="K181" t="str">
            <v>000001120</v>
          </cell>
          <cell r="L181" t="str">
            <v>4261000</v>
          </cell>
          <cell r="M181" t="str">
            <v>1113</v>
          </cell>
          <cell r="N181" t="str">
            <v>99920</v>
          </cell>
          <cell r="O181" t="str">
            <v>11404</v>
          </cell>
          <cell r="P181" t="str">
            <v>294</v>
          </cell>
          <cell r="Q181" t="str">
            <v>955</v>
          </cell>
          <cell r="R181" t="str">
            <v>INTERCO BILL W/O</v>
          </cell>
          <cell r="S181" t="str">
            <v>PRA</v>
          </cell>
          <cell r="U181" t="str">
            <v>2014-09-30</v>
          </cell>
          <cell r="V181">
            <v>39.53</v>
          </cell>
          <cell r="W181" t="str">
            <v>UTXECON201</v>
          </cell>
          <cell r="Y181" t="str">
            <v>LEGAL</v>
          </cell>
          <cell r="Z181" t="str">
            <v>ICB3</v>
          </cell>
          <cell r="AB181" t="str">
            <v>ICB</v>
          </cell>
          <cell r="AC181" t="str">
            <v>ICB</v>
          </cell>
          <cell r="AE181" t="str">
            <v>211</v>
          </cell>
          <cell r="AG181" t="str">
            <v>0000052445</v>
          </cell>
        </row>
        <row r="182">
          <cell r="A182" t="str">
            <v>00634702</v>
          </cell>
          <cell r="B182" t="str">
            <v>9554261000</v>
          </cell>
          <cell r="C182" t="str">
            <v>ICB4TARGET0000000147</v>
          </cell>
          <cell r="D182">
            <v>2014</v>
          </cell>
          <cell r="E182">
            <v>9</v>
          </cell>
          <cell r="F182" t="str">
            <v>2014-09-30</v>
          </cell>
          <cell r="G182" t="str">
            <v>PRJ</v>
          </cell>
          <cell r="H182" t="str">
            <v>169</v>
          </cell>
          <cell r="I182" t="str">
            <v>211</v>
          </cell>
          <cell r="K182" t="str">
            <v>000001120</v>
          </cell>
          <cell r="L182" t="str">
            <v>4261000</v>
          </cell>
          <cell r="M182" t="str">
            <v>1113</v>
          </cell>
          <cell r="N182" t="str">
            <v>99920</v>
          </cell>
          <cell r="O182" t="str">
            <v>11404</v>
          </cell>
          <cell r="P182" t="str">
            <v>294</v>
          </cell>
          <cell r="Q182" t="str">
            <v>955</v>
          </cell>
          <cell r="R182" t="str">
            <v>INTERCO BILL W/O</v>
          </cell>
          <cell r="S182" t="str">
            <v>PRA</v>
          </cell>
          <cell r="U182" t="str">
            <v>2014-09-30</v>
          </cell>
          <cell r="V182">
            <v>217.39</v>
          </cell>
          <cell r="W182" t="str">
            <v>UTXECON201</v>
          </cell>
          <cell r="Y182" t="str">
            <v>LEGAL</v>
          </cell>
          <cell r="Z182" t="str">
            <v>ICB3</v>
          </cell>
          <cell r="AB182" t="str">
            <v>ICB</v>
          </cell>
          <cell r="AC182" t="str">
            <v>ICB</v>
          </cell>
          <cell r="AE182" t="str">
            <v>211</v>
          </cell>
          <cell r="AG182" t="str">
            <v>0000083461</v>
          </cell>
        </row>
        <row r="183">
          <cell r="A183" t="str">
            <v>00635771</v>
          </cell>
          <cell r="B183" t="str">
            <v>9554261000</v>
          </cell>
          <cell r="C183" t="str">
            <v>ICB4TARGET0000000148</v>
          </cell>
          <cell r="D183">
            <v>2014</v>
          </cell>
          <cell r="E183">
            <v>9</v>
          </cell>
          <cell r="F183" t="str">
            <v>2014-09-30</v>
          </cell>
          <cell r="G183" t="str">
            <v>PRJ</v>
          </cell>
          <cell r="H183" t="str">
            <v>169</v>
          </cell>
          <cell r="I183" t="str">
            <v>211</v>
          </cell>
          <cell r="K183" t="str">
            <v>000001120</v>
          </cell>
          <cell r="L183" t="str">
            <v>4261000</v>
          </cell>
          <cell r="M183" t="str">
            <v>1113</v>
          </cell>
          <cell r="N183" t="str">
            <v>99920</v>
          </cell>
          <cell r="O183" t="str">
            <v>11404</v>
          </cell>
          <cell r="P183" t="str">
            <v>294</v>
          </cell>
          <cell r="Q183" t="str">
            <v>955</v>
          </cell>
          <cell r="R183" t="str">
            <v>INTERCO BILL W/O</v>
          </cell>
          <cell r="S183" t="str">
            <v>PRA</v>
          </cell>
          <cell r="U183" t="str">
            <v>2014-09-30</v>
          </cell>
          <cell r="V183">
            <v>395.25</v>
          </cell>
          <cell r="W183" t="str">
            <v>UTXECON201</v>
          </cell>
          <cell r="Y183" t="str">
            <v>LEGAL</v>
          </cell>
          <cell r="Z183" t="str">
            <v>ICB3</v>
          </cell>
          <cell r="AB183" t="str">
            <v>ICB</v>
          </cell>
          <cell r="AC183" t="str">
            <v>ICB</v>
          </cell>
          <cell r="AE183" t="str">
            <v>211</v>
          </cell>
          <cell r="AG183" t="str">
            <v>0000093544</v>
          </cell>
        </row>
        <row r="184">
          <cell r="A184" t="str">
            <v>00635218</v>
          </cell>
          <cell r="B184" t="str">
            <v>9554261000</v>
          </cell>
          <cell r="C184" t="str">
            <v>ICB4TARGET0000000149</v>
          </cell>
          <cell r="D184">
            <v>2014</v>
          </cell>
          <cell r="E184">
            <v>9</v>
          </cell>
          <cell r="F184" t="str">
            <v>2014-09-30</v>
          </cell>
          <cell r="G184" t="str">
            <v>PRJ</v>
          </cell>
          <cell r="H184" t="str">
            <v>169</v>
          </cell>
          <cell r="I184" t="str">
            <v>211</v>
          </cell>
          <cell r="K184" t="str">
            <v>000001120</v>
          </cell>
          <cell r="L184" t="str">
            <v>4261000</v>
          </cell>
          <cell r="M184" t="str">
            <v>1113</v>
          </cell>
          <cell r="N184" t="str">
            <v>99920</v>
          </cell>
          <cell r="O184" t="str">
            <v>11404</v>
          </cell>
          <cell r="P184" t="str">
            <v>294</v>
          </cell>
          <cell r="Q184" t="str">
            <v>955</v>
          </cell>
          <cell r="R184" t="str">
            <v>INTERCO BILL W/O</v>
          </cell>
          <cell r="S184" t="str">
            <v>PRA</v>
          </cell>
          <cell r="U184" t="str">
            <v>2014-09-30</v>
          </cell>
          <cell r="V184">
            <v>395.25</v>
          </cell>
          <cell r="W184" t="str">
            <v>UTXECON201</v>
          </cell>
          <cell r="Y184" t="str">
            <v>LEGAL</v>
          </cell>
          <cell r="Z184" t="str">
            <v>ICB3</v>
          </cell>
          <cell r="AB184" t="str">
            <v>ICB</v>
          </cell>
          <cell r="AC184" t="str">
            <v>ICB</v>
          </cell>
          <cell r="AE184" t="str">
            <v>211</v>
          </cell>
          <cell r="AG184" t="str">
            <v>0000124114</v>
          </cell>
        </row>
        <row r="185">
          <cell r="A185" t="str">
            <v>00635075</v>
          </cell>
          <cell r="B185" t="str">
            <v>9554261000</v>
          </cell>
          <cell r="C185" t="str">
            <v>ICB4TARGET0000000150</v>
          </cell>
          <cell r="D185">
            <v>2014</v>
          </cell>
          <cell r="E185">
            <v>9</v>
          </cell>
          <cell r="F185" t="str">
            <v>2014-09-30</v>
          </cell>
          <cell r="G185" t="str">
            <v>PRJ</v>
          </cell>
          <cell r="H185" t="str">
            <v>169</v>
          </cell>
          <cell r="I185" t="str">
            <v>211</v>
          </cell>
          <cell r="K185" t="str">
            <v>000001120</v>
          </cell>
          <cell r="L185" t="str">
            <v>4261000</v>
          </cell>
          <cell r="M185" t="str">
            <v>1113</v>
          </cell>
          <cell r="N185" t="str">
            <v>99920</v>
          </cell>
          <cell r="O185" t="str">
            <v>11404</v>
          </cell>
          <cell r="P185" t="str">
            <v>294</v>
          </cell>
          <cell r="Q185" t="str">
            <v>955</v>
          </cell>
          <cell r="R185" t="str">
            <v>INTERCO BILL W/O</v>
          </cell>
          <cell r="S185" t="str">
            <v>PRA</v>
          </cell>
          <cell r="U185" t="str">
            <v>2014-09-30</v>
          </cell>
          <cell r="V185">
            <v>592.87</v>
          </cell>
          <cell r="W185" t="str">
            <v>UTXECON201</v>
          </cell>
          <cell r="Y185" t="str">
            <v>LEGAL</v>
          </cell>
          <cell r="Z185" t="str">
            <v>ICB3</v>
          </cell>
          <cell r="AB185" t="str">
            <v>ICB</v>
          </cell>
          <cell r="AC185" t="str">
            <v>ICB</v>
          </cell>
          <cell r="AE185" t="str">
            <v>211</v>
          </cell>
          <cell r="AG185" t="str">
            <v>0000126681</v>
          </cell>
        </row>
        <row r="186">
          <cell r="A186" t="str">
            <v>00635722</v>
          </cell>
          <cell r="B186" t="str">
            <v>9554261000</v>
          </cell>
          <cell r="C186" t="str">
            <v>ICB4TARGET0000000151</v>
          </cell>
          <cell r="D186">
            <v>2014</v>
          </cell>
          <cell r="E186">
            <v>9</v>
          </cell>
          <cell r="F186" t="str">
            <v>2014-09-30</v>
          </cell>
          <cell r="G186" t="str">
            <v>PRJ</v>
          </cell>
          <cell r="H186" t="str">
            <v>169</v>
          </cell>
          <cell r="I186" t="str">
            <v>211</v>
          </cell>
          <cell r="K186" t="str">
            <v>000001120</v>
          </cell>
          <cell r="L186" t="str">
            <v>4261000</v>
          </cell>
          <cell r="M186" t="str">
            <v>1113</v>
          </cell>
          <cell r="N186" t="str">
            <v>99920</v>
          </cell>
          <cell r="O186" t="str">
            <v>11404</v>
          </cell>
          <cell r="P186" t="str">
            <v>294</v>
          </cell>
          <cell r="Q186" t="str">
            <v>955</v>
          </cell>
          <cell r="R186" t="str">
            <v>INTERCO BILL W/O</v>
          </cell>
          <cell r="S186" t="str">
            <v>PRA</v>
          </cell>
          <cell r="U186" t="str">
            <v>2014-09-30</v>
          </cell>
          <cell r="V186">
            <v>197.62</v>
          </cell>
          <cell r="W186" t="str">
            <v>UTXECON201</v>
          </cell>
          <cell r="Y186" t="str">
            <v>LEGAL</v>
          </cell>
          <cell r="Z186" t="str">
            <v>ICB3</v>
          </cell>
          <cell r="AB186" t="str">
            <v>ICB</v>
          </cell>
          <cell r="AC186" t="str">
            <v>ICB</v>
          </cell>
          <cell r="AE186" t="str">
            <v>211</v>
          </cell>
          <cell r="AG186" t="str">
            <v>0000133170</v>
          </cell>
        </row>
        <row r="187">
          <cell r="A187" t="str">
            <v>00658042</v>
          </cell>
          <cell r="B187" t="str">
            <v>9554264000</v>
          </cell>
          <cell r="C187" t="str">
            <v>ICB4TARGET0000000151</v>
          </cell>
          <cell r="D187">
            <v>2015</v>
          </cell>
          <cell r="E187">
            <v>1</v>
          </cell>
          <cell r="F187" t="str">
            <v>2015-01-31</v>
          </cell>
          <cell r="G187" t="str">
            <v>PRJ</v>
          </cell>
          <cell r="H187" t="str">
            <v>169</v>
          </cell>
          <cell r="I187" t="str">
            <v>211</v>
          </cell>
          <cell r="K187" t="str">
            <v>000001120</v>
          </cell>
          <cell r="L187" t="str">
            <v>4264000</v>
          </cell>
          <cell r="M187" t="str">
            <v>1585</v>
          </cell>
          <cell r="N187" t="str">
            <v>99920</v>
          </cell>
          <cell r="O187" t="str">
            <v>13042</v>
          </cell>
          <cell r="P187" t="str">
            <v>289</v>
          </cell>
          <cell r="Q187" t="str">
            <v>955</v>
          </cell>
          <cell r="R187" t="str">
            <v>INTERCO BILL W/O</v>
          </cell>
          <cell r="S187" t="str">
            <v>PRA</v>
          </cell>
          <cell r="U187" t="str">
            <v>2015-01-31</v>
          </cell>
          <cell r="V187">
            <v>3964.69</v>
          </cell>
          <cell r="W187" t="str">
            <v>UTXECON101</v>
          </cell>
          <cell r="Y187" t="str">
            <v>LEGAL</v>
          </cell>
          <cell r="Z187" t="str">
            <v>ICB3</v>
          </cell>
          <cell r="AB187" t="str">
            <v>ICB</v>
          </cell>
          <cell r="AC187" t="str">
            <v>ICB</v>
          </cell>
          <cell r="AE187" t="str">
            <v>211</v>
          </cell>
          <cell r="AG187" t="str">
            <v>0000291754</v>
          </cell>
        </row>
        <row r="188">
          <cell r="A188" t="str">
            <v>00635768</v>
          </cell>
          <cell r="B188" t="str">
            <v>9554261000</v>
          </cell>
          <cell r="C188" t="str">
            <v>ICB4TARGET0000000152</v>
          </cell>
          <cell r="D188">
            <v>2014</v>
          </cell>
          <cell r="E188">
            <v>9</v>
          </cell>
          <cell r="F188" t="str">
            <v>2014-09-30</v>
          </cell>
          <cell r="G188" t="str">
            <v>PRJ</v>
          </cell>
          <cell r="H188" t="str">
            <v>169</v>
          </cell>
          <cell r="I188" t="str">
            <v>211</v>
          </cell>
          <cell r="K188" t="str">
            <v>000001120</v>
          </cell>
          <cell r="L188" t="str">
            <v>4261000</v>
          </cell>
          <cell r="M188" t="str">
            <v>1113</v>
          </cell>
          <cell r="N188" t="str">
            <v>99920</v>
          </cell>
          <cell r="O188" t="str">
            <v>11404</v>
          </cell>
          <cell r="P188" t="str">
            <v>294</v>
          </cell>
          <cell r="Q188" t="str">
            <v>955</v>
          </cell>
          <cell r="R188" t="str">
            <v>INTERCO BILL W/O</v>
          </cell>
          <cell r="S188" t="str">
            <v>PRA</v>
          </cell>
          <cell r="U188" t="str">
            <v>2014-09-30</v>
          </cell>
          <cell r="V188">
            <v>395.25</v>
          </cell>
          <cell r="W188" t="str">
            <v>UTXECON201</v>
          </cell>
          <cell r="Y188" t="str">
            <v>LEGAL</v>
          </cell>
          <cell r="Z188" t="str">
            <v>ICB3</v>
          </cell>
          <cell r="AB188" t="str">
            <v>ICB</v>
          </cell>
          <cell r="AC188" t="str">
            <v>ICB</v>
          </cell>
          <cell r="AE188" t="str">
            <v>211</v>
          </cell>
          <cell r="AG188" t="str">
            <v>0000134865</v>
          </cell>
        </row>
        <row r="189">
          <cell r="A189" t="str">
            <v>00635772</v>
          </cell>
          <cell r="B189" t="str">
            <v>9554261000</v>
          </cell>
          <cell r="C189" t="str">
            <v>ICB4TARGET0000000153</v>
          </cell>
          <cell r="D189">
            <v>2014</v>
          </cell>
          <cell r="E189">
            <v>9</v>
          </cell>
          <cell r="F189" t="str">
            <v>2014-09-30</v>
          </cell>
          <cell r="G189" t="str">
            <v>PRJ</v>
          </cell>
          <cell r="H189" t="str">
            <v>169</v>
          </cell>
          <cell r="I189" t="str">
            <v>211</v>
          </cell>
          <cell r="K189" t="str">
            <v>000001120</v>
          </cell>
          <cell r="L189" t="str">
            <v>4261000</v>
          </cell>
          <cell r="M189" t="str">
            <v>1113</v>
          </cell>
          <cell r="N189" t="str">
            <v>99920</v>
          </cell>
          <cell r="O189" t="str">
            <v>11404</v>
          </cell>
          <cell r="P189" t="str">
            <v>294</v>
          </cell>
          <cell r="Q189" t="str">
            <v>955</v>
          </cell>
          <cell r="R189" t="str">
            <v>INTERCO BILL W/O</v>
          </cell>
          <cell r="S189" t="str">
            <v>PRA</v>
          </cell>
          <cell r="U189" t="str">
            <v>2014-09-30</v>
          </cell>
          <cell r="V189">
            <v>1976.24</v>
          </cell>
          <cell r="W189" t="str">
            <v>UTXECON201</v>
          </cell>
          <cell r="Y189" t="str">
            <v>LEGAL</v>
          </cell>
          <cell r="Z189" t="str">
            <v>ICB3</v>
          </cell>
          <cell r="AB189" t="str">
            <v>ICB</v>
          </cell>
          <cell r="AC189" t="str">
            <v>ICB</v>
          </cell>
          <cell r="AE189" t="str">
            <v>211</v>
          </cell>
          <cell r="AG189" t="str">
            <v>0000135535</v>
          </cell>
        </row>
        <row r="190">
          <cell r="A190" t="str">
            <v>00635077</v>
          </cell>
          <cell r="B190" t="str">
            <v>9554261000</v>
          </cell>
          <cell r="C190" t="str">
            <v>ICB4TARGET0000000154</v>
          </cell>
          <cell r="D190">
            <v>2014</v>
          </cell>
          <cell r="E190">
            <v>9</v>
          </cell>
          <cell r="F190" t="str">
            <v>2014-09-30</v>
          </cell>
          <cell r="G190" t="str">
            <v>PRJ</v>
          </cell>
          <cell r="H190" t="str">
            <v>169</v>
          </cell>
          <cell r="I190" t="str">
            <v>211</v>
          </cell>
          <cell r="K190" t="str">
            <v>000001120</v>
          </cell>
          <cell r="L190" t="str">
            <v>4261000</v>
          </cell>
          <cell r="M190" t="str">
            <v>1113</v>
          </cell>
          <cell r="N190" t="str">
            <v>99920</v>
          </cell>
          <cell r="O190" t="str">
            <v>11404</v>
          </cell>
          <cell r="P190" t="str">
            <v>294</v>
          </cell>
          <cell r="Q190" t="str">
            <v>955</v>
          </cell>
          <cell r="R190" t="str">
            <v>INTERCO BILL W/O</v>
          </cell>
          <cell r="S190" t="str">
            <v>PRA</v>
          </cell>
          <cell r="U190" t="str">
            <v>2014-09-30</v>
          </cell>
          <cell r="V190">
            <v>592.87</v>
          </cell>
          <cell r="W190" t="str">
            <v>UTXECON201</v>
          </cell>
          <cell r="Y190" t="str">
            <v>LEGAL</v>
          </cell>
          <cell r="Z190" t="str">
            <v>ICB3</v>
          </cell>
          <cell r="AB190" t="str">
            <v>ICB</v>
          </cell>
          <cell r="AC190" t="str">
            <v>ICB</v>
          </cell>
          <cell r="AE190" t="str">
            <v>211</v>
          </cell>
          <cell r="AG190" t="str">
            <v>0000136523</v>
          </cell>
        </row>
        <row r="191">
          <cell r="A191" t="str">
            <v>00634447</v>
          </cell>
          <cell r="B191" t="str">
            <v>9554261000</v>
          </cell>
          <cell r="C191" t="str">
            <v>ICB4TARGET0000000155</v>
          </cell>
          <cell r="D191">
            <v>2014</v>
          </cell>
          <cell r="E191">
            <v>9</v>
          </cell>
          <cell r="F191" t="str">
            <v>2014-09-30</v>
          </cell>
          <cell r="G191" t="str">
            <v>PRJ</v>
          </cell>
          <cell r="H191" t="str">
            <v>169</v>
          </cell>
          <cell r="I191" t="str">
            <v>211</v>
          </cell>
          <cell r="K191" t="str">
            <v>000001120</v>
          </cell>
          <cell r="L191" t="str">
            <v>4261000</v>
          </cell>
          <cell r="M191" t="str">
            <v>1113</v>
          </cell>
          <cell r="N191" t="str">
            <v>99920</v>
          </cell>
          <cell r="O191" t="str">
            <v>11404</v>
          </cell>
          <cell r="P191" t="str">
            <v>294</v>
          </cell>
          <cell r="Q191" t="str">
            <v>955</v>
          </cell>
          <cell r="R191" t="str">
            <v>INTERCO BILL W/O</v>
          </cell>
          <cell r="S191" t="str">
            <v>PRA</v>
          </cell>
          <cell r="U191" t="str">
            <v>2014-09-30</v>
          </cell>
          <cell r="V191">
            <v>1185.74</v>
          </cell>
          <cell r="W191" t="str">
            <v>UTXECON201</v>
          </cell>
          <cell r="Y191" t="str">
            <v>LEGAL</v>
          </cell>
          <cell r="Z191" t="str">
            <v>ICB3</v>
          </cell>
          <cell r="AB191" t="str">
            <v>ICB</v>
          </cell>
          <cell r="AC191" t="str">
            <v>ICB</v>
          </cell>
          <cell r="AE191" t="str">
            <v>211</v>
          </cell>
          <cell r="AG191" t="str">
            <v>0000136782</v>
          </cell>
        </row>
        <row r="192">
          <cell r="A192" t="str">
            <v>00635769</v>
          </cell>
          <cell r="B192" t="str">
            <v>9554261000</v>
          </cell>
          <cell r="C192" t="str">
            <v>ICB4TARGET0000000156</v>
          </cell>
          <cell r="D192">
            <v>2014</v>
          </cell>
          <cell r="E192">
            <v>9</v>
          </cell>
          <cell r="F192" t="str">
            <v>2014-09-30</v>
          </cell>
          <cell r="G192" t="str">
            <v>PRJ</v>
          </cell>
          <cell r="H192" t="str">
            <v>169</v>
          </cell>
          <cell r="I192" t="str">
            <v>211</v>
          </cell>
          <cell r="K192" t="str">
            <v>000001120</v>
          </cell>
          <cell r="L192" t="str">
            <v>4261000</v>
          </cell>
          <cell r="M192" t="str">
            <v>1113</v>
          </cell>
          <cell r="N192" t="str">
            <v>99920</v>
          </cell>
          <cell r="O192" t="str">
            <v>11404</v>
          </cell>
          <cell r="P192" t="str">
            <v>294</v>
          </cell>
          <cell r="Q192" t="str">
            <v>955</v>
          </cell>
          <cell r="R192" t="str">
            <v>INTERCO BILL W/O</v>
          </cell>
          <cell r="S192" t="str">
            <v>PRA</v>
          </cell>
          <cell r="U192" t="str">
            <v>2014-09-30</v>
          </cell>
          <cell r="V192">
            <v>1185.74</v>
          </cell>
          <cell r="W192" t="str">
            <v>UTXECON201</v>
          </cell>
          <cell r="Y192" t="str">
            <v>LEGAL</v>
          </cell>
          <cell r="Z192" t="str">
            <v>ICB3</v>
          </cell>
          <cell r="AB192" t="str">
            <v>ICB</v>
          </cell>
          <cell r="AC192" t="str">
            <v>ICB</v>
          </cell>
          <cell r="AE192" t="str">
            <v>211</v>
          </cell>
          <cell r="AG192" t="str">
            <v>0000137195</v>
          </cell>
        </row>
        <row r="193">
          <cell r="A193" t="str">
            <v>00677989</v>
          </cell>
          <cell r="B193" t="str">
            <v>9544261000</v>
          </cell>
          <cell r="C193" t="str">
            <v>ICB4TARGET0000000156</v>
          </cell>
          <cell r="D193">
            <v>2015</v>
          </cell>
          <cell r="E193">
            <v>5</v>
          </cell>
          <cell r="F193" t="str">
            <v>2015-05-31</v>
          </cell>
          <cell r="G193" t="str">
            <v>PRJ</v>
          </cell>
          <cell r="H193" t="str">
            <v>169</v>
          </cell>
          <cell r="I193" t="str">
            <v>211</v>
          </cell>
          <cell r="K193" t="str">
            <v>000001120</v>
          </cell>
          <cell r="L193" t="str">
            <v>4261000</v>
          </cell>
          <cell r="M193" t="str">
            <v>1113</v>
          </cell>
          <cell r="N193" t="str">
            <v>99920</v>
          </cell>
          <cell r="O193" t="str">
            <v>11404</v>
          </cell>
          <cell r="P193" t="str">
            <v>294</v>
          </cell>
          <cell r="Q193" t="str">
            <v>954</v>
          </cell>
          <cell r="R193" t="str">
            <v>INTERCO BILL W/O</v>
          </cell>
          <cell r="S193" t="str">
            <v>PRA</v>
          </cell>
          <cell r="U193" t="str">
            <v>2015-05-31</v>
          </cell>
          <cell r="V193">
            <v>243.34</v>
          </cell>
          <cell r="W193" t="str">
            <v>UTXECON201</v>
          </cell>
          <cell r="Y193" t="str">
            <v>LEGAL</v>
          </cell>
          <cell r="Z193" t="str">
            <v>ICB3</v>
          </cell>
          <cell r="AB193" t="str">
            <v>ICB</v>
          </cell>
          <cell r="AC193" t="str">
            <v>ICB</v>
          </cell>
          <cell r="AE193" t="str">
            <v>211</v>
          </cell>
          <cell r="AG193" t="str">
            <v>0000160093</v>
          </cell>
        </row>
        <row r="194">
          <cell r="A194" t="str">
            <v>00633937</v>
          </cell>
          <cell r="B194" t="str">
            <v>9554261000</v>
          </cell>
          <cell r="C194" t="str">
            <v>ICB4TARGET0000000157</v>
          </cell>
          <cell r="D194">
            <v>2014</v>
          </cell>
          <cell r="E194">
            <v>9</v>
          </cell>
          <cell r="F194" t="str">
            <v>2014-09-30</v>
          </cell>
          <cell r="G194" t="str">
            <v>PRJ</v>
          </cell>
          <cell r="H194" t="str">
            <v>169</v>
          </cell>
          <cell r="I194" t="str">
            <v>211</v>
          </cell>
          <cell r="K194" t="str">
            <v>000001120</v>
          </cell>
          <cell r="L194" t="str">
            <v>4261000</v>
          </cell>
          <cell r="M194" t="str">
            <v>1113</v>
          </cell>
          <cell r="N194" t="str">
            <v>99920</v>
          </cell>
          <cell r="O194" t="str">
            <v>13123</v>
          </cell>
          <cell r="P194" t="str">
            <v>294</v>
          </cell>
          <cell r="Q194" t="str">
            <v>955</v>
          </cell>
          <cell r="R194" t="str">
            <v>INTERCO BILL W/O</v>
          </cell>
          <cell r="S194" t="str">
            <v>PRA</v>
          </cell>
          <cell r="U194" t="str">
            <v>2014-09-30</v>
          </cell>
          <cell r="V194">
            <v>869.54</v>
          </cell>
          <cell r="W194" t="str">
            <v>UTXECON201</v>
          </cell>
          <cell r="Y194" t="str">
            <v>LEGAL</v>
          </cell>
          <cell r="Z194" t="str">
            <v>ICB3</v>
          </cell>
          <cell r="AB194" t="str">
            <v>ICB</v>
          </cell>
          <cell r="AC194" t="str">
            <v>ICB</v>
          </cell>
          <cell r="AE194" t="str">
            <v>211</v>
          </cell>
          <cell r="AG194" t="str">
            <v>0000146747</v>
          </cell>
        </row>
        <row r="195">
          <cell r="A195" t="str">
            <v>00672839</v>
          </cell>
          <cell r="B195" t="str">
            <v>9554261000</v>
          </cell>
          <cell r="C195" t="str">
            <v>ICB4TARGET0000000157</v>
          </cell>
          <cell r="D195">
            <v>2015</v>
          </cell>
          <cell r="E195">
            <v>5</v>
          </cell>
          <cell r="F195" t="str">
            <v>2015-05-31</v>
          </cell>
          <cell r="G195" t="str">
            <v>PRJ</v>
          </cell>
          <cell r="H195" t="str">
            <v>169</v>
          </cell>
          <cell r="I195" t="str">
            <v>211</v>
          </cell>
          <cell r="K195" t="str">
            <v>000001120</v>
          </cell>
          <cell r="L195" t="str">
            <v>4261000</v>
          </cell>
          <cell r="M195" t="str">
            <v>1113</v>
          </cell>
          <cell r="N195" t="str">
            <v>99920</v>
          </cell>
          <cell r="O195" t="str">
            <v>11404</v>
          </cell>
          <cell r="P195" t="str">
            <v>294</v>
          </cell>
          <cell r="Q195" t="str">
            <v>955</v>
          </cell>
          <cell r="R195" t="str">
            <v>INTERCO BILL W/O</v>
          </cell>
          <cell r="S195" t="str">
            <v>PRA</v>
          </cell>
          <cell r="U195" t="str">
            <v>2015-05-31</v>
          </cell>
          <cell r="V195">
            <v>-405.56</v>
          </cell>
          <cell r="W195" t="str">
            <v>UTXECON201</v>
          </cell>
          <cell r="Y195" t="str">
            <v>LEGAL</v>
          </cell>
          <cell r="Z195" t="str">
            <v>ICB3</v>
          </cell>
          <cell r="AB195" t="str">
            <v>ICB</v>
          </cell>
          <cell r="AC195" t="str">
            <v>ICB</v>
          </cell>
          <cell r="AE195" t="str">
            <v>211</v>
          </cell>
          <cell r="AG195" t="str">
            <v>0000009761</v>
          </cell>
        </row>
        <row r="196">
          <cell r="A196" t="str">
            <v>00635833</v>
          </cell>
          <cell r="B196" t="str">
            <v>9554261000</v>
          </cell>
          <cell r="C196" t="str">
            <v>ICB4TARGET0000000158</v>
          </cell>
          <cell r="D196">
            <v>2014</v>
          </cell>
          <cell r="E196">
            <v>9</v>
          </cell>
          <cell r="F196" t="str">
            <v>2014-09-30</v>
          </cell>
          <cell r="G196" t="str">
            <v>PRJ</v>
          </cell>
          <cell r="H196" t="str">
            <v>169</v>
          </cell>
          <cell r="I196" t="str">
            <v>211</v>
          </cell>
          <cell r="K196" t="str">
            <v>000001120</v>
          </cell>
          <cell r="L196" t="str">
            <v>4261000</v>
          </cell>
          <cell r="M196" t="str">
            <v>1113</v>
          </cell>
          <cell r="N196" t="str">
            <v>99920</v>
          </cell>
          <cell r="O196" t="str">
            <v>11404</v>
          </cell>
          <cell r="P196" t="str">
            <v>294</v>
          </cell>
          <cell r="Q196" t="str">
            <v>955</v>
          </cell>
          <cell r="R196" t="str">
            <v>INTERCO BILL W/O</v>
          </cell>
          <cell r="S196" t="str">
            <v>PRA</v>
          </cell>
          <cell r="U196" t="str">
            <v>2014-09-30</v>
          </cell>
          <cell r="V196">
            <v>395.25</v>
          </cell>
          <cell r="W196" t="str">
            <v>UTXECON201</v>
          </cell>
          <cell r="Y196" t="str">
            <v>LEGAL</v>
          </cell>
          <cell r="Z196" t="str">
            <v>ICB3</v>
          </cell>
          <cell r="AB196" t="str">
            <v>ICB</v>
          </cell>
          <cell r="AC196" t="str">
            <v>ICB</v>
          </cell>
          <cell r="AE196" t="str">
            <v>211</v>
          </cell>
          <cell r="AG196" t="str">
            <v>0000151361</v>
          </cell>
        </row>
        <row r="197">
          <cell r="A197" t="str">
            <v>00675835</v>
          </cell>
          <cell r="B197" t="str">
            <v>9554261000</v>
          </cell>
          <cell r="C197" t="str">
            <v>ICB4TARGET0000000158</v>
          </cell>
          <cell r="D197">
            <v>2015</v>
          </cell>
          <cell r="E197">
            <v>5</v>
          </cell>
          <cell r="F197" t="str">
            <v>2015-05-31</v>
          </cell>
          <cell r="G197" t="str">
            <v>PRJ</v>
          </cell>
          <cell r="H197" t="str">
            <v>169</v>
          </cell>
          <cell r="I197" t="str">
            <v>211</v>
          </cell>
          <cell r="K197" t="str">
            <v>000001120</v>
          </cell>
          <cell r="L197" t="str">
            <v>4261000</v>
          </cell>
          <cell r="M197" t="str">
            <v>1113</v>
          </cell>
          <cell r="N197" t="str">
            <v>99920</v>
          </cell>
          <cell r="O197" t="str">
            <v>11404</v>
          </cell>
          <cell r="P197" t="str">
            <v>294</v>
          </cell>
          <cell r="Q197" t="str">
            <v>955</v>
          </cell>
          <cell r="R197" t="str">
            <v>INTERCO BILL W/O</v>
          </cell>
          <cell r="S197" t="str">
            <v>PRA</v>
          </cell>
          <cell r="U197" t="str">
            <v>2015-05-31</v>
          </cell>
          <cell r="V197">
            <v>202.78</v>
          </cell>
          <cell r="W197" t="str">
            <v>UTXECON201</v>
          </cell>
          <cell r="Y197" t="str">
            <v>LEGAL</v>
          </cell>
          <cell r="Z197" t="str">
            <v>ICB3</v>
          </cell>
          <cell r="AB197" t="str">
            <v>ICB</v>
          </cell>
          <cell r="AC197" t="str">
            <v>ICB</v>
          </cell>
          <cell r="AE197" t="str">
            <v>211</v>
          </cell>
          <cell r="AG197" t="str">
            <v>0000014384</v>
          </cell>
        </row>
        <row r="198">
          <cell r="A198" t="str">
            <v>00635835</v>
          </cell>
          <cell r="B198" t="str">
            <v>9554261000</v>
          </cell>
          <cell r="C198" t="str">
            <v>ICB4TARGET0000000159</v>
          </cell>
          <cell r="D198">
            <v>2014</v>
          </cell>
          <cell r="E198">
            <v>9</v>
          </cell>
          <cell r="F198" t="str">
            <v>2014-09-30</v>
          </cell>
          <cell r="G198" t="str">
            <v>PRJ</v>
          </cell>
          <cell r="H198" t="str">
            <v>169</v>
          </cell>
          <cell r="I198" t="str">
            <v>211</v>
          </cell>
          <cell r="K198" t="str">
            <v>000001120</v>
          </cell>
          <cell r="L198" t="str">
            <v>4261000</v>
          </cell>
          <cell r="M198" t="str">
            <v>1113</v>
          </cell>
          <cell r="N198" t="str">
            <v>99920</v>
          </cell>
          <cell r="O198" t="str">
            <v>11404</v>
          </cell>
          <cell r="P198" t="str">
            <v>294</v>
          </cell>
          <cell r="Q198" t="str">
            <v>955</v>
          </cell>
          <cell r="R198" t="str">
            <v>INTERCO BILL W/O</v>
          </cell>
          <cell r="S198" t="str">
            <v>PRA</v>
          </cell>
          <cell r="U198" t="str">
            <v>2014-09-30</v>
          </cell>
          <cell r="V198">
            <v>79.05</v>
          </cell>
          <cell r="W198" t="str">
            <v>UTXECON201</v>
          </cell>
          <cell r="Y198" t="str">
            <v>LEGAL</v>
          </cell>
          <cell r="Z198" t="str">
            <v>ICB3</v>
          </cell>
          <cell r="AB198" t="str">
            <v>ICB</v>
          </cell>
          <cell r="AC198" t="str">
            <v>ICB</v>
          </cell>
          <cell r="AE198" t="str">
            <v>211</v>
          </cell>
          <cell r="AG198" t="str">
            <v>0000151361</v>
          </cell>
        </row>
        <row r="199">
          <cell r="A199" t="str">
            <v>00677991</v>
          </cell>
          <cell r="B199" t="str">
            <v>9554261000</v>
          </cell>
          <cell r="C199" t="str">
            <v>ICB4TARGET0000000159</v>
          </cell>
          <cell r="D199">
            <v>2015</v>
          </cell>
          <cell r="E199">
            <v>5</v>
          </cell>
          <cell r="F199" t="str">
            <v>2015-05-31</v>
          </cell>
          <cell r="G199" t="str">
            <v>PRJ</v>
          </cell>
          <cell r="H199" t="str">
            <v>169</v>
          </cell>
          <cell r="I199" t="str">
            <v>211</v>
          </cell>
          <cell r="K199" t="str">
            <v>000001120</v>
          </cell>
          <cell r="L199" t="str">
            <v>4261000</v>
          </cell>
          <cell r="M199" t="str">
            <v>1113</v>
          </cell>
          <cell r="N199" t="str">
            <v>99920</v>
          </cell>
          <cell r="O199" t="str">
            <v>11404</v>
          </cell>
          <cell r="P199" t="str">
            <v>294</v>
          </cell>
          <cell r="Q199" t="str">
            <v>955</v>
          </cell>
          <cell r="R199" t="str">
            <v>INTERCO BILL W/O</v>
          </cell>
          <cell r="S199" t="str">
            <v>PRA</v>
          </cell>
          <cell r="U199" t="str">
            <v>2015-05-31</v>
          </cell>
          <cell r="V199">
            <v>405.56</v>
          </cell>
          <cell r="W199" t="str">
            <v>UTXECON201</v>
          </cell>
          <cell r="Y199" t="str">
            <v>LEGAL</v>
          </cell>
          <cell r="Z199" t="str">
            <v>ICB3</v>
          </cell>
          <cell r="AB199" t="str">
            <v>ICB</v>
          </cell>
          <cell r="AC199" t="str">
            <v>ICB</v>
          </cell>
          <cell r="AE199" t="str">
            <v>211</v>
          </cell>
          <cell r="AG199" t="str">
            <v>0000014384</v>
          </cell>
        </row>
        <row r="200">
          <cell r="A200" t="str">
            <v>00635770</v>
          </cell>
          <cell r="B200" t="str">
            <v>9554261000</v>
          </cell>
          <cell r="C200" t="str">
            <v>ICB4TARGET0000000160</v>
          </cell>
          <cell r="D200">
            <v>2014</v>
          </cell>
          <cell r="E200">
            <v>9</v>
          </cell>
          <cell r="F200" t="str">
            <v>2014-09-30</v>
          </cell>
          <cell r="G200" t="str">
            <v>PRJ</v>
          </cell>
          <cell r="H200" t="str">
            <v>169</v>
          </cell>
          <cell r="I200" t="str">
            <v>211</v>
          </cell>
          <cell r="K200" t="str">
            <v>000001120</v>
          </cell>
          <cell r="L200" t="str">
            <v>4261000</v>
          </cell>
          <cell r="M200" t="str">
            <v>1113</v>
          </cell>
          <cell r="N200" t="str">
            <v>99920</v>
          </cell>
          <cell r="O200" t="str">
            <v>11404</v>
          </cell>
          <cell r="P200" t="str">
            <v>294</v>
          </cell>
          <cell r="Q200" t="str">
            <v>955</v>
          </cell>
          <cell r="R200" t="str">
            <v>INTERCO BILL W/O</v>
          </cell>
          <cell r="S200" t="str">
            <v>PRA</v>
          </cell>
          <cell r="U200" t="str">
            <v>2014-09-30</v>
          </cell>
          <cell r="V200">
            <v>197.62</v>
          </cell>
          <cell r="W200" t="str">
            <v>UTXECON201</v>
          </cell>
          <cell r="Y200" t="str">
            <v>LEGAL</v>
          </cell>
          <cell r="Z200" t="str">
            <v>ICB3</v>
          </cell>
          <cell r="AB200" t="str">
            <v>ICB</v>
          </cell>
          <cell r="AC200" t="str">
            <v>ICB</v>
          </cell>
          <cell r="AE200" t="str">
            <v>211</v>
          </cell>
          <cell r="AG200" t="str">
            <v>0000163838</v>
          </cell>
        </row>
        <row r="201">
          <cell r="A201" t="str">
            <v>00677992</v>
          </cell>
          <cell r="B201" t="str">
            <v>9554261000</v>
          </cell>
          <cell r="C201" t="str">
            <v>ICB4TARGET0000000160</v>
          </cell>
          <cell r="D201">
            <v>2015</v>
          </cell>
          <cell r="E201">
            <v>5</v>
          </cell>
          <cell r="F201" t="str">
            <v>2015-05-31</v>
          </cell>
          <cell r="G201" t="str">
            <v>PRJ</v>
          </cell>
          <cell r="H201" t="str">
            <v>169</v>
          </cell>
          <cell r="I201" t="str">
            <v>211</v>
          </cell>
          <cell r="K201" t="str">
            <v>000001120</v>
          </cell>
          <cell r="L201" t="str">
            <v>4261000</v>
          </cell>
          <cell r="M201" t="str">
            <v>1113</v>
          </cell>
          <cell r="N201" t="str">
            <v>99920</v>
          </cell>
          <cell r="O201" t="str">
            <v>11404</v>
          </cell>
          <cell r="P201" t="str">
            <v>294</v>
          </cell>
          <cell r="Q201" t="str">
            <v>955</v>
          </cell>
          <cell r="R201" t="str">
            <v>INTERCO BILL W/O</v>
          </cell>
          <cell r="S201" t="str">
            <v>PRA</v>
          </cell>
          <cell r="U201" t="str">
            <v>2015-05-31</v>
          </cell>
          <cell r="V201">
            <v>405.56</v>
          </cell>
          <cell r="W201" t="str">
            <v>UTXECON201</v>
          </cell>
          <cell r="Y201" t="str">
            <v>LEGAL</v>
          </cell>
          <cell r="Z201" t="str">
            <v>ICB3</v>
          </cell>
          <cell r="AB201" t="str">
            <v>ICB</v>
          </cell>
          <cell r="AC201" t="str">
            <v>ICB</v>
          </cell>
          <cell r="AE201" t="str">
            <v>211</v>
          </cell>
          <cell r="AG201" t="str">
            <v>0000014384</v>
          </cell>
        </row>
        <row r="202">
          <cell r="A202" t="str">
            <v>00635600</v>
          </cell>
          <cell r="B202" t="str">
            <v>9554261000</v>
          </cell>
          <cell r="C202" t="str">
            <v>ICB4TARGET0000000161</v>
          </cell>
          <cell r="D202">
            <v>2014</v>
          </cell>
          <cell r="E202">
            <v>9</v>
          </cell>
          <cell r="F202" t="str">
            <v>2014-09-30</v>
          </cell>
          <cell r="G202" t="str">
            <v>PRJ</v>
          </cell>
          <cell r="H202" t="str">
            <v>169</v>
          </cell>
          <cell r="I202" t="str">
            <v>211</v>
          </cell>
          <cell r="K202" t="str">
            <v>000001120</v>
          </cell>
          <cell r="L202" t="str">
            <v>4261000</v>
          </cell>
          <cell r="M202" t="str">
            <v>1113</v>
          </cell>
          <cell r="N202" t="str">
            <v>99920</v>
          </cell>
          <cell r="O202" t="str">
            <v>11404</v>
          </cell>
          <cell r="P202" t="str">
            <v>294</v>
          </cell>
          <cell r="Q202" t="str">
            <v>955</v>
          </cell>
          <cell r="R202" t="str">
            <v>INTERCO BILL W/O</v>
          </cell>
          <cell r="S202" t="str">
            <v>PRA</v>
          </cell>
          <cell r="U202" t="str">
            <v>2014-09-30</v>
          </cell>
          <cell r="V202">
            <v>1185.74</v>
          </cell>
          <cell r="W202" t="str">
            <v>UTXECON201</v>
          </cell>
          <cell r="Y202" t="str">
            <v>LEGAL</v>
          </cell>
          <cell r="Z202" t="str">
            <v>ICB3</v>
          </cell>
          <cell r="AB202" t="str">
            <v>ICB</v>
          </cell>
          <cell r="AC202" t="str">
            <v>ICB</v>
          </cell>
          <cell r="AE202" t="str">
            <v>211</v>
          </cell>
          <cell r="AG202" t="str">
            <v>0000179454</v>
          </cell>
        </row>
        <row r="203">
          <cell r="A203" t="str">
            <v>00675394</v>
          </cell>
          <cell r="B203" t="str">
            <v>9554261000</v>
          </cell>
          <cell r="C203" t="str">
            <v>ICB4TARGET0000000161</v>
          </cell>
          <cell r="D203">
            <v>2015</v>
          </cell>
          <cell r="E203">
            <v>5</v>
          </cell>
          <cell r="F203" t="str">
            <v>2015-05-31</v>
          </cell>
          <cell r="G203" t="str">
            <v>PRJ</v>
          </cell>
          <cell r="H203" t="str">
            <v>169</v>
          </cell>
          <cell r="I203" t="str">
            <v>211</v>
          </cell>
          <cell r="K203" t="str">
            <v>000001120</v>
          </cell>
          <cell r="L203" t="str">
            <v>4261000</v>
          </cell>
          <cell r="M203" t="str">
            <v>1113</v>
          </cell>
          <cell r="N203" t="str">
            <v>99920</v>
          </cell>
          <cell r="O203" t="str">
            <v>11404</v>
          </cell>
          <cell r="P203" t="str">
            <v>294</v>
          </cell>
          <cell r="Q203" t="str">
            <v>955</v>
          </cell>
          <cell r="R203" t="str">
            <v>INTERCO BILL W/O</v>
          </cell>
          <cell r="S203" t="str">
            <v>PRA</v>
          </cell>
          <cell r="U203" t="str">
            <v>2015-05-31</v>
          </cell>
          <cell r="V203">
            <v>81.11</v>
          </cell>
          <cell r="W203" t="str">
            <v>UTXECON201</v>
          </cell>
          <cell r="Y203" t="str">
            <v>LEGAL</v>
          </cell>
          <cell r="Z203" t="str">
            <v>ICB3</v>
          </cell>
          <cell r="AB203" t="str">
            <v>ICB</v>
          </cell>
          <cell r="AC203" t="str">
            <v>ICB</v>
          </cell>
          <cell r="AE203" t="str">
            <v>211</v>
          </cell>
          <cell r="AG203" t="str">
            <v>0000093537</v>
          </cell>
        </row>
        <row r="204">
          <cell r="A204" t="str">
            <v>00635601</v>
          </cell>
          <cell r="B204" t="str">
            <v>9554261000</v>
          </cell>
          <cell r="C204" t="str">
            <v>ICB4TARGET0000000162</v>
          </cell>
          <cell r="D204">
            <v>2014</v>
          </cell>
          <cell r="E204">
            <v>9</v>
          </cell>
          <cell r="F204" t="str">
            <v>2014-09-30</v>
          </cell>
          <cell r="G204" t="str">
            <v>PRJ</v>
          </cell>
          <cell r="H204" t="str">
            <v>169</v>
          </cell>
          <cell r="I204" t="str">
            <v>211</v>
          </cell>
          <cell r="K204" t="str">
            <v>000001120</v>
          </cell>
          <cell r="L204" t="str">
            <v>4261000</v>
          </cell>
          <cell r="M204" t="str">
            <v>1113</v>
          </cell>
          <cell r="N204" t="str">
            <v>99920</v>
          </cell>
          <cell r="O204" t="str">
            <v>11404</v>
          </cell>
          <cell r="P204" t="str">
            <v>294</v>
          </cell>
          <cell r="Q204" t="str">
            <v>955</v>
          </cell>
          <cell r="R204" t="str">
            <v>INTERCO BILL W/O</v>
          </cell>
          <cell r="S204" t="str">
            <v>PRA</v>
          </cell>
          <cell r="U204" t="str">
            <v>2014-09-30</v>
          </cell>
          <cell r="V204">
            <v>1185.74</v>
          </cell>
          <cell r="W204" t="str">
            <v>UTXECON201</v>
          </cell>
          <cell r="Y204" t="str">
            <v>LEGAL</v>
          </cell>
          <cell r="Z204" t="str">
            <v>ICB3</v>
          </cell>
          <cell r="AB204" t="str">
            <v>ICB</v>
          </cell>
          <cell r="AC204" t="str">
            <v>ICB</v>
          </cell>
          <cell r="AE204" t="str">
            <v>211</v>
          </cell>
          <cell r="AG204" t="str">
            <v>0000179454</v>
          </cell>
        </row>
        <row r="205">
          <cell r="A205" t="str">
            <v>00646089</v>
          </cell>
          <cell r="B205" t="str">
            <v>9554265004</v>
          </cell>
          <cell r="C205" t="str">
            <v>ICB4TARGET0000000162</v>
          </cell>
          <cell r="D205">
            <v>2015</v>
          </cell>
          <cell r="E205">
            <v>1</v>
          </cell>
          <cell r="F205" t="str">
            <v>2015-01-31</v>
          </cell>
          <cell r="G205" t="str">
            <v>PRJ</v>
          </cell>
          <cell r="H205" t="str">
            <v>169</v>
          </cell>
          <cell r="I205" t="str">
            <v>211</v>
          </cell>
          <cell r="K205" t="str">
            <v>000001120</v>
          </cell>
          <cell r="L205" t="str">
            <v>4265004</v>
          </cell>
          <cell r="M205" t="str">
            <v>1113</v>
          </cell>
          <cell r="N205" t="str">
            <v>99920</v>
          </cell>
          <cell r="O205" t="str">
            <v>11404</v>
          </cell>
          <cell r="P205" t="str">
            <v>294</v>
          </cell>
          <cell r="Q205" t="str">
            <v>955</v>
          </cell>
          <cell r="R205" t="str">
            <v>INTERCO BILL W/O</v>
          </cell>
          <cell r="S205" t="str">
            <v>PRA</v>
          </cell>
          <cell r="U205" t="str">
            <v>2015-01-31</v>
          </cell>
          <cell r="V205">
            <v>-40.61</v>
          </cell>
          <cell r="W205" t="str">
            <v>UTXECON201</v>
          </cell>
          <cell r="Y205" t="str">
            <v>LEGAL</v>
          </cell>
          <cell r="Z205" t="str">
            <v>ICB3</v>
          </cell>
          <cell r="AB205" t="str">
            <v>ICB</v>
          </cell>
          <cell r="AC205" t="str">
            <v>ICB</v>
          </cell>
          <cell r="AE205" t="str">
            <v>211</v>
          </cell>
          <cell r="AG205" t="str">
            <v>0000017421</v>
          </cell>
        </row>
        <row r="206">
          <cell r="A206" t="str">
            <v>00675397</v>
          </cell>
          <cell r="B206" t="str">
            <v>9554261000</v>
          </cell>
          <cell r="C206" t="str">
            <v>ICB4TARGET0000000162</v>
          </cell>
          <cell r="D206">
            <v>2015</v>
          </cell>
          <cell r="E206">
            <v>5</v>
          </cell>
          <cell r="F206" t="str">
            <v>2015-05-31</v>
          </cell>
          <cell r="G206" t="str">
            <v>PRJ</v>
          </cell>
          <cell r="H206" t="str">
            <v>169</v>
          </cell>
          <cell r="I206" t="str">
            <v>211</v>
          </cell>
          <cell r="K206" t="str">
            <v>000001120</v>
          </cell>
          <cell r="L206" t="str">
            <v>4261000</v>
          </cell>
          <cell r="M206" t="str">
            <v>1113</v>
          </cell>
          <cell r="N206" t="str">
            <v>99920</v>
          </cell>
          <cell r="O206" t="str">
            <v>11404</v>
          </cell>
          <cell r="P206" t="str">
            <v>294</v>
          </cell>
          <cell r="Q206" t="str">
            <v>955</v>
          </cell>
          <cell r="R206" t="str">
            <v>INTERCO BILL W/O</v>
          </cell>
          <cell r="S206" t="str">
            <v>PRA</v>
          </cell>
          <cell r="U206" t="str">
            <v>2015-05-31</v>
          </cell>
          <cell r="V206">
            <v>405.56</v>
          </cell>
          <cell r="W206" t="str">
            <v>UTXECON201</v>
          </cell>
          <cell r="Y206" t="str">
            <v>LEGAL</v>
          </cell>
          <cell r="Z206" t="str">
            <v>ICB3</v>
          </cell>
          <cell r="AB206" t="str">
            <v>ICB</v>
          </cell>
          <cell r="AC206" t="str">
            <v>ICB</v>
          </cell>
          <cell r="AE206" t="str">
            <v>211</v>
          </cell>
          <cell r="AG206" t="str">
            <v>0000114268</v>
          </cell>
        </row>
        <row r="207">
          <cell r="A207" t="str">
            <v>00635073</v>
          </cell>
          <cell r="B207" t="str">
            <v>9554261000</v>
          </cell>
          <cell r="C207" t="str">
            <v>ICB4TARGET0000000163</v>
          </cell>
          <cell r="D207">
            <v>2014</v>
          </cell>
          <cell r="E207">
            <v>9</v>
          </cell>
          <cell r="F207" t="str">
            <v>2014-09-30</v>
          </cell>
          <cell r="G207" t="str">
            <v>PRJ</v>
          </cell>
          <cell r="H207" t="str">
            <v>169</v>
          </cell>
          <cell r="I207" t="str">
            <v>211</v>
          </cell>
          <cell r="K207" t="str">
            <v>000001120</v>
          </cell>
          <cell r="L207" t="str">
            <v>4261000</v>
          </cell>
          <cell r="M207" t="str">
            <v>1113</v>
          </cell>
          <cell r="N207" t="str">
            <v>99920</v>
          </cell>
          <cell r="O207" t="str">
            <v>11404</v>
          </cell>
          <cell r="P207" t="str">
            <v>294</v>
          </cell>
          <cell r="Q207" t="str">
            <v>955</v>
          </cell>
          <cell r="R207" t="str">
            <v>INTERCO BILL W/O</v>
          </cell>
          <cell r="S207" t="str">
            <v>PRA</v>
          </cell>
          <cell r="U207" t="str">
            <v>2014-09-30</v>
          </cell>
          <cell r="V207">
            <v>158.1</v>
          </cell>
          <cell r="W207" t="str">
            <v>UTXECON201</v>
          </cell>
          <cell r="Y207" t="str">
            <v>LEGAL</v>
          </cell>
          <cell r="Z207" t="str">
            <v>ICB3</v>
          </cell>
          <cell r="AB207" t="str">
            <v>ICB</v>
          </cell>
          <cell r="AC207" t="str">
            <v>ICB</v>
          </cell>
          <cell r="AE207" t="str">
            <v>211</v>
          </cell>
          <cell r="AG207" t="str">
            <v>0000212982</v>
          </cell>
        </row>
        <row r="208">
          <cell r="A208" t="str">
            <v>00659227</v>
          </cell>
          <cell r="B208" t="str">
            <v>9554265004</v>
          </cell>
          <cell r="C208" t="str">
            <v>ICB4TARGET0000000163</v>
          </cell>
          <cell r="D208">
            <v>2015</v>
          </cell>
          <cell r="E208">
            <v>1</v>
          </cell>
          <cell r="F208" t="str">
            <v>2015-01-31</v>
          </cell>
          <cell r="G208" t="str">
            <v>PRJ</v>
          </cell>
          <cell r="H208" t="str">
            <v>169</v>
          </cell>
          <cell r="I208" t="str">
            <v>211</v>
          </cell>
          <cell r="K208" t="str">
            <v>000001120</v>
          </cell>
          <cell r="L208" t="str">
            <v>4265004</v>
          </cell>
          <cell r="M208" t="str">
            <v>1113</v>
          </cell>
          <cell r="N208" t="str">
            <v>99920</v>
          </cell>
          <cell r="O208" t="str">
            <v>11404</v>
          </cell>
          <cell r="P208" t="str">
            <v>294</v>
          </cell>
          <cell r="Q208" t="str">
            <v>955</v>
          </cell>
          <cell r="R208" t="str">
            <v>INTERCO BILL W/O</v>
          </cell>
          <cell r="S208" t="str">
            <v>PRA</v>
          </cell>
          <cell r="U208" t="str">
            <v>2015-01-31</v>
          </cell>
          <cell r="V208">
            <v>213.22</v>
          </cell>
          <cell r="W208" t="str">
            <v>UTXECON201</v>
          </cell>
          <cell r="Y208" t="str">
            <v>LEGAL</v>
          </cell>
          <cell r="Z208" t="str">
            <v>ICB3</v>
          </cell>
          <cell r="AB208" t="str">
            <v>ICB</v>
          </cell>
          <cell r="AC208" t="str">
            <v>ICB</v>
          </cell>
          <cell r="AE208" t="str">
            <v>211</v>
          </cell>
          <cell r="AG208" t="str">
            <v>0000130709</v>
          </cell>
        </row>
        <row r="209">
          <cell r="A209" t="str">
            <v>00664466</v>
          </cell>
          <cell r="B209" t="str">
            <v>9554261000</v>
          </cell>
          <cell r="C209" t="str">
            <v>ICB4TARGET0000000163</v>
          </cell>
          <cell r="D209">
            <v>2015</v>
          </cell>
          <cell r="E209">
            <v>5</v>
          </cell>
          <cell r="F209" t="str">
            <v>2015-05-31</v>
          </cell>
          <cell r="G209" t="str">
            <v>PRJ</v>
          </cell>
          <cell r="H209" t="str">
            <v>169</v>
          </cell>
          <cell r="I209" t="str">
            <v>211</v>
          </cell>
          <cell r="K209" t="str">
            <v>000001120</v>
          </cell>
          <cell r="L209" t="str">
            <v>4261000</v>
          </cell>
          <cell r="M209" t="str">
            <v>1113</v>
          </cell>
          <cell r="N209" t="str">
            <v>99920</v>
          </cell>
          <cell r="O209" t="str">
            <v>11404</v>
          </cell>
          <cell r="P209" t="str">
            <v>294</v>
          </cell>
          <cell r="Q209" t="str">
            <v>955</v>
          </cell>
          <cell r="R209" t="str">
            <v>INTERCO BILL W/O</v>
          </cell>
          <cell r="S209" t="str">
            <v>PRA</v>
          </cell>
          <cell r="U209" t="str">
            <v>2015-05-31</v>
          </cell>
          <cell r="V209">
            <v>-101.39</v>
          </cell>
          <cell r="W209" t="str">
            <v>UTXECON201</v>
          </cell>
          <cell r="Y209" t="str">
            <v>LEGAL</v>
          </cell>
          <cell r="Z209" t="str">
            <v>ICB3</v>
          </cell>
          <cell r="AB209" t="str">
            <v>ICB</v>
          </cell>
          <cell r="AC209" t="str">
            <v>ICB</v>
          </cell>
          <cell r="AE209" t="str">
            <v>211</v>
          </cell>
          <cell r="AG209" t="str">
            <v>0000115116</v>
          </cell>
        </row>
        <row r="210">
          <cell r="A210" t="str">
            <v>00638007</v>
          </cell>
          <cell r="B210" t="str">
            <v>9554261000</v>
          </cell>
          <cell r="C210" t="str">
            <v>ICB4TARGET0000000164</v>
          </cell>
          <cell r="D210">
            <v>2014</v>
          </cell>
          <cell r="E210">
            <v>9</v>
          </cell>
          <cell r="F210" t="str">
            <v>2014-09-30</v>
          </cell>
          <cell r="G210" t="str">
            <v>PRJ</v>
          </cell>
          <cell r="H210" t="str">
            <v>169</v>
          </cell>
          <cell r="I210" t="str">
            <v>211</v>
          </cell>
          <cell r="K210" t="str">
            <v>000001120</v>
          </cell>
          <cell r="L210" t="str">
            <v>4261000</v>
          </cell>
          <cell r="M210" t="str">
            <v>1113</v>
          </cell>
          <cell r="N210" t="str">
            <v>99920</v>
          </cell>
          <cell r="O210" t="str">
            <v>11404</v>
          </cell>
          <cell r="P210" t="str">
            <v>294</v>
          </cell>
          <cell r="Q210" t="str">
            <v>955</v>
          </cell>
          <cell r="R210" t="str">
            <v>INTERCO BILL W/O</v>
          </cell>
          <cell r="S210" t="str">
            <v>PRA</v>
          </cell>
          <cell r="U210" t="str">
            <v>2014-09-30</v>
          </cell>
          <cell r="V210">
            <v>988.12</v>
          </cell>
          <cell r="W210" t="str">
            <v>UTXECON201</v>
          </cell>
          <cell r="Y210" t="str">
            <v>LEGAL</v>
          </cell>
          <cell r="Z210" t="str">
            <v>ICB3</v>
          </cell>
          <cell r="AB210" t="str">
            <v>ICB</v>
          </cell>
          <cell r="AC210" t="str">
            <v>ICB</v>
          </cell>
          <cell r="AE210" t="str">
            <v>211</v>
          </cell>
          <cell r="AG210" t="str">
            <v>0000248400</v>
          </cell>
        </row>
        <row r="211">
          <cell r="A211" t="str">
            <v>00659228</v>
          </cell>
          <cell r="B211" t="str">
            <v>9554265004</v>
          </cell>
          <cell r="C211" t="str">
            <v>ICB4TARGET0000000164</v>
          </cell>
          <cell r="D211">
            <v>2015</v>
          </cell>
          <cell r="E211">
            <v>1</v>
          </cell>
          <cell r="F211" t="str">
            <v>2015-01-31</v>
          </cell>
          <cell r="G211" t="str">
            <v>PRJ</v>
          </cell>
          <cell r="H211" t="str">
            <v>169</v>
          </cell>
          <cell r="I211" t="str">
            <v>211</v>
          </cell>
          <cell r="K211" t="str">
            <v>000001120</v>
          </cell>
          <cell r="L211" t="str">
            <v>4265004</v>
          </cell>
          <cell r="M211" t="str">
            <v>1113</v>
          </cell>
          <cell r="N211" t="str">
            <v>99920</v>
          </cell>
          <cell r="O211" t="str">
            <v>11404</v>
          </cell>
          <cell r="P211" t="str">
            <v>294</v>
          </cell>
          <cell r="Q211" t="str">
            <v>955</v>
          </cell>
          <cell r="R211" t="str">
            <v>INTERCO BILL W/O</v>
          </cell>
          <cell r="S211" t="str">
            <v>PRA</v>
          </cell>
          <cell r="U211" t="str">
            <v>2015-01-31</v>
          </cell>
          <cell r="V211">
            <v>81.23</v>
          </cell>
          <cell r="W211" t="str">
            <v>UTXECON201</v>
          </cell>
          <cell r="Y211" t="str">
            <v>LEGAL</v>
          </cell>
          <cell r="Z211" t="str">
            <v>ICB3</v>
          </cell>
          <cell r="AB211" t="str">
            <v>ICB</v>
          </cell>
          <cell r="AC211" t="str">
            <v>ICB</v>
          </cell>
          <cell r="AE211" t="str">
            <v>211</v>
          </cell>
          <cell r="AG211" t="str">
            <v>0000135545</v>
          </cell>
        </row>
        <row r="212">
          <cell r="A212" t="str">
            <v>00676965</v>
          </cell>
          <cell r="B212" t="str">
            <v>9554261000</v>
          </cell>
          <cell r="C212" t="str">
            <v>ICB4TARGET0000000164</v>
          </cell>
          <cell r="D212">
            <v>2015</v>
          </cell>
          <cell r="E212">
            <v>5</v>
          </cell>
          <cell r="F212" t="str">
            <v>2015-05-31</v>
          </cell>
          <cell r="G212" t="str">
            <v>PRJ</v>
          </cell>
          <cell r="H212" t="str">
            <v>169</v>
          </cell>
          <cell r="I212" t="str">
            <v>211</v>
          </cell>
          <cell r="K212" t="str">
            <v>000001120</v>
          </cell>
          <cell r="L212" t="str">
            <v>4261000</v>
          </cell>
          <cell r="M212" t="str">
            <v>1113</v>
          </cell>
          <cell r="N212" t="str">
            <v>99920</v>
          </cell>
          <cell r="O212" t="str">
            <v>11404</v>
          </cell>
          <cell r="P212" t="str">
            <v>294</v>
          </cell>
          <cell r="Q212" t="str">
            <v>955</v>
          </cell>
          <cell r="R212" t="str">
            <v>INTERCO BILL W/O</v>
          </cell>
          <cell r="S212" t="str">
            <v>PRA</v>
          </cell>
          <cell r="U212" t="str">
            <v>2015-05-31</v>
          </cell>
          <cell r="V212">
            <v>811.12</v>
          </cell>
          <cell r="W212" t="str">
            <v>UTXECON201</v>
          </cell>
          <cell r="Y212" t="str">
            <v>LEGAL</v>
          </cell>
          <cell r="Z212" t="str">
            <v>ICB3</v>
          </cell>
          <cell r="AB212" t="str">
            <v>ICB</v>
          </cell>
          <cell r="AC212" t="str">
            <v>ICB</v>
          </cell>
          <cell r="AE212" t="str">
            <v>211</v>
          </cell>
          <cell r="AG212" t="str">
            <v>0000121145</v>
          </cell>
        </row>
        <row r="213">
          <cell r="A213" t="str">
            <v>00634403</v>
          </cell>
          <cell r="B213" t="str">
            <v>9554261000</v>
          </cell>
          <cell r="C213" t="str">
            <v>ICB4TARGET0000000165</v>
          </cell>
          <cell r="D213">
            <v>2014</v>
          </cell>
          <cell r="E213">
            <v>9</v>
          </cell>
          <cell r="F213" t="str">
            <v>2014-09-30</v>
          </cell>
          <cell r="G213" t="str">
            <v>PRJ</v>
          </cell>
          <cell r="H213" t="str">
            <v>169</v>
          </cell>
          <cell r="I213" t="str">
            <v>211</v>
          </cell>
          <cell r="K213" t="str">
            <v>000001120</v>
          </cell>
          <cell r="L213" t="str">
            <v>4261000</v>
          </cell>
          <cell r="M213" t="str">
            <v>1113</v>
          </cell>
          <cell r="N213" t="str">
            <v>99920</v>
          </cell>
          <cell r="O213" t="str">
            <v>11404</v>
          </cell>
          <cell r="P213" t="str">
            <v>294</v>
          </cell>
          <cell r="Q213" t="str">
            <v>955</v>
          </cell>
          <cell r="R213" t="str">
            <v>INTERCO BILL W/O</v>
          </cell>
          <cell r="S213" t="str">
            <v>PRA</v>
          </cell>
          <cell r="U213" t="str">
            <v>2014-09-30</v>
          </cell>
          <cell r="V213">
            <v>988.12</v>
          </cell>
          <cell r="W213" t="str">
            <v>UTXECON201</v>
          </cell>
          <cell r="Y213" t="str">
            <v>LEGAL</v>
          </cell>
          <cell r="Z213" t="str">
            <v>ICB3</v>
          </cell>
          <cell r="AB213" t="str">
            <v>ICB</v>
          </cell>
          <cell r="AC213" t="str">
            <v>ICB</v>
          </cell>
          <cell r="AE213" t="str">
            <v>211</v>
          </cell>
          <cell r="AG213" t="str">
            <v>0000255460</v>
          </cell>
        </row>
        <row r="214">
          <cell r="A214" t="str">
            <v>00659234</v>
          </cell>
          <cell r="B214" t="str">
            <v>9554265004</v>
          </cell>
          <cell r="C214" t="str">
            <v>ICB4TARGET0000000165</v>
          </cell>
          <cell r="D214">
            <v>2015</v>
          </cell>
          <cell r="E214">
            <v>1</v>
          </cell>
          <cell r="F214" t="str">
            <v>2015-01-31</v>
          </cell>
          <cell r="G214" t="str">
            <v>PRJ</v>
          </cell>
          <cell r="H214" t="str">
            <v>169</v>
          </cell>
          <cell r="I214" t="str">
            <v>211</v>
          </cell>
          <cell r="K214" t="str">
            <v>000001120</v>
          </cell>
          <cell r="L214" t="str">
            <v>4265004</v>
          </cell>
          <cell r="M214" t="str">
            <v>1113</v>
          </cell>
          <cell r="N214" t="str">
            <v>99920</v>
          </cell>
          <cell r="O214" t="str">
            <v>11404</v>
          </cell>
          <cell r="P214" t="str">
            <v>294</v>
          </cell>
          <cell r="Q214" t="str">
            <v>955</v>
          </cell>
          <cell r="R214" t="str">
            <v>INTERCO BILL W/O</v>
          </cell>
          <cell r="S214" t="str">
            <v>PRA</v>
          </cell>
          <cell r="U214" t="str">
            <v>2015-01-31</v>
          </cell>
          <cell r="V214">
            <v>609.19000000000005</v>
          </cell>
          <cell r="W214" t="str">
            <v>UTXECON201</v>
          </cell>
          <cell r="Y214" t="str">
            <v>LEGAL</v>
          </cell>
          <cell r="Z214" t="str">
            <v>ICB3</v>
          </cell>
          <cell r="AB214" t="str">
            <v>ICB</v>
          </cell>
          <cell r="AC214" t="str">
            <v>ICB</v>
          </cell>
          <cell r="AE214" t="str">
            <v>211</v>
          </cell>
          <cell r="AG214" t="str">
            <v>0000140418</v>
          </cell>
        </row>
        <row r="215">
          <cell r="A215" t="str">
            <v>00676964</v>
          </cell>
          <cell r="B215" t="str">
            <v>9554261000</v>
          </cell>
          <cell r="C215" t="str">
            <v>ICB4TARGET0000000165</v>
          </cell>
          <cell r="D215">
            <v>2015</v>
          </cell>
          <cell r="E215">
            <v>5</v>
          </cell>
          <cell r="F215" t="str">
            <v>2015-05-31</v>
          </cell>
          <cell r="G215" t="str">
            <v>PRJ</v>
          </cell>
          <cell r="H215" t="str">
            <v>169</v>
          </cell>
          <cell r="I215" t="str">
            <v>211</v>
          </cell>
          <cell r="K215" t="str">
            <v>000001120</v>
          </cell>
          <cell r="L215" t="str">
            <v>4261000</v>
          </cell>
          <cell r="M215" t="str">
            <v>1113</v>
          </cell>
          <cell r="N215" t="str">
            <v>99920</v>
          </cell>
          <cell r="O215" t="str">
            <v>11404</v>
          </cell>
          <cell r="P215" t="str">
            <v>294</v>
          </cell>
          <cell r="Q215" t="str">
            <v>955</v>
          </cell>
          <cell r="R215" t="str">
            <v>INTERCO BILL W/O</v>
          </cell>
          <cell r="S215" t="str">
            <v>PRA</v>
          </cell>
          <cell r="U215" t="str">
            <v>2015-05-31</v>
          </cell>
          <cell r="V215">
            <v>4055.6</v>
          </cell>
          <cell r="W215" t="str">
            <v>UTXECON201</v>
          </cell>
          <cell r="Y215" t="str">
            <v>LEGAL</v>
          </cell>
          <cell r="Z215" t="str">
            <v>ICB3</v>
          </cell>
          <cell r="AB215" t="str">
            <v>ICB</v>
          </cell>
          <cell r="AC215" t="str">
            <v>ICB</v>
          </cell>
          <cell r="AE215" t="str">
            <v>211</v>
          </cell>
          <cell r="AG215" t="str">
            <v>0000126659</v>
          </cell>
        </row>
        <row r="216">
          <cell r="A216" t="str">
            <v>00635216</v>
          </cell>
          <cell r="B216" t="str">
            <v>9554261000</v>
          </cell>
          <cell r="C216" t="str">
            <v>ICB4TARGET0000000166</v>
          </cell>
          <cell r="D216">
            <v>2014</v>
          </cell>
          <cell r="E216">
            <v>9</v>
          </cell>
          <cell r="F216" t="str">
            <v>2014-09-30</v>
          </cell>
          <cell r="G216" t="str">
            <v>PRJ</v>
          </cell>
          <cell r="H216" t="str">
            <v>169</v>
          </cell>
          <cell r="I216" t="str">
            <v>211</v>
          </cell>
          <cell r="K216" t="str">
            <v>000001120</v>
          </cell>
          <cell r="L216" t="str">
            <v>4261000</v>
          </cell>
          <cell r="M216" t="str">
            <v>1113</v>
          </cell>
          <cell r="N216" t="str">
            <v>99920</v>
          </cell>
          <cell r="O216" t="str">
            <v>11404</v>
          </cell>
          <cell r="P216" t="str">
            <v>294</v>
          </cell>
          <cell r="Q216" t="str">
            <v>955</v>
          </cell>
          <cell r="R216" t="str">
            <v>INTERCO BILL W/O</v>
          </cell>
          <cell r="S216" t="str">
            <v>PRA</v>
          </cell>
          <cell r="U216" t="str">
            <v>2014-09-30</v>
          </cell>
          <cell r="V216">
            <v>197.62</v>
          </cell>
          <cell r="W216" t="str">
            <v>UTXECON201</v>
          </cell>
          <cell r="Y216" t="str">
            <v>LEGAL</v>
          </cell>
          <cell r="Z216" t="str">
            <v>ICB3</v>
          </cell>
          <cell r="AB216" t="str">
            <v>ICB</v>
          </cell>
          <cell r="AC216" t="str">
            <v>ICB</v>
          </cell>
          <cell r="AE216" t="str">
            <v>211</v>
          </cell>
          <cell r="AG216" t="str">
            <v>0000288754</v>
          </cell>
        </row>
        <row r="217">
          <cell r="A217" t="str">
            <v>00675396</v>
          </cell>
          <cell r="B217" t="str">
            <v>9554261000</v>
          </cell>
          <cell r="C217" t="str">
            <v>ICB4TARGET0000000166</v>
          </cell>
          <cell r="D217">
            <v>2015</v>
          </cell>
          <cell r="E217">
            <v>5</v>
          </cell>
          <cell r="F217" t="str">
            <v>2015-05-31</v>
          </cell>
          <cell r="G217" t="str">
            <v>PRJ</v>
          </cell>
          <cell r="H217" t="str">
            <v>169</v>
          </cell>
          <cell r="I217" t="str">
            <v>211</v>
          </cell>
          <cell r="K217" t="str">
            <v>000001120</v>
          </cell>
          <cell r="L217" t="str">
            <v>4261000</v>
          </cell>
          <cell r="M217" t="str">
            <v>1113</v>
          </cell>
          <cell r="N217" t="str">
            <v>99920</v>
          </cell>
          <cell r="O217" t="str">
            <v>11404</v>
          </cell>
          <cell r="P217" t="str">
            <v>294</v>
          </cell>
          <cell r="Q217" t="str">
            <v>955</v>
          </cell>
          <cell r="R217" t="str">
            <v>INTERCO BILL W/O</v>
          </cell>
          <cell r="S217" t="str">
            <v>PRA</v>
          </cell>
          <cell r="U217" t="str">
            <v>2015-05-31</v>
          </cell>
          <cell r="V217">
            <v>202.78</v>
          </cell>
          <cell r="W217" t="str">
            <v>UTXECON201</v>
          </cell>
          <cell r="Y217" t="str">
            <v>LEGAL</v>
          </cell>
          <cell r="Z217" t="str">
            <v>ICB3</v>
          </cell>
          <cell r="AB217" t="str">
            <v>ICB</v>
          </cell>
          <cell r="AC217" t="str">
            <v>ICB</v>
          </cell>
          <cell r="AE217" t="str">
            <v>211</v>
          </cell>
          <cell r="AG217" t="str">
            <v>0000132709</v>
          </cell>
        </row>
        <row r="218">
          <cell r="A218" t="str">
            <v>00635217</v>
          </cell>
          <cell r="B218" t="str">
            <v>9554261000</v>
          </cell>
          <cell r="C218" t="str">
            <v>ICB4TARGET0000000167</v>
          </cell>
          <cell r="D218">
            <v>2014</v>
          </cell>
          <cell r="E218">
            <v>9</v>
          </cell>
          <cell r="F218" t="str">
            <v>2014-09-30</v>
          </cell>
          <cell r="G218" t="str">
            <v>PRJ</v>
          </cell>
          <cell r="H218" t="str">
            <v>169</v>
          </cell>
          <cell r="I218" t="str">
            <v>211</v>
          </cell>
          <cell r="K218" t="str">
            <v>000001120</v>
          </cell>
          <cell r="L218" t="str">
            <v>4261000</v>
          </cell>
          <cell r="M218" t="str">
            <v>1113</v>
          </cell>
          <cell r="N218" t="str">
            <v>99920</v>
          </cell>
          <cell r="O218" t="str">
            <v>11404</v>
          </cell>
          <cell r="P218" t="str">
            <v>294</v>
          </cell>
          <cell r="Q218" t="str">
            <v>955</v>
          </cell>
          <cell r="R218" t="str">
            <v>INTERCO BILL W/O</v>
          </cell>
          <cell r="S218" t="str">
            <v>PRA</v>
          </cell>
          <cell r="U218" t="str">
            <v>2014-09-30</v>
          </cell>
          <cell r="V218">
            <v>197.62</v>
          </cell>
          <cell r="W218" t="str">
            <v>UTXECON201</v>
          </cell>
          <cell r="Y218" t="str">
            <v>LEGAL</v>
          </cell>
          <cell r="Z218" t="str">
            <v>ICB3</v>
          </cell>
          <cell r="AB218" t="str">
            <v>ICB</v>
          </cell>
          <cell r="AC218" t="str">
            <v>ICB</v>
          </cell>
          <cell r="AE218" t="str">
            <v>211</v>
          </cell>
          <cell r="AG218" t="str">
            <v>0000288755</v>
          </cell>
        </row>
        <row r="219">
          <cell r="A219" t="str">
            <v>00678606</v>
          </cell>
          <cell r="B219" t="str">
            <v>9554261000</v>
          </cell>
          <cell r="C219" t="str">
            <v>ICB4TARGET0000000167</v>
          </cell>
          <cell r="D219">
            <v>2015</v>
          </cell>
          <cell r="E219">
            <v>5</v>
          </cell>
          <cell r="F219" t="str">
            <v>2015-05-31</v>
          </cell>
          <cell r="G219" t="str">
            <v>PRJ</v>
          </cell>
          <cell r="H219" t="str">
            <v>169</v>
          </cell>
          <cell r="I219" t="str">
            <v>211</v>
          </cell>
          <cell r="K219" t="str">
            <v>000001120</v>
          </cell>
          <cell r="L219" t="str">
            <v>4261000</v>
          </cell>
          <cell r="M219" t="str">
            <v>1113</v>
          </cell>
          <cell r="N219" t="str">
            <v>99920</v>
          </cell>
          <cell r="O219" t="str">
            <v>11404</v>
          </cell>
          <cell r="P219" t="str">
            <v>294</v>
          </cell>
          <cell r="Q219" t="str">
            <v>955</v>
          </cell>
          <cell r="R219" t="str">
            <v>INTERCO BILL W/O</v>
          </cell>
          <cell r="S219" t="str">
            <v>PRA</v>
          </cell>
          <cell r="U219" t="str">
            <v>2015-05-31</v>
          </cell>
          <cell r="V219">
            <v>1013.9</v>
          </cell>
          <cell r="W219" t="str">
            <v>UTXECON201</v>
          </cell>
          <cell r="Y219" t="str">
            <v>LEGAL</v>
          </cell>
          <cell r="Z219" t="str">
            <v>ICB3</v>
          </cell>
          <cell r="AB219" t="str">
            <v>ICB</v>
          </cell>
          <cell r="AC219" t="str">
            <v>ICB</v>
          </cell>
          <cell r="AE219" t="str">
            <v>211</v>
          </cell>
          <cell r="AG219" t="str">
            <v>0000133757</v>
          </cell>
        </row>
        <row r="220">
          <cell r="A220" t="str">
            <v>00635834</v>
          </cell>
          <cell r="B220" t="str">
            <v>9554261000</v>
          </cell>
          <cell r="C220" t="str">
            <v>ICB4TARGET0000000168</v>
          </cell>
          <cell r="D220">
            <v>2014</v>
          </cell>
          <cell r="E220">
            <v>9</v>
          </cell>
          <cell r="F220" t="str">
            <v>2014-09-30</v>
          </cell>
          <cell r="G220" t="str">
            <v>PRJ</v>
          </cell>
          <cell r="H220" t="str">
            <v>169</v>
          </cell>
          <cell r="I220" t="str">
            <v>211</v>
          </cell>
          <cell r="K220" t="str">
            <v>000001120</v>
          </cell>
          <cell r="L220" t="str">
            <v>4261000</v>
          </cell>
          <cell r="M220" t="str">
            <v>1113</v>
          </cell>
          <cell r="N220" t="str">
            <v>99920</v>
          </cell>
          <cell r="O220" t="str">
            <v>11404</v>
          </cell>
          <cell r="P220" t="str">
            <v>294</v>
          </cell>
          <cell r="Q220" t="str">
            <v>955</v>
          </cell>
          <cell r="R220" t="str">
            <v>INTERCO BILL W/O</v>
          </cell>
          <cell r="S220" t="str">
            <v>PRA</v>
          </cell>
          <cell r="U220" t="str">
            <v>2014-09-30</v>
          </cell>
          <cell r="V220">
            <v>395.25</v>
          </cell>
          <cell r="W220" t="str">
            <v>UTXECON201</v>
          </cell>
          <cell r="Y220" t="str">
            <v>LEGAL</v>
          </cell>
          <cell r="Z220" t="str">
            <v>ICB3</v>
          </cell>
          <cell r="AB220" t="str">
            <v>ICB</v>
          </cell>
          <cell r="AC220" t="str">
            <v>ICB</v>
          </cell>
          <cell r="AE220" t="str">
            <v>211</v>
          </cell>
          <cell r="AG220" t="str">
            <v>0000288930</v>
          </cell>
        </row>
        <row r="221">
          <cell r="A221" t="str">
            <v>00659523</v>
          </cell>
          <cell r="B221" t="str">
            <v>9554261000</v>
          </cell>
          <cell r="C221" t="str">
            <v>ICB4TARGET0000000168</v>
          </cell>
          <cell r="D221">
            <v>2015</v>
          </cell>
          <cell r="E221">
            <v>5</v>
          </cell>
          <cell r="F221" t="str">
            <v>2015-05-31</v>
          </cell>
          <cell r="G221" t="str">
            <v>PRJ</v>
          </cell>
          <cell r="H221" t="str">
            <v>169</v>
          </cell>
          <cell r="I221" t="str">
            <v>211</v>
          </cell>
          <cell r="K221" t="str">
            <v>000001120</v>
          </cell>
          <cell r="L221" t="str">
            <v>4261000</v>
          </cell>
          <cell r="M221" t="str">
            <v>1113</v>
          </cell>
          <cell r="N221" t="str">
            <v>99920</v>
          </cell>
          <cell r="O221" t="str">
            <v>11404</v>
          </cell>
          <cell r="P221" t="str">
            <v>294</v>
          </cell>
          <cell r="Q221" t="str">
            <v>955</v>
          </cell>
          <cell r="R221" t="str">
            <v>INTERCO BILL W/O</v>
          </cell>
          <cell r="S221" t="str">
            <v>PRA</v>
          </cell>
          <cell r="U221" t="str">
            <v>2015-05-31</v>
          </cell>
          <cell r="V221">
            <v>-81.11</v>
          </cell>
          <cell r="W221" t="str">
            <v>UTXECON201</v>
          </cell>
          <cell r="Y221" t="str">
            <v>LEGAL</v>
          </cell>
          <cell r="Z221" t="str">
            <v>ICB3</v>
          </cell>
          <cell r="AB221" t="str">
            <v>ICB</v>
          </cell>
          <cell r="AC221" t="str">
            <v>ICB</v>
          </cell>
          <cell r="AE221" t="str">
            <v>211</v>
          </cell>
          <cell r="AG221" t="str">
            <v>0000135977</v>
          </cell>
        </row>
        <row r="222">
          <cell r="A222" t="str">
            <v>00637062</v>
          </cell>
          <cell r="B222" t="str">
            <v>9554261000</v>
          </cell>
          <cell r="C222" t="str">
            <v>ICB4TARGET0000000169</v>
          </cell>
          <cell r="D222">
            <v>2014</v>
          </cell>
          <cell r="E222">
            <v>9</v>
          </cell>
          <cell r="F222" t="str">
            <v>2014-09-30</v>
          </cell>
          <cell r="G222" t="str">
            <v>PRJ</v>
          </cell>
          <cell r="H222" t="str">
            <v>169</v>
          </cell>
          <cell r="I222" t="str">
            <v>211</v>
          </cell>
          <cell r="K222" t="str">
            <v>000001120</v>
          </cell>
          <cell r="L222" t="str">
            <v>4261000</v>
          </cell>
          <cell r="M222" t="str">
            <v>1113</v>
          </cell>
          <cell r="N222" t="str">
            <v>99920</v>
          </cell>
          <cell r="O222" t="str">
            <v>11404</v>
          </cell>
          <cell r="P222" t="str">
            <v>294</v>
          </cell>
          <cell r="Q222" t="str">
            <v>955</v>
          </cell>
          <cell r="R222" t="str">
            <v>INTERCO BILL W/O</v>
          </cell>
          <cell r="S222" t="str">
            <v>PRA</v>
          </cell>
          <cell r="U222" t="str">
            <v>2014-09-30</v>
          </cell>
          <cell r="V222">
            <v>98.81</v>
          </cell>
          <cell r="W222" t="str">
            <v>UTXECON201</v>
          </cell>
          <cell r="Y222" t="str">
            <v>LEGAL</v>
          </cell>
          <cell r="Z222" t="str">
            <v>ICB3</v>
          </cell>
          <cell r="AB222" t="str">
            <v>ICB</v>
          </cell>
          <cell r="AC222" t="str">
            <v>ICB</v>
          </cell>
          <cell r="AE222" t="str">
            <v>211</v>
          </cell>
          <cell r="AG222" t="str">
            <v>0000289117</v>
          </cell>
        </row>
        <row r="223">
          <cell r="A223" t="str">
            <v>00676970</v>
          </cell>
          <cell r="B223" t="str">
            <v>9554261000</v>
          </cell>
          <cell r="C223" t="str">
            <v>ICB4TARGET0000000169</v>
          </cell>
          <cell r="D223">
            <v>2015</v>
          </cell>
          <cell r="E223">
            <v>5</v>
          </cell>
          <cell r="F223" t="str">
            <v>2015-05-31</v>
          </cell>
          <cell r="G223" t="str">
            <v>PRJ</v>
          </cell>
          <cell r="H223" t="str">
            <v>169</v>
          </cell>
          <cell r="I223" t="str">
            <v>211</v>
          </cell>
          <cell r="K223" t="str">
            <v>000001120</v>
          </cell>
          <cell r="L223" t="str">
            <v>4261000</v>
          </cell>
          <cell r="M223" t="str">
            <v>1113</v>
          </cell>
          <cell r="N223" t="str">
            <v>99920</v>
          </cell>
          <cell r="O223" t="str">
            <v>11404</v>
          </cell>
          <cell r="P223" t="str">
            <v>294</v>
          </cell>
          <cell r="Q223" t="str">
            <v>955</v>
          </cell>
          <cell r="R223" t="str">
            <v>INTERCO BILL W/O</v>
          </cell>
          <cell r="S223" t="str">
            <v>PRA</v>
          </cell>
          <cell r="U223" t="str">
            <v>2015-05-31</v>
          </cell>
          <cell r="V223">
            <v>202.78</v>
          </cell>
          <cell r="W223" t="str">
            <v>UTXECON201</v>
          </cell>
          <cell r="Y223" t="str">
            <v>LEGAL</v>
          </cell>
          <cell r="Z223" t="str">
            <v>ICB3</v>
          </cell>
          <cell r="AB223" t="str">
            <v>ICB</v>
          </cell>
          <cell r="AC223" t="str">
            <v>ICB</v>
          </cell>
          <cell r="AE223" t="str">
            <v>211</v>
          </cell>
          <cell r="AG223" t="str">
            <v>0000137195</v>
          </cell>
        </row>
        <row r="224">
          <cell r="A224" t="str">
            <v>00676966</v>
          </cell>
          <cell r="B224" t="str">
            <v>9554261000</v>
          </cell>
          <cell r="C224" t="str">
            <v>ICB4TARGET0000000170</v>
          </cell>
          <cell r="D224">
            <v>2015</v>
          </cell>
          <cell r="E224">
            <v>5</v>
          </cell>
          <cell r="F224" t="str">
            <v>2015-05-31</v>
          </cell>
          <cell r="G224" t="str">
            <v>PRJ</v>
          </cell>
          <cell r="H224" t="str">
            <v>169</v>
          </cell>
          <cell r="I224" t="str">
            <v>211</v>
          </cell>
          <cell r="K224" t="str">
            <v>000001120</v>
          </cell>
          <cell r="L224" t="str">
            <v>4261000</v>
          </cell>
          <cell r="M224" t="str">
            <v>1113</v>
          </cell>
          <cell r="N224" t="str">
            <v>99920</v>
          </cell>
          <cell r="O224" t="str">
            <v>11404</v>
          </cell>
          <cell r="P224" t="str">
            <v>294</v>
          </cell>
          <cell r="Q224" t="str">
            <v>955</v>
          </cell>
          <cell r="R224" t="str">
            <v>INTERCO BILL W/O</v>
          </cell>
          <cell r="S224" t="str">
            <v>PRA</v>
          </cell>
          <cell r="U224" t="str">
            <v>2015-05-31</v>
          </cell>
          <cell r="V224">
            <v>1013.9</v>
          </cell>
          <cell r="W224" t="str">
            <v>UTXECON201</v>
          </cell>
          <cell r="Y224" t="str">
            <v>LEGAL</v>
          </cell>
          <cell r="Z224" t="str">
            <v>ICB3</v>
          </cell>
          <cell r="AB224" t="str">
            <v>ICB</v>
          </cell>
          <cell r="AC224" t="str">
            <v>ICB</v>
          </cell>
          <cell r="AE224" t="str">
            <v>211</v>
          </cell>
          <cell r="AG224" t="str">
            <v>0000142541</v>
          </cell>
        </row>
        <row r="225">
          <cell r="A225" t="str">
            <v>00676971</v>
          </cell>
          <cell r="B225" t="str">
            <v>9554261000</v>
          </cell>
          <cell r="C225" t="str">
            <v>ICB4TARGET0000000171</v>
          </cell>
          <cell r="D225">
            <v>2015</v>
          </cell>
          <cell r="E225">
            <v>5</v>
          </cell>
          <cell r="F225" t="str">
            <v>2015-05-31</v>
          </cell>
          <cell r="G225" t="str">
            <v>PRJ</v>
          </cell>
          <cell r="H225" t="str">
            <v>169</v>
          </cell>
          <cell r="I225" t="str">
            <v>211</v>
          </cell>
          <cell r="K225" t="str">
            <v>000001120</v>
          </cell>
          <cell r="L225" t="str">
            <v>4261000</v>
          </cell>
          <cell r="M225" t="str">
            <v>1113</v>
          </cell>
          <cell r="N225" t="str">
            <v>99920</v>
          </cell>
          <cell r="O225" t="str">
            <v>11404</v>
          </cell>
          <cell r="P225" t="str">
            <v>294</v>
          </cell>
          <cell r="Q225" t="str">
            <v>955</v>
          </cell>
          <cell r="R225" t="str">
            <v>INTERCO BILL W/O</v>
          </cell>
          <cell r="S225" t="str">
            <v>PRA</v>
          </cell>
          <cell r="U225" t="str">
            <v>2015-05-31</v>
          </cell>
          <cell r="V225">
            <v>202.78</v>
          </cell>
          <cell r="W225" t="str">
            <v>UTXECON201</v>
          </cell>
          <cell r="Y225" t="str">
            <v>LEGAL</v>
          </cell>
          <cell r="Z225" t="str">
            <v>ICB3</v>
          </cell>
          <cell r="AB225" t="str">
            <v>ICB</v>
          </cell>
          <cell r="AC225" t="str">
            <v>ICB</v>
          </cell>
          <cell r="AE225" t="str">
            <v>211</v>
          </cell>
          <cell r="AG225" t="str">
            <v>0000145162</v>
          </cell>
        </row>
        <row r="226">
          <cell r="A226" t="str">
            <v>00679174</v>
          </cell>
          <cell r="B226" t="str">
            <v>9554261000</v>
          </cell>
          <cell r="C226" t="str">
            <v>ICB4TARGET0000000172</v>
          </cell>
          <cell r="D226">
            <v>2015</v>
          </cell>
          <cell r="E226">
            <v>5</v>
          </cell>
          <cell r="F226" t="str">
            <v>2015-05-31</v>
          </cell>
          <cell r="G226" t="str">
            <v>PRJ</v>
          </cell>
          <cell r="H226" t="str">
            <v>169</v>
          </cell>
          <cell r="I226" t="str">
            <v>211</v>
          </cell>
          <cell r="K226" t="str">
            <v>000001120</v>
          </cell>
          <cell r="L226" t="str">
            <v>4261000</v>
          </cell>
          <cell r="M226" t="str">
            <v>1113</v>
          </cell>
          <cell r="N226" t="str">
            <v>99920</v>
          </cell>
          <cell r="O226" t="str">
            <v>11404</v>
          </cell>
          <cell r="P226" t="str">
            <v>294</v>
          </cell>
          <cell r="Q226" t="str">
            <v>955</v>
          </cell>
          <cell r="R226" t="str">
            <v>INTERCO BILL W/O</v>
          </cell>
          <cell r="S226" t="str">
            <v>PRA</v>
          </cell>
          <cell r="U226" t="str">
            <v>2015-05-31</v>
          </cell>
          <cell r="V226">
            <v>405.56</v>
          </cell>
          <cell r="W226" t="str">
            <v>UTXECON201</v>
          </cell>
          <cell r="Y226" t="str">
            <v>LEGAL</v>
          </cell>
          <cell r="Z226" t="str">
            <v>ICB3</v>
          </cell>
          <cell r="AB226" t="str">
            <v>ICB</v>
          </cell>
          <cell r="AC226" t="str">
            <v>ICB</v>
          </cell>
          <cell r="AE226" t="str">
            <v>211</v>
          </cell>
          <cell r="AG226" t="str">
            <v>0000151362</v>
          </cell>
        </row>
        <row r="227">
          <cell r="A227" t="str">
            <v>00677993</v>
          </cell>
          <cell r="B227" t="str">
            <v>9554261000</v>
          </cell>
          <cell r="C227" t="str">
            <v>ICB4TARGET0000000173</v>
          </cell>
          <cell r="D227">
            <v>2015</v>
          </cell>
          <cell r="E227">
            <v>5</v>
          </cell>
          <cell r="F227" t="str">
            <v>2015-05-31</v>
          </cell>
          <cell r="G227" t="str">
            <v>PRJ</v>
          </cell>
          <cell r="H227" t="str">
            <v>169</v>
          </cell>
          <cell r="I227" t="str">
            <v>211</v>
          </cell>
          <cell r="K227" t="str">
            <v>000001120</v>
          </cell>
          <cell r="L227" t="str">
            <v>4261000</v>
          </cell>
          <cell r="M227" t="str">
            <v>1113</v>
          </cell>
          <cell r="N227" t="str">
            <v>99920</v>
          </cell>
          <cell r="O227" t="str">
            <v>11404</v>
          </cell>
          <cell r="P227" t="str">
            <v>294</v>
          </cell>
          <cell r="Q227" t="str">
            <v>955</v>
          </cell>
          <cell r="R227" t="str">
            <v>INTERCO BILL W/O</v>
          </cell>
          <cell r="S227" t="str">
            <v>PRA</v>
          </cell>
          <cell r="U227" t="str">
            <v>2015-05-31</v>
          </cell>
          <cell r="V227">
            <v>60.83</v>
          </cell>
          <cell r="W227" t="str">
            <v>UTXECON201</v>
          </cell>
          <cell r="Y227" t="str">
            <v>LEGAL</v>
          </cell>
          <cell r="Z227" t="str">
            <v>ICB3</v>
          </cell>
          <cell r="AB227" t="str">
            <v>ICB</v>
          </cell>
          <cell r="AC227" t="str">
            <v>ICB</v>
          </cell>
          <cell r="AE227" t="str">
            <v>211</v>
          </cell>
          <cell r="AG227" t="str">
            <v>0000173608</v>
          </cell>
        </row>
        <row r="228">
          <cell r="A228" t="str">
            <v>00677994</v>
          </cell>
          <cell r="B228" t="str">
            <v>9554261000</v>
          </cell>
          <cell r="C228" t="str">
            <v>ICB4TARGET0000000174</v>
          </cell>
          <cell r="D228">
            <v>2015</v>
          </cell>
          <cell r="E228">
            <v>5</v>
          </cell>
          <cell r="F228" t="str">
            <v>2015-05-31</v>
          </cell>
          <cell r="G228" t="str">
            <v>PRJ</v>
          </cell>
          <cell r="H228" t="str">
            <v>169</v>
          </cell>
          <cell r="I228" t="str">
            <v>211</v>
          </cell>
          <cell r="K228" t="str">
            <v>000001120</v>
          </cell>
          <cell r="L228" t="str">
            <v>4261000</v>
          </cell>
          <cell r="M228" t="str">
            <v>1113</v>
          </cell>
          <cell r="N228" t="str">
            <v>99920</v>
          </cell>
          <cell r="O228" t="str">
            <v>11404</v>
          </cell>
          <cell r="P228" t="str">
            <v>294</v>
          </cell>
          <cell r="Q228" t="str">
            <v>955</v>
          </cell>
          <cell r="R228" t="str">
            <v>INTERCO BILL W/O</v>
          </cell>
          <cell r="S228" t="str">
            <v>PRA</v>
          </cell>
          <cell r="U228" t="str">
            <v>2015-05-31</v>
          </cell>
          <cell r="V228">
            <v>81.11</v>
          </cell>
          <cell r="W228" t="str">
            <v>UTXECON201</v>
          </cell>
          <cell r="Y228" t="str">
            <v>LEGAL</v>
          </cell>
          <cell r="Z228" t="str">
            <v>ICB3</v>
          </cell>
          <cell r="AB228" t="str">
            <v>ICB</v>
          </cell>
          <cell r="AC228" t="str">
            <v>ICB</v>
          </cell>
          <cell r="AE228" t="str">
            <v>211</v>
          </cell>
          <cell r="AG228" t="str">
            <v>0000208992</v>
          </cell>
        </row>
        <row r="229">
          <cell r="A229" t="str">
            <v>00675395</v>
          </cell>
          <cell r="B229" t="str">
            <v>9554261000</v>
          </cell>
          <cell r="C229" t="str">
            <v>ICB4TARGET0000000175</v>
          </cell>
          <cell r="D229">
            <v>2015</v>
          </cell>
          <cell r="E229">
            <v>5</v>
          </cell>
          <cell r="F229" t="str">
            <v>2015-05-31</v>
          </cell>
          <cell r="G229" t="str">
            <v>PRJ</v>
          </cell>
          <cell r="H229" t="str">
            <v>169</v>
          </cell>
          <cell r="I229" t="str">
            <v>211</v>
          </cell>
          <cell r="K229" t="str">
            <v>000001120</v>
          </cell>
          <cell r="L229" t="str">
            <v>4261000</v>
          </cell>
          <cell r="M229" t="str">
            <v>1113</v>
          </cell>
          <cell r="N229" t="str">
            <v>99920</v>
          </cell>
          <cell r="O229" t="str">
            <v>11404</v>
          </cell>
          <cell r="P229" t="str">
            <v>294</v>
          </cell>
          <cell r="Q229" t="str">
            <v>955</v>
          </cell>
          <cell r="R229" t="str">
            <v>INTERCO BILL W/O</v>
          </cell>
          <cell r="S229" t="str">
            <v>PRA</v>
          </cell>
          <cell r="U229" t="str">
            <v>2015-05-31</v>
          </cell>
          <cell r="V229">
            <v>202.78</v>
          </cell>
          <cell r="W229" t="str">
            <v>UTXECON201</v>
          </cell>
          <cell r="Y229" t="str">
            <v>LEGAL</v>
          </cell>
          <cell r="Z229" t="str">
            <v>ICB3</v>
          </cell>
          <cell r="AB229" t="str">
            <v>ICB</v>
          </cell>
          <cell r="AC229" t="str">
            <v>ICB</v>
          </cell>
          <cell r="AE229" t="str">
            <v>211</v>
          </cell>
          <cell r="AG229" t="str">
            <v>0000217649</v>
          </cell>
        </row>
        <row r="230">
          <cell r="A230" t="str">
            <v>00677990</v>
          </cell>
          <cell r="B230" t="str">
            <v>9554261000</v>
          </cell>
          <cell r="C230" t="str">
            <v>ICB4TARGET0000000176</v>
          </cell>
          <cell r="D230">
            <v>2015</v>
          </cell>
          <cell r="E230">
            <v>5</v>
          </cell>
          <cell r="F230" t="str">
            <v>2015-05-31</v>
          </cell>
          <cell r="G230" t="str">
            <v>PRJ</v>
          </cell>
          <cell r="H230" t="str">
            <v>169</v>
          </cell>
          <cell r="I230" t="str">
            <v>211</v>
          </cell>
          <cell r="K230" t="str">
            <v>000001120</v>
          </cell>
          <cell r="L230" t="str">
            <v>4261000</v>
          </cell>
          <cell r="M230" t="str">
            <v>1113</v>
          </cell>
          <cell r="N230" t="str">
            <v>99920</v>
          </cell>
          <cell r="O230" t="str">
            <v>11404</v>
          </cell>
          <cell r="P230" t="str">
            <v>294</v>
          </cell>
          <cell r="Q230" t="str">
            <v>955</v>
          </cell>
          <cell r="R230" t="str">
            <v>INTERCO BILL W/O</v>
          </cell>
          <cell r="S230" t="str">
            <v>PRA</v>
          </cell>
          <cell r="U230" t="str">
            <v>2015-05-31</v>
          </cell>
          <cell r="V230">
            <v>202.78</v>
          </cell>
          <cell r="W230" t="str">
            <v>UTXECON201</v>
          </cell>
          <cell r="Y230" t="str">
            <v>LEGAL</v>
          </cell>
          <cell r="Z230" t="str">
            <v>ICB3</v>
          </cell>
          <cell r="AB230" t="str">
            <v>ICB</v>
          </cell>
          <cell r="AC230" t="str">
            <v>ICB</v>
          </cell>
          <cell r="AE230" t="str">
            <v>211</v>
          </cell>
          <cell r="AG230" t="str">
            <v>0000239199</v>
          </cell>
        </row>
        <row r="231">
          <cell r="A231" t="str">
            <v>00676967</v>
          </cell>
          <cell r="B231" t="str">
            <v>9554261000</v>
          </cell>
          <cell r="C231" t="str">
            <v>ICB4TARGET0000000177</v>
          </cell>
          <cell r="D231">
            <v>2015</v>
          </cell>
          <cell r="E231">
            <v>5</v>
          </cell>
          <cell r="F231" t="str">
            <v>2015-05-31</v>
          </cell>
          <cell r="G231" t="str">
            <v>PRJ</v>
          </cell>
          <cell r="H231" t="str">
            <v>169</v>
          </cell>
          <cell r="I231" t="str">
            <v>211</v>
          </cell>
          <cell r="K231" t="str">
            <v>000001120</v>
          </cell>
          <cell r="L231" t="str">
            <v>4261000</v>
          </cell>
          <cell r="M231" t="str">
            <v>1113</v>
          </cell>
          <cell r="N231" t="str">
            <v>99920</v>
          </cell>
          <cell r="O231" t="str">
            <v>11404</v>
          </cell>
          <cell r="P231" t="str">
            <v>294</v>
          </cell>
          <cell r="Q231" t="str">
            <v>955</v>
          </cell>
          <cell r="R231" t="str">
            <v>INTERCO BILL W/O</v>
          </cell>
          <cell r="S231" t="str">
            <v>PRA</v>
          </cell>
          <cell r="U231" t="str">
            <v>2015-05-31</v>
          </cell>
          <cell r="V231">
            <v>243.34</v>
          </cell>
          <cell r="W231" t="str">
            <v>UTXECON201</v>
          </cell>
          <cell r="Y231" t="str">
            <v>LEGAL</v>
          </cell>
          <cell r="Z231" t="str">
            <v>ICB3</v>
          </cell>
          <cell r="AB231" t="str">
            <v>ICB</v>
          </cell>
          <cell r="AC231" t="str">
            <v>ICB</v>
          </cell>
          <cell r="AE231" t="str">
            <v>211</v>
          </cell>
          <cell r="AG231" t="str">
            <v>0000242587</v>
          </cell>
        </row>
        <row r="232">
          <cell r="A232" t="str">
            <v>00675399</v>
          </cell>
          <cell r="B232" t="str">
            <v>9554261000</v>
          </cell>
          <cell r="C232" t="str">
            <v>ICB4TARGET0000000178</v>
          </cell>
          <cell r="D232">
            <v>2015</v>
          </cell>
          <cell r="E232">
            <v>5</v>
          </cell>
          <cell r="F232" t="str">
            <v>2015-05-31</v>
          </cell>
          <cell r="G232" t="str">
            <v>PRJ</v>
          </cell>
          <cell r="H232" t="str">
            <v>169</v>
          </cell>
          <cell r="I232" t="str">
            <v>211</v>
          </cell>
          <cell r="K232" t="str">
            <v>000001120</v>
          </cell>
          <cell r="L232" t="str">
            <v>4261000</v>
          </cell>
          <cell r="M232" t="str">
            <v>1113</v>
          </cell>
          <cell r="N232" t="str">
            <v>99920</v>
          </cell>
          <cell r="O232" t="str">
            <v>11404</v>
          </cell>
          <cell r="P232" t="str">
            <v>294</v>
          </cell>
          <cell r="Q232" t="str">
            <v>955</v>
          </cell>
          <cell r="R232" t="str">
            <v>INTERCO BILL W/O</v>
          </cell>
          <cell r="S232" t="str">
            <v>PRA</v>
          </cell>
          <cell r="U232" t="str">
            <v>2015-05-31</v>
          </cell>
          <cell r="V232">
            <v>101.39</v>
          </cell>
          <cell r="W232" t="str">
            <v>UTXECON201</v>
          </cell>
          <cell r="Y232" t="str">
            <v>LEGAL</v>
          </cell>
          <cell r="Z232" t="str">
            <v>ICB3</v>
          </cell>
          <cell r="AB232" t="str">
            <v>ICB</v>
          </cell>
          <cell r="AC232" t="str">
            <v>ICB</v>
          </cell>
          <cell r="AE232" t="str">
            <v>211</v>
          </cell>
          <cell r="AG232" t="str">
            <v>0000247004</v>
          </cell>
        </row>
        <row r="233">
          <cell r="A233" t="str">
            <v>00679724</v>
          </cell>
          <cell r="B233" t="str">
            <v>9554261000</v>
          </cell>
          <cell r="C233" t="str">
            <v>ICB4TARGET0000000179</v>
          </cell>
          <cell r="D233">
            <v>2015</v>
          </cell>
          <cell r="E233">
            <v>5</v>
          </cell>
          <cell r="F233" t="str">
            <v>2015-05-31</v>
          </cell>
          <cell r="G233" t="str">
            <v>PRJ</v>
          </cell>
          <cell r="H233" t="str">
            <v>169</v>
          </cell>
          <cell r="I233" t="str">
            <v>211</v>
          </cell>
          <cell r="K233" t="str">
            <v>000001120</v>
          </cell>
          <cell r="L233" t="str">
            <v>4261000</v>
          </cell>
          <cell r="M233" t="str">
            <v>1113</v>
          </cell>
          <cell r="N233" t="str">
            <v>99920</v>
          </cell>
          <cell r="O233" t="str">
            <v>11404</v>
          </cell>
          <cell r="P233" t="str">
            <v>294</v>
          </cell>
          <cell r="Q233" t="str">
            <v>955</v>
          </cell>
          <cell r="R233" t="str">
            <v>INTERCO BILL W/O</v>
          </cell>
          <cell r="S233" t="str">
            <v>PRA</v>
          </cell>
          <cell r="U233" t="str">
            <v>2015-05-31</v>
          </cell>
          <cell r="V233">
            <v>4562.55</v>
          </cell>
          <cell r="W233" t="str">
            <v>UTXECON201</v>
          </cell>
          <cell r="Y233" t="str">
            <v>LEGAL</v>
          </cell>
          <cell r="Z233" t="str">
            <v>ICB3</v>
          </cell>
          <cell r="AB233" t="str">
            <v>ICB</v>
          </cell>
          <cell r="AC233" t="str">
            <v>ICB</v>
          </cell>
          <cell r="AE233" t="str">
            <v>211</v>
          </cell>
          <cell r="AG233" t="str">
            <v>0000286180</v>
          </cell>
        </row>
        <row r="234">
          <cell r="A234" t="str">
            <v>00679413</v>
          </cell>
          <cell r="B234" t="str">
            <v>9554261000</v>
          </cell>
          <cell r="C234" t="str">
            <v>ICB4TARGET0000000180</v>
          </cell>
          <cell r="D234">
            <v>2015</v>
          </cell>
          <cell r="E234">
            <v>5</v>
          </cell>
          <cell r="F234" t="str">
            <v>2015-05-31</v>
          </cell>
          <cell r="G234" t="str">
            <v>PRJ</v>
          </cell>
          <cell r="H234" t="str">
            <v>169</v>
          </cell>
          <cell r="I234" t="str">
            <v>211</v>
          </cell>
          <cell r="K234" t="str">
            <v>000001120</v>
          </cell>
          <cell r="L234" t="str">
            <v>4261000</v>
          </cell>
          <cell r="M234" t="str">
            <v>1113</v>
          </cell>
          <cell r="N234" t="str">
            <v>99920</v>
          </cell>
          <cell r="O234" t="str">
            <v>11404</v>
          </cell>
          <cell r="P234" t="str">
            <v>294</v>
          </cell>
          <cell r="Q234" t="str">
            <v>955</v>
          </cell>
          <cell r="R234" t="str">
            <v>INTERCO BILL W/O</v>
          </cell>
          <cell r="S234" t="str">
            <v>PRA</v>
          </cell>
          <cell r="U234" t="str">
            <v>2015-05-31</v>
          </cell>
          <cell r="V234">
            <v>405.56</v>
          </cell>
          <cell r="W234" t="str">
            <v>UTXECON201</v>
          </cell>
          <cell r="Y234" t="str">
            <v>LEGAL</v>
          </cell>
          <cell r="Z234" t="str">
            <v>ICB3</v>
          </cell>
          <cell r="AB234" t="str">
            <v>ICB</v>
          </cell>
          <cell r="AC234" t="str">
            <v>ICB</v>
          </cell>
          <cell r="AE234" t="str">
            <v>211</v>
          </cell>
          <cell r="AG234" t="str">
            <v>0000286322</v>
          </cell>
        </row>
        <row r="235">
          <cell r="A235" t="str">
            <v>00678821</v>
          </cell>
          <cell r="B235" t="str">
            <v>9554261000</v>
          </cell>
          <cell r="C235" t="str">
            <v>ICB4TARGET0000000181</v>
          </cell>
          <cell r="D235">
            <v>2015</v>
          </cell>
          <cell r="E235">
            <v>5</v>
          </cell>
          <cell r="F235" t="str">
            <v>2015-05-31</v>
          </cell>
          <cell r="G235" t="str">
            <v>PRJ</v>
          </cell>
          <cell r="H235" t="str">
            <v>169</v>
          </cell>
          <cell r="I235" t="str">
            <v>211</v>
          </cell>
          <cell r="K235" t="str">
            <v>000001120</v>
          </cell>
          <cell r="L235" t="str">
            <v>4261000</v>
          </cell>
          <cell r="M235" t="str">
            <v>1113</v>
          </cell>
          <cell r="N235" t="str">
            <v>99920</v>
          </cell>
          <cell r="O235" t="str">
            <v>11404</v>
          </cell>
          <cell r="P235" t="str">
            <v>294</v>
          </cell>
          <cell r="Q235" t="str">
            <v>955</v>
          </cell>
          <cell r="R235" t="str">
            <v>INTERCO BILL W/O</v>
          </cell>
          <cell r="S235" t="str">
            <v>PRA</v>
          </cell>
          <cell r="U235" t="str">
            <v>2015-05-31</v>
          </cell>
          <cell r="V235">
            <v>405.56</v>
          </cell>
          <cell r="W235" t="str">
            <v>UTXECON201</v>
          </cell>
          <cell r="Y235" t="str">
            <v>LEGAL</v>
          </cell>
          <cell r="Z235" t="str">
            <v>ICB3</v>
          </cell>
          <cell r="AB235" t="str">
            <v>ICB</v>
          </cell>
          <cell r="AC235" t="str">
            <v>ICB</v>
          </cell>
          <cell r="AE235" t="str">
            <v>211</v>
          </cell>
          <cell r="AG235" t="str">
            <v>0000289117</v>
          </cell>
        </row>
        <row r="236">
          <cell r="A236" t="str">
            <v>00678095</v>
          </cell>
          <cell r="B236" t="str">
            <v>9554261000</v>
          </cell>
          <cell r="C236" t="str">
            <v>ICB4TARGET0000000182</v>
          </cell>
          <cell r="D236">
            <v>2015</v>
          </cell>
          <cell r="E236">
            <v>5</v>
          </cell>
          <cell r="F236" t="str">
            <v>2015-05-31</v>
          </cell>
          <cell r="G236" t="str">
            <v>PRJ</v>
          </cell>
          <cell r="H236" t="str">
            <v>169</v>
          </cell>
          <cell r="I236" t="str">
            <v>211</v>
          </cell>
          <cell r="K236" t="str">
            <v>000001120</v>
          </cell>
          <cell r="L236" t="str">
            <v>4261000</v>
          </cell>
          <cell r="M236" t="str">
            <v>1113</v>
          </cell>
          <cell r="N236" t="str">
            <v>99920</v>
          </cell>
          <cell r="O236" t="str">
            <v>11404</v>
          </cell>
          <cell r="P236" t="str">
            <v>294</v>
          </cell>
          <cell r="Q236" t="str">
            <v>955</v>
          </cell>
          <cell r="R236" t="str">
            <v>INTERCO BILL W/O</v>
          </cell>
          <cell r="S236" t="str">
            <v>PRA</v>
          </cell>
          <cell r="U236" t="str">
            <v>2015-05-31</v>
          </cell>
          <cell r="V236">
            <v>101.39</v>
          </cell>
          <cell r="W236" t="str">
            <v>UTXECON201</v>
          </cell>
          <cell r="Y236" t="str">
            <v>LEGAL</v>
          </cell>
          <cell r="Z236" t="str">
            <v>ICB3</v>
          </cell>
          <cell r="AB236" t="str">
            <v>ICB</v>
          </cell>
          <cell r="AC236" t="str">
            <v>ICB</v>
          </cell>
          <cell r="AE236" t="str">
            <v>211</v>
          </cell>
          <cell r="AG236" t="str">
            <v>0000294250</v>
          </cell>
        </row>
        <row r="237">
          <cell r="A237" t="str">
            <v>00678096</v>
          </cell>
          <cell r="B237" t="str">
            <v>9554261000</v>
          </cell>
          <cell r="C237" t="str">
            <v>ICB4TARGET0000000183</v>
          </cell>
          <cell r="D237">
            <v>2015</v>
          </cell>
          <cell r="E237">
            <v>5</v>
          </cell>
          <cell r="F237" t="str">
            <v>2015-05-31</v>
          </cell>
          <cell r="G237" t="str">
            <v>PRJ</v>
          </cell>
          <cell r="H237" t="str">
            <v>169</v>
          </cell>
          <cell r="I237" t="str">
            <v>211</v>
          </cell>
          <cell r="K237" t="str">
            <v>000001120</v>
          </cell>
          <cell r="L237" t="str">
            <v>4261000</v>
          </cell>
          <cell r="M237" t="str">
            <v>1113</v>
          </cell>
          <cell r="N237" t="str">
            <v>99920</v>
          </cell>
          <cell r="O237" t="str">
            <v>11404</v>
          </cell>
          <cell r="P237" t="str">
            <v>294</v>
          </cell>
          <cell r="Q237" t="str">
            <v>955</v>
          </cell>
          <cell r="R237" t="str">
            <v>INTERCO BILL W/O</v>
          </cell>
          <cell r="S237" t="str">
            <v>PRA</v>
          </cell>
          <cell r="U237" t="str">
            <v>2015-05-31</v>
          </cell>
          <cell r="V237">
            <v>405.56</v>
          </cell>
          <cell r="W237" t="str">
            <v>UTXECON201</v>
          </cell>
          <cell r="Y237" t="str">
            <v>LEGAL</v>
          </cell>
          <cell r="Z237" t="str">
            <v>ICB3</v>
          </cell>
          <cell r="AB237" t="str">
            <v>ICB</v>
          </cell>
          <cell r="AC237" t="str">
            <v>ICB</v>
          </cell>
          <cell r="AE237" t="str">
            <v>211</v>
          </cell>
          <cell r="AG237" t="str">
            <v>0000294251</v>
          </cell>
        </row>
        <row r="238">
          <cell r="A238" t="str">
            <v>00679723</v>
          </cell>
          <cell r="B238" t="str">
            <v>9554261000</v>
          </cell>
          <cell r="C238" t="str">
            <v>ICB4TARGET0000000184</v>
          </cell>
          <cell r="D238">
            <v>2015</v>
          </cell>
          <cell r="E238">
            <v>5</v>
          </cell>
          <cell r="F238" t="str">
            <v>2015-05-31</v>
          </cell>
          <cell r="G238" t="str">
            <v>PRJ</v>
          </cell>
          <cell r="H238" t="str">
            <v>169</v>
          </cell>
          <cell r="I238" t="str">
            <v>211</v>
          </cell>
          <cell r="K238" t="str">
            <v>000001120</v>
          </cell>
          <cell r="L238" t="str">
            <v>4261000</v>
          </cell>
          <cell r="M238" t="str">
            <v>1113</v>
          </cell>
          <cell r="N238" t="str">
            <v>99920</v>
          </cell>
          <cell r="O238" t="str">
            <v>11404</v>
          </cell>
          <cell r="P238" t="str">
            <v>294</v>
          </cell>
          <cell r="Q238" t="str">
            <v>955</v>
          </cell>
          <cell r="R238" t="str">
            <v>INTERCO BILL W/O</v>
          </cell>
          <cell r="S238" t="str">
            <v>PRA</v>
          </cell>
          <cell r="U238" t="str">
            <v>2015-05-31</v>
          </cell>
          <cell r="V238">
            <v>202.78</v>
          </cell>
          <cell r="W238" t="str">
            <v>UTXECON201</v>
          </cell>
          <cell r="Y238" t="str">
            <v>LEGAL</v>
          </cell>
          <cell r="Z238" t="str">
            <v>ICB3</v>
          </cell>
          <cell r="AB238" t="str">
            <v>ICB</v>
          </cell>
          <cell r="AC238" t="str">
            <v>ICB</v>
          </cell>
          <cell r="AE238" t="str">
            <v>211</v>
          </cell>
          <cell r="AG238" t="str">
            <v>0000294603</v>
          </cell>
        </row>
        <row r="239">
          <cell r="A239" t="str">
            <v>00664254</v>
          </cell>
          <cell r="B239" t="str">
            <v>9554261000</v>
          </cell>
          <cell r="C239" t="str">
            <v>ICB4TARGET0000000185</v>
          </cell>
          <cell r="D239">
            <v>2015</v>
          </cell>
          <cell r="E239">
            <v>2</v>
          </cell>
          <cell r="F239" t="str">
            <v>2015-02-28</v>
          </cell>
          <cell r="G239" t="str">
            <v>PRJ</v>
          </cell>
          <cell r="H239" t="str">
            <v>169</v>
          </cell>
          <cell r="I239" t="str">
            <v>211</v>
          </cell>
          <cell r="K239" t="str">
            <v>000001120</v>
          </cell>
          <cell r="L239" t="str">
            <v>4261000</v>
          </cell>
          <cell r="M239" t="str">
            <v>1585</v>
          </cell>
          <cell r="N239" t="str">
            <v>99920</v>
          </cell>
          <cell r="O239" t="str">
            <v>11404</v>
          </cell>
          <cell r="P239" t="str">
            <v>294</v>
          </cell>
          <cell r="Q239" t="str">
            <v>955</v>
          </cell>
          <cell r="R239" t="str">
            <v>INTERCO BILL W/O</v>
          </cell>
          <cell r="S239" t="str">
            <v>PRA</v>
          </cell>
          <cell r="U239" t="str">
            <v>2015-02-28</v>
          </cell>
          <cell r="V239">
            <v>1585.88</v>
          </cell>
          <cell r="W239" t="str">
            <v>UTXECON101</v>
          </cell>
          <cell r="Y239" t="str">
            <v>LEGAL</v>
          </cell>
          <cell r="Z239" t="str">
            <v>ICB3</v>
          </cell>
          <cell r="AB239" t="str">
            <v>ICB</v>
          </cell>
          <cell r="AC239" t="str">
            <v>ICB</v>
          </cell>
          <cell r="AE239" t="str">
            <v>211</v>
          </cell>
          <cell r="AG239" t="str">
            <v>0000009726</v>
          </cell>
        </row>
        <row r="240">
          <cell r="A240" t="str">
            <v>00662840</v>
          </cell>
          <cell r="B240" t="str">
            <v>9554261000</v>
          </cell>
          <cell r="C240" t="str">
            <v>ICB4TARGET0000000188</v>
          </cell>
          <cell r="D240">
            <v>2015</v>
          </cell>
          <cell r="E240">
            <v>2</v>
          </cell>
          <cell r="F240" t="str">
            <v>2015-02-28</v>
          </cell>
          <cell r="G240" t="str">
            <v>PRJ</v>
          </cell>
          <cell r="H240" t="str">
            <v>169</v>
          </cell>
          <cell r="I240" t="str">
            <v>211</v>
          </cell>
          <cell r="K240" t="str">
            <v>000001120</v>
          </cell>
          <cell r="L240" t="str">
            <v>4261000</v>
          </cell>
          <cell r="M240" t="str">
            <v>1113</v>
          </cell>
          <cell r="N240" t="str">
            <v>99920</v>
          </cell>
          <cell r="O240" t="str">
            <v>11404</v>
          </cell>
          <cell r="P240" t="str">
            <v>294</v>
          </cell>
          <cell r="Q240" t="str">
            <v>955</v>
          </cell>
          <cell r="R240" t="str">
            <v>INTERCO BILL W/O</v>
          </cell>
          <cell r="S240" t="str">
            <v>PRA</v>
          </cell>
          <cell r="U240" t="str">
            <v>2015-02-28</v>
          </cell>
          <cell r="V240">
            <v>1015.32</v>
          </cell>
          <cell r="W240" t="str">
            <v>UTXECON201</v>
          </cell>
          <cell r="Y240" t="str">
            <v>LEGAL</v>
          </cell>
          <cell r="Z240" t="str">
            <v>ICB3</v>
          </cell>
          <cell r="AB240" t="str">
            <v>ICB</v>
          </cell>
          <cell r="AC240" t="str">
            <v>ICB</v>
          </cell>
          <cell r="AE240" t="str">
            <v>211</v>
          </cell>
          <cell r="AG240" t="str">
            <v>0000009885</v>
          </cell>
        </row>
        <row r="241">
          <cell r="A241" t="str">
            <v>00663818</v>
          </cell>
          <cell r="B241" t="str">
            <v>9554261000</v>
          </cell>
          <cell r="C241" t="str">
            <v>ICB4TARGET0000000189</v>
          </cell>
          <cell r="D241">
            <v>2015</v>
          </cell>
          <cell r="E241">
            <v>2</v>
          </cell>
          <cell r="F241" t="str">
            <v>2015-02-28</v>
          </cell>
          <cell r="G241" t="str">
            <v>PRJ</v>
          </cell>
          <cell r="H241" t="str">
            <v>169</v>
          </cell>
          <cell r="I241" t="str">
            <v>211</v>
          </cell>
          <cell r="K241" t="str">
            <v>000001120</v>
          </cell>
          <cell r="L241" t="str">
            <v>4261000</v>
          </cell>
          <cell r="M241" t="str">
            <v>1113</v>
          </cell>
          <cell r="N241" t="str">
            <v>99920</v>
          </cell>
          <cell r="O241" t="str">
            <v>11404</v>
          </cell>
          <cell r="P241" t="str">
            <v>294</v>
          </cell>
          <cell r="Q241" t="str">
            <v>955</v>
          </cell>
          <cell r="R241" t="str">
            <v>INTERCO BILL W/O</v>
          </cell>
          <cell r="S241" t="str">
            <v>PRA</v>
          </cell>
          <cell r="U241" t="str">
            <v>2015-02-28</v>
          </cell>
          <cell r="V241">
            <v>1015.32</v>
          </cell>
          <cell r="W241" t="str">
            <v>UTXECON201</v>
          </cell>
          <cell r="Y241" t="str">
            <v>LEGAL</v>
          </cell>
          <cell r="Z241" t="str">
            <v>ICB3</v>
          </cell>
          <cell r="AB241" t="str">
            <v>ICB</v>
          </cell>
          <cell r="AC241" t="str">
            <v>ICB</v>
          </cell>
          <cell r="AE241" t="str">
            <v>211</v>
          </cell>
          <cell r="AG241" t="str">
            <v>0000014384</v>
          </cell>
        </row>
        <row r="242">
          <cell r="A242" t="str">
            <v>00664470</v>
          </cell>
          <cell r="B242" t="str">
            <v>9554261000</v>
          </cell>
          <cell r="C242" t="str">
            <v>ICB4TARGET0000000190</v>
          </cell>
          <cell r="D242">
            <v>2015</v>
          </cell>
          <cell r="E242">
            <v>2</v>
          </cell>
          <cell r="F242" t="str">
            <v>2015-02-28</v>
          </cell>
          <cell r="G242" t="str">
            <v>PRJ</v>
          </cell>
          <cell r="H242" t="str">
            <v>169</v>
          </cell>
          <cell r="I242" t="str">
            <v>211</v>
          </cell>
          <cell r="K242" t="str">
            <v>000001120</v>
          </cell>
          <cell r="L242" t="str">
            <v>4261000</v>
          </cell>
          <cell r="M242" t="str">
            <v>1113</v>
          </cell>
          <cell r="N242" t="str">
            <v>99920</v>
          </cell>
          <cell r="O242" t="str">
            <v>11404</v>
          </cell>
          <cell r="P242" t="str">
            <v>294</v>
          </cell>
          <cell r="Q242" t="str">
            <v>955</v>
          </cell>
          <cell r="R242" t="str">
            <v>INTERCO BILL W/O</v>
          </cell>
          <cell r="S242" t="str">
            <v>PRA</v>
          </cell>
          <cell r="U242" t="str">
            <v>2015-02-28</v>
          </cell>
          <cell r="V242">
            <v>517.82000000000005</v>
          </cell>
          <cell r="W242" t="str">
            <v>UTXECON201</v>
          </cell>
          <cell r="Y242" t="str">
            <v>LEGAL</v>
          </cell>
          <cell r="Z242" t="str">
            <v>ICB3</v>
          </cell>
          <cell r="AB242" t="str">
            <v>ICB</v>
          </cell>
          <cell r="AC242" t="str">
            <v>ICB</v>
          </cell>
          <cell r="AE242" t="str">
            <v>211</v>
          </cell>
          <cell r="AG242" t="str">
            <v>0000014384</v>
          </cell>
        </row>
        <row r="243">
          <cell r="A243" t="str">
            <v>00660853</v>
          </cell>
          <cell r="B243" t="str">
            <v>9554261000</v>
          </cell>
          <cell r="C243" t="str">
            <v>ICB4TARGET0000000191</v>
          </cell>
          <cell r="D243">
            <v>2015</v>
          </cell>
          <cell r="E243">
            <v>2</v>
          </cell>
          <cell r="F243" t="str">
            <v>2015-02-28</v>
          </cell>
          <cell r="G243" t="str">
            <v>PRJ</v>
          </cell>
          <cell r="H243" t="str">
            <v>169</v>
          </cell>
          <cell r="I243" t="str">
            <v>211</v>
          </cell>
          <cell r="K243" t="str">
            <v>000001120</v>
          </cell>
          <cell r="L243" t="str">
            <v>4261000</v>
          </cell>
          <cell r="M243" t="str">
            <v>1113</v>
          </cell>
          <cell r="N243" t="str">
            <v>99920</v>
          </cell>
          <cell r="O243" t="str">
            <v>11404</v>
          </cell>
          <cell r="P243" t="str">
            <v>294</v>
          </cell>
          <cell r="Q243" t="str">
            <v>955</v>
          </cell>
          <cell r="R243" t="str">
            <v>INTERCO BILL W/O</v>
          </cell>
          <cell r="S243" t="str">
            <v>PRA</v>
          </cell>
          <cell r="U243" t="str">
            <v>2015-02-28</v>
          </cell>
          <cell r="V243">
            <v>406.13</v>
          </cell>
          <cell r="W243" t="str">
            <v>UTXECON201</v>
          </cell>
          <cell r="Y243" t="str">
            <v>LEGAL</v>
          </cell>
          <cell r="Z243" t="str">
            <v>ICB3</v>
          </cell>
          <cell r="AB243" t="str">
            <v>ICB</v>
          </cell>
          <cell r="AC243" t="str">
            <v>ICB</v>
          </cell>
          <cell r="AE243" t="str">
            <v>211</v>
          </cell>
          <cell r="AG243" t="str">
            <v>0000017421</v>
          </cell>
        </row>
        <row r="244">
          <cell r="A244" t="str">
            <v>00663608</v>
          </cell>
          <cell r="B244" t="str">
            <v>9554261000</v>
          </cell>
          <cell r="C244" t="str">
            <v>ICB4TARGET0000000192</v>
          </cell>
          <cell r="D244">
            <v>2015</v>
          </cell>
          <cell r="E244">
            <v>2</v>
          </cell>
          <cell r="F244" t="str">
            <v>2015-02-28</v>
          </cell>
          <cell r="G244" t="str">
            <v>PRJ</v>
          </cell>
          <cell r="H244" t="str">
            <v>169</v>
          </cell>
          <cell r="I244" t="str">
            <v>211</v>
          </cell>
          <cell r="K244" t="str">
            <v>000001120</v>
          </cell>
          <cell r="L244" t="str">
            <v>4261000</v>
          </cell>
          <cell r="M244" t="str">
            <v>1113</v>
          </cell>
          <cell r="N244" t="str">
            <v>99920</v>
          </cell>
          <cell r="O244" t="str">
            <v>11404</v>
          </cell>
          <cell r="P244" t="str">
            <v>294</v>
          </cell>
          <cell r="Q244" t="str">
            <v>955</v>
          </cell>
          <cell r="R244" t="str">
            <v>INTERCO BILL W/O</v>
          </cell>
          <cell r="S244" t="str">
            <v>PRA</v>
          </cell>
          <cell r="U244" t="str">
            <v>2015-02-28</v>
          </cell>
          <cell r="V244">
            <v>507.66</v>
          </cell>
          <cell r="W244" t="str">
            <v>UTXECON201</v>
          </cell>
          <cell r="Y244" t="str">
            <v>LEGAL</v>
          </cell>
          <cell r="Z244" t="str">
            <v>ICB3</v>
          </cell>
          <cell r="AB244" t="str">
            <v>ICB</v>
          </cell>
          <cell r="AC244" t="str">
            <v>ICB</v>
          </cell>
          <cell r="AE244" t="str">
            <v>211</v>
          </cell>
          <cell r="AG244" t="str">
            <v>0000066457</v>
          </cell>
        </row>
        <row r="245">
          <cell r="A245" t="str">
            <v>00663934</v>
          </cell>
          <cell r="B245" t="str">
            <v>9554261000</v>
          </cell>
          <cell r="C245" t="str">
            <v>ICB4TARGET0000000193</v>
          </cell>
          <cell r="D245">
            <v>2015</v>
          </cell>
          <cell r="E245">
            <v>2</v>
          </cell>
          <cell r="F245" t="str">
            <v>2015-02-28</v>
          </cell>
          <cell r="G245" t="str">
            <v>PRJ</v>
          </cell>
          <cell r="H245" t="str">
            <v>169</v>
          </cell>
          <cell r="I245" t="str">
            <v>211</v>
          </cell>
          <cell r="K245" t="str">
            <v>000001120</v>
          </cell>
          <cell r="L245" t="str">
            <v>4261000</v>
          </cell>
          <cell r="M245" t="str">
            <v>1113</v>
          </cell>
          <cell r="N245" t="str">
            <v>99920</v>
          </cell>
          <cell r="O245" t="str">
            <v>11404</v>
          </cell>
          <cell r="P245" t="str">
            <v>294</v>
          </cell>
          <cell r="Q245" t="str">
            <v>955</v>
          </cell>
          <cell r="R245" t="str">
            <v>INTERCO BILL W/O</v>
          </cell>
          <cell r="S245" t="str">
            <v>PRA</v>
          </cell>
          <cell r="U245" t="str">
            <v>2015-02-28</v>
          </cell>
          <cell r="V245">
            <v>1218.3900000000001</v>
          </cell>
          <cell r="W245" t="str">
            <v>UTXECON201</v>
          </cell>
          <cell r="Y245" t="str">
            <v>LEGAL</v>
          </cell>
          <cell r="Z245" t="str">
            <v>ICB3</v>
          </cell>
          <cell r="AB245" t="str">
            <v>ICB</v>
          </cell>
          <cell r="AC245" t="str">
            <v>ICB</v>
          </cell>
          <cell r="AE245" t="str">
            <v>211</v>
          </cell>
          <cell r="AG245" t="str">
            <v>0000074992</v>
          </cell>
        </row>
        <row r="246">
          <cell r="A246" t="str">
            <v>00663606</v>
          </cell>
          <cell r="B246" t="str">
            <v>9554261000</v>
          </cell>
          <cell r="C246" t="str">
            <v>ICB4TARGET0000000194</v>
          </cell>
          <cell r="D246">
            <v>2015</v>
          </cell>
          <cell r="E246">
            <v>2</v>
          </cell>
          <cell r="F246" t="str">
            <v>2015-02-28</v>
          </cell>
          <cell r="G246" t="str">
            <v>PRJ</v>
          </cell>
          <cell r="H246" t="str">
            <v>169</v>
          </cell>
          <cell r="I246" t="str">
            <v>211</v>
          </cell>
          <cell r="K246" t="str">
            <v>000001120</v>
          </cell>
          <cell r="L246" t="str">
            <v>4261000</v>
          </cell>
          <cell r="M246" t="str">
            <v>1113</v>
          </cell>
          <cell r="N246" t="str">
            <v>99920</v>
          </cell>
          <cell r="O246" t="str">
            <v>11404</v>
          </cell>
          <cell r="P246" t="str">
            <v>294</v>
          </cell>
          <cell r="Q246" t="str">
            <v>955</v>
          </cell>
          <cell r="R246" t="str">
            <v>INTERCO BILL W/O</v>
          </cell>
          <cell r="S246" t="str">
            <v>PRA</v>
          </cell>
          <cell r="U246" t="str">
            <v>2015-02-28</v>
          </cell>
          <cell r="V246">
            <v>1820.88</v>
          </cell>
          <cell r="W246" t="str">
            <v>UTXECON201</v>
          </cell>
          <cell r="Y246" t="str">
            <v>LEGAL</v>
          </cell>
          <cell r="Z246" t="str">
            <v>ICB3</v>
          </cell>
          <cell r="AB246" t="str">
            <v>ICB</v>
          </cell>
          <cell r="AC246" t="str">
            <v>ICB</v>
          </cell>
          <cell r="AE246" t="str">
            <v>211</v>
          </cell>
          <cell r="AG246" t="str">
            <v>0000093544</v>
          </cell>
        </row>
        <row r="247">
          <cell r="A247" t="str">
            <v>00662842</v>
          </cell>
          <cell r="B247" t="str">
            <v>9554261000</v>
          </cell>
          <cell r="C247" t="str">
            <v>ICB4TARGET0000000195</v>
          </cell>
          <cell r="D247">
            <v>2015</v>
          </cell>
          <cell r="E247">
            <v>2</v>
          </cell>
          <cell r="F247" t="str">
            <v>2015-02-28</v>
          </cell>
          <cell r="G247" t="str">
            <v>PRJ</v>
          </cell>
          <cell r="H247" t="str">
            <v>169</v>
          </cell>
          <cell r="I247" t="str">
            <v>211</v>
          </cell>
          <cell r="K247" t="str">
            <v>000001120</v>
          </cell>
          <cell r="L247" t="str">
            <v>4261000</v>
          </cell>
          <cell r="M247" t="str">
            <v>1113</v>
          </cell>
          <cell r="N247" t="str">
            <v>99920</v>
          </cell>
          <cell r="O247" t="str">
            <v>11404</v>
          </cell>
          <cell r="P247" t="str">
            <v>294</v>
          </cell>
          <cell r="Q247" t="str">
            <v>955</v>
          </cell>
          <cell r="R247" t="str">
            <v>INTERCO BILL W/O</v>
          </cell>
          <cell r="S247" t="str">
            <v>PRA</v>
          </cell>
          <cell r="U247" t="str">
            <v>2015-02-28</v>
          </cell>
          <cell r="V247">
            <v>203.07</v>
          </cell>
          <cell r="W247" t="str">
            <v>UTXECON201</v>
          </cell>
          <cell r="Y247" t="str">
            <v>LEGAL</v>
          </cell>
          <cell r="Z247" t="str">
            <v>ICB3</v>
          </cell>
          <cell r="AB247" t="str">
            <v>ICB</v>
          </cell>
          <cell r="AC247" t="str">
            <v>ICB</v>
          </cell>
          <cell r="AE247" t="str">
            <v>211</v>
          </cell>
          <cell r="AG247" t="str">
            <v>0000097118</v>
          </cell>
        </row>
        <row r="248">
          <cell r="A248" t="str">
            <v>00663068</v>
          </cell>
          <cell r="B248" t="str">
            <v>9554261000</v>
          </cell>
          <cell r="C248" t="str">
            <v>ICB4TARGET0000000196</v>
          </cell>
          <cell r="D248">
            <v>2015</v>
          </cell>
          <cell r="E248">
            <v>2</v>
          </cell>
          <cell r="F248" t="str">
            <v>2015-02-28</v>
          </cell>
          <cell r="G248" t="str">
            <v>PRJ</v>
          </cell>
          <cell r="H248" t="str">
            <v>169</v>
          </cell>
          <cell r="I248" t="str">
            <v>211</v>
          </cell>
          <cell r="K248" t="str">
            <v>000001120</v>
          </cell>
          <cell r="L248" t="str">
            <v>4261000</v>
          </cell>
          <cell r="M248" t="str">
            <v>1113</v>
          </cell>
          <cell r="N248" t="str">
            <v>99920</v>
          </cell>
          <cell r="O248" t="str">
            <v>11404</v>
          </cell>
          <cell r="P248" t="str">
            <v>294</v>
          </cell>
          <cell r="Q248" t="str">
            <v>955</v>
          </cell>
          <cell r="R248" t="str">
            <v>INTERCO BILL W/O</v>
          </cell>
          <cell r="S248" t="str">
            <v>PRA</v>
          </cell>
          <cell r="U248" t="str">
            <v>2015-02-28</v>
          </cell>
          <cell r="V248">
            <v>1015.32</v>
          </cell>
          <cell r="W248" t="str">
            <v>UTXECON201</v>
          </cell>
          <cell r="Y248" t="str">
            <v>LEGAL</v>
          </cell>
          <cell r="Z248" t="str">
            <v>ICB3</v>
          </cell>
          <cell r="AB248" t="str">
            <v>ICB</v>
          </cell>
          <cell r="AC248" t="str">
            <v>ICB</v>
          </cell>
          <cell r="AE248" t="str">
            <v>211</v>
          </cell>
          <cell r="AG248" t="str">
            <v>0000097121</v>
          </cell>
        </row>
        <row r="249">
          <cell r="A249" t="str">
            <v>00662223</v>
          </cell>
          <cell r="B249" t="str">
            <v>9554261000</v>
          </cell>
          <cell r="C249" t="str">
            <v>ICB4TARGET0000000197</v>
          </cell>
          <cell r="D249">
            <v>2015</v>
          </cell>
          <cell r="E249">
            <v>2</v>
          </cell>
          <cell r="F249" t="str">
            <v>2015-02-28</v>
          </cell>
          <cell r="G249" t="str">
            <v>PRJ</v>
          </cell>
          <cell r="H249" t="str">
            <v>169</v>
          </cell>
          <cell r="I249" t="str">
            <v>211</v>
          </cell>
          <cell r="K249" t="str">
            <v>000001120</v>
          </cell>
          <cell r="L249" t="str">
            <v>4261000</v>
          </cell>
          <cell r="M249" t="str">
            <v>1113</v>
          </cell>
          <cell r="N249" t="str">
            <v>99920</v>
          </cell>
          <cell r="O249" t="str">
            <v>11404</v>
          </cell>
          <cell r="P249" t="str">
            <v>294</v>
          </cell>
          <cell r="Q249" t="str">
            <v>955</v>
          </cell>
          <cell r="R249" t="str">
            <v>INTERCO BILL W/O</v>
          </cell>
          <cell r="S249" t="str">
            <v>PRA</v>
          </cell>
          <cell r="U249" t="str">
            <v>2015-02-28</v>
          </cell>
          <cell r="V249">
            <v>50.77</v>
          </cell>
          <cell r="W249" t="str">
            <v>UTXECON201</v>
          </cell>
          <cell r="Y249" t="str">
            <v>LEGAL</v>
          </cell>
          <cell r="Z249" t="str">
            <v>ICB3</v>
          </cell>
          <cell r="AB249" t="str">
            <v>ICB</v>
          </cell>
          <cell r="AC249" t="str">
            <v>ICB</v>
          </cell>
          <cell r="AE249" t="str">
            <v>211</v>
          </cell>
          <cell r="AG249" t="str">
            <v>0000099042</v>
          </cell>
        </row>
        <row r="250">
          <cell r="A250" t="str">
            <v>00664461</v>
          </cell>
          <cell r="B250" t="str">
            <v>9554261000</v>
          </cell>
          <cell r="C250" t="str">
            <v>ICB4TARGET0000000198</v>
          </cell>
          <cell r="D250">
            <v>2015</v>
          </cell>
          <cell r="E250">
            <v>2</v>
          </cell>
          <cell r="F250" t="str">
            <v>2015-02-28</v>
          </cell>
          <cell r="G250" t="str">
            <v>PRJ</v>
          </cell>
          <cell r="H250" t="str">
            <v>169</v>
          </cell>
          <cell r="I250" t="str">
            <v>211</v>
          </cell>
          <cell r="K250" t="str">
            <v>000001120</v>
          </cell>
          <cell r="L250" t="str">
            <v>4261000</v>
          </cell>
          <cell r="M250" t="str">
            <v>1113</v>
          </cell>
          <cell r="N250" t="str">
            <v>99920</v>
          </cell>
          <cell r="O250" t="str">
            <v>11404</v>
          </cell>
          <cell r="P250" t="str">
            <v>294</v>
          </cell>
          <cell r="Q250" t="str">
            <v>955</v>
          </cell>
          <cell r="R250" t="str">
            <v>INTERCO BILL W/O</v>
          </cell>
          <cell r="S250" t="str">
            <v>PRA</v>
          </cell>
          <cell r="U250" t="str">
            <v>2015-02-28</v>
          </cell>
          <cell r="V250">
            <v>710.73</v>
          </cell>
          <cell r="W250" t="str">
            <v>UTXECON201</v>
          </cell>
          <cell r="Y250" t="str">
            <v>LEGAL</v>
          </cell>
          <cell r="Z250" t="str">
            <v>ICB3</v>
          </cell>
          <cell r="AB250" t="str">
            <v>ICB</v>
          </cell>
          <cell r="AC250" t="str">
            <v>ICB</v>
          </cell>
          <cell r="AE250" t="str">
            <v>211</v>
          </cell>
          <cell r="AG250" t="str">
            <v>0000099444</v>
          </cell>
        </row>
        <row r="251">
          <cell r="A251" t="str">
            <v>00662411</v>
          </cell>
          <cell r="B251" t="str">
            <v>9554261000</v>
          </cell>
          <cell r="C251" t="str">
            <v>ICB4TARGET0000000199</v>
          </cell>
          <cell r="D251">
            <v>2015</v>
          </cell>
          <cell r="E251">
            <v>2</v>
          </cell>
          <cell r="F251" t="str">
            <v>2015-02-28</v>
          </cell>
          <cell r="G251" t="str">
            <v>PRJ</v>
          </cell>
          <cell r="H251" t="str">
            <v>169</v>
          </cell>
          <cell r="I251" t="str">
            <v>211</v>
          </cell>
          <cell r="K251" t="str">
            <v>000001120</v>
          </cell>
          <cell r="L251" t="str">
            <v>4261000</v>
          </cell>
          <cell r="M251" t="str">
            <v>1113</v>
          </cell>
          <cell r="N251" t="str">
            <v>99920</v>
          </cell>
          <cell r="O251" t="str">
            <v>11404</v>
          </cell>
          <cell r="P251" t="str">
            <v>294</v>
          </cell>
          <cell r="Q251" t="str">
            <v>955</v>
          </cell>
          <cell r="R251" t="str">
            <v>INTERCO BILL W/O</v>
          </cell>
          <cell r="S251" t="str">
            <v>PRA</v>
          </cell>
          <cell r="U251" t="str">
            <v>2015-02-28</v>
          </cell>
          <cell r="V251">
            <v>3093.15</v>
          </cell>
          <cell r="W251" t="str">
            <v>UTXECON201</v>
          </cell>
          <cell r="Y251" t="str">
            <v>LEGAL</v>
          </cell>
          <cell r="Z251" t="str">
            <v>ICB3</v>
          </cell>
          <cell r="AB251" t="str">
            <v>ICB</v>
          </cell>
          <cell r="AC251" t="str">
            <v>ICB</v>
          </cell>
          <cell r="AE251" t="str">
            <v>211</v>
          </cell>
          <cell r="AG251" t="str">
            <v>0000109944</v>
          </cell>
        </row>
        <row r="252">
          <cell r="A252" t="str">
            <v>00664463</v>
          </cell>
          <cell r="B252" t="str">
            <v>9554261000</v>
          </cell>
          <cell r="C252" t="str">
            <v>ICB4TARGET0000000200</v>
          </cell>
          <cell r="D252">
            <v>2015</v>
          </cell>
          <cell r="E252">
            <v>2</v>
          </cell>
          <cell r="F252" t="str">
            <v>2015-02-28</v>
          </cell>
          <cell r="G252" t="str">
            <v>PRJ</v>
          </cell>
          <cell r="H252" t="str">
            <v>169</v>
          </cell>
          <cell r="I252" t="str">
            <v>211</v>
          </cell>
          <cell r="K252" t="str">
            <v>000001120</v>
          </cell>
          <cell r="L252" t="str">
            <v>4261000</v>
          </cell>
          <cell r="M252" t="str">
            <v>1113</v>
          </cell>
          <cell r="N252" t="str">
            <v>99920</v>
          </cell>
          <cell r="O252" t="str">
            <v>11404</v>
          </cell>
          <cell r="P252" t="str">
            <v>294</v>
          </cell>
          <cell r="Q252" t="str">
            <v>955</v>
          </cell>
          <cell r="R252" t="str">
            <v>INTERCO BILL W/O</v>
          </cell>
          <cell r="S252" t="str">
            <v>PRA</v>
          </cell>
          <cell r="U252" t="str">
            <v>2015-02-28</v>
          </cell>
          <cell r="V252">
            <v>30.46</v>
          </cell>
          <cell r="W252" t="str">
            <v>UTXECON201</v>
          </cell>
          <cell r="Y252" t="str">
            <v>LEGAL</v>
          </cell>
          <cell r="Z252" t="str">
            <v>ICB3</v>
          </cell>
          <cell r="AB252" t="str">
            <v>ICB</v>
          </cell>
          <cell r="AC252" t="str">
            <v>ICB</v>
          </cell>
          <cell r="AE252" t="str">
            <v>211</v>
          </cell>
          <cell r="AG252" t="str">
            <v>0000114786</v>
          </cell>
        </row>
        <row r="253">
          <cell r="A253" t="str">
            <v>00662015</v>
          </cell>
          <cell r="B253" t="str">
            <v>9554261000</v>
          </cell>
          <cell r="C253" t="str">
            <v>ICB4TARGET0000000201</v>
          </cell>
          <cell r="D253">
            <v>2015</v>
          </cell>
          <cell r="E253">
            <v>2</v>
          </cell>
          <cell r="F253" t="str">
            <v>2015-02-28</v>
          </cell>
          <cell r="G253" t="str">
            <v>PRJ</v>
          </cell>
          <cell r="H253" t="str">
            <v>169</v>
          </cell>
          <cell r="I253" t="str">
            <v>211</v>
          </cell>
          <cell r="K253" t="str">
            <v>000001120</v>
          </cell>
          <cell r="L253" t="str">
            <v>4261000</v>
          </cell>
          <cell r="M253" t="str">
            <v>1113</v>
          </cell>
          <cell r="N253" t="str">
            <v>99920</v>
          </cell>
          <cell r="O253" t="str">
            <v>11404</v>
          </cell>
          <cell r="P253" t="str">
            <v>294</v>
          </cell>
          <cell r="Q253" t="str">
            <v>955</v>
          </cell>
          <cell r="R253" t="str">
            <v>INTERCO BILL W/O</v>
          </cell>
          <cell r="S253" t="str">
            <v>PRA</v>
          </cell>
          <cell r="U253" t="str">
            <v>2015-02-28</v>
          </cell>
          <cell r="V253">
            <v>121.84</v>
          </cell>
          <cell r="W253" t="str">
            <v>UTXECON201</v>
          </cell>
          <cell r="Y253" t="str">
            <v>LEGAL</v>
          </cell>
          <cell r="Z253" t="str">
            <v>ICB3</v>
          </cell>
          <cell r="AB253" t="str">
            <v>ICB</v>
          </cell>
          <cell r="AC253" t="str">
            <v>ICB</v>
          </cell>
          <cell r="AE253" t="str">
            <v>211</v>
          </cell>
          <cell r="AG253" t="str">
            <v>0000114789</v>
          </cell>
        </row>
        <row r="254">
          <cell r="A254" t="str">
            <v>00672839</v>
          </cell>
          <cell r="B254" t="str">
            <v>9554261000</v>
          </cell>
          <cell r="C254" t="str">
            <v>ICB4TARGET0000000201</v>
          </cell>
          <cell r="D254">
            <v>2015</v>
          </cell>
          <cell r="E254">
            <v>4</v>
          </cell>
          <cell r="F254" t="str">
            <v>2015-04-30</v>
          </cell>
          <cell r="G254" t="str">
            <v>PRJ</v>
          </cell>
          <cell r="H254" t="str">
            <v>169</v>
          </cell>
          <cell r="I254" t="str">
            <v>211</v>
          </cell>
          <cell r="K254" t="str">
            <v>000001120</v>
          </cell>
          <cell r="L254" t="str">
            <v>4261000</v>
          </cell>
          <cell r="M254" t="str">
            <v>1113</v>
          </cell>
          <cell r="N254" t="str">
            <v>99920</v>
          </cell>
          <cell r="O254" t="str">
            <v>11404</v>
          </cell>
          <cell r="P254" t="str">
            <v>294</v>
          </cell>
          <cell r="Q254" t="str">
            <v>955</v>
          </cell>
          <cell r="R254" t="str">
            <v>INTERCO BILL W/O</v>
          </cell>
          <cell r="S254" t="str">
            <v>PRA</v>
          </cell>
          <cell r="U254" t="str">
            <v>2015-04-30</v>
          </cell>
          <cell r="V254">
            <v>405.54</v>
          </cell>
          <cell r="W254" t="str">
            <v>UTXECON201</v>
          </cell>
          <cell r="Y254" t="str">
            <v>LEGAL</v>
          </cell>
          <cell r="Z254" t="str">
            <v>ICB3</v>
          </cell>
          <cell r="AB254" t="str">
            <v>ICB</v>
          </cell>
          <cell r="AC254" t="str">
            <v>ICB</v>
          </cell>
          <cell r="AE254" t="str">
            <v>211</v>
          </cell>
          <cell r="AG254" t="str">
            <v>0000009761</v>
          </cell>
        </row>
        <row r="255">
          <cell r="A255" t="str">
            <v>00662225</v>
          </cell>
          <cell r="B255" t="str">
            <v>9554261000</v>
          </cell>
          <cell r="C255" t="str">
            <v>ICB4TARGET0000000202</v>
          </cell>
          <cell r="D255">
            <v>2015</v>
          </cell>
          <cell r="E255">
            <v>2</v>
          </cell>
          <cell r="F255" t="str">
            <v>2015-02-28</v>
          </cell>
          <cell r="G255" t="str">
            <v>PRJ</v>
          </cell>
          <cell r="H255" t="str">
            <v>169</v>
          </cell>
          <cell r="I255" t="str">
            <v>211</v>
          </cell>
          <cell r="K255" t="str">
            <v>000001120</v>
          </cell>
          <cell r="L255" t="str">
            <v>4261000</v>
          </cell>
          <cell r="M255" t="str">
            <v>1113</v>
          </cell>
          <cell r="N255" t="str">
            <v>99920</v>
          </cell>
          <cell r="O255" t="str">
            <v>11404</v>
          </cell>
          <cell r="P255" t="str">
            <v>294</v>
          </cell>
          <cell r="Q255" t="str">
            <v>955</v>
          </cell>
          <cell r="R255" t="str">
            <v>INTERCO BILL W/O</v>
          </cell>
          <cell r="S255" t="str">
            <v>PRA</v>
          </cell>
          <cell r="U255" t="str">
            <v>2015-02-28</v>
          </cell>
          <cell r="V255">
            <v>101.53</v>
          </cell>
          <cell r="W255" t="str">
            <v>UTXECON201</v>
          </cell>
          <cell r="Y255" t="str">
            <v>LEGAL</v>
          </cell>
          <cell r="Z255" t="str">
            <v>ICB3</v>
          </cell>
          <cell r="AB255" t="str">
            <v>ICB</v>
          </cell>
          <cell r="AC255" t="str">
            <v>ICB</v>
          </cell>
          <cell r="AE255" t="str">
            <v>211</v>
          </cell>
          <cell r="AG255" t="str">
            <v>0000115116</v>
          </cell>
        </row>
        <row r="256">
          <cell r="A256" t="str">
            <v>00673089</v>
          </cell>
          <cell r="B256" t="str">
            <v>9554261000</v>
          </cell>
          <cell r="C256" t="str">
            <v>ICB4TARGET0000000202</v>
          </cell>
          <cell r="D256">
            <v>2015</v>
          </cell>
          <cell r="E256">
            <v>4</v>
          </cell>
          <cell r="F256" t="str">
            <v>2015-04-30</v>
          </cell>
          <cell r="G256" t="str">
            <v>PRJ</v>
          </cell>
          <cell r="H256" t="str">
            <v>169</v>
          </cell>
          <cell r="I256" t="str">
            <v>211</v>
          </cell>
          <cell r="K256" t="str">
            <v>000001120</v>
          </cell>
          <cell r="L256" t="str">
            <v>4261000</v>
          </cell>
          <cell r="M256" t="str">
            <v>1113</v>
          </cell>
          <cell r="N256" t="str">
            <v>99920</v>
          </cell>
          <cell r="O256" t="str">
            <v>11404</v>
          </cell>
          <cell r="P256" t="str">
            <v>294</v>
          </cell>
          <cell r="Q256" t="str">
            <v>955</v>
          </cell>
          <cell r="R256" t="str">
            <v>INTERCO BILL W/O</v>
          </cell>
          <cell r="S256" t="str">
            <v>PRA</v>
          </cell>
          <cell r="U256" t="str">
            <v>2015-04-30</v>
          </cell>
          <cell r="V256">
            <v>405.56</v>
          </cell>
          <cell r="W256" t="str">
            <v>UTXECON201</v>
          </cell>
          <cell r="Y256" t="str">
            <v>LEGAL</v>
          </cell>
          <cell r="Z256" t="str">
            <v>ICB3</v>
          </cell>
          <cell r="AB256" t="str">
            <v>ICB</v>
          </cell>
          <cell r="AC256" t="str">
            <v>ICB</v>
          </cell>
          <cell r="AE256" t="str">
            <v>211</v>
          </cell>
          <cell r="AG256" t="str">
            <v>0000009761</v>
          </cell>
        </row>
        <row r="257">
          <cell r="A257" t="str">
            <v>00664466</v>
          </cell>
          <cell r="B257" t="str">
            <v>9554261000</v>
          </cell>
          <cell r="C257" t="str">
            <v>ICB4TARGET0000000203</v>
          </cell>
          <cell r="D257">
            <v>2015</v>
          </cell>
          <cell r="E257">
            <v>2</v>
          </cell>
          <cell r="F257" t="str">
            <v>2015-02-28</v>
          </cell>
          <cell r="G257" t="str">
            <v>PRJ</v>
          </cell>
          <cell r="H257" t="str">
            <v>169</v>
          </cell>
          <cell r="I257" t="str">
            <v>211</v>
          </cell>
          <cell r="K257" t="str">
            <v>000001120</v>
          </cell>
          <cell r="L257" t="str">
            <v>4261000</v>
          </cell>
          <cell r="M257" t="str">
            <v>1113</v>
          </cell>
          <cell r="N257" t="str">
            <v>99920</v>
          </cell>
          <cell r="O257" t="str">
            <v>11404</v>
          </cell>
          <cell r="P257" t="str">
            <v>294</v>
          </cell>
          <cell r="Q257" t="str">
            <v>955</v>
          </cell>
          <cell r="R257" t="str">
            <v>INTERCO BILL W/O</v>
          </cell>
          <cell r="S257" t="str">
            <v>PRA</v>
          </cell>
          <cell r="U257" t="str">
            <v>2015-02-28</v>
          </cell>
          <cell r="V257">
            <v>101.53</v>
          </cell>
          <cell r="W257" t="str">
            <v>UTXECON201</v>
          </cell>
          <cell r="Y257" t="str">
            <v>LEGAL</v>
          </cell>
          <cell r="Z257" t="str">
            <v>ICB3</v>
          </cell>
          <cell r="AB257" t="str">
            <v>ICB</v>
          </cell>
          <cell r="AC257" t="str">
            <v>ICB</v>
          </cell>
          <cell r="AE257" t="str">
            <v>211</v>
          </cell>
          <cell r="AG257" t="str">
            <v>0000115116</v>
          </cell>
        </row>
        <row r="258">
          <cell r="A258" t="str">
            <v>00672143</v>
          </cell>
          <cell r="B258" t="str">
            <v>9554261000</v>
          </cell>
          <cell r="C258" t="str">
            <v>ICB4TARGET0000000203</v>
          </cell>
          <cell r="D258">
            <v>2015</v>
          </cell>
          <cell r="E258">
            <v>4</v>
          </cell>
          <cell r="F258" t="str">
            <v>2015-04-30</v>
          </cell>
          <cell r="G258" t="str">
            <v>PRJ</v>
          </cell>
          <cell r="H258" t="str">
            <v>169</v>
          </cell>
          <cell r="I258" t="str">
            <v>211</v>
          </cell>
          <cell r="K258" t="str">
            <v>000001120</v>
          </cell>
          <cell r="L258" t="str">
            <v>4261000</v>
          </cell>
          <cell r="M258" t="str">
            <v>1113</v>
          </cell>
          <cell r="N258" t="str">
            <v>99920</v>
          </cell>
          <cell r="O258" t="str">
            <v>11404</v>
          </cell>
          <cell r="P258" t="str">
            <v>294</v>
          </cell>
          <cell r="Q258" t="str">
            <v>955</v>
          </cell>
          <cell r="R258" t="str">
            <v>INTERCO BILL W/O</v>
          </cell>
          <cell r="S258" t="str">
            <v>PRA</v>
          </cell>
          <cell r="U258" t="str">
            <v>2015-04-30</v>
          </cell>
          <cell r="V258">
            <v>4055.6</v>
          </cell>
          <cell r="W258" t="str">
            <v>UTXECON201</v>
          </cell>
          <cell r="Y258" t="str">
            <v>LEGAL</v>
          </cell>
          <cell r="Z258" t="str">
            <v>ICB3</v>
          </cell>
          <cell r="AB258" t="str">
            <v>ICB</v>
          </cell>
          <cell r="AC258" t="str">
            <v>ICB</v>
          </cell>
          <cell r="AE258" t="str">
            <v>211</v>
          </cell>
          <cell r="AG258" t="str">
            <v>0000009998</v>
          </cell>
        </row>
        <row r="259">
          <cell r="A259" t="str">
            <v>00663817</v>
          </cell>
          <cell r="B259" t="str">
            <v>9554261000</v>
          </cell>
          <cell r="C259" t="str">
            <v>ICB4TARGET0000000204</v>
          </cell>
          <cell r="D259">
            <v>2015</v>
          </cell>
          <cell r="E259">
            <v>2</v>
          </cell>
          <cell r="F259" t="str">
            <v>2015-02-28</v>
          </cell>
          <cell r="G259" t="str">
            <v>PRJ</v>
          </cell>
          <cell r="H259" t="str">
            <v>169</v>
          </cell>
          <cell r="I259" t="str">
            <v>211</v>
          </cell>
          <cell r="K259" t="str">
            <v>000001120</v>
          </cell>
          <cell r="L259" t="str">
            <v>4261000</v>
          </cell>
          <cell r="M259" t="str">
            <v>1113</v>
          </cell>
          <cell r="N259" t="str">
            <v>99920</v>
          </cell>
          <cell r="O259" t="str">
            <v>11404</v>
          </cell>
          <cell r="P259" t="str">
            <v>294</v>
          </cell>
          <cell r="Q259" t="str">
            <v>955</v>
          </cell>
          <cell r="R259" t="str">
            <v>INTERCO BILL W/O</v>
          </cell>
          <cell r="S259" t="str">
            <v>PRA</v>
          </cell>
          <cell r="U259" t="str">
            <v>2015-02-28</v>
          </cell>
          <cell r="V259">
            <v>406.13</v>
          </cell>
          <cell r="W259" t="str">
            <v>UTXECON201</v>
          </cell>
          <cell r="Y259" t="str">
            <v>LEGAL</v>
          </cell>
          <cell r="Z259" t="str">
            <v>ICB3</v>
          </cell>
          <cell r="AB259" t="str">
            <v>ICB</v>
          </cell>
          <cell r="AC259" t="str">
            <v>ICB</v>
          </cell>
          <cell r="AE259" t="str">
            <v>211</v>
          </cell>
          <cell r="AG259" t="str">
            <v>0000120050</v>
          </cell>
        </row>
        <row r="260">
          <cell r="A260" t="str">
            <v>00672838</v>
          </cell>
          <cell r="B260" t="str">
            <v>9554261000</v>
          </cell>
          <cell r="C260" t="str">
            <v>ICB4TARGET0000000204</v>
          </cell>
          <cell r="D260">
            <v>2015</v>
          </cell>
          <cell r="E260">
            <v>4</v>
          </cell>
          <cell r="F260" t="str">
            <v>2015-04-30</v>
          </cell>
          <cell r="G260" t="str">
            <v>PRJ</v>
          </cell>
          <cell r="H260" t="str">
            <v>169</v>
          </cell>
          <cell r="I260" t="str">
            <v>211</v>
          </cell>
          <cell r="K260" t="str">
            <v>000001120</v>
          </cell>
          <cell r="L260" t="str">
            <v>4261000</v>
          </cell>
          <cell r="M260" t="str">
            <v>1113</v>
          </cell>
          <cell r="N260" t="str">
            <v>99920</v>
          </cell>
          <cell r="O260" t="str">
            <v>11404</v>
          </cell>
          <cell r="P260" t="str">
            <v>294</v>
          </cell>
          <cell r="Q260" t="str">
            <v>955</v>
          </cell>
          <cell r="R260" t="str">
            <v>INTERCO BILL W/O</v>
          </cell>
          <cell r="S260" t="str">
            <v>PRA</v>
          </cell>
          <cell r="U260" t="str">
            <v>2015-04-30</v>
          </cell>
          <cell r="V260">
            <v>2027.8</v>
          </cell>
          <cell r="W260" t="str">
            <v>UTXECON201</v>
          </cell>
          <cell r="Y260" t="str">
            <v>LEGAL</v>
          </cell>
          <cell r="Z260" t="str">
            <v>ICB3</v>
          </cell>
          <cell r="AB260" t="str">
            <v>ICB</v>
          </cell>
          <cell r="AC260" t="str">
            <v>ICB</v>
          </cell>
          <cell r="AE260" t="str">
            <v>211</v>
          </cell>
          <cell r="AG260" t="str">
            <v>0000014464</v>
          </cell>
        </row>
        <row r="261">
          <cell r="A261" t="str">
            <v>00663635</v>
          </cell>
          <cell r="B261" t="str">
            <v>9554261000</v>
          </cell>
          <cell r="C261" t="str">
            <v>ICB4TARGET0000000205</v>
          </cell>
          <cell r="D261">
            <v>2015</v>
          </cell>
          <cell r="E261">
            <v>2</v>
          </cell>
          <cell r="F261" t="str">
            <v>2015-02-28</v>
          </cell>
          <cell r="G261" t="str">
            <v>PRJ</v>
          </cell>
          <cell r="H261" t="str">
            <v>169</v>
          </cell>
          <cell r="I261" t="str">
            <v>211</v>
          </cell>
          <cell r="K261" t="str">
            <v>000001120</v>
          </cell>
          <cell r="L261" t="str">
            <v>4261000</v>
          </cell>
          <cell r="M261" t="str">
            <v>1113</v>
          </cell>
          <cell r="N261" t="str">
            <v>99920</v>
          </cell>
          <cell r="O261" t="str">
            <v>11404</v>
          </cell>
          <cell r="P261" t="str">
            <v>294</v>
          </cell>
          <cell r="Q261" t="str">
            <v>955</v>
          </cell>
          <cell r="R261" t="str">
            <v>INTERCO BILL W/O</v>
          </cell>
          <cell r="S261" t="str">
            <v>PRA</v>
          </cell>
          <cell r="U261" t="str">
            <v>2015-02-28</v>
          </cell>
          <cell r="V261">
            <v>40.61</v>
          </cell>
          <cell r="W261" t="str">
            <v>UTXECON201</v>
          </cell>
          <cell r="Y261" t="str">
            <v>LEGAL</v>
          </cell>
          <cell r="Z261" t="str">
            <v>ICB3</v>
          </cell>
          <cell r="AB261" t="str">
            <v>ICB</v>
          </cell>
          <cell r="AC261" t="str">
            <v>ICB</v>
          </cell>
          <cell r="AE261" t="str">
            <v>211</v>
          </cell>
          <cell r="AG261" t="str">
            <v>0000120921</v>
          </cell>
        </row>
        <row r="262">
          <cell r="A262" t="str">
            <v>00673223</v>
          </cell>
          <cell r="B262" t="str">
            <v>9554261000</v>
          </cell>
          <cell r="C262" t="str">
            <v>ICB4TARGET0000000205</v>
          </cell>
          <cell r="D262">
            <v>2015</v>
          </cell>
          <cell r="E262">
            <v>4</v>
          </cell>
          <cell r="F262" t="str">
            <v>2015-04-30</v>
          </cell>
          <cell r="G262" t="str">
            <v>PRJ</v>
          </cell>
          <cell r="H262" t="str">
            <v>169</v>
          </cell>
          <cell r="I262" t="str">
            <v>211</v>
          </cell>
          <cell r="K262" t="str">
            <v>000001120</v>
          </cell>
          <cell r="L262" t="str">
            <v>4261000</v>
          </cell>
          <cell r="M262" t="str">
            <v>1113</v>
          </cell>
          <cell r="N262" t="str">
            <v>99920</v>
          </cell>
          <cell r="O262" t="str">
            <v>11404</v>
          </cell>
          <cell r="P262" t="str">
            <v>294</v>
          </cell>
          <cell r="Q262" t="str">
            <v>955</v>
          </cell>
          <cell r="R262" t="str">
            <v>INTERCO BILL W/O</v>
          </cell>
          <cell r="S262" t="str">
            <v>PRA</v>
          </cell>
          <cell r="U262" t="str">
            <v>2015-04-30</v>
          </cell>
          <cell r="V262">
            <v>101.39</v>
          </cell>
          <cell r="W262" t="str">
            <v>UTXECON201</v>
          </cell>
          <cell r="Y262" t="str">
            <v>LEGAL</v>
          </cell>
          <cell r="Z262" t="str">
            <v>ICB3</v>
          </cell>
          <cell r="AB262" t="str">
            <v>ICB</v>
          </cell>
          <cell r="AC262" t="str">
            <v>ICB</v>
          </cell>
          <cell r="AE262" t="str">
            <v>211</v>
          </cell>
          <cell r="AG262" t="str">
            <v>0000021363</v>
          </cell>
        </row>
        <row r="263">
          <cell r="A263" t="str">
            <v>00662841</v>
          </cell>
          <cell r="B263" t="str">
            <v>9554261000</v>
          </cell>
          <cell r="C263" t="str">
            <v>ICB4TARGET0000000206</v>
          </cell>
          <cell r="D263">
            <v>2015</v>
          </cell>
          <cell r="E263">
            <v>2</v>
          </cell>
          <cell r="F263" t="str">
            <v>2015-02-28</v>
          </cell>
          <cell r="G263" t="str">
            <v>PRJ</v>
          </cell>
          <cell r="H263" t="str">
            <v>169</v>
          </cell>
          <cell r="I263" t="str">
            <v>211</v>
          </cell>
          <cell r="K263" t="str">
            <v>000001120</v>
          </cell>
          <cell r="L263" t="str">
            <v>4261000</v>
          </cell>
          <cell r="M263" t="str">
            <v>1113</v>
          </cell>
          <cell r="N263" t="str">
            <v>99920</v>
          </cell>
          <cell r="O263" t="str">
            <v>11404</v>
          </cell>
          <cell r="P263" t="str">
            <v>294</v>
          </cell>
          <cell r="Q263" t="str">
            <v>955</v>
          </cell>
          <cell r="R263" t="str">
            <v>INTERCO BILL W/O</v>
          </cell>
          <cell r="S263" t="str">
            <v>PRA</v>
          </cell>
          <cell r="U263" t="str">
            <v>2015-02-28</v>
          </cell>
          <cell r="V263">
            <v>406.13</v>
          </cell>
          <cell r="W263" t="str">
            <v>UTXECON201</v>
          </cell>
          <cell r="Y263" t="str">
            <v>LEGAL</v>
          </cell>
          <cell r="Z263" t="str">
            <v>ICB3</v>
          </cell>
          <cell r="AB263" t="str">
            <v>ICB</v>
          </cell>
          <cell r="AC263" t="str">
            <v>ICB</v>
          </cell>
          <cell r="AE263" t="str">
            <v>211</v>
          </cell>
          <cell r="AG263" t="str">
            <v>0000121258</v>
          </cell>
        </row>
        <row r="264">
          <cell r="A264" t="str">
            <v>00670282</v>
          </cell>
          <cell r="B264" t="str">
            <v>9554261000</v>
          </cell>
          <cell r="C264" t="str">
            <v>ICB4TARGET0000000206</v>
          </cell>
          <cell r="D264">
            <v>2015</v>
          </cell>
          <cell r="E264">
            <v>4</v>
          </cell>
          <cell r="F264" t="str">
            <v>2015-04-30</v>
          </cell>
          <cell r="G264" t="str">
            <v>PRJ</v>
          </cell>
          <cell r="H264" t="str">
            <v>169</v>
          </cell>
          <cell r="I264" t="str">
            <v>211</v>
          </cell>
          <cell r="K264" t="str">
            <v>000001120</v>
          </cell>
          <cell r="L264" t="str">
            <v>4261000</v>
          </cell>
          <cell r="M264" t="str">
            <v>1113</v>
          </cell>
          <cell r="N264" t="str">
            <v>99920</v>
          </cell>
          <cell r="O264" t="str">
            <v>11404</v>
          </cell>
          <cell r="P264" t="str">
            <v>294</v>
          </cell>
          <cell r="Q264" t="str">
            <v>955</v>
          </cell>
          <cell r="R264" t="str">
            <v>INTERCO BILL W/O</v>
          </cell>
          <cell r="S264" t="str">
            <v>PRA</v>
          </cell>
          <cell r="U264" t="str">
            <v>2015-04-30</v>
          </cell>
          <cell r="V264">
            <v>223.06</v>
          </cell>
          <cell r="W264" t="str">
            <v>UTXECON201</v>
          </cell>
          <cell r="Y264" t="str">
            <v>LEGAL</v>
          </cell>
          <cell r="Z264" t="str">
            <v>ICB3</v>
          </cell>
          <cell r="AB264" t="str">
            <v>ICB</v>
          </cell>
          <cell r="AC264" t="str">
            <v>ICB</v>
          </cell>
          <cell r="AE264" t="str">
            <v>211</v>
          </cell>
          <cell r="AG264" t="str">
            <v>0000029880</v>
          </cell>
        </row>
        <row r="265">
          <cell r="A265" t="str">
            <v>00663819</v>
          </cell>
          <cell r="B265" t="str">
            <v>9554261000</v>
          </cell>
          <cell r="C265" t="str">
            <v>ICB4TARGET0000000207</v>
          </cell>
          <cell r="D265">
            <v>2015</v>
          </cell>
          <cell r="E265">
            <v>2</v>
          </cell>
          <cell r="F265" t="str">
            <v>2015-02-28</v>
          </cell>
          <cell r="G265" t="str">
            <v>PRJ</v>
          </cell>
          <cell r="H265" t="str">
            <v>169</v>
          </cell>
          <cell r="I265" t="str">
            <v>211</v>
          </cell>
          <cell r="K265" t="str">
            <v>000001120</v>
          </cell>
          <cell r="L265" t="str">
            <v>4261000</v>
          </cell>
          <cell r="M265" t="str">
            <v>1113</v>
          </cell>
          <cell r="N265" t="str">
            <v>99920</v>
          </cell>
          <cell r="O265" t="str">
            <v>11404</v>
          </cell>
          <cell r="P265" t="str">
            <v>294</v>
          </cell>
          <cell r="Q265" t="str">
            <v>955</v>
          </cell>
          <cell r="R265" t="str">
            <v>INTERCO BILL W/O</v>
          </cell>
          <cell r="S265" t="str">
            <v>PRA</v>
          </cell>
          <cell r="U265" t="str">
            <v>2015-02-28</v>
          </cell>
          <cell r="V265">
            <v>812.26</v>
          </cell>
          <cell r="W265" t="str">
            <v>UTXECON201</v>
          </cell>
          <cell r="Y265" t="str">
            <v>LEGAL</v>
          </cell>
          <cell r="Z265" t="str">
            <v>ICB3</v>
          </cell>
          <cell r="AB265" t="str">
            <v>ICB</v>
          </cell>
          <cell r="AC265" t="str">
            <v>ICB</v>
          </cell>
          <cell r="AE265" t="str">
            <v>211</v>
          </cell>
          <cell r="AG265" t="str">
            <v>0000123563</v>
          </cell>
        </row>
        <row r="266">
          <cell r="A266" t="str">
            <v>00673324</v>
          </cell>
          <cell r="B266" t="str">
            <v>9554261000</v>
          </cell>
          <cell r="C266" t="str">
            <v>ICB4TARGET0000000207</v>
          </cell>
          <cell r="D266">
            <v>2015</v>
          </cell>
          <cell r="E266">
            <v>4</v>
          </cell>
          <cell r="F266" t="str">
            <v>2015-04-30</v>
          </cell>
          <cell r="G266" t="str">
            <v>PRJ</v>
          </cell>
          <cell r="H266" t="str">
            <v>169</v>
          </cell>
          <cell r="I266" t="str">
            <v>211</v>
          </cell>
          <cell r="K266" t="str">
            <v>000001120</v>
          </cell>
          <cell r="L266" t="str">
            <v>4261000</v>
          </cell>
          <cell r="M266" t="str">
            <v>1113</v>
          </cell>
          <cell r="N266" t="str">
            <v>99920</v>
          </cell>
          <cell r="O266" t="str">
            <v>11404</v>
          </cell>
          <cell r="P266" t="str">
            <v>294</v>
          </cell>
          <cell r="Q266" t="str">
            <v>955</v>
          </cell>
          <cell r="R266" t="str">
            <v>INTERCO BILL W/O</v>
          </cell>
          <cell r="S266" t="str">
            <v>PRA</v>
          </cell>
          <cell r="U266" t="str">
            <v>2015-04-30</v>
          </cell>
          <cell r="V266">
            <v>547.51</v>
          </cell>
          <cell r="W266" t="str">
            <v>UTXECON201</v>
          </cell>
          <cell r="Y266" t="str">
            <v>LEGAL</v>
          </cell>
          <cell r="Z266" t="str">
            <v>ICB3</v>
          </cell>
          <cell r="AB266" t="str">
            <v>ICB</v>
          </cell>
          <cell r="AC266" t="str">
            <v>ICB</v>
          </cell>
          <cell r="AE266" t="str">
            <v>211</v>
          </cell>
          <cell r="AG266" t="str">
            <v>0000035634</v>
          </cell>
        </row>
        <row r="267">
          <cell r="A267" t="str">
            <v>00664464</v>
          </cell>
          <cell r="B267" t="str">
            <v>9554261000</v>
          </cell>
          <cell r="C267" t="str">
            <v>ICB4TARGET0000000208</v>
          </cell>
          <cell r="D267">
            <v>2015</v>
          </cell>
          <cell r="E267">
            <v>2</v>
          </cell>
          <cell r="F267" t="str">
            <v>2015-02-28</v>
          </cell>
          <cell r="G267" t="str">
            <v>PRJ</v>
          </cell>
          <cell r="H267" t="str">
            <v>169</v>
          </cell>
          <cell r="I267" t="str">
            <v>211</v>
          </cell>
          <cell r="K267" t="str">
            <v>000001120</v>
          </cell>
          <cell r="L267" t="str">
            <v>4261000</v>
          </cell>
          <cell r="M267" t="str">
            <v>1113</v>
          </cell>
          <cell r="N267" t="str">
            <v>99920</v>
          </cell>
          <cell r="O267" t="str">
            <v>11404</v>
          </cell>
          <cell r="P267" t="str">
            <v>294</v>
          </cell>
          <cell r="Q267" t="str">
            <v>955</v>
          </cell>
          <cell r="R267" t="str">
            <v>INTERCO BILL W/O</v>
          </cell>
          <cell r="S267" t="str">
            <v>PRA</v>
          </cell>
          <cell r="U267" t="str">
            <v>2015-02-28</v>
          </cell>
          <cell r="V267">
            <v>852.87</v>
          </cell>
          <cell r="W267" t="str">
            <v>UTXECON201</v>
          </cell>
          <cell r="Y267" t="str">
            <v>LEGAL</v>
          </cell>
          <cell r="Z267" t="str">
            <v>ICB3</v>
          </cell>
          <cell r="AB267" t="str">
            <v>ICB</v>
          </cell>
          <cell r="AC267" t="str">
            <v>ICB</v>
          </cell>
          <cell r="AE267" t="str">
            <v>211</v>
          </cell>
          <cell r="AG267" t="str">
            <v>0000123783</v>
          </cell>
        </row>
        <row r="268">
          <cell r="A268" t="str">
            <v>00673087</v>
          </cell>
          <cell r="B268" t="str">
            <v>9554261000</v>
          </cell>
          <cell r="C268" t="str">
            <v>ICB4TARGET0000000208</v>
          </cell>
          <cell r="D268">
            <v>2015</v>
          </cell>
          <cell r="E268">
            <v>4</v>
          </cell>
          <cell r="F268" t="str">
            <v>2015-04-30</v>
          </cell>
          <cell r="G268" t="str">
            <v>PRJ</v>
          </cell>
          <cell r="H268" t="str">
            <v>169</v>
          </cell>
          <cell r="I268" t="str">
            <v>211</v>
          </cell>
          <cell r="K268" t="str">
            <v>000001120</v>
          </cell>
          <cell r="L268" t="str">
            <v>4261000</v>
          </cell>
          <cell r="M268" t="str">
            <v>1113</v>
          </cell>
          <cell r="N268" t="str">
            <v>99920</v>
          </cell>
          <cell r="O268" t="str">
            <v>11404</v>
          </cell>
          <cell r="P268" t="str">
            <v>294</v>
          </cell>
          <cell r="Q268" t="str">
            <v>955</v>
          </cell>
          <cell r="R268" t="str">
            <v>INTERCO BILL W/O</v>
          </cell>
          <cell r="S268" t="str">
            <v>PRA</v>
          </cell>
          <cell r="U268" t="str">
            <v>2015-04-30</v>
          </cell>
          <cell r="V268">
            <v>2027.8</v>
          </cell>
          <cell r="W268" t="str">
            <v>UTXECON201</v>
          </cell>
          <cell r="Y268" t="str">
            <v>LEGAL</v>
          </cell>
          <cell r="Z268" t="str">
            <v>ICB3</v>
          </cell>
          <cell r="AB268" t="str">
            <v>ICB</v>
          </cell>
          <cell r="AC268" t="str">
            <v>ICB</v>
          </cell>
          <cell r="AE268" t="str">
            <v>211</v>
          </cell>
          <cell r="AG268" t="str">
            <v>0000039853</v>
          </cell>
        </row>
        <row r="269">
          <cell r="A269" t="str">
            <v>00662226</v>
          </cell>
          <cell r="B269" t="str">
            <v>9554261000</v>
          </cell>
          <cell r="C269" t="str">
            <v>ICB4TARGET0000000209</v>
          </cell>
          <cell r="D269">
            <v>2015</v>
          </cell>
          <cell r="E269">
            <v>2</v>
          </cell>
          <cell r="F269" t="str">
            <v>2015-02-28</v>
          </cell>
          <cell r="G269" t="str">
            <v>PRJ</v>
          </cell>
          <cell r="H269" t="str">
            <v>169</v>
          </cell>
          <cell r="I269" t="str">
            <v>211</v>
          </cell>
          <cell r="K269" t="str">
            <v>000001120</v>
          </cell>
          <cell r="L269" t="str">
            <v>4261000</v>
          </cell>
          <cell r="M269" t="str">
            <v>1113</v>
          </cell>
          <cell r="N269" t="str">
            <v>99920</v>
          </cell>
          <cell r="O269" t="str">
            <v>11404</v>
          </cell>
          <cell r="P269" t="str">
            <v>294</v>
          </cell>
          <cell r="Q269" t="str">
            <v>955</v>
          </cell>
          <cell r="R269" t="str">
            <v>INTERCO BILL W/O</v>
          </cell>
          <cell r="S269" t="str">
            <v>PRA</v>
          </cell>
          <cell r="U269" t="str">
            <v>2015-02-28</v>
          </cell>
          <cell r="V269">
            <v>203.07</v>
          </cell>
          <cell r="W269" t="str">
            <v>UTXECON201</v>
          </cell>
          <cell r="Y269" t="str">
            <v>LEGAL</v>
          </cell>
          <cell r="Z269" t="str">
            <v>ICB3</v>
          </cell>
          <cell r="AB269" t="str">
            <v>ICB</v>
          </cell>
          <cell r="AC269" t="str">
            <v>ICB</v>
          </cell>
          <cell r="AE269" t="str">
            <v>211</v>
          </cell>
          <cell r="AG269" t="str">
            <v>0000126446</v>
          </cell>
        </row>
        <row r="270">
          <cell r="A270" t="str">
            <v>00670285</v>
          </cell>
          <cell r="B270" t="str">
            <v>9554261000</v>
          </cell>
          <cell r="C270" t="str">
            <v>ICB4TARGET0000000209</v>
          </cell>
          <cell r="D270">
            <v>2015</v>
          </cell>
          <cell r="E270">
            <v>4</v>
          </cell>
          <cell r="F270" t="str">
            <v>2015-04-30</v>
          </cell>
          <cell r="G270" t="str">
            <v>PRJ</v>
          </cell>
          <cell r="H270" t="str">
            <v>169</v>
          </cell>
          <cell r="I270" t="str">
            <v>211</v>
          </cell>
          <cell r="K270" t="str">
            <v>000001120</v>
          </cell>
          <cell r="L270" t="str">
            <v>4261000</v>
          </cell>
          <cell r="M270" t="str">
            <v>1113</v>
          </cell>
          <cell r="N270" t="str">
            <v>99920</v>
          </cell>
          <cell r="O270" t="str">
            <v>11404</v>
          </cell>
          <cell r="P270" t="str">
            <v>294</v>
          </cell>
          <cell r="Q270" t="str">
            <v>955</v>
          </cell>
          <cell r="R270" t="str">
            <v>INTERCO BILL W/O</v>
          </cell>
          <cell r="S270" t="str">
            <v>PRA</v>
          </cell>
          <cell r="U270" t="str">
            <v>2015-04-30</v>
          </cell>
          <cell r="V270">
            <v>4055.6</v>
          </cell>
          <cell r="W270" t="str">
            <v>UTXECON201</v>
          </cell>
          <cell r="Y270" t="str">
            <v>LEGAL</v>
          </cell>
          <cell r="Z270" t="str">
            <v>ICB3</v>
          </cell>
          <cell r="AB270" t="str">
            <v>ICB</v>
          </cell>
          <cell r="AC270" t="str">
            <v>ICB</v>
          </cell>
          <cell r="AE270" t="str">
            <v>211</v>
          </cell>
          <cell r="AG270" t="str">
            <v>0000040061</v>
          </cell>
        </row>
        <row r="271">
          <cell r="A271" t="str">
            <v>00662612</v>
          </cell>
          <cell r="B271" t="str">
            <v>9554261000</v>
          </cell>
          <cell r="C271" t="str">
            <v>ICB4TARGET0000000210</v>
          </cell>
          <cell r="D271">
            <v>2015</v>
          </cell>
          <cell r="E271">
            <v>2</v>
          </cell>
          <cell r="F271" t="str">
            <v>2015-02-28</v>
          </cell>
          <cell r="G271" t="str">
            <v>PRJ</v>
          </cell>
          <cell r="H271" t="str">
            <v>169</v>
          </cell>
          <cell r="I271" t="str">
            <v>211</v>
          </cell>
          <cell r="K271" t="str">
            <v>000001120</v>
          </cell>
          <cell r="L271" t="str">
            <v>4261000</v>
          </cell>
          <cell r="M271" t="str">
            <v>1113</v>
          </cell>
          <cell r="N271" t="str">
            <v>99920</v>
          </cell>
          <cell r="O271" t="str">
            <v>11404</v>
          </cell>
          <cell r="P271" t="str">
            <v>294</v>
          </cell>
          <cell r="Q271" t="str">
            <v>955</v>
          </cell>
          <cell r="R271" t="str">
            <v>INTERCO BILL W/O</v>
          </cell>
          <cell r="S271" t="str">
            <v>PRA</v>
          </cell>
          <cell r="U271" t="str">
            <v>2015-02-28</v>
          </cell>
          <cell r="V271">
            <v>203.07</v>
          </cell>
          <cell r="W271" t="str">
            <v>UTXECON201</v>
          </cell>
          <cell r="Y271" t="str">
            <v>LEGAL</v>
          </cell>
          <cell r="Z271" t="str">
            <v>ICB3</v>
          </cell>
          <cell r="AB271" t="str">
            <v>ICB</v>
          </cell>
          <cell r="AC271" t="str">
            <v>ICB</v>
          </cell>
          <cell r="AE271" t="str">
            <v>211</v>
          </cell>
          <cell r="AG271" t="str">
            <v>0000130711</v>
          </cell>
        </row>
        <row r="272">
          <cell r="A272" t="str">
            <v>00670274</v>
          </cell>
          <cell r="B272" t="str">
            <v>9554261000</v>
          </cell>
          <cell r="C272" t="str">
            <v>ICB4TARGET0000000210</v>
          </cell>
          <cell r="D272">
            <v>2015</v>
          </cell>
          <cell r="E272">
            <v>4</v>
          </cell>
          <cell r="F272" t="str">
            <v>2015-04-30</v>
          </cell>
          <cell r="G272" t="str">
            <v>PRJ</v>
          </cell>
          <cell r="H272" t="str">
            <v>169</v>
          </cell>
          <cell r="I272" t="str">
            <v>211</v>
          </cell>
          <cell r="K272" t="str">
            <v>000001120</v>
          </cell>
          <cell r="L272" t="str">
            <v>4261000</v>
          </cell>
          <cell r="M272" t="str">
            <v>1113</v>
          </cell>
          <cell r="N272" t="str">
            <v>99920</v>
          </cell>
          <cell r="O272" t="str">
            <v>11404</v>
          </cell>
          <cell r="P272" t="str">
            <v>294</v>
          </cell>
          <cell r="Q272" t="str">
            <v>955</v>
          </cell>
          <cell r="R272" t="str">
            <v>INTERCO BILL W/O</v>
          </cell>
          <cell r="S272" t="str">
            <v>PRA</v>
          </cell>
          <cell r="U272" t="str">
            <v>2015-04-30</v>
          </cell>
          <cell r="V272">
            <v>737.24</v>
          </cell>
          <cell r="W272" t="str">
            <v>UTXECON201</v>
          </cell>
          <cell r="Y272" t="str">
            <v>LEGAL</v>
          </cell>
          <cell r="Z272" t="str">
            <v>ICB3</v>
          </cell>
          <cell r="AB272" t="str">
            <v>ICB</v>
          </cell>
          <cell r="AC272" t="str">
            <v>ICB</v>
          </cell>
          <cell r="AE272" t="str">
            <v>211</v>
          </cell>
          <cell r="AG272" t="str">
            <v>0000093522</v>
          </cell>
        </row>
        <row r="273">
          <cell r="A273" t="str">
            <v>00663611</v>
          </cell>
          <cell r="B273" t="str">
            <v>9554261000</v>
          </cell>
          <cell r="C273" t="str">
            <v>ICB4TARGET0000000211</v>
          </cell>
          <cell r="D273">
            <v>2015</v>
          </cell>
          <cell r="E273">
            <v>2</v>
          </cell>
          <cell r="F273" t="str">
            <v>2015-02-28</v>
          </cell>
          <cell r="G273" t="str">
            <v>PRJ</v>
          </cell>
          <cell r="H273" t="str">
            <v>169</v>
          </cell>
          <cell r="I273" t="str">
            <v>211</v>
          </cell>
          <cell r="K273" t="str">
            <v>000001120</v>
          </cell>
          <cell r="L273" t="str">
            <v>4261000</v>
          </cell>
          <cell r="M273" t="str">
            <v>1113</v>
          </cell>
          <cell r="N273" t="str">
            <v>99920</v>
          </cell>
          <cell r="O273" t="str">
            <v>11404</v>
          </cell>
          <cell r="P273" t="str">
            <v>294</v>
          </cell>
          <cell r="Q273" t="str">
            <v>955</v>
          </cell>
          <cell r="R273" t="str">
            <v>INTERCO BILL W/O</v>
          </cell>
          <cell r="S273" t="str">
            <v>PRA</v>
          </cell>
          <cell r="U273" t="str">
            <v>2015-02-28</v>
          </cell>
          <cell r="V273">
            <v>406.13</v>
          </cell>
          <cell r="W273" t="str">
            <v>UTXECON201</v>
          </cell>
          <cell r="Y273" t="str">
            <v>LEGAL</v>
          </cell>
          <cell r="Z273" t="str">
            <v>ICB3</v>
          </cell>
          <cell r="AB273" t="str">
            <v>ICB</v>
          </cell>
          <cell r="AC273" t="str">
            <v>ICB</v>
          </cell>
          <cell r="AE273" t="str">
            <v>211</v>
          </cell>
          <cell r="AG273" t="str">
            <v>0000133061</v>
          </cell>
        </row>
        <row r="274">
          <cell r="A274" t="str">
            <v>00673090</v>
          </cell>
          <cell r="B274" t="str">
            <v>9554261000</v>
          </cell>
          <cell r="C274" t="str">
            <v>ICB4TARGET0000000211</v>
          </cell>
          <cell r="D274">
            <v>2015</v>
          </cell>
          <cell r="E274">
            <v>4</v>
          </cell>
          <cell r="F274" t="str">
            <v>2015-04-30</v>
          </cell>
          <cell r="G274" t="str">
            <v>PRJ</v>
          </cell>
          <cell r="H274" t="str">
            <v>169</v>
          </cell>
          <cell r="I274" t="str">
            <v>211</v>
          </cell>
          <cell r="K274" t="str">
            <v>000001120</v>
          </cell>
          <cell r="L274" t="str">
            <v>4261000</v>
          </cell>
          <cell r="M274" t="str">
            <v>1113</v>
          </cell>
          <cell r="N274" t="str">
            <v>99920</v>
          </cell>
          <cell r="O274" t="str">
            <v>11404</v>
          </cell>
          <cell r="P274" t="str">
            <v>294</v>
          </cell>
          <cell r="Q274" t="str">
            <v>955</v>
          </cell>
          <cell r="R274" t="str">
            <v>INTERCO BILL W/O</v>
          </cell>
          <cell r="S274" t="str">
            <v>PRA</v>
          </cell>
          <cell r="U274" t="str">
            <v>2015-04-30</v>
          </cell>
          <cell r="V274">
            <v>1216.68</v>
          </cell>
          <cell r="W274" t="str">
            <v>UTXECON201</v>
          </cell>
          <cell r="Y274" t="str">
            <v>LEGAL</v>
          </cell>
          <cell r="Z274" t="str">
            <v>ICB3</v>
          </cell>
          <cell r="AB274" t="str">
            <v>ICB</v>
          </cell>
          <cell r="AC274" t="str">
            <v>ICB</v>
          </cell>
          <cell r="AE274" t="str">
            <v>211</v>
          </cell>
          <cell r="AG274" t="str">
            <v>0000097118</v>
          </cell>
        </row>
        <row r="275">
          <cell r="A275" t="str">
            <v>00662224</v>
          </cell>
          <cell r="B275" t="str">
            <v>9554261000</v>
          </cell>
          <cell r="C275" t="str">
            <v>ICB4TARGET0000000212</v>
          </cell>
          <cell r="D275">
            <v>2015</v>
          </cell>
          <cell r="E275">
            <v>2</v>
          </cell>
          <cell r="F275" t="str">
            <v>2015-02-28</v>
          </cell>
          <cell r="G275" t="str">
            <v>PRJ</v>
          </cell>
          <cell r="H275" t="str">
            <v>169</v>
          </cell>
          <cell r="I275" t="str">
            <v>211</v>
          </cell>
          <cell r="K275" t="str">
            <v>000001120</v>
          </cell>
          <cell r="L275" t="str">
            <v>4261000</v>
          </cell>
          <cell r="M275" t="str">
            <v>1113</v>
          </cell>
          <cell r="N275" t="str">
            <v>99920</v>
          </cell>
          <cell r="O275" t="str">
            <v>11404</v>
          </cell>
          <cell r="P275" t="str">
            <v>294</v>
          </cell>
          <cell r="Q275" t="str">
            <v>955</v>
          </cell>
          <cell r="R275" t="str">
            <v>INTERCO BILL W/O</v>
          </cell>
          <cell r="S275" t="str">
            <v>PRA</v>
          </cell>
          <cell r="U275" t="str">
            <v>2015-02-28</v>
          </cell>
          <cell r="V275">
            <v>121.84</v>
          </cell>
          <cell r="W275" t="str">
            <v>UTXECON201</v>
          </cell>
          <cell r="Y275" t="str">
            <v>LEGAL</v>
          </cell>
          <cell r="Z275" t="str">
            <v>ICB3</v>
          </cell>
          <cell r="AB275" t="str">
            <v>ICB</v>
          </cell>
          <cell r="AC275" t="str">
            <v>ICB</v>
          </cell>
          <cell r="AE275" t="str">
            <v>211</v>
          </cell>
          <cell r="AG275" t="str">
            <v>0000133873</v>
          </cell>
        </row>
        <row r="276">
          <cell r="A276" t="str">
            <v>00670275</v>
          </cell>
          <cell r="B276" t="str">
            <v>9554261000</v>
          </cell>
          <cell r="C276" t="str">
            <v>ICB4TARGET0000000212</v>
          </cell>
          <cell r="D276">
            <v>2015</v>
          </cell>
          <cell r="E276">
            <v>4</v>
          </cell>
          <cell r="F276" t="str">
            <v>2015-04-30</v>
          </cell>
          <cell r="G276" t="str">
            <v>PRJ</v>
          </cell>
          <cell r="H276" t="str">
            <v>169</v>
          </cell>
          <cell r="I276" t="str">
            <v>211</v>
          </cell>
          <cell r="K276" t="str">
            <v>000001120</v>
          </cell>
          <cell r="L276" t="str">
            <v>4261000</v>
          </cell>
          <cell r="M276" t="str">
            <v>1113</v>
          </cell>
          <cell r="N276" t="str">
            <v>99920</v>
          </cell>
          <cell r="O276" t="str">
            <v>11404</v>
          </cell>
          <cell r="P276" t="str">
            <v>294</v>
          </cell>
          <cell r="Q276" t="str">
            <v>955</v>
          </cell>
          <cell r="R276" t="str">
            <v>INTERCO BILL W/O</v>
          </cell>
          <cell r="S276" t="str">
            <v>PRA</v>
          </cell>
          <cell r="U276" t="str">
            <v>2015-04-30</v>
          </cell>
          <cell r="V276">
            <v>1013.9</v>
          </cell>
          <cell r="W276" t="str">
            <v>UTXECON201</v>
          </cell>
          <cell r="Y276" t="str">
            <v>LEGAL</v>
          </cell>
          <cell r="Z276" t="str">
            <v>ICB3</v>
          </cell>
          <cell r="AB276" t="str">
            <v>ICB</v>
          </cell>
          <cell r="AC276" t="str">
            <v>ICB</v>
          </cell>
          <cell r="AE276" t="str">
            <v>211</v>
          </cell>
          <cell r="AG276" t="str">
            <v>0000099469</v>
          </cell>
        </row>
        <row r="277">
          <cell r="A277" t="str">
            <v>00663069</v>
          </cell>
          <cell r="B277" t="str">
            <v>9554261000</v>
          </cell>
          <cell r="C277" t="str">
            <v>ICB4TARGET0000000213</v>
          </cell>
          <cell r="D277">
            <v>2015</v>
          </cell>
          <cell r="E277">
            <v>2</v>
          </cell>
          <cell r="F277" t="str">
            <v>2015-02-28</v>
          </cell>
          <cell r="G277" t="str">
            <v>PRJ</v>
          </cell>
          <cell r="H277" t="str">
            <v>169</v>
          </cell>
          <cell r="I277" t="str">
            <v>211</v>
          </cell>
          <cell r="K277" t="str">
            <v>000001120</v>
          </cell>
          <cell r="L277" t="str">
            <v>4261000</v>
          </cell>
          <cell r="M277" t="str">
            <v>1113</v>
          </cell>
          <cell r="N277" t="str">
            <v>99920</v>
          </cell>
          <cell r="O277" t="str">
            <v>11404</v>
          </cell>
          <cell r="P277" t="str">
            <v>294</v>
          </cell>
          <cell r="Q277" t="str">
            <v>955</v>
          </cell>
          <cell r="R277" t="str">
            <v>INTERCO BILL W/O</v>
          </cell>
          <cell r="S277" t="str">
            <v>PRA</v>
          </cell>
          <cell r="U277" t="str">
            <v>2015-02-28</v>
          </cell>
          <cell r="V277">
            <v>2030.65</v>
          </cell>
          <cell r="W277" t="str">
            <v>UTXECON201</v>
          </cell>
          <cell r="Y277" t="str">
            <v>LEGAL</v>
          </cell>
          <cell r="Z277" t="str">
            <v>ICB3</v>
          </cell>
          <cell r="AB277" t="str">
            <v>ICB</v>
          </cell>
          <cell r="AC277" t="str">
            <v>ICB</v>
          </cell>
          <cell r="AE277" t="str">
            <v>211</v>
          </cell>
          <cell r="AG277" t="str">
            <v>0000135160</v>
          </cell>
        </row>
        <row r="278">
          <cell r="A278" t="str">
            <v>00673094</v>
          </cell>
          <cell r="B278" t="str">
            <v>9554261000</v>
          </cell>
          <cell r="C278" t="str">
            <v>ICB4TARGET0000000213</v>
          </cell>
          <cell r="D278">
            <v>2015</v>
          </cell>
          <cell r="E278">
            <v>4</v>
          </cell>
          <cell r="F278" t="str">
            <v>2015-04-30</v>
          </cell>
          <cell r="G278" t="str">
            <v>PRJ</v>
          </cell>
          <cell r="H278" t="str">
            <v>169</v>
          </cell>
          <cell r="I278" t="str">
            <v>211</v>
          </cell>
          <cell r="K278" t="str">
            <v>000001120</v>
          </cell>
          <cell r="L278" t="str">
            <v>4261000</v>
          </cell>
          <cell r="M278" t="str">
            <v>1113</v>
          </cell>
          <cell r="N278" t="str">
            <v>99920</v>
          </cell>
          <cell r="O278" t="str">
            <v>11404</v>
          </cell>
          <cell r="P278" t="str">
            <v>294</v>
          </cell>
          <cell r="Q278" t="str">
            <v>955</v>
          </cell>
          <cell r="R278" t="str">
            <v>INTERCO BILL W/O</v>
          </cell>
          <cell r="S278" t="str">
            <v>PRA</v>
          </cell>
          <cell r="U278" t="str">
            <v>2015-04-30</v>
          </cell>
          <cell r="V278">
            <v>1013.9</v>
          </cell>
          <cell r="W278" t="str">
            <v>UTXECON201</v>
          </cell>
          <cell r="Y278" t="str">
            <v>LEGAL</v>
          </cell>
          <cell r="Z278" t="str">
            <v>ICB3</v>
          </cell>
          <cell r="AB278" t="str">
            <v>ICB</v>
          </cell>
          <cell r="AC278" t="str">
            <v>ICB</v>
          </cell>
          <cell r="AE278" t="str">
            <v>211</v>
          </cell>
          <cell r="AG278" t="str">
            <v>0000120162</v>
          </cell>
        </row>
        <row r="279">
          <cell r="A279" t="str">
            <v>00661022</v>
          </cell>
          <cell r="B279" t="str">
            <v>9554261000</v>
          </cell>
          <cell r="C279" t="str">
            <v>ICB4TARGET0000000214</v>
          </cell>
          <cell r="D279">
            <v>2015</v>
          </cell>
          <cell r="E279">
            <v>2</v>
          </cell>
          <cell r="F279" t="str">
            <v>2015-02-28</v>
          </cell>
          <cell r="G279" t="str">
            <v>PRJ</v>
          </cell>
          <cell r="H279" t="str">
            <v>169</v>
          </cell>
          <cell r="I279" t="str">
            <v>211</v>
          </cell>
          <cell r="K279" t="str">
            <v>000001120</v>
          </cell>
          <cell r="L279" t="str">
            <v>4261000</v>
          </cell>
          <cell r="M279" t="str">
            <v>1113</v>
          </cell>
          <cell r="N279" t="str">
            <v>99920</v>
          </cell>
          <cell r="O279" t="str">
            <v>11404</v>
          </cell>
          <cell r="P279" t="str">
            <v>294</v>
          </cell>
          <cell r="Q279" t="str">
            <v>955</v>
          </cell>
          <cell r="R279" t="str">
            <v>INTERCO BILL W/O</v>
          </cell>
          <cell r="S279" t="str">
            <v>PRA</v>
          </cell>
          <cell r="U279" t="str">
            <v>2015-02-28</v>
          </cell>
          <cell r="V279">
            <v>162.44999999999999</v>
          </cell>
          <cell r="W279" t="str">
            <v>UTXECON201</v>
          </cell>
          <cell r="Y279" t="str">
            <v>LEGAL</v>
          </cell>
          <cell r="Z279" t="str">
            <v>ICB3</v>
          </cell>
          <cell r="AB279" t="str">
            <v>ICB</v>
          </cell>
          <cell r="AC279" t="str">
            <v>ICB</v>
          </cell>
          <cell r="AE279" t="str">
            <v>211</v>
          </cell>
          <cell r="AG279" t="str">
            <v>0000135610</v>
          </cell>
        </row>
        <row r="280">
          <cell r="A280" t="str">
            <v>00672832</v>
          </cell>
          <cell r="B280" t="str">
            <v>9554261000</v>
          </cell>
          <cell r="C280" t="str">
            <v>ICB4TARGET0000000214</v>
          </cell>
          <cell r="D280">
            <v>2015</v>
          </cell>
          <cell r="E280">
            <v>4</v>
          </cell>
          <cell r="F280" t="str">
            <v>2015-04-30</v>
          </cell>
          <cell r="G280" t="str">
            <v>PRJ</v>
          </cell>
          <cell r="H280" t="str">
            <v>169</v>
          </cell>
          <cell r="I280" t="str">
            <v>211</v>
          </cell>
          <cell r="K280" t="str">
            <v>000001120</v>
          </cell>
          <cell r="L280" t="str">
            <v>4261000</v>
          </cell>
          <cell r="M280" t="str">
            <v>1113</v>
          </cell>
          <cell r="N280" t="str">
            <v>99920</v>
          </cell>
          <cell r="O280" t="str">
            <v>11404</v>
          </cell>
          <cell r="P280" t="str">
            <v>294</v>
          </cell>
          <cell r="Q280" t="str">
            <v>955</v>
          </cell>
          <cell r="R280" t="str">
            <v>INTERCO BILL W/O</v>
          </cell>
          <cell r="S280" t="str">
            <v>PRA</v>
          </cell>
          <cell r="U280" t="str">
            <v>2015-04-30</v>
          </cell>
          <cell r="V280">
            <v>202.78</v>
          </cell>
          <cell r="W280" t="str">
            <v>UTXECON201</v>
          </cell>
          <cell r="Y280" t="str">
            <v>LEGAL</v>
          </cell>
          <cell r="Z280" t="str">
            <v>ICB3</v>
          </cell>
          <cell r="AB280" t="str">
            <v>ICB</v>
          </cell>
          <cell r="AC280" t="str">
            <v>ICB</v>
          </cell>
          <cell r="AE280" t="str">
            <v>211</v>
          </cell>
          <cell r="AG280" t="str">
            <v>0000122745</v>
          </cell>
        </row>
        <row r="281">
          <cell r="A281" t="str">
            <v>00664471</v>
          </cell>
          <cell r="B281" t="str">
            <v>9554261000</v>
          </cell>
          <cell r="C281" t="str">
            <v>ICB4TARGET0000000215</v>
          </cell>
          <cell r="D281">
            <v>2015</v>
          </cell>
          <cell r="E281">
            <v>2</v>
          </cell>
          <cell r="F281" t="str">
            <v>2015-02-28</v>
          </cell>
          <cell r="G281" t="str">
            <v>PRJ</v>
          </cell>
          <cell r="H281" t="str">
            <v>169</v>
          </cell>
          <cell r="I281" t="str">
            <v>211</v>
          </cell>
          <cell r="K281" t="str">
            <v>000001120</v>
          </cell>
          <cell r="L281" t="str">
            <v>4261000</v>
          </cell>
          <cell r="M281" t="str">
            <v>1113</v>
          </cell>
          <cell r="N281" t="str">
            <v>99920</v>
          </cell>
          <cell r="O281" t="str">
            <v>11404</v>
          </cell>
          <cell r="P281" t="str">
            <v>294</v>
          </cell>
          <cell r="Q281" t="str">
            <v>955</v>
          </cell>
          <cell r="R281" t="str">
            <v>INTERCO BILL W/O</v>
          </cell>
          <cell r="S281" t="str">
            <v>PRA</v>
          </cell>
          <cell r="U281" t="str">
            <v>2015-02-28</v>
          </cell>
          <cell r="V281">
            <v>81.23</v>
          </cell>
          <cell r="W281" t="str">
            <v>UTXECON201</v>
          </cell>
          <cell r="Y281" t="str">
            <v>LEGAL</v>
          </cell>
          <cell r="Z281" t="str">
            <v>ICB3</v>
          </cell>
          <cell r="AB281" t="str">
            <v>ICB</v>
          </cell>
          <cell r="AC281" t="str">
            <v>ICB</v>
          </cell>
          <cell r="AE281" t="str">
            <v>211</v>
          </cell>
          <cell r="AG281" t="str">
            <v>0000135977</v>
          </cell>
        </row>
        <row r="282">
          <cell r="A282" t="str">
            <v>00674154</v>
          </cell>
          <cell r="B282" t="str">
            <v>9554261000</v>
          </cell>
          <cell r="C282" t="str">
            <v>ICB4TARGET0000000215</v>
          </cell>
          <cell r="D282">
            <v>2015</v>
          </cell>
          <cell r="E282">
            <v>4</v>
          </cell>
          <cell r="F282" t="str">
            <v>2015-04-30</v>
          </cell>
          <cell r="G282" t="str">
            <v>PRJ</v>
          </cell>
          <cell r="H282" t="str">
            <v>169</v>
          </cell>
          <cell r="I282" t="str">
            <v>211</v>
          </cell>
          <cell r="K282" t="str">
            <v>000001120</v>
          </cell>
          <cell r="L282" t="str">
            <v>4261000</v>
          </cell>
          <cell r="M282" t="str">
            <v>1113</v>
          </cell>
          <cell r="N282" t="str">
            <v>99920</v>
          </cell>
          <cell r="O282" t="str">
            <v>11404</v>
          </cell>
          <cell r="P282" t="str">
            <v>294</v>
          </cell>
          <cell r="Q282" t="str">
            <v>955</v>
          </cell>
          <cell r="R282" t="str">
            <v>INTERCO BILL W/O</v>
          </cell>
          <cell r="S282" t="str">
            <v>PRA</v>
          </cell>
          <cell r="U282" t="str">
            <v>2015-04-30</v>
          </cell>
          <cell r="V282">
            <v>811.12</v>
          </cell>
          <cell r="W282" t="str">
            <v>UTXECON201</v>
          </cell>
          <cell r="Y282" t="str">
            <v>LEGAL</v>
          </cell>
          <cell r="Z282" t="str">
            <v>ICB3</v>
          </cell>
          <cell r="AB282" t="str">
            <v>ICB</v>
          </cell>
          <cell r="AC282" t="str">
            <v>ICB</v>
          </cell>
          <cell r="AE282" t="str">
            <v>211</v>
          </cell>
          <cell r="AG282" t="str">
            <v>0000123878</v>
          </cell>
        </row>
        <row r="283">
          <cell r="A283" t="str">
            <v>00662230</v>
          </cell>
          <cell r="B283" t="str">
            <v>9554261000</v>
          </cell>
          <cell r="C283" t="str">
            <v>ICB4TARGET0000000216</v>
          </cell>
          <cell r="D283">
            <v>2015</v>
          </cell>
          <cell r="E283">
            <v>2</v>
          </cell>
          <cell r="F283" t="str">
            <v>2015-02-28</v>
          </cell>
          <cell r="G283" t="str">
            <v>PRJ</v>
          </cell>
          <cell r="H283" t="str">
            <v>169</v>
          </cell>
          <cell r="I283" t="str">
            <v>211</v>
          </cell>
          <cell r="K283" t="str">
            <v>000001120</v>
          </cell>
          <cell r="L283" t="str">
            <v>4261000</v>
          </cell>
          <cell r="M283" t="str">
            <v>1113</v>
          </cell>
          <cell r="N283" t="str">
            <v>99920</v>
          </cell>
          <cell r="O283" t="str">
            <v>11404</v>
          </cell>
          <cell r="P283" t="str">
            <v>294</v>
          </cell>
          <cell r="Q283" t="str">
            <v>955</v>
          </cell>
          <cell r="R283" t="str">
            <v>INTERCO BILL W/O</v>
          </cell>
          <cell r="S283" t="str">
            <v>PRA</v>
          </cell>
          <cell r="U283" t="str">
            <v>2015-02-28</v>
          </cell>
          <cell r="V283">
            <v>81.23</v>
          </cell>
          <cell r="W283" t="str">
            <v>UTXECON201</v>
          </cell>
          <cell r="Y283" t="str">
            <v>LEGAL</v>
          </cell>
          <cell r="Z283" t="str">
            <v>ICB3</v>
          </cell>
          <cell r="AB283" t="str">
            <v>ICB</v>
          </cell>
          <cell r="AC283" t="str">
            <v>ICB</v>
          </cell>
          <cell r="AE283" t="str">
            <v>211</v>
          </cell>
          <cell r="AG283" t="str">
            <v>0000138759</v>
          </cell>
        </row>
        <row r="284">
          <cell r="A284" t="str">
            <v>00670281</v>
          </cell>
          <cell r="B284" t="str">
            <v>9554261000</v>
          </cell>
          <cell r="C284" t="str">
            <v>ICB4TARGET0000000216</v>
          </cell>
          <cell r="D284">
            <v>2015</v>
          </cell>
          <cell r="E284">
            <v>4</v>
          </cell>
          <cell r="F284" t="str">
            <v>2015-04-30</v>
          </cell>
          <cell r="G284" t="str">
            <v>PRJ</v>
          </cell>
          <cell r="H284" t="str">
            <v>169</v>
          </cell>
          <cell r="I284" t="str">
            <v>211</v>
          </cell>
          <cell r="K284" t="str">
            <v>000001120</v>
          </cell>
          <cell r="L284" t="str">
            <v>4261000</v>
          </cell>
          <cell r="M284" t="str">
            <v>1113</v>
          </cell>
          <cell r="N284" t="str">
            <v>99920</v>
          </cell>
          <cell r="O284" t="str">
            <v>11404</v>
          </cell>
          <cell r="P284" t="str">
            <v>294</v>
          </cell>
          <cell r="Q284" t="str">
            <v>955</v>
          </cell>
          <cell r="R284" t="str">
            <v>INTERCO BILL W/O</v>
          </cell>
          <cell r="S284" t="str">
            <v>PRA</v>
          </cell>
          <cell r="U284" t="str">
            <v>2015-04-30</v>
          </cell>
          <cell r="V284">
            <v>2027.8</v>
          </cell>
          <cell r="W284" t="str">
            <v>UTXECON201</v>
          </cell>
          <cell r="Y284" t="str">
            <v>LEGAL</v>
          </cell>
          <cell r="Z284" t="str">
            <v>ICB3</v>
          </cell>
          <cell r="AB284" t="str">
            <v>ICB</v>
          </cell>
          <cell r="AC284" t="str">
            <v>ICB</v>
          </cell>
          <cell r="AE284" t="str">
            <v>211</v>
          </cell>
          <cell r="AG284" t="str">
            <v>0000131511</v>
          </cell>
        </row>
        <row r="285">
          <cell r="A285" t="str">
            <v>00663610</v>
          </cell>
          <cell r="B285" t="str">
            <v>9554261000</v>
          </cell>
          <cell r="C285" t="str">
            <v>ICB4TARGET0000000217</v>
          </cell>
          <cell r="D285">
            <v>2015</v>
          </cell>
          <cell r="E285">
            <v>2</v>
          </cell>
          <cell r="F285" t="str">
            <v>2015-02-28</v>
          </cell>
          <cell r="G285" t="str">
            <v>PRJ</v>
          </cell>
          <cell r="H285" t="str">
            <v>169</v>
          </cell>
          <cell r="I285" t="str">
            <v>211</v>
          </cell>
          <cell r="K285" t="str">
            <v>000001120</v>
          </cell>
          <cell r="L285" t="str">
            <v>4261000</v>
          </cell>
          <cell r="M285" t="str">
            <v>1113</v>
          </cell>
          <cell r="N285" t="str">
            <v>99920</v>
          </cell>
          <cell r="O285" t="str">
            <v>11404</v>
          </cell>
          <cell r="P285" t="str">
            <v>294</v>
          </cell>
          <cell r="Q285" t="str">
            <v>955</v>
          </cell>
          <cell r="R285" t="str">
            <v>INTERCO BILL W/O</v>
          </cell>
          <cell r="S285" t="str">
            <v>PRA</v>
          </cell>
          <cell r="U285" t="str">
            <v>2015-02-28</v>
          </cell>
          <cell r="V285">
            <v>324.89999999999998</v>
          </cell>
          <cell r="W285" t="str">
            <v>UTXECON201</v>
          </cell>
          <cell r="Y285" t="str">
            <v>LEGAL</v>
          </cell>
          <cell r="Z285" t="str">
            <v>ICB3</v>
          </cell>
          <cell r="AB285" t="str">
            <v>ICB</v>
          </cell>
          <cell r="AC285" t="str">
            <v>ICB</v>
          </cell>
          <cell r="AE285" t="str">
            <v>211</v>
          </cell>
          <cell r="AG285" t="str">
            <v>0000142541</v>
          </cell>
        </row>
        <row r="286">
          <cell r="A286" t="str">
            <v>00673095</v>
          </cell>
          <cell r="B286" t="str">
            <v>9554261000</v>
          </cell>
          <cell r="C286" t="str">
            <v>ICB4TARGET0000000217</v>
          </cell>
          <cell r="D286">
            <v>2015</v>
          </cell>
          <cell r="E286">
            <v>4</v>
          </cell>
          <cell r="F286" t="str">
            <v>2015-04-30</v>
          </cell>
          <cell r="G286" t="str">
            <v>PRJ</v>
          </cell>
          <cell r="H286" t="str">
            <v>169</v>
          </cell>
          <cell r="I286" t="str">
            <v>211</v>
          </cell>
          <cell r="K286" t="str">
            <v>000001120</v>
          </cell>
          <cell r="L286" t="str">
            <v>4261000</v>
          </cell>
          <cell r="M286" t="str">
            <v>1113</v>
          </cell>
          <cell r="N286" t="str">
            <v>99920</v>
          </cell>
          <cell r="O286" t="str">
            <v>11404</v>
          </cell>
          <cell r="P286" t="str">
            <v>294</v>
          </cell>
          <cell r="Q286" t="str">
            <v>955</v>
          </cell>
          <cell r="R286" t="str">
            <v>INTERCO BILL W/O</v>
          </cell>
          <cell r="S286" t="str">
            <v>PRA</v>
          </cell>
          <cell r="U286" t="str">
            <v>2015-04-30</v>
          </cell>
          <cell r="V286">
            <v>117.61</v>
          </cell>
          <cell r="W286" t="str">
            <v>UTXECON201</v>
          </cell>
          <cell r="Y286" t="str">
            <v>LEGAL</v>
          </cell>
          <cell r="Z286" t="str">
            <v>ICB3</v>
          </cell>
          <cell r="AB286" t="str">
            <v>ICB</v>
          </cell>
          <cell r="AC286" t="str">
            <v>ICB</v>
          </cell>
          <cell r="AE286" t="str">
            <v>211</v>
          </cell>
          <cell r="AG286" t="str">
            <v>0000131754</v>
          </cell>
        </row>
        <row r="287">
          <cell r="A287" t="str">
            <v>00663612</v>
          </cell>
          <cell r="B287" t="str">
            <v>9554261000</v>
          </cell>
          <cell r="C287" t="str">
            <v>ICB4TARGET0000000218</v>
          </cell>
          <cell r="D287">
            <v>2015</v>
          </cell>
          <cell r="E287">
            <v>2</v>
          </cell>
          <cell r="F287" t="str">
            <v>2015-02-28</v>
          </cell>
          <cell r="G287" t="str">
            <v>PRJ</v>
          </cell>
          <cell r="H287" t="str">
            <v>169</v>
          </cell>
          <cell r="I287" t="str">
            <v>211</v>
          </cell>
          <cell r="K287" t="str">
            <v>000001120</v>
          </cell>
          <cell r="L287" t="str">
            <v>4261000</v>
          </cell>
          <cell r="M287" t="str">
            <v>1113</v>
          </cell>
          <cell r="N287" t="str">
            <v>99920</v>
          </cell>
          <cell r="O287" t="str">
            <v>11404</v>
          </cell>
          <cell r="P287" t="str">
            <v>294</v>
          </cell>
          <cell r="Q287" t="str">
            <v>955</v>
          </cell>
          <cell r="R287" t="str">
            <v>INTERCO BILL W/O</v>
          </cell>
          <cell r="S287" t="str">
            <v>PRA</v>
          </cell>
          <cell r="U287" t="str">
            <v>2015-02-28</v>
          </cell>
          <cell r="V287">
            <v>40.61</v>
          </cell>
          <cell r="W287" t="str">
            <v>UTXECON201</v>
          </cell>
          <cell r="Y287" t="str">
            <v>LEGAL</v>
          </cell>
          <cell r="Z287" t="str">
            <v>ICB3</v>
          </cell>
          <cell r="AB287" t="str">
            <v>ICB</v>
          </cell>
          <cell r="AC287" t="str">
            <v>ICB</v>
          </cell>
          <cell r="AE287" t="str">
            <v>211</v>
          </cell>
          <cell r="AG287" t="str">
            <v>0000142541</v>
          </cell>
        </row>
        <row r="288">
          <cell r="A288" t="str">
            <v>00670278</v>
          </cell>
          <cell r="B288" t="str">
            <v>9554261000</v>
          </cell>
          <cell r="C288" t="str">
            <v>ICB4TARGET0000000218</v>
          </cell>
          <cell r="D288">
            <v>2015</v>
          </cell>
          <cell r="E288">
            <v>4</v>
          </cell>
          <cell r="F288" t="str">
            <v>2015-04-30</v>
          </cell>
          <cell r="G288" t="str">
            <v>PRJ</v>
          </cell>
          <cell r="H288" t="str">
            <v>169</v>
          </cell>
          <cell r="I288" t="str">
            <v>211</v>
          </cell>
          <cell r="K288" t="str">
            <v>000001120</v>
          </cell>
          <cell r="L288" t="str">
            <v>4261000</v>
          </cell>
          <cell r="M288" t="str">
            <v>1113</v>
          </cell>
          <cell r="N288" t="str">
            <v>99920</v>
          </cell>
          <cell r="O288" t="str">
            <v>11404</v>
          </cell>
          <cell r="P288" t="str">
            <v>294</v>
          </cell>
          <cell r="Q288" t="str">
            <v>955</v>
          </cell>
          <cell r="R288" t="str">
            <v>INTERCO BILL W/O</v>
          </cell>
          <cell r="S288" t="str">
            <v>PRA</v>
          </cell>
          <cell r="U288" t="str">
            <v>2015-04-30</v>
          </cell>
          <cell r="V288">
            <v>101.39</v>
          </cell>
          <cell r="W288" t="str">
            <v>UTXECON201</v>
          </cell>
          <cell r="Y288" t="str">
            <v>LEGAL</v>
          </cell>
          <cell r="Z288" t="str">
            <v>ICB3</v>
          </cell>
          <cell r="AB288" t="str">
            <v>ICB</v>
          </cell>
          <cell r="AC288" t="str">
            <v>ICB</v>
          </cell>
          <cell r="AE288" t="str">
            <v>211</v>
          </cell>
          <cell r="AG288" t="str">
            <v>0000138730</v>
          </cell>
        </row>
        <row r="289">
          <cell r="A289" t="str">
            <v>00664462</v>
          </cell>
          <cell r="B289" t="str">
            <v>9554261000</v>
          </cell>
          <cell r="C289" t="str">
            <v>ICB4TARGET0000000219</v>
          </cell>
          <cell r="D289">
            <v>2015</v>
          </cell>
          <cell r="E289">
            <v>2</v>
          </cell>
          <cell r="F289" t="str">
            <v>2015-02-28</v>
          </cell>
          <cell r="G289" t="str">
            <v>PRJ</v>
          </cell>
          <cell r="H289" t="str">
            <v>169</v>
          </cell>
          <cell r="I289" t="str">
            <v>211</v>
          </cell>
          <cell r="K289" t="str">
            <v>000001120</v>
          </cell>
          <cell r="L289" t="str">
            <v>4261000</v>
          </cell>
          <cell r="M289" t="str">
            <v>1113</v>
          </cell>
          <cell r="N289" t="str">
            <v>99920</v>
          </cell>
          <cell r="O289" t="str">
            <v>11404</v>
          </cell>
          <cell r="P289" t="str">
            <v>294</v>
          </cell>
          <cell r="Q289" t="str">
            <v>955</v>
          </cell>
          <cell r="R289" t="str">
            <v>INTERCO BILL W/O</v>
          </cell>
          <cell r="S289" t="str">
            <v>PRA</v>
          </cell>
          <cell r="U289" t="str">
            <v>2015-02-28</v>
          </cell>
          <cell r="V289">
            <v>203.07</v>
          </cell>
          <cell r="W289" t="str">
            <v>UTXECON201</v>
          </cell>
          <cell r="Y289" t="str">
            <v>LEGAL</v>
          </cell>
          <cell r="Z289" t="str">
            <v>ICB3</v>
          </cell>
          <cell r="AB289" t="str">
            <v>ICB</v>
          </cell>
          <cell r="AC289" t="str">
            <v>ICB</v>
          </cell>
          <cell r="AE289" t="str">
            <v>211</v>
          </cell>
          <cell r="AG289" t="str">
            <v>0000146684</v>
          </cell>
        </row>
        <row r="290">
          <cell r="A290" t="str">
            <v>00672836</v>
          </cell>
          <cell r="B290" t="str">
            <v>9554261000</v>
          </cell>
          <cell r="C290" t="str">
            <v>ICB4TARGET0000000219</v>
          </cell>
          <cell r="D290">
            <v>2015</v>
          </cell>
          <cell r="E290">
            <v>4</v>
          </cell>
          <cell r="F290" t="str">
            <v>2015-04-30</v>
          </cell>
          <cell r="G290" t="str">
            <v>PRJ</v>
          </cell>
          <cell r="H290" t="str">
            <v>169</v>
          </cell>
          <cell r="I290" t="str">
            <v>211</v>
          </cell>
          <cell r="K290" t="str">
            <v>000001120</v>
          </cell>
          <cell r="L290" t="str">
            <v>4261000</v>
          </cell>
          <cell r="M290" t="str">
            <v>1113</v>
          </cell>
          <cell r="N290" t="str">
            <v>99920</v>
          </cell>
          <cell r="O290" t="str">
            <v>11404</v>
          </cell>
          <cell r="P290" t="str">
            <v>294</v>
          </cell>
          <cell r="Q290" t="str">
            <v>955</v>
          </cell>
          <cell r="R290" t="str">
            <v>INTERCO BILL W/O</v>
          </cell>
          <cell r="S290" t="str">
            <v>PRA</v>
          </cell>
          <cell r="U290" t="str">
            <v>2015-04-30</v>
          </cell>
          <cell r="V290">
            <v>162.22</v>
          </cell>
          <cell r="W290" t="str">
            <v>UTXECON201</v>
          </cell>
          <cell r="Y290" t="str">
            <v>LEGAL</v>
          </cell>
          <cell r="Z290" t="str">
            <v>ICB3</v>
          </cell>
          <cell r="AB290" t="str">
            <v>ICB</v>
          </cell>
          <cell r="AC290" t="str">
            <v>ICB</v>
          </cell>
          <cell r="AE290" t="str">
            <v>211</v>
          </cell>
          <cell r="AG290" t="str">
            <v>0000138748</v>
          </cell>
        </row>
        <row r="291">
          <cell r="A291" t="str">
            <v>00662611</v>
          </cell>
          <cell r="B291" t="str">
            <v>9554261000</v>
          </cell>
          <cell r="C291" t="str">
            <v>ICB4TARGET0000000220</v>
          </cell>
          <cell r="D291">
            <v>2015</v>
          </cell>
          <cell r="E291">
            <v>2</v>
          </cell>
          <cell r="F291" t="str">
            <v>2015-02-28</v>
          </cell>
          <cell r="G291" t="str">
            <v>PRJ</v>
          </cell>
          <cell r="H291" t="str">
            <v>169</v>
          </cell>
          <cell r="I291" t="str">
            <v>211</v>
          </cell>
          <cell r="K291" t="str">
            <v>000001120</v>
          </cell>
          <cell r="L291" t="str">
            <v>4261000</v>
          </cell>
          <cell r="M291" t="str">
            <v>1113</v>
          </cell>
          <cell r="N291" t="str">
            <v>99920</v>
          </cell>
          <cell r="O291" t="str">
            <v>11404</v>
          </cell>
          <cell r="P291" t="str">
            <v>294</v>
          </cell>
          <cell r="Q291" t="str">
            <v>955</v>
          </cell>
          <cell r="R291" t="str">
            <v>INTERCO BILL W/O</v>
          </cell>
          <cell r="S291" t="str">
            <v>PRA</v>
          </cell>
          <cell r="U291" t="str">
            <v>2015-02-28</v>
          </cell>
          <cell r="V291">
            <v>406.13</v>
          </cell>
          <cell r="W291" t="str">
            <v>UTXECON201</v>
          </cell>
          <cell r="Y291" t="str">
            <v>LEGAL</v>
          </cell>
          <cell r="Z291" t="str">
            <v>ICB3</v>
          </cell>
          <cell r="AB291" t="str">
            <v>ICB</v>
          </cell>
          <cell r="AC291" t="str">
            <v>ICB</v>
          </cell>
          <cell r="AE291" t="str">
            <v>211</v>
          </cell>
          <cell r="AG291" t="str">
            <v>0000147218</v>
          </cell>
        </row>
        <row r="292">
          <cell r="A292" t="str">
            <v>00672858</v>
          </cell>
          <cell r="B292" t="str">
            <v>9554261000</v>
          </cell>
          <cell r="C292" t="str">
            <v>ICB4TARGET0000000220</v>
          </cell>
          <cell r="D292">
            <v>2015</v>
          </cell>
          <cell r="E292">
            <v>4</v>
          </cell>
          <cell r="F292" t="str">
            <v>2015-04-30</v>
          </cell>
          <cell r="G292" t="str">
            <v>PRJ</v>
          </cell>
          <cell r="H292" t="str">
            <v>169</v>
          </cell>
          <cell r="I292" t="str">
            <v>211</v>
          </cell>
          <cell r="K292" t="str">
            <v>000001120</v>
          </cell>
          <cell r="L292" t="str">
            <v>4261000</v>
          </cell>
          <cell r="M292" t="str">
            <v>1113</v>
          </cell>
          <cell r="N292" t="str">
            <v>99920</v>
          </cell>
          <cell r="O292" t="str">
            <v>11404</v>
          </cell>
          <cell r="P292" t="str">
            <v>294</v>
          </cell>
          <cell r="Q292" t="str">
            <v>955</v>
          </cell>
          <cell r="R292" t="str">
            <v>INTERCO BILL W/O</v>
          </cell>
          <cell r="S292" t="str">
            <v>PRA</v>
          </cell>
          <cell r="U292" t="str">
            <v>2015-04-30</v>
          </cell>
          <cell r="V292">
            <v>141.94999999999999</v>
          </cell>
          <cell r="W292" t="str">
            <v>UTXECON201</v>
          </cell>
          <cell r="Y292" t="str">
            <v>LEGAL</v>
          </cell>
          <cell r="Z292" t="str">
            <v>ICB3</v>
          </cell>
          <cell r="AB292" t="str">
            <v>ICB</v>
          </cell>
          <cell r="AC292" t="str">
            <v>ICB</v>
          </cell>
          <cell r="AE292" t="str">
            <v>211</v>
          </cell>
          <cell r="AG292" t="str">
            <v>0000142199</v>
          </cell>
        </row>
        <row r="293">
          <cell r="A293" t="str">
            <v>00662838</v>
          </cell>
          <cell r="B293" t="str">
            <v>9554261000</v>
          </cell>
          <cell r="C293" t="str">
            <v>ICB4TARGET0000000221</v>
          </cell>
          <cell r="D293">
            <v>2015</v>
          </cell>
          <cell r="E293">
            <v>2</v>
          </cell>
          <cell r="F293" t="str">
            <v>2015-02-28</v>
          </cell>
          <cell r="G293" t="str">
            <v>PRJ</v>
          </cell>
          <cell r="H293" t="str">
            <v>169</v>
          </cell>
          <cell r="I293" t="str">
            <v>211</v>
          </cell>
          <cell r="K293" t="str">
            <v>000001120</v>
          </cell>
          <cell r="L293" t="str">
            <v>4261000</v>
          </cell>
          <cell r="M293" t="str">
            <v>1113</v>
          </cell>
          <cell r="N293" t="str">
            <v>99920</v>
          </cell>
          <cell r="O293" t="str">
            <v>11404</v>
          </cell>
          <cell r="P293" t="str">
            <v>294</v>
          </cell>
          <cell r="Q293" t="str">
            <v>955</v>
          </cell>
          <cell r="R293" t="str">
            <v>INTERCO BILL W/O</v>
          </cell>
          <cell r="S293" t="str">
            <v>PRA</v>
          </cell>
          <cell r="U293" t="str">
            <v>2015-02-28</v>
          </cell>
          <cell r="V293">
            <v>203.07</v>
          </cell>
          <cell r="W293" t="str">
            <v>UTXECON201</v>
          </cell>
          <cell r="Y293" t="str">
            <v>LEGAL</v>
          </cell>
          <cell r="Z293" t="str">
            <v>ICB3</v>
          </cell>
          <cell r="AB293" t="str">
            <v>ICB</v>
          </cell>
          <cell r="AC293" t="str">
            <v>ICB</v>
          </cell>
          <cell r="AE293" t="str">
            <v>211</v>
          </cell>
          <cell r="AG293" t="str">
            <v>0000151361</v>
          </cell>
        </row>
        <row r="294">
          <cell r="A294" t="str">
            <v>00670283</v>
          </cell>
          <cell r="B294" t="str">
            <v>9554261000</v>
          </cell>
          <cell r="C294" t="str">
            <v>ICB4TARGET0000000221</v>
          </cell>
          <cell r="D294">
            <v>2015</v>
          </cell>
          <cell r="E294">
            <v>4</v>
          </cell>
          <cell r="F294" t="str">
            <v>2015-04-30</v>
          </cell>
          <cell r="G294" t="str">
            <v>PRJ</v>
          </cell>
          <cell r="H294" t="str">
            <v>169</v>
          </cell>
          <cell r="I294" t="str">
            <v>211</v>
          </cell>
          <cell r="K294" t="str">
            <v>000001120</v>
          </cell>
          <cell r="L294" t="str">
            <v>4261000</v>
          </cell>
          <cell r="M294" t="str">
            <v>1113</v>
          </cell>
          <cell r="N294" t="str">
            <v>99920</v>
          </cell>
          <cell r="O294" t="str">
            <v>11404</v>
          </cell>
          <cell r="P294" t="str">
            <v>294</v>
          </cell>
          <cell r="Q294" t="str">
            <v>955</v>
          </cell>
          <cell r="R294" t="str">
            <v>INTERCO BILL W/O</v>
          </cell>
          <cell r="S294" t="str">
            <v>PRA</v>
          </cell>
          <cell r="U294" t="str">
            <v>2015-04-30</v>
          </cell>
          <cell r="V294">
            <v>101.39</v>
          </cell>
          <cell r="W294" t="str">
            <v>UTXECON201</v>
          </cell>
          <cell r="Y294" t="str">
            <v>LEGAL</v>
          </cell>
          <cell r="Z294" t="str">
            <v>ICB3</v>
          </cell>
          <cell r="AB294" t="str">
            <v>ICB</v>
          </cell>
          <cell r="AC294" t="str">
            <v>ICB</v>
          </cell>
          <cell r="AE294" t="str">
            <v>211</v>
          </cell>
          <cell r="AG294" t="str">
            <v>0000146700</v>
          </cell>
        </row>
        <row r="295">
          <cell r="A295" t="str">
            <v>00661974</v>
          </cell>
          <cell r="B295" t="str">
            <v>9554261000</v>
          </cell>
          <cell r="C295" t="str">
            <v>ICB4TARGET0000000222</v>
          </cell>
          <cell r="D295">
            <v>2015</v>
          </cell>
          <cell r="E295">
            <v>2</v>
          </cell>
          <cell r="F295" t="str">
            <v>2015-02-28</v>
          </cell>
          <cell r="G295" t="str">
            <v>PRJ</v>
          </cell>
          <cell r="H295" t="str">
            <v>169</v>
          </cell>
          <cell r="I295" t="str">
            <v>211</v>
          </cell>
          <cell r="K295" t="str">
            <v>000001120</v>
          </cell>
          <cell r="L295" t="str">
            <v>4261000</v>
          </cell>
          <cell r="M295" t="str">
            <v>1113</v>
          </cell>
          <cell r="N295" t="str">
            <v>99920</v>
          </cell>
          <cell r="O295" t="str">
            <v>11404</v>
          </cell>
          <cell r="P295" t="str">
            <v>294</v>
          </cell>
          <cell r="Q295" t="str">
            <v>955</v>
          </cell>
          <cell r="R295" t="str">
            <v>INTERCO BILL W/O</v>
          </cell>
          <cell r="S295" t="str">
            <v>PRA</v>
          </cell>
          <cell r="U295" t="str">
            <v>2015-02-28</v>
          </cell>
          <cell r="V295">
            <v>162.44999999999999</v>
          </cell>
          <cell r="W295" t="str">
            <v>UTXECON201</v>
          </cell>
          <cell r="Y295" t="str">
            <v>LEGAL</v>
          </cell>
          <cell r="Z295" t="str">
            <v>ICB3</v>
          </cell>
          <cell r="AB295" t="str">
            <v>ICB</v>
          </cell>
          <cell r="AC295" t="str">
            <v>ICB</v>
          </cell>
          <cell r="AE295" t="str">
            <v>211</v>
          </cell>
          <cell r="AG295" t="str">
            <v>0000156328</v>
          </cell>
        </row>
        <row r="296">
          <cell r="A296" t="str">
            <v>00673088</v>
          </cell>
          <cell r="B296" t="str">
            <v>9554261000</v>
          </cell>
          <cell r="C296" t="str">
            <v>ICB4TARGET0000000222</v>
          </cell>
          <cell r="D296">
            <v>2015</v>
          </cell>
          <cell r="E296">
            <v>4</v>
          </cell>
          <cell r="F296" t="str">
            <v>2015-04-30</v>
          </cell>
          <cell r="G296" t="str">
            <v>PRJ</v>
          </cell>
          <cell r="H296" t="str">
            <v>169</v>
          </cell>
          <cell r="I296" t="str">
            <v>211</v>
          </cell>
          <cell r="K296" t="str">
            <v>000001120</v>
          </cell>
          <cell r="L296" t="str">
            <v>4261000</v>
          </cell>
          <cell r="M296" t="str">
            <v>1113</v>
          </cell>
          <cell r="N296" t="str">
            <v>99920</v>
          </cell>
          <cell r="O296" t="str">
            <v>11404</v>
          </cell>
          <cell r="P296" t="str">
            <v>294</v>
          </cell>
          <cell r="Q296" t="str">
            <v>955</v>
          </cell>
          <cell r="R296" t="str">
            <v>INTERCO BILL W/O</v>
          </cell>
          <cell r="S296" t="str">
            <v>PRA</v>
          </cell>
          <cell r="U296" t="str">
            <v>2015-04-30</v>
          </cell>
          <cell r="V296">
            <v>405.56</v>
          </cell>
          <cell r="W296" t="str">
            <v>UTXECON201</v>
          </cell>
          <cell r="Y296" t="str">
            <v>LEGAL</v>
          </cell>
          <cell r="Z296" t="str">
            <v>ICB3</v>
          </cell>
          <cell r="AB296" t="str">
            <v>ICB</v>
          </cell>
          <cell r="AC296" t="str">
            <v>ICB</v>
          </cell>
          <cell r="AE296" t="str">
            <v>211</v>
          </cell>
          <cell r="AG296" t="str">
            <v>0000148095</v>
          </cell>
        </row>
        <row r="297">
          <cell r="A297" t="str">
            <v>00641055</v>
          </cell>
          <cell r="B297" t="str">
            <v>9554265004</v>
          </cell>
          <cell r="C297" t="str">
            <v>ICB4TARGET0000000223</v>
          </cell>
          <cell r="D297">
            <v>2014</v>
          </cell>
          <cell r="E297">
            <v>10</v>
          </cell>
          <cell r="F297" t="str">
            <v>2014-10-31</v>
          </cell>
          <cell r="G297" t="str">
            <v>PRJ</v>
          </cell>
          <cell r="H297" t="str">
            <v>169</v>
          </cell>
          <cell r="I297" t="str">
            <v>211</v>
          </cell>
          <cell r="K297" t="str">
            <v>000001120</v>
          </cell>
          <cell r="L297" t="str">
            <v>4265004</v>
          </cell>
          <cell r="M297" t="str">
            <v>1585</v>
          </cell>
          <cell r="N297" t="str">
            <v>99920</v>
          </cell>
          <cell r="O297" t="str">
            <v>11404</v>
          </cell>
          <cell r="P297" t="str">
            <v>294</v>
          </cell>
          <cell r="Q297" t="str">
            <v>955</v>
          </cell>
          <cell r="R297" t="str">
            <v>INTERCO BILL W/O</v>
          </cell>
          <cell r="S297" t="str">
            <v>PRA</v>
          </cell>
          <cell r="U297" t="str">
            <v>2014-10-31</v>
          </cell>
          <cell r="V297">
            <v>3036.53</v>
          </cell>
          <cell r="W297" t="str">
            <v>UTXECON101</v>
          </cell>
          <cell r="Y297" t="str">
            <v>LEGAL</v>
          </cell>
          <cell r="Z297" t="str">
            <v>ICB3</v>
          </cell>
          <cell r="AB297" t="str">
            <v>ICB</v>
          </cell>
          <cell r="AC297" t="str">
            <v>ICB</v>
          </cell>
          <cell r="AE297" t="str">
            <v>211</v>
          </cell>
          <cell r="AG297" t="str">
            <v>0000101369</v>
          </cell>
        </row>
        <row r="298">
          <cell r="A298" t="str">
            <v>00661975</v>
          </cell>
          <cell r="B298" t="str">
            <v>9554261000</v>
          </cell>
          <cell r="C298" t="str">
            <v>ICB4TARGET0000000223</v>
          </cell>
          <cell r="D298">
            <v>2015</v>
          </cell>
          <cell r="E298">
            <v>2</v>
          </cell>
          <cell r="F298" t="str">
            <v>2015-02-28</v>
          </cell>
          <cell r="G298" t="str">
            <v>PRJ</v>
          </cell>
          <cell r="H298" t="str">
            <v>169</v>
          </cell>
          <cell r="I298" t="str">
            <v>211</v>
          </cell>
          <cell r="K298" t="str">
            <v>000001120</v>
          </cell>
          <cell r="L298" t="str">
            <v>4261000</v>
          </cell>
          <cell r="M298" t="str">
            <v>1113</v>
          </cell>
          <cell r="N298" t="str">
            <v>99920</v>
          </cell>
          <cell r="O298" t="str">
            <v>11404</v>
          </cell>
          <cell r="P298" t="str">
            <v>294</v>
          </cell>
          <cell r="Q298" t="str">
            <v>955</v>
          </cell>
          <cell r="R298" t="str">
            <v>INTERCO BILL W/O</v>
          </cell>
          <cell r="S298" t="str">
            <v>PRA</v>
          </cell>
          <cell r="U298" t="str">
            <v>2015-02-28</v>
          </cell>
          <cell r="V298">
            <v>203.07</v>
          </cell>
          <cell r="W298" t="str">
            <v>UTXECON201</v>
          </cell>
          <cell r="Y298" t="str">
            <v>LEGAL</v>
          </cell>
          <cell r="Z298" t="str">
            <v>ICB3</v>
          </cell>
          <cell r="AB298" t="str">
            <v>ICB</v>
          </cell>
          <cell r="AC298" t="str">
            <v>ICB</v>
          </cell>
          <cell r="AE298" t="str">
            <v>211</v>
          </cell>
          <cell r="AG298" t="str">
            <v>0000166369</v>
          </cell>
        </row>
        <row r="299">
          <cell r="A299" t="str">
            <v>00672144</v>
          </cell>
          <cell r="B299" t="str">
            <v>9554261000</v>
          </cell>
          <cell r="C299" t="str">
            <v>ICB4TARGET0000000223</v>
          </cell>
          <cell r="D299">
            <v>2015</v>
          </cell>
          <cell r="E299">
            <v>4</v>
          </cell>
          <cell r="F299" t="str">
            <v>2015-04-30</v>
          </cell>
          <cell r="G299" t="str">
            <v>PRJ</v>
          </cell>
          <cell r="H299" t="str">
            <v>169</v>
          </cell>
          <cell r="I299" t="str">
            <v>211</v>
          </cell>
          <cell r="K299" t="str">
            <v>000001120</v>
          </cell>
          <cell r="L299" t="str">
            <v>4261000</v>
          </cell>
          <cell r="M299" t="str">
            <v>1113</v>
          </cell>
          <cell r="N299" t="str">
            <v>99920</v>
          </cell>
          <cell r="O299" t="str">
            <v>11404</v>
          </cell>
          <cell r="P299" t="str">
            <v>294</v>
          </cell>
          <cell r="Q299" t="str">
            <v>955</v>
          </cell>
          <cell r="R299" t="str">
            <v>INTERCO BILL W/O</v>
          </cell>
          <cell r="S299" t="str">
            <v>PRA</v>
          </cell>
          <cell r="U299" t="str">
            <v>2015-04-30</v>
          </cell>
          <cell r="V299">
            <v>4055.6</v>
          </cell>
          <cell r="W299" t="str">
            <v>UTXECON201</v>
          </cell>
          <cell r="Y299" t="str">
            <v>LEGAL</v>
          </cell>
          <cell r="Z299" t="str">
            <v>ICB3</v>
          </cell>
          <cell r="AB299" t="str">
            <v>ICB</v>
          </cell>
          <cell r="AC299" t="str">
            <v>ICB</v>
          </cell>
          <cell r="AE299" t="str">
            <v>211</v>
          </cell>
          <cell r="AG299" t="str">
            <v>0000149751</v>
          </cell>
        </row>
        <row r="300">
          <cell r="A300" t="str">
            <v>00641056</v>
          </cell>
          <cell r="B300" t="str">
            <v>9554265004</v>
          </cell>
          <cell r="C300" t="str">
            <v>ICB4TARGET0000000224</v>
          </cell>
          <cell r="D300">
            <v>2014</v>
          </cell>
          <cell r="E300">
            <v>10</v>
          </cell>
          <cell r="F300" t="str">
            <v>2014-10-31</v>
          </cell>
          <cell r="G300" t="str">
            <v>PRJ</v>
          </cell>
          <cell r="H300" t="str">
            <v>169</v>
          </cell>
          <cell r="I300" t="str">
            <v>211</v>
          </cell>
          <cell r="K300" t="str">
            <v>000001120</v>
          </cell>
          <cell r="L300" t="str">
            <v>4265004</v>
          </cell>
          <cell r="M300" t="str">
            <v>1585</v>
          </cell>
          <cell r="N300" t="str">
            <v>99920</v>
          </cell>
          <cell r="O300" t="str">
            <v>11404</v>
          </cell>
          <cell r="P300" t="str">
            <v>294</v>
          </cell>
          <cell r="Q300" t="str">
            <v>955</v>
          </cell>
          <cell r="R300" t="str">
            <v>INTERCO BILL W/O</v>
          </cell>
          <cell r="S300" t="str">
            <v>PRA</v>
          </cell>
          <cell r="U300" t="str">
            <v>2014-10-31</v>
          </cell>
          <cell r="V300">
            <v>212.56</v>
          </cell>
          <cell r="W300" t="str">
            <v>UTXECON101</v>
          </cell>
          <cell r="Y300" t="str">
            <v>LEGAL</v>
          </cell>
          <cell r="Z300" t="str">
            <v>ICB3</v>
          </cell>
          <cell r="AB300" t="str">
            <v>ICB</v>
          </cell>
          <cell r="AC300" t="str">
            <v>ICB</v>
          </cell>
          <cell r="AE300" t="str">
            <v>211</v>
          </cell>
          <cell r="AG300" t="str">
            <v>0000101369</v>
          </cell>
        </row>
        <row r="301">
          <cell r="A301" t="str">
            <v>00662014</v>
          </cell>
          <cell r="B301" t="str">
            <v>9554261000</v>
          </cell>
          <cell r="C301" t="str">
            <v>ICB4TARGET0000000224</v>
          </cell>
          <cell r="D301">
            <v>2015</v>
          </cell>
          <cell r="E301">
            <v>2</v>
          </cell>
          <cell r="F301" t="str">
            <v>2015-02-28</v>
          </cell>
          <cell r="G301" t="str">
            <v>PRJ</v>
          </cell>
          <cell r="H301" t="str">
            <v>169</v>
          </cell>
          <cell r="I301" t="str">
            <v>211</v>
          </cell>
          <cell r="K301" t="str">
            <v>000001120</v>
          </cell>
          <cell r="L301" t="str">
            <v>4261000</v>
          </cell>
          <cell r="M301" t="str">
            <v>1113</v>
          </cell>
          <cell r="N301" t="str">
            <v>99920</v>
          </cell>
          <cell r="O301" t="str">
            <v>11404</v>
          </cell>
          <cell r="P301" t="str">
            <v>294</v>
          </cell>
          <cell r="Q301" t="str">
            <v>955</v>
          </cell>
          <cell r="R301" t="str">
            <v>INTERCO BILL W/O</v>
          </cell>
          <cell r="S301" t="str">
            <v>PRA</v>
          </cell>
          <cell r="U301" t="str">
            <v>2015-02-28</v>
          </cell>
          <cell r="V301">
            <v>101.53</v>
          </cell>
          <cell r="W301" t="str">
            <v>UTXECON201</v>
          </cell>
          <cell r="Y301" t="str">
            <v>LEGAL</v>
          </cell>
          <cell r="Z301" t="str">
            <v>ICB3</v>
          </cell>
          <cell r="AB301" t="str">
            <v>ICB</v>
          </cell>
          <cell r="AC301" t="str">
            <v>ICB</v>
          </cell>
          <cell r="AE301" t="str">
            <v>211</v>
          </cell>
          <cell r="AG301" t="str">
            <v>0000166802</v>
          </cell>
        </row>
        <row r="302">
          <cell r="A302" t="str">
            <v>00672831</v>
          </cell>
          <cell r="B302" t="str">
            <v>9554261000</v>
          </cell>
          <cell r="C302" t="str">
            <v>ICB4TARGET0000000224</v>
          </cell>
          <cell r="D302">
            <v>2015</v>
          </cell>
          <cell r="E302">
            <v>4</v>
          </cell>
          <cell r="F302" t="str">
            <v>2015-04-30</v>
          </cell>
          <cell r="G302" t="str">
            <v>PRJ</v>
          </cell>
          <cell r="H302" t="str">
            <v>169</v>
          </cell>
          <cell r="I302" t="str">
            <v>211</v>
          </cell>
          <cell r="K302" t="str">
            <v>000001120</v>
          </cell>
          <cell r="L302" t="str">
            <v>4261000</v>
          </cell>
          <cell r="M302" t="str">
            <v>1113</v>
          </cell>
          <cell r="N302" t="str">
            <v>99920</v>
          </cell>
          <cell r="O302" t="str">
            <v>11404</v>
          </cell>
          <cell r="P302" t="str">
            <v>294</v>
          </cell>
          <cell r="Q302" t="str">
            <v>955</v>
          </cell>
          <cell r="R302" t="str">
            <v>INTERCO BILL W/O</v>
          </cell>
          <cell r="S302" t="str">
            <v>PRA</v>
          </cell>
          <cell r="U302" t="str">
            <v>2015-04-30</v>
          </cell>
          <cell r="V302">
            <v>243.34</v>
          </cell>
          <cell r="W302" t="str">
            <v>UTXECON201</v>
          </cell>
          <cell r="Y302" t="str">
            <v>LEGAL</v>
          </cell>
          <cell r="Z302" t="str">
            <v>ICB3</v>
          </cell>
          <cell r="AB302" t="str">
            <v>ICB</v>
          </cell>
          <cell r="AC302" t="str">
            <v>ICB</v>
          </cell>
          <cell r="AE302" t="str">
            <v>211</v>
          </cell>
          <cell r="AG302" t="str">
            <v>0000169645</v>
          </cell>
        </row>
        <row r="303">
          <cell r="A303" t="str">
            <v>00641057</v>
          </cell>
          <cell r="B303" t="str">
            <v>9554265004</v>
          </cell>
          <cell r="C303" t="str">
            <v>ICB4TARGET0000000225</v>
          </cell>
          <cell r="D303">
            <v>2014</v>
          </cell>
          <cell r="E303">
            <v>10</v>
          </cell>
          <cell r="F303" t="str">
            <v>2014-10-31</v>
          </cell>
          <cell r="G303" t="str">
            <v>PRJ</v>
          </cell>
          <cell r="H303" t="str">
            <v>169</v>
          </cell>
          <cell r="I303" t="str">
            <v>211</v>
          </cell>
          <cell r="K303" t="str">
            <v>000001120</v>
          </cell>
          <cell r="L303" t="str">
            <v>4265004</v>
          </cell>
          <cell r="M303" t="str">
            <v>1585</v>
          </cell>
          <cell r="N303" t="str">
            <v>99920</v>
          </cell>
          <cell r="O303" t="str">
            <v>11404</v>
          </cell>
          <cell r="P303" t="str">
            <v>294</v>
          </cell>
          <cell r="Q303" t="str">
            <v>955</v>
          </cell>
          <cell r="R303" t="str">
            <v>INTERCO BILL W/O</v>
          </cell>
          <cell r="S303" t="str">
            <v>PRA</v>
          </cell>
          <cell r="U303" t="str">
            <v>2014-10-31</v>
          </cell>
          <cell r="V303">
            <v>506.19</v>
          </cell>
          <cell r="W303" t="str">
            <v>UTXECON101</v>
          </cell>
          <cell r="Y303" t="str">
            <v>LEGAL</v>
          </cell>
          <cell r="Z303" t="str">
            <v>ICB3</v>
          </cell>
          <cell r="AB303" t="str">
            <v>ICB</v>
          </cell>
          <cell r="AC303" t="str">
            <v>ICB</v>
          </cell>
          <cell r="AE303" t="str">
            <v>211</v>
          </cell>
          <cell r="AG303" t="str">
            <v>0000101369</v>
          </cell>
        </row>
        <row r="304">
          <cell r="A304" t="str">
            <v>00663935</v>
          </cell>
          <cell r="B304" t="str">
            <v>9554261000</v>
          </cell>
          <cell r="C304" t="str">
            <v>ICB4TARGET0000000225</v>
          </cell>
          <cell r="D304">
            <v>2015</v>
          </cell>
          <cell r="E304">
            <v>2</v>
          </cell>
          <cell r="F304" t="str">
            <v>2015-02-28</v>
          </cell>
          <cell r="G304" t="str">
            <v>PRJ</v>
          </cell>
          <cell r="H304" t="str">
            <v>169</v>
          </cell>
          <cell r="I304" t="str">
            <v>211</v>
          </cell>
          <cell r="K304" t="str">
            <v>000001120</v>
          </cell>
          <cell r="L304" t="str">
            <v>4261000</v>
          </cell>
          <cell r="M304" t="str">
            <v>1113</v>
          </cell>
          <cell r="N304" t="str">
            <v>99920</v>
          </cell>
          <cell r="O304" t="str">
            <v>11404</v>
          </cell>
          <cell r="P304" t="str">
            <v>294</v>
          </cell>
          <cell r="Q304" t="str">
            <v>955</v>
          </cell>
          <cell r="R304" t="str">
            <v>INTERCO BILL W/O</v>
          </cell>
          <cell r="S304" t="str">
            <v>PRA</v>
          </cell>
          <cell r="U304" t="str">
            <v>2015-02-28</v>
          </cell>
          <cell r="V304">
            <v>609.19000000000005</v>
          </cell>
          <cell r="W304" t="str">
            <v>UTXECON201</v>
          </cell>
          <cell r="Y304" t="str">
            <v>LEGAL</v>
          </cell>
          <cell r="Z304" t="str">
            <v>ICB3</v>
          </cell>
          <cell r="AB304" t="str">
            <v>ICB</v>
          </cell>
          <cell r="AC304" t="str">
            <v>ICB</v>
          </cell>
          <cell r="AE304" t="str">
            <v>211</v>
          </cell>
          <cell r="AG304" t="str">
            <v>0000167162</v>
          </cell>
        </row>
        <row r="305">
          <cell r="A305" t="str">
            <v>00674153</v>
          </cell>
          <cell r="B305" t="str">
            <v>9554261000</v>
          </cell>
          <cell r="C305" t="str">
            <v>ICB4TARGET0000000225</v>
          </cell>
          <cell r="D305">
            <v>2015</v>
          </cell>
          <cell r="E305">
            <v>4</v>
          </cell>
          <cell r="F305" t="str">
            <v>2015-04-30</v>
          </cell>
          <cell r="G305" t="str">
            <v>PRJ</v>
          </cell>
          <cell r="H305" t="str">
            <v>169</v>
          </cell>
          <cell r="I305" t="str">
            <v>211</v>
          </cell>
          <cell r="K305" t="str">
            <v>000001120</v>
          </cell>
          <cell r="L305" t="str">
            <v>4261000</v>
          </cell>
          <cell r="M305" t="str">
            <v>1113</v>
          </cell>
          <cell r="N305" t="str">
            <v>99920</v>
          </cell>
          <cell r="O305" t="str">
            <v>11404</v>
          </cell>
          <cell r="P305" t="str">
            <v>294</v>
          </cell>
          <cell r="Q305" t="str">
            <v>955</v>
          </cell>
          <cell r="R305" t="str">
            <v>INTERCO BILL W/O</v>
          </cell>
          <cell r="S305" t="str">
            <v>PRA</v>
          </cell>
          <cell r="U305" t="str">
            <v>2015-04-30</v>
          </cell>
          <cell r="V305">
            <v>324.45</v>
          </cell>
          <cell r="W305" t="str">
            <v>UTXECON201</v>
          </cell>
          <cell r="Y305" t="str">
            <v>LEGAL</v>
          </cell>
          <cell r="Z305" t="str">
            <v>ICB3</v>
          </cell>
          <cell r="AB305" t="str">
            <v>ICB</v>
          </cell>
          <cell r="AC305" t="str">
            <v>ICB</v>
          </cell>
          <cell r="AE305" t="str">
            <v>211</v>
          </cell>
          <cell r="AG305" t="str">
            <v>0000173608</v>
          </cell>
        </row>
        <row r="306">
          <cell r="A306" t="str">
            <v>00641417</v>
          </cell>
          <cell r="B306" t="str">
            <v>9554265004</v>
          </cell>
          <cell r="C306" t="str">
            <v>ICB4TARGET0000000226</v>
          </cell>
          <cell r="D306">
            <v>2014</v>
          </cell>
          <cell r="E306">
            <v>10</v>
          </cell>
          <cell r="F306" t="str">
            <v>2014-10-31</v>
          </cell>
          <cell r="G306" t="str">
            <v>PRJ</v>
          </cell>
          <cell r="H306" t="str">
            <v>169</v>
          </cell>
          <cell r="I306" t="str">
            <v>211</v>
          </cell>
          <cell r="K306" t="str">
            <v>000001120</v>
          </cell>
          <cell r="L306" t="str">
            <v>4265004</v>
          </cell>
          <cell r="M306" t="str">
            <v>1585</v>
          </cell>
          <cell r="N306" t="str">
            <v>99920</v>
          </cell>
          <cell r="O306" t="str">
            <v>11404</v>
          </cell>
          <cell r="P306" t="str">
            <v>294</v>
          </cell>
          <cell r="Q306" t="str">
            <v>955</v>
          </cell>
          <cell r="R306" t="str">
            <v>INTERCO BILL W/O</v>
          </cell>
          <cell r="S306" t="str">
            <v>PRA</v>
          </cell>
          <cell r="U306" t="str">
            <v>2014-10-31</v>
          </cell>
          <cell r="V306">
            <v>759.13</v>
          </cell>
          <cell r="W306" t="str">
            <v>UTXECON101</v>
          </cell>
          <cell r="Y306" t="str">
            <v>LEGAL</v>
          </cell>
          <cell r="Z306" t="str">
            <v>ICB3</v>
          </cell>
          <cell r="AB306" t="str">
            <v>ICB</v>
          </cell>
          <cell r="AC306" t="str">
            <v>ICB</v>
          </cell>
          <cell r="AE306" t="str">
            <v>211</v>
          </cell>
          <cell r="AG306" t="str">
            <v>0000261324</v>
          </cell>
        </row>
        <row r="307">
          <cell r="A307" t="str">
            <v>00663607</v>
          </cell>
          <cell r="B307" t="str">
            <v>9554261000</v>
          </cell>
          <cell r="C307" t="str">
            <v>ICB4TARGET0000000226</v>
          </cell>
          <cell r="D307">
            <v>2015</v>
          </cell>
          <cell r="E307">
            <v>2</v>
          </cell>
          <cell r="F307" t="str">
            <v>2015-02-28</v>
          </cell>
          <cell r="G307" t="str">
            <v>PRJ</v>
          </cell>
          <cell r="H307" t="str">
            <v>169</v>
          </cell>
          <cell r="I307" t="str">
            <v>211</v>
          </cell>
          <cell r="K307" t="str">
            <v>000001120</v>
          </cell>
          <cell r="L307" t="str">
            <v>4261000</v>
          </cell>
          <cell r="M307" t="str">
            <v>1113</v>
          </cell>
          <cell r="N307" t="str">
            <v>99920</v>
          </cell>
          <cell r="O307" t="str">
            <v>11404</v>
          </cell>
          <cell r="P307" t="str">
            <v>294</v>
          </cell>
          <cell r="Q307" t="str">
            <v>955</v>
          </cell>
          <cell r="R307" t="str">
            <v>INTERCO BILL W/O</v>
          </cell>
          <cell r="S307" t="str">
            <v>PRA</v>
          </cell>
          <cell r="U307" t="str">
            <v>2015-02-28</v>
          </cell>
          <cell r="V307">
            <v>609.19000000000005</v>
          </cell>
          <cell r="W307" t="str">
            <v>UTXECON201</v>
          </cell>
          <cell r="Y307" t="str">
            <v>LEGAL</v>
          </cell>
          <cell r="Z307" t="str">
            <v>ICB3</v>
          </cell>
          <cell r="AB307" t="str">
            <v>ICB</v>
          </cell>
          <cell r="AC307" t="str">
            <v>ICB</v>
          </cell>
          <cell r="AE307" t="str">
            <v>211</v>
          </cell>
          <cell r="AG307" t="str">
            <v>0000167479</v>
          </cell>
        </row>
        <row r="308">
          <cell r="A308" t="str">
            <v>00673086</v>
          </cell>
          <cell r="B308" t="str">
            <v>9554261000</v>
          </cell>
          <cell r="C308" t="str">
            <v>ICB4TARGET0000000226</v>
          </cell>
          <cell r="D308">
            <v>2015</v>
          </cell>
          <cell r="E308">
            <v>4</v>
          </cell>
          <cell r="F308" t="str">
            <v>2015-04-30</v>
          </cell>
          <cell r="G308" t="str">
            <v>PRJ</v>
          </cell>
          <cell r="H308" t="str">
            <v>169</v>
          </cell>
          <cell r="I308" t="str">
            <v>211</v>
          </cell>
          <cell r="K308" t="str">
            <v>000001120</v>
          </cell>
          <cell r="L308" t="str">
            <v>4261000</v>
          </cell>
          <cell r="M308" t="str">
            <v>1113</v>
          </cell>
          <cell r="N308" t="str">
            <v>99920</v>
          </cell>
          <cell r="O308" t="str">
            <v>11404</v>
          </cell>
          <cell r="P308" t="str">
            <v>294</v>
          </cell>
          <cell r="Q308" t="str">
            <v>955</v>
          </cell>
          <cell r="R308" t="str">
            <v>INTERCO BILL W/O</v>
          </cell>
          <cell r="S308" t="str">
            <v>PRA</v>
          </cell>
          <cell r="U308" t="str">
            <v>2015-04-30</v>
          </cell>
          <cell r="V308">
            <v>811.12</v>
          </cell>
          <cell r="W308" t="str">
            <v>UTXECON201</v>
          </cell>
          <cell r="Y308" t="str">
            <v>LEGAL</v>
          </cell>
          <cell r="Z308" t="str">
            <v>ICB3</v>
          </cell>
          <cell r="AB308" t="str">
            <v>ICB</v>
          </cell>
          <cell r="AC308" t="str">
            <v>ICB</v>
          </cell>
          <cell r="AE308" t="str">
            <v>211</v>
          </cell>
          <cell r="AG308" t="str">
            <v>0000183861</v>
          </cell>
        </row>
        <row r="309">
          <cell r="A309" t="str">
            <v>00643373</v>
          </cell>
          <cell r="B309" t="str">
            <v>9554265004</v>
          </cell>
          <cell r="C309" t="str">
            <v>ICB4TARGET0000000227</v>
          </cell>
          <cell r="D309">
            <v>2014</v>
          </cell>
          <cell r="E309">
            <v>10</v>
          </cell>
          <cell r="F309" t="str">
            <v>2014-10-31</v>
          </cell>
          <cell r="G309" t="str">
            <v>PRJ</v>
          </cell>
          <cell r="H309" t="str">
            <v>169</v>
          </cell>
          <cell r="I309" t="str">
            <v>211</v>
          </cell>
          <cell r="K309" t="str">
            <v>000001120</v>
          </cell>
          <cell r="L309" t="str">
            <v>4265004</v>
          </cell>
          <cell r="M309" t="str">
            <v>1585</v>
          </cell>
          <cell r="N309" t="str">
            <v>99920</v>
          </cell>
          <cell r="O309" t="str">
            <v>11404</v>
          </cell>
          <cell r="P309" t="str">
            <v>289</v>
          </cell>
          <cell r="Q309" t="str">
            <v>955</v>
          </cell>
          <cell r="R309" t="str">
            <v>INTERCO BILL W/O</v>
          </cell>
          <cell r="S309" t="str">
            <v>PRA</v>
          </cell>
          <cell r="U309" t="str">
            <v>2014-10-31</v>
          </cell>
          <cell r="V309">
            <v>910.96</v>
          </cell>
          <cell r="W309" t="str">
            <v>UTXECON101</v>
          </cell>
          <cell r="Y309" t="str">
            <v>LEGAL</v>
          </cell>
          <cell r="Z309" t="str">
            <v>ICB3</v>
          </cell>
          <cell r="AB309" t="str">
            <v>ICB</v>
          </cell>
          <cell r="AC309" t="str">
            <v>ICB</v>
          </cell>
          <cell r="AE309" t="str">
            <v>211</v>
          </cell>
          <cell r="AG309" t="str">
            <v>0000101387</v>
          </cell>
        </row>
        <row r="310">
          <cell r="A310" t="str">
            <v>00662227</v>
          </cell>
          <cell r="B310" t="str">
            <v>9554261000</v>
          </cell>
          <cell r="C310" t="str">
            <v>ICB4TARGET0000000227</v>
          </cell>
          <cell r="D310">
            <v>2015</v>
          </cell>
          <cell r="E310">
            <v>2</v>
          </cell>
          <cell r="F310" t="str">
            <v>2015-02-28</v>
          </cell>
          <cell r="G310" t="str">
            <v>PRJ</v>
          </cell>
          <cell r="H310" t="str">
            <v>169</v>
          </cell>
          <cell r="I310" t="str">
            <v>211</v>
          </cell>
          <cell r="K310" t="str">
            <v>000001120</v>
          </cell>
          <cell r="L310" t="str">
            <v>4261000</v>
          </cell>
          <cell r="M310" t="str">
            <v>1113</v>
          </cell>
          <cell r="N310" t="str">
            <v>99920</v>
          </cell>
          <cell r="O310" t="str">
            <v>11404</v>
          </cell>
          <cell r="P310" t="str">
            <v>294</v>
          </cell>
          <cell r="Q310" t="str">
            <v>955</v>
          </cell>
          <cell r="R310" t="str">
            <v>INTERCO BILL W/O</v>
          </cell>
          <cell r="S310" t="str">
            <v>PRA</v>
          </cell>
          <cell r="U310" t="str">
            <v>2015-02-28</v>
          </cell>
          <cell r="V310">
            <v>406.13</v>
          </cell>
          <cell r="W310" t="str">
            <v>UTXECON201</v>
          </cell>
          <cell r="Y310" t="str">
            <v>LEGAL</v>
          </cell>
          <cell r="Z310" t="str">
            <v>ICB3</v>
          </cell>
          <cell r="AB310" t="str">
            <v>ICB</v>
          </cell>
          <cell r="AC310" t="str">
            <v>ICB</v>
          </cell>
          <cell r="AE310" t="str">
            <v>211</v>
          </cell>
          <cell r="AG310" t="str">
            <v>0000181543</v>
          </cell>
        </row>
        <row r="311">
          <cell r="A311" t="str">
            <v>00670277</v>
          </cell>
          <cell r="B311" t="str">
            <v>9554261000</v>
          </cell>
          <cell r="C311" t="str">
            <v>ICB4TARGET0000000227</v>
          </cell>
          <cell r="D311">
            <v>2015</v>
          </cell>
          <cell r="E311">
            <v>4</v>
          </cell>
          <cell r="F311" t="str">
            <v>2015-04-30</v>
          </cell>
          <cell r="G311" t="str">
            <v>PRJ</v>
          </cell>
          <cell r="H311" t="str">
            <v>169</v>
          </cell>
          <cell r="I311" t="str">
            <v>211</v>
          </cell>
          <cell r="K311" t="str">
            <v>000001120</v>
          </cell>
          <cell r="L311" t="str">
            <v>4261000</v>
          </cell>
          <cell r="M311" t="str">
            <v>1113</v>
          </cell>
          <cell r="N311" t="str">
            <v>99920</v>
          </cell>
          <cell r="O311" t="str">
            <v>11404</v>
          </cell>
          <cell r="P311" t="str">
            <v>294</v>
          </cell>
          <cell r="Q311" t="str">
            <v>955</v>
          </cell>
          <cell r="R311" t="str">
            <v>INTERCO BILL W/O</v>
          </cell>
          <cell r="S311" t="str">
            <v>PRA</v>
          </cell>
          <cell r="U311" t="str">
            <v>2015-04-30</v>
          </cell>
          <cell r="V311">
            <v>202.78</v>
          </cell>
          <cell r="W311" t="str">
            <v>UTXECON201</v>
          </cell>
          <cell r="Y311" t="str">
            <v>LEGAL</v>
          </cell>
          <cell r="Z311" t="str">
            <v>ICB3</v>
          </cell>
          <cell r="AB311" t="str">
            <v>ICB</v>
          </cell>
          <cell r="AC311" t="str">
            <v>ICB</v>
          </cell>
          <cell r="AE311" t="str">
            <v>211</v>
          </cell>
          <cell r="AG311" t="str">
            <v>0000209285</v>
          </cell>
        </row>
        <row r="312">
          <cell r="A312" t="str">
            <v>00662228</v>
          </cell>
          <cell r="B312" t="str">
            <v>9554261000</v>
          </cell>
          <cell r="C312" t="str">
            <v>ICB4TARGET0000000228</v>
          </cell>
          <cell r="D312">
            <v>2015</v>
          </cell>
          <cell r="E312">
            <v>2</v>
          </cell>
          <cell r="F312" t="str">
            <v>2015-02-28</v>
          </cell>
          <cell r="G312" t="str">
            <v>PRJ</v>
          </cell>
          <cell r="H312" t="str">
            <v>169</v>
          </cell>
          <cell r="I312" t="str">
            <v>211</v>
          </cell>
          <cell r="K312" t="str">
            <v>000001120</v>
          </cell>
          <cell r="L312" t="str">
            <v>4261000</v>
          </cell>
          <cell r="M312" t="str">
            <v>1113</v>
          </cell>
          <cell r="N312" t="str">
            <v>99920</v>
          </cell>
          <cell r="O312" t="str">
            <v>11404</v>
          </cell>
          <cell r="P312" t="str">
            <v>294</v>
          </cell>
          <cell r="Q312" t="str">
            <v>955</v>
          </cell>
          <cell r="R312" t="str">
            <v>INTERCO BILL W/O</v>
          </cell>
          <cell r="S312" t="str">
            <v>PRA</v>
          </cell>
          <cell r="U312" t="str">
            <v>2015-02-28</v>
          </cell>
          <cell r="V312">
            <v>304.60000000000002</v>
          </cell>
          <cell r="W312" t="str">
            <v>UTXECON201</v>
          </cell>
          <cell r="Y312" t="str">
            <v>LEGAL</v>
          </cell>
          <cell r="Z312" t="str">
            <v>ICB3</v>
          </cell>
          <cell r="AB312" t="str">
            <v>ICB</v>
          </cell>
          <cell r="AC312" t="str">
            <v>ICB</v>
          </cell>
          <cell r="AE312" t="str">
            <v>211</v>
          </cell>
          <cell r="AG312" t="str">
            <v>0000183218</v>
          </cell>
        </row>
        <row r="313">
          <cell r="A313" t="str">
            <v>00670284</v>
          </cell>
          <cell r="B313" t="str">
            <v>9554261000</v>
          </cell>
          <cell r="C313" t="str">
            <v>ICB4TARGET0000000228</v>
          </cell>
          <cell r="D313">
            <v>2015</v>
          </cell>
          <cell r="E313">
            <v>4</v>
          </cell>
          <cell r="F313" t="str">
            <v>2015-04-30</v>
          </cell>
          <cell r="G313" t="str">
            <v>PRJ</v>
          </cell>
          <cell r="H313" t="str">
            <v>169</v>
          </cell>
          <cell r="I313" t="str">
            <v>211</v>
          </cell>
          <cell r="K313" t="str">
            <v>000001120</v>
          </cell>
          <cell r="L313" t="str">
            <v>4261000</v>
          </cell>
          <cell r="M313" t="str">
            <v>1113</v>
          </cell>
          <cell r="N313" t="str">
            <v>99920</v>
          </cell>
          <cell r="O313" t="str">
            <v>11404</v>
          </cell>
          <cell r="P313" t="str">
            <v>294</v>
          </cell>
          <cell r="Q313" t="str">
            <v>955</v>
          </cell>
          <cell r="R313" t="str">
            <v>INTERCO BILL W/O</v>
          </cell>
          <cell r="S313" t="str">
            <v>PRA</v>
          </cell>
          <cell r="U313" t="str">
            <v>2015-04-30</v>
          </cell>
          <cell r="V313">
            <v>2027.8</v>
          </cell>
          <cell r="W313" t="str">
            <v>UTXECON201</v>
          </cell>
          <cell r="Y313" t="str">
            <v>LEGAL</v>
          </cell>
          <cell r="Z313" t="str">
            <v>ICB3</v>
          </cell>
          <cell r="AB313" t="str">
            <v>ICB</v>
          </cell>
          <cell r="AC313" t="str">
            <v>ICB</v>
          </cell>
          <cell r="AE313" t="str">
            <v>211</v>
          </cell>
          <cell r="AG313" t="str">
            <v>0000216374</v>
          </cell>
        </row>
        <row r="314">
          <cell r="A314" t="str">
            <v>00662844</v>
          </cell>
          <cell r="B314" t="str">
            <v>9554261000</v>
          </cell>
          <cell r="C314" t="str">
            <v>ICB4TARGET0000000229</v>
          </cell>
          <cell r="D314">
            <v>2015</v>
          </cell>
          <cell r="E314">
            <v>2</v>
          </cell>
          <cell r="F314" t="str">
            <v>2015-02-28</v>
          </cell>
          <cell r="G314" t="str">
            <v>PRJ</v>
          </cell>
          <cell r="H314" t="str">
            <v>169</v>
          </cell>
          <cell r="I314" t="str">
            <v>211</v>
          </cell>
          <cell r="K314" t="str">
            <v>000001120</v>
          </cell>
          <cell r="L314" t="str">
            <v>4261000</v>
          </cell>
          <cell r="M314" t="str">
            <v>1113</v>
          </cell>
          <cell r="N314" t="str">
            <v>99920</v>
          </cell>
          <cell r="O314" t="str">
            <v>11404</v>
          </cell>
          <cell r="P314" t="str">
            <v>294</v>
          </cell>
          <cell r="Q314" t="str">
            <v>955</v>
          </cell>
          <cell r="R314" t="str">
            <v>INTERCO BILL W/O</v>
          </cell>
          <cell r="S314" t="str">
            <v>PRA</v>
          </cell>
          <cell r="U314" t="str">
            <v>2015-02-28</v>
          </cell>
          <cell r="V314">
            <v>406.13</v>
          </cell>
          <cell r="W314" t="str">
            <v>UTXECON201</v>
          </cell>
          <cell r="Y314" t="str">
            <v>LEGAL</v>
          </cell>
          <cell r="Z314" t="str">
            <v>ICB3</v>
          </cell>
          <cell r="AB314" t="str">
            <v>ICB</v>
          </cell>
          <cell r="AC314" t="str">
            <v>ICB</v>
          </cell>
          <cell r="AE314" t="str">
            <v>211</v>
          </cell>
          <cell r="AG314" t="str">
            <v>0000183535</v>
          </cell>
        </row>
        <row r="315">
          <cell r="A315" t="str">
            <v>00673083</v>
          </cell>
          <cell r="B315" t="str">
            <v>9554261000</v>
          </cell>
          <cell r="C315" t="str">
            <v>ICB4TARGET0000000229</v>
          </cell>
          <cell r="D315">
            <v>2015</v>
          </cell>
          <cell r="E315">
            <v>4</v>
          </cell>
          <cell r="F315" t="str">
            <v>2015-04-30</v>
          </cell>
          <cell r="G315" t="str">
            <v>PRJ</v>
          </cell>
          <cell r="H315" t="str">
            <v>169</v>
          </cell>
          <cell r="I315" t="str">
            <v>211</v>
          </cell>
          <cell r="K315" t="str">
            <v>000001120</v>
          </cell>
          <cell r="L315" t="str">
            <v>4261000</v>
          </cell>
          <cell r="M315" t="str">
            <v>1113</v>
          </cell>
          <cell r="N315" t="str">
            <v>99920</v>
          </cell>
          <cell r="O315" t="str">
            <v>11404</v>
          </cell>
          <cell r="P315" t="str">
            <v>294</v>
          </cell>
          <cell r="Q315" t="str">
            <v>955</v>
          </cell>
          <cell r="R315" t="str">
            <v>INTERCO BILL W/O</v>
          </cell>
          <cell r="S315" t="str">
            <v>PRA</v>
          </cell>
          <cell r="U315" t="str">
            <v>2015-04-30</v>
          </cell>
          <cell r="V315">
            <v>202.78</v>
          </cell>
          <cell r="W315" t="str">
            <v>UTXECON201</v>
          </cell>
          <cell r="Y315" t="str">
            <v>LEGAL</v>
          </cell>
          <cell r="Z315" t="str">
            <v>ICB3</v>
          </cell>
          <cell r="AB315" t="str">
            <v>ICB</v>
          </cell>
          <cell r="AC315" t="str">
            <v>ICB</v>
          </cell>
          <cell r="AE315" t="str">
            <v>211</v>
          </cell>
          <cell r="AG315" t="str">
            <v>0000241614</v>
          </cell>
        </row>
        <row r="316">
          <cell r="A316" t="str">
            <v>00663815</v>
          </cell>
          <cell r="B316" t="str">
            <v>9554261000</v>
          </cell>
          <cell r="C316" t="str">
            <v>ICB4TARGET0000000230</v>
          </cell>
          <cell r="D316">
            <v>2015</v>
          </cell>
          <cell r="E316">
            <v>2</v>
          </cell>
          <cell r="F316" t="str">
            <v>2015-02-28</v>
          </cell>
          <cell r="G316" t="str">
            <v>PRJ</v>
          </cell>
          <cell r="H316" t="str">
            <v>169</v>
          </cell>
          <cell r="I316" t="str">
            <v>211</v>
          </cell>
          <cell r="K316" t="str">
            <v>000001120</v>
          </cell>
          <cell r="L316" t="str">
            <v>4261000</v>
          </cell>
          <cell r="M316" t="str">
            <v>1113</v>
          </cell>
          <cell r="N316" t="str">
            <v>99920</v>
          </cell>
          <cell r="O316" t="str">
            <v>11404</v>
          </cell>
          <cell r="P316" t="str">
            <v>294</v>
          </cell>
          <cell r="Q316" t="str">
            <v>955</v>
          </cell>
          <cell r="R316" t="str">
            <v>INTERCO BILL W/O</v>
          </cell>
          <cell r="S316" t="str">
            <v>PRA</v>
          </cell>
          <cell r="U316" t="str">
            <v>2015-02-28</v>
          </cell>
          <cell r="V316">
            <v>609.19000000000005</v>
          </cell>
          <cell r="W316" t="str">
            <v>UTXECON201</v>
          </cell>
          <cell r="Y316" t="str">
            <v>LEGAL</v>
          </cell>
          <cell r="Z316" t="str">
            <v>ICB3</v>
          </cell>
          <cell r="AB316" t="str">
            <v>ICB</v>
          </cell>
          <cell r="AC316" t="str">
            <v>ICB</v>
          </cell>
          <cell r="AE316" t="str">
            <v>211</v>
          </cell>
          <cell r="AG316" t="str">
            <v>0000191809</v>
          </cell>
        </row>
        <row r="317">
          <cell r="A317" t="str">
            <v>00674152</v>
          </cell>
          <cell r="B317" t="str">
            <v>9554261000</v>
          </cell>
          <cell r="C317" t="str">
            <v>ICB4TARGET0000000230</v>
          </cell>
          <cell r="D317">
            <v>2015</v>
          </cell>
          <cell r="E317">
            <v>4</v>
          </cell>
          <cell r="F317" t="str">
            <v>2015-04-30</v>
          </cell>
          <cell r="G317" t="str">
            <v>PRJ</v>
          </cell>
          <cell r="H317" t="str">
            <v>169</v>
          </cell>
          <cell r="I317" t="str">
            <v>211</v>
          </cell>
          <cell r="K317" t="str">
            <v>000001120</v>
          </cell>
          <cell r="L317" t="str">
            <v>4261000</v>
          </cell>
          <cell r="M317" t="str">
            <v>1113</v>
          </cell>
          <cell r="N317" t="str">
            <v>99920</v>
          </cell>
          <cell r="O317" t="str">
            <v>11404</v>
          </cell>
          <cell r="P317" t="str">
            <v>294</v>
          </cell>
          <cell r="Q317" t="str">
            <v>955</v>
          </cell>
          <cell r="R317" t="str">
            <v>INTERCO BILL W/O</v>
          </cell>
          <cell r="S317" t="str">
            <v>PRA</v>
          </cell>
          <cell r="U317" t="str">
            <v>2015-04-30</v>
          </cell>
          <cell r="V317">
            <v>6083.41</v>
          </cell>
          <cell r="W317" t="str">
            <v>UTXECON201</v>
          </cell>
          <cell r="Y317" t="str">
            <v>LEGAL</v>
          </cell>
          <cell r="Z317" t="str">
            <v>ICB3</v>
          </cell>
          <cell r="AB317" t="str">
            <v>ICB</v>
          </cell>
          <cell r="AC317" t="str">
            <v>ICB</v>
          </cell>
          <cell r="AE317" t="str">
            <v>211</v>
          </cell>
          <cell r="AG317" t="str">
            <v>0000266031</v>
          </cell>
        </row>
        <row r="318">
          <cell r="A318" t="str">
            <v>00663933</v>
          </cell>
          <cell r="B318" t="str">
            <v>9554261000</v>
          </cell>
          <cell r="C318" t="str">
            <v>ICB4TARGET0000000231</v>
          </cell>
          <cell r="D318">
            <v>2015</v>
          </cell>
          <cell r="E318">
            <v>2</v>
          </cell>
          <cell r="F318" t="str">
            <v>2015-02-28</v>
          </cell>
          <cell r="G318" t="str">
            <v>PRJ</v>
          </cell>
          <cell r="H318" t="str">
            <v>169</v>
          </cell>
          <cell r="I318" t="str">
            <v>211</v>
          </cell>
          <cell r="K318" t="str">
            <v>000001120</v>
          </cell>
          <cell r="L318" t="str">
            <v>4261000</v>
          </cell>
          <cell r="M318" t="str">
            <v>1113</v>
          </cell>
          <cell r="N318" t="str">
            <v>99920</v>
          </cell>
          <cell r="O318" t="str">
            <v>11404</v>
          </cell>
          <cell r="P318" t="str">
            <v>294</v>
          </cell>
          <cell r="Q318" t="str">
            <v>955</v>
          </cell>
          <cell r="R318" t="str">
            <v>INTERCO BILL W/O</v>
          </cell>
          <cell r="S318" t="str">
            <v>PRA</v>
          </cell>
          <cell r="U318" t="str">
            <v>2015-02-28</v>
          </cell>
          <cell r="V318">
            <v>406.13</v>
          </cell>
          <cell r="W318" t="str">
            <v>UTXECON201</v>
          </cell>
          <cell r="Y318" t="str">
            <v>LEGAL</v>
          </cell>
          <cell r="Z318" t="str">
            <v>ICB3</v>
          </cell>
          <cell r="AB318" t="str">
            <v>ICB</v>
          </cell>
          <cell r="AC318" t="str">
            <v>ICB</v>
          </cell>
          <cell r="AE318" t="str">
            <v>211</v>
          </cell>
          <cell r="AG318" t="str">
            <v>0000198879</v>
          </cell>
        </row>
        <row r="319">
          <cell r="A319" t="str">
            <v>00670279</v>
          </cell>
          <cell r="B319" t="str">
            <v>9554261000</v>
          </cell>
          <cell r="C319" t="str">
            <v>ICB4TARGET0000000231</v>
          </cell>
          <cell r="D319">
            <v>2015</v>
          </cell>
          <cell r="E319">
            <v>4</v>
          </cell>
          <cell r="F319" t="str">
            <v>2015-04-30</v>
          </cell>
          <cell r="G319" t="str">
            <v>PRJ</v>
          </cell>
          <cell r="H319" t="str">
            <v>169</v>
          </cell>
          <cell r="I319" t="str">
            <v>211</v>
          </cell>
          <cell r="K319" t="str">
            <v>000001120</v>
          </cell>
          <cell r="L319" t="str">
            <v>4261000</v>
          </cell>
          <cell r="M319" t="str">
            <v>1113</v>
          </cell>
          <cell r="N319" t="str">
            <v>99920</v>
          </cell>
          <cell r="O319" t="str">
            <v>11404</v>
          </cell>
          <cell r="P319" t="str">
            <v>294</v>
          </cell>
          <cell r="Q319" t="str">
            <v>955</v>
          </cell>
          <cell r="R319" t="str">
            <v>INTERCO BILL W/O</v>
          </cell>
          <cell r="S319" t="str">
            <v>PRA</v>
          </cell>
          <cell r="U319" t="str">
            <v>2015-04-30</v>
          </cell>
          <cell r="V319">
            <v>202.78</v>
          </cell>
          <cell r="W319" t="str">
            <v>UTXECON201</v>
          </cell>
          <cell r="Y319" t="str">
            <v>LEGAL</v>
          </cell>
          <cell r="Z319" t="str">
            <v>ICB3</v>
          </cell>
          <cell r="AB319" t="str">
            <v>ICB</v>
          </cell>
          <cell r="AC319" t="str">
            <v>ICB</v>
          </cell>
          <cell r="AE319" t="str">
            <v>211</v>
          </cell>
          <cell r="AG319" t="str">
            <v>0000267130</v>
          </cell>
        </row>
        <row r="320">
          <cell r="A320" t="str">
            <v>00663609</v>
          </cell>
          <cell r="B320" t="str">
            <v>9554261000</v>
          </cell>
          <cell r="C320" t="str">
            <v>ICB4TARGET0000000232</v>
          </cell>
          <cell r="D320">
            <v>2015</v>
          </cell>
          <cell r="E320">
            <v>2</v>
          </cell>
          <cell r="F320" t="str">
            <v>2015-02-28</v>
          </cell>
          <cell r="G320" t="str">
            <v>PRJ</v>
          </cell>
          <cell r="H320" t="str">
            <v>169</v>
          </cell>
          <cell r="I320" t="str">
            <v>211</v>
          </cell>
          <cell r="K320" t="str">
            <v>000001120</v>
          </cell>
          <cell r="L320" t="str">
            <v>4261000</v>
          </cell>
          <cell r="M320" t="str">
            <v>1113</v>
          </cell>
          <cell r="N320" t="str">
            <v>99920</v>
          </cell>
          <cell r="O320" t="str">
            <v>11404</v>
          </cell>
          <cell r="P320" t="str">
            <v>294</v>
          </cell>
          <cell r="Q320" t="str">
            <v>955</v>
          </cell>
          <cell r="R320" t="str">
            <v>INTERCO BILL W/O</v>
          </cell>
          <cell r="S320" t="str">
            <v>PRA</v>
          </cell>
          <cell r="U320" t="str">
            <v>2015-02-28</v>
          </cell>
          <cell r="V320">
            <v>609.19000000000005</v>
          </cell>
          <cell r="W320" t="str">
            <v>UTXECON201</v>
          </cell>
          <cell r="Y320" t="str">
            <v>LEGAL</v>
          </cell>
          <cell r="Z320" t="str">
            <v>ICB3</v>
          </cell>
          <cell r="AB320" t="str">
            <v>ICB</v>
          </cell>
          <cell r="AC320" t="str">
            <v>ICB</v>
          </cell>
          <cell r="AE320" t="str">
            <v>211</v>
          </cell>
          <cell r="AG320" t="str">
            <v>0000210694</v>
          </cell>
        </row>
        <row r="321">
          <cell r="A321" t="str">
            <v>00672833</v>
          </cell>
          <cell r="B321" t="str">
            <v>9554261000</v>
          </cell>
          <cell r="C321" t="str">
            <v>ICB4TARGET0000000232</v>
          </cell>
          <cell r="D321">
            <v>2015</v>
          </cell>
          <cell r="E321">
            <v>4</v>
          </cell>
          <cell r="F321" t="str">
            <v>2015-04-30</v>
          </cell>
          <cell r="G321" t="str">
            <v>PRJ</v>
          </cell>
          <cell r="H321" t="str">
            <v>169</v>
          </cell>
          <cell r="I321" t="str">
            <v>211</v>
          </cell>
          <cell r="K321" t="str">
            <v>000001120</v>
          </cell>
          <cell r="L321" t="str">
            <v>4261000</v>
          </cell>
          <cell r="M321" t="str">
            <v>1113</v>
          </cell>
          <cell r="N321" t="str">
            <v>99920</v>
          </cell>
          <cell r="O321" t="str">
            <v>11404</v>
          </cell>
          <cell r="P321" t="str">
            <v>294</v>
          </cell>
          <cell r="Q321" t="str">
            <v>955</v>
          </cell>
          <cell r="R321" t="str">
            <v>INTERCO BILL W/O</v>
          </cell>
          <cell r="S321" t="str">
            <v>PRA</v>
          </cell>
          <cell r="U321" t="str">
            <v>2015-04-30</v>
          </cell>
          <cell r="V321">
            <v>141.94999999999999</v>
          </cell>
          <cell r="W321" t="str">
            <v>UTXECON201</v>
          </cell>
          <cell r="Y321" t="str">
            <v>LEGAL</v>
          </cell>
          <cell r="Z321" t="str">
            <v>ICB3</v>
          </cell>
          <cell r="AB321" t="str">
            <v>ICB</v>
          </cell>
          <cell r="AC321" t="str">
            <v>ICB</v>
          </cell>
          <cell r="AE321" t="str">
            <v>211</v>
          </cell>
          <cell r="AG321" t="str">
            <v>0000267282</v>
          </cell>
        </row>
        <row r="322">
          <cell r="A322" t="str">
            <v>00662229</v>
          </cell>
          <cell r="B322" t="str">
            <v>9554261000</v>
          </cell>
          <cell r="C322" t="str">
            <v>ICB4TARGET0000000233</v>
          </cell>
          <cell r="D322">
            <v>2015</v>
          </cell>
          <cell r="E322">
            <v>2</v>
          </cell>
          <cell r="F322" t="str">
            <v>2015-02-28</v>
          </cell>
          <cell r="G322" t="str">
            <v>PRJ</v>
          </cell>
          <cell r="H322" t="str">
            <v>169</v>
          </cell>
          <cell r="I322" t="str">
            <v>211</v>
          </cell>
          <cell r="K322" t="str">
            <v>000001120</v>
          </cell>
          <cell r="L322" t="str">
            <v>4261000</v>
          </cell>
          <cell r="M322" t="str">
            <v>1113</v>
          </cell>
          <cell r="N322" t="str">
            <v>99920</v>
          </cell>
          <cell r="O322" t="str">
            <v>11404</v>
          </cell>
          <cell r="P322" t="str">
            <v>294</v>
          </cell>
          <cell r="Q322" t="str">
            <v>955</v>
          </cell>
          <cell r="R322" t="str">
            <v>INTERCO BILL W/O</v>
          </cell>
          <cell r="S322" t="str">
            <v>PRA</v>
          </cell>
          <cell r="U322" t="str">
            <v>2015-02-28</v>
          </cell>
          <cell r="V322">
            <v>609.19000000000005</v>
          </cell>
          <cell r="W322" t="str">
            <v>UTXECON201</v>
          </cell>
          <cell r="Y322" t="str">
            <v>LEGAL</v>
          </cell>
          <cell r="Z322" t="str">
            <v>ICB3</v>
          </cell>
          <cell r="AB322" t="str">
            <v>ICB</v>
          </cell>
          <cell r="AC322" t="str">
            <v>ICB</v>
          </cell>
          <cell r="AE322" t="str">
            <v>211</v>
          </cell>
          <cell r="AG322" t="str">
            <v>0000213813</v>
          </cell>
        </row>
        <row r="323">
          <cell r="A323" t="str">
            <v>00670165</v>
          </cell>
          <cell r="B323" t="str">
            <v>9554261000</v>
          </cell>
          <cell r="C323" t="str">
            <v>ICB4TARGET0000000233</v>
          </cell>
          <cell r="D323">
            <v>2015</v>
          </cell>
          <cell r="E323">
            <v>4</v>
          </cell>
          <cell r="F323" t="str">
            <v>2015-04-30</v>
          </cell>
          <cell r="G323" t="str">
            <v>PRJ</v>
          </cell>
          <cell r="H323" t="str">
            <v>169</v>
          </cell>
          <cell r="I323" t="str">
            <v>211</v>
          </cell>
          <cell r="K323" t="str">
            <v>000001120</v>
          </cell>
          <cell r="L323" t="str">
            <v>4261000</v>
          </cell>
          <cell r="M323" t="str">
            <v>1113</v>
          </cell>
          <cell r="N323" t="str">
            <v>99920</v>
          </cell>
          <cell r="O323" t="str">
            <v>11404</v>
          </cell>
          <cell r="P323" t="str">
            <v>294</v>
          </cell>
          <cell r="Q323" t="str">
            <v>955</v>
          </cell>
          <cell r="R323" t="str">
            <v>INTERCO BILL W/O</v>
          </cell>
          <cell r="S323" t="str">
            <v>PRA</v>
          </cell>
          <cell r="U323" t="str">
            <v>2015-04-30</v>
          </cell>
          <cell r="V323">
            <v>202.78</v>
          </cell>
          <cell r="W323" t="str">
            <v>UTXECON201</v>
          </cell>
          <cell r="Y323" t="str">
            <v>LEGAL</v>
          </cell>
          <cell r="Z323" t="str">
            <v>ICB3</v>
          </cell>
          <cell r="AB323" t="str">
            <v>ICB</v>
          </cell>
          <cell r="AC323" t="str">
            <v>ICB</v>
          </cell>
          <cell r="AE323" t="str">
            <v>211</v>
          </cell>
          <cell r="AG323" t="str">
            <v>0000271971</v>
          </cell>
        </row>
        <row r="324">
          <cell r="A324" t="str">
            <v>00661976</v>
          </cell>
          <cell r="B324" t="str">
            <v>9554261000</v>
          </cell>
          <cell r="C324" t="str">
            <v>ICB4TARGET0000000234</v>
          </cell>
          <cell r="D324">
            <v>2015</v>
          </cell>
          <cell r="E324">
            <v>2</v>
          </cell>
          <cell r="F324" t="str">
            <v>2015-02-28</v>
          </cell>
          <cell r="G324" t="str">
            <v>PRJ</v>
          </cell>
          <cell r="H324" t="str">
            <v>169</v>
          </cell>
          <cell r="I324" t="str">
            <v>211</v>
          </cell>
          <cell r="K324" t="str">
            <v>000001120</v>
          </cell>
          <cell r="L324" t="str">
            <v>4261000</v>
          </cell>
          <cell r="M324" t="str">
            <v>1113</v>
          </cell>
          <cell r="N324" t="str">
            <v>99920</v>
          </cell>
          <cell r="O324" t="str">
            <v>11404</v>
          </cell>
          <cell r="P324" t="str">
            <v>294</v>
          </cell>
          <cell r="Q324" t="str">
            <v>955</v>
          </cell>
          <cell r="R324" t="str">
            <v>INTERCO BILL W/O</v>
          </cell>
          <cell r="S324" t="str">
            <v>PRA</v>
          </cell>
          <cell r="U324" t="str">
            <v>2015-02-28</v>
          </cell>
          <cell r="V324">
            <v>203.07</v>
          </cell>
          <cell r="W324" t="str">
            <v>UTXECON201</v>
          </cell>
          <cell r="Y324" t="str">
            <v>LEGAL</v>
          </cell>
          <cell r="Z324" t="str">
            <v>ICB3</v>
          </cell>
          <cell r="AB324" t="str">
            <v>ICB</v>
          </cell>
          <cell r="AC324" t="str">
            <v>ICB</v>
          </cell>
          <cell r="AE324" t="str">
            <v>211</v>
          </cell>
          <cell r="AG324" t="str">
            <v>0000223879</v>
          </cell>
        </row>
        <row r="325">
          <cell r="A325" t="str">
            <v>00672837</v>
          </cell>
          <cell r="B325" t="str">
            <v>9554261000</v>
          </cell>
          <cell r="C325" t="str">
            <v>ICB4TARGET0000000234</v>
          </cell>
          <cell r="D325">
            <v>2015</v>
          </cell>
          <cell r="E325">
            <v>4</v>
          </cell>
          <cell r="F325" t="str">
            <v>2015-04-30</v>
          </cell>
          <cell r="G325" t="str">
            <v>PRJ</v>
          </cell>
          <cell r="H325" t="str">
            <v>169</v>
          </cell>
          <cell r="I325" t="str">
            <v>211</v>
          </cell>
          <cell r="K325" t="str">
            <v>000001120</v>
          </cell>
          <cell r="L325" t="str">
            <v>4261000</v>
          </cell>
          <cell r="M325" t="str">
            <v>1113</v>
          </cell>
          <cell r="N325" t="str">
            <v>99920</v>
          </cell>
          <cell r="O325" t="str">
            <v>11404</v>
          </cell>
          <cell r="P325" t="str">
            <v>294</v>
          </cell>
          <cell r="Q325" t="str">
            <v>955</v>
          </cell>
          <cell r="R325" t="str">
            <v>INTERCO BILL W/O</v>
          </cell>
          <cell r="S325" t="str">
            <v>PRA</v>
          </cell>
          <cell r="U325" t="str">
            <v>2015-04-30</v>
          </cell>
          <cell r="V325">
            <v>405.56</v>
          </cell>
          <cell r="W325" t="str">
            <v>UTXECON201</v>
          </cell>
          <cell r="Y325" t="str">
            <v>LEGAL</v>
          </cell>
          <cell r="Z325" t="str">
            <v>ICB3</v>
          </cell>
          <cell r="AB325" t="str">
            <v>ICB</v>
          </cell>
          <cell r="AC325" t="str">
            <v>ICB</v>
          </cell>
          <cell r="AE325" t="str">
            <v>211</v>
          </cell>
          <cell r="AG325" t="str">
            <v>0000276032</v>
          </cell>
        </row>
        <row r="326">
          <cell r="A326" t="str">
            <v>00662843</v>
          </cell>
          <cell r="B326" t="str">
            <v>9554261000</v>
          </cell>
          <cell r="C326" t="str">
            <v>ICB4TARGET0000000235</v>
          </cell>
          <cell r="D326">
            <v>2015</v>
          </cell>
          <cell r="E326">
            <v>2</v>
          </cell>
          <cell r="F326" t="str">
            <v>2015-02-28</v>
          </cell>
          <cell r="G326" t="str">
            <v>PRJ</v>
          </cell>
          <cell r="H326" t="str">
            <v>169</v>
          </cell>
          <cell r="I326" t="str">
            <v>211</v>
          </cell>
          <cell r="K326" t="str">
            <v>000001120</v>
          </cell>
          <cell r="L326" t="str">
            <v>4261000</v>
          </cell>
          <cell r="M326" t="str">
            <v>1113</v>
          </cell>
          <cell r="N326" t="str">
            <v>99920</v>
          </cell>
          <cell r="O326" t="str">
            <v>11404</v>
          </cell>
          <cell r="P326" t="str">
            <v>294</v>
          </cell>
          <cell r="Q326" t="str">
            <v>955</v>
          </cell>
          <cell r="R326" t="str">
            <v>INTERCO BILL W/O</v>
          </cell>
          <cell r="S326" t="str">
            <v>PRA</v>
          </cell>
          <cell r="U326" t="str">
            <v>2015-02-28</v>
          </cell>
          <cell r="V326">
            <v>406.13</v>
          </cell>
          <cell r="W326" t="str">
            <v>UTXECON201</v>
          </cell>
          <cell r="Y326" t="str">
            <v>LEGAL</v>
          </cell>
          <cell r="Z326" t="str">
            <v>ICB3</v>
          </cell>
          <cell r="AB326" t="str">
            <v>ICB</v>
          </cell>
          <cell r="AC326" t="str">
            <v>ICB</v>
          </cell>
          <cell r="AE326" t="str">
            <v>211</v>
          </cell>
          <cell r="AG326" t="str">
            <v>0000273404</v>
          </cell>
        </row>
        <row r="327">
          <cell r="A327" t="str">
            <v>00674155</v>
          </cell>
          <cell r="B327" t="str">
            <v>9554261000</v>
          </cell>
          <cell r="C327" t="str">
            <v>ICB4TARGET0000000235</v>
          </cell>
          <cell r="D327">
            <v>2015</v>
          </cell>
          <cell r="E327">
            <v>4</v>
          </cell>
          <cell r="F327" t="str">
            <v>2015-04-30</v>
          </cell>
          <cell r="G327" t="str">
            <v>PRJ</v>
          </cell>
          <cell r="H327" t="str">
            <v>169</v>
          </cell>
          <cell r="I327" t="str">
            <v>211</v>
          </cell>
          <cell r="K327" t="str">
            <v>000001120</v>
          </cell>
          <cell r="L327" t="str">
            <v>4261000</v>
          </cell>
          <cell r="M327" t="str">
            <v>1113</v>
          </cell>
          <cell r="N327" t="str">
            <v>99920</v>
          </cell>
          <cell r="O327" t="str">
            <v>11404</v>
          </cell>
          <cell r="P327" t="str">
            <v>294</v>
          </cell>
          <cell r="Q327" t="str">
            <v>955</v>
          </cell>
          <cell r="R327" t="str">
            <v>INTERCO BILL W/O</v>
          </cell>
          <cell r="S327" t="str">
            <v>PRA</v>
          </cell>
          <cell r="U327" t="str">
            <v>2015-04-30</v>
          </cell>
          <cell r="V327">
            <v>334.59</v>
          </cell>
          <cell r="W327" t="str">
            <v>UTXECON201</v>
          </cell>
          <cell r="Y327" t="str">
            <v>LEGAL</v>
          </cell>
          <cell r="Z327" t="str">
            <v>ICB3</v>
          </cell>
          <cell r="AB327" t="str">
            <v>ICB</v>
          </cell>
          <cell r="AC327" t="str">
            <v>ICB</v>
          </cell>
          <cell r="AE327" t="str">
            <v>211</v>
          </cell>
          <cell r="AG327" t="str">
            <v>0000276967</v>
          </cell>
        </row>
        <row r="328">
          <cell r="A328" t="str">
            <v>00662836</v>
          </cell>
          <cell r="B328" t="str">
            <v>9554261000</v>
          </cell>
          <cell r="C328" t="str">
            <v>ICB4TARGET0000000236</v>
          </cell>
          <cell r="D328">
            <v>2015</v>
          </cell>
          <cell r="E328">
            <v>2</v>
          </cell>
          <cell r="F328" t="str">
            <v>2015-02-28</v>
          </cell>
          <cell r="G328" t="str">
            <v>PRJ</v>
          </cell>
          <cell r="H328" t="str">
            <v>169</v>
          </cell>
          <cell r="I328" t="str">
            <v>211</v>
          </cell>
          <cell r="K328" t="str">
            <v>000001120</v>
          </cell>
          <cell r="L328" t="str">
            <v>4261000</v>
          </cell>
          <cell r="M328" t="str">
            <v>1113</v>
          </cell>
          <cell r="N328" t="str">
            <v>99920</v>
          </cell>
          <cell r="O328" t="str">
            <v>11404</v>
          </cell>
          <cell r="P328" t="str">
            <v>294</v>
          </cell>
          <cell r="Q328" t="str">
            <v>955</v>
          </cell>
          <cell r="R328" t="str">
            <v>INTERCO BILL W/O</v>
          </cell>
          <cell r="S328" t="str">
            <v>PRA</v>
          </cell>
          <cell r="U328" t="str">
            <v>2015-02-28</v>
          </cell>
          <cell r="V328">
            <v>406.13</v>
          </cell>
          <cell r="W328" t="str">
            <v>UTXECON201</v>
          </cell>
          <cell r="Y328" t="str">
            <v>LEGAL</v>
          </cell>
          <cell r="Z328" t="str">
            <v>ICB3</v>
          </cell>
          <cell r="AB328" t="str">
            <v>ICB</v>
          </cell>
          <cell r="AC328" t="str">
            <v>ICB</v>
          </cell>
          <cell r="AE328" t="str">
            <v>211</v>
          </cell>
          <cell r="AG328" t="str">
            <v>0000275701</v>
          </cell>
        </row>
        <row r="329">
          <cell r="A329" t="str">
            <v>00670280</v>
          </cell>
          <cell r="B329" t="str">
            <v>9554261000</v>
          </cell>
          <cell r="C329" t="str">
            <v>ICB4TARGET0000000236</v>
          </cell>
          <cell r="D329">
            <v>2015</v>
          </cell>
          <cell r="E329">
            <v>4</v>
          </cell>
          <cell r="F329" t="str">
            <v>2015-04-30</v>
          </cell>
          <cell r="G329" t="str">
            <v>PRJ</v>
          </cell>
          <cell r="H329" t="str">
            <v>169</v>
          </cell>
          <cell r="I329" t="str">
            <v>211</v>
          </cell>
          <cell r="K329" t="str">
            <v>000001120</v>
          </cell>
          <cell r="L329" t="str">
            <v>4261000</v>
          </cell>
          <cell r="M329" t="str">
            <v>1113</v>
          </cell>
          <cell r="N329" t="str">
            <v>99920</v>
          </cell>
          <cell r="O329" t="str">
            <v>11404</v>
          </cell>
          <cell r="P329" t="str">
            <v>294</v>
          </cell>
          <cell r="Q329" t="str">
            <v>955</v>
          </cell>
          <cell r="R329" t="str">
            <v>INTERCO BILL W/O</v>
          </cell>
          <cell r="S329" t="str">
            <v>PRA</v>
          </cell>
          <cell r="U329" t="str">
            <v>2015-04-30</v>
          </cell>
          <cell r="V329">
            <v>202.78</v>
          </cell>
          <cell r="W329" t="str">
            <v>UTXECON201</v>
          </cell>
          <cell r="Y329" t="str">
            <v>LEGAL</v>
          </cell>
          <cell r="Z329" t="str">
            <v>ICB3</v>
          </cell>
          <cell r="AB329" t="str">
            <v>ICB</v>
          </cell>
          <cell r="AC329" t="str">
            <v>ICB</v>
          </cell>
          <cell r="AE329" t="str">
            <v>211</v>
          </cell>
          <cell r="AG329" t="str">
            <v>0000283815</v>
          </cell>
        </row>
        <row r="330">
          <cell r="A330" t="str">
            <v>00662837</v>
          </cell>
          <cell r="B330" t="str">
            <v>9554261000</v>
          </cell>
          <cell r="C330" t="str">
            <v>ICB4TARGET0000000237</v>
          </cell>
          <cell r="D330">
            <v>2015</v>
          </cell>
          <cell r="E330">
            <v>2</v>
          </cell>
          <cell r="F330" t="str">
            <v>2015-02-28</v>
          </cell>
          <cell r="G330" t="str">
            <v>PRJ</v>
          </cell>
          <cell r="H330" t="str">
            <v>169</v>
          </cell>
          <cell r="I330" t="str">
            <v>211</v>
          </cell>
          <cell r="K330" t="str">
            <v>000001120</v>
          </cell>
          <cell r="L330" t="str">
            <v>4261000</v>
          </cell>
          <cell r="M330" t="str">
            <v>1113</v>
          </cell>
          <cell r="N330" t="str">
            <v>99920</v>
          </cell>
          <cell r="O330" t="str">
            <v>11404</v>
          </cell>
          <cell r="P330" t="str">
            <v>294</v>
          </cell>
          <cell r="Q330" t="str">
            <v>955</v>
          </cell>
          <cell r="R330" t="str">
            <v>INTERCO BILL W/O</v>
          </cell>
          <cell r="S330" t="str">
            <v>PRA</v>
          </cell>
          <cell r="U330" t="str">
            <v>2015-02-28</v>
          </cell>
          <cell r="V330">
            <v>345.21</v>
          </cell>
          <cell r="W330" t="str">
            <v>UTXECON201</v>
          </cell>
          <cell r="Y330" t="str">
            <v>LEGAL</v>
          </cell>
          <cell r="Z330" t="str">
            <v>ICB3</v>
          </cell>
          <cell r="AB330" t="str">
            <v>ICB</v>
          </cell>
          <cell r="AC330" t="str">
            <v>ICB</v>
          </cell>
          <cell r="AE330" t="str">
            <v>211</v>
          </cell>
          <cell r="AG330" t="str">
            <v>0000281154</v>
          </cell>
        </row>
        <row r="331">
          <cell r="A331" t="str">
            <v>00673092</v>
          </cell>
          <cell r="B331" t="str">
            <v>9554261000</v>
          </cell>
          <cell r="C331" t="str">
            <v>ICB4TARGET0000000237</v>
          </cell>
          <cell r="D331">
            <v>2015</v>
          </cell>
          <cell r="E331">
            <v>4</v>
          </cell>
          <cell r="F331" t="str">
            <v>2015-04-30</v>
          </cell>
          <cell r="G331" t="str">
            <v>PRJ</v>
          </cell>
          <cell r="H331" t="str">
            <v>169</v>
          </cell>
          <cell r="I331" t="str">
            <v>211</v>
          </cell>
          <cell r="K331" t="str">
            <v>000001120</v>
          </cell>
          <cell r="L331" t="str">
            <v>4261000</v>
          </cell>
          <cell r="M331" t="str">
            <v>1113</v>
          </cell>
          <cell r="N331" t="str">
            <v>99920</v>
          </cell>
          <cell r="O331" t="str">
            <v>11404</v>
          </cell>
          <cell r="P331" t="str">
            <v>294</v>
          </cell>
          <cell r="Q331" t="str">
            <v>955</v>
          </cell>
          <cell r="R331" t="str">
            <v>INTERCO BILL W/O</v>
          </cell>
          <cell r="S331" t="str">
            <v>PRA</v>
          </cell>
          <cell r="U331" t="str">
            <v>2015-04-30</v>
          </cell>
          <cell r="V331">
            <v>405.56</v>
          </cell>
          <cell r="W331" t="str">
            <v>UTXECON201</v>
          </cell>
          <cell r="Y331" t="str">
            <v>LEGAL</v>
          </cell>
          <cell r="Z331" t="str">
            <v>ICB3</v>
          </cell>
          <cell r="AB331" t="str">
            <v>ICB</v>
          </cell>
          <cell r="AC331" t="str">
            <v>ICB</v>
          </cell>
          <cell r="AE331" t="str">
            <v>211</v>
          </cell>
          <cell r="AG331" t="str">
            <v>0000284167</v>
          </cell>
        </row>
        <row r="332">
          <cell r="A332" t="str">
            <v>00643213</v>
          </cell>
          <cell r="B332" t="str">
            <v>9554265004</v>
          </cell>
          <cell r="C332" t="str">
            <v>ICB4TARGET0000000238</v>
          </cell>
          <cell r="D332">
            <v>2014</v>
          </cell>
          <cell r="E332">
            <v>10</v>
          </cell>
          <cell r="F332" t="str">
            <v>2014-10-31</v>
          </cell>
          <cell r="G332" t="str">
            <v>PRJ</v>
          </cell>
          <cell r="H332" t="str">
            <v>169</v>
          </cell>
          <cell r="I332" t="str">
            <v>211</v>
          </cell>
          <cell r="K332" t="str">
            <v>000001120</v>
          </cell>
          <cell r="L332" t="str">
            <v>4265004</v>
          </cell>
          <cell r="M332" t="str">
            <v>1113</v>
          </cell>
          <cell r="N332" t="str">
            <v>99920</v>
          </cell>
          <cell r="O332" t="str">
            <v>11404</v>
          </cell>
          <cell r="P332" t="str">
            <v>294</v>
          </cell>
          <cell r="Q332" t="str">
            <v>955</v>
          </cell>
          <cell r="R332" t="str">
            <v>INTERCO BILL W/O</v>
          </cell>
          <cell r="S332" t="str">
            <v>PRA</v>
          </cell>
          <cell r="U332" t="str">
            <v>2014-10-31</v>
          </cell>
          <cell r="V332">
            <v>195.7</v>
          </cell>
          <cell r="W332" t="str">
            <v>UTXECON201</v>
          </cell>
          <cell r="Y332" t="str">
            <v>LEGAL</v>
          </cell>
          <cell r="Z332" t="str">
            <v>ICB3</v>
          </cell>
          <cell r="AB332" t="str">
            <v>ICB</v>
          </cell>
          <cell r="AC332" t="str">
            <v>ICB</v>
          </cell>
          <cell r="AE332" t="str">
            <v>211</v>
          </cell>
          <cell r="AG332" t="str">
            <v>0000017421</v>
          </cell>
        </row>
        <row r="333">
          <cell r="A333" t="str">
            <v>00662835</v>
          </cell>
          <cell r="B333" t="str">
            <v>9554261000</v>
          </cell>
          <cell r="C333" t="str">
            <v>ICB4TARGET0000000238</v>
          </cell>
          <cell r="D333">
            <v>2015</v>
          </cell>
          <cell r="E333">
            <v>2</v>
          </cell>
          <cell r="F333" t="str">
            <v>2015-02-28</v>
          </cell>
          <cell r="G333" t="str">
            <v>PRJ</v>
          </cell>
          <cell r="H333" t="str">
            <v>169</v>
          </cell>
          <cell r="I333" t="str">
            <v>211</v>
          </cell>
          <cell r="K333" t="str">
            <v>000001120</v>
          </cell>
          <cell r="L333" t="str">
            <v>4261000</v>
          </cell>
          <cell r="M333" t="str">
            <v>1113</v>
          </cell>
          <cell r="N333" t="str">
            <v>99920</v>
          </cell>
          <cell r="O333" t="str">
            <v>11404</v>
          </cell>
          <cell r="P333" t="str">
            <v>294</v>
          </cell>
          <cell r="Q333" t="str">
            <v>955</v>
          </cell>
          <cell r="R333" t="str">
            <v>INTERCO BILL W/O</v>
          </cell>
          <cell r="S333" t="str">
            <v>PRA</v>
          </cell>
          <cell r="U333" t="str">
            <v>2015-02-28</v>
          </cell>
          <cell r="V333">
            <v>406.13</v>
          </cell>
          <cell r="W333" t="str">
            <v>UTXECON201</v>
          </cell>
          <cell r="Y333" t="str">
            <v>LEGAL</v>
          </cell>
          <cell r="Z333" t="str">
            <v>ICB3</v>
          </cell>
          <cell r="AB333" t="str">
            <v>ICB</v>
          </cell>
          <cell r="AC333" t="str">
            <v>ICB</v>
          </cell>
          <cell r="AE333" t="str">
            <v>211</v>
          </cell>
          <cell r="AG333" t="str">
            <v>0000283838</v>
          </cell>
        </row>
        <row r="334">
          <cell r="A334" t="str">
            <v>00670323</v>
          </cell>
          <cell r="B334" t="str">
            <v>9554261000</v>
          </cell>
          <cell r="C334" t="str">
            <v>ICB4TARGET0000000238</v>
          </cell>
          <cell r="D334">
            <v>2015</v>
          </cell>
          <cell r="E334">
            <v>4</v>
          </cell>
          <cell r="F334" t="str">
            <v>2015-04-30</v>
          </cell>
          <cell r="G334" t="str">
            <v>PRJ</v>
          </cell>
          <cell r="H334" t="str">
            <v>169</v>
          </cell>
          <cell r="I334" t="str">
            <v>211</v>
          </cell>
          <cell r="K334" t="str">
            <v>000001120</v>
          </cell>
          <cell r="L334" t="str">
            <v>4261000</v>
          </cell>
          <cell r="M334" t="str">
            <v>1113</v>
          </cell>
          <cell r="N334" t="str">
            <v>99920</v>
          </cell>
          <cell r="O334" t="str">
            <v>11404</v>
          </cell>
          <cell r="P334" t="str">
            <v>294</v>
          </cell>
          <cell r="Q334" t="str">
            <v>955</v>
          </cell>
          <cell r="R334" t="str">
            <v>INTERCO BILL W/O</v>
          </cell>
          <cell r="S334" t="str">
            <v>PRA</v>
          </cell>
          <cell r="U334" t="str">
            <v>2015-04-30</v>
          </cell>
          <cell r="V334">
            <v>101.39</v>
          </cell>
          <cell r="W334" t="str">
            <v>UTXECON201</v>
          </cell>
          <cell r="Y334" t="str">
            <v>LEGAL</v>
          </cell>
          <cell r="Z334" t="str">
            <v>ICB3</v>
          </cell>
          <cell r="AB334" t="str">
            <v>ICB</v>
          </cell>
          <cell r="AC334" t="str">
            <v>ICB</v>
          </cell>
          <cell r="AE334" t="str">
            <v>211</v>
          </cell>
          <cell r="AG334" t="str">
            <v>0000293059</v>
          </cell>
        </row>
        <row r="335">
          <cell r="A335" t="str">
            <v>00643212</v>
          </cell>
          <cell r="B335" t="str">
            <v>9554265004</v>
          </cell>
          <cell r="C335" t="str">
            <v>ICB4TARGET0000000239</v>
          </cell>
          <cell r="D335">
            <v>2014</v>
          </cell>
          <cell r="E335">
            <v>10</v>
          </cell>
          <cell r="F335" t="str">
            <v>2014-10-31</v>
          </cell>
          <cell r="G335" t="str">
            <v>PRJ</v>
          </cell>
          <cell r="H335" t="str">
            <v>169</v>
          </cell>
          <cell r="I335" t="str">
            <v>211</v>
          </cell>
          <cell r="K335" t="str">
            <v>000001120</v>
          </cell>
          <cell r="L335" t="str">
            <v>4265004</v>
          </cell>
          <cell r="M335" t="str">
            <v>1113</v>
          </cell>
          <cell r="N335" t="str">
            <v>99920</v>
          </cell>
          <cell r="O335" t="str">
            <v>11404</v>
          </cell>
          <cell r="P335" t="str">
            <v>294</v>
          </cell>
          <cell r="Q335" t="str">
            <v>955</v>
          </cell>
          <cell r="R335" t="str">
            <v>INTERCO BILL W/O</v>
          </cell>
          <cell r="S335" t="str">
            <v>PRA</v>
          </cell>
          <cell r="U335" t="str">
            <v>2014-10-31</v>
          </cell>
          <cell r="V335">
            <v>136.99</v>
          </cell>
          <cell r="W335" t="str">
            <v>UTXECON201</v>
          </cell>
          <cell r="Y335" t="str">
            <v>LEGAL</v>
          </cell>
          <cell r="Z335" t="str">
            <v>ICB3</v>
          </cell>
          <cell r="AB335" t="str">
            <v>ICB</v>
          </cell>
          <cell r="AC335" t="str">
            <v>ICB</v>
          </cell>
          <cell r="AE335" t="str">
            <v>211</v>
          </cell>
          <cell r="AG335" t="str">
            <v>0000135545</v>
          </cell>
        </row>
        <row r="336">
          <cell r="A336" t="str">
            <v>00660854</v>
          </cell>
          <cell r="B336" t="str">
            <v>9554261000</v>
          </cell>
          <cell r="C336" t="str">
            <v>ICB4TARGET0000000239</v>
          </cell>
          <cell r="D336">
            <v>2015</v>
          </cell>
          <cell r="E336">
            <v>2</v>
          </cell>
          <cell r="F336" t="str">
            <v>2015-02-28</v>
          </cell>
          <cell r="G336" t="str">
            <v>PRJ</v>
          </cell>
          <cell r="H336" t="str">
            <v>169</v>
          </cell>
          <cell r="I336" t="str">
            <v>211</v>
          </cell>
          <cell r="K336" t="str">
            <v>000001120</v>
          </cell>
          <cell r="L336" t="str">
            <v>4261000</v>
          </cell>
          <cell r="M336" t="str">
            <v>1113</v>
          </cell>
          <cell r="N336" t="str">
            <v>99920</v>
          </cell>
          <cell r="O336" t="str">
            <v>11404</v>
          </cell>
          <cell r="P336" t="str">
            <v>294</v>
          </cell>
          <cell r="Q336" t="str">
            <v>955</v>
          </cell>
          <cell r="R336" t="str">
            <v>INTERCO BILL W/O</v>
          </cell>
          <cell r="S336" t="str">
            <v>PRA</v>
          </cell>
          <cell r="U336" t="str">
            <v>2015-02-28</v>
          </cell>
          <cell r="V336">
            <v>446.74</v>
          </cell>
          <cell r="W336" t="str">
            <v>UTXECON201</v>
          </cell>
          <cell r="Y336" t="str">
            <v>LEGAL</v>
          </cell>
          <cell r="Z336" t="str">
            <v>ICB3</v>
          </cell>
          <cell r="AB336" t="str">
            <v>ICB</v>
          </cell>
          <cell r="AC336" t="str">
            <v>ICB</v>
          </cell>
          <cell r="AE336" t="str">
            <v>211</v>
          </cell>
          <cell r="AG336" t="str">
            <v>0000284057</v>
          </cell>
        </row>
        <row r="337">
          <cell r="A337" t="str">
            <v>00667117</v>
          </cell>
          <cell r="B337" t="str">
            <v>9554261000</v>
          </cell>
          <cell r="C337" t="str">
            <v>ICB4TARGET0000000239</v>
          </cell>
          <cell r="D337">
            <v>2015</v>
          </cell>
          <cell r="E337">
            <v>3</v>
          </cell>
          <cell r="F337" t="str">
            <v>2015-03-31</v>
          </cell>
          <cell r="G337" t="str">
            <v>PRJ</v>
          </cell>
          <cell r="H337" t="str">
            <v>169</v>
          </cell>
          <cell r="I337" t="str">
            <v>211</v>
          </cell>
          <cell r="K337" t="str">
            <v>000001120</v>
          </cell>
          <cell r="L337" t="str">
            <v>4261000</v>
          </cell>
          <cell r="M337" t="str">
            <v>1585</v>
          </cell>
          <cell r="N337" t="str">
            <v>99920</v>
          </cell>
          <cell r="O337" t="str">
            <v>11404</v>
          </cell>
          <cell r="P337" t="str">
            <v>294</v>
          </cell>
          <cell r="Q337" t="str">
            <v>955</v>
          </cell>
          <cell r="R337" t="str">
            <v>INTERCO BILL W/O</v>
          </cell>
          <cell r="S337" t="str">
            <v>PRA</v>
          </cell>
          <cell r="U337" t="str">
            <v>2015-03-31</v>
          </cell>
          <cell r="V337">
            <v>3171.75</v>
          </cell>
          <cell r="W337" t="str">
            <v>UTXECON101</v>
          </cell>
          <cell r="Y337" t="str">
            <v>LEGAL</v>
          </cell>
          <cell r="Z337" t="str">
            <v>ICB3</v>
          </cell>
          <cell r="AB337" t="str">
            <v>ICB</v>
          </cell>
          <cell r="AC337" t="str">
            <v>ICB</v>
          </cell>
          <cell r="AE337" t="str">
            <v>211</v>
          </cell>
          <cell r="AG337" t="str">
            <v>0000144626</v>
          </cell>
        </row>
        <row r="338">
          <cell r="A338" t="str">
            <v>00672857</v>
          </cell>
          <cell r="B338" t="str">
            <v>9554261000</v>
          </cell>
          <cell r="C338" t="str">
            <v>ICB4TARGET0000000239</v>
          </cell>
          <cell r="D338">
            <v>2015</v>
          </cell>
          <cell r="E338">
            <v>4</v>
          </cell>
          <cell r="F338" t="str">
            <v>2015-04-30</v>
          </cell>
          <cell r="G338" t="str">
            <v>PRJ</v>
          </cell>
          <cell r="H338" t="str">
            <v>169</v>
          </cell>
          <cell r="I338" t="str">
            <v>211</v>
          </cell>
          <cell r="K338" t="str">
            <v>000001120</v>
          </cell>
          <cell r="L338" t="str">
            <v>4261000</v>
          </cell>
          <cell r="M338" t="str">
            <v>1113</v>
          </cell>
          <cell r="N338" t="str">
            <v>99920</v>
          </cell>
          <cell r="O338" t="str">
            <v>11404</v>
          </cell>
          <cell r="P338" t="str">
            <v>294</v>
          </cell>
          <cell r="Q338" t="str">
            <v>955</v>
          </cell>
          <cell r="R338" t="str">
            <v>INTERCO BILL W/O</v>
          </cell>
          <cell r="S338" t="str">
            <v>PRA</v>
          </cell>
          <cell r="U338" t="str">
            <v>2015-04-30</v>
          </cell>
          <cell r="V338">
            <v>121.67</v>
          </cell>
          <cell r="W338" t="str">
            <v>UTXECON201</v>
          </cell>
          <cell r="Y338" t="str">
            <v>LEGAL</v>
          </cell>
          <cell r="Z338" t="str">
            <v>ICB3</v>
          </cell>
          <cell r="AB338" t="str">
            <v>ICB</v>
          </cell>
          <cell r="AC338" t="str">
            <v>ICB</v>
          </cell>
          <cell r="AE338" t="str">
            <v>211</v>
          </cell>
          <cell r="AG338" t="str">
            <v>0000293500</v>
          </cell>
        </row>
        <row r="339">
          <cell r="A339" t="str">
            <v>00642052</v>
          </cell>
          <cell r="B339" t="str">
            <v>9554265004</v>
          </cell>
          <cell r="C339" t="str">
            <v>ICB4TARGET0000000240</v>
          </cell>
          <cell r="D339">
            <v>2014</v>
          </cell>
          <cell r="E339">
            <v>10</v>
          </cell>
          <cell r="F339" t="str">
            <v>2014-10-31</v>
          </cell>
          <cell r="G339" t="str">
            <v>PRJ</v>
          </cell>
          <cell r="H339" t="str">
            <v>169</v>
          </cell>
          <cell r="I339" t="str">
            <v>211</v>
          </cell>
          <cell r="K339" t="str">
            <v>000001120</v>
          </cell>
          <cell r="L339" t="str">
            <v>4265004</v>
          </cell>
          <cell r="M339" t="str">
            <v>1113</v>
          </cell>
          <cell r="N339" t="str">
            <v>99920</v>
          </cell>
          <cell r="O339" t="str">
            <v>11404</v>
          </cell>
          <cell r="P339" t="str">
            <v>294</v>
          </cell>
          <cell r="Q339" t="str">
            <v>955</v>
          </cell>
          <cell r="R339" t="str">
            <v>INTERCO BILL W/O</v>
          </cell>
          <cell r="S339" t="str">
            <v>PRA</v>
          </cell>
          <cell r="U339" t="str">
            <v>2014-10-31</v>
          </cell>
          <cell r="V339">
            <v>1174.21</v>
          </cell>
          <cell r="W339" t="str">
            <v>UTXECON201</v>
          </cell>
          <cell r="Y339" t="str">
            <v>LEGAL</v>
          </cell>
          <cell r="Z339" t="str">
            <v>ICB3</v>
          </cell>
          <cell r="AB339" t="str">
            <v>ICB</v>
          </cell>
          <cell r="AC339" t="str">
            <v>ICB</v>
          </cell>
          <cell r="AE339" t="str">
            <v>211</v>
          </cell>
          <cell r="AG339" t="str">
            <v>0000140418</v>
          </cell>
        </row>
        <row r="340">
          <cell r="A340" t="str">
            <v>00663613</v>
          </cell>
          <cell r="B340" t="str">
            <v>9554261000</v>
          </cell>
          <cell r="C340" t="str">
            <v>ICB4TARGET0000000240</v>
          </cell>
          <cell r="D340">
            <v>2015</v>
          </cell>
          <cell r="E340">
            <v>2</v>
          </cell>
          <cell r="F340" t="str">
            <v>2015-02-28</v>
          </cell>
          <cell r="G340" t="str">
            <v>PRJ</v>
          </cell>
          <cell r="H340" t="str">
            <v>169</v>
          </cell>
          <cell r="I340" t="str">
            <v>211</v>
          </cell>
          <cell r="K340" t="str">
            <v>000001120</v>
          </cell>
          <cell r="L340" t="str">
            <v>4261000</v>
          </cell>
          <cell r="M340" t="str">
            <v>1113</v>
          </cell>
          <cell r="N340" t="str">
            <v>99920</v>
          </cell>
          <cell r="O340" t="str">
            <v>11404</v>
          </cell>
          <cell r="P340" t="str">
            <v>294</v>
          </cell>
          <cell r="Q340" t="str">
            <v>955</v>
          </cell>
          <cell r="R340" t="str">
            <v>INTERCO BILL W/O</v>
          </cell>
          <cell r="S340" t="str">
            <v>PRA</v>
          </cell>
          <cell r="U340" t="str">
            <v>2015-02-28</v>
          </cell>
          <cell r="V340">
            <v>162.44999999999999</v>
          </cell>
          <cell r="W340" t="str">
            <v>UTXECON201</v>
          </cell>
          <cell r="Y340" t="str">
            <v>LEGAL</v>
          </cell>
          <cell r="Z340" t="str">
            <v>ICB3</v>
          </cell>
          <cell r="AB340" t="str">
            <v>ICB</v>
          </cell>
          <cell r="AC340" t="str">
            <v>ICB</v>
          </cell>
          <cell r="AE340" t="str">
            <v>211</v>
          </cell>
          <cell r="AG340" t="str">
            <v>0000284378</v>
          </cell>
        </row>
        <row r="341">
          <cell r="A341" t="str">
            <v>00673222</v>
          </cell>
          <cell r="B341" t="str">
            <v>9554261000</v>
          </cell>
          <cell r="C341" t="str">
            <v>ICB4TARGET0000000240</v>
          </cell>
          <cell r="D341">
            <v>2015</v>
          </cell>
          <cell r="E341">
            <v>4</v>
          </cell>
          <cell r="F341" t="str">
            <v>2015-04-30</v>
          </cell>
          <cell r="G341" t="str">
            <v>PRJ</v>
          </cell>
          <cell r="H341" t="str">
            <v>169</v>
          </cell>
          <cell r="I341" t="str">
            <v>211</v>
          </cell>
          <cell r="K341" t="str">
            <v>000001120</v>
          </cell>
          <cell r="L341" t="str">
            <v>4261000</v>
          </cell>
          <cell r="M341" t="str">
            <v>1113</v>
          </cell>
          <cell r="N341" t="str">
            <v>99920</v>
          </cell>
          <cell r="O341" t="str">
            <v>11404</v>
          </cell>
          <cell r="P341" t="str">
            <v>294</v>
          </cell>
          <cell r="Q341" t="str">
            <v>955</v>
          </cell>
          <cell r="R341" t="str">
            <v>INTERCO BILL W/O</v>
          </cell>
          <cell r="S341" t="str">
            <v>PRA</v>
          </cell>
          <cell r="U341" t="str">
            <v>2015-04-30</v>
          </cell>
          <cell r="V341">
            <v>60.83</v>
          </cell>
          <cell r="W341" t="str">
            <v>UTXECON201</v>
          </cell>
          <cell r="Y341" t="str">
            <v>LEGAL</v>
          </cell>
          <cell r="Z341" t="str">
            <v>ICB3</v>
          </cell>
          <cell r="AB341" t="str">
            <v>ICB</v>
          </cell>
          <cell r="AC341" t="str">
            <v>ICB</v>
          </cell>
          <cell r="AE341" t="str">
            <v>211</v>
          </cell>
          <cell r="AG341" t="str">
            <v>0000293532</v>
          </cell>
        </row>
        <row r="342">
          <cell r="A342" t="str">
            <v>00642879</v>
          </cell>
          <cell r="B342" t="str">
            <v>9554265004</v>
          </cell>
          <cell r="C342" t="str">
            <v>ICB4TARGET0000000241</v>
          </cell>
          <cell r="D342">
            <v>2014</v>
          </cell>
          <cell r="E342">
            <v>10</v>
          </cell>
          <cell r="F342" t="str">
            <v>2014-10-31</v>
          </cell>
          <cell r="G342" t="str">
            <v>PRJ</v>
          </cell>
          <cell r="H342" t="str">
            <v>169</v>
          </cell>
          <cell r="I342" t="str">
            <v>211</v>
          </cell>
          <cell r="K342" t="str">
            <v>000001120</v>
          </cell>
          <cell r="L342" t="str">
            <v>4265004</v>
          </cell>
          <cell r="M342" t="str">
            <v>1113</v>
          </cell>
          <cell r="N342" t="str">
            <v>99920</v>
          </cell>
          <cell r="O342" t="str">
            <v>11404</v>
          </cell>
          <cell r="P342" t="str">
            <v>294</v>
          </cell>
          <cell r="Q342" t="str">
            <v>955</v>
          </cell>
          <cell r="R342" t="str">
            <v>INTERCO BILL W/O</v>
          </cell>
          <cell r="S342" t="str">
            <v>PRA</v>
          </cell>
          <cell r="U342" t="str">
            <v>2014-10-31</v>
          </cell>
          <cell r="V342">
            <v>2935.51</v>
          </cell>
          <cell r="W342" t="str">
            <v>UTXECON201</v>
          </cell>
          <cell r="Y342" t="str">
            <v>LEGAL</v>
          </cell>
          <cell r="Z342" t="str">
            <v>ICB3</v>
          </cell>
          <cell r="AB342" t="str">
            <v>ICB</v>
          </cell>
          <cell r="AC342" t="str">
            <v>ICB</v>
          </cell>
          <cell r="AE342" t="str">
            <v>211</v>
          </cell>
          <cell r="AG342" t="str">
            <v>0000141887</v>
          </cell>
        </row>
        <row r="343">
          <cell r="A343" t="str">
            <v>00661029</v>
          </cell>
          <cell r="B343" t="str">
            <v>9554261000</v>
          </cell>
          <cell r="C343" t="str">
            <v>ICB4TARGET0000000241</v>
          </cell>
          <cell r="D343">
            <v>2015</v>
          </cell>
          <cell r="E343">
            <v>2</v>
          </cell>
          <cell r="F343" t="str">
            <v>2015-02-28</v>
          </cell>
          <cell r="G343" t="str">
            <v>PRJ</v>
          </cell>
          <cell r="H343" t="str">
            <v>169</v>
          </cell>
          <cell r="I343" t="str">
            <v>211</v>
          </cell>
          <cell r="K343" t="str">
            <v>000001120</v>
          </cell>
          <cell r="L343" t="str">
            <v>4261000</v>
          </cell>
          <cell r="M343" t="str">
            <v>1113</v>
          </cell>
          <cell r="N343" t="str">
            <v>99920</v>
          </cell>
          <cell r="O343" t="str">
            <v>11404</v>
          </cell>
          <cell r="P343" t="str">
            <v>294</v>
          </cell>
          <cell r="Q343" t="str">
            <v>955</v>
          </cell>
          <cell r="R343" t="str">
            <v>INTERCO BILL W/O</v>
          </cell>
          <cell r="S343" t="str">
            <v>PRA</v>
          </cell>
          <cell r="U343" t="str">
            <v>2015-02-28</v>
          </cell>
          <cell r="V343">
            <v>406.13</v>
          </cell>
          <cell r="W343" t="str">
            <v>UTXECON201</v>
          </cell>
          <cell r="Y343" t="str">
            <v>LEGAL</v>
          </cell>
          <cell r="Z343" t="str">
            <v>ICB3</v>
          </cell>
          <cell r="AB343" t="str">
            <v>ICB</v>
          </cell>
          <cell r="AC343" t="str">
            <v>ICB</v>
          </cell>
          <cell r="AE343" t="str">
            <v>211</v>
          </cell>
          <cell r="AG343" t="str">
            <v>0000292054</v>
          </cell>
        </row>
        <row r="344">
          <cell r="A344" t="str">
            <v>00644147</v>
          </cell>
          <cell r="B344" t="str">
            <v>9554265004</v>
          </cell>
          <cell r="C344" t="str">
            <v>ICB4TARGET0000000242</v>
          </cell>
          <cell r="D344">
            <v>2014</v>
          </cell>
          <cell r="E344">
            <v>10</v>
          </cell>
          <cell r="F344" t="str">
            <v>2014-10-31</v>
          </cell>
          <cell r="G344" t="str">
            <v>PRJ</v>
          </cell>
          <cell r="H344" t="str">
            <v>169</v>
          </cell>
          <cell r="I344" t="str">
            <v>211</v>
          </cell>
          <cell r="K344" t="str">
            <v>000001120</v>
          </cell>
          <cell r="L344" t="str">
            <v>4265004</v>
          </cell>
          <cell r="M344" t="str">
            <v>1113</v>
          </cell>
          <cell r="N344" t="str">
            <v>99920</v>
          </cell>
          <cell r="O344" t="str">
            <v>11404</v>
          </cell>
          <cell r="P344" t="str">
            <v>294</v>
          </cell>
          <cell r="Q344" t="str">
            <v>955</v>
          </cell>
          <cell r="R344" t="str">
            <v>INTERCO BILL W/O</v>
          </cell>
          <cell r="S344" t="str">
            <v>PRA</v>
          </cell>
          <cell r="U344" t="str">
            <v>2014-10-31</v>
          </cell>
          <cell r="V344">
            <v>391.4</v>
          </cell>
          <cell r="W344" t="str">
            <v>UTXECON201</v>
          </cell>
          <cell r="Y344" t="str">
            <v>LEGAL</v>
          </cell>
          <cell r="Z344" t="str">
            <v>ICB3</v>
          </cell>
          <cell r="AB344" t="str">
            <v>ICB</v>
          </cell>
          <cell r="AC344" t="str">
            <v>ICB</v>
          </cell>
          <cell r="AE344" t="str">
            <v>211</v>
          </cell>
          <cell r="AG344" t="str">
            <v>0000215395</v>
          </cell>
        </row>
        <row r="345">
          <cell r="A345" t="str">
            <v>00662016</v>
          </cell>
          <cell r="B345" t="str">
            <v>9554261000</v>
          </cell>
          <cell r="C345" t="str">
            <v>ICB4TARGET0000000242</v>
          </cell>
          <cell r="D345">
            <v>2015</v>
          </cell>
          <cell r="E345">
            <v>2</v>
          </cell>
          <cell r="F345" t="str">
            <v>2015-02-28</v>
          </cell>
          <cell r="G345" t="str">
            <v>PRJ</v>
          </cell>
          <cell r="H345" t="str">
            <v>169</v>
          </cell>
          <cell r="I345" t="str">
            <v>211</v>
          </cell>
          <cell r="K345" t="str">
            <v>000001120</v>
          </cell>
          <cell r="L345" t="str">
            <v>4261000</v>
          </cell>
          <cell r="M345" t="str">
            <v>1113</v>
          </cell>
          <cell r="N345" t="str">
            <v>99920</v>
          </cell>
          <cell r="O345" t="str">
            <v>11404</v>
          </cell>
          <cell r="P345" t="str">
            <v>294</v>
          </cell>
          <cell r="Q345" t="str">
            <v>955</v>
          </cell>
          <cell r="R345" t="str">
            <v>INTERCO BILL W/O</v>
          </cell>
          <cell r="S345" t="str">
            <v>PRA</v>
          </cell>
          <cell r="U345" t="str">
            <v>2015-02-28</v>
          </cell>
          <cell r="V345">
            <v>203.07</v>
          </cell>
          <cell r="W345" t="str">
            <v>UTXECON201</v>
          </cell>
          <cell r="Y345" t="str">
            <v>LEGAL</v>
          </cell>
          <cell r="Z345" t="str">
            <v>ICB3</v>
          </cell>
          <cell r="AB345" t="str">
            <v>ICB</v>
          </cell>
          <cell r="AC345" t="str">
            <v>ICB</v>
          </cell>
          <cell r="AE345" t="str">
            <v>211</v>
          </cell>
          <cell r="AG345" t="str">
            <v>0000292174</v>
          </cell>
        </row>
        <row r="346">
          <cell r="A346" t="str">
            <v>00669977</v>
          </cell>
          <cell r="B346" t="str">
            <v>5104261000</v>
          </cell>
          <cell r="C346" t="str">
            <v>ICB4TARGET0000000242</v>
          </cell>
          <cell r="D346">
            <v>2015</v>
          </cell>
          <cell r="E346">
            <v>3</v>
          </cell>
          <cell r="F346" t="str">
            <v>2015-03-31</v>
          </cell>
          <cell r="G346" t="str">
            <v>PRJ</v>
          </cell>
          <cell r="H346" t="str">
            <v>169</v>
          </cell>
          <cell r="I346" t="str">
            <v>211</v>
          </cell>
          <cell r="K346" t="str">
            <v>000001120</v>
          </cell>
          <cell r="L346" t="str">
            <v>4261000</v>
          </cell>
          <cell r="M346" t="str">
            <v>1113</v>
          </cell>
          <cell r="N346" t="str">
            <v>99920</v>
          </cell>
          <cell r="O346" t="str">
            <v>13123</v>
          </cell>
          <cell r="P346" t="str">
            <v>294</v>
          </cell>
          <cell r="Q346" t="str">
            <v>510</v>
          </cell>
          <cell r="R346" t="str">
            <v>INTERCO BILL W/O</v>
          </cell>
          <cell r="S346" t="str">
            <v>PRA</v>
          </cell>
          <cell r="U346" t="str">
            <v>2015-03-31</v>
          </cell>
          <cell r="V346">
            <v>12.18</v>
          </cell>
          <cell r="W346" t="str">
            <v>UTXECON201</v>
          </cell>
          <cell r="Y346" t="str">
            <v>LEGAL</v>
          </cell>
          <cell r="Z346" t="str">
            <v>ICB3</v>
          </cell>
          <cell r="AB346" t="str">
            <v>ICB</v>
          </cell>
          <cell r="AC346" t="str">
            <v>ICB</v>
          </cell>
          <cell r="AE346" t="str">
            <v>211</v>
          </cell>
          <cell r="AG346" t="str">
            <v>0000146747</v>
          </cell>
        </row>
        <row r="347">
          <cell r="A347" t="str">
            <v>00662013</v>
          </cell>
          <cell r="B347" t="str">
            <v>9554261000</v>
          </cell>
          <cell r="C347" t="str">
            <v>ICB4TARGET0000000243</v>
          </cell>
          <cell r="D347">
            <v>2015</v>
          </cell>
          <cell r="E347">
            <v>2</v>
          </cell>
          <cell r="F347" t="str">
            <v>2015-02-28</v>
          </cell>
          <cell r="G347" t="str">
            <v>PRJ</v>
          </cell>
          <cell r="H347" t="str">
            <v>169</v>
          </cell>
          <cell r="I347" t="str">
            <v>211</v>
          </cell>
          <cell r="K347" t="str">
            <v>000001120</v>
          </cell>
          <cell r="L347" t="str">
            <v>4261000</v>
          </cell>
          <cell r="M347" t="str">
            <v>1113</v>
          </cell>
          <cell r="N347" t="str">
            <v>99920</v>
          </cell>
          <cell r="O347" t="str">
            <v>11404</v>
          </cell>
          <cell r="P347" t="str">
            <v>294</v>
          </cell>
          <cell r="Q347" t="str">
            <v>955</v>
          </cell>
          <cell r="R347" t="str">
            <v>INTERCO BILL W/O</v>
          </cell>
          <cell r="S347" t="str">
            <v>PRA</v>
          </cell>
          <cell r="U347" t="str">
            <v>2015-02-28</v>
          </cell>
          <cell r="V347">
            <v>81.23</v>
          </cell>
          <cell r="W347" t="str">
            <v>UTXECON201</v>
          </cell>
          <cell r="Y347" t="str">
            <v>LEGAL</v>
          </cell>
          <cell r="Z347" t="str">
            <v>ICB3</v>
          </cell>
          <cell r="AB347" t="str">
            <v>ICB</v>
          </cell>
          <cell r="AC347" t="str">
            <v>ICB</v>
          </cell>
          <cell r="AE347" t="str">
            <v>211</v>
          </cell>
          <cell r="AG347" t="str">
            <v>0000292175</v>
          </cell>
        </row>
        <row r="348">
          <cell r="A348" t="str">
            <v>00667619</v>
          </cell>
          <cell r="B348" t="str">
            <v>9554261000</v>
          </cell>
          <cell r="C348" t="str">
            <v>ICB4TARGET0000000243</v>
          </cell>
          <cell r="D348">
            <v>2015</v>
          </cell>
          <cell r="E348">
            <v>3</v>
          </cell>
          <cell r="F348" t="str">
            <v>2015-03-31</v>
          </cell>
          <cell r="G348" t="str">
            <v>PRJ</v>
          </cell>
          <cell r="H348" t="str">
            <v>169</v>
          </cell>
          <cell r="I348" t="str">
            <v>211</v>
          </cell>
          <cell r="K348" t="str">
            <v>000001120</v>
          </cell>
          <cell r="L348" t="str">
            <v>4261000</v>
          </cell>
          <cell r="M348" t="str">
            <v>1113</v>
          </cell>
          <cell r="N348" t="str">
            <v>99920</v>
          </cell>
          <cell r="O348" t="str">
            <v>11404</v>
          </cell>
          <cell r="P348" t="str">
            <v>294</v>
          </cell>
          <cell r="Q348" t="str">
            <v>955</v>
          </cell>
          <cell r="R348" t="str">
            <v>INTERCO BILL W/O</v>
          </cell>
          <cell r="S348" t="str">
            <v>PRA</v>
          </cell>
          <cell r="U348" t="str">
            <v>2015-03-31</v>
          </cell>
          <cell r="V348">
            <v>1421.38</v>
          </cell>
          <cell r="W348" t="str">
            <v>UTXECON201</v>
          </cell>
          <cell r="Y348" t="str">
            <v>LEGAL</v>
          </cell>
          <cell r="Z348" t="str">
            <v>ICB3</v>
          </cell>
          <cell r="AB348" t="str">
            <v>ICB</v>
          </cell>
          <cell r="AC348" t="str">
            <v>ICB</v>
          </cell>
          <cell r="AE348" t="str">
            <v>211</v>
          </cell>
          <cell r="AG348" t="str">
            <v>0000009761</v>
          </cell>
        </row>
        <row r="349">
          <cell r="A349" t="str">
            <v>00662252</v>
          </cell>
          <cell r="B349" t="str">
            <v>9554261000</v>
          </cell>
          <cell r="C349" t="str">
            <v>ICB4TARGET0000000244</v>
          </cell>
          <cell r="D349">
            <v>2015</v>
          </cell>
          <cell r="E349">
            <v>2</v>
          </cell>
          <cell r="F349" t="str">
            <v>2015-02-28</v>
          </cell>
          <cell r="G349" t="str">
            <v>PRJ</v>
          </cell>
          <cell r="H349" t="str">
            <v>169</v>
          </cell>
          <cell r="I349" t="str">
            <v>211</v>
          </cell>
          <cell r="K349" t="str">
            <v>000001120</v>
          </cell>
          <cell r="L349" t="str">
            <v>4261000</v>
          </cell>
          <cell r="M349" t="str">
            <v>1113</v>
          </cell>
          <cell r="N349" t="str">
            <v>99920</v>
          </cell>
          <cell r="O349" t="str">
            <v>11404</v>
          </cell>
          <cell r="P349" t="str">
            <v>294</v>
          </cell>
          <cell r="Q349" t="str">
            <v>955</v>
          </cell>
          <cell r="R349" t="str">
            <v>INTERCO BILL W/O</v>
          </cell>
          <cell r="S349" t="str">
            <v>PRA</v>
          </cell>
          <cell r="U349" t="str">
            <v>2015-02-28</v>
          </cell>
          <cell r="V349">
            <v>609.19000000000005</v>
          </cell>
          <cell r="W349" t="str">
            <v>UTXECON201</v>
          </cell>
          <cell r="Y349" t="str">
            <v>LEGAL</v>
          </cell>
          <cell r="Z349" t="str">
            <v>ICB3</v>
          </cell>
          <cell r="AB349" t="str">
            <v>ICB</v>
          </cell>
          <cell r="AC349" t="str">
            <v>ICB</v>
          </cell>
          <cell r="AE349" t="str">
            <v>211</v>
          </cell>
          <cell r="AG349" t="str">
            <v>0000292195</v>
          </cell>
        </row>
        <row r="350">
          <cell r="A350" t="str">
            <v>00667620</v>
          </cell>
          <cell r="B350" t="str">
            <v>9554261000</v>
          </cell>
          <cell r="C350" t="str">
            <v>ICB4TARGET0000000244</v>
          </cell>
          <cell r="D350">
            <v>2015</v>
          </cell>
          <cell r="E350">
            <v>3</v>
          </cell>
          <cell r="F350" t="str">
            <v>2015-03-31</v>
          </cell>
          <cell r="G350" t="str">
            <v>PRJ</v>
          </cell>
          <cell r="H350" t="str">
            <v>169</v>
          </cell>
          <cell r="I350" t="str">
            <v>211</v>
          </cell>
          <cell r="K350" t="str">
            <v>000001120</v>
          </cell>
          <cell r="L350" t="str">
            <v>4261000</v>
          </cell>
          <cell r="M350" t="str">
            <v>1113</v>
          </cell>
          <cell r="N350" t="str">
            <v>99920</v>
          </cell>
          <cell r="O350" t="str">
            <v>11404</v>
          </cell>
          <cell r="P350" t="str">
            <v>294</v>
          </cell>
          <cell r="Q350" t="str">
            <v>955</v>
          </cell>
          <cell r="R350" t="str">
            <v>INTERCO BILL W/O</v>
          </cell>
          <cell r="S350" t="str">
            <v>PRA</v>
          </cell>
          <cell r="U350" t="str">
            <v>2015-03-31</v>
          </cell>
          <cell r="V350">
            <v>406.13</v>
          </cell>
          <cell r="W350" t="str">
            <v>UTXECON201</v>
          </cell>
          <cell r="Y350" t="str">
            <v>LEGAL</v>
          </cell>
          <cell r="Z350" t="str">
            <v>ICB3</v>
          </cell>
          <cell r="AB350" t="str">
            <v>ICB</v>
          </cell>
          <cell r="AC350" t="str">
            <v>ICB</v>
          </cell>
          <cell r="AE350" t="str">
            <v>211</v>
          </cell>
          <cell r="AG350" t="str">
            <v>0000009885</v>
          </cell>
        </row>
        <row r="351">
          <cell r="A351" t="str">
            <v>00667621</v>
          </cell>
          <cell r="B351" t="str">
            <v>9554261000</v>
          </cell>
          <cell r="C351" t="str">
            <v>ICB4TARGET0000000245</v>
          </cell>
          <cell r="D351">
            <v>2015</v>
          </cell>
          <cell r="E351">
            <v>3</v>
          </cell>
          <cell r="F351" t="str">
            <v>2015-03-31</v>
          </cell>
          <cell r="G351" t="str">
            <v>PRJ</v>
          </cell>
          <cell r="H351" t="str">
            <v>169</v>
          </cell>
          <cell r="I351" t="str">
            <v>211</v>
          </cell>
          <cell r="K351" t="str">
            <v>000001120</v>
          </cell>
          <cell r="L351" t="str">
            <v>4261000</v>
          </cell>
          <cell r="M351" t="str">
            <v>1113</v>
          </cell>
          <cell r="N351" t="str">
            <v>99920</v>
          </cell>
          <cell r="O351" t="str">
            <v>11404</v>
          </cell>
          <cell r="P351" t="str">
            <v>294</v>
          </cell>
          <cell r="Q351" t="str">
            <v>955</v>
          </cell>
          <cell r="R351" t="str">
            <v>INTERCO BILL W/O</v>
          </cell>
          <cell r="S351" t="str">
            <v>PRA</v>
          </cell>
          <cell r="U351" t="str">
            <v>2015-03-31</v>
          </cell>
          <cell r="V351">
            <v>2030.65</v>
          </cell>
          <cell r="W351" t="str">
            <v>UTXECON201</v>
          </cell>
          <cell r="Y351" t="str">
            <v>LEGAL</v>
          </cell>
          <cell r="Z351" t="str">
            <v>ICB3</v>
          </cell>
          <cell r="AB351" t="str">
            <v>ICB</v>
          </cell>
          <cell r="AC351" t="str">
            <v>ICB</v>
          </cell>
          <cell r="AE351" t="str">
            <v>211</v>
          </cell>
          <cell r="AG351" t="str">
            <v>0000009885</v>
          </cell>
        </row>
        <row r="352">
          <cell r="A352" t="str">
            <v>00667129</v>
          </cell>
          <cell r="B352" t="str">
            <v>9554261000</v>
          </cell>
          <cell r="C352" t="str">
            <v>ICB4TARGET0000000246</v>
          </cell>
          <cell r="D352">
            <v>2015</v>
          </cell>
          <cell r="E352">
            <v>3</v>
          </cell>
          <cell r="F352" t="str">
            <v>2015-03-31</v>
          </cell>
          <cell r="G352" t="str">
            <v>PRJ</v>
          </cell>
          <cell r="H352" t="str">
            <v>169</v>
          </cell>
          <cell r="I352" t="str">
            <v>211</v>
          </cell>
          <cell r="K352" t="str">
            <v>000001120</v>
          </cell>
          <cell r="L352" t="str">
            <v>4261000</v>
          </cell>
          <cell r="M352" t="str">
            <v>1113</v>
          </cell>
          <cell r="N352" t="str">
            <v>99920</v>
          </cell>
          <cell r="O352" t="str">
            <v>11404</v>
          </cell>
          <cell r="P352" t="str">
            <v>294</v>
          </cell>
          <cell r="Q352" t="str">
            <v>955</v>
          </cell>
          <cell r="R352" t="str">
            <v>INTERCO BILL W/O</v>
          </cell>
          <cell r="S352" t="str">
            <v>PRA</v>
          </cell>
          <cell r="U352" t="str">
            <v>2015-03-31</v>
          </cell>
          <cell r="V352">
            <v>406.13</v>
          </cell>
          <cell r="W352" t="str">
            <v>UTXECON201</v>
          </cell>
          <cell r="Y352" t="str">
            <v>LEGAL</v>
          </cell>
          <cell r="Z352" t="str">
            <v>ICB3</v>
          </cell>
          <cell r="AB352" t="str">
            <v>ICB</v>
          </cell>
          <cell r="AC352" t="str">
            <v>ICB</v>
          </cell>
          <cell r="AE352" t="str">
            <v>211</v>
          </cell>
          <cell r="AG352" t="str">
            <v>0000014384</v>
          </cell>
        </row>
        <row r="353">
          <cell r="A353" t="str">
            <v>00664548</v>
          </cell>
          <cell r="B353" t="str">
            <v>9554261000</v>
          </cell>
          <cell r="C353" t="str">
            <v>ICB4TARGET0000000247</v>
          </cell>
          <cell r="D353">
            <v>2015</v>
          </cell>
          <cell r="E353">
            <v>3</v>
          </cell>
          <cell r="F353" t="str">
            <v>2015-03-31</v>
          </cell>
          <cell r="G353" t="str">
            <v>PRJ</v>
          </cell>
          <cell r="H353" t="str">
            <v>169</v>
          </cell>
          <cell r="I353" t="str">
            <v>211</v>
          </cell>
          <cell r="K353" t="str">
            <v>000001120</v>
          </cell>
          <cell r="L353" t="str">
            <v>4261000</v>
          </cell>
          <cell r="M353" t="str">
            <v>1113</v>
          </cell>
          <cell r="N353" t="str">
            <v>99920</v>
          </cell>
          <cell r="O353" t="str">
            <v>11404</v>
          </cell>
          <cell r="P353" t="str">
            <v>294</v>
          </cell>
          <cell r="Q353" t="str">
            <v>955</v>
          </cell>
          <cell r="R353" t="str">
            <v>INTERCO BILL W/O</v>
          </cell>
          <cell r="S353" t="str">
            <v>PRA</v>
          </cell>
          <cell r="U353" t="str">
            <v>2015-03-31</v>
          </cell>
          <cell r="V353">
            <v>50.77</v>
          </cell>
          <cell r="W353" t="str">
            <v>UTXECON201</v>
          </cell>
          <cell r="Y353" t="str">
            <v>LEGAL</v>
          </cell>
          <cell r="Z353" t="str">
            <v>ICB3</v>
          </cell>
          <cell r="AB353" t="str">
            <v>ICB</v>
          </cell>
          <cell r="AC353" t="str">
            <v>ICB</v>
          </cell>
          <cell r="AE353" t="str">
            <v>211</v>
          </cell>
          <cell r="AG353" t="str">
            <v>0000017871</v>
          </cell>
        </row>
        <row r="354">
          <cell r="A354" t="str">
            <v>00664690</v>
          </cell>
          <cell r="B354" t="str">
            <v>9554261000</v>
          </cell>
          <cell r="C354" t="str">
            <v>ICB4TARGET0000000248</v>
          </cell>
          <cell r="D354">
            <v>2015</v>
          </cell>
          <cell r="E354">
            <v>3</v>
          </cell>
          <cell r="F354" t="str">
            <v>2015-03-31</v>
          </cell>
          <cell r="G354" t="str">
            <v>PRJ</v>
          </cell>
          <cell r="H354" t="str">
            <v>169</v>
          </cell>
          <cell r="I354" t="str">
            <v>211</v>
          </cell>
          <cell r="K354" t="str">
            <v>000001120</v>
          </cell>
          <cell r="L354" t="str">
            <v>4261000</v>
          </cell>
          <cell r="M354" t="str">
            <v>1113</v>
          </cell>
          <cell r="N354" t="str">
            <v>99920</v>
          </cell>
          <cell r="O354" t="str">
            <v>11404</v>
          </cell>
          <cell r="P354" t="str">
            <v>294</v>
          </cell>
          <cell r="Q354" t="str">
            <v>955</v>
          </cell>
          <cell r="R354" t="str">
            <v>INTERCO BILL W/O</v>
          </cell>
          <cell r="S354" t="str">
            <v>PRA</v>
          </cell>
          <cell r="U354" t="str">
            <v>2015-03-31</v>
          </cell>
          <cell r="V354">
            <v>81.23</v>
          </cell>
          <cell r="W354" t="str">
            <v>UTXECON201</v>
          </cell>
          <cell r="Y354" t="str">
            <v>LEGAL</v>
          </cell>
          <cell r="Z354" t="str">
            <v>ICB3</v>
          </cell>
          <cell r="AB354" t="str">
            <v>ICB</v>
          </cell>
          <cell r="AC354" t="str">
            <v>ICB</v>
          </cell>
          <cell r="AE354" t="str">
            <v>211</v>
          </cell>
          <cell r="AG354" t="str">
            <v>0000052445</v>
          </cell>
        </row>
        <row r="355">
          <cell r="A355" t="str">
            <v>00664749</v>
          </cell>
          <cell r="B355" t="str">
            <v>9554261000</v>
          </cell>
          <cell r="C355" t="str">
            <v>ICB4TARGET0000000249</v>
          </cell>
          <cell r="D355">
            <v>2015</v>
          </cell>
          <cell r="E355">
            <v>3</v>
          </cell>
          <cell r="F355" t="str">
            <v>2015-03-31</v>
          </cell>
          <cell r="G355" t="str">
            <v>PRJ</v>
          </cell>
          <cell r="H355" t="str">
            <v>169</v>
          </cell>
          <cell r="I355" t="str">
            <v>211</v>
          </cell>
          <cell r="K355" t="str">
            <v>000001120</v>
          </cell>
          <cell r="L355" t="str">
            <v>4261000</v>
          </cell>
          <cell r="M355" t="str">
            <v>1113</v>
          </cell>
          <cell r="N355" t="str">
            <v>99920</v>
          </cell>
          <cell r="O355" t="str">
            <v>11404</v>
          </cell>
          <cell r="P355" t="str">
            <v>294</v>
          </cell>
          <cell r="Q355" t="str">
            <v>955</v>
          </cell>
          <cell r="R355" t="str">
            <v>INTERCO BILL W/O</v>
          </cell>
          <cell r="S355" t="str">
            <v>PRA</v>
          </cell>
          <cell r="U355" t="str">
            <v>2015-03-31</v>
          </cell>
          <cell r="V355">
            <v>1015.32</v>
          </cell>
          <cell r="W355" t="str">
            <v>UTXECON201</v>
          </cell>
          <cell r="Y355" t="str">
            <v>LEGAL</v>
          </cell>
          <cell r="Z355" t="str">
            <v>ICB3</v>
          </cell>
          <cell r="AB355" t="str">
            <v>ICB</v>
          </cell>
          <cell r="AC355" t="str">
            <v>ICB</v>
          </cell>
          <cell r="AE355" t="str">
            <v>211</v>
          </cell>
          <cell r="AG355" t="str">
            <v>0000101430</v>
          </cell>
        </row>
        <row r="356">
          <cell r="A356" t="str">
            <v>00669381</v>
          </cell>
          <cell r="B356" t="str">
            <v>9554261000</v>
          </cell>
          <cell r="C356" t="str">
            <v>ICB4TARGET0000000250</v>
          </cell>
          <cell r="D356">
            <v>2015</v>
          </cell>
          <cell r="E356">
            <v>3</v>
          </cell>
          <cell r="F356" t="str">
            <v>2015-03-31</v>
          </cell>
          <cell r="G356" t="str">
            <v>PRJ</v>
          </cell>
          <cell r="H356" t="str">
            <v>169</v>
          </cell>
          <cell r="I356" t="str">
            <v>211</v>
          </cell>
          <cell r="K356" t="str">
            <v>000001120</v>
          </cell>
          <cell r="L356" t="str">
            <v>4261000</v>
          </cell>
          <cell r="M356" t="str">
            <v>1113</v>
          </cell>
          <cell r="N356" t="str">
            <v>99920</v>
          </cell>
          <cell r="O356" t="str">
            <v>11404</v>
          </cell>
          <cell r="P356" t="str">
            <v>294</v>
          </cell>
          <cell r="Q356" t="str">
            <v>955</v>
          </cell>
          <cell r="R356" t="str">
            <v>INTERCO BILL W/O</v>
          </cell>
          <cell r="S356" t="str">
            <v>PRA</v>
          </cell>
          <cell r="U356" t="str">
            <v>2015-03-31</v>
          </cell>
          <cell r="V356">
            <v>406.13</v>
          </cell>
          <cell r="W356" t="str">
            <v>UTXECON201</v>
          </cell>
          <cell r="Y356" t="str">
            <v>LEGAL</v>
          </cell>
          <cell r="Z356" t="str">
            <v>ICB3</v>
          </cell>
          <cell r="AB356" t="str">
            <v>ICB</v>
          </cell>
          <cell r="AC356" t="str">
            <v>ICB</v>
          </cell>
          <cell r="AE356" t="str">
            <v>211</v>
          </cell>
          <cell r="AG356" t="str">
            <v>0000114266</v>
          </cell>
        </row>
        <row r="357">
          <cell r="A357" t="str">
            <v>00669383</v>
          </cell>
          <cell r="B357" t="str">
            <v>9554261000</v>
          </cell>
          <cell r="C357" t="str">
            <v>ICB4TARGET0000000251</v>
          </cell>
          <cell r="D357">
            <v>2015</v>
          </cell>
          <cell r="E357">
            <v>3</v>
          </cell>
          <cell r="F357" t="str">
            <v>2015-03-31</v>
          </cell>
          <cell r="G357" t="str">
            <v>PRJ</v>
          </cell>
          <cell r="H357" t="str">
            <v>169</v>
          </cell>
          <cell r="I357" t="str">
            <v>211</v>
          </cell>
          <cell r="K357" t="str">
            <v>000001120</v>
          </cell>
          <cell r="L357" t="str">
            <v>4261000</v>
          </cell>
          <cell r="M357" t="str">
            <v>1113</v>
          </cell>
          <cell r="N357" t="str">
            <v>99920</v>
          </cell>
          <cell r="O357" t="str">
            <v>11404</v>
          </cell>
          <cell r="P357" t="str">
            <v>294</v>
          </cell>
          <cell r="Q357" t="str">
            <v>955</v>
          </cell>
          <cell r="R357" t="str">
            <v>INTERCO BILL W/O</v>
          </cell>
          <cell r="S357" t="str">
            <v>PRA</v>
          </cell>
          <cell r="U357" t="str">
            <v>2015-03-31</v>
          </cell>
          <cell r="V357">
            <v>487.36</v>
          </cell>
          <cell r="W357" t="str">
            <v>UTXECON201</v>
          </cell>
          <cell r="Y357" t="str">
            <v>LEGAL</v>
          </cell>
          <cell r="Z357" t="str">
            <v>ICB3</v>
          </cell>
          <cell r="AB357" t="str">
            <v>ICB</v>
          </cell>
          <cell r="AC357" t="str">
            <v>ICB</v>
          </cell>
          <cell r="AE357" t="str">
            <v>211</v>
          </cell>
          <cell r="AG357" t="str">
            <v>0000123561</v>
          </cell>
        </row>
        <row r="358">
          <cell r="A358" t="str">
            <v>00667127</v>
          </cell>
          <cell r="B358" t="str">
            <v>9554261000</v>
          </cell>
          <cell r="C358" t="str">
            <v>ICB4TARGET0000000252</v>
          </cell>
          <cell r="D358">
            <v>2015</v>
          </cell>
          <cell r="E358">
            <v>3</v>
          </cell>
          <cell r="F358" t="str">
            <v>2015-03-31</v>
          </cell>
          <cell r="G358" t="str">
            <v>PRJ</v>
          </cell>
          <cell r="H358" t="str">
            <v>169</v>
          </cell>
          <cell r="I358" t="str">
            <v>211</v>
          </cell>
          <cell r="K358" t="str">
            <v>000001120</v>
          </cell>
          <cell r="L358" t="str">
            <v>4261000</v>
          </cell>
          <cell r="M358" t="str">
            <v>1113</v>
          </cell>
          <cell r="N358" t="str">
            <v>99920</v>
          </cell>
          <cell r="O358" t="str">
            <v>11404</v>
          </cell>
          <cell r="P358" t="str">
            <v>294</v>
          </cell>
          <cell r="Q358" t="str">
            <v>955</v>
          </cell>
          <cell r="R358" t="str">
            <v>INTERCO BILL W/O</v>
          </cell>
          <cell r="S358" t="str">
            <v>PRA</v>
          </cell>
          <cell r="U358" t="str">
            <v>2015-03-31</v>
          </cell>
          <cell r="V358">
            <v>203.07</v>
          </cell>
          <cell r="W358" t="str">
            <v>UTXECON201</v>
          </cell>
          <cell r="Y358" t="str">
            <v>LEGAL</v>
          </cell>
          <cell r="Z358" t="str">
            <v>ICB3</v>
          </cell>
          <cell r="AB358" t="str">
            <v>ICB</v>
          </cell>
          <cell r="AC358" t="str">
            <v>ICB</v>
          </cell>
          <cell r="AE358" t="str">
            <v>211</v>
          </cell>
          <cell r="AG358" t="str">
            <v>0000126445</v>
          </cell>
        </row>
        <row r="359">
          <cell r="A359" t="str">
            <v>00667118</v>
          </cell>
          <cell r="B359" t="str">
            <v>9554261000</v>
          </cell>
          <cell r="C359" t="str">
            <v>ICB4TARGET0000000253</v>
          </cell>
          <cell r="D359">
            <v>2015</v>
          </cell>
          <cell r="E359">
            <v>3</v>
          </cell>
          <cell r="F359" t="str">
            <v>2015-03-31</v>
          </cell>
          <cell r="G359" t="str">
            <v>PRJ</v>
          </cell>
          <cell r="H359" t="str">
            <v>169</v>
          </cell>
          <cell r="I359" t="str">
            <v>211</v>
          </cell>
          <cell r="K359" t="str">
            <v>000001120</v>
          </cell>
          <cell r="L359" t="str">
            <v>4261000</v>
          </cell>
          <cell r="M359" t="str">
            <v>1113</v>
          </cell>
          <cell r="N359" t="str">
            <v>99920</v>
          </cell>
          <cell r="O359" t="str">
            <v>11404</v>
          </cell>
          <cell r="P359" t="str">
            <v>294</v>
          </cell>
          <cell r="Q359" t="str">
            <v>955</v>
          </cell>
          <cell r="R359" t="str">
            <v>INTERCO BILL W/O</v>
          </cell>
          <cell r="S359" t="str">
            <v>PRA</v>
          </cell>
          <cell r="U359" t="str">
            <v>2015-03-31</v>
          </cell>
          <cell r="V359">
            <v>507.66</v>
          </cell>
          <cell r="W359" t="str">
            <v>UTXECON201</v>
          </cell>
          <cell r="Y359" t="str">
            <v>LEGAL</v>
          </cell>
          <cell r="Z359" t="str">
            <v>ICB3</v>
          </cell>
          <cell r="AB359" t="str">
            <v>ICB</v>
          </cell>
          <cell r="AC359" t="str">
            <v>ICB</v>
          </cell>
          <cell r="AE359" t="str">
            <v>211</v>
          </cell>
          <cell r="AG359" t="str">
            <v>0000126682</v>
          </cell>
        </row>
        <row r="360">
          <cell r="A360" t="str">
            <v>00667119</v>
          </cell>
          <cell r="B360" t="str">
            <v>9554261000</v>
          </cell>
          <cell r="C360" t="str">
            <v>ICB4TARGET0000000254</v>
          </cell>
          <cell r="D360">
            <v>2015</v>
          </cell>
          <cell r="E360">
            <v>3</v>
          </cell>
          <cell r="F360" t="str">
            <v>2015-03-31</v>
          </cell>
          <cell r="G360" t="str">
            <v>PRJ</v>
          </cell>
          <cell r="H360" t="str">
            <v>169</v>
          </cell>
          <cell r="I360" t="str">
            <v>211</v>
          </cell>
          <cell r="K360" t="str">
            <v>000001120</v>
          </cell>
          <cell r="L360" t="str">
            <v>4261000</v>
          </cell>
          <cell r="M360" t="str">
            <v>1113</v>
          </cell>
          <cell r="N360" t="str">
            <v>99920</v>
          </cell>
          <cell r="O360" t="str">
            <v>11404</v>
          </cell>
          <cell r="P360" t="str">
            <v>294</v>
          </cell>
          <cell r="Q360" t="str">
            <v>955</v>
          </cell>
          <cell r="R360" t="str">
            <v>INTERCO BILL W/O</v>
          </cell>
          <cell r="S360" t="str">
            <v>PRA</v>
          </cell>
          <cell r="U360" t="str">
            <v>2015-03-31</v>
          </cell>
          <cell r="V360">
            <v>507.66</v>
          </cell>
          <cell r="W360" t="str">
            <v>UTXECON201</v>
          </cell>
          <cell r="Y360" t="str">
            <v>LEGAL</v>
          </cell>
          <cell r="Z360" t="str">
            <v>ICB3</v>
          </cell>
          <cell r="AB360" t="str">
            <v>ICB</v>
          </cell>
          <cell r="AC360" t="str">
            <v>ICB</v>
          </cell>
          <cell r="AE360" t="str">
            <v>211</v>
          </cell>
          <cell r="AG360" t="str">
            <v>0000126682</v>
          </cell>
        </row>
        <row r="361">
          <cell r="A361" t="str">
            <v>00667128</v>
          </cell>
          <cell r="B361" t="str">
            <v>9554261000</v>
          </cell>
          <cell r="C361" t="str">
            <v>ICB4TARGET0000000255</v>
          </cell>
          <cell r="D361">
            <v>2015</v>
          </cell>
          <cell r="E361">
            <v>3</v>
          </cell>
          <cell r="F361" t="str">
            <v>2015-03-31</v>
          </cell>
          <cell r="G361" t="str">
            <v>PRJ</v>
          </cell>
          <cell r="H361" t="str">
            <v>169</v>
          </cell>
          <cell r="I361" t="str">
            <v>211</v>
          </cell>
          <cell r="K361" t="str">
            <v>000001120</v>
          </cell>
          <cell r="L361" t="str">
            <v>4261000</v>
          </cell>
          <cell r="M361" t="str">
            <v>1113</v>
          </cell>
          <cell r="N361" t="str">
            <v>99920</v>
          </cell>
          <cell r="O361" t="str">
            <v>11404</v>
          </cell>
          <cell r="P361" t="str">
            <v>294</v>
          </cell>
          <cell r="Q361" t="str">
            <v>955</v>
          </cell>
          <cell r="R361" t="str">
            <v>INTERCO BILL W/O</v>
          </cell>
          <cell r="S361" t="str">
            <v>PRA</v>
          </cell>
          <cell r="U361" t="str">
            <v>2015-03-31</v>
          </cell>
          <cell r="V361">
            <v>101.53</v>
          </cell>
          <cell r="W361" t="str">
            <v>UTXECON201</v>
          </cell>
          <cell r="Y361" t="str">
            <v>LEGAL</v>
          </cell>
          <cell r="Z361" t="str">
            <v>ICB3</v>
          </cell>
          <cell r="AB361" t="str">
            <v>ICB</v>
          </cell>
          <cell r="AC361" t="str">
            <v>ICB</v>
          </cell>
          <cell r="AE361" t="str">
            <v>211</v>
          </cell>
          <cell r="AG361" t="str">
            <v>0000131129</v>
          </cell>
        </row>
        <row r="362">
          <cell r="A362" t="str">
            <v>00664683</v>
          </cell>
          <cell r="B362" t="str">
            <v>9554261000</v>
          </cell>
          <cell r="C362" t="str">
            <v>ICB4TARGET0000000256</v>
          </cell>
          <cell r="D362">
            <v>2015</v>
          </cell>
          <cell r="E362">
            <v>3</v>
          </cell>
          <cell r="F362" t="str">
            <v>2015-03-31</v>
          </cell>
          <cell r="G362" t="str">
            <v>PRJ</v>
          </cell>
          <cell r="H362" t="str">
            <v>169</v>
          </cell>
          <cell r="I362" t="str">
            <v>211</v>
          </cell>
          <cell r="K362" t="str">
            <v>000001120</v>
          </cell>
          <cell r="L362" t="str">
            <v>4261000</v>
          </cell>
          <cell r="M362" t="str">
            <v>1113</v>
          </cell>
          <cell r="N362" t="str">
            <v>99920</v>
          </cell>
          <cell r="O362" t="str">
            <v>11404</v>
          </cell>
          <cell r="P362" t="str">
            <v>294</v>
          </cell>
          <cell r="Q362" t="str">
            <v>955</v>
          </cell>
          <cell r="R362" t="str">
            <v>INTERCO BILL W/O</v>
          </cell>
          <cell r="S362" t="str">
            <v>PRA</v>
          </cell>
          <cell r="U362" t="str">
            <v>2015-03-31</v>
          </cell>
          <cell r="V362">
            <v>609.19000000000005</v>
          </cell>
          <cell r="W362" t="str">
            <v>UTXECON201</v>
          </cell>
          <cell r="Y362" t="str">
            <v>LEGAL</v>
          </cell>
          <cell r="Z362" t="str">
            <v>ICB3</v>
          </cell>
          <cell r="AB362" t="str">
            <v>ICB</v>
          </cell>
          <cell r="AC362" t="str">
            <v>ICB</v>
          </cell>
          <cell r="AE362" t="str">
            <v>211</v>
          </cell>
          <cell r="AG362" t="str">
            <v>0000137582</v>
          </cell>
        </row>
        <row r="363">
          <cell r="A363" t="str">
            <v>00664684</v>
          </cell>
          <cell r="B363" t="str">
            <v>9554261000</v>
          </cell>
          <cell r="C363" t="str">
            <v>ICB4TARGET0000000257</v>
          </cell>
          <cell r="D363">
            <v>2015</v>
          </cell>
          <cell r="E363">
            <v>3</v>
          </cell>
          <cell r="F363" t="str">
            <v>2015-03-31</v>
          </cell>
          <cell r="G363" t="str">
            <v>PRJ</v>
          </cell>
          <cell r="H363" t="str">
            <v>169</v>
          </cell>
          <cell r="I363" t="str">
            <v>211</v>
          </cell>
          <cell r="K363" t="str">
            <v>000001120</v>
          </cell>
          <cell r="L363" t="str">
            <v>4261000</v>
          </cell>
          <cell r="M363" t="str">
            <v>1113</v>
          </cell>
          <cell r="N363" t="str">
            <v>99920</v>
          </cell>
          <cell r="O363" t="str">
            <v>11404</v>
          </cell>
          <cell r="P363" t="str">
            <v>294</v>
          </cell>
          <cell r="Q363" t="str">
            <v>955</v>
          </cell>
          <cell r="R363" t="str">
            <v>INTERCO BILL W/O</v>
          </cell>
          <cell r="S363" t="str">
            <v>PRA</v>
          </cell>
          <cell r="U363" t="str">
            <v>2015-03-31</v>
          </cell>
          <cell r="V363">
            <v>1522.99</v>
          </cell>
          <cell r="W363" t="str">
            <v>UTXECON201</v>
          </cell>
          <cell r="Y363" t="str">
            <v>LEGAL</v>
          </cell>
          <cell r="Z363" t="str">
            <v>ICB3</v>
          </cell>
          <cell r="AB363" t="str">
            <v>ICB</v>
          </cell>
          <cell r="AC363" t="str">
            <v>ICB</v>
          </cell>
          <cell r="AE363" t="str">
            <v>211</v>
          </cell>
          <cell r="AG363" t="str">
            <v>0000140296</v>
          </cell>
        </row>
        <row r="364">
          <cell r="A364" t="str">
            <v>00664685</v>
          </cell>
          <cell r="B364" t="str">
            <v>9554261000</v>
          </cell>
          <cell r="C364" t="str">
            <v>ICB4TARGET0000000258</v>
          </cell>
          <cell r="D364">
            <v>2015</v>
          </cell>
          <cell r="E364">
            <v>3</v>
          </cell>
          <cell r="F364" t="str">
            <v>2015-03-31</v>
          </cell>
          <cell r="G364" t="str">
            <v>PRJ</v>
          </cell>
          <cell r="H364" t="str">
            <v>169</v>
          </cell>
          <cell r="I364" t="str">
            <v>211</v>
          </cell>
          <cell r="K364" t="str">
            <v>000001120</v>
          </cell>
          <cell r="L364" t="str">
            <v>4261000</v>
          </cell>
          <cell r="M364" t="str">
            <v>1113</v>
          </cell>
          <cell r="N364" t="str">
            <v>99920</v>
          </cell>
          <cell r="O364" t="str">
            <v>11404</v>
          </cell>
          <cell r="P364" t="str">
            <v>294</v>
          </cell>
          <cell r="Q364" t="str">
            <v>955</v>
          </cell>
          <cell r="R364" t="str">
            <v>INTERCO BILL W/O</v>
          </cell>
          <cell r="S364" t="str">
            <v>PRA</v>
          </cell>
          <cell r="U364" t="str">
            <v>2015-03-31</v>
          </cell>
          <cell r="V364">
            <v>1522.99</v>
          </cell>
          <cell r="W364" t="str">
            <v>UTXECON201</v>
          </cell>
          <cell r="Y364" t="str">
            <v>LEGAL</v>
          </cell>
          <cell r="Z364" t="str">
            <v>ICB3</v>
          </cell>
          <cell r="AB364" t="str">
            <v>ICB</v>
          </cell>
          <cell r="AC364" t="str">
            <v>ICB</v>
          </cell>
          <cell r="AE364" t="str">
            <v>211</v>
          </cell>
          <cell r="AG364" t="str">
            <v>0000140296</v>
          </cell>
        </row>
        <row r="365">
          <cell r="A365" t="str">
            <v>00667393</v>
          </cell>
          <cell r="B365" t="str">
            <v>9554261000</v>
          </cell>
          <cell r="C365" t="str">
            <v>ICB4TARGET0000000259</v>
          </cell>
          <cell r="D365">
            <v>2015</v>
          </cell>
          <cell r="E365">
            <v>3</v>
          </cell>
          <cell r="F365" t="str">
            <v>2015-03-31</v>
          </cell>
          <cell r="G365" t="str">
            <v>PRJ</v>
          </cell>
          <cell r="H365" t="str">
            <v>169</v>
          </cell>
          <cell r="I365" t="str">
            <v>211</v>
          </cell>
          <cell r="K365" t="str">
            <v>000001120</v>
          </cell>
          <cell r="L365" t="str">
            <v>4261000</v>
          </cell>
          <cell r="M365" t="str">
            <v>1113</v>
          </cell>
          <cell r="N365" t="str">
            <v>99920</v>
          </cell>
          <cell r="O365" t="str">
            <v>11404</v>
          </cell>
          <cell r="P365" t="str">
            <v>294</v>
          </cell>
          <cell r="Q365" t="str">
            <v>955</v>
          </cell>
          <cell r="R365" t="str">
            <v>INTERCO BILL W/O</v>
          </cell>
          <cell r="S365" t="str">
            <v>PRA</v>
          </cell>
          <cell r="U365" t="str">
            <v>2015-03-31</v>
          </cell>
          <cell r="V365">
            <v>284.29000000000002</v>
          </cell>
          <cell r="W365" t="str">
            <v>UTXECON201</v>
          </cell>
          <cell r="Y365" t="str">
            <v>LEGAL</v>
          </cell>
          <cell r="Z365" t="str">
            <v>ICB3</v>
          </cell>
          <cell r="AB365" t="str">
            <v>ICB</v>
          </cell>
          <cell r="AC365" t="str">
            <v>ICB</v>
          </cell>
          <cell r="AE365" t="str">
            <v>211</v>
          </cell>
          <cell r="AG365" t="str">
            <v>0000149834</v>
          </cell>
        </row>
        <row r="366">
          <cell r="A366" t="str">
            <v>00644411</v>
          </cell>
          <cell r="B366" t="str">
            <v>9554265002</v>
          </cell>
          <cell r="C366" t="str">
            <v>ICB4TARGET0000000260</v>
          </cell>
          <cell r="D366">
            <v>2014</v>
          </cell>
          <cell r="E366">
            <v>11</v>
          </cell>
          <cell r="F366" t="str">
            <v>2014-11-30</v>
          </cell>
          <cell r="G366" t="str">
            <v>PRJ</v>
          </cell>
          <cell r="H366" t="str">
            <v>169</v>
          </cell>
          <cell r="I366" t="str">
            <v>211</v>
          </cell>
          <cell r="K366" t="str">
            <v>TDOANDA</v>
          </cell>
          <cell r="L366" t="str">
            <v>4265002</v>
          </cell>
          <cell r="M366" t="str">
            <v>1113</v>
          </cell>
          <cell r="N366" t="str">
            <v>99920</v>
          </cell>
          <cell r="O366" t="str">
            <v>11404</v>
          </cell>
          <cell r="P366" t="str">
            <v>294</v>
          </cell>
          <cell r="Q366" t="str">
            <v>955</v>
          </cell>
          <cell r="R366" t="str">
            <v>INTERCO BILL W/O</v>
          </cell>
          <cell r="S366" t="str">
            <v>PRA</v>
          </cell>
          <cell r="U366" t="str">
            <v>2014-11-30</v>
          </cell>
          <cell r="V366">
            <v>106.94</v>
          </cell>
          <cell r="W366" t="str">
            <v>UTXE000501</v>
          </cell>
          <cell r="Y366" t="str">
            <v>TDOTH</v>
          </cell>
          <cell r="Z366" t="str">
            <v>ICB3</v>
          </cell>
          <cell r="AB366" t="str">
            <v>ICB</v>
          </cell>
          <cell r="AC366" t="str">
            <v>ICB</v>
          </cell>
          <cell r="AE366" t="str">
            <v>211</v>
          </cell>
          <cell r="AG366" t="str">
            <v>0000247561</v>
          </cell>
        </row>
        <row r="367">
          <cell r="A367" t="str">
            <v>00667415</v>
          </cell>
          <cell r="B367" t="str">
            <v>9554261000</v>
          </cell>
          <cell r="C367" t="str">
            <v>ICB4TARGET0000000260</v>
          </cell>
          <cell r="D367">
            <v>2015</v>
          </cell>
          <cell r="E367">
            <v>3</v>
          </cell>
          <cell r="F367" t="str">
            <v>2015-03-31</v>
          </cell>
          <cell r="G367" t="str">
            <v>PRJ</v>
          </cell>
          <cell r="H367" t="str">
            <v>169</v>
          </cell>
          <cell r="I367" t="str">
            <v>211</v>
          </cell>
          <cell r="K367" t="str">
            <v>000001120</v>
          </cell>
          <cell r="L367" t="str">
            <v>4261000</v>
          </cell>
          <cell r="M367" t="str">
            <v>1113</v>
          </cell>
          <cell r="N367" t="str">
            <v>99920</v>
          </cell>
          <cell r="O367" t="str">
            <v>11404</v>
          </cell>
          <cell r="P367" t="str">
            <v>294</v>
          </cell>
          <cell r="Q367" t="str">
            <v>955</v>
          </cell>
          <cell r="R367" t="str">
            <v>INTERCO BILL W/O</v>
          </cell>
          <cell r="S367" t="str">
            <v>PRA</v>
          </cell>
          <cell r="U367" t="str">
            <v>2015-03-31</v>
          </cell>
          <cell r="V367">
            <v>203.07</v>
          </cell>
          <cell r="W367" t="str">
            <v>UTXECON201</v>
          </cell>
          <cell r="Y367" t="str">
            <v>LEGAL</v>
          </cell>
          <cell r="Z367" t="str">
            <v>ICB3</v>
          </cell>
          <cell r="AB367" t="str">
            <v>ICB</v>
          </cell>
          <cell r="AC367" t="str">
            <v>ICB</v>
          </cell>
          <cell r="AE367" t="str">
            <v>211</v>
          </cell>
          <cell r="AG367" t="str">
            <v>0000149834</v>
          </cell>
        </row>
        <row r="368">
          <cell r="A368" t="str">
            <v>00644412</v>
          </cell>
          <cell r="B368" t="str">
            <v>9554265002</v>
          </cell>
          <cell r="C368" t="str">
            <v>ICB4TARGET0000000261</v>
          </cell>
          <cell r="D368">
            <v>2014</v>
          </cell>
          <cell r="E368">
            <v>11</v>
          </cell>
          <cell r="F368" t="str">
            <v>2014-11-30</v>
          </cell>
          <cell r="G368" t="str">
            <v>PRJ</v>
          </cell>
          <cell r="H368" t="str">
            <v>169</v>
          </cell>
          <cell r="I368" t="str">
            <v>211</v>
          </cell>
          <cell r="K368" t="str">
            <v>TDOANDA</v>
          </cell>
          <cell r="L368" t="str">
            <v>4265002</v>
          </cell>
          <cell r="M368" t="str">
            <v>1113</v>
          </cell>
          <cell r="N368" t="str">
            <v>99920</v>
          </cell>
          <cell r="O368" t="str">
            <v>11404</v>
          </cell>
          <cell r="P368" t="str">
            <v>294</v>
          </cell>
          <cell r="Q368" t="str">
            <v>955</v>
          </cell>
          <cell r="R368" t="str">
            <v>INTERCO BILL W/O</v>
          </cell>
          <cell r="S368" t="str">
            <v>PRA</v>
          </cell>
          <cell r="U368" t="str">
            <v>2014-11-30</v>
          </cell>
          <cell r="V368">
            <v>887.19</v>
          </cell>
          <cell r="W368" t="str">
            <v>UTXE000501</v>
          </cell>
          <cell r="Y368" t="str">
            <v>TDOTH</v>
          </cell>
          <cell r="Z368" t="str">
            <v>ICB3</v>
          </cell>
          <cell r="AB368" t="str">
            <v>ICB</v>
          </cell>
          <cell r="AC368" t="str">
            <v>ICB</v>
          </cell>
          <cell r="AE368" t="str">
            <v>211</v>
          </cell>
          <cell r="AG368" t="str">
            <v>0000247561</v>
          </cell>
        </row>
        <row r="369">
          <cell r="A369" t="str">
            <v>00667391</v>
          </cell>
          <cell r="B369" t="str">
            <v>9554261000</v>
          </cell>
          <cell r="C369" t="str">
            <v>ICB4TARGET0000000261</v>
          </cell>
          <cell r="D369">
            <v>2015</v>
          </cell>
          <cell r="E369">
            <v>3</v>
          </cell>
          <cell r="F369" t="str">
            <v>2015-03-31</v>
          </cell>
          <cell r="G369" t="str">
            <v>PRJ</v>
          </cell>
          <cell r="H369" t="str">
            <v>169</v>
          </cell>
          <cell r="I369" t="str">
            <v>211</v>
          </cell>
          <cell r="K369" t="str">
            <v>000001120</v>
          </cell>
          <cell r="L369" t="str">
            <v>4261000</v>
          </cell>
          <cell r="M369" t="str">
            <v>1113</v>
          </cell>
          <cell r="N369" t="str">
            <v>99920</v>
          </cell>
          <cell r="O369" t="str">
            <v>11404</v>
          </cell>
          <cell r="P369" t="str">
            <v>294</v>
          </cell>
          <cell r="Q369" t="str">
            <v>955</v>
          </cell>
          <cell r="R369" t="str">
            <v>INTERCO BILL W/O</v>
          </cell>
          <cell r="S369" t="str">
            <v>PRA</v>
          </cell>
          <cell r="U369" t="str">
            <v>2015-03-31</v>
          </cell>
          <cell r="V369">
            <v>203.07</v>
          </cell>
          <cell r="W369" t="str">
            <v>UTXECON201</v>
          </cell>
          <cell r="Y369" t="str">
            <v>LEGAL</v>
          </cell>
          <cell r="Z369" t="str">
            <v>ICB3</v>
          </cell>
          <cell r="AB369" t="str">
            <v>ICB</v>
          </cell>
          <cell r="AC369" t="str">
            <v>ICB</v>
          </cell>
          <cell r="AE369" t="str">
            <v>211</v>
          </cell>
          <cell r="AG369" t="str">
            <v>0000160470</v>
          </cell>
        </row>
        <row r="370">
          <cell r="A370" t="str">
            <v>00664689</v>
          </cell>
          <cell r="B370" t="str">
            <v>9554261000</v>
          </cell>
          <cell r="C370" t="str">
            <v>ICB4TARGET0000000262</v>
          </cell>
          <cell r="D370">
            <v>2015</v>
          </cell>
          <cell r="E370">
            <v>3</v>
          </cell>
          <cell r="F370" t="str">
            <v>2015-03-31</v>
          </cell>
          <cell r="G370" t="str">
            <v>PRJ</v>
          </cell>
          <cell r="H370" t="str">
            <v>169</v>
          </cell>
          <cell r="I370" t="str">
            <v>211</v>
          </cell>
          <cell r="K370" t="str">
            <v>000001120</v>
          </cell>
          <cell r="L370" t="str">
            <v>4261000</v>
          </cell>
          <cell r="M370" t="str">
            <v>1113</v>
          </cell>
          <cell r="N370" t="str">
            <v>99920</v>
          </cell>
          <cell r="O370" t="str">
            <v>11404</v>
          </cell>
          <cell r="P370" t="str">
            <v>294</v>
          </cell>
          <cell r="Q370" t="str">
            <v>955</v>
          </cell>
          <cell r="R370" t="str">
            <v>INTERCO BILL W/O</v>
          </cell>
          <cell r="S370" t="str">
            <v>PRA</v>
          </cell>
          <cell r="U370" t="str">
            <v>2015-03-31</v>
          </cell>
          <cell r="V370">
            <v>406.13</v>
          </cell>
          <cell r="W370" t="str">
            <v>UTXECON201</v>
          </cell>
          <cell r="Y370" t="str">
            <v>LEGAL</v>
          </cell>
          <cell r="Z370" t="str">
            <v>ICB3</v>
          </cell>
          <cell r="AB370" t="str">
            <v>ICB</v>
          </cell>
          <cell r="AC370" t="str">
            <v>ICB</v>
          </cell>
          <cell r="AE370" t="str">
            <v>211</v>
          </cell>
          <cell r="AG370" t="str">
            <v>0000166433</v>
          </cell>
        </row>
        <row r="371">
          <cell r="A371" t="str">
            <v>00664986</v>
          </cell>
          <cell r="B371" t="str">
            <v>9554261000</v>
          </cell>
          <cell r="C371" t="str">
            <v>ICB4TARGET0000000263</v>
          </cell>
          <cell r="D371">
            <v>2015</v>
          </cell>
          <cell r="E371">
            <v>3</v>
          </cell>
          <cell r="F371" t="str">
            <v>2015-03-31</v>
          </cell>
          <cell r="G371" t="str">
            <v>PRJ</v>
          </cell>
          <cell r="H371" t="str">
            <v>169</v>
          </cell>
          <cell r="I371" t="str">
            <v>211</v>
          </cell>
          <cell r="K371" t="str">
            <v>000001120</v>
          </cell>
          <cell r="L371" t="str">
            <v>4261000</v>
          </cell>
          <cell r="M371" t="str">
            <v>1113</v>
          </cell>
          <cell r="N371" t="str">
            <v>99920</v>
          </cell>
          <cell r="O371" t="str">
            <v>11404</v>
          </cell>
          <cell r="P371" t="str">
            <v>294</v>
          </cell>
          <cell r="Q371" t="str">
            <v>955</v>
          </cell>
          <cell r="R371" t="str">
            <v>INTERCO BILL W/O</v>
          </cell>
          <cell r="S371" t="str">
            <v>PRA</v>
          </cell>
          <cell r="U371" t="str">
            <v>2015-03-31</v>
          </cell>
          <cell r="V371">
            <v>2030.65</v>
          </cell>
          <cell r="W371" t="str">
            <v>UTXECON201</v>
          </cell>
          <cell r="Y371" t="str">
            <v>LEGAL</v>
          </cell>
          <cell r="Z371" t="str">
            <v>ICB3</v>
          </cell>
          <cell r="AB371" t="str">
            <v>ICB</v>
          </cell>
          <cell r="AC371" t="str">
            <v>ICB</v>
          </cell>
          <cell r="AE371" t="str">
            <v>211</v>
          </cell>
          <cell r="AG371" t="str">
            <v>0000216374</v>
          </cell>
        </row>
        <row r="372">
          <cell r="A372" t="str">
            <v>00664688</v>
          </cell>
          <cell r="B372" t="str">
            <v>9554261000</v>
          </cell>
          <cell r="C372" t="str">
            <v>ICB4TARGET0000000264</v>
          </cell>
          <cell r="D372">
            <v>2015</v>
          </cell>
          <cell r="E372">
            <v>3</v>
          </cell>
          <cell r="F372" t="str">
            <v>2015-03-31</v>
          </cell>
          <cell r="G372" t="str">
            <v>PRJ</v>
          </cell>
          <cell r="H372" t="str">
            <v>169</v>
          </cell>
          <cell r="I372" t="str">
            <v>211</v>
          </cell>
          <cell r="K372" t="str">
            <v>000001120</v>
          </cell>
          <cell r="L372" t="str">
            <v>4261000</v>
          </cell>
          <cell r="M372" t="str">
            <v>1113</v>
          </cell>
          <cell r="N372" t="str">
            <v>99920</v>
          </cell>
          <cell r="O372" t="str">
            <v>11404</v>
          </cell>
          <cell r="P372" t="str">
            <v>294</v>
          </cell>
          <cell r="Q372" t="str">
            <v>955</v>
          </cell>
          <cell r="R372" t="str">
            <v>INTERCO BILL W/O</v>
          </cell>
          <cell r="S372" t="str">
            <v>PRA</v>
          </cell>
          <cell r="U372" t="str">
            <v>2015-03-31</v>
          </cell>
          <cell r="V372">
            <v>345.21</v>
          </cell>
          <cell r="W372" t="str">
            <v>UTXECON201</v>
          </cell>
          <cell r="Y372" t="str">
            <v>LEGAL</v>
          </cell>
          <cell r="Z372" t="str">
            <v>ICB3</v>
          </cell>
          <cell r="AB372" t="str">
            <v>ICB</v>
          </cell>
          <cell r="AC372" t="str">
            <v>ICB</v>
          </cell>
          <cell r="AE372" t="str">
            <v>211</v>
          </cell>
          <cell r="AG372" t="str">
            <v>0000245987</v>
          </cell>
        </row>
        <row r="373">
          <cell r="A373" t="str">
            <v>00669380</v>
          </cell>
          <cell r="B373" t="str">
            <v>9554261000</v>
          </cell>
          <cell r="C373" t="str">
            <v>ICB4TARGET0000000265</v>
          </cell>
          <cell r="D373">
            <v>2015</v>
          </cell>
          <cell r="E373">
            <v>3</v>
          </cell>
          <cell r="F373" t="str">
            <v>2015-03-31</v>
          </cell>
          <cell r="G373" t="str">
            <v>PRJ</v>
          </cell>
          <cell r="H373" t="str">
            <v>169</v>
          </cell>
          <cell r="I373" t="str">
            <v>211</v>
          </cell>
          <cell r="K373" t="str">
            <v>000001120</v>
          </cell>
          <cell r="L373" t="str">
            <v>4261000</v>
          </cell>
          <cell r="M373" t="str">
            <v>1113</v>
          </cell>
          <cell r="N373" t="str">
            <v>99920</v>
          </cell>
          <cell r="O373" t="str">
            <v>11404</v>
          </cell>
          <cell r="P373" t="str">
            <v>294</v>
          </cell>
          <cell r="Q373" t="str">
            <v>955</v>
          </cell>
          <cell r="R373" t="str">
            <v>INTERCO BILL W/O</v>
          </cell>
          <cell r="S373" t="str">
            <v>PRA</v>
          </cell>
          <cell r="U373" t="str">
            <v>2015-03-31</v>
          </cell>
          <cell r="V373">
            <v>609.19000000000005</v>
          </cell>
          <cell r="W373" t="str">
            <v>UTXECON201</v>
          </cell>
          <cell r="Y373" t="str">
            <v>LEGAL</v>
          </cell>
          <cell r="Z373" t="str">
            <v>ICB3</v>
          </cell>
          <cell r="AB373" t="str">
            <v>ICB</v>
          </cell>
          <cell r="AC373" t="str">
            <v>ICB</v>
          </cell>
          <cell r="AE373" t="str">
            <v>211</v>
          </cell>
          <cell r="AG373" t="str">
            <v>0000276076</v>
          </cell>
        </row>
        <row r="374">
          <cell r="A374" t="str">
            <v>00667392</v>
          </cell>
          <cell r="B374" t="str">
            <v>9554261000</v>
          </cell>
          <cell r="C374" t="str">
            <v>ICB4TARGET0000000266</v>
          </cell>
          <cell r="D374">
            <v>2015</v>
          </cell>
          <cell r="E374">
            <v>3</v>
          </cell>
          <cell r="F374" t="str">
            <v>2015-03-31</v>
          </cell>
          <cell r="G374" t="str">
            <v>PRJ</v>
          </cell>
          <cell r="H374" t="str">
            <v>169</v>
          </cell>
          <cell r="I374" t="str">
            <v>211</v>
          </cell>
          <cell r="K374" t="str">
            <v>000001120</v>
          </cell>
          <cell r="L374" t="str">
            <v>4261000</v>
          </cell>
          <cell r="M374" t="str">
            <v>1113</v>
          </cell>
          <cell r="N374" t="str">
            <v>99920</v>
          </cell>
          <cell r="O374" t="str">
            <v>11404</v>
          </cell>
          <cell r="P374" t="str">
            <v>294</v>
          </cell>
          <cell r="Q374" t="str">
            <v>955</v>
          </cell>
          <cell r="R374" t="str">
            <v>INTERCO BILL W/O</v>
          </cell>
          <cell r="S374" t="str">
            <v>PRA</v>
          </cell>
          <cell r="U374" t="str">
            <v>2015-03-31</v>
          </cell>
          <cell r="V374">
            <v>406.13</v>
          </cell>
          <cell r="W374" t="str">
            <v>UTXECON201</v>
          </cell>
          <cell r="Y374" t="str">
            <v>LEGAL</v>
          </cell>
          <cell r="Z374" t="str">
            <v>ICB3</v>
          </cell>
          <cell r="AB374" t="str">
            <v>ICB</v>
          </cell>
          <cell r="AC374" t="str">
            <v>ICB</v>
          </cell>
          <cell r="AE374" t="str">
            <v>211</v>
          </cell>
          <cell r="AG374" t="str">
            <v>0000276469</v>
          </cell>
        </row>
        <row r="375">
          <cell r="A375" t="str">
            <v>00669382</v>
          </cell>
          <cell r="B375" t="str">
            <v>9554261000</v>
          </cell>
          <cell r="C375" t="str">
            <v>ICB4TARGET0000000267</v>
          </cell>
          <cell r="D375">
            <v>2015</v>
          </cell>
          <cell r="E375">
            <v>3</v>
          </cell>
          <cell r="F375" t="str">
            <v>2015-03-31</v>
          </cell>
          <cell r="G375" t="str">
            <v>PRJ</v>
          </cell>
          <cell r="H375" t="str">
            <v>169</v>
          </cell>
          <cell r="I375" t="str">
            <v>211</v>
          </cell>
          <cell r="K375" t="str">
            <v>000001120</v>
          </cell>
          <cell r="L375" t="str">
            <v>4261000</v>
          </cell>
          <cell r="M375" t="str">
            <v>1113</v>
          </cell>
          <cell r="N375" t="str">
            <v>99920</v>
          </cell>
          <cell r="O375" t="str">
            <v>11404</v>
          </cell>
          <cell r="P375" t="str">
            <v>294</v>
          </cell>
          <cell r="Q375" t="str">
            <v>955</v>
          </cell>
          <cell r="R375" t="str">
            <v>INTERCO BILL W/O</v>
          </cell>
          <cell r="S375" t="str">
            <v>PRA</v>
          </cell>
          <cell r="U375" t="str">
            <v>2015-03-31</v>
          </cell>
          <cell r="V375">
            <v>60.92</v>
          </cell>
          <cell r="W375" t="str">
            <v>UTXECON201</v>
          </cell>
          <cell r="Y375" t="str">
            <v>LEGAL</v>
          </cell>
          <cell r="Z375" t="str">
            <v>ICB3</v>
          </cell>
          <cell r="AB375" t="str">
            <v>ICB</v>
          </cell>
          <cell r="AC375" t="str">
            <v>ICB</v>
          </cell>
          <cell r="AE375" t="str">
            <v>211</v>
          </cell>
          <cell r="AG375" t="str">
            <v>0000284779</v>
          </cell>
        </row>
        <row r="376">
          <cell r="A376" t="str">
            <v>00664547</v>
          </cell>
          <cell r="B376" t="str">
            <v>9554261000</v>
          </cell>
          <cell r="C376" t="str">
            <v>ICB4TARGET0000000268</v>
          </cell>
          <cell r="D376">
            <v>2015</v>
          </cell>
          <cell r="E376">
            <v>3</v>
          </cell>
          <cell r="F376" t="str">
            <v>2015-03-31</v>
          </cell>
          <cell r="G376" t="str">
            <v>PRJ</v>
          </cell>
          <cell r="H376" t="str">
            <v>169</v>
          </cell>
          <cell r="I376" t="str">
            <v>211</v>
          </cell>
          <cell r="K376" t="str">
            <v>000001120</v>
          </cell>
          <cell r="L376" t="str">
            <v>4261000</v>
          </cell>
          <cell r="M376" t="str">
            <v>1113</v>
          </cell>
          <cell r="N376" t="str">
            <v>99920</v>
          </cell>
          <cell r="O376" t="str">
            <v>11404</v>
          </cell>
          <cell r="P376" t="str">
            <v>294</v>
          </cell>
          <cell r="Q376" t="str">
            <v>955</v>
          </cell>
          <cell r="R376" t="str">
            <v>INTERCO BILL W/O</v>
          </cell>
          <cell r="S376" t="str">
            <v>PRA</v>
          </cell>
          <cell r="U376" t="str">
            <v>2015-03-31</v>
          </cell>
          <cell r="V376">
            <v>121.84</v>
          </cell>
          <cell r="W376" t="str">
            <v>UTXECON201</v>
          </cell>
          <cell r="Y376" t="str">
            <v>LEGAL</v>
          </cell>
          <cell r="Z376" t="str">
            <v>ICB3</v>
          </cell>
          <cell r="AB376" t="str">
            <v>ICB</v>
          </cell>
          <cell r="AC376" t="str">
            <v>ICB</v>
          </cell>
          <cell r="AE376" t="str">
            <v>211</v>
          </cell>
          <cell r="AG376" t="str">
            <v>0000292481</v>
          </cell>
        </row>
        <row r="377">
          <cell r="A377" t="str">
            <v>00664750</v>
          </cell>
          <cell r="B377" t="str">
            <v>9554261000</v>
          </cell>
          <cell r="C377" t="str">
            <v>ICB4TARGET0000000269</v>
          </cell>
          <cell r="D377">
            <v>2015</v>
          </cell>
          <cell r="E377">
            <v>3</v>
          </cell>
          <cell r="F377" t="str">
            <v>2015-03-31</v>
          </cell>
          <cell r="G377" t="str">
            <v>PRJ</v>
          </cell>
          <cell r="H377" t="str">
            <v>169</v>
          </cell>
          <cell r="I377" t="str">
            <v>211</v>
          </cell>
          <cell r="K377" t="str">
            <v>000001120</v>
          </cell>
          <cell r="L377" t="str">
            <v>4261000</v>
          </cell>
          <cell r="M377" t="str">
            <v>1113</v>
          </cell>
          <cell r="N377" t="str">
            <v>99920</v>
          </cell>
          <cell r="O377" t="str">
            <v>11404</v>
          </cell>
          <cell r="P377" t="str">
            <v>294</v>
          </cell>
          <cell r="Q377" t="str">
            <v>955</v>
          </cell>
          <cell r="R377" t="str">
            <v>INTERCO BILL W/O</v>
          </cell>
          <cell r="S377" t="str">
            <v>PRA</v>
          </cell>
          <cell r="U377" t="str">
            <v>2015-03-31</v>
          </cell>
          <cell r="V377">
            <v>304.60000000000002</v>
          </cell>
          <cell r="W377" t="str">
            <v>UTXECON201</v>
          </cell>
          <cell r="Y377" t="str">
            <v>LEGAL</v>
          </cell>
          <cell r="Z377" t="str">
            <v>ICB3</v>
          </cell>
          <cell r="AB377" t="str">
            <v>ICB</v>
          </cell>
          <cell r="AC377" t="str">
            <v>ICB</v>
          </cell>
          <cell r="AE377" t="str">
            <v>211</v>
          </cell>
          <cell r="AG377" t="str">
            <v>0000292534</v>
          </cell>
        </row>
        <row r="378">
          <cell r="A378" t="str">
            <v>00648201</v>
          </cell>
          <cell r="B378" t="str">
            <v>9554265004</v>
          </cell>
          <cell r="C378" t="str">
            <v>ICB4TARGET0000000270</v>
          </cell>
          <cell r="D378">
            <v>2014</v>
          </cell>
          <cell r="E378">
            <v>11</v>
          </cell>
          <cell r="F378" t="str">
            <v>2014-11-30</v>
          </cell>
          <cell r="G378" t="str">
            <v>PRJ</v>
          </cell>
          <cell r="H378" t="str">
            <v>169</v>
          </cell>
          <cell r="I378" t="str">
            <v>211</v>
          </cell>
          <cell r="K378" t="str">
            <v>000001120</v>
          </cell>
          <cell r="L378" t="str">
            <v>4265004</v>
          </cell>
          <cell r="M378" t="str">
            <v>1585</v>
          </cell>
          <cell r="N378" t="str">
            <v>99920</v>
          </cell>
          <cell r="O378" t="str">
            <v>11404</v>
          </cell>
          <cell r="P378" t="str">
            <v>294</v>
          </cell>
          <cell r="Q378" t="str">
            <v>955</v>
          </cell>
          <cell r="R378" t="str">
            <v>INTERCO BILL W/O</v>
          </cell>
          <cell r="S378" t="str">
            <v>PRA</v>
          </cell>
          <cell r="U378" t="str">
            <v>2014-11-30</v>
          </cell>
          <cell r="V378">
            <v>303.64999999999998</v>
          </cell>
          <cell r="W378" t="str">
            <v>UTXECON101</v>
          </cell>
          <cell r="Y378" t="str">
            <v>LEGAL</v>
          </cell>
          <cell r="Z378" t="str">
            <v>ICB3</v>
          </cell>
          <cell r="AB378" t="str">
            <v>ICB</v>
          </cell>
          <cell r="AC378" t="str">
            <v>ICB</v>
          </cell>
          <cell r="AE378" t="str">
            <v>211</v>
          </cell>
          <cell r="AG378" t="str">
            <v>0000101368</v>
          </cell>
        </row>
        <row r="379">
          <cell r="A379" t="str">
            <v>00667241</v>
          </cell>
          <cell r="B379" t="str">
            <v>9554261000</v>
          </cell>
          <cell r="C379" t="str">
            <v>ICB4TARGET0000000270</v>
          </cell>
          <cell r="D379">
            <v>2015</v>
          </cell>
          <cell r="E379">
            <v>3</v>
          </cell>
          <cell r="F379" t="str">
            <v>2015-03-31</v>
          </cell>
          <cell r="G379" t="str">
            <v>PRJ</v>
          </cell>
          <cell r="H379" t="str">
            <v>169</v>
          </cell>
          <cell r="I379" t="str">
            <v>211</v>
          </cell>
          <cell r="K379" t="str">
            <v>000001120</v>
          </cell>
          <cell r="L379" t="str">
            <v>4261000</v>
          </cell>
          <cell r="M379" t="str">
            <v>1113</v>
          </cell>
          <cell r="N379" t="str">
            <v>99920</v>
          </cell>
          <cell r="O379" t="str">
            <v>11404</v>
          </cell>
          <cell r="P379" t="str">
            <v>294</v>
          </cell>
          <cell r="Q379" t="str">
            <v>955</v>
          </cell>
          <cell r="R379" t="str">
            <v>INTERCO BILL W/O</v>
          </cell>
          <cell r="S379" t="str">
            <v>PRA</v>
          </cell>
          <cell r="U379" t="str">
            <v>2015-03-31</v>
          </cell>
          <cell r="V379">
            <v>162.44999999999999</v>
          </cell>
          <cell r="W379" t="str">
            <v>UTXECON201</v>
          </cell>
          <cell r="Y379" t="str">
            <v>LEGAL</v>
          </cell>
          <cell r="Z379" t="str">
            <v>ICB3</v>
          </cell>
          <cell r="AB379" t="str">
            <v>ICB</v>
          </cell>
          <cell r="AC379" t="str">
            <v>ICB</v>
          </cell>
          <cell r="AE379" t="str">
            <v>211</v>
          </cell>
          <cell r="AG379" t="str">
            <v>0000292730</v>
          </cell>
        </row>
        <row r="380">
          <cell r="A380" t="str">
            <v>00646089</v>
          </cell>
          <cell r="B380" t="str">
            <v>9554265004</v>
          </cell>
          <cell r="C380" t="str">
            <v>ICB4TARGET0000000273</v>
          </cell>
          <cell r="D380">
            <v>2014</v>
          </cell>
          <cell r="E380">
            <v>11</v>
          </cell>
          <cell r="F380" t="str">
            <v>2014-11-30</v>
          </cell>
          <cell r="G380" t="str">
            <v>PRJ</v>
          </cell>
          <cell r="H380" t="str">
            <v>169</v>
          </cell>
          <cell r="I380" t="str">
            <v>211</v>
          </cell>
          <cell r="K380" t="str">
            <v>000001120</v>
          </cell>
          <cell r="L380" t="str">
            <v>4265004</v>
          </cell>
          <cell r="M380" t="str">
            <v>1113</v>
          </cell>
          <cell r="N380" t="str">
            <v>99920</v>
          </cell>
          <cell r="O380" t="str">
            <v>11404</v>
          </cell>
          <cell r="P380" t="str">
            <v>294</v>
          </cell>
          <cell r="Q380" t="str">
            <v>955</v>
          </cell>
          <cell r="R380" t="str">
            <v>INTERCO BILL W/O</v>
          </cell>
          <cell r="S380" t="str">
            <v>PRA</v>
          </cell>
          <cell r="U380" t="str">
            <v>2014-11-30</v>
          </cell>
          <cell r="V380">
            <v>39.14</v>
          </cell>
          <cell r="W380" t="str">
            <v>UTXECON201</v>
          </cell>
          <cell r="Y380" t="str">
            <v>LEGAL</v>
          </cell>
          <cell r="Z380" t="str">
            <v>ICB3</v>
          </cell>
          <cell r="AB380" t="str">
            <v>ICB</v>
          </cell>
          <cell r="AC380" t="str">
            <v>ICB</v>
          </cell>
          <cell r="AE380" t="str">
            <v>211</v>
          </cell>
          <cell r="AG380" t="str">
            <v>0000017421</v>
          </cell>
        </row>
        <row r="381">
          <cell r="A381" t="str">
            <v>00648203</v>
          </cell>
          <cell r="B381" t="str">
            <v>9554265004</v>
          </cell>
          <cell r="C381" t="str">
            <v>ICB4TARGET0000000274</v>
          </cell>
          <cell r="D381">
            <v>2014</v>
          </cell>
          <cell r="E381">
            <v>11</v>
          </cell>
          <cell r="F381" t="str">
            <v>2014-11-30</v>
          </cell>
          <cell r="G381" t="str">
            <v>PRJ</v>
          </cell>
          <cell r="H381" t="str">
            <v>169</v>
          </cell>
          <cell r="I381" t="str">
            <v>211</v>
          </cell>
          <cell r="K381" t="str">
            <v>000001120</v>
          </cell>
          <cell r="L381" t="str">
            <v>4265004</v>
          </cell>
          <cell r="M381" t="str">
            <v>1113</v>
          </cell>
          <cell r="N381" t="str">
            <v>99920</v>
          </cell>
          <cell r="O381" t="str">
            <v>11404</v>
          </cell>
          <cell r="P381" t="str">
            <v>294</v>
          </cell>
          <cell r="Q381" t="str">
            <v>955</v>
          </cell>
          <cell r="R381" t="str">
            <v>INTERCO BILL W/O</v>
          </cell>
          <cell r="S381" t="str">
            <v>PRA</v>
          </cell>
          <cell r="U381" t="str">
            <v>2014-11-30</v>
          </cell>
          <cell r="V381">
            <v>48.93</v>
          </cell>
          <cell r="W381" t="str">
            <v>UTXECON201</v>
          </cell>
          <cell r="Y381" t="str">
            <v>LEGAL</v>
          </cell>
          <cell r="Z381" t="str">
            <v>ICB3</v>
          </cell>
          <cell r="AB381" t="str">
            <v>ICB</v>
          </cell>
          <cell r="AC381" t="str">
            <v>ICB</v>
          </cell>
          <cell r="AE381" t="str">
            <v>211</v>
          </cell>
          <cell r="AG381" t="str">
            <v>0000120927</v>
          </cell>
        </row>
        <row r="382">
          <cell r="A382" t="str">
            <v>00648535</v>
          </cell>
          <cell r="B382" t="str">
            <v>9554265004</v>
          </cell>
          <cell r="C382" t="str">
            <v>ICB4TARGET0000000275</v>
          </cell>
          <cell r="D382">
            <v>2014</v>
          </cell>
          <cell r="E382">
            <v>11</v>
          </cell>
          <cell r="F382" t="str">
            <v>2014-11-30</v>
          </cell>
          <cell r="G382" t="str">
            <v>PRJ</v>
          </cell>
          <cell r="H382" t="str">
            <v>169</v>
          </cell>
          <cell r="I382" t="str">
            <v>211</v>
          </cell>
          <cell r="K382" t="str">
            <v>000001120</v>
          </cell>
          <cell r="L382" t="str">
            <v>4265004</v>
          </cell>
          <cell r="M382" t="str">
            <v>1113</v>
          </cell>
          <cell r="N382" t="str">
            <v>99920</v>
          </cell>
          <cell r="O382" t="str">
            <v>11404</v>
          </cell>
          <cell r="P382" t="str">
            <v>294</v>
          </cell>
          <cell r="Q382" t="str">
            <v>955</v>
          </cell>
          <cell r="R382" t="str">
            <v>INTERCO BILL W/O</v>
          </cell>
          <cell r="S382" t="str">
            <v>PRA</v>
          </cell>
          <cell r="U382" t="str">
            <v>2014-11-30</v>
          </cell>
          <cell r="V382">
            <v>313.12</v>
          </cell>
          <cell r="W382" t="str">
            <v>UTXECON201</v>
          </cell>
          <cell r="Y382" t="str">
            <v>LEGAL</v>
          </cell>
          <cell r="Z382" t="str">
            <v>ICB3</v>
          </cell>
          <cell r="AB382" t="str">
            <v>ICB</v>
          </cell>
          <cell r="AC382" t="str">
            <v>ICB</v>
          </cell>
          <cell r="AE382" t="str">
            <v>211</v>
          </cell>
          <cell r="AG382" t="str">
            <v>0000125815</v>
          </cell>
        </row>
        <row r="383">
          <cell r="A383" t="str">
            <v>00635078</v>
          </cell>
          <cell r="B383" t="str">
            <v>9554265002</v>
          </cell>
          <cell r="C383" t="str">
            <v>ICB4TARGET0000000294</v>
          </cell>
          <cell r="D383">
            <v>2014</v>
          </cell>
          <cell r="E383">
            <v>9</v>
          </cell>
          <cell r="F383" t="str">
            <v>2014-09-30</v>
          </cell>
          <cell r="G383" t="str">
            <v>PRJ</v>
          </cell>
          <cell r="H383" t="str">
            <v>169</v>
          </cell>
          <cell r="I383" t="str">
            <v>211</v>
          </cell>
          <cell r="K383" t="str">
            <v>000001120</v>
          </cell>
          <cell r="L383" t="str">
            <v>4265002</v>
          </cell>
          <cell r="M383" t="str">
            <v>1113</v>
          </cell>
          <cell r="N383" t="str">
            <v>99920</v>
          </cell>
          <cell r="O383" t="str">
            <v>11404</v>
          </cell>
          <cell r="P383" t="str">
            <v>294</v>
          </cell>
          <cell r="Q383" t="str">
            <v>955</v>
          </cell>
          <cell r="R383" t="str">
            <v>INTERCO BILL W/O</v>
          </cell>
          <cell r="S383" t="str">
            <v>PRA</v>
          </cell>
          <cell r="U383" t="str">
            <v>2014-09-30</v>
          </cell>
          <cell r="V383">
            <v>1185.74</v>
          </cell>
          <cell r="W383" t="str">
            <v>UTXECON201</v>
          </cell>
          <cell r="Y383" t="str">
            <v>LEGAL</v>
          </cell>
          <cell r="Z383" t="str">
            <v>ICB3</v>
          </cell>
          <cell r="AB383" t="str">
            <v>ICB</v>
          </cell>
          <cell r="AC383" t="str">
            <v>ICB</v>
          </cell>
          <cell r="AE383" t="str">
            <v>211</v>
          </cell>
          <cell r="AG383" t="str">
            <v>0000191055</v>
          </cell>
        </row>
        <row r="384">
          <cell r="A384" t="str">
            <v>00634402</v>
          </cell>
          <cell r="B384" t="str">
            <v>9554265004</v>
          </cell>
          <cell r="C384" t="str">
            <v>ICB4TARGET0000000298</v>
          </cell>
          <cell r="D384">
            <v>2014</v>
          </cell>
          <cell r="E384">
            <v>9</v>
          </cell>
          <cell r="F384" t="str">
            <v>2014-09-30</v>
          </cell>
          <cell r="G384" t="str">
            <v>PRJ</v>
          </cell>
          <cell r="H384" t="str">
            <v>169</v>
          </cell>
          <cell r="I384" t="str">
            <v>211</v>
          </cell>
          <cell r="K384" t="str">
            <v>000001120</v>
          </cell>
          <cell r="L384" t="str">
            <v>4265004</v>
          </cell>
          <cell r="M384" t="str">
            <v>1113</v>
          </cell>
          <cell r="N384" t="str">
            <v>99920</v>
          </cell>
          <cell r="O384" t="str">
            <v>11404</v>
          </cell>
          <cell r="P384" t="str">
            <v>294</v>
          </cell>
          <cell r="Q384" t="str">
            <v>955</v>
          </cell>
          <cell r="R384" t="str">
            <v>INTERCO BILL W/O</v>
          </cell>
          <cell r="S384" t="str">
            <v>PRA</v>
          </cell>
          <cell r="U384" t="str">
            <v>2014-09-30</v>
          </cell>
          <cell r="V384">
            <v>158.1</v>
          </cell>
          <cell r="W384" t="str">
            <v>UTXECON201</v>
          </cell>
          <cell r="Y384" t="str">
            <v>LEGAL</v>
          </cell>
          <cell r="Z384" t="str">
            <v>ICB3</v>
          </cell>
          <cell r="AB384" t="str">
            <v>ICB</v>
          </cell>
          <cell r="AC384" t="str">
            <v>ICB</v>
          </cell>
          <cell r="AE384" t="str">
            <v>211</v>
          </cell>
          <cell r="AG384" t="str">
            <v>0000052445</v>
          </cell>
        </row>
        <row r="385">
          <cell r="A385" t="str">
            <v>00635332</v>
          </cell>
          <cell r="B385" t="str">
            <v>9554265004</v>
          </cell>
          <cell r="C385" t="str">
            <v>ICB4TARGET0000000299</v>
          </cell>
          <cell r="D385">
            <v>2014</v>
          </cell>
          <cell r="E385">
            <v>9</v>
          </cell>
          <cell r="F385" t="str">
            <v>2014-09-30</v>
          </cell>
          <cell r="G385" t="str">
            <v>PRJ</v>
          </cell>
          <cell r="H385" t="str">
            <v>169</v>
          </cell>
          <cell r="I385" t="str">
            <v>211</v>
          </cell>
          <cell r="K385" t="str">
            <v>000001120</v>
          </cell>
          <cell r="L385" t="str">
            <v>4265004</v>
          </cell>
          <cell r="M385" t="str">
            <v>1113</v>
          </cell>
          <cell r="N385" t="str">
            <v>99920</v>
          </cell>
          <cell r="O385" t="str">
            <v>11404</v>
          </cell>
          <cell r="P385" t="str">
            <v>294</v>
          </cell>
          <cell r="Q385" t="str">
            <v>955</v>
          </cell>
          <cell r="R385" t="str">
            <v>INTERCO BILL W/O</v>
          </cell>
          <cell r="S385" t="str">
            <v>PRA</v>
          </cell>
          <cell r="U385" t="str">
            <v>2014-09-30</v>
          </cell>
          <cell r="V385">
            <v>395.25</v>
          </cell>
          <cell r="W385" t="str">
            <v>UTXECON201</v>
          </cell>
          <cell r="Y385" t="str">
            <v>LEGAL</v>
          </cell>
          <cell r="Z385" t="str">
            <v>ICB3</v>
          </cell>
          <cell r="AB385" t="str">
            <v>ICB</v>
          </cell>
          <cell r="AC385" t="str">
            <v>ICB</v>
          </cell>
          <cell r="AE385" t="str">
            <v>211</v>
          </cell>
          <cell r="AG385" t="str">
            <v>0000127007</v>
          </cell>
        </row>
        <row r="386">
          <cell r="A386" t="str">
            <v>00635074</v>
          </cell>
          <cell r="B386" t="str">
            <v>9554265004</v>
          </cell>
          <cell r="C386" t="str">
            <v>ICB4TARGET0000000300</v>
          </cell>
          <cell r="D386">
            <v>2014</v>
          </cell>
          <cell r="E386">
            <v>9</v>
          </cell>
          <cell r="F386" t="str">
            <v>2014-09-30</v>
          </cell>
          <cell r="G386" t="str">
            <v>PRJ</v>
          </cell>
          <cell r="H386" t="str">
            <v>169</v>
          </cell>
          <cell r="I386" t="str">
            <v>211</v>
          </cell>
          <cell r="K386" t="str">
            <v>000001120</v>
          </cell>
          <cell r="L386" t="str">
            <v>4265004</v>
          </cell>
          <cell r="M386" t="str">
            <v>1113</v>
          </cell>
          <cell r="N386" t="str">
            <v>99920</v>
          </cell>
          <cell r="O386" t="str">
            <v>11404</v>
          </cell>
          <cell r="P386" t="str">
            <v>294</v>
          </cell>
          <cell r="Q386" t="str">
            <v>955</v>
          </cell>
          <cell r="R386" t="str">
            <v>INTERCO BILL W/O</v>
          </cell>
          <cell r="S386" t="str">
            <v>PRA</v>
          </cell>
          <cell r="U386" t="str">
            <v>2014-09-30</v>
          </cell>
          <cell r="V386">
            <v>395.25</v>
          </cell>
          <cell r="W386" t="str">
            <v>UTXECON201</v>
          </cell>
          <cell r="Y386" t="str">
            <v>LEGAL</v>
          </cell>
          <cell r="Z386" t="str">
            <v>ICB3</v>
          </cell>
          <cell r="AB386" t="str">
            <v>ICB</v>
          </cell>
          <cell r="AC386" t="str">
            <v>ICB</v>
          </cell>
          <cell r="AE386" t="str">
            <v>211</v>
          </cell>
          <cell r="AG386" t="str">
            <v>0000142834</v>
          </cell>
        </row>
        <row r="387">
          <cell r="A387" t="str">
            <v>00678822</v>
          </cell>
          <cell r="B387" t="str">
            <v>9554265004</v>
          </cell>
          <cell r="C387" t="str">
            <v>ICB4TARGET0000000329</v>
          </cell>
          <cell r="D387">
            <v>2015</v>
          </cell>
          <cell r="E387">
            <v>5</v>
          </cell>
          <cell r="F387" t="str">
            <v>2015-05-31</v>
          </cell>
          <cell r="G387" t="str">
            <v>PRJ</v>
          </cell>
          <cell r="H387" t="str">
            <v>169</v>
          </cell>
          <cell r="I387" t="str">
            <v>211</v>
          </cell>
          <cell r="K387" t="str">
            <v>000001120</v>
          </cell>
          <cell r="L387" t="str">
            <v>4265004</v>
          </cell>
          <cell r="M387" t="str">
            <v>1585</v>
          </cell>
          <cell r="N387" t="str">
            <v>99920</v>
          </cell>
          <cell r="O387" t="str">
            <v>11404</v>
          </cell>
          <cell r="P387" t="str">
            <v>294</v>
          </cell>
          <cell r="Q387" t="str">
            <v>955</v>
          </cell>
          <cell r="R387" t="str">
            <v>INTERCO BILL W/O</v>
          </cell>
          <cell r="S387" t="str">
            <v>PRA</v>
          </cell>
          <cell r="U387" t="str">
            <v>2015-05-31</v>
          </cell>
          <cell r="V387">
            <v>3173.66</v>
          </cell>
          <cell r="W387" t="str">
            <v>UTXECON101</v>
          </cell>
          <cell r="Y387" t="str">
            <v>LEGAL</v>
          </cell>
          <cell r="Z387" t="str">
            <v>ICB3</v>
          </cell>
          <cell r="AB387" t="str">
            <v>ICB</v>
          </cell>
          <cell r="AC387" t="str">
            <v>ICB</v>
          </cell>
          <cell r="AE387" t="str">
            <v>211</v>
          </cell>
          <cell r="AG387" t="str">
            <v>0000101369</v>
          </cell>
        </row>
        <row r="388">
          <cell r="A388" t="str">
            <v>00675398</v>
          </cell>
          <cell r="B388" t="str">
            <v>9554265004</v>
          </cell>
          <cell r="C388" t="str">
            <v>ICB4TARGET0000000332</v>
          </cell>
          <cell r="D388">
            <v>2015</v>
          </cell>
          <cell r="E388">
            <v>5</v>
          </cell>
          <cell r="F388" t="str">
            <v>2015-05-31</v>
          </cell>
          <cell r="G388" t="str">
            <v>PRJ</v>
          </cell>
          <cell r="H388" t="str">
            <v>169</v>
          </cell>
          <cell r="I388" t="str">
            <v>211</v>
          </cell>
          <cell r="K388" t="str">
            <v>000001120</v>
          </cell>
          <cell r="L388" t="str">
            <v>4265004</v>
          </cell>
          <cell r="M388" t="str">
            <v>1113</v>
          </cell>
          <cell r="N388" t="str">
            <v>99920</v>
          </cell>
          <cell r="O388" t="str">
            <v>11404</v>
          </cell>
          <cell r="P388" t="str">
            <v>294</v>
          </cell>
          <cell r="Q388" t="str">
            <v>955</v>
          </cell>
          <cell r="R388" t="str">
            <v>INTERCO BILL W/O</v>
          </cell>
          <cell r="S388" t="str">
            <v>PRA</v>
          </cell>
          <cell r="U388" t="str">
            <v>2015-05-31</v>
          </cell>
          <cell r="V388">
            <v>405.56</v>
          </cell>
          <cell r="W388" t="str">
            <v>UTXECON201</v>
          </cell>
          <cell r="Y388" t="str">
            <v>LEGAL</v>
          </cell>
          <cell r="Z388" t="str">
            <v>ICB3</v>
          </cell>
          <cell r="AB388" t="str">
            <v>ICB</v>
          </cell>
          <cell r="AC388" t="str">
            <v>ICB</v>
          </cell>
          <cell r="AE388" t="str">
            <v>211</v>
          </cell>
          <cell r="AG388" t="str">
            <v>0000140043</v>
          </cell>
        </row>
        <row r="389">
          <cell r="A389" t="str">
            <v>00679263</v>
          </cell>
          <cell r="B389" t="str">
            <v>9554265004</v>
          </cell>
          <cell r="C389" t="str">
            <v>ICB4TARGET0000000333</v>
          </cell>
          <cell r="D389">
            <v>2015</v>
          </cell>
          <cell r="E389">
            <v>5</v>
          </cell>
          <cell r="F389" t="str">
            <v>2015-05-31</v>
          </cell>
          <cell r="G389" t="str">
            <v>PRJ</v>
          </cell>
          <cell r="H389" t="str">
            <v>169</v>
          </cell>
          <cell r="I389" t="str">
            <v>211</v>
          </cell>
          <cell r="K389" t="str">
            <v>000001120</v>
          </cell>
          <cell r="L389" t="str">
            <v>4265004</v>
          </cell>
          <cell r="M389" t="str">
            <v>1113</v>
          </cell>
          <cell r="N389" t="str">
            <v>99920</v>
          </cell>
          <cell r="O389" t="str">
            <v>11404</v>
          </cell>
          <cell r="P389" t="str">
            <v>294</v>
          </cell>
          <cell r="Q389" t="str">
            <v>955</v>
          </cell>
          <cell r="R389" t="str">
            <v>INTERCO BILL W/O</v>
          </cell>
          <cell r="S389" t="str">
            <v>PRA</v>
          </cell>
          <cell r="U389" t="str">
            <v>2015-05-31</v>
          </cell>
          <cell r="V389">
            <v>405.56</v>
          </cell>
          <cell r="W389" t="str">
            <v>UTXECON201</v>
          </cell>
          <cell r="Y389" t="str">
            <v>LEGAL</v>
          </cell>
          <cell r="Z389" t="str">
            <v>ICB3</v>
          </cell>
          <cell r="AB389" t="str">
            <v>ICB</v>
          </cell>
          <cell r="AC389" t="str">
            <v>ICB</v>
          </cell>
          <cell r="AE389" t="str">
            <v>211</v>
          </cell>
          <cell r="AG389" t="str">
            <v>0000294483</v>
          </cell>
        </row>
        <row r="390">
          <cell r="A390" t="str">
            <v>00652656</v>
          </cell>
          <cell r="B390" t="str">
            <v>9554265004</v>
          </cell>
          <cell r="C390" t="str">
            <v>ICB4TARGET0000000346</v>
          </cell>
          <cell r="D390">
            <v>2014</v>
          </cell>
          <cell r="E390">
            <v>12</v>
          </cell>
          <cell r="F390" t="str">
            <v>2014-12-31</v>
          </cell>
          <cell r="G390" t="str">
            <v>PRJ</v>
          </cell>
          <cell r="H390" t="str">
            <v>169</v>
          </cell>
          <cell r="I390" t="str">
            <v>211</v>
          </cell>
          <cell r="K390" t="str">
            <v>000001120</v>
          </cell>
          <cell r="L390" t="str">
            <v>4265004</v>
          </cell>
          <cell r="M390" t="str">
            <v>1585</v>
          </cell>
          <cell r="N390" t="str">
            <v>99920</v>
          </cell>
          <cell r="O390" t="str">
            <v>11404</v>
          </cell>
          <cell r="P390" t="str">
            <v>294</v>
          </cell>
          <cell r="Q390" t="str">
            <v>955</v>
          </cell>
          <cell r="R390" t="str">
            <v>INTERCO BILL W/O</v>
          </cell>
          <cell r="S390" t="str">
            <v>PRA</v>
          </cell>
          <cell r="U390" t="str">
            <v>2014-12-31</v>
          </cell>
          <cell r="V390">
            <v>3795.66</v>
          </cell>
          <cell r="W390" t="str">
            <v>UTXECON101</v>
          </cell>
          <cell r="Y390" t="str">
            <v>LEGAL</v>
          </cell>
          <cell r="Z390" t="str">
            <v>ICB3</v>
          </cell>
          <cell r="AB390" t="str">
            <v>ICB</v>
          </cell>
          <cell r="AC390" t="str">
            <v>ICB</v>
          </cell>
          <cell r="AE390" t="str">
            <v>211</v>
          </cell>
          <cell r="AG390" t="str">
            <v>0000101369</v>
          </cell>
        </row>
        <row r="391">
          <cell r="A391" t="str">
            <v>00652657</v>
          </cell>
          <cell r="B391" t="str">
            <v>9554265004</v>
          </cell>
          <cell r="C391" t="str">
            <v>ICB4TARGET0000000349</v>
          </cell>
          <cell r="D391">
            <v>2014</v>
          </cell>
          <cell r="E391">
            <v>12</v>
          </cell>
          <cell r="F391" t="str">
            <v>2014-12-31</v>
          </cell>
          <cell r="G391" t="str">
            <v>PRJ</v>
          </cell>
          <cell r="H391" t="str">
            <v>169</v>
          </cell>
          <cell r="I391" t="str">
            <v>211</v>
          </cell>
          <cell r="K391" t="str">
            <v>000001120</v>
          </cell>
          <cell r="L391" t="str">
            <v>4265004</v>
          </cell>
          <cell r="M391" t="str">
            <v>1113</v>
          </cell>
          <cell r="N391" t="str">
            <v>99920</v>
          </cell>
          <cell r="O391" t="str">
            <v>11404</v>
          </cell>
          <cell r="P391" t="str">
            <v>294</v>
          </cell>
          <cell r="Q391" t="str">
            <v>955</v>
          </cell>
          <cell r="R391" t="str">
            <v>INTERCO BILL W/O</v>
          </cell>
          <cell r="S391" t="str">
            <v>PRA</v>
          </cell>
          <cell r="U391" t="str">
            <v>2014-12-31</v>
          </cell>
          <cell r="V391">
            <v>1957.01</v>
          </cell>
          <cell r="W391" t="str">
            <v>UTXECON201</v>
          </cell>
          <cell r="Y391" t="str">
            <v>LEGAL</v>
          </cell>
          <cell r="Z391" t="str">
            <v>ICB3</v>
          </cell>
          <cell r="AB391" t="str">
            <v>ICB</v>
          </cell>
          <cell r="AC391" t="str">
            <v>ICB</v>
          </cell>
          <cell r="AE391" t="str">
            <v>211</v>
          </cell>
          <cell r="AG391" t="str">
            <v>0000114836</v>
          </cell>
        </row>
        <row r="392">
          <cell r="A392" t="str">
            <v>00673096</v>
          </cell>
          <cell r="B392" t="str">
            <v>9554265004</v>
          </cell>
          <cell r="C392" t="str">
            <v>ICB4TARGET0000000394</v>
          </cell>
          <cell r="D392">
            <v>2015</v>
          </cell>
          <cell r="E392">
            <v>4</v>
          </cell>
          <cell r="F392" t="str">
            <v>2015-04-30</v>
          </cell>
          <cell r="G392" t="str">
            <v>PRJ</v>
          </cell>
          <cell r="H392" t="str">
            <v>169</v>
          </cell>
          <cell r="I392" t="str">
            <v>211</v>
          </cell>
          <cell r="K392" t="str">
            <v>000001120</v>
          </cell>
          <cell r="L392" t="str">
            <v>4265004</v>
          </cell>
          <cell r="M392" t="str">
            <v>1585</v>
          </cell>
          <cell r="N392" t="str">
            <v>99920</v>
          </cell>
          <cell r="O392" t="str">
            <v>11404</v>
          </cell>
          <cell r="P392" t="str">
            <v>294</v>
          </cell>
          <cell r="Q392" t="str">
            <v>955</v>
          </cell>
          <cell r="R392" t="str">
            <v>INTERCO BILL W/O</v>
          </cell>
          <cell r="S392" t="str">
            <v>PRA</v>
          </cell>
          <cell r="U392" t="str">
            <v>2015-04-30</v>
          </cell>
          <cell r="V392">
            <v>476.05</v>
          </cell>
          <cell r="W392" t="str">
            <v>UTXECON101</v>
          </cell>
          <cell r="Y392" t="str">
            <v>LEGAL</v>
          </cell>
          <cell r="Z392" t="str">
            <v>ICB3</v>
          </cell>
          <cell r="AB392" t="str">
            <v>ICB</v>
          </cell>
          <cell r="AC392" t="str">
            <v>ICB</v>
          </cell>
          <cell r="AE392" t="str">
            <v>211</v>
          </cell>
          <cell r="AG392" t="str">
            <v>0000098369</v>
          </cell>
        </row>
        <row r="393">
          <cell r="A393" t="str">
            <v>00672834</v>
          </cell>
          <cell r="B393" t="str">
            <v>9554265004</v>
          </cell>
          <cell r="C393" t="str">
            <v>ICB4TARGET0000000397</v>
          </cell>
          <cell r="D393">
            <v>2015</v>
          </cell>
          <cell r="E393">
            <v>4</v>
          </cell>
          <cell r="F393" t="str">
            <v>2015-04-30</v>
          </cell>
          <cell r="G393" t="str">
            <v>PRJ</v>
          </cell>
          <cell r="H393" t="str">
            <v>169</v>
          </cell>
          <cell r="I393" t="str">
            <v>211</v>
          </cell>
          <cell r="K393" t="str">
            <v>000001120</v>
          </cell>
          <cell r="L393" t="str">
            <v>4265004</v>
          </cell>
          <cell r="M393" t="str">
            <v>1113</v>
          </cell>
          <cell r="N393" t="str">
            <v>99920</v>
          </cell>
          <cell r="O393" t="str">
            <v>11404</v>
          </cell>
          <cell r="P393" t="str">
            <v>294</v>
          </cell>
          <cell r="Q393" t="str">
            <v>955</v>
          </cell>
          <cell r="R393" t="str">
            <v>INTERCO BILL W/O</v>
          </cell>
          <cell r="S393" t="str">
            <v>PRA</v>
          </cell>
          <cell r="U393" t="str">
            <v>2015-04-30</v>
          </cell>
          <cell r="V393">
            <v>40.56</v>
          </cell>
          <cell r="W393" t="str">
            <v>UTXECON201</v>
          </cell>
          <cell r="Y393" t="str">
            <v>LEGAL</v>
          </cell>
          <cell r="Z393" t="str">
            <v>ICB3</v>
          </cell>
          <cell r="AB393" t="str">
            <v>ICB</v>
          </cell>
          <cell r="AC393" t="str">
            <v>ICB</v>
          </cell>
          <cell r="AE393" t="str">
            <v>211</v>
          </cell>
          <cell r="AG393" t="str">
            <v>0000038852</v>
          </cell>
        </row>
        <row r="394">
          <cell r="A394" t="str">
            <v>00672835</v>
          </cell>
          <cell r="B394" t="str">
            <v>9554265004</v>
          </cell>
          <cell r="C394" t="str">
            <v>ICB4TARGET0000000398</v>
          </cell>
          <cell r="D394">
            <v>2015</v>
          </cell>
          <cell r="E394">
            <v>4</v>
          </cell>
          <cell r="F394" t="str">
            <v>2015-04-30</v>
          </cell>
          <cell r="G394" t="str">
            <v>PRJ</v>
          </cell>
          <cell r="H394" t="str">
            <v>169</v>
          </cell>
          <cell r="I394" t="str">
            <v>211</v>
          </cell>
          <cell r="K394" t="str">
            <v>000001120</v>
          </cell>
          <cell r="L394" t="str">
            <v>4265004</v>
          </cell>
          <cell r="M394" t="str">
            <v>1113</v>
          </cell>
          <cell r="N394" t="str">
            <v>99920</v>
          </cell>
          <cell r="O394" t="str">
            <v>11404</v>
          </cell>
          <cell r="P394" t="str">
            <v>294</v>
          </cell>
          <cell r="Q394" t="str">
            <v>955</v>
          </cell>
          <cell r="R394" t="str">
            <v>INTERCO BILL W/O</v>
          </cell>
          <cell r="S394" t="str">
            <v>PRA</v>
          </cell>
          <cell r="U394" t="str">
            <v>2015-04-30</v>
          </cell>
          <cell r="V394">
            <v>20.28</v>
          </cell>
          <cell r="W394" t="str">
            <v>UTXECON201</v>
          </cell>
          <cell r="Y394" t="str">
            <v>LEGAL</v>
          </cell>
          <cell r="Z394" t="str">
            <v>ICB3</v>
          </cell>
          <cell r="AB394" t="str">
            <v>ICB</v>
          </cell>
          <cell r="AC394" t="str">
            <v>ICB</v>
          </cell>
          <cell r="AE394" t="str">
            <v>211</v>
          </cell>
          <cell r="AG394" t="str">
            <v>0000120927</v>
          </cell>
        </row>
        <row r="395">
          <cell r="A395" t="str">
            <v>00661972</v>
          </cell>
          <cell r="B395" t="str">
            <v>9554265004</v>
          </cell>
          <cell r="C395" t="str">
            <v>ICB4TARGET0000000399</v>
          </cell>
          <cell r="D395">
            <v>2015</v>
          </cell>
          <cell r="E395">
            <v>2</v>
          </cell>
          <cell r="F395" t="str">
            <v>2015-02-28</v>
          </cell>
          <cell r="G395" t="str">
            <v>PRJ</v>
          </cell>
          <cell r="H395" t="str">
            <v>169</v>
          </cell>
          <cell r="I395" t="str">
            <v>211</v>
          </cell>
          <cell r="K395" t="str">
            <v>000001120</v>
          </cell>
          <cell r="L395" t="str">
            <v>4265004</v>
          </cell>
          <cell r="M395" t="str">
            <v>1113</v>
          </cell>
          <cell r="N395" t="str">
            <v>99920</v>
          </cell>
          <cell r="O395" t="str">
            <v>11404</v>
          </cell>
          <cell r="P395" t="str">
            <v>294</v>
          </cell>
          <cell r="Q395" t="str">
            <v>955</v>
          </cell>
          <cell r="R395" t="str">
            <v>INTERCO BILL W/O</v>
          </cell>
          <cell r="S395" t="str">
            <v>PRA</v>
          </cell>
          <cell r="U395" t="str">
            <v>2015-02-28</v>
          </cell>
          <cell r="V395">
            <v>40.61</v>
          </cell>
          <cell r="W395" t="str">
            <v>UTXECON201</v>
          </cell>
          <cell r="Y395" t="str">
            <v>LEGAL</v>
          </cell>
          <cell r="Z395" t="str">
            <v>ICB3</v>
          </cell>
          <cell r="AB395" t="str">
            <v>ICB</v>
          </cell>
          <cell r="AC395" t="str">
            <v>ICB</v>
          </cell>
          <cell r="AE395" t="str">
            <v>211</v>
          </cell>
          <cell r="AG395" t="str">
            <v>0000017421</v>
          </cell>
        </row>
        <row r="396">
          <cell r="A396" t="str">
            <v>00672840</v>
          </cell>
          <cell r="B396" t="str">
            <v>9554265004</v>
          </cell>
          <cell r="C396" t="str">
            <v>ICB4TARGET0000000399</v>
          </cell>
          <cell r="D396">
            <v>2015</v>
          </cell>
          <cell r="E396">
            <v>4</v>
          </cell>
          <cell r="F396" t="str">
            <v>2015-04-30</v>
          </cell>
          <cell r="G396" t="str">
            <v>PRJ</v>
          </cell>
          <cell r="H396" t="str">
            <v>169</v>
          </cell>
          <cell r="I396" t="str">
            <v>211</v>
          </cell>
          <cell r="K396" t="str">
            <v>000001120</v>
          </cell>
          <cell r="L396" t="str">
            <v>4265004</v>
          </cell>
          <cell r="M396" t="str">
            <v>1113</v>
          </cell>
          <cell r="N396" t="str">
            <v>99920</v>
          </cell>
          <cell r="O396" t="str">
            <v>11404</v>
          </cell>
          <cell r="P396" t="str">
            <v>294</v>
          </cell>
          <cell r="Q396" t="str">
            <v>955</v>
          </cell>
          <cell r="R396" t="str">
            <v>INTERCO BILL W/O</v>
          </cell>
          <cell r="S396" t="str">
            <v>PRA</v>
          </cell>
          <cell r="U396" t="str">
            <v>2015-04-30</v>
          </cell>
          <cell r="V396">
            <v>336.62</v>
          </cell>
          <cell r="W396" t="str">
            <v>UTXECON201</v>
          </cell>
          <cell r="Y396" t="str">
            <v>LEGAL</v>
          </cell>
          <cell r="Z396" t="str">
            <v>ICB3</v>
          </cell>
          <cell r="AB396" t="str">
            <v>ICB</v>
          </cell>
          <cell r="AC396" t="str">
            <v>ICB</v>
          </cell>
          <cell r="AE396" t="str">
            <v>211</v>
          </cell>
          <cell r="AG396" t="str">
            <v>0000135545</v>
          </cell>
        </row>
        <row r="397">
          <cell r="A397" t="str">
            <v>00661973</v>
          </cell>
          <cell r="B397" t="str">
            <v>9554265004</v>
          </cell>
          <cell r="C397" t="str">
            <v>ICB4TARGET0000000400</v>
          </cell>
          <cell r="D397">
            <v>2015</v>
          </cell>
          <cell r="E397">
            <v>2</v>
          </cell>
          <cell r="F397" t="str">
            <v>2015-02-28</v>
          </cell>
          <cell r="G397" t="str">
            <v>PRJ</v>
          </cell>
          <cell r="H397" t="str">
            <v>169</v>
          </cell>
          <cell r="I397" t="str">
            <v>211</v>
          </cell>
          <cell r="K397" t="str">
            <v>000001120</v>
          </cell>
          <cell r="L397" t="str">
            <v>4265004</v>
          </cell>
          <cell r="M397" t="str">
            <v>1113</v>
          </cell>
          <cell r="N397" t="str">
            <v>99920</v>
          </cell>
          <cell r="O397" t="str">
            <v>11404</v>
          </cell>
          <cell r="P397" t="str">
            <v>294</v>
          </cell>
          <cell r="Q397" t="str">
            <v>955</v>
          </cell>
          <cell r="R397" t="str">
            <v>INTERCO BILL W/O</v>
          </cell>
          <cell r="S397" t="str">
            <v>PRA</v>
          </cell>
          <cell r="U397" t="str">
            <v>2015-02-28</v>
          </cell>
          <cell r="V397">
            <v>81.23</v>
          </cell>
          <cell r="W397" t="str">
            <v>UTXECON201</v>
          </cell>
          <cell r="Y397" t="str">
            <v>LEGAL</v>
          </cell>
          <cell r="Z397" t="str">
            <v>ICB3</v>
          </cell>
          <cell r="AB397" t="str">
            <v>ICB</v>
          </cell>
          <cell r="AC397" t="str">
            <v>ICB</v>
          </cell>
          <cell r="AE397" t="str">
            <v>211</v>
          </cell>
          <cell r="AG397" t="str">
            <v>0000017421</v>
          </cell>
        </row>
        <row r="398">
          <cell r="A398" t="str">
            <v>00673082</v>
          </cell>
          <cell r="B398" t="str">
            <v>9554265004</v>
          </cell>
          <cell r="C398" t="str">
            <v>ICB4TARGET0000000400</v>
          </cell>
          <cell r="D398">
            <v>2015</v>
          </cell>
          <cell r="E398">
            <v>4</v>
          </cell>
          <cell r="F398" t="str">
            <v>2015-04-30</v>
          </cell>
          <cell r="G398" t="str">
            <v>PRJ</v>
          </cell>
          <cell r="H398" t="str">
            <v>169</v>
          </cell>
          <cell r="I398" t="str">
            <v>211</v>
          </cell>
          <cell r="K398" t="str">
            <v>000001120</v>
          </cell>
          <cell r="L398" t="str">
            <v>4265004</v>
          </cell>
          <cell r="M398" t="str">
            <v>1113</v>
          </cell>
          <cell r="N398" t="str">
            <v>99920</v>
          </cell>
          <cell r="O398" t="str">
            <v>11404</v>
          </cell>
          <cell r="P398" t="str">
            <v>294</v>
          </cell>
          <cell r="Q398" t="str">
            <v>955</v>
          </cell>
          <cell r="R398" t="str">
            <v>INTERCO BILL W/O</v>
          </cell>
          <cell r="S398" t="str">
            <v>PRA</v>
          </cell>
          <cell r="U398" t="str">
            <v>2015-04-30</v>
          </cell>
          <cell r="V398">
            <v>405.56</v>
          </cell>
          <cell r="W398" t="str">
            <v>UTXECON201</v>
          </cell>
          <cell r="Y398" t="str">
            <v>LEGAL</v>
          </cell>
          <cell r="Z398" t="str">
            <v>ICB3</v>
          </cell>
          <cell r="AB398" t="str">
            <v>ICB</v>
          </cell>
          <cell r="AC398" t="str">
            <v>ICB</v>
          </cell>
          <cell r="AE398" t="str">
            <v>211</v>
          </cell>
          <cell r="AG398" t="str">
            <v>0000136845</v>
          </cell>
        </row>
        <row r="399">
          <cell r="A399" t="str">
            <v>00664465</v>
          </cell>
          <cell r="B399" t="str">
            <v>9554265004</v>
          </cell>
          <cell r="C399" t="str">
            <v>ICB4TARGET0000000401</v>
          </cell>
          <cell r="D399">
            <v>2015</v>
          </cell>
          <cell r="E399">
            <v>2</v>
          </cell>
          <cell r="F399" t="str">
            <v>2015-02-28</v>
          </cell>
          <cell r="G399" t="str">
            <v>PRJ</v>
          </cell>
          <cell r="H399" t="str">
            <v>169</v>
          </cell>
          <cell r="I399" t="str">
            <v>211</v>
          </cell>
          <cell r="K399" t="str">
            <v>000001120</v>
          </cell>
          <cell r="L399" t="str">
            <v>4265004</v>
          </cell>
          <cell r="M399" t="str">
            <v>1113</v>
          </cell>
          <cell r="N399" t="str">
            <v>99920</v>
          </cell>
          <cell r="O399" t="str">
            <v>11404</v>
          </cell>
          <cell r="P399" t="str">
            <v>294</v>
          </cell>
          <cell r="Q399" t="str">
            <v>955</v>
          </cell>
          <cell r="R399" t="str">
            <v>INTERCO BILL W/O</v>
          </cell>
          <cell r="S399" t="str">
            <v>PRA</v>
          </cell>
          <cell r="U399" t="str">
            <v>2015-02-28</v>
          </cell>
          <cell r="V399">
            <v>507.66</v>
          </cell>
          <cell r="W399" t="str">
            <v>UTXECON201</v>
          </cell>
          <cell r="Y399" t="str">
            <v>LEGAL</v>
          </cell>
          <cell r="Z399" t="str">
            <v>ICB3</v>
          </cell>
          <cell r="AB399" t="str">
            <v>ICB</v>
          </cell>
          <cell r="AC399" t="str">
            <v>ICB</v>
          </cell>
          <cell r="AE399" t="str">
            <v>211</v>
          </cell>
          <cell r="AG399" t="str">
            <v>0000096605</v>
          </cell>
        </row>
        <row r="400">
          <cell r="A400" t="str">
            <v>00672830</v>
          </cell>
          <cell r="B400" t="str">
            <v>9554265004</v>
          </cell>
          <cell r="C400" t="str">
            <v>ICB4TARGET0000000401</v>
          </cell>
          <cell r="D400">
            <v>2015</v>
          </cell>
          <cell r="E400">
            <v>4</v>
          </cell>
          <cell r="F400" t="str">
            <v>2015-04-30</v>
          </cell>
          <cell r="G400" t="str">
            <v>PRJ</v>
          </cell>
          <cell r="H400" t="str">
            <v>169</v>
          </cell>
          <cell r="I400" t="str">
            <v>211</v>
          </cell>
          <cell r="K400" t="str">
            <v>000001120</v>
          </cell>
          <cell r="L400" t="str">
            <v>4265004</v>
          </cell>
          <cell r="M400" t="str">
            <v>1113</v>
          </cell>
          <cell r="N400" t="str">
            <v>99920</v>
          </cell>
          <cell r="O400" t="str">
            <v>11404</v>
          </cell>
          <cell r="P400" t="str">
            <v>294</v>
          </cell>
          <cell r="Q400" t="str">
            <v>955</v>
          </cell>
          <cell r="R400" t="str">
            <v>INTERCO BILL W/O</v>
          </cell>
          <cell r="S400" t="str">
            <v>PRA</v>
          </cell>
          <cell r="U400" t="str">
            <v>2015-04-30</v>
          </cell>
          <cell r="V400">
            <v>97.33</v>
          </cell>
          <cell r="W400" t="str">
            <v>UTXECON201</v>
          </cell>
          <cell r="Y400" t="str">
            <v>LEGAL</v>
          </cell>
          <cell r="Z400" t="str">
            <v>ICB3</v>
          </cell>
          <cell r="AB400" t="str">
            <v>ICB</v>
          </cell>
          <cell r="AC400" t="str">
            <v>ICB</v>
          </cell>
          <cell r="AE400" t="str">
            <v>211</v>
          </cell>
          <cell r="AG400" t="str">
            <v>0000140418</v>
          </cell>
        </row>
        <row r="401">
          <cell r="A401" t="str">
            <v>00664460</v>
          </cell>
          <cell r="B401" t="str">
            <v>9554265004</v>
          </cell>
          <cell r="C401" t="str">
            <v>ICB4TARGET0000000402</v>
          </cell>
          <cell r="D401">
            <v>2015</v>
          </cell>
          <cell r="E401">
            <v>2</v>
          </cell>
          <cell r="F401" t="str">
            <v>2015-02-28</v>
          </cell>
          <cell r="G401" t="str">
            <v>PRJ</v>
          </cell>
          <cell r="H401" t="str">
            <v>169</v>
          </cell>
          <cell r="I401" t="str">
            <v>211</v>
          </cell>
          <cell r="K401" t="str">
            <v>000001120</v>
          </cell>
          <cell r="L401" t="str">
            <v>4265004</v>
          </cell>
          <cell r="M401" t="str">
            <v>1113</v>
          </cell>
          <cell r="N401" t="str">
            <v>99920</v>
          </cell>
          <cell r="O401" t="str">
            <v>11404</v>
          </cell>
          <cell r="P401" t="str">
            <v>294</v>
          </cell>
          <cell r="Q401" t="str">
            <v>955</v>
          </cell>
          <cell r="R401" t="str">
            <v>INTERCO BILL W/O</v>
          </cell>
          <cell r="S401" t="str">
            <v>PRA</v>
          </cell>
          <cell r="U401" t="str">
            <v>2015-02-28</v>
          </cell>
          <cell r="V401">
            <v>609.19000000000005</v>
          </cell>
          <cell r="W401" t="str">
            <v>UTXECON201</v>
          </cell>
          <cell r="Y401" t="str">
            <v>LEGAL</v>
          </cell>
          <cell r="Z401" t="str">
            <v>ICB3</v>
          </cell>
          <cell r="AB401" t="str">
            <v>ICB</v>
          </cell>
          <cell r="AC401" t="str">
            <v>ICB</v>
          </cell>
          <cell r="AE401" t="str">
            <v>211</v>
          </cell>
          <cell r="AG401" t="str">
            <v>0000126823</v>
          </cell>
        </row>
        <row r="402">
          <cell r="A402" t="str">
            <v>00673085</v>
          </cell>
          <cell r="B402" t="str">
            <v>9554265004</v>
          </cell>
          <cell r="C402" t="str">
            <v>ICB4TARGET0000000402</v>
          </cell>
          <cell r="D402">
            <v>2015</v>
          </cell>
          <cell r="E402">
            <v>4</v>
          </cell>
          <cell r="F402" t="str">
            <v>2015-04-30</v>
          </cell>
          <cell r="G402" t="str">
            <v>PRJ</v>
          </cell>
          <cell r="H402" t="str">
            <v>169</v>
          </cell>
          <cell r="I402" t="str">
            <v>211</v>
          </cell>
          <cell r="K402" t="str">
            <v>000001120</v>
          </cell>
          <cell r="L402" t="str">
            <v>4265004</v>
          </cell>
          <cell r="M402" t="str">
            <v>1113</v>
          </cell>
          <cell r="N402" t="str">
            <v>99920</v>
          </cell>
          <cell r="O402" t="str">
            <v>11404</v>
          </cell>
          <cell r="P402" t="str">
            <v>294</v>
          </cell>
          <cell r="Q402" t="str">
            <v>955</v>
          </cell>
          <cell r="R402" t="str">
            <v>INTERCO BILL W/O</v>
          </cell>
          <cell r="S402" t="str">
            <v>PRA</v>
          </cell>
          <cell r="U402" t="str">
            <v>2015-04-30</v>
          </cell>
          <cell r="V402">
            <v>202.78</v>
          </cell>
          <cell r="W402" t="str">
            <v>UTXECON201</v>
          </cell>
          <cell r="Y402" t="str">
            <v>LEGAL</v>
          </cell>
          <cell r="Z402" t="str">
            <v>ICB3</v>
          </cell>
          <cell r="AB402" t="str">
            <v>ICB</v>
          </cell>
          <cell r="AC402" t="str">
            <v>ICB</v>
          </cell>
          <cell r="AE402" t="str">
            <v>211</v>
          </cell>
          <cell r="AG402" t="str">
            <v>0000167024</v>
          </cell>
        </row>
        <row r="403">
          <cell r="A403" t="str">
            <v>00667121</v>
          </cell>
          <cell r="B403" t="str">
            <v>9554265004</v>
          </cell>
          <cell r="C403" t="str">
            <v>ICB4TARGET0000000416</v>
          </cell>
          <cell r="D403">
            <v>2015</v>
          </cell>
          <cell r="E403">
            <v>3</v>
          </cell>
          <cell r="F403" t="str">
            <v>2015-03-31</v>
          </cell>
          <cell r="G403" t="str">
            <v>PRJ</v>
          </cell>
          <cell r="H403" t="str">
            <v>169</v>
          </cell>
          <cell r="I403" t="str">
            <v>211</v>
          </cell>
          <cell r="K403" t="str">
            <v>000001120</v>
          </cell>
          <cell r="L403" t="str">
            <v>4265004</v>
          </cell>
          <cell r="M403" t="str">
            <v>1113</v>
          </cell>
          <cell r="N403" t="str">
            <v>99920</v>
          </cell>
          <cell r="O403" t="str">
            <v>11404</v>
          </cell>
          <cell r="P403" t="str">
            <v>294</v>
          </cell>
          <cell r="Q403" t="str">
            <v>955</v>
          </cell>
          <cell r="R403" t="str">
            <v>INTERCO BILL W/O</v>
          </cell>
          <cell r="S403" t="str">
            <v>PRA</v>
          </cell>
          <cell r="U403" t="str">
            <v>2015-03-31</v>
          </cell>
          <cell r="V403">
            <v>203.07</v>
          </cell>
          <cell r="W403" t="str">
            <v>UTXECON201</v>
          </cell>
          <cell r="Y403" t="str">
            <v>LEGAL</v>
          </cell>
          <cell r="Z403" t="str">
            <v>ICB3</v>
          </cell>
          <cell r="AB403" t="str">
            <v>ICB</v>
          </cell>
          <cell r="AC403" t="str">
            <v>ICB</v>
          </cell>
          <cell r="AE403" t="str">
            <v>211</v>
          </cell>
          <cell r="AG403" t="str">
            <v>0000120927</v>
          </cell>
        </row>
        <row r="404">
          <cell r="A404" t="str">
            <v>00667120</v>
          </cell>
          <cell r="B404" t="str">
            <v>9554265004</v>
          </cell>
          <cell r="C404" t="str">
            <v>ICB4TARGET0000000417</v>
          </cell>
          <cell r="D404">
            <v>2015</v>
          </cell>
          <cell r="E404">
            <v>3</v>
          </cell>
          <cell r="F404" t="str">
            <v>2015-03-31</v>
          </cell>
          <cell r="G404" t="str">
            <v>PRJ</v>
          </cell>
          <cell r="H404" t="str">
            <v>169</v>
          </cell>
          <cell r="I404" t="str">
            <v>211</v>
          </cell>
          <cell r="K404" t="str">
            <v>000001120</v>
          </cell>
          <cell r="L404" t="str">
            <v>4265004</v>
          </cell>
          <cell r="M404" t="str">
            <v>1113</v>
          </cell>
          <cell r="N404" t="str">
            <v>99920</v>
          </cell>
          <cell r="O404" t="str">
            <v>11404</v>
          </cell>
          <cell r="P404" t="str">
            <v>294</v>
          </cell>
          <cell r="Q404" t="str">
            <v>955</v>
          </cell>
          <cell r="R404" t="str">
            <v>INTERCO BILL W/O</v>
          </cell>
          <cell r="S404" t="str">
            <v>PRA</v>
          </cell>
          <cell r="U404" t="str">
            <v>2015-03-31</v>
          </cell>
          <cell r="V404">
            <v>609.19000000000005</v>
          </cell>
          <cell r="W404" t="str">
            <v>UTXECON201</v>
          </cell>
          <cell r="Y404" t="str">
            <v>LEGAL</v>
          </cell>
          <cell r="Z404" t="str">
            <v>ICB3</v>
          </cell>
          <cell r="AB404" t="str">
            <v>ICB</v>
          </cell>
          <cell r="AC404" t="str">
            <v>ICB</v>
          </cell>
          <cell r="AE404" t="str">
            <v>211</v>
          </cell>
          <cell r="AG404" t="str">
            <v>0000126823</v>
          </cell>
        </row>
        <row r="405">
          <cell r="A405" t="str">
            <v>00669710</v>
          </cell>
          <cell r="B405" t="str">
            <v>9554265004</v>
          </cell>
          <cell r="C405" t="str">
            <v>ICB4TARGET0000000418</v>
          </cell>
          <cell r="D405">
            <v>2015</v>
          </cell>
          <cell r="E405">
            <v>3</v>
          </cell>
          <cell r="F405" t="str">
            <v>2015-03-31</v>
          </cell>
          <cell r="G405" t="str">
            <v>PRJ</v>
          </cell>
          <cell r="H405" t="str">
            <v>169</v>
          </cell>
          <cell r="I405" t="str">
            <v>211</v>
          </cell>
          <cell r="K405" t="str">
            <v>000001120</v>
          </cell>
          <cell r="L405" t="str">
            <v>4265004</v>
          </cell>
          <cell r="M405" t="str">
            <v>1113</v>
          </cell>
          <cell r="N405" t="str">
            <v>99920</v>
          </cell>
          <cell r="O405" t="str">
            <v>11404</v>
          </cell>
          <cell r="P405" t="str">
            <v>294</v>
          </cell>
          <cell r="Q405" t="str">
            <v>955</v>
          </cell>
          <cell r="R405" t="str">
            <v>INTERCO BILL W/O</v>
          </cell>
          <cell r="S405" t="str">
            <v>PRA</v>
          </cell>
          <cell r="U405" t="str">
            <v>2015-03-31</v>
          </cell>
          <cell r="V405">
            <v>609.19000000000005</v>
          </cell>
          <cell r="W405" t="str">
            <v>UTXECON201</v>
          </cell>
          <cell r="Y405" t="str">
            <v>LEGAL</v>
          </cell>
          <cell r="Z405" t="str">
            <v>ICB3</v>
          </cell>
          <cell r="AB405" t="str">
            <v>ICB</v>
          </cell>
          <cell r="AC405" t="str">
            <v>ICB</v>
          </cell>
          <cell r="AE405" t="str">
            <v>211</v>
          </cell>
          <cell r="AG405" t="str">
            <v>0000130709</v>
          </cell>
        </row>
        <row r="406">
          <cell r="A406" t="str">
            <v>00664691</v>
          </cell>
          <cell r="B406" t="str">
            <v>9554265004</v>
          </cell>
          <cell r="C406" t="str">
            <v>ICB4TARGET0000000419</v>
          </cell>
          <cell r="D406">
            <v>2015</v>
          </cell>
          <cell r="E406">
            <v>3</v>
          </cell>
          <cell r="F406" t="str">
            <v>2015-03-31</v>
          </cell>
          <cell r="G406" t="str">
            <v>PRJ</v>
          </cell>
          <cell r="H406" t="str">
            <v>169</v>
          </cell>
          <cell r="I406" t="str">
            <v>211</v>
          </cell>
          <cell r="K406" t="str">
            <v>000001120</v>
          </cell>
          <cell r="L406" t="str">
            <v>4265004</v>
          </cell>
          <cell r="M406" t="str">
            <v>1113</v>
          </cell>
          <cell r="N406" t="str">
            <v>99920</v>
          </cell>
          <cell r="O406" t="str">
            <v>11404</v>
          </cell>
          <cell r="P406" t="str">
            <v>294</v>
          </cell>
          <cell r="Q406" t="str">
            <v>955</v>
          </cell>
          <cell r="R406" t="str">
            <v>INTERCO BILL W/O</v>
          </cell>
          <cell r="S406" t="str">
            <v>PRA</v>
          </cell>
          <cell r="U406" t="str">
            <v>2015-03-31</v>
          </cell>
          <cell r="V406">
            <v>406.13</v>
          </cell>
          <cell r="W406" t="str">
            <v>UTXECON201</v>
          </cell>
          <cell r="Y406" t="str">
            <v>LEGAL</v>
          </cell>
          <cell r="Z406" t="str">
            <v>ICB3</v>
          </cell>
          <cell r="AB406" t="str">
            <v>ICB</v>
          </cell>
          <cell r="AC406" t="str">
            <v>ICB</v>
          </cell>
          <cell r="AE406" t="str">
            <v>211</v>
          </cell>
          <cell r="AG406" t="str">
            <v>0000135545</v>
          </cell>
        </row>
        <row r="407">
          <cell r="A407" t="str">
            <v>00664686</v>
          </cell>
          <cell r="B407" t="str">
            <v>9554265004</v>
          </cell>
          <cell r="C407" t="str">
            <v>ICB4TARGET0000000420</v>
          </cell>
          <cell r="D407">
            <v>2015</v>
          </cell>
          <cell r="E407">
            <v>3</v>
          </cell>
          <cell r="F407" t="str">
            <v>2015-03-31</v>
          </cell>
          <cell r="G407" t="str">
            <v>PRJ</v>
          </cell>
          <cell r="H407" t="str">
            <v>169</v>
          </cell>
          <cell r="I407" t="str">
            <v>211</v>
          </cell>
          <cell r="K407" t="str">
            <v>000001120</v>
          </cell>
          <cell r="L407" t="str">
            <v>4265004</v>
          </cell>
          <cell r="M407" t="str">
            <v>1113</v>
          </cell>
          <cell r="N407" t="str">
            <v>99920</v>
          </cell>
          <cell r="O407" t="str">
            <v>11404</v>
          </cell>
          <cell r="P407" t="str">
            <v>294</v>
          </cell>
          <cell r="Q407" t="str">
            <v>955</v>
          </cell>
          <cell r="R407" t="str">
            <v>INTERCO BILL W/O</v>
          </cell>
          <cell r="S407" t="str">
            <v>PRA</v>
          </cell>
          <cell r="U407" t="str">
            <v>2015-03-31</v>
          </cell>
          <cell r="V407">
            <v>1218.3900000000001</v>
          </cell>
          <cell r="W407" t="str">
            <v>UTXECON201</v>
          </cell>
          <cell r="Y407" t="str">
            <v>LEGAL</v>
          </cell>
          <cell r="Z407" t="str">
            <v>ICB3</v>
          </cell>
          <cell r="AB407" t="str">
            <v>ICB</v>
          </cell>
          <cell r="AC407" t="str">
            <v>ICB</v>
          </cell>
          <cell r="AE407" t="str">
            <v>211</v>
          </cell>
          <cell r="AG407" t="str">
            <v>0000150688</v>
          </cell>
        </row>
        <row r="408">
          <cell r="A408" t="str">
            <v>00664687</v>
          </cell>
          <cell r="B408" t="str">
            <v>9554265004</v>
          </cell>
          <cell r="C408" t="str">
            <v>ICB4TARGET0000000421</v>
          </cell>
          <cell r="D408">
            <v>2015</v>
          </cell>
          <cell r="E408">
            <v>3</v>
          </cell>
          <cell r="F408" t="str">
            <v>2015-03-31</v>
          </cell>
          <cell r="G408" t="str">
            <v>PRJ</v>
          </cell>
          <cell r="H408" t="str">
            <v>169</v>
          </cell>
          <cell r="I408" t="str">
            <v>211</v>
          </cell>
          <cell r="K408" t="str">
            <v>000001120</v>
          </cell>
          <cell r="L408" t="str">
            <v>4265004</v>
          </cell>
          <cell r="M408" t="str">
            <v>1113</v>
          </cell>
          <cell r="N408" t="str">
            <v>99920</v>
          </cell>
          <cell r="O408" t="str">
            <v>11404</v>
          </cell>
          <cell r="P408" t="str">
            <v>294</v>
          </cell>
          <cell r="Q408" t="str">
            <v>955</v>
          </cell>
          <cell r="R408" t="str">
            <v>INTERCO BILL W/O</v>
          </cell>
          <cell r="S408" t="str">
            <v>PRA</v>
          </cell>
          <cell r="U408" t="str">
            <v>2015-03-31</v>
          </cell>
          <cell r="V408">
            <v>243.68</v>
          </cell>
          <cell r="W408" t="str">
            <v>UTXECON201</v>
          </cell>
          <cell r="Y408" t="str">
            <v>LEGAL</v>
          </cell>
          <cell r="Z408" t="str">
            <v>ICB3</v>
          </cell>
          <cell r="AB408" t="str">
            <v>ICB</v>
          </cell>
          <cell r="AC408" t="str">
            <v>ICB</v>
          </cell>
          <cell r="AE408" t="str">
            <v>211</v>
          </cell>
          <cell r="AG408" t="str">
            <v>0000162201</v>
          </cell>
        </row>
        <row r="409">
          <cell r="A409" t="str">
            <v>00631508</v>
          </cell>
          <cell r="B409" t="str">
            <v>9554261000</v>
          </cell>
          <cell r="C409" t="str">
            <v>ICB4TARGET0000000521</v>
          </cell>
          <cell r="D409">
            <v>2014</v>
          </cell>
          <cell r="E409">
            <v>8</v>
          </cell>
          <cell r="F409" t="str">
            <v>2014-08-31</v>
          </cell>
          <cell r="G409" t="str">
            <v>PRJ</v>
          </cell>
          <cell r="H409" t="str">
            <v>169</v>
          </cell>
          <cell r="I409" t="str">
            <v>211</v>
          </cell>
          <cell r="K409" t="str">
            <v>000001120</v>
          </cell>
          <cell r="L409" t="str">
            <v>4261000</v>
          </cell>
          <cell r="M409" t="str">
            <v>1113</v>
          </cell>
          <cell r="N409" t="str">
            <v>99920</v>
          </cell>
          <cell r="O409" t="str">
            <v>11404</v>
          </cell>
          <cell r="P409" t="str">
            <v>294</v>
          </cell>
          <cell r="Q409" t="str">
            <v>955</v>
          </cell>
          <cell r="R409" t="str">
            <v>INTERCO BILL W/O</v>
          </cell>
          <cell r="S409" t="str">
            <v>PRA</v>
          </cell>
          <cell r="U409" t="str">
            <v>2014-08-31</v>
          </cell>
          <cell r="V409">
            <v>790.44</v>
          </cell>
          <cell r="W409" t="str">
            <v>UTXECON201</v>
          </cell>
          <cell r="Y409" t="str">
            <v>LEGAL</v>
          </cell>
          <cell r="Z409" t="str">
            <v>ICB3</v>
          </cell>
          <cell r="AB409" t="str">
            <v>ICB</v>
          </cell>
          <cell r="AC409" t="str">
            <v>ICB</v>
          </cell>
          <cell r="AE409" t="str">
            <v>211</v>
          </cell>
          <cell r="AG409" t="str">
            <v>0000014384</v>
          </cell>
        </row>
        <row r="410">
          <cell r="A410" t="str">
            <v>00629057</v>
          </cell>
          <cell r="B410" t="str">
            <v>9554261000</v>
          </cell>
          <cell r="C410" t="str">
            <v>ICB4TARGET0000000522</v>
          </cell>
          <cell r="D410">
            <v>2014</v>
          </cell>
          <cell r="E410">
            <v>8</v>
          </cell>
          <cell r="F410" t="str">
            <v>2014-08-31</v>
          </cell>
          <cell r="G410" t="str">
            <v>PRJ</v>
          </cell>
          <cell r="H410" t="str">
            <v>169</v>
          </cell>
          <cell r="I410" t="str">
            <v>211</v>
          </cell>
          <cell r="K410" t="str">
            <v>000001120</v>
          </cell>
          <cell r="L410" t="str">
            <v>4261000</v>
          </cell>
          <cell r="M410" t="str">
            <v>1113</v>
          </cell>
          <cell r="N410" t="str">
            <v>99920</v>
          </cell>
          <cell r="O410" t="str">
            <v>11404</v>
          </cell>
          <cell r="P410" t="str">
            <v>294</v>
          </cell>
          <cell r="Q410" t="str">
            <v>955</v>
          </cell>
          <cell r="R410" t="str">
            <v>INTERCO BILL W/O</v>
          </cell>
          <cell r="S410" t="str">
            <v>PRA</v>
          </cell>
          <cell r="U410" t="str">
            <v>2014-08-31</v>
          </cell>
          <cell r="V410">
            <v>395.25</v>
          </cell>
          <cell r="W410" t="str">
            <v>UTXECON201</v>
          </cell>
          <cell r="Y410" t="str">
            <v>LEGAL</v>
          </cell>
          <cell r="Z410" t="str">
            <v>ICB3</v>
          </cell>
          <cell r="AB410" t="str">
            <v>ICB</v>
          </cell>
          <cell r="AC410" t="str">
            <v>ICB</v>
          </cell>
          <cell r="AE410" t="str">
            <v>211</v>
          </cell>
          <cell r="AG410" t="str">
            <v>0000014464</v>
          </cell>
        </row>
        <row r="411">
          <cell r="A411" t="str">
            <v>00632124</v>
          </cell>
          <cell r="B411" t="str">
            <v>9554261000</v>
          </cell>
          <cell r="C411" t="str">
            <v>ICB4TARGET0000000523</v>
          </cell>
          <cell r="D411">
            <v>2014</v>
          </cell>
          <cell r="E411">
            <v>8</v>
          </cell>
          <cell r="F411" t="str">
            <v>2014-08-31</v>
          </cell>
          <cell r="G411" t="str">
            <v>PRJ</v>
          </cell>
          <cell r="H411" t="str">
            <v>169</v>
          </cell>
          <cell r="I411" t="str">
            <v>211</v>
          </cell>
          <cell r="K411" t="str">
            <v>000001120</v>
          </cell>
          <cell r="L411" t="str">
            <v>4261000</v>
          </cell>
          <cell r="M411" t="str">
            <v>1113</v>
          </cell>
          <cell r="N411" t="str">
            <v>99920</v>
          </cell>
          <cell r="O411" t="str">
            <v>11404</v>
          </cell>
          <cell r="P411" t="str">
            <v>294</v>
          </cell>
          <cell r="Q411" t="str">
            <v>955</v>
          </cell>
          <cell r="R411" t="str">
            <v>INTERCO BILL W/O</v>
          </cell>
          <cell r="S411" t="str">
            <v>PRA</v>
          </cell>
          <cell r="U411" t="str">
            <v>2014-08-31</v>
          </cell>
          <cell r="V411">
            <v>592.87</v>
          </cell>
          <cell r="W411" t="str">
            <v>UTXECON201</v>
          </cell>
          <cell r="Y411" t="str">
            <v>LEGAL</v>
          </cell>
          <cell r="Z411" t="str">
            <v>ICB3</v>
          </cell>
          <cell r="AB411" t="str">
            <v>ICB</v>
          </cell>
          <cell r="AC411" t="str">
            <v>ICB</v>
          </cell>
          <cell r="AE411" t="str">
            <v>211</v>
          </cell>
          <cell r="AG411" t="str">
            <v>0000014464</v>
          </cell>
        </row>
        <row r="412">
          <cell r="A412" t="str">
            <v>00628730</v>
          </cell>
          <cell r="B412" t="str">
            <v>9554261000</v>
          </cell>
          <cell r="C412" t="str">
            <v>ICB4TARGET0000000524</v>
          </cell>
          <cell r="D412">
            <v>2014</v>
          </cell>
          <cell r="E412">
            <v>8</v>
          </cell>
          <cell r="F412" t="str">
            <v>2014-08-31</v>
          </cell>
          <cell r="G412" t="str">
            <v>PRJ</v>
          </cell>
          <cell r="H412" t="str">
            <v>169</v>
          </cell>
          <cell r="I412" t="str">
            <v>211</v>
          </cell>
          <cell r="K412" t="str">
            <v>000001120</v>
          </cell>
          <cell r="L412" t="str">
            <v>4261000</v>
          </cell>
          <cell r="M412" t="str">
            <v>1113</v>
          </cell>
          <cell r="N412" t="str">
            <v>99920</v>
          </cell>
          <cell r="O412" t="str">
            <v>11404</v>
          </cell>
          <cell r="P412" t="str">
            <v>294</v>
          </cell>
          <cell r="Q412" t="str">
            <v>955</v>
          </cell>
          <cell r="R412" t="str">
            <v>INTERCO BILL W/O</v>
          </cell>
          <cell r="S412" t="str">
            <v>PRA</v>
          </cell>
          <cell r="U412" t="str">
            <v>2014-08-31</v>
          </cell>
          <cell r="V412">
            <v>197.62</v>
          </cell>
          <cell r="W412" t="str">
            <v>UTXECON201</v>
          </cell>
          <cell r="Y412" t="str">
            <v>LEGAL</v>
          </cell>
          <cell r="Z412" t="str">
            <v>ICB3</v>
          </cell>
          <cell r="AB412" t="str">
            <v>ICB</v>
          </cell>
          <cell r="AC412" t="str">
            <v>ICB</v>
          </cell>
          <cell r="AE412" t="str">
            <v>211</v>
          </cell>
          <cell r="AG412" t="str">
            <v>0000017421</v>
          </cell>
        </row>
        <row r="413">
          <cell r="A413" t="str">
            <v>00629264</v>
          </cell>
          <cell r="B413" t="str">
            <v>9554261000</v>
          </cell>
          <cell r="C413" t="str">
            <v>ICB4TARGET0000000525</v>
          </cell>
          <cell r="D413">
            <v>2014</v>
          </cell>
          <cell r="E413">
            <v>8</v>
          </cell>
          <cell r="F413" t="str">
            <v>2014-08-31</v>
          </cell>
          <cell r="G413" t="str">
            <v>PRJ</v>
          </cell>
          <cell r="H413" t="str">
            <v>169</v>
          </cell>
          <cell r="I413" t="str">
            <v>211</v>
          </cell>
          <cell r="K413" t="str">
            <v>000001120</v>
          </cell>
          <cell r="L413" t="str">
            <v>4261000</v>
          </cell>
          <cell r="M413" t="str">
            <v>1113</v>
          </cell>
          <cell r="N413" t="str">
            <v>99920</v>
          </cell>
          <cell r="O413" t="str">
            <v>11404</v>
          </cell>
          <cell r="P413" t="str">
            <v>294</v>
          </cell>
          <cell r="Q413" t="str">
            <v>955</v>
          </cell>
          <cell r="R413" t="str">
            <v>INTERCO BILL W/O</v>
          </cell>
          <cell r="S413" t="str">
            <v>PRA</v>
          </cell>
          <cell r="U413" t="str">
            <v>2014-08-31</v>
          </cell>
          <cell r="V413">
            <v>2173.86</v>
          </cell>
          <cell r="W413" t="str">
            <v>UTXECON201</v>
          </cell>
          <cell r="Y413" t="str">
            <v>LEGAL</v>
          </cell>
          <cell r="Z413" t="str">
            <v>ICB3</v>
          </cell>
          <cell r="AB413" t="str">
            <v>ICB</v>
          </cell>
          <cell r="AC413" t="str">
            <v>ICB</v>
          </cell>
          <cell r="AE413" t="str">
            <v>211</v>
          </cell>
          <cell r="AG413" t="str">
            <v>0000040061</v>
          </cell>
        </row>
        <row r="414">
          <cell r="A414" t="str">
            <v>00629661</v>
          </cell>
          <cell r="B414" t="str">
            <v>9554261000</v>
          </cell>
          <cell r="C414" t="str">
            <v>ICB4TARGET0000000526</v>
          </cell>
          <cell r="D414">
            <v>2014</v>
          </cell>
          <cell r="E414">
            <v>8</v>
          </cell>
          <cell r="F414" t="str">
            <v>2014-08-31</v>
          </cell>
          <cell r="G414" t="str">
            <v>PRJ</v>
          </cell>
          <cell r="H414" t="str">
            <v>169</v>
          </cell>
          <cell r="I414" t="str">
            <v>211</v>
          </cell>
          <cell r="K414" t="str">
            <v>000001120</v>
          </cell>
          <cell r="L414" t="str">
            <v>4261000</v>
          </cell>
          <cell r="M414" t="str">
            <v>1113</v>
          </cell>
          <cell r="N414" t="str">
            <v>99920</v>
          </cell>
          <cell r="O414" t="str">
            <v>11404</v>
          </cell>
          <cell r="P414" t="str">
            <v>294</v>
          </cell>
          <cell r="Q414" t="str">
            <v>955</v>
          </cell>
          <cell r="R414" t="str">
            <v>INTERCO BILL W/O</v>
          </cell>
          <cell r="S414" t="str">
            <v>PRA</v>
          </cell>
          <cell r="U414" t="str">
            <v>2014-08-31</v>
          </cell>
          <cell r="V414">
            <v>988.12</v>
          </cell>
          <cell r="W414" t="str">
            <v>UTXECON201</v>
          </cell>
          <cell r="Y414" t="str">
            <v>LEGAL</v>
          </cell>
          <cell r="Z414" t="str">
            <v>ICB3</v>
          </cell>
          <cell r="AB414" t="str">
            <v>ICB</v>
          </cell>
          <cell r="AC414" t="str">
            <v>ICB</v>
          </cell>
          <cell r="AE414" t="str">
            <v>211</v>
          </cell>
          <cell r="AG414" t="str">
            <v>0000093522</v>
          </cell>
        </row>
        <row r="415">
          <cell r="A415" t="str">
            <v>00629662</v>
          </cell>
          <cell r="B415" t="str">
            <v>9554261000</v>
          </cell>
          <cell r="C415" t="str">
            <v>ICB4TARGET0000000527</v>
          </cell>
          <cell r="D415">
            <v>2014</v>
          </cell>
          <cell r="E415">
            <v>8</v>
          </cell>
          <cell r="F415" t="str">
            <v>2014-08-31</v>
          </cell>
          <cell r="G415" t="str">
            <v>PRJ</v>
          </cell>
          <cell r="H415" t="str">
            <v>169</v>
          </cell>
          <cell r="I415" t="str">
            <v>211</v>
          </cell>
          <cell r="K415" t="str">
            <v>000001120</v>
          </cell>
          <cell r="L415" t="str">
            <v>4261000</v>
          </cell>
          <cell r="M415" t="str">
            <v>1113</v>
          </cell>
          <cell r="N415" t="str">
            <v>99920</v>
          </cell>
          <cell r="O415" t="str">
            <v>11404</v>
          </cell>
          <cell r="P415" t="str">
            <v>294</v>
          </cell>
          <cell r="Q415" t="str">
            <v>955</v>
          </cell>
          <cell r="R415" t="str">
            <v>INTERCO BILL W/O</v>
          </cell>
          <cell r="S415" t="str">
            <v>PRA</v>
          </cell>
          <cell r="U415" t="str">
            <v>2014-08-31</v>
          </cell>
          <cell r="V415">
            <v>988.12</v>
          </cell>
          <cell r="W415" t="str">
            <v>UTXECON201</v>
          </cell>
          <cell r="Y415" t="str">
            <v>LEGAL</v>
          </cell>
          <cell r="Z415" t="str">
            <v>ICB3</v>
          </cell>
          <cell r="AB415" t="str">
            <v>ICB</v>
          </cell>
          <cell r="AC415" t="str">
            <v>ICB</v>
          </cell>
          <cell r="AE415" t="str">
            <v>211</v>
          </cell>
          <cell r="AG415" t="str">
            <v>0000093522</v>
          </cell>
        </row>
        <row r="416">
          <cell r="A416" t="str">
            <v>00631510</v>
          </cell>
          <cell r="B416" t="str">
            <v>9554261000</v>
          </cell>
          <cell r="C416" t="str">
            <v>ICB4TARGET0000000528</v>
          </cell>
          <cell r="D416">
            <v>2014</v>
          </cell>
          <cell r="E416">
            <v>8</v>
          </cell>
          <cell r="F416" t="str">
            <v>2014-08-31</v>
          </cell>
          <cell r="G416" t="str">
            <v>PRJ</v>
          </cell>
          <cell r="H416" t="str">
            <v>169</v>
          </cell>
          <cell r="I416" t="str">
            <v>211</v>
          </cell>
          <cell r="K416" t="str">
            <v>000001120</v>
          </cell>
          <cell r="L416" t="str">
            <v>4261000</v>
          </cell>
          <cell r="M416" t="str">
            <v>1113</v>
          </cell>
          <cell r="N416" t="str">
            <v>99920</v>
          </cell>
          <cell r="O416" t="str">
            <v>11404</v>
          </cell>
          <cell r="P416" t="str">
            <v>294</v>
          </cell>
          <cell r="Q416" t="str">
            <v>955</v>
          </cell>
          <cell r="R416" t="str">
            <v>INTERCO BILL W/O</v>
          </cell>
          <cell r="S416" t="str">
            <v>PRA</v>
          </cell>
          <cell r="U416" t="str">
            <v>2014-08-31</v>
          </cell>
          <cell r="V416">
            <v>988.12</v>
          </cell>
          <cell r="W416" t="str">
            <v>UTXECON201</v>
          </cell>
          <cell r="Y416" t="str">
            <v>LEGAL</v>
          </cell>
          <cell r="Z416" t="str">
            <v>ICB3</v>
          </cell>
          <cell r="AB416" t="str">
            <v>ICB</v>
          </cell>
          <cell r="AC416" t="str">
            <v>ICB</v>
          </cell>
          <cell r="AE416" t="str">
            <v>211</v>
          </cell>
          <cell r="AG416" t="str">
            <v>0000097118</v>
          </cell>
        </row>
        <row r="417">
          <cell r="A417" t="str">
            <v>00622131</v>
          </cell>
          <cell r="B417" t="str">
            <v>9554261000</v>
          </cell>
          <cell r="C417" t="str">
            <v>ICB4TARGET0000000529</v>
          </cell>
          <cell r="D417">
            <v>2014</v>
          </cell>
          <cell r="E417">
            <v>8</v>
          </cell>
          <cell r="F417" t="str">
            <v>2014-08-31</v>
          </cell>
          <cell r="G417" t="str">
            <v>PRJ</v>
          </cell>
          <cell r="H417" t="str">
            <v>169</v>
          </cell>
          <cell r="I417" t="str">
            <v>211</v>
          </cell>
          <cell r="K417" t="str">
            <v>000001120</v>
          </cell>
          <cell r="L417" t="str">
            <v>4261000</v>
          </cell>
          <cell r="M417" t="str">
            <v>1113</v>
          </cell>
          <cell r="N417" t="str">
            <v>99920</v>
          </cell>
          <cell r="O417" t="str">
            <v>11404</v>
          </cell>
          <cell r="P417" t="str">
            <v>294</v>
          </cell>
          <cell r="Q417" t="str">
            <v>955</v>
          </cell>
          <cell r="R417" t="str">
            <v>INTERCO BILL W/O</v>
          </cell>
          <cell r="S417" t="str">
            <v>PRA</v>
          </cell>
          <cell r="U417" t="str">
            <v>2014-08-31</v>
          </cell>
          <cell r="V417">
            <v>-592.87</v>
          </cell>
          <cell r="W417" t="str">
            <v>UTXECON201</v>
          </cell>
          <cell r="Y417" t="str">
            <v>LEGAL</v>
          </cell>
          <cell r="Z417" t="str">
            <v>ICB3</v>
          </cell>
          <cell r="AB417" t="str">
            <v>ICB</v>
          </cell>
          <cell r="AC417" t="str">
            <v>ICB</v>
          </cell>
          <cell r="AE417" t="str">
            <v>211</v>
          </cell>
          <cell r="AG417" t="str">
            <v>0000097342</v>
          </cell>
        </row>
        <row r="418">
          <cell r="A418" t="str">
            <v>00631696</v>
          </cell>
          <cell r="B418" t="str">
            <v>9554261000</v>
          </cell>
          <cell r="C418" t="str">
            <v>ICB4TARGET0000000530</v>
          </cell>
          <cell r="D418">
            <v>2014</v>
          </cell>
          <cell r="E418">
            <v>8</v>
          </cell>
          <cell r="F418" t="str">
            <v>2014-08-31</v>
          </cell>
          <cell r="G418" t="str">
            <v>PRJ</v>
          </cell>
          <cell r="H418" t="str">
            <v>169</v>
          </cell>
          <cell r="I418" t="str">
            <v>211</v>
          </cell>
          <cell r="K418" t="str">
            <v>000001120</v>
          </cell>
          <cell r="L418" t="str">
            <v>4261000</v>
          </cell>
          <cell r="M418" t="str">
            <v>1113</v>
          </cell>
          <cell r="N418" t="str">
            <v>99920</v>
          </cell>
          <cell r="O418" t="str">
            <v>11404</v>
          </cell>
          <cell r="P418" t="str">
            <v>294</v>
          </cell>
          <cell r="Q418" t="str">
            <v>955</v>
          </cell>
          <cell r="R418" t="str">
            <v>INTERCO BILL W/O</v>
          </cell>
          <cell r="S418" t="str">
            <v>PRA</v>
          </cell>
          <cell r="U418" t="str">
            <v>2014-08-31</v>
          </cell>
          <cell r="V418">
            <v>592.87</v>
          </cell>
          <cell r="W418" t="str">
            <v>UTXECON201</v>
          </cell>
          <cell r="Y418" t="str">
            <v>LEGAL</v>
          </cell>
          <cell r="Z418" t="str">
            <v>ICB3</v>
          </cell>
          <cell r="AB418" t="str">
            <v>ICB</v>
          </cell>
          <cell r="AC418" t="str">
            <v>ICB</v>
          </cell>
          <cell r="AE418" t="str">
            <v>211</v>
          </cell>
          <cell r="AG418" t="str">
            <v>0000097342</v>
          </cell>
        </row>
        <row r="419">
          <cell r="A419" t="str">
            <v>00631260</v>
          </cell>
          <cell r="B419" t="str">
            <v>9554261000</v>
          </cell>
          <cell r="C419" t="str">
            <v>ICB4TARGET0000000531</v>
          </cell>
          <cell r="D419">
            <v>2014</v>
          </cell>
          <cell r="E419">
            <v>8</v>
          </cell>
          <cell r="F419" t="str">
            <v>2014-08-31</v>
          </cell>
          <cell r="G419" t="str">
            <v>PRJ</v>
          </cell>
          <cell r="H419" t="str">
            <v>169</v>
          </cell>
          <cell r="I419" t="str">
            <v>211</v>
          </cell>
          <cell r="K419" t="str">
            <v>000001120</v>
          </cell>
          <cell r="L419" t="str">
            <v>4261000</v>
          </cell>
          <cell r="M419" t="str">
            <v>1113</v>
          </cell>
          <cell r="N419" t="str">
            <v>99920</v>
          </cell>
          <cell r="O419" t="str">
            <v>11404</v>
          </cell>
          <cell r="P419" t="str">
            <v>294</v>
          </cell>
          <cell r="Q419" t="str">
            <v>955</v>
          </cell>
          <cell r="R419" t="str">
            <v>INTERCO BILL W/O</v>
          </cell>
          <cell r="S419" t="str">
            <v>PRA</v>
          </cell>
          <cell r="U419" t="str">
            <v>2014-08-31</v>
          </cell>
          <cell r="V419">
            <v>2964.36</v>
          </cell>
          <cell r="W419" t="str">
            <v>UTXECON201</v>
          </cell>
          <cell r="Y419" t="str">
            <v>LEGAL</v>
          </cell>
          <cell r="Z419" t="str">
            <v>ICB3</v>
          </cell>
          <cell r="AB419" t="str">
            <v>ICB</v>
          </cell>
          <cell r="AC419" t="str">
            <v>ICB</v>
          </cell>
          <cell r="AE419" t="str">
            <v>211</v>
          </cell>
          <cell r="AG419" t="str">
            <v>0000101846</v>
          </cell>
        </row>
        <row r="420">
          <cell r="A420" t="str">
            <v>00628787</v>
          </cell>
          <cell r="B420" t="str">
            <v>9554261000</v>
          </cell>
          <cell r="C420" t="str">
            <v>ICB4TARGET0000000532</v>
          </cell>
          <cell r="D420">
            <v>2014</v>
          </cell>
          <cell r="E420">
            <v>8</v>
          </cell>
          <cell r="F420" t="str">
            <v>2014-08-31</v>
          </cell>
          <cell r="G420" t="str">
            <v>PRJ</v>
          </cell>
          <cell r="H420" t="str">
            <v>169</v>
          </cell>
          <cell r="I420" t="str">
            <v>211</v>
          </cell>
          <cell r="K420" t="str">
            <v>000001120</v>
          </cell>
          <cell r="L420" t="str">
            <v>4261000</v>
          </cell>
          <cell r="M420" t="str">
            <v>1113</v>
          </cell>
          <cell r="N420" t="str">
            <v>99920</v>
          </cell>
          <cell r="O420" t="str">
            <v>11404</v>
          </cell>
          <cell r="P420" t="str">
            <v>294</v>
          </cell>
          <cell r="Q420" t="str">
            <v>955</v>
          </cell>
          <cell r="R420" t="str">
            <v>INTERCO BILL W/O</v>
          </cell>
          <cell r="S420" t="str">
            <v>PRA</v>
          </cell>
          <cell r="U420" t="str">
            <v>2014-08-31</v>
          </cell>
          <cell r="V420">
            <v>3952.47</v>
          </cell>
          <cell r="W420" t="str">
            <v>UTXECON201</v>
          </cell>
          <cell r="Y420" t="str">
            <v>LEGAL</v>
          </cell>
          <cell r="Z420" t="str">
            <v>ICB3</v>
          </cell>
          <cell r="AB420" t="str">
            <v>ICB</v>
          </cell>
          <cell r="AC420" t="str">
            <v>ICB</v>
          </cell>
          <cell r="AE420" t="str">
            <v>211</v>
          </cell>
          <cell r="AG420" t="str">
            <v>0000120050</v>
          </cell>
        </row>
        <row r="421">
          <cell r="A421" t="str">
            <v>00629056</v>
          </cell>
          <cell r="B421" t="str">
            <v>9554261000</v>
          </cell>
          <cell r="C421" t="str">
            <v>ICB4TARGET0000000533</v>
          </cell>
          <cell r="D421">
            <v>2014</v>
          </cell>
          <cell r="E421">
            <v>8</v>
          </cell>
          <cell r="F421" t="str">
            <v>2014-08-31</v>
          </cell>
          <cell r="G421" t="str">
            <v>PRJ</v>
          </cell>
          <cell r="H421" t="str">
            <v>169</v>
          </cell>
          <cell r="I421" t="str">
            <v>211</v>
          </cell>
          <cell r="K421" t="str">
            <v>000001120</v>
          </cell>
          <cell r="L421" t="str">
            <v>4261000</v>
          </cell>
          <cell r="M421" t="str">
            <v>1113</v>
          </cell>
          <cell r="N421" t="str">
            <v>99920</v>
          </cell>
          <cell r="O421" t="str">
            <v>11404</v>
          </cell>
          <cell r="P421" t="str">
            <v>294</v>
          </cell>
          <cell r="Q421" t="str">
            <v>955</v>
          </cell>
          <cell r="R421" t="str">
            <v>INTERCO BILL W/O</v>
          </cell>
          <cell r="S421" t="str">
            <v>PRA</v>
          </cell>
          <cell r="U421" t="str">
            <v>2014-08-31</v>
          </cell>
          <cell r="V421">
            <v>395.25</v>
          </cell>
          <cell r="W421" t="str">
            <v>UTXECON201</v>
          </cell>
          <cell r="Y421" t="str">
            <v>LEGAL</v>
          </cell>
          <cell r="Z421" t="str">
            <v>ICB3</v>
          </cell>
          <cell r="AB421" t="str">
            <v>ICB</v>
          </cell>
          <cell r="AC421" t="str">
            <v>ICB</v>
          </cell>
          <cell r="AE421" t="str">
            <v>211</v>
          </cell>
          <cell r="AG421" t="str">
            <v>0000120050</v>
          </cell>
        </row>
        <row r="422">
          <cell r="A422" t="str">
            <v>00629664</v>
          </cell>
          <cell r="B422" t="str">
            <v>9554261000</v>
          </cell>
          <cell r="C422" t="str">
            <v>ICB4TARGET0000000534</v>
          </cell>
          <cell r="D422">
            <v>2014</v>
          </cell>
          <cell r="E422">
            <v>8</v>
          </cell>
          <cell r="F422" t="str">
            <v>2014-08-31</v>
          </cell>
          <cell r="G422" t="str">
            <v>PRJ</v>
          </cell>
          <cell r="H422" t="str">
            <v>169</v>
          </cell>
          <cell r="I422" t="str">
            <v>211</v>
          </cell>
          <cell r="K422" t="str">
            <v>000001120</v>
          </cell>
          <cell r="L422" t="str">
            <v>4261000</v>
          </cell>
          <cell r="M422" t="str">
            <v>1113</v>
          </cell>
          <cell r="N422" t="str">
            <v>99920</v>
          </cell>
          <cell r="O422" t="str">
            <v>11404</v>
          </cell>
          <cell r="P422" t="str">
            <v>294</v>
          </cell>
          <cell r="Q422" t="str">
            <v>955</v>
          </cell>
          <cell r="R422" t="str">
            <v>INTERCO BILL W/O</v>
          </cell>
          <cell r="S422" t="str">
            <v>PRA</v>
          </cell>
          <cell r="U422" t="str">
            <v>2014-08-31</v>
          </cell>
          <cell r="V422">
            <v>988.12</v>
          </cell>
          <cell r="W422" t="str">
            <v>UTXECON201</v>
          </cell>
          <cell r="Y422" t="str">
            <v>LEGAL</v>
          </cell>
          <cell r="Z422" t="str">
            <v>ICB3</v>
          </cell>
          <cell r="AB422" t="str">
            <v>ICB</v>
          </cell>
          <cell r="AC422" t="str">
            <v>ICB</v>
          </cell>
          <cell r="AE422" t="str">
            <v>211</v>
          </cell>
          <cell r="AG422" t="str">
            <v>0000120050</v>
          </cell>
        </row>
        <row r="423">
          <cell r="A423" t="str">
            <v>00629058</v>
          </cell>
          <cell r="B423" t="str">
            <v>9554261000</v>
          </cell>
          <cell r="C423" t="str">
            <v>ICB4TARGET0000000535</v>
          </cell>
          <cell r="D423">
            <v>2014</v>
          </cell>
          <cell r="E423">
            <v>8</v>
          </cell>
          <cell r="F423" t="str">
            <v>2014-08-31</v>
          </cell>
          <cell r="G423" t="str">
            <v>PRJ</v>
          </cell>
          <cell r="H423" t="str">
            <v>169</v>
          </cell>
          <cell r="I423" t="str">
            <v>211</v>
          </cell>
          <cell r="K423" t="str">
            <v>000001120</v>
          </cell>
          <cell r="L423" t="str">
            <v>4261000</v>
          </cell>
          <cell r="M423" t="str">
            <v>1113</v>
          </cell>
          <cell r="N423" t="str">
            <v>99920</v>
          </cell>
          <cell r="O423" t="str">
            <v>11404</v>
          </cell>
          <cell r="P423" t="str">
            <v>294</v>
          </cell>
          <cell r="Q423" t="str">
            <v>955</v>
          </cell>
          <cell r="R423" t="str">
            <v>INTERCO BILL W/O</v>
          </cell>
          <cell r="S423" t="str">
            <v>PRA</v>
          </cell>
          <cell r="U423" t="str">
            <v>2014-08-31</v>
          </cell>
          <cell r="V423">
            <v>988.12</v>
          </cell>
          <cell r="W423" t="str">
            <v>UTXECON201</v>
          </cell>
          <cell r="Y423" t="str">
            <v>LEGAL</v>
          </cell>
          <cell r="Z423" t="str">
            <v>ICB3</v>
          </cell>
          <cell r="AB423" t="str">
            <v>ICB</v>
          </cell>
          <cell r="AC423" t="str">
            <v>ICB</v>
          </cell>
          <cell r="AE423" t="str">
            <v>211</v>
          </cell>
          <cell r="AG423" t="str">
            <v>0000121144</v>
          </cell>
        </row>
        <row r="424">
          <cell r="A424" t="str">
            <v>00627860</v>
          </cell>
          <cell r="B424" t="str">
            <v>9554261000</v>
          </cell>
          <cell r="C424" t="str">
            <v>ICB4TARGET0000000536</v>
          </cell>
          <cell r="D424">
            <v>2014</v>
          </cell>
          <cell r="E424">
            <v>8</v>
          </cell>
          <cell r="F424" t="str">
            <v>2014-08-31</v>
          </cell>
          <cell r="G424" t="str">
            <v>PRJ</v>
          </cell>
          <cell r="H424" t="str">
            <v>169</v>
          </cell>
          <cell r="I424" t="str">
            <v>211</v>
          </cell>
          <cell r="K424" t="str">
            <v>000001120</v>
          </cell>
          <cell r="L424" t="str">
            <v>4261000</v>
          </cell>
          <cell r="M424" t="str">
            <v>1113</v>
          </cell>
          <cell r="N424" t="str">
            <v>99920</v>
          </cell>
          <cell r="O424" t="str">
            <v>11404</v>
          </cell>
          <cell r="P424" t="str">
            <v>294</v>
          </cell>
          <cell r="Q424" t="str">
            <v>955</v>
          </cell>
          <cell r="R424" t="str">
            <v>INTERCO BILL W/O</v>
          </cell>
          <cell r="S424" t="str">
            <v>PRA</v>
          </cell>
          <cell r="U424" t="str">
            <v>2014-08-31</v>
          </cell>
          <cell r="V424">
            <v>988.12</v>
          </cell>
          <cell r="W424" t="str">
            <v>UTXECON201</v>
          </cell>
          <cell r="Y424" t="str">
            <v>LEGAL</v>
          </cell>
          <cell r="Z424" t="str">
            <v>ICB3</v>
          </cell>
          <cell r="AB424" t="str">
            <v>ICB</v>
          </cell>
          <cell r="AC424" t="str">
            <v>ICB</v>
          </cell>
          <cell r="AE424" t="str">
            <v>211</v>
          </cell>
          <cell r="AG424" t="str">
            <v>0000123561</v>
          </cell>
        </row>
        <row r="425">
          <cell r="A425" t="str">
            <v>00629055</v>
          </cell>
          <cell r="B425" t="str">
            <v>9554261000</v>
          </cell>
          <cell r="C425" t="str">
            <v>ICB4TARGET0000000537</v>
          </cell>
          <cell r="D425">
            <v>2014</v>
          </cell>
          <cell r="E425">
            <v>8</v>
          </cell>
          <cell r="F425" t="str">
            <v>2014-08-31</v>
          </cell>
          <cell r="G425" t="str">
            <v>PRJ</v>
          </cell>
          <cell r="H425" t="str">
            <v>169</v>
          </cell>
          <cell r="I425" t="str">
            <v>211</v>
          </cell>
          <cell r="K425" t="str">
            <v>000001120</v>
          </cell>
          <cell r="L425" t="str">
            <v>4261000</v>
          </cell>
          <cell r="M425" t="str">
            <v>1113</v>
          </cell>
          <cell r="N425" t="str">
            <v>99920</v>
          </cell>
          <cell r="O425" t="str">
            <v>11404</v>
          </cell>
          <cell r="P425" t="str">
            <v>294</v>
          </cell>
          <cell r="Q425" t="str">
            <v>955</v>
          </cell>
          <cell r="R425" t="str">
            <v>INTERCO BILL W/O</v>
          </cell>
          <cell r="S425" t="str">
            <v>PRA</v>
          </cell>
          <cell r="U425" t="str">
            <v>2014-08-31</v>
          </cell>
          <cell r="V425">
            <v>395.25</v>
          </cell>
          <cell r="W425" t="str">
            <v>UTXECON201</v>
          </cell>
          <cell r="Y425" t="str">
            <v>LEGAL</v>
          </cell>
          <cell r="Z425" t="str">
            <v>ICB3</v>
          </cell>
          <cell r="AB425" t="str">
            <v>ICB</v>
          </cell>
          <cell r="AC425" t="str">
            <v>ICB</v>
          </cell>
          <cell r="AE425" t="str">
            <v>211</v>
          </cell>
          <cell r="AG425" t="str">
            <v>0000124825</v>
          </cell>
        </row>
        <row r="426">
          <cell r="A426" t="str">
            <v>00630249</v>
          </cell>
          <cell r="B426" t="str">
            <v>9554261000</v>
          </cell>
          <cell r="C426" t="str">
            <v>ICB4TARGET0000000538</v>
          </cell>
          <cell r="D426">
            <v>2014</v>
          </cell>
          <cell r="E426">
            <v>8</v>
          </cell>
          <cell r="F426" t="str">
            <v>2014-08-31</v>
          </cell>
          <cell r="G426" t="str">
            <v>PRJ</v>
          </cell>
          <cell r="H426" t="str">
            <v>169</v>
          </cell>
          <cell r="I426" t="str">
            <v>211</v>
          </cell>
          <cell r="K426" t="str">
            <v>000001120</v>
          </cell>
          <cell r="L426" t="str">
            <v>4261000</v>
          </cell>
          <cell r="M426" t="str">
            <v>1113</v>
          </cell>
          <cell r="N426" t="str">
            <v>99920</v>
          </cell>
          <cell r="O426" t="str">
            <v>11404</v>
          </cell>
          <cell r="P426" t="str">
            <v>294</v>
          </cell>
          <cell r="Q426" t="str">
            <v>955</v>
          </cell>
          <cell r="R426" t="str">
            <v>INTERCO BILL W/O</v>
          </cell>
          <cell r="S426" t="str">
            <v>PRA</v>
          </cell>
          <cell r="U426" t="str">
            <v>2014-08-31</v>
          </cell>
          <cell r="V426">
            <v>592.87</v>
          </cell>
          <cell r="W426" t="str">
            <v>UTXECON201</v>
          </cell>
          <cell r="Y426" t="str">
            <v>LEGAL</v>
          </cell>
          <cell r="Z426" t="str">
            <v>ICB3</v>
          </cell>
          <cell r="AB426" t="str">
            <v>ICB</v>
          </cell>
          <cell r="AC426" t="str">
            <v>ICB</v>
          </cell>
          <cell r="AE426" t="str">
            <v>211</v>
          </cell>
          <cell r="AG426" t="str">
            <v>0000126445</v>
          </cell>
        </row>
        <row r="427">
          <cell r="A427" t="str">
            <v>00629268</v>
          </cell>
          <cell r="B427" t="str">
            <v>9554261000</v>
          </cell>
          <cell r="C427" t="str">
            <v>ICB4TARGET0000000539</v>
          </cell>
          <cell r="D427">
            <v>2014</v>
          </cell>
          <cell r="E427">
            <v>8</v>
          </cell>
          <cell r="F427" t="str">
            <v>2014-08-31</v>
          </cell>
          <cell r="G427" t="str">
            <v>PRJ</v>
          </cell>
          <cell r="H427" t="str">
            <v>169</v>
          </cell>
          <cell r="I427" t="str">
            <v>211</v>
          </cell>
          <cell r="K427" t="str">
            <v>000001120</v>
          </cell>
          <cell r="L427" t="str">
            <v>4261000</v>
          </cell>
          <cell r="M427" t="str">
            <v>1113</v>
          </cell>
          <cell r="N427" t="str">
            <v>99920</v>
          </cell>
          <cell r="O427" t="str">
            <v>11404</v>
          </cell>
          <cell r="P427" t="str">
            <v>294</v>
          </cell>
          <cell r="Q427" t="str">
            <v>955</v>
          </cell>
          <cell r="R427" t="str">
            <v>INTERCO BILL W/O</v>
          </cell>
          <cell r="S427" t="str">
            <v>PRA</v>
          </cell>
          <cell r="U427" t="str">
            <v>2014-08-31</v>
          </cell>
          <cell r="V427">
            <v>790.5</v>
          </cell>
          <cell r="W427" t="str">
            <v>UTXECON201</v>
          </cell>
          <cell r="Y427" t="str">
            <v>LEGAL</v>
          </cell>
          <cell r="Z427" t="str">
            <v>ICB3</v>
          </cell>
          <cell r="AB427" t="str">
            <v>ICB</v>
          </cell>
          <cell r="AC427" t="str">
            <v>ICB</v>
          </cell>
          <cell r="AE427" t="str">
            <v>211</v>
          </cell>
          <cell r="AG427" t="str">
            <v>0000131107</v>
          </cell>
        </row>
        <row r="428">
          <cell r="A428" t="str">
            <v>00632117</v>
          </cell>
          <cell r="B428" t="str">
            <v>9554261000</v>
          </cell>
          <cell r="C428" t="str">
            <v>ICB4TARGET0000000540</v>
          </cell>
          <cell r="D428">
            <v>2014</v>
          </cell>
          <cell r="E428">
            <v>8</v>
          </cell>
          <cell r="F428" t="str">
            <v>2014-08-31</v>
          </cell>
          <cell r="G428" t="str">
            <v>PRJ</v>
          </cell>
          <cell r="H428" t="str">
            <v>169</v>
          </cell>
          <cell r="I428" t="str">
            <v>211</v>
          </cell>
          <cell r="K428" t="str">
            <v>000001120</v>
          </cell>
          <cell r="L428" t="str">
            <v>4261000</v>
          </cell>
          <cell r="M428" t="str">
            <v>1113</v>
          </cell>
          <cell r="N428" t="str">
            <v>99920</v>
          </cell>
          <cell r="O428" t="str">
            <v>11404</v>
          </cell>
          <cell r="P428" t="str">
            <v>294</v>
          </cell>
          <cell r="Q428" t="str">
            <v>955</v>
          </cell>
          <cell r="R428" t="str">
            <v>INTERCO BILL W/O</v>
          </cell>
          <cell r="S428" t="str">
            <v>PRA</v>
          </cell>
          <cell r="U428" t="str">
            <v>2014-08-31</v>
          </cell>
          <cell r="V428">
            <v>395.25</v>
          </cell>
          <cell r="W428" t="str">
            <v>UTXECON201</v>
          </cell>
          <cell r="Y428" t="str">
            <v>LEGAL</v>
          </cell>
          <cell r="Z428" t="str">
            <v>ICB3</v>
          </cell>
          <cell r="AB428" t="str">
            <v>ICB</v>
          </cell>
          <cell r="AC428" t="str">
            <v>ICB</v>
          </cell>
          <cell r="AE428" t="str">
            <v>211</v>
          </cell>
          <cell r="AG428" t="str">
            <v>0000132487</v>
          </cell>
        </row>
        <row r="429">
          <cell r="A429" t="str">
            <v>00632113</v>
          </cell>
          <cell r="B429" t="str">
            <v>9554261000</v>
          </cell>
          <cell r="C429" t="str">
            <v>ICB4TARGET0000000541</v>
          </cell>
          <cell r="D429">
            <v>2014</v>
          </cell>
          <cell r="E429">
            <v>8</v>
          </cell>
          <cell r="F429" t="str">
            <v>2014-08-31</v>
          </cell>
          <cell r="G429" t="str">
            <v>PRJ</v>
          </cell>
          <cell r="H429" t="str">
            <v>169</v>
          </cell>
          <cell r="I429" t="str">
            <v>211</v>
          </cell>
          <cell r="K429" t="str">
            <v>000001120</v>
          </cell>
          <cell r="L429" t="str">
            <v>4261000</v>
          </cell>
          <cell r="M429" t="str">
            <v>1113</v>
          </cell>
          <cell r="N429" t="str">
            <v>99920</v>
          </cell>
          <cell r="O429" t="str">
            <v>11404</v>
          </cell>
          <cell r="P429" t="str">
            <v>294</v>
          </cell>
          <cell r="Q429" t="str">
            <v>955</v>
          </cell>
          <cell r="R429" t="str">
            <v>INTERCO BILL W/O</v>
          </cell>
          <cell r="S429" t="str">
            <v>PRA</v>
          </cell>
          <cell r="U429" t="str">
            <v>2014-08-31</v>
          </cell>
          <cell r="V429">
            <v>197.62</v>
          </cell>
          <cell r="W429" t="str">
            <v>UTXECON201</v>
          </cell>
          <cell r="Y429" t="str">
            <v>LEGAL</v>
          </cell>
          <cell r="Z429" t="str">
            <v>ICB3</v>
          </cell>
          <cell r="AB429" t="str">
            <v>ICB</v>
          </cell>
          <cell r="AC429" t="str">
            <v>ICB</v>
          </cell>
          <cell r="AE429" t="str">
            <v>211</v>
          </cell>
          <cell r="AG429" t="str">
            <v>0000132736</v>
          </cell>
        </row>
        <row r="430">
          <cell r="A430" t="str">
            <v>00632118</v>
          </cell>
          <cell r="B430" t="str">
            <v>9554261000</v>
          </cell>
          <cell r="C430" t="str">
            <v>ICB4TARGET0000000542</v>
          </cell>
          <cell r="D430">
            <v>2014</v>
          </cell>
          <cell r="E430">
            <v>8</v>
          </cell>
          <cell r="F430" t="str">
            <v>2014-08-31</v>
          </cell>
          <cell r="G430" t="str">
            <v>PRJ</v>
          </cell>
          <cell r="H430" t="str">
            <v>169</v>
          </cell>
          <cell r="I430" t="str">
            <v>211</v>
          </cell>
          <cell r="K430" t="str">
            <v>000001120</v>
          </cell>
          <cell r="L430" t="str">
            <v>4261000</v>
          </cell>
          <cell r="M430" t="str">
            <v>1113</v>
          </cell>
          <cell r="N430" t="str">
            <v>99920</v>
          </cell>
          <cell r="O430" t="str">
            <v>11404</v>
          </cell>
          <cell r="P430" t="str">
            <v>294</v>
          </cell>
          <cell r="Q430" t="str">
            <v>955</v>
          </cell>
          <cell r="R430" t="str">
            <v>INTERCO BILL W/O</v>
          </cell>
          <cell r="S430" t="str">
            <v>PRA</v>
          </cell>
          <cell r="U430" t="str">
            <v>2014-08-31</v>
          </cell>
          <cell r="V430">
            <v>395.25</v>
          </cell>
          <cell r="W430" t="str">
            <v>UTXECON201</v>
          </cell>
          <cell r="Y430" t="str">
            <v>LEGAL</v>
          </cell>
          <cell r="Z430" t="str">
            <v>ICB3</v>
          </cell>
          <cell r="AB430" t="str">
            <v>ICB</v>
          </cell>
          <cell r="AC430" t="str">
            <v>ICB</v>
          </cell>
          <cell r="AE430" t="str">
            <v>211</v>
          </cell>
          <cell r="AG430" t="str">
            <v>0000132779</v>
          </cell>
        </row>
        <row r="431">
          <cell r="A431" t="str">
            <v>00632111</v>
          </cell>
          <cell r="B431" t="str">
            <v>9554261000</v>
          </cell>
          <cell r="C431" t="str">
            <v>ICB4TARGET0000000543</v>
          </cell>
          <cell r="D431">
            <v>2014</v>
          </cell>
          <cell r="E431">
            <v>8</v>
          </cell>
          <cell r="F431" t="str">
            <v>2014-08-31</v>
          </cell>
          <cell r="G431" t="str">
            <v>PRJ</v>
          </cell>
          <cell r="H431" t="str">
            <v>169</v>
          </cell>
          <cell r="I431" t="str">
            <v>211</v>
          </cell>
          <cell r="K431" t="str">
            <v>000001120</v>
          </cell>
          <cell r="L431" t="str">
            <v>4261000</v>
          </cell>
          <cell r="M431" t="str">
            <v>1113</v>
          </cell>
          <cell r="N431" t="str">
            <v>99920</v>
          </cell>
          <cell r="O431" t="str">
            <v>11404</v>
          </cell>
          <cell r="P431" t="str">
            <v>294</v>
          </cell>
          <cell r="Q431" t="str">
            <v>955</v>
          </cell>
          <cell r="R431" t="str">
            <v>INTERCO BILL W/O</v>
          </cell>
          <cell r="S431" t="str">
            <v>PRA</v>
          </cell>
          <cell r="U431" t="str">
            <v>2014-08-31</v>
          </cell>
          <cell r="V431">
            <v>592.87</v>
          </cell>
          <cell r="W431" t="str">
            <v>UTXECON201</v>
          </cell>
          <cell r="Y431" t="str">
            <v>LEGAL</v>
          </cell>
          <cell r="Z431" t="str">
            <v>ICB3</v>
          </cell>
          <cell r="AB431" t="str">
            <v>ICB</v>
          </cell>
          <cell r="AC431" t="str">
            <v>ICB</v>
          </cell>
          <cell r="AE431" t="str">
            <v>211</v>
          </cell>
          <cell r="AG431" t="str">
            <v>0000132818</v>
          </cell>
        </row>
        <row r="432">
          <cell r="A432" t="str">
            <v>00631117</v>
          </cell>
          <cell r="B432" t="str">
            <v>9554261000</v>
          </cell>
          <cell r="C432" t="str">
            <v>ICB4TARGET0000000544</v>
          </cell>
          <cell r="D432">
            <v>2014</v>
          </cell>
          <cell r="E432">
            <v>8</v>
          </cell>
          <cell r="F432" t="str">
            <v>2014-08-31</v>
          </cell>
          <cell r="G432" t="str">
            <v>PRJ</v>
          </cell>
          <cell r="H432" t="str">
            <v>169</v>
          </cell>
          <cell r="I432" t="str">
            <v>211</v>
          </cell>
          <cell r="K432" t="str">
            <v>000001120</v>
          </cell>
          <cell r="L432" t="str">
            <v>4261000</v>
          </cell>
          <cell r="M432" t="str">
            <v>1113</v>
          </cell>
          <cell r="N432" t="str">
            <v>99920</v>
          </cell>
          <cell r="O432" t="str">
            <v>11404</v>
          </cell>
          <cell r="P432" t="str">
            <v>294</v>
          </cell>
          <cell r="Q432" t="str">
            <v>955</v>
          </cell>
          <cell r="R432" t="str">
            <v>INTERCO BILL W/O</v>
          </cell>
          <cell r="S432" t="str">
            <v>PRA</v>
          </cell>
          <cell r="U432" t="str">
            <v>2014-08-31</v>
          </cell>
          <cell r="V432">
            <v>197.62</v>
          </cell>
          <cell r="W432" t="str">
            <v>UTXECON201</v>
          </cell>
          <cell r="Y432" t="str">
            <v>LEGAL</v>
          </cell>
          <cell r="Z432" t="str">
            <v>ICB3</v>
          </cell>
          <cell r="AB432" t="str">
            <v>ICB</v>
          </cell>
          <cell r="AC432" t="str">
            <v>ICB</v>
          </cell>
          <cell r="AE432" t="str">
            <v>211</v>
          </cell>
          <cell r="AG432" t="str">
            <v>0000132819</v>
          </cell>
        </row>
        <row r="433">
          <cell r="A433" t="str">
            <v>00632116</v>
          </cell>
          <cell r="B433" t="str">
            <v>9554261000</v>
          </cell>
          <cell r="C433" t="str">
            <v>ICB4TARGET0000000545</v>
          </cell>
          <cell r="D433">
            <v>2014</v>
          </cell>
          <cell r="E433">
            <v>8</v>
          </cell>
          <cell r="F433" t="str">
            <v>2014-08-31</v>
          </cell>
          <cell r="G433" t="str">
            <v>PRJ</v>
          </cell>
          <cell r="H433" t="str">
            <v>169</v>
          </cell>
          <cell r="I433" t="str">
            <v>211</v>
          </cell>
          <cell r="K433" t="str">
            <v>000001120</v>
          </cell>
          <cell r="L433" t="str">
            <v>4261000</v>
          </cell>
          <cell r="M433" t="str">
            <v>1113</v>
          </cell>
          <cell r="N433" t="str">
            <v>99920</v>
          </cell>
          <cell r="O433" t="str">
            <v>11404</v>
          </cell>
          <cell r="P433" t="str">
            <v>294</v>
          </cell>
          <cell r="Q433" t="str">
            <v>955</v>
          </cell>
          <cell r="R433" t="str">
            <v>INTERCO BILL W/O</v>
          </cell>
          <cell r="S433" t="str">
            <v>PRA</v>
          </cell>
          <cell r="U433" t="str">
            <v>2014-08-31</v>
          </cell>
          <cell r="V433">
            <v>197.62</v>
          </cell>
          <cell r="W433" t="str">
            <v>UTXECON201</v>
          </cell>
          <cell r="Y433" t="str">
            <v>LEGAL</v>
          </cell>
          <cell r="Z433" t="str">
            <v>ICB3</v>
          </cell>
          <cell r="AB433" t="str">
            <v>ICB</v>
          </cell>
          <cell r="AC433" t="str">
            <v>ICB</v>
          </cell>
          <cell r="AE433" t="str">
            <v>211</v>
          </cell>
          <cell r="AG433" t="str">
            <v>0000132838</v>
          </cell>
        </row>
        <row r="434">
          <cell r="A434" t="str">
            <v>00632119</v>
          </cell>
          <cell r="B434" t="str">
            <v>9554261000</v>
          </cell>
          <cell r="C434" t="str">
            <v>ICB4TARGET0000000546</v>
          </cell>
          <cell r="D434">
            <v>2014</v>
          </cell>
          <cell r="E434">
            <v>8</v>
          </cell>
          <cell r="F434" t="str">
            <v>2014-08-31</v>
          </cell>
          <cell r="G434" t="str">
            <v>PRJ</v>
          </cell>
          <cell r="H434" t="str">
            <v>169</v>
          </cell>
          <cell r="I434" t="str">
            <v>211</v>
          </cell>
          <cell r="K434" t="str">
            <v>000001120</v>
          </cell>
          <cell r="L434" t="str">
            <v>4261000</v>
          </cell>
          <cell r="M434" t="str">
            <v>1113</v>
          </cell>
          <cell r="N434" t="str">
            <v>99920</v>
          </cell>
          <cell r="O434" t="str">
            <v>11404</v>
          </cell>
          <cell r="P434" t="str">
            <v>294</v>
          </cell>
          <cell r="Q434" t="str">
            <v>955</v>
          </cell>
          <cell r="R434" t="str">
            <v>INTERCO BILL W/O</v>
          </cell>
          <cell r="S434" t="str">
            <v>PRA</v>
          </cell>
          <cell r="U434" t="str">
            <v>2014-08-31</v>
          </cell>
          <cell r="V434">
            <v>395.25</v>
          </cell>
          <cell r="W434" t="str">
            <v>UTXECON201</v>
          </cell>
          <cell r="Y434" t="str">
            <v>LEGAL</v>
          </cell>
          <cell r="Z434" t="str">
            <v>ICB3</v>
          </cell>
          <cell r="AB434" t="str">
            <v>ICB</v>
          </cell>
          <cell r="AC434" t="str">
            <v>ICB</v>
          </cell>
          <cell r="AE434" t="str">
            <v>211</v>
          </cell>
          <cell r="AG434" t="str">
            <v>0000132851</v>
          </cell>
        </row>
        <row r="435">
          <cell r="A435" t="str">
            <v>00632122</v>
          </cell>
          <cell r="B435" t="str">
            <v>9554261000</v>
          </cell>
          <cell r="C435" t="str">
            <v>ICB4TARGET0000000547</v>
          </cell>
          <cell r="D435">
            <v>2014</v>
          </cell>
          <cell r="E435">
            <v>8</v>
          </cell>
          <cell r="F435" t="str">
            <v>2014-08-31</v>
          </cell>
          <cell r="G435" t="str">
            <v>PRJ</v>
          </cell>
          <cell r="H435" t="str">
            <v>169</v>
          </cell>
          <cell r="I435" t="str">
            <v>211</v>
          </cell>
          <cell r="K435" t="str">
            <v>000001120</v>
          </cell>
          <cell r="L435" t="str">
            <v>4261000</v>
          </cell>
          <cell r="M435" t="str">
            <v>1113</v>
          </cell>
          <cell r="N435" t="str">
            <v>99920</v>
          </cell>
          <cell r="O435" t="str">
            <v>11404</v>
          </cell>
          <cell r="P435" t="str">
            <v>294</v>
          </cell>
          <cell r="Q435" t="str">
            <v>955</v>
          </cell>
          <cell r="R435" t="str">
            <v>INTERCO BILL W/O</v>
          </cell>
          <cell r="S435" t="str">
            <v>PRA</v>
          </cell>
          <cell r="U435" t="str">
            <v>2014-08-31</v>
          </cell>
          <cell r="V435">
            <v>790.5</v>
          </cell>
          <cell r="W435" t="str">
            <v>UTXECON201</v>
          </cell>
          <cell r="Y435" t="str">
            <v>LEGAL</v>
          </cell>
          <cell r="Z435" t="str">
            <v>ICB3</v>
          </cell>
          <cell r="AB435" t="str">
            <v>ICB</v>
          </cell>
          <cell r="AC435" t="str">
            <v>ICB</v>
          </cell>
          <cell r="AE435" t="str">
            <v>211</v>
          </cell>
          <cell r="AG435" t="str">
            <v>0000133492</v>
          </cell>
        </row>
        <row r="436">
          <cell r="A436" t="str">
            <v>00630375</v>
          </cell>
          <cell r="B436" t="str">
            <v>9554261000</v>
          </cell>
          <cell r="C436" t="str">
            <v>ICB4TARGET0000000548</v>
          </cell>
          <cell r="D436">
            <v>2014</v>
          </cell>
          <cell r="E436">
            <v>8</v>
          </cell>
          <cell r="F436" t="str">
            <v>2014-08-31</v>
          </cell>
          <cell r="G436" t="str">
            <v>PRJ</v>
          </cell>
          <cell r="H436" t="str">
            <v>169</v>
          </cell>
          <cell r="I436" t="str">
            <v>211</v>
          </cell>
          <cell r="K436" t="str">
            <v>000001120</v>
          </cell>
          <cell r="L436" t="str">
            <v>4261000</v>
          </cell>
          <cell r="M436" t="str">
            <v>1113</v>
          </cell>
          <cell r="N436" t="str">
            <v>99920</v>
          </cell>
          <cell r="O436" t="str">
            <v>11404</v>
          </cell>
          <cell r="P436" t="str">
            <v>294</v>
          </cell>
          <cell r="Q436" t="str">
            <v>955</v>
          </cell>
          <cell r="R436" t="str">
            <v>INTERCO BILL W/O</v>
          </cell>
          <cell r="S436" t="str">
            <v>PRA</v>
          </cell>
          <cell r="U436" t="str">
            <v>2014-08-31</v>
          </cell>
          <cell r="V436">
            <v>395.25</v>
          </cell>
          <cell r="W436" t="str">
            <v>UTXECON201</v>
          </cell>
          <cell r="Y436" t="str">
            <v>LEGAL</v>
          </cell>
          <cell r="Z436" t="str">
            <v>ICB3</v>
          </cell>
          <cell r="AB436" t="str">
            <v>ICB</v>
          </cell>
          <cell r="AC436" t="str">
            <v>ICB</v>
          </cell>
          <cell r="AE436" t="str">
            <v>211</v>
          </cell>
          <cell r="AG436" t="str">
            <v>0000136503</v>
          </cell>
        </row>
        <row r="437">
          <cell r="A437" t="str">
            <v>00630284</v>
          </cell>
          <cell r="B437" t="str">
            <v>9554261000</v>
          </cell>
          <cell r="C437" t="str">
            <v>ICB4TARGET0000000549</v>
          </cell>
          <cell r="D437">
            <v>2014</v>
          </cell>
          <cell r="E437">
            <v>8</v>
          </cell>
          <cell r="F437" t="str">
            <v>2014-08-31</v>
          </cell>
          <cell r="G437" t="str">
            <v>PRJ</v>
          </cell>
          <cell r="H437" t="str">
            <v>169</v>
          </cell>
          <cell r="I437" t="str">
            <v>211</v>
          </cell>
          <cell r="K437" t="str">
            <v>000001120</v>
          </cell>
          <cell r="L437" t="str">
            <v>4261000</v>
          </cell>
          <cell r="M437" t="str">
            <v>1113</v>
          </cell>
          <cell r="N437" t="str">
            <v>99920</v>
          </cell>
          <cell r="O437" t="str">
            <v>11404</v>
          </cell>
          <cell r="P437" t="str">
            <v>294</v>
          </cell>
          <cell r="Q437" t="str">
            <v>955</v>
          </cell>
          <cell r="R437" t="str">
            <v>INTERCO BILL W/O</v>
          </cell>
          <cell r="S437" t="str">
            <v>PRA</v>
          </cell>
          <cell r="U437" t="str">
            <v>2014-08-31</v>
          </cell>
          <cell r="V437">
            <v>790.5</v>
          </cell>
          <cell r="W437" t="str">
            <v>UTXECON201</v>
          </cell>
          <cell r="Y437" t="str">
            <v>LEGAL</v>
          </cell>
          <cell r="Z437" t="str">
            <v>ICB3</v>
          </cell>
          <cell r="AB437" t="str">
            <v>ICB</v>
          </cell>
          <cell r="AC437" t="str">
            <v>ICB</v>
          </cell>
          <cell r="AE437" t="str">
            <v>211</v>
          </cell>
          <cell r="AG437" t="str">
            <v>0000137204</v>
          </cell>
        </row>
        <row r="438">
          <cell r="A438" t="str">
            <v>00630283</v>
          </cell>
          <cell r="B438" t="str">
            <v>9554261000</v>
          </cell>
          <cell r="C438" t="str">
            <v>ICB4TARGET0000000550</v>
          </cell>
          <cell r="D438">
            <v>2014</v>
          </cell>
          <cell r="E438">
            <v>8</v>
          </cell>
          <cell r="F438" t="str">
            <v>2014-08-31</v>
          </cell>
          <cell r="G438" t="str">
            <v>PRJ</v>
          </cell>
          <cell r="H438" t="str">
            <v>169</v>
          </cell>
          <cell r="I438" t="str">
            <v>211</v>
          </cell>
          <cell r="K438" t="str">
            <v>000001120</v>
          </cell>
          <cell r="L438" t="str">
            <v>4261000</v>
          </cell>
          <cell r="M438" t="str">
            <v>1113</v>
          </cell>
          <cell r="N438" t="str">
            <v>99920</v>
          </cell>
          <cell r="O438" t="str">
            <v>11404</v>
          </cell>
          <cell r="P438" t="str">
            <v>294</v>
          </cell>
          <cell r="Q438" t="str">
            <v>955</v>
          </cell>
          <cell r="R438" t="str">
            <v>INTERCO BILL W/O</v>
          </cell>
          <cell r="S438" t="str">
            <v>PRA</v>
          </cell>
          <cell r="U438" t="str">
            <v>2014-08-31</v>
          </cell>
          <cell r="V438">
            <v>395.25</v>
          </cell>
          <cell r="W438" t="str">
            <v>UTXECON201</v>
          </cell>
          <cell r="Y438" t="str">
            <v>LEGAL</v>
          </cell>
          <cell r="Z438" t="str">
            <v>ICB3</v>
          </cell>
          <cell r="AB438" t="str">
            <v>ICB</v>
          </cell>
          <cell r="AC438" t="str">
            <v>ICB</v>
          </cell>
          <cell r="AE438" t="str">
            <v>211</v>
          </cell>
          <cell r="AG438" t="str">
            <v>0000137390</v>
          </cell>
        </row>
        <row r="439">
          <cell r="A439" t="str">
            <v>00632588</v>
          </cell>
          <cell r="B439" t="str">
            <v>9554261000</v>
          </cell>
          <cell r="C439" t="str">
            <v>ICB4TARGET0000000551</v>
          </cell>
          <cell r="D439">
            <v>2014</v>
          </cell>
          <cell r="E439">
            <v>8</v>
          </cell>
          <cell r="F439" t="str">
            <v>2014-08-31</v>
          </cell>
          <cell r="G439" t="str">
            <v>PRJ</v>
          </cell>
          <cell r="H439" t="str">
            <v>169</v>
          </cell>
          <cell r="I439" t="str">
            <v>211</v>
          </cell>
          <cell r="K439" t="str">
            <v>000001120</v>
          </cell>
          <cell r="L439" t="str">
            <v>4261000</v>
          </cell>
          <cell r="M439" t="str">
            <v>1113</v>
          </cell>
          <cell r="N439" t="str">
            <v>99920</v>
          </cell>
          <cell r="O439" t="str">
            <v>11404</v>
          </cell>
          <cell r="P439" t="str">
            <v>294</v>
          </cell>
          <cell r="Q439" t="str">
            <v>955</v>
          </cell>
          <cell r="R439" t="str">
            <v>INTERCO BILL W/O</v>
          </cell>
          <cell r="S439" t="str">
            <v>PRA</v>
          </cell>
          <cell r="U439" t="str">
            <v>2014-08-31</v>
          </cell>
          <cell r="V439">
            <v>592.87</v>
          </cell>
          <cell r="W439" t="str">
            <v>UTXECON201</v>
          </cell>
          <cell r="Y439" t="str">
            <v>LEGAL</v>
          </cell>
          <cell r="Z439" t="str">
            <v>ICB3</v>
          </cell>
          <cell r="AB439" t="str">
            <v>ICB</v>
          </cell>
          <cell r="AC439" t="str">
            <v>ICB</v>
          </cell>
          <cell r="AE439" t="str">
            <v>211</v>
          </cell>
          <cell r="AG439" t="str">
            <v>0000144956</v>
          </cell>
        </row>
        <row r="440">
          <cell r="A440" t="str">
            <v>00632589</v>
          </cell>
          <cell r="B440" t="str">
            <v>9554261000</v>
          </cell>
          <cell r="C440" t="str">
            <v>ICB4TARGET0000000552</v>
          </cell>
          <cell r="D440">
            <v>2014</v>
          </cell>
          <cell r="E440">
            <v>8</v>
          </cell>
          <cell r="F440" t="str">
            <v>2014-08-31</v>
          </cell>
          <cell r="G440" t="str">
            <v>PRJ</v>
          </cell>
          <cell r="H440" t="str">
            <v>169</v>
          </cell>
          <cell r="I440" t="str">
            <v>211</v>
          </cell>
          <cell r="K440" t="str">
            <v>000001120</v>
          </cell>
          <cell r="L440" t="str">
            <v>4261000</v>
          </cell>
          <cell r="M440" t="str">
            <v>1113</v>
          </cell>
          <cell r="N440" t="str">
            <v>99920</v>
          </cell>
          <cell r="O440" t="str">
            <v>11404</v>
          </cell>
          <cell r="P440" t="str">
            <v>294</v>
          </cell>
          <cell r="Q440" t="str">
            <v>955</v>
          </cell>
          <cell r="R440" t="str">
            <v>INTERCO BILL W/O</v>
          </cell>
          <cell r="S440" t="str">
            <v>PRA</v>
          </cell>
          <cell r="U440" t="str">
            <v>2014-08-31</v>
          </cell>
          <cell r="V440">
            <v>592.87</v>
          </cell>
          <cell r="W440" t="str">
            <v>UTXECON201</v>
          </cell>
          <cell r="Y440" t="str">
            <v>LEGAL</v>
          </cell>
          <cell r="Z440" t="str">
            <v>ICB3</v>
          </cell>
          <cell r="AB440" t="str">
            <v>ICB</v>
          </cell>
          <cell r="AC440" t="str">
            <v>ICB</v>
          </cell>
          <cell r="AE440" t="str">
            <v>211</v>
          </cell>
          <cell r="AG440" t="str">
            <v>0000148151</v>
          </cell>
        </row>
        <row r="441">
          <cell r="A441" t="str">
            <v>00631118</v>
          </cell>
          <cell r="B441" t="str">
            <v>9554261000</v>
          </cell>
          <cell r="C441" t="str">
            <v>ICB4TARGET0000000553</v>
          </cell>
          <cell r="D441">
            <v>2014</v>
          </cell>
          <cell r="E441">
            <v>8</v>
          </cell>
          <cell r="F441" t="str">
            <v>2014-08-31</v>
          </cell>
          <cell r="G441" t="str">
            <v>PRJ</v>
          </cell>
          <cell r="H441" t="str">
            <v>169</v>
          </cell>
          <cell r="I441" t="str">
            <v>211</v>
          </cell>
          <cell r="K441" t="str">
            <v>000001120</v>
          </cell>
          <cell r="L441" t="str">
            <v>4261000</v>
          </cell>
          <cell r="M441" t="str">
            <v>1113</v>
          </cell>
          <cell r="N441" t="str">
            <v>99920</v>
          </cell>
          <cell r="O441" t="str">
            <v>11404</v>
          </cell>
          <cell r="P441" t="str">
            <v>294</v>
          </cell>
          <cell r="Q441" t="str">
            <v>955</v>
          </cell>
          <cell r="R441" t="str">
            <v>INTERCO BILL W/O</v>
          </cell>
          <cell r="S441" t="str">
            <v>PRA</v>
          </cell>
          <cell r="U441" t="str">
            <v>2014-08-31</v>
          </cell>
          <cell r="V441">
            <v>592.87</v>
          </cell>
          <cell r="W441" t="str">
            <v>UTXECON201</v>
          </cell>
          <cell r="Y441" t="str">
            <v>LEGAL</v>
          </cell>
          <cell r="Z441" t="str">
            <v>ICB3</v>
          </cell>
          <cell r="AB441" t="str">
            <v>ICB</v>
          </cell>
          <cell r="AC441" t="str">
            <v>ICB</v>
          </cell>
          <cell r="AE441" t="str">
            <v>211</v>
          </cell>
          <cell r="AG441" t="str">
            <v>0000200933</v>
          </cell>
        </row>
        <row r="442">
          <cell r="A442" t="str">
            <v>00628728</v>
          </cell>
          <cell r="B442" t="str">
            <v>9554261000</v>
          </cell>
          <cell r="C442" t="str">
            <v>ICB4TARGET0000000554</v>
          </cell>
          <cell r="D442">
            <v>2014</v>
          </cell>
          <cell r="E442">
            <v>8</v>
          </cell>
          <cell r="F442" t="str">
            <v>2014-08-31</v>
          </cell>
          <cell r="G442" t="str">
            <v>PRJ</v>
          </cell>
          <cell r="H442" t="str">
            <v>169</v>
          </cell>
          <cell r="I442" t="str">
            <v>211</v>
          </cell>
          <cell r="K442" t="str">
            <v>000001120</v>
          </cell>
          <cell r="L442" t="str">
            <v>4261000</v>
          </cell>
          <cell r="M442" t="str">
            <v>1113</v>
          </cell>
          <cell r="N442" t="str">
            <v>99920</v>
          </cell>
          <cell r="O442" t="str">
            <v>11404</v>
          </cell>
          <cell r="P442" t="str">
            <v>294</v>
          </cell>
          <cell r="Q442" t="str">
            <v>955</v>
          </cell>
          <cell r="R442" t="str">
            <v>INTERCO BILL W/O</v>
          </cell>
          <cell r="S442" t="str">
            <v>PRA</v>
          </cell>
          <cell r="U442" t="str">
            <v>2014-08-31</v>
          </cell>
          <cell r="V442">
            <v>671.92</v>
          </cell>
          <cell r="W442" t="str">
            <v>UTXECON201</v>
          </cell>
          <cell r="Y442" t="str">
            <v>LEGAL</v>
          </cell>
          <cell r="Z442" t="str">
            <v>ICB3</v>
          </cell>
          <cell r="AB442" t="str">
            <v>ICB</v>
          </cell>
          <cell r="AC442" t="str">
            <v>ICB</v>
          </cell>
          <cell r="AE442" t="str">
            <v>211</v>
          </cell>
          <cell r="AG442" t="str">
            <v>0000210463</v>
          </cell>
        </row>
        <row r="443">
          <cell r="A443" t="str">
            <v>00632123</v>
          </cell>
          <cell r="B443" t="str">
            <v>9554261000</v>
          </cell>
          <cell r="C443" t="str">
            <v>ICB4TARGET0000000555</v>
          </cell>
          <cell r="D443">
            <v>2014</v>
          </cell>
          <cell r="E443">
            <v>8</v>
          </cell>
          <cell r="F443" t="str">
            <v>2014-08-31</v>
          </cell>
          <cell r="G443" t="str">
            <v>PRJ</v>
          </cell>
          <cell r="H443" t="str">
            <v>169</v>
          </cell>
          <cell r="I443" t="str">
            <v>211</v>
          </cell>
          <cell r="K443" t="str">
            <v>000001120</v>
          </cell>
          <cell r="L443" t="str">
            <v>4261000</v>
          </cell>
          <cell r="M443" t="str">
            <v>1113</v>
          </cell>
          <cell r="N443" t="str">
            <v>99920</v>
          </cell>
          <cell r="O443" t="str">
            <v>11404</v>
          </cell>
          <cell r="P443" t="str">
            <v>294</v>
          </cell>
          <cell r="Q443" t="str">
            <v>955</v>
          </cell>
          <cell r="R443" t="str">
            <v>INTERCO BILL W/O</v>
          </cell>
          <cell r="S443" t="str">
            <v>PRA</v>
          </cell>
          <cell r="U443" t="str">
            <v>2014-08-31</v>
          </cell>
          <cell r="V443">
            <v>395.25</v>
          </cell>
          <cell r="W443" t="str">
            <v>UTXECON201</v>
          </cell>
          <cell r="Y443" t="str">
            <v>LEGAL</v>
          </cell>
          <cell r="Z443" t="str">
            <v>ICB3</v>
          </cell>
          <cell r="AB443" t="str">
            <v>ICB</v>
          </cell>
          <cell r="AC443" t="str">
            <v>ICB</v>
          </cell>
          <cell r="AE443" t="str">
            <v>211</v>
          </cell>
          <cell r="AG443" t="str">
            <v>0000210463</v>
          </cell>
        </row>
        <row r="444">
          <cell r="A444" t="str">
            <v>00629267</v>
          </cell>
          <cell r="B444" t="str">
            <v>9554261000</v>
          </cell>
          <cell r="C444" t="str">
            <v>ICB4TARGET0000000556</v>
          </cell>
          <cell r="D444">
            <v>2014</v>
          </cell>
          <cell r="E444">
            <v>8</v>
          </cell>
          <cell r="F444" t="str">
            <v>2014-08-31</v>
          </cell>
          <cell r="G444" t="str">
            <v>PRJ</v>
          </cell>
          <cell r="H444" t="str">
            <v>169</v>
          </cell>
          <cell r="I444" t="str">
            <v>211</v>
          </cell>
          <cell r="K444" t="str">
            <v>000001120</v>
          </cell>
          <cell r="L444" t="str">
            <v>4261000</v>
          </cell>
          <cell r="M444" t="str">
            <v>1113</v>
          </cell>
          <cell r="N444" t="str">
            <v>99920</v>
          </cell>
          <cell r="O444" t="str">
            <v>11404</v>
          </cell>
          <cell r="P444" t="str">
            <v>294</v>
          </cell>
          <cell r="Q444" t="str">
            <v>955</v>
          </cell>
          <cell r="R444" t="str">
            <v>INTERCO BILL W/O</v>
          </cell>
          <cell r="S444" t="str">
            <v>PRA</v>
          </cell>
          <cell r="U444" t="str">
            <v>2014-08-31</v>
          </cell>
          <cell r="V444">
            <v>197.62</v>
          </cell>
          <cell r="W444" t="str">
            <v>UTXECON201</v>
          </cell>
          <cell r="Y444" t="str">
            <v>LEGAL</v>
          </cell>
          <cell r="Z444" t="str">
            <v>ICB3</v>
          </cell>
          <cell r="AB444" t="str">
            <v>ICB</v>
          </cell>
          <cell r="AC444" t="str">
            <v>ICB</v>
          </cell>
          <cell r="AE444" t="str">
            <v>211</v>
          </cell>
          <cell r="AG444" t="str">
            <v>0000216376</v>
          </cell>
        </row>
        <row r="445">
          <cell r="A445" t="str">
            <v>00631511</v>
          </cell>
          <cell r="B445" t="str">
            <v>9554261000</v>
          </cell>
          <cell r="C445" t="str">
            <v>ICB4TARGET0000000557</v>
          </cell>
          <cell r="D445">
            <v>2014</v>
          </cell>
          <cell r="E445">
            <v>8</v>
          </cell>
          <cell r="F445" t="str">
            <v>2014-08-31</v>
          </cell>
          <cell r="G445" t="str">
            <v>PRJ</v>
          </cell>
          <cell r="H445" t="str">
            <v>169</v>
          </cell>
          <cell r="I445" t="str">
            <v>211</v>
          </cell>
          <cell r="K445" t="str">
            <v>000001120</v>
          </cell>
          <cell r="L445" t="str">
            <v>4261000</v>
          </cell>
          <cell r="M445" t="str">
            <v>1113</v>
          </cell>
          <cell r="N445" t="str">
            <v>99920</v>
          </cell>
          <cell r="O445" t="str">
            <v>11404</v>
          </cell>
          <cell r="P445" t="str">
            <v>294</v>
          </cell>
          <cell r="Q445" t="str">
            <v>955</v>
          </cell>
          <cell r="R445" t="str">
            <v>INTERCO BILL W/O</v>
          </cell>
          <cell r="S445" t="str">
            <v>PRA</v>
          </cell>
          <cell r="U445" t="str">
            <v>2014-08-31</v>
          </cell>
          <cell r="V445">
            <v>197.62</v>
          </cell>
          <cell r="W445" t="str">
            <v>UTXECON201</v>
          </cell>
          <cell r="Y445" t="str">
            <v>LEGAL</v>
          </cell>
          <cell r="Z445" t="str">
            <v>ICB3</v>
          </cell>
          <cell r="AB445" t="str">
            <v>ICB</v>
          </cell>
          <cell r="AC445" t="str">
            <v>ICB</v>
          </cell>
          <cell r="AE445" t="str">
            <v>211</v>
          </cell>
          <cell r="AG445" t="str">
            <v>0000217631</v>
          </cell>
        </row>
        <row r="446">
          <cell r="A446" t="str">
            <v>00631030</v>
          </cell>
          <cell r="B446" t="str">
            <v>9554261000</v>
          </cell>
          <cell r="C446" t="str">
            <v>ICB4TARGET0000000558</v>
          </cell>
          <cell r="D446">
            <v>2014</v>
          </cell>
          <cell r="E446">
            <v>8</v>
          </cell>
          <cell r="F446" t="str">
            <v>2014-08-31</v>
          </cell>
          <cell r="G446" t="str">
            <v>PRJ</v>
          </cell>
          <cell r="H446" t="str">
            <v>169</v>
          </cell>
          <cell r="I446" t="str">
            <v>211</v>
          </cell>
          <cell r="K446" t="str">
            <v>000001120</v>
          </cell>
          <cell r="L446" t="str">
            <v>4261000</v>
          </cell>
          <cell r="M446" t="str">
            <v>1113</v>
          </cell>
          <cell r="N446" t="str">
            <v>99920</v>
          </cell>
          <cell r="O446" t="str">
            <v>11404</v>
          </cell>
          <cell r="P446" t="str">
            <v>294</v>
          </cell>
          <cell r="Q446" t="str">
            <v>955</v>
          </cell>
          <cell r="R446" t="str">
            <v>INTERCO BILL W/O</v>
          </cell>
          <cell r="S446" t="str">
            <v>PRA</v>
          </cell>
          <cell r="U446" t="str">
            <v>2014-08-31</v>
          </cell>
          <cell r="V446">
            <v>79.05</v>
          </cell>
          <cell r="W446" t="str">
            <v>UTXECON201</v>
          </cell>
          <cell r="Y446" t="str">
            <v>LEGAL</v>
          </cell>
          <cell r="Z446" t="str">
            <v>ICB3</v>
          </cell>
          <cell r="AB446" t="str">
            <v>ICB</v>
          </cell>
          <cell r="AC446" t="str">
            <v>ICB</v>
          </cell>
          <cell r="AE446" t="str">
            <v>211</v>
          </cell>
          <cell r="AG446" t="str">
            <v>0000217885</v>
          </cell>
        </row>
        <row r="447">
          <cell r="A447" t="str">
            <v>00631509</v>
          </cell>
          <cell r="B447" t="str">
            <v>9554261000</v>
          </cell>
          <cell r="C447" t="str">
            <v>ICB4TARGET0000000559</v>
          </cell>
          <cell r="D447">
            <v>2014</v>
          </cell>
          <cell r="E447">
            <v>8</v>
          </cell>
          <cell r="F447" t="str">
            <v>2014-08-31</v>
          </cell>
          <cell r="G447" t="str">
            <v>PRJ</v>
          </cell>
          <cell r="H447" t="str">
            <v>169</v>
          </cell>
          <cell r="I447" t="str">
            <v>211</v>
          </cell>
          <cell r="K447" t="str">
            <v>000001120</v>
          </cell>
          <cell r="L447" t="str">
            <v>4261000</v>
          </cell>
          <cell r="M447" t="str">
            <v>1113</v>
          </cell>
          <cell r="N447" t="str">
            <v>99920</v>
          </cell>
          <cell r="O447" t="str">
            <v>11404</v>
          </cell>
          <cell r="P447" t="str">
            <v>294</v>
          </cell>
          <cell r="Q447" t="str">
            <v>955</v>
          </cell>
          <cell r="R447" t="str">
            <v>INTERCO BILL W/O</v>
          </cell>
          <cell r="S447" t="str">
            <v>PRA</v>
          </cell>
          <cell r="U447" t="str">
            <v>2014-08-31</v>
          </cell>
          <cell r="V447">
            <v>395.25</v>
          </cell>
          <cell r="W447" t="str">
            <v>UTXECON201</v>
          </cell>
          <cell r="Y447" t="str">
            <v>LEGAL</v>
          </cell>
          <cell r="Z447" t="str">
            <v>ICB3</v>
          </cell>
          <cell r="AB447" t="str">
            <v>ICB</v>
          </cell>
          <cell r="AC447" t="str">
            <v>ICB</v>
          </cell>
          <cell r="AE447" t="str">
            <v>211</v>
          </cell>
          <cell r="AG447" t="str">
            <v>0000218632</v>
          </cell>
        </row>
        <row r="448">
          <cell r="A448" t="str">
            <v>00629265</v>
          </cell>
          <cell r="B448" t="str">
            <v>9554261000</v>
          </cell>
          <cell r="C448" t="str">
            <v>ICB4TARGET0000000560</v>
          </cell>
          <cell r="D448">
            <v>2014</v>
          </cell>
          <cell r="E448">
            <v>8</v>
          </cell>
          <cell r="F448" t="str">
            <v>2014-08-31</v>
          </cell>
          <cell r="G448" t="str">
            <v>PRJ</v>
          </cell>
          <cell r="H448" t="str">
            <v>169</v>
          </cell>
          <cell r="I448" t="str">
            <v>211</v>
          </cell>
          <cell r="K448" t="str">
            <v>000001120</v>
          </cell>
          <cell r="L448" t="str">
            <v>4261000</v>
          </cell>
          <cell r="M448" t="str">
            <v>1113</v>
          </cell>
          <cell r="N448" t="str">
            <v>99920</v>
          </cell>
          <cell r="O448" t="str">
            <v>12397</v>
          </cell>
          <cell r="P448" t="str">
            <v>294</v>
          </cell>
          <cell r="Q448" t="str">
            <v>955</v>
          </cell>
          <cell r="R448" t="str">
            <v>INTERCO BILL W/O</v>
          </cell>
          <cell r="S448" t="str">
            <v>PRA</v>
          </cell>
          <cell r="U448" t="str">
            <v>2014-08-31</v>
          </cell>
          <cell r="V448">
            <v>592.87</v>
          </cell>
          <cell r="W448" t="str">
            <v>UTXECON201</v>
          </cell>
          <cell r="Y448" t="str">
            <v>LEGAL</v>
          </cell>
          <cell r="Z448" t="str">
            <v>ICB3</v>
          </cell>
          <cell r="AB448" t="str">
            <v>ICB</v>
          </cell>
          <cell r="AC448" t="str">
            <v>ICB</v>
          </cell>
          <cell r="AE448" t="str">
            <v>211</v>
          </cell>
          <cell r="AG448" t="str">
            <v>0000225954</v>
          </cell>
        </row>
        <row r="449">
          <cell r="A449" t="str">
            <v>00631258</v>
          </cell>
          <cell r="B449" t="str">
            <v>9554261000</v>
          </cell>
          <cell r="C449" t="str">
            <v>ICB4TARGET0000000561</v>
          </cell>
          <cell r="D449">
            <v>2014</v>
          </cell>
          <cell r="E449">
            <v>8</v>
          </cell>
          <cell r="F449" t="str">
            <v>2014-08-31</v>
          </cell>
          <cell r="G449" t="str">
            <v>PRJ</v>
          </cell>
          <cell r="H449" t="str">
            <v>169</v>
          </cell>
          <cell r="I449" t="str">
            <v>211</v>
          </cell>
          <cell r="K449" t="str">
            <v>000001120</v>
          </cell>
          <cell r="L449" t="str">
            <v>4261000</v>
          </cell>
          <cell r="M449" t="str">
            <v>1113</v>
          </cell>
          <cell r="N449" t="str">
            <v>99920</v>
          </cell>
          <cell r="O449" t="str">
            <v>11404</v>
          </cell>
          <cell r="P449" t="str">
            <v>294</v>
          </cell>
          <cell r="Q449" t="str">
            <v>955</v>
          </cell>
          <cell r="R449" t="str">
            <v>INTERCO BILL W/O</v>
          </cell>
          <cell r="S449" t="str">
            <v>PRA</v>
          </cell>
          <cell r="U449" t="str">
            <v>2014-08-31</v>
          </cell>
          <cell r="V449">
            <v>197.62</v>
          </cell>
          <cell r="W449" t="str">
            <v>UTXECON201</v>
          </cell>
          <cell r="Y449" t="str">
            <v>LEGAL</v>
          </cell>
          <cell r="Z449" t="str">
            <v>ICB3</v>
          </cell>
          <cell r="AB449" t="str">
            <v>ICB</v>
          </cell>
          <cell r="AC449" t="str">
            <v>ICB</v>
          </cell>
          <cell r="AE449" t="str">
            <v>211</v>
          </cell>
          <cell r="AG449" t="str">
            <v>0000245074</v>
          </cell>
        </row>
        <row r="450">
          <cell r="A450" t="str">
            <v>00632392</v>
          </cell>
          <cell r="B450" t="str">
            <v>9554261000</v>
          </cell>
          <cell r="C450" t="str">
            <v>ICB4TARGET0000000562</v>
          </cell>
          <cell r="D450">
            <v>2014</v>
          </cell>
          <cell r="E450">
            <v>8</v>
          </cell>
          <cell r="F450" t="str">
            <v>2014-08-31</v>
          </cell>
          <cell r="G450" t="str">
            <v>PRJ</v>
          </cell>
          <cell r="H450" t="str">
            <v>169</v>
          </cell>
          <cell r="I450" t="str">
            <v>211</v>
          </cell>
          <cell r="K450" t="str">
            <v>000001120</v>
          </cell>
          <cell r="L450" t="str">
            <v>4261000</v>
          </cell>
          <cell r="M450" t="str">
            <v>1113</v>
          </cell>
          <cell r="N450" t="str">
            <v>99920</v>
          </cell>
          <cell r="O450" t="str">
            <v>11404</v>
          </cell>
          <cell r="P450" t="str">
            <v>294</v>
          </cell>
          <cell r="Q450" t="str">
            <v>955</v>
          </cell>
          <cell r="R450" t="str">
            <v>INTERCO BILL W/O</v>
          </cell>
          <cell r="S450" t="str">
            <v>PRA</v>
          </cell>
          <cell r="U450" t="str">
            <v>2014-08-31</v>
          </cell>
          <cell r="V450">
            <v>988.12</v>
          </cell>
          <cell r="W450" t="str">
            <v>UTXECON201</v>
          </cell>
          <cell r="Y450" t="str">
            <v>LEGAL</v>
          </cell>
          <cell r="Z450" t="str">
            <v>ICB3</v>
          </cell>
          <cell r="AB450" t="str">
            <v>ICB</v>
          </cell>
          <cell r="AC450" t="str">
            <v>ICB</v>
          </cell>
          <cell r="AE450" t="str">
            <v>211</v>
          </cell>
          <cell r="AG450" t="str">
            <v>0000263813</v>
          </cell>
        </row>
        <row r="451">
          <cell r="A451" t="str">
            <v>00628729</v>
          </cell>
          <cell r="B451" t="str">
            <v>9554261000</v>
          </cell>
          <cell r="C451" t="str">
            <v>ICB4TARGET0000000563</v>
          </cell>
          <cell r="D451">
            <v>2014</v>
          </cell>
          <cell r="E451">
            <v>8</v>
          </cell>
          <cell r="F451" t="str">
            <v>2014-08-31</v>
          </cell>
          <cell r="G451" t="str">
            <v>PRJ</v>
          </cell>
          <cell r="H451" t="str">
            <v>169</v>
          </cell>
          <cell r="I451" t="str">
            <v>211</v>
          </cell>
          <cell r="K451" t="str">
            <v>000001120</v>
          </cell>
          <cell r="L451" t="str">
            <v>4261000</v>
          </cell>
          <cell r="M451" t="str">
            <v>1113</v>
          </cell>
          <cell r="N451" t="str">
            <v>99920</v>
          </cell>
          <cell r="O451" t="str">
            <v>11404</v>
          </cell>
          <cell r="P451" t="str">
            <v>294</v>
          </cell>
          <cell r="Q451" t="str">
            <v>955</v>
          </cell>
          <cell r="R451" t="str">
            <v>INTERCO BILL W/O</v>
          </cell>
          <cell r="S451" t="str">
            <v>PRA</v>
          </cell>
          <cell r="U451" t="str">
            <v>2014-08-31</v>
          </cell>
          <cell r="V451">
            <v>592.87</v>
          </cell>
          <cell r="W451" t="str">
            <v>UTXECON201</v>
          </cell>
          <cell r="Y451" t="str">
            <v>LEGAL</v>
          </cell>
          <cell r="Z451" t="str">
            <v>ICB3</v>
          </cell>
          <cell r="AB451" t="str">
            <v>ICB</v>
          </cell>
          <cell r="AC451" t="str">
            <v>ICB</v>
          </cell>
          <cell r="AE451" t="str">
            <v>211</v>
          </cell>
          <cell r="AG451" t="str">
            <v>0000281855</v>
          </cell>
        </row>
        <row r="452">
          <cell r="A452" t="str">
            <v>00629176</v>
          </cell>
          <cell r="B452" t="str">
            <v>9554261000</v>
          </cell>
          <cell r="C452" t="str">
            <v>ICB4TARGET0000000564</v>
          </cell>
          <cell r="D452">
            <v>2014</v>
          </cell>
          <cell r="E452">
            <v>8</v>
          </cell>
          <cell r="F452" t="str">
            <v>2014-08-31</v>
          </cell>
          <cell r="G452" t="str">
            <v>PRJ</v>
          </cell>
          <cell r="H452" t="str">
            <v>169</v>
          </cell>
          <cell r="I452" t="str">
            <v>211</v>
          </cell>
          <cell r="K452" t="str">
            <v>000001120</v>
          </cell>
          <cell r="L452" t="str">
            <v>4261000</v>
          </cell>
          <cell r="M452" t="str">
            <v>1113</v>
          </cell>
          <cell r="N452" t="str">
            <v>99920</v>
          </cell>
          <cell r="O452" t="str">
            <v>11404</v>
          </cell>
          <cell r="P452" t="str">
            <v>294</v>
          </cell>
          <cell r="Q452" t="str">
            <v>955</v>
          </cell>
          <cell r="R452" t="str">
            <v>INTERCO BILL W/O</v>
          </cell>
          <cell r="S452" t="str">
            <v>PRA</v>
          </cell>
          <cell r="U452" t="str">
            <v>2014-08-31</v>
          </cell>
          <cell r="V452">
            <v>592.87</v>
          </cell>
          <cell r="W452" t="str">
            <v>UTXECON201</v>
          </cell>
          <cell r="Y452" t="str">
            <v>LEGAL</v>
          </cell>
          <cell r="Z452" t="str">
            <v>ICB3</v>
          </cell>
          <cell r="AB452" t="str">
            <v>ICB</v>
          </cell>
          <cell r="AC452" t="str">
            <v>ICB</v>
          </cell>
          <cell r="AE452" t="str">
            <v>211</v>
          </cell>
          <cell r="AG452" t="str">
            <v>0000287356</v>
          </cell>
        </row>
        <row r="453">
          <cell r="A453" t="str">
            <v>00631536</v>
          </cell>
          <cell r="B453" t="str">
            <v>9554261000</v>
          </cell>
          <cell r="C453" t="str">
            <v>ICB4TARGET0000000565</v>
          </cell>
          <cell r="D453">
            <v>2014</v>
          </cell>
          <cell r="E453">
            <v>8</v>
          </cell>
          <cell r="F453" t="str">
            <v>2014-08-31</v>
          </cell>
          <cell r="G453" t="str">
            <v>PRJ</v>
          </cell>
          <cell r="H453" t="str">
            <v>169</v>
          </cell>
          <cell r="I453" t="str">
            <v>211</v>
          </cell>
          <cell r="K453" t="str">
            <v>000001120</v>
          </cell>
          <cell r="L453" t="str">
            <v>4261000</v>
          </cell>
          <cell r="M453" t="str">
            <v>1113</v>
          </cell>
          <cell r="N453" t="str">
            <v>99920</v>
          </cell>
          <cell r="O453" t="str">
            <v>11404</v>
          </cell>
          <cell r="P453" t="str">
            <v>294</v>
          </cell>
          <cell r="Q453" t="str">
            <v>955</v>
          </cell>
          <cell r="R453" t="str">
            <v>INTERCO BILL W/O</v>
          </cell>
          <cell r="S453" t="str">
            <v>PRA</v>
          </cell>
          <cell r="U453" t="str">
            <v>2014-08-31</v>
          </cell>
          <cell r="V453">
            <v>98.81</v>
          </cell>
          <cell r="W453" t="str">
            <v>UTXECON201</v>
          </cell>
          <cell r="Y453" t="str">
            <v>LEGAL</v>
          </cell>
          <cell r="Z453" t="str">
            <v>ICB3</v>
          </cell>
          <cell r="AB453" t="str">
            <v>ICB</v>
          </cell>
          <cell r="AC453" t="str">
            <v>ICB</v>
          </cell>
          <cell r="AE453" t="str">
            <v>211</v>
          </cell>
          <cell r="AG453" t="str">
            <v>0000287796</v>
          </cell>
        </row>
        <row r="454">
          <cell r="A454" t="str">
            <v>00631537</v>
          </cell>
          <cell r="B454" t="str">
            <v>9554261000</v>
          </cell>
          <cell r="C454" t="str">
            <v>ICB4TARGET0000000566</v>
          </cell>
          <cell r="D454">
            <v>2014</v>
          </cell>
          <cell r="E454">
            <v>8</v>
          </cell>
          <cell r="F454" t="str">
            <v>2014-08-31</v>
          </cell>
          <cell r="G454" t="str">
            <v>PRJ</v>
          </cell>
          <cell r="H454" t="str">
            <v>169</v>
          </cell>
          <cell r="I454" t="str">
            <v>211</v>
          </cell>
          <cell r="K454" t="str">
            <v>000001120</v>
          </cell>
          <cell r="L454" t="str">
            <v>4261000</v>
          </cell>
          <cell r="M454" t="str">
            <v>1113</v>
          </cell>
          <cell r="N454" t="str">
            <v>99920</v>
          </cell>
          <cell r="O454" t="str">
            <v>11404</v>
          </cell>
          <cell r="P454" t="str">
            <v>294</v>
          </cell>
          <cell r="Q454" t="str">
            <v>955</v>
          </cell>
          <cell r="R454" t="str">
            <v>INTERCO BILL W/O</v>
          </cell>
          <cell r="S454" t="str">
            <v>PRA</v>
          </cell>
          <cell r="U454" t="str">
            <v>2014-08-31</v>
          </cell>
          <cell r="V454">
            <v>395.25</v>
          </cell>
          <cell r="W454" t="str">
            <v>UTXECON201</v>
          </cell>
          <cell r="Y454" t="str">
            <v>LEGAL</v>
          </cell>
          <cell r="Z454" t="str">
            <v>ICB3</v>
          </cell>
          <cell r="AB454" t="str">
            <v>ICB</v>
          </cell>
          <cell r="AC454" t="str">
            <v>ICB</v>
          </cell>
          <cell r="AE454" t="str">
            <v>211</v>
          </cell>
          <cell r="AG454" t="str">
            <v>0000287797</v>
          </cell>
        </row>
        <row r="455">
          <cell r="A455" t="str">
            <v>00632229</v>
          </cell>
          <cell r="B455" t="str">
            <v>9554261000</v>
          </cell>
          <cell r="C455" t="str">
            <v>ICB4TARGET0000000567</v>
          </cell>
          <cell r="D455">
            <v>2014</v>
          </cell>
          <cell r="E455">
            <v>8</v>
          </cell>
          <cell r="F455" t="str">
            <v>2014-08-31</v>
          </cell>
          <cell r="G455" t="str">
            <v>PRJ</v>
          </cell>
          <cell r="H455" t="str">
            <v>169</v>
          </cell>
          <cell r="I455" t="str">
            <v>211</v>
          </cell>
          <cell r="K455" t="str">
            <v>000001120</v>
          </cell>
          <cell r="L455" t="str">
            <v>4261000</v>
          </cell>
          <cell r="M455" t="str">
            <v>1113</v>
          </cell>
          <cell r="N455" t="str">
            <v>99920</v>
          </cell>
          <cell r="O455" t="str">
            <v>11404</v>
          </cell>
          <cell r="P455" t="str">
            <v>294</v>
          </cell>
          <cell r="Q455" t="str">
            <v>955</v>
          </cell>
          <cell r="R455" t="str">
            <v>INTERCO BILL W/O</v>
          </cell>
          <cell r="S455" t="str">
            <v>PRA</v>
          </cell>
          <cell r="U455" t="str">
            <v>2014-08-31</v>
          </cell>
          <cell r="V455">
            <v>227.27</v>
          </cell>
          <cell r="W455" t="str">
            <v>UTXECON201</v>
          </cell>
          <cell r="Y455" t="str">
            <v>LEGAL</v>
          </cell>
          <cell r="Z455" t="str">
            <v>ICB3</v>
          </cell>
          <cell r="AB455" t="str">
            <v>ICB</v>
          </cell>
          <cell r="AC455" t="str">
            <v>ICB</v>
          </cell>
          <cell r="AE455" t="str">
            <v>211</v>
          </cell>
          <cell r="AG455" t="str">
            <v>0000288023</v>
          </cell>
        </row>
        <row r="456">
          <cell r="A456" t="str">
            <v>00632231</v>
          </cell>
          <cell r="B456" t="str">
            <v>9554261000</v>
          </cell>
          <cell r="C456" t="str">
            <v>ICB4TARGET0000000568</v>
          </cell>
          <cell r="D456">
            <v>2014</v>
          </cell>
          <cell r="E456">
            <v>8</v>
          </cell>
          <cell r="F456" t="str">
            <v>2014-08-31</v>
          </cell>
          <cell r="G456" t="str">
            <v>PRJ</v>
          </cell>
          <cell r="H456" t="str">
            <v>169</v>
          </cell>
          <cell r="I456" t="str">
            <v>211</v>
          </cell>
          <cell r="K456" t="str">
            <v>000001120</v>
          </cell>
          <cell r="L456" t="str">
            <v>4261000</v>
          </cell>
          <cell r="M456" t="str">
            <v>1113</v>
          </cell>
          <cell r="N456" t="str">
            <v>99920</v>
          </cell>
          <cell r="O456" t="str">
            <v>11404</v>
          </cell>
          <cell r="P456" t="str">
            <v>294</v>
          </cell>
          <cell r="Q456" t="str">
            <v>955</v>
          </cell>
          <cell r="R456" t="str">
            <v>INTERCO BILL W/O</v>
          </cell>
          <cell r="S456" t="str">
            <v>PRA</v>
          </cell>
          <cell r="U456" t="str">
            <v>2014-08-31</v>
          </cell>
          <cell r="V456">
            <v>790.5</v>
          </cell>
          <cell r="W456" t="str">
            <v>UTXECON201</v>
          </cell>
          <cell r="Y456" t="str">
            <v>LEGAL</v>
          </cell>
          <cell r="Z456" t="str">
            <v>ICB3</v>
          </cell>
          <cell r="AB456" t="str">
            <v>ICB</v>
          </cell>
          <cell r="AC456" t="str">
            <v>ICB</v>
          </cell>
          <cell r="AE456" t="str">
            <v>211</v>
          </cell>
          <cell r="AG456" t="str">
            <v>0000288024</v>
          </cell>
        </row>
        <row r="457">
          <cell r="A457" t="str">
            <v>00630059</v>
          </cell>
          <cell r="B457" t="str">
            <v>9554264000</v>
          </cell>
          <cell r="C457" t="str">
            <v>ICB4TARGET0000000730</v>
          </cell>
          <cell r="D457">
            <v>2014</v>
          </cell>
          <cell r="E457">
            <v>8</v>
          </cell>
          <cell r="F457" t="str">
            <v>2014-08-31</v>
          </cell>
          <cell r="G457" t="str">
            <v>PRJ</v>
          </cell>
          <cell r="H457" t="str">
            <v>169</v>
          </cell>
          <cell r="I457" t="str">
            <v>211</v>
          </cell>
          <cell r="K457" t="str">
            <v>TDOANDA</v>
          </cell>
          <cell r="L457" t="str">
            <v>4264000</v>
          </cell>
          <cell r="M457" t="str">
            <v>1585</v>
          </cell>
          <cell r="N457" t="str">
            <v>99920</v>
          </cell>
          <cell r="O457" t="str">
            <v>13042</v>
          </cell>
          <cell r="P457" t="str">
            <v>289</v>
          </cell>
          <cell r="Q457" t="str">
            <v>955</v>
          </cell>
          <cell r="R457" t="str">
            <v>INTERCO BILL W/O</v>
          </cell>
          <cell r="S457" t="str">
            <v>PRA</v>
          </cell>
          <cell r="U457" t="str">
            <v>2014-08-31</v>
          </cell>
          <cell r="V457">
            <v>299.98</v>
          </cell>
          <cell r="W457" t="str">
            <v>UTXE000301</v>
          </cell>
          <cell r="Y457" t="str">
            <v>TDOTH</v>
          </cell>
          <cell r="Z457" t="str">
            <v>ICB3</v>
          </cell>
          <cell r="AB457" t="str">
            <v>ICB</v>
          </cell>
          <cell r="AC457" t="str">
            <v>ICB</v>
          </cell>
          <cell r="AE457" t="str">
            <v>211</v>
          </cell>
          <cell r="AG457" t="str">
            <v>0000146747</v>
          </cell>
        </row>
        <row r="458">
          <cell r="A458" t="str">
            <v>00631915</v>
          </cell>
          <cell r="B458" t="str">
            <v>9554265002</v>
          </cell>
          <cell r="C458" t="str">
            <v>ICB4TARGET0000000783</v>
          </cell>
          <cell r="D458">
            <v>2014</v>
          </cell>
          <cell r="E458">
            <v>8</v>
          </cell>
          <cell r="F458" t="str">
            <v>2014-08-31</v>
          </cell>
          <cell r="G458" t="str">
            <v>PRJ</v>
          </cell>
          <cell r="H458" t="str">
            <v>169</v>
          </cell>
          <cell r="I458" t="str">
            <v>211</v>
          </cell>
          <cell r="K458" t="str">
            <v>000001120</v>
          </cell>
          <cell r="L458" t="str">
            <v>4265002</v>
          </cell>
          <cell r="M458" t="str">
            <v>1113</v>
          </cell>
          <cell r="N458" t="str">
            <v>99920</v>
          </cell>
          <cell r="O458" t="str">
            <v>11404</v>
          </cell>
          <cell r="P458" t="str">
            <v>294</v>
          </cell>
          <cell r="Q458" t="str">
            <v>955</v>
          </cell>
          <cell r="R458" t="str">
            <v>INTERCO BILL W/O</v>
          </cell>
          <cell r="S458" t="str">
            <v>PRA</v>
          </cell>
          <cell r="U458" t="str">
            <v>2014-08-31</v>
          </cell>
          <cell r="V458">
            <v>197.62</v>
          </cell>
          <cell r="W458" t="str">
            <v>UTXECON201</v>
          </cell>
          <cell r="Y458" t="str">
            <v>LEGAL</v>
          </cell>
          <cell r="Z458" t="str">
            <v>ICB3</v>
          </cell>
          <cell r="AB458" t="str">
            <v>ICB</v>
          </cell>
          <cell r="AC458" t="str">
            <v>ICB</v>
          </cell>
          <cell r="AE458" t="str">
            <v>211</v>
          </cell>
          <cell r="AG458" t="str">
            <v>0000132570</v>
          </cell>
        </row>
        <row r="459">
          <cell r="A459" t="str">
            <v>00632230</v>
          </cell>
          <cell r="B459" t="str">
            <v>9554265002</v>
          </cell>
          <cell r="C459" t="str">
            <v>ICB4TARGET0000000784</v>
          </cell>
          <cell r="D459">
            <v>2014</v>
          </cell>
          <cell r="E459">
            <v>8</v>
          </cell>
          <cell r="F459" t="str">
            <v>2014-08-31</v>
          </cell>
          <cell r="G459" t="str">
            <v>PRJ</v>
          </cell>
          <cell r="H459" t="str">
            <v>169</v>
          </cell>
          <cell r="I459" t="str">
            <v>211</v>
          </cell>
          <cell r="K459" t="str">
            <v>000001120</v>
          </cell>
          <cell r="L459" t="str">
            <v>4265002</v>
          </cell>
          <cell r="M459" t="str">
            <v>1113</v>
          </cell>
          <cell r="N459" t="str">
            <v>99920</v>
          </cell>
          <cell r="O459" t="str">
            <v>11404</v>
          </cell>
          <cell r="P459" t="str">
            <v>294</v>
          </cell>
          <cell r="Q459" t="str">
            <v>955</v>
          </cell>
          <cell r="R459" t="str">
            <v>INTERCO BILL W/O</v>
          </cell>
          <cell r="S459" t="str">
            <v>PRA</v>
          </cell>
          <cell r="U459" t="str">
            <v>2014-08-31</v>
          </cell>
          <cell r="V459">
            <v>395.25</v>
          </cell>
          <cell r="W459" t="str">
            <v>UTXECON201</v>
          </cell>
          <cell r="Y459" t="str">
            <v>LEGAL</v>
          </cell>
          <cell r="Z459" t="str">
            <v>ICB3</v>
          </cell>
          <cell r="AB459" t="str">
            <v>ICB</v>
          </cell>
          <cell r="AC459" t="str">
            <v>ICB</v>
          </cell>
          <cell r="AE459" t="str">
            <v>211</v>
          </cell>
          <cell r="AG459" t="str">
            <v>0000132755</v>
          </cell>
        </row>
        <row r="460">
          <cell r="A460" t="str">
            <v>00631031</v>
          </cell>
          <cell r="B460" t="str">
            <v>9554265004</v>
          </cell>
          <cell r="C460" t="str">
            <v>ICB4TARGET0000000791</v>
          </cell>
          <cell r="D460">
            <v>2014</v>
          </cell>
          <cell r="E460">
            <v>8</v>
          </cell>
          <cell r="F460" t="str">
            <v>2014-08-31</v>
          </cell>
          <cell r="G460" t="str">
            <v>PRJ</v>
          </cell>
          <cell r="H460" t="str">
            <v>169</v>
          </cell>
          <cell r="I460" t="str">
            <v>211</v>
          </cell>
          <cell r="K460" t="str">
            <v>000001120</v>
          </cell>
          <cell r="L460" t="str">
            <v>4265004</v>
          </cell>
          <cell r="M460" t="str">
            <v>1585</v>
          </cell>
          <cell r="N460" t="str">
            <v>99920</v>
          </cell>
          <cell r="O460" t="str">
            <v>11404</v>
          </cell>
          <cell r="P460" t="str">
            <v>289</v>
          </cell>
          <cell r="Q460" t="str">
            <v>955</v>
          </cell>
          <cell r="R460" t="str">
            <v>INTERCO BILL W/O</v>
          </cell>
          <cell r="S460" t="str">
            <v>PRA</v>
          </cell>
          <cell r="U460" t="str">
            <v>2014-08-31</v>
          </cell>
          <cell r="V460">
            <v>918.83</v>
          </cell>
          <cell r="W460" t="str">
            <v>UTXECON101</v>
          </cell>
          <cell r="Y460" t="str">
            <v>LEGAL</v>
          </cell>
          <cell r="Z460" t="str">
            <v>ICB3</v>
          </cell>
          <cell r="AB460" t="str">
            <v>ICB</v>
          </cell>
          <cell r="AC460" t="str">
            <v>ICB</v>
          </cell>
          <cell r="AE460" t="str">
            <v>211</v>
          </cell>
          <cell r="AG460" t="str">
            <v>0000164207</v>
          </cell>
        </row>
        <row r="461">
          <cell r="A461" t="str">
            <v>00629663</v>
          </cell>
          <cell r="B461" t="str">
            <v>9554265004</v>
          </cell>
          <cell r="C461" t="str">
            <v>ICB4TARGET0000000792</v>
          </cell>
          <cell r="D461">
            <v>2014</v>
          </cell>
          <cell r="E461">
            <v>8</v>
          </cell>
          <cell r="F461" t="str">
            <v>2014-08-31</v>
          </cell>
          <cell r="G461" t="str">
            <v>PRJ</v>
          </cell>
          <cell r="H461" t="str">
            <v>169</v>
          </cell>
          <cell r="I461" t="str">
            <v>211</v>
          </cell>
          <cell r="K461" t="str">
            <v>000001120</v>
          </cell>
          <cell r="L461" t="str">
            <v>4265004</v>
          </cell>
          <cell r="M461" t="str">
            <v>1585</v>
          </cell>
          <cell r="N461" t="str">
            <v>99920</v>
          </cell>
          <cell r="O461" t="str">
            <v>11404</v>
          </cell>
          <cell r="P461" t="str">
            <v>289</v>
          </cell>
          <cell r="Q461" t="str">
            <v>955</v>
          </cell>
          <cell r="R461" t="str">
            <v>INTERCO BILL W/O</v>
          </cell>
          <cell r="S461" t="str">
            <v>PRA</v>
          </cell>
          <cell r="U461" t="str">
            <v>2014-08-31</v>
          </cell>
          <cell r="V461">
            <v>3062.76</v>
          </cell>
          <cell r="W461" t="str">
            <v>UTXECON101</v>
          </cell>
          <cell r="Y461" t="str">
            <v>LEGAL</v>
          </cell>
          <cell r="Z461" t="str">
            <v>ICB3</v>
          </cell>
          <cell r="AB461" t="str">
            <v>ICB</v>
          </cell>
          <cell r="AC461" t="str">
            <v>ICB</v>
          </cell>
          <cell r="AE461" t="str">
            <v>211</v>
          </cell>
          <cell r="AG461" t="str">
            <v>0000253003</v>
          </cell>
        </row>
        <row r="462">
          <cell r="A462" t="str">
            <v>00632110</v>
          </cell>
          <cell r="B462" t="str">
            <v>9554265004</v>
          </cell>
          <cell r="C462" t="str">
            <v>ICB4TARGET0000000797</v>
          </cell>
          <cell r="D462">
            <v>2014</v>
          </cell>
          <cell r="E462">
            <v>8</v>
          </cell>
          <cell r="F462" t="str">
            <v>2014-08-31</v>
          </cell>
          <cell r="G462" t="str">
            <v>PRJ</v>
          </cell>
          <cell r="H462" t="str">
            <v>169</v>
          </cell>
          <cell r="I462" t="str">
            <v>211</v>
          </cell>
          <cell r="K462" t="str">
            <v>000001120</v>
          </cell>
          <cell r="L462" t="str">
            <v>4265004</v>
          </cell>
          <cell r="M462" t="str">
            <v>1113</v>
          </cell>
          <cell r="N462" t="str">
            <v>99920</v>
          </cell>
          <cell r="O462" t="str">
            <v>11404</v>
          </cell>
          <cell r="P462" t="str">
            <v>294</v>
          </cell>
          <cell r="Q462" t="str">
            <v>955</v>
          </cell>
          <cell r="R462" t="str">
            <v>INTERCO BILL W/O</v>
          </cell>
          <cell r="S462" t="str">
            <v>PRA</v>
          </cell>
          <cell r="U462" t="str">
            <v>2014-08-31</v>
          </cell>
          <cell r="V462">
            <v>988.12</v>
          </cell>
          <cell r="W462" t="str">
            <v>UTXECON201</v>
          </cell>
          <cell r="Y462" t="str">
            <v>LEGAL</v>
          </cell>
          <cell r="Z462" t="str">
            <v>ICB3</v>
          </cell>
          <cell r="AB462" t="str">
            <v>ICB</v>
          </cell>
          <cell r="AC462" t="str">
            <v>ICB</v>
          </cell>
          <cell r="AE462" t="str">
            <v>211</v>
          </cell>
          <cell r="AG462" t="str">
            <v>0000135545</v>
          </cell>
        </row>
        <row r="463">
          <cell r="A463" t="str">
            <v>00632462</v>
          </cell>
          <cell r="B463" t="str">
            <v>9554265004</v>
          </cell>
          <cell r="C463" t="str">
            <v>ICB4TARGET0000000798</v>
          </cell>
          <cell r="D463">
            <v>2014</v>
          </cell>
          <cell r="E463">
            <v>8</v>
          </cell>
          <cell r="F463" t="str">
            <v>2014-08-31</v>
          </cell>
          <cell r="G463" t="str">
            <v>PRJ</v>
          </cell>
          <cell r="H463" t="str">
            <v>169</v>
          </cell>
          <cell r="I463" t="str">
            <v>211</v>
          </cell>
          <cell r="K463" t="str">
            <v>000001120</v>
          </cell>
          <cell r="L463" t="str">
            <v>4265004</v>
          </cell>
          <cell r="M463" t="str">
            <v>1113</v>
          </cell>
          <cell r="N463" t="str">
            <v>99920</v>
          </cell>
          <cell r="O463" t="str">
            <v>11404</v>
          </cell>
          <cell r="P463" t="str">
            <v>294</v>
          </cell>
          <cell r="Q463" t="str">
            <v>955</v>
          </cell>
          <cell r="R463" t="str">
            <v>INTERCO BILL W/O</v>
          </cell>
          <cell r="S463" t="str">
            <v>PRA</v>
          </cell>
          <cell r="U463" t="str">
            <v>2014-08-31</v>
          </cell>
          <cell r="V463">
            <v>395.25</v>
          </cell>
          <cell r="W463" t="str">
            <v>UTXECON201</v>
          </cell>
          <cell r="Y463" t="str">
            <v>LEGAL</v>
          </cell>
          <cell r="Z463" t="str">
            <v>ICB3</v>
          </cell>
          <cell r="AB463" t="str">
            <v>ICB</v>
          </cell>
          <cell r="AC463" t="str">
            <v>ICB</v>
          </cell>
          <cell r="AE463" t="str">
            <v>211</v>
          </cell>
          <cell r="AG463" t="str">
            <v>0000136956</v>
          </cell>
        </row>
        <row r="464">
          <cell r="A464" t="str">
            <v>00632109</v>
          </cell>
          <cell r="B464" t="str">
            <v>9554265004</v>
          </cell>
          <cell r="C464" t="str">
            <v>ICB4TARGET0000000799</v>
          </cell>
          <cell r="D464">
            <v>2014</v>
          </cell>
          <cell r="E464">
            <v>8</v>
          </cell>
          <cell r="F464" t="str">
            <v>2014-08-31</v>
          </cell>
          <cell r="G464" t="str">
            <v>PRJ</v>
          </cell>
          <cell r="H464" t="str">
            <v>169</v>
          </cell>
          <cell r="I464" t="str">
            <v>211</v>
          </cell>
          <cell r="K464" t="str">
            <v>000001120</v>
          </cell>
          <cell r="L464" t="str">
            <v>4265004</v>
          </cell>
          <cell r="M464" t="str">
            <v>1113</v>
          </cell>
          <cell r="N464" t="str">
            <v>99920</v>
          </cell>
          <cell r="O464" t="str">
            <v>11404</v>
          </cell>
          <cell r="P464" t="str">
            <v>294</v>
          </cell>
          <cell r="Q464" t="str">
            <v>955</v>
          </cell>
          <cell r="R464" t="str">
            <v>INTERCO BILL W/O</v>
          </cell>
          <cell r="S464" t="str">
            <v>PRA</v>
          </cell>
          <cell r="U464" t="str">
            <v>2014-08-31</v>
          </cell>
          <cell r="V464">
            <v>592.87</v>
          </cell>
          <cell r="W464" t="str">
            <v>UTXECON201</v>
          </cell>
          <cell r="Y464" t="str">
            <v>LEGAL</v>
          </cell>
          <cell r="Z464" t="str">
            <v>ICB3</v>
          </cell>
          <cell r="AB464" t="str">
            <v>ICB</v>
          </cell>
          <cell r="AC464" t="str">
            <v>ICB</v>
          </cell>
          <cell r="AE464" t="str">
            <v>211</v>
          </cell>
          <cell r="AG464" t="str">
            <v>0000139594</v>
          </cell>
        </row>
        <row r="465">
          <cell r="A465" t="str">
            <v>00632114</v>
          </cell>
          <cell r="B465" t="str">
            <v>9554265004</v>
          </cell>
          <cell r="C465" t="str">
            <v>ICB4TARGET0000000800</v>
          </cell>
          <cell r="D465">
            <v>2014</v>
          </cell>
          <cell r="E465">
            <v>8</v>
          </cell>
          <cell r="F465" t="str">
            <v>2014-08-31</v>
          </cell>
          <cell r="G465" t="str">
            <v>PRJ</v>
          </cell>
          <cell r="H465" t="str">
            <v>169</v>
          </cell>
          <cell r="I465" t="str">
            <v>211</v>
          </cell>
          <cell r="K465" t="str">
            <v>000001120</v>
          </cell>
          <cell r="L465" t="str">
            <v>4265004</v>
          </cell>
          <cell r="M465" t="str">
            <v>1113</v>
          </cell>
          <cell r="N465" t="str">
            <v>99920</v>
          </cell>
          <cell r="O465" t="str">
            <v>11404</v>
          </cell>
          <cell r="P465" t="str">
            <v>294</v>
          </cell>
          <cell r="Q465" t="str">
            <v>955</v>
          </cell>
          <cell r="R465" t="str">
            <v>INTERCO BILL W/O</v>
          </cell>
          <cell r="S465" t="str">
            <v>PRA</v>
          </cell>
          <cell r="U465" t="str">
            <v>2014-08-31</v>
          </cell>
          <cell r="V465">
            <v>197.62</v>
          </cell>
          <cell r="W465" t="str">
            <v>UTXECON201</v>
          </cell>
          <cell r="Y465" t="str">
            <v>LEGAL</v>
          </cell>
          <cell r="Z465" t="str">
            <v>ICB3</v>
          </cell>
          <cell r="AB465" t="str">
            <v>ICB</v>
          </cell>
          <cell r="AC465" t="str">
            <v>ICB</v>
          </cell>
          <cell r="AE465" t="str">
            <v>211</v>
          </cell>
          <cell r="AG465" t="str">
            <v>0000160470</v>
          </cell>
        </row>
        <row r="466">
          <cell r="A466" t="str">
            <v>00632115</v>
          </cell>
          <cell r="B466" t="str">
            <v>9554265004</v>
          </cell>
          <cell r="C466" t="str">
            <v>ICB4TARGET0000000801</v>
          </cell>
          <cell r="D466">
            <v>2014</v>
          </cell>
          <cell r="E466">
            <v>8</v>
          </cell>
          <cell r="F466" t="str">
            <v>2014-08-31</v>
          </cell>
          <cell r="G466" t="str">
            <v>PRJ</v>
          </cell>
          <cell r="H466" t="str">
            <v>169</v>
          </cell>
          <cell r="I466" t="str">
            <v>211</v>
          </cell>
          <cell r="K466" t="str">
            <v>000001120</v>
          </cell>
          <cell r="L466" t="str">
            <v>4265004</v>
          </cell>
          <cell r="M466" t="str">
            <v>1113</v>
          </cell>
          <cell r="N466" t="str">
            <v>99920</v>
          </cell>
          <cell r="O466" t="str">
            <v>11404</v>
          </cell>
          <cell r="P466" t="str">
            <v>294</v>
          </cell>
          <cell r="Q466" t="str">
            <v>955</v>
          </cell>
          <cell r="R466" t="str">
            <v>INTERCO BILL W/O</v>
          </cell>
          <cell r="S466" t="str">
            <v>PRA</v>
          </cell>
          <cell r="U466" t="str">
            <v>2014-08-31</v>
          </cell>
          <cell r="V466">
            <v>197.62</v>
          </cell>
          <cell r="W466" t="str">
            <v>UTXECON201</v>
          </cell>
          <cell r="Y466" t="str">
            <v>LEGAL</v>
          </cell>
          <cell r="Z466" t="str">
            <v>ICB3</v>
          </cell>
          <cell r="AB466" t="str">
            <v>ICB</v>
          </cell>
          <cell r="AC466" t="str">
            <v>ICB</v>
          </cell>
          <cell r="AE466" t="str">
            <v>211</v>
          </cell>
          <cell r="AG466" t="str">
            <v>0000160470</v>
          </cell>
        </row>
        <row r="467">
          <cell r="A467" t="str">
            <v>00624510</v>
          </cell>
          <cell r="B467" t="str">
            <v>9554261000</v>
          </cell>
          <cell r="C467" t="str">
            <v>ICB4TARGET0000000892</v>
          </cell>
          <cell r="D467">
            <v>2014</v>
          </cell>
          <cell r="E467">
            <v>7</v>
          </cell>
          <cell r="F467" t="str">
            <v>2014-07-31</v>
          </cell>
          <cell r="G467" t="str">
            <v>PRJ</v>
          </cell>
          <cell r="H467" t="str">
            <v>169</v>
          </cell>
          <cell r="I467" t="str">
            <v>211</v>
          </cell>
          <cell r="K467" t="str">
            <v>000001120</v>
          </cell>
          <cell r="L467" t="str">
            <v>4261000</v>
          </cell>
          <cell r="M467" t="str">
            <v>1113</v>
          </cell>
          <cell r="N467" t="str">
            <v>99920</v>
          </cell>
          <cell r="O467" t="str">
            <v>11404</v>
          </cell>
          <cell r="P467" t="str">
            <v>292</v>
          </cell>
          <cell r="Q467" t="str">
            <v>955</v>
          </cell>
          <cell r="R467" t="str">
            <v>INTERCO BILL W/O</v>
          </cell>
          <cell r="S467" t="str">
            <v>PRA</v>
          </cell>
          <cell r="U467" t="str">
            <v>2014-07-31</v>
          </cell>
          <cell r="V467">
            <v>395.24</v>
          </cell>
          <cell r="W467" t="str">
            <v>UTXECON201</v>
          </cell>
          <cell r="Y467" t="str">
            <v>LEGAL</v>
          </cell>
          <cell r="Z467" t="str">
            <v>ICB3</v>
          </cell>
          <cell r="AB467" t="str">
            <v>ICB</v>
          </cell>
          <cell r="AC467" t="str">
            <v>ICB</v>
          </cell>
          <cell r="AE467" t="str">
            <v>211</v>
          </cell>
          <cell r="AG467" t="str">
            <v>0000114268</v>
          </cell>
        </row>
        <row r="468">
          <cell r="A468" t="str">
            <v>00624506</v>
          </cell>
          <cell r="B468" t="str">
            <v>9554261000</v>
          </cell>
          <cell r="C468" t="str">
            <v>ICB4TARGET0000000893</v>
          </cell>
          <cell r="D468">
            <v>2014</v>
          </cell>
          <cell r="E468">
            <v>7</v>
          </cell>
          <cell r="F468" t="str">
            <v>2014-07-31</v>
          </cell>
          <cell r="G468" t="str">
            <v>PRJ</v>
          </cell>
          <cell r="H468" t="str">
            <v>169</v>
          </cell>
          <cell r="I468" t="str">
            <v>211</v>
          </cell>
          <cell r="K468" t="str">
            <v>000001120</v>
          </cell>
          <cell r="L468" t="str">
            <v>4261000</v>
          </cell>
          <cell r="M468" t="str">
            <v>1113</v>
          </cell>
          <cell r="N468" t="str">
            <v>99920</v>
          </cell>
          <cell r="O468" t="str">
            <v>11404</v>
          </cell>
          <cell r="P468" t="str">
            <v>292</v>
          </cell>
          <cell r="Q468" t="str">
            <v>955</v>
          </cell>
          <cell r="R468" t="str">
            <v>INTERCO BILL W/O</v>
          </cell>
          <cell r="S468" t="str">
            <v>PRA</v>
          </cell>
          <cell r="U468" t="str">
            <v>2014-07-31</v>
          </cell>
          <cell r="V468">
            <v>197.62</v>
          </cell>
          <cell r="W468" t="str">
            <v>UTXECON201</v>
          </cell>
          <cell r="Y468" t="str">
            <v>LEGAL</v>
          </cell>
          <cell r="Z468" t="str">
            <v>ICB3</v>
          </cell>
          <cell r="AB468" t="str">
            <v>ICB</v>
          </cell>
          <cell r="AC468" t="str">
            <v>ICB</v>
          </cell>
          <cell r="AE468" t="str">
            <v>211</v>
          </cell>
          <cell r="AG468" t="str">
            <v>0000241614</v>
          </cell>
        </row>
        <row r="469">
          <cell r="A469" t="str">
            <v>00624858</v>
          </cell>
          <cell r="B469" t="str">
            <v>9554261000</v>
          </cell>
          <cell r="C469" t="str">
            <v>ICB4TARGET0000000894</v>
          </cell>
          <cell r="D469">
            <v>2014</v>
          </cell>
          <cell r="E469">
            <v>7</v>
          </cell>
          <cell r="F469" t="str">
            <v>2014-07-31</v>
          </cell>
          <cell r="G469" t="str">
            <v>PRJ</v>
          </cell>
          <cell r="H469" t="str">
            <v>169</v>
          </cell>
          <cell r="I469" t="str">
            <v>211</v>
          </cell>
          <cell r="K469" t="str">
            <v>000001120</v>
          </cell>
          <cell r="L469" t="str">
            <v>4261000</v>
          </cell>
          <cell r="M469" t="str">
            <v>1113</v>
          </cell>
          <cell r="N469" t="str">
            <v>99920</v>
          </cell>
          <cell r="O469" t="str">
            <v>11404</v>
          </cell>
          <cell r="P469" t="str">
            <v>294</v>
          </cell>
          <cell r="Q469" t="str">
            <v>955</v>
          </cell>
          <cell r="R469" t="str">
            <v>INTERCO BILL W/O</v>
          </cell>
          <cell r="S469" t="str">
            <v>PRA</v>
          </cell>
          <cell r="U469" t="str">
            <v>2014-07-31</v>
          </cell>
          <cell r="V469">
            <v>1580.99</v>
          </cell>
          <cell r="W469" t="str">
            <v>UTXECON201</v>
          </cell>
          <cell r="Y469" t="str">
            <v>LEGAL</v>
          </cell>
          <cell r="Z469" t="str">
            <v>ICB3</v>
          </cell>
          <cell r="AB469" t="str">
            <v>ICB</v>
          </cell>
          <cell r="AC469" t="str">
            <v>ICB</v>
          </cell>
          <cell r="AE469" t="str">
            <v>211</v>
          </cell>
          <cell r="AG469" t="str">
            <v>0000009998</v>
          </cell>
        </row>
        <row r="470">
          <cell r="A470" t="str">
            <v>00624509</v>
          </cell>
          <cell r="B470" t="str">
            <v>9554261000</v>
          </cell>
          <cell r="C470" t="str">
            <v>ICB4TARGET0000000895</v>
          </cell>
          <cell r="D470">
            <v>2014</v>
          </cell>
          <cell r="E470">
            <v>7</v>
          </cell>
          <cell r="F470" t="str">
            <v>2014-07-31</v>
          </cell>
          <cell r="G470" t="str">
            <v>PRJ</v>
          </cell>
          <cell r="H470" t="str">
            <v>169</v>
          </cell>
          <cell r="I470" t="str">
            <v>211</v>
          </cell>
          <cell r="K470" t="str">
            <v>000001120</v>
          </cell>
          <cell r="L470" t="str">
            <v>4261000</v>
          </cell>
          <cell r="M470" t="str">
            <v>1113</v>
          </cell>
          <cell r="N470" t="str">
            <v>99920</v>
          </cell>
          <cell r="O470" t="str">
            <v>11404</v>
          </cell>
          <cell r="P470" t="str">
            <v>294</v>
          </cell>
          <cell r="Q470" t="str">
            <v>955</v>
          </cell>
          <cell r="R470" t="str">
            <v>INTERCO BILL W/O</v>
          </cell>
          <cell r="S470" t="str">
            <v>PRA</v>
          </cell>
          <cell r="U470" t="str">
            <v>2014-07-31</v>
          </cell>
          <cell r="V470">
            <v>335.96</v>
          </cell>
          <cell r="W470" t="str">
            <v>UTXECON201</v>
          </cell>
          <cell r="Y470" t="str">
            <v>LEGAL</v>
          </cell>
          <cell r="Z470" t="str">
            <v>ICB3</v>
          </cell>
          <cell r="AB470" t="str">
            <v>ICB</v>
          </cell>
          <cell r="AC470" t="str">
            <v>ICB</v>
          </cell>
          <cell r="AE470" t="str">
            <v>211</v>
          </cell>
          <cell r="AG470" t="str">
            <v>0000014464</v>
          </cell>
        </row>
        <row r="471">
          <cell r="A471" t="str">
            <v>00627126</v>
          </cell>
          <cell r="B471" t="str">
            <v>9554261000</v>
          </cell>
          <cell r="C471" t="str">
            <v>ICB4TARGET0000000896</v>
          </cell>
          <cell r="D471">
            <v>2014</v>
          </cell>
          <cell r="E471">
            <v>7</v>
          </cell>
          <cell r="F471" t="str">
            <v>2014-07-31</v>
          </cell>
          <cell r="G471" t="str">
            <v>PRJ</v>
          </cell>
          <cell r="H471" t="str">
            <v>169</v>
          </cell>
          <cell r="I471" t="str">
            <v>211</v>
          </cell>
          <cell r="K471" t="str">
            <v>000001120</v>
          </cell>
          <cell r="L471" t="str">
            <v>4261000</v>
          </cell>
          <cell r="M471" t="str">
            <v>1113</v>
          </cell>
          <cell r="N471" t="str">
            <v>99920</v>
          </cell>
          <cell r="O471" t="str">
            <v>11404</v>
          </cell>
          <cell r="P471" t="str">
            <v>294</v>
          </cell>
          <cell r="Q471" t="str">
            <v>955</v>
          </cell>
          <cell r="R471" t="str">
            <v>INTERCO BILL W/O</v>
          </cell>
          <cell r="S471" t="str">
            <v>PRA</v>
          </cell>
          <cell r="U471" t="str">
            <v>2014-07-31</v>
          </cell>
          <cell r="V471">
            <v>592.87</v>
          </cell>
          <cell r="W471" t="str">
            <v>UTXECON201</v>
          </cell>
          <cell r="Y471" t="str">
            <v>LEGAL</v>
          </cell>
          <cell r="Z471" t="str">
            <v>ICB3</v>
          </cell>
          <cell r="AB471" t="str">
            <v>ICB</v>
          </cell>
          <cell r="AC471" t="str">
            <v>ICB</v>
          </cell>
          <cell r="AE471" t="str">
            <v>211</v>
          </cell>
          <cell r="AG471" t="str">
            <v>0000014464</v>
          </cell>
        </row>
        <row r="472">
          <cell r="A472" t="str">
            <v>00627127</v>
          </cell>
          <cell r="B472" t="str">
            <v>9554261000</v>
          </cell>
          <cell r="C472" t="str">
            <v>ICB4TARGET0000000897</v>
          </cell>
          <cell r="D472">
            <v>2014</v>
          </cell>
          <cell r="E472">
            <v>7</v>
          </cell>
          <cell r="F472" t="str">
            <v>2014-07-31</v>
          </cell>
          <cell r="G472" t="str">
            <v>PRJ</v>
          </cell>
          <cell r="H472" t="str">
            <v>169</v>
          </cell>
          <cell r="I472" t="str">
            <v>211</v>
          </cell>
          <cell r="K472" t="str">
            <v>000001120</v>
          </cell>
          <cell r="L472" t="str">
            <v>4261000</v>
          </cell>
          <cell r="M472" t="str">
            <v>1113</v>
          </cell>
          <cell r="N472" t="str">
            <v>99920</v>
          </cell>
          <cell r="O472" t="str">
            <v>11404</v>
          </cell>
          <cell r="P472" t="str">
            <v>294</v>
          </cell>
          <cell r="Q472" t="str">
            <v>955</v>
          </cell>
          <cell r="R472" t="str">
            <v>INTERCO BILL W/O</v>
          </cell>
          <cell r="S472" t="str">
            <v>PRA</v>
          </cell>
          <cell r="U472" t="str">
            <v>2014-07-31</v>
          </cell>
          <cell r="V472">
            <v>592.87</v>
          </cell>
          <cell r="W472" t="str">
            <v>UTXECON201</v>
          </cell>
          <cell r="Y472" t="str">
            <v>LEGAL</v>
          </cell>
          <cell r="Z472" t="str">
            <v>ICB3</v>
          </cell>
          <cell r="AB472" t="str">
            <v>ICB</v>
          </cell>
          <cell r="AC472" t="str">
            <v>ICB</v>
          </cell>
          <cell r="AE472" t="str">
            <v>211</v>
          </cell>
          <cell r="AG472" t="str">
            <v>0000014464</v>
          </cell>
        </row>
        <row r="473">
          <cell r="A473" t="str">
            <v>00627128</v>
          </cell>
          <cell r="B473" t="str">
            <v>9554261000</v>
          </cell>
          <cell r="C473" t="str">
            <v>ICB4TARGET0000000898</v>
          </cell>
          <cell r="D473">
            <v>2014</v>
          </cell>
          <cell r="E473">
            <v>7</v>
          </cell>
          <cell r="F473" t="str">
            <v>2014-07-31</v>
          </cell>
          <cell r="G473" t="str">
            <v>PRJ</v>
          </cell>
          <cell r="H473" t="str">
            <v>169</v>
          </cell>
          <cell r="I473" t="str">
            <v>211</v>
          </cell>
          <cell r="K473" t="str">
            <v>000001120</v>
          </cell>
          <cell r="L473" t="str">
            <v>4261000</v>
          </cell>
          <cell r="M473" t="str">
            <v>1113</v>
          </cell>
          <cell r="N473" t="str">
            <v>99920</v>
          </cell>
          <cell r="O473" t="str">
            <v>11404</v>
          </cell>
          <cell r="P473" t="str">
            <v>294</v>
          </cell>
          <cell r="Q473" t="str">
            <v>955</v>
          </cell>
          <cell r="R473" t="str">
            <v>INTERCO BILL W/O</v>
          </cell>
          <cell r="S473" t="str">
            <v>PRA</v>
          </cell>
          <cell r="U473" t="str">
            <v>2014-07-31</v>
          </cell>
          <cell r="V473">
            <v>592.87</v>
          </cell>
          <cell r="W473" t="str">
            <v>UTXECON201</v>
          </cell>
          <cell r="Y473" t="str">
            <v>LEGAL</v>
          </cell>
          <cell r="Z473" t="str">
            <v>ICB3</v>
          </cell>
          <cell r="AB473" t="str">
            <v>ICB</v>
          </cell>
          <cell r="AC473" t="str">
            <v>ICB</v>
          </cell>
          <cell r="AE473" t="str">
            <v>211</v>
          </cell>
          <cell r="AG473" t="str">
            <v>0000014464</v>
          </cell>
        </row>
        <row r="474">
          <cell r="A474" t="str">
            <v>00627129</v>
          </cell>
          <cell r="B474" t="str">
            <v>9554261000</v>
          </cell>
          <cell r="C474" t="str">
            <v>ICB4TARGET0000000899</v>
          </cell>
          <cell r="D474">
            <v>2014</v>
          </cell>
          <cell r="E474">
            <v>7</v>
          </cell>
          <cell r="F474" t="str">
            <v>2014-07-31</v>
          </cell>
          <cell r="G474" t="str">
            <v>PRJ</v>
          </cell>
          <cell r="H474" t="str">
            <v>169</v>
          </cell>
          <cell r="I474" t="str">
            <v>211</v>
          </cell>
          <cell r="K474" t="str">
            <v>000001120</v>
          </cell>
          <cell r="L474" t="str">
            <v>4261000</v>
          </cell>
          <cell r="M474" t="str">
            <v>1113</v>
          </cell>
          <cell r="N474" t="str">
            <v>99920</v>
          </cell>
          <cell r="O474" t="str">
            <v>11404</v>
          </cell>
          <cell r="P474" t="str">
            <v>294</v>
          </cell>
          <cell r="Q474" t="str">
            <v>955</v>
          </cell>
          <cell r="R474" t="str">
            <v>INTERCO BILL W/O</v>
          </cell>
          <cell r="S474" t="str">
            <v>PRA</v>
          </cell>
          <cell r="U474" t="str">
            <v>2014-07-31</v>
          </cell>
          <cell r="V474">
            <v>592.87</v>
          </cell>
          <cell r="W474" t="str">
            <v>UTXECON201</v>
          </cell>
          <cell r="Y474" t="str">
            <v>LEGAL</v>
          </cell>
          <cell r="Z474" t="str">
            <v>ICB3</v>
          </cell>
          <cell r="AB474" t="str">
            <v>ICB</v>
          </cell>
          <cell r="AC474" t="str">
            <v>ICB</v>
          </cell>
          <cell r="AE474" t="str">
            <v>211</v>
          </cell>
          <cell r="AG474" t="str">
            <v>0000014464</v>
          </cell>
        </row>
        <row r="475">
          <cell r="A475" t="str">
            <v>00627130</v>
          </cell>
          <cell r="B475" t="str">
            <v>9554261000</v>
          </cell>
          <cell r="C475" t="str">
            <v>ICB4TARGET0000000900</v>
          </cell>
          <cell r="D475">
            <v>2014</v>
          </cell>
          <cell r="E475">
            <v>7</v>
          </cell>
          <cell r="F475" t="str">
            <v>2014-07-31</v>
          </cell>
          <cell r="G475" t="str">
            <v>PRJ</v>
          </cell>
          <cell r="H475" t="str">
            <v>169</v>
          </cell>
          <cell r="I475" t="str">
            <v>211</v>
          </cell>
          <cell r="K475" t="str">
            <v>000001120</v>
          </cell>
          <cell r="L475" t="str">
            <v>4261000</v>
          </cell>
          <cell r="M475" t="str">
            <v>1113</v>
          </cell>
          <cell r="N475" t="str">
            <v>99920</v>
          </cell>
          <cell r="O475" t="str">
            <v>11404</v>
          </cell>
          <cell r="P475" t="str">
            <v>294</v>
          </cell>
          <cell r="Q475" t="str">
            <v>955</v>
          </cell>
          <cell r="R475" t="str">
            <v>INTERCO BILL W/O</v>
          </cell>
          <cell r="S475" t="str">
            <v>PRA</v>
          </cell>
          <cell r="U475" t="str">
            <v>2014-07-31</v>
          </cell>
          <cell r="V475">
            <v>296.44</v>
          </cell>
          <cell r="W475" t="str">
            <v>UTXECON201</v>
          </cell>
          <cell r="Y475" t="str">
            <v>LEGAL</v>
          </cell>
          <cell r="Z475" t="str">
            <v>ICB3</v>
          </cell>
          <cell r="AB475" t="str">
            <v>ICB</v>
          </cell>
          <cell r="AC475" t="str">
            <v>ICB</v>
          </cell>
          <cell r="AE475" t="str">
            <v>211</v>
          </cell>
          <cell r="AG475" t="str">
            <v>0000014464</v>
          </cell>
        </row>
        <row r="476">
          <cell r="A476" t="str">
            <v>00627131</v>
          </cell>
          <cell r="B476" t="str">
            <v>9554261000</v>
          </cell>
          <cell r="C476" t="str">
            <v>ICB4TARGET0000000901</v>
          </cell>
          <cell r="D476">
            <v>2014</v>
          </cell>
          <cell r="E476">
            <v>7</v>
          </cell>
          <cell r="F476" t="str">
            <v>2014-07-31</v>
          </cell>
          <cell r="G476" t="str">
            <v>PRJ</v>
          </cell>
          <cell r="H476" t="str">
            <v>169</v>
          </cell>
          <cell r="I476" t="str">
            <v>211</v>
          </cell>
          <cell r="K476" t="str">
            <v>000001120</v>
          </cell>
          <cell r="L476" t="str">
            <v>4261000</v>
          </cell>
          <cell r="M476" t="str">
            <v>1113</v>
          </cell>
          <cell r="N476" t="str">
            <v>99920</v>
          </cell>
          <cell r="O476" t="str">
            <v>11404</v>
          </cell>
          <cell r="P476" t="str">
            <v>294</v>
          </cell>
          <cell r="Q476" t="str">
            <v>955</v>
          </cell>
          <cell r="R476" t="str">
            <v>INTERCO BILL W/O</v>
          </cell>
          <cell r="S476" t="str">
            <v>PRA</v>
          </cell>
          <cell r="U476" t="str">
            <v>2014-07-31</v>
          </cell>
          <cell r="V476">
            <v>296.44</v>
          </cell>
          <cell r="W476" t="str">
            <v>UTXECON201</v>
          </cell>
          <cell r="Y476" t="str">
            <v>LEGAL</v>
          </cell>
          <cell r="Z476" t="str">
            <v>ICB3</v>
          </cell>
          <cell r="AB476" t="str">
            <v>ICB</v>
          </cell>
          <cell r="AC476" t="str">
            <v>ICB</v>
          </cell>
          <cell r="AE476" t="str">
            <v>211</v>
          </cell>
          <cell r="AG476" t="str">
            <v>0000014464</v>
          </cell>
        </row>
        <row r="477">
          <cell r="A477" t="str">
            <v>00627245</v>
          </cell>
          <cell r="B477" t="str">
            <v>9554261000</v>
          </cell>
          <cell r="C477" t="str">
            <v>ICB4TARGET0000000902</v>
          </cell>
          <cell r="D477">
            <v>2014</v>
          </cell>
          <cell r="E477">
            <v>7</v>
          </cell>
          <cell r="F477" t="str">
            <v>2014-07-31</v>
          </cell>
          <cell r="G477" t="str">
            <v>PRJ</v>
          </cell>
          <cell r="H477" t="str">
            <v>169</v>
          </cell>
          <cell r="I477" t="str">
            <v>211</v>
          </cell>
          <cell r="K477" t="str">
            <v>000001120</v>
          </cell>
          <cell r="L477" t="str">
            <v>4261000</v>
          </cell>
          <cell r="M477" t="str">
            <v>1113</v>
          </cell>
          <cell r="N477" t="str">
            <v>99920</v>
          </cell>
          <cell r="O477" t="str">
            <v>11404</v>
          </cell>
          <cell r="P477" t="str">
            <v>294</v>
          </cell>
          <cell r="Q477" t="str">
            <v>955</v>
          </cell>
          <cell r="R477" t="str">
            <v>INTERCO BILL W/O</v>
          </cell>
          <cell r="S477" t="str">
            <v>PRA</v>
          </cell>
          <cell r="U477" t="str">
            <v>2014-07-31</v>
          </cell>
          <cell r="V477">
            <v>592.87</v>
          </cell>
          <cell r="W477" t="str">
            <v>UTXECON201</v>
          </cell>
          <cell r="Y477" t="str">
            <v>LEGAL</v>
          </cell>
          <cell r="Z477" t="str">
            <v>ICB3</v>
          </cell>
          <cell r="AB477" t="str">
            <v>ICB</v>
          </cell>
          <cell r="AC477" t="str">
            <v>ICB</v>
          </cell>
          <cell r="AE477" t="str">
            <v>211</v>
          </cell>
          <cell r="AG477" t="str">
            <v>0000014464</v>
          </cell>
        </row>
        <row r="478">
          <cell r="A478" t="str">
            <v>00625118</v>
          </cell>
          <cell r="B478" t="str">
            <v>9554261000</v>
          </cell>
          <cell r="C478" t="str">
            <v>ICB4TARGET0000000903</v>
          </cell>
          <cell r="D478">
            <v>2014</v>
          </cell>
          <cell r="E478">
            <v>7</v>
          </cell>
          <cell r="F478" t="str">
            <v>2014-07-31</v>
          </cell>
          <cell r="G478" t="str">
            <v>PRJ</v>
          </cell>
          <cell r="H478" t="str">
            <v>169</v>
          </cell>
          <cell r="I478" t="str">
            <v>211</v>
          </cell>
          <cell r="K478" t="str">
            <v>000001120</v>
          </cell>
          <cell r="L478" t="str">
            <v>4261000</v>
          </cell>
          <cell r="M478" t="str">
            <v>1113</v>
          </cell>
          <cell r="N478" t="str">
            <v>99920</v>
          </cell>
          <cell r="O478" t="str">
            <v>11404</v>
          </cell>
          <cell r="P478" t="str">
            <v>294</v>
          </cell>
          <cell r="Q478" t="str">
            <v>955</v>
          </cell>
          <cell r="R478" t="str">
            <v>INTERCO BILL W/O</v>
          </cell>
          <cell r="S478" t="str">
            <v>PRA</v>
          </cell>
          <cell r="U478" t="str">
            <v>2014-07-31</v>
          </cell>
          <cell r="V478">
            <v>1976.24</v>
          </cell>
          <cell r="W478" t="str">
            <v>UTXECON201</v>
          </cell>
          <cell r="Y478" t="str">
            <v>LEGAL</v>
          </cell>
          <cell r="Z478" t="str">
            <v>ICB3</v>
          </cell>
          <cell r="AB478" t="str">
            <v>ICB</v>
          </cell>
          <cell r="AC478" t="str">
            <v>ICB</v>
          </cell>
          <cell r="AE478" t="str">
            <v>211</v>
          </cell>
          <cell r="AG478" t="str">
            <v>0000044209</v>
          </cell>
        </row>
        <row r="479">
          <cell r="A479" t="str">
            <v>00624508</v>
          </cell>
          <cell r="B479" t="str">
            <v>9554261000</v>
          </cell>
          <cell r="C479" t="str">
            <v>ICB4TARGET0000000904</v>
          </cell>
          <cell r="D479">
            <v>2014</v>
          </cell>
          <cell r="E479">
            <v>7</v>
          </cell>
          <cell r="F479" t="str">
            <v>2014-07-31</v>
          </cell>
          <cell r="G479" t="str">
            <v>PRJ</v>
          </cell>
          <cell r="H479" t="str">
            <v>169</v>
          </cell>
          <cell r="I479" t="str">
            <v>211</v>
          </cell>
          <cell r="K479" t="str">
            <v>000001120</v>
          </cell>
          <cell r="L479" t="str">
            <v>4261000</v>
          </cell>
          <cell r="M479" t="str">
            <v>1113</v>
          </cell>
          <cell r="N479" t="str">
            <v>99920</v>
          </cell>
          <cell r="O479" t="str">
            <v>11404</v>
          </cell>
          <cell r="P479" t="str">
            <v>294</v>
          </cell>
          <cell r="Q479" t="str">
            <v>955</v>
          </cell>
          <cell r="R479" t="str">
            <v>INTERCO BILL W/O</v>
          </cell>
          <cell r="S479" t="str">
            <v>PRA</v>
          </cell>
          <cell r="U479" t="str">
            <v>2014-07-31</v>
          </cell>
          <cell r="V479">
            <v>790.5</v>
          </cell>
          <cell r="W479" t="str">
            <v>UTXECON201</v>
          </cell>
          <cell r="Y479" t="str">
            <v>LEGAL</v>
          </cell>
          <cell r="Z479" t="str">
            <v>ICB3</v>
          </cell>
          <cell r="AB479" t="str">
            <v>ICB</v>
          </cell>
          <cell r="AC479" t="str">
            <v>ICB</v>
          </cell>
          <cell r="AE479" t="str">
            <v>211</v>
          </cell>
          <cell r="AG479" t="str">
            <v>0000097110</v>
          </cell>
        </row>
        <row r="480">
          <cell r="A480" t="str">
            <v>00627314</v>
          </cell>
          <cell r="B480" t="str">
            <v>9554261000</v>
          </cell>
          <cell r="C480" t="str">
            <v>ICB4TARGET0000000905</v>
          </cell>
          <cell r="D480">
            <v>2014</v>
          </cell>
          <cell r="E480">
            <v>7</v>
          </cell>
          <cell r="F480" t="str">
            <v>2014-07-31</v>
          </cell>
          <cell r="G480" t="str">
            <v>PRJ</v>
          </cell>
          <cell r="H480" t="str">
            <v>169</v>
          </cell>
          <cell r="I480" t="str">
            <v>211</v>
          </cell>
          <cell r="K480" t="str">
            <v>000001120</v>
          </cell>
          <cell r="L480" t="str">
            <v>4261000</v>
          </cell>
          <cell r="M480" t="str">
            <v>1113</v>
          </cell>
          <cell r="N480" t="str">
            <v>99920</v>
          </cell>
          <cell r="O480" t="str">
            <v>11404</v>
          </cell>
          <cell r="P480" t="str">
            <v>294</v>
          </cell>
          <cell r="Q480" t="str">
            <v>955</v>
          </cell>
          <cell r="R480" t="str">
            <v>INTERCO BILL W/O</v>
          </cell>
          <cell r="S480" t="str">
            <v>PRA</v>
          </cell>
          <cell r="U480" t="str">
            <v>2014-07-31</v>
          </cell>
          <cell r="V480">
            <v>79.05</v>
          </cell>
          <cell r="W480" t="str">
            <v>UTXECON201</v>
          </cell>
          <cell r="Y480" t="str">
            <v>LEGAL</v>
          </cell>
          <cell r="Z480" t="str">
            <v>ICB3</v>
          </cell>
          <cell r="AB480" t="str">
            <v>ICB</v>
          </cell>
          <cell r="AC480" t="str">
            <v>ICB</v>
          </cell>
          <cell r="AE480" t="str">
            <v>211</v>
          </cell>
          <cell r="AG480" t="str">
            <v>0000114269</v>
          </cell>
        </row>
        <row r="481">
          <cell r="A481" t="str">
            <v>00625115</v>
          </cell>
          <cell r="B481" t="str">
            <v>9554261000</v>
          </cell>
          <cell r="C481" t="str">
            <v>ICB4TARGET0000000906</v>
          </cell>
          <cell r="D481">
            <v>2014</v>
          </cell>
          <cell r="E481">
            <v>7</v>
          </cell>
          <cell r="F481" t="str">
            <v>2014-07-31</v>
          </cell>
          <cell r="G481" t="str">
            <v>PRJ</v>
          </cell>
          <cell r="H481" t="str">
            <v>169</v>
          </cell>
          <cell r="I481" t="str">
            <v>211</v>
          </cell>
          <cell r="K481" t="str">
            <v>000001120</v>
          </cell>
          <cell r="L481" t="str">
            <v>4261000</v>
          </cell>
          <cell r="M481" t="str">
            <v>1113</v>
          </cell>
          <cell r="N481" t="str">
            <v>99920</v>
          </cell>
          <cell r="O481" t="str">
            <v>11404</v>
          </cell>
          <cell r="P481" t="str">
            <v>294</v>
          </cell>
          <cell r="Q481" t="str">
            <v>955</v>
          </cell>
          <cell r="R481" t="str">
            <v>INTERCO BILL W/O</v>
          </cell>
          <cell r="S481" t="str">
            <v>PRA</v>
          </cell>
          <cell r="U481" t="str">
            <v>2014-07-31</v>
          </cell>
          <cell r="V481">
            <v>395.25</v>
          </cell>
          <cell r="W481" t="str">
            <v>UTXECON201</v>
          </cell>
          <cell r="Y481" t="str">
            <v>LEGAL</v>
          </cell>
          <cell r="Z481" t="str">
            <v>ICB3</v>
          </cell>
          <cell r="AB481" t="str">
            <v>ICB</v>
          </cell>
          <cell r="AC481" t="str">
            <v>ICB</v>
          </cell>
          <cell r="AE481" t="str">
            <v>211</v>
          </cell>
          <cell r="AG481" t="str">
            <v>0000124825</v>
          </cell>
        </row>
        <row r="482">
          <cell r="A482" t="str">
            <v>00624538</v>
          </cell>
          <cell r="B482" t="str">
            <v>9554261000</v>
          </cell>
          <cell r="C482" t="str">
            <v>ICB4TARGET0000000907</v>
          </cell>
          <cell r="D482">
            <v>2014</v>
          </cell>
          <cell r="E482">
            <v>7</v>
          </cell>
          <cell r="F482" t="str">
            <v>2014-07-31</v>
          </cell>
          <cell r="G482" t="str">
            <v>PRJ</v>
          </cell>
          <cell r="H482" t="str">
            <v>169</v>
          </cell>
          <cell r="I482" t="str">
            <v>211</v>
          </cell>
          <cell r="K482" t="str">
            <v>000001120</v>
          </cell>
          <cell r="L482" t="str">
            <v>4261000</v>
          </cell>
          <cell r="M482" t="str">
            <v>1113</v>
          </cell>
          <cell r="N482" t="str">
            <v>99920</v>
          </cell>
          <cell r="O482" t="str">
            <v>11404</v>
          </cell>
          <cell r="P482" t="str">
            <v>294</v>
          </cell>
          <cell r="Q482" t="str">
            <v>955</v>
          </cell>
          <cell r="R482" t="str">
            <v>INTERCO BILL W/O</v>
          </cell>
          <cell r="S482" t="str">
            <v>PRA</v>
          </cell>
          <cell r="U482" t="str">
            <v>2014-07-31</v>
          </cell>
          <cell r="V482">
            <v>237.15</v>
          </cell>
          <cell r="W482" t="str">
            <v>UTXECON201</v>
          </cell>
          <cell r="Y482" t="str">
            <v>LEGAL</v>
          </cell>
          <cell r="Z482" t="str">
            <v>ICB3</v>
          </cell>
          <cell r="AB482" t="str">
            <v>ICB</v>
          </cell>
          <cell r="AC482" t="str">
            <v>ICB</v>
          </cell>
          <cell r="AE482" t="str">
            <v>211</v>
          </cell>
          <cell r="AG482" t="str">
            <v>0000135160</v>
          </cell>
        </row>
        <row r="483">
          <cell r="A483" t="str">
            <v>00623022</v>
          </cell>
          <cell r="B483" t="str">
            <v>9554261000</v>
          </cell>
          <cell r="C483" t="str">
            <v>ICB4TARGET0000000908</v>
          </cell>
          <cell r="D483">
            <v>2014</v>
          </cell>
          <cell r="E483">
            <v>7</v>
          </cell>
          <cell r="F483" t="str">
            <v>2014-07-31</v>
          </cell>
          <cell r="G483" t="str">
            <v>PRJ</v>
          </cell>
          <cell r="H483" t="str">
            <v>169</v>
          </cell>
          <cell r="I483" t="str">
            <v>211</v>
          </cell>
          <cell r="K483" t="str">
            <v>000001120</v>
          </cell>
          <cell r="L483" t="str">
            <v>4261000</v>
          </cell>
          <cell r="M483" t="str">
            <v>1113</v>
          </cell>
          <cell r="N483" t="str">
            <v>99920</v>
          </cell>
          <cell r="O483" t="str">
            <v>11404</v>
          </cell>
          <cell r="P483" t="str">
            <v>294</v>
          </cell>
          <cell r="Q483" t="str">
            <v>955</v>
          </cell>
          <cell r="R483" t="str">
            <v>INTERCO BILL W/O</v>
          </cell>
          <cell r="S483" t="str">
            <v>PRA</v>
          </cell>
          <cell r="U483" t="str">
            <v>2014-07-31</v>
          </cell>
          <cell r="V483">
            <v>59.29</v>
          </cell>
          <cell r="W483" t="str">
            <v>UTXECON201</v>
          </cell>
          <cell r="Y483" t="str">
            <v>LEGAL</v>
          </cell>
          <cell r="Z483" t="str">
            <v>ICB3</v>
          </cell>
          <cell r="AB483" t="str">
            <v>ICB</v>
          </cell>
          <cell r="AC483" t="str">
            <v>ICB</v>
          </cell>
          <cell r="AE483" t="str">
            <v>211</v>
          </cell>
          <cell r="AG483" t="str">
            <v>0000137195</v>
          </cell>
        </row>
        <row r="484">
          <cell r="A484" t="str">
            <v>00624857</v>
          </cell>
          <cell r="B484" t="str">
            <v>9554261000</v>
          </cell>
          <cell r="C484" t="str">
            <v>ICB4TARGET0000000909</v>
          </cell>
          <cell r="D484">
            <v>2014</v>
          </cell>
          <cell r="E484">
            <v>7</v>
          </cell>
          <cell r="F484" t="str">
            <v>2014-07-31</v>
          </cell>
          <cell r="G484" t="str">
            <v>PRJ</v>
          </cell>
          <cell r="H484" t="str">
            <v>169</v>
          </cell>
          <cell r="I484" t="str">
            <v>211</v>
          </cell>
          <cell r="K484" t="str">
            <v>000001120</v>
          </cell>
          <cell r="L484" t="str">
            <v>4261000</v>
          </cell>
          <cell r="M484" t="str">
            <v>1113</v>
          </cell>
          <cell r="N484" t="str">
            <v>99920</v>
          </cell>
          <cell r="O484" t="str">
            <v>11404</v>
          </cell>
          <cell r="P484" t="str">
            <v>294</v>
          </cell>
          <cell r="Q484" t="str">
            <v>955</v>
          </cell>
          <cell r="R484" t="str">
            <v>INTERCO BILL W/O</v>
          </cell>
          <cell r="S484" t="str">
            <v>PRA</v>
          </cell>
          <cell r="U484" t="str">
            <v>2014-07-31</v>
          </cell>
          <cell r="V484">
            <v>63.24</v>
          </cell>
          <cell r="W484" t="str">
            <v>UTXECON201</v>
          </cell>
          <cell r="Y484" t="str">
            <v>LEGAL</v>
          </cell>
          <cell r="Z484" t="str">
            <v>ICB3</v>
          </cell>
          <cell r="AB484" t="str">
            <v>ICB</v>
          </cell>
          <cell r="AC484" t="str">
            <v>ICB</v>
          </cell>
          <cell r="AE484" t="str">
            <v>211</v>
          </cell>
          <cell r="AG484" t="str">
            <v>0000145162</v>
          </cell>
        </row>
        <row r="485">
          <cell r="A485" t="str">
            <v>00624537</v>
          </cell>
          <cell r="B485" t="str">
            <v>9554261000</v>
          </cell>
          <cell r="C485" t="str">
            <v>ICB4TARGET0000000910</v>
          </cell>
          <cell r="D485">
            <v>2014</v>
          </cell>
          <cell r="E485">
            <v>7</v>
          </cell>
          <cell r="F485" t="str">
            <v>2014-07-31</v>
          </cell>
          <cell r="G485" t="str">
            <v>PRJ</v>
          </cell>
          <cell r="H485" t="str">
            <v>169</v>
          </cell>
          <cell r="I485" t="str">
            <v>211</v>
          </cell>
          <cell r="K485" t="str">
            <v>000001120</v>
          </cell>
          <cell r="L485" t="str">
            <v>4261000</v>
          </cell>
          <cell r="M485" t="str">
            <v>1113</v>
          </cell>
          <cell r="N485" t="str">
            <v>99920</v>
          </cell>
          <cell r="O485" t="str">
            <v>11404</v>
          </cell>
          <cell r="P485" t="str">
            <v>294</v>
          </cell>
          <cell r="Q485" t="str">
            <v>955</v>
          </cell>
          <cell r="R485" t="str">
            <v>INTERCO BILL W/O</v>
          </cell>
          <cell r="S485" t="str">
            <v>PRA</v>
          </cell>
          <cell r="U485" t="str">
            <v>2014-07-31</v>
          </cell>
          <cell r="V485">
            <v>197.62</v>
          </cell>
          <cell r="W485" t="str">
            <v>UTXECON201</v>
          </cell>
          <cell r="Y485" t="str">
            <v>LEGAL</v>
          </cell>
          <cell r="Z485" t="str">
            <v>ICB3</v>
          </cell>
          <cell r="AB485" t="str">
            <v>ICB</v>
          </cell>
          <cell r="AC485" t="str">
            <v>ICB</v>
          </cell>
          <cell r="AE485" t="str">
            <v>211</v>
          </cell>
          <cell r="AG485" t="str">
            <v>0000149834</v>
          </cell>
        </row>
        <row r="486">
          <cell r="A486" t="str">
            <v>00625211</v>
          </cell>
          <cell r="B486" t="str">
            <v>9554261000</v>
          </cell>
          <cell r="C486" t="str">
            <v>ICB4TARGET0000000911</v>
          </cell>
          <cell r="D486">
            <v>2014</v>
          </cell>
          <cell r="E486">
            <v>7</v>
          </cell>
          <cell r="F486" t="str">
            <v>2014-07-31</v>
          </cell>
          <cell r="G486" t="str">
            <v>PRJ</v>
          </cell>
          <cell r="H486" t="str">
            <v>169</v>
          </cell>
          <cell r="I486" t="str">
            <v>211</v>
          </cell>
          <cell r="K486" t="str">
            <v>000001120</v>
          </cell>
          <cell r="L486" t="str">
            <v>4261000</v>
          </cell>
          <cell r="M486" t="str">
            <v>1113</v>
          </cell>
          <cell r="N486" t="str">
            <v>99920</v>
          </cell>
          <cell r="O486" t="str">
            <v>11404</v>
          </cell>
          <cell r="P486" t="str">
            <v>294</v>
          </cell>
          <cell r="Q486" t="str">
            <v>955</v>
          </cell>
          <cell r="R486" t="str">
            <v>INTERCO BILL W/O</v>
          </cell>
          <cell r="S486" t="str">
            <v>PRA</v>
          </cell>
          <cell r="U486" t="str">
            <v>2014-07-31</v>
          </cell>
          <cell r="V486">
            <v>988.12</v>
          </cell>
          <cell r="W486" t="str">
            <v>UTXECON201</v>
          </cell>
          <cell r="Y486" t="str">
            <v>LEGAL</v>
          </cell>
          <cell r="Z486" t="str">
            <v>ICB3</v>
          </cell>
          <cell r="AB486" t="str">
            <v>ICB</v>
          </cell>
          <cell r="AC486" t="str">
            <v>ICB</v>
          </cell>
          <cell r="AE486" t="str">
            <v>211</v>
          </cell>
          <cell r="AG486" t="str">
            <v>0000260094</v>
          </cell>
        </row>
        <row r="487">
          <cell r="A487" t="str">
            <v>00624539</v>
          </cell>
          <cell r="B487" t="str">
            <v>9554261000</v>
          </cell>
          <cell r="C487" t="str">
            <v>ICB4TARGET0000000912</v>
          </cell>
          <cell r="D487">
            <v>2014</v>
          </cell>
          <cell r="E487">
            <v>7</v>
          </cell>
          <cell r="F487" t="str">
            <v>2014-07-31</v>
          </cell>
          <cell r="G487" t="str">
            <v>PRJ</v>
          </cell>
          <cell r="H487" t="str">
            <v>169</v>
          </cell>
          <cell r="I487" t="str">
            <v>211</v>
          </cell>
          <cell r="K487" t="str">
            <v>000001120</v>
          </cell>
          <cell r="L487" t="str">
            <v>4261000</v>
          </cell>
          <cell r="M487" t="str">
            <v>1113</v>
          </cell>
          <cell r="N487" t="str">
            <v>99920</v>
          </cell>
          <cell r="O487" t="str">
            <v>11404</v>
          </cell>
          <cell r="P487" t="str">
            <v>294</v>
          </cell>
          <cell r="Q487" t="str">
            <v>955</v>
          </cell>
          <cell r="R487" t="str">
            <v>INTERCO BILL W/O</v>
          </cell>
          <cell r="S487" t="str">
            <v>PRA</v>
          </cell>
          <cell r="U487" t="str">
            <v>2014-07-31</v>
          </cell>
          <cell r="V487">
            <v>395.25</v>
          </cell>
          <cell r="W487" t="str">
            <v>UTXECON201</v>
          </cell>
          <cell r="Y487" t="str">
            <v>LEGAL</v>
          </cell>
          <cell r="Z487" t="str">
            <v>ICB3</v>
          </cell>
          <cell r="AB487" t="str">
            <v>ICB</v>
          </cell>
          <cell r="AC487" t="str">
            <v>ICB</v>
          </cell>
          <cell r="AE487" t="str">
            <v>211</v>
          </cell>
          <cell r="AG487" t="str">
            <v>0000286783</v>
          </cell>
        </row>
        <row r="488">
          <cell r="A488" t="str">
            <v>00624540</v>
          </cell>
          <cell r="B488" t="str">
            <v>9554261000</v>
          </cell>
          <cell r="C488" t="str">
            <v>ICB4TARGET0000000913</v>
          </cell>
          <cell r="D488">
            <v>2014</v>
          </cell>
          <cell r="E488">
            <v>7</v>
          </cell>
          <cell r="F488" t="str">
            <v>2014-07-31</v>
          </cell>
          <cell r="G488" t="str">
            <v>PRJ</v>
          </cell>
          <cell r="H488" t="str">
            <v>169</v>
          </cell>
          <cell r="I488" t="str">
            <v>211</v>
          </cell>
          <cell r="K488" t="str">
            <v>000001120</v>
          </cell>
          <cell r="L488" t="str">
            <v>4261000</v>
          </cell>
          <cell r="M488" t="str">
            <v>1113</v>
          </cell>
          <cell r="N488" t="str">
            <v>99920</v>
          </cell>
          <cell r="O488" t="str">
            <v>11404</v>
          </cell>
          <cell r="P488" t="str">
            <v>294</v>
          </cell>
          <cell r="Q488" t="str">
            <v>955</v>
          </cell>
          <cell r="R488" t="str">
            <v>INTERCO BILL W/O</v>
          </cell>
          <cell r="S488" t="str">
            <v>PRA</v>
          </cell>
          <cell r="U488" t="str">
            <v>2014-07-31</v>
          </cell>
          <cell r="V488">
            <v>118.57</v>
          </cell>
          <cell r="W488" t="str">
            <v>UTXECON201</v>
          </cell>
          <cell r="Y488" t="str">
            <v>LEGAL</v>
          </cell>
          <cell r="Z488" t="str">
            <v>ICB3</v>
          </cell>
          <cell r="AB488" t="str">
            <v>ICB</v>
          </cell>
          <cell r="AC488" t="str">
            <v>ICB</v>
          </cell>
          <cell r="AE488" t="str">
            <v>211</v>
          </cell>
          <cell r="AG488" t="str">
            <v>0000286784</v>
          </cell>
        </row>
        <row r="489">
          <cell r="A489" t="str">
            <v>00625268</v>
          </cell>
          <cell r="B489" t="str">
            <v>9554261000</v>
          </cell>
          <cell r="C489" t="str">
            <v>ICB4TARGET0000000914</v>
          </cell>
          <cell r="D489">
            <v>2014</v>
          </cell>
          <cell r="E489">
            <v>7</v>
          </cell>
          <cell r="F489" t="str">
            <v>2014-07-31</v>
          </cell>
          <cell r="G489" t="str">
            <v>PRJ</v>
          </cell>
          <cell r="H489" t="str">
            <v>169</v>
          </cell>
          <cell r="I489" t="str">
            <v>211</v>
          </cell>
          <cell r="K489" t="str">
            <v>000001120</v>
          </cell>
          <cell r="L489" t="str">
            <v>4261000</v>
          </cell>
          <cell r="M489" t="str">
            <v>1113</v>
          </cell>
          <cell r="N489" t="str">
            <v>99920</v>
          </cell>
          <cell r="O489" t="str">
            <v>11404</v>
          </cell>
          <cell r="P489" t="str">
            <v>294</v>
          </cell>
          <cell r="Q489" t="str">
            <v>955</v>
          </cell>
          <cell r="R489" t="str">
            <v>INTERCO BILL W/O</v>
          </cell>
          <cell r="S489" t="str">
            <v>PRA</v>
          </cell>
          <cell r="U489" t="str">
            <v>2014-07-31</v>
          </cell>
          <cell r="V489">
            <v>112.65</v>
          </cell>
          <cell r="W489" t="str">
            <v>UTXECON201</v>
          </cell>
          <cell r="Y489" t="str">
            <v>LEGAL</v>
          </cell>
          <cell r="Z489" t="str">
            <v>ICB3</v>
          </cell>
          <cell r="AB489" t="str">
            <v>ICB</v>
          </cell>
          <cell r="AC489" t="str">
            <v>ICB</v>
          </cell>
          <cell r="AE489" t="str">
            <v>211</v>
          </cell>
          <cell r="AG489" t="str">
            <v>0000286843</v>
          </cell>
        </row>
        <row r="490">
          <cell r="A490" t="str">
            <v>00624504</v>
          </cell>
          <cell r="B490" t="str">
            <v>9554265004</v>
          </cell>
          <cell r="C490" t="str">
            <v>ICB4TARGET0000001042</v>
          </cell>
          <cell r="D490">
            <v>2014</v>
          </cell>
          <cell r="E490">
            <v>7</v>
          </cell>
          <cell r="F490" t="str">
            <v>2014-07-31</v>
          </cell>
          <cell r="G490" t="str">
            <v>PRJ</v>
          </cell>
          <cell r="H490" t="str">
            <v>169</v>
          </cell>
          <cell r="I490" t="str">
            <v>211</v>
          </cell>
          <cell r="K490" t="str">
            <v>000001120</v>
          </cell>
          <cell r="L490" t="str">
            <v>4265004</v>
          </cell>
          <cell r="M490" t="str">
            <v>1113</v>
          </cell>
          <cell r="N490" t="str">
            <v>99920</v>
          </cell>
          <cell r="O490" t="str">
            <v>11404</v>
          </cell>
          <cell r="P490" t="str">
            <v>294</v>
          </cell>
          <cell r="Q490" t="str">
            <v>955</v>
          </cell>
          <cell r="R490" t="str">
            <v>INTERCO BILL W/O</v>
          </cell>
          <cell r="S490" t="str">
            <v>PRA</v>
          </cell>
          <cell r="U490" t="str">
            <v>2014-07-31</v>
          </cell>
          <cell r="V490">
            <v>237.15</v>
          </cell>
          <cell r="W490" t="str">
            <v>UTXECON201</v>
          </cell>
          <cell r="Y490" t="str">
            <v>LEGAL</v>
          </cell>
          <cell r="Z490" t="str">
            <v>ICB3</v>
          </cell>
          <cell r="AB490" t="str">
            <v>ICB</v>
          </cell>
          <cell r="AC490" t="str">
            <v>ICB</v>
          </cell>
          <cell r="AE490" t="str">
            <v>211</v>
          </cell>
          <cell r="AG490" t="str">
            <v>0000132632</v>
          </cell>
        </row>
        <row r="491">
          <cell r="A491" t="str">
            <v>00655227</v>
          </cell>
          <cell r="B491" t="str">
            <v>9559210001</v>
          </cell>
          <cell r="C491" t="str">
            <v>ICB4TARGET0000012168</v>
          </cell>
          <cell r="D491">
            <v>2014</v>
          </cell>
          <cell r="E491">
            <v>12</v>
          </cell>
          <cell r="F491" t="str">
            <v>2014-12-31</v>
          </cell>
          <cell r="G491" t="str">
            <v>PRJ</v>
          </cell>
          <cell r="H491" t="str">
            <v>169</v>
          </cell>
          <cell r="I491" t="str">
            <v>211</v>
          </cell>
          <cell r="K491" t="str">
            <v>TDOANDA</v>
          </cell>
          <cell r="L491" t="str">
            <v>9210001</v>
          </cell>
          <cell r="M491" t="str">
            <v>1113</v>
          </cell>
          <cell r="N491" t="str">
            <v>99920</v>
          </cell>
          <cell r="O491" t="str">
            <v>11833</v>
          </cell>
          <cell r="P491" t="str">
            <v>294</v>
          </cell>
          <cell r="Q491" t="str">
            <v>955</v>
          </cell>
          <cell r="R491" t="str">
            <v>INTERCO BILL W/O</v>
          </cell>
          <cell r="S491" t="str">
            <v>PRA</v>
          </cell>
          <cell r="U491" t="str">
            <v>2014-12-31</v>
          </cell>
          <cell r="V491">
            <v>8.81</v>
          </cell>
          <cell r="W491" t="str">
            <v>UTXE000501</v>
          </cell>
          <cell r="Y491" t="str">
            <v>TDOTH</v>
          </cell>
          <cell r="Z491" t="str">
            <v>ICB3</v>
          </cell>
          <cell r="AB491" t="str">
            <v>ICB</v>
          </cell>
          <cell r="AC491" t="str">
            <v>ICB</v>
          </cell>
          <cell r="AE491" t="str">
            <v>211</v>
          </cell>
          <cell r="AG491" t="str">
            <v>0000153062</v>
          </cell>
        </row>
        <row r="492">
          <cell r="A492" t="str">
            <v>00682009</v>
          </cell>
          <cell r="B492" t="str">
            <v>9554261000</v>
          </cell>
          <cell r="C492" t="str">
            <v>ICB7TARGET0000000716</v>
          </cell>
          <cell r="D492">
            <v>2015</v>
          </cell>
          <cell r="E492">
            <v>6</v>
          </cell>
          <cell r="F492" t="str">
            <v>2015-06-30</v>
          </cell>
          <cell r="G492" t="str">
            <v>PRJ</v>
          </cell>
          <cell r="H492" t="str">
            <v>169</v>
          </cell>
          <cell r="I492" t="str">
            <v>211</v>
          </cell>
          <cell r="K492" t="str">
            <v>000022743</v>
          </cell>
          <cell r="L492" t="str">
            <v>4261000</v>
          </cell>
          <cell r="M492" t="str">
            <v>1113</v>
          </cell>
          <cell r="N492" t="str">
            <v>99920</v>
          </cell>
          <cell r="O492" t="str">
            <v>12494</v>
          </cell>
          <cell r="P492" t="str">
            <v>294</v>
          </cell>
          <cell r="Q492" t="str">
            <v>955</v>
          </cell>
          <cell r="R492" t="str">
            <v>INTERCO BILL RESCAT_BENLOC</v>
          </cell>
          <cell r="S492" t="str">
            <v>PRA</v>
          </cell>
          <cell r="U492" t="str">
            <v>2015-06-30</v>
          </cell>
          <cell r="V492">
            <v>383.32</v>
          </cell>
          <cell r="W492" t="str">
            <v>G0001113</v>
          </cell>
          <cell r="Y492" t="str">
            <v>LEGAL</v>
          </cell>
          <cell r="Z492" t="str">
            <v>ICB2</v>
          </cell>
          <cell r="AB492" t="str">
            <v>ICB</v>
          </cell>
          <cell r="AC492" t="str">
            <v>ICB</v>
          </cell>
          <cell r="AE492" t="str">
            <v>211</v>
          </cell>
          <cell r="AG492" t="str">
            <v>0000254867</v>
          </cell>
        </row>
        <row r="493">
          <cell r="A493" t="str">
            <v>00685530</v>
          </cell>
          <cell r="B493" t="str">
            <v>9554261000</v>
          </cell>
          <cell r="C493" t="str">
            <v>ICB7TARGET0000000717</v>
          </cell>
          <cell r="D493">
            <v>2015</v>
          </cell>
          <cell r="E493">
            <v>6</v>
          </cell>
          <cell r="F493" t="str">
            <v>2015-06-30</v>
          </cell>
          <cell r="G493" t="str">
            <v>PRJ</v>
          </cell>
          <cell r="H493" t="str">
            <v>169</v>
          </cell>
          <cell r="I493" t="str">
            <v>211</v>
          </cell>
          <cell r="K493" t="str">
            <v>000022743</v>
          </cell>
          <cell r="L493" t="str">
            <v>4261000</v>
          </cell>
          <cell r="M493" t="str">
            <v>1113</v>
          </cell>
          <cell r="N493" t="str">
            <v>99920</v>
          </cell>
          <cell r="O493" t="str">
            <v>12404</v>
          </cell>
          <cell r="P493" t="str">
            <v>294</v>
          </cell>
          <cell r="Q493" t="str">
            <v>955</v>
          </cell>
          <cell r="R493" t="str">
            <v>INTERCO BILL RESCAT_BENLOC</v>
          </cell>
          <cell r="S493" t="str">
            <v>PRA</v>
          </cell>
          <cell r="U493" t="str">
            <v>2015-06-30</v>
          </cell>
          <cell r="V493">
            <v>95.83</v>
          </cell>
          <cell r="W493" t="str">
            <v>G0001113</v>
          </cell>
          <cell r="Y493" t="str">
            <v>LEGAL</v>
          </cell>
          <cell r="Z493" t="str">
            <v>ICB2</v>
          </cell>
          <cell r="AB493" t="str">
            <v>ICB</v>
          </cell>
          <cell r="AC493" t="str">
            <v>ICB</v>
          </cell>
          <cell r="AE493" t="str">
            <v>211</v>
          </cell>
          <cell r="AG493" t="str">
            <v>0000295524</v>
          </cell>
        </row>
        <row r="494">
          <cell r="A494" t="str">
            <v>00672658</v>
          </cell>
          <cell r="B494" t="str">
            <v>9554261000</v>
          </cell>
          <cell r="C494" t="str">
            <v>ICB7TARGET0000000783</v>
          </cell>
          <cell r="D494">
            <v>2015</v>
          </cell>
          <cell r="E494">
            <v>4</v>
          </cell>
          <cell r="F494" t="str">
            <v>2015-04-30</v>
          </cell>
          <cell r="G494" t="str">
            <v>PRJ</v>
          </cell>
          <cell r="H494" t="str">
            <v>169</v>
          </cell>
          <cell r="I494" t="str">
            <v>211</v>
          </cell>
          <cell r="K494" t="str">
            <v>000022743</v>
          </cell>
          <cell r="L494" t="str">
            <v>4261000</v>
          </cell>
          <cell r="M494" t="str">
            <v>1113</v>
          </cell>
          <cell r="N494" t="str">
            <v>99920</v>
          </cell>
          <cell r="O494" t="str">
            <v>12494</v>
          </cell>
          <cell r="P494" t="str">
            <v>294</v>
          </cell>
          <cell r="Q494" t="str">
            <v>955</v>
          </cell>
          <cell r="R494" t="str">
            <v>INTERCO BILL RESCAT_BENLOC</v>
          </cell>
          <cell r="S494" t="str">
            <v>PRA</v>
          </cell>
          <cell r="U494" t="str">
            <v>2015-04-30</v>
          </cell>
          <cell r="V494">
            <v>115</v>
          </cell>
          <cell r="W494" t="str">
            <v>G0001113</v>
          </cell>
          <cell r="Y494" t="str">
            <v>LEGAL</v>
          </cell>
          <cell r="Z494" t="str">
            <v>ICB2</v>
          </cell>
          <cell r="AB494" t="str">
            <v>ICB</v>
          </cell>
          <cell r="AC494" t="str">
            <v>ICB</v>
          </cell>
          <cell r="AE494" t="str">
            <v>211</v>
          </cell>
          <cell r="AG494" t="str">
            <v>0000120050</v>
          </cell>
        </row>
        <row r="495">
          <cell r="A495" t="str">
            <v>00673922</v>
          </cell>
          <cell r="B495" t="str">
            <v>9554261000</v>
          </cell>
          <cell r="C495" t="str">
            <v>ICB7TARGET0000000784</v>
          </cell>
          <cell r="D495">
            <v>2015</v>
          </cell>
          <cell r="E495">
            <v>4</v>
          </cell>
          <cell r="F495" t="str">
            <v>2015-04-30</v>
          </cell>
          <cell r="G495" t="str">
            <v>PRJ</v>
          </cell>
          <cell r="H495" t="str">
            <v>169</v>
          </cell>
          <cell r="I495" t="str">
            <v>211</v>
          </cell>
          <cell r="K495" t="str">
            <v>000022743</v>
          </cell>
          <cell r="L495" t="str">
            <v>4261000</v>
          </cell>
          <cell r="M495" t="str">
            <v>1113</v>
          </cell>
          <cell r="N495" t="str">
            <v>99920</v>
          </cell>
          <cell r="O495" t="str">
            <v>12494</v>
          </cell>
          <cell r="P495" t="str">
            <v>294</v>
          </cell>
          <cell r="Q495" t="str">
            <v>955</v>
          </cell>
          <cell r="R495" t="str">
            <v>INTERCO BILL RESCAT_BENLOC</v>
          </cell>
          <cell r="S495" t="str">
            <v>PRA</v>
          </cell>
          <cell r="U495" t="str">
            <v>2015-04-30</v>
          </cell>
          <cell r="V495">
            <v>191.66</v>
          </cell>
          <cell r="W495" t="str">
            <v>G0001113</v>
          </cell>
          <cell r="Y495" t="str">
            <v>LEGAL</v>
          </cell>
          <cell r="Z495" t="str">
            <v>ICB2</v>
          </cell>
          <cell r="AB495" t="str">
            <v>ICB</v>
          </cell>
          <cell r="AC495" t="str">
            <v>ICB</v>
          </cell>
          <cell r="AE495" t="str">
            <v>211</v>
          </cell>
          <cell r="AG495" t="str">
            <v>0000120050</v>
          </cell>
        </row>
        <row r="496">
          <cell r="A496" t="str">
            <v>00672659</v>
          </cell>
          <cell r="B496" t="str">
            <v>9554261000</v>
          </cell>
          <cell r="C496" t="str">
            <v>ICB7TARGET0000000785</v>
          </cell>
          <cell r="D496">
            <v>2015</v>
          </cell>
          <cell r="E496">
            <v>4</v>
          </cell>
          <cell r="F496" t="str">
            <v>2015-04-30</v>
          </cell>
          <cell r="G496" t="str">
            <v>PRJ</v>
          </cell>
          <cell r="H496" t="str">
            <v>169</v>
          </cell>
          <cell r="I496" t="str">
            <v>211</v>
          </cell>
          <cell r="K496" t="str">
            <v>000022743</v>
          </cell>
          <cell r="L496" t="str">
            <v>4261000</v>
          </cell>
          <cell r="M496" t="str">
            <v>1113</v>
          </cell>
          <cell r="N496" t="str">
            <v>99920</v>
          </cell>
          <cell r="O496" t="str">
            <v>12494</v>
          </cell>
          <cell r="P496" t="str">
            <v>294</v>
          </cell>
          <cell r="Q496" t="str">
            <v>955</v>
          </cell>
          <cell r="R496" t="str">
            <v>INTERCO BILL RESCAT_BENLOC</v>
          </cell>
          <cell r="S496" t="str">
            <v>PRA</v>
          </cell>
          <cell r="U496" t="str">
            <v>2015-04-30</v>
          </cell>
          <cell r="V496">
            <v>95.83</v>
          </cell>
          <cell r="W496" t="str">
            <v>G0001113</v>
          </cell>
          <cell r="Y496" t="str">
            <v>LEGAL</v>
          </cell>
          <cell r="Z496" t="str">
            <v>ICB2</v>
          </cell>
          <cell r="AB496" t="str">
            <v>ICB</v>
          </cell>
          <cell r="AC496" t="str">
            <v>ICB</v>
          </cell>
          <cell r="AE496" t="str">
            <v>211</v>
          </cell>
          <cell r="AG496" t="str">
            <v>0000254867</v>
          </cell>
        </row>
        <row r="497">
          <cell r="A497" t="str">
            <v>00673921</v>
          </cell>
          <cell r="B497" t="str">
            <v>9554261000</v>
          </cell>
          <cell r="C497" t="str">
            <v>ICB7TARGET0000000786</v>
          </cell>
          <cell r="D497">
            <v>2015</v>
          </cell>
          <cell r="E497">
            <v>4</v>
          </cell>
          <cell r="F497" t="str">
            <v>2015-04-30</v>
          </cell>
          <cell r="G497" t="str">
            <v>PRJ</v>
          </cell>
          <cell r="H497" t="str">
            <v>169</v>
          </cell>
          <cell r="I497" t="str">
            <v>211</v>
          </cell>
          <cell r="K497" t="str">
            <v>000022743</v>
          </cell>
          <cell r="L497" t="str">
            <v>4261000</v>
          </cell>
          <cell r="M497" t="str">
            <v>1113</v>
          </cell>
          <cell r="N497" t="str">
            <v>99920</v>
          </cell>
          <cell r="O497" t="str">
            <v>12494</v>
          </cell>
          <cell r="P497" t="str">
            <v>294</v>
          </cell>
          <cell r="Q497" t="str">
            <v>955</v>
          </cell>
          <cell r="R497" t="str">
            <v>INTERCO BILL RESCAT_BENLOC</v>
          </cell>
          <cell r="S497" t="str">
            <v>PRA</v>
          </cell>
          <cell r="U497" t="str">
            <v>2015-04-30</v>
          </cell>
          <cell r="V497">
            <v>134.16</v>
          </cell>
          <cell r="W497" t="str">
            <v>G0001113</v>
          </cell>
          <cell r="Y497" t="str">
            <v>LEGAL</v>
          </cell>
          <cell r="Z497" t="str">
            <v>ICB2</v>
          </cell>
          <cell r="AB497" t="str">
            <v>ICB</v>
          </cell>
          <cell r="AC497" t="str">
            <v>ICB</v>
          </cell>
          <cell r="AE497" t="str">
            <v>211</v>
          </cell>
          <cell r="AG497" t="str">
            <v>0000254867</v>
          </cell>
        </row>
        <row r="498">
          <cell r="A498" t="str">
            <v>00670951</v>
          </cell>
          <cell r="B498" t="str">
            <v>9554261000</v>
          </cell>
          <cell r="C498" t="str">
            <v>ICB7TARGET0000000787</v>
          </cell>
          <cell r="D498">
            <v>2015</v>
          </cell>
          <cell r="E498">
            <v>4</v>
          </cell>
          <cell r="F498" t="str">
            <v>2015-04-30</v>
          </cell>
          <cell r="G498" t="str">
            <v>PRJ</v>
          </cell>
          <cell r="H498" t="str">
            <v>169</v>
          </cell>
          <cell r="I498" t="str">
            <v>211</v>
          </cell>
          <cell r="K498" t="str">
            <v>000022744</v>
          </cell>
          <cell r="L498" t="str">
            <v>4261000</v>
          </cell>
          <cell r="M498" t="str">
            <v>1113</v>
          </cell>
          <cell r="N498" t="str">
            <v>99920</v>
          </cell>
          <cell r="O498" t="str">
            <v>12494</v>
          </cell>
          <cell r="P498" t="str">
            <v>294</v>
          </cell>
          <cell r="Q498" t="str">
            <v>955</v>
          </cell>
          <cell r="R498" t="str">
            <v>INTERCO BILL RESCAT_BENLOC</v>
          </cell>
          <cell r="S498" t="str">
            <v>PRA</v>
          </cell>
          <cell r="U498" t="str">
            <v>2015-04-30</v>
          </cell>
          <cell r="V498">
            <v>191.66</v>
          </cell>
          <cell r="W498" t="str">
            <v>G0001113</v>
          </cell>
          <cell r="Y498" t="str">
            <v>LEGAL</v>
          </cell>
          <cell r="Z498" t="str">
            <v>ICB2</v>
          </cell>
          <cell r="AB498" t="str">
            <v>ICB</v>
          </cell>
          <cell r="AC498" t="str">
            <v>ICB</v>
          </cell>
          <cell r="AE498" t="str">
            <v>211</v>
          </cell>
          <cell r="AG498" t="str">
            <v>0000142843</v>
          </cell>
        </row>
        <row r="499">
          <cell r="A499" t="str">
            <v>00671250</v>
          </cell>
          <cell r="B499" t="str">
            <v>9554261000</v>
          </cell>
          <cell r="C499" t="str">
            <v>ICB7TARGET0000000788</v>
          </cell>
          <cell r="D499">
            <v>2015</v>
          </cell>
          <cell r="E499">
            <v>4</v>
          </cell>
          <cell r="F499" t="str">
            <v>2015-04-30</v>
          </cell>
          <cell r="G499" t="str">
            <v>PRJ</v>
          </cell>
          <cell r="H499" t="str">
            <v>169</v>
          </cell>
          <cell r="I499" t="str">
            <v>211</v>
          </cell>
          <cell r="K499" t="str">
            <v>000022744</v>
          </cell>
          <cell r="L499" t="str">
            <v>4261000</v>
          </cell>
          <cell r="M499" t="str">
            <v>1113</v>
          </cell>
          <cell r="N499" t="str">
            <v>99920</v>
          </cell>
          <cell r="O499" t="str">
            <v>12494</v>
          </cell>
          <cell r="P499" t="str">
            <v>294</v>
          </cell>
          <cell r="Q499" t="str">
            <v>955</v>
          </cell>
          <cell r="R499" t="str">
            <v>INTERCO BILL RESCAT_BENLOC</v>
          </cell>
          <cell r="S499" t="str">
            <v>PRA</v>
          </cell>
          <cell r="U499" t="str">
            <v>2015-04-30</v>
          </cell>
          <cell r="V499">
            <v>191.66</v>
          </cell>
          <cell r="W499" t="str">
            <v>G0001113</v>
          </cell>
          <cell r="Y499" t="str">
            <v>LEGAL</v>
          </cell>
          <cell r="Z499" t="str">
            <v>ICB2</v>
          </cell>
          <cell r="AB499" t="str">
            <v>ICB</v>
          </cell>
          <cell r="AC499" t="str">
            <v>ICB</v>
          </cell>
          <cell r="AE499" t="str">
            <v>211</v>
          </cell>
          <cell r="AG499" t="str">
            <v>0000142843</v>
          </cell>
        </row>
        <row r="500">
          <cell r="A500" t="str">
            <v>00670950</v>
          </cell>
          <cell r="B500" t="str">
            <v>9554261000</v>
          </cell>
          <cell r="C500" t="str">
            <v>ICB7TARGET0000000789</v>
          </cell>
          <cell r="D500">
            <v>2015</v>
          </cell>
          <cell r="E500">
            <v>4</v>
          </cell>
          <cell r="F500" t="str">
            <v>2015-04-30</v>
          </cell>
          <cell r="G500" t="str">
            <v>PRJ</v>
          </cell>
          <cell r="H500" t="str">
            <v>169</v>
          </cell>
          <cell r="I500" t="str">
            <v>211</v>
          </cell>
          <cell r="K500" t="str">
            <v>000022744</v>
          </cell>
          <cell r="L500" t="str">
            <v>4261000</v>
          </cell>
          <cell r="M500" t="str">
            <v>1113</v>
          </cell>
          <cell r="N500" t="str">
            <v>99920</v>
          </cell>
          <cell r="O500" t="str">
            <v>12494</v>
          </cell>
          <cell r="P500" t="str">
            <v>294</v>
          </cell>
          <cell r="Q500" t="str">
            <v>955</v>
          </cell>
          <cell r="R500" t="str">
            <v>INTERCO BILL RESCAT_BENLOC</v>
          </cell>
          <cell r="S500" t="str">
            <v>PRA</v>
          </cell>
          <cell r="U500" t="str">
            <v>2015-04-30</v>
          </cell>
          <cell r="V500">
            <v>191.66</v>
          </cell>
          <cell r="W500" t="str">
            <v>G0001113</v>
          </cell>
          <cell r="Y500" t="str">
            <v>LEGAL</v>
          </cell>
          <cell r="Z500" t="str">
            <v>ICB2</v>
          </cell>
          <cell r="AB500" t="str">
            <v>ICB</v>
          </cell>
          <cell r="AC500" t="str">
            <v>ICB</v>
          </cell>
          <cell r="AE500" t="str">
            <v>211</v>
          </cell>
          <cell r="AG500" t="str">
            <v>0000148093</v>
          </cell>
        </row>
        <row r="501">
          <cell r="A501" t="str">
            <v>00673374</v>
          </cell>
          <cell r="B501" t="str">
            <v>9554261000</v>
          </cell>
          <cell r="C501" t="str">
            <v>ICB7TARGET0000000790</v>
          </cell>
          <cell r="D501">
            <v>2015</v>
          </cell>
          <cell r="E501">
            <v>4</v>
          </cell>
          <cell r="F501" t="str">
            <v>2015-04-30</v>
          </cell>
          <cell r="G501" t="str">
            <v>PRJ</v>
          </cell>
          <cell r="H501" t="str">
            <v>169</v>
          </cell>
          <cell r="I501" t="str">
            <v>211</v>
          </cell>
          <cell r="K501" t="str">
            <v>000022744</v>
          </cell>
          <cell r="L501" t="str">
            <v>4261000</v>
          </cell>
          <cell r="M501" t="str">
            <v>1113</v>
          </cell>
          <cell r="N501" t="str">
            <v>99920</v>
          </cell>
          <cell r="O501" t="str">
            <v>12494</v>
          </cell>
          <cell r="P501" t="str">
            <v>294</v>
          </cell>
          <cell r="Q501" t="str">
            <v>955</v>
          </cell>
          <cell r="R501" t="str">
            <v>INTERCO BILL RESCAT_BENLOC</v>
          </cell>
          <cell r="S501" t="str">
            <v>PRA</v>
          </cell>
          <cell r="U501" t="str">
            <v>2015-04-30</v>
          </cell>
          <cell r="V501">
            <v>191.66</v>
          </cell>
          <cell r="W501" t="str">
            <v>G0001113</v>
          </cell>
          <cell r="Y501" t="str">
            <v>LEGAL</v>
          </cell>
          <cell r="Z501" t="str">
            <v>ICB2</v>
          </cell>
          <cell r="AB501" t="str">
            <v>ICB</v>
          </cell>
          <cell r="AC501" t="str">
            <v>ICB</v>
          </cell>
          <cell r="AE501" t="str">
            <v>211</v>
          </cell>
          <cell r="AG501" t="str">
            <v>0000195865</v>
          </cell>
        </row>
        <row r="502">
          <cell r="A502" t="str">
            <v>00671249</v>
          </cell>
          <cell r="B502" t="str">
            <v>9554261000</v>
          </cell>
          <cell r="C502" t="str">
            <v>ICB7TARGET0000000791</v>
          </cell>
          <cell r="D502">
            <v>2015</v>
          </cell>
          <cell r="E502">
            <v>4</v>
          </cell>
          <cell r="F502" t="str">
            <v>2015-04-30</v>
          </cell>
          <cell r="G502" t="str">
            <v>PRJ</v>
          </cell>
          <cell r="H502" t="str">
            <v>169</v>
          </cell>
          <cell r="I502" t="str">
            <v>211</v>
          </cell>
          <cell r="K502" t="str">
            <v>000022744</v>
          </cell>
          <cell r="L502" t="str">
            <v>4261000</v>
          </cell>
          <cell r="M502" t="str">
            <v>1113</v>
          </cell>
          <cell r="N502" t="str">
            <v>99920</v>
          </cell>
          <cell r="O502" t="str">
            <v>12494</v>
          </cell>
          <cell r="P502" t="str">
            <v>294</v>
          </cell>
          <cell r="Q502" t="str">
            <v>955</v>
          </cell>
          <cell r="R502" t="str">
            <v>INTERCO BILL RESCAT_BENLOC</v>
          </cell>
          <cell r="S502" t="str">
            <v>PRA</v>
          </cell>
          <cell r="U502" t="str">
            <v>2015-04-30</v>
          </cell>
          <cell r="V502">
            <v>191.66</v>
          </cell>
          <cell r="W502" t="str">
            <v>G0001113</v>
          </cell>
          <cell r="Y502" t="str">
            <v>LEGAL</v>
          </cell>
          <cell r="Z502" t="str">
            <v>ICB2</v>
          </cell>
          <cell r="AB502" t="str">
            <v>ICB</v>
          </cell>
          <cell r="AC502" t="str">
            <v>ICB</v>
          </cell>
          <cell r="AE502" t="str">
            <v>211</v>
          </cell>
          <cell r="AG502" t="str">
            <v>0000276904</v>
          </cell>
        </row>
        <row r="503">
          <cell r="A503" t="str">
            <v>00670992</v>
          </cell>
          <cell r="B503" t="str">
            <v>9554261000</v>
          </cell>
          <cell r="C503" t="str">
            <v>ICB7TARGET0000000792</v>
          </cell>
          <cell r="D503">
            <v>2015</v>
          </cell>
          <cell r="E503">
            <v>4</v>
          </cell>
          <cell r="F503" t="str">
            <v>2015-04-30</v>
          </cell>
          <cell r="G503" t="str">
            <v>PRJ</v>
          </cell>
          <cell r="H503" t="str">
            <v>169</v>
          </cell>
          <cell r="I503" t="str">
            <v>211</v>
          </cell>
          <cell r="K503" t="str">
            <v>000022744</v>
          </cell>
          <cell r="L503" t="str">
            <v>4261000</v>
          </cell>
          <cell r="M503" t="str">
            <v>1113</v>
          </cell>
          <cell r="N503" t="str">
            <v>99920</v>
          </cell>
          <cell r="O503" t="str">
            <v>12494</v>
          </cell>
          <cell r="P503" t="str">
            <v>294</v>
          </cell>
          <cell r="Q503" t="str">
            <v>955</v>
          </cell>
          <cell r="R503" t="str">
            <v>INTERCO BILL RESCAT_BENLOC</v>
          </cell>
          <cell r="S503" t="str">
            <v>PRA</v>
          </cell>
          <cell r="U503" t="str">
            <v>2015-04-30</v>
          </cell>
          <cell r="V503">
            <v>191.66</v>
          </cell>
          <cell r="W503" t="str">
            <v>G0001113</v>
          </cell>
          <cell r="Y503" t="str">
            <v>LEGAL</v>
          </cell>
          <cell r="Z503" t="str">
            <v>ICB2</v>
          </cell>
          <cell r="AB503" t="str">
            <v>ICB</v>
          </cell>
          <cell r="AC503" t="str">
            <v>ICB</v>
          </cell>
          <cell r="AE503" t="str">
            <v>211</v>
          </cell>
          <cell r="AG503" t="str">
            <v>0000293124</v>
          </cell>
        </row>
        <row r="504">
          <cell r="A504" t="str">
            <v>00670993</v>
          </cell>
          <cell r="B504" t="str">
            <v>9554261000</v>
          </cell>
          <cell r="C504" t="str">
            <v>ICB7TARGET0000000793</v>
          </cell>
          <cell r="D504">
            <v>2015</v>
          </cell>
          <cell r="E504">
            <v>4</v>
          </cell>
          <cell r="F504" t="str">
            <v>2015-04-30</v>
          </cell>
          <cell r="G504" t="str">
            <v>PRJ</v>
          </cell>
          <cell r="H504" t="str">
            <v>169</v>
          </cell>
          <cell r="I504" t="str">
            <v>211</v>
          </cell>
          <cell r="K504" t="str">
            <v>000022744</v>
          </cell>
          <cell r="L504" t="str">
            <v>4261000</v>
          </cell>
          <cell r="M504" t="str">
            <v>1113</v>
          </cell>
          <cell r="N504" t="str">
            <v>99920</v>
          </cell>
          <cell r="O504" t="str">
            <v>12494</v>
          </cell>
          <cell r="P504" t="str">
            <v>294</v>
          </cell>
          <cell r="Q504" t="str">
            <v>955</v>
          </cell>
          <cell r="R504" t="str">
            <v>INTERCO BILL RESCAT_BENLOC</v>
          </cell>
          <cell r="S504" t="str">
            <v>PRA</v>
          </cell>
          <cell r="U504" t="str">
            <v>2015-04-30</v>
          </cell>
          <cell r="V504">
            <v>191.66</v>
          </cell>
          <cell r="W504" t="str">
            <v>G0001113</v>
          </cell>
          <cell r="Y504" t="str">
            <v>LEGAL</v>
          </cell>
          <cell r="Z504" t="str">
            <v>ICB2</v>
          </cell>
          <cell r="AB504" t="str">
            <v>ICB</v>
          </cell>
          <cell r="AC504" t="str">
            <v>ICB</v>
          </cell>
          <cell r="AE504" t="str">
            <v>211</v>
          </cell>
          <cell r="AG504" t="str">
            <v>0000293124</v>
          </cell>
        </row>
        <row r="505">
          <cell r="A505" t="str">
            <v>00670994</v>
          </cell>
          <cell r="B505" t="str">
            <v>9554261000</v>
          </cell>
          <cell r="C505" t="str">
            <v>ICB7TARGET0000000794</v>
          </cell>
          <cell r="D505">
            <v>2015</v>
          </cell>
          <cell r="E505">
            <v>4</v>
          </cell>
          <cell r="F505" t="str">
            <v>2015-04-30</v>
          </cell>
          <cell r="G505" t="str">
            <v>PRJ</v>
          </cell>
          <cell r="H505" t="str">
            <v>169</v>
          </cell>
          <cell r="I505" t="str">
            <v>211</v>
          </cell>
          <cell r="K505" t="str">
            <v>000022744</v>
          </cell>
          <cell r="L505" t="str">
            <v>4261000</v>
          </cell>
          <cell r="M505" t="str">
            <v>1113</v>
          </cell>
          <cell r="N505" t="str">
            <v>99920</v>
          </cell>
          <cell r="O505" t="str">
            <v>12494</v>
          </cell>
          <cell r="P505" t="str">
            <v>294</v>
          </cell>
          <cell r="Q505" t="str">
            <v>955</v>
          </cell>
          <cell r="R505" t="str">
            <v>INTERCO BILL RESCAT_BENLOC</v>
          </cell>
          <cell r="S505" t="str">
            <v>PRA</v>
          </cell>
          <cell r="U505" t="str">
            <v>2015-04-30</v>
          </cell>
          <cell r="V505">
            <v>191.66</v>
          </cell>
          <cell r="W505" t="str">
            <v>G0001113</v>
          </cell>
          <cell r="Y505" t="str">
            <v>LEGAL</v>
          </cell>
          <cell r="Z505" t="str">
            <v>ICB2</v>
          </cell>
          <cell r="AB505" t="str">
            <v>ICB</v>
          </cell>
          <cell r="AC505" t="str">
            <v>ICB</v>
          </cell>
          <cell r="AE505" t="str">
            <v>211</v>
          </cell>
          <cell r="AG505" t="str">
            <v>0000293125</v>
          </cell>
        </row>
        <row r="506">
          <cell r="A506" t="str">
            <v>00670995</v>
          </cell>
          <cell r="B506" t="str">
            <v>9554261000</v>
          </cell>
          <cell r="C506" t="str">
            <v>ICB7TARGET0000000795</v>
          </cell>
          <cell r="D506">
            <v>2015</v>
          </cell>
          <cell r="E506">
            <v>4</v>
          </cell>
          <cell r="F506" t="str">
            <v>2015-04-30</v>
          </cell>
          <cell r="G506" t="str">
            <v>PRJ</v>
          </cell>
          <cell r="H506" t="str">
            <v>169</v>
          </cell>
          <cell r="I506" t="str">
            <v>211</v>
          </cell>
          <cell r="K506" t="str">
            <v>000022744</v>
          </cell>
          <cell r="L506" t="str">
            <v>4261000</v>
          </cell>
          <cell r="M506" t="str">
            <v>1113</v>
          </cell>
          <cell r="N506" t="str">
            <v>99920</v>
          </cell>
          <cell r="O506" t="str">
            <v>12494</v>
          </cell>
          <cell r="P506" t="str">
            <v>294</v>
          </cell>
          <cell r="Q506" t="str">
            <v>955</v>
          </cell>
          <cell r="R506" t="str">
            <v>INTERCO BILL RESCAT_BENLOC</v>
          </cell>
          <cell r="S506" t="str">
            <v>PRA</v>
          </cell>
          <cell r="U506" t="str">
            <v>2015-04-30</v>
          </cell>
          <cell r="V506">
            <v>191.66</v>
          </cell>
          <cell r="W506" t="str">
            <v>G0001113</v>
          </cell>
          <cell r="Y506" t="str">
            <v>LEGAL</v>
          </cell>
          <cell r="Z506" t="str">
            <v>ICB2</v>
          </cell>
          <cell r="AB506" t="str">
            <v>ICB</v>
          </cell>
          <cell r="AC506" t="str">
            <v>ICB</v>
          </cell>
          <cell r="AE506" t="str">
            <v>211</v>
          </cell>
          <cell r="AG506" t="str">
            <v>0000293126</v>
          </cell>
        </row>
        <row r="507">
          <cell r="A507" t="str">
            <v>00670996</v>
          </cell>
          <cell r="B507" t="str">
            <v>9554261000</v>
          </cell>
          <cell r="C507" t="str">
            <v>ICB7TARGET0000000796</v>
          </cell>
          <cell r="D507">
            <v>2015</v>
          </cell>
          <cell r="E507">
            <v>4</v>
          </cell>
          <cell r="F507" t="str">
            <v>2015-04-30</v>
          </cell>
          <cell r="G507" t="str">
            <v>PRJ</v>
          </cell>
          <cell r="H507" t="str">
            <v>169</v>
          </cell>
          <cell r="I507" t="str">
            <v>211</v>
          </cell>
          <cell r="K507" t="str">
            <v>000022744</v>
          </cell>
          <cell r="L507" t="str">
            <v>4261000</v>
          </cell>
          <cell r="M507" t="str">
            <v>1113</v>
          </cell>
          <cell r="N507" t="str">
            <v>99920</v>
          </cell>
          <cell r="O507" t="str">
            <v>12494</v>
          </cell>
          <cell r="P507" t="str">
            <v>294</v>
          </cell>
          <cell r="Q507" t="str">
            <v>955</v>
          </cell>
          <cell r="R507" t="str">
            <v>INTERCO BILL RESCAT_BENLOC</v>
          </cell>
          <cell r="S507" t="str">
            <v>PRA</v>
          </cell>
          <cell r="U507" t="str">
            <v>2015-04-30</v>
          </cell>
          <cell r="V507">
            <v>191.66</v>
          </cell>
          <cell r="W507" t="str">
            <v>G0001113</v>
          </cell>
          <cell r="Y507" t="str">
            <v>LEGAL</v>
          </cell>
          <cell r="Z507" t="str">
            <v>ICB2</v>
          </cell>
          <cell r="AB507" t="str">
            <v>ICB</v>
          </cell>
          <cell r="AC507" t="str">
            <v>ICB</v>
          </cell>
          <cell r="AE507" t="str">
            <v>211</v>
          </cell>
          <cell r="AG507" t="str">
            <v>0000293126</v>
          </cell>
        </row>
        <row r="508">
          <cell r="A508" t="str">
            <v>00671389</v>
          </cell>
          <cell r="B508" t="str">
            <v>9554261000</v>
          </cell>
          <cell r="C508" t="str">
            <v>ICB7TARGET0000000797</v>
          </cell>
          <cell r="D508">
            <v>2015</v>
          </cell>
          <cell r="E508">
            <v>4</v>
          </cell>
          <cell r="F508" t="str">
            <v>2015-04-30</v>
          </cell>
          <cell r="G508" t="str">
            <v>PRJ</v>
          </cell>
          <cell r="H508" t="str">
            <v>169</v>
          </cell>
          <cell r="I508" t="str">
            <v>211</v>
          </cell>
          <cell r="K508" t="str">
            <v>000022744</v>
          </cell>
          <cell r="L508" t="str">
            <v>4261000</v>
          </cell>
          <cell r="M508" t="str">
            <v>1113</v>
          </cell>
          <cell r="N508" t="str">
            <v>99920</v>
          </cell>
          <cell r="O508" t="str">
            <v>12494</v>
          </cell>
          <cell r="P508" t="str">
            <v>294</v>
          </cell>
          <cell r="Q508" t="str">
            <v>955</v>
          </cell>
          <cell r="R508" t="str">
            <v>INTERCO BILL RESCAT_BENLOC</v>
          </cell>
          <cell r="S508" t="str">
            <v>PRA</v>
          </cell>
          <cell r="U508" t="str">
            <v>2015-04-30</v>
          </cell>
          <cell r="V508">
            <v>191.66</v>
          </cell>
          <cell r="W508" t="str">
            <v>G0001113</v>
          </cell>
          <cell r="Y508" t="str">
            <v>LEGAL</v>
          </cell>
          <cell r="Z508" t="str">
            <v>ICB2</v>
          </cell>
          <cell r="AB508" t="str">
            <v>ICB</v>
          </cell>
          <cell r="AC508" t="str">
            <v>ICB</v>
          </cell>
          <cell r="AE508" t="str">
            <v>211</v>
          </cell>
          <cell r="AG508" t="str">
            <v>0000293197</v>
          </cell>
        </row>
        <row r="509">
          <cell r="A509" t="str">
            <v>00671390</v>
          </cell>
          <cell r="B509" t="str">
            <v>9554261000</v>
          </cell>
          <cell r="C509" t="str">
            <v>ICB7TARGET0000000798</v>
          </cell>
          <cell r="D509">
            <v>2015</v>
          </cell>
          <cell r="E509">
            <v>4</v>
          </cell>
          <cell r="F509" t="str">
            <v>2015-04-30</v>
          </cell>
          <cell r="G509" t="str">
            <v>PRJ</v>
          </cell>
          <cell r="H509" t="str">
            <v>169</v>
          </cell>
          <cell r="I509" t="str">
            <v>211</v>
          </cell>
          <cell r="K509" t="str">
            <v>000022744</v>
          </cell>
          <cell r="L509" t="str">
            <v>4261000</v>
          </cell>
          <cell r="M509" t="str">
            <v>1113</v>
          </cell>
          <cell r="N509" t="str">
            <v>99920</v>
          </cell>
          <cell r="O509" t="str">
            <v>12494</v>
          </cell>
          <cell r="P509" t="str">
            <v>294</v>
          </cell>
          <cell r="Q509" t="str">
            <v>955</v>
          </cell>
          <cell r="R509" t="str">
            <v>INTERCO BILL RESCAT_BENLOC</v>
          </cell>
          <cell r="S509" t="str">
            <v>PRA</v>
          </cell>
          <cell r="U509" t="str">
            <v>2015-04-30</v>
          </cell>
          <cell r="V509">
            <v>191.66</v>
          </cell>
          <cell r="W509" t="str">
            <v>G0001113</v>
          </cell>
          <cell r="Y509" t="str">
            <v>LEGAL</v>
          </cell>
          <cell r="Z509" t="str">
            <v>ICB2</v>
          </cell>
          <cell r="AB509" t="str">
            <v>ICB</v>
          </cell>
          <cell r="AC509" t="str">
            <v>ICB</v>
          </cell>
          <cell r="AE509" t="str">
            <v>211</v>
          </cell>
          <cell r="AG509" t="str">
            <v>0000293198</v>
          </cell>
        </row>
        <row r="510">
          <cell r="A510" t="str">
            <v>00671391</v>
          </cell>
          <cell r="B510" t="str">
            <v>9554261000</v>
          </cell>
          <cell r="C510" t="str">
            <v>ICB7TARGET0000000799</v>
          </cell>
          <cell r="D510">
            <v>2015</v>
          </cell>
          <cell r="E510">
            <v>4</v>
          </cell>
          <cell r="F510" t="str">
            <v>2015-04-30</v>
          </cell>
          <cell r="G510" t="str">
            <v>PRJ</v>
          </cell>
          <cell r="H510" t="str">
            <v>169</v>
          </cell>
          <cell r="I510" t="str">
            <v>211</v>
          </cell>
          <cell r="K510" t="str">
            <v>000022744</v>
          </cell>
          <cell r="L510" t="str">
            <v>4261000</v>
          </cell>
          <cell r="M510" t="str">
            <v>1113</v>
          </cell>
          <cell r="N510" t="str">
            <v>99920</v>
          </cell>
          <cell r="O510" t="str">
            <v>12494</v>
          </cell>
          <cell r="P510" t="str">
            <v>294</v>
          </cell>
          <cell r="Q510" t="str">
            <v>955</v>
          </cell>
          <cell r="R510" t="str">
            <v>INTERCO BILL RESCAT_BENLOC</v>
          </cell>
          <cell r="S510" t="str">
            <v>PRA</v>
          </cell>
          <cell r="U510" t="str">
            <v>2015-04-30</v>
          </cell>
          <cell r="V510">
            <v>191.66</v>
          </cell>
          <cell r="W510" t="str">
            <v>G0001113</v>
          </cell>
          <cell r="Y510" t="str">
            <v>LEGAL</v>
          </cell>
          <cell r="Z510" t="str">
            <v>ICB2</v>
          </cell>
          <cell r="AB510" t="str">
            <v>ICB</v>
          </cell>
          <cell r="AC510" t="str">
            <v>ICB</v>
          </cell>
          <cell r="AE510" t="str">
            <v>211</v>
          </cell>
          <cell r="AG510" t="str">
            <v>0000293199</v>
          </cell>
        </row>
        <row r="511">
          <cell r="A511" t="str">
            <v>00676212</v>
          </cell>
          <cell r="B511" t="str">
            <v>9554261000</v>
          </cell>
          <cell r="C511" t="str">
            <v>ICB7TARGET0000000875</v>
          </cell>
          <cell r="D511">
            <v>2015</v>
          </cell>
          <cell r="E511">
            <v>5</v>
          </cell>
          <cell r="F511" t="str">
            <v>2015-05-31</v>
          </cell>
          <cell r="G511" t="str">
            <v>PRJ</v>
          </cell>
          <cell r="H511" t="str">
            <v>169</v>
          </cell>
          <cell r="I511" t="str">
            <v>211</v>
          </cell>
          <cell r="K511" t="str">
            <v>000022743</v>
          </cell>
          <cell r="L511" t="str">
            <v>4261000</v>
          </cell>
          <cell r="M511" t="str">
            <v>1113</v>
          </cell>
          <cell r="N511" t="str">
            <v>99920</v>
          </cell>
          <cell r="O511" t="str">
            <v>12494</v>
          </cell>
          <cell r="P511" t="str">
            <v>294</v>
          </cell>
          <cell r="Q511" t="str">
            <v>955</v>
          </cell>
          <cell r="R511" t="str">
            <v>INTERCO BILL RESCAT_BENLOC</v>
          </cell>
          <cell r="S511" t="str">
            <v>PRA</v>
          </cell>
          <cell r="U511" t="str">
            <v>2015-05-31</v>
          </cell>
          <cell r="V511">
            <v>115</v>
          </cell>
          <cell r="W511" t="str">
            <v>G0001113</v>
          </cell>
          <cell r="Y511" t="str">
            <v>LEGAL</v>
          </cell>
          <cell r="Z511" t="str">
            <v>ICB2</v>
          </cell>
          <cell r="AB511" t="str">
            <v>ICB</v>
          </cell>
          <cell r="AC511" t="str">
            <v>ICB</v>
          </cell>
          <cell r="AE511" t="str">
            <v>211</v>
          </cell>
          <cell r="AG511" t="str">
            <v>0000120050</v>
          </cell>
        </row>
        <row r="512">
          <cell r="A512" t="str">
            <v>00671247</v>
          </cell>
          <cell r="B512" t="str">
            <v>9554265002</v>
          </cell>
          <cell r="C512" t="str">
            <v>ICB7TARGET0000001492</v>
          </cell>
          <cell r="D512">
            <v>2015</v>
          </cell>
          <cell r="E512">
            <v>4</v>
          </cell>
          <cell r="F512" t="str">
            <v>2015-04-30</v>
          </cell>
          <cell r="G512" t="str">
            <v>PRJ</v>
          </cell>
          <cell r="H512" t="str">
            <v>169</v>
          </cell>
          <cell r="I512" t="str">
            <v>211</v>
          </cell>
          <cell r="K512" t="str">
            <v>000022744</v>
          </cell>
          <cell r="L512" t="str">
            <v>4265002</v>
          </cell>
          <cell r="M512" t="str">
            <v>1113</v>
          </cell>
          <cell r="N512" t="str">
            <v>99920</v>
          </cell>
          <cell r="O512" t="str">
            <v>12494</v>
          </cell>
          <cell r="P512" t="str">
            <v>294</v>
          </cell>
          <cell r="Q512" t="str">
            <v>955</v>
          </cell>
          <cell r="R512" t="str">
            <v>INTERCO BILL RESCAT_BENLOC</v>
          </cell>
          <cell r="S512" t="str">
            <v>PRA</v>
          </cell>
          <cell r="U512" t="str">
            <v>2015-04-30</v>
          </cell>
          <cell r="V512">
            <v>191.66</v>
          </cell>
          <cell r="W512" t="str">
            <v>G0001113</v>
          </cell>
          <cell r="Y512" t="str">
            <v>LEGAL</v>
          </cell>
          <cell r="Z512" t="str">
            <v>ICB2</v>
          </cell>
          <cell r="AB512" t="str">
            <v>ICB</v>
          </cell>
          <cell r="AC512" t="str">
            <v>ICB</v>
          </cell>
          <cell r="AE512" t="str">
            <v>211</v>
          </cell>
          <cell r="AG512" t="str">
            <v>0000247212</v>
          </cell>
        </row>
        <row r="513">
          <cell r="A513" t="str">
            <v>00671248</v>
          </cell>
          <cell r="B513" t="str">
            <v>9554265002</v>
          </cell>
          <cell r="C513" t="str">
            <v>ICB7TARGET0000001493</v>
          </cell>
          <cell r="D513">
            <v>2015</v>
          </cell>
          <cell r="E513">
            <v>4</v>
          </cell>
          <cell r="F513" t="str">
            <v>2015-04-30</v>
          </cell>
          <cell r="G513" t="str">
            <v>PRJ</v>
          </cell>
          <cell r="H513" t="str">
            <v>169</v>
          </cell>
          <cell r="I513" t="str">
            <v>211</v>
          </cell>
          <cell r="K513" t="str">
            <v>000022744</v>
          </cell>
          <cell r="L513" t="str">
            <v>4265002</v>
          </cell>
          <cell r="M513" t="str">
            <v>1113</v>
          </cell>
          <cell r="N513" t="str">
            <v>99920</v>
          </cell>
          <cell r="O513" t="str">
            <v>12494</v>
          </cell>
          <cell r="P513" t="str">
            <v>294</v>
          </cell>
          <cell r="Q513" t="str">
            <v>955</v>
          </cell>
          <cell r="R513" t="str">
            <v>INTERCO BILL RESCAT_BENLOC</v>
          </cell>
          <cell r="S513" t="str">
            <v>PRA</v>
          </cell>
          <cell r="U513" t="str">
            <v>2015-04-30</v>
          </cell>
          <cell r="V513">
            <v>191.66</v>
          </cell>
          <cell r="W513" t="str">
            <v>G0001113</v>
          </cell>
          <cell r="Y513" t="str">
            <v>LEGAL</v>
          </cell>
          <cell r="Z513" t="str">
            <v>ICB2</v>
          </cell>
          <cell r="AB513" t="str">
            <v>ICB</v>
          </cell>
          <cell r="AC513" t="str">
            <v>ICB</v>
          </cell>
          <cell r="AE513" t="str">
            <v>211</v>
          </cell>
          <cell r="AG513" t="str">
            <v>0000284870</v>
          </cell>
        </row>
        <row r="514">
          <cell r="A514" t="str">
            <v>00670997</v>
          </cell>
          <cell r="B514" t="str">
            <v>9554265002</v>
          </cell>
          <cell r="C514" t="str">
            <v>ICB7TARGET0000001494</v>
          </cell>
          <cell r="D514">
            <v>2015</v>
          </cell>
          <cell r="E514">
            <v>4</v>
          </cell>
          <cell r="F514" t="str">
            <v>2015-04-30</v>
          </cell>
          <cell r="G514" t="str">
            <v>PRJ</v>
          </cell>
          <cell r="H514" t="str">
            <v>169</v>
          </cell>
          <cell r="I514" t="str">
            <v>211</v>
          </cell>
          <cell r="K514" t="str">
            <v>000022744</v>
          </cell>
          <cell r="L514" t="str">
            <v>4265002</v>
          </cell>
          <cell r="M514" t="str">
            <v>1113</v>
          </cell>
          <cell r="N514" t="str">
            <v>99920</v>
          </cell>
          <cell r="O514" t="str">
            <v>12494</v>
          </cell>
          <cell r="P514" t="str">
            <v>294</v>
          </cell>
          <cell r="Q514" t="str">
            <v>955</v>
          </cell>
          <cell r="R514" t="str">
            <v>INTERCO BILL RESCAT_BENLOC</v>
          </cell>
          <cell r="S514" t="str">
            <v>PRA</v>
          </cell>
          <cell r="U514" t="str">
            <v>2015-04-30</v>
          </cell>
          <cell r="V514">
            <v>191.66</v>
          </cell>
          <cell r="W514" t="str">
            <v>G0001113</v>
          </cell>
          <cell r="Y514" t="str">
            <v>LEGAL</v>
          </cell>
          <cell r="Z514" t="str">
            <v>ICB2</v>
          </cell>
          <cell r="AB514" t="str">
            <v>ICB</v>
          </cell>
          <cell r="AC514" t="str">
            <v>ICB</v>
          </cell>
          <cell r="AE514" t="str">
            <v>211</v>
          </cell>
          <cell r="AG514" t="str">
            <v>0000293127</v>
          </cell>
        </row>
        <row r="515">
          <cell r="A515" t="str">
            <v>00663240</v>
          </cell>
          <cell r="B515" t="str">
            <v>9554261000</v>
          </cell>
          <cell r="C515" t="str">
            <v>ICB7TARGET0000001579</v>
          </cell>
          <cell r="D515">
            <v>2015</v>
          </cell>
          <cell r="E515">
            <v>2</v>
          </cell>
          <cell r="F515" t="str">
            <v>2015-02-28</v>
          </cell>
          <cell r="G515" t="str">
            <v>PRJ</v>
          </cell>
          <cell r="H515" t="str">
            <v>169</v>
          </cell>
          <cell r="I515" t="str">
            <v>211</v>
          </cell>
          <cell r="K515" t="str">
            <v>000022742</v>
          </cell>
          <cell r="L515" t="str">
            <v>4261000</v>
          </cell>
          <cell r="M515" t="str">
            <v>1113</v>
          </cell>
          <cell r="N515" t="str">
            <v>99920</v>
          </cell>
          <cell r="O515" t="str">
            <v>12494</v>
          </cell>
          <cell r="P515" t="str">
            <v>294</v>
          </cell>
          <cell r="Q515" t="str">
            <v>955</v>
          </cell>
          <cell r="R515" t="str">
            <v>INTERCO BILL RESCAT_BENLOC</v>
          </cell>
          <cell r="S515" t="str">
            <v>PRA</v>
          </cell>
          <cell r="U515" t="str">
            <v>2015-02-28</v>
          </cell>
          <cell r="V515">
            <v>752.96</v>
          </cell>
          <cell r="W515" t="str">
            <v>G0001113</v>
          </cell>
          <cell r="Y515" t="str">
            <v>LEGAL</v>
          </cell>
          <cell r="Z515" t="str">
            <v>ICB2</v>
          </cell>
          <cell r="AB515" t="str">
            <v>ICB</v>
          </cell>
          <cell r="AC515" t="str">
            <v>ICB</v>
          </cell>
          <cell r="AE515" t="str">
            <v>211</v>
          </cell>
          <cell r="AG515" t="str">
            <v>0000169586</v>
          </cell>
        </row>
        <row r="516">
          <cell r="A516" t="str">
            <v>00663439</v>
          </cell>
          <cell r="B516" t="str">
            <v>9554261000</v>
          </cell>
          <cell r="C516" t="str">
            <v>ICB7TARGET0000001580</v>
          </cell>
          <cell r="D516">
            <v>2015</v>
          </cell>
          <cell r="E516">
            <v>2</v>
          </cell>
          <cell r="F516" t="str">
            <v>2015-02-28</v>
          </cell>
          <cell r="G516" t="str">
            <v>PRJ</v>
          </cell>
          <cell r="H516" t="str">
            <v>169</v>
          </cell>
          <cell r="I516" t="str">
            <v>211</v>
          </cell>
          <cell r="K516" t="str">
            <v>000022742</v>
          </cell>
          <cell r="L516" t="str">
            <v>4261000</v>
          </cell>
          <cell r="M516" t="str">
            <v>1113</v>
          </cell>
          <cell r="N516" t="str">
            <v>99920</v>
          </cell>
          <cell r="O516" t="str">
            <v>12494</v>
          </cell>
          <cell r="P516" t="str">
            <v>294</v>
          </cell>
          <cell r="Q516" t="str">
            <v>955</v>
          </cell>
          <cell r="R516" t="str">
            <v>INTERCO BILL RESCAT_BENLOC</v>
          </cell>
          <cell r="S516" t="str">
            <v>PRA</v>
          </cell>
          <cell r="U516" t="str">
            <v>2015-02-28</v>
          </cell>
          <cell r="V516">
            <v>2258.89</v>
          </cell>
          <cell r="W516" t="str">
            <v>G0001113</v>
          </cell>
          <cell r="Y516" t="str">
            <v>LEGAL</v>
          </cell>
          <cell r="Z516" t="str">
            <v>ICB2</v>
          </cell>
          <cell r="AB516" t="str">
            <v>ICB</v>
          </cell>
          <cell r="AC516" t="str">
            <v>ICB</v>
          </cell>
          <cell r="AE516" t="str">
            <v>211</v>
          </cell>
          <cell r="AG516" t="str">
            <v>0000275284</v>
          </cell>
        </row>
        <row r="517">
          <cell r="A517" t="str">
            <v>00663239</v>
          </cell>
          <cell r="B517" t="str">
            <v>9554261000</v>
          </cell>
          <cell r="C517" t="str">
            <v>ICB7TARGET0000001581</v>
          </cell>
          <cell r="D517">
            <v>2015</v>
          </cell>
          <cell r="E517">
            <v>2</v>
          </cell>
          <cell r="F517" t="str">
            <v>2015-02-28</v>
          </cell>
          <cell r="G517" t="str">
            <v>PRJ</v>
          </cell>
          <cell r="H517" t="str">
            <v>169</v>
          </cell>
          <cell r="I517" t="str">
            <v>211</v>
          </cell>
          <cell r="K517" t="str">
            <v>000022742</v>
          </cell>
          <cell r="L517" t="str">
            <v>4261000</v>
          </cell>
          <cell r="M517" t="str">
            <v>1113</v>
          </cell>
          <cell r="N517" t="str">
            <v>99920</v>
          </cell>
          <cell r="O517" t="str">
            <v>12494</v>
          </cell>
          <cell r="P517" t="str">
            <v>294</v>
          </cell>
          <cell r="Q517" t="str">
            <v>955</v>
          </cell>
          <cell r="R517" t="str">
            <v>INTERCO BILL RESCAT_BENLOC</v>
          </cell>
          <cell r="S517" t="str">
            <v>PRA</v>
          </cell>
          <cell r="U517" t="str">
            <v>2015-02-28</v>
          </cell>
          <cell r="V517">
            <v>2258.89</v>
          </cell>
          <cell r="W517" t="str">
            <v>G0001113</v>
          </cell>
          <cell r="Y517" t="str">
            <v>LEGAL</v>
          </cell>
          <cell r="Z517" t="str">
            <v>ICB2</v>
          </cell>
          <cell r="AB517" t="str">
            <v>ICB</v>
          </cell>
          <cell r="AC517" t="str">
            <v>ICB</v>
          </cell>
          <cell r="AE517" t="str">
            <v>211</v>
          </cell>
          <cell r="AG517" t="str">
            <v>0000283790</v>
          </cell>
        </row>
        <row r="518">
          <cell r="A518" t="str">
            <v>00663238</v>
          </cell>
          <cell r="B518" t="str">
            <v>9554261000</v>
          </cell>
          <cell r="C518" t="str">
            <v>ICB7TARGET0000001582</v>
          </cell>
          <cell r="D518">
            <v>2015</v>
          </cell>
          <cell r="E518">
            <v>2</v>
          </cell>
          <cell r="F518" t="str">
            <v>2015-02-28</v>
          </cell>
          <cell r="G518" t="str">
            <v>PRJ</v>
          </cell>
          <cell r="H518" t="str">
            <v>169</v>
          </cell>
          <cell r="I518" t="str">
            <v>211</v>
          </cell>
          <cell r="K518" t="str">
            <v>000022744</v>
          </cell>
          <cell r="L518" t="str">
            <v>4261000</v>
          </cell>
          <cell r="M518" t="str">
            <v>1113</v>
          </cell>
          <cell r="N518" t="str">
            <v>99920</v>
          </cell>
          <cell r="O518" t="str">
            <v>12494</v>
          </cell>
          <cell r="P518" t="str">
            <v>294</v>
          </cell>
          <cell r="Q518" t="str">
            <v>955</v>
          </cell>
          <cell r="R518" t="str">
            <v>INTERCO BILL RESCAT_BENLOC</v>
          </cell>
          <cell r="S518" t="str">
            <v>PRA</v>
          </cell>
          <cell r="U518" t="str">
            <v>2015-02-28</v>
          </cell>
          <cell r="V518">
            <v>112.94</v>
          </cell>
          <cell r="W518" t="str">
            <v>G0001113</v>
          </cell>
          <cell r="Y518" t="str">
            <v>LEGAL</v>
          </cell>
          <cell r="Z518" t="str">
            <v>ICB2</v>
          </cell>
          <cell r="AB518" t="str">
            <v>ICB</v>
          </cell>
          <cell r="AC518" t="str">
            <v>ICB</v>
          </cell>
          <cell r="AE518" t="str">
            <v>211</v>
          </cell>
          <cell r="AG518" t="str">
            <v>0000266591</v>
          </cell>
        </row>
        <row r="519">
          <cell r="B519" t="str">
            <v>9554261000</v>
          </cell>
          <cell r="C519" t="str">
            <v>ICB7TARGET0000001821</v>
          </cell>
          <cell r="D519">
            <v>2015</v>
          </cell>
          <cell r="E519">
            <v>1</v>
          </cell>
          <cell r="F519" t="str">
            <v>2015-01-31</v>
          </cell>
          <cell r="G519" t="str">
            <v>PRJ</v>
          </cell>
          <cell r="H519" t="str">
            <v>169</v>
          </cell>
          <cell r="I519" t="str">
            <v>211</v>
          </cell>
          <cell r="K519" t="str">
            <v>000001120</v>
          </cell>
          <cell r="L519" t="str">
            <v>4261000</v>
          </cell>
          <cell r="M519" t="str">
            <v>1113</v>
          </cell>
          <cell r="N519" t="str">
            <v>99920</v>
          </cell>
          <cell r="O519" t="str">
            <v>11404</v>
          </cell>
          <cell r="P519" t="str">
            <v>294</v>
          </cell>
          <cell r="Q519" t="str">
            <v>955</v>
          </cell>
          <cell r="R519" t="str">
            <v>INTERCO BILL RESCAT_BENLOC</v>
          </cell>
          <cell r="S519" t="str">
            <v>PRA</v>
          </cell>
          <cell r="U519" t="str">
            <v>2015-01-31</v>
          </cell>
          <cell r="V519">
            <v>1397.68</v>
          </cell>
          <cell r="W519" t="str">
            <v>G0001113</v>
          </cell>
          <cell r="Y519" t="str">
            <v>LEGAL</v>
          </cell>
          <cell r="Z519" t="str">
            <v>ICB2</v>
          </cell>
          <cell r="AB519" t="str">
            <v>ICB</v>
          </cell>
          <cell r="AC519" t="str">
            <v>ICB</v>
          </cell>
        </row>
        <row r="520">
          <cell r="A520" t="str">
            <v>00657811</v>
          </cell>
          <cell r="B520" t="str">
            <v>9554261000</v>
          </cell>
          <cell r="C520" t="str">
            <v>ICB7TARGET0000001823</v>
          </cell>
          <cell r="D520">
            <v>2015</v>
          </cell>
          <cell r="E520">
            <v>1</v>
          </cell>
          <cell r="F520" t="str">
            <v>2015-01-31</v>
          </cell>
          <cell r="G520" t="str">
            <v>PRJ</v>
          </cell>
          <cell r="H520" t="str">
            <v>169</v>
          </cell>
          <cell r="I520" t="str">
            <v>211</v>
          </cell>
          <cell r="K520" t="str">
            <v>000022743</v>
          </cell>
          <cell r="L520" t="str">
            <v>4261000</v>
          </cell>
          <cell r="M520" t="str">
            <v>1113</v>
          </cell>
          <cell r="N520" t="str">
            <v>99920</v>
          </cell>
          <cell r="O520" t="str">
            <v>12494</v>
          </cell>
          <cell r="P520" t="str">
            <v>294</v>
          </cell>
          <cell r="Q520" t="str">
            <v>955</v>
          </cell>
          <cell r="R520" t="str">
            <v>INTERCO BILL RESCAT_BENLOC</v>
          </cell>
          <cell r="S520" t="str">
            <v>PRA</v>
          </cell>
          <cell r="U520" t="str">
            <v>2015-01-31</v>
          </cell>
          <cell r="V520">
            <v>376.47</v>
          </cell>
          <cell r="W520" t="str">
            <v>G0001113</v>
          </cell>
          <cell r="Y520" t="str">
            <v>LEGAL</v>
          </cell>
          <cell r="Z520" t="str">
            <v>ICB2</v>
          </cell>
          <cell r="AB520" t="str">
            <v>ICB</v>
          </cell>
          <cell r="AC520" t="str">
            <v>ICB</v>
          </cell>
          <cell r="AE520" t="str">
            <v>211</v>
          </cell>
          <cell r="AG520" t="str">
            <v>0000254867</v>
          </cell>
        </row>
        <row r="521">
          <cell r="A521" t="str">
            <v>00635072</v>
          </cell>
          <cell r="B521" t="str">
            <v>9554261000</v>
          </cell>
          <cell r="C521" t="str">
            <v>ICB7TARGET0000001911</v>
          </cell>
          <cell r="D521">
            <v>2014</v>
          </cell>
          <cell r="E521">
            <v>9</v>
          </cell>
          <cell r="F521" t="str">
            <v>2014-09-30</v>
          </cell>
          <cell r="G521" t="str">
            <v>PRJ</v>
          </cell>
          <cell r="H521" t="str">
            <v>169</v>
          </cell>
          <cell r="I521" t="str">
            <v>211</v>
          </cell>
          <cell r="K521" t="str">
            <v>000022743</v>
          </cell>
          <cell r="L521" t="str">
            <v>4261000</v>
          </cell>
          <cell r="M521" t="str">
            <v>1113</v>
          </cell>
          <cell r="N521" t="str">
            <v>99920</v>
          </cell>
          <cell r="O521" t="str">
            <v>12494</v>
          </cell>
          <cell r="P521" t="str">
            <v>294</v>
          </cell>
          <cell r="Q521" t="str">
            <v>955</v>
          </cell>
          <cell r="R521" t="str">
            <v>INTERCO BILL RESCAT_BENLOC</v>
          </cell>
          <cell r="S521" t="str">
            <v>PRA</v>
          </cell>
          <cell r="U521" t="str">
            <v>2014-09-30</v>
          </cell>
          <cell r="V521">
            <v>89.89</v>
          </cell>
          <cell r="W521" t="str">
            <v>G0001113</v>
          </cell>
          <cell r="Y521" t="str">
            <v>LEGAL</v>
          </cell>
          <cell r="Z521" t="str">
            <v>ICB2</v>
          </cell>
          <cell r="AB521" t="str">
            <v>ICB</v>
          </cell>
          <cell r="AC521" t="str">
            <v>ICB</v>
          </cell>
          <cell r="AE521" t="str">
            <v>211</v>
          </cell>
          <cell r="AG521" t="str">
            <v>0000121228</v>
          </cell>
        </row>
        <row r="522">
          <cell r="A522" t="str">
            <v>00633936</v>
          </cell>
          <cell r="B522" t="str">
            <v>9554261000</v>
          </cell>
          <cell r="C522" t="str">
            <v>ICB7TARGET0000001912</v>
          </cell>
          <cell r="D522">
            <v>2014</v>
          </cell>
          <cell r="E522">
            <v>9</v>
          </cell>
          <cell r="F522" t="str">
            <v>2014-09-30</v>
          </cell>
          <cell r="G522" t="str">
            <v>PRJ</v>
          </cell>
          <cell r="H522" t="str">
            <v>169</v>
          </cell>
          <cell r="I522" t="str">
            <v>211</v>
          </cell>
          <cell r="K522" t="str">
            <v>000022743</v>
          </cell>
          <cell r="L522" t="str">
            <v>4261000</v>
          </cell>
          <cell r="M522" t="str">
            <v>1113</v>
          </cell>
          <cell r="N522" t="str">
            <v>99920</v>
          </cell>
          <cell r="O522" t="str">
            <v>12494</v>
          </cell>
          <cell r="P522" t="str">
            <v>294</v>
          </cell>
          <cell r="Q522" t="str">
            <v>955</v>
          </cell>
          <cell r="R522" t="str">
            <v>INTERCO BILL RESCAT_BENLOC</v>
          </cell>
          <cell r="S522" t="str">
            <v>PRA</v>
          </cell>
          <cell r="U522" t="str">
            <v>2014-09-30</v>
          </cell>
          <cell r="V522">
            <v>89.89</v>
          </cell>
          <cell r="W522" t="str">
            <v>G0001113</v>
          </cell>
          <cell r="Y522" t="str">
            <v>LEGAL</v>
          </cell>
          <cell r="Z522" t="str">
            <v>ICB2</v>
          </cell>
          <cell r="AB522" t="str">
            <v>ICB</v>
          </cell>
          <cell r="AC522" t="str">
            <v>ICB</v>
          </cell>
          <cell r="AE522" t="str">
            <v>211</v>
          </cell>
          <cell r="AG522" t="str">
            <v>0000254867</v>
          </cell>
        </row>
        <row r="523">
          <cell r="A523" t="str">
            <v>00637061</v>
          </cell>
          <cell r="B523" t="str">
            <v>9554261000</v>
          </cell>
          <cell r="C523" t="str">
            <v>ICB7TARGET0000001913</v>
          </cell>
          <cell r="D523">
            <v>2014</v>
          </cell>
          <cell r="E523">
            <v>9</v>
          </cell>
          <cell r="F523" t="str">
            <v>2014-09-30</v>
          </cell>
          <cell r="G523" t="str">
            <v>PRJ</v>
          </cell>
          <cell r="H523" t="str">
            <v>169</v>
          </cell>
          <cell r="I523" t="str">
            <v>211</v>
          </cell>
          <cell r="K523" t="str">
            <v>000022743</v>
          </cell>
          <cell r="L523" t="str">
            <v>4261000</v>
          </cell>
          <cell r="M523" t="str">
            <v>1113</v>
          </cell>
          <cell r="N523" t="str">
            <v>99920</v>
          </cell>
          <cell r="O523" t="str">
            <v>12494</v>
          </cell>
          <cell r="P523" t="str">
            <v>294</v>
          </cell>
          <cell r="Q523" t="str">
            <v>955</v>
          </cell>
          <cell r="R523" t="str">
            <v>INTERCO BILL RESCAT_BENLOC</v>
          </cell>
          <cell r="S523" t="str">
            <v>PRA</v>
          </cell>
          <cell r="U523" t="str">
            <v>2014-09-30</v>
          </cell>
          <cell r="V523">
            <v>359.55</v>
          </cell>
          <cell r="W523" t="str">
            <v>G0001113</v>
          </cell>
          <cell r="Y523" t="str">
            <v>LEGAL</v>
          </cell>
          <cell r="Z523" t="str">
            <v>ICB2</v>
          </cell>
          <cell r="AB523" t="str">
            <v>ICB</v>
          </cell>
          <cell r="AC523" t="str">
            <v>ICB</v>
          </cell>
          <cell r="AE523" t="str">
            <v>211</v>
          </cell>
          <cell r="AG523" t="str">
            <v>0000289116</v>
          </cell>
        </row>
        <row r="524">
          <cell r="B524" t="str">
            <v>9554261000</v>
          </cell>
          <cell r="C524" t="str">
            <v>ICB7TARGET0000002334</v>
          </cell>
          <cell r="D524">
            <v>2014</v>
          </cell>
          <cell r="E524">
            <v>8</v>
          </cell>
          <cell r="F524" t="str">
            <v>2014-08-31</v>
          </cell>
          <cell r="G524" t="str">
            <v>PRJ</v>
          </cell>
          <cell r="H524" t="str">
            <v>169</v>
          </cell>
          <cell r="I524" t="str">
            <v>211</v>
          </cell>
          <cell r="K524" t="str">
            <v>000001120</v>
          </cell>
          <cell r="L524" t="str">
            <v>4261000</v>
          </cell>
          <cell r="M524" t="str">
            <v>1113</v>
          </cell>
          <cell r="N524" t="str">
            <v>99920</v>
          </cell>
          <cell r="O524" t="str">
            <v>11404</v>
          </cell>
          <cell r="P524" t="str">
            <v>294</v>
          </cell>
          <cell r="Q524" t="str">
            <v>955</v>
          </cell>
          <cell r="R524" t="str">
            <v>INTERCO BILL RESCAT_BENLOC</v>
          </cell>
          <cell r="S524" t="str">
            <v>PRA</v>
          </cell>
          <cell r="U524" t="str">
            <v>2014-08-31</v>
          </cell>
          <cell r="V524">
            <v>0.19</v>
          </cell>
          <cell r="W524" t="str">
            <v>G0001113</v>
          </cell>
          <cell r="Y524" t="str">
            <v>LEGAL</v>
          </cell>
          <cell r="Z524" t="str">
            <v>ICB2</v>
          </cell>
          <cell r="AB524" t="str">
            <v>ICB</v>
          </cell>
          <cell r="AC524" t="str">
            <v>ICB</v>
          </cell>
        </row>
        <row r="525">
          <cell r="A525" t="str">
            <v>00652658</v>
          </cell>
          <cell r="B525" t="str">
            <v>9554261000</v>
          </cell>
          <cell r="C525" t="str">
            <v>ICB7TARGET0000002588</v>
          </cell>
          <cell r="D525">
            <v>2014</v>
          </cell>
          <cell r="E525">
            <v>12</v>
          </cell>
          <cell r="F525" t="str">
            <v>2014-12-31</v>
          </cell>
          <cell r="G525" t="str">
            <v>PRJ</v>
          </cell>
          <cell r="H525" t="str">
            <v>169</v>
          </cell>
          <cell r="I525" t="str">
            <v>211</v>
          </cell>
          <cell r="K525" t="str">
            <v>000022741</v>
          </cell>
          <cell r="L525" t="str">
            <v>4261000</v>
          </cell>
          <cell r="M525" t="str">
            <v>1113</v>
          </cell>
          <cell r="N525" t="str">
            <v>99920</v>
          </cell>
          <cell r="O525" t="str">
            <v>11404</v>
          </cell>
          <cell r="P525" t="str">
            <v>294</v>
          </cell>
          <cell r="Q525" t="str">
            <v>955</v>
          </cell>
          <cell r="R525" t="str">
            <v>INTERCO BILL RESCAT_BENLOC</v>
          </cell>
          <cell r="S525" t="str">
            <v>PRA</v>
          </cell>
          <cell r="U525" t="str">
            <v>2014-12-31</v>
          </cell>
          <cell r="V525">
            <v>2579.38</v>
          </cell>
          <cell r="W525" t="str">
            <v>G0001113</v>
          </cell>
          <cell r="Y525" t="str">
            <v>LEGAL</v>
          </cell>
          <cell r="Z525" t="str">
            <v>ICB2</v>
          </cell>
          <cell r="AB525" t="str">
            <v>ICB</v>
          </cell>
          <cell r="AC525" t="str">
            <v>ICB</v>
          </cell>
          <cell r="AE525" t="str">
            <v>211</v>
          </cell>
          <cell r="AG525" t="str">
            <v>0000013355</v>
          </cell>
        </row>
        <row r="526">
          <cell r="A526" t="str">
            <v>00651877</v>
          </cell>
          <cell r="B526" t="str">
            <v>9554261000</v>
          </cell>
          <cell r="C526" t="str">
            <v>ICB7TARGET0000002589</v>
          </cell>
          <cell r="D526">
            <v>2014</v>
          </cell>
          <cell r="E526">
            <v>12</v>
          </cell>
          <cell r="F526" t="str">
            <v>2014-12-31</v>
          </cell>
          <cell r="G526" t="str">
            <v>PRJ</v>
          </cell>
          <cell r="H526" t="str">
            <v>169</v>
          </cell>
          <cell r="I526" t="str">
            <v>211</v>
          </cell>
          <cell r="K526" t="str">
            <v>000022741</v>
          </cell>
          <cell r="L526" t="str">
            <v>4261000</v>
          </cell>
          <cell r="M526" t="str">
            <v>1113</v>
          </cell>
          <cell r="N526" t="str">
            <v>99920</v>
          </cell>
          <cell r="O526" t="str">
            <v>11404</v>
          </cell>
          <cell r="P526" t="str">
            <v>294</v>
          </cell>
          <cell r="Q526" t="str">
            <v>955</v>
          </cell>
          <cell r="R526" t="str">
            <v>INTERCO BILL RESCAT_BENLOC</v>
          </cell>
          <cell r="S526" t="str">
            <v>PRA</v>
          </cell>
          <cell r="U526" t="str">
            <v>2014-12-31</v>
          </cell>
          <cell r="V526">
            <v>921.21</v>
          </cell>
          <cell r="W526" t="str">
            <v>G0001113</v>
          </cell>
          <cell r="Y526" t="str">
            <v>LEGAL</v>
          </cell>
          <cell r="Z526" t="str">
            <v>ICB2</v>
          </cell>
          <cell r="AB526" t="str">
            <v>ICB</v>
          </cell>
          <cell r="AC526" t="str">
            <v>ICB</v>
          </cell>
          <cell r="AE526" t="str">
            <v>211</v>
          </cell>
          <cell r="AG526" t="str">
            <v>0000028885</v>
          </cell>
        </row>
        <row r="527">
          <cell r="A527" t="str">
            <v>00651874</v>
          </cell>
          <cell r="B527" t="str">
            <v>9554261000</v>
          </cell>
          <cell r="C527" t="str">
            <v>ICB7TARGET0000002590</v>
          </cell>
          <cell r="D527">
            <v>2014</v>
          </cell>
          <cell r="E527">
            <v>12</v>
          </cell>
          <cell r="F527" t="str">
            <v>2014-12-31</v>
          </cell>
          <cell r="G527" t="str">
            <v>PRJ</v>
          </cell>
          <cell r="H527" t="str">
            <v>169</v>
          </cell>
          <cell r="I527" t="str">
            <v>211</v>
          </cell>
          <cell r="K527" t="str">
            <v>000022741</v>
          </cell>
          <cell r="L527" t="str">
            <v>4261000</v>
          </cell>
          <cell r="M527" t="str">
            <v>1113</v>
          </cell>
          <cell r="N527" t="str">
            <v>99920</v>
          </cell>
          <cell r="O527" t="str">
            <v>11404</v>
          </cell>
          <cell r="P527" t="str">
            <v>294</v>
          </cell>
          <cell r="Q527" t="str">
            <v>955</v>
          </cell>
          <cell r="R527" t="str">
            <v>INTERCO BILL RESCAT_BENLOC</v>
          </cell>
          <cell r="S527" t="str">
            <v>PRA</v>
          </cell>
          <cell r="U527" t="str">
            <v>2014-12-31</v>
          </cell>
          <cell r="V527">
            <v>4661.3</v>
          </cell>
          <cell r="W527" t="str">
            <v>G0001113</v>
          </cell>
          <cell r="Y527" t="str">
            <v>LEGAL</v>
          </cell>
          <cell r="Z527" t="str">
            <v>ICB2</v>
          </cell>
          <cell r="AB527" t="str">
            <v>ICB</v>
          </cell>
          <cell r="AC527" t="str">
            <v>ICB</v>
          </cell>
          <cell r="AE527" t="str">
            <v>211</v>
          </cell>
          <cell r="AG527" t="str">
            <v>0000035634</v>
          </cell>
        </row>
        <row r="528">
          <cell r="A528" t="str">
            <v>00651873</v>
          </cell>
          <cell r="B528" t="str">
            <v>9554261000</v>
          </cell>
          <cell r="C528" t="str">
            <v>ICB7TARGET0000002591</v>
          </cell>
          <cell r="D528">
            <v>2014</v>
          </cell>
          <cell r="E528">
            <v>12</v>
          </cell>
          <cell r="F528" t="str">
            <v>2014-12-31</v>
          </cell>
          <cell r="G528" t="str">
            <v>PRJ</v>
          </cell>
          <cell r="H528" t="str">
            <v>169</v>
          </cell>
          <cell r="I528" t="str">
            <v>211</v>
          </cell>
          <cell r="K528" t="str">
            <v>000022741</v>
          </cell>
          <cell r="L528" t="str">
            <v>4261000</v>
          </cell>
          <cell r="M528" t="str">
            <v>1113</v>
          </cell>
          <cell r="N528" t="str">
            <v>99920</v>
          </cell>
          <cell r="O528" t="str">
            <v>11404</v>
          </cell>
          <cell r="P528" t="str">
            <v>294</v>
          </cell>
          <cell r="Q528" t="str">
            <v>955</v>
          </cell>
          <cell r="R528" t="str">
            <v>INTERCO BILL RESCAT_BENLOC</v>
          </cell>
          <cell r="S528" t="str">
            <v>PRA</v>
          </cell>
          <cell r="U528" t="str">
            <v>2014-12-31</v>
          </cell>
          <cell r="V528">
            <v>3684.82</v>
          </cell>
          <cell r="W528" t="str">
            <v>G0001113</v>
          </cell>
          <cell r="Y528" t="str">
            <v>LEGAL</v>
          </cell>
          <cell r="Z528" t="str">
            <v>ICB2</v>
          </cell>
          <cell r="AB528" t="str">
            <v>ICB</v>
          </cell>
          <cell r="AC528" t="str">
            <v>ICB</v>
          </cell>
          <cell r="AE528" t="str">
            <v>211</v>
          </cell>
          <cell r="AG528" t="str">
            <v>0000044209</v>
          </cell>
        </row>
        <row r="529">
          <cell r="A529" t="str">
            <v>00652127</v>
          </cell>
          <cell r="B529" t="str">
            <v>9554261000</v>
          </cell>
          <cell r="C529" t="str">
            <v>ICB7TARGET0000002592</v>
          </cell>
          <cell r="D529">
            <v>2014</v>
          </cell>
          <cell r="E529">
            <v>12</v>
          </cell>
          <cell r="F529" t="str">
            <v>2014-12-31</v>
          </cell>
          <cell r="G529" t="str">
            <v>PRJ</v>
          </cell>
          <cell r="H529" t="str">
            <v>169</v>
          </cell>
          <cell r="I529" t="str">
            <v>211</v>
          </cell>
          <cell r="K529" t="str">
            <v>000022741</v>
          </cell>
          <cell r="L529" t="str">
            <v>4261000</v>
          </cell>
          <cell r="M529" t="str">
            <v>1113</v>
          </cell>
          <cell r="N529" t="str">
            <v>99920</v>
          </cell>
          <cell r="O529" t="str">
            <v>11404</v>
          </cell>
          <cell r="P529" t="str">
            <v>294</v>
          </cell>
          <cell r="Q529" t="str">
            <v>955</v>
          </cell>
          <cell r="R529" t="str">
            <v>INTERCO BILL RESCAT_BENLOC</v>
          </cell>
          <cell r="S529" t="str">
            <v>PRA</v>
          </cell>
          <cell r="U529" t="str">
            <v>2014-12-31</v>
          </cell>
          <cell r="V529">
            <v>12344.15</v>
          </cell>
          <cell r="W529" t="str">
            <v>G0001113</v>
          </cell>
          <cell r="Y529" t="str">
            <v>LEGAL</v>
          </cell>
          <cell r="Z529" t="str">
            <v>ICB2</v>
          </cell>
          <cell r="AB529" t="str">
            <v>ICB</v>
          </cell>
          <cell r="AC529" t="str">
            <v>ICB</v>
          </cell>
          <cell r="AE529" t="str">
            <v>211</v>
          </cell>
          <cell r="AG529" t="str">
            <v>0000093522</v>
          </cell>
        </row>
        <row r="530">
          <cell r="A530" t="str">
            <v>00652130</v>
          </cell>
          <cell r="B530" t="str">
            <v>9554261000</v>
          </cell>
          <cell r="C530" t="str">
            <v>ICB7TARGET0000002593</v>
          </cell>
          <cell r="D530">
            <v>2014</v>
          </cell>
          <cell r="E530">
            <v>12</v>
          </cell>
          <cell r="F530" t="str">
            <v>2014-12-31</v>
          </cell>
          <cell r="G530" t="str">
            <v>PRJ</v>
          </cell>
          <cell r="H530" t="str">
            <v>169</v>
          </cell>
          <cell r="I530" t="str">
            <v>211</v>
          </cell>
          <cell r="K530" t="str">
            <v>000022741</v>
          </cell>
          <cell r="L530" t="str">
            <v>4261000</v>
          </cell>
          <cell r="M530" t="str">
            <v>1113</v>
          </cell>
          <cell r="N530" t="str">
            <v>99920</v>
          </cell>
          <cell r="O530" t="str">
            <v>11404</v>
          </cell>
          <cell r="P530" t="str">
            <v>294</v>
          </cell>
          <cell r="Q530" t="str">
            <v>955</v>
          </cell>
          <cell r="R530" t="str">
            <v>INTERCO BILL RESCAT_BENLOC</v>
          </cell>
          <cell r="S530" t="str">
            <v>PRA</v>
          </cell>
          <cell r="U530" t="str">
            <v>2014-12-31</v>
          </cell>
          <cell r="V530">
            <v>2946.38</v>
          </cell>
          <cell r="W530" t="str">
            <v>G0001113</v>
          </cell>
          <cell r="Y530" t="str">
            <v>LEGAL</v>
          </cell>
          <cell r="Z530" t="str">
            <v>ICB2</v>
          </cell>
          <cell r="AB530" t="str">
            <v>ICB</v>
          </cell>
          <cell r="AC530" t="str">
            <v>ICB</v>
          </cell>
          <cell r="AE530" t="str">
            <v>211</v>
          </cell>
          <cell r="AG530" t="str">
            <v>0000093537</v>
          </cell>
        </row>
        <row r="531">
          <cell r="A531" t="str">
            <v>00652129</v>
          </cell>
          <cell r="B531" t="str">
            <v>9554261000</v>
          </cell>
          <cell r="C531" t="str">
            <v>ICB7TARGET0000002594</v>
          </cell>
          <cell r="D531">
            <v>2014</v>
          </cell>
          <cell r="E531">
            <v>12</v>
          </cell>
          <cell r="F531" t="str">
            <v>2014-12-31</v>
          </cell>
          <cell r="G531" t="str">
            <v>PRJ</v>
          </cell>
          <cell r="H531" t="str">
            <v>169</v>
          </cell>
          <cell r="I531" t="str">
            <v>211</v>
          </cell>
          <cell r="K531" t="str">
            <v>000022741</v>
          </cell>
          <cell r="L531" t="str">
            <v>4261000</v>
          </cell>
          <cell r="M531" t="str">
            <v>1113</v>
          </cell>
          <cell r="N531" t="str">
            <v>99920</v>
          </cell>
          <cell r="O531" t="str">
            <v>11404</v>
          </cell>
          <cell r="P531" t="str">
            <v>294</v>
          </cell>
          <cell r="Q531" t="str">
            <v>955</v>
          </cell>
          <cell r="R531" t="str">
            <v>INTERCO BILL RESCAT_BENLOC</v>
          </cell>
          <cell r="S531" t="str">
            <v>PRA</v>
          </cell>
          <cell r="U531" t="str">
            <v>2014-12-31</v>
          </cell>
          <cell r="V531">
            <v>2763.62</v>
          </cell>
          <cell r="W531" t="str">
            <v>G0001113</v>
          </cell>
          <cell r="Y531" t="str">
            <v>LEGAL</v>
          </cell>
          <cell r="Z531" t="str">
            <v>ICB2</v>
          </cell>
          <cell r="AB531" t="str">
            <v>ICB</v>
          </cell>
          <cell r="AC531" t="str">
            <v>ICB</v>
          </cell>
          <cell r="AE531" t="str">
            <v>211</v>
          </cell>
          <cell r="AG531" t="str">
            <v>0000093544</v>
          </cell>
        </row>
        <row r="532">
          <cell r="A532" t="str">
            <v>00652651</v>
          </cell>
          <cell r="B532" t="str">
            <v>9554261000</v>
          </cell>
          <cell r="C532" t="str">
            <v>ICB7TARGET0000002595</v>
          </cell>
          <cell r="D532">
            <v>2014</v>
          </cell>
          <cell r="E532">
            <v>12</v>
          </cell>
          <cell r="F532" t="str">
            <v>2014-12-31</v>
          </cell>
          <cell r="G532" t="str">
            <v>PRJ</v>
          </cell>
          <cell r="H532" t="str">
            <v>169</v>
          </cell>
          <cell r="I532" t="str">
            <v>211</v>
          </cell>
          <cell r="K532" t="str">
            <v>000022741</v>
          </cell>
          <cell r="L532" t="str">
            <v>4261000</v>
          </cell>
          <cell r="M532" t="str">
            <v>1113</v>
          </cell>
          <cell r="N532" t="str">
            <v>99920</v>
          </cell>
          <cell r="O532" t="str">
            <v>11404</v>
          </cell>
          <cell r="P532" t="str">
            <v>294</v>
          </cell>
          <cell r="Q532" t="str">
            <v>955</v>
          </cell>
          <cell r="R532" t="str">
            <v>INTERCO BILL RESCAT_BENLOC</v>
          </cell>
          <cell r="S532" t="str">
            <v>PRA</v>
          </cell>
          <cell r="U532" t="str">
            <v>2014-12-31</v>
          </cell>
          <cell r="V532">
            <v>1353.07</v>
          </cell>
          <cell r="W532" t="str">
            <v>G0001113</v>
          </cell>
          <cell r="Y532" t="str">
            <v>LEGAL</v>
          </cell>
          <cell r="Z532" t="str">
            <v>ICB2</v>
          </cell>
          <cell r="AB532" t="str">
            <v>ICB</v>
          </cell>
          <cell r="AC532" t="str">
            <v>ICB</v>
          </cell>
          <cell r="AE532" t="str">
            <v>211</v>
          </cell>
          <cell r="AG532" t="str">
            <v>0000093555</v>
          </cell>
        </row>
        <row r="533">
          <cell r="A533" t="str">
            <v>00652128</v>
          </cell>
          <cell r="B533" t="str">
            <v>9554261000</v>
          </cell>
          <cell r="C533" t="str">
            <v>ICB7TARGET0000002596</v>
          </cell>
          <cell r="D533">
            <v>2014</v>
          </cell>
          <cell r="E533">
            <v>12</v>
          </cell>
          <cell r="F533" t="str">
            <v>2014-12-31</v>
          </cell>
          <cell r="G533" t="str">
            <v>PRJ</v>
          </cell>
          <cell r="H533" t="str">
            <v>169</v>
          </cell>
          <cell r="I533" t="str">
            <v>211</v>
          </cell>
          <cell r="K533" t="str">
            <v>000022741</v>
          </cell>
          <cell r="L533" t="str">
            <v>4261000</v>
          </cell>
          <cell r="M533" t="str">
            <v>1113</v>
          </cell>
          <cell r="N533" t="str">
            <v>99920</v>
          </cell>
          <cell r="O533" t="str">
            <v>11404</v>
          </cell>
          <cell r="P533" t="str">
            <v>294</v>
          </cell>
          <cell r="Q533" t="str">
            <v>955</v>
          </cell>
          <cell r="R533" t="str">
            <v>INTERCO BILL RESCAT_BENLOC</v>
          </cell>
          <cell r="S533" t="str">
            <v>PRA</v>
          </cell>
          <cell r="U533" t="str">
            <v>2014-12-31</v>
          </cell>
          <cell r="V533">
            <v>1473.93</v>
          </cell>
          <cell r="W533" t="str">
            <v>G0001113</v>
          </cell>
          <cell r="Y533" t="str">
            <v>LEGAL</v>
          </cell>
          <cell r="Z533" t="str">
            <v>ICB2</v>
          </cell>
          <cell r="AB533" t="str">
            <v>ICB</v>
          </cell>
          <cell r="AC533" t="str">
            <v>ICB</v>
          </cell>
          <cell r="AE533" t="str">
            <v>211</v>
          </cell>
          <cell r="AG533" t="str">
            <v>0000093563</v>
          </cell>
        </row>
        <row r="534">
          <cell r="A534" t="str">
            <v>00652022</v>
          </cell>
          <cell r="B534" t="str">
            <v>9554261000</v>
          </cell>
          <cell r="C534" t="str">
            <v>ICB7TARGET0000002597</v>
          </cell>
          <cell r="D534">
            <v>2014</v>
          </cell>
          <cell r="E534">
            <v>12</v>
          </cell>
          <cell r="F534" t="str">
            <v>2014-12-31</v>
          </cell>
          <cell r="G534" t="str">
            <v>PRJ</v>
          </cell>
          <cell r="H534" t="str">
            <v>169</v>
          </cell>
          <cell r="I534" t="str">
            <v>211</v>
          </cell>
          <cell r="K534" t="str">
            <v>000022741</v>
          </cell>
          <cell r="L534" t="str">
            <v>4261000</v>
          </cell>
          <cell r="M534" t="str">
            <v>1113</v>
          </cell>
          <cell r="N534" t="str">
            <v>99920</v>
          </cell>
          <cell r="O534" t="str">
            <v>12494</v>
          </cell>
          <cell r="P534" t="str">
            <v>294</v>
          </cell>
          <cell r="Q534" t="str">
            <v>955</v>
          </cell>
          <cell r="R534" t="str">
            <v>INTERCO BILL RESCAT_BENLOC</v>
          </cell>
          <cell r="S534" t="str">
            <v>PRA</v>
          </cell>
          <cell r="U534" t="str">
            <v>2014-12-31</v>
          </cell>
          <cell r="V534">
            <v>184.24</v>
          </cell>
          <cell r="W534" t="str">
            <v>G0001113</v>
          </cell>
          <cell r="Y534" t="str">
            <v>LEGAL</v>
          </cell>
          <cell r="Z534" t="str">
            <v>ICB2</v>
          </cell>
          <cell r="AB534" t="str">
            <v>ICB</v>
          </cell>
          <cell r="AC534" t="str">
            <v>ICB</v>
          </cell>
          <cell r="AE534" t="str">
            <v>211</v>
          </cell>
          <cell r="AG534" t="str">
            <v>0000101827</v>
          </cell>
        </row>
        <row r="535">
          <cell r="A535" t="str">
            <v>00652650</v>
          </cell>
          <cell r="B535" t="str">
            <v>9554261000</v>
          </cell>
          <cell r="C535" t="str">
            <v>ICB7TARGET0000002598</v>
          </cell>
          <cell r="D535">
            <v>2014</v>
          </cell>
          <cell r="E535">
            <v>12</v>
          </cell>
          <cell r="F535" t="str">
            <v>2014-12-31</v>
          </cell>
          <cell r="G535" t="str">
            <v>PRJ</v>
          </cell>
          <cell r="H535" t="str">
            <v>169</v>
          </cell>
          <cell r="I535" t="str">
            <v>211</v>
          </cell>
          <cell r="K535" t="str">
            <v>000022741</v>
          </cell>
          <cell r="L535" t="str">
            <v>4261000</v>
          </cell>
          <cell r="M535" t="str">
            <v>1113</v>
          </cell>
          <cell r="N535" t="str">
            <v>99920</v>
          </cell>
          <cell r="O535" t="str">
            <v>11404</v>
          </cell>
          <cell r="P535" t="str">
            <v>294</v>
          </cell>
          <cell r="Q535" t="str">
            <v>955</v>
          </cell>
          <cell r="R535" t="str">
            <v>INTERCO BILL RESCAT_BENLOC</v>
          </cell>
          <cell r="S535" t="str">
            <v>PRA</v>
          </cell>
          <cell r="U535" t="str">
            <v>2014-12-31</v>
          </cell>
          <cell r="V535">
            <v>937.79</v>
          </cell>
          <cell r="W535" t="str">
            <v>G0001113</v>
          </cell>
          <cell r="Y535" t="str">
            <v>LEGAL</v>
          </cell>
          <cell r="Z535" t="str">
            <v>ICB2</v>
          </cell>
          <cell r="AB535" t="str">
            <v>ICB</v>
          </cell>
          <cell r="AC535" t="str">
            <v>ICB</v>
          </cell>
          <cell r="AE535" t="str">
            <v>211</v>
          </cell>
          <cell r="AG535" t="str">
            <v>0000101832</v>
          </cell>
        </row>
        <row r="536">
          <cell r="A536" t="str">
            <v>00652653</v>
          </cell>
          <cell r="B536" t="str">
            <v>9554261000</v>
          </cell>
          <cell r="C536" t="str">
            <v>ICB7TARGET0000002599</v>
          </cell>
          <cell r="D536">
            <v>2014</v>
          </cell>
          <cell r="E536">
            <v>12</v>
          </cell>
          <cell r="F536" t="str">
            <v>2014-12-31</v>
          </cell>
          <cell r="G536" t="str">
            <v>PRJ</v>
          </cell>
          <cell r="H536" t="str">
            <v>169</v>
          </cell>
          <cell r="I536" t="str">
            <v>211</v>
          </cell>
          <cell r="K536" t="str">
            <v>000022741</v>
          </cell>
          <cell r="L536" t="str">
            <v>4261000</v>
          </cell>
          <cell r="M536" t="str">
            <v>1113</v>
          </cell>
          <cell r="N536" t="str">
            <v>99920</v>
          </cell>
          <cell r="O536" t="str">
            <v>11404</v>
          </cell>
          <cell r="P536" t="str">
            <v>294</v>
          </cell>
          <cell r="Q536" t="str">
            <v>955</v>
          </cell>
          <cell r="R536" t="str">
            <v>INTERCO BILL RESCAT_BENLOC</v>
          </cell>
          <cell r="S536" t="str">
            <v>PRA</v>
          </cell>
          <cell r="U536" t="str">
            <v>2014-12-31</v>
          </cell>
          <cell r="V536">
            <v>9212.0499999999993</v>
          </cell>
          <cell r="W536" t="str">
            <v>G0001113</v>
          </cell>
          <cell r="Y536" t="str">
            <v>LEGAL</v>
          </cell>
          <cell r="Z536" t="str">
            <v>ICB2</v>
          </cell>
          <cell r="AB536" t="str">
            <v>ICB</v>
          </cell>
          <cell r="AC536" t="str">
            <v>ICB</v>
          </cell>
          <cell r="AE536" t="str">
            <v>211</v>
          </cell>
          <cell r="AG536" t="str">
            <v>0000124371</v>
          </cell>
        </row>
        <row r="537">
          <cell r="A537" t="str">
            <v>00651875</v>
          </cell>
          <cell r="B537" t="str">
            <v>9554261000</v>
          </cell>
          <cell r="C537" t="str">
            <v>ICB7TARGET0000002600</v>
          </cell>
          <cell r="D537">
            <v>2014</v>
          </cell>
          <cell r="E537">
            <v>12</v>
          </cell>
          <cell r="F537" t="str">
            <v>2014-12-31</v>
          </cell>
          <cell r="G537" t="str">
            <v>PRJ</v>
          </cell>
          <cell r="H537" t="str">
            <v>169</v>
          </cell>
          <cell r="I537" t="str">
            <v>211</v>
          </cell>
          <cell r="K537" t="str">
            <v>000022741</v>
          </cell>
          <cell r="L537" t="str">
            <v>4261000</v>
          </cell>
          <cell r="M537" t="str">
            <v>1113</v>
          </cell>
          <cell r="N537" t="str">
            <v>99920</v>
          </cell>
          <cell r="O537" t="str">
            <v>11404</v>
          </cell>
          <cell r="P537" t="str">
            <v>294</v>
          </cell>
          <cell r="Q537" t="str">
            <v>955</v>
          </cell>
          <cell r="R537" t="str">
            <v>INTERCO BILL RESCAT_BENLOC</v>
          </cell>
          <cell r="S537" t="str">
            <v>PRA</v>
          </cell>
          <cell r="U537" t="str">
            <v>2014-12-31</v>
          </cell>
          <cell r="V537">
            <v>3684.82</v>
          </cell>
          <cell r="W537" t="str">
            <v>G0001113</v>
          </cell>
          <cell r="Y537" t="str">
            <v>LEGAL</v>
          </cell>
          <cell r="Z537" t="str">
            <v>ICB2</v>
          </cell>
          <cell r="AB537" t="str">
            <v>ICB</v>
          </cell>
          <cell r="AC537" t="str">
            <v>ICB</v>
          </cell>
          <cell r="AE537" t="str">
            <v>211</v>
          </cell>
          <cell r="AG537" t="str">
            <v>0000160470</v>
          </cell>
        </row>
        <row r="538">
          <cell r="A538" t="str">
            <v>00654160</v>
          </cell>
          <cell r="B538" t="str">
            <v>9554261000</v>
          </cell>
          <cell r="C538" t="str">
            <v>ICB7TARGET0000002601</v>
          </cell>
          <cell r="D538">
            <v>2014</v>
          </cell>
          <cell r="E538">
            <v>12</v>
          </cell>
          <cell r="F538" t="str">
            <v>2014-12-31</v>
          </cell>
          <cell r="G538" t="str">
            <v>PRJ</v>
          </cell>
          <cell r="H538" t="str">
            <v>169</v>
          </cell>
          <cell r="I538" t="str">
            <v>211</v>
          </cell>
          <cell r="K538" t="str">
            <v>000022743</v>
          </cell>
          <cell r="L538" t="str">
            <v>4261000</v>
          </cell>
          <cell r="M538" t="str">
            <v>1113</v>
          </cell>
          <cell r="N538" t="str">
            <v>99920</v>
          </cell>
          <cell r="O538" t="str">
            <v>12494</v>
          </cell>
          <cell r="P538" t="str">
            <v>294</v>
          </cell>
          <cell r="Q538" t="str">
            <v>955</v>
          </cell>
          <cell r="R538" t="str">
            <v>INTERCO BILL RESCAT_BENLOC</v>
          </cell>
          <cell r="S538" t="str">
            <v>PRA</v>
          </cell>
          <cell r="U538" t="str">
            <v>2014-12-31</v>
          </cell>
          <cell r="V538">
            <v>92.12</v>
          </cell>
          <cell r="W538" t="str">
            <v>G0001113</v>
          </cell>
          <cell r="Y538" t="str">
            <v>LEGAL</v>
          </cell>
          <cell r="Z538" t="str">
            <v>ICB2</v>
          </cell>
          <cell r="AB538" t="str">
            <v>ICB</v>
          </cell>
          <cell r="AC538" t="str">
            <v>ICB</v>
          </cell>
          <cell r="AE538" t="str">
            <v>211</v>
          </cell>
          <cell r="AG538" t="str">
            <v>0000101435</v>
          </cell>
        </row>
        <row r="539">
          <cell r="A539" t="str">
            <v>00649474</v>
          </cell>
          <cell r="B539" t="str">
            <v>9554261000</v>
          </cell>
          <cell r="C539" t="str">
            <v>ICB7TARGET0000002602</v>
          </cell>
          <cell r="D539">
            <v>2014</v>
          </cell>
          <cell r="E539">
            <v>12</v>
          </cell>
          <cell r="F539" t="str">
            <v>2014-12-31</v>
          </cell>
          <cell r="G539" t="str">
            <v>PRJ</v>
          </cell>
          <cell r="H539" t="str">
            <v>169</v>
          </cell>
          <cell r="I539" t="str">
            <v>211</v>
          </cell>
          <cell r="K539" t="str">
            <v>000022743</v>
          </cell>
          <cell r="L539" t="str">
            <v>4261000</v>
          </cell>
          <cell r="M539" t="str">
            <v>1113</v>
          </cell>
          <cell r="N539" t="str">
            <v>99920</v>
          </cell>
          <cell r="O539" t="str">
            <v>12494</v>
          </cell>
          <cell r="P539" t="str">
            <v>294</v>
          </cell>
          <cell r="Q539" t="str">
            <v>955</v>
          </cell>
          <cell r="R539" t="str">
            <v>INTERCO BILL RESCAT_BENLOC</v>
          </cell>
          <cell r="S539" t="str">
            <v>PRA</v>
          </cell>
          <cell r="U539" t="str">
            <v>2014-12-31</v>
          </cell>
          <cell r="V539">
            <v>221.09</v>
          </cell>
          <cell r="W539" t="str">
            <v>G0001113</v>
          </cell>
          <cell r="Y539" t="str">
            <v>LEGAL</v>
          </cell>
          <cell r="Z539" t="str">
            <v>ICB2</v>
          </cell>
          <cell r="AB539" t="str">
            <v>ICB</v>
          </cell>
          <cell r="AC539" t="str">
            <v>ICB</v>
          </cell>
          <cell r="AE539" t="str">
            <v>211</v>
          </cell>
          <cell r="AG539" t="str">
            <v>0000120050</v>
          </cell>
        </row>
        <row r="540">
          <cell r="A540" t="str">
            <v>00652126</v>
          </cell>
          <cell r="B540" t="str">
            <v>9554261000</v>
          </cell>
          <cell r="C540" t="str">
            <v>ICB7TARGET0000002603</v>
          </cell>
          <cell r="D540">
            <v>2014</v>
          </cell>
          <cell r="E540">
            <v>12</v>
          </cell>
          <cell r="F540" t="str">
            <v>2014-12-31</v>
          </cell>
          <cell r="G540" t="str">
            <v>PRJ</v>
          </cell>
          <cell r="H540" t="str">
            <v>169</v>
          </cell>
          <cell r="I540" t="str">
            <v>211</v>
          </cell>
          <cell r="K540" t="str">
            <v>000022743</v>
          </cell>
          <cell r="L540" t="str">
            <v>4261000</v>
          </cell>
          <cell r="M540" t="str">
            <v>1113</v>
          </cell>
          <cell r="N540" t="str">
            <v>99920</v>
          </cell>
          <cell r="O540" t="str">
            <v>12494</v>
          </cell>
          <cell r="P540" t="str">
            <v>294</v>
          </cell>
          <cell r="Q540" t="str">
            <v>955</v>
          </cell>
          <cell r="R540" t="str">
            <v>INTERCO BILL RESCAT_BENLOC</v>
          </cell>
          <cell r="S540" t="str">
            <v>PRA</v>
          </cell>
          <cell r="U540" t="str">
            <v>2014-12-31</v>
          </cell>
          <cell r="V540">
            <v>368.48</v>
          </cell>
          <cell r="W540" t="str">
            <v>G0001113</v>
          </cell>
          <cell r="Y540" t="str">
            <v>LEGAL</v>
          </cell>
          <cell r="Z540" t="str">
            <v>ICB2</v>
          </cell>
          <cell r="AB540" t="str">
            <v>ICB</v>
          </cell>
          <cell r="AC540" t="str">
            <v>ICB</v>
          </cell>
          <cell r="AE540" t="str">
            <v>211</v>
          </cell>
          <cell r="AG540" t="str">
            <v>0000120050</v>
          </cell>
        </row>
        <row r="541">
          <cell r="A541" t="str">
            <v>00654161</v>
          </cell>
          <cell r="B541" t="str">
            <v>9554261000</v>
          </cell>
          <cell r="C541" t="str">
            <v>ICB7TARGET0000002604</v>
          </cell>
          <cell r="D541">
            <v>2014</v>
          </cell>
          <cell r="E541">
            <v>12</v>
          </cell>
          <cell r="F541" t="str">
            <v>2014-12-31</v>
          </cell>
          <cell r="G541" t="str">
            <v>PRJ</v>
          </cell>
          <cell r="H541" t="str">
            <v>169</v>
          </cell>
          <cell r="I541" t="str">
            <v>211</v>
          </cell>
          <cell r="K541" t="str">
            <v>000022743</v>
          </cell>
          <cell r="L541" t="str">
            <v>4261000</v>
          </cell>
          <cell r="M541" t="str">
            <v>1113</v>
          </cell>
          <cell r="N541" t="str">
            <v>99920</v>
          </cell>
          <cell r="O541" t="str">
            <v>12494</v>
          </cell>
          <cell r="P541" t="str">
            <v>294</v>
          </cell>
          <cell r="Q541" t="str">
            <v>955</v>
          </cell>
          <cell r="R541" t="str">
            <v>INTERCO BILL RESCAT_BENLOC</v>
          </cell>
          <cell r="S541" t="str">
            <v>PRA</v>
          </cell>
          <cell r="U541" t="str">
            <v>2014-12-31</v>
          </cell>
          <cell r="V541">
            <v>368.48</v>
          </cell>
          <cell r="W541" t="str">
            <v>G0001113</v>
          </cell>
          <cell r="Y541" t="str">
            <v>LEGAL</v>
          </cell>
          <cell r="Z541" t="str">
            <v>ICB2</v>
          </cell>
          <cell r="AB541" t="str">
            <v>ICB</v>
          </cell>
          <cell r="AC541" t="str">
            <v>ICB</v>
          </cell>
          <cell r="AE541" t="str">
            <v>211</v>
          </cell>
          <cell r="AG541" t="str">
            <v>0000120050</v>
          </cell>
        </row>
        <row r="542">
          <cell r="A542" t="str">
            <v>00649473</v>
          </cell>
          <cell r="B542" t="str">
            <v>9554261000</v>
          </cell>
          <cell r="C542" t="str">
            <v>ICB7TARGET0000002605</v>
          </cell>
          <cell r="D542">
            <v>2014</v>
          </cell>
          <cell r="E542">
            <v>12</v>
          </cell>
          <cell r="F542" t="str">
            <v>2014-12-31</v>
          </cell>
          <cell r="G542" t="str">
            <v>PRJ</v>
          </cell>
          <cell r="H542" t="str">
            <v>169</v>
          </cell>
          <cell r="I542" t="str">
            <v>211</v>
          </cell>
          <cell r="K542" t="str">
            <v>000022743</v>
          </cell>
          <cell r="L542" t="str">
            <v>4261000</v>
          </cell>
          <cell r="M542" t="str">
            <v>1113</v>
          </cell>
          <cell r="N542" t="str">
            <v>99920</v>
          </cell>
          <cell r="O542" t="str">
            <v>12494</v>
          </cell>
          <cell r="P542" t="str">
            <v>294</v>
          </cell>
          <cell r="Q542" t="str">
            <v>955</v>
          </cell>
          <cell r="R542" t="str">
            <v>INTERCO BILL RESCAT_BENLOC</v>
          </cell>
          <cell r="S542" t="str">
            <v>PRA</v>
          </cell>
          <cell r="U542" t="str">
            <v>2014-12-31</v>
          </cell>
          <cell r="V542">
            <v>217.4</v>
          </cell>
          <cell r="W542" t="str">
            <v>G0001113</v>
          </cell>
          <cell r="Y542" t="str">
            <v>LEGAL</v>
          </cell>
          <cell r="Z542" t="str">
            <v>ICB2</v>
          </cell>
          <cell r="AB542" t="str">
            <v>ICB</v>
          </cell>
          <cell r="AC542" t="str">
            <v>ICB</v>
          </cell>
          <cell r="AE542" t="str">
            <v>211</v>
          </cell>
          <cell r="AG542" t="str">
            <v>0000254867</v>
          </cell>
        </row>
        <row r="543">
          <cell r="A543" t="str">
            <v>00654158</v>
          </cell>
          <cell r="B543" t="str">
            <v>9554261000</v>
          </cell>
          <cell r="C543" t="str">
            <v>ICB7TARGET0000002606</v>
          </cell>
          <cell r="D543">
            <v>2014</v>
          </cell>
          <cell r="E543">
            <v>12</v>
          </cell>
          <cell r="F543" t="str">
            <v>2014-12-31</v>
          </cell>
          <cell r="G543" t="str">
            <v>PRJ</v>
          </cell>
          <cell r="H543" t="str">
            <v>169</v>
          </cell>
          <cell r="I543" t="str">
            <v>211</v>
          </cell>
          <cell r="K543" t="str">
            <v>000022743</v>
          </cell>
          <cell r="L543" t="str">
            <v>4261000</v>
          </cell>
          <cell r="M543" t="str">
            <v>1113</v>
          </cell>
          <cell r="N543" t="str">
            <v>99920</v>
          </cell>
          <cell r="O543" t="str">
            <v>12494</v>
          </cell>
          <cell r="P543" t="str">
            <v>294</v>
          </cell>
          <cell r="Q543" t="str">
            <v>955</v>
          </cell>
          <cell r="R543" t="str">
            <v>INTERCO BILL RESCAT_BENLOC</v>
          </cell>
          <cell r="S543" t="str">
            <v>PRA</v>
          </cell>
          <cell r="U543" t="str">
            <v>2014-12-31</v>
          </cell>
          <cell r="V543">
            <v>106.86</v>
          </cell>
          <cell r="W543" t="str">
            <v>G0001113</v>
          </cell>
          <cell r="Y543" t="str">
            <v>LEGAL</v>
          </cell>
          <cell r="Z543" t="str">
            <v>ICB2</v>
          </cell>
          <cell r="AB543" t="str">
            <v>ICB</v>
          </cell>
          <cell r="AC543" t="str">
            <v>ICB</v>
          </cell>
          <cell r="AE543" t="str">
            <v>211</v>
          </cell>
          <cell r="AG543" t="str">
            <v>0000254867</v>
          </cell>
        </row>
        <row r="544">
          <cell r="A544" t="str">
            <v>00654159</v>
          </cell>
          <cell r="B544" t="str">
            <v>9554261000</v>
          </cell>
          <cell r="C544" t="str">
            <v>ICB7TARGET0000002607</v>
          </cell>
          <cell r="D544">
            <v>2014</v>
          </cell>
          <cell r="E544">
            <v>12</v>
          </cell>
          <cell r="F544" t="str">
            <v>2014-12-31</v>
          </cell>
          <cell r="G544" t="str">
            <v>PRJ</v>
          </cell>
          <cell r="H544" t="str">
            <v>169</v>
          </cell>
          <cell r="I544" t="str">
            <v>211</v>
          </cell>
          <cell r="K544" t="str">
            <v>000022743</v>
          </cell>
          <cell r="L544" t="str">
            <v>4261000</v>
          </cell>
          <cell r="M544" t="str">
            <v>1113</v>
          </cell>
          <cell r="N544" t="str">
            <v>99920</v>
          </cell>
          <cell r="O544" t="str">
            <v>12494</v>
          </cell>
          <cell r="P544" t="str">
            <v>294</v>
          </cell>
          <cell r="Q544" t="str">
            <v>955</v>
          </cell>
          <cell r="R544" t="str">
            <v>INTERCO BILL RESCAT_BENLOC</v>
          </cell>
          <cell r="S544" t="str">
            <v>PRA</v>
          </cell>
          <cell r="U544" t="str">
            <v>2014-12-31</v>
          </cell>
          <cell r="V544">
            <v>92.12</v>
          </cell>
          <cell r="W544" t="str">
            <v>G0001113</v>
          </cell>
          <cell r="Y544" t="str">
            <v>LEGAL</v>
          </cell>
          <cell r="Z544" t="str">
            <v>ICB2</v>
          </cell>
          <cell r="AB544" t="str">
            <v>ICB</v>
          </cell>
          <cell r="AC544" t="str">
            <v>ICB</v>
          </cell>
          <cell r="AE544" t="str">
            <v>211</v>
          </cell>
          <cell r="AG544" t="str">
            <v>0000254867</v>
          </cell>
        </row>
        <row r="545">
          <cell r="A545" t="str">
            <v>00644004</v>
          </cell>
          <cell r="B545" t="str">
            <v>9554261000</v>
          </cell>
          <cell r="C545" t="str">
            <v>ICB7TARGET0000004518</v>
          </cell>
          <cell r="D545">
            <v>2014</v>
          </cell>
          <cell r="E545">
            <v>10</v>
          </cell>
          <cell r="F545" t="str">
            <v>2014-10-31</v>
          </cell>
          <cell r="G545" t="str">
            <v>PRJ</v>
          </cell>
          <cell r="H545" t="str">
            <v>169</v>
          </cell>
          <cell r="I545" t="str">
            <v>211</v>
          </cell>
          <cell r="K545" t="str">
            <v>000022743</v>
          </cell>
          <cell r="L545" t="str">
            <v>4261000</v>
          </cell>
          <cell r="M545" t="str">
            <v>1113</v>
          </cell>
          <cell r="N545" t="str">
            <v>99920</v>
          </cell>
          <cell r="O545" t="str">
            <v>12494</v>
          </cell>
          <cell r="P545" t="str">
            <v>294</v>
          </cell>
          <cell r="Q545" t="str">
            <v>955</v>
          </cell>
          <cell r="R545" t="str">
            <v>INTERCO BILL RESCAT_BENLOC</v>
          </cell>
          <cell r="S545" t="str">
            <v>PRA</v>
          </cell>
          <cell r="U545" t="str">
            <v>2014-10-31</v>
          </cell>
          <cell r="V545">
            <v>110.55</v>
          </cell>
          <cell r="W545" t="str">
            <v>G0001113</v>
          </cell>
          <cell r="Y545" t="str">
            <v>LEGAL</v>
          </cell>
          <cell r="Z545" t="str">
            <v>ICB2</v>
          </cell>
          <cell r="AB545" t="str">
            <v>ICB</v>
          </cell>
          <cell r="AC545" t="str">
            <v>ICB</v>
          </cell>
          <cell r="AE545" t="str">
            <v>211</v>
          </cell>
          <cell r="AG545" t="str">
            <v>0000110982</v>
          </cell>
        </row>
        <row r="546">
          <cell r="A546" t="str">
            <v>00642472</v>
          </cell>
          <cell r="B546" t="str">
            <v>9554261000</v>
          </cell>
          <cell r="C546" t="str">
            <v>ICB7TARGET0000004519</v>
          </cell>
          <cell r="D546">
            <v>2014</v>
          </cell>
          <cell r="E546">
            <v>10</v>
          </cell>
          <cell r="F546" t="str">
            <v>2014-10-31</v>
          </cell>
          <cell r="G546" t="str">
            <v>PRJ</v>
          </cell>
          <cell r="H546" t="str">
            <v>169</v>
          </cell>
          <cell r="I546" t="str">
            <v>211</v>
          </cell>
          <cell r="K546" t="str">
            <v>000022743</v>
          </cell>
          <cell r="L546" t="str">
            <v>4261000</v>
          </cell>
          <cell r="M546" t="str">
            <v>1113</v>
          </cell>
          <cell r="N546" t="str">
            <v>99920</v>
          </cell>
          <cell r="O546" t="str">
            <v>12494</v>
          </cell>
          <cell r="P546" t="str">
            <v>294</v>
          </cell>
          <cell r="Q546" t="str">
            <v>955</v>
          </cell>
          <cell r="R546" t="str">
            <v>INTERCO BILL RESCAT_BENLOC</v>
          </cell>
          <cell r="S546" t="str">
            <v>PRA</v>
          </cell>
          <cell r="U546" t="str">
            <v>2014-10-31</v>
          </cell>
          <cell r="V546">
            <v>184.23</v>
          </cell>
          <cell r="W546" t="str">
            <v>G0001113</v>
          </cell>
          <cell r="Y546" t="str">
            <v>LEGAL</v>
          </cell>
          <cell r="Z546" t="str">
            <v>ICB2</v>
          </cell>
          <cell r="AB546" t="str">
            <v>ICB</v>
          </cell>
          <cell r="AC546" t="str">
            <v>ICB</v>
          </cell>
          <cell r="AE546" t="str">
            <v>211</v>
          </cell>
          <cell r="AG546" t="str">
            <v>0000254867</v>
          </cell>
        </row>
        <row r="547">
          <cell r="A547" t="str">
            <v>00000402</v>
          </cell>
          <cell r="B547" t="str">
            <v>9554261000</v>
          </cell>
          <cell r="C547" t="str">
            <v>ICB7TARGET0000000574</v>
          </cell>
          <cell r="D547">
            <v>2015</v>
          </cell>
          <cell r="E547">
            <v>3</v>
          </cell>
          <cell r="F547" t="str">
            <v>2015-03-31</v>
          </cell>
          <cell r="G547" t="str">
            <v>PRJ</v>
          </cell>
          <cell r="H547" t="str">
            <v>169</v>
          </cell>
          <cell r="I547" t="str">
            <v>370</v>
          </cell>
          <cell r="K547" t="str">
            <v>000001121</v>
          </cell>
          <cell r="L547" t="str">
            <v>4261000</v>
          </cell>
          <cell r="M547" t="str">
            <v>1436</v>
          </cell>
          <cell r="N547" t="str">
            <v>99920</v>
          </cell>
          <cell r="O547" t="str">
            <v>12916</v>
          </cell>
          <cell r="P547" t="str">
            <v>294</v>
          </cell>
          <cell r="Q547" t="str">
            <v>955</v>
          </cell>
          <cell r="R547" t="str">
            <v>INTERCO BILL RESCAT_BENLOC</v>
          </cell>
          <cell r="S547" t="str">
            <v>PRA</v>
          </cell>
          <cell r="U547" t="str">
            <v>2015-03-31</v>
          </cell>
          <cell r="V547">
            <v>62</v>
          </cell>
          <cell r="W547" t="str">
            <v>G0001436</v>
          </cell>
          <cell r="Y547" t="str">
            <v>LEGAL</v>
          </cell>
          <cell r="Z547" t="str">
            <v>ICB2</v>
          </cell>
          <cell r="AB547" t="str">
            <v>ICB</v>
          </cell>
          <cell r="AC547" t="str">
            <v>ICB</v>
          </cell>
          <cell r="AE547" t="str">
            <v>370</v>
          </cell>
          <cell r="AG547" t="str">
            <v>0000066276</v>
          </cell>
        </row>
        <row r="548">
          <cell r="A548" t="str">
            <v>00652654</v>
          </cell>
          <cell r="B548" t="str">
            <v>9554261000</v>
          </cell>
          <cell r="C548" t="str">
            <v>ICB4TARGET0000000035</v>
          </cell>
          <cell r="D548">
            <v>2014</v>
          </cell>
          <cell r="E548">
            <v>12</v>
          </cell>
          <cell r="F548" t="str">
            <v>2014-12-31</v>
          </cell>
          <cell r="G548" t="str">
            <v>PRJ</v>
          </cell>
          <cell r="H548" t="str">
            <v>192</v>
          </cell>
          <cell r="I548" t="str">
            <v>211</v>
          </cell>
          <cell r="K548" t="str">
            <v>000001120</v>
          </cell>
          <cell r="L548" t="str">
            <v>4261000</v>
          </cell>
          <cell r="M548" t="str">
            <v>1585</v>
          </cell>
          <cell r="N548" t="str">
            <v>99920</v>
          </cell>
          <cell r="O548" t="str">
            <v>11404</v>
          </cell>
          <cell r="P548" t="str">
            <v>294</v>
          </cell>
          <cell r="Q548" t="str">
            <v>955</v>
          </cell>
          <cell r="R548" t="str">
            <v>INTERCO BILL W/O</v>
          </cell>
          <cell r="S548" t="str">
            <v>PRA</v>
          </cell>
          <cell r="U548" t="str">
            <v>2014-12-31</v>
          </cell>
          <cell r="V548">
            <v>1220.44</v>
          </cell>
          <cell r="W548" t="str">
            <v>UTXECON101</v>
          </cell>
          <cell r="Y548" t="str">
            <v>LEGAL</v>
          </cell>
          <cell r="Z548" t="str">
            <v>ICB3</v>
          </cell>
          <cell r="AB548" t="str">
            <v>ICB</v>
          </cell>
          <cell r="AC548" t="str">
            <v>ICB</v>
          </cell>
          <cell r="AE548" t="str">
            <v>211</v>
          </cell>
          <cell r="AG548" t="str">
            <v>0000099027</v>
          </cell>
        </row>
        <row r="549">
          <cell r="A549" t="str">
            <v>00652649</v>
          </cell>
          <cell r="B549" t="str">
            <v>9554261000</v>
          </cell>
          <cell r="C549" t="str">
            <v>ICB4TARGET0000000036</v>
          </cell>
          <cell r="D549">
            <v>2014</v>
          </cell>
          <cell r="E549">
            <v>12</v>
          </cell>
          <cell r="F549" t="str">
            <v>2014-12-31</v>
          </cell>
          <cell r="G549" t="str">
            <v>PRJ</v>
          </cell>
          <cell r="H549" t="str">
            <v>192</v>
          </cell>
          <cell r="I549" t="str">
            <v>211</v>
          </cell>
          <cell r="K549" t="str">
            <v>000001120</v>
          </cell>
          <cell r="L549" t="str">
            <v>4261000</v>
          </cell>
          <cell r="M549" t="str">
            <v>1585</v>
          </cell>
          <cell r="N549" t="str">
            <v>99920</v>
          </cell>
          <cell r="O549" t="str">
            <v>11404</v>
          </cell>
          <cell r="P549" t="str">
            <v>294</v>
          </cell>
          <cell r="Q549" t="str">
            <v>955</v>
          </cell>
          <cell r="R549" t="str">
            <v>INTERCO BILL W/O</v>
          </cell>
          <cell r="S549" t="str">
            <v>PRA</v>
          </cell>
          <cell r="U549" t="str">
            <v>2014-12-31</v>
          </cell>
          <cell r="V549">
            <v>466.92</v>
          </cell>
          <cell r="W549" t="str">
            <v>UTXECON101</v>
          </cell>
          <cell r="Y549" t="str">
            <v>LEGAL</v>
          </cell>
          <cell r="Z549" t="str">
            <v>ICB3</v>
          </cell>
          <cell r="AB549" t="str">
            <v>ICB</v>
          </cell>
          <cell r="AC549" t="str">
            <v>ICB</v>
          </cell>
          <cell r="AE549" t="str">
            <v>211</v>
          </cell>
          <cell r="AG549" t="str">
            <v>0000101832</v>
          </cell>
        </row>
        <row r="550">
          <cell r="A550" t="str">
            <v>00684698</v>
          </cell>
          <cell r="B550" t="str">
            <v>9554265004</v>
          </cell>
          <cell r="C550" t="str">
            <v>ICB4TARGET0000000136</v>
          </cell>
          <cell r="D550">
            <v>2015</v>
          </cell>
          <cell r="E550">
            <v>6</v>
          </cell>
          <cell r="F550" t="str">
            <v>2015-06-30</v>
          </cell>
          <cell r="G550" t="str">
            <v>PRJ</v>
          </cell>
          <cell r="H550" t="str">
            <v>192</v>
          </cell>
          <cell r="I550" t="str">
            <v>211</v>
          </cell>
          <cell r="K550" t="str">
            <v>000001120</v>
          </cell>
          <cell r="L550" t="str">
            <v>4265004</v>
          </cell>
          <cell r="M550" t="str">
            <v>1585</v>
          </cell>
          <cell r="N550" t="str">
            <v>99920</v>
          </cell>
          <cell r="O550" t="str">
            <v>11404</v>
          </cell>
          <cell r="P550" t="str">
            <v>294</v>
          </cell>
          <cell r="Q550" t="str">
            <v>955</v>
          </cell>
          <cell r="R550" t="str">
            <v>INTERCO BILL W/O</v>
          </cell>
          <cell r="S550" t="str">
            <v>PRA</v>
          </cell>
          <cell r="U550" t="str">
            <v>2015-06-30</v>
          </cell>
          <cell r="V550">
            <v>3941.26</v>
          </cell>
          <cell r="W550" t="str">
            <v>UTXECON101</v>
          </cell>
          <cell r="Y550" t="str">
            <v>LEGAL</v>
          </cell>
          <cell r="Z550" t="str">
            <v>ICB3</v>
          </cell>
          <cell r="AB550" t="str">
            <v>ICB</v>
          </cell>
          <cell r="AC550" t="str">
            <v>ICB</v>
          </cell>
          <cell r="AE550" t="str">
            <v>211</v>
          </cell>
          <cell r="AG550" t="str">
            <v>0000101368</v>
          </cell>
        </row>
        <row r="551">
          <cell r="A551" t="str">
            <v>00636604</v>
          </cell>
          <cell r="B551" t="str">
            <v>9554261000</v>
          </cell>
          <cell r="C551" t="str">
            <v>ICB4TARGET0000000141</v>
          </cell>
          <cell r="D551">
            <v>2014</v>
          </cell>
          <cell r="E551">
            <v>9</v>
          </cell>
          <cell r="F551" t="str">
            <v>2014-09-30</v>
          </cell>
          <cell r="G551" t="str">
            <v>PRJ</v>
          </cell>
          <cell r="H551" t="str">
            <v>192</v>
          </cell>
          <cell r="I551" t="str">
            <v>211</v>
          </cell>
          <cell r="K551" t="str">
            <v>000001120</v>
          </cell>
          <cell r="L551" t="str">
            <v>4261000</v>
          </cell>
          <cell r="M551" t="str">
            <v>1585</v>
          </cell>
          <cell r="N551" t="str">
            <v>99920</v>
          </cell>
          <cell r="O551" t="str">
            <v>11404</v>
          </cell>
          <cell r="P551" t="str">
            <v>294</v>
          </cell>
          <cell r="Q551" t="str">
            <v>955</v>
          </cell>
          <cell r="R551" t="str">
            <v>INTERCO BILL W/O</v>
          </cell>
          <cell r="S551" t="str">
            <v>PRA</v>
          </cell>
          <cell r="U551" t="str">
            <v>2014-09-30</v>
          </cell>
          <cell r="V551">
            <v>305.52</v>
          </cell>
          <cell r="W551" t="str">
            <v>UTXECON101</v>
          </cell>
          <cell r="Y551" t="str">
            <v>LEGAL</v>
          </cell>
          <cell r="Z551" t="str">
            <v>ICB3</v>
          </cell>
          <cell r="AB551" t="str">
            <v>ICB</v>
          </cell>
          <cell r="AC551" t="str">
            <v>ICB</v>
          </cell>
          <cell r="AE551" t="str">
            <v>211</v>
          </cell>
          <cell r="AG551" t="str">
            <v>0000098214</v>
          </cell>
        </row>
        <row r="552">
          <cell r="A552" t="str">
            <v>00658042</v>
          </cell>
          <cell r="B552" t="str">
            <v>9554264000</v>
          </cell>
          <cell r="C552" t="str">
            <v>ICB4TARGET0000000152</v>
          </cell>
          <cell r="D552">
            <v>2015</v>
          </cell>
          <cell r="E552">
            <v>1</v>
          </cell>
          <cell r="F552" t="str">
            <v>2015-01-31</v>
          </cell>
          <cell r="G552" t="str">
            <v>PRJ</v>
          </cell>
          <cell r="H552" t="str">
            <v>192</v>
          </cell>
          <cell r="I552" t="str">
            <v>211</v>
          </cell>
          <cell r="K552" t="str">
            <v>000001120</v>
          </cell>
          <cell r="L552" t="str">
            <v>4264000</v>
          </cell>
          <cell r="M552" t="str">
            <v>1585</v>
          </cell>
          <cell r="N552" t="str">
            <v>99920</v>
          </cell>
          <cell r="O552" t="str">
            <v>13042</v>
          </cell>
          <cell r="P552" t="str">
            <v>289</v>
          </cell>
          <cell r="Q552" t="str">
            <v>955</v>
          </cell>
          <cell r="R552" t="str">
            <v>INTERCO BILL W/O</v>
          </cell>
          <cell r="S552" t="str">
            <v>PRA</v>
          </cell>
          <cell r="U552" t="str">
            <v>2015-01-31</v>
          </cell>
          <cell r="V552">
            <v>1244.69</v>
          </cell>
          <cell r="W552" t="str">
            <v>UTXECON101</v>
          </cell>
          <cell r="Y552" t="str">
            <v>LEGAL</v>
          </cell>
          <cell r="Z552" t="str">
            <v>ICB3</v>
          </cell>
          <cell r="AB552" t="str">
            <v>ICB</v>
          </cell>
          <cell r="AC552" t="str">
            <v>ICB</v>
          </cell>
          <cell r="AE552" t="str">
            <v>211</v>
          </cell>
          <cell r="AG552" t="str">
            <v>0000291754</v>
          </cell>
        </row>
        <row r="553">
          <cell r="A553" t="str">
            <v>00664254</v>
          </cell>
          <cell r="B553" t="str">
            <v>9554261000</v>
          </cell>
          <cell r="C553" t="str">
            <v>ICB4TARGET0000000186</v>
          </cell>
          <cell r="D553">
            <v>2015</v>
          </cell>
          <cell r="E553">
            <v>2</v>
          </cell>
          <cell r="F553" t="str">
            <v>2015-02-28</v>
          </cell>
          <cell r="G553" t="str">
            <v>PRJ</v>
          </cell>
          <cell r="H553" t="str">
            <v>192</v>
          </cell>
          <cell r="I553" t="str">
            <v>211</v>
          </cell>
          <cell r="K553" t="str">
            <v>000001120</v>
          </cell>
          <cell r="L553" t="str">
            <v>4261000</v>
          </cell>
          <cell r="M553" t="str">
            <v>1585</v>
          </cell>
          <cell r="N553" t="str">
            <v>99920</v>
          </cell>
          <cell r="O553" t="str">
            <v>11404</v>
          </cell>
          <cell r="P553" t="str">
            <v>294</v>
          </cell>
          <cell r="Q553" t="str">
            <v>955</v>
          </cell>
          <cell r="R553" t="str">
            <v>INTERCO BILL W/O</v>
          </cell>
          <cell r="S553" t="str">
            <v>PRA</v>
          </cell>
          <cell r="U553" t="str">
            <v>2015-02-28</v>
          </cell>
          <cell r="V553">
            <v>497.87</v>
          </cell>
          <cell r="W553" t="str">
            <v>UTXECON101</v>
          </cell>
          <cell r="Y553" t="str">
            <v>LEGAL</v>
          </cell>
          <cell r="Z553" t="str">
            <v>ICB3</v>
          </cell>
          <cell r="AB553" t="str">
            <v>ICB</v>
          </cell>
          <cell r="AC553" t="str">
            <v>ICB</v>
          </cell>
          <cell r="AE553" t="str">
            <v>211</v>
          </cell>
          <cell r="AG553" t="str">
            <v>0000009726</v>
          </cell>
        </row>
        <row r="554">
          <cell r="A554" t="str">
            <v>00635076</v>
          </cell>
          <cell r="B554" t="str">
            <v>9554261000</v>
          </cell>
          <cell r="C554" t="str">
            <v>ICB4TARGET0000000204</v>
          </cell>
          <cell r="D554">
            <v>2014</v>
          </cell>
          <cell r="E554">
            <v>9</v>
          </cell>
          <cell r="F554" t="str">
            <v>2014-09-30</v>
          </cell>
          <cell r="G554" t="str">
            <v>PRJ</v>
          </cell>
          <cell r="H554" t="str">
            <v>192</v>
          </cell>
          <cell r="I554" t="str">
            <v>211</v>
          </cell>
          <cell r="K554" t="str">
            <v>000001120</v>
          </cell>
          <cell r="L554" t="str">
            <v>4261000</v>
          </cell>
          <cell r="M554" t="str">
            <v>1517</v>
          </cell>
          <cell r="N554" t="str">
            <v>99920</v>
          </cell>
          <cell r="O554" t="str">
            <v>11404</v>
          </cell>
          <cell r="P554" t="str">
            <v>294</v>
          </cell>
          <cell r="Q554" t="str">
            <v>955</v>
          </cell>
          <cell r="R554" t="str">
            <v>INTERCO BILL W/O</v>
          </cell>
          <cell r="S554" t="str">
            <v>PRA</v>
          </cell>
          <cell r="U554" t="str">
            <v>2014-09-30</v>
          </cell>
          <cell r="V554">
            <v>452.41</v>
          </cell>
          <cell r="W554" t="str">
            <v>UTXECON301</v>
          </cell>
          <cell r="Y554" t="str">
            <v>LEGAL</v>
          </cell>
          <cell r="Z554" t="str">
            <v>ICB3</v>
          </cell>
          <cell r="AB554" t="str">
            <v>ICB</v>
          </cell>
          <cell r="AC554" t="str">
            <v>ICB</v>
          </cell>
          <cell r="AE554" t="str">
            <v>211</v>
          </cell>
          <cell r="AG554" t="str">
            <v>0000072802</v>
          </cell>
        </row>
        <row r="555">
          <cell r="A555" t="str">
            <v>00641055</v>
          </cell>
          <cell r="B555" t="str">
            <v>9554265004</v>
          </cell>
          <cell r="C555" t="str">
            <v>ICB4TARGET0000000228</v>
          </cell>
          <cell r="D555">
            <v>2014</v>
          </cell>
          <cell r="E555">
            <v>10</v>
          </cell>
          <cell r="F555" t="str">
            <v>2014-10-31</v>
          </cell>
          <cell r="G555" t="str">
            <v>PRJ</v>
          </cell>
          <cell r="H555" t="str">
            <v>192</v>
          </cell>
          <cell r="I555" t="str">
            <v>211</v>
          </cell>
          <cell r="K555" t="str">
            <v>000001120</v>
          </cell>
          <cell r="L555" t="str">
            <v>4265004</v>
          </cell>
          <cell r="M555" t="str">
            <v>1585</v>
          </cell>
          <cell r="N555" t="str">
            <v>99920</v>
          </cell>
          <cell r="O555" t="str">
            <v>11404</v>
          </cell>
          <cell r="P555" t="str">
            <v>294</v>
          </cell>
          <cell r="Q555" t="str">
            <v>955</v>
          </cell>
          <cell r="R555" t="str">
            <v>INTERCO BILL W/O</v>
          </cell>
          <cell r="S555" t="str">
            <v>PRA</v>
          </cell>
          <cell r="U555" t="str">
            <v>2014-10-31</v>
          </cell>
          <cell r="V555">
            <v>1017.03</v>
          </cell>
          <cell r="W555" t="str">
            <v>UTXECON101</v>
          </cell>
          <cell r="Y555" t="str">
            <v>LEGAL</v>
          </cell>
          <cell r="Z555" t="str">
            <v>ICB3</v>
          </cell>
          <cell r="AB555" t="str">
            <v>ICB</v>
          </cell>
          <cell r="AC555" t="str">
            <v>ICB</v>
          </cell>
          <cell r="AE555" t="str">
            <v>211</v>
          </cell>
          <cell r="AG555" t="str">
            <v>0000101369</v>
          </cell>
        </row>
        <row r="556">
          <cell r="A556" t="str">
            <v>00641056</v>
          </cell>
          <cell r="B556" t="str">
            <v>9554265004</v>
          </cell>
          <cell r="C556" t="str">
            <v>ICB4TARGET0000000229</v>
          </cell>
          <cell r="D556">
            <v>2014</v>
          </cell>
          <cell r="E556">
            <v>10</v>
          </cell>
          <cell r="F556" t="str">
            <v>2014-10-31</v>
          </cell>
          <cell r="G556" t="str">
            <v>PRJ</v>
          </cell>
          <cell r="H556" t="str">
            <v>192</v>
          </cell>
          <cell r="I556" t="str">
            <v>211</v>
          </cell>
          <cell r="K556" t="str">
            <v>000001120</v>
          </cell>
          <cell r="L556" t="str">
            <v>4265004</v>
          </cell>
          <cell r="M556" t="str">
            <v>1585</v>
          </cell>
          <cell r="N556" t="str">
            <v>99920</v>
          </cell>
          <cell r="O556" t="str">
            <v>11404</v>
          </cell>
          <cell r="P556" t="str">
            <v>294</v>
          </cell>
          <cell r="Q556" t="str">
            <v>955</v>
          </cell>
          <cell r="R556" t="str">
            <v>INTERCO BILL W/O</v>
          </cell>
          <cell r="S556" t="str">
            <v>PRA</v>
          </cell>
          <cell r="U556" t="str">
            <v>2014-10-31</v>
          </cell>
          <cell r="V556">
            <v>71.19</v>
          </cell>
          <cell r="W556" t="str">
            <v>UTXECON101</v>
          </cell>
          <cell r="Y556" t="str">
            <v>LEGAL</v>
          </cell>
          <cell r="Z556" t="str">
            <v>ICB3</v>
          </cell>
          <cell r="AB556" t="str">
            <v>ICB</v>
          </cell>
          <cell r="AC556" t="str">
            <v>ICB</v>
          </cell>
          <cell r="AE556" t="str">
            <v>211</v>
          </cell>
          <cell r="AG556" t="str">
            <v>0000101369</v>
          </cell>
        </row>
        <row r="557">
          <cell r="A557" t="str">
            <v>00641057</v>
          </cell>
          <cell r="B557" t="str">
            <v>9554265004</v>
          </cell>
          <cell r="C557" t="str">
            <v>ICB4TARGET0000000230</v>
          </cell>
          <cell r="D557">
            <v>2014</v>
          </cell>
          <cell r="E557">
            <v>10</v>
          </cell>
          <cell r="F557" t="str">
            <v>2014-10-31</v>
          </cell>
          <cell r="G557" t="str">
            <v>PRJ</v>
          </cell>
          <cell r="H557" t="str">
            <v>192</v>
          </cell>
          <cell r="I557" t="str">
            <v>211</v>
          </cell>
          <cell r="K557" t="str">
            <v>000001120</v>
          </cell>
          <cell r="L557" t="str">
            <v>4265004</v>
          </cell>
          <cell r="M557" t="str">
            <v>1585</v>
          </cell>
          <cell r="N557" t="str">
            <v>99920</v>
          </cell>
          <cell r="O557" t="str">
            <v>11404</v>
          </cell>
          <cell r="P557" t="str">
            <v>294</v>
          </cell>
          <cell r="Q557" t="str">
            <v>955</v>
          </cell>
          <cell r="R557" t="str">
            <v>INTERCO BILL W/O</v>
          </cell>
          <cell r="S557" t="str">
            <v>PRA</v>
          </cell>
          <cell r="U557" t="str">
            <v>2014-10-31</v>
          </cell>
          <cell r="V557">
            <v>169.54</v>
          </cell>
          <cell r="W557" t="str">
            <v>UTXECON101</v>
          </cell>
          <cell r="Y557" t="str">
            <v>LEGAL</v>
          </cell>
          <cell r="Z557" t="str">
            <v>ICB3</v>
          </cell>
          <cell r="AB557" t="str">
            <v>ICB</v>
          </cell>
          <cell r="AC557" t="str">
            <v>ICB</v>
          </cell>
          <cell r="AE557" t="str">
            <v>211</v>
          </cell>
          <cell r="AG557" t="str">
            <v>0000101369</v>
          </cell>
        </row>
        <row r="558">
          <cell r="A558" t="str">
            <v>00641417</v>
          </cell>
          <cell r="B558" t="str">
            <v>9554265004</v>
          </cell>
          <cell r="C558" t="str">
            <v>ICB4TARGET0000000231</v>
          </cell>
          <cell r="D558">
            <v>2014</v>
          </cell>
          <cell r="E558">
            <v>10</v>
          </cell>
          <cell r="F558" t="str">
            <v>2014-10-31</v>
          </cell>
          <cell r="G558" t="str">
            <v>PRJ</v>
          </cell>
          <cell r="H558" t="str">
            <v>192</v>
          </cell>
          <cell r="I558" t="str">
            <v>211</v>
          </cell>
          <cell r="K558" t="str">
            <v>000001120</v>
          </cell>
          <cell r="L558" t="str">
            <v>4265004</v>
          </cell>
          <cell r="M558" t="str">
            <v>1585</v>
          </cell>
          <cell r="N558" t="str">
            <v>99920</v>
          </cell>
          <cell r="O558" t="str">
            <v>11404</v>
          </cell>
          <cell r="P558" t="str">
            <v>294</v>
          </cell>
          <cell r="Q558" t="str">
            <v>955</v>
          </cell>
          <cell r="R558" t="str">
            <v>INTERCO BILL W/O</v>
          </cell>
          <cell r="S558" t="str">
            <v>PRA</v>
          </cell>
          <cell r="U558" t="str">
            <v>2014-10-31</v>
          </cell>
          <cell r="V558">
            <v>254.26</v>
          </cell>
          <cell r="W558" t="str">
            <v>UTXECON101</v>
          </cell>
          <cell r="Y558" t="str">
            <v>LEGAL</v>
          </cell>
          <cell r="Z558" t="str">
            <v>ICB3</v>
          </cell>
          <cell r="AB558" t="str">
            <v>ICB</v>
          </cell>
          <cell r="AC558" t="str">
            <v>ICB</v>
          </cell>
          <cell r="AE558" t="str">
            <v>211</v>
          </cell>
          <cell r="AG558" t="str">
            <v>0000261324</v>
          </cell>
        </row>
        <row r="559">
          <cell r="A559" t="str">
            <v>00643373</v>
          </cell>
          <cell r="B559" t="str">
            <v>9554265004</v>
          </cell>
          <cell r="C559" t="str">
            <v>ICB4TARGET0000000232</v>
          </cell>
          <cell r="D559">
            <v>2014</v>
          </cell>
          <cell r="E559">
            <v>10</v>
          </cell>
          <cell r="F559" t="str">
            <v>2014-10-31</v>
          </cell>
          <cell r="G559" t="str">
            <v>PRJ</v>
          </cell>
          <cell r="H559" t="str">
            <v>192</v>
          </cell>
          <cell r="I559" t="str">
            <v>211</v>
          </cell>
          <cell r="K559" t="str">
            <v>000001120</v>
          </cell>
          <cell r="L559" t="str">
            <v>4265004</v>
          </cell>
          <cell r="M559" t="str">
            <v>1585</v>
          </cell>
          <cell r="N559" t="str">
            <v>99920</v>
          </cell>
          <cell r="O559" t="str">
            <v>11404</v>
          </cell>
          <cell r="P559" t="str">
            <v>289</v>
          </cell>
          <cell r="Q559" t="str">
            <v>955</v>
          </cell>
          <cell r="R559" t="str">
            <v>INTERCO BILL W/O</v>
          </cell>
          <cell r="S559" t="str">
            <v>PRA</v>
          </cell>
          <cell r="U559" t="str">
            <v>2014-10-31</v>
          </cell>
          <cell r="V559">
            <v>305.11</v>
          </cell>
          <cell r="W559" t="str">
            <v>UTXECON101</v>
          </cell>
          <cell r="Y559" t="str">
            <v>LEGAL</v>
          </cell>
          <cell r="Z559" t="str">
            <v>ICB3</v>
          </cell>
          <cell r="AB559" t="str">
            <v>ICB</v>
          </cell>
          <cell r="AC559" t="str">
            <v>ICB</v>
          </cell>
          <cell r="AE559" t="str">
            <v>211</v>
          </cell>
          <cell r="AG559" t="str">
            <v>0000101387</v>
          </cell>
        </row>
        <row r="560">
          <cell r="A560" t="str">
            <v>00667117</v>
          </cell>
          <cell r="B560" t="str">
            <v>9554261000</v>
          </cell>
          <cell r="C560" t="str">
            <v>ICB4TARGET0000000240</v>
          </cell>
          <cell r="D560">
            <v>2015</v>
          </cell>
          <cell r="E560">
            <v>3</v>
          </cell>
          <cell r="F560" t="str">
            <v>2015-03-31</v>
          </cell>
          <cell r="G560" t="str">
            <v>PRJ</v>
          </cell>
          <cell r="H560" t="str">
            <v>192</v>
          </cell>
          <cell r="I560" t="str">
            <v>211</v>
          </cell>
          <cell r="K560" t="str">
            <v>000001120</v>
          </cell>
          <cell r="L560" t="str">
            <v>4261000</v>
          </cell>
          <cell r="M560" t="str">
            <v>1585</v>
          </cell>
          <cell r="N560" t="str">
            <v>99920</v>
          </cell>
          <cell r="O560" t="str">
            <v>11404</v>
          </cell>
          <cell r="P560" t="str">
            <v>294</v>
          </cell>
          <cell r="Q560" t="str">
            <v>955</v>
          </cell>
          <cell r="R560" t="str">
            <v>INTERCO BILL W/O</v>
          </cell>
          <cell r="S560" t="str">
            <v>PRA</v>
          </cell>
          <cell r="U560" t="str">
            <v>2015-03-31</v>
          </cell>
          <cell r="V560">
            <v>995.75</v>
          </cell>
          <cell r="W560" t="str">
            <v>UTXECON101</v>
          </cell>
          <cell r="Y560" t="str">
            <v>LEGAL</v>
          </cell>
          <cell r="Z560" t="str">
            <v>ICB3</v>
          </cell>
          <cell r="AB560" t="str">
            <v>ICB</v>
          </cell>
          <cell r="AC560" t="str">
            <v>ICB</v>
          </cell>
          <cell r="AE560" t="str">
            <v>211</v>
          </cell>
          <cell r="AG560" t="str">
            <v>0000144626</v>
          </cell>
        </row>
        <row r="561">
          <cell r="A561" t="str">
            <v>00648201</v>
          </cell>
          <cell r="B561" t="str">
            <v>9554265004</v>
          </cell>
          <cell r="C561" t="str">
            <v>ICB4TARGET0000000271</v>
          </cell>
          <cell r="D561">
            <v>2014</v>
          </cell>
          <cell r="E561">
            <v>11</v>
          </cell>
          <cell r="F561" t="str">
            <v>2014-11-30</v>
          </cell>
          <cell r="G561" t="str">
            <v>PRJ</v>
          </cell>
          <cell r="H561" t="str">
            <v>192</v>
          </cell>
          <cell r="I561" t="str">
            <v>211</v>
          </cell>
          <cell r="K561" t="str">
            <v>000001120</v>
          </cell>
          <cell r="L561" t="str">
            <v>4265004</v>
          </cell>
          <cell r="M561" t="str">
            <v>1585</v>
          </cell>
          <cell r="N561" t="str">
            <v>99920</v>
          </cell>
          <cell r="O561" t="str">
            <v>11404</v>
          </cell>
          <cell r="P561" t="str">
            <v>294</v>
          </cell>
          <cell r="Q561" t="str">
            <v>955</v>
          </cell>
          <cell r="R561" t="str">
            <v>INTERCO BILL W/O</v>
          </cell>
          <cell r="S561" t="str">
            <v>PRA</v>
          </cell>
          <cell r="U561" t="str">
            <v>2014-11-30</v>
          </cell>
          <cell r="V561">
            <v>101.7</v>
          </cell>
          <cell r="W561" t="str">
            <v>UTXECON101</v>
          </cell>
          <cell r="Y561" t="str">
            <v>LEGAL</v>
          </cell>
          <cell r="Z561" t="str">
            <v>ICB3</v>
          </cell>
          <cell r="AB561" t="str">
            <v>ICB</v>
          </cell>
          <cell r="AC561" t="str">
            <v>ICB</v>
          </cell>
          <cell r="AE561" t="str">
            <v>211</v>
          </cell>
          <cell r="AG561" t="str">
            <v>0000101368</v>
          </cell>
        </row>
        <row r="562">
          <cell r="A562" t="str">
            <v>00669384</v>
          </cell>
          <cell r="B562" t="str">
            <v>9554261000</v>
          </cell>
          <cell r="C562" t="str">
            <v>ICB4TARGET0000000319</v>
          </cell>
          <cell r="D562">
            <v>2015</v>
          </cell>
          <cell r="E562">
            <v>3</v>
          </cell>
          <cell r="F562" t="str">
            <v>2015-03-31</v>
          </cell>
          <cell r="G562" t="str">
            <v>PRJ</v>
          </cell>
          <cell r="H562" t="str">
            <v>192</v>
          </cell>
          <cell r="I562" t="str">
            <v>211</v>
          </cell>
          <cell r="K562" t="str">
            <v>000001120</v>
          </cell>
          <cell r="L562" t="str">
            <v>4261000</v>
          </cell>
          <cell r="M562" t="str">
            <v>1517</v>
          </cell>
          <cell r="N562" t="str">
            <v>99920</v>
          </cell>
          <cell r="O562" t="str">
            <v>11404</v>
          </cell>
          <cell r="P562" t="str">
            <v>294</v>
          </cell>
          <cell r="Q562" t="str">
            <v>955</v>
          </cell>
          <cell r="R562" t="str">
            <v>INTERCO BILL W/O</v>
          </cell>
          <cell r="S562" t="str">
            <v>PRA</v>
          </cell>
          <cell r="U562" t="str">
            <v>2015-03-31</v>
          </cell>
          <cell r="V562">
            <v>1111.0899999999999</v>
          </cell>
          <cell r="W562" t="str">
            <v>UTXECON301</v>
          </cell>
          <cell r="Y562" t="str">
            <v>LEGAL</v>
          </cell>
          <cell r="Z562" t="str">
            <v>ICB3</v>
          </cell>
          <cell r="AB562" t="str">
            <v>ICB</v>
          </cell>
          <cell r="AC562" t="str">
            <v>ICB</v>
          </cell>
          <cell r="AE562" t="str">
            <v>211</v>
          </cell>
          <cell r="AG562" t="str">
            <v>0000100758</v>
          </cell>
        </row>
        <row r="563">
          <cell r="A563" t="str">
            <v>00678822</v>
          </cell>
          <cell r="B563" t="str">
            <v>9554265004</v>
          </cell>
          <cell r="C563" t="str">
            <v>ICB4TARGET0000000330</v>
          </cell>
          <cell r="D563">
            <v>2015</v>
          </cell>
          <cell r="E563">
            <v>5</v>
          </cell>
          <cell r="F563" t="str">
            <v>2015-05-31</v>
          </cell>
          <cell r="G563" t="str">
            <v>PRJ</v>
          </cell>
          <cell r="H563" t="str">
            <v>192</v>
          </cell>
          <cell r="I563" t="str">
            <v>211</v>
          </cell>
          <cell r="K563" t="str">
            <v>000001120</v>
          </cell>
          <cell r="L563" t="str">
            <v>4265004</v>
          </cell>
          <cell r="M563" t="str">
            <v>1585</v>
          </cell>
          <cell r="N563" t="str">
            <v>99920</v>
          </cell>
          <cell r="O563" t="str">
            <v>11404</v>
          </cell>
          <cell r="P563" t="str">
            <v>294</v>
          </cell>
          <cell r="Q563" t="str">
            <v>955</v>
          </cell>
          <cell r="R563" t="str">
            <v>INTERCO BILL W/O</v>
          </cell>
          <cell r="S563" t="str">
            <v>PRA</v>
          </cell>
          <cell r="U563" t="str">
            <v>2015-05-31</v>
          </cell>
          <cell r="V563">
            <v>985.32</v>
          </cell>
          <cell r="W563" t="str">
            <v>UTXECON101</v>
          </cell>
          <cell r="Y563" t="str">
            <v>LEGAL</v>
          </cell>
          <cell r="Z563" t="str">
            <v>ICB3</v>
          </cell>
          <cell r="AB563" t="str">
            <v>ICB</v>
          </cell>
          <cell r="AC563" t="str">
            <v>ICB</v>
          </cell>
          <cell r="AE563" t="str">
            <v>211</v>
          </cell>
          <cell r="AG563" t="str">
            <v>0000101369</v>
          </cell>
        </row>
        <row r="564">
          <cell r="A564" t="str">
            <v>00652656</v>
          </cell>
          <cell r="B564" t="str">
            <v>9554265004</v>
          </cell>
          <cell r="C564" t="str">
            <v>ICB4TARGET0000000347</v>
          </cell>
          <cell r="D564">
            <v>2014</v>
          </cell>
          <cell r="E564">
            <v>12</v>
          </cell>
          <cell r="F564" t="str">
            <v>2014-12-31</v>
          </cell>
          <cell r="G564" t="str">
            <v>PRJ</v>
          </cell>
          <cell r="H564" t="str">
            <v>192</v>
          </cell>
          <cell r="I564" t="str">
            <v>211</v>
          </cell>
          <cell r="K564" t="str">
            <v>000001120</v>
          </cell>
          <cell r="L564" t="str">
            <v>4265004</v>
          </cell>
          <cell r="M564" t="str">
            <v>1585</v>
          </cell>
          <cell r="N564" t="str">
            <v>99920</v>
          </cell>
          <cell r="O564" t="str">
            <v>11404</v>
          </cell>
          <cell r="P564" t="str">
            <v>294</v>
          </cell>
          <cell r="Q564" t="str">
            <v>955</v>
          </cell>
          <cell r="R564" t="str">
            <v>INTERCO BILL W/O</v>
          </cell>
          <cell r="S564" t="str">
            <v>PRA</v>
          </cell>
          <cell r="U564" t="str">
            <v>2014-12-31</v>
          </cell>
          <cell r="V564">
            <v>1271.29</v>
          </cell>
          <cell r="W564" t="str">
            <v>UTXECON101</v>
          </cell>
          <cell r="Y564" t="str">
            <v>LEGAL</v>
          </cell>
          <cell r="Z564" t="str">
            <v>ICB3</v>
          </cell>
          <cell r="AB564" t="str">
            <v>ICB</v>
          </cell>
          <cell r="AC564" t="str">
            <v>ICB</v>
          </cell>
          <cell r="AE564" t="str">
            <v>211</v>
          </cell>
          <cell r="AG564" t="str">
            <v>0000101369</v>
          </cell>
        </row>
        <row r="565">
          <cell r="A565" t="str">
            <v>00673096</v>
          </cell>
          <cell r="B565" t="str">
            <v>9554265004</v>
          </cell>
          <cell r="C565" t="str">
            <v>ICB4TARGET0000000395</v>
          </cell>
          <cell r="D565">
            <v>2015</v>
          </cell>
          <cell r="E565">
            <v>4</v>
          </cell>
          <cell r="F565" t="str">
            <v>2015-04-30</v>
          </cell>
          <cell r="G565" t="str">
            <v>PRJ</v>
          </cell>
          <cell r="H565" t="str">
            <v>192</v>
          </cell>
          <cell r="I565" t="str">
            <v>211</v>
          </cell>
          <cell r="K565" t="str">
            <v>000001120</v>
          </cell>
          <cell r="L565" t="str">
            <v>4265004</v>
          </cell>
          <cell r="M565" t="str">
            <v>1585</v>
          </cell>
          <cell r="N565" t="str">
            <v>99920</v>
          </cell>
          <cell r="O565" t="str">
            <v>11404</v>
          </cell>
          <cell r="P565" t="str">
            <v>294</v>
          </cell>
          <cell r="Q565" t="str">
            <v>955</v>
          </cell>
          <cell r="R565" t="str">
            <v>INTERCO BILL W/O</v>
          </cell>
          <cell r="S565" t="str">
            <v>PRA</v>
          </cell>
          <cell r="U565" t="str">
            <v>2015-04-30</v>
          </cell>
          <cell r="V565">
            <v>147.80000000000001</v>
          </cell>
          <cell r="W565" t="str">
            <v>UTXECON101</v>
          </cell>
          <cell r="Y565" t="str">
            <v>LEGAL</v>
          </cell>
          <cell r="Z565" t="str">
            <v>ICB3</v>
          </cell>
          <cell r="AB565" t="str">
            <v>ICB</v>
          </cell>
          <cell r="AC565" t="str">
            <v>ICB</v>
          </cell>
          <cell r="AE565" t="str">
            <v>211</v>
          </cell>
          <cell r="AG565" t="str">
            <v>0000098369</v>
          </cell>
        </row>
        <row r="566">
          <cell r="A566" t="str">
            <v>00632232</v>
          </cell>
          <cell r="B566" t="str">
            <v>9554261000</v>
          </cell>
          <cell r="C566" t="str">
            <v>ICB4TARGET0000000639</v>
          </cell>
          <cell r="D566">
            <v>2014</v>
          </cell>
          <cell r="E566">
            <v>8</v>
          </cell>
          <cell r="F566" t="str">
            <v>2014-08-31</v>
          </cell>
          <cell r="G566" t="str">
            <v>PRJ</v>
          </cell>
          <cell r="H566" t="str">
            <v>192</v>
          </cell>
          <cell r="I566" t="str">
            <v>211</v>
          </cell>
          <cell r="K566" t="str">
            <v>000001120</v>
          </cell>
          <cell r="L566" t="str">
            <v>4261000</v>
          </cell>
          <cell r="M566" t="str">
            <v>1517</v>
          </cell>
          <cell r="N566" t="str">
            <v>99920</v>
          </cell>
          <cell r="O566" t="str">
            <v>11404</v>
          </cell>
          <cell r="P566" t="str">
            <v>294</v>
          </cell>
          <cell r="Q566" t="str">
            <v>955</v>
          </cell>
          <cell r="R566" t="str">
            <v>INTERCO BILL W/O</v>
          </cell>
          <cell r="S566" t="str">
            <v>PRA</v>
          </cell>
          <cell r="U566" t="str">
            <v>2014-08-31</v>
          </cell>
          <cell r="V566">
            <v>452.41</v>
          </cell>
          <cell r="W566" t="str">
            <v>UTXECON301</v>
          </cell>
          <cell r="Y566" t="str">
            <v>LEGAL</v>
          </cell>
          <cell r="Z566" t="str">
            <v>ICB3</v>
          </cell>
          <cell r="AB566" t="str">
            <v>ICB</v>
          </cell>
          <cell r="AC566" t="str">
            <v>ICB</v>
          </cell>
          <cell r="AE566" t="str">
            <v>211</v>
          </cell>
          <cell r="AG566" t="str">
            <v>0000132549</v>
          </cell>
        </row>
        <row r="567">
          <cell r="A567" t="str">
            <v>00632120</v>
          </cell>
          <cell r="B567" t="str">
            <v>9554261000</v>
          </cell>
          <cell r="C567" t="str">
            <v>ICB4TARGET0000000640</v>
          </cell>
          <cell r="D567">
            <v>2014</v>
          </cell>
          <cell r="E567">
            <v>8</v>
          </cell>
          <cell r="F567" t="str">
            <v>2014-08-31</v>
          </cell>
          <cell r="G567" t="str">
            <v>PRJ</v>
          </cell>
          <cell r="H567" t="str">
            <v>192</v>
          </cell>
          <cell r="I567" t="str">
            <v>211</v>
          </cell>
          <cell r="K567" t="str">
            <v>000001120</v>
          </cell>
          <cell r="L567" t="str">
            <v>4261000</v>
          </cell>
          <cell r="M567" t="str">
            <v>1517</v>
          </cell>
          <cell r="N567" t="str">
            <v>99920</v>
          </cell>
          <cell r="O567" t="str">
            <v>11404</v>
          </cell>
          <cell r="P567" t="str">
            <v>294</v>
          </cell>
          <cell r="Q567" t="str">
            <v>955</v>
          </cell>
          <cell r="R567" t="str">
            <v>INTERCO BILL W/O</v>
          </cell>
          <cell r="S567" t="str">
            <v>PRA</v>
          </cell>
          <cell r="U567" t="str">
            <v>2014-08-31</v>
          </cell>
          <cell r="V567">
            <v>678.61</v>
          </cell>
          <cell r="W567" t="str">
            <v>UTXECON301</v>
          </cell>
          <cell r="Y567" t="str">
            <v>LEGAL</v>
          </cell>
          <cell r="Z567" t="str">
            <v>ICB3</v>
          </cell>
          <cell r="AB567" t="str">
            <v>ICB</v>
          </cell>
          <cell r="AC567" t="str">
            <v>ICB</v>
          </cell>
          <cell r="AE567" t="str">
            <v>211</v>
          </cell>
          <cell r="AG567" t="str">
            <v>0000132917</v>
          </cell>
        </row>
        <row r="568">
          <cell r="A568" t="str">
            <v>00632112</v>
          </cell>
          <cell r="B568" t="str">
            <v>9554261000</v>
          </cell>
          <cell r="C568" t="str">
            <v>ICB4TARGET0000000641</v>
          </cell>
          <cell r="D568">
            <v>2014</v>
          </cell>
          <cell r="E568">
            <v>8</v>
          </cell>
          <cell r="F568" t="str">
            <v>2014-08-31</v>
          </cell>
          <cell r="G568" t="str">
            <v>PRJ</v>
          </cell>
          <cell r="H568" t="str">
            <v>192</v>
          </cell>
          <cell r="I568" t="str">
            <v>211</v>
          </cell>
          <cell r="K568" t="str">
            <v>000001120</v>
          </cell>
          <cell r="L568" t="str">
            <v>4261000</v>
          </cell>
          <cell r="M568" t="str">
            <v>1517</v>
          </cell>
          <cell r="N568" t="str">
            <v>99920</v>
          </cell>
          <cell r="O568" t="str">
            <v>11404</v>
          </cell>
          <cell r="P568" t="str">
            <v>294</v>
          </cell>
          <cell r="Q568" t="str">
            <v>955</v>
          </cell>
          <cell r="R568" t="str">
            <v>INTERCO BILL W/O</v>
          </cell>
          <cell r="S568" t="str">
            <v>PRA</v>
          </cell>
          <cell r="U568" t="str">
            <v>2014-08-31</v>
          </cell>
          <cell r="V568">
            <v>452.41</v>
          </cell>
          <cell r="W568" t="str">
            <v>UTXECON301</v>
          </cell>
          <cell r="Y568" t="str">
            <v>LEGAL</v>
          </cell>
          <cell r="Z568" t="str">
            <v>ICB3</v>
          </cell>
          <cell r="AB568" t="str">
            <v>ICB</v>
          </cell>
          <cell r="AC568" t="str">
            <v>ICB</v>
          </cell>
          <cell r="AE568" t="str">
            <v>211</v>
          </cell>
          <cell r="AG568" t="str">
            <v>0000225332</v>
          </cell>
        </row>
        <row r="569">
          <cell r="A569" t="str">
            <v>00632121</v>
          </cell>
          <cell r="B569" t="str">
            <v>9554261000</v>
          </cell>
          <cell r="C569" t="str">
            <v>ICB4TARGET0000000642</v>
          </cell>
          <cell r="D569">
            <v>2014</v>
          </cell>
          <cell r="E569">
            <v>8</v>
          </cell>
          <cell r="F569" t="str">
            <v>2014-08-31</v>
          </cell>
          <cell r="G569" t="str">
            <v>PRJ</v>
          </cell>
          <cell r="H569" t="str">
            <v>192</v>
          </cell>
          <cell r="I569" t="str">
            <v>211</v>
          </cell>
          <cell r="K569" t="str">
            <v>000001120</v>
          </cell>
          <cell r="L569" t="str">
            <v>4261000</v>
          </cell>
          <cell r="M569" t="str">
            <v>1517</v>
          </cell>
          <cell r="N569" t="str">
            <v>99920</v>
          </cell>
          <cell r="O569" t="str">
            <v>11404</v>
          </cell>
          <cell r="P569" t="str">
            <v>294</v>
          </cell>
          <cell r="Q569" t="str">
            <v>955</v>
          </cell>
          <cell r="R569" t="str">
            <v>INTERCO BILL W/O</v>
          </cell>
          <cell r="S569" t="str">
            <v>PRA</v>
          </cell>
          <cell r="U569" t="str">
            <v>2014-08-31</v>
          </cell>
          <cell r="V569">
            <v>678.61</v>
          </cell>
          <cell r="W569" t="str">
            <v>UTXECON301</v>
          </cell>
          <cell r="Y569" t="str">
            <v>LEGAL</v>
          </cell>
          <cell r="Z569" t="str">
            <v>ICB3</v>
          </cell>
          <cell r="AB569" t="str">
            <v>ICB</v>
          </cell>
          <cell r="AC569" t="str">
            <v>ICB</v>
          </cell>
          <cell r="AE569" t="str">
            <v>211</v>
          </cell>
          <cell r="AG569" t="str">
            <v>0000280812</v>
          </cell>
        </row>
        <row r="570">
          <cell r="A570" t="str">
            <v>00630059</v>
          </cell>
          <cell r="B570" t="str">
            <v>9554264000</v>
          </cell>
          <cell r="C570" t="str">
            <v>ICB4TARGET0000000754</v>
          </cell>
          <cell r="D570">
            <v>2014</v>
          </cell>
          <cell r="E570">
            <v>8</v>
          </cell>
          <cell r="F570" t="str">
            <v>2014-08-31</v>
          </cell>
          <cell r="G570" t="str">
            <v>PRJ</v>
          </cell>
          <cell r="H570" t="str">
            <v>192</v>
          </cell>
          <cell r="I570" t="str">
            <v>211</v>
          </cell>
          <cell r="K570" t="str">
            <v>TDOANDA</v>
          </cell>
          <cell r="L570" t="str">
            <v>4264000</v>
          </cell>
          <cell r="M570" t="str">
            <v>1585</v>
          </cell>
          <cell r="N570" t="str">
            <v>99920</v>
          </cell>
          <cell r="O570" t="str">
            <v>13042</v>
          </cell>
          <cell r="P570" t="str">
            <v>289</v>
          </cell>
          <cell r="Q570" t="str">
            <v>955</v>
          </cell>
          <cell r="R570" t="str">
            <v>INTERCO BILL W/O</v>
          </cell>
          <cell r="S570" t="str">
            <v>PRA</v>
          </cell>
          <cell r="U570" t="str">
            <v>2014-08-31</v>
          </cell>
          <cell r="V570">
            <v>99.74</v>
          </cell>
          <cell r="W570" t="str">
            <v>UTXE000301</v>
          </cell>
          <cell r="Y570" t="str">
            <v>TDOTH</v>
          </cell>
          <cell r="Z570" t="str">
            <v>ICB3</v>
          </cell>
          <cell r="AB570" t="str">
            <v>ICB</v>
          </cell>
          <cell r="AC570" t="str">
            <v>ICB</v>
          </cell>
          <cell r="AE570" t="str">
            <v>211</v>
          </cell>
          <cell r="AG570" t="str">
            <v>0000146747</v>
          </cell>
        </row>
        <row r="571">
          <cell r="A571" t="str">
            <v>00631031</v>
          </cell>
          <cell r="B571" t="str">
            <v>9554265004</v>
          </cell>
          <cell r="C571" t="str">
            <v>ICB4TARGET0000000793</v>
          </cell>
          <cell r="D571">
            <v>2014</v>
          </cell>
          <cell r="E571">
            <v>8</v>
          </cell>
          <cell r="F571" t="str">
            <v>2014-08-31</v>
          </cell>
          <cell r="G571" t="str">
            <v>PRJ</v>
          </cell>
          <cell r="H571" t="str">
            <v>192</v>
          </cell>
          <cell r="I571" t="str">
            <v>211</v>
          </cell>
          <cell r="K571" t="str">
            <v>000001120</v>
          </cell>
          <cell r="L571" t="str">
            <v>4265004</v>
          </cell>
          <cell r="M571" t="str">
            <v>1585</v>
          </cell>
          <cell r="N571" t="str">
            <v>99920</v>
          </cell>
          <cell r="O571" t="str">
            <v>11404</v>
          </cell>
          <cell r="P571" t="str">
            <v>289</v>
          </cell>
          <cell r="Q571" t="str">
            <v>955</v>
          </cell>
          <cell r="R571" t="str">
            <v>INTERCO BILL W/O</v>
          </cell>
          <cell r="S571" t="str">
            <v>PRA</v>
          </cell>
          <cell r="U571" t="str">
            <v>2014-08-31</v>
          </cell>
          <cell r="V571">
            <v>305.52</v>
          </cell>
          <cell r="W571" t="str">
            <v>UTXECON101</v>
          </cell>
          <cell r="Y571" t="str">
            <v>LEGAL</v>
          </cell>
          <cell r="Z571" t="str">
            <v>ICB3</v>
          </cell>
          <cell r="AB571" t="str">
            <v>ICB</v>
          </cell>
          <cell r="AC571" t="str">
            <v>ICB</v>
          </cell>
          <cell r="AE571" t="str">
            <v>211</v>
          </cell>
          <cell r="AG571" t="str">
            <v>0000164207</v>
          </cell>
        </row>
        <row r="572">
          <cell r="A572" t="str">
            <v>00629663</v>
          </cell>
          <cell r="B572" t="str">
            <v>9554265004</v>
          </cell>
          <cell r="C572" t="str">
            <v>ICB4TARGET0000000794</v>
          </cell>
          <cell r="D572">
            <v>2014</v>
          </cell>
          <cell r="E572">
            <v>8</v>
          </cell>
          <cell r="F572" t="str">
            <v>2014-08-31</v>
          </cell>
          <cell r="G572" t="str">
            <v>PRJ</v>
          </cell>
          <cell r="H572" t="str">
            <v>192</v>
          </cell>
          <cell r="I572" t="str">
            <v>211</v>
          </cell>
          <cell r="K572" t="str">
            <v>000001120</v>
          </cell>
          <cell r="L572" t="str">
            <v>4265004</v>
          </cell>
          <cell r="M572" t="str">
            <v>1585</v>
          </cell>
          <cell r="N572" t="str">
            <v>99920</v>
          </cell>
          <cell r="O572" t="str">
            <v>11404</v>
          </cell>
          <cell r="P572" t="str">
            <v>289</v>
          </cell>
          <cell r="Q572" t="str">
            <v>955</v>
          </cell>
          <cell r="R572" t="str">
            <v>INTERCO BILL W/O</v>
          </cell>
          <cell r="S572" t="str">
            <v>PRA</v>
          </cell>
          <cell r="U572" t="str">
            <v>2014-08-31</v>
          </cell>
          <cell r="V572">
            <v>1018.39</v>
          </cell>
          <cell r="W572" t="str">
            <v>UTXECON101</v>
          </cell>
          <cell r="Y572" t="str">
            <v>LEGAL</v>
          </cell>
          <cell r="Z572" t="str">
            <v>ICB3</v>
          </cell>
          <cell r="AB572" t="str">
            <v>ICB</v>
          </cell>
          <cell r="AC572" t="str">
            <v>ICB</v>
          </cell>
          <cell r="AE572" t="str">
            <v>211</v>
          </cell>
          <cell r="AG572" t="str">
            <v>0000253003</v>
          </cell>
        </row>
        <row r="573">
          <cell r="A573" t="str">
            <v>00627315</v>
          </cell>
          <cell r="B573" t="str">
            <v>9554261000</v>
          </cell>
          <cell r="C573" t="str">
            <v>ICB4TARGET0000000951</v>
          </cell>
          <cell r="D573">
            <v>2014</v>
          </cell>
          <cell r="E573">
            <v>7</v>
          </cell>
          <cell r="F573" t="str">
            <v>2014-07-31</v>
          </cell>
          <cell r="G573" t="str">
            <v>PRJ</v>
          </cell>
          <cell r="H573" t="str">
            <v>192</v>
          </cell>
          <cell r="I573" t="str">
            <v>211</v>
          </cell>
          <cell r="K573" t="str">
            <v>000001120</v>
          </cell>
          <cell r="L573" t="str">
            <v>4261000</v>
          </cell>
          <cell r="M573" t="str">
            <v>1517</v>
          </cell>
          <cell r="N573" t="str">
            <v>99920</v>
          </cell>
          <cell r="O573" t="str">
            <v>11404</v>
          </cell>
          <cell r="P573" t="str">
            <v>294</v>
          </cell>
          <cell r="Q573" t="str">
            <v>955</v>
          </cell>
          <cell r="R573" t="str">
            <v>INTERCO BILL W/O</v>
          </cell>
          <cell r="S573" t="str">
            <v>PRA</v>
          </cell>
          <cell r="U573" t="str">
            <v>2014-07-31</v>
          </cell>
          <cell r="V573">
            <v>2262.04</v>
          </cell>
          <cell r="W573" t="str">
            <v>UTXECON301</v>
          </cell>
          <cell r="Y573" t="str">
            <v>LEGAL</v>
          </cell>
          <cell r="Z573" t="str">
            <v>ICB3</v>
          </cell>
          <cell r="AB573" t="str">
            <v>ICB</v>
          </cell>
          <cell r="AC573" t="str">
            <v>ICB</v>
          </cell>
          <cell r="AE573" t="str">
            <v>211</v>
          </cell>
          <cell r="AG573" t="str">
            <v>0000120374</v>
          </cell>
        </row>
        <row r="574">
          <cell r="A574" t="str">
            <v>00000402</v>
          </cell>
          <cell r="B574" t="str">
            <v>9554261000</v>
          </cell>
          <cell r="C574" t="str">
            <v>ICB7TARGET0000000576</v>
          </cell>
          <cell r="D574">
            <v>2015</v>
          </cell>
          <cell r="E574">
            <v>3</v>
          </cell>
          <cell r="F574" t="str">
            <v>2015-03-31</v>
          </cell>
          <cell r="G574" t="str">
            <v>PRJ</v>
          </cell>
          <cell r="H574" t="str">
            <v>192</v>
          </cell>
          <cell r="I574" t="str">
            <v>370</v>
          </cell>
          <cell r="K574" t="str">
            <v>000001121</v>
          </cell>
          <cell r="L574" t="str">
            <v>4261000</v>
          </cell>
          <cell r="M574" t="str">
            <v>1436</v>
          </cell>
          <cell r="N574" t="str">
            <v>99920</v>
          </cell>
          <cell r="O574" t="str">
            <v>12916</v>
          </cell>
          <cell r="P574" t="str">
            <v>294</v>
          </cell>
          <cell r="Q574" t="str">
            <v>955</v>
          </cell>
          <cell r="R574" t="str">
            <v>INTERCO BILL RESCAT_BENLOC</v>
          </cell>
          <cell r="S574" t="str">
            <v>PRA</v>
          </cell>
          <cell r="U574" t="str">
            <v>2015-03-31</v>
          </cell>
          <cell r="V574">
            <v>18.489999999999998</v>
          </cell>
          <cell r="W574" t="str">
            <v>G0001436</v>
          </cell>
          <cell r="Y574" t="str">
            <v>LEGAL</v>
          </cell>
          <cell r="Z574" t="str">
            <v>ICB2</v>
          </cell>
          <cell r="AB574" t="str">
            <v>ICB</v>
          </cell>
          <cell r="AC574" t="str">
            <v>ICB</v>
          </cell>
          <cell r="AE574" t="str">
            <v>370</v>
          </cell>
          <cell r="AG574" t="str">
            <v>0000066276</v>
          </cell>
        </row>
        <row r="575">
          <cell r="A575" t="str">
            <v>00685364</v>
          </cell>
          <cell r="B575" t="str">
            <v>9544261000</v>
          </cell>
          <cell r="C575" t="str">
            <v>ICB4TARGET0000000026</v>
          </cell>
          <cell r="D575">
            <v>2015</v>
          </cell>
          <cell r="E575">
            <v>6</v>
          </cell>
          <cell r="F575" t="str">
            <v>2015-06-30</v>
          </cell>
          <cell r="G575" t="str">
            <v>PRJ</v>
          </cell>
          <cell r="H575" t="str">
            <v>211</v>
          </cell>
          <cell r="I575" t="str">
            <v>211</v>
          </cell>
          <cell r="K575" t="str">
            <v>000001120</v>
          </cell>
          <cell r="L575" t="str">
            <v>4261000</v>
          </cell>
          <cell r="M575" t="str">
            <v>1113</v>
          </cell>
          <cell r="N575" t="str">
            <v>99920</v>
          </cell>
          <cell r="O575" t="str">
            <v>11404</v>
          </cell>
          <cell r="P575" t="str">
            <v>292</v>
          </cell>
          <cell r="Q575" t="str">
            <v>954</v>
          </cell>
          <cell r="R575" t="str">
            <v>INTERCO BILL W/O</v>
          </cell>
          <cell r="S575" t="str">
            <v>PRA</v>
          </cell>
          <cell r="U575" t="str">
            <v>2015-06-30</v>
          </cell>
          <cell r="V575">
            <v>297.22000000000003</v>
          </cell>
          <cell r="W575" t="str">
            <v>UTXECON201</v>
          </cell>
          <cell r="Y575" t="str">
            <v>LEGAL</v>
          </cell>
          <cell r="Z575" t="str">
            <v>DLO</v>
          </cell>
          <cell r="AB575" t="str">
            <v>ICB</v>
          </cell>
          <cell r="AC575" t="str">
            <v>ICB</v>
          </cell>
          <cell r="AE575" t="str">
            <v>211</v>
          </cell>
          <cell r="AG575" t="str">
            <v>0000132609</v>
          </cell>
        </row>
        <row r="576">
          <cell r="A576" t="str">
            <v>00685363</v>
          </cell>
          <cell r="B576" t="str">
            <v>9544261000</v>
          </cell>
          <cell r="C576" t="str">
            <v>ICB4TARGET0000000027</v>
          </cell>
          <cell r="D576">
            <v>2015</v>
          </cell>
          <cell r="E576">
            <v>6</v>
          </cell>
          <cell r="F576" t="str">
            <v>2015-06-30</v>
          </cell>
          <cell r="G576" t="str">
            <v>PRJ</v>
          </cell>
          <cell r="H576" t="str">
            <v>211</v>
          </cell>
          <cell r="I576" t="str">
            <v>211</v>
          </cell>
          <cell r="K576" t="str">
            <v>000001120</v>
          </cell>
          <cell r="L576" t="str">
            <v>4261000</v>
          </cell>
          <cell r="M576" t="str">
            <v>1113</v>
          </cell>
          <cell r="N576" t="str">
            <v>99920</v>
          </cell>
          <cell r="O576" t="str">
            <v>11404</v>
          </cell>
          <cell r="P576" t="str">
            <v>292</v>
          </cell>
          <cell r="Q576" t="str">
            <v>954</v>
          </cell>
          <cell r="R576" t="str">
            <v>INTERCO BILL W/O</v>
          </cell>
          <cell r="S576" t="str">
            <v>PRA</v>
          </cell>
          <cell r="U576" t="str">
            <v>2015-06-30</v>
          </cell>
          <cell r="V576">
            <v>169.42</v>
          </cell>
          <cell r="W576" t="str">
            <v>UTXECON201</v>
          </cell>
          <cell r="Y576" t="str">
            <v>LEGAL</v>
          </cell>
          <cell r="Z576" t="str">
            <v>DLO</v>
          </cell>
          <cell r="AB576" t="str">
            <v>ICB</v>
          </cell>
          <cell r="AC576" t="str">
            <v>ICB</v>
          </cell>
          <cell r="AE576" t="str">
            <v>211</v>
          </cell>
          <cell r="AG576" t="str">
            <v>0000286843</v>
          </cell>
        </row>
        <row r="577">
          <cell r="A577" t="str">
            <v>00681531</v>
          </cell>
          <cell r="B577" t="str">
            <v>9554261000</v>
          </cell>
          <cell r="C577" t="str">
            <v>ICB4TARGET0000000028</v>
          </cell>
          <cell r="D577">
            <v>2015</v>
          </cell>
          <cell r="E577">
            <v>6</v>
          </cell>
          <cell r="F577" t="str">
            <v>2015-06-30</v>
          </cell>
          <cell r="G577" t="str">
            <v>PRJ</v>
          </cell>
          <cell r="H577" t="str">
            <v>211</v>
          </cell>
          <cell r="I577" t="str">
            <v>211</v>
          </cell>
          <cell r="K577" t="str">
            <v>000001120</v>
          </cell>
          <cell r="L577" t="str">
            <v>4261000</v>
          </cell>
          <cell r="M577" t="str">
            <v>1113</v>
          </cell>
          <cell r="N577" t="str">
            <v>99920</v>
          </cell>
          <cell r="O577" t="str">
            <v>11404</v>
          </cell>
          <cell r="P577" t="str">
            <v>294</v>
          </cell>
          <cell r="Q577" t="str">
            <v>955</v>
          </cell>
          <cell r="R577" t="str">
            <v>INTERCO BILL W/O</v>
          </cell>
          <cell r="S577" t="str">
            <v>PRA</v>
          </cell>
          <cell r="U577" t="str">
            <v>2015-06-30</v>
          </cell>
          <cell r="V577">
            <v>669.34</v>
          </cell>
          <cell r="W577" t="str">
            <v>UTXECON201</v>
          </cell>
          <cell r="Y577" t="str">
            <v>LEGAL</v>
          </cell>
          <cell r="Z577" t="str">
            <v>DLO</v>
          </cell>
          <cell r="AB577" t="str">
            <v>ICB</v>
          </cell>
          <cell r="AC577" t="str">
            <v>ICB</v>
          </cell>
          <cell r="AE577" t="str">
            <v>211</v>
          </cell>
          <cell r="AG577" t="str">
            <v>0000035634</v>
          </cell>
        </row>
        <row r="578">
          <cell r="A578" t="str">
            <v>00681532</v>
          </cell>
          <cell r="B578" t="str">
            <v>9554261000</v>
          </cell>
          <cell r="C578" t="str">
            <v>ICB4TARGET0000000029</v>
          </cell>
          <cell r="D578">
            <v>2015</v>
          </cell>
          <cell r="E578">
            <v>6</v>
          </cell>
          <cell r="F578" t="str">
            <v>2015-06-30</v>
          </cell>
          <cell r="G578" t="str">
            <v>PRJ</v>
          </cell>
          <cell r="H578" t="str">
            <v>211</v>
          </cell>
          <cell r="I578" t="str">
            <v>211</v>
          </cell>
          <cell r="K578" t="str">
            <v>000001120</v>
          </cell>
          <cell r="L578" t="str">
            <v>4261000</v>
          </cell>
          <cell r="M578" t="str">
            <v>1113</v>
          </cell>
          <cell r="N578" t="str">
            <v>99920</v>
          </cell>
          <cell r="O578" t="str">
            <v>11404</v>
          </cell>
          <cell r="P578" t="str">
            <v>294</v>
          </cell>
          <cell r="Q578" t="str">
            <v>955</v>
          </cell>
          <cell r="R578" t="str">
            <v>INTERCO BILL W/O</v>
          </cell>
          <cell r="S578" t="str">
            <v>PRA</v>
          </cell>
          <cell r="U578" t="str">
            <v>2015-06-30</v>
          </cell>
          <cell r="V578">
            <v>2113.23</v>
          </cell>
          <cell r="W578" t="str">
            <v>UTXECON201</v>
          </cell>
          <cell r="Y578" t="str">
            <v>LEGAL</v>
          </cell>
          <cell r="Z578" t="str">
            <v>DLO</v>
          </cell>
          <cell r="AB578" t="str">
            <v>ICB</v>
          </cell>
          <cell r="AC578" t="str">
            <v>ICB</v>
          </cell>
          <cell r="AE578" t="str">
            <v>211</v>
          </cell>
          <cell r="AG578" t="str">
            <v>0000035634</v>
          </cell>
        </row>
        <row r="579">
          <cell r="A579" t="str">
            <v>00681535</v>
          </cell>
          <cell r="B579" t="str">
            <v>9554261000</v>
          </cell>
          <cell r="C579" t="str">
            <v>ICB4TARGET0000000030</v>
          </cell>
          <cell r="D579">
            <v>2015</v>
          </cell>
          <cell r="E579">
            <v>6</v>
          </cell>
          <cell r="F579" t="str">
            <v>2015-06-30</v>
          </cell>
          <cell r="G579" t="str">
            <v>PRJ</v>
          </cell>
          <cell r="H579" t="str">
            <v>211</v>
          </cell>
          <cell r="I579" t="str">
            <v>211</v>
          </cell>
          <cell r="K579" t="str">
            <v>000001120</v>
          </cell>
          <cell r="L579" t="str">
            <v>4261000</v>
          </cell>
          <cell r="M579" t="str">
            <v>1113</v>
          </cell>
          <cell r="N579" t="str">
            <v>99920</v>
          </cell>
          <cell r="O579" t="str">
            <v>11404</v>
          </cell>
          <cell r="P579" t="str">
            <v>294</v>
          </cell>
          <cell r="Q579" t="str">
            <v>955</v>
          </cell>
          <cell r="R579" t="str">
            <v>INTERCO BILL W/O</v>
          </cell>
          <cell r="S579" t="str">
            <v>PRA</v>
          </cell>
          <cell r="U579" t="str">
            <v>2015-06-30</v>
          </cell>
          <cell r="V579">
            <v>350.72</v>
          </cell>
          <cell r="W579" t="str">
            <v>UTXECON201</v>
          </cell>
          <cell r="Y579" t="str">
            <v>LEGAL</v>
          </cell>
          <cell r="Z579" t="str">
            <v>DLO</v>
          </cell>
          <cell r="AB579" t="str">
            <v>ICB</v>
          </cell>
          <cell r="AC579" t="str">
            <v>ICB</v>
          </cell>
          <cell r="AE579" t="str">
            <v>211</v>
          </cell>
          <cell r="AG579" t="str">
            <v>0000040061</v>
          </cell>
        </row>
        <row r="580">
          <cell r="A580" t="str">
            <v>00682671</v>
          </cell>
          <cell r="B580" t="str">
            <v>9554261000</v>
          </cell>
          <cell r="C580" t="str">
            <v>ICB4TARGET0000000031</v>
          </cell>
          <cell r="D580">
            <v>2015</v>
          </cell>
          <cell r="E580">
            <v>6</v>
          </cell>
          <cell r="F580" t="str">
            <v>2015-06-30</v>
          </cell>
          <cell r="G580" t="str">
            <v>PRJ</v>
          </cell>
          <cell r="H580" t="str">
            <v>211</v>
          </cell>
          <cell r="I580" t="str">
            <v>211</v>
          </cell>
          <cell r="K580" t="str">
            <v>000001120</v>
          </cell>
          <cell r="L580" t="str">
            <v>4261000</v>
          </cell>
          <cell r="M580" t="str">
            <v>1113</v>
          </cell>
          <cell r="N580" t="str">
            <v>99920</v>
          </cell>
          <cell r="O580" t="str">
            <v>11404</v>
          </cell>
          <cell r="P580" t="str">
            <v>294</v>
          </cell>
          <cell r="Q580" t="str">
            <v>955</v>
          </cell>
          <cell r="R580" t="str">
            <v>INTERCO BILL W/O</v>
          </cell>
          <cell r="S580" t="str">
            <v>PRA</v>
          </cell>
          <cell r="U580" t="str">
            <v>2015-06-30</v>
          </cell>
          <cell r="V580">
            <v>297.22000000000003</v>
          </cell>
          <cell r="W580" t="str">
            <v>UTXECON201</v>
          </cell>
          <cell r="Y580" t="str">
            <v>LEGAL</v>
          </cell>
          <cell r="Z580" t="str">
            <v>DLO</v>
          </cell>
          <cell r="AB580" t="str">
            <v>ICB</v>
          </cell>
          <cell r="AC580" t="str">
            <v>ICB</v>
          </cell>
          <cell r="AE580" t="str">
            <v>211</v>
          </cell>
          <cell r="AG580" t="str">
            <v>0000086873</v>
          </cell>
        </row>
        <row r="581">
          <cell r="A581" t="str">
            <v>00684695</v>
          </cell>
          <cell r="B581" t="str">
            <v>9554261000</v>
          </cell>
          <cell r="C581" t="str">
            <v>ICB4TARGET0000000032</v>
          </cell>
          <cell r="D581">
            <v>2015</v>
          </cell>
          <cell r="E581">
            <v>6</v>
          </cell>
          <cell r="F581" t="str">
            <v>2015-06-30</v>
          </cell>
          <cell r="G581" t="str">
            <v>PRJ</v>
          </cell>
          <cell r="H581" t="str">
            <v>211</v>
          </cell>
          <cell r="I581" t="str">
            <v>211</v>
          </cell>
          <cell r="K581" t="str">
            <v>000001120</v>
          </cell>
          <cell r="L581" t="str">
            <v>4261000</v>
          </cell>
          <cell r="M581" t="str">
            <v>1113</v>
          </cell>
          <cell r="N581" t="str">
            <v>99920</v>
          </cell>
          <cell r="O581" t="str">
            <v>11404</v>
          </cell>
          <cell r="P581" t="str">
            <v>294</v>
          </cell>
          <cell r="Q581" t="str">
            <v>955</v>
          </cell>
          <cell r="R581" t="str">
            <v>INTERCO BILL W/O</v>
          </cell>
          <cell r="S581" t="str">
            <v>PRA</v>
          </cell>
          <cell r="U581" t="str">
            <v>2015-06-30</v>
          </cell>
          <cell r="V581">
            <v>594.44000000000005</v>
          </cell>
          <cell r="W581" t="str">
            <v>UTXECON201</v>
          </cell>
          <cell r="Y581" t="str">
            <v>LEGAL</v>
          </cell>
          <cell r="Z581" t="str">
            <v>DLO</v>
          </cell>
          <cell r="AB581" t="str">
            <v>ICB</v>
          </cell>
          <cell r="AC581" t="str">
            <v>ICB</v>
          </cell>
          <cell r="AE581" t="str">
            <v>211</v>
          </cell>
          <cell r="AG581" t="str">
            <v>0000132906</v>
          </cell>
        </row>
        <row r="582">
          <cell r="A582" t="str">
            <v>00681602</v>
          </cell>
          <cell r="B582" t="str">
            <v>9554261000</v>
          </cell>
          <cell r="C582" t="str">
            <v>ICB4TARGET0000000033</v>
          </cell>
          <cell r="D582">
            <v>2015</v>
          </cell>
          <cell r="E582">
            <v>6</v>
          </cell>
          <cell r="F582" t="str">
            <v>2015-06-30</v>
          </cell>
          <cell r="G582" t="str">
            <v>PRJ</v>
          </cell>
          <cell r="H582" t="str">
            <v>211</v>
          </cell>
          <cell r="I582" t="str">
            <v>211</v>
          </cell>
          <cell r="K582" t="str">
            <v>000001120</v>
          </cell>
          <cell r="L582" t="str">
            <v>4261000</v>
          </cell>
          <cell r="M582" t="str">
            <v>1113</v>
          </cell>
          <cell r="N582" t="str">
            <v>99920</v>
          </cell>
          <cell r="O582" t="str">
            <v>11404</v>
          </cell>
          <cell r="P582" t="str">
            <v>294</v>
          </cell>
          <cell r="Q582" t="str">
            <v>955</v>
          </cell>
          <cell r="R582" t="str">
            <v>INTERCO BILL W/O</v>
          </cell>
          <cell r="S582" t="str">
            <v>PRA</v>
          </cell>
          <cell r="U582" t="str">
            <v>2015-06-30</v>
          </cell>
          <cell r="V582">
            <v>743.05</v>
          </cell>
          <cell r="W582" t="str">
            <v>UTXECON201</v>
          </cell>
          <cell r="Y582" t="str">
            <v>LEGAL</v>
          </cell>
          <cell r="Z582" t="str">
            <v>DLO</v>
          </cell>
          <cell r="AB582" t="str">
            <v>ICB</v>
          </cell>
          <cell r="AC582" t="str">
            <v>ICB</v>
          </cell>
          <cell r="AE582" t="str">
            <v>211</v>
          </cell>
          <cell r="AG582" t="str">
            <v>0000133071</v>
          </cell>
        </row>
        <row r="583">
          <cell r="A583" t="str">
            <v>00682590</v>
          </cell>
          <cell r="B583" t="str">
            <v>9554261000</v>
          </cell>
          <cell r="C583" t="str">
            <v>ICB4TARGET0000000034</v>
          </cell>
          <cell r="D583">
            <v>2015</v>
          </cell>
          <cell r="E583">
            <v>6</v>
          </cell>
          <cell r="F583" t="str">
            <v>2015-06-30</v>
          </cell>
          <cell r="G583" t="str">
            <v>PRJ</v>
          </cell>
          <cell r="H583" t="str">
            <v>211</v>
          </cell>
          <cell r="I583" t="str">
            <v>211</v>
          </cell>
          <cell r="K583" t="str">
            <v>000001120</v>
          </cell>
          <cell r="L583" t="str">
            <v>4261000</v>
          </cell>
          <cell r="M583" t="str">
            <v>1113</v>
          </cell>
          <cell r="N583" t="str">
            <v>99920</v>
          </cell>
          <cell r="O583" t="str">
            <v>10381</v>
          </cell>
          <cell r="P583" t="str">
            <v>294</v>
          </cell>
          <cell r="Q583" t="str">
            <v>955</v>
          </cell>
          <cell r="R583" t="str">
            <v>INTERCO BILL W/O</v>
          </cell>
          <cell r="S583" t="str">
            <v>PRA</v>
          </cell>
          <cell r="U583" t="str">
            <v>2015-06-30</v>
          </cell>
          <cell r="V583">
            <v>2243.98</v>
          </cell>
          <cell r="W583" t="str">
            <v>UTXECON201</v>
          </cell>
          <cell r="Y583" t="str">
            <v>LEGAL</v>
          </cell>
          <cell r="Z583" t="str">
            <v>DLO</v>
          </cell>
          <cell r="AB583" t="str">
            <v>ICB</v>
          </cell>
          <cell r="AC583" t="str">
            <v>ICB</v>
          </cell>
          <cell r="AE583" t="str">
            <v>211</v>
          </cell>
          <cell r="AG583" t="str">
            <v>0000146747</v>
          </cell>
        </row>
        <row r="584">
          <cell r="A584" t="str">
            <v>00684145</v>
          </cell>
          <cell r="B584" t="str">
            <v>9554261000</v>
          </cell>
          <cell r="C584" t="str">
            <v>ICB4TARGET0000000035</v>
          </cell>
          <cell r="D584">
            <v>2015</v>
          </cell>
          <cell r="E584">
            <v>6</v>
          </cell>
          <cell r="F584" t="str">
            <v>2015-06-30</v>
          </cell>
          <cell r="G584" t="str">
            <v>PRJ</v>
          </cell>
          <cell r="H584" t="str">
            <v>211</v>
          </cell>
          <cell r="I584" t="str">
            <v>211</v>
          </cell>
          <cell r="K584" t="str">
            <v>000001120</v>
          </cell>
          <cell r="L584" t="str">
            <v>4261000</v>
          </cell>
          <cell r="M584" t="str">
            <v>1113</v>
          </cell>
          <cell r="N584" t="str">
            <v>99920</v>
          </cell>
          <cell r="O584" t="str">
            <v>11404</v>
          </cell>
          <cell r="P584" t="str">
            <v>294</v>
          </cell>
          <cell r="Q584" t="str">
            <v>955</v>
          </cell>
          <cell r="R584" t="str">
            <v>INTERCO BILL W/O</v>
          </cell>
          <cell r="S584" t="str">
            <v>PRA</v>
          </cell>
          <cell r="U584" t="str">
            <v>2015-06-30</v>
          </cell>
          <cell r="V584">
            <v>594.44000000000005</v>
          </cell>
          <cell r="W584" t="str">
            <v>UTXECON201</v>
          </cell>
          <cell r="Y584" t="str">
            <v>LEGAL</v>
          </cell>
          <cell r="Z584" t="str">
            <v>DLO</v>
          </cell>
          <cell r="AB584" t="str">
            <v>ICB</v>
          </cell>
          <cell r="AC584" t="str">
            <v>ICB</v>
          </cell>
          <cell r="AE584" t="str">
            <v>211</v>
          </cell>
          <cell r="AG584" t="str">
            <v>0000151361</v>
          </cell>
        </row>
        <row r="585">
          <cell r="A585" t="str">
            <v>00681534</v>
          </cell>
          <cell r="B585" t="str">
            <v>9554261000</v>
          </cell>
          <cell r="C585" t="str">
            <v>ICB4TARGET0000000036</v>
          </cell>
          <cell r="D585">
            <v>2015</v>
          </cell>
          <cell r="E585">
            <v>6</v>
          </cell>
          <cell r="F585" t="str">
            <v>2015-06-30</v>
          </cell>
          <cell r="G585" t="str">
            <v>PRJ</v>
          </cell>
          <cell r="H585" t="str">
            <v>211</v>
          </cell>
          <cell r="I585" t="str">
            <v>211</v>
          </cell>
          <cell r="K585" t="str">
            <v>000001120</v>
          </cell>
          <cell r="L585" t="str">
            <v>4261000</v>
          </cell>
          <cell r="M585" t="str">
            <v>1113</v>
          </cell>
          <cell r="N585" t="str">
            <v>99920</v>
          </cell>
          <cell r="O585" t="str">
            <v>11404</v>
          </cell>
          <cell r="P585" t="str">
            <v>294</v>
          </cell>
          <cell r="Q585" t="str">
            <v>955</v>
          </cell>
          <cell r="R585" t="str">
            <v>INTERCO BILL W/O</v>
          </cell>
          <cell r="S585" t="str">
            <v>PRA</v>
          </cell>
          <cell r="U585" t="str">
            <v>2015-06-30</v>
          </cell>
          <cell r="V585">
            <v>594.44000000000005</v>
          </cell>
          <cell r="W585" t="str">
            <v>UTXECON201</v>
          </cell>
          <cell r="Y585" t="str">
            <v>LEGAL</v>
          </cell>
          <cell r="Z585" t="str">
            <v>DLO</v>
          </cell>
          <cell r="AB585" t="str">
            <v>ICB</v>
          </cell>
          <cell r="AC585" t="str">
            <v>ICB</v>
          </cell>
          <cell r="AE585" t="str">
            <v>211</v>
          </cell>
          <cell r="AG585" t="str">
            <v>0000151362</v>
          </cell>
        </row>
        <row r="586">
          <cell r="A586" t="str">
            <v>00652654</v>
          </cell>
          <cell r="B586" t="str">
            <v>9554261000</v>
          </cell>
          <cell r="C586" t="str">
            <v>ICB4TARGET0000000037</v>
          </cell>
          <cell r="D586">
            <v>2014</v>
          </cell>
          <cell r="E586">
            <v>12</v>
          </cell>
          <cell r="F586" t="str">
            <v>2014-12-31</v>
          </cell>
          <cell r="G586" t="str">
            <v>PRJ</v>
          </cell>
          <cell r="H586" t="str">
            <v>211</v>
          </cell>
          <cell r="I586" t="str">
            <v>211</v>
          </cell>
          <cell r="K586" t="str">
            <v>000001120</v>
          </cell>
          <cell r="L586" t="str">
            <v>4261000</v>
          </cell>
          <cell r="M586" t="str">
            <v>1585</v>
          </cell>
          <cell r="N586" t="str">
            <v>99920</v>
          </cell>
          <cell r="O586" t="str">
            <v>11404</v>
          </cell>
          <cell r="P586" t="str">
            <v>294</v>
          </cell>
          <cell r="Q586" t="str">
            <v>955</v>
          </cell>
          <cell r="R586" t="str">
            <v>INTERCO BILL W/O</v>
          </cell>
          <cell r="S586" t="str">
            <v>PRA</v>
          </cell>
          <cell r="U586" t="str">
            <v>2014-12-31</v>
          </cell>
          <cell r="V586">
            <v>5665.87</v>
          </cell>
          <cell r="W586" t="str">
            <v>UTXECON101</v>
          </cell>
          <cell r="Y586" t="str">
            <v>LEGAL</v>
          </cell>
          <cell r="Z586" t="str">
            <v>DLO</v>
          </cell>
          <cell r="AB586" t="str">
            <v>ICB</v>
          </cell>
          <cell r="AC586" t="str">
            <v>ICB</v>
          </cell>
          <cell r="AE586" t="str">
            <v>211</v>
          </cell>
          <cell r="AG586" t="str">
            <v>0000099027</v>
          </cell>
        </row>
        <row r="587">
          <cell r="A587" t="str">
            <v>00657599</v>
          </cell>
          <cell r="B587" t="str">
            <v>9554261000</v>
          </cell>
          <cell r="C587" t="str">
            <v>ICB4TARGET0000000037</v>
          </cell>
          <cell r="D587">
            <v>2015</v>
          </cell>
          <cell r="E587">
            <v>1</v>
          </cell>
          <cell r="F587" t="str">
            <v>2015-01-31</v>
          </cell>
          <cell r="G587" t="str">
            <v>PRJ</v>
          </cell>
          <cell r="H587" t="str">
            <v>211</v>
          </cell>
          <cell r="I587" t="str">
            <v>211</v>
          </cell>
          <cell r="K587" t="str">
            <v>000001120</v>
          </cell>
          <cell r="L587" t="str">
            <v>4261000</v>
          </cell>
          <cell r="M587" t="str">
            <v>1113</v>
          </cell>
          <cell r="N587" t="str">
            <v>99920</v>
          </cell>
          <cell r="O587" t="str">
            <v>11404</v>
          </cell>
          <cell r="P587" t="str">
            <v>294</v>
          </cell>
          <cell r="Q587" t="str">
            <v>955</v>
          </cell>
          <cell r="R587" t="str">
            <v>INTERCO BILL W/O</v>
          </cell>
          <cell r="S587" t="str">
            <v>PRA</v>
          </cell>
          <cell r="U587" t="str">
            <v>2015-01-31</v>
          </cell>
          <cell r="V587">
            <v>2969.35</v>
          </cell>
          <cell r="W587" t="str">
            <v>UTXECON201</v>
          </cell>
          <cell r="Y587" t="str">
            <v>LEGAL</v>
          </cell>
          <cell r="Z587" t="str">
            <v>DLO</v>
          </cell>
          <cell r="AB587" t="str">
            <v>ICB</v>
          </cell>
          <cell r="AC587" t="str">
            <v>ICB</v>
          </cell>
          <cell r="AE587" t="str">
            <v>211</v>
          </cell>
          <cell r="AG587" t="str">
            <v>0000009885</v>
          </cell>
        </row>
        <row r="588">
          <cell r="A588" t="str">
            <v>00684280</v>
          </cell>
          <cell r="B588" t="str">
            <v>9554261000</v>
          </cell>
          <cell r="C588" t="str">
            <v>ICB4TARGET0000000037</v>
          </cell>
          <cell r="D588">
            <v>2015</v>
          </cell>
          <cell r="E588">
            <v>6</v>
          </cell>
          <cell r="F588" t="str">
            <v>2015-06-30</v>
          </cell>
          <cell r="G588" t="str">
            <v>PRJ</v>
          </cell>
          <cell r="H588" t="str">
            <v>211</v>
          </cell>
          <cell r="I588" t="str">
            <v>211</v>
          </cell>
          <cell r="K588" t="str">
            <v>000001120</v>
          </cell>
          <cell r="L588" t="str">
            <v>4261000</v>
          </cell>
          <cell r="M588" t="str">
            <v>1113</v>
          </cell>
          <cell r="N588" t="str">
            <v>99920</v>
          </cell>
          <cell r="O588" t="str">
            <v>11404</v>
          </cell>
          <cell r="P588" t="str">
            <v>294</v>
          </cell>
          <cell r="Q588" t="str">
            <v>955</v>
          </cell>
          <cell r="R588" t="str">
            <v>INTERCO BILL W/O</v>
          </cell>
          <cell r="S588" t="str">
            <v>PRA</v>
          </cell>
          <cell r="U588" t="str">
            <v>2015-06-30</v>
          </cell>
          <cell r="V588">
            <v>2080.54</v>
          </cell>
          <cell r="W588" t="str">
            <v>UTXECON201</v>
          </cell>
          <cell r="Y588" t="str">
            <v>LEGAL</v>
          </cell>
          <cell r="Z588" t="str">
            <v>DLO</v>
          </cell>
          <cell r="AB588" t="str">
            <v>ICB</v>
          </cell>
          <cell r="AC588" t="str">
            <v>ICB</v>
          </cell>
          <cell r="AE588" t="str">
            <v>211</v>
          </cell>
          <cell r="AG588" t="str">
            <v>0000245573</v>
          </cell>
        </row>
        <row r="589">
          <cell r="A589" t="str">
            <v>00652649</v>
          </cell>
          <cell r="B589" t="str">
            <v>9554261000</v>
          </cell>
          <cell r="C589" t="str">
            <v>ICB4TARGET0000000038</v>
          </cell>
          <cell r="D589">
            <v>2014</v>
          </cell>
          <cell r="E589">
            <v>12</v>
          </cell>
          <cell r="F589" t="str">
            <v>2014-12-31</v>
          </cell>
          <cell r="G589" t="str">
            <v>PRJ</v>
          </cell>
          <cell r="H589" t="str">
            <v>211</v>
          </cell>
          <cell r="I589" t="str">
            <v>211</v>
          </cell>
          <cell r="K589" t="str">
            <v>000001120</v>
          </cell>
          <cell r="L589" t="str">
            <v>4261000</v>
          </cell>
          <cell r="M589" t="str">
            <v>1585</v>
          </cell>
          <cell r="N589" t="str">
            <v>99920</v>
          </cell>
          <cell r="O589" t="str">
            <v>11404</v>
          </cell>
          <cell r="P589" t="str">
            <v>294</v>
          </cell>
          <cell r="Q589" t="str">
            <v>955</v>
          </cell>
          <cell r="R589" t="str">
            <v>INTERCO BILL W/O</v>
          </cell>
          <cell r="S589" t="str">
            <v>PRA</v>
          </cell>
          <cell r="U589" t="str">
            <v>2014-12-31</v>
          </cell>
          <cell r="V589">
            <v>2167.67</v>
          </cell>
          <cell r="W589" t="str">
            <v>UTXECON101</v>
          </cell>
          <cell r="Y589" t="str">
            <v>LEGAL</v>
          </cell>
          <cell r="Z589" t="str">
            <v>DLO</v>
          </cell>
          <cell r="AB589" t="str">
            <v>ICB</v>
          </cell>
          <cell r="AC589" t="str">
            <v>ICB</v>
          </cell>
          <cell r="AE589" t="str">
            <v>211</v>
          </cell>
          <cell r="AG589" t="str">
            <v>0000101832</v>
          </cell>
        </row>
        <row r="590">
          <cell r="A590" t="str">
            <v>00659393</v>
          </cell>
          <cell r="B590" t="str">
            <v>9554261000</v>
          </cell>
          <cell r="C590" t="str">
            <v>ICB4TARGET0000000038</v>
          </cell>
          <cell r="D590">
            <v>2015</v>
          </cell>
          <cell r="E590">
            <v>1</v>
          </cell>
          <cell r="F590" t="str">
            <v>2015-01-31</v>
          </cell>
          <cell r="G590" t="str">
            <v>PRJ</v>
          </cell>
          <cell r="H590" t="str">
            <v>211</v>
          </cell>
          <cell r="I590" t="str">
            <v>211</v>
          </cell>
          <cell r="K590" t="str">
            <v>000001120</v>
          </cell>
          <cell r="L590" t="str">
            <v>4261000</v>
          </cell>
          <cell r="M590" t="str">
            <v>1113</v>
          </cell>
          <cell r="N590" t="str">
            <v>99920</v>
          </cell>
          <cell r="O590" t="str">
            <v>11404</v>
          </cell>
          <cell r="P590" t="str">
            <v>294</v>
          </cell>
          <cell r="Q590" t="str">
            <v>955</v>
          </cell>
          <cell r="R590" t="str">
            <v>INTERCO BILL W/O</v>
          </cell>
          <cell r="S590" t="str">
            <v>PRA</v>
          </cell>
          <cell r="U590" t="str">
            <v>2015-01-31</v>
          </cell>
          <cell r="V590">
            <v>356.32</v>
          </cell>
          <cell r="W590" t="str">
            <v>UTXECON201</v>
          </cell>
          <cell r="Y590" t="str">
            <v>LEGAL</v>
          </cell>
          <cell r="Z590" t="str">
            <v>DLO</v>
          </cell>
          <cell r="AB590" t="str">
            <v>ICB</v>
          </cell>
          <cell r="AC590" t="str">
            <v>ICB</v>
          </cell>
          <cell r="AE590" t="str">
            <v>211</v>
          </cell>
          <cell r="AG590" t="str">
            <v>0000014464</v>
          </cell>
        </row>
        <row r="591">
          <cell r="A591" t="str">
            <v>00681533</v>
          </cell>
          <cell r="B591" t="str">
            <v>9554261000</v>
          </cell>
          <cell r="C591" t="str">
            <v>ICB4TARGET0000000038</v>
          </cell>
          <cell r="D591">
            <v>2015</v>
          </cell>
          <cell r="E591">
            <v>6</v>
          </cell>
          <cell r="F591" t="str">
            <v>2015-06-30</v>
          </cell>
          <cell r="G591" t="str">
            <v>PRJ</v>
          </cell>
          <cell r="H591" t="str">
            <v>211</v>
          </cell>
          <cell r="I591" t="str">
            <v>211</v>
          </cell>
          <cell r="K591" t="str">
            <v>000001120</v>
          </cell>
          <cell r="L591" t="str">
            <v>4261000</v>
          </cell>
          <cell r="M591" t="str">
            <v>1113</v>
          </cell>
          <cell r="N591" t="str">
            <v>99920</v>
          </cell>
          <cell r="O591" t="str">
            <v>11404</v>
          </cell>
          <cell r="P591" t="str">
            <v>294</v>
          </cell>
          <cell r="Q591" t="str">
            <v>955</v>
          </cell>
          <cell r="R591" t="str">
            <v>INTERCO BILL W/O</v>
          </cell>
          <cell r="S591" t="str">
            <v>PRA</v>
          </cell>
          <cell r="U591" t="str">
            <v>2015-06-30</v>
          </cell>
          <cell r="V591">
            <v>594.44000000000005</v>
          </cell>
          <cell r="W591" t="str">
            <v>UTXECON201</v>
          </cell>
          <cell r="Y591" t="str">
            <v>LEGAL</v>
          </cell>
          <cell r="Z591" t="str">
            <v>DLO</v>
          </cell>
          <cell r="AB591" t="str">
            <v>ICB</v>
          </cell>
          <cell r="AC591" t="str">
            <v>ICB</v>
          </cell>
          <cell r="AE591" t="str">
            <v>211</v>
          </cell>
          <cell r="AG591" t="str">
            <v>0000258568</v>
          </cell>
        </row>
        <row r="592">
          <cell r="A592" t="str">
            <v>00657813</v>
          </cell>
          <cell r="B592" t="str">
            <v>9554261000</v>
          </cell>
          <cell r="C592" t="str">
            <v>ICB4TARGET0000000039</v>
          </cell>
          <cell r="D592">
            <v>2015</v>
          </cell>
          <cell r="E592">
            <v>1</v>
          </cell>
          <cell r="F592" t="str">
            <v>2015-01-31</v>
          </cell>
          <cell r="G592" t="str">
            <v>PRJ</v>
          </cell>
          <cell r="H592" t="str">
            <v>211</v>
          </cell>
          <cell r="I592" t="str">
            <v>211</v>
          </cell>
          <cell r="K592" t="str">
            <v>000001120</v>
          </cell>
          <cell r="L592" t="str">
            <v>4261000</v>
          </cell>
          <cell r="M592" t="str">
            <v>1113</v>
          </cell>
          <cell r="N592" t="str">
            <v>99920</v>
          </cell>
          <cell r="O592" t="str">
            <v>11404</v>
          </cell>
          <cell r="P592" t="str">
            <v>294</v>
          </cell>
          <cell r="Q592" t="str">
            <v>955</v>
          </cell>
          <cell r="R592" t="str">
            <v>INTERCO BILL W/O</v>
          </cell>
          <cell r="S592" t="str">
            <v>PRA</v>
          </cell>
          <cell r="U592" t="str">
            <v>2015-01-31</v>
          </cell>
          <cell r="V592">
            <v>1484.68</v>
          </cell>
          <cell r="W592" t="str">
            <v>UTXECON201</v>
          </cell>
          <cell r="Y592" t="str">
            <v>LEGAL</v>
          </cell>
          <cell r="Z592" t="str">
            <v>DLO</v>
          </cell>
          <cell r="AB592" t="str">
            <v>ICB</v>
          </cell>
          <cell r="AC592" t="str">
            <v>ICB</v>
          </cell>
          <cell r="AE592" t="str">
            <v>211</v>
          </cell>
          <cell r="AG592" t="str">
            <v>0000052445</v>
          </cell>
        </row>
        <row r="593">
          <cell r="A593" t="str">
            <v>00682825</v>
          </cell>
          <cell r="B593" t="str">
            <v>9554261000</v>
          </cell>
          <cell r="C593" t="str">
            <v>ICB4TARGET0000000039</v>
          </cell>
          <cell r="D593">
            <v>2015</v>
          </cell>
          <cell r="E593">
            <v>6</v>
          </cell>
          <cell r="F593" t="str">
            <v>2015-06-30</v>
          </cell>
          <cell r="G593" t="str">
            <v>PRJ</v>
          </cell>
          <cell r="H593" t="str">
            <v>211</v>
          </cell>
          <cell r="I593" t="str">
            <v>211</v>
          </cell>
          <cell r="K593" t="str">
            <v>000001120</v>
          </cell>
          <cell r="L593" t="str">
            <v>4261000</v>
          </cell>
          <cell r="M593" t="str">
            <v>1113</v>
          </cell>
          <cell r="N593" t="str">
            <v>99920</v>
          </cell>
          <cell r="O593" t="str">
            <v>11404</v>
          </cell>
          <cell r="P593" t="str">
            <v>294</v>
          </cell>
          <cell r="Q593" t="str">
            <v>955</v>
          </cell>
          <cell r="R593" t="str">
            <v>INTERCO BILL W/O</v>
          </cell>
          <cell r="S593" t="str">
            <v>PRA</v>
          </cell>
          <cell r="U593" t="str">
            <v>2015-06-30</v>
          </cell>
          <cell r="V593">
            <v>594.44000000000005</v>
          </cell>
          <cell r="W593" t="str">
            <v>UTXECON201</v>
          </cell>
          <cell r="Y593" t="str">
            <v>LEGAL</v>
          </cell>
          <cell r="Z593" t="str">
            <v>DLO</v>
          </cell>
          <cell r="AB593" t="str">
            <v>ICB</v>
          </cell>
          <cell r="AC593" t="str">
            <v>ICB</v>
          </cell>
          <cell r="AE593" t="str">
            <v>211</v>
          </cell>
          <cell r="AG593" t="str">
            <v>0000275097</v>
          </cell>
        </row>
        <row r="594">
          <cell r="A594" t="str">
            <v>00658157</v>
          </cell>
          <cell r="B594" t="str">
            <v>9554261000</v>
          </cell>
          <cell r="C594" t="str">
            <v>ICB4TARGET0000000040</v>
          </cell>
          <cell r="D594">
            <v>2015</v>
          </cell>
          <cell r="E594">
            <v>1</v>
          </cell>
          <cell r="F594" t="str">
            <v>2015-01-31</v>
          </cell>
          <cell r="G594" t="str">
            <v>PRJ</v>
          </cell>
          <cell r="H594" t="str">
            <v>211</v>
          </cell>
          <cell r="I594" t="str">
            <v>211</v>
          </cell>
          <cell r="K594" t="str">
            <v>000001120</v>
          </cell>
          <cell r="L594" t="str">
            <v>4261000</v>
          </cell>
          <cell r="M594" t="str">
            <v>1113</v>
          </cell>
          <cell r="N594" t="str">
            <v>99920</v>
          </cell>
          <cell r="O594" t="str">
            <v>11404</v>
          </cell>
          <cell r="P594" t="str">
            <v>294</v>
          </cell>
          <cell r="Q594" t="str">
            <v>955</v>
          </cell>
          <cell r="R594" t="str">
            <v>INTERCO BILL W/O</v>
          </cell>
          <cell r="S594" t="str">
            <v>PRA</v>
          </cell>
          <cell r="U594" t="str">
            <v>2015-01-31</v>
          </cell>
          <cell r="V594">
            <v>1187.74</v>
          </cell>
          <cell r="W594" t="str">
            <v>UTXECON201</v>
          </cell>
          <cell r="Y594" t="str">
            <v>LEGAL</v>
          </cell>
          <cell r="Z594" t="str">
            <v>DLO</v>
          </cell>
          <cell r="AB594" t="str">
            <v>ICB</v>
          </cell>
          <cell r="AC594" t="str">
            <v>ICB</v>
          </cell>
          <cell r="AE594" t="str">
            <v>211</v>
          </cell>
          <cell r="AG594" t="str">
            <v>0000121144</v>
          </cell>
        </row>
        <row r="595">
          <cell r="A595" t="str">
            <v>00681530</v>
          </cell>
          <cell r="B595" t="str">
            <v>9554261000</v>
          </cell>
          <cell r="C595" t="str">
            <v>ICB4TARGET0000000040</v>
          </cell>
          <cell r="D595">
            <v>2015</v>
          </cell>
          <cell r="E595">
            <v>6</v>
          </cell>
          <cell r="F595" t="str">
            <v>2015-06-30</v>
          </cell>
          <cell r="G595" t="str">
            <v>PRJ</v>
          </cell>
          <cell r="H595" t="str">
            <v>211</v>
          </cell>
          <cell r="I595" t="str">
            <v>211</v>
          </cell>
          <cell r="K595" t="str">
            <v>000001120</v>
          </cell>
          <cell r="L595" t="str">
            <v>4261000</v>
          </cell>
          <cell r="M595" t="str">
            <v>1113</v>
          </cell>
          <cell r="N595" t="str">
            <v>99920</v>
          </cell>
          <cell r="O595" t="str">
            <v>11404</v>
          </cell>
          <cell r="P595" t="str">
            <v>294</v>
          </cell>
          <cell r="Q595" t="str">
            <v>955</v>
          </cell>
          <cell r="R595" t="str">
            <v>INTERCO BILL W/O</v>
          </cell>
          <cell r="S595" t="str">
            <v>PRA</v>
          </cell>
          <cell r="U595" t="str">
            <v>2015-06-30</v>
          </cell>
          <cell r="V595">
            <v>5944.4</v>
          </cell>
          <cell r="W595" t="str">
            <v>UTXECON201</v>
          </cell>
          <cell r="Y595" t="str">
            <v>LEGAL</v>
          </cell>
          <cell r="Z595" t="str">
            <v>DLO</v>
          </cell>
          <cell r="AB595" t="str">
            <v>ICB</v>
          </cell>
          <cell r="AC595" t="str">
            <v>ICB</v>
          </cell>
          <cell r="AE595" t="str">
            <v>211</v>
          </cell>
          <cell r="AG595" t="str">
            <v>0000277657</v>
          </cell>
        </row>
        <row r="596">
          <cell r="A596" t="str">
            <v>00659392</v>
          </cell>
          <cell r="B596" t="str">
            <v>9554261000</v>
          </cell>
          <cell r="C596" t="str">
            <v>ICB4TARGET0000000041</v>
          </cell>
          <cell r="D596">
            <v>2015</v>
          </cell>
          <cell r="E596">
            <v>1</v>
          </cell>
          <cell r="F596" t="str">
            <v>2015-01-31</v>
          </cell>
          <cell r="G596" t="str">
            <v>PRJ</v>
          </cell>
          <cell r="H596" t="str">
            <v>211</v>
          </cell>
          <cell r="I596" t="str">
            <v>211</v>
          </cell>
          <cell r="K596" t="str">
            <v>000001120</v>
          </cell>
          <cell r="L596" t="str">
            <v>4261000</v>
          </cell>
          <cell r="M596" t="str">
            <v>1113</v>
          </cell>
          <cell r="N596" t="str">
            <v>99920</v>
          </cell>
          <cell r="O596" t="str">
            <v>11404</v>
          </cell>
          <cell r="P596" t="str">
            <v>294</v>
          </cell>
          <cell r="Q596" t="str">
            <v>955</v>
          </cell>
          <cell r="R596" t="str">
            <v>INTERCO BILL W/O</v>
          </cell>
          <cell r="S596" t="str">
            <v>PRA</v>
          </cell>
          <cell r="U596" t="str">
            <v>2015-01-31</v>
          </cell>
          <cell r="V596">
            <v>1484.68</v>
          </cell>
          <cell r="W596" t="str">
            <v>UTXECON201</v>
          </cell>
          <cell r="Y596" t="str">
            <v>LEGAL</v>
          </cell>
          <cell r="Z596" t="str">
            <v>DLO</v>
          </cell>
          <cell r="AB596" t="str">
            <v>ICB</v>
          </cell>
          <cell r="AC596" t="str">
            <v>ICB</v>
          </cell>
          <cell r="AE596" t="str">
            <v>211</v>
          </cell>
          <cell r="AG596" t="str">
            <v>0000124114</v>
          </cell>
        </row>
        <row r="597">
          <cell r="A597" t="str">
            <v>00682313</v>
          </cell>
          <cell r="B597" t="str">
            <v>9554261000</v>
          </cell>
          <cell r="C597" t="str">
            <v>ICB4TARGET0000000041</v>
          </cell>
          <cell r="D597">
            <v>2015</v>
          </cell>
          <cell r="E597">
            <v>6</v>
          </cell>
          <cell r="F597" t="str">
            <v>2015-06-30</v>
          </cell>
          <cell r="G597" t="str">
            <v>PRJ</v>
          </cell>
          <cell r="H597" t="str">
            <v>211</v>
          </cell>
          <cell r="I597" t="str">
            <v>211</v>
          </cell>
          <cell r="K597" t="str">
            <v>000001120</v>
          </cell>
          <cell r="L597" t="str">
            <v>4261000</v>
          </cell>
          <cell r="M597" t="str">
            <v>1113</v>
          </cell>
          <cell r="N597" t="str">
            <v>99920</v>
          </cell>
          <cell r="O597" t="str">
            <v>11404</v>
          </cell>
          <cell r="P597" t="str">
            <v>294</v>
          </cell>
          <cell r="Q597" t="str">
            <v>955</v>
          </cell>
          <cell r="R597" t="str">
            <v>INTERCO BILL W/O</v>
          </cell>
          <cell r="S597" t="str">
            <v>PRA</v>
          </cell>
          <cell r="U597" t="str">
            <v>2015-06-30</v>
          </cell>
          <cell r="V597">
            <v>208.05</v>
          </cell>
          <cell r="W597" t="str">
            <v>UTXECON201</v>
          </cell>
          <cell r="Y597" t="str">
            <v>LEGAL</v>
          </cell>
          <cell r="Z597" t="str">
            <v>DLO</v>
          </cell>
          <cell r="AB597" t="str">
            <v>ICB</v>
          </cell>
          <cell r="AC597" t="str">
            <v>ICB</v>
          </cell>
          <cell r="AE597" t="str">
            <v>211</v>
          </cell>
          <cell r="AG597" t="str">
            <v>0000284285</v>
          </cell>
        </row>
        <row r="598">
          <cell r="A598" t="str">
            <v>00658158</v>
          </cell>
          <cell r="B598" t="str">
            <v>9554261000</v>
          </cell>
          <cell r="C598" t="str">
            <v>ICB4TARGET0000000042</v>
          </cell>
          <cell r="D598">
            <v>2015</v>
          </cell>
          <cell r="E598">
            <v>1</v>
          </cell>
          <cell r="F598" t="str">
            <v>2015-01-31</v>
          </cell>
          <cell r="G598" t="str">
            <v>PRJ</v>
          </cell>
          <cell r="H598" t="str">
            <v>211</v>
          </cell>
          <cell r="I598" t="str">
            <v>211</v>
          </cell>
          <cell r="K598" t="str">
            <v>000001120</v>
          </cell>
          <cell r="L598" t="str">
            <v>4261000</v>
          </cell>
          <cell r="M598" t="str">
            <v>1113</v>
          </cell>
          <cell r="N598" t="str">
            <v>99920</v>
          </cell>
          <cell r="O598" t="str">
            <v>11404</v>
          </cell>
          <cell r="P598" t="str">
            <v>294</v>
          </cell>
          <cell r="Q598" t="str">
            <v>955</v>
          </cell>
          <cell r="R598" t="str">
            <v>INTERCO BILL W/O</v>
          </cell>
          <cell r="S598" t="str">
            <v>PRA</v>
          </cell>
          <cell r="U598" t="str">
            <v>2015-01-31</v>
          </cell>
          <cell r="V598">
            <v>742.34</v>
          </cell>
          <cell r="W598" t="str">
            <v>UTXECON201</v>
          </cell>
          <cell r="Y598" t="str">
            <v>LEGAL</v>
          </cell>
          <cell r="Z598" t="str">
            <v>DLO</v>
          </cell>
          <cell r="AB598" t="str">
            <v>ICB</v>
          </cell>
          <cell r="AC598" t="str">
            <v>ICB</v>
          </cell>
          <cell r="AE598" t="str">
            <v>211</v>
          </cell>
          <cell r="AG598" t="str">
            <v>0000124825</v>
          </cell>
        </row>
        <row r="599">
          <cell r="A599" t="str">
            <v>00682616</v>
          </cell>
          <cell r="B599" t="str">
            <v>9554261000</v>
          </cell>
          <cell r="C599" t="str">
            <v>ICB4TARGET0000000042</v>
          </cell>
          <cell r="D599">
            <v>2015</v>
          </cell>
          <cell r="E599">
            <v>6</v>
          </cell>
          <cell r="F599" t="str">
            <v>2015-06-30</v>
          </cell>
          <cell r="G599" t="str">
            <v>PRJ</v>
          </cell>
          <cell r="H599" t="str">
            <v>211</v>
          </cell>
          <cell r="I599" t="str">
            <v>211</v>
          </cell>
          <cell r="K599" t="str">
            <v>000001120</v>
          </cell>
          <cell r="L599" t="str">
            <v>4261000</v>
          </cell>
          <cell r="M599" t="str">
            <v>1113</v>
          </cell>
          <cell r="N599" t="str">
            <v>99920</v>
          </cell>
          <cell r="O599" t="str">
            <v>11404</v>
          </cell>
          <cell r="P599" t="str">
            <v>294</v>
          </cell>
          <cell r="Q599" t="str">
            <v>955</v>
          </cell>
          <cell r="R599" t="str">
            <v>INTERCO BILL W/O</v>
          </cell>
          <cell r="S599" t="str">
            <v>PRA</v>
          </cell>
          <cell r="U599" t="str">
            <v>2015-06-30</v>
          </cell>
          <cell r="V599">
            <v>743.05</v>
          </cell>
          <cell r="W599" t="str">
            <v>UTXECON201</v>
          </cell>
          <cell r="Y599" t="str">
            <v>LEGAL</v>
          </cell>
          <cell r="Z599" t="str">
            <v>DLO</v>
          </cell>
          <cell r="AB599" t="str">
            <v>ICB</v>
          </cell>
          <cell r="AC599" t="str">
            <v>ICB</v>
          </cell>
          <cell r="AE599" t="str">
            <v>211</v>
          </cell>
          <cell r="AG599" t="str">
            <v>0000284306</v>
          </cell>
        </row>
        <row r="600">
          <cell r="A600" t="str">
            <v>00659232</v>
          </cell>
          <cell r="B600" t="str">
            <v>9554261000</v>
          </cell>
          <cell r="C600" t="str">
            <v>ICB4TARGET0000000043</v>
          </cell>
          <cell r="D600">
            <v>2015</v>
          </cell>
          <cell r="E600">
            <v>1</v>
          </cell>
          <cell r="F600" t="str">
            <v>2015-01-31</v>
          </cell>
          <cell r="G600" t="str">
            <v>PRJ</v>
          </cell>
          <cell r="H600" t="str">
            <v>211</v>
          </cell>
          <cell r="I600" t="str">
            <v>211</v>
          </cell>
          <cell r="K600" t="str">
            <v>000001120</v>
          </cell>
          <cell r="L600" t="str">
            <v>4261000</v>
          </cell>
          <cell r="M600" t="str">
            <v>1113</v>
          </cell>
          <cell r="N600" t="str">
            <v>99920</v>
          </cell>
          <cell r="O600" t="str">
            <v>11404</v>
          </cell>
          <cell r="P600" t="str">
            <v>294</v>
          </cell>
          <cell r="Q600" t="str">
            <v>955</v>
          </cell>
          <cell r="R600" t="str">
            <v>INTERCO BILL W/O</v>
          </cell>
          <cell r="S600" t="str">
            <v>PRA</v>
          </cell>
          <cell r="U600" t="str">
            <v>2015-01-31</v>
          </cell>
          <cell r="V600">
            <v>148.47</v>
          </cell>
          <cell r="W600" t="str">
            <v>UTXECON201</v>
          </cell>
          <cell r="Y600" t="str">
            <v>LEGAL</v>
          </cell>
          <cell r="Z600" t="str">
            <v>DLO</v>
          </cell>
          <cell r="AB600" t="str">
            <v>ICB</v>
          </cell>
          <cell r="AC600" t="str">
            <v>ICB</v>
          </cell>
          <cell r="AE600" t="str">
            <v>211</v>
          </cell>
          <cell r="AG600" t="str">
            <v>0000131129</v>
          </cell>
        </row>
        <row r="601">
          <cell r="A601" t="str">
            <v>00682617</v>
          </cell>
          <cell r="B601" t="str">
            <v>9554261000</v>
          </cell>
          <cell r="C601" t="str">
            <v>ICB4TARGET0000000043</v>
          </cell>
          <cell r="D601">
            <v>2015</v>
          </cell>
          <cell r="E601">
            <v>6</v>
          </cell>
          <cell r="F601" t="str">
            <v>2015-06-30</v>
          </cell>
          <cell r="G601" t="str">
            <v>PRJ</v>
          </cell>
          <cell r="H601" t="str">
            <v>211</v>
          </cell>
          <cell r="I601" t="str">
            <v>211</v>
          </cell>
          <cell r="K601" t="str">
            <v>000001120</v>
          </cell>
          <cell r="L601" t="str">
            <v>4261000</v>
          </cell>
          <cell r="M601" t="str">
            <v>1113</v>
          </cell>
          <cell r="N601" t="str">
            <v>99920</v>
          </cell>
          <cell r="O601" t="str">
            <v>11404</v>
          </cell>
          <cell r="P601" t="str">
            <v>294</v>
          </cell>
          <cell r="Q601" t="str">
            <v>955</v>
          </cell>
          <cell r="R601" t="str">
            <v>INTERCO BILL W/O</v>
          </cell>
          <cell r="S601" t="str">
            <v>PRA</v>
          </cell>
          <cell r="U601" t="str">
            <v>2015-06-30</v>
          </cell>
          <cell r="V601">
            <v>743.05</v>
          </cell>
          <cell r="W601" t="str">
            <v>UTXECON201</v>
          </cell>
          <cell r="Y601" t="str">
            <v>LEGAL</v>
          </cell>
          <cell r="Z601" t="str">
            <v>DLO</v>
          </cell>
          <cell r="AB601" t="str">
            <v>ICB</v>
          </cell>
          <cell r="AC601" t="str">
            <v>ICB</v>
          </cell>
          <cell r="AE601" t="str">
            <v>211</v>
          </cell>
          <cell r="AG601" t="str">
            <v>0000284306</v>
          </cell>
        </row>
        <row r="602">
          <cell r="A602" t="str">
            <v>00659237</v>
          </cell>
          <cell r="B602" t="str">
            <v>9554261000</v>
          </cell>
          <cell r="C602" t="str">
            <v>ICB4TARGET0000000044</v>
          </cell>
          <cell r="D602">
            <v>2015</v>
          </cell>
          <cell r="E602">
            <v>1</v>
          </cell>
          <cell r="F602" t="str">
            <v>2015-01-31</v>
          </cell>
          <cell r="G602" t="str">
            <v>PRJ</v>
          </cell>
          <cell r="H602" t="str">
            <v>211</v>
          </cell>
          <cell r="I602" t="str">
            <v>211</v>
          </cell>
          <cell r="K602" t="str">
            <v>000001120</v>
          </cell>
          <cell r="L602" t="str">
            <v>4261000</v>
          </cell>
          <cell r="M602" t="str">
            <v>1113</v>
          </cell>
          <cell r="N602" t="str">
            <v>99920</v>
          </cell>
          <cell r="O602" t="str">
            <v>11404</v>
          </cell>
          <cell r="P602" t="str">
            <v>294</v>
          </cell>
          <cell r="Q602" t="str">
            <v>955</v>
          </cell>
          <cell r="R602" t="str">
            <v>INTERCO BILL W/O</v>
          </cell>
          <cell r="S602" t="str">
            <v>PRA</v>
          </cell>
          <cell r="U602" t="str">
            <v>2015-01-31</v>
          </cell>
          <cell r="V602">
            <v>148.47</v>
          </cell>
          <cell r="W602" t="str">
            <v>UTXECON201</v>
          </cell>
          <cell r="Y602" t="str">
            <v>LEGAL</v>
          </cell>
          <cell r="Z602" t="str">
            <v>DLO</v>
          </cell>
          <cell r="AB602" t="str">
            <v>ICB</v>
          </cell>
          <cell r="AC602" t="str">
            <v>ICB</v>
          </cell>
          <cell r="AE602" t="str">
            <v>211</v>
          </cell>
          <cell r="AG602" t="str">
            <v>0000131129</v>
          </cell>
        </row>
        <row r="603">
          <cell r="A603" t="str">
            <v>00682824</v>
          </cell>
          <cell r="B603" t="str">
            <v>9554261000</v>
          </cell>
          <cell r="C603" t="str">
            <v>ICB4TARGET0000000044</v>
          </cell>
          <cell r="D603">
            <v>2015</v>
          </cell>
          <cell r="E603">
            <v>6</v>
          </cell>
          <cell r="F603" t="str">
            <v>2015-06-30</v>
          </cell>
          <cell r="G603" t="str">
            <v>PRJ</v>
          </cell>
          <cell r="H603" t="str">
            <v>211</v>
          </cell>
          <cell r="I603" t="str">
            <v>211</v>
          </cell>
          <cell r="K603" t="str">
            <v>000001120</v>
          </cell>
          <cell r="L603" t="str">
            <v>4261000</v>
          </cell>
          <cell r="M603" t="str">
            <v>1113</v>
          </cell>
          <cell r="N603" t="str">
            <v>99920</v>
          </cell>
          <cell r="O603" t="str">
            <v>11404</v>
          </cell>
          <cell r="P603" t="str">
            <v>294</v>
          </cell>
          <cell r="Q603" t="str">
            <v>955</v>
          </cell>
          <cell r="R603" t="str">
            <v>INTERCO BILL W/O</v>
          </cell>
          <cell r="S603" t="str">
            <v>PRA</v>
          </cell>
          <cell r="U603" t="str">
            <v>2015-06-30</v>
          </cell>
          <cell r="V603">
            <v>297.22000000000003</v>
          </cell>
          <cell r="W603" t="str">
            <v>UTXECON201</v>
          </cell>
          <cell r="Y603" t="str">
            <v>LEGAL</v>
          </cell>
          <cell r="Z603" t="str">
            <v>DLO</v>
          </cell>
          <cell r="AB603" t="str">
            <v>ICB</v>
          </cell>
          <cell r="AC603" t="str">
            <v>ICB</v>
          </cell>
          <cell r="AE603" t="str">
            <v>211</v>
          </cell>
          <cell r="AG603" t="str">
            <v>0000286179</v>
          </cell>
        </row>
        <row r="604">
          <cell r="A604" t="str">
            <v>00659261</v>
          </cell>
          <cell r="B604" t="str">
            <v>9554261000</v>
          </cell>
          <cell r="C604" t="str">
            <v>ICB4TARGET0000000045</v>
          </cell>
          <cell r="D604">
            <v>2015</v>
          </cell>
          <cell r="E604">
            <v>1</v>
          </cell>
          <cell r="F604" t="str">
            <v>2015-01-31</v>
          </cell>
          <cell r="G604" t="str">
            <v>PRJ</v>
          </cell>
          <cell r="H604" t="str">
            <v>211</v>
          </cell>
          <cell r="I604" t="str">
            <v>211</v>
          </cell>
          <cell r="K604" t="str">
            <v>000001120</v>
          </cell>
          <cell r="L604" t="str">
            <v>4261000</v>
          </cell>
          <cell r="M604" t="str">
            <v>1113</v>
          </cell>
          <cell r="N604" t="str">
            <v>99920</v>
          </cell>
          <cell r="O604" t="str">
            <v>11404</v>
          </cell>
          <cell r="P604" t="str">
            <v>294</v>
          </cell>
          <cell r="Q604" t="str">
            <v>955</v>
          </cell>
          <cell r="R604" t="str">
            <v>INTERCO BILL W/O</v>
          </cell>
          <cell r="S604" t="str">
            <v>PRA</v>
          </cell>
          <cell r="U604" t="str">
            <v>2015-01-31</v>
          </cell>
          <cell r="V604">
            <v>237.55</v>
          </cell>
          <cell r="W604" t="str">
            <v>UTXECON201</v>
          </cell>
          <cell r="Y604" t="str">
            <v>LEGAL</v>
          </cell>
          <cell r="Z604" t="str">
            <v>DLO</v>
          </cell>
          <cell r="AB604" t="str">
            <v>ICB</v>
          </cell>
          <cell r="AC604" t="str">
            <v>ICB</v>
          </cell>
          <cell r="AE604" t="str">
            <v>211</v>
          </cell>
          <cell r="AG604" t="str">
            <v>0000135610</v>
          </cell>
        </row>
        <row r="605">
          <cell r="A605" t="str">
            <v>00659523</v>
          </cell>
          <cell r="B605" t="str">
            <v>9554261000</v>
          </cell>
          <cell r="C605" t="str">
            <v>ICB4TARGET0000000046</v>
          </cell>
          <cell r="D605">
            <v>2015</v>
          </cell>
          <cell r="E605">
            <v>1</v>
          </cell>
          <cell r="F605" t="str">
            <v>2015-01-31</v>
          </cell>
          <cell r="G605" t="str">
            <v>PRJ</v>
          </cell>
          <cell r="H605" t="str">
            <v>211</v>
          </cell>
          <cell r="I605" t="str">
            <v>211</v>
          </cell>
          <cell r="K605" t="str">
            <v>000001120</v>
          </cell>
          <cell r="L605" t="str">
            <v>4261000</v>
          </cell>
          <cell r="M605" t="str">
            <v>1113</v>
          </cell>
          <cell r="N605" t="str">
            <v>99920</v>
          </cell>
          <cell r="O605" t="str">
            <v>11404</v>
          </cell>
          <cell r="P605" t="str">
            <v>294</v>
          </cell>
          <cell r="Q605" t="str">
            <v>955</v>
          </cell>
          <cell r="R605" t="str">
            <v>INTERCO BILL W/O</v>
          </cell>
          <cell r="S605" t="str">
            <v>PRA</v>
          </cell>
          <cell r="U605" t="str">
            <v>2015-01-31</v>
          </cell>
          <cell r="V605">
            <v>118.77</v>
          </cell>
          <cell r="W605" t="str">
            <v>UTXECON201</v>
          </cell>
          <cell r="Y605" t="str">
            <v>LEGAL</v>
          </cell>
          <cell r="Z605" t="str">
            <v>DLO</v>
          </cell>
          <cell r="AB605" t="str">
            <v>ICB</v>
          </cell>
          <cell r="AC605" t="str">
            <v>ICB</v>
          </cell>
          <cell r="AE605" t="str">
            <v>211</v>
          </cell>
          <cell r="AG605" t="str">
            <v>0000135977</v>
          </cell>
        </row>
        <row r="606">
          <cell r="A606" t="str">
            <v>00659233</v>
          </cell>
          <cell r="B606" t="str">
            <v>9554261000</v>
          </cell>
          <cell r="C606" t="str">
            <v>ICB4TARGET0000000047</v>
          </cell>
          <cell r="D606">
            <v>2015</v>
          </cell>
          <cell r="E606">
            <v>1</v>
          </cell>
          <cell r="F606" t="str">
            <v>2015-01-31</v>
          </cell>
          <cell r="G606" t="str">
            <v>PRJ</v>
          </cell>
          <cell r="H606" t="str">
            <v>211</v>
          </cell>
          <cell r="I606" t="str">
            <v>211</v>
          </cell>
          <cell r="K606" t="str">
            <v>000001120</v>
          </cell>
          <cell r="L606" t="str">
            <v>4261000</v>
          </cell>
          <cell r="M606" t="str">
            <v>1113</v>
          </cell>
          <cell r="N606" t="str">
            <v>99920</v>
          </cell>
          <cell r="O606" t="str">
            <v>11404</v>
          </cell>
          <cell r="P606" t="str">
            <v>294</v>
          </cell>
          <cell r="Q606" t="str">
            <v>955</v>
          </cell>
          <cell r="R606" t="str">
            <v>INTERCO BILL W/O</v>
          </cell>
          <cell r="S606" t="str">
            <v>PRA</v>
          </cell>
          <cell r="U606" t="str">
            <v>2015-01-31</v>
          </cell>
          <cell r="V606">
            <v>890.81</v>
          </cell>
          <cell r="W606" t="str">
            <v>UTXECON201</v>
          </cell>
          <cell r="Y606" t="str">
            <v>LEGAL</v>
          </cell>
          <cell r="Z606" t="str">
            <v>DLO</v>
          </cell>
          <cell r="AB606" t="str">
            <v>ICB</v>
          </cell>
          <cell r="AC606" t="str">
            <v>ICB</v>
          </cell>
          <cell r="AE606" t="str">
            <v>211</v>
          </cell>
          <cell r="AG606" t="str">
            <v>0000137010</v>
          </cell>
        </row>
        <row r="607">
          <cell r="A607" t="str">
            <v>00659231</v>
          </cell>
          <cell r="B607" t="str">
            <v>9554261000</v>
          </cell>
          <cell r="C607" t="str">
            <v>ICB4TARGET0000000048</v>
          </cell>
          <cell r="D607">
            <v>2015</v>
          </cell>
          <cell r="E607">
            <v>1</v>
          </cell>
          <cell r="F607" t="str">
            <v>2015-01-31</v>
          </cell>
          <cell r="G607" t="str">
            <v>PRJ</v>
          </cell>
          <cell r="H607" t="str">
            <v>211</v>
          </cell>
          <cell r="I607" t="str">
            <v>211</v>
          </cell>
          <cell r="K607" t="str">
            <v>000001120</v>
          </cell>
          <cell r="L607" t="str">
            <v>4261000</v>
          </cell>
          <cell r="M607" t="str">
            <v>1113</v>
          </cell>
          <cell r="N607" t="str">
            <v>99920</v>
          </cell>
          <cell r="O607" t="str">
            <v>11404</v>
          </cell>
          <cell r="P607" t="str">
            <v>294</v>
          </cell>
          <cell r="Q607" t="str">
            <v>955</v>
          </cell>
          <cell r="R607" t="str">
            <v>INTERCO BILL W/O</v>
          </cell>
          <cell r="S607" t="str">
            <v>PRA</v>
          </cell>
          <cell r="U607" t="str">
            <v>2015-01-31</v>
          </cell>
          <cell r="V607">
            <v>356.32</v>
          </cell>
          <cell r="W607" t="str">
            <v>UTXECON201</v>
          </cell>
          <cell r="Y607" t="str">
            <v>LEGAL</v>
          </cell>
          <cell r="Z607" t="str">
            <v>DLO</v>
          </cell>
          <cell r="AB607" t="str">
            <v>ICB</v>
          </cell>
          <cell r="AC607" t="str">
            <v>ICB</v>
          </cell>
          <cell r="AE607" t="str">
            <v>211</v>
          </cell>
          <cell r="AG607" t="str">
            <v>0000140778</v>
          </cell>
        </row>
        <row r="608">
          <cell r="A608" t="str">
            <v>00659230</v>
          </cell>
          <cell r="B608" t="str">
            <v>9554261000</v>
          </cell>
          <cell r="C608" t="str">
            <v>ICB4TARGET0000000049</v>
          </cell>
          <cell r="D608">
            <v>2015</v>
          </cell>
          <cell r="E608">
            <v>1</v>
          </cell>
          <cell r="F608" t="str">
            <v>2015-01-31</v>
          </cell>
          <cell r="G608" t="str">
            <v>PRJ</v>
          </cell>
          <cell r="H608" t="str">
            <v>211</v>
          </cell>
          <cell r="I608" t="str">
            <v>211</v>
          </cell>
          <cell r="K608" t="str">
            <v>000001120</v>
          </cell>
          <cell r="L608" t="str">
            <v>4261000</v>
          </cell>
          <cell r="M608" t="str">
            <v>1113</v>
          </cell>
          <cell r="N608" t="str">
            <v>99920</v>
          </cell>
          <cell r="O608" t="str">
            <v>11404</v>
          </cell>
          <cell r="P608" t="str">
            <v>294</v>
          </cell>
          <cell r="Q608" t="str">
            <v>955</v>
          </cell>
          <cell r="R608" t="str">
            <v>INTERCO BILL W/O</v>
          </cell>
          <cell r="S608" t="str">
            <v>PRA</v>
          </cell>
          <cell r="U608" t="str">
            <v>2015-01-31</v>
          </cell>
          <cell r="V608">
            <v>296.94</v>
          </cell>
          <cell r="W608" t="str">
            <v>UTXECON201</v>
          </cell>
          <cell r="Y608" t="str">
            <v>LEGAL</v>
          </cell>
          <cell r="Z608" t="str">
            <v>DLO</v>
          </cell>
          <cell r="AB608" t="str">
            <v>ICB</v>
          </cell>
          <cell r="AC608" t="str">
            <v>ICB</v>
          </cell>
          <cell r="AE608" t="str">
            <v>211</v>
          </cell>
          <cell r="AG608" t="str">
            <v>0000163140</v>
          </cell>
        </row>
        <row r="609">
          <cell r="A609" t="str">
            <v>00659236</v>
          </cell>
          <cell r="B609" t="str">
            <v>9554261000</v>
          </cell>
          <cell r="C609" t="str">
            <v>ICB4TARGET0000000050</v>
          </cell>
          <cell r="D609">
            <v>2015</v>
          </cell>
          <cell r="E609">
            <v>1</v>
          </cell>
          <cell r="F609" t="str">
            <v>2015-01-31</v>
          </cell>
          <cell r="G609" t="str">
            <v>PRJ</v>
          </cell>
          <cell r="H609" t="str">
            <v>211</v>
          </cell>
          <cell r="I609" t="str">
            <v>211</v>
          </cell>
          <cell r="K609" t="str">
            <v>000001120</v>
          </cell>
          <cell r="L609" t="str">
            <v>4261000</v>
          </cell>
          <cell r="M609" t="str">
            <v>1113</v>
          </cell>
          <cell r="N609" t="str">
            <v>99920</v>
          </cell>
          <cell r="O609" t="str">
            <v>11404</v>
          </cell>
          <cell r="P609" t="str">
            <v>294</v>
          </cell>
          <cell r="Q609" t="str">
            <v>955</v>
          </cell>
          <cell r="R609" t="str">
            <v>INTERCO BILL W/O</v>
          </cell>
          <cell r="S609" t="str">
            <v>PRA</v>
          </cell>
          <cell r="U609" t="str">
            <v>2015-01-31</v>
          </cell>
          <cell r="V609">
            <v>237.55</v>
          </cell>
          <cell r="W609" t="str">
            <v>UTXECON201</v>
          </cell>
          <cell r="Y609" t="str">
            <v>LEGAL</v>
          </cell>
          <cell r="Z609" t="str">
            <v>DLO</v>
          </cell>
          <cell r="AB609" t="str">
            <v>ICB</v>
          </cell>
          <cell r="AC609" t="str">
            <v>ICB</v>
          </cell>
          <cell r="AE609" t="str">
            <v>211</v>
          </cell>
          <cell r="AG609" t="str">
            <v>0000199372</v>
          </cell>
        </row>
        <row r="610">
          <cell r="A610" t="str">
            <v>00658159</v>
          </cell>
          <cell r="B610" t="str">
            <v>9554261000</v>
          </cell>
          <cell r="C610" t="str">
            <v>ICB4TARGET0000000051</v>
          </cell>
          <cell r="D610">
            <v>2015</v>
          </cell>
          <cell r="E610">
            <v>1</v>
          </cell>
          <cell r="F610" t="str">
            <v>2015-01-31</v>
          </cell>
          <cell r="G610" t="str">
            <v>PRJ</v>
          </cell>
          <cell r="H610" t="str">
            <v>211</v>
          </cell>
          <cell r="I610" t="str">
            <v>211</v>
          </cell>
          <cell r="K610" t="str">
            <v>000001120</v>
          </cell>
          <cell r="L610" t="str">
            <v>4261000</v>
          </cell>
          <cell r="M610" t="str">
            <v>1113</v>
          </cell>
          <cell r="N610" t="str">
            <v>99920</v>
          </cell>
          <cell r="O610" t="str">
            <v>11404</v>
          </cell>
          <cell r="P610" t="str">
            <v>294</v>
          </cell>
          <cell r="Q610" t="str">
            <v>955</v>
          </cell>
          <cell r="R610" t="str">
            <v>INTERCO BILL W/O</v>
          </cell>
          <cell r="S610" t="str">
            <v>PRA</v>
          </cell>
          <cell r="U610" t="str">
            <v>2015-01-31</v>
          </cell>
          <cell r="V610">
            <v>178.16</v>
          </cell>
          <cell r="W610" t="str">
            <v>UTXECON201</v>
          </cell>
          <cell r="Y610" t="str">
            <v>LEGAL</v>
          </cell>
          <cell r="Z610" t="str">
            <v>DLO</v>
          </cell>
          <cell r="AB610" t="str">
            <v>ICB</v>
          </cell>
          <cell r="AC610" t="str">
            <v>ICB</v>
          </cell>
          <cell r="AE610" t="str">
            <v>211</v>
          </cell>
          <cell r="AG610" t="str">
            <v>0000200253</v>
          </cell>
        </row>
        <row r="611">
          <cell r="A611" t="str">
            <v>00658156</v>
          </cell>
          <cell r="B611" t="str">
            <v>9554261000</v>
          </cell>
          <cell r="C611" t="str">
            <v>ICB4TARGET0000000052</v>
          </cell>
          <cell r="D611">
            <v>2015</v>
          </cell>
          <cell r="E611">
            <v>1</v>
          </cell>
          <cell r="F611" t="str">
            <v>2015-01-31</v>
          </cell>
          <cell r="G611" t="str">
            <v>PRJ</v>
          </cell>
          <cell r="H611" t="str">
            <v>211</v>
          </cell>
          <cell r="I611" t="str">
            <v>211</v>
          </cell>
          <cell r="K611" t="str">
            <v>000001120</v>
          </cell>
          <cell r="L611" t="str">
            <v>4261000</v>
          </cell>
          <cell r="M611" t="str">
            <v>1113</v>
          </cell>
          <cell r="N611" t="str">
            <v>99920</v>
          </cell>
          <cell r="O611" t="str">
            <v>11404</v>
          </cell>
          <cell r="P611" t="str">
            <v>294</v>
          </cell>
          <cell r="Q611" t="str">
            <v>955</v>
          </cell>
          <cell r="R611" t="str">
            <v>INTERCO BILL W/O</v>
          </cell>
          <cell r="S611" t="str">
            <v>PRA</v>
          </cell>
          <cell r="U611" t="str">
            <v>2015-01-31</v>
          </cell>
          <cell r="V611">
            <v>475.1</v>
          </cell>
          <cell r="W611" t="str">
            <v>UTXECON201</v>
          </cell>
          <cell r="Y611" t="str">
            <v>LEGAL</v>
          </cell>
          <cell r="Z611" t="str">
            <v>DLO</v>
          </cell>
          <cell r="AB611" t="str">
            <v>ICB</v>
          </cell>
          <cell r="AC611" t="str">
            <v>ICB</v>
          </cell>
          <cell r="AE611" t="str">
            <v>211</v>
          </cell>
          <cell r="AG611" t="str">
            <v>0000209065</v>
          </cell>
        </row>
        <row r="612">
          <cell r="A612" t="str">
            <v>00659229</v>
          </cell>
          <cell r="B612" t="str">
            <v>9554261000</v>
          </cell>
          <cell r="C612" t="str">
            <v>ICB4TARGET0000000053</v>
          </cell>
          <cell r="D612">
            <v>2015</v>
          </cell>
          <cell r="E612">
            <v>1</v>
          </cell>
          <cell r="F612" t="str">
            <v>2015-01-31</v>
          </cell>
          <cell r="G612" t="str">
            <v>PRJ</v>
          </cell>
          <cell r="H612" t="str">
            <v>211</v>
          </cell>
          <cell r="I612" t="str">
            <v>211</v>
          </cell>
          <cell r="K612" t="str">
            <v>000001120</v>
          </cell>
          <cell r="L612" t="str">
            <v>4261000</v>
          </cell>
          <cell r="M612" t="str">
            <v>1113</v>
          </cell>
          <cell r="N612" t="str">
            <v>99920</v>
          </cell>
          <cell r="O612" t="str">
            <v>11404</v>
          </cell>
          <cell r="P612" t="str">
            <v>294</v>
          </cell>
          <cell r="Q612" t="str">
            <v>955</v>
          </cell>
          <cell r="R612" t="str">
            <v>INTERCO BILL W/O</v>
          </cell>
          <cell r="S612" t="str">
            <v>PRA</v>
          </cell>
          <cell r="U612" t="str">
            <v>2015-01-31</v>
          </cell>
          <cell r="V612">
            <v>296.94</v>
          </cell>
          <cell r="W612" t="str">
            <v>UTXECON201</v>
          </cell>
          <cell r="Y612" t="str">
            <v>LEGAL</v>
          </cell>
          <cell r="Z612" t="str">
            <v>DLO</v>
          </cell>
          <cell r="AB612" t="str">
            <v>ICB</v>
          </cell>
          <cell r="AC612" t="str">
            <v>ICB</v>
          </cell>
          <cell r="AE612" t="str">
            <v>211</v>
          </cell>
          <cell r="AG612" t="str">
            <v>0000240973</v>
          </cell>
        </row>
        <row r="613">
          <cell r="A613" t="str">
            <v>00657836</v>
          </cell>
          <cell r="B613" t="str">
            <v>9554261000</v>
          </cell>
          <cell r="C613" t="str">
            <v>ICB4TARGET0000000054</v>
          </cell>
          <cell r="D613">
            <v>2015</v>
          </cell>
          <cell r="E613">
            <v>1</v>
          </cell>
          <cell r="F613" t="str">
            <v>2015-01-31</v>
          </cell>
          <cell r="G613" t="str">
            <v>PRJ</v>
          </cell>
          <cell r="H613" t="str">
            <v>211</v>
          </cell>
          <cell r="I613" t="str">
            <v>211</v>
          </cell>
          <cell r="K613" t="str">
            <v>000001120</v>
          </cell>
          <cell r="L613" t="str">
            <v>4261000</v>
          </cell>
          <cell r="M613" t="str">
            <v>1113</v>
          </cell>
          <cell r="N613" t="str">
            <v>99920</v>
          </cell>
          <cell r="O613" t="str">
            <v>11404</v>
          </cell>
          <cell r="P613" t="str">
            <v>294</v>
          </cell>
          <cell r="Q613" t="str">
            <v>955</v>
          </cell>
          <cell r="R613" t="str">
            <v>INTERCO BILL W/O</v>
          </cell>
          <cell r="S613" t="str">
            <v>PRA</v>
          </cell>
          <cell r="U613" t="str">
            <v>2015-01-31</v>
          </cell>
          <cell r="V613">
            <v>890.81</v>
          </cell>
          <cell r="W613" t="str">
            <v>UTXECON201</v>
          </cell>
          <cell r="Y613" t="str">
            <v>LEGAL</v>
          </cell>
          <cell r="Z613" t="str">
            <v>DLO</v>
          </cell>
          <cell r="AB613" t="str">
            <v>ICB</v>
          </cell>
          <cell r="AC613" t="str">
            <v>ICB</v>
          </cell>
          <cell r="AE613" t="str">
            <v>211</v>
          </cell>
          <cell r="AG613" t="str">
            <v>0000291734</v>
          </cell>
        </row>
        <row r="614">
          <cell r="A614" t="str">
            <v>00658274</v>
          </cell>
          <cell r="B614" t="str">
            <v>9554261000</v>
          </cell>
          <cell r="C614" t="str">
            <v>ICB4TARGET0000000055</v>
          </cell>
          <cell r="D614">
            <v>2015</v>
          </cell>
          <cell r="E614">
            <v>1</v>
          </cell>
          <cell r="F614" t="str">
            <v>2015-01-31</v>
          </cell>
          <cell r="G614" t="str">
            <v>PRJ</v>
          </cell>
          <cell r="H614" t="str">
            <v>211</v>
          </cell>
          <cell r="I614" t="str">
            <v>211</v>
          </cell>
          <cell r="K614" t="str">
            <v>000001120</v>
          </cell>
          <cell r="L614" t="str">
            <v>4261000</v>
          </cell>
          <cell r="M614" t="str">
            <v>1113</v>
          </cell>
          <cell r="N614" t="str">
            <v>99920</v>
          </cell>
          <cell r="O614" t="str">
            <v>11404</v>
          </cell>
          <cell r="P614" t="str">
            <v>294</v>
          </cell>
          <cell r="Q614" t="str">
            <v>955</v>
          </cell>
          <cell r="R614" t="str">
            <v>INTERCO BILL W/O</v>
          </cell>
          <cell r="S614" t="str">
            <v>PRA</v>
          </cell>
          <cell r="U614" t="str">
            <v>2015-01-31</v>
          </cell>
          <cell r="V614">
            <v>712.65</v>
          </cell>
          <cell r="W614" t="str">
            <v>UTXECON201</v>
          </cell>
          <cell r="Y614" t="str">
            <v>LEGAL</v>
          </cell>
          <cell r="Z614" t="str">
            <v>DLO</v>
          </cell>
          <cell r="AB614" t="str">
            <v>ICB</v>
          </cell>
          <cell r="AC614" t="str">
            <v>ICB</v>
          </cell>
          <cell r="AE614" t="str">
            <v>211</v>
          </cell>
          <cell r="AG614" t="str">
            <v>0000291805</v>
          </cell>
        </row>
        <row r="615">
          <cell r="A615" t="str">
            <v>00659260</v>
          </cell>
          <cell r="B615" t="str">
            <v>9554261000</v>
          </cell>
          <cell r="C615" t="str">
            <v>ICB4TARGET0000000056</v>
          </cell>
          <cell r="D615">
            <v>2015</v>
          </cell>
          <cell r="E615">
            <v>1</v>
          </cell>
          <cell r="F615" t="str">
            <v>2015-01-31</v>
          </cell>
          <cell r="G615" t="str">
            <v>PRJ</v>
          </cell>
          <cell r="H615" t="str">
            <v>211</v>
          </cell>
          <cell r="I615" t="str">
            <v>211</v>
          </cell>
          <cell r="K615" t="str">
            <v>000001120</v>
          </cell>
          <cell r="L615" t="str">
            <v>4261000</v>
          </cell>
          <cell r="M615" t="str">
            <v>1113</v>
          </cell>
          <cell r="N615" t="str">
            <v>99920</v>
          </cell>
          <cell r="O615" t="str">
            <v>11404</v>
          </cell>
          <cell r="P615" t="str">
            <v>294</v>
          </cell>
          <cell r="Q615" t="str">
            <v>955</v>
          </cell>
          <cell r="R615" t="str">
            <v>INTERCO BILL W/O</v>
          </cell>
          <cell r="S615" t="str">
            <v>PRA</v>
          </cell>
          <cell r="U615" t="str">
            <v>2015-01-31</v>
          </cell>
          <cell r="V615">
            <v>118.77</v>
          </cell>
          <cell r="W615" t="str">
            <v>UTXECON201</v>
          </cell>
          <cell r="Y615" t="str">
            <v>LEGAL</v>
          </cell>
          <cell r="Z615" t="str">
            <v>DLO</v>
          </cell>
          <cell r="AB615" t="str">
            <v>ICB</v>
          </cell>
          <cell r="AC615" t="str">
            <v>ICB</v>
          </cell>
          <cell r="AE615" t="str">
            <v>211</v>
          </cell>
          <cell r="AG615" t="str">
            <v>0000291895</v>
          </cell>
        </row>
        <row r="616">
          <cell r="A616" t="str">
            <v>00652573</v>
          </cell>
          <cell r="B616" t="str">
            <v>5104261000</v>
          </cell>
          <cell r="C616" t="str">
            <v>ICB4TARGET0000000075</v>
          </cell>
          <cell r="D616">
            <v>2014</v>
          </cell>
          <cell r="E616">
            <v>12</v>
          </cell>
          <cell r="F616" t="str">
            <v>2014-12-31</v>
          </cell>
          <cell r="G616" t="str">
            <v>PRJ</v>
          </cell>
          <cell r="H616" t="str">
            <v>211</v>
          </cell>
          <cell r="I616" t="str">
            <v>211</v>
          </cell>
          <cell r="K616" t="str">
            <v>000001120</v>
          </cell>
          <cell r="L616" t="str">
            <v>4261000</v>
          </cell>
          <cell r="M616" t="str">
            <v>1113</v>
          </cell>
          <cell r="N616" t="str">
            <v>99920</v>
          </cell>
          <cell r="O616" t="str">
            <v>11833</v>
          </cell>
          <cell r="P616" t="str">
            <v>294</v>
          </cell>
          <cell r="Q616" t="str">
            <v>510</v>
          </cell>
          <cell r="R616" t="str">
            <v>INTERCO BILL W/O</v>
          </cell>
          <cell r="S616" t="str">
            <v>PRA</v>
          </cell>
          <cell r="U616" t="str">
            <v>2014-12-31</v>
          </cell>
          <cell r="V616">
            <v>60.86</v>
          </cell>
          <cell r="W616" t="str">
            <v>UTXECON201</v>
          </cell>
          <cell r="Y616" t="str">
            <v>LEGAL</v>
          </cell>
          <cell r="Z616" t="str">
            <v>DLO</v>
          </cell>
          <cell r="AB616" t="str">
            <v>ICB</v>
          </cell>
          <cell r="AC616" t="str">
            <v>ICB</v>
          </cell>
          <cell r="AE616" t="str">
            <v>211</v>
          </cell>
          <cell r="AG616" t="str">
            <v>0000146747</v>
          </cell>
        </row>
        <row r="617">
          <cell r="A617" t="str">
            <v>00652901</v>
          </cell>
          <cell r="B617" t="str">
            <v>9554261000</v>
          </cell>
          <cell r="C617" t="str">
            <v>ICB4TARGET0000000076</v>
          </cell>
          <cell r="D617">
            <v>2014</v>
          </cell>
          <cell r="E617">
            <v>12</v>
          </cell>
          <cell r="F617" t="str">
            <v>2014-12-31</v>
          </cell>
          <cell r="G617" t="str">
            <v>PRJ</v>
          </cell>
          <cell r="H617" t="str">
            <v>211</v>
          </cell>
          <cell r="I617" t="str">
            <v>211</v>
          </cell>
          <cell r="K617" t="str">
            <v>000001120</v>
          </cell>
          <cell r="L617" t="str">
            <v>4261000</v>
          </cell>
          <cell r="M617" t="str">
            <v>1113</v>
          </cell>
          <cell r="N617" t="str">
            <v>99920</v>
          </cell>
          <cell r="O617" t="str">
            <v>11404</v>
          </cell>
          <cell r="P617" t="str">
            <v>294</v>
          </cell>
          <cell r="Q617" t="str">
            <v>955</v>
          </cell>
          <cell r="R617" t="str">
            <v>INTERCO BILL W/O</v>
          </cell>
          <cell r="S617" t="str">
            <v>PRA</v>
          </cell>
          <cell r="U617" t="str">
            <v>2014-12-31</v>
          </cell>
          <cell r="V617">
            <v>3042.99</v>
          </cell>
          <cell r="W617" t="str">
            <v>UTXECON201</v>
          </cell>
          <cell r="Y617" t="str">
            <v>LEGAL</v>
          </cell>
          <cell r="Z617" t="str">
            <v>DLO</v>
          </cell>
          <cell r="AB617" t="str">
            <v>ICB</v>
          </cell>
          <cell r="AC617" t="str">
            <v>ICB</v>
          </cell>
          <cell r="AE617" t="str">
            <v>211</v>
          </cell>
          <cell r="AG617" t="str">
            <v>0000009885</v>
          </cell>
        </row>
        <row r="618">
          <cell r="A618" t="str">
            <v>00651514</v>
          </cell>
          <cell r="B618" t="str">
            <v>9554261000</v>
          </cell>
          <cell r="C618" t="str">
            <v>ICB4TARGET0000000077</v>
          </cell>
          <cell r="D618">
            <v>2014</v>
          </cell>
          <cell r="E618">
            <v>12</v>
          </cell>
          <cell r="F618" t="str">
            <v>2014-12-31</v>
          </cell>
          <cell r="G618" t="str">
            <v>PRJ</v>
          </cell>
          <cell r="H618" t="str">
            <v>211</v>
          </cell>
          <cell r="I618" t="str">
            <v>211</v>
          </cell>
          <cell r="K618" t="str">
            <v>000001120</v>
          </cell>
          <cell r="L618" t="str">
            <v>4261000</v>
          </cell>
          <cell r="M618" t="str">
            <v>1113</v>
          </cell>
          <cell r="N618" t="str">
            <v>99920</v>
          </cell>
          <cell r="O618" t="str">
            <v>11404</v>
          </cell>
          <cell r="P618" t="str">
            <v>294</v>
          </cell>
          <cell r="Q618" t="str">
            <v>955</v>
          </cell>
          <cell r="R618" t="str">
            <v>INTERCO BILL W/O</v>
          </cell>
          <cell r="S618" t="str">
            <v>PRA</v>
          </cell>
          <cell r="U618" t="str">
            <v>2014-12-31</v>
          </cell>
          <cell r="V618">
            <v>1521.5</v>
          </cell>
          <cell r="W618" t="str">
            <v>UTXECON201</v>
          </cell>
          <cell r="Y618" t="str">
            <v>LEGAL</v>
          </cell>
          <cell r="Z618" t="str">
            <v>DLO</v>
          </cell>
          <cell r="AB618" t="str">
            <v>ICB</v>
          </cell>
          <cell r="AC618" t="str">
            <v>ICB</v>
          </cell>
          <cell r="AE618" t="str">
            <v>211</v>
          </cell>
          <cell r="AG618" t="str">
            <v>0000014384</v>
          </cell>
        </row>
        <row r="619">
          <cell r="A619" t="str">
            <v>00646306</v>
          </cell>
          <cell r="B619" t="str">
            <v>5104261000</v>
          </cell>
          <cell r="C619" t="str">
            <v>ICB4TARGET0000000077</v>
          </cell>
          <cell r="D619">
            <v>2014</v>
          </cell>
          <cell r="E619">
            <v>11</v>
          </cell>
          <cell r="F619" t="str">
            <v>2014-11-30</v>
          </cell>
          <cell r="G619" t="str">
            <v>PRJ</v>
          </cell>
          <cell r="H619" t="str">
            <v>211</v>
          </cell>
          <cell r="I619" t="str">
            <v>211</v>
          </cell>
          <cell r="K619" t="str">
            <v>000001120</v>
          </cell>
          <cell r="L619" t="str">
            <v>4261000</v>
          </cell>
          <cell r="M619" t="str">
            <v>1113</v>
          </cell>
          <cell r="N619" t="str">
            <v>99920</v>
          </cell>
          <cell r="O619" t="str">
            <v>13123</v>
          </cell>
          <cell r="P619" t="str">
            <v>294</v>
          </cell>
          <cell r="Q619" t="str">
            <v>510</v>
          </cell>
          <cell r="R619" t="str">
            <v>INTERCO BILL W/O</v>
          </cell>
          <cell r="S619" t="str">
            <v>PRA</v>
          </cell>
          <cell r="U619" t="str">
            <v>2014-11-30</v>
          </cell>
          <cell r="V619">
            <v>2556.11</v>
          </cell>
          <cell r="W619" t="str">
            <v>UTXECON201</v>
          </cell>
          <cell r="Y619" t="str">
            <v>LEGAL</v>
          </cell>
          <cell r="Z619" t="str">
            <v>DLO</v>
          </cell>
          <cell r="AB619" t="str">
            <v>ICB</v>
          </cell>
          <cell r="AC619" t="str">
            <v>ICB</v>
          </cell>
          <cell r="AE619" t="str">
            <v>211</v>
          </cell>
          <cell r="AG619" t="str">
            <v>0000146747</v>
          </cell>
        </row>
        <row r="620">
          <cell r="A620" t="str">
            <v>00647380</v>
          </cell>
          <cell r="B620" t="str">
            <v>9554261000</v>
          </cell>
          <cell r="C620" t="str">
            <v>ICB4TARGET0000000078</v>
          </cell>
          <cell r="D620">
            <v>2014</v>
          </cell>
          <cell r="E620">
            <v>11</v>
          </cell>
          <cell r="F620" t="str">
            <v>2014-11-30</v>
          </cell>
          <cell r="G620" t="str">
            <v>PRJ</v>
          </cell>
          <cell r="H620" t="str">
            <v>211</v>
          </cell>
          <cell r="I620" t="str">
            <v>211</v>
          </cell>
          <cell r="K620" t="str">
            <v>000001120</v>
          </cell>
          <cell r="L620" t="str">
            <v>4261000</v>
          </cell>
          <cell r="M620" t="str">
            <v>1113</v>
          </cell>
          <cell r="N620" t="str">
            <v>99920</v>
          </cell>
          <cell r="O620" t="str">
            <v>11404</v>
          </cell>
          <cell r="P620" t="str">
            <v>294</v>
          </cell>
          <cell r="Q620" t="str">
            <v>955</v>
          </cell>
          <cell r="R620" t="str">
            <v>INTERCO BILL W/O</v>
          </cell>
          <cell r="S620" t="str">
            <v>PRA</v>
          </cell>
          <cell r="U620" t="str">
            <v>2014-11-30</v>
          </cell>
          <cell r="V620">
            <v>3042.99</v>
          </cell>
          <cell r="W620" t="str">
            <v>UTXECON201</v>
          </cell>
          <cell r="Y620" t="str">
            <v>LEGAL</v>
          </cell>
          <cell r="Z620" t="str">
            <v>DLO</v>
          </cell>
          <cell r="AB620" t="str">
            <v>ICB</v>
          </cell>
          <cell r="AC620" t="str">
            <v>ICB</v>
          </cell>
          <cell r="AE620" t="str">
            <v>211</v>
          </cell>
          <cell r="AG620" t="str">
            <v>0000009885</v>
          </cell>
        </row>
        <row r="621">
          <cell r="A621" t="str">
            <v>00651444</v>
          </cell>
          <cell r="B621" t="str">
            <v>9554261000</v>
          </cell>
          <cell r="C621" t="str">
            <v>ICB4TARGET0000000078</v>
          </cell>
          <cell r="D621">
            <v>2014</v>
          </cell>
          <cell r="E621">
            <v>12</v>
          </cell>
          <cell r="F621" t="str">
            <v>2014-12-31</v>
          </cell>
          <cell r="G621" t="str">
            <v>PRJ</v>
          </cell>
          <cell r="H621" t="str">
            <v>211</v>
          </cell>
          <cell r="I621" t="str">
            <v>211</v>
          </cell>
          <cell r="K621" t="str">
            <v>000001120</v>
          </cell>
          <cell r="L621" t="str">
            <v>4261000</v>
          </cell>
          <cell r="M621" t="str">
            <v>1113</v>
          </cell>
          <cell r="N621" t="str">
            <v>99920</v>
          </cell>
          <cell r="O621" t="str">
            <v>11404</v>
          </cell>
          <cell r="P621" t="str">
            <v>294</v>
          </cell>
          <cell r="Q621" t="str">
            <v>955</v>
          </cell>
          <cell r="R621" t="str">
            <v>INTERCO BILL W/O</v>
          </cell>
          <cell r="S621" t="str">
            <v>PRA</v>
          </cell>
          <cell r="U621" t="str">
            <v>2014-12-31</v>
          </cell>
          <cell r="V621">
            <v>1217.2</v>
          </cell>
          <cell r="W621" t="str">
            <v>UTXECON201</v>
          </cell>
          <cell r="Y621" t="str">
            <v>LEGAL</v>
          </cell>
          <cell r="Z621" t="str">
            <v>DLO</v>
          </cell>
          <cell r="AB621" t="str">
            <v>ICB</v>
          </cell>
          <cell r="AC621" t="str">
            <v>ICB</v>
          </cell>
          <cell r="AE621" t="str">
            <v>211</v>
          </cell>
          <cell r="AG621" t="str">
            <v>0000014464</v>
          </cell>
        </row>
        <row r="622">
          <cell r="A622" t="str">
            <v>00647253</v>
          </cell>
          <cell r="B622" t="str">
            <v>9554261000</v>
          </cell>
          <cell r="C622" t="str">
            <v>ICB4TARGET0000000079</v>
          </cell>
          <cell r="D622">
            <v>2014</v>
          </cell>
          <cell r="E622">
            <v>11</v>
          </cell>
          <cell r="F622" t="str">
            <v>2014-11-30</v>
          </cell>
          <cell r="G622" t="str">
            <v>PRJ</v>
          </cell>
          <cell r="H622" t="str">
            <v>211</v>
          </cell>
          <cell r="I622" t="str">
            <v>211</v>
          </cell>
          <cell r="K622" t="str">
            <v>000001120</v>
          </cell>
          <cell r="L622" t="str">
            <v>4261000</v>
          </cell>
          <cell r="M622" t="str">
            <v>1113</v>
          </cell>
          <cell r="N622" t="str">
            <v>99920</v>
          </cell>
          <cell r="O622" t="str">
            <v>11404</v>
          </cell>
          <cell r="P622" t="str">
            <v>294</v>
          </cell>
          <cell r="Q622" t="str">
            <v>955</v>
          </cell>
          <cell r="R622" t="str">
            <v>INTERCO BILL W/O</v>
          </cell>
          <cell r="S622" t="str">
            <v>PRA</v>
          </cell>
          <cell r="U622" t="str">
            <v>2014-11-30</v>
          </cell>
          <cell r="V622">
            <v>304.3</v>
          </cell>
          <cell r="W622" t="str">
            <v>UTXECON201</v>
          </cell>
          <cell r="Y622" t="str">
            <v>LEGAL</v>
          </cell>
          <cell r="Z622" t="str">
            <v>DLO</v>
          </cell>
          <cell r="AB622" t="str">
            <v>ICB</v>
          </cell>
          <cell r="AC622" t="str">
            <v>ICB</v>
          </cell>
          <cell r="AE622" t="str">
            <v>211</v>
          </cell>
          <cell r="AG622" t="str">
            <v>0000013355</v>
          </cell>
        </row>
        <row r="623">
          <cell r="A623" t="str">
            <v>00651647</v>
          </cell>
          <cell r="B623" t="str">
            <v>9554261000</v>
          </cell>
          <cell r="C623" t="str">
            <v>ICB4TARGET0000000079</v>
          </cell>
          <cell r="D623">
            <v>2014</v>
          </cell>
          <cell r="E623">
            <v>12</v>
          </cell>
          <cell r="F623" t="str">
            <v>2014-12-31</v>
          </cell>
          <cell r="G623" t="str">
            <v>PRJ</v>
          </cell>
          <cell r="H623" t="str">
            <v>211</v>
          </cell>
          <cell r="I623" t="str">
            <v>211</v>
          </cell>
          <cell r="K623" t="str">
            <v>000001120</v>
          </cell>
          <cell r="L623" t="str">
            <v>4261000</v>
          </cell>
          <cell r="M623" t="str">
            <v>1113</v>
          </cell>
          <cell r="N623" t="str">
            <v>99920</v>
          </cell>
          <cell r="O623" t="str">
            <v>11404</v>
          </cell>
          <cell r="P623" t="str">
            <v>294</v>
          </cell>
          <cell r="Q623" t="str">
            <v>955</v>
          </cell>
          <cell r="R623" t="str">
            <v>INTERCO BILL W/O</v>
          </cell>
          <cell r="S623" t="str">
            <v>PRA</v>
          </cell>
          <cell r="U623" t="str">
            <v>2014-12-31</v>
          </cell>
          <cell r="V623">
            <v>3042.99</v>
          </cell>
          <cell r="W623" t="str">
            <v>UTXECON201</v>
          </cell>
          <cell r="Y623" t="str">
            <v>LEGAL</v>
          </cell>
          <cell r="Z623" t="str">
            <v>DLO</v>
          </cell>
          <cell r="AB623" t="str">
            <v>ICB</v>
          </cell>
          <cell r="AC623" t="str">
            <v>ICB</v>
          </cell>
          <cell r="AE623" t="str">
            <v>211</v>
          </cell>
          <cell r="AG623" t="str">
            <v>0000097118</v>
          </cell>
        </row>
        <row r="624">
          <cell r="A624" t="str">
            <v>00648538</v>
          </cell>
          <cell r="B624" t="str">
            <v>9554261000</v>
          </cell>
          <cell r="C624" t="str">
            <v>ICB4TARGET0000000080</v>
          </cell>
          <cell r="D624">
            <v>2014</v>
          </cell>
          <cell r="E624">
            <v>11</v>
          </cell>
          <cell r="F624" t="str">
            <v>2014-11-30</v>
          </cell>
          <cell r="G624" t="str">
            <v>PRJ</v>
          </cell>
          <cell r="H624" t="str">
            <v>211</v>
          </cell>
          <cell r="I624" t="str">
            <v>211</v>
          </cell>
          <cell r="K624" t="str">
            <v>000001120</v>
          </cell>
          <cell r="L624" t="str">
            <v>4261000</v>
          </cell>
          <cell r="M624" t="str">
            <v>1113</v>
          </cell>
          <cell r="N624" t="str">
            <v>99920</v>
          </cell>
          <cell r="O624" t="str">
            <v>11404</v>
          </cell>
          <cell r="P624" t="str">
            <v>294</v>
          </cell>
          <cell r="Q624" t="str">
            <v>955</v>
          </cell>
          <cell r="R624" t="str">
            <v>INTERCO BILL W/O</v>
          </cell>
          <cell r="S624" t="str">
            <v>PRA</v>
          </cell>
          <cell r="U624" t="str">
            <v>2014-11-30</v>
          </cell>
          <cell r="V624">
            <v>279.95999999999998</v>
          </cell>
          <cell r="W624" t="str">
            <v>UTXECON201</v>
          </cell>
          <cell r="Y624" t="str">
            <v>LEGAL</v>
          </cell>
          <cell r="Z624" t="str">
            <v>DLO</v>
          </cell>
          <cell r="AB624" t="str">
            <v>ICB</v>
          </cell>
          <cell r="AC624" t="str">
            <v>ICB</v>
          </cell>
          <cell r="AE624" t="str">
            <v>211</v>
          </cell>
          <cell r="AG624" t="str">
            <v>0000052445</v>
          </cell>
        </row>
        <row r="625">
          <cell r="A625" t="str">
            <v>00651649</v>
          </cell>
          <cell r="B625" t="str">
            <v>9554261000</v>
          </cell>
          <cell r="C625" t="str">
            <v>ICB4TARGET0000000080</v>
          </cell>
          <cell r="D625">
            <v>2014</v>
          </cell>
          <cell r="E625">
            <v>12</v>
          </cell>
          <cell r="F625" t="str">
            <v>2014-12-31</v>
          </cell>
          <cell r="G625" t="str">
            <v>PRJ</v>
          </cell>
          <cell r="H625" t="str">
            <v>211</v>
          </cell>
          <cell r="I625" t="str">
            <v>211</v>
          </cell>
          <cell r="K625" t="str">
            <v>000001120</v>
          </cell>
          <cell r="L625" t="str">
            <v>4261000</v>
          </cell>
          <cell r="M625" t="str">
            <v>1113</v>
          </cell>
          <cell r="N625" t="str">
            <v>99920</v>
          </cell>
          <cell r="O625" t="str">
            <v>11404</v>
          </cell>
          <cell r="P625" t="str">
            <v>294</v>
          </cell>
          <cell r="Q625" t="str">
            <v>955</v>
          </cell>
          <cell r="R625" t="str">
            <v>INTERCO BILL W/O</v>
          </cell>
          <cell r="S625" t="str">
            <v>PRA</v>
          </cell>
          <cell r="U625" t="str">
            <v>2014-12-31</v>
          </cell>
          <cell r="V625">
            <v>912.9</v>
          </cell>
          <cell r="W625" t="str">
            <v>UTXECON201</v>
          </cell>
          <cell r="Y625" t="str">
            <v>LEGAL</v>
          </cell>
          <cell r="Z625" t="str">
            <v>DLO</v>
          </cell>
          <cell r="AB625" t="str">
            <v>ICB</v>
          </cell>
          <cell r="AC625" t="str">
            <v>ICB</v>
          </cell>
          <cell r="AE625" t="str">
            <v>211</v>
          </cell>
          <cell r="AG625" t="str">
            <v>0000099469</v>
          </cell>
        </row>
        <row r="626">
          <cell r="A626" t="str">
            <v>00647447</v>
          </cell>
          <cell r="B626" t="str">
            <v>9554261000</v>
          </cell>
          <cell r="C626" t="str">
            <v>ICB4TARGET0000000081</v>
          </cell>
          <cell r="D626">
            <v>2014</v>
          </cell>
          <cell r="E626">
            <v>11</v>
          </cell>
          <cell r="F626" t="str">
            <v>2014-11-30</v>
          </cell>
          <cell r="G626" t="str">
            <v>PRJ</v>
          </cell>
          <cell r="H626" t="str">
            <v>211</v>
          </cell>
          <cell r="I626" t="str">
            <v>211</v>
          </cell>
          <cell r="K626" t="str">
            <v>000001120</v>
          </cell>
          <cell r="L626" t="str">
            <v>4261000</v>
          </cell>
          <cell r="M626" t="str">
            <v>1113</v>
          </cell>
          <cell r="N626" t="str">
            <v>99920</v>
          </cell>
          <cell r="O626" t="str">
            <v>11404</v>
          </cell>
          <cell r="P626" t="str">
            <v>294</v>
          </cell>
          <cell r="Q626" t="str">
            <v>955</v>
          </cell>
          <cell r="R626" t="str">
            <v>INTERCO BILL W/O</v>
          </cell>
          <cell r="S626" t="str">
            <v>PRA</v>
          </cell>
          <cell r="U626" t="str">
            <v>2014-11-30</v>
          </cell>
          <cell r="V626">
            <v>608.6</v>
          </cell>
          <cell r="W626" t="str">
            <v>UTXECON201</v>
          </cell>
          <cell r="Y626" t="str">
            <v>LEGAL</v>
          </cell>
          <cell r="Z626" t="str">
            <v>DLO</v>
          </cell>
          <cell r="AB626" t="str">
            <v>ICB</v>
          </cell>
          <cell r="AC626" t="str">
            <v>ICB</v>
          </cell>
          <cell r="AE626" t="str">
            <v>211</v>
          </cell>
          <cell r="AG626" t="str">
            <v>0000073558</v>
          </cell>
        </row>
        <row r="627">
          <cell r="A627" t="str">
            <v>00651192</v>
          </cell>
          <cell r="B627" t="str">
            <v>9554261000</v>
          </cell>
          <cell r="C627" t="str">
            <v>ICB4TARGET0000000081</v>
          </cell>
          <cell r="D627">
            <v>2014</v>
          </cell>
          <cell r="E627">
            <v>12</v>
          </cell>
          <cell r="F627" t="str">
            <v>2014-12-31</v>
          </cell>
          <cell r="G627" t="str">
            <v>PRJ</v>
          </cell>
          <cell r="H627" t="str">
            <v>211</v>
          </cell>
          <cell r="I627" t="str">
            <v>211</v>
          </cell>
          <cell r="K627" t="str">
            <v>000001120</v>
          </cell>
          <cell r="L627" t="str">
            <v>4261000</v>
          </cell>
          <cell r="M627" t="str">
            <v>1113</v>
          </cell>
          <cell r="N627" t="str">
            <v>99920</v>
          </cell>
          <cell r="O627" t="str">
            <v>11404</v>
          </cell>
          <cell r="P627" t="str">
            <v>294</v>
          </cell>
          <cell r="Q627" t="str">
            <v>955</v>
          </cell>
          <cell r="R627" t="str">
            <v>INTERCO BILL W/O</v>
          </cell>
          <cell r="S627" t="str">
            <v>PRA</v>
          </cell>
          <cell r="U627" t="str">
            <v>2014-12-31</v>
          </cell>
          <cell r="V627">
            <v>304.3</v>
          </cell>
          <cell r="W627" t="str">
            <v>UTXECON201</v>
          </cell>
          <cell r="Y627" t="str">
            <v>LEGAL</v>
          </cell>
          <cell r="Z627" t="str">
            <v>DLO</v>
          </cell>
          <cell r="AB627" t="str">
            <v>ICB</v>
          </cell>
          <cell r="AC627" t="str">
            <v>ICB</v>
          </cell>
          <cell r="AE627" t="str">
            <v>211</v>
          </cell>
          <cell r="AG627" t="str">
            <v>0000101376</v>
          </cell>
        </row>
        <row r="628">
          <cell r="A628" t="str">
            <v>00640321</v>
          </cell>
          <cell r="B628" t="str">
            <v>9554261000</v>
          </cell>
          <cell r="C628" t="str">
            <v>ICB4TARGET0000000082</v>
          </cell>
          <cell r="D628">
            <v>2014</v>
          </cell>
          <cell r="E628">
            <v>10</v>
          </cell>
          <cell r="F628" t="str">
            <v>2014-10-31</v>
          </cell>
          <cell r="G628" t="str">
            <v>PRJ</v>
          </cell>
          <cell r="H628" t="str">
            <v>211</v>
          </cell>
          <cell r="I628" t="str">
            <v>211</v>
          </cell>
          <cell r="K628" t="str">
            <v>000001120</v>
          </cell>
          <cell r="L628" t="str">
            <v>4261000</v>
          </cell>
          <cell r="M628" t="str">
            <v>1113</v>
          </cell>
          <cell r="N628" t="str">
            <v>99920</v>
          </cell>
          <cell r="O628" t="str">
            <v>11404</v>
          </cell>
          <cell r="P628" t="str">
            <v>294</v>
          </cell>
          <cell r="Q628" t="str">
            <v>955</v>
          </cell>
          <cell r="R628" t="str">
            <v>INTERCO BILL W/O</v>
          </cell>
          <cell r="S628" t="str">
            <v>PRA</v>
          </cell>
          <cell r="U628" t="str">
            <v>2014-10-31</v>
          </cell>
          <cell r="V628">
            <v>152.15</v>
          </cell>
          <cell r="W628" t="str">
            <v>UTXECON201</v>
          </cell>
          <cell r="Y628" t="str">
            <v>LEGAL</v>
          </cell>
          <cell r="Z628" t="str">
            <v>DLO</v>
          </cell>
          <cell r="AB628" t="str">
            <v>ICB</v>
          </cell>
          <cell r="AC628" t="str">
            <v>ICB</v>
          </cell>
          <cell r="AE628" t="str">
            <v>211</v>
          </cell>
          <cell r="AG628" t="str">
            <v>0000035634</v>
          </cell>
        </row>
        <row r="629">
          <cell r="A629" t="str">
            <v>00644563</v>
          </cell>
          <cell r="B629" t="str">
            <v>9554261000</v>
          </cell>
          <cell r="C629" t="str">
            <v>ICB4TARGET0000000082</v>
          </cell>
          <cell r="D629">
            <v>2014</v>
          </cell>
          <cell r="E629">
            <v>11</v>
          </cell>
          <cell r="F629" t="str">
            <v>2014-11-30</v>
          </cell>
          <cell r="G629" t="str">
            <v>PRJ</v>
          </cell>
          <cell r="H629" t="str">
            <v>211</v>
          </cell>
          <cell r="I629" t="str">
            <v>211</v>
          </cell>
          <cell r="K629" t="str">
            <v>000001120</v>
          </cell>
          <cell r="L629" t="str">
            <v>4261000</v>
          </cell>
          <cell r="M629" t="str">
            <v>1113</v>
          </cell>
          <cell r="N629" t="str">
            <v>99920</v>
          </cell>
          <cell r="O629" t="str">
            <v>11404</v>
          </cell>
          <cell r="P629" t="str">
            <v>294</v>
          </cell>
          <cell r="Q629" t="str">
            <v>955</v>
          </cell>
          <cell r="R629" t="str">
            <v>INTERCO BILL W/O</v>
          </cell>
          <cell r="S629" t="str">
            <v>PRA</v>
          </cell>
          <cell r="U629" t="str">
            <v>2014-11-30</v>
          </cell>
          <cell r="V629">
            <v>6313.6</v>
          </cell>
          <cell r="W629" t="str">
            <v>UTXECON201</v>
          </cell>
          <cell r="Y629" t="str">
            <v>LEGAL</v>
          </cell>
          <cell r="Z629" t="str">
            <v>DLO</v>
          </cell>
          <cell r="AB629" t="str">
            <v>ICB</v>
          </cell>
          <cell r="AC629" t="str">
            <v>ICB</v>
          </cell>
          <cell r="AE629" t="str">
            <v>211</v>
          </cell>
          <cell r="AG629" t="str">
            <v>0000093544</v>
          </cell>
        </row>
        <row r="630">
          <cell r="A630" t="str">
            <v>00651196</v>
          </cell>
          <cell r="B630" t="str">
            <v>9554261000</v>
          </cell>
          <cell r="C630" t="str">
            <v>ICB4TARGET0000000082</v>
          </cell>
          <cell r="D630">
            <v>2014</v>
          </cell>
          <cell r="E630">
            <v>12</v>
          </cell>
          <cell r="F630" t="str">
            <v>2014-12-31</v>
          </cell>
          <cell r="G630" t="str">
            <v>PRJ</v>
          </cell>
          <cell r="H630" t="str">
            <v>211</v>
          </cell>
          <cell r="I630" t="str">
            <v>211</v>
          </cell>
          <cell r="K630" t="str">
            <v>000001120</v>
          </cell>
          <cell r="L630" t="str">
            <v>4261000</v>
          </cell>
          <cell r="M630" t="str">
            <v>1113</v>
          </cell>
          <cell r="N630" t="str">
            <v>99920</v>
          </cell>
          <cell r="O630" t="str">
            <v>12397</v>
          </cell>
          <cell r="P630" t="str">
            <v>294</v>
          </cell>
          <cell r="Q630" t="str">
            <v>955</v>
          </cell>
          <cell r="R630" t="str">
            <v>INTERCO BILL W/O</v>
          </cell>
          <cell r="S630" t="str">
            <v>PRA</v>
          </cell>
          <cell r="U630" t="str">
            <v>2014-12-31</v>
          </cell>
          <cell r="V630">
            <v>15214.96</v>
          </cell>
          <cell r="W630" t="str">
            <v>UTXECON201</v>
          </cell>
          <cell r="Y630" t="str">
            <v>LEGAL</v>
          </cell>
          <cell r="Z630" t="str">
            <v>DLO</v>
          </cell>
          <cell r="AB630" t="str">
            <v>ICB</v>
          </cell>
          <cell r="AC630" t="str">
            <v>ICB</v>
          </cell>
          <cell r="AE630" t="str">
            <v>211</v>
          </cell>
          <cell r="AG630" t="str">
            <v>0000101435</v>
          </cell>
        </row>
        <row r="631">
          <cell r="A631" t="str">
            <v>00640322</v>
          </cell>
          <cell r="B631" t="str">
            <v>9554261000</v>
          </cell>
          <cell r="C631" t="str">
            <v>ICB4TARGET0000000083</v>
          </cell>
          <cell r="D631">
            <v>2014</v>
          </cell>
          <cell r="E631">
            <v>10</v>
          </cell>
          <cell r="F631" t="str">
            <v>2014-10-31</v>
          </cell>
          <cell r="G631" t="str">
            <v>PRJ</v>
          </cell>
          <cell r="H631" t="str">
            <v>211</v>
          </cell>
          <cell r="I631" t="str">
            <v>211</v>
          </cell>
          <cell r="K631" t="str">
            <v>000001120</v>
          </cell>
          <cell r="L631" t="str">
            <v>4261000</v>
          </cell>
          <cell r="M631" t="str">
            <v>1113</v>
          </cell>
          <cell r="N631" t="str">
            <v>99920</v>
          </cell>
          <cell r="O631" t="str">
            <v>11404</v>
          </cell>
          <cell r="P631" t="str">
            <v>294</v>
          </cell>
          <cell r="Q631" t="str">
            <v>955</v>
          </cell>
          <cell r="R631" t="str">
            <v>INTERCO BILL W/O</v>
          </cell>
          <cell r="S631" t="str">
            <v>PRA</v>
          </cell>
          <cell r="U631" t="str">
            <v>2014-10-31</v>
          </cell>
          <cell r="V631">
            <v>182.58</v>
          </cell>
          <cell r="W631" t="str">
            <v>UTXECON201</v>
          </cell>
          <cell r="Y631" t="str">
            <v>LEGAL</v>
          </cell>
          <cell r="Z631" t="str">
            <v>DLO</v>
          </cell>
          <cell r="AB631" t="str">
            <v>ICB</v>
          </cell>
          <cell r="AC631" t="str">
            <v>ICB</v>
          </cell>
          <cell r="AE631" t="str">
            <v>211</v>
          </cell>
          <cell r="AG631" t="str">
            <v>0000093544</v>
          </cell>
        </row>
        <row r="632">
          <cell r="A632" t="str">
            <v>00648202</v>
          </cell>
          <cell r="B632" t="str">
            <v>9554261000</v>
          </cell>
          <cell r="C632" t="str">
            <v>ICB4TARGET0000000083</v>
          </cell>
          <cell r="D632">
            <v>2014</v>
          </cell>
          <cell r="E632">
            <v>11</v>
          </cell>
          <cell r="F632" t="str">
            <v>2014-11-30</v>
          </cell>
          <cell r="G632" t="str">
            <v>PRJ</v>
          </cell>
          <cell r="H632" t="str">
            <v>211</v>
          </cell>
          <cell r="I632" t="str">
            <v>211</v>
          </cell>
          <cell r="K632" t="str">
            <v>000001120</v>
          </cell>
          <cell r="L632" t="str">
            <v>4261000</v>
          </cell>
          <cell r="M632" t="str">
            <v>1113</v>
          </cell>
          <cell r="N632" t="str">
            <v>99920</v>
          </cell>
          <cell r="O632" t="str">
            <v>11404</v>
          </cell>
          <cell r="P632" t="str">
            <v>294</v>
          </cell>
          <cell r="Q632" t="str">
            <v>955</v>
          </cell>
          <cell r="R632" t="str">
            <v>INTERCO BILL W/O</v>
          </cell>
          <cell r="S632" t="str">
            <v>PRA</v>
          </cell>
          <cell r="U632" t="str">
            <v>2014-11-30</v>
          </cell>
          <cell r="V632">
            <v>2130.09</v>
          </cell>
          <cell r="W632" t="str">
            <v>UTXECON201</v>
          </cell>
          <cell r="Y632" t="str">
            <v>LEGAL</v>
          </cell>
          <cell r="Z632" t="str">
            <v>DLO</v>
          </cell>
          <cell r="AB632" t="str">
            <v>ICB</v>
          </cell>
          <cell r="AC632" t="str">
            <v>ICB</v>
          </cell>
          <cell r="AE632" t="str">
            <v>211</v>
          </cell>
          <cell r="AG632" t="str">
            <v>0000093563</v>
          </cell>
        </row>
        <row r="633">
          <cell r="A633" t="str">
            <v>00651711</v>
          </cell>
          <cell r="B633" t="str">
            <v>9554261000</v>
          </cell>
          <cell r="C633" t="str">
            <v>ICB4TARGET0000000083</v>
          </cell>
          <cell r="D633">
            <v>2014</v>
          </cell>
          <cell r="E633">
            <v>12</v>
          </cell>
          <cell r="F633" t="str">
            <v>2014-12-31</v>
          </cell>
          <cell r="G633" t="str">
            <v>PRJ</v>
          </cell>
          <cell r="H633" t="str">
            <v>211</v>
          </cell>
          <cell r="I633" t="str">
            <v>211</v>
          </cell>
          <cell r="K633" t="str">
            <v>000001120</v>
          </cell>
          <cell r="L633" t="str">
            <v>4261000</v>
          </cell>
          <cell r="M633" t="str">
            <v>1113</v>
          </cell>
          <cell r="N633" t="str">
            <v>99920</v>
          </cell>
          <cell r="O633" t="str">
            <v>12494</v>
          </cell>
          <cell r="P633" t="str">
            <v>294</v>
          </cell>
          <cell r="Q633" t="str">
            <v>955</v>
          </cell>
          <cell r="R633" t="str">
            <v>INTERCO BILL W/O</v>
          </cell>
          <cell r="S633" t="str">
            <v>PRA</v>
          </cell>
          <cell r="U633" t="str">
            <v>2014-12-31</v>
          </cell>
          <cell r="V633">
            <v>152.15</v>
          </cell>
          <cell r="W633" t="str">
            <v>UTXECON201</v>
          </cell>
          <cell r="Y633" t="str">
            <v>LEGAL</v>
          </cell>
          <cell r="Z633" t="str">
            <v>DLO</v>
          </cell>
          <cell r="AB633" t="str">
            <v>ICB</v>
          </cell>
          <cell r="AC633" t="str">
            <v>ICB</v>
          </cell>
          <cell r="AE633" t="str">
            <v>211</v>
          </cell>
          <cell r="AG633" t="str">
            <v>0000101827</v>
          </cell>
        </row>
        <row r="634">
          <cell r="A634" t="str">
            <v>00643214</v>
          </cell>
          <cell r="B634" t="str">
            <v>9554261000</v>
          </cell>
          <cell r="C634" t="str">
            <v>ICB4TARGET0000000084</v>
          </cell>
          <cell r="D634">
            <v>2014</v>
          </cell>
          <cell r="E634">
            <v>10</v>
          </cell>
          <cell r="F634" t="str">
            <v>2014-10-31</v>
          </cell>
          <cell r="G634" t="str">
            <v>PRJ</v>
          </cell>
          <cell r="H634" t="str">
            <v>211</v>
          </cell>
          <cell r="I634" t="str">
            <v>211</v>
          </cell>
          <cell r="K634" t="str">
            <v>000001120</v>
          </cell>
          <cell r="L634" t="str">
            <v>4261000</v>
          </cell>
          <cell r="M634" t="str">
            <v>1113</v>
          </cell>
          <cell r="N634" t="str">
            <v>99920</v>
          </cell>
          <cell r="O634" t="str">
            <v>11404</v>
          </cell>
          <cell r="P634" t="str">
            <v>294</v>
          </cell>
          <cell r="Q634" t="str">
            <v>955</v>
          </cell>
          <cell r="R634" t="str">
            <v>INTERCO BILL W/O</v>
          </cell>
          <cell r="S634" t="str">
            <v>PRA</v>
          </cell>
          <cell r="U634" t="str">
            <v>2014-10-31</v>
          </cell>
          <cell r="V634">
            <v>365.16</v>
          </cell>
          <cell r="W634" t="str">
            <v>UTXECON201</v>
          </cell>
          <cell r="Y634" t="str">
            <v>LEGAL</v>
          </cell>
          <cell r="Z634" t="str">
            <v>DLO</v>
          </cell>
          <cell r="AB634" t="str">
            <v>ICB</v>
          </cell>
          <cell r="AC634" t="str">
            <v>ICB</v>
          </cell>
          <cell r="AE634" t="str">
            <v>211</v>
          </cell>
          <cell r="AG634" t="str">
            <v>0000100764</v>
          </cell>
        </row>
        <row r="635">
          <cell r="A635" t="str">
            <v>00644367</v>
          </cell>
          <cell r="B635" t="str">
            <v>9554261000</v>
          </cell>
          <cell r="C635" t="str">
            <v>ICB4TARGET0000000084</v>
          </cell>
          <cell r="D635">
            <v>2014</v>
          </cell>
          <cell r="E635">
            <v>11</v>
          </cell>
          <cell r="F635" t="str">
            <v>2014-11-30</v>
          </cell>
          <cell r="G635" t="str">
            <v>PRJ</v>
          </cell>
          <cell r="H635" t="str">
            <v>211</v>
          </cell>
          <cell r="I635" t="str">
            <v>211</v>
          </cell>
          <cell r="K635" t="str">
            <v>000001120</v>
          </cell>
          <cell r="L635" t="str">
            <v>4261000</v>
          </cell>
          <cell r="M635" t="str">
            <v>1113</v>
          </cell>
          <cell r="N635" t="str">
            <v>99920</v>
          </cell>
          <cell r="O635" t="str">
            <v>11404</v>
          </cell>
          <cell r="P635" t="str">
            <v>294</v>
          </cell>
          <cell r="Q635" t="str">
            <v>955</v>
          </cell>
          <cell r="R635" t="str">
            <v>INTERCO BILL W/O</v>
          </cell>
          <cell r="S635" t="str">
            <v>PRA</v>
          </cell>
          <cell r="U635" t="str">
            <v>2014-11-30</v>
          </cell>
          <cell r="V635">
            <v>608.6</v>
          </cell>
          <cell r="W635" t="str">
            <v>UTXECON201</v>
          </cell>
          <cell r="Y635" t="str">
            <v>LEGAL</v>
          </cell>
          <cell r="Z635" t="str">
            <v>DLO</v>
          </cell>
          <cell r="AB635" t="str">
            <v>ICB</v>
          </cell>
          <cell r="AC635" t="str">
            <v>ICB</v>
          </cell>
          <cell r="AE635" t="str">
            <v>211</v>
          </cell>
          <cell r="AG635" t="str">
            <v>0000097349</v>
          </cell>
        </row>
        <row r="636">
          <cell r="A636" t="str">
            <v>00647721</v>
          </cell>
          <cell r="B636" t="str">
            <v>9554261000</v>
          </cell>
          <cell r="C636" t="str">
            <v>ICB4TARGET0000000084</v>
          </cell>
          <cell r="D636">
            <v>2014</v>
          </cell>
          <cell r="E636">
            <v>12</v>
          </cell>
          <cell r="F636" t="str">
            <v>2014-12-31</v>
          </cell>
          <cell r="G636" t="str">
            <v>PRJ</v>
          </cell>
          <cell r="H636" t="str">
            <v>211</v>
          </cell>
          <cell r="I636" t="str">
            <v>211</v>
          </cell>
          <cell r="K636" t="str">
            <v>000001120</v>
          </cell>
          <cell r="L636" t="str">
            <v>4261000</v>
          </cell>
          <cell r="M636" t="str">
            <v>1113</v>
          </cell>
          <cell r="N636" t="str">
            <v>99920</v>
          </cell>
          <cell r="O636" t="str">
            <v>11404</v>
          </cell>
          <cell r="P636" t="str">
            <v>294</v>
          </cell>
          <cell r="Q636" t="str">
            <v>955</v>
          </cell>
          <cell r="R636" t="str">
            <v>INTERCO BILL W/O</v>
          </cell>
          <cell r="S636" t="str">
            <v>PRA</v>
          </cell>
          <cell r="U636" t="str">
            <v>2014-12-31</v>
          </cell>
          <cell r="V636">
            <v>-912.9</v>
          </cell>
          <cell r="W636" t="str">
            <v>UTXECON201</v>
          </cell>
          <cell r="Y636" t="str">
            <v>LEGAL</v>
          </cell>
          <cell r="Z636" t="str">
            <v>DLO</v>
          </cell>
          <cell r="AB636" t="str">
            <v>ICB</v>
          </cell>
          <cell r="AC636" t="str">
            <v>ICB</v>
          </cell>
          <cell r="AE636" t="str">
            <v>211</v>
          </cell>
          <cell r="AG636" t="str">
            <v>0000101832</v>
          </cell>
        </row>
        <row r="637">
          <cell r="A637" t="str">
            <v>00640320</v>
          </cell>
          <cell r="B637" t="str">
            <v>9554261000</v>
          </cell>
          <cell r="C637" t="str">
            <v>ICB4TARGET0000000085</v>
          </cell>
          <cell r="D637">
            <v>2014</v>
          </cell>
          <cell r="E637">
            <v>10</v>
          </cell>
          <cell r="F637" t="str">
            <v>2014-10-31</v>
          </cell>
          <cell r="G637" t="str">
            <v>PRJ</v>
          </cell>
          <cell r="H637" t="str">
            <v>211</v>
          </cell>
          <cell r="I637" t="str">
            <v>211</v>
          </cell>
          <cell r="K637" t="str">
            <v>000001120</v>
          </cell>
          <cell r="L637" t="str">
            <v>4261000</v>
          </cell>
          <cell r="M637" t="str">
            <v>1113</v>
          </cell>
          <cell r="N637" t="str">
            <v>99920</v>
          </cell>
          <cell r="O637" t="str">
            <v>11404</v>
          </cell>
          <cell r="P637" t="str">
            <v>294</v>
          </cell>
          <cell r="Q637" t="str">
            <v>955</v>
          </cell>
          <cell r="R637" t="str">
            <v>INTERCO BILL W/O</v>
          </cell>
          <cell r="S637" t="str">
            <v>PRA</v>
          </cell>
          <cell r="U637" t="str">
            <v>2014-10-31</v>
          </cell>
          <cell r="V637">
            <v>213.01</v>
          </cell>
          <cell r="W637" t="str">
            <v>UTXECON201</v>
          </cell>
          <cell r="Y637" t="str">
            <v>LEGAL</v>
          </cell>
          <cell r="Z637" t="str">
            <v>DLO</v>
          </cell>
          <cell r="AB637" t="str">
            <v>ICB</v>
          </cell>
          <cell r="AC637" t="str">
            <v>ICB</v>
          </cell>
          <cell r="AE637" t="str">
            <v>211</v>
          </cell>
          <cell r="AG637" t="str">
            <v>0000121145</v>
          </cell>
        </row>
        <row r="638">
          <cell r="A638" t="str">
            <v>00646382</v>
          </cell>
          <cell r="B638" t="str">
            <v>9554261000</v>
          </cell>
          <cell r="C638" t="str">
            <v>ICB4TARGET0000000085</v>
          </cell>
          <cell r="D638">
            <v>2014</v>
          </cell>
          <cell r="E638">
            <v>11</v>
          </cell>
          <cell r="F638" t="str">
            <v>2014-11-30</v>
          </cell>
          <cell r="G638" t="str">
            <v>PRJ</v>
          </cell>
          <cell r="H638" t="str">
            <v>211</v>
          </cell>
          <cell r="I638" t="str">
            <v>211</v>
          </cell>
          <cell r="K638" t="str">
            <v>000001120</v>
          </cell>
          <cell r="L638" t="str">
            <v>4261000</v>
          </cell>
          <cell r="M638" t="str">
            <v>1113</v>
          </cell>
          <cell r="N638" t="str">
            <v>99920</v>
          </cell>
          <cell r="O638" t="str">
            <v>11404</v>
          </cell>
          <cell r="P638" t="str">
            <v>294</v>
          </cell>
          <cell r="Q638" t="str">
            <v>955</v>
          </cell>
          <cell r="R638" t="str">
            <v>INTERCO BILL W/O</v>
          </cell>
          <cell r="S638" t="str">
            <v>PRA</v>
          </cell>
          <cell r="U638" t="str">
            <v>2014-11-30</v>
          </cell>
          <cell r="V638">
            <v>912.9</v>
          </cell>
          <cell r="W638" t="str">
            <v>UTXECON201</v>
          </cell>
          <cell r="Y638" t="str">
            <v>LEGAL</v>
          </cell>
          <cell r="Z638" t="str">
            <v>DLO</v>
          </cell>
          <cell r="AB638" t="str">
            <v>ICB</v>
          </cell>
          <cell r="AC638" t="str">
            <v>ICB</v>
          </cell>
          <cell r="AE638" t="str">
            <v>211</v>
          </cell>
          <cell r="AG638" t="str">
            <v>0000097349</v>
          </cell>
        </row>
        <row r="639">
          <cell r="A639" t="str">
            <v>00651190</v>
          </cell>
          <cell r="B639" t="str">
            <v>9554261000</v>
          </cell>
          <cell r="C639" t="str">
            <v>ICB4TARGET0000000085</v>
          </cell>
          <cell r="D639">
            <v>2014</v>
          </cell>
          <cell r="E639">
            <v>12</v>
          </cell>
          <cell r="F639" t="str">
            <v>2014-12-31</v>
          </cell>
          <cell r="G639" t="str">
            <v>PRJ</v>
          </cell>
          <cell r="H639" t="str">
            <v>211</v>
          </cell>
          <cell r="I639" t="str">
            <v>211</v>
          </cell>
          <cell r="K639" t="str">
            <v>000001120</v>
          </cell>
          <cell r="L639" t="str">
            <v>4261000</v>
          </cell>
          <cell r="M639" t="str">
            <v>1113</v>
          </cell>
          <cell r="N639" t="str">
            <v>99920</v>
          </cell>
          <cell r="O639" t="str">
            <v>11404</v>
          </cell>
          <cell r="P639" t="str">
            <v>294</v>
          </cell>
          <cell r="Q639" t="str">
            <v>955</v>
          </cell>
          <cell r="R639" t="str">
            <v>INTERCO BILL W/O</v>
          </cell>
          <cell r="S639" t="str">
            <v>PRA</v>
          </cell>
          <cell r="U639" t="str">
            <v>2014-12-31</v>
          </cell>
          <cell r="V639">
            <v>608.6</v>
          </cell>
          <cell r="W639" t="str">
            <v>UTXECON201</v>
          </cell>
          <cell r="Y639" t="str">
            <v>LEGAL</v>
          </cell>
          <cell r="Z639" t="str">
            <v>DLO</v>
          </cell>
          <cell r="AB639" t="str">
            <v>ICB</v>
          </cell>
          <cell r="AC639" t="str">
            <v>ICB</v>
          </cell>
          <cell r="AE639" t="str">
            <v>211</v>
          </cell>
          <cell r="AG639" t="str">
            <v>0000110984</v>
          </cell>
        </row>
        <row r="640">
          <cell r="A640" t="str">
            <v>00640324</v>
          </cell>
          <cell r="B640" t="str">
            <v>9554261000</v>
          </cell>
          <cell r="C640" t="str">
            <v>ICB4TARGET0000000086</v>
          </cell>
          <cell r="D640">
            <v>2014</v>
          </cell>
          <cell r="E640">
            <v>10</v>
          </cell>
          <cell r="F640" t="str">
            <v>2014-10-31</v>
          </cell>
          <cell r="G640" t="str">
            <v>PRJ</v>
          </cell>
          <cell r="H640" t="str">
            <v>211</v>
          </cell>
          <cell r="I640" t="str">
            <v>211</v>
          </cell>
          <cell r="K640" t="str">
            <v>000001120</v>
          </cell>
          <cell r="L640" t="str">
            <v>4261000</v>
          </cell>
          <cell r="M640" t="str">
            <v>1113</v>
          </cell>
          <cell r="N640" t="str">
            <v>99920</v>
          </cell>
          <cell r="O640" t="str">
            <v>11404</v>
          </cell>
          <cell r="P640" t="str">
            <v>294</v>
          </cell>
          <cell r="Q640" t="str">
            <v>955</v>
          </cell>
          <cell r="R640" t="str">
            <v>INTERCO BILL W/O</v>
          </cell>
          <cell r="S640" t="str">
            <v>PRA</v>
          </cell>
          <cell r="U640" t="str">
            <v>2014-10-31</v>
          </cell>
          <cell r="V640">
            <v>608.6</v>
          </cell>
          <cell r="W640" t="str">
            <v>UTXECON201</v>
          </cell>
          <cell r="Y640" t="str">
            <v>LEGAL</v>
          </cell>
          <cell r="Z640" t="str">
            <v>DLO</v>
          </cell>
          <cell r="AB640" t="str">
            <v>ICB</v>
          </cell>
          <cell r="AC640" t="str">
            <v>ICB</v>
          </cell>
          <cell r="AE640" t="str">
            <v>211</v>
          </cell>
          <cell r="AG640" t="str">
            <v>0000121258</v>
          </cell>
        </row>
        <row r="641">
          <cell r="A641" t="str">
            <v>00645859</v>
          </cell>
          <cell r="B641" t="str">
            <v>9554261000</v>
          </cell>
          <cell r="C641" t="str">
            <v>ICB4TARGET0000000086</v>
          </cell>
          <cell r="D641">
            <v>2014</v>
          </cell>
          <cell r="E641">
            <v>11</v>
          </cell>
          <cell r="F641" t="str">
            <v>2014-11-30</v>
          </cell>
          <cell r="G641" t="str">
            <v>PRJ</v>
          </cell>
          <cell r="H641" t="str">
            <v>211</v>
          </cell>
          <cell r="I641" t="str">
            <v>211</v>
          </cell>
          <cell r="K641" t="str">
            <v>000001120</v>
          </cell>
          <cell r="L641" t="str">
            <v>4261000</v>
          </cell>
          <cell r="M641" t="str">
            <v>1113</v>
          </cell>
          <cell r="N641" t="str">
            <v>99920</v>
          </cell>
          <cell r="O641" t="str">
            <v>11404</v>
          </cell>
          <cell r="P641" t="str">
            <v>294</v>
          </cell>
          <cell r="Q641" t="str">
            <v>955</v>
          </cell>
          <cell r="R641" t="str">
            <v>INTERCO BILL W/O</v>
          </cell>
          <cell r="S641" t="str">
            <v>PRA</v>
          </cell>
          <cell r="U641" t="str">
            <v>2014-11-30</v>
          </cell>
          <cell r="V641">
            <v>1521.5</v>
          </cell>
          <cell r="W641" t="str">
            <v>UTXECON201</v>
          </cell>
          <cell r="Y641" t="str">
            <v>LEGAL</v>
          </cell>
          <cell r="Z641" t="str">
            <v>DLO</v>
          </cell>
          <cell r="AB641" t="str">
            <v>ICB</v>
          </cell>
          <cell r="AC641" t="str">
            <v>ICB</v>
          </cell>
          <cell r="AE641" t="str">
            <v>211</v>
          </cell>
          <cell r="AG641" t="str">
            <v>0000101430</v>
          </cell>
        </row>
        <row r="642">
          <cell r="A642" t="str">
            <v>00652904</v>
          </cell>
          <cell r="B642" t="str">
            <v>9554261000</v>
          </cell>
          <cell r="C642" t="str">
            <v>ICB4TARGET0000000086</v>
          </cell>
          <cell r="D642">
            <v>2014</v>
          </cell>
          <cell r="E642">
            <v>12</v>
          </cell>
          <cell r="F642" t="str">
            <v>2014-12-31</v>
          </cell>
          <cell r="G642" t="str">
            <v>PRJ</v>
          </cell>
          <cell r="H642" t="str">
            <v>211</v>
          </cell>
          <cell r="I642" t="str">
            <v>211</v>
          </cell>
          <cell r="K642" t="str">
            <v>000001120</v>
          </cell>
          <cell r="L642" t="str">
            <v>4261000</v>
          </cell>
          <cell r="M642" t="str">
            <v>1113</v>
          </cell>
          <cell r="N642" t="str">
            <v>99920</v>
          </cell>
          <cell r="O642" t="str">
            <v>11404</v>
          </cell>
          <cell r="P642" t="str">
            <v>294</v>
          </cell>
          <cell r="Q642" t="str">
            <v>955</v>
          </cell>
          <cell r="R642" t="str">
            <v>INTERCO BILL W/O</v>
          </cell>
          <cell r="S642" t="str">
            <v>PRA</v>
          </cell>
          <cell r="U642" t="str">
            <v>2014-12-31</v>
          </cell>
          <cell r="V642">
            <v>1643.22</v>
          </cell>
          <cell r="W642" t="str">
            <v>UTXECON201</v>
          </cell>
          <cell r="Y642" t="str">
            <v>LEGAL</v>
          </cell>
          <cell r="Z642" t="str">
            <v>DLO</v>
          </cell>
          <cell r="AB642" t="str">
            <v>ICB</v>
          </cell>
          <cell r="AC642" t="str">
            <v>ICB</v>
          </cell>
          <cell r="AE642" t="str">
            <v>211</v>
          </cell>
          <cell r="AG642" t="str">
            <v>0000121145</v>
          </cell>
        </row>
        <row r="643">
          <cell r="A643" t="str">
            <v>00644250</v>
          </cell>
          <cell r="B643" t="str">
            <v>9554261000</v>
          </cell>
          <cell r="C643" t="str">
            <v>ICB4TARGET0000000087</v>
          </cell>
          <cell r="D643">
            <v>2014</v>
          </cell>
          <cell r="E643">
            <v>10</v>
          </cell>
          <cell r="F643" t="str">
            <v>2014-10-31</v>
          </cell>
          <cell r="G643" t="str">
            <v>PRJ</v>
          </cell>
          <cell r="H643" t="str">
            <v>211</v>
          </cell>
          <cell r="I643" t="str">
            <v>211</v>
          </cell>
          <cell r="K643" t="str">
            <v>000001120</v>
          </cell>
          <cell r="L643" t="str">
            <v>4261000</v>
          </cell>
          <cell r="M643" t="str">
            <v>1113</v>
          </cell>
          <cell r="N643" t="str">
            <v>99920</v>
          </cell>
          <cell r="O643" t="str">
            <v>11404</v>
          </cell>
          <cell r="P643" t="str">
            <v>294</v>
          </cell>
          <cell r="Q643" t="str">
            <v>955</v>
          </cell>
          <cell r="R643" t="str">
            <v>INTERCO BILL W/O</v>
          </cell>
          <cell r="S643" t="str">
            <v>PRA</v>
          </cell>
          <cell r="U643" t="str">
            <v>2014-10-31</v>
          </cell>
          <cell r="V643">
            <v>608.59</v>
          </cell>
          <cell r="W643" t="str">
            <v>UTXECON201</v>
          </cell>
          <cell r="Y643" t="str">
            <v>LEGAL</v>
          </cell>
          <cell r="Z643" t="str">
            <v>DLO</v>
          </cell>
          <cell r="AB643" t="str">
            <v>ICB</v>
          </cell>
          <cell r="AC643" t="str">
            <v>ICB</v>
          </cell>
          <cell r="AE643" t="str">
            <v>211</v>
          </cell>
          <cell r="AG643" t="str">
            <v>0000121258</v>
          </cell>
        </row>
        <row r="644">
          <cell r="A644" t="str">
            <v>00647721</v>
          </cell>
          <cell r="B644" t="str">
            <v>9554261000</v>
          </cell>
          <cell r="C644" t="str">
            <v>ICB4TARGET0000000087</v>
          </cell>
          <cell r="D644">
            <v>2014</v>
          </cell>
          <cell r="E644">
            <v>11</v>
          </cell>
          <cell r="F644" t="str">
            <v>2014-11-30</v>
          </cell>
          <cell r="G644" t="str">
            <v>PRJ</v>
          </cell>
          <cell r="H644" t="str">
            <v>211</v>
          </cell>
          <cell r="I644" t="str">
            <v>211</v>
          </cell>
          <cell r="K644" t="str">
            <v>000001120</v>
          </cell>
          <cell r="L644" t="str">
            <v>4261000</v>
          </cell>
          <cell r="M644" t="str">
            <v>1113</v>
          </cell>
          <cell r="N644" t="str">
            <v>99920</v>
          </cell>
          <cell r="O644" t="str">
            <v>11404</v>
          </cell>
          <cell r="P644" t="str">
            <v>294</v>
          </cell>
          <cell r="Q644" t="str">
            <v>955</v>
          </cell>
          <cell r="R644" t="str">
            <v>INTERCO BILL W/O</v>
          </cell>
          <cell r="S644" t="str">
            <v>PRA</v>
          </cell>
          <cell r="U644" t="str">
            <v>2014-11-30</v>
          </cell>
          <cell r="V644">
            <v>912.9</v>
          </cell>
          <cell r="W644" t="str">
            <v>UTXECON201</v>
          </cell>
          <cell r="Y644" t="str">
            <v>LEGAL</v>
          </cell>
          <cell r="Z644" t="str">
            <v>DLO</v>
          </cell>
          <cell r="AB644" t="str">
            <v>ICB</v>
          </cell>
          <cell r="AC644" t="str">
            <v>ICB</v>
          </cell>
          <cell r="AE644" t="str">
            <v>211</v>
          </cell>
          <cell r="AG644" t="str">
            <v>0000101832</v>
          </cell>
        </row>
        <row r="645">
          <cell r="A645" t="str">
            <v>00651193</v>
          </cell>
          <cell r="B645" t="str">
            <v>9554261000</v>
          </cell>
          <cell r="C645" t="str">
            <v>ICB4TARGET0000000087</v>
          </cell>
          <cell r="D645">
            <v>2014</v>
          </cell>
          <cell r="E645">
            <v>12</v>
          </cell>
          <cell r="F645" t="str">
            <v>2014-12-31</v>
          </cell>
          <cell r="G645" t="str">
            <v>PRJ</v>
          </cell>
          <cell r="H645" t="str">
            <v>211</v>
          </cell>
          <cell r="I645" t="str">
            <v>211</v>
          </cell>
          <cell r="K645" t="str">
            <v>000001120</v>
          </cell>
          <cell r="L645" t="str">
            <v>4261000</v>
          </cell>
          <cell r="M645" t="str">
            <v>1113</v>
          </cell>
          <cell r="N645" t="str">
            <v>99920</v>
          </cell>
          <cell r="O645" t="str">
            <v>11404</v>
          </cell>
          <cell r="P645" t="str">
            <v>294</v>
          </cell>
          <cell r="Q645" t="str">
            <v>955</v>
          </cell>
          <cell r="R645" t="str">
            <v>INTERCO BILL W/O</v>
          </cell>
          <cell r="S645" t="str">
            <v>PRA</v>
          </cell>
          <cell r="U645" t="str">
            <v>2014-12-31</v>
          </cell>
          <cell r="V645">
            <v>8021.33</v>
          </cell>
          <cell r="W645" t="str">
            <v>UTXECON201</v>
          </cell>
          <cell r="Y645" t="str">
            <v>LEGAL</v>
          </cell>
          <cell r="Z645" t="str">
            <v>DLO</v>
          </cell>
          <cell r="AB645" t="str">
            <v>ICB</v>
          </cell>
          <cell r="AC645" t="str">
            <v>ICB</v>
          </cell>
          <cell r="AE645" t="str">
            <v>211</v>
          </cell>
          <cell r="AG645" t="str">
            <v>0000124002</v>
          </cell>
        </row>
        <row r="646">
          <cell r="A646" t="str">
            <v>00640325</v>
          </cell>
          <cell r="B646" t="str">
            <v>9554261000</v>
          </cell>
          <cell r="C646" t="str">
            <v>ICB4TARGET0000000088</v>
          </cell>
          <cell r="D646">
            <v>2014</v>
          </cell>
          <cell r="E646">
            <v>10</v>
          </cell>
          <cell r="F646" t="str">
            <v>2014-10-31</v>
          </cell>
          <cell r="G646" t="str">
            <v>PRJ</v>
          </cell>
          <cell r="H646" t="str">
            <v>211</v>
          </cell>
          <cell r="I646" t="str">
            <v>211</v>
          </cell>
          <cell r="K646" t="str">
            <v>000001120</v>
          </cell>
          <cell r="L646" t="str">
            <v>4261000</v>
          </cell>
          <cell r="M646" t="str">
            <v>1113</v>
          </cell>
          <cell r="N646" t="str">
            <v>99920</v>
          </cell>
          <cell r="O646" t="str">
            <v>11404</v>
          </cell>
          <cell r="P646" t="str">
            <v>294</v>
          </cell>
          <cell r="Q646" t="str">
            <v>955</v>
          </cell>
          <cell r="R646" t="str">
            <v>INTERCO BILL W/O</v>
          </cell>
          <cell r="S646" t="str">
            <v>PRA</v>
          </cell>
          <cell r="U646" t="str">
            <v>2014-10-31</v>
          </cell>
          <cell r="V646">
            <v>760.75</v>
          </cell>
          <cell r="W646" t="str">
            <v>UTXECON201</v>
          </cell>
          <cell r="Y646" t="str">
            <v>LEGAL</v>
          </cell>
          <cell r="Z646" t="str">
            <v>DLO</v>
          </cell>
          <cell r="AB646" t="str">
            <v>ICB</v>
          </cell>
          <cell r="AC646" t="str">
            <v>ICB</v>
          </cell>
          <cell r="AE646" t="str">
            <v>211</v>
          </cell>
          <cell r="AG646" t="str">
            <v>0000124825</v>
          </cell>
        </row>
        <row r="647">
          <cell r="A647" t="str">
            <v>00645863</v>
          </cell>
          <cell r="B647" t="str">
            <v>9554261000</v>
          </cell>
          <cell r="C647" t="str">
            <v>ICB4TARGET0000000088</v>
          </cell>
          <cell r="D647">
            <v>2014</v>
          </cell>
          <cell r="E647">
            <v>11</v>
          </cell>
          <cell r="F647" t="str">
            <v>2014-11-30</v>
          </cell>
          <cell r="G647" t="str">
            <v>PRJ</v>
          </cell>
          <cell r="H647" t="str">
            <v>211</v>
          </cell>
          <cell r="I647" t="str">
            <v>211</v>
          </cell>
          <cell r="K647" t="str">
            <v>000001120</v>
          </cell>
          <cell r="L647" t="str">
            <v>4261000</v>
          </cell>
          <cell r="M647" t="str">
            <v>1113</v>
          </cell>
          <cell r="N647" t="str">
            <v>99920</v>
          </cell>
          <cell r="O647" t="str">
            <v>11404</v>
          </cell>
          <cell r="P647" t="str">
            <v>294</v>
          </cell>
          <cell r="Q647" t="str">
            <v>955</v>
          </cell>
          <cell r="R647" t="str">
            <v>INTERCO BILL W/O</v>
          </cell>
          <cell r="S647" t="str">
            <v>PRA</v>
          </cell>
          <cell r="U647" t="str">
            <v>2014-11-30</v>
          </cell>
          <cell r="V647">
            <v>912.9</v>
          </cell>
          <cell r="W647" t="str">
            <v>UTXECON201</v>
          </cell>
          <cell r="Y647" t="str">
            <v>LEGAL</v>
          </cell>
          <cell r="Z647" t="str">
            <v>DLO</v>
          </cell>
          <cell r="AB647" t="str">
            <v>ICB</v>
          </cell>
          <cell r="AC647" t="str">
            <v>ICB</v>
          </cell>
          <cell r="AE647" t="str">
            <v>211</v>
          </cell>
          <cell r="AG647" t="str">
            <v>0000120050</v>
          </cell>
        </row>
        <row r="648">
          <cell r="A648" t="str">
            <v>00651876</v>
          </cell>
          <cell r="B648" t="str">
            <v>9554261000</v>
          </cell>
          <cell r="C648" t="str">
            <v>ICB4TARGET0000000088</v>
          </cell>
          <cell r="D648">
            <v>2014</v>
          </cell>
          <cell r="E648">
            <v>12</v>
          </cell>
          <cell r="F648" t="str">
            <v>2014-12-31</v>
          </cell>
          <cell r="G648" t="str">
            <v>PRJ</v>
          </cell>
          <cell r="H648" t="str">
            <v>211</v>
          </cell>
          <cell r="I648" t="str">
            <v>211</v>
          </cell>
          <cell r="K648" t="str">
            <v>000001120</v>
          </cell>
          <cell r="L648" t="str">
            <v>4261000</v>
          </cell>
          <cell r="M648" t="str">
            <v>1113</v>
          </cell>
          <cell r="N648" t="str">
            <v>99920</v>
          </cell>
          <cell r="O648" t="str">
            <v>11404</v>
          </cell>
          <cell r="P648" t="str">
            <v>294</v>
          </cell>
          <cell r="Q648" t="str">
            <v>955</v>
          </cell>
          <cell r="R648" t="str">
            <v>INTERCO BILL W/O</v>
          </cell>
          <cell r="S648" t="str">
            <v>PRA</v>
          </cell>
          <cell r="U648" t="str">
            <v>2014-12-31</v>
          </cell>
          <cell r="V648">
            <v>1521.5</v>
          </cell>
          <cell r="W648" t="str">
            <v>UTXECON201</v>
          </cell>
          <cell r="Y648" t="str">
            <v>LEGAL</v>
          </cell>
          <cell r="Z648" t="str">
            <v>DLO</v>
          </cell>
          <cell r="AB648" t="str">
            <v>ICB</v>
          </cell>
          <cell r="AC648" t="str">
            <v>ICB</v>
          </cell>
          <cell r="AE648" t="str">
            <v>211</v>
          </cell>
          <cell r="AG648" t="str">
            <v>0000124825</v>
          </cell>
        </row>
        <row r="649">
          <cell r="A649" t="str">
            <v>00640896</v>
          </cell>
          <cell r="B649" t="str">
            <v>9554261000</v>
          </cell>
          <cell r="C649" t="str">
            <v>ICB4TARGET0000000089</v>
          </cell>
          <cell r="D649">
            <v>2014</v>
          </cell>
          <cell r="E649">
            <v>10</v>
          </cell>
          <cell r="F649" t="str">
            <v>2014-10-31</v>
          </cell>
          <cell r="G649" t="str">
            <v>PRJ</v>
          </cell>
          <cell r="H649" t="str">
            <v>211</v>
          </cell>
          <cell r="I649" t="str">
            <v>211</v>
          </cell>
          <cell r="K649" t="str">
            <v>000001120</v>
          </cell>
          <cell r="L649" t="str">
            <v>4261000</v>
          </cell>
          <cell r="M649" t="str">
            <v>1113</v>
          </cell>
          <cell r="N649" t="str">
            <v>99920</v>
          </cell>
          <cell r="O649" t="str">
            <v>11404</v>
          </cell>
          <cell r="P649" t="str">
            <v>294</v>
          </cell>
          <cell r="Q649" t="str">
            <v>955</v>
          </cell>
          <cell r="R649" t="str">
            <v>INTERCO BILL W/O</v>
          </cell>
          <cell r="S649" t="str">
            <v>PRA</v>
          </cell>
          <cell r="U649" t="str">
            <v>2014-10-31</v>
          </cell>
          <cell r="V649">
            <v>483.84</v>
          </cell>
          <cell r="W649" t="str">
            <v>UTXECON201</v>
          </cell>
          <cell r="Y649" t="str">
            <v>LEGAL</v>
          </cell>
          <cell r="Z649" t="str">
            <v>DLO</v>
          </cell>
          <cell r="AB649" t="str">
            <v>ICB</v>
          </cell>
          <cell r="AC649" t="str">
            <v>ICB</v>
          </cell>
          <cell r="AE649" t="str">
            <v>211</v>
          </cell>
          <cell r="AG649" t="str">
            <v>0000131109</v>
          </cell>
        </row>
        <row r="650">
          <cell r="A650" t="str">
            <v>00644561</v>
          </cell>
          <cell r="B650" t="str">
            <v>9554261000</v>
          </cell>
          <cell r="C650" t="str">
            <v>ICB4TARGET0000000089</v>
          </cell>
          <cell r="D650">
            <v>2014</v>
          </cell>
          <cell r="E650">
            <v>11</v>
          </cell>
          <cell r="F650" t="str">
            <v>2014-11-30</v>
          </cell>
          <cell r="G650" t="str">
            <v>PRJ</v>
          </cell>
          <cell r="H650" t="str">
            <v>211</v>
          </cell>
          <cell r="I650" t="str">
            <v>211</v>
          </cell>
          <cell r="K650" t="str">
            <v>000001120</v>
          </cell>
          <cell r="L650" t="str">
            <v>4261000</v>
          </cell>
          <cell r="M650" t="str">
            <v>1113</v>
          </cell>
          <cell r="N650" t="str">
            <v>99920</v>
          </cell>
          <cell r="O650" t="str">
            <v>11404</v>
          </cell>
          <cell r="P650" t="str">
            <v>294</v>
          </cell>
          <cell r="Q650" t="str">
            <v>955</v>
          </cell>
          <cell r="R650" t="str">
            <v>INTERCO BILL W/O</v>
          </cell>
          <cell r="S650" t="str">
            <v>PRA</v>
          </cell>
          <cell r="U650" t="str">
            <v>2014-11-30</v>
          </cell>
          <cell r="V650">
            <v>1217.2</v>
          </cell>
          <cell r="W650" t="str">
            <v>UTXECON201</v>
          </cell>
          <cell r="Y650" t="str">
            <v>LEGAL</v>
          </cell>
          <cell r="Z650" t="str">
            <v>DLO</v>
          </cell>
          <cell r="AB650" t="str">
            <v>ICB</v>
          </cell>
          <cell r="AC650" t="str">
            <v>ICB</v>
          </cell>
          <cell r="AE650" t="str">
            <v>211</v>
          </cell>
          <cell r="AG650" t="str">
            <v>0000121145</v>
          </cell>
        </row>
        <row r="651">
          <cell r="A651" t="str">
            <v>00651298</v>
          </cell>
          <cell r="B651" t="str">
            <v>9554261000</v>
          </cell>
          <cell r="C651" t="str">
            <v>ICB4TARGET0000000089</v>
          </cell>
          <cell r="D651">
            <v>2014</v>
          </cell>
          <cell r="E651">
            <v>12</v>
          </cell>
          <cell r="F651" t="str">
            <v>2014-12-31</v>
          </cell>
          <cell r="G651" t="str">
            <v>PRJ</v>
          </cell>
          <cell r="H651" t="str">
            <v>211</v>
          </cell>
          <cell r="I651" t="str">
            <v>211</v>
          </cell>
          <cell r="K651" t="str">
            <v>000001120</v>
          </cell>
          <cell r="L651" t="str">
            <v>4261000</v>
          </cell>
          <cell r="M651" t="str">
            <v>1113</v>
          </cell>
          <cell r="N651" t="str">
            <v>99920</v>
          </cell>
          <cell r="O651" t="str">
            <v>12397</v>
          </cell>
          <cell r="P651" t="str">
            <v>294</v>
          </cell>
          <cell r="Q651" t="str">
            <v>955</v>
          </cell>
          <cell r="R651" t="str">
            <v>INTERCO BILL W/O</v>
          </cell>
          <cell r="S651" t="str">
            <v>PRA</v>
          </cell>
          <cell r="U651" t="str">
            <v>2014-12-31</v>
          </cell>
          <cell r="V651">
            <v>456.45</v>
          </cell>
          <cell r="W651" t="str">
            <v>UTXECON201</v>
          </cell>
          <cell r="Y651" t="str">
            <v>LEGAL</v>
          </cell>
          <cell r="Z651" t="str">
            <v>DLO</v>
          </cell>
          <cell r="AB651" t="str">
            <v>ICB</v>
          </cell>
          <cell r="AC651" t="str">
            <v>ICB</v>
          </cell>
          <cell r="AE651" t="str">
            <v>211</v>
          </cell>
          <cell r="AG651" t="str">
            <v>0000125871</v>
          </cell>
        </row>
        <row r="652">
          <cell r="A652" t="str">
            <v>00644249</v>
          </cell>
          <cell r="B652" t="str">
            <v>9554261000</v>
          </cell>
          <cell r="C652" t="str">
            <v>ICB4TARGET0000000090</v>
          </cell>
          <cell r="D652">
            <v>2014</v>
          </cell>
          <cell r="E652">
            <v>10</v>
          </cell>
          <cell r="F652" t="str">
            <v>2014-10-31</v>
          </cell>
          <cell r="G652" t="str">
            <v>PRJ</v>
          </cell>
          <cell r="H652" t="str">
            <v>211</v>
          </cell>
          <cell r="I652" t="str">
            <v>211</v>
          </cell>
          <cell r="K652" t="str">
            <v>000001120</v>
          </cell>
          <cell r="L652" t="str">
            <v>4261000</v>
          </cell>
          <cell r="M652" t="str">
            <v>1113</v>
          </cell>
          <cell r="N652" t="str">
            <v>99920</v>
          </cell>
          <cell r="O652" t="str">
            <v>11404</v>
          </cell>
          <cell r="P652" t="str">
            <v>294</v>
          </cell>
          <cell r="Q652" t="str">
            <v>955</v>
          </cell>
          <cell r="R652" t="str">
            <v>INTERCO BILL W/O</v>
          </cell>
          <cell r="S652" t="str">
            <v>PRA</v>
          </cell>
          <cell r="U652" t="str">
            <v>2014-10-31</v>
          </cell>
          <cell r="V652">
            <v>322.56</v>
          </cell>
          <cell r="W652" t="str">
            <v>UTXECON201</v>
          </cell>
          <cell r="Y652" t="str">
            <v>LEGAL</v>
          </cell>
          <cell r="Z652" t="str">
            <v>DLO</v>
          </cell>
          <cell r="AB652" t="str">
            <v>ICB</v>
          </cell>
          <cell r="AC652" t="str">
            <v>ICB</v>
          </cell>
          <cell r="AE652" t="str">
            <v>211</v>
          </cell>
          <cell r="AG652" t="str">
            <v>0000131754</v>
          </cell>
        </row>
        <row r="653">
          <cell r="A653" t="str">
            <v>00648832</v>
          </cell>
          <cell r="B653" t="str">
            <v>9554261000</v>
          </cell>
          <cell r="C653" t="str">
            <v>ICB4TARGET0000000090</v>
          </cell>
          <cell r="D653">
            <v>2014</v>
          </cell>
          <cell r="E653">
            <v>11</v>
          </cell>
          <cell r="F653" t="str">
            <v>2014-11-30</v>
          </cell>
          <cell r="G653" t="str">
            <v>PRJ</v>
          </cell>
          <cell r="H653" t="str">
            <v>211</v>
          </cell>
          <cell r="I653" t="str">
            <v>211</v>
          </cell>
          <cell r="K653" t="str">
            <v>000001120</v>
          </cell>
          <cell r="L653" t="str">
            <v>4261000</v>
          </cell>
          <cell r="M653" t="str">
            <v>1113</v>
          </cell>
          <cell r="N653" t="str">
            <v>99920</v>
          </cell>
          <cell r="O653" t="str">
            <v>11404</v>
          </cell>
          <cell r="P653" t="str">
            <v>294</v>
          </cell>
          <cell r="Q653" t="str">
            <v>955</v>
          </cell>
          <cell r="R653" t="str">
            <v>INTERCO BILL W/O</v>
          </cell>
          <cell r="S653" t="str">
            <v>PRA</v>
          </cell>
          <cell r="U653" t="str">
            <v>2014-11-30</v>
          </cell>
          <cell r="V653">
            <v>912.9</v>
          </cell>
          <cell r="W653" t="str">
            <v>UTXECON201</v>
          </cell>
          <cell r="Y653" t="str">
            <v>LEGAL</v>
          </cell>
          <cell r="Z653" t="str">
            <v>DLO</v>
          </cell>
          <cell r="AB653" t="str">
            <v>ICB</v>
          </cell>
          <cell r="AC653" t="str">
            <v>ICB</v>
          </cell>
          <cell r="AE653" t="str">
            <v>211</v>
          </cell>
          <cell r="AG653" t="str">
            <v>0000124002</v>
          </cell>
        </row>
        <row r="654">
          <cell r="A654" t="str">
            <v>00652132</v>
          </cell>
          <cell r="B654" t="str">
            <v>9554261000</v>
          </cell>
          <cell r="C654" t="str">
            <v>ICB4TARGET0000000090</v>
          </cell>
          <cell r="D654">
            <v>2014</v>
          </cell>
          <cell r="E654">
            <v>12</v>
          </cell>
          <cell r="F654" t="str">
            <v>2014-12-31</v>
          </cell>
          <cell r="G654" t="str">
            <v>PRJ</v>
          </cell>
          <cell r="H654" t="str">
            <v>211</v>
          </cell>
          <cell r="I654" t="str">
            <v>211</v>
          </cell>
          <cell r="K654" t="str">
            <v>000001120</v>
          </cell>
          <cell r="L654" t="str">
            <v>4261000</v>
          </cell>
          <cell r="M654" t="str">
            <v>1113</v>
          </cell>
          <cell r="N654" t="str">
            <v>99920</v>
          </cell>
          <cell r="O654" t="str">
            <v>11404</v>
          </cell>
          <cell r="P654" t="str">
            <v>294</v>
          </cell>
          <cell r="Q654" t="str">
            <v>955</v>
          </cell>
          <cell r="R654" t="str">
            <v>INTERCO BILL W/O</v>
          </cell>
          <cell r="S654" t="str">
            <v>PRA</v>
          </cell>
          <cell r="U654" t="str">
            <v>2014-12-31</v>
          </cell>
          <cell r="V654">
            <v>182.58</v>
          </cell>
          <cell r="W654" t="str">
            <v>UTXECON201</v>
          </cell>
          <cell r="Y654" t="str">
            <v>LEGAL</v>
          </cell>
          <cell r="Z654" t="str">
            <v>DLO</v>
          </cell>
          <cell r="AB654" t="str">
            <v>ICB</v>
          </cell>
          <cell r="AC654" t="str">
            <v>ICB</v>
          </cell>
          <cell r="AE654" t="str">
            <v>211</v>
          </cell>
          <cell r="AG654" t="str">
            <v>0000133492</v>
          </cell>
        </row>
        <row r="655">
          <cell r="A655" t="str">
            <v>00643208</v>
          </cell>
          <cell r="B655" t="str">
            <v>9554261000</v>
          </cell>
          <cell r="C655" t="str">
            <v>ICB4TARGET0000000091</v>
          </cell>
          <cell r="D655">
            <v>2014</v>
          </cell>
          <cell r="E655">
            <v>10</v>
          </cell>
          <cell r="F655" t="str">
            <v>2014-10-31</v>
          </cell>
          <cell r="G655" t="str">
            <v>PRJ</v>
          </cell>
          <cell r="H655" t="str">
            <v>211</v>
          </cell>
          <cell r="I655" t="str">
            <v>211</v>
          </cell>
          <cell r="K655" t="str">
            <v>000001120</v>
          </cell>
          <cell r="L655" t="str">
            <v>4261000</v>
          </cell>
          <cell r="M655" t="str">
            <v>1113</v>
          </cell>
          <cell r="N655" t="str">
            <v>99920</v>
          </cell>
          <cell r="O655" t="str">
            <v>11404</v>
          </cell>
          <cell r="P655" t="str">
            <v>294</v>
          </cell>
          <cell r="Q655" t="str">
            <v>955</v>
          </cell>
          <cell r="R655" t="str">
            <v>INTERCO BILL W/O</v>
          </cell>
          <cell r="S655" t="str">
            <v>PRA</v>
          </cell>
          <cell r="U655" t="str">
            <v>2014-10-31</v>
          </cell>
          <cell r="V655">
            <v>304.3</v>
          </cell>
          <cell r="W655" t="str">
            <v>UTXECON201</v>
          </cell>
          <cell r="Y655" t="str">
            <v>LEGAL</v>
          </cell>
          <cell r="Z655" t="str">
            <v>DLO</v>
          </cell>
          <cell r="AB655" t="str">
            <v>ICB</v>
          </cell>
          <cell r="AC655" t="str">
            <v>ICB</v>
          </cell>
          <cell r="AE655" t="str">
            <v>211</v>
          </cell>
          <cell r="AG655" t="str">
            <v>0000132843</v>
          </cell>
        </row>
        <row r="656">
          <cell r="A656" t="str">
            <v>00646091</v>
          </cell>
          <cell r="B656" t="str">
            <v>9554261000</v>
          </cell>
          <cell r="C656" t="str">
            <v>ICB4TARGET0000000091</v>
          </cell>
          <cell r="D656">
            <v>2014</v>
          </cell>
          <cell r="E656">
            <v>11</v>
          </cell>
          <cell r="F656" t="str">
            <v>2014-11-30</v>
          </cell>
          <cell r="G656" t="str">
            <v>PRJ</v>
          </cell>
          <cell r="H656" t="str">
            <v>211</v>
          </cell>
          <cell r="I656" t="str">
            <v>211</v>
          </cell>
          <cell r="K656" t="str">
            <v>000001120</v>
          </cell>
          <cell r="L656" t="str">
            <v>4261000</v>
          </cell>
          <cell r="M656" t="str">
            <v>1113</v>
          </cell>
          <cell r="N656" t="str">
            <v>99920</v>
          </cell>
          <cell r="O656" t="str">
            <v>11404</v>
          </cell>
          <cell r="P656" t="str">
            <v>294</v>
          </cell>
          <cell r="Q656" t="str">
            <v>955</v>
          </cell>
          <cell r="R656" t="str">
            <v>INTERCO BILL W/O</v>
          </cell>
          <cell r="S656" t="str">
            <v>PRA</v>
          </cell>
          <cell r="U656" t="str">
            <v>2014-11-30</v>
          </cell>
          <cell r="V656">
            <v>912.9</v>
          </cell>
          <cell r="W656" t="str">
            <v>UTXECON201</v>
          </cell>
          <cell r="Y656" t="str">
            <v>LEGAL</v>
          </cell>
          <cell r="Z656" t="str">
            <v>DLO</v>
          </cell>
          <cell r="AB656" t="str">
            <v>ICB</v>
          </cell>
          <cell r="AC656" t="str">
            <v>ICB</v>
          </cell>
          <cell r="AE656" t="str">
            <v>211</v>
          </cell>
          <cell r="AG656" t="str">
            <v>0000126813</v>
          </cell>
        </row>
        <row r="657">
          <cell r="A657" t="str">
            <v>00651186</v>
          </cell>
          <cell r="B657" t="str">
            <v>9554261000</v>
          </cell>
          <cell r="C657" t="str">
            <v>ICB4TARGET0000000091</v>
          </cell>
          <cell r="D657">
            <v>2014</v>
          </cell>
          <cell r="E657">
            <v>12</v>
          </cell>
          <cell r="F657" t="str">
            <v>2014-12-31</v>
          </cell>
          <cell r="G657" t="str">
            <v>PRJ</v>
          </cell>
          <cell r="H657" t="str">
            <v>211</v>
          </cell>
          <cell r="I657" t="str">
            <v>211</v>
          </cell>
          <cell r="K657" t="str">
            <v>000001120</v>
          </cell>
          <cell r="L657" t="str">
            <v>4261000</v>
          </cell>
          <cell r="M657" t="str">
            <v>1113</v>
          </cell>
          <cell r="N657" t="str">
            <v>99920</v>
          </cell>
          <cell r="O657" t="str">
            <v>12397</v>
          </cell>
          <cell r="P657" t="str">
            <v>294</v>
          </cell>
          <cell r="Q657" t="str">
            <v>955</v>
          </cell>
          <cell r="R657" t="str">
            <v>INTERCO BILL W/O</v>
          </cell>
          <cell r="S657" t="str">
            <v>PRA</v>
          </cell>
          <cell r="U657" t="str">
            <v>2014-12-31</v>
          </cell>
          <cell r="V657">
            <v>6085.98</v>
          </cell>
          <cell r="W657" t="str">
            <v>UTXECON201</v>
          </cell>
          <cell r="Y657" t="str">
            <v>LEGAL</v>
          </cell>
          <cell r="Z657" t="str">
            <v>DLO</v>
          </cell>
          <cell r="AB657" t="str">
            <v>ICB</v>
          </cell>
          <cell r="AC657" t="str">
            <v>ICB</v>
          </cell>
          <cell r="AE657" t="str">
            <v>211</v>
          </cell>
          <cell r="AG657" t="str">
            <v>0000133757</v>
          </cell>
        </row>
        <row r="658">
          <cell r="A658" t="str">
            <v>00643210</v>
          </cell>
          <cell r="B658" t="str">
            <v>9554261000</v>
          </cell>
          <cell r="C658" t="str">
            <v>ICB4TARGET0000000092</v>
          </cell>
          <cell r="D658">
            <v>2014</v>
          </cell>
          <cell r="E658">
            <v>10</v>
          </cell>
          <cell r="F658" t="str">
            <v>2014-10-31</v>
          </cell>
          <cell r="G658" t="str">
            <v>PRJ</v>
          </cell>
          <cell r="H658" t="str">
            <v>211</v>
          </cell>
          <cell r="I658" t="str">
            <v>211</v>
          </cell>
          <cell r="K658" t="str">
            <v>000001120</v>
          </cell>
          <cell r="L658" t="str">
            <v>4261000</v>
          </cell>
          <cell r="M658" t="str">
            <v>1113</v>
          </cell>
          <cell r="N658" t="str">
            <v>99920</v>
          </cell>
          <cell r="O658" t="str">
            <v>11404</v>
          </cell>
          <cell r="P658" t="str">
            <v>294</v>
          </cell>
          <cell r="Q658" t="str">
            <v>955</v>
          </cell>
          <cell r="R658" t="str">
            <v>INTERCO BILL W/O</v>
          </cell>
          <cell r="S658" t="str">
            <v>PRA</v>
          </cell>
          <cell r="U658" t="str">
            <v>2014-10-31</v>
          </cell>
          <cell r="V658">
            <v>194.75</v>
          </cell>
          <cell r="W658" t="str">
            <v>UTXECON201</v>
          </cell>
          <cell r="Y658" t="str">
            <v>LEGAL</v>
          </cell>
          <cell r="Z658" t="str">
            <v>DLO</v>
          </cell>
          <cell r="AB658" t="str">
            <v>ICB</v>
          </cell>
          <cell r="AC658" t="str">
            <v>ICB</v>
          </cell>
          <cell r="AE658" t="str">
            <v>211</v>
          </cell>
          <cell r="AG658" t="str">
            <v>0000133492</v>
          </cell>
        </row>
        <row r="659">
          <cell r="A659" t="str">
            <v>00648536</v>
          </cell>
          <cell r="B659" t="str">
            <v>9554261000</v>
          </cell>
          <cell r="C659" t="str">
            <v>ICB4TARGET0000000092</v>
          </cell>
          <cell r="D659">
            <v>2014</v>
          </cell>
          <cell r="E659">
            <v>11</v>
          </cell>
          <cell r="F659" t="str">
            <v>2014-11-30</v>
          </cell>
          <cell r="G659" t="str">
            <v>PRJ</v>
          </cell>
          <cell r="H659" t="str">
            <v>211</v>
          </cell>
          <cell r="I659" t="str">
            <v>211</v>
          </cell>
          <cell r="K659" t="str">
            <v>000001120</v>
          </cell>
          <cell r="L659" t="str">
            <v>4261000</v>
          </cell>
          <cell r="M659" t="str">
            <v>1113</v>
          </cell>
          <cell r="N659" t="str">
            <v>99920</v>
          </cell>
          <cell r="O659" t="str">
            <v>11404</v>
          </cell>
          <cell r="P659" t="str">
            <v>294</v>
          </cell>
          <cell r="Q659" t="str">
            <v>955</v>
          </cell>
          <cell r="R659" t="str">
            <v>INTERCO BILL W/O</v>
          </cell>
          <cell r="S659" t="str">
            <v>PRA</v>
          </cell>
          <cell r="U659" t="str">
            <v>2014-11-30</v>
          </cell>
          <cell r="V659">
            <v>608.6</v>
          </cell>
          <cell r="W659" t="str">
            <v>UTXECON201</v>
          </cell>
          <cell r="Y659" t="str">
            <v>LEGAL</v>
          </cell>
          <cell r="Z659" t="str">
            <v>DLO</v>
          </cell>
          <cell r="AB659" t="str">
            <v>ICB</v>
          </cell>
          <cell r="AC659" t="str">
            <v>ICB</v>
          </cell>
          <cell r="AE659" t="str">
            <v>211</v>
          </cell>
          <cell r="AG659" t="str">
            <v>0000130706</v>
          </cell>
        </row>
        <row r="660">
          <cell r="A660" t="str">
            <v>00651646</v>
          </cell>
          <cell r="B660" t="str">
            <v>9554261000</v>
          </cell>
          <cell r="C660" t="str">
            <v>ICB4TARGET0000000092</v>
          </cell>
          <cell r="D660">
            <v>2014</v>
          </cell>
          <cell r="E660">
            <v>12</v>
          </cell>
          <cell r="F660" t="str">
            <v>2014-12-31</v>
          </cell>
          <cell r="G660" t="str">
            <v>PRJ</v>
          </cell>
          <cell r="H660" t="str">
            <v>211</v>
          </cell>
          <cell r="I660" t="str">
            <v>211</v>
          </cell>
          <cell r="K660" t="str">
            <v>000001120</v>
          </cell>
          <cell r="L660" t="str">
            <v>4261000</v>
          </cell>
          <cell r="M660" t="str">
            <v>1113</v>
          </cell>
          <cell r="N660" t="str">
            <v>99920</v>
          </cell>
          <cell r="O660" t="str">
            <v>12397</v>
          </cell>
          <cell r="P660" t="str">
            <v>294</v>
          </cell>
          <cell r="Q660" t="str">
            <v>955</v>
          </cell>
          <cell r="R660" t="str">
            <v>INTERCO BILL W/O</v>
          </cell>
          <cell r="S660" t="str">
            <v>PRA</v>
          </cell>
          <cell r="U660" t="str">
            <v>2014-12-31</v>
          </cell>
          <cell r="V660">
            <v>3042.99</v>
          </cell>
          <cell r="W660" t="str">
            <v>UTXECON201</v>
          </cell>
          <cell r="Y660" t="str">
            <v>LEGAL</v>
          </cell>
          <cell r="Z660" t="str">
            <v>DLO</v>
          </cell>
          <cell r="AB660" t="str">
            <v>ICB</v>
          </cell>
          <cell r="AC660" t="str">
            <v>ICB</v>
          </cell>
          <cell r="AE660" t="str">
            <v>211</v>
          </cell>
          <cell r="AG660" t="str">
            <v>0000134745</v>
          </cell>
        </row>
        <row r="661">
          <cell r="A661" t="str">
            <v>00634447</v>
          </cell>
          <cell r="B661" t="str">
            <v>9554261000</v>
          </cell>
          <cell r="C661" t="str">
            <v>ICB4TARGET0000000093</v>
          </cell>
          <cell r="D661">
            <v>2014</v>
          </cell>
          <cell r="E661">
            <v>10</v>
          </cell>
          <cell r="F661" t="str">
            <v>2014-10-31</v>
          </cell>
          <cell r="G661" t="str">
            <v>PRJ</v>
          </cell>
          <cell r="H661" t="str">
            <v>211</v>
          </cell>
          <cell r="I661" t="str">
            <v>211</v>
          </cell>
          <cell r="K661" t="str">
            <v>000001120</v>
          </cell>
          <cell r="L661" t="str">
            <v>4261000</v>
          </cell>
          <cell r="M661" t="str">
            <v>1113</v>
          </cell>
          <cell r="N661" t="str">
            <v>99920</v>
          </cell>
          <cell r="O661" t="str">
            <v>11404</v>
          </cell>
          <cell r="P661" t="str">
            <v>294</v>
          </cell>
          <cell r="Q661" t="str">
            <v>955</v>
          </cell>
          <cell r="R661" t="str">
            <v>INTERCO BILL W/O</v>
          </cell>
          <cell r="S661" t="str">
            <v>PRA</v>
          </cell>
          <cell r="U661" t="str">
            <v>2014-10-31</v>
          </cell>
          <cell r="V661">
            <v>-1825.8</v>
          </cell>
          <cell r="W661" t="str">
            <v>UTXECON201</v>
          </cell>
          <cell r="Y661" t="str">
            <v>LEGAL</v>
          </cell>
          <cell r="Z661" t="str">
            <v>DLO</v>
          </cell>
          <cell r="AB661" t="str">
            <v>ICB</v>
          </cell>
          <cell r="AC661" t="str">
            <v>ICB</v>
          </cell>
          <cell r="AE661" t="str">
            <v>211</v>
          </cell>
          <cell r="AG661" t="str">
            <v>0000136782</v>
          </cell>
        </row>
        <row r="662">
          <cell r="A662" t="str">
            <v>00647379</v>
          </cell>
          <cell r="B662" t="str">
            <v>9554261000</v>
          </cell>
          <cell r="C662" t="str">
            <v>ICB4TARGET0000000093</v>
          </cell>
          <cell r="D662">
            <v>2014</v>
          </cell>
          <cell r="E662">
            <v>11</v>
          </cell>
          <cell r="F662" t="str">
            <v>2014-11-30</v>
          </cell>
          <cell r="G662" t="str">
            <v>PRJ</v>
          </cell>
          <cell r="H662" t="str">
            <v>211</v>
          </cell>
          <cell r="I662" t="str">
            <v>211</v>
          </cell>
          <cell r="K662" t="str">
            <v>000001120</v>
          </cell>
          <cell r="L662" t="str">
            <v>4261000</v>
          </cell>
          <cell r="M662" t="str">
            <v>1113</v>
          </cell>
          <cell r="N662" t="str">
            <v>99920</v>
          </cell>
          <cell r="O662" t="str">
            <v>11404</v>
          </cell>
          <cell r="P662" t="str">
            <v>294</v>
          </cell>
          <cell r="Q662" t="str">
            <v>955</v>
          </cell>
          <cell r="R662" t="str">
            <v>INTERCO BILL W/O</v>
          </cell>
          <cell r="S662" t="str">
            <v>PRA</v>
          </cell>
          <cell r="U662" t="str">
            <v>2014-11-30</v>
          </cell>
          <cell r="V662">
            <v>304.3</v>
          </cell>
          <cell r="W662" t="str">
            <v>UTXECON201</v>
          </cell>
          <cell r="Y662" t="str">
            <v>LEGAL</v>
          </cell>
          <cell r="Z662" t="str">
            <v>DLO</v>
          </cell>
          <cell r="AB662" t="str">
            <v>ICB</v>
          </cell>
          <cell r="AC662" t="str">
            <v>ICB</v>
          </cell>
          <cell r="AE662" t="str">
            <v>211</v>
          </cell>
          <cell r="AG662" t="str">
            <v>0000132609</v>
          </cell>
        </row>
        <row r="663">
          <cell r="A663" t="str">
            <v>00651297</v>
          </cell>
          <cell r="B663" t="str">
            <v>9554261000</v>
          </cell>
          <cell r="C663" t="str">
            <v>ICB4TARGET0000000093</v>
          </cell>
          <cell r="D663">
            <v>2014</v>
          </cell>
          <cell r="E663">
            <v>12</v>
          </cell>
          <cell r="F663" t="str">
            <v>2014-12-31</v>
          </cell>
          <cell r="G663" t="str">
            <v>PRJ</v>
          </cell>
          <cell r="H663" t="str">
            <v>211</v>
          </cell>
          <cell r="I663" t="str">
            <v>211</v>
          </cell>
          <cell r="K663" t="str">
            <v>000001120</v>
          </cell>
          <cell r="L663" t="str">
            <v>4261000</v>
          </cell>
          <cell r="M663" t="str">
            <v>1113</v>
          </cell>
          <cell r="N663" t="str">
            <v>99920</v>
          </cell>
          <cell r="O663" t="str">
            <v>11404</v>
          </cell>
          <cell r="P663" t="str">
            <v>294</v>
          </cell>
          <cell r="Q663" t="str">
            <v>955</v>
          </cell>
          <cell r="R663" t="str">
            <v>INTERCO BILL W/O</v>
          </cell>
          <cell r="S663" t="str">
            <v>PRA</v>
          </cell>
          <cell r="U663" t="str">
            <v>2014-12-31</v>
          </cell>
          <cell r="V663">
            <v>608.6</v>
          </cell>
          <cell r="W663" t="str">
            <v>UTXECON201</v>
          </cell>
          <cell r="Y663" t="str">
            <v>LEGAL</v>
          </cell>
          <cell r="Z663" t="str">
            <v>DLO</v>
          </cell>
          <cell r="AB663" t="str">
            <v>ICB</v>
          </cell>
          <cell r="AC663" t="str">
            <v>ICB</v>
          </cell>
          <cell r="AE663" t="str">
            <v>211</v>
          </cell>
          <cell r="AG663" t="str">
            <v>0000137756</v>
          </cell>
        </row>
        <row r="664">
          <cell r="A664" t="str">
            <v>00643207</v>
          </cell>
          <cell r="B664" t="str">
            <v>9554261000</v>
          </cell>
          <cell r="C664" t="str">
            <v>ICB4TARGET0000000094</v>
          </cell>
          <cell r="D664">
            <v>2014</v>
          </cell>
          <cell r="E664">
            <v>10</v>
          </cell>
          <cell r="F664" t="str">
            <v>2014-10-31</v>
          </cell>
          <cell r="G664" t="str">
            <v>PRJ</v>
          </cell>
          <cell r="H664" t="str">
            <v>211</v>
          </cell>
          <cell r="I664" t="str">
            <v>211</v>
          </cell>
          <cell r="K664" t="str">
            <v>000001120</v>
          </cell>
          <cell r="L664" t="str">
            <v>4261000</v>
          </cell>
          <cell r="M664" t="str">
            <v>1113</v>
          </cell>
          <cell r="N664" t="str">
            <v>99920</v>
          </cell>
          <cell r="O664" t="str">
            <v>11404</v>
          </cell>
          <cell r="P664" t="str">
            <v>294</v>
          </cell>
          <cell r="Q664" t="str">
            <v>955</v>
          </cell>
          <cell r="R664" t="str">
            <v>INTERCO BILL W/O</v>
          </cell>
          <cell r="S664" t="str">
            <v>PRA</v>
          </cell>
          <cell r="U664" t="str">
            <v>2014-10-31</v>
          </cell>
          <cell r="V664">
            <v>213.01</v>
          </cell>
          <cell r="W664" t="str">
            <v>UTXECON201</v>
          </cell>
          <cell r="Y664" t="str">
            <v>LEGAL</v>
          </cell>
          <cell r="Z664" t="str">
            <v>DLO</v>
          </cell>
          <cell r="AB664" t="str">
            <v>ICB</v>
          </cell>
          <cell r="AC664" t="str">
            <v>ICB</v>
          </cell>
          <cell r="AE664" t="str">
            <v>211</v>
          </cell>
          <cell r="AG664" t="str">
            <v>0000140778</v>
          </cell>
        </row>
        <row r="665">
          <cell r="A665" t="str">
            <v>00647378</v>
          </cell>
          <cell r="B665" t="str">
            <v>9554261000</v>
          </cell>
          <cell r="C665" t="str">
            <v>ICB4TARGET0000000094</v>
          </cell>
          <cell r="D665">
            <v>2014</v>
          </cell>
          <cell r="E665">
            <v>11</v>
          </cell>
          <cell r="F665" t="str">
            <v>2014-11-30</v>
          </cell>
          <cell r="G665" t="str">
            <v>PRJ</v>
          </cell>
          <cell r="H665" t="str">
            <v>211</v>
          </cell>
          <cell r="I665" t="str">
            <v>211</v>
          </cell>
          <cell r="K665" t="str">
            <v>000001120</v>
          </cell>
          <cell r="L665" t="str">
            <v>4261000</v>
          </cell>
          <cell r="M665" t="str">
            <v>1113</v>
          </cell>
          <cell r="N665" t="str">
            <v>99920</v>
          </cell>
          <cell r="O665" t="str">
            <v>11404</v>
          </cell>
          <cell r="P665" t="str">
            <v>294</v>
          </cell>
          <cell r="Q665" t="str">
            <v>955</v>
          </cell>
          <cell r="R665" t="str">
            <v>INTERCO BILL W/O</v>
          </cell>
          <cell r="S665" t="str">
            <v>PRA</v>
          </cell>
          <cell r="U665" t="str">
            <v>2014-11-30</v>
          </cell>
          <cell r="V665">
            <v>304.3</v>
          </cell>
          <cell r="W665" t="str">
            <v>UTXECON201</v>
          </cell>
          <cell r="Y665" t="str">
            <v>LEGAL</v>
          </cell>
          <cell r="Z665" t="str">
            <v>DLO</v>
          </cell>
          <cell r="AB665" t="str">
            <v>ICB</v>
          </cell>
          <cell r="AC665" t="str">
            <v>ICB</v>
          </cell>
          <cell r="AE665" t="str">
            <v>211</v>
          </cell>
          <cell r="AG665" t="str">
            <v>0000132616</v>
          </cell>
        </row>
        <row r="666">
          <cell r="A666" t="str">
            <v>00653233</v>
          </cell>
          <cell r="B666" t="str">
            <v>9554261000</v>
          </cell>
          <cell r="C666" t="str">
            <v>ICB4TARGET0000000094</v>
          </cell>
          <cell r="D666">
            <v>2014</v>
          </cell>
          <cell r="E666">
            <v>12</v>
          </cell>
          <cell r="F666" t="str">
            <v>2014-12-31</v>
          </cell>
          <cell r="G666" t="str">
            <v>PRJ</v>
          </cell>
          <cell r="H666" t="str">
            <v>211</v>
          </cell>
          <cell r="I666" t="str">
            <v>211</v>
          </cell>
          <cell r="K666" t="str">
            <v>000001120</v>
          </cell>
          <cell r="L666" t="str">
            <v>4261000</v>
          </cell>
          <cell r="M666" t="str">
            <v>1113</v>
          </cell>
          <cell r="N666" t="str">
            <v>99920</v>
          </cell>
          <cell r="O666" t="str">
            <v>11404</v>
          </cell>
          <cell r="P666" t="str">
            <v>294</v>
          </cell>
          <cell r="Q666" t="str">
            <v>955</v>
          </cell>
          <cell r="R666" t="str">
            <v>INTERCO BILL W/O</v>
          </cell>
          <cell r="S666" t="str">
            <v>PRA</v>
          </cell>
          <cell r="U666" t="str">
            <v>2014-12-31</v>
          </cell>
          <cell r="V666">
            <v>136.94</v>
          </cell>
          <cell r="W666" t="str">
            <v>UTXECON201</v>
          </cell>
          <cell r="Y666" t="str">
            <v>LEGAL</v>
          </cell>
          <cell r="Z666" t="str">
            <v>DLO</v>
          </cell>
          <cell r="AB666" t="str">
            <v>ICB</v>
          </cell>
          <cell r="AC666" t="str">
            <v>ICB</v>
          </cell>
          <cell r="AE666" t="str">
            <v>211</v>
          </cell>
          <cell r="AG666" t="str">
            <v>0000138274</v>
          </cell>
        </row>
        <row r="667">
          <cell r="A667" t="str">
            <v>00640898</v>
          </cell>
          <cell r="B667" t="str">
            <v>9554261000</v>
          </cell>
          <cell r="C667" t="str">
            <v>ICB4TARGET0000000095</v>
          </cell>
          <cell r="D667">
            <v>2014</v>
          </cell>
          <cell r="E667">
            <v>10</v>
          </cell>
          <cell r="F667" t="str">
            <v>2014-10-31</v>
          </cell>
          <cell r="G667" t="str">
            <v>PRJ</v>
          </cell>
          <cell r="H667" t="str">
            <v>211</v>
          </cell>
          <cell r="I667" t="str">
            <v>211</v>
          </cell>
          <cell r="K667" t="str">
            <v>000001120</v>
          </cell>
          <cell r="L667" t="str">
            <v>4261000</v>
          </cell>
          <cell r="M667" t="str">
            <v>1113</v>
          </cell>
          <cell r="N667" t="str">
            <v>99920</v>
          </cell>
          <cell r="O667" t="str">
            <v>11404</v>
          </cell>
          <cell r="P667" t="str">
            <v>294</v>
          </cell>
          <cell r="Q667" t="str">
            <v>955</v>
          </cell>
          <cell r="R667" t="str">
            <v>INTERCO BILL W/O</v>
          </cell>
          <cell r="S667" t="str">
            <v>PRA</v>
          </cell>
          <cell r="U667" t="str">
            <v>2014-10-31</v>
          </cell>
          <cell r="V667">
            <v>182.58</v>
          </cell>
          <cell r="W667" t="str">
            <v>UTXECON201</v>
          </cell>
          <cell r="Y667" t="str">
            <v>LEGAL</v>
          </cell>
          <cell r="Z667" t="str">
            <v>DLO</v>
          </cell>
          <cell r="AB667" t="str">
            <v>ICB</v>
          </cell>
          <cell r="AC667" t="str">
            <v>ICB</v>
          </cell>
          <cell r="AE667" t="str">
            <v>211</v>
          </cell>
          <cell r="AG667" t="str">
            <v>0000141208</v>
          </cell>
        </row>
        <row r="668">
          <cell r="A668" t="str">
            <v>00646088</v>
          </cell>
          <cell r="B668" t="str">
            <v>9554261000</v>
          </cell>
          <cell r="C668" t="str">
            <v>ICB4TARGET0000000095</v>
          </cell>
          <cell r="D668">
            <v>2014</v>
          </cell>
          <cell r="E668">
            <v>11</v>
          </cell>
          <cell r="F668" t="str">
            <v>2014-11-30</v>
          </cell>
          <cell r="G668" t="str">
            <v>PRJ</v>
          </cell>
          <cell r="H668" t="str">
            <v>211</v>
          </cell>
          <cell r="I668" t="str">
            <v>211</v>
          </cell>
          <cell r="K668" t="str">
            <v>000001120</v>
          </cell>
          <cell r="L668" t="str">
            <v>4261000</v>
          </cell>
          <cell r="M668" t="str">
            <v>1113</v>
          </cell>
          <cell r="N668" t="str">
            <v>99920</v>
          </cell>
          <cell r="O668" t="str">
            <v>11404</v>
          </cell>
          <cell r="P668" t="str">
            <v>294</v>
          </cell>
          <cell r="Q668" t="str">
            <v>955</v>
          </cell>
          <cell r="R668" t="str">
            <v>INTERCO BILL W/O</v>
          </cell>
          <cell r="S668" t="str">
            <v>PRA</v>
          </cell>
          <cell r="U668" t="str">
            <v>2014-11-30</v>
          </cell>
          <cell r="V668">
            <v>182.58</v>
          </cell>
          <cell r="W668" t="str">
            <v>UTXECON201</v>
          </cell>
          <cell r="Y668" t="str">
            <v>LEGAL</v>
          </cell>
          <cell r="Z668" t="str">
            <v>DLO</v>
          </cell>
          <cell r="AB668" t="str">
            <v>ICB</v>
          </cell>
          <cell r="AC668" t="str">
            <v>ICB</v>
          </cell>
          <cell r="AE668" t="str">
            <v>211</v>
          </cell>
          <cell r="AG668" t="str">
            <v>0000132685</v>
          </cell>
        </row>
        <row r="669">
          <cell r="A669" t="str">
            <v>00652021</v>
          </cell>
          <cell r="B669" t="str">
            <v>9554261000</v>
          </cell>
          <cell r="C669" t="str">
            <v>ICB4TARGET0000000095</v>
          </cell>
          <cell r="D669">
            <v>2014</v>
          </cell>
          <cell r="E669">
            <v>12</v>
          </cell>
          <cell r="F669" t="str">
            <v>2014-12-31</v>
          </cell>
          <cell r="G669" t="str">
            <v>PRJ</v>
          </cell>
          <cell r="H669" t="str">
            <v>211</v>
          </cell>
          <cell r="I669" t="str">
            <v>211</v>
          </cell>
          <cell r="K669" t="str">
            <v>000001120</v>
          </cell>
          <cell r="L669" t="str">
            <v>4261000</v>
          </cell>
          <cell r="M669" t="str">
            <v>1113</v>
          </cell>
          <cell r="N669" t="str">
            <v>99920</v>
          </cell>
          <cell r="O669" t="str">
            <v>11404</v>
          </cell>
          <cell r="P669" t="str">
            <v>294</v>
          </cell>
          <cell r="Q669" t="str">
            <v>955</v>
          </cell>
          <cell r="R669" t="str">
            <v>INTERCO BILL W/O</v>
          </cell>
          <cell r="S669" t="str">
            <v>PRA</v>
          </cell>
          <cell r="U669" t="str">
            <v>2014-12-31</v>
          </cell>
          <cell r="V669">
            <v>182.58</v>
          </cell>
          <cell r="W669" t="str">
            <v>UTXECON201</v>
          </cell>
          <cell r="Y669" t="str">
            <v>LEGAL</v>
          </cell>
          <cell r="Z669" t="str">
            <v>DLO</v>
          </cell>
          <cell r="AB669" t="str">
            <v>ICB</v>
          </cell>
          <cell r="AC669" t="str">
            <v>ICB</v>
          </cell>
          <cell r="AE669" t="str">
            <v>211</v>
          </cell>
          <cell r="AG669" t="str">
            <v>0000141982</v>
          </cell>
        </row>
        <row r="670">
          <cell r="A670" t="str">
            <v>00640319</v>
          </cell>
          <cell r="B670" t="str">
            <v>9554261000</v>
          </cell>
          <cell r="C670" t="str">
            <v>ICB4TARGET0000000096</v>
          </cell>
          <cell r="D670">
            <v>2014</v>
          </cell>
          <cell r="E670">
            <v>10</v>
          </cell>
          <cell r="F670" t="str">
            <v>2014-10-31</v>
          </cell>
          <cell r="G670" t="str">
            <v>PRJ</v>
          </cell>
          <cell r="H670" t="str">
            <v>211</v>
          </cell>
          <cell r="I670" t="str">
            <v>211</v>
          </cell>
          <cell r="K670" t="str">
            <v>000001120</v>
          </cell>
          <cell r="L670" t="str">
            <v>4261000</v>
          </cell>
          <cell r="M670" t="str">
            <v>1113</v>
          </cell>
          <cell r="N670" t="str">
            <v>99920</v>
          </cell>
          <cell r="O670" t="str">
            <v>11404</v>
          </cell>
          <cell r="P670" t="str">
            <v>294</v>
          </cell>
          <cell r="Q670" t="str">
            <v>955</v>
          </cell>
          <cell r="R670" t="str">
            <v>INTERCO BILL W/O</v>
          </cell>
          <cell r="S670" t="str">
            <v>PRA</v>
          </cell>
          <cell r="U670" t="str">
            <v>2014-10-31</v>
          </cell>
          <cell r="V670">
            <v>608.6</v>
          </cell>
          <cell r="W670" t="str">
            <v>UTXECON201</v>
          </cell>
          <cell r="Y670" t="str">
            <v>LEGAL</v>
          </cell>
          <cell r="Z670" t="str">
            <v>DLO</v>
          </cell>
          <cell r="AB670" t="str">
            <v>ICB</v>
          </cell>
          <cell r="AC670" t="str">
            <v>ICB</v>
          </cell>
          <cell r="AE670" t="str">
            <v>211</v>
          </cell>
          <cell r="AG670" t="str">
            <v>0000141982</v>
          </cell>
        </row>
        <row r="671">
          <cell r="A671" t="str">
            <v>00647251</v>
          </cell>
          <cell r="B671" t="str">
            <v>9554261000</v>
          </cell>
          <cell r="C671" t="str">
            <v>ICB4TARGET0000000096</v>
          </cell>
          <cell r="D671">
            <v>2014</v>
          </cell>
          <cell r="E671">
            <v>11</v>
          </cell>
          <cell r="F671" t="str">
            <v>2014-11-30</v>
          </cell>
          <cell r="G671" t="str">
            <v>PRJ</v>
          </cell>
          <cell r="H671" t="str">
            <v>211</v>
          </cell>
          <cell r="I671" t="str">
            <v>211</v>
          </cell>
          <cell r="K671" t="str">
            <v>000001120</v>
          </cell>
          <cell r="L671" t="str">
            <v>4261000</v>
          </cell>
          <cell r="M671" t="str">
            <v>1113</v>
          </cell>
          <cell r="N671" t="str">
            <v>99920</v>
          </cell>
          <cell r="O671" t="str">
            <v>11404</v>
          </cell>
          <cell r="P671" t="str">
            <v>294</v>
          </cell>
          <cell r="Q671" t="str">
            <v>955</v>
          </cell>
          <cell r="R671" t="str">
            <v>INTERCO BILL W/O</v>
          </cell>
          <cell r="S671" t="str">
            <v>PRA</v>
          </cell>
          <cell r="U671" t="str">
            <v>2014-11-30</v>
          </cell>
          <cell r="V671">
            <v>73.03</v>
          </cell>
          <cell r="W671" t="str">
            <v>UTXECON201</v>
          </cell>
          <cell r="Y671" t="str">
            <v>LEGAL</v>
          </cell>
          <cell r="Z671" t="str">
            <v>DLO</v>
          </cell>
          <cell r="AB671" t="str">
            <v>ICB</v>
          </cell>
          <cell r="AC671" t="str">
            <v>ICB</v>
          </cell>
          <cell r="AE671" t="str">
            <v>211</v>
          </cell>
          <cell r="AG671" t="str">
            <v>0000135814</v>
          </cell>
        </row>
        <row r="672">
          <cell r="A672" t="str">
            <v>00651648</v>
          </cell>
          <cell r="B672" t="str">
            <v>9554261000</v>
          </cell>
          <cell r="C672" t="str">
            <v>ICB4TARGET0000000096</v>
          </cell>
          <cell r="D672">
            <v>2014</v>
          </cell>
          <cell r="E672">
            <v>12</v>
          </cell>
          <cell r="F672" t="str">
            <v>2014-12-31</v>
          </cell>
          <cell r="G672" t="str">
            <v>PRJ</v>
          </cell>
          <cell r="H672" t="str">
            <v>211</v>
          </cell>
          <cell r="I672" t="str">
            <v>211</v>
          </cell>
          <cell r="K672" t="str">
            <v>000001120</v>
          </cell>
          <cell r="L672" t="str">
            <v>4261000</v>
          </cell>
          <cell r="M672" t="str">
            <v>1113</v>
          </cell>
          <cell r="N672" t="str">
            <v>99920</v>
          </cell>
          <cell r="O672" t="str">
            <v>11404</v>
          </cell>
          <cell r="P672" t="str">
            <v>294</v>
          </cell>
          <cell r="Q672" t="str">
            <v>955</v>
          </cell>
          <cell r="R672" t="str">
            <v>INTERCO BILL W/O</v>
          </cell>
          <cell r="S672" t="str">
            <v>PRA</v>
          </cell>
          <cell r="U672" t="str">
            <v>2014-12-31</v>
          </cell>
          <cell r="V672">
            <v>912.9</v>
          </cell>
          <cell r="W672" t="str">
            <v>UTXECON201</v>
          </cell>
          <cell r="Y672" t="str">
            <v>LEGAL</v>
          </cell>
          <cell r="Z672" t="str">
            <v>DLO</v>
          </cell>
          <cell r="AB672" t="str">
            <v>ICB</v>
          </cell>
          <cell r="AC672" t="str">
            <v>ICB</v>
          </cell>
          <cell r="AE672" t="str">
            <v>211</v>
          </cell>
          <cell r="AG672" t="str">
            <v>0000142875</v>
          </cell>
        </row>
        <row r="673">
          <cell r="A673" t="str">
            <v>00640897</v>
          </cell>
          <cell r="B673" t="str">
            <v>9554261000</v>
          </cell>
          <cell r="C673" t="str">
            <v>ICB4TARGET0000000097</v>
          </cell>
          <cell r="D673">
            <v>2014</v>
          </cell>
          <cell r="E673">
            <v>10</v>
          </cell>
          <cell r="F673" t="str">
            <v>2014-10-31</v>
          </cell>
          <cell r="G673" t="str">
            <v>PRJ</v>
          </cell>
          <cell r="H673" t="str">
            <v>211</v>
          </cell>
          <cell r="I673" t="str">
            <v>211</v>
          </cell>
          <cell r="K673" t="str">
            <v>000001120</v>
          </cell>
          <cell r="L673" t="str">
            <v>4261000</v>
          </cell>
          <cell r="M673" t="str">
            <v>1113</v>
          </cell>
          <cell r="N673" t="str">
            <v>99920</v>
          </cell>
          <cell r="O673" t="str">
            <v>11404</v>
          </cell>
          <cell r="P673" t="str">
            <v>294</v>
          </cell>
          <cell r="Q673" t="str">
            <v>955</v>
          </cell>
          <cell r="R673" t="str">
            <v>INTERCO BILL W/O</v>
          </cell>
          <cell r="S673" t="str">
            <v>PRA</v>
          </cell>
          <cell r="U673" t="str">
            <v>2014-10-31</v>
          </cell>
          <cell r="V673">
            <v>182.58</v>
          </cell>
          <cell r="W673" t="str">
            <v>UTXECON201</v>
          </cell>
          <cell r="Y673" t="str">
            <v>LEGAL</v>
          </cell>
          <cell r="Z673" t="str">
            <v>DLO</v>
          </cell>
          <cell r="AB673" t="str">
            <v>ICB</v>
          </cell>
          <cell r="AC673" t="str">
            <v>ICB</v>
          </cell>
          <cell r="AE673" t="str">
            <v>211</v>
          </cell>
          <cell r="AG673" t="str">
            <v>0000142834</v>
          </cell>
        </row>
        <row r="674">
          <cell r="A674" t="str">
            <v>00644562</v>
          </cell>
          <cell r="B674" t="str">
            <v>9554261000</v>
          </cell>
          <cell r="C674" t="str">
            <v>ICB4TARGET0000000097</v>
          </cell>
          <cell r="D674">
            <v>2014</v>
          </cell>
          <cell r="E674">
            <v>11</v>
          </cell>
          <cell r="F674" t="str">
            <v>2014-11-30</v>
          </cell>
          <cell r="G674" t="str">
            <v>PRJ</v>
          </cell>
          <cell r="H674" t="str">
            <v>211</v>
          </cell>
          <cell r="I674" t="str">
            <v>211</v>
          </cell>
          <cell r="K674" t="str">
            <v>000001120</v>
          </cell>
          <cell r="L674" t="str">
            <v>4261000</v>
          </cell>
          <cell r="M674" t="str">
            <v>1113</v>
          </cell>
          <cell r="N674" t="str">
            <v>99920</v>
          </cell>
          <cell r="O674" t="str">
            <v>11404</v>
          </cell>
          <cell r="P674" t="str">
            <v>294</v>
          </cell>
          <cell r="Q674" t="str">
            <v>955</v>
          </cell>
          <cell r="R674" t="str">
            <v>INTERCO BILL W/O</v>
          </cell>
          <cell r="S674" t="str">
            <v>PRA</v>
          </cell>
          <cell r="U674" t="str">
            <v>2014-11-30</v>
          </cell>
          <cell r="V674">
            <v>304.3</v>
          </cell>
          <cell r="W674" t="str">
            <v>UTXECON201</v>
          </cell>
          <cell r="Y674" t="str">
            <v>LEGAL</v>
          </cell>
          <cell r="Z674" t="str">
            <v>DLO</v>
          </cell>
          <cell r="AB674" t="str">
            <v>ICB</v>
          </cell>
          <cell r="AC674" t="str">
            <v>ICB</v>
          </cell>
          <cell r="AE674" t="str">
            <v>211</v>
          </cell>
          <cell r="AG674" t="str">
            <v>0000136501</v>
          </cell>
        </row>
        <row r="675">
          <cell r="A675" t="str">
            <v>00654083</v>
          </cell>
          <cell r="B675" t="str">
            <v>9554261000</v>
          </cell>
          <cell r="C675" t="str">
            <v>ICB4TARGET0000000097</v>
          </cell>
          <cell r="D675">
            <v>2014</v>
          </cell>
          <cell r="E675">
            <v>12</v>
          </cell>
          <cell r="F675" t="str">
            <v>2014-12-31</v>
          </cell>
          <cell r="G675" t="str">
            <v>PRJ</v>
          </cell>
          <cell r="H675" t="str">
            <v>211</v>
          </cell>
          <cell r="I675" t="str">
            <v>211</v>
          </cell>
          <cell r="K675" t="str">
            <v>000001120</v>
          </cell>
          <cell r="L675" t="str">
            <v>4261000</v>
          </cell>
          <cell r="M675" t="str">
            <v>1113</v>
          </cell>
          <cell r="N675" t="str">
            <v>99920</v>
          </cell>
          <cell r="O675" t="str">
            <v>13123</v>
          </cell>
          <cell r="P675" t="str">
            <v>294</v>
          </cell>
          <cell r="Q675" t="str">
            <v>955</v>
          </cell>
          <cell r="R675" t="str">
            <v>INTERCO BILL W/O</v>
          </cell>
          <cell r="S675" t="str">
            <v>PRA</v>
          </cell>
          <cell r="U675" t="str">
            <v>2014-12-31</v>
          </cell>
          <cell r="V675">
            <v>1278.06</v>
          </cell>
          <cell r="W675" t="str">
            <v>UTXECON201</v>
          </cell>
          <cell r="Y675" t="str">
            <v>LEGAL</v>
          </cell>
          <cell r="Z675" t="str">
            <v>DLO</v>
          </cell>
          <cell r="AB675" t="str">
            <v>ICB</v>
          </cell>
          <cell r="AC675" t="str">
            <v>ICB</v>
          </cell>
          <cell r="AE675" t="str">
            <v>211</v>
          </cell>
          <cell r="AG675" t="str">
            <v>0000146747</v>
          </cell>
        </row>
        <row r="676">
          <cell r="A676" t="str">
            <v>00643252</v>
          </cell>
          <cell r="B676" t="str">
            <v>9554261000</v>
          </cell>
          <cell r="C676" t="str">
            <v>ICB4TARGET0000000098</v>
          </cell>
          <cell r="D676">
            <v>2014</v>
          </cell>
          <cell r="E676">
            <v>10</v>
          </cell>
          <cell r="F676" t="str">
            <v>2014-10-31</v>
          </cell>
          <cell r="G676" t="str">
            <v>PRJ</v>
          </cell>
          <cell r="H676" t="str">
            <v>211</v>
          </cell>
          <cell r="I676" t="str">
            <v>211</v>
          </cell>
          <cell r="K676" t="str">
            <v>000001120</v>
          </cell>
          <cell r="L676" t="str">
            <v>4261000</v>
          </cell>
          <cell r="M676" t="str">
            <v>1113</v>
          </cell>
          <cell r="N676" t="str">
            <v>99920</v>
          </cell>
          <cell r="O676" t="str">
            <v>11404</v>
          </cell>
          <cell r="P676" t="str">
            <v>294</v>
          </cell>
          <cell r="Q676" t="str">
            <v>955</v>
          </cell>
          <cell r="R676" t="str">
            <v>INTERCO BILL W/O</v>
          </cell>
          <cell r="S676" t="str">
            <v>PRA</v>
          </cell>
          <cell r="U676" t="str">
            <v>2014-10-31</v>
          </cell>
          <cell r="V676">
            <v>121.72</v>
          </cell>
          <cell r="W676" t="str">
            <v>UTXECON201</v>
          </cell>
          <cell r="Y676" t="str">
            <v>LEGAL</v>
          </cell>
          <cell r="Z676" t="str">
            <v>DLO</v>
          </cell>
          <cell r="AB676" t="str">
            <v>ICB</v>
          </cell>
          <cell r="AC676" t="str">
            <v>ICB</v>
          </cell>
          <cell r="AE676" t="str">
            <v>211</v>
          </cell>
          <cell r="AG676" t="str">
            <v>0000142835</v>
          </cell>
        </row>
        <row r="677">
          <cell r="A677" t="str">
            <v>00645857</v>
          </cell>
          <cell r="B677" t="str">
            <v>9554261000</v>
          </cell>
          <cell r="C677" t="str">
            <v>ICB4TARGET0000000098</v>
          </cell>
          <cell r="D677">
            <v>2014</v>
          </cell>
          <cell r="E677">
            <v>11</v>
          </cell>
          <cell r="F677" t="str">
            <v>2014-11-30</v>
          </cell>
          <cell r="G677" t="str">
            <v>PRJ</v>
          </cell>
          <cell r="H677" t="str">
            <v>211</v>
          </cell>
          <cell r="I677" t="str">
            <v>211</v>
          </cell>
          <cell r="K677" t="str">
            <v>000001120</v>
          </cell>
          <cell r="L677" t="str">
            <v>4261000</v>
          </cell>
          <cell r="M677" t="str">
            <v>1113</v>
          </cell>
          <cell r="N677" t="str">
            <v>99920</v>
          </cell>
          <cell r="O677" t="str">
            <v>11404</v>
          </cell>
          <cell r="P677" t="str">
            <v>294</v>
          </cell>
          <cell r="Q677" t="str">
            <v>955</v>
          </cell>
          <cell r="R677" t="str">
            <v>INTERCO BILL W/O</v>
          </cell>
          <cell r="S677" t="str">
            <v>PRA</v>
          </cell>
          <cell r="U677" t="str">
            <v>2014-11-30</v>
          </cell>
          <cell r="V677">
            <v>304.3</v>
          </cell>
          <cell r="W677" t="str">
            <v>UTXECON201</v>
          </cell>
          <cell r="Y677" t="str">
            <v>LEGAL</v>
          </cell>
          <cell r="Z677" t="str">
            <v>DLO</v>
          </cell>
          <cell r="AB677" t="str">
            <v>ICB</v>
          </cell>
          <cell r="AC677" t="str">
            <v>ICB</v>
          </cell>
          <cell r="AE677" t="str">
            <v>211</v>
          </cell>
          <cell r="AG677" t="str">
            <v>0000140296</v>
          </cell>
        </row>
        <row r="678">
          <cell r="A678" t="str">
            <v>00651445</v>
          </cell>
          <cell r="B678" t="str">
            <v>9554261000</v>
          </cell>
          <cell r="C678" t="str">
            <v>ICB4TARGET0000000098</v>
          </cell>
          <cell r="D678">
            <v>2014</v>
          </cell>
          <cell r="E678">
            <v>12</v>
          </cell>
          <cell r="F678" t="str">
            <v>2014-12-31</v>
          </cell>
          <cell r="G678" t="str">
            <v>PRJ</v>
          </cell>
          <cell r="H678" t="str">
            <v>211</v>
          </cell>
          <cell r="I678" t="str">
            <v>211</v>
          </cell>
          <cell r="K678" t="str">
            <v>000001120</v>
          </cell>
          <cell r="L678" t="str">
            <v>4261000</v>
          </cell>
          <cell r="M678" t="str">
            <v>1113</v>
          </cell>
          <cell r="N678" t="str">
            <v>99920</v>
          </cell>
          <cell r="O678" t="str">
            <v>11404</v>
          </cell>
          <cell r="P678" t="str">
            <v>294</v>
          </cell>
          <cell r="Q678" t="str">
            <v>955</v>
          </cell>
          <cell r="R678" t="str">
            <v>INTERCO BILL W/O</v>
          </cell>
          <cell r="S678" t="str">
            <v>PRA</v>
          </cell>
          <cell r="U678" t="str">
            <v>2014-12-31</v>
          </cell>
          <cell r="V678">
            <v>608.6</v>
          </cell>
          <cell r="W678" t="str">
            <v>UTXECON201</v>
          </cell>
          <cell r="Y678" t="str">
            <v>LEGAL</v>
          </cell>
          <cell r="Z678" t="str">
            <v>DLO</v>
          </cell>
          <cell r="AB678" t="str">
            <v>ICB</v>
          </cell>
          <cell r="AC678" t="str">
            <v>ICB</v>
          </cell>
          <cell r="AE678" t="str">
            <v>211</v>
          </cell>
          <cell r="AG678" t="str">
            <v>0000151361</v>
          </cell>
        </row>
        <row r="679">
          <cell r="A679" t="str">
            <v>00640948</v>
          </cell>
          <cell r="B679" t="str">
            <v>9554261000</v>
          </cell>
          <cell r="C679" t="str">
            <v>ICB4TARGET0000000099</v>
          </cell>
          <cell r="D679">
            <v>2014</v>
          </cell>
          <cell r="E679">
            <v>10</v>
          </cell>
          <cell r="F679" t="str">
            <v>2014-10-31</v>
          </cell>
          <cell r="G679" t="str">
            <v>PRJ</v>
          </cell>
          <cell r="H679" t="str">
            <v>211</v>
          </cell>
          <cell r="I679" t="str">
            <v>211</v>
          </cell>
          <cell r="K679" t="str">
            <v>000001120</v>
          </cell>
          <cell r="L679" t="str">
            <v>4261000</v>
          </cell>
          <cell r="M679" t="str">
            <v>1113</v>
          </cell>
          <cell r="N679" t="str">
            <v>99920</v>
          </cell>
          <cell r="O679" t="str">
            <v>11404</v>
          </cell>
          <cell r="P679" t="str">
            <v>294</v>
          </cell>
          <cell r="Q679" t="str">
            <v>955</v>
          </cell>
          <cell r="R679" t="str">
            <v>INTERCO BILL W/O</v>
          </cell>
          <cell r="S679" t="str">
            <v>PRA</v>
          </cell>
          <cell r="U679" t="str">
            <v>2014-10-31</v>
          </cell>
          <cell r="V679">
            <v>608.6</v>
          </cell>
          <cell r="W679" t="str">
            <v>UTXECON201</v>
          </cell>
          <cell r="Y679" t="str">
            <v>LEGAL</v>
          </cell>
          <cell r="Z679" t="str">
            <v>DLO</v>
          </cell>
          <cell r="AB679" t="str">
            <v>ICB</v>
          </cell>
          <cell r="AC679" t="str">
            <v>ICB</v>
          </cell>
          <cell r="AE679" t="str">
            <v>211</v>
          </cell>
          <cell r="AG679" t="str">
            <v>0000154863</v>
          </cell>
        </row>
        <row r="680">
          <cell r="A680" t="str">
            <v>00645858</v>
          </cell>
          <cell r="B680" t="str">
            <v>9554261000</v>
          </cell>
          <cell r="C680" t="str">
            <v>ICB4TARGET0000000099</v>
          </cell>
          <cell r="D680">
            <v>2014</v>
          </cell>
          <cell r="E680">
            <v>11</v>
          </cell>
          <cell r="F680" t="str">
            <v>2014-11-30</v>
          </cell>
          <cell r="G680" t="str">
            <v>PRJ</v>
          </cell>
          <cell r="H680" t="str">
            <v>211</v>
          </cell>
          <cell r="I680" t="str">
            <v>211</v>
          </cell>
          <cell r="K680" t="str">
            <v>000001120</v>
          </cell>
          <cell r="L680" t="str">
            <v>4261000</v>
          </cell>
          <cell r="M680" t="str">
            <v>1113</v>
          </cell>
          <cell r="N680" t="str">
            <v>99920</v>
          </cell>
          <cell r="O680" t="str">
            <v>11404</v>
          </cell>
          <cell r="P680" t="str">
            <v>294</v>
          </cell>
          <cell r="Q680" t="str">
            <v>955</v>
          </cell>
          <cell r="R680" t="str">
            <v>INTERCO BILL W/O</v>
          </cell>
          <cell r="S680" t="str">
            <v>PRA</v>
          </cell>
          <cell r="U680" t="str">
            <v>2014-11-30</v>
          </cell>
          <cell r="V680">
            <v>608.6</v>
          </cell>
          <cell r="W680" t="str">
            <v>UTXECON201</v>
          </cell>
          <cell r="Y680" t="str">
            <v>LEGAL</v>
          </cell>
          <cell r="Z680" t="str">
            <v>DLO</v>
          </cell>
          <cell r="AB680" t="str">
            <v>ICB</v>
          </cell>
          <cell r="AC680" t="str">
            <v>ICB</v>
          </cell>
          <cell r="AE680" t="str">
            <v>211</v>
          </cell>
          <cell r="AG680" t="str">
            <v>0000140296</v>
          </cell>
        </row>
        <row r="681">
          <cell r="A681" t="str">
            <v>00651446</v>
          </cell>
          <cell r="B681" t="str">
            <v>9554261000</v>
          </cell>
          <cell r="C681" t="str">
            <v>ICB4TARGET0000000099</v>
          </cell>
          <cell r="D681">
            <v>2014</v>
          </cell>
          <cell r="E681">
            <v>12</v>
          </cell>
          <cell r="F681" t="str">
            <v>2014-12-31</v>
          </cell>
          <cell r="G681" t="str">
            <v>PRJ</v>
          </cell>
          <cell r="H681" t="str">
            <v>211</v>
          </cell>
          <cell r="I681" t="str">
            <v>211</v>
          </cell>
          <cell r="K681" t="str">
            <v>000001120</v>
          </cell>
          <cell r="L681" t="str">
            <v>4261000</v>
          </cell>
          <cell r="M681" t="str">
            <v>1113</v>
          </cell>
          <cell r="N681" t="str">
            <v>99920</v>
          </cell>
          <cell r="O681" t="str">
            <v>11404</v>
          </cell>
          <cell r="P681" t="str">
            <v>294</v>
          </cell>
          <cell r="Q681" t="str">
            <v>955</v>
          </cell>
          <cell r="R681" t="str">
            <v>INTERCO BILL W/O</v>
          </cell>
          <cell r="S681" t="str">
            <v>PRA</v>
          </cell>
          <cell r="U681" t="str">
            <v>2014-12-31</v>
          </cell>
          <cell r="V681">
            <v>1521.5</v>
          </cell>
          <cell r="W681" t="str">
            <v>UTXECON201</v>
          </cell>
          <cell r="Y681" t="str">
            <v>LEGAL</v>
          </cell>
          <cell r="Z681" t="str">
            <v>DLO</v>
          </cell>
          <cell r="AB681" t="str">
            <v>ICB</v>
          </cell>
          <cell r="AC681" t="str">
            <v>ICB</v>
          </cell>
          <cell r="AE681" t="str">
            <v>211</v>
          </cell>
          <cell r="AG681" t="str">
            <v>0000151361</v>
          </cell>
        </row>
        <row r="682">
          <cell r="A682" t="str">
            <v>00644248</v>
          </cell>
          <cell r="B682" t="str">
            <v>9554261000</v>
          </cell>
          <cell r="C682" t="str">
            <v>ICB4TARGET0000000100</v>
          </cell>
          <cell r="D682">
            <v>2014</v>
          </cell>
          <cell r="E682">
            <v>10</v>
          </cell>
          <cell r="F682" t="str">
            <v>2014-10-31</v>
          </cell>
          <cell r="G682" t="str">
            <v>PRJ</v>
          </cell>
          <cell r="H682" t="str">
            <v>211</v>
          </cell>
          <cell r="I682" t="str">
            <v>211</v>
          </cell>
          <cell r="K682" t="str">
            <v>000001120</v>
          </cell>
          <cell r="L682" t="str">
            <v>4261000</v>
          </cell>
          <cell r="M682" t="str">
            <v>1113</v>
          </cell>
          <cell r="N682" t="str">
            <v>99920</v>
          </cell>
          <cell r="O682" t="str">
            <v>11404</v>
          </cell>
          <cell r="P682" t="str">
            <v>294</v>
          </cell>
          <cell r="Q682" t="str">
            <v>955</v>
          </cell>
          <cell r="R682" t="str">
            <v>INTERCO BILL W/O</v>
          </cell>
          <cell r="S682" t="str">
            <v>PRA</v>
          </cell>
          <cell r="U682" t="str">
            <v>2014-10-31</v>
          </cell>
          <cell r="V682">
            <v>1217.2</v>
          </cell>
          <cell r="W682" t="str">
            <v>UTXECON201</v>
          </cell>
          <cell r="Y682" t="str">
            <v>LEGAL</v>
          </cell>
          <cell r="Z682" t="str">
            <v>DLO</v>
          </cell>
          <cell r="AB682" t="str">
            <v>ICB</v>
          </cell>
          <cell r="AC682" t="str">
            <v>ICB</v>
          </cell>
          <cell r="AE682" t="str">
            <v>211</v>
          </cell>
          <cell r="AG682" t="str">
            <v>0000210694</v>
          </cell>
        </row>
        <row r="683">
          <cell r="A683" t="str">
            <v>00647722</v>
          </cell>
          <cell r="B683" t="str">
            <v>9554261000</v>
          </cell>
          <cell r="C683" t="str">
            <v>ICB4TARGET0000000100</v>
          </cell>
          <cell r="D683">
            <v>2014</v>
          </cell>
          <cell r="E683">
            <v>11</v>
          </cell>
          <cell r="F683" t="str">
            <v>2014-11-30</v>
          </cell>
          <cell r="G683" t="str">
            <v>PRJ</v>
          </cell>
          <cell r="H683" t="str">
            <v>211</v>
          </cell>
          <cell r="I683" t="str">
            <v>211</v>
          </cell>
          <cell r="K683" t="str">
            <v>000001120</v>
          </cell>
          <cell r="L683" t="str">
            <v>4261000</v>
          </cell>
          <cell r="M683" t="str">
            <v>1113</v>
          </cell>
          <cell r="N683" t="str">
            <v>99920</v>
          </cell>
          <cell r="O683" t="str">
            <v>11404</v>
          </cell>
          <cell r="P683" t="str">
            <v>294</v>
          </cell>
          <cell r="Q683" t="str">
            <v>955</v>
          </cell>
          <cell r="R683" t="str">
            <v>INTERCO BILL W/O</v>
          </cell>
          <cell r="S683" t="str">
            <v>PRA</v>
          </cell>
          <cell r="U683" t="str">
            <v>2014-11-30</v>
          </cell>
          <cell r="V683">
            <v>1217.2</v>
          </cell>
          <cell r="W683" t="str">
            <v>UTXECON201</v>
          </cell>
          <cell r="Y683" t="str">
            <v>LEGAL</v>
          </cell>
          <cell r="Z683" t="str">
            <v>DLO</v>
          </cell>
          <cell r="AB683" t="str">
            <v>ICB</v>
          </cell>
          <cell r="AC683" t="str">
            <v>ICB</v>
          </cell>
          <cell r="AE683" t="str">
            <v>211</v>
          </cell>
          <cell r="AG683" t="str">
            <v>0000141436</v>
          </cell>
        </row>
        <row r="684">
          <cell r="A684" t="str">
            <v>00652903</v>
          </cell>
          <cell r="B684" t="str">
            <v>9554261000</v>
          </cell>
          <cell r="C684" t="str">
            <v>ICB4TARGET0000000100</v>
          </cell>
          <cell r="D684">
            <v>2014</v>
          </cell>
          <cell r="E684">
            <v>12</v>
          </cell>
          <cell r="F684" t="str">
            <v>2014-12-31</v>
          </cell>
          <cell r="G684" t="str">
            <v>PRJ</v>
          </cell>
          <cell r="H684" t="str">
            <v>211</v>
          </cell>
          <cell r="I684" t="str">
            <v>211</v>
          </cell>
          <cell r="K684" t="str">
            <v>000001120</v>
          </cell>
          <cell r="L684" t="str">
            <v>4261000</v>
          </cell>
          <cell r="M684" t="str">
            <v>1113</v>
          </cell>
          <cell r="N684" t="str">
            <v>99920</v>
          </cell>
          <cell r="O684" t="str">
            <v>11404</v>
          </cell>
          <cell r="P684" t="str">
            <v>294</v>
          </cell>
          <cell r="Q684" t="str">
            <v>955</v>
          </cell>
          <cell r="R684" t="str">
            <v>INTERCO BILL W/O</v>
          </cell>
          <cell r="S684" t="str">
            <v>PRA</v>
          </cell>
          <cell r="U684" t="str">
            <v>2014-12-31</v>
          </cell>
          <cell r="V684">
            <v>1521.5</v>
          </cell>
          <cell r="W684" t="str">
            <v>UTXECON201</v>
          </cell>
          <cell r="Y684" t="str">
            <v>LEGAL</v>
          </cell>
          <cell r="Z684" t="str">
            <v>DLO</v>
          </cell>
          <cell r="AB684" t="str">
            <v>ICB</v>
          </cell>
          <cell r="AC684" t="str">
            <v>ICB</v>
          </cell>
          <cell r="AE684" t="str">
            <v>211</v>
          </cell>
          <cell r="AG684" t="str">
            <v>0000151361</v>
          </cell>
        </row>
        <row r="685">
          <cell r="A685" t="str">
            <v>00640323</v>
          </cell>
          <cell r="B685" t="str">
            <v>9554261000</v>
          </cell>
          <cell r="C685" t="str">
            <v>ICB4TARGET0000000101</v>
          </cell>
          <cell r="D685">
            <v>2014</v>
          </cell>
          <cell r="E685">
            <v>10</v>
          </cell>
          <cell r="F685" t="str">
            <v>2014-10-31</v>
          </cell>
          <cell r="G685" t="str">
            <v>PRJ</v>
          </cell>
          <cell r="H685" t="str">
            <v>211</v>
          </cell>
          <cell r="I685" t="str">
            <v>211</v>
          </cell>
          <cell r="K685" t="str">
            <v>000001120</v>
          </cell>
          <cell r="L685" t="str">
            <v>4261000</v>
          </cell>
          <cell r="M685" t="str">
            <v>1113</v>
          </cell>
          <cell r="N685" t="str">
            <v>99920</v>
          </cell>
          <cell r="O685" t="str">
            <v>11404</v>
          </cell>
          <cell r="P685" t="str">
            <v>294</v>
          </cell>
          <cell r="Q685" t="str">
            <v>955</v>
          </cell>
          <cell r="R685" t="str">
            <v>INTERCO BILL W/O</v>
          </cell>
          <cell r="S685" t="str">
            <v>PRA</v>
          </cell>
          <cell r="U685" t="str">
            <v>2014-10-31</v>
          </cell>
          <cell r="V685">
            <v>304.3</v>
          </cell>
          <cell r="W685" t="str">
            <v>UTXECON201</v>
          </cell>
          <cell r="Y685" t="str">
            <v>LEGAL</v>
          </cell>
          <cell r="Z685" t="str">
            <v>DLO</v>
          </cell>
          <cell r="AB685" t="str">
            <v>ICB</v>
          </cell>
          <cell r="AC685" t="str">
            <v>ICB</v>
          </cell>
          <cell r="AE685" t="str">
            <v>211</v>
          </cell>
          <cell r="AG685" t="str">
            <v>0000223627</v>
          </cell>
        </row>
        <row r="686">
          <cell r="A686" t="str">
            <v>00647723</v>
          </cell>
          <cell r="B686" t="str">
            <v>9554261000</v>
          </cell>
          <cell r="C686" t="str">
            <v>ICB4TARGET0000000101</v>
          </cell>
          <cell r="D686">
            <v>2014</v>
          </cell>
          <cell r="E686">
            <v>11</v>
          </cell>
          <cell r="F686" t="str">
            <v>2014-11-30</v>
          </cell>
          <cell r="G686" t="str">
            <v>PRJ</v>
          </cell>
          <cell r="H686" t="str">
            <v>211</v>
          </cell>
          <cell r="I686" t="str">
            <v>211</v>
          </cell>
          <cell r="K686" t="str">
            <v>000001120</v>
          </cell>
          <cell r="L686" t="str">
            <v>4261000</v>
          </cell>
          <cell r="M686" t="str">
            <v>1113</v>
          </cell>
          <cell r="N686" t="str">
            <v>99920</v>
          </cell>
          <cell r="O686" t="str">
            <v>11404</v>
          </cell>
          <cell r="P686" t="str">
            <v>294</v>
          </cell>
          <cell r="Q686" t="str">
            <v>955</v>
          </cell>
          <cell r="R686" t="str">
            <v>INTERCO BILL W/O</v>
          </cell>
          <cell r="S686" t="str">
            <v>PRA</v>
          </cell>
          <cell r="U686" t="str">
            <v>2014-11-30</v>
          </cell>
          <cell r="V686">
            <v>1521.5</v>
          </cell>
          <cell r="W686" t="str">
            <v>UTXECON201</v>
          </cell>
          <cell r="Y686" t="str">
            <v>LEGAL</v>
          </cell>
          <cell r="Z686" t="str">
            <v>DLO</v>
          </cell>
          <cell r="AB686" t="str">
            <v>ICB</v>
          </cell>
          <cell r="AC686" t="str">
            <v>ICB</v>
          </cell>
          <cell r="AE686" t="str">
            <v>211</v>
          </cell>
          <cell r="AG686" t="str">
            <v>0000143142</v>
          </cell>
        </row>
        <row r="687">
          <cell r="A687" t="str">
            <v>00651194</v>
          </cell>
          <cell r="B687" t="str">
            <v>9554261000</v>
          </cell>
          <cell r="C687" t="str">
            <v>ICB4TARGET0000000101</v>
          </cell>
          <cell r="D687">
            <v>2014</v>
          </cell>
          <cell r="E687">
            <v>12</v>
          </cell>
          <cell r="F687" t="str">
            <v>2014-12-31</v>
          </cell>
          <cell r="G687" t="str">
            <v>PRJ</v>
          </cell>
          <cell r="H687" t="str">
            <v>211</v>
          </cell>
          <cell r="I687" t="str">
            <v>211</v>
          </cell>
          <cell r="K687" t="str">
            <v>000001120</v>
          </cell>
          <cell r="L687" t="str">
            <v>4261000</v>
          </cell>
          <cell r="M687" t="str">
            <v>1113</v>
          </cell>
          <cell r="N687" t="str">
            <v>99920</v>
          </cell>
          <cell r="O687" t="str">
            <v>12397</v>
          </cell>
          <cell r="P687" t="str">
            <v>294</v>
          </cell>
          <cell r="Q687" t="str">
            <v>955</v>
          </cell>
          <cell r="R687" t="str">
            <v>INTERCO BILL W/O</v>
          </cell>
          <cell r="S687" t="str">
            <v>PRA</v>
          </cell>
          <cell r="U687" t="str">
            <v>2014-12-31</v>
          </cell>
          <cell r="V687">
            <v>3042.99</v>
          </cell>
          <cell r="W687" t="str">
            <v>UTXECON201</v>
          </cell>
          <cell r="Y687" t="str">
            <v>LEGAL</v>
          </cell>
          <cell r="Z687" t="str">
            <v>DLO</v>
          </cell>
          <cell r="AB687" t="str">
            <v>ICB</v>
          </cell>
          <cell r="AC687" t="str">
            <v>ICB</v>
          </cell>
          <cell r="AE687" t="str">
            <v>211</v>
          </cell>
          <cell r="AG687" t="str">
            <v>0000164599</v>
          </cell>
        </row>
        <row r="688">
          <cell r="A688" t="str">
            <v>00643209</v>
          </cell>
          <cell r="B688" t="str">
            <v>9554261000</v>
          </cell>
          <cell r="C688" t="str">
            <v>ICB4TARGET0000000102</v>
          </cell>
          <cell r="D688">
            <v>2014</v>
          </cell>
          <cell r="E688">
            <v>10</v>
          </cell>
          <cell r="F688" t="str">
            <v>2014-10-31</v>
          </cell>
          <cell r="G688" t="str">
            <v>PRJ</v>
          </cell>
          <cell r="H688" t="str">
            <v>211</v>
          </cell>
          <cell r="I688" t="str">
            <v>211</v>
          </cell>
          <cell r="K688" t="str">
            <v>000001120</v>
          </cell>
          <cell r="L688" t="str">
            <v>4261000</v>
          </cell>
          <cell r="M688" t="str">
            <v>1113</v>
          </cell>
          <cell r="N688" t="str">
            <v>99920</v>
          </cell>
          <cell r="O688" t="str">
            <v>11404</v>
          </cell>
          <cell r="P688" t="str">
            <v>294</v>
          </cell>
          <cell r="Q688" t="str">
            <v>955</v>
          </cell>
          <cell r="R688" t="str">
            <v>INTERCO BILL W/O</v>
          </cell>
          <cell r="S688" t="str">
            <v>PRA</v>
          </cell>
          <cell r="U688" t="str">
            <v>2014-10-31</v>
          </cell>
          <cell r="V688">
            <v>304.3</v>
          </cell>
          <cell r="W688" t="str">
            <v>UTXECON201</v>
          </cell>
          <cell r="Y688" t="str">
            <v>LEGAL</v>
          </cell>
          <cell r="Z688" t="str">
            <v>DLO</v>
          </cell>
          <cell r="AB688" t="str">
            <v>ICB</v>
          </cell>
          <cell r="AC688" t="str">
            <v>ICB</v>
          </cell>
          <cell r="AE688" t="str">
            <v>211</v>
          </cell>
          <cell r="AG688" t="str">
            <v>0000229362</v>
          </cell>
        </row>
        <row r="689">
          <cell r="A689" t="str">
            <v>00647375</v>
          </cell>
          <cell r="B689" t="str">
            <v>9554261000</v>
          </cell>
          <cell r="C689" t="str">
            <v>ICB4TARGET0000000102</v>
          </cell>
          <cell r="D689">
            <v>2014</v>
          </cell>
          <cell r="E689">
            <v>11</v>
          </cell>
          <cell r="F689" t="str">
            <v>2014-11-30</v>
          </cell>
          <cell r="G689" t="str">
            <v>PRJ</v>
          </cell>
          <cell r="H689" t="str">
            <v>211</v>
          </cell>
          <cell r="I689" t="str">
            <v>211</v>
          </cell>
          <cell r="K689" t="str">
            <v>000001120</v>
          </cell>
          <cell r="L689" t="str">
            <v>4261000</v>
          </cell>
          <cell r="M689" t="str">
            <v>1113</v>
          </cell>
          <cell r="N689" t="str">
            <v>99920</v>
          </cell>
          <cell r="O689" t="str">
            <v>11404</v>
          </cell>
          <cell r="P689" t="str">
            <v>294</v>
          </cell>
          <cell r="Q689" t="str">
            <v>955</v>
          </cell>
          <cell r="R689" t="str">
            <v>INTERCO BILL W/O</v>
          </cell>
          <cell r="S689" t="str">
            <v>PRA</v>
          </cell>
          <cell r="U689" t="str">
            <v>2014-11-30</v>
          </cell>
          <cell r="V689">
            <v>1217.2</v>
          </cell>
          <cell r="W689" t="str">
            <v>UTXECON201</v>
          </cell>
          <cell r="Y689" t="str">
            <v>LEGAL</v>
          </cell>
          <cell r="Z689" t="str">
            <v>DLO</v>
          </cell>
          <cell r="AB689" t="str">
            <v>ICB</v>
          </cell>
          <cell r="AC689" t="str">
            <v>ICB</v>
          </cell>
          <cell r="AE689" t="str">
            <v>211</v>
          </cell>
          <cell r="AG689" t="str">
            <v>0000144827</v>
          </cell>
        </row>
        <row r="690">
          <cell r="A690" t="str">
            <v>00652131</v>
          </cell>
          <cell r="B690" t="str">
            <v>9554261000</v>
          </cell>
          <cell r="C690" t="str">
            <v>ICB4TARGET0000000102</v>
          </cell>
          <cell r="D690">
            <v>2014</v>
          </cell>
          <cell r="E690">
            <v>12</v>
          </cell>
          <cell r="F690" t="str">
            <v>2014-12-31</v>
          </cell>
          <cell r="G690" t="str">
            <v>PRJ</v>
          </cell>
          <cell r="H690" t="str">
            <v>211</v>
          </cell>
          <cell r="I690" t="str">
            <v>211</v>
          </cell>
          <cell r="K690" t="str">
            <v>000001120</v>
          </cell>
          <cell r="L690" t="str">
            <v>4261000</v>
          </cell>
          <cell r="M690" t="str">
            <v>1113</v>
          </cell>
          <cell r="N690" t="str">
            <v>99920</v>
          </cell>
          <cell r="O690" t="str">
            <v>11404</v>
          </cell>
          <cell r="P690" t="str">
            <v>294</v>
          </cell>
          <cell r="Q690" t="str">
            <v>955</v>
          </cell>
          <cell r="R690" t="str">
            <v>INTERCO BILL W/O</v>
          </cell>
          <cell r="S690" t="str">
            <v>PRA</v>
          </cell>
          <cell r="U690" t="str">
            <v>2014-12-31</v>
          </cell>
          <cell r="V690">
            <v>365.16</v>
          </cell>
          <cell r="W690" t="str">
            <v>UTXECON201</v>
          </cell>
          <cell r="Y690" t="str">
            <v>LEGAL</v>
          </cell>
          <cell r="Z690" t="str">
            <v>DLO</v>
          </cell>
          <cell r="AB690" t="str">
            <v>ICB</v>
          </cell>
          <cell r="AC690" t="str">
            <v>ICB</v>
          </cell>
          <cell r="AE690" t="str">
            <v>211</v>
          </cell>
          <cell r="AG690" t="str">
            <v>0000169482</v>
          </cell>
        </row>
        <row r="691">
          <cell r="A691" t="str">
            <v>00643372</v>
          </cell>
          <cell r="B691" t="str">
            <v>9554261000</v>
          </cell>
          <cell r="C691" t="str">
            <v>ICB4TARGET0000000103</v>
          </cell>
          <cell r="D691">
            <v>2014</v>
          </cell>
          <cell r="E691">
            <v>10</v>
          </cell>
          <cell r="F691" t="str">
            <v>2014-10-31</v>
          </cell>
          <cell r="G691" t="str">
            <v>PRJ</v>
          </cell>
          <cell r="H691" t="str">
            <v>211</v>
          </cell>
          <cell r="I691" t="str">
            <v>211</v>
          </cell>
          <cell r="K691" t="str">
            <v>000001120</v>
          </cell>
          <cell r="L691" t="str">
            <v>4261000</v>
          </cell>
          <cell r="M691" t="str">
            <v>1113</v>
          </cell>
          <cell r="N691" t="str">
            <v>99920</v>
          </cell>
          <cell r="O691" t="str">
            <v>11404</v>
          </cell>
          <cell r="P691" t="str">
            <v>294</v>
          </cell>
          <cell r="Q691" t="str">
            <v>955</v>
          </cell>
          <cell r="R691" t="str">
            <v>INTERCO BILL W/O</v>
          </cell>
          <cell r="S691" t="str">
            <v>PRA</v>
          </cell>
          <cell r="U691" t="str">
            <v>2014-10-31</v>
          </cell>
          <cell r="V691">
            <v>365.16</v>
          </cell>
          <cell r="W691" t="str">
            <v>UTXECON201</v>
          </cell>
          <cell r="Y691" t="str">
            <v>LEGAL</v>
          </cell>
          <cell r="Z691" t="str">
            <v>DLO</v>
          </cell>
          <cell r="AB691" t="str">
            <v>ICB</v>
          </cell>
          <cell r="AC691" t="str">
            <v>ICB</v>
          </cell>
          <cell r="AE691" t="str">
            <v>211</v>
          </cell>
          <cell r="AG691" t="str">
            <v>0000239199</v>
          </cell>
        </row>
        <row r="692">
          <cell r="A692" t="str">
            <v>00647122</v>
          </cell>
          <cell r="B692" t="str">
            <v>9554261000</v>
          </cell>
          <cell r="C692" t="str">
            <v>ICB4TARGET0000000103</v>
          </cell>
          <cell r="D692">
            <v>2014</v>
          </cell>
          <cell r="E692">
            <v>11</v>
          </cell>
          <cell r="F692" t="str">
            <v>2014-11-30</v>
          </cell>
          <cell r="G692" t="str">
            <v>PRJ</v>
          </cell>
          <cell r="H692" t="str">
            <v>211</v>
          </cell>
          <cell r="I692" t="str">
            <v>211</v>
          </cell>
          <cell r="K692" t="str">
            <v>000001120</v>
          </cell>
          <cell r="L692" t="str">
            <v>4261000</v>
          </cell>
          <cell r="M692" t="str">
            <v>1113</v>
          </cell>
          <cell r="N692" t="str">
            <v>99920</v>
          </cell>
          <cell r="O692" t="str">
            <v>11404</v>
          </cell>
          <cell r="P692" t="str">
            <v>294</v>
          </cell>
          <cell r="Q692" t="str">
            <v>955</v>
          </cell>
          <cell r="R692" t="str">
            <v>INTERCO BILL W/O</v>
          </cell>
          <cell r="S692" t="str">
            <v>PRA</v>
          </cell>
          <cell r="U692" t="str">
            <v>2014-11-30</v>
          </cell>
          <cell r="V692">
            <v>608.6</v>
          </cell>
          <cell r="W692" t="str">
            <v>UTXECON201</v>
          </cell>
          <cell r="Y692" t="str">
            <v>LEGAL</v>
          </cell>
          <cell r="Z692" t="str">
            <v>DLO</v>
          </cell>
          <cell r="AB692" t="str">
            <v>ICB</v>
          </cell>
          <cell r="AC692" t="str">
            <v>ICB</v>
          </cell>
          <cell r="AE692" t="str">
            <v>211</v>
          </cell>
          <cell r="AG692" t="str">
            <v>0000151056</v>
          </cell>
        </row>
        <row r="693">
          <cell r="A693" t="str">
            <v>00651191</v>
          </cell>
          <cell r="B693" t="str">
            <v>9554261000</v>
          </cell>
          <cell r="C693" t="str">
            <v>ICB4TARGET0000000103</v>
          </cell>
          <cell r="D693">
            <v>2014</v>
          </cell>
          <cell r="E693">
            <v>12</v>
          </cell>
          <cell r="F693" t="str">
            <v>2014-12-31</v>
          </cell>
          <cell r="G693" t="str">
            <v>PRJ</v>
          </cell>
          <cell r="H693" t="str">
            <v>211</v>
          </cell>
          <cell r="I693" t="str">
            <v>211</v>
          </cell>
          <cell r="K693" t="str">
            <v>000001120</v>
          </cell>
          <cell r="L693" t="str">
            <v>4261000</v>
          </cell>
          <cell r="M693" t="str">
            <v>1113</v>
          </cell>
          <cell r="N693" t="str">
            <v>99920</v>
          </cell>
          <cell r="O693" t="str">
            <v>11404</v>
          </cell>
          <cell r="P693" t="str">
            <v>294</v>
          </cell>
          <cell r="Q693" t="str">
            <v>955</v>
          </cell>
          <cell r="R693" t="str">
            <v>INTERCO BILL W/O</v>
          </cell>
          <cell r="S693" t="str">
            <v>PRA</v>
          </cell>
          <cell r="U693" t="str">
            <v>2014-12-31</v>
          </cell>
          <cell r="V693">
            <v>243.44</v>
          </cell>
          <cell r="W693" t="str">
            <v>UTXECON201</v>
          </cell>
          <cell r="Y693" t="str">
            <v>LEGAL</v>
          </cell>
          <cell r="Z693" t="str">
            <v>DLO</v>
          </cell>
          <cell r="AB693" t="str">
            <v>ICB</v>
          </cell>
          <cell r="AC693" t="str">
            <v>ICB</v>
          </cell>
          <cell r="AE693" t="str">
            <v>211</v>
          </cell>
          <cell r="AG693" t="str">
            <v>0000210695</v>
          </cell>
        </row>
        <row r="694">
          <cell r="A694" t="str">
            <v>00643215</v>
          </cell>
          <cell r="B694" t="str">
            <v>9554261000</v>
          </cell>
          <cell r="C694" t="str">
            <v>ICB4TARGET0000000104</v>
          </cell>
          <cell r="D694">
            <v>2014</v>
          </cell>
          <cell r="E694">
            <v>10</v>
          </cell>
          <cell r="F694" t="str">
            <v>2014-10-31</v>
          </cell>
          <cell r="G694" t="str">
            <v>PRJ</v>
          </cell>
          <cell r="H694" t="str">
            <v>211</v>
          </cell>
          <cell r="I694" t="str">
            <v>211</v>
          </cell>
          <cell r="K694" t="str">
            <v>000001120</v>
          </cell>
          <cell r="L694" t="str">
            <v>4261000</v>
          </cell>
          <cell r="M694" t="str">
            <v>1113</v>
          </cell>
          <cell r="N694" t="str">
            <v>99920</v>
          </cell>
          <cell r="O694" t="str">
            <v>11404</v>
          </cell>
          <cell r="P694" t="str">
            <v>294</v>
          </cell>
          <cell r="Q694" t="str">
            <v>955</v>
          </cell>
          <cell r="R694" t="str">
            <v>INTERCO BILL W/O</v>
          </cell>
          <cell r="S694" t="str">
            <v>PRA</v>
          </cell>
          <cell r="U694" t="str">
            <v>2014-10-31</v>
          </cell>
          <cell r="V694">
            <v>91.29</v>
          </cell>
          <cell r="W694" t="str">
            <v>UTXECON201</v>
          </cell>
          <cell r="Y694" t="str">
            <v>LEGAL</v>
          </cell>
          <cell r="Z694" t="str">
            <v>DLO</v>
          </cell>
          <cell r="AB694" t="str">
            <v>ICB</v>
          </cell>
          <cell r="AC694" t="str">
            <v>ICB</v>
          </cell>
          <cell r="AE694" t="str">
            <v>211</v>
          </cell>
          <cell r="AG694" t="str">
            <v>0000244713</v>
          </cell>
        </row>
        <row r="695">
          <cell r="A695" t="str">
            <v>00644560</v>
          </cell>
          <cell r="B695" t="str">
            <v>9554261000</v>
          </cell>
          <cell r="C695" t="str">
            <v>ICB4TARGET0000000104</v>
          </cell>
          <cell r="D695">
            <v>2014</v>
          </cell>
          <cell r="E695">
            <v>11</v>
          </cell>
          <cell r="F695" t="str">
            <v>2014-11-30</v>
          </cell>
          <cell r="G695" t="str">
            <v>PRJ</v>
          </cell>
          <cell r="H695" t="str">
            <v>211</v>
          </cell>
          <cell r="I695" t="str">
            <v>211</v>
          </cell>
          <cell r="K695" t="str">
            <v>000001120</v>
          </cell>
          <cell r="L695" t="str">
            <v>4261000</v>
          </cell>
          <cell r="M695" t="str">
            <v>1113</v>
          </cell>
          <cell r="N695" t="str">
            <v>99920</v>
          </cell>
          <cell r="O695" t="str">
            <v>11404</v>
          </cell>
          <cell r="P695" t="str">
            <v>294</v>
          </cell>
          <cell r="Q695" t="str">
            <v>955</v>
          </cell>
          <cell r="R695" t="str">
            <v>INTERCO BILL W/O</v>
          </cell>
          <cell r="S695" t="str">
            <v>PRA</v>
          </cell>
          <cell r="U695" t="str">
            <v>2014-11-30</v>
          </cell>
          <cell r="V695">
            <v>121.72</v>
          </cell>
          <cell r="W695" t="str">
            <v>UTXECON201</v>
          </cell>
          <cell r="Y695" t="str">
            <v>LEGAL</v>
          </cell>
          <cell r="Z695" t="str">
            <v>DLO</v>
          </cell>
          <cell r="AB695" t="str">
            <v>ICB</v>
          </cell>
          <cell r="AC695" t="str">
            <v>ICB</v>
          </cell>
          <cell r="AE695" t="str">
            <v>211</v>
          </cell>
          <cell r="AG695" t="str">
            <v>0000160753</v>
          </cell>
        </row>
        <row r="696">
          <cell r="A696" t="str">
            <v>00651645</v>
          </cell>
          <cell r="B696" t="str">
            <v>9554261000</v>
          </cell>
          <cell r="C696" t="str">
            <v>ICB4TARGET0000000104</v>
          </cell>
          <cell r="D696">
            <v>2014</v>
          </cell>
          <cell r="E696">
            <v>12</v>
          </cell>
          <cell r="F696" t="str">
            <v>2014-12-31</v>
          </cell>
          <cell r="G696" t="str">
            <v>PRJ</v>
          </cell>
          <cell r="H696" t="str">
            <v>211</v>
          </cell>
          <cell r="I696" t="str">
            <v>211</v>
          </cell>
          <cell r="K696" t="str">
            <v>000001120</v>
          </cell>
          <cell r="L696" t="str">
            <v>4261000</v>
          </cell>
          <cell r="M696" t="str">
            <v>1113</v>
          </cell>
          <cell r="N696" t="str">
            <v>99920</v>
          </cell>
          <cell r="O696" t="str">
            <v>12397</v>
          </cell>
          <cell r="P696" t="str">
            <v>294</v>
          </cell>
          <cell r="Q696" t="str">
            <v>955</v>
          </cell>
          <cell r="R696" t="str">
            <v>INTERCO BILL W/O</v>
          </cell>
          <cell r="S696" t="str">
            <v>PRA</v>
          </cell>
          <cell r="U696" t="str">
            <v>2014-12-31</v>
          </cell>
          <cell r="V696">
            <v>2008.37</v>
          </cell>
          <cell r="W696" t="str">
            <v>UTXECON201</v>
          </cell>
          <cell r="Y696" t="str">
            <v>LEGAL</v>
          </cell>
          <cell r="Z696" t="str">
            <v>DLO</v>
          </cell>
          <cell r="AB696" t="str">
            <v>ICB</v>
          </cell>
          <cell r="AC696" t="str">
            <v>ICB</v>
          </cell>
          <cell r="AE696" t="str">
            <v>211</v>
          </cell>
          <cell r="AG696" t="str">
            <v>0000225954</v>
          </cell>
        </row>
        <row r="697">
          <cell r="A697" t="str">
            <v>00642077</v>
          </cell>
          <cell r="B697" t="str">
            <v>9554261000</v>
          </cell>
          <cell r="C697" t="str">
            <v>ICB4TARGET0000000105</v>
          </cell>
          <cell r="D697">
            <v>2014</v>
          </cell>
          <cell r="E697">
            <v>10</v>
          </cell>
          <cell r="F697" t="str">
            <v>2014-10-31</v>
          </cell>
          <cell r="G697" t="str">
            <v>PRJ</v>
          </cell>
          <cell r="H697" t="str">
            <v>211</v>
          </cell>
          <cell r="I697" t="str">
            <v>211</v>
          </cell>
          <cell r="K697" t="str">
            <v>000001120</v>
          </cell>
          <cell r="L697" t="str">
            <v>4261000</v>
          </cell>
          <cell r="M697" t="str">
            <v>1113</v>
          </cell>
          <cell r="N697" t="str">
            <v>99920</v>
          </cell>
          <cell r="O697" t="str">
            <v>11404</v>
          </cell>
          <cell r="P697" t="str">
            <v>294</v>
          </cell>
          <cell r="Q697" t="str">
            <v>955</v>
          </cell>
          <cell r="R697" t="str">
            <v>INTERCO BILL W/O</v>
          </cell>
          <cell r="S697" t="str">
            <v>PRA</v>
          </cell>
          <cell r="U697" t="str">
            <v>2014-10-31</v>
          </cell>
          <cell r="V697">
            <v>91.29</v>
          </cell>
          <cell r="W697" t="str">
            <v>UTXECON201</v>
          </cell>
          <cell r="Y697" t="str">
            <v>LEGAL</v>
          </cell>
          <cell r="Z697" t="str">
            <v>DLO</v>
          </cell>
          <cell r="AB697" t="str">
            <v>ICB</v>
          </cell>
          <cell r="AC697" t="str">
            <v>ICB</v>
          </cell>
          <cell r="AE697" t="str">
            <v>211</v>
          </cell>
          <cell r="AG697" t="str">
            <v>0000250581</v>
          </cell>
        </row>
        <row r="698">
          <cell r="A698" t="str">
            <v>00648537</v>
          </cell>
          <cell r="B698" t="str">
            <v>9554261000</v>
          </cell>
          <cell r="C698" t="str">
            <v>ICB4TARGET0000000105</v>
          </cell>
          <cell r="D698">
            <v>2014</v>
          </cell>
          <cell r="E698">
            <v>11</v>
          </cell>
          <cell r="F698" t="str">
            <v>2014-11-30</v>
          </cell>
          <cell r="G698" t="str">
            <v>PRJ</v>
          </cell>
          <cell r="H698" t="str">
            <v>211</v>
          </cell>
          <cell r="I698" t="str">
            <v>211</v>
          </cell>
          <cell r="K698" t="str">
            <v>000001120</v>
          </cell>
          <cell r="L698" t="str">
            <v>4261000</v>
          </cell>
          <cell r="M698" t="str">
            <v>1113</v>
          </cell>
          <cell r="N698" t="str">
            <v>99920</v>
          </cell>
          <cell r="O698" t="str">
            <v>11404</v>
          </cell>
          <cell r="P698" t="str">
            <v>294</v>
          </cell>
          <cell r="Q698" t="str">
            <v>955</v>
          </cell>
          <cell r="R698" t="str">
            <v>INTERCO BILL W/O</v>
          </cell>
          <cell r="S698" t="str">
            <v>PRA</v>
          </cell>
          <cell r="U698" t="str">
            <v>2014-11-30</v>
          </cell>
          <cell r="V698">
            <v>1825.8</v>
          </cell>
          <cell r="W698" t="str">
            <v>UTXECON201</v>
          </cell>
          <cell r="Y698" t="str">
            <v>LEGAL</v>
          </cell>
          <cell r="Z698" t="str">
            <v>DLO</v>
          </cell>
          <cell r="AB698" t="str">
            <v>ICB</v>
          </cell>
          <cell r="AC698" t="str">
            <v>ICB</v>
          </cell>
          <cell r="AE698" t="str">
            <v>211</v>
          </cell>
          <cell r="AG698" t="str">
            <v>0000169483</v>
          </cell>
        </row>
        <row r="699">
          <cell r="A699" t="str">
            <v>00651447</v>
          </cell>
          <cell r="B699" t="str">
            <v>9554261000</v>
          </cell>
          <cell r="C699" t="str">
            <v>ICB4TARGET0000000105</v>
          </cell>
          <cell r="D699">
            <v>2014</v>
          </cell>
          <cell r="E699">
            <v>12</v>
          </cell>
          <cell r="F699" t="str">
            <v>2014-12-31</v>
          </cell>
          <cell r="G699" t="str">
            <v>PRJ</v>
          </cell>
          <cell r="H699" t="str">
            <v>211</v>
          </cell>
          <cell r="I699" t="str">
            <v>211</v>
          </cell>
          <cell r="K699" t="str">
            <v>000001120</v>
          </cell>
          <cell r="L699" t="str">
            <v>4261000</v>
          </cell>
          <cell r="M699" t="str">
            <v>1113</v>
          </cell>
          <cell r="N699" t="str">
            <v>99920</v>
          </cell>
          <cell r="O699" t="str">
            <v>11404</v>
          </cell>
          <cell r="P699" t="str">
            <v>294</v>
          </cell>
          <cell r="Q699" t="str">
            <v>955</v>
          </cell>
          <cell r="R699" t="str">
            <v>INTERCO BILL W/O</v>
          </cell>
          <cell r="S699" t="str">
            <v>PRA</v>
          </cell>
          <cell r="U699" t="str">
            <v>2014-12-31</v>
          </cell>
          <cell r="V699">
            <v>608.6</v>
          </cell>
          <cell r="W699" t="str">
            <v>UTXECON201</v>
          </cell>
          <cell r="Y699" t="str">
            <v>LEGAL</v>
          </cell>
          <cell r="Z699" t="str">
            <v>DLO</v>
          </cell>
          <cell r="AB699" t="str">
            <v>ICB</v>
          </cell>
          <cell r="AC699" t="str">
            <v>ICB</v>
          </cell>
          <cell r="AE699" t="str">
            <v>211</v>
          </cell>
          <cell r="AG699" t="str">
            <v>0000236011</v>
          </cell>
        </row>
        <row r="700">
          <cell r="A700" t="str">
            <v>00640895</v>
          </cell>
          <cell r="B700" t="str">
            <v>9554261000</v>
          </cell>
          <cell r="C700" t="str">
            <v>ICB4TARGET0000000106</v>
          </cell>
          <cell r="D700">
            <v>2014</v>
          </cell>
          <cell r="E700">
            <v>10</v>
          </cell>
          <cell r="F700" t="str">
            <v>2014-10-31</v>
          </cell>
          <cell r="G700" t="str">
            <v>PRJ</v>
          </cell>
          <cell r="H700" t="str">
            <v>211</v>
          </cell>
          <cell r="I700" t="str">
            <v>211</v>
          </cell>
          <cell r="K700" t="str">
            <v>000001120</v>
          </cell>
          <cell r="L700" t="str">
            <v>4261000</v>
          </cell>
          <cell r="M700" t="str">
            <v>1113</v>
          </cell>
          <cell r="N700" t="str">
            <v>99920</v>
          </cell>
          <cell r="O700" t="str">
            <v>11404</v>
          </cell>
          <cell r="P700" t="str">
            <v>294</v>
          </cell>
          <cell r="Q700" t="str">
            <v>955</v>
          </cell>
          <cell r="R700" t="str">
            <v>INTERCO BILL W/O</v>
          </cell>
          <cell r="S700" t="str">
            <v>PRA</v>
          </cell>
          <cell r="U700" t="str">
            <v>2014-10-31</v>
          </cell>
          <cell r="V700">
            <v>486.88</v>
          </cell>
          <cell r="W700" t="str">
            <v>UTXECON201</v>
          </cell>
          <cell r="Y700" t="str">
            <v>LEGAL</v>
          </cell>
          <cell r="Z700" t="str">
            <v>DLO</v>
          </cell>
          <cell r="AB700" t="str">
            <v>ICB</v>
          </cell>
          <cell r="AC700" t="str">
            <v>ICB</v>
          </cell>
          <cell r="AE700" t="str">
            <v>211</v>
          </cell>
          <cell r="AG700" t="str">
            <v>0000281154</v>
          </cell>
        </row>
        <row r="701">
          <cell r="A701" t="str">
            <v>00647254</v>
          </cell>
          <cell r="B701" t="str">
            <v>9554261000</v>
          </cell>
          <cell r="C701" t="str">
            <v>ICB4TARGET0000000106</v>
          </cell>
          <cell r="D701">
            <v>2014</v>
          </cell>
          <cell r="E701">
            <v>11</v>
          </cell>
          <cell r="F701" t="str">
            <v>2014-11-30</v>
          </cell>
          <cell r="G701" t="str">
            <v>PRJ</v>
          </cell>
          <cell r="H701" t="str">
            <v>211</v>
          </cell>
          <cell r="I701" t="str">
            <v>211</v>
          </cell>
          <cell r="K701" t="str">
            <v>000001120</v>
          </cell>
          <cell r="L701" t="str">
            <v>4261000</v>
          </cell>
          <cell r="M701" t="str">
            <v>1113</v>
          </cell>
          <cell r="N701" t="str">
            <v>99920</v>
          </cell>
          <cell r="O701" t="str">
            <v>11404</v>
          </cell>
          <cell r="P701" t="str">
            <v>294</v>
          </cell>
          <cell r="Q701" t="str">
            <v>955</v>
          </cell>
          <cell r="R701" t="str">
            <v>INTERCO BILL W/O</v>
          </cell>
          <cell r="S701" t="str">
            <v>PRA</v>
          </cell>
          <cell r="U701" t="str">
            <v>2014-11-30</v>
          </cell>
          <cell r="V701">
            <v>2434.39</v>
          </cell>
          <cell r="W701" t="str">
            <v>UTXECON201</v>
          </cell>
          <cell r="Y701" t="str">
            <v>LEGAL</v>
          </cell>
          <cell r="Z701" t="str">
            <v>DLO</v>
          </cell>
          <cell r="AB701" t="str">
            <v>ICB</v>
          </cell>
          <cell r="AC701" t="str">
            <v>ICB</v>
          </cell>
          <cell r="AE701" t="str">
            <v>211</v>
          </cell>
          <cell r="AG701" t="str">
            <v>0000201315</v>
          </cell>
        </row>
        <row r="702">
          <cell r="A702" t="str">
            <v>00652133</v>
          </cell>
          <cell r="B702" t="str">
            <v>9554261000</v>
          </cell>
          <cell r="C702" t="str">
            <v>ICB4TARGET0000000106</v>
          </cell>
          <cell r="D702">
            <v>2014</v>
          </cell>
          <cell r="E702">
            <v>12</v>
          </cell>
          <cell r="F702" t="str">
            <v>2014-12-31</v>
          </cell>
          <cell r="G702" t="str">
            <v>PRJ</v>
          </cell>
          <cell r="H702" t="str">
            <v>211</v>
          </cell>
          <cell r="I702" t="str">
            <v>211</v>
          </cell>
          <cell r="K702" t="str">
            <v>000001120</v>
          </cell>
          <cell r="L702" t="str">
            <v>4261000</v>
          </cell>
          <cell r="M702" t="str">
            <v>1113</v>
          </cell>
          <cell r="N702" t="str">
            <v>99920</v>
          </cell>
          <cell r="O702" t="str">
            <v>11404</v>
          </cell>
          <cell r="P702" t="str">
            <v>294</v>
          </cell>
          <cell r="Q702" t="str">
            <v>955</v>
          </cell>
          <cell r="R702" t="str">
            <v>INTERCO BILL W/O</v>
          </cell>
          <cell r="S702" t="str">
            <v>PRA</v>
          </cell>
          <cell r="U702" t="str">
            <v>2014-12-31</v>
          </cell>
          <cell r="V702">
            <v>799.09</v>
          </cell>
          <cell r="W702" t="str">
            <v>UTXECON201</v>
          </cell>
          <cell r="Y702" t="str">
            <v>LEGAL</v>
          </cell>
          <cell r="Z702" t="str">
            <v>DLO</v>
          </cell>
          <cell r="AB702" t="str">
            <v>ICB</v>
          </cell>
          <cell r="AC702" t="str">
            <v>ICB</v>
          </cell>
          <cell r="AE702" t="str">
            <v>211</v>
          </cell>
          <cell r="AG702" t="str">
            <v>0000264440</v>
          </cell>
        </row>
        <row r="703">
          <cell r="A703" t="str">
            <v>00637063</v>
          </cell>
          <cell r="B703" t="str">
            <v>9554261000</v>
          </cell>
          <cell r="C703" t="str">
            <v>ICB4TARGET0000000107</v>
          </cell>
          <cell r="D703">
            <v>2014</v>
          </cell>
          <cell r="E703">
            <v>10</v>
          </cell>
          <cell r="F703" t="str">
            <v>2014-10-31</v>
          </cell>
          <cell r="G703" t="str">
            <v>PRJ</v>
          </cell>
          <cell r="H703" t="str">
            <v>211</v>
          </cell>
          <cell r="I703" t="str">
            <v>211</v>
          </cell>
          <cell r="K703" t="str">
            <v>000001120</v>
          </cell>
          <cell r="L703" t="str">
            <v>4261000</v>
          </cell>
          <cell r="M703" t="str">
            <v>1113</v>
          </cell>
          <cell r="N703" t="str">
            <v>99920</v>
          </cell>
          <cell r="O703" t="str">
            <v>11404</v>
          </cell>
          <cell r="P703" t="str">
            <v>294</v>
          </cell>
          <cell r="Q703" t="str">
            <v>955</v>
          </cell>
          <cell r="R703" t="str">
            <v>INTERCO BILL W/O</v>
          </cell>
          <cell r="S703" t="str">
            <v>PRA</v>
          </cell>
          <cell r="U703" t="str">
            <v>2014-10-31</v>
          </cell>
          <cell r="V703">
            <v>152.15</v>
          </cell>
          <cell r="W703" t="str">
            <v>UTXECON201</v>
          </cell>
          <cell r="Y703" t="str">
            <v>LEGAL</v>
          </cell>
          <cell r="Z703" t="str">
            <v>DLO</v>
          </cell>
          <cell r="AB703" t="str">
            <v>ICB</v>
          </cell>
          <cell r="AC703" t="str">
            <v>ICB</v>
          </cell>
          <cell r="AE703" t="str">
            <v>211</v>
          </cell>
          <cell r="AG703" t="str">
            <v>0000289117</v>
          </cell>
        </row>
        <row r="704">
          <cell r="A704" t="str">
            <v>00647720</v>
          </cell>
          <cell r="B704" t="str">
            <v>9554261000</v>
          </cell>
          <cell r="C704" t="str">
            <v>ICB4TARGET0000000107</v>
          </cell>
          <cell r="D704">
            <v>2014</v>
          </cell>
          <cell r="E704">
            <v>11</v>
          </cell>
          <cell r="F704" t="str">
            <v>2014-11-30</v>
          </cell>
          <cell r="G704" t="str">
            <v>PRJ</v>
          </cell>
          <cell r="H704" t="str">
            <v>211</v>
          </cell>
          <cell r="I704" t="str">
            <v>211</v>
          </cell>
          <cell r="K704" t="str">
            <v>000001120</v>
          </cell>
          <cell r="L704" t="str">
            <v>4261000</v>
          </cell>
          <cell r="M704" t="str">
            <v>1113</v>
          </cell>
          <cell r="N704" t="str">
            <v>99920</v>
          </cell>
          <cell r="O704" t="str">
            <v>11404</v>
          </cell>
          <cell r="P704" t="str">
            <v>294</v>
          </cell>
          <cell r="Q704" t="str">
            <v>955</v>
          </cell>
          <cell r="R704" t="str">
            <v>INTERCO BILL W/O</v>
          </cell>
          <cell r="S704" t="str">
            <v>PRA</v>
          </cell>
          <cell r="U704" t="str">
            <v>2014-11-30</v>
          </cell>
          <cell r="V704">
            <v>304.3</v>
          </cell>
          <cell r="W704" t="str">
            <v>UTXECON201</v>
          </cell>
          <cell r="Y704" t="str">
            <v>LEGAL</v>
          </cell>
          <cell r="Z704" t="str">
            <v>DLO</v>
          </cell>
          <cell r="AB704" t="str">
            <v>ICB</v>
          </cell>
          <cell r="AC704" t="str">
            <v>ICB</v>
          </cell>
          <cell r="AE704" t="str">
            <v>211</v>
          </cell>
          <cell r="AG704" t="str">
            <v>0000203985</v>
          </cell>
        </row>
        <row r="705">
          <cell r="A705" t="str">
            <v>00651294</v>
          </cell>
          <cell r="B705" t="str">
            <v>9554261000</v>
          </cell>
          <cell r="C705" t="str">
            <v>ICB4TARGET0000000107</v>
          </cell>
          <cell r="D705">
            <v>2014</v>
          </cell>
          <cell r="E705">
            <v>12</v>
          </cell>
          <cell r="F705" t="str">
            <v>2014-12-31</v>
          </cell>
          <cell r="G705" t="str">
            <v>PRJ</v>
          </cell>
          <cell r="H705" t="str">
            <v>211</v>
          </cell>
          <cell r="I705" t="str">
            <v>211</v>
          </cell>
          <cell r="K705" t="str">
            <v>000001120</v>
          </cell>
          <cell r="L705" t="str">
            <v>4261000</v>
          </cell>
          <cell r="M705" t="str">
            <v>1113</v>
          </cell>
          <cell r="N705" t="str">
            <v>99920</v>
          </cell>
          <cell r="O705" t="str">
            <v>11404</v>
          </cell>
          <cell r="P705" t="str">
            <v>294</v>
          </cell>
          <cell r="Q705" t="str">
            <v>955</v>
          </cell>
          <cell r="R705" t="str">
            <v>INTERCO BILL W/O</v>
          </cell>
          <cell r="S705" t="str">
            <v>PRA</v>
          </cell>
          <cell r="U705" t="str">
            <v>2014-12-31</v>
          </cell>
          <cell r="V705">
            <v>608.6</v>
          </cell>
          <cell r="W705" t="str">
            <v>UTXECON201</v>
          </cell>
          <cell r="Y705" t="str">
            <v>LEGAL</v>
          </cell>
          <cell r="Z705" t="str">
            <v>DLO</v>
          </cell>
          <cell r="AB705" t="str">
            <v>ICB</v>
          </cell>
          <cell r="AC705" t="str">
            <v>ICB</v>
          </cell>
          <cell r="AE705" t="str">
            <v>211</v>
          </cell>
          <cell r="AG705" t="str">
            <v>0000290858</v>
          </cell>
        </row>
        <row r="706">
          <cell r="A706" t="str">
            <v>00640410</v>
          </cell>
          <cell r="B706" t="str">
            <v>9554261000</v>
          </cell>
          <cell r="C706" t="str">
            <v>ICB4TARGET0000000108</v>
          </cell>
          <cell r="D706">
            <v>2014</v>
          </cell>
          <cell r="E706">
            <v>10</v>
          </cell>
          <cell r="F706" t="str">
            <v>2014-10-31</v>
          </cell>
          <cell r="G706" t="str">
            <v>PRJ</v>
          </cell>
          <cell r="H706" t="str">
            <v>211</v>
          </cell>
          <cell r="I706" t="str">
            <v>211</v>
          </cell>
          <cell r="K706" t="str">
            <v>000001120</v>
          </cell>
          <cell r="L706" t="str">
            <v>4261000</v>
          </cell>
          <cell r="M706" t="str">
            <v>1113</v>
          </cell>
          <cell r="N706" t="str">
            <v>99920</v>
          </cell>
          <cell r="O706" t="str">
            <v>11404</v>
          </cell>
          <cell r="P706" t="str">
            <v>294</v>
          </cell>
          <cell r="Q706" t="str">
            <v>955</v>
          </cell>
          <cell r="R706" t="str">
            <v>INTERCO BILL W/O</v>
          </cell>
          <cell r="S706" t="str">
            <v>PRA</v>
          </cell>
          <cell r="U706" t="str">
            <v>2014-10-31</v>
          </cell>
          <cell r="V706">
            <v>3042.99</v>
          </cell>
          <cell r="W706" t="str">
            <v>UTXECON201</v>
          </cell>
          <cell r="Y706" t="str">
            <v>LEGAL</v>
          </cell>
          <cell r="Z706" t="str">
            <v>DLO</v>
          </cell>
          <cell r="AB706" t="str">
            <v>ICB</v>
          </cell>
          <cell r="AC706" t="str">
            <v>ICB</v>
          </cell>
          <cell r="AE706" t="str">
            <v>211</v>
          </cell>
          <cell r="AG706" t="str">
            <v>0000289681</v>
          </cell>
        </row>
        <row r="707">
          <cell r="A707" t="str">
            <v>00645856</v>
          </cell>
          <cell r="B707" t="str">
            <v>9554261000</v>
          </cell>
          <cell r="C707" t="str">
            <v>ICB4TARGET0000000108</v>
          </cell>
          <cell r="D707">
            <v>2014</v>
          </cell>
          <cell r="E707">
            <v>11</v>
          </cell>
          <cell r="F707" t="str">
            <v>2014-11-30</v>
          </cell>
          <cell r="G707" t="str">
            <v>PRJ</v>
          </cell>
          <cell r="H707" t="str">
            <v>211</v>
          </cell>
          <cell r="I707" t="str">
            <v>211</v>
          </cell>
          <cell r="K707" t="str">
            <v>000001120</v>
          </cell>
          <cell r="L707" t="str">
            <v>4261000</v>
          </cell>
          <cell r="M707" t="str">
            <v>1113</v>
          </cell>
          <cell r="N707" t="str">
            <v>99920</v>
          </cell>
          <cell r="O707" t="str">
            <v>11404</v>
          </cell>
          <cell r="P707" t="str">
            <v>294</v>
          </cell>
          <cell r="Q707" t="str">
            <v>955</v>
          </cell>
          <cell r="R707" t="str">
            <v>INTERCO BILL W/O</v>
          </cell>
          <cell r="S707" t="str">
            <v>PRA</v>
          </cell>
          <cell r="U707" t="str">
            <v>2014-11-30</v>
          </cell>
          <cell r="V707">
            <v>60.86</v>
          </cell>
          <cell r="W707" t="str">
            <v>UTXECON201</v>
          </cell>
          <cell r="Y707" t="str">
            <v>LEGAL</v>
          </cell>
          <cell r="Z707" t="str">
            <v>DLO</v>
          </cell>
          <cell r="AB707" t="str">
            <v>ICB</v>
          </cell>
          <cell r="AC707" t="str">
            <v>ICB</v>
          </cell>
          <cell r="AE707" t="str">
            <v>211</v>
          </cell>
          <cell r="AG707" t="str">
            <v>0000236786</v>
          </cell>
        </row>
        <row r="708">
          <cell r="A708" t="str">
            <v>00651295</v>
          </cell>
          <cell r="B708" t="str">
            <v>9554261000</v>
          </cell>
          <cell r="C708" t="str">
            <v>ICB4TARGET0000000108</v>
          </cell>
          <cell r="D708">
            <v>2014</v>
          </cell>
          <cell r="E708">
            <v>12</v>
          </cell>
          <cell r="F708" t="str">
            <v>2014-12-31</v>
          </cell>
          <cell r="G708" t="str">
            <v>PRJ</v>
          </cell>
          <cell r="H708" t="str">
            <v>211</v>
          </cell>
          <cell r="I708" t="str">
            <v>211</v>
          </cell>
          <cell r="K708" t="str">
            <v>000001120</v>
          </cell>
          <cell r="L708" t="str">
            <v>4261000</v>
          </cell>
          <cell r="M708" t="str">
            <v>1113</v>
          </cell>
          <cell r="N708" t="str">
            <v>99920</v>
          </cell>
          <cell r="O708" t="str">
            <v>11404</v>
          </cell>
          <cell r="P708" t="str">
            <v>294</v>
          </cell>
          <cell r="Q708" t="str">
            <v>955</v>
          </cell>
          <cell r="R708" t="str">
            <v>INTERCO BILL W/O</v>
          </cell>
          <cell r="S708" t="str">
            <v>PRA</v>
          </cell>
          <cell r="U708" t="str">
            <v>2014-12-31</v>
          </cell>
          <cell r="V708">
            <v>973.76</v>
          </cell>
          <cell r="W708" t="str">
            <v>UTXECON201</v>
          </cell>
          <cell r="Y708" t="str">
            <v>LEGAL</v>
          </cell>
          <cell r="Z708" t="str">
            <v>DLO</v>
          </cell>
          <cell r="AB708" t="str">
            <v>ICB</v>
          </cell>
          <cell r="AC708" t="str">
            <v>ICB</v>
          </cell>
          <cell r="AE708" t="str">
            <v>211</v>
          </cell>
          <cell r="AG708" t="str">
            <v>0000290860</v>
          </cell>
        </row>
        <row r="709">
          <cell r="A709" t="str">
            <v>00640411</v>
          </cell>
          <cell r="B709" t="str">
            <v>9554261000</v>
          </cell>
          <cell r="C709" t="str">
            <v>ICB4TARGET0000000109</v>
          </cell>
          <cell r="D709">
            <v>2014</v>
          </cell>
          <cell r="E709">
            <v>10</v>
          </cell>
          <cell r="F709" t="str">
            <v>2014-10-31</v>
          </cell>
          <cell r="G709" t="str">
            <v>PRJ</v>
          </cell>
          <cell r="H709" t="str">
            <v>211</v>
          </cell>
          <cell r="I709" t="str">
            <v>211</v>
          </cell>
          <cell r="K709" t="str">
            <v>000001120</v>
          </cell>
          <cell r="L709" t="str">
            <v>4261000</v>
          </cell>
          <cell r="M709" t="str">
            <v>1113</v>
          </cell>
          <cell r="N709" t="str">
            <v>99920</v>
          </cell>
          <cell r="O709" t="str">
            <v>11404</v>
          </cell>
          <cell r="P709" t="str">
            <v>294</v>
          </cell>
          <cell r="Q709" t="str">
            <v>955</v>
          </cell>
          <cell r="R709" t="str">
            <v>INTERCO BILL W/O</v>
          </cell>
          <cell r="S709" t="str">
            <v>PRA</v>
          </cell>
          <cell r="U709" t="str">
            <v>2014-10-31</v>
          </cell>
          <cell r="V709">
            <v>3042.99</v>
          </cell>
          <cell r="W709" t="str">
            <v>UTXECON201</v>
          </cell>
          <cell r="Y709" t="str">
            <v>LEGAL</v>
          </cell>
          <cell r="Z709" t="str">
            <v>DLO</v>
          </cell>
          <cell r="AB709" t="str">
            <v>ICB</v>
          </cell>
          <cell r="AC709" t="str">
            <v>ICB</v>
          </cell>
          <cell r="AE709" t="str">
            <v>211</v>
          </cell>
          <cell r="AG709" t="str">
            <v>0000289681</v>
          </cell>
        </row>
        <row r="710">
          <cell r="A710" t="str">
            <v>00647381</v>
          </cell>
          <cell r="B710" t="str">
            <v>9554261000</v>
          </cell>
          <cell r="C710" t="str">
            <v>ICB4TARGET0000000109</v>
          </cell>
          <cell r="D710">
            <v>2014</v>
          </cell>
          <cell r="E710">
            <v>11</v>
          </cell>
          <cell r="F710" t="str">
            <v>2014-11-30</v>
          </cell>
          <cell r="G710" t="str">
            <v>PRJ</v>
          </cell>
          <cell r="H710" t="str">
            <v>211</v>
          </cell>
          <cell r="I710" t="str">
            <v>211</v>
          </cell>
          <cell r="K710" t="str">
            <v>000001120</v>
          </cell>
          <cell r="L710" t="str">
            <v>4261000</v>
          </cell>
          <cell r="M710" t="str">
            <v>1113</v>
          </cell>
          <cell r="N710" t="str">
            <v>99920</v>
          </cell>
          <cell r="O710" t="str">
            <v>11404</v>
          </cell>
          <cell r="P710" t="str">
            <v>294</v>
          </cell>
          <cell r="Q710" t="str">
            <v>955</v>
          </cell>
          <cell r="R710" t="str">
            <v>INTERCO BILL W/O</v>
          </cell>
          <cell r="S710" t="str">
            <v>PRA</v>
          </cell>
          <cell r="U710" t="str">
            <v>2014-11-30</v>
          </cell>
          <cell r="V710">
            <v>1521.5</v>
          </cell>
          <cell r="W710" t="str">
            <v>UTXECON201</v>
          </cell>
          <cell r="Y710" t="str">
            <v>LEGAL</v>
          </cell>
          <cell r="Z710" t="str">
            <v>DLO</v>
          </cell>
          <cell r="AB710" t="str">
            <v>ICB</v>
          </cell>
          <cell r="AC710" t="str">
            <v>ICB</v>
          </cell>
          <cell r="AE710" t="str">
            <v>211</v>
          </cell>
          <cell r="AG710" t="str">
            <v>0000245573</v>
          </cell>
        </row>
        <row r="711">
          <cell r="A711" t="str">
            <v>00651296</v>
          </cell>
          <cell r="B711" t="str">
            <v>9554261000</v>
          </cell>
          <cell r="C711" t="str">
            <v>ICB4TARGET0000000109</v>
          </cell>
          <cell r="D711">
            <v>2014</v>
          </cell>
          <cell r="E711">
            <v>12</v>
          </cell>
          <cell r="F711" t="str">
            <v>2014-12-31</v>
          </cell>
          <cell r="G711" t="str">
            <v>PRJ</v>
          </cell>
          <cell r="H711" t="str">
            <v>211</v>
          </cell>
          <cell r="I711" t="str">
            <v>211</v>
          </cell>
          <cell r="K711" t="str">
            <v>000001120</v>
          </cell>
          <cell r="L711" t="str">
            <v>4261000</v>
          </cell>
          <cell r="M711" t="str">
            <v>1113</v>
          </cell>
          <cell r="N711" t="str">
            <v>99920</v>
          </cell>
          <cell r="O711" t="str">
            <v>11404</v>
          </cell>
          <cell r="P711" t="str">
            <v>294</v>
          </cell>
          <cell r="Q711" t="str">
            <v>955</v>
          </cell>
          <cell r="R711" t="str">
            <v>INTERCO BILL W/O</v>
          </cell>
          <cell r="S711" t="str">
            <v>PRA</v>
          </cell>
          <cell r="U711" t="str">
            <v>2014-12-31</v>
          </cell>
          <cell r="V711">
            <v>456.45</v>
          </cell>
          <cell r="W711" t="str">
            <v>UTXECON201</v>
          </cell>
          <cell r="Y711" t="str">
            <v>LEGAL</v>
          </cell>
          <cell r="Z711" t="str">
            <v>DLO</v>
          </cell>
          <cell r="AB711" t="str">
            <v>ICB</v>
          </cell>
          <cell r="AC711" t="str">
            <v>ICB</v>
          </cell>
          <cell r="AE711" t="str">
            <v>211</v>
          </cell>
          <cell r="AG711" t="str">
            <v>0000290861</v>
          </cell>
        </row>
        <row r="712">
          <cell r="A712" t="str">
            <v>00640412</v>
          </cell>
          <cell r="B712" t="str">
            <v>9554261000</v>
          </cell>
          <cell r="C712" t="str">
            <v>ICB4TARGET0000000110</v>
          </cell>
          <cell r="D712">
            <v>2014</v>
          </cell>
          <cell r="E712">
            <v>10</v>
          </cell>
          <cell r="F712" t="str">
            <v>2014-10-31</v>
          </cell>
          <cell r="G712" t="str">
            <v>PRJ</v>
          </cell>
          <cell r="H712" t="str">
            <v>211</v>
          </cell>
          <cell r="I712" t="str">
            <v>211</v>
          </cell>
          <cell r="K712" t="str">
            <v>000001120</v>
          </cell>
          <cell r="L712" t="str">
            <v>4261000</v>
          </cell>
          <cell r="M712" t="str">
            <v>1113</v>
          </cell>
          <cell r="N712" t="str">
            <v>99920</v>
          </cell>
          <cell r="O712" t="str">
            <v>11404</v>
          </cell>
          <cell r="P712" t="str">
            <v>294</v>
          </cell>
          <cell r="Q712" t="str">
            <v>955</v>
          </cell>
          <cell r="R712" t="str">
            <v>INTERCO BILL W/O</v>
          </cell>
          <cell r="S712" t="str">
            <v>PRA</v>
          </cell>
          <cell r="U712" t="str">
            <v>2014-10-31</v>
          </cell>
          <cell r="V712">
            <v>152.15</v>
          </cell>
          <cell r="W712" t="str">
            <v>UTXECON201</v>
          </cell>
          <cell r="Y712" t="str">
            <v>LEGAL</v>
          </cell>
          <cell r="Z712" t="str">
            <v>DLO</v>
          </cell>
          <cell r="AB712" t="str">
            <v>ICB</v>
          </cell>
          <cell r="AC712" t="str">
            <v>ICB</v>
          </cell>
          <cell r="AE712" t="str">
            <v>211</v>
          </cell>
          <cell r="AG712" t="str">
            <v>0000289682</v>
          </cell>
        </row>
        <row r="713">
          <cell r="A713" t="str">
            <v>00648585</v>
          </cell>
          <cell r="B713" t="str">
            <v>9554261000</v>
          </cell>
          <cell r="C713" t="str">
            <v>ICB4TARGET0000000110</v>
          </cell>
          <cell r="D713">
            <v>2014</v>
          </cell>
          <cell r="E713">
            <v>11</v>
          </cell>
          <cell r="F713" t="str">
            <v>2014-11-30</v>
          </cell>
          <cell r="G713" t="str">
            <v>PRJ</v>
          </cell>
          <cell r="H713" t="str">
            <v>211</v>
          </cell>
          <cell r="I713" t="str">
            <v>211</v>
          </cell>
          <cell r="K713" t="str">
            <v>000001120</v>
          </cell>
          <cell r="L713" t="str">
            <v>4261000</v>
          </cell>
          <cell r="M713" t="str">
            <v>1113</v>
          </cell>
          <cell r="N713" t="str">
            <v>99920</v>
          </cell>
          <cell r="O713" t="str">
            <v>11404</v>
          </cell>
          <cell r="P713" t="str">
            <v>294</v>
          </cell>
          <cell r="Q713" t="str">
            <v>955</v>
          </cell>
          <cell r="R713" t="str">
            <v>INTERCO BILL W/O</v>
          </cell>
          <cell r="S713" t="str">
            <v>PRA</v>
          </cell>
          <cell r="U713" t="str">
            <v>2014-11-30</v>
          </cell>
          <cell r="V713">
            <v>243.44</v>
          </cell>
          <cell r="W713" t="str">
            <v>UTXECON201</v>
          </cell>
          <cell r="Y713" t="str">
            <v>LEGAL</v>
          </cell>
          <cell r="Z713" t="str">
            <v>DLO</v>
          </cell>
          <cell r="AB713" t="str">
            <v>ICB</v>
          </cell>
          <cell r="AC713" t="str">
            <v>ICB</v>
          </cell>
          <cell r="AE713" t="str">
            <v>211</v>
          </cell>
          <cell r="AG713" t="str">
            <v>0000266791</v>
          </cell>
        </row>
        <row r="714">
          <cell r="A714" t="str">
            <v>00652785</v>
          </cell>
          <cell r="B714" t="str">
            <v>9554261000</v>
          </cell>
          <cell r="C714" t="str">
            <v>ICB4TARGET0000000110</v>
          </cell>
          <cell r="D714">
            <v>2014</v>
          </cell>
          <cell r="E714">
            <v>12</v>
          </cell>
          <cell r="F714" t="str">
            <v>2014-12-31</v>
          </cell>
          <cell r="G714" t="str">
            <v>PRJ</v>
          </cell>
          <cell r="H714" t="str">
            <v>211</v>
          </cell>
          <cell r="I714" t="str">
            <v>211</v>
          </cell>
          <cell r="K714" t="str">
            <v>000001120</v>
          </cell>
          <cell r="L714" t="str">
            <v>4261000</v>
          </cell>
          <cell r="M714" t="str">
            <v>1113</v>
          </cell>
          <cell r="N714" t="str">
            <v>99920</v>
          </cell>
          <cell r="O714" t="str">
            <v>11404</v>
          </cell>
          <cell r="P714" t="str">
            <v>294</v>
          </cell>
          <cell r="Q714" t="str">
            <v>955</v>
          </cell>
          <cell r="R714" t="str">
            <v>INTERCO BILL W/O</v>
          </cell>
          <cell r="S714" t="str">
            <v>PRA</v>
          </cell>
          <cell r="U714" t="str">
            <v>2014-12-31</v>
          </cell>
          <cell r="V714">
            <v>608.6</v>
          </cell>
          <cell r="W714" t="str">
            <v>UTXECON201</v>
          </cell>
          <cell r="Y714" t="str">
            <v>LEGAL</v>
          </cell>
          <cell r="Z714" t="str">
            <v>DLO</v>
          </cell>
          <cell r="AB714" t="str">
            <v>ICB</v>
          </cell>
          <cell r="AC714" t="str">
            <v>ICB</v>
          </cell>
          <cell r="AE714" t="str">
            <v>211</v>
          </cell>
          <cell r="AG714" t="str">
            <v>0000291207</v>
          </cell>
        </row>
        <row r="715">
          <cell r="A715" t="str">
            <v>00640413</v>
          </cell>
          <cell r="B715" t="str">
            <v>9554261000</v>
          </cell>
          <cell r="C715" t="str">
            <v>ICB4TARGET0000000111</v>
          </cell>
          <cell r="D715">
            <v>2014</v>
          </cell>
          <cell r="E715">
            <v>10</v>
          </cell>
          <cell r="F715" t="str">
            <v>2014-10-31</v>
          </cell>
          <cell r="G715" t="str">
            <v>PRJ</v>
          </cell>
          <cell r="H715" t="str">
            <v>211</v>
          </cell>
          <cell r="I715" t="str">
            <v>211</v>
          </cell>
          <cell r="K715" t="str">
            <v>000001120</v>
          </cell>
          <cell r="L715" t="str">
            <v>4261000</v>
          </cell>
          <cell r="M715" t="str">
            <v>1113</v>
          </cell>
          <cell r="N715" t="str">
            <v>99920</v>
          </cell>
          <cell r="O715" t="str">
            <v>11404</v>
          </cell>
          <cell r="P715" t="str">
            <v>294</v>
          </cell>
          <cell r="Q715" t="str">
            <v>955</v>
          </cell>
          <cell r="R715" t="str">
            <v>INTERCO BILL W/O</v>
          </cell>
          <cell r="S715" t="str">
            <v>PRA</v>
          </cell>
          <cell r="U715" t="str">
            <v>2014-10-31</v>
          </cell>
          <cell r="V715">
            <v>10954.77</v>
          </cell>
          <cell r="W715" t="str">
            <v>UTXECON201</v>
          </cell>
          <cell r="Y715" t="str">
            <v>LEGAL</v>
          </cell>
          <cell r="Z715" t="str">
            <v>DLO</v>
          </cell>
          <cell r="AB715" t="str">
            <v>ICB</v>
          </cell>
          <cell r="AC715" t="str">
            <v>ICB</v>
          </cell>
          <cell r="AE715" t="str">
            <v>211</v>
          </cell>
          <cell r="AG715" t="str">
            <v>0000289684</v>
          </cell>
        </row>
        <row r="716">
          <cell r="A716" t="str">
            <v>00645903</v>
          </cell>
          <cell r="B716" t="str">
            <v>9554261000</v>
          </cell>
          <cell r="C716" t="str">
            <v>ICB4TARGET0000000111</v>
          </cell>
          <cell r="D716">
            <v>2014</v>
          </cell>
          <cell r="E716">
            <v>11</v>
          </cell>
          <cell r="F716" t="str">
            <v>2014-11-30</v>
          </cell>
          <cell r="G716" t="str">
            <v>PRJ</v>
          </cell>
          <cell r="H716" t="str">
            <v>211</v>
          </cell>
          <cell r="I716" t="str">
            <v>211</v>
          </cell>
          <cell r="K716" t="str">
            <v>000001120</v>
          </cell>
          <cell r="L716" t="str">
            <v>4261000</v>
          </cell>
          <cell r="M716" t="str">
            <v>1113</v>
          </cell>
          <cell r="N716" t="str">
            <v>99920</v>
          </cell>
          <cell r="O716" t="str">
            <v>11404</v>
          </cell>
          <cell r="P716" t="str">
            <v>294</v>
          </cell>
          <cell r="Q716" t="str">
            <v>955</v>
          </cell>
          <cell r="R716" t="str">
            <v>INTERCO BILL W/O</v>
          </cell>
          <cell r="S716" t="str">
            <v>PRA</v>
          </cell>
          <cell r="U716" t="str">
            <v>2014-11-30</v>
          </cell>
          <cell r="V716">
            <v>608.6</v>
          </cell>
          <cell r="W716" t="str">
            <v>UTXECON201</v>
          </cell>
          <cell r="Y716" t="str">
            <v>LEGAL</v>
          </cell>
          <cell r="Z716" t="str">
            <v>DLO</v>
          </cell>
          <cell r="AB716" t="str">
            <v>ICB</v>
          </cell>
          <cell r="AC716" t="str">
            <v>ICB</v>
          </cell>
          <cell r="AE716" t="str">
            <v>211</v>
          </cell>
          <cell r="AG716" t="str">
            <v>0000290325</v>
          </cell>
        </row>
        <row r="717">
          <cell r="A717" t="str">
            <v>00640934</v>
          </cell>
          <cell r="B717" t="str">
            <v>9554261000</v>
          </cell>
          <cell r="C717" t="str">
            <v>ICB4TARGET0000000112</v>
          </cell>
          <cell r="D717">
            <v>2014</v>
          </cell>
          <cell r="E717">
            <v>10</v>
          </cell>
          <cell r="F717" t="str">
            <v>2014-10-31</v>
          </cell>
          <cell r="G717" t="str">
            <v>PRJ</v>
          </cell>
          <cell r="H717" t="str">
            <v>211</v>
          </cell>
          <cell r="I717" t="str">
            <v>211</v>
          </cell>
          <cell r="K717" t="str">
            <v>000001120</v>
          </cell>
          <cell r="L717" t="str">
            <v>4261000</v>
          </cell>
          <cell r="M717" t="str">
            <v>1113</v>
          </cell>
          <cell r="N717" t="str">
            <v>99920</v>
          </cell>
          <cell r="O717" t="str">
            <v>11404</v>
          </cell>
          <cell r="P717" t="str">
            <v>294</v>
          </cell>
          <cell r="Q717" t="str">
            <v>955</v>
          </cell>
          <cell r="R717" t="str">
            <v>INTERCO BILL W/O</v>
          </cell>
          <cell r="S717" t="str">
            <v>PRA</v>
          </cell>
          <cell r="U717" t="str">
            <v>2014-10-31</v>
          </cell>
          <cell r="V717">
            <v>608.6</v>
          </cell>
          <cell r="W717" t="str">
            <v>UTXECON201</v>
          </cell>
          <cell r="Y717" t="str">
            <v>LEGAL</v>
          </cell>
          <cell r="Z717" t="str">
            <v>DLO</v>
          </cell>
          <cell r="AB717" t="str">
            <v>ICB</v>
          </cell>
          <cell r="AC717" t="str">
            <v>ICB</v>
          </cell>
          <cell r="AE717" t="str">
            <v>211</v>
          </cell>
          <cell r="AG717" t="str">
            <v>0000289730</v>
          </cell>
        </row>
        <row r="718">
          <cell r="A718" t="str">
            <v>00647252</v>
          </cell>
          <cell r="B718" t="str">
            <v>9554261000</v>
          </cell>
          <cell r="C718" t="str">
            <v>ICB4TARGET0000000112</v>
          </cell>
          <cell r="D718">
            <v>2014</v>
          </cell>
          <cell r="E718">
            <v>11</v>
          </cell>
          <cell r="F718" t="str">
            <v>2014-11-30</v>
          </cell>
          <cell r="G718" t="str">
            <v>PRJ</v>
          </cell>
          <cell r="H718" t="str">
            <v>211</v>
          </cell>
          <cell r="I718" t="str">
            <v>211</v>
          </cell>
          <cell r="K718" t="str">
            <v>000001120</v>
          </cell>
          <cell r="L718" t="str">
            <v>4261000</v>
          </cell>
          <cell r="M718" t="str">
            <v>1113</v>
          </cell>
          <cell r="N718" t="str">
            <v>99920</v>
          </cell>
          <cell r="O718" t="str">
            <v>11404</v>
          </cell>
          <cell r="P718" t="str">
            <v>294</v>
          </cell>
          <cell r="Q718" t="str">
            <v>955</v>
          </cell>
          <cell r="R718" t="str">
            <v>INTERCO BILL W/O</v>
          </cell>
          <cell r="S718" t="str">
            <v>PRA</v>
          </cell>
          <cell r="U718" t="str">
            <v>2014-11-30</v>
          </cell>
          <cell r="V718">
            <v>304.3</v>
          </cell>
          <cell r="W718" t="str">
            <v>UTXECON201</v>
          </cell>
          <cell r="Y718" t="str">
            <v>LEGAL</v>
          </cell>
          <cell r="Z718" t="str">
            <v>DLO</v>
          </cell>
          <cell r="AB718" t="str">
            <v>ICB</v>
          </cell>
          <cell r="AC718" t="str">
            <v>ICB</v>
          </cell>
          <cell r="AE718" t="str">
            <v>211</v>
          </cell>
          <cell r="AG718" t="str">
            <v>0000290407</v>
          </cell>
        </row>
        <row r="719">
          <cell r="A719" t="str">
            <v>00640935</v>
          </cell>
          <cell r="B719" t="str">
            <v>9554261000</v>
          </cell>
          <cell r="C719" t="str">
            <v>ICB4TARGET0000000113</v>
          </cell>
          <cell r="D719">
            <v>2014</v>
          </cell>
          <cell r="E719">
            <v>10</v>
          </cell>
          <cell r="F719" t="str">
            <v>2014-10-31</v>
          </cell>
          <cell r="G719" t="str">
            <v>PRJ</v>
          </cell>
          <cell r="H719" t="str">
            <v>211</v>
          </cell>
          <cell r="I719" t="str">
            <v>211</v>
          </cell>
          <cell r="K719" t="str">
            <v>000001120</v>
          </cell>
          <cell r="L719" t="str">
            <v>4261000</v>
          </cell>
          <cell r="M719" t="str">
            <v>1113</v>
          </cell>
          <cell r="N719" t="str">
            <v>99920</v>
          </cell>
          <cell r="O719" t="str">
            <v>11404</v>
          </cell>
          <cell r="P719" t="str">
            <v>294</v>
          </cell>
          <cell r="Q719" t="str">
            <v>955</v>
          </cell>
          <cell r="R719" t="str">
            <v>INTERCO BILL W/O</v>
          </cell>
          <cell r="S719" t="str">
            <v>PRA</v>
          </cell>
          <cell r="U719" t="str">
            <v>2014-10-31</v>
          </cell>
          <cell r="V719">
            <v>243.44</v>
          </cell>
          <cell r="W719" t="str">
            <v>UTXECON201</v>
          </cell>
          <cell r="Y719" t="str">
            <v>LEGAL</v>
          </cell>
          <cell r="Z719" t="str">
            <v>DLO</v>
          </cell>
          <cell r="AB719" t="str">
            <v>ICB</v>
          </cell>
          <cell r="AC719" t="str">
            <v>ICB</v>
          </cell>
          <cell r="AE719" t="str">
            <v>211</v>
          </cell>
          <cell r="AG719" t="str">
            <v>0000289731</v>
          </cell>
        </row>
        <row r="720">
          <cell r="A720" t="str">
            <v>00648584</v>
          </cell>
          <cell r="B720" t="str">
            <v>9554261000</v>
          </cell>
          <cell r="C720" t="str">
            <v>ICB4TARGET0000000113</v>
          </cell>
          <cell r="D720">
            <v>2014</v>
          </cell>
          <cell r="E720">
            <v>11</v>
          </cell>
          <cell r="F720" t="str">
            <v>2014-11-30</v>
          </cell>
          <cell r="G720" t="str">
            <v>PRJ</v>
          </cell>
          <cell r="H720" t="str">
            <v>211</v>
          </cell>
          <cell r="I720" t="str">
            <v>211</v>
          </cell>
          <cell r="K720" t="str">
            <v>000001120</v>
          </cell>
          <cell r="L720" t="str">
            <v>4261000</v>
          </cell>
          <cell r="M720" t="str">
            <v>1113</v>
          </cell>
          <cell r="N720" t="str">
            <v>99920</v>
          </cell>
          <cell r="O720" t="str">
            <v>11404</v>
          </cell>
          <cell r="P720" t="str">
            <v>294</v>
          </cell>
          <cell r="Q720" t="str">
            <v>955</v>
          </cell>
          <cell r="R720" t="str">
            <v>INTERCO BILL W/O</v>
          </cell>
          <cell r="S720" t="str">
            <v>PRA</v>
          </cell>
          <cell r="U720" t="str">
            <v>2014-11-30</v>
          </cell>
          <cell r="V720">
            <v>121.72</v>
          </cell>
          <cell r="W720" t="str">
            <v>UTXECON201</v>
          </cell>
          <cell r="Y720" t="str">
            <v>LEGAL</v>
          </cell>
          <cell r="Z720" t="str">
            <v>DLO</v>
          </cell>
          <cell r="AB720" t="str">
            <v>ICB</v>
          </cell>
          <cell r="AC720" t="str">
            <v>ICB</v>
          </cell>
          <cell r="AE720" t="str">
            <v>211</v>
          </cell>
          <cell r="AG720" t="str">
            <v>0000290520</v>
          </cell>
        </row>
        <row r="721">
          <cell r="A721" t="str">
            <v>00642078</v>
          </cell>
          <cell r="B721" t="str">
            <v>9554261000</v>
          </cell>
          <cell r="C721" t="str">
            <v>ICB4TARGET0000000114</v>
          </cell>
          <cell r="D721">
            <v>2014</v>
          </cell>
          <cell r="E721">
            <v>10</v>
          </cell>
          <cell r="F721" t="str">
            <v>2014-10-31</v>
          </cell>
          <cell r="G721" t="str">
            <v>PRJ</v>
          </cell>
          <cell r="H721" t="str">
            <v>211</v>
          </cell>
          <cell r="I721" t="str">
            <v>211</v>
          </cell>
          <cell r="K721" t="str">
            <v>000001120</v>
          </cell>
          <cell r="L721" t="str">
            <v>4261000</v>
          </cell>
          <cell r="M721" t="str">
            <v>1113</v>
          </cell>
          <cell r="N721" t="str">
            <v>99920</v>
          </cell>
          <cell r="O721" t="str">
            <v>11404</v>
          </cell>
          <cell r="P721" t="str">
            <v>294</v>
          </cell>
          <cell r="Q721" t="str">
            <v>955</v>
          </cell>
          <cell r="R721" t="str">
            <v>INTERCO BILL W/O</v>
          </cell>
          <cell r="S721" t="str">
            <v>PRA</v>
          </cell>
          <cell r="U721" t="str">
            <v>2014-10-31</v>
          </cell>
          <cell r="V721">
            <v>1825.8</v>
          </cell>
          <cell r="W721" t="str">
            <v>UTXECON201</v>
          </cell>
          <cell r="Y721" t="str">
            <v>LEGAL</v>
          </cell>
          <cell r="Z721" t="str">
            <v>DLO</v>
          </cell>
          <cell r="AB721" t="str">
            <v>ICB</v>
          </cell>
          <cell r="AC721" t="str">
            <v>ICB</v>
          </cell>
          <cell r="AE721" t="str">
            <v>211</v>
          </cell>
          <cell r="AG721" t="str">
            <v>0000289926</v>
          </cell>
        </row>
        <row r="722">
          <cell r="A722" t="str">
            <v>00684698</v>
          </cell>
          <cell r="B722" t="str">
            <v>9554265004</v>
          </cell>
          <cell r="C722" t="str">
            <v>ICB4TARGET0000000137</v>
          </cell>
          <cell r="D722">
            <v>2015</v>
          </cell>
          <cell r="E722">
            <v>6</v>
          </cell>
          <cell r="F722" t="str">
            <v>2015-06-30</v>
          </cell>
          <cell r="G722" t="str">
            <v>PRJ</v>
          </cell>
          <cell r="H722" t="str">
            <v>211</v>
          </cell>
          <cell r="I722" t="str">
            <v>211</v>
          </cell>
          <cell r="K722" t="str">
            <v>000001120</v>
          </cell>
          <cell r="L722" t="str">
            <v>4265004</v>
          </cell>
          <cell r="M722" t="str">
            <v>1585</v>
          </cell>
          <cell r="N722" t="str">
            <v>99920</v>
          </cell>
          <cell r="O722" t="str">
            <v>11404</v>
          </cell>
          <cell r="P722" t="str">
            <v>294</v>
          </cell>
          <cell r="Q722" t="str">
            <v>955</v>
          </cell>
          <cell r="R722" t="str">
            <v>INTERCO BILL W/O</v>
          </cell>
          <cell r="S722" t="str">
            <v>PRA</v>
          </cell>
          <cell r="U722" t="str">
            <v>2015-06-30</v>
          </cell>
          <cell r="V722">
            <v>18606.86</v>
          </cell>
          <cell r="W722" t="str">
            <v>UTXECON101</v>
          </cell>
          <cell r="Y722" t="str">
            <v>LEGAL</v>
          </cell>
          <cell r="Z722" t="str">
            <v>DLO</v>
          </cell>
          <cell r="AB722" t="str">
            <v>ICB</v>
          </cell>
          <cell r="AC722" t="str">
            <v>ICB</v>
          </cell>
          <cell r="AE722" t="str">
            <v>211</v>
          </cell>
          <cell r="AG722" t="str">
            <v>0000101368</v>
          </cell>
        </row>
        <row r="723">
          <cell r="A723" t="str">
            <v>00680253</v>
          </cell>
          <cell r="B723" t="str">
            <v>9554265004</v>
          </cell>
          <cell r="C723" t="str">
            <v>ICB4TARGET0000000141</v>
          </cell>
          <cell r="D723">
            <v>2015</v>
          </cell>
          <cell r="E723">
            <v>6</v>
          </cell>
          <cell r="F723" t="str">
            <v>2015-06-30</v>
          </cell>
          <cell r="G723" t="str">
            <v>PRJ</v>
          </cell>
          <cell r="H723" t="str">
            <v>211</v>
          </cell>
          <cell r="I723" t="str">
            <v>211</v>
          </cell>
          <cell r="K723" t="str">
            <v>000001120</v>
          </cell>
          <cell r="L723" t="str">
            <v>4265004</v>
          </cell>
          <cell r="M723" t="str">
            <v>1113</v>
          </cell>
          <cell r="N723" t="str">
            <v>99920</v>
          </cell>
          <cell r="O723" t="str">
            <v>11404</v>
          </cell>
          <cell r="P723" t="str">
            <v>294</v>
          </cell>
          <cell r="Q723" t="str">
            <v>955</v>
          </cell>
          <cell r="R723" t="str">
            <v>INTERCO BILL W/O</v>
          </cell>
          <cell r="S723" t="str">
            <v>PRA</v>
          </cell>
          <cell r="U723" t="str">
            <v>2015-06-30</v>
          </cell>
          <cell r="V723">
            <v>279.39</v>
          </cell>
          <cell r="W723" t="str">
            <v>UTXECON201</v>
          </cell>
          <cell r="Y723" t="str">
            <v>LEGAL</v>
          </cell>
          <cell r="Z723" t="str">
            <v>DLO</v>
          </cell>
          <cell r="AB723" t="str">
            <v>ICB</v>
          </cell>
          <cell r="AC723" t="str">
            <v>ICB</v>
          </cell>
          <cell r="AE723" t="str">
            <v>211</v>
          </cell>
          <cell r="AG723" t="str">
            <v>0000120927</v>
          </cell>
        </row>
        <row r="724">
          <cell r="A724" t="str">
            <v>00636604</v>
          </cell>
          <cell r="B724" t="str">
            <v>9554261000</v>
          </cell>
          <cell r="C724" t="str">
            <v>ICB4TARGET0000000142</v>
          </cell>
          <cell r="D724">
            <v>2014</v>
          </cell>
          <cell r="E724">
            <v>9</v>
          </cell>
          <cell r="F724" t="str">
            <v>2014-09-30</v>
          </cell>
          <cell r="G724" t="str">
            <v>PRJ</v>
          </cell>
          <cell r="H724" t="str">
            <v>211</v>
          </cell>
          <cell r="I724" t="str">
            <v>211</v>
          </cell>
          <cell r="K724" t="str">
            <v>000001120</v>
          </cell>
          <cell r="L724" t="str">
            <v>4261000</v>
          </cell>
          <cell r="M724" t="str">
            <v>1585</v>
          </cell>
          <cell r="N724" t="str">
            <v>99920</v>
          </cell>
          <cell r="O724" t="str">
            <v>11404</v>
          </cell>
          <cell r="P724" t="str">
            <v>294</v>
          </cell>
          <cell r="Q724" t="str">
            <v>955</v>
          </cell>
          <cell r="R724" t="str">
            <v>INTERCO BILL W/O</v>
          </cell>
          <cell r="S724" t="str">
            <v>PRA</v>
          </cell>
          <cell r="U724" t="str">
            <v>2014-09-30</v>
          </cell>
          <cell r="V724">
            <v>1405.86</v>
          </cell>
          <cell r="W724" t="str">
            <v>UTXECON101</v>
          </cell>
          <cell r="Y724" t="str">
            <v>LEGAL</v>
          </cell>
          <cell r="Z724" t="str">
            <v>DLO</v>
          </cell>
          <cell r="AB724" t="str">
            <v>ICB</v>
          </cell>
          <cell r="AC724" t="str">
            <v>ICB</v>
          </cell>
          <cell r="AE724" t="str">
            <v>211</v>
          </cell>
          <cell r="AG724" t="str">
            <v>0000098214</v>
          </cell>
        </row>
        <row r="725">
          <cell r="A725" t="str">
            <v>00682615</v>
          </cell>
          <cell r="B725" t="str">
            <v>9554265004</v>
          </cell>
          <cell r="C725" t="str">
            <v>ICB4TARGET0000000142</v>
          </cell>
          <cell r="D725">
            <v>2015</v>
          </cell>
          <cell r="E725">
            <v>6</v>
          </cell>
          <cell r="F725" t="str">
            <v>2015-06-30</v>
          </cell>
          <cell r="G725" t="str">
            <v>PRJ</v>
          </cell>
          <cell r="H725" t="str">
            <v>211</v>
          </cell>
          <cell r="I725" t="str">
            <v>211</v>
          </cell>
          <cell r="K725" t="str">
            <v>000001120</v>
          </cell>
          <cell r="L725" t="str">
            <v>4265004</v>
          </cell>
          <cell r="M725" t="str">
            <v>1113</v>
          </cell>
          <cell r="N725" t="str">
            <v>99920</v>
          </cell>
          <cell r="O725" t="str">
            <v>11404</v>
          </cell>
          <cell r="P725" t="str">
            <v>294</v>
          </cell>
          <cell r="Q725" t="str">
            <v>955</v>
          </cell>
          <cell r="R725" t="str">
            <v>INTERCO BILL W/O</v>
          </cell>
          <cell r="S725" t="str">
            <v>PRA</v>
          </cell>
          <cell r="U725" t="str">
            <v>2015-06-30</v>
          </cell>
          <cell r="V725">
            <v>297.22000000000003</v>
          </cell>
          <cell r="W725" t="str">
            <v>UTXECON201</v>
          </cell>
          <cell r="Y725" t="str">
            <v>LEGAL</v>
          </cell>
          <cell r="Z725" t="str">
            <v>DLO</v>
          </cell>
          <cell r="AB725" t="str">
            <v>ICB</v>
          </cell>
          <cell r="AC725" t="str">
            <v>ICB</v>
          </cell>
          <cell r="AE725" t="str">
            <v>211</v>
          </cell>
          <cell r="AG725" t="str">
            <v>0000147871</v>
          </cell>
        </row>
        <row r="726">
          <cell r="A726" t="str">
            <v>00682614</v>
          </cell>
          <cell r="B726" t="str">
            <v>9554265004</v>
          </cell>
          <cell r="C726" t="str">
            <v>ICB4TARGET0000000143</v>
          </cell>
          <cell r="D726">
            <v>2015</v>
          </cell>
          <cell r="E726">
            <v>6</v>
          </cell>
          <cell r="F726" t="str">
            <v>2015-06-30</v>
          </cell>
          <cell r="G726" t="str">
            <v>PRJ</v>
          </cell>
          <cell r="H726" t="str">
            <v>211</v>
          </cell>
          <cell r="I726" t="str">
            <v>211</v>
          </cell>
          <cell r="K726" t="str">
            <v>000001120</v>
          </cell>
          <cell r="L726" t="str">
            <v>4265004</v>
          </cell>
          <cell r="M726" t="str">
            <v>1113</v>
          </cell>
          <cell r="N726" t="str">
            <v>99920</v>
          </cell>
          <cell r="O726" t="str">
            <v>11404</v>
          </cell>
          <cell r="P726" t="str">
            <v>294</v>
          </cell>
          <cell r="Q726" t="str">
            <v>955</v>
          </cell>
          <cell r="R726" t="str">
            <v>INTERCO BILL W/O</v>
          </cell>
          <cell r="S726" t="str">
            <v>PRA</v>
          </cell>
          <cell r="U726" t="str">
            <v>2015-06-30</v>
          </cell>
          <cell r="V726">
            <v>594.44000000000005</v>
          </cell>
          <cell r="W726" t="str">
            <v>UTXECON201</v>
          </cell>
          <cell r="Y726" t="str">
            <v>LEGAL</v>
          </cell>
          <cell r="Z726" t="str">
            <v>DLO</v>
          </cell>
          <cell r="AB726" t="str">
            <v>ICB</v>
          </cell>
          <cell r="AC726" t="str">
            <v>ICB</v>
          </cell>
          <cell r="AE726" t="str">
            <v>211</v>
          </cell>
          <cell r="AG726" t="str">
            <v>0000195703</v>
          </cell>
        </row>
        <row r="727">
          <cell r="A727" t="str">
            <v>00658042</v>
          </cell>
          <cell r="B727" t="str">
            <v>9554264000</v>
          </cell>
          <cell r="C727" t="str">
            <v>ICB4TARGET0000000153</v>
          </cell>
          <cell r="D727">
            <v>2015</v>
          </cell>
          <cell r="E727">
            <v>1</v>
          </cell>
          <cell r="F727" t="str">
            <v>2015-01-31</v>
          </cell>
          <cell r="G727" t="str">
            <v>PRJ</v>
          </cell>
          <cell r="H727" t="str">
            <v>211</v>
          </cell>
          <cell r="I727" t="str">
            <v>211</v>
          </cell>
          <cell r="K727" t="str">
            <v>000001120</v>
          </cell>
          <cell r="L727" t="str">
            <v>4264000</v>
          </cell>
          <cell r="M727" t="str">
            <v>1585</v>
          </cell>
          <cell r="N727" t="str">
            <v>99920</v>
          </cell>
          <cell r="O727" t="str">
            <v>13042</v>
          </cell>
          <cell r="P727" t="str">
            <v>289</v>
          </cell>
          <cell r="Q727" t="str">
            <v>955</v>
          </cell>
          <cell r="R727" t="str">
            <v>INTERCO BILL W/O</v>
          </cell>
          <cell r="S727" t="str">
            <v>PRA</v>
          </cell>
          <cell r="U727" t="str">
            <v>2015-01-31</v>
          </cell>
          <cell r="V727">
            <v>5797.45</v>
          </cell>
          <cell r="W727" t="str">
            <v>UTXECON101</v>
          </cell>
          <cell r="Y727" t="str">
            <v>LEGAL</v>
          </cell>
          <cell r="Z727" t="str">
            <v>DLO</v>
          </cell>
          <cell r="AB727" t="str">
            <v>ICB</v>
          </cell>
          <cell r="AC727" t="str">
            <v>ICB</v>
          </cell>
          <cell r="AE727" t="str">
            <v>211</v>
          </cell>
          <cell r="AG727" t="str">
            <v>0000291754</v>
          </cell>
        </row>
        <row r="728">
          <cell r="A728" t="str">
            <v>00646089</v>
          </cell>
          <cell r="B728" t="str">
            <v>9554265004</v>
          </cell>
          <cell r="C728" t="str">
            <v>ICB4TARGET0000000166</v>
          </cell>
          <cell r="D728">
            <v>2015</v>
          </cell>
          <cell r="E728">
            <v>1</v>
          </cell>
          <cell r="F728" t="str">
            <v>2015-01-31</v>
          </cell>
          <cell r="G728" t="str">
            <v>PRJ</v>
          </cell>
          <cell r="H728" t="str">
            <v>211</v>
          </cell>
          <cell r="I728" t="str">
            <v>211</v>
          </cell>
          <cell r="K728" t="str">
            <v>000001120</v>
          </cell>
          <cell r="L728" t="str">
            <v>4265004</v>
          </cell>
          <cell r="M728" t="str">
            <v>1113</v>
          </cell>
          <cell r="N728" t="str">
            <v>99920</v>
          </cell>
          <cell r="O728" t="str">
            <v>11404</v>
          </cell>
          <cell r="P728" t="str">
            <v>294</v>
          </cell>
          <cell r="Q728" t="str">
            <v>955</v>
          </cell>
          <cell r="R728" t="str">
            <v>INTERCO BILL W/O</v>
          </cell>
          <cell r="S728" t="str">
            <v>PRA</v>
          </cell>
          <cell r="U728" t="str">
            <v>2015-01-31</v>
          </cell>
          <cell r="V728">
            <v>-59.39</v>
          </cell>
          <cell r="W728" t="str">
            <v>UTXECON201</v>
          </cell>
          <cell r="Y728" t="str">
            <v>LEGAL</v>
          </cell>
          <cell r="Z728" t="str">
            <v>DLO</v>
          </cell>
          <cell r="AB728" t="str">
            <v>ICB</v>
          </cell>
          <cell r="AC728" t="str">
            <v>ICB</v>
          </cell>
          <cell r="AE728" t="str">
            <v>211</v>
          </cell>
          <cell r="AG728" t="str">
            <v>0000017421</v>
          </cell>
        </row>
        <row r="729">
          <cell r="A729" t="str">
            <v>00659227</v>
          </cell>
          <cell r="B729" t="str">
            <v>9554265004</v>
          </cell>
          <cell r="C729" t="str">
            <v>ICB4TARGET0000000167</v>
          </cell>
          <cell r="D729">
            <v>2015</v>
          </cell>
          <cell r="E729">
            <v>1</v>
          </cell>
          <cell r="F729" t="str">
            <v>2015-01-31</v>
          </cell>
          <cell r="G729" t="str">
            <v>PRJ</v>
          </cell>
          <cell r="H729" t="str">
            <v>211</v>
          </cell>
          <cell r="I729" t="str">
            <v>211</v>
          </cell>
          <cell r="K729" t="str">
            <v>000001120</v>
          </cell>
          <cell r="L729" t="str">
            <v>4265004</v>
          </cell>
          <cell r="M729" t="str">
            <v>1113</v>
          </cell>
          <cell r="N729" t="str">
            <v>99920</v>
          </cell>
          <cell r="O729" t="str">
            <v>11404</v>
          </cell>
          <cell r="P729" t="str">
            <v>294</v>
          </cell>
          <cell r="Q729" t="str">
            <v>955</v>
          </cell>
          <cell r="R729" t="str">
            <v>INTERCO BILL W/O</v>
          </cell>
          <cell r="S729" t="str">
            <v>PRA</v>
          </cell>
          <cell r="U729" t="str">
            <v>2015-01-31</v>
          </cell>
          <cell r="V729">
            <v>311.77999999999997</v>
          </cell>
          <cell r="W729" t="str">
            <v>UTXECON201</v>
          </cell>
          <cell r="Y729" t="str">
            <v>LEGAL</v>
          </cell>
          <cell r="Z729" t="str">
            <v>DLO</v>
          </cell>
          <cell r="AB729" t="str">
            <v>ICB</v>
          </cell>
          <cell r="AC729" t="str">
            <v>ICB</v>
          </cell>
          <cell r="AE729" t="str">
            <v>211</v>
          </cell>
          <cell r="AG729" t="str">
            <v>0000130709</v>
          </cell>
        </row>
        <row r="730">
          <cell r="A730" t="str">
            <v>00659228</v>
          </cell>
          <cell r="B730" t="str">
            <v>9554265004</v>
          </cell>
          <cell r="C730" t="str">
            <v>ICB4TARGET0000000168</v>
          </cell>
          <cell r="D730">
            <v>2015</v>
          </cell>
          <cell r="E730">
            <v>1</v>
          </cell>
          <cell r="F730" t="str">
            <v>2015-01-31</v>
          </cell>
          <cell r="G730" t="str">
            <v>PRJ</v>
          </cell>
          <cell r="H730" t="str">
            <v>211</v>
          </cell>
          <cell r="I730" t="str">
            <v>211</v>
          </cell>
          <cell r="K730" t="str">
            <v>000001120</v>
          </cell>
          <cell r="L730" t="str">
            <v>4265004</v>
          </cell>
          <cell r="M730" t="str">
            <v>1113</v>
          </cell>
          <cell r="N730" t="str">
            <v>99920</v>
          </cell>
          <cell r="O730" t="str">
            <v>11404</v>
          </cell>
          <cell r="P730" t="str">
            <v>294</v>
          </cell>
          <cell r="Q730" t="str">
            <v>955</v>
          </cell>
          <cell r="R730" t="str">
            <v>INTERCO BILL W/O</v>
          </cell>
          <cell r="S730" t="str">
            <v>PRA</v>
          </cell>
          <cell r="U730" t="str">
            <v>2015-01-31</v>
          </cell>
          <cell r="V730">
            <v>118.77</v>
          </cell>
          <cell r="W730" t="str">
            <v>UTXECON201</v>
          </cell>
          <cell r="Y730" t="str">
            <v>LEGAL</v>
          </cell>
          <cell r="Z730" t="str">
            <v>DLO</v>
          </cell>
          <cell r="AB730" t="str">
            <v>ICB</v>
          </cell>
          <cell r="AC730" t="str">
            <v>ICB</v>
          </cell>
          <cell r="AE730" t="str">
            <v>211</v>
          </cell>
          <cell r="AG730" t="str">
            <v>0000135545</v>
          </cell>
        </row>
        <row r="731">
          <cell r="A731" t="str">
            <v>00659234</v>
          </cell>
          <cell r="B731" t="str">
            <v>9554265004</v>
          </cell>
          <cell r="C731" t="str">
            <v>ICB4TARGET0000000169</v>
          </cell>
          <cell r="D731">
            <v>2015</v>
          </cell>
          <cell r="E731">
            <v>1</v>
          </cell>
          <cell r="F731" t="str">
            <v>2015-01-31</v>
          </cell>
          <cell r="G731" t="str">
            <v>PRJ</v>
          </cell>
          <cell r="H731" t="str">
            <v>211</v>
          </cell>
          <cell r="I731" t="str">
            <v>211</v>
          </cell>
          <cell r="K731" t="str">
            <v>000001120</v>
          </cell>
          <cell r="L731" t="str">
            <v>4265004</v>
          </cell>
          <cell r="M731" t="str">
            <v>1113</v>
          </cell>
          <cell r="N731" t="str">
            <v>99920</v>
          </cell>
          <cell r="O731" t="str">
            <v>11404</v>
          </cell>
          <cell r="P731" t="str">
            <v>294</v>
          </cell>
          <cell r="Q731" t="str">
            <v>955</v>
          </cell>
          <cell r="R731" t="str">
            <v>INTERCO BILL W/O</v>
          </cell>
          <cell r="S731" t="str">
            <v>PRA</v>
          </cell>
          <cell r="U731" t="str">
            <v>2015-01-31</v>
          </cell>
          <cell r="V731">
            <v>890.81</v>
          </cell>
          <cell r="W731" t="str">
            <v>UTXECON201</v>
          </cell>
          <cell r="Y731" t="str">
            <v>LEGAL</v>
          </cell>
          <cell r="Z731" t="str">
            <v>DLO</v>
          </cell>
          <cell r="AB731" t="str">
            <v>ICB</v>
          </cell>
          <cell r="AC731" t="str">
            <v>ICB</v>
          </cell>
          <cell r="AE731" t="str">
            <v>211</v>
          </cell>
          <cell r="AG731" t="str">
            <v>0000140418</v>
          </cell>
        </row>
        <row r="732">
          <cell r="A732" t="str">
            <v>00638008</v>
          </cell>
          <cell r="B732" t="str">
            <v>9554261000</v>
          </cell>
          <cell r="C732" t="str">
            <v>ICB4TARGET0000000170</v>
          </cell>
          <cell r="D732">
            <v>2014</v>
          </cell>
          <cell r="E732">
            <v>9</v>
          </cell>
          <cell r="F732" t="str">
            <v>2014-09-30</v>
          </cell>
          <cell r="G732" t="str">
            <v>PRJ</v>
          </cell>
          <cell r="H732" t="str">
            <v>211</v>
          </cell>
          <cell r="I732" t="str">
            <v>211</v>
          </cell>
          <cell r="K732" t="str">
            <v>000001120</v>
          </cell>
          <cell r="L732" t="str">
            <v>4261000</v>
          </cell>
          <cell r="M732" t="str">
            <v>1113</v>
          </cell>
          <cell r="N732" t="str">
            <v>99920</v>
          </cell>
          <cell r="O732" t="str">
            <v>11404</v>
          </cell>
          <cell r="P732" t="str">
            <v>294</v>
          </cell>
          <cell r="Q732" t="str">
            <v>955</v>
          </cell>
          <cell r="R732" t="str">
            <v>INTERCO BILL W/O</v>
          </cell>
          <cell r="S732" t="str">
            <v>PRA</v>
          </cell>
          <cell r="U732" t="str">
            <v>2014-09-30</v>
          </cell>
          <cell r="V732">
            <v>907.13</v>
          </cell>
          <cell r="W732" t="str">
            <v>UTXECON201</v>
          </cell>
          <cell r="Y732" t="str">
            <v>LEGAL</v>
          </cell>
          <cell r="Z732" t="str">
            <v>DLO</v>
          </cell>
          <cell r="AB732" t="str">
            <v>ICB</v>
          </cell>
          <cell r="AC732" t="str">
            <v>ICB</v>
          </cell>
          <cell r="AE732" t="str">
            <v>211</v>
          </cell>
          <cell r="AG732" t="str">
            <v>0000014464</v>
          </cell>
        </row>
        <row r="733">
          <cell r="A733" t="str">
            <v>00637046</v>
          </cell>
          <cell r="B733" t="str">
            <v>9554261000</v>
          </cell>
          <cell r="C733" t="str">
            <v>ICB4TARGET0000000171</v>
          </cell>
          <cell r="D733">
            <v>2014</v>
          </cell>
          <cell r="E733">
            <v>9</v>
          </cell>
          <cell r="F733" t="str">
            <v>2014-09-30</v>
          </cell>
          <cell r="G733" t="str">
            <v>PRJ</v>
          </cell>
          <cell r="H733" t="str">
            <v>211</v>
          </cell>
          <cell r="I733" t="str">
            <v>211</v>
          </cell>
          <cell r="K733" t="str">
            <v>000001120</v>
          </cell>
          <cell r="L733" t="str">
            <v>4261000</v>
          </cell>
          <cell r="M733" t="str">
            <v>1113</v>
          </cell>
          <cell r="N733" t="str">
            <v>99920</v>
          </cell>
          <cell r="O733" t="str">
            <v>11404</v>
          </cell>
          <cell r="P733" t="str">
            <v>294</v>
          </cell>
          <cell r="Q733" t="str">
            <v>955</v>
          </cell>
          <cell r="R733" t="str">
            <v>INTERCO BILL W/O</v>
          </cell>
          <cell r="S733" t="str">
            <v>PRA</v>
          </cell>
          <cell r="U733" t="str">
            <v>2014-09-30</v>
          </cell>
          <cell r="V733">
            <v>60.48</v>
          </cell>
          <cell r="W733" t="str">
            <v>UTXECON201</v>
          </cell>
          <cell r="Y733" t="str">
            <v>LEGAL</v>
          </cell>
          <cell r="Z733" t="str">
            <v>DLO</v>
          </cell>
          <cell r="AB733" t="str">
            <v>ICB</v>
          </cell>
          <cell r="AC733" t="str">
            <v>ICB</v>
          </cell>
          <cell r="AE733" t="str">
            <v>211</v>
          </cell>
          <cell r="AG733" t="str">
            <v>0000052445</v>
          </cell>
        </row>
        <row r="734">
          <cell r="A734" t="str">
            <v>00634702</v>
          </cell>
          <cell r="B734" t="str">
            <v>9554261000</v>
          </cell>
          <cell r="C734" t="str">
            <v>ICB4TARGET0000000172</v>
          </cell>
          <cell r="D734">
            <v>2014</v>
          </cell>
          <cell r="E734">
            <v>9</v>
          </cell>
          <cell r="F734" t="str">
            <v>2014-09-30</v>
          </cell>
          <cell r="G734" t="str">
            <v>PRJ</v>
          </cell>
          <cell r="H734" t="str">
            <v>211</v>
          </cell>
          <cell r="I734" t="str">
            <v>211</v>
          </cell>
          <cell r="K734" t="str">
            <v>000001120</v>
          </cell>
          <cell r="L734" t="str">
            <v>4261000</v>
          </cell>
          <cell r="M734" t="str">
            <v>1113</v>
          </cell>
          <cell r="N734" t="str">
            <v>99920</v>
          </cell>
          <cell r="O734" t="str">
            <v>11404</v>
          </cell>
          <cell r="P734" t="str">
            <v>294</v>
          </cell>
          <cell r="Q734" t="str">
            <v>955</v>
          </cell>
          <cell r="R734" t="str">
            <v>INTERCO BILL W/O</v>
          </cell>
          <cell r="S734" t="str">
            <v>PRA</v>
          </cell>
          <cell r="U734" t="str">
            <v>2014-09-30</v>
          </cell>
          <cell r="V734">
            <v>332.61</v>
          </cell>
          <cell r="W734" t="str">
            <v>UTXECON201</v>
          </cell>
          <cell r="Y734" t="str">
            <v>LEGAL</v>
          </cell>
          <cell r="Z734" t="str">
            <v>DLO</v>
          </cell>
          <cell r="AB734" t="str">
            <v>ICB</v>
          </cell>
          <cell r="AC734" t="str">
            <v>ICB</v>
          </cell>
          <cell r="AE734" t="str">
            <v>211</v>
          </cell>
          <cell r="AG734" t="str">
            <v>0000083461</v>
          </cell>
        </row>
        <row r="735">
          <cell r="A735" t="str">
            <v>00635771</v>
          </cell>
          <cell r="B735" t="str">
            <v>9554261000</v>
          </cell>
          <cell r="C735" t="str">
            <v>ICB4TARGET0000000173</v>
          </cell>
          <cell r="D735">
            <v>2014</v>
          </cell>
          <cell r="E735">
            <v>9</v>
          </cell>
          <cell r="F735" t="str">
            <v>2014-09-30</v>
          </cell>
          <cell r="G735" t="str">
            <v>PRJ</v>
          </cell>
          <cell r="H735" t="str">
            <v>211</v>
          </cell>
          <cell r="I735" t="str">
            <v>211</v>
          </cell>
          <cell r="K735" t="str">
            <v>000001120</v>
          </cell>
          <cell r="L735" t="str">
            <v>4261000</v>
          </cell>
          <cell r="M735" t="str">
            <v>1113</v>
          </cell>
          <cell r="N735" t="str">
            <v>99920</v>
          </cell>
          <cell r="O735" t="str">
            <v>11404</v>
          </cell>
          <cell r="P735" t="str">
            <v>294</v>
          </cell>
          <cell r="Q735" t="str">
            <v>955</v>
          </cell>
          <cell r="R735" t="str">
            <v>INTERCO BILL W/O</v>
          </cell>
          <cell r="S735" t="str">
            <v>PRA</v>
          </cell>
          <cell r="U735" t="str">
            <v>2014-09-30</v>
          </cell>
          <cell r="V735">
            <v>604.75</v>
          </cell>
          <cell r="W735" t="str">
            <v>UTXECON201</v>
          </cell>
          <cell r="Y735" t="str">
            <v>LEGAL</v>
          </cell>
          <cell r="Z735" t="str">
            <v>DLO</v>
          </cell>
          <cell r="AB735" t="str">
            <v>ICB</v>
          </cell>
          <cell r="AC735" t="str">
            <v>ICB</v>
          </cell>
          <cell r="AE735" t="str">
            <v>211</v>
          </cell>
          <cell r="AG735" t="str">
            <v>0000093544</v>
          </cell>
        </row>
        <row r="736">
          <cell r="A736" t="str">
            <v>00635218</v>
          </cell>
          <cell r="B736" t="str">
            <v>9554261000</v>
          </cell>
          <cell r="C736" t="str">
            <v>ICB4TARGET0000000174</v>
          </cell>
          <cell r="D736">
            <v>2014</v>
          </cell>
          <cell r="E736">
            <v>9</v>
          </cell>
          <cell r="F736" t="str">
            <v>2014-09-30</v>
          </cell>
          <cell r="G736" t="str">
            <v>PRJ</v>
          </cell>
          <cell r="H736" t="str">
            <v>211</v>
          </cell>
          <cell r="I736" t="str">
            <v>211</v>
          </cell>
          <cell r="K736" t="str">
            <v>000001120</v>
          </cell>
          <cell r="L736" t="str">
            <v>4261000</v>
          </cell>
          <cell r="M736" t="str">
            <v>1113</v>
          </cell>
          <cell r="N736" t="str">
            <v>99920</v>
          </cell>
          <cell r="O736" t="str">
            <v>11404</v>
          </cell>
          <cell r="P736" t="str">
            <v>294</v>
          </cell>
          <cell r="Q736" t="str">
            <v>955</v>
          </cell>
          <cell r="R736" t="str">
            <v>INTERCO BILL W/O</v>
          </cell>
          <cell r="S736" t="str">
            <v>PRA</v>
          </cell>
          <cell r="U736" t="str">
            <v>2014-09-30</v>
          </cell>
          <cell r="V736">
            <v>604.75</v>
          </cell>
          <cell r="W736" t="str">
            <v>UTXECON201</v>
          </cell>
          <cell r="Y736" t="str">
            <v>LEGAL</v>
          </cell>
          <cell r="Z736" t="str">
            <v>DLO</v>
          </cell>
          <cell r="AB736" t="str">
            <v>ICB</v>
          </cell>
          <cell r="AC736" t="str">
            <v>ICB</v>
          </cell>
          <cell r="AE736" t="str">
            <v>211</v>
          </cell>
          <cell r="AG736" t="str">
            <v>0000124114</v>
          </cell>
        </row>
        <row r="737">
          <cell r="A737" t="str">
            <v>00635075</v>
          </cell>
          <cell r="B737" t="str">
            <v>9554261000</v>
          </cell>
          <cell r="C737" t="str">
            <v>ICB4TARGET0000000175</v>
          </cell>
          <cell r="D737">
            <v>2014</v>
          </cell>
          <cell r="E737">
            <v>9</v>
          </cell>
          <cell r="F737" t="str">
            <v>2014-09-30</v>
          </cell>
          <cell r="G737" t="str">
            <v>PRJ</v>
          </cell>
          <cell r="H737" t="str">
            <v>211</v>
          </cell>
          <cell r="I737" t="str">
            <v>211</v>
          </cell>
          <cell r="K737" t="str">
            <v>000001120</v>
          </cell>
          <cell r="L737" t="str">
            <v>4261000</v>
          </cell>
          <cell r="M737" t="str">
            <v>1113</v>
          </cell>
          <cell r="N737" t="str">
            <v>99920</v>
          </cell>
          <cell r="O737" t="str">
            <v>11404</v>
          </cell>
          <cell r="P737" t="str">
            <v>294</v>
          </cell>
          <cell r="Q737" t="str">
            <v>955</v>
          </cell>
          <cell r="R737" t="str">
            <v>INTERCO BILL W/O</v>
          </cell>
          <cell r="S737" t="str">
            <v>PRA</v>
          </cell>
          <cell r="U737" t="str">
            <v>2014-09-30</v>
          </cell>
          <cell r="V737">
            <v>907.13</v>
          </cell>
          <cell r="W737" t="str">
            <v>UTXECON201</v>
          </cell>
          <cell r="Y737" t="str">
            <v>LEGAL</v>
          </cell>
          <cell r="Z737" t="str">
            <v>DLO</v>
          </cell>
          <cell r="AB737" t="str">
            <v>ICB</v>
          </cell>
          <cell r="AC737" t="str">
            <v>ICB</v>
          </cell>
          <cell r="AE737" t="str">
            <v>211</v>
          </cell>
          <cell r="AG737" t="str">
            <v>0000126681</v>
          </cell>
        </row>
        <row r="738">
          <cell r="A738" t="str">
            <v>00635722</v>
          </cell>
          <cell r="B738" t="str">
            <v>9554261000</v>
          </cell>
          <cell r="C738" t="str">
            <v>ICB4TARGET0000000176</v>
          </cell>
          <cell r="D738">
            <v>2014</v>
          </cell>
          <cell r="E738">
            <v>9</v>
          </cell>
          <cell r="F738" t="str">
            <v>2014-09-30</v>
          </cell>
          <cell r="G738" t="str">
            <v>PRJ</v>
          </cell>
          <cell r="H738" t="str">
            <v>211</v>
          </cell>
          <cell r="I738" t="str">
            <v>211</v>
          </cell>
          <cell r="K738" t="str">
            <v>000001120</v>
          </cell>
          <cell r="L738" t="str">
            <v>4261000</v>
          </cell>
          <cell r="M738" t="str">
            <v>1113</v>
          </cell>
          <cell r="N738" t="str">
            <v>99920</v>
          </cell>
          <cell r="O738" t="str">
            <v>11404</v>
          </cell>
          <cell r="P738" t="str">
            <v>294</v>
          </cell>
          <cell r="Q738" t="str">
            <v>955</v>
          </cell>
          <cell r="R738" t="str">
            <v>INTERCO BILL W/O</v>
          </cell>
          <cell r="S738" t="str">
            <v>PRA</v>
          </cell>
          <cell r="U738" t="str">
            <v>2014-09-30</v>
          </cell>
          <cell r="V738">
            <v>302.38</v>
          </cell>
          <cell r="W738" t="str">
            <v>UTXECON201</v>
          </cell>
          <cell r="Y738" t="str">
            <v>LEGAL</v>
          </cell>
          <cell r="Z738" t="str">
            <v>DLO</v>
          </cell>
          <cell r="AB738" t="str">
            <v>ICB</v>
          </cell>
          <cell r="AC738" t="str">
            <v>ICB</v>
          </cell>
          <cell r="AE738" t="str">
            <v>211</v>
          </cell>
          <cell r="AG738" t="str">
            <v>0000133170</v>
          </cell>
        </row>
        <row r="739">
          <cell r="A739" t="str">
            <v>00635768</v>
          </cell>
          <cell r="B739" t="str">
            <v>9554261000</v>
          </cell>
          <cell r="C739" t="str">
            <v>ICB4TARGET0000000177</v>
          </cell>
          <cell r="D739">
            <v>2014</v>
          </cell>
          <cell r="E739">
            <v>9</v>
          </cell>
          <cell r="F739" t="str">
            <v>2014-09-30</v>
          </cell>
          <cell r="G739" t="str">
            <v>PRJ</v>
          </cell>
          <cell r="H739" t="str">
            <v>211</v>
          </cell>
          <cell r="I739" t="str">
            <v>211</v>
          </cell>
          <cell r="K739" t="str">
            <v>000001120</v>
          </cell>
          <cell r="L739" t="str">
            <v>4261000</v>
          </cell>
          <cell r="M739" t="str">
            <v>1113</v>
          </cell>
          <cell r="N739" t="str">
            <v>99920</v>
          </cell>
          <cell r="O739" t="str">
            <v>11404</v>
          </cell>
          <cell r="P739" t="str">
            <v>294</v>
          </cell>
          <cell r="Q739" t="str">
            <v>955</v>
          </cell>
          <cell r="R739" t="str">
            <v>INTERCO BILL W/O</v>
          </cell>
          <cell r="S739" t="str">
            <v>PRA</v>
          </cell>
          <cell r="U739" t="str">
            <v>2014-09-30</v>
          </cell>
          <cell r="V739">
            <v>604.75</v>
          </cell>
          <cell r="W739" t="str">
            <v>UTXECON201</v>
          </cell>
          <cell r="Y739" t="str">
            <v>LEGAL</v>
          </cell>
          <cell r="Z739" t="str">
            <v>DLO</v>
          </cell>
          <cell r="AB739" t="str">
            <v>ICB</v>
          </cell>
          <cell r="AC739" t="str">
            <v>ICB</v>
          </cell>
          <cell r="AE739" t="str">
            <v>211</v>
          </cell>
          <cell r="AG739" t="str">
            <v>0000134865</v>
          </cell>
        </row>
        <row r="740">
          <cell r="A740" t="str">
            <v>00635772</v>
          </cell>
          <cell r="B740" t="str">
            <v>9554261000</v>
          </cell>
          <cell r="C740" t="str">
            <v>ICB4TARGET0000000178</v>
          </cell>
          <cell r="D740">
            <v>2014</v>
          </cell>
          <cell r="E740">
            <v>9</v>
          </cell>
          <cell r="F740" t="str">
            <v>2014-09-30</v>
          </cell>
          <cell r="G740" t="str">
            <v>PRJ</v>
          </cell>
          <cell r="H740" t="str">
            <v>211</v>
          </cell>
          <cell r="I740" t="str">
            <v>211</v>
          </cell>
          <cell r="K740" t="str">
            <v>000001120</v>
          </cell>
          <cell r="L740" t="str">
            <v>4261000</v>
          </cell>
          <cell r="M740" t="str">
            <v>1113</v>
          </cell>
          <cell r="N740" t="str">
            <v>99920</v>
          </cell>
          <cell r="O740" t="str">
            <v>11404</v>
          </cell>
          <cell r="P740" t="str">
            <v>294</v>
          </cell>
          <cell r="Q740" t="str">
            <v>955</v>
          </cell>
          <cell r="R740" t="str">
            <v>INTERCO BILL W/O</v>
          </cell>
          <cell r="S740" t="str">
            <v>PRA</v>
          </cell>
          <cell r="U740" t="str">
            <v>2014-09-30</v>
          </cell>
          <cell r="V740">
            <v>3023.76</v>
          </cell>
          <cell r="W740" t="str">
            <v>UTXECON201</v>
          </cell>
          <cell r="Y740" t="str">
            <v>LEGAL</v>
          </cell>
          <cell r="Z740" t="str">
            <v>DLO</v>
          </cell>
          <cell r="AB740" t="str">
            <v>ICB</v>
          </cell>
          <cell r="AC740" t="str">
            <v>ICB</v>
          </cell>
          <cell r="AE740" t="str">
            <v>211</v>
          </cell>
          <cell r="AG740" t="str">
            <v>0000135535</v>
          </cell>
        </row>
        <row r="741">
          <cell r="A741" t="str">
            <v>00635077</v>
          </cell>
          <cell r="B741" t="str">
            <v>9554261000</v>
          </cell>
          <cell r="C741" t="str">
            <v>ICB4TARGET0000000179</v>
          </cell>
          <cell r="D741">
            <v>2014</v>
          </cell>
          <cell r="E741">
            <v>9</v>
          </cell>
          <cell r="F741" t="str">
            <v>2014-09-30</v>
          </cell>
          <cell r="G741" t="str">
            <v>PRJ</v>
          </cell>
          <cell r="H741" t="str">
            <v>211</v>
          </cell>
          <cell r="I741" t="str">
            <v>211</v>
          </cell>
          <cell r="K741" t="str">
            <v>000001120</v>
          </cell>
          <cell r="L741" t="str">
            <v>4261000</v>
          </cell>
          <cell r="M741" t="str">
            <v>1113</v>
          </cell>
          <cell r="N741" t="str">
            <v>99920</v>
          </cell>
          <cell r="O741" t="str">
            <v>11404</v>
          </cell>
          <cell r="P741" t="str">
            <v>294</v>
          </cell>
          <cell r="Q741" t="str">
            <v>955</v>
          </cell>
          <cell r="R741" t="str">
            <v>INTERCO BILL W/O</v>
          </cell>
          <cell r="S741" t="str">
            <v>PRA</v>
          </cell>
          <cell r="U741" t="str">
            <v>2014-09-30</v>
          </cell>
          <cell r="V741">
            <v>907.13</v>
          </cell>
          <cell r="W741" t="str">
            <v>UTXECON201</v>
          </cell>
          <cell r="Y741" t="str">
            <v>LEGAL</v>
          </cell>
          <cell r="Z741" t="str">
            <v>DLO</v>
          </cell>
          <cell r="AB741" t="str">
            <v>ICB</v>
          </cell>
          <cell r="AC741" t="str">
            <v>ICB</v>
          </cell>
          <cell r="AE741" t="str">
            <v>211</v>
          </cell>
          <cell r="AG741" t="str">
            <v>0000136523</v>
          </cell>
        </row>
        <row r="742">
          <cell r="A742" t="str">
            <v>00634447</v>
          </cell>
          <cell r="B742" t="str">
            <v>9554261000</v>
          </cell>
          <cell r="C742" t="str">
            <v>ICB4TARGET0000000180</v>
          </cell>
          <cell r="D742">
            <v>2014</v>
          </cell>
          <cell r="E742">
            <v>9</v>
          </cell>
          <cell r="F742" t="str">
            <v>2014-09-30</v>
          </cell>
          <cell r="G742" t="str">
            <v>PRJ</v>
          </cell>
          <cell r="H742" t="str">
            <v>211</v>
          </cell>
          <cell r="I742" t="str">
            <v>211</v>
          </cell>
          <cell r="K742" t="str">
            <v>000001120</v>
          </cell>
          <cell r="L742" t="str">
            <v>4261000</v>
          </cell>
          <cell r="M742" t="str">
            <v>1113</v>
          </cell>
          <cell r="N742" t="str">
            <v>99920</v>
          </cell>
          <cell r="O742" t="str">
            <v>11404</v>
          </cell>
          <cell r="P742" t="str">
            <v>294</v>
          </cell>
          <cell r="Q742" t="str">
            <v>955</v>
          </cell>
          <cell r="R742" t="str">
            <v>INTERCO BILL W/O</v>
          </cell>
          <cell r="S742" t="str">
            <v>PRA</v>
          </cell>
          <cell r="U742" t="str">
            <v>2014-09-30</v>
          </cell>
          <cell r="V742">
            <v>1814.26</v>
          </cell>
          <cell r="W742" t="str">
            <v>UTXECON201</v>
          </cell>
          <cell r="Y742" t="str">
            <v>LEGAL</v>
          </cell>
          <cell r="Z742" t="str">
            <v>DLO</v>
          </cell>
          <cell r="AB742" t="str">
            <v>ICB</v>
          </cell>
          <cell r="AC742" t="str">
            <v>ICB</v>
          </cell>
          <cell r="AE742" t="str">
            <v>211</v>
          </cell>
          <cell r="AG742" t="str">
            <v>0000136782</v>
          </cell>
        </row>
        <row r="743">
          <cell r="A743" t="str">
            <v>00635769</v>
          </cell>
          <cell r="B743" t="str">
            <v>9554261000</v>
          </cell>
          <cell r="C743" t="str">
            <v>ICB4TARGET0000000181</v>
          </cell>
          <cell r="D743">
            <v>2014</v>
          </cell>
          <cell r="E743">
            <v>9</v>
          </cell>
          <cell r="F743" t="str">
            <v>2014-09-30</v>
          </cell>
          <cell r="G743" t="str">
            <v>PRJ</v>
          </cell>
          <cell r="H743" t="str">
            <v>211</v>
          </cell>
          <cell r="I743" t="str">
            <v>211</v>
          </cell>
          <cell r="K743" t="str">
            <v>000001120</v>
          </cell>
          <cell r="L743" t="str">
            <v>4261000</v>
          </cell>
          <cell r="M743" t="str">
            <v>1113</v>
          </cell>
          <cell r="N743" t="str">
            <v>99920</v>
          </cell>
          <cell r="O743" t="str">
            <v>11404</v>
          </cell>
          <cell r="P743" t="str">
            <v>294</v>
          </cell>
          <cell r="Q743" t="str">
            <v>955</v>
          </cell>
          <cell r="R743" t="str">
            <v>INTERCO BILL W/O</v>
          </cell>
          <cell r="S743" t="str">
            <v>PRA</v>
          </cell>
          <cell r="U743" t="str">
            <v>2014-09-30</v>
          </cell>
          <cell r="V743">
            <v>1814.26</v>
          </cell>
          <cell r="W743" t="str">
            <v>UTXECON201</v>
          </cell>
          <cell r="Y743" t="str">
            <v>LEGAL</v>
          </cell>
          <cell r="Z743" t="str">
            <v>DLO</v>
          </cell>
          <cell r="AB743" t="str">
            <v>ICB</v>
          </cell>
          <cell r="AC743" t="str">
            <v>ICB</v>
          </cell>
          <cell r="AE743" t="str">
            <v>211</v>
          </cell>
          <cell r="AG743" t="str">
            <v>0000137195</v>
          </cell>
        </row>
        <row r="744">
          <cell r="A744" t="str">
            <v>00633937</v>
          </cell>
          <cell r="B744" t="str">
            <v>9554261000</v>
          </cell>
          <cell r="C744" t="str">
            <v>ICB4TARGET0000000182</v>
          </cell>
          <cell r="D744">
            <v>2014</v>
          </cell>
          <cell r="E744">
            <v>9</v>
          </cell>
          <cell r="F744" t="str">
            <v>2014-09-30</v>
          </cell>
          <cell r="G744" t="str">
            <v>PRJ</v>
          </cell>
          <cell r="H744" t="str">
            <v>211</v>
          </cell>
          <cell r="I744" t="str">
            <v>211</v>
          </cell>
          <cell r="K744" t="str">
            <v>000001120</v>
          </cell>
          <cell r="L744" t="str">
            <v>4261000</v>
          </cell>
          <cell r="M744" t="str">
            <v>1113</v>
          </cell>
          <cell r="N744" t="str">
            <v>99920</v>
          </cell>
          <cell r="O744" t="str">
            <v>13123</v>
          </cell>
          <cell r="P744" t="str">
            <v>294</v>
          </cell>
          <cell r="Q744" t="str">
            <v>955</v>
          </cell>
          <cell r="R744" t="str">
            <v>INTERCO BILL W/O</v>
          </cell>
          <cell r="S744" t="str">
            <v>PRA</v>
          </cell>
          <cell r="U744" t="str">
            <v>2014-09-30</v>
          </cell>
          <cell r="V744">
            <v>1330.46</v>
          </cell>
          <cell r="W744" t="str">
            <v>UTXECON201</v>
          </cell>
          <cell r="Y744" t="str">
            <v>LEGAL</v>
          </cell>
          <cell r="Z744" t="str">
            <v>DLO</v>
          </cell>
          <cell r="AB744" t="str">
            <v>ICB</v>
          </cell>
          <cell r="AC744" t="str">
            <v>ICB</v>
          </cell>
          <cell r="AE744" t="str">
            <v>211</v>
          </cell>
          <cell r="AG744" t="str">
            <v>0000146747</v>
          </cell>
        </row>
        <row r="745">
          <cell r="A745" t="str">
            <v>00635833</v>
          </cell>
          <cell r="B745" t="str">
            <v>9554261000</v>
          </cell>
          <cell r="C745" t="str">
            <v>ICB4TARGET0000000183</v>
          </cell>
          <cell r="D745">
            <v>2014</v>
          </cell>
          <cell r="E745">
            <v>9</v>
          </cell>
          <cell r="F745" t="str">
            <v>2014-09-30</v>
          </cell>
          <cell r="G745" t="str">
            <v>PRJ</v>
          </cell>
          <cell r="H745" t="str">
            <v>211</v>
          </cell>
          <cell r="I745" t="str">
            <v>211</v>
          </cell>
          <cell r="K745" t="str">
            <v>000001120</v>
          </cell>
          <cell r="L745" t="str">
            <v>4261000</v>
          </cell>
          <cell r="M745" t="str">
            <v>1113</v>
          </cell>
          <cell r="N745" t="str">
            <v>99920</v>
          </cell>
          <cell r="O745" t="str">
            <v>11404</v>
          </cell>
          <cell r="P745" t="str">
            <v>294</v>
          </cell>
          <cell r="Q745" t="str">
            <v>955</v>
          </cell>
          <cell r="R745" t="str">
            <v>INTERCO BILL W/O</v>
          </cell>
          <cell r="S745" t="str">
            <v>PRA</v>
          </cell>
          <cell r="U745" t="str">
            <v>2014-09-30</v>
          </cell>
          <cell r="V745">
            <v>604.75</v>
          </cell>
          <cell r="W745" t="str">
            <v>UTXECON201</v>
          </cell>
          <cell r="Y745" t="str">
            <v>LEGAL</v>
          </cell>
          <cell r="Z745" t="str">
            <v>DLO</v>
          </cell>
          <cell r="AB745" t="str">
            <v>ICB</v>
          </cell>
          <cell r="AC745" t="str">
            <v>ICB</v>
          </cell>
          <cell r="AE745" t="str">
            <v>211</v>
          </cell>
          <cell r="AG745" t="str">
            <v>0000151361</v>
          </cell>
        </row>
        <row r="746">
          <cell r="A746" t="str">
            <v>00635835</v>
          </cell>
          <cell r="B746" t="str">
            <v>9554261000</v>
          </cell>
          <cell r="C746" t="str">
            <v>ICB4TARGET0000000184</v>
          </cell>
          <cell r="D746">
            <v>2014</v>
          </cell>
          <cell r="E746">
            <v>9</v>
          </cell>
          <cell r="F746" t="str">
            <v>2014-09-30</v>
          </cell>
          <cell r="G746" t="str">
            <v>PRJ</v>
          </cell>
          <cell r="H746" t="str">
            <v>211</v>
          </cell>
          <cell r="I746" t="str">
            <v>211</v>
          </cell>
          <cell r="K746" t="str">
            <v>000001120</v>
          </cell>
          <cell r="L746" t="str">
            <v>4261000</v>
          </cell>
          <cell r="M746" t="str">
            <v>1113</v>
          </cell>
          <cell r="N746" t="str">
            <v>99920</v>
          </cell>
          <cell r="O746" t="str">
            <v>11404</v>
          </cell>
          <cell r="P746" t="str">
            <v>294</v>
          </cell>
          <cell r="Q746" t="str">
            <v>955</v>
          </cell>
          <cell r="R746" t="str">
            <v>INTERCO BILL W/O</v>
          </cell>
          <cell r="S746" t="str">
            <v>PRA</v>
          </cell>
          <cell r="U746" t="str">
            <v>2014-09-30</v>
          </cell>
          <cell r="V746">
            <v>120.95</v>
          </cell>
          <cell r="W746" t="str">
            <v>UTXECON201</v>
          </cell>
          <cell r="Y746" t="str">
            <v>LEGAL</v>
          </cell>
          <cell r="Z746" t="str">
            <v>DLO</v>
          </cell>
          <cell r="AB746" t="str">
            <v>ICB</v>
          </cell>
          <cell r="AC746" t="str">
            <v>ICB</v>
          </cell>
          <cell r="AE746" t="str">
            <v>211</v>
          </cell>
          <cell r="AG746" t="str">
            <v>0000151361</v>
          </cell>
        </row>
        <row r="747">
          <cell r="A747" t="str">
            <v>00635770</v>
          </cell>
          <cell r="B747" t="str">
            <v>9554261000</v>
          </cell>
          <cell r="C747" t="str">
            <v>ICB4TARGET0000000185</v>
          </cell>
          <cell r="D747">
            <v>2014</v>
          </cell>
          <cell r="E747">
            <v>9</v>
          </cell>
          <cell r="F747" t="str">
            <v>2014-09-30</v>
          </cell>
          <cell r="G747" t="str">
            <v>PRJ</v>
          </cell>
          <cell r="H747" t="str">
            <v>211</v>
          </cell>
          <cell r="I747" t="str">
            <v>211</v>
          </cell>
          <cell r="K747" t="str">
            <v>000001120</v>
          </cell>
          <cell r="L747" t="str">
            <v>4261000</v>
          </cell>
          <cell r="M747" t="str">
            <v>1113</v>
          </cell>
          <cell r="N747" t="str">
            <v>99920</v>
          </cell>
          <cell r="O747" t="str">
            <v>11404</v>
          </cell>
          <cell r="P747" t="str">
            <v>294</v>
          </cell>
          <cell r="Q747" t="str">
            <v>955</v>
          </cell>
          <cell r="R747" t="str">
            <v>INTERCO BILL W/O</v>
          </cell>
          <cell r="S747" t="str">
            <v>PRA</v>
          </cell>
          <cell r="U747" t="str">
            <v>2014-09-30</v>
          </cell>
          <cell r="V747">
            <v>302.38</v>
          </cell>
          <cell r="W747" t="str">
            <v>UTXECON201</v>
          </cell>
          <cell r="Y747" t="str">
            <v>LEGAL</v>
          </cell>
          <cell r="Z747" t="str">
            <v>DLO</v>
          </cell>
          <cell r="AB747" t="str">
            <v>ICB</v>
          </cell>
          <cell r="AC747" t="str">
            <v>ICB</v>
          </cell>
          <cell r="AE747" t="str">
            <v>211</v>
          </cell>
          <cell r="AG747" t="str">
            <v>0000163838</v>
          </cell>
        </row>
        <row r="748">
          <cell r="A748" t="str">
            <v>00677989</v>
          </cell>
          <cell r="B748" t="str">
            <v>9544261000</v>
          </cell>
          <cell r="C748" t="str">
            <v>ICB4TARGET0000000185</v>
          </cell>
          <cell r="D748">
            <v>2015</v>
          </cell>
          <cell r="E748">
            <v>5</v>
          </cell>
          <cell r="F748" t="str">
            <v>2015-05-31</v>
          </cell>
          <cell r="G748" t="str">
            <v>PRJ</v>
          </cell>
          <cell r="H748" t="str">
            <v>211</v>
          </cell>
          <cell r="I748" t="str">
            <v>211</v>
          </cell>
          <cell r="K748" t="str">
            <v>000001120</v>
          </cell>
          <cell r="L748" t="str">
            <v>4261000</v>
          </cell>
          <cell r="M748" t="str">
            <v>1113</v>
          </cell>
          <cell r="N748" t="str">
            <v>99920</v>
          </cell>
          <cell r="O748" t="str">
            <v>11404</v>
          </cell>
          <cell r="P748" t="str">
            <v>294</v>
          </cell>
          <cell r="Q748" t="str">
            <v>954</v>
          </cell>
          <cell r="R748" t="str">
            <v>INTERCO BILL W/O</v>
          </cell>
          <cell r="S748" t="str">
            <v>PRA</v>
          </cell>
          <cell r="U748" t="str">
            <v>2015-05-31</v>
          </cell>
          <cell r="V748">
            <v>356.66</v>
          </cell>
          <cell r="W748" t="str">
            <v>UTXECON201</v>
          </cell>
          <cell r="Y748" t="str">
            <v>LEGAL</v>
          </cell>
          <cell r="Z748" t="str">
            <v>DLO</v>
          </cell>
          <cell r="AB748" t="str">
            <v>ICB</v>
          </cell>
          <cell r="AC748" t="str">
            <v>ICB</v>
          </cell>
          <cell r="AE748" t="str">
            <v>211</v>
          </cell>
          <cell r="AG748" t="str">
            <v>0000160093</v>
          </cell>
        </row>
        <row r="749">
          <cell r="A749" t="str">
            <v>00635600</v>
          </cell>
          <cell r="B749" t="str">
            <v>9554261000</v>
          </cell>
          <cell r="C749" t="str">
            <v>ICB4TARGET0000000186</v>
          </cell>
          <cell r="D749">
            <v>2014</v>
          </cell>
          <cell r="E749">
            <v>9</v>
          </cell>
          <cell r="F749" t="str">
            <v>2014-09-30</v>
          </cell>
          <cell r="G749" t="str">
            <v>PRJ</v>
          </cell>
          <cell r="H749" t="str">
            <v>211</v>
          </cell>
          <cell r="I749" t="str">
            <v>211</v>
          </cell>
          <cell r="K749" t="str">
            <v>000001120</v>
          </cell>
          <cell r="L749" t="str">
            <v>4261000</v>
          </cell>
          <cell r="M749" t="str">
            <v>1113</v>
          </cell>
          <cell r="N749" t="str">
            <v>99920</v>
          </cell>
          <cell r="O749" t="str">
            <v>11404</v>
          </cell>
          <cell r="P749" t="str">
            <v>294</v>
          </cell>
          <cell r="Q749" t="str">
            <v>955</v>
          </cell>
          <cell r="R749" t="str">
            <v>INTERCO BILL W/O</v>
          </cell>
          <cell r="S749" t="str">
            <v>PRA</v>
          </cell>
          <cell r="U749" t="str">
            <v>2014-09-30</v>
          </cell>
          <cell r="V749">
            <v>1814.26</v>
          </cell>
          <cell r="W749" t="str">
            <v>UTXECON201</v>
          </cell>
          <cell r="Y749" t="str">
            <v>LEGAL</v>
          </cell>
          <cell r="Z749" t="str">
            <v>DLO</v>
          </cell>
          <cell r="AB749" t="str">
            <v>ICB</v>
          </cell>
          <cell r="AC749" t="str">
            <v>ICB</v>
          </cell>
          <cell r="AE749" t="str">
            <v>211</v>
          </cell>
          <cell r="AG749" t="str">
            <v>0000179454</v>
          </cell>
        </row>
        <row r="750">
          <cell r="A750" t="str">
            <v>00672839</v>
          </cell>
          <cell r="B750" t="str">
            <v>9554261000</v>
          </cell>
          <cell r="C750" t="str">
            <v>ICB4TARGET0000000186</v>
          </cell>
          <cell r="D750">
            <v>2015</v>
          </cell>
          <cell r="E750">
            <v>5</v>
          </cell>
          <cell r="F750" t="str">
            <v>2015-05-31</v>
          </cell>
          <cell r="G750" t="str">
            <v>PRJ</v>
          </cell>
          <cell r="H750" t="str">
            <v>211</v>
          </cell>
          <cell r="I750" t="str">
            <v>211</v>
          </cell>
          <cell r="K750" t="str">
            <v>000001120</v>
          </cell>
          <cell r="L750" t="str">
            <v>4261000</v>
          </cell>
          <cell r="M750" t="str">
            <v>1113</v>
          </cell>
          <cell r="N750" t="str">
            <v>99920</v>
          </cell>
          <cell r="O750" t="str">
            <v>11404</v>
          </cell>
          <cell r="P750" t="str">
            <v>294</v>
          </cell>
          <cell r="Q750" t="str">
            <v>955</v>
          </cell>
          <cell r="R750" t="str">
            <v>INTERCO BILL W/O</v>
          </cell>
          <cell r="S750" t="str">
            <v>PRA</v>
          </cell>
          <cell r="U750" t="str">
            <v>2015-05-31</v>
          </cell>
          <cell r="V750">
            <v>-594.44000000000005</v>
          </cell>
          <cell r="W750" t="str">
            <v>UTXECON201</v>
          </cell>
          <cell r="Y750" t="str">
            <v>LEGAL</v>
          </cell>
          <cell r="Z750" t="str">
            <v>DLO</v>
          </cell>
          <cell r="AB750" t="str">
            <v>ICB</v>
          </cell>
          <cell r="AC750" t="str">
            <v>ICB</v>
          </cell>
          <cell r="AE750" t="str">
            <v>211</v>
          </cell>
          <cell r="AG750" t="str">
            <v>0000009761</v>
          </cell>
        </row>
        <row r="751">
          <cell r="A751" t="str">
            <v>00635601</v>
          </cell>
          <cell r="B751" t="str">
            <v>9554261000</v>
          </cell>
          <cell r="C751" t="str">
            <v>ICB4TARGET0000000187</v>
          </cell>
          <cell r="D751">
            <v>2014</v>
          </cell>
          <cell r="E751">
            <v>9</v>
          </cell>
          <cell r="F751" t="str">
            <v>2014-09-30</v>
          </cell>
          <cell r="G751" t="str">
            <v>PRJ</v>
          </cell>
          <cell r="H751" t="str">
            <v>211</v>
          </cell>
          <cell r="I751" t="str">
            <v>211</v>
          </cell>
          <cell r="K751" t="str">
            <v>000001120</v>
          </cell>
          <cell r="L751" t="str">
            <v>4261000</v>
          </cell>
          <cell r="M751" t="str">
            <v>1113</v>
          </cell>
          <cell r="N751" t="str">
            <v>99920</v>
          </cell>
          <cell r="O751" t="str">
            <v>11404</v>
          </cell>
          <cell r="P751" t="str">
            <v>294</v>
          </cell>
          <cell r="Q751" t="str">
            <v>955</v>
          </cell>
          <cell r="R751" t="str">
            <v>INTERCO BILL W/O</v>
          </cell>
          <cell r="S751" t="str">
            <v>PRA</v>
          </cell>
          <cell r="U751" t="str">
            <v>2014-09-30</v>
          </cell>
          <cell r="V751">
            <v>1814.26</v>
          </cell>
          <cell r="W751" t="str">
            <v>UTXECON201</v>
          </cell>
          <cell r="Y751" t="str">
            <v>LEGAL</v>
          </cell>
          <cell r="Z751" t="str">
            <v>DLO</v>
          </cell>
          <cell r="AB751" t="str">
            <v>ICB</v>
          </cell>
          <cell r="AC751" t="str">
            <v>ICB</v>
          </cell>
          <cell r="AE751" t="str">
            <v>211</v>
          </cell>
          <cell r="AG751" t="str">
            <v>0000179454</v>
          </cell>
        </row>
        <row r="752">
          <cell r="A752" t="str">
            <v>00664254</v>
          </cell>
          <cell r="B752" t="str">
            <v>9554261000</v>
          </cell>
          <cell r="C752" t="str">
            <v>ICB4TARGET0000000187</v>
          </cell>
          <cell r="D752">
            <v>2015</v>
          </cell>
          <cell r="E752">
            <v>2</v>
          </cell>
          <cell r="F752" t="str">
            <v>2015-02-28</v>
          </cell>
          <cell r="G752" t="str">
            <v>PRJ</v>
          </cell>
          <cell r="H752" t="str">
            <v>211</v>
          </cell>
          <cell r="I752" t="str">
            <v>211</v>
          </cell>
          <cell r="K752" t="str">
            <v>000001120</v>
          </cell>
          <cell r="L752" t="str">
            <v>4261000</v>
          </cell>
          <cell r="M752" t="str">
            <v>1585</v>
          </cell>
          <cell r="N752" t="str">
            <v>99920</v>
          </cell>
          <cell r="O752" t="str">
            <v>11404</v>
          </cell>
          <cell r="P752" t="str">
            <v>294</v>
          </cell>
          <cell r="Q752" t="str">
            <v>955</v>
          </cell>
          <cell r="R752" t="str">
            <v>INTERCO BILL W/O</v>
          </cell>
          <cell r="S752" t="str">
            <v>PRA</v>
          </cell>
          <cell r="U752" t="str">
            <v>2015-02-28</v>
          </cell>
          <cell r="V752">
            <v>2318.98</v>
          </cell>
          <cell r="W752" t="str">
            <v>UTXECON101</v>
          </cell>
          <cell r="Y752" t="str">
            <v>LEGAL</v>
          </cell>
          <cell r="Z752" t="str">
            <v>DLO</v>
          </cell>
          <cell r="AB752" t="str">
            <v>ICB</v>
          </cell>
          <cell r="AC752" t="str">
            <v>ICB</v>
          </cell>
          <cell r="AE752" t="str">
            <v>211</v>
          </cell>
          <cell r="AG752" t="str">
            <v>0000009726</v>
          </cell>
        </row>
        <row r="753">
          <cell r="A753" t="str">
            <v>00675835</v>
          </cell>
          <cell r="B753" t="str">
            <v>9554261000</v>
          </cell>
          <cell r="C753" t="str">
            <v>ICB4TARGET0000000187</v>
          </cell>
          <cell r="D753">
            <v>2015</v>
          </cell>
          <cell r="E753">
            <v>5</v>
          </cell>
          <cell r="F753" t="str">
            <v>2015-05-31</v>
          </cell>
          <cell r="G753" t="str">
            <v>PRJ</v>
          </cell>
          <cell r="H753" t="str">
            <v>211</v>
          </cell>
          <cell r="I753" t="str">
            <v>211</v>
          </cell>
          <cell r="K753" t="str">
            <v>000001120</v>
          </cell>
          <cell r="L753" t="str">
            <v>4261000</v>
          </cell>
          <cell r="M753" t="str">
            <v>1113</v>
          </cell>
          <cell r="N753" t="str">
            <v>99920</v>
          </cell>
          <cell r="O753" t="str">
            <v>11404</v>
          </cell>
          <cell r="P753" t="str">
            <v>294</v>
          </cell>
          <cell r="Q753" t="str">
            <v>955</v>
          </cell>
          <cell r="R753" t="str">
            <v>INTERCO BILL W/O</v>
          </cell>
          <cell r="S753" t="str">
            <v>PRA</v>
          </cell>
          <cell r="U753" t="str">
            <v>2015-05-31</v>
          </cell>
          <cell r="V753">
            <v>297.22000000000003</v>
          </cell>
          <cell r="W753" t="str">
            <v>UTXECON201</v>
          </cell>
          <cell r="Y753" t="str">
            <v>LEGAL</v>
          </cell>
          <cell r="Z753" t="str">
            <v>DLO</v>
          </cell>
          <cell r="AB753" t="str">
            <v>ICB</v>
          </cell>
          <cell r="AC753" t="str">
            <v>ICB</v>
          </cell>
          <cell r="AE753" t="str">
            <v>211</v>
          </cell>
          <cell r="AG753" t="str">
            <v>0000014384</v>
          </cell>
        </row>
        <row r="754">
          <cell r="A754" t="str">
            <v>00635073</v>
          </cell>
          <cell r="B754" t="str">
            <v>9554261000</v>
          </cell>
          <cell r="C754" t="str">
            <v>ICB4TARGET0000000188</v>
          </cell>
          <cell r="D754">
            <v>2014</v>
          </cell>
          <cell r="E754">
            <v>9</v>
          </cell>
          <cell r="F754" t="str">
            <v>2014-09-30</v>
          </cell>
          <cell r="G754" t="str">
            <v>PRJ</v>
          </cell>
          <cell r="H754" t="str">
            <v>211</v>
          </cell>
          <cell r="I754" t="str">
            <v>211</v>
          </cell>
          <cell r="K754" t="str">
            <v>000001120</v>
          </cell>
          <cell r="L754" t="str">
            <v>4261000</v>
          </cell>
          <cell r="M754" t="str">
            <v>1113</v>
          </cell>
          <cell r="N754" t="str">
            <v>99920</v>
          </cell>
          <cell r="O754" t="str">
            <v>11404</v>
          </cell>
          <cell r="P754" t="str">
            <v>294</v>
          </cell>
          <cell r="Q754" t="str">
            <v>955</v>
          </cell>
          <cell r="R754" t="str">
            <v>INTERCO BILL W/O</v>
          </cell>
          <cell r="S754" t="str">
            <v>PRA</v>
          </cell>
          <cell r="U754" t="str">
            <v>2014-09-30</v>
          </cell>
          <cell r="V754">
            <v>241.9</v>
          </cell>
          <cell r="W754" t="str">
            <v>UTXECON201</v>
          </cell>
          <cell r="Y754" t="str">
            <v>LEGAL</v>
          </cell>
          <cell r="Z754" t="str">
            <v>DLO</v>
          </cell>
          <cell r="AB754" t="str">
            <v>ICB</v>
          </cell>
          <cell r="AC754" t="str">
            <v>ICB</v>
          </cell>
          <cell r="AE754" t="str">
            <v>211</v>
          </cell>
          <cell r="AG754" t="str">
            <v>0000212982</v>
          </cell>
        </row>
        <row r="755">
          <cell r="A755" t="str">
            <v>00677991</v>
          </cell>
          <cell r="B755" t="str">
            <v>9554261000</v>
          </cell>
          <cell r="C755" t="str">
            <v>ICB4TARGET0000000188</v>
          </cell>
          <cell r="D755">
            <v>2015</v>
          </cell>
          <cell r="E755">
            <v>5</v>
          </cell>
          <cell r="F755" t="str">
            <v>2015-05-31</v>
          </cell>
          <cell r="G755" t="str">
            <v>PRJ</v>
          </cell>
          <cell r="H755" t="str">
            <v>211</v>
          </cell>
          <cell r="I755" t="str">
            <v>211</v>
          </cell>
          <cell r="K755" t="str">
            <v>000001120</v>
          </cell>
          <cell r="L755" t="str">
            <v>4261000</v>
          </cell>
          <cell r="M755" t="str">
            <v>1113</v>
          </cell>
          <cell r="N755" t="str">
            <v>99920</v>
          </cell>
          <cell r="O755" t="str">
            <v>11404</v>
          </cell>
          <cell r="P755" t="str">
            <v>294</v>
          </cell>
          <cell r="Q755" t="str">
            <v>955</v>
          </cell>
          <cell r="R755" t="str">
            <v>INTERCO BILL W/O</v>
          </cell>
          <cell r="S755" t="str">
            <v>PRA</v>
          </cell>
          <cell r="U755" t="str">
            <v>2015-05-31</v>
          </cell>
          <cell r="V755">
            <v>594.44000000000005</v>
          </cell>
          <cell r="W755" t="str">
            <v>UTXECON201</v>
          </cell>
          <cell r="Y755" t="str">
            <v>LEGAL</v>
          </cell>
          <cell r="Z755" t="str">
            <v>DLO</v>
          </cell>
          <cell r="AB755" t="str">
            <v>ICB</v>
          </cell>
          <cell r="AC755" t="str">
            <v>ICB</v>
          </cell>
          <cell r="AE755" t="str">
            <v>211</v>
          </cell>
          <cell r="AG755" t="str">
            <v>0000014384</v>
          </cell>
        </row>
        <row r="756">
          <cell r="A756" t="str">
            <v>00638007</v>
          </cell>
          <cell r="B756" t="str">
            <v>9554261000</v>
          </cell>
          <cell r="C756" t="str">
            <v>ICB4TARGET0000000189</v>
          </cell>
          <cell r="D756">
            <v>2014</v>
          </cell>
          <cell r="E756">
            <v>9</v>
          </cell>
          <cell r="F756" t="str">
            <v>2014-09-30</v>
          </cell>
          <cell r="G756" t="str">
            <v>PRJ</v>
          </cell>
          <cell r="H756" t="str">
            <v>211</v>
          </cell>
          <cell r="I756" t="str">
            <v>211</v>
          </cell>
          <cell r="K756" t="str">
            <v>000001120</v>
          </cell>
          <cell r="L756" t="str">
            <v>4261000</v>
          </cell>
          <cell r="M756" t="str">
            <v>1113</v>
          </cell>
          <cell r="N756" t="str">
            <v>99920</v>
          </cell>
          <cell r="O756" t="str">
            <v>11404</v>
          </cell>
          <cell r="P756" t="str">
            <v>294</v>
          </cell>
          <cell r="Q756" t="str">
            <v>955</v>
          </cell>
          <cell r="R756" t="str">
            <v>INTERCO BILL W/O</v>
          </cell>
          <cell r="S756" t="str">
            <v>PRA</v>
          </cell>
          <cell r="U756" t="str">
            <v>2014-09-30</v>
          </cell>
          <cell r="V756">
            <v>1511.88</v>
          </cell>
          <cell r="W756" t="str">
            <v>UTXECON201</v>
          </cell>
          <cell r="Y756" t="str">
            <v>LEGAL</v>
          </cell>
          <cell r="Z756" t="str">
            <v>DLO</v>
          </cell>
          <cell r="AB756" t="str">
            <v>ICB</v>
          </cell>
          <cell r="AC756" t="str">
            <v>ICB</v>
          </cell>
          <cell r="AE756" t="str">
            <v>211</v>
          </cell>
          <cell r="AG756" t="str">
            <v>0000248400</v>
          </cell>
        </row>
        <row r="757">
          <cell r="A757" t="str">
            <v>00677992</v>
          </cell>
          <cell r="B757" t="str">
            <v>9554261000</v>
          </cell>
          <cell r="C757" t="str">
            <v>ICB4TARGET0000000189</v>
          </cell>
          <cell r="D757">
            <v>2015</v>
          </cell>
          <cell r="E757">
            <v>5</v>
          </cell>
          <cell r="F757" t="str">
            <v>2015-05-31</v>
          </cell>
          <cell r="G757" t="str">
            <v>PRJ</v>
          </cell>
          <cell r="H757" t="str">
            <v>211</v>
          </cell>
          <cell r="I757" t="str">
            <v>211</v>
          </cell>
          <cell r="K757" t="str">
            <v>000001120</v>
          </cell>
          <cell r="L757" t="str">
            <v>4261000</v>
          </cell>
          <cell r="M757" t="str">
            <v>1113</v>
          </cell>
          <cell r="N757" t="str">
            <v>99920</v>
          </cell>
          <cell r="O757" t="str">
            <v>11404</v>
          </cell>
          <cell r="P757" t="str">
            <v>294</v>
          </cell>
          <cell r="Q757" t="str">
            <v>955</v>
          </cell>
          <cell r="R757" t="str">
            <v>INTERCO BILL W/O</v>
          </cell>
          <cell r="S757" t="str">
            <v>PRA</v>
          </cell>
          <cell r="U757" t="str">
            <v>2015-05-31</v>
          </cell>
          <cell r="V757">
            <v>594.44000000000005</v>
          </cell>
          <cell r="W757" t="str">
            <v>UTXECON201</v>
          </cell>
          <cell r="Y757" t="str">
            <v>LEGAL</v>
          </cell>
          <cell r="Z757" t="str">
            <v>DLO</v>
          </cell>
          <cell r="AB757" t="str">
            <v>ICB</v>
          </cell>
          <cell r="AC757" t="str">
            <v>ICB</v>
          </cell>
          <cell r="AE757" t="str">
            <v>211</v>
          </cell>
          <cell r="AG757" t="str">
            <v>0000014384</v>
          </cell>
        </row>
        <row r="758">
          <cell r="A758" t="str">
            <v>00634403</v>
          </cell>
          <cell r="B758" t="str">
            <v>9554261000</v>
          </cell>
          <cell r="C758" t="str">
            <v>ICB4TARGET0000000190</v>
          </cell>
          <cell r="D758">
            <v>2014</v>
          </cell>
          <cell r="E758">
            <v>9</v>
          </cell>
          <cell r="F758" t="str">
            <v>2014-09-30</v>
          </cell>
          <cell r="G758" t="str">
            <v>PRJ</v>
          </cell>
          <cell r="H758" t="str">
            <v>211</v>
          </cell>
          <cell r="I758" t="str">
            <v>211</v>
          </cell>
          <cell r="K758" t="str">
            <v>000001120</v>
          </cell>
          <cell r="L758" t="str">
            <v>4261000</v>
          </cell>
          <cell r="M758" t="str">
            <v>1113</v>
          </cell>
          <cell r="N758" t="str">
            <v>99920</v>
          </cell>
          <cell r="O758" t="str">
            <v>11404</v>
          </cell>
          <cell r="P758" t="str">
            <v>294</v>
          </cell>
          <cell r="Q758" t="str">
            <v>955</v>
          </cell>
          <cell r="R758" t="str">
            <v>INTERCO BILL W/O</v>
          </cell>
          <cell r="S758" t="str">
            <v>PRA</v>
          </cell>
          <cell r="U758" t="str">
            <v>2014-09-30</v>
          </cell>
          <cell r="V758">
            <v>1511.88</v>
          </cell>
          <cell r="W758" t="str">
            <v>UTXECON201</v>
          </cell>
          <cell r="Y758" t="str">
            <v>LEGAL</v>
          </cell>
          <cell r="Z758" t="str">
            <v>DLO</v>
          </cell>
          <cell r="AB758" t="str">
            <v>ICB</v>
          </cell>
          <cell r="AC758" t="str">
            <v>ICB</v>
          </cell>
          <cell r="AE758" t="str">
            <v>211</v>
          </cell>
          <cell r="AG758" t="str">
            <v>0000255460</v>
          </cell>
        </row>
        <row r="759">
          <cell r="A759" t="str">
            <v>00675394</v>
          </cell>
          <cell r="B759" t="str">
            <v>9554261000</v>
          </cell>
          <cell r="C759" t="str">
            <v>ICB4TARGET0000000190</v>
          </cell>
          <cell r="D759">
            <v>2015</v>
          </cell>
          <cell r="E759">
            <v>5</v>
          </cell>
          <cell r="F759" t="str">
            <v>2015-05-31</v>
          </cell>
          <cell r="G759" t="str">
            <v>PRJ</v>
          </cell>
          <cell r="H759" t="str">
            <v>211</v>
          </cell>
          <cell r="I759" t="str">
            <v>211</v>
          </cell>
          <cell r="K759" t="str">
            <v>000001120</v>
          </cell>
          <cell r="L759" t="str">
            <v>4261000</v>
          </cell>
          <cell r="M759" t="str">
            <v>1113</v>
          </cell>
          <cell r="N759" t="str">
            <v>99920</v>
          </cell>
          <cell r="O759" t="str">
            <v>11404</v>
          </cell>
          <cell r="P759" t="str">
            <v>294</v>
          </cell>
          <cell r="Q759" t="str">
            <v>955</v>
          </cell>
          <cell r="R759" t="str">
            <v>INTERCO BILL W/O</v>
          </cell>
          <cell r="S759" t="str">
            <v>PRA</v>
          </cell>
          <cell r="U759" t="str">
            <v>2015-05-31</v>
          </cell>
          <cell r="V759">
            <v>118.89</v>
          </cell>
          <cell r="W759" t="str">
            <v>UTXECON201</v>
          </cell>
          <cell r="Y759" t="str">
            <v>LEGAL</v>
          </cell>
          <cell r="Z759" t="str">
            <v>DLO</v>
          </cell>
          <cell r="AB759" t="str">
            <v>ICB</v>
          </cell>
          <cell r="AC759" t="str">
            <v>ICB</v>
          </cell>
          <cell r="AE759" t="str">
            <v>211</v>
          </cell>
          <cell r="AG759" t="str">
            <v>0000093537</v>
          </cell>
        </row>
        <row r="760">
          <cell r="A760" t="str">
            <v>00635216</v>
          </cell>
          <cell r="B760" t="str">
            <v>9554261000</v>
          </cell>
          <cell r="C760" t="str">
            <v>ICB4TARGET0000000191</v>
          </cell>
          <cell r="D760">
            <v>2014</v>
          </cell>
          <cell r="E760">
            <v>9</v>
          </cell>
          <cell r="F760" t="str">
            <v>2014-09-30</v>
          </cell>
          <cell r="G760" t="str">
            <v>PRJ</v>
          </cell>
          <cell r="H760" t="str">
            <v>211</v>
          </cell>
          <cell r="I760" t="str">
            <v>211</v>
          </cell>
          <cell r="K760" t="str">
            <v>000001120</v>
          </cell>
          <cell r="L760" t="str">
            <v>4261000</v>
          </cell>
          <cell r="M760" t="str">
            <v>1113</v>
          </cell>
          <cell r="N760" t="str">
            <v>99920</v>
          </cell>
          <cell r="O760" t="str">
            <v>11404</v>
          </cell>
          <cell r="P760" t="str">
            <v>294</v>
          </cell>
          <cell r="Q760" t="str">
            <v>955</v>
          </cell>
          <cell r="R760" t="str">
            <v>INTERCO BILL W/O</v>
          </cell>
          <cell r="S760" t="str">
            <v>PRA</v>
          </cell>
          <cell r="U760" t="str">
            <v>2014-09-30</v>
          </cell>
          <cell r="V760">
            <v>302.38</v>
          </cell>
          <cell r="W760" t="str">
            <v>UTXECON201</v>
          </cell>
          <cell r="Y760" t="str">
            <v>LEGAL</v>
          </cell>
          <cell r="Z760" t="str">
            <v>DLO</v>
          </cell>
          <cell r="AB760" t="str">
            <v>ICB</v>
          </cell>
          <cell r="AC760" t="str">
            <v>ICB</v>
          </cell>
          <cell r="AE760" t="str">
            <v>211</v>
          </cell>
          <cell r="AG760" t="str">
            <v>0000288754</v>
          </cell>
        </row>
        <row r="761">
          <cell r="A761" t="str">
            <v>00675397</v>
          </cell>
          <cell r="B761" t="str">
            <v>9554261000</v>
          </cell>
          <cell r="C761" t="str">
            <v>ICB4TARGET0000000191</v>
          </cell>
          <cell r="D761">
            <v>2015</v>
          </cell>
          <cell r="E761">
            <v>5</v>
          </cell>
          <cell r="F761" t="str">
            <v>2015-05-31</v>
          </cell>
          <cell r="G761" t="str">
            <v>PRJ</v>
          </cell>
          <cell r="H761" t="str">
            <v>211</v>
          </cell>
          <cell r="I761" t="str">
            <v>211</v>
          </cell>
          <cell r="K761" t="str">
            <v>000001120</v>
          </cell>
          <cell r="L761" t="str">
            <v>4261000</v>
          </cell>
          <cell r="M761" t="str">
            <v>1113</v>
          </cell>
          <cell r="N761" t="str">
            <v>99920</v>
          </cell>
          <cell r="O761" t="str">
            <v>11404</v>
          </cell>
          <cell r="P761" t="str">
            <v>294</v>
          </cell>
          <cell r="Q761" t="str">
            <v>955</v>
          </cell>
          <cell r="R761" t="str">
            <v>INTERCO BILL W/O</v>
          </cell>
          <cell r="S761" t="str">
            <v>PRA</v>
          </cell>
          <cell r="U761" t="str">
            <v>2015-05-31</v>
          </cell>
          <cell r="V761">
            <v>594.44000000000005</v>
          </cell>
          <cell r="W761" t="str">
            <v>UTXECON201</v>
          </cell>
          <cell r="Y761" t="str">
            <v>LEGAL</v>
          </cell>
          <cell r="Z761" t="str">
            <v>DLO</v>
          </cell>
          <cell r="AB761" t="str">
            <v>ICB</v>
          </cell>
          <cell r="AC761" t="str">
            <v>ICB</v>
          </cell>
          <cell r="AE761" t="str">
            <v>211</v>
          </cell>
          <cell r="AG761" t="str">
            <v>0000114268</v>
          </cell>
        </row>
        <row r="762">
          <cell r="A762" t="str">
            <v>00635217</v>
          </cell>
          <cell r="B762" t="str">
            <v>9554261000</v>
          </cell>
          <cell r="C762" t="str">
            <v>ICB4TARGET0000000192</v>
          </cell>
          <cell r="D762">
            <v>2014</v>
          </cell>
          <cell r="E762">
            <v>9</v>
          </cell>
          <cell r="F762" t="str">
            <v>2014-09-30</v>
          </cell>
          <cell r="G762" t="str">
            <v>PRJ</v>
          </cell>
          <cell r="H762" t="str">
            <v>211</v>
          </cell>
          <cell r="I762" t="str">
            <v>211</v>
          </cell>
          <cell r="K762" t="str">
            <v>000001120</v>
          </cell>
          <cell r="L762" t="str">
            <v>4261000</v>
          </cell>
          <cell r="M762" t="str">
            <v>1113</v>
          </cell>
          <cell r="N762" t="str">
            <v>99920</v>
          </cell>
          <cell r="O762" t="str">
            <v>11404</v>
          </cell>
          <cell r="P762" t="str">
            <v>294</v>
          </cell>
          <cell r="Q762" t="str">
            <v>955</v>
          </cell>
          <cell r="R762" t="str">
            <v>INTERCO BILL W/O</v>
          </cell>
          <cell r="S762" t="str">
            <v>PRA</v>
          </cell>
          <cell r="U762" t="str">
            <v>2014-09-30</v>
          </cell>
          <cell r="V762">
            <v>302.38</v>
          </cell>
          <cell r="W762" t="str">
            <v>UTXECON201</v>
          </cell>
          <cell r="Y762" t="str">
            <v>LEGAL</v>
          </cell>
          <cell r="Z762" t="str">
            <v>DLO</v>
          </cell>
          <cell r="AB762" t="str">
            <v>ICB</v>
          </cell>
          <cell r="AC762" t="str">
            <v>ICB</v>
          </cell>
          <cell r="AE762" t="str">
            <v>211</v>
          </cell>
          <cell r="AG762" t="str">
            <v>0000288755</v>
          </cell>
        </row>
        <row r="763">
          <cell r="A763" t="str">
            <v>00664466</v>
          </cell>
          <cell r="B763" t="str">
            <v>9554261000</v>
          </cell>
          <cell r="C763" t="str">
            <v>ICB4TARGET0000000192</v>
          </cell>
          <cell r="D763">
            <v>2015</v>
          </cell>
          <cell r="E763">
            <v>5</v>
          </cell>
          <cell r="F763" t="str">
            <v>2015-05-31</v>
          </cell>
          <cell r="G763" t="str">
            <v>PRJ</v>
          </cell>
          <cell r="H763" t="str">
            <v>211</v>
          </cell>
          <cell r="I763" t="str">
            <v>211</v>
          </cell>
          <cell r="K763" t="str">
            <v>000001120</v>
          </cell>
          <cell r="L763" t="str">
            <v>4261000</v>
          </cell>
          <cell r="M763" t="str">
            <v>1113</v>
          </cell>
          <cell r="N763" t="str">
            <v>99920</v>
          </cell>
          <cell r="O763" t="str">
            <v>11404</v>
          </cell>
          <cell r="P763" t="str">
            <v>294</v>
          </cell>
          <cell r="Q763" t="str">
            <v>955</v>
          </cell>
          <cell r="R763" t="str">
            <v>INTERCO BILL W/O</v>
          </cell>
          <cell r="S763" t="str">
            <v>PRA</v>
          </cell>
          <cell r="U763" t="str">
            <v>2015-05-31</v>
          </cell>
          <cell r="V763">
            <v>-148.61000000000001</v>
          </cell>
          <cell r="W763" t="str">
            <v>UTXECON201</v>
          </cell>
          <cell r="Y763" t="str">
            <v>LEGAL</v>
          </cell>
          <cell r="Z763" t="str">
            <v>DLO</v>
          </cell>
          <cell r="AB763" t="str">
            <v>ICB</v>
          </cell>
          <cell r="AC763" t="str">
            <v>ICB</v>
          </cell>
          <cell r="AE763" t="str">
            <v>211</v>
          </cell>
          <cell r="AG763" t="str">
            <v>0000115116</v>
          </cell>
        </row>
        <row r="764">
          <cell r="A764" t="str">
            <v>00635834</v>
          </cell>
          <cell r="B764" t="str">
            <v>9554261000</v>
          </cell>
          <cell r="C764" t="str">
            <v>ICB4TARGET0000000193</v>
          </cell>
          <cell r="D764">
            <v>2014</v>
          </cell>
          <cell r="E764">
            <v>9</v>
          </cell>
          <cell r="F764" t="str">
            <v>2014-09-30</v>
          </cell>
          <cell r="G764" t="str">
            <v>PRJ</v>
          </cell>
          <cell r="H764" t="str">
            <v>211</v>
          </cell>
          <cell r="I764" t="str">
            <v>211</v>
          </cell>
          <cell r="K764" t="str">
            <v>000001120</v>
          </cell>
          <cell r="L764" t="str">
            <v>4261000</v>
          </cell>
          <cell r="M764" t="str">
            <v>1113</v>
          </cell>
          <cell r="N764" t="str">
            <v>99920</v>
          </cell>
          <cell r="O764" t="str">
            <v>11404</v>
          </cell>
          <cell r="P764" t="str">
            <v>294</v>
          </cell>
          <cell r="Q764" t="str">
            <v>955</v>
          </cell>
          <cell r="R764" t="str">
            <v>INTERCO BILL W/O</v>
          </cell>
          <cell r="S764" t="str">
            <v>PRA</v>
          </cell>
          <cell r="U764" t="str">
            <v>2014-09-30</v>
          </cell>
          <cell r="V764">
            <v>604.75</v>
          </cell>
          <cell r="W764" t="str">
            <v>UTXECON201</v>
          </cell>
          <cell r="Y764" t="str">
            <v>LEGAL</v>
          </cell>
          <cell r="Z764" t="str">
            <v>DLO</v>
          </cell>
          <cell r="AB764" t="str">
            <v>ICB</v>
          </cell>
          <cell r="AC764" t="str">
            <v>ICB</v>
          </cell>
          <cell r="AE764" t="str">
            <v>211</v>
          </cell>
          <cell r="AG764" t="str">
            <v>0000288930</v>
          </cell>
        </row>
        <row r="765">
          <cell r="A765" t="str">
            <v>00676965</v>
          </cell>
          <cell r="B765" t="str">
            <v>9554261000</v>
          </cell>
          <cell r="C765" t="str">
            <v>ICB4TARGET0000000193</v>
          </cell>
          <cell r="D765">
            <v>2015</v>
          </cell>
          <cell r="E765">
            <v>5</v>
          </cell>
          <cell r="F765" t="str">
            <v>2015-05-31</v>
          </cell>
          <cell r="G765" t="str">
            <v>PRJ</v>
          </cell>
          <cell r="H765" t="str">
            <v>211</v>
          </cell>
          <cell r="I765" t="str">
            <v>211</v>
          </cell>
          <cell r="K765" t="str">
            <v>000001120</v>
          </cell>
          <cell r="L765" t="str">
            <v>4261000</v>
          </cell>
          <cell r="M765" t="str">
            <v>1113</v>
          </cell>
          <cell r="N765" t="str">
            <v>99920</v>
          </cell>
          <cell r="O765" t="str">
            <v>11404</v>
          </cell>
          <cell r="P765" t="str">
            <v>294</v>
          </cell>
          <cell r="Q765" t="str">
            <v>955</v>
          </cell>
          <cell r="R765" t="str">
            <v>INTERCO BILL W/O</v>
          </cell>
          <cell r="S765" t="str">
            <v>PRA</v>
          </cell>
          <cell r="U765" t="str">
            <v>2015-05-31</v>
          </cell>
          <cell r="V765">
            <v>1188.8800000000001</v>
          </cell>
          <cell r="W765" t="str">
            <v>UTXECON201</v>
          </cell>
          <cell r="Y765" t="str">
            <v>LEGAL</v>
          </cell>
          <cell r="Z765" t="str">
            <v>DLO</v>
          </cell>
          <cell r="AB765" t="str">
            <v>ICB</v>
          </cell>
          <cell r="AC765" t="str">
            <v>ICB</v>
          </cell>
          <cell r="AE765" t="str">
            <v>211</v>
          </cell>
          <cell r="AG765" t="str">
            <v>0000121145</v>
          </cell>
        </row>
        <row r="766">
          <cell r="A766" t="str">
            <v>00637062</v>
          </cell>
          <cell r="B766" t="str">
            <v>9554261000</v>
          </cell>
          <cell r="C766" t="str">
            <v>ICB4TARGET0000000194</v>
          </cell>
          <cell r="D766">
            <v>2014</v>
          </cell>
          <cell r="E766">
            <v>9</v>
          </cell>
          <cell r="F766" t="str">
            <v>2014-09-30</v>
          </cell>
          <cell r="G766" t="str">
            <v>PRJ</v>
          </cell>
          <cell r="H766" t="str">
            <v>211</v>
          </cell>
          <cell r="I766" t="str">
            <v>211</v>
          </cell>
          <cell r="K766" t="str">
            <v>000001120</v>
          </cell>
          <cell r="L766" t="str">
            <v>4261000</v>
          </cell>
          <cell r="M766" t="str">
            <v>1113</v>
          </cell>
          <cell r="N766" t="str">
            <v>99920</v>
          </cell>
          <cell r="O766" t="str">
            <v>11404</v>
          </cell>
          <cell r="P766" t="str">
            <v>294</v>
          </cell>
          <cell r="Q766" t="str">
            <v>955</v>
          </cell>
          <cell r="R766" t="str">
            <v>INTERCO BILL W/O</v>
          </cell>
          <cell r="S766" t="str">
            <v>PRA</v>
          </cell>
          <cell r="U766" t="str">
            <v>2014-09-30</v>
          </cell>
          <cell r="V766">
            <v>151.19</v>
          </cell>
          <cell r="W766" t="str">
            <v>UTXECON201</v>
          </cell>
          <cell r="Y766" t="str">
            <v>LEGAL</v>
          </cell>
          <cell r="Z766" t="str">
            <v>DLO</v>
          </cell>
          <cell r="AB766" t="str">
            <v>ICB</v>
          </cell>
          <cell r="AC766" t="str">
            <v>ICB</v>
          </cell>
          <cell r="AE766" t="str">
            <v>211</v>
          </cell>
          <cell r="AG766" t="str">
            <v>0000289117</v>
          </cell>
        </row>
        <row r="767">
          <cell r="A767" t="str">
            <v>00676964</v>
          </cell>
          <cell r="B767" t="str">
            <v>9554261000</v>
          </cell>
          <cell r="C767" t="str">
            <v>ICB4TARGET0000000194</v>
          </cell>
          <cell r="D767">
            <v>2015</v>
          </cell>
          <cell r="E767">
            <v>5</v>
          </cell>
          <cell r="F767" t="str">
            <v>2015-05-31</v>
          </cell>
          <cell r="G767" t="str">
            <v>PRJ</v>
          </cell>
          <cell r="H767" t="str">
            <v>211</v>
          </cell>
          <cell r="I767" t="str">
            <v>211</v>
          </cell>
          <cell r="K767" t="str">
            <v>000001120</v>
          </cell>
          <cell r="L767" t="str">
            <v>4261000</v>
          </cell>
          <cell r="M767" t="str">
            <v>1113</v>
          </cell>
          <cell r="N767" t="str">
            <v>99920</v>
          </cell>
          <cell r="O767" t="str">
            <v>11404</v>
          </cell>
          <cell r="P767" t="str">
            <v>294</v>
          </cell>
          <cell r="Q767" t="str">
            <v>955</v>
          </cell>
          <cell r="R767" t="str">
            <v>INTERCO BILL W/O</v>
          </cell>
          <cell r="S767" t="str">
            <v>PRA</v>
          </cell>
          <cell r="U767" t="str">
            <v>2015-05-31</v>
          </cell>
          <cell r="V767">
            <v>5944.4</v>
          </cell>
          <cell r="W767" t="str">
            <v>UTXECON201</v>
          </cell>
          <cell r="Y767" t="str">
            <v>LEGAL</v>
          </cell>
          <cell r="Z767" t="str">
            <v>DLO</v>
          </cell>
          <cell r="AB767" t="str">
            <v>ICB</v>
          </cell>
          <cell r="AC767" t="str">
            <v>ICB</v>
          </cell>
          <cell r="AE767" t="str">
            <v>211</v>
          </cell>
          <cell r="AG767" t="str">
            <v>0000126659</v>
          </cell>
        </row>
        <row r="768">
          <cell r="A768" t="str">
            <v>00675396</v>
          </cell>
          <cell r="B768" t="str">
            <v>9554261000</v>
          </cell>
          <cell r="C768" t="str">
            <v>ICB4TARGET0000000195</v>
          </cell>
          <cell r="D768">
            <v>2015</v>
          </cell>
          <cell r="E768">
            <v>5</v>
          </cell>
          <cell r="F768" t="str">
            <v>2015-05-31</v>
          </cell>
          <cell r="G768" t="str">
            <v>PRJ</v>
          </cell>
          <cell r="H768" t="str">
            <v>211</v>
          </cell>
          <cell r="I768" t="str">
            <v>211</v>
          </cell>
          <cell r="K768" t="str">
            <v>000001120</v>
          </cell>
          <cell r="L768" t="str">
            <v>4261000</v>
          </cell>
          <cell r="M768" t="str">
            <v>1113</v>
          </cell>
          <cell r="N768" t="str">
            <v>99920</v>
          </cell>
          <cell r="O768" t="str">
            <v>11404</v>
          </cell>
          <cell r="P768" t="str">
            <v>294</v>
          </cell>
          <cell r="Q768" t="str">
            <v>955</v>
          </cell>
          <cell r="R768" t="str">
            <v>INTERCO BILL W/O</v>
          </cell>
          <cell r="S768" t="str">
            <v>PRA</v>
          </cell>
          <cell r="U768" t="str">
            <v>2015-05-31</v>
          </cell>
          <cell r="V768">
            <v>297.22000000000003</v>
          </cell>
          <cell r="W768" t="str">
            <v>UTXECON201</v>
          </cell>
          <cell r="Y768" t="str">
            <v>LEGAL</v>
          </cell>
          <cell r="Z768" t="str">
            <v>DLO</v>
          </cell>
          <cell r="AB768" t="str">
            <v>ICB</v>
          </cell>
          <cell r="AC768" t="str">
            <v>ICB</v>
          </cell>
          <cell r="AE768" t="str">
            <v>211</v>
          </cell>
          <cell r="AG768" t="str">
            <v>0000132709</v>
          </cell>
        </row>
        <row r="769">
          <cell r="A769" t="str">
            <v>00678606</v>
          </cell>
          <cell r="B769" t="str">
            <v>9554261000</v>
          </cell>
          <cell r="C769" t="str">
            <v>ICB4TARGET0000000196</v>
          </cell>
          <cell r="D769">
            <v>2015</v>
          </cell>
          <cell r="E769">
            <v>5</v>
          </cell>
          <cell r="F769" t="str">
            <v>2015-05-31</v>
          </cell>
          <cell r="G769" t="str">
            <v>PRJ</v>
          </cell>
          <cell r="H769" t="str">
            <v>211</v>
          </cell>
          <cell r="I769" t="str">
            <v>211</v>
          </cell>
          <cell r="K769" t="str">
            <v>000001120</v>
          </cell>
          <cell r="L769" t="str">
            <v>4261000</v>
          </cell>
          <cell r="M769" t="str">
            <v>1113</v>
          </cell>
          <cell r="N769" t="str">
            <v>99920</v>
          </cell>
          <cell r="O769" t="str">
            <v>11404</v>
          </cell>
          <cell r="P769" t="str">
            <v>294</v>
          </cell>
          <cell r="Q769" t="str">
            <v>955</v>
          </cell>
          <cell r="R769" t="str">
            <v>INTERCO BILL W/O</v>
          </cell>
          <cell r="S769" t="str">
            <v>PRA</v>
          </cell>
          <cell r="U769" t="str">
            <v>2015-05-31</v>
          </cell>
          <cell r="V769">
            <v>1486.1</v>
          </cell>
          <cell r="W769" t="str">
            <v>UTXECON201</v>
          </cell>
          <cell r="Y769" t="str">
            <v>LEGAL</v>
          </cell>
          <cell r="Z769" t="str">
            <v>DLO</v>
          </cell>
          <cell r="AB769" t="str">
            <v>ICB</v>
          </cell>
          <cell r="AC769" t="str">
            <v>ICB</v>
          </cell>
          <cell r="AE769" t="str">
            <v>211</v>
          </cell>
          <cell r="AG769" t="str">
            <v>0000133757</v>
          </cell>
        </row>
        <row r="770">
          <cell r="A770" t="str">
            <v>00659523</v>
          </cell>
          <cell r="B770" t="str">
            <v>9554261000</v>
          </cell>
          <cell r="C770" t="str">
            <v>ICB4TARGET0000000197</v>
          </cell>
          <cell r="D770">
            <v>2015</v>
          </cell>
          <cell r="E770">
            <v>5</v>
          </cell>
          <cell r="F770" t="str">
            <v>2015-05-31</v>
          </cell>
          <cell r="G770" t="str">
            <v>PRJ</v>
          </cell>
          <cell r="H770" t="str">
            <v>211</v>
          </cell>
          <cell r="I770" t="str">
            <v>211</v>
          </cell>
          <cell r="K770" t="str">
            <v>000001120</v>
          </cell>
          <cell r="L770" t="str">
            <v>4261000</v>
          </cell>
          <cell r="M770" t="str">
            <v>1113</v>
          </cell>
          <cell r="N770" t="str">
            <v>99920</v>
          </cell>
          <cell r="O770" t="str">
            <v>11404</v>
          </cell>
          <cell r="P770" t="str">
            <v>294</v>
          </cell>
          <cell r="Q770" t="str">
            <v>955</v>
          </cell>
          <cell r="R770" t="str">
            <v>INTERCO BILL W/O</v>
          </cell>
          <cell r="S770" t="str">
            <v>PRA</v>
          </cell>
          <cell r="U770" t="str">
            <v>2015-05-31</v>
          </cell>
          <cell r="V770">
            <v>-118.89</v>
          </cell>
          <cell r="W770" t="str">
            <v>UTXECON201</v>
          </cell>
          <cell r="Y770" t="str">
            <v>LEGAL</v>
          </cell>
          <cell r="Z770" t="str">
            <v>DLO</v>
          </cell>
          <cell r="AB770" t="str">
            <v>ICB</v>
          </cell>
          <cell r="AC770" t="str">
            <v>ICB</v>
          </cell>
          <cell r="AE770" t="str">
            <v>211</v>
          </cell>
          <cell r="AG770" t="str">
            <v>0000135977</v>
          </cell>
        </row>
        <row r="771">
          <cell r="A771" t="str">
            <v>00676970</v>
          </cell>
          <cell r="B771" t="str">
            <v>9554261000</v>
          </cell>
          <cell r="C771" t="str">
            <v>ICB4TARGET0000000198</v>
          </cell>
          <cell r="D771">
            <v>2015</v>
          </cell>
          <cell r="E771">
            <v>5</v>
          </cell>
          <cell r="F771" t="str">
            <v>2015-05-31</v>
          </cell>
          <cell r="G771" t="str">
            <v>PRJ</v>
          </cell>
          <cell r="H771" t="str">
            <v>211</v>
          </cell>
          <cell r="I771" t="str">
            <v>211</v>
          </cell>
          <cell r="K771" t="str">
            <v>000001120</v>
          </cell>
          <cell r="L771" t="str">
            <v>4261000</v>
          </cell>
          <cell r="M771" t="str">
            <v>1113</v>
          </cell>
          <cell r="N771" t="str">
            <v>99920</v>
          </cell>
          <cell r="O771" t="str">
            <v>11404</v>
          </cell>
          <cell r="P771" t="str">
            <v>294</v>
          </cell>
          <cell r="Q771" t="str">
            <v>955</v>
          </cell>
          <cell r="R771" t="str">
            <v>INTERCO BILL W/O</v>
          </cell>
          <cell r="S771" t="str">
            <v>PRA</v>
          </cell>
          <cell r="U771" t="str">
            <v>2015-05-31</v>
          </cell>
          <cell r="V771">
            <v>297.22000000000003</v>
          </cell>
          <cell r="W771" t="str">
            <v>UTXECON201</v>
          </cell>
          <cell r="Y771" t="str">
            <v>LEGAL</v>
          </cell>
          <cell r="Z771" t="str">
            <v>DLO</v>
          </cell>
          <cell r="AB771" t="str">
            <v>ICB</v>
          </cell>
          <cell r="AC771" t="str">
            <v>ICB</v>
          </cell>
          <cell r="AE771" t="str">
            <v>211</v>
          </cell>
          <cell r="AG771" t="str">
            <v>0000137195</v>
          </cell>
        </row>
        <row r="772">
          <cell r="A772" t="str">
            <v>00676966</v>
          </cell>
          <cell r="B772" t="str">
            <v>9554261000</v>
          </cell>
          <cell r="C772" t="str">
            <v>ICB4TARGET0000000199</v>
          </cell>
          <cell r="D772">
            <v>2015</v>
          </cell>
          <cell r="E772">
            <v>5</v>
          </cell>
          <cell r="F772" t="str">
            <v>2015-05-31</v>
          </cell>
          <cell r="G772" t="str">
            <v>PRJ</v>
          </cell>
          <cell r="H772" t="str">
            <v>211</v>
          </cell>
          <cell r="I772" t="str">
            <v>211</v>
          </cell>
          <cell r="K772" t="str">
            <v>000001120</v>
          </cell>
          <cell r="L772" t="str">
            <v>4261000</v>
          </cell>
          <cell r="M772" t="str">
            <v>1113</v>
          </cell>
          <cell r="N772" t="str">
            <v>99920</v>
          </cell>
          <cell r="O772" t="str">
            <v>11404</v>
          </cell>
          <cell r="P772" t="str">
            <v>294</v>
          </cell>
          <cell r="Q772" t="str">
            <v>955</v>
          </cell>
          <cell r="R772" t="str">
            <v>INTERCO BILL W/O</v>
          </cell>
          <cell r="S772" t="str">
            <v>PRA</v>
          </cell>
          <cell r="U772" t="str">
            <v>2015-05-31</v>
          </cell>
          <cell r="V772">
            <v>1486.1</v>
          </cell>
          <cell r="W772" t="str">
            <v>UTXECON201</v>
          </cell>
          <cell r="Y772" t="str">
            <v>LEGAL</v>
          </cell>
          <cell r="Z772" t="str">
            <v>DLO</v>
          </cell>
          <cell r="AB772" t="str">
            <v>ICB</v>
          </cell>
          <cell r="AC772" t="str">
            <v>ICB</v>
          </cell>
          <cell r="AE772" t="str">
            <v>211</v>
          </cell>
          <cell r="AG772" t="str">
            <v>0000142541</v>
          </cell>
        </row>
        <row r="773">
          <cell r="A773" t="str">
            <v>00676971</v>
          </cell>
          <cell r="B773" t="str">
            <v>9554261000</v>
          </cell>
          <cell r="C773" t="str">
            <v>ICB4TARGET0000000200</v>
          </cell>
          <cell r="D773">
            <v>2015</v>
          </cell>
          <cell r="E773">
            <v>5</v>
          </cell>
          <cell r="F773" t="str">
            <v>2015-05-31</v>
          </cell>
          <cell r="G773" t="str">
            <v>PRJ</v>
          </cell>
          <cell r="H773" t="str">
            <v>211</v>
          </cell>
          <cell r="I773" t="str">
            <v>211</v>
          </cell>
          <cell r="K773" t="str">
            <v>000001120</v>
          </cell>
          <cell r="L773" t="str">
            <v>4261000</v>
          </cell>
          <cell r="M773" t="str">
            <v>1113</v>
          </cell>
          <cell r="N773" t="str">
            <v>99920</v>
          </cell>
          <cell r="O773" t="str">
            <v>11404</v>
          </cell>
          <cell r="P773" t="str">
            <v>294</v>
          </cell>
          <cell r="Q773" t="str">
            <v>955</v>
          </cell>
          <cell r="R773" t="str">
            <v>INTERCO BILL W/O</v>
          </cell>
          <cell r="S773" t="str">
            <v>PRA</v>
          </cell>
          <cell r="U773" t="str">
            <v>2015-05-31</v>
          </cell>
          <cell r="V773">
            <v>297.22000000000003</v>
          </cell>
          <cell r="W773" t="str">
            <v>UTXECON201</v>
          </cell>
          <cell r="Y773" t="str">
            <v>LEGAL</v>
          </cell>
          <cell r="Z773" t="str">
            <v>DLO</v>
          </cell>
          <cell r="AB773" t="str">
            <v>ICB</v>
          </cell>
          <cell r="AC773" t="str">
            <v>ICB</v>
          </cell>
          <cell r="AE773" t="str">
            <v>211</v>
          </cell>
          <cell r="AG773" t="str">
            <v>0000145162</v>
          </cell>
        </row>
        <row r="774">
          <cell r="A774" t="str">
            <v>00679174</v>
          </cell>
          <cell r="B774" t="str">
            <v>9554261000</v>
          </cell>
          <cell r="C774" t="str">
            <v>ICB4TARGET0000000201</v>
          </cell>
          <cell r="D774">
            <v>2015</v>
          </cell>
          <cell r="E774">
            <v>5</v>
          </cell>
          <cell r="F774" t="str">
            <v>2015-05-31</v>
          </cell>
          <cell r="G774" t="str">
            <v>PRJ</v>
          </cell>
          <cell r="H774" t="str">
            <v>211</v>
          </cell>
          <cell r="I774" t="str">
            <v>211</v>
          </cell>
          <cell r="K774" t="str">
            <v>000001120</v>
          </cell>
          <cell r="L774" t="str">
            <v>4261000</v>
          </cell>
          <cell r="M774" t="str">
            <v>1113</v>
          </cell>
          <cell r="N774" t="str">
            <v>99920</v>
          </cell>
          <cell r="O774" t="str">
            <v>11404</v>
          </cell>
          <cell r="P774" t="str">
            <v>294</v>
          </cell>
          <cell r="Q774" t="str">
            <v>955</v>
          </cell>
          <cell r="R774" t="str">
            <v>INTERCO BILL W/O</v>
          </cell>
          <cell r="S774" t="str">
            <v>PRA</v>
          </cell>
          <cell r="U774" t="str">
            <v>2015-05-31</v>
          </cell>
          <cell r="V774">
            <v>594.44000000000005</v>
          </cell>
          <cell r="W774" t="str">
            <v>UTXECON201</v>
          </cell>
          <cell r="Y774" t="str">
            <v>LEGAL</v>
          </cell>
          <cell r="Z774" t="str">
            <v>DLO</v>
          </cell>
          <cell r="AB774" t="str">
            <v>ICB</v>
          </cell>
          <cell r="AC774" t="str">
            <v>ICB</v>
          </cell>
          <cell r="AE774" t="str">
            <v>211</v>
          </cell>
          <cell r="AG774" t="str">
            <v>0000151362</v>
          </cell>
        </row>
        <row r="775">
          <cell r="A775" t="str">
            <v>00677993</v>
          </cell>
          <cell r="B775" t="str">
            <v>9554261000</v>
          </cell>
          <cell r="C775" t="str">
            <v>ICB4TARGET0000000202</v>
          </cell>
          <cell r="D775">
            <v>2015</v>
          </cell>
          <cell r="E775">
            <v>5</v>
          </cell>
          <cell r="F775" t="str">
            <v>2015-05-31</v>
          </cell>
          <cell r="G775" t="str">
            <v>PRJ</v>
          </cell>
          <cell r="H775" t="str">
            <v>211</v>
          </cell>
          <cell r="I775" t="str">
            <v>211</v>
          </cell>
          <cell r="K775" t="str">
            <v>000001120</v>
          </cell>
          <cell r="L775" t="str">
            <v>4261000</v>
          </cell>
          <cell r="M775" t="str">
            <v>1113</v>
          </cell>
          <cell r="N775" t="str">
            <v>99920</v>
          </cell>
          <cell r="O775" t="str">
            <v>11404</v>
          </cell>
          <cell r="P775" t="str">
            <v>294</v>
          </cell>
          <cell r="Q775" t="str">
            <v>955</v>
          </cell>
          <cell r="R775" t="str">
            <v>INTERCO BILL W/O</v>
          </cell>
          <cell r="S775" t="str">
            <v>PRA</v>
          </cell>
          <cell r="U775" t="str">
            <v>2015-05-31</v>
          </cell>
          <cell r="V775">
            <v>89.17</v>
          </cell>
          <cell r="W775" t="str">
            <v>UTXECON201</v>
          </cell>
          <cell r="Y775" t="str">
            <v>LEGAL</v>
          </cell>
          <cell r="Z775" t="str">
            <v>DLO</v>
          </cell>
          <cell r="AB775" t="str">
            <v>ICB</v>
          </cell>
          <cell r="AC775" t="str">
            <v>ICB</v>
          </cell>
          <cell r="AE775" t="str">
            <v>211</v>
          </cell>
          <cell r="AG775" t="str">
            <v>0000173608</v>
          </cell>
        </row>
        <row r="776">
          <cell r="A776" t="str">
            <v>00677994</v>
          </cell>
          <cell r="B776" t="str">
            <v>9554261000</v>
          </cell>
          <cell r="C776" t="str">
            <v>ICB4TARGET0000000203</v>
          </cell>
          <cell r="D776">
            <v>2015</v>
          </cell>
          <cell r="E776">
            <v>5</v>
          </cell>
          <cell r="F776" t="str">
            <v>2015-05-31</v>
          </cell>
          <cell r="G776" t="str">
            <v>PRJ</v>
          </cell>
          <cell r="H776" t="str">
            <v>211</v>
          </cell>
          <cell r="I776" t="str">
            <v>211</v>
          </cell>
          <cell r="K776" t="str">
            <v>000001120</v>
          </cell>
          <cell r="L776" t="str">
            <v>4261000</v>
          </cell>
          <cell r="M776" t="str">
            <v>1113</v>
          </cell>
          <cell r="N776" t="str">
            <v>99920</v>
          </cell>
          <cell r="O776" t="str">
            <v>11404</v>
          </cell>
          <cell r="P776" t="str">
            <v>294</v>
          </cell>
          <cell r="Q776" t="str">
            <v>955</v>
          </cell>
          <cell r="R776" t="str">
            <v>INTERCO BILL W/O</v>
          </cell>
          <cell r="S776" t="str">
            <v>PRA</v>
          </cell>
          <cell r="U776" t="str">
            <v>2015-05-31</v>
          </cell>
          <cell r="V776">
            <v>118.89</v>
          </cell>
          <cell r="W776" t="str">
            <v>UTXECON201</v>
          </cell>
          <cell r="Y776" t="str">
            <v>LEGAL</v>
          </cell>
          <cell r="Z776" t="str">
            <v>DLO</v>
          </cell>
          <cell r="AB776" t="str">
            <v>ICB</v>
          </cell>
          <cell r="AC776" t="str">
            <v>ICB</v>
          </cell>
          <cell r="AE776" t="str">
            <v>211</v>
          </cell>
          <cell r="AG776" t="str">
            <v>0000208992</v>
          </cell>
        </row>
        <row r="777">
          <cell r="A777" t="str">
            <v>00675395</v>
          </cell>
          <cell r="B777" t="str">
            <v>9554261000</v>
          </cell>
          <cell r="C777" t="str">
            <v>ICB4TARGET0000000204</v>
          </cell>
          <cell r="D777">
            <v>2015</v>
          </cell>
          <cell r="E777">
            <v>5</v>
          </cell>
          <cell r="F777" t="str">
            <v>2015-05-31</v>
          </cell>
          <cell r="G777" t="str">
            <v>PRJ</v>
          </cell>
          <cell r="H777" t="str">
            <v>211</v>
          </cell>
          <cell r="I777" t="str">
            <v>211</v>
          </cell>
          <cell r="K777" t="str">
            <v>000001120</v>
          </cell>
          <cell r="L777" t="str">
            <v>4261000</v>
          </cell>
          <cell r="M777" t="str">
            <v>1113</v>
          </cell>
          <cell r="N777" t="str">
            <v>99920</v>
          </cell>
          <cell r="O777" t="str">
            <v>11404</v>
          </cell>
          <cell r="P777" t="str">
            <v>294</v>
          </cell>
          <cell r="Q777" t="str">
            <v>955</v>
          </cell>
          <cell r="R777" t="str">
            <v>INTERCO BILL W/O</v>
          </cell>
          <cell r="S777" t="str">
            <v>PRA</v>
          </cell>
          <cell r="U777" t="str">
            <v>2015-05-31</v>
          </cell>
          <cell r="V777">
            <v>297.22000000000003</v>
          </cell>
          <cell r="W777" t="str">
            <v>UTXECON201</v>
          </cell>
          <cell r="Y777" t="str">
            <v>LEGAL</v>
          </cell>
          <cell r="Z777" t="str">
            <v>DLO</v>
          </cell>
          <cell r="AB777" t="str">
            <v>ICB</v>
          </cell>
          <cell r="AC777" t="str">
            <v>ICB</v>
          </cell>
          <cell r="AE777" t="str">
            <v>211</v>
          </cell>
          <cell r="AG777" t="str">
            <v>0000217649</v>
          </cell>
        </row>
        <row r="778">
          <cell r="A778" t="str">
            <v>00677990</v>
          </cell>
          <cell r="B778" t="str">
            <v>9554261000</v>
          </cell>
          <cell r="C778" t="str">
            <v>ICB4TARGET0000000205</v>
          </cell>
          <cell r="D778">
            <v>2015</v>
          </cell>
          <cell r="E778">
            <v>5</v>
          </cell>
          <cell r="F778" t="str">
            <v>2015-05-31</v>
          </cell>
          <cell r="G778" t="str">
            <v>PRJ</v>
          </cell>
          <cell r="H778" t="str">
            <v>211</v>
          </cell>
          <cell r="I778" t="str">
            <v>211</v>
          </cell>
          <cell r="K778" t="str">
            <v>000001120</v>
          </cell>
          <cell r="L778" t="str">
            <v>4261000</v>
          </cell>
          <cell r="M778" t="str">
            <v>1113</v>
          </cell>
          <cell r="N778" t="str">
            <v>99920</v>
          </cell>
          <cell r="O778" t="str">
            <v>11404</v>
          </cell>
          <cell r="P778" t="str">
            <v>294</v>
          </cell>
          <cell r="Q778" t="str">
            <v>955</v>
          </cell>
          <cell r="R778" t="str">
            <v>INTERCO BILL W/O</v>
          </cell>
          <cell r="S778" t="str">
            <v>PRA</v>
          </cell>
          <cell r="U778" t="str">
            <v>2015-05-31</v>
          </cell>
          <cell r="V778">
            <v>297.22000000000003</v>
          </cell>
          <cell r="W778" t="str">
            <v>UTXECON201</v>
          </cell>
          <cell r="Y778" t="str">
            <v>LEGAL</v>
          </cell>
          <cell r="Z778" t="str">
            <v>DLO</v>
          </cell>
          <cell r="AB778" t="str">
            <v>ICB</v>
          </cell>
          <cell r="AC778" t="str">
            <v>ICB</v>
          </cell>
          <cell r="AE778" t="str">
            <v>211</v>
          </cell>
          <cell r="AG778" t="str">
            <v>0000239199</v>
          </cell>
        </row>
        <row r="779">
          <cell r="A779" t="str">
            <v>00676967</v>
          </cell>
          <cell r="B779" t="str">
            <v>9554261000</v>
          </cell>
          <cell r="C779" t="str">
            <v>ICB4TARGET0000000206</v>
          </cell>
          <cell r="D779">
            <v>2015</v>
          </cell>
          <cell r="E779">
            <v>5</v>
          </cell>
          <cell r="F779" t="str">
            <v>2015-05-31</v>
          </cell>
          <cell r="G779" t="str">
            <v>PRJ</v>
          </cell>
          <cell r="H779" t="str">
            <v>211</v>
          </cell>
          <cell r="I779" t="str">
            <v>211</v>
          </cell>
          <cell r="K779" t="str">
            <v>000001120</v>
          </cell>
          <cell r="L779" t="str">
            <v>4261000</v>
          </cell>
          <cell r="M779" t="str">
            <v>1113</v>
          </cell>
          <cell r="N779" t="str">
            <v>99920</v>
          </cell>
          <cell r="O779" t="str">
            <v>11404</v>
          </cell>
          <cell r="P779" t="str">
            <v>294</v>
          </cell>
          <cell r="Q779" t="str">
            <v>955</v>
          </cell>
          <cell r="R779" t="str">
            <v>INTERCO BILL W/O</v>
          </cell>
          <cell r="S779" t="str">
            <v>PRA</v>
          </cell>
          <cell r="U779" t="str">
            <v>2015-05-31</v>
          </cell>
          <cell r="V779">
            <v>356.66</v>
          </cell>
          <cell r="W779" t="str">
            <v>UTXECON201</v>
          </cell>
          <cell r="Y779" t="str">
            <v>LEGAL</v>
          </cell>
          <cell r="Z779" t="str">
            <v>DLO</v>
          </cell>
          <cell r="AB779" t="str">
            <v>ICB</v>
          </cell>
          <cell r="AC779" t="str">
            <v>ICB</v>
          </cell>
          <cell r="AE779" t="str">
            <v>211</v>
          </cell>
          <cell r="AG779" t="str">
            <v>0000242587</v>
          </cell>
        </row>
        <row r="780">
          <cell r="A780" t="str">
            <v>00675399</v>
          </cell>
          <cell r="B780" t="str">
            <v>9554261000</v>
          </cell>
          <cell r="C780" t="str">
            <v>ICB4TARGET0000000207</v>
          </cell>
          <cell r="D780">
            <v>2015</v>
          </cell>
          <cell r="E780">
            <v>5</v>
          </cell>
          <cell r="F780" t="str">
            <v>2015-05-31</v>
          </cell>
          <cell r="G780" t="str">
            <v>PRJ</v>
          </cell>
          <cell r="H780" t="str">
            <v>211</v>
          </cell>
          <cell r="I780" t="str">
            <v>211</v>
          </cell>
          <cell r="K780" t="str">
            <v>000001120</v>
          </cell>
          <cell r="L780" t="str">
            <v>4261000</v>
          </cell>
          <cell r="M780" t="str">
            <v>1113</v>
          </cell>
          <cell r="N780" t="str">
            <v>99920</v>
          </cell>
          <cell r="O780" t="str">
            <v>11404</v>
          </cell>
          <cell r="P780" t="str">
            <v>294</v>
          </cell>
          <cell r="Q780" t="str">
            <v>955</v>
          </cell>
          <cell r="R780" t="str">
            <v>INTERCO BILL W/O</v>
          </cell>
          <cell r="S780" t="str">
            <v>PRA</v>
          </cell>
          <cell r="U780" t="str">
            <v>2015-05-31</v>
          </cell>
          <cell r="V780">
            <v>148.61000000000001</v>
          </cell>
          <cell r="W780" t="str">
            <v>UTXECON201</v>
          </cell>
          <cell r="Y780" t="str">
            <v>LEGAL</v>
          </cell>
          <cell r="Z780" t="str">
            <v>DLO</v>
          </cell>
          <cell r="AB780" t="str">
            <v>ICB</v>
          </cell>
          <cell r="AC780" t="str">
            <v>ICB</v>
          </cell>
          <cell r="AE780" t="str">
            <v>211</v>
          </cell>
          <cell r="AG780" t="str">
            <v>0000247004</v>
          </cell>
        </row>
        <row r="781">
          <cell r="A781" t="str">
            <v>00679724</v>
          </cell>
          <cell r="B781" t="str">
            <v>9554261000</v>
          </cell>
          <cell r="C781" t="str">
            <v>ICB4TARGET0000000208</v>
          </cell>
          <cell r="D781">
            <v>2015</v>
          </cell>
          <cell r="E781">
            <v>5</v>
          </cell>
          <cell r="F781" t="str">
            <v>2015-05-31</v>
          </cell>
          <cell r="G781" t="str">
            <v>PRJ</v>
          </cell>
          <cell r="H781" t="str">
            <v>211</v>
          </cell>
          <cell r="I781" t="str">
            <v>211</v>
          </cell>
          <cell r="K781" t="str">
            <v>000001120</v>
          </cell>
          <cell r="L781" t="str">
            <v>4261000</v>
          </cell>
          <cell r="M781" t="str">
            <v>1113</v>
          </cell>
          <cell r="N781" t="str">
            <v>99920</v>
          </cell>
          <cell r="O781" t="str">
            <v>11404</v>
          </cell>
          <cell r="P781" t="str">
            <v>294</v>
          </cell>
          <cell r="Q781" t="str">
            <v>955</v>
          </cell>
          <cell r="R781" t="str">
            <v>INTERCO BILL W/O</v>
          </cell>
          <cell r="S781" t="str">
            <v>PRA</v>
          </cell>
          <cell r="U781" t="str">
            <v>2015-05-31</v>
          </cell>
          <cell r="V781">
            <v>6687.45</v>
          </cell>
          <cell r="W781" t="str">
            <v>UTXECON201</v>
          </cell>
          <cell r="Y781" t="str">
            <v>LEGAL</v>
          </cell>
          <cell r="Z781" t="str">
            <v>DLO</v>
          </cell>
          <cell r="AB781" t="str">
            <v>ICB</v>
          </cell>
          <cell r="AC781" t="str">
            <v>ICB</v>
          </cell>
          <cell r="AE781" t="str">
            <v>211</v>
          </cell>
          <cell r="AG781" t="str">
            <v>0000286180</v>
          </cell>
        </row>
        <row r="782">
          <cell r="A782" t="str">
            <v>00679413</v>
          </cell>
          <cell r="B782" t="str">
            <v>9554261000</v>
          </cell>
          <cell r="C782" t="str">
            <v>ICB4TARGET0000000209</v>
          </cell>
          <cell r="D782">
            <v>2015</v>
          </cell>
          <cell r="E782">
            <v>5</v>
          </cell>
          <cell r="F782" t="str">
            <v>2015-05-31</v>
          </cell>
          <cell r="G782" t="str">
            <v>PRJ</v>
          </cell>
          <cell r="H782" t="str">
            <v>211</v>
          </cell>
          <cell r="I782" t="str">
            <v>211</v>
          </cell>
          <cell r="K782" t="str">
            <v>000001120</v>
          </cell>
          <cell r="L782" t="str">
            <v>4261000</v>
          </cell>
          <cell r="M782" t="str">
            <v>1113</v>
          </cell>
          <cell r="N782" t="str">
            <v>99920</v>
          </cell>
          <cell r="O782" t="str">
            <v>11404</v>
          </cell>
          <cell r="P782" t="str">
            <v>294</v>
          </cell>
          <cell r="Q782" t="str">
            <v>955</v>
          </cell>
          <cell r="R782" t="str">
            <v>INTERCO BILL W/O</v>
          </cell>
          <cell r="S782" t="str">
            <v>PRA</v>
          </cell>
          <cell r="U782" t="str">
            <v>2015-05-31</v>
          </cell>
          <cell r="V782">
            <v>594.44000000000005</v>
          </cell>
          <cell r="W782" t="str">
            <v>UTXECON201</v>
          </cell>
          <cell r="Y782" t="str">
            <v>LEGAL</v>
          </cell>
          <cell r="Z782" t="str">
            <v>DLO</v>
          </cell>
          <cell r="AB782" t="str">
            <v>ICB</v>
          </cell>
          <cell r="AC782" t="str">
            <v>ICB</v>
          </cell>
          <cell r="AE782" t="str">
            <v>211</v>
          </cell>
          <cell r="AG782" t="str">
            <v>0000286322</v>
          </cell>
        </row>
        <row r="783">
          <cell r="A783" t="str">
            <v>00678821</v>
          </cell>
          <cell r="B783" t="str">
            <v>9554261000</v>
          </cell>
          <cell r="C783" t="str">
            <v>ICB4TARGET0000000210</v>
          </cell>
          <cell r="D783">
            <v>2015</v>
          </cell>
          <cell r="E783">
            <v>5</v>
          </cell>
          <cell r="F783" t="str">
            <v>2015-05-31</v>
          </cell>
          <cell r="G783" t="str">
            <v>PRJ</v>
          </cell>
          <cell r="H783" t="str">
            <v>211</v>
          </cell>
          <cell r="I783" t="str">
            <v>211</v>
          </cell>
          <cell r="K783" t="str">
            <v>000001120</v>
          </cell>
          <cell r="L783" t="str">
            <v>4261000</v>
          </cell>
          <cell r="M783" t="str">
            <v>1113</v>
          </cell>
          <cell r="N783" t="str">
            <v>99920</v>
          </cell>
          <cell r="O783" t="str">
            <v>11404</v>
          </cell>
          <cell r="P783" t="str">
            <v>294</v>
          </cell>
          <cell r="Q783" t="str">
            <v>955</v>
          </cell>
          <cell r="R783" t="str">
            <v>INTERCO BILL W/O</v>
          </cell>
          <cell r="S783" t="str">
            <v>PRA</v>
          </cell>
          <cell r="U783" t="str">
            <v>2015-05-31</v>
          </cell>
          <cell r="V783">
            <v>594.44000000000005</v>
          </cell>
          <cell r="W783" t="str">
            <v>UTXECON201</v>
          </cell>
          <cell r="Y783" t="str">
            <v>LEGAL</v>
          </cell>
          <cell r="Z783" t="str">
            <v>DLO</v>
          </cell>
          <cell r="AB783" t="str">
            <v>ICB</v>
          </cell>
          <cell r="AC783" t="str">
            <v>ICB</v>
          </cell>
          <cell r="AE783" t="str">
            <v>211</v>
          </cell>
          <cell r="AG783" t="str">
            <v>0000289117</v>
          </cell>
        </row>
        <row r="784">
          <cell r="A784" t="str">
            <v>00678095</v>
          </cell>
          <cell r="B784" t="str">
            <v>9554261000</v>
          </cell>
          <cell r="C784" t="str">
            <v>ICB4TARGET0000000211</v>
          </cell>
          <cell r="D784">
            <v>2015</v>
          </cell>
          <cell r="E784">
            <v>5</v>
          </cell>
          <cell r="F784" t="str">
            <v>2015-05-31</v>
          </cell>
          <cell r="G784" t="str">
            <v>PRJ</v>
          </cell>
          <cell r="H784" t="str">
            <v>211</v>
          </cell>
          <cell r="I784" t="str">
            <v>211</v>
          </cell>
          <cell r="K784" t="str">
            <v>000001120</v>
          </cell>
          <cell r="L784" t="str">
            <v>4261000</v>
          </cell>
          <cell r="M784" t="str">
            <v>1113</v>
          </cell>
          <cell r="N784" t="str">
            <v>99920</v>
          </cell>
          <cell r="O784" t="str">
            <v>11404</v>
          </cell>
          <cell r="P784" t="str">
            <v>294</v>
          </cell>
          <cell r="Q784" t="str">
            <v>955</v>
          </cell>
          <cell r="R784" t="str">
            <v>INTERCO BILL W/O</v>
          </cell>
          <cell r="S784" t="str">
            <v>PRA</v>
          </cell>
          <cell r="U784" t="str">
            <v>2015-05-31</v>
          </cell>
          <cell r="V784">
            <v>148.61000000000001</v>
          </cell>
          <cell r="W784" t="str">
            <v>UTXECON201</v>
          </cell>
          <cell r="Y784" t="str">
            <v>LEGAL</v>
          </cell>
          <cell r="Z784" t="str">
            <v>DLO</v>
          </cell>
          <cell r="AB784" t="str">
            <v>ICB</v>
          </cell>
          <cell r="AC784" t="str">
            <v>ICB</v>
          </cell>
          <cell r="AE784" t="str">
            <v>211</v>
          </cell>
          <cell r="AG784" t="str">
            <v>0000294250</v>
          </cell>
        </row>
        <row r="785">
          <cell r="A785" t="str">
            <v>00678096</v>
          </cell>
          <cell r="B785" t="str">
            <v>9554261000</v>
          </cell>
          <cell r="C785" t="str">
            <v>ICB4TARGET0000000212</v>
          </cell>
          <cell r="D785">
            <v>2015</v>
          </cell>
          <cell r="E785">
            <v>5</v>
          </cell>
          <cell r="F785" t="str">
            <v>2015-05-31</v>
          </cell>
          <cell r="G785" t="str">
            <v>PRJ</v>
          </cell>
          <cell r="H785" t="str">
            <v>211</v>
          </cell>
          <cell r="I785" t="str">
            <v>211</v>
          </cell>
          <cell r="K785" t="str">
            <v>000001120</v>
          </cell>
          <cell r="L785" t="str">
            <v>4261000</v>
          </cell>
          <cell r="M785" t="str">
            <v>1113</v>
          </cell>
          <cell r="N785" t="str">
            <v>99920</v>
          </cell>
          <cell r="O785" t="str">
            <v>11404</v>
          </cell>
          <cell r="P785" t="str">
            <v>294</v>
          </cell>
          <cell r="Q785" t="str">
            <v>955</v>
          </cell>
          <cell r="R785" t="str">
            <v>INTERCO BILL W/O</v>
          </cell>
          <cell r="S785" t="str">
            <v>PRA</v>
          </cell>
          <cell r="U785" t="str">
            <v>2015-05-31</v>
          </cell>
          <cell r="V785">
            <v>594.44000000000005</v>
          </cell>
          <cell r="W785" t="str">
            <v>UTXECON201</v>
          </cell>
          <cell r="Y785" t="str">
            <v>LEGAL</v>
          </cell>
          <cell r="Z785" t="str">
            <v>DLO</v>
          </cell>
          <cell r="AB785" t="str">
            <v>ICB</v>
          </cell>
          <cell r="AC785" t="str">
            <v>ICB</v>
          </cell>
          <cell r="AE785" t="str">
            <v>211</v>
          </cell>
          <cell r="AG785" t="str">
            <v>0000294251</v>
          </cell>
        </row>
        <row r="786">
          <cell r="A786" t="str">
            <v>00679723</v>
          </cell>
          <cell r="B786" t="str">
            <v>9554261000</v>
          </cell>
          <cell r="C786" t="str">
            <v>ICB4TARGET0000000213</v>
          </cell>
          <cell r="D786">
            <v>2015</v>
          </cell>
          <cell r="E786">
            <v>5</v>
          </cell>
          <cell r="F786" t="str">
            <v>2015-05-31</v>
          </cell>
          <cell r="G786" t="str">
            <v>PRJ</v>
          </cell>
          <cell r="H786" t="str">
            <v>211</v>
          </cell>
          <cell r="I786" t="str">
            <v>211</v>
          </cell>
          <cell r="K786" t="str">
            <v>000001120</v>
          </cell>
          <cell r="L786" t="str">
            <v>4261000</v>
          </cell>
          <cell r="M786" t="str">
            <v>1113</v>
          </cell>
          <cell r="N786" t="str">
            <v>99920</v>
          </cell>
          <cell r="O786" t="str">
            <v>11404</v>
          </cell>
          <cell r="P786" t="str">
            <v>294</v>
          </cell>
          <cell r="Q786" t="str">
            <v>955</v>
          </cell>
          <cell r="R786" t="str">
            <v>INTERCO BILL W/O</v>
          </cell>
          <cell r="S786" t="str">
            <v>PRA</v>
          </cell>
          <cell r="U786" t="str">
            <v>2015-05-31</v>
          </cell>
          <cell r="V786">
            <v>297.22000000000003</v>
          </cell>
          <cell r="W786" t="str">
            <v>UTXECON201</v>
          </cell>
          <cell r="Y786" t="str">
            <v>LEGAL</v>
          </cell>
          <cell r="Z786" t="str">
            <v>DLO</v>
          </cell>
          <cell r="AB786" t="str">
            <v>ICB</v>
          </cell>
          <cell r="AC786" t="str">
            <v>ICB</v>
          </cell>
          <cell r="AE786" t="str">
            <v>211</v>
          </cell>
          <cell r="AG786" t="str">
            <v>0000294603</v>
          </cell>
        </row>
        <row r="787">
          <cell r="A787" t="str">
            <v>00641055</v>
          </cell>
          <cell r="B787" t="str">
            <v>9554265004</v>
          </cell>
          <cell r="C787" t="str">
            <v>ICB4TARGET0000000233</v>
          </cell>
          <cell r="D787">
            <v>2014</v>
          </cell>
          <cell r="E787">
            <v>10</v>
          </cell>
          <cell r="F787" t="str">
            <v>2014-10-31</v>
          </cell>
          <cell r="G787" t="str">
            <v>PRJ</v>
          </cell>
          <cell r="H787" t="str">
            <v>211</v>
          </cell>
          <cell r="I787" t="str">
            <v>211</v>
          </cell>
          <cell r="K787" t="str">
            <v>000001120</v>
          </cell>
          <cell r="L787" t="str">
            <v>4265004</v>
          </cell>
          <cell r="M787" t="str">
            <v>1585</v>
          </cell>
          <cell r="N787" t="str">
            <v>99920</v>
          </cell>
          <cell r="O787" t="str">
            <v>11404</v>
          </cell>
          <cell r="P787" t="str">
            <v>294</v>
          </cell>
          <cell r="Q787" t="str">
            <v>955</v>
          </cell>
          <cell r="R787" t="str">
            <v>INTERCO BILL W/O</v>
          </cell>
          <cell r="S787" t="str">
            <v>PRA</v>
          </cell>
          <cell r="U787" t="str">
            <v>2014-10-31</v>
          </cell>
          <cell r="V787">
            <v>4721.5600000000004</v>
          </cell>
          <cell r="W787" t="str">
            <v>UTXECON101</v>
          </cell>
          <cell r="Y787" t="str">
            <v>LEGAL</v>
          </cell>
          <cell r="Z787" t="str">
            <v>DLO</v>
          </cell>
          <cell r="AB787" t="str">
            <v>ICB</v>
          </cell>
          <cell r="AC787" t="str">
            <v>ICB</v>
          </cell>
          <cell r="AE787" t="str">
            <v>211</v>
          </cell>
          <cell r="AG787" t="str">
            <v>0000101369</v>
          </cell>
        </row>
        <row r="788">
          <cell r="A788" t="str">
            <v>00641056</v>
          </cell>
          <cell r="B788" t="str">
            <v>9554265004</v>
          </cell>
          <cell r="C788" t="str">
            <v>ICB4TARGET0000000234</v>
          </cell>
          <cell r="D788">
            <v>2014</v>
          </cell>
          <cell r="E788">
            <v>10</v>
          </cell>
          <cell r="F788" t="str">
            <v>2014-10-31</v>
          </cell>
          <cell r="G788" t="str">
            <v>PRJ</v>
          </cell>
          <cell r="H788" t="str">
            <v>211</v>
          </cell>
          <cell r="I788" t="str">
            <v>211</v>
          </cell>
          <cell r="K788" t="str">
            <v>000001120</v>
          </cell>
          <cell r="L788" t="str">
            <v>4265004</v>
          </cell>
          <cell r="M788" t="str">
            <v>1585</v>
          </cell>
          <cell r="N788" t="str">
            <v>99920</v>
          </cell>
          <cell r="O788" t="str">
            <v>11404</v>
          </cell>
          <cell r="P788" t="str">
            <v>294</v>
          </cell>
          <cell r="Q788" t="str">
            <v>955</v>
          </cell>
          <cell r="R788" t="str">
            <v>INTERCO BILL W/O</v>
          </cell>
          <cell r="S788" t="str">
            <v>PRA</v>
          </cell>
          <cell r="U788" t="str">
            <v>2014-10-31</v>
          </cell>
          <cell r="V788">
            <v>330.51</v>
          </cell>
          <cell r="W788" t="str">
            <v>UTXECON101</v>
          </cell>
          <cell r="Y788" t="str">
            <v>LEGAL</v>
          </cell>
          <cell r="Z788" t="str">
            <v>DLO</v>
          </cell>
          <cell r="AB788" t="str">
            <v>ICB</v>
          </cell>
          <cell r="AC788" t="str">
            <v>ICB</v>
          </cell>
          <cell r="AE788" t="str">
            <v>211</v>
          </cell>
          <cell r="AG788" t="str">
            <v>0000101369</v>
          </cell>
        </row>
        <row r="789">
          <cell r="A789" t="str">
            <v>00641057</v>
          </cell>
          <cell r="B789" t="str">
            <v>9554265004</v>
          </cell>
          <cell r="C789" t="str">
            <v>ICB4TARGET0000000235</v>
          </cell>
          <cell r="D789">
            <v>2014</v>
          </cell>
          <cell r="E789">
            <v>10</v>
          </cell>
          <cell r="F789" t="str">
            <v>2014-10-31</v>
          </cell>
          <cell r="G789" t="str">
            <v>PRJ</v>
          </cell>
          <cell r="H789" t="str">
            <v>211</v>
          </cell>
          <cell r="I789" t="str">
            <v>211</v>
          </cell>
          <cell r="K789" t="str">
            <v>000001120</v>
          </cell>
          <cell r="L789" t="str">
            <v>4265004</v>
          </cell>
          <cell r="M789" t="str">
            <v>1585</v>
          </cell>
          <cell r="N789" t="str">
            <v>99920</v>
          </cell>
          <cell r="O789" t="str">
            <v>11404</v>
          </cell>
          <cell r="P789" t="str">
            <v>294</v>
          </cell>
          <cell r="Q789" t="str">
            <v>955</v>
          </cell>
          <cell r="R789" t="str">
            <v>INTERCO BILL W/O</v>
          </cell>
          <cell r="S789" t="str">
            <v>PRA</v>
          </cell>
          <cell r="U789" t="str">
            <v>2014-10-31</v>
          </cell>
          <cell r="V789">
            <v>787.08</v>
          </cell>
          <cell r="W789" t="str">
            <v>UTXECON101</v>
          </cell>
          <cell r="Y789" t="str">
            <v>LEGAL</v>
          </cell>
          <cell r="Z789" t="str">
            <v>DLO</v>
          </cell>
          <cell r="AB789" t="str">
            <v>ICB</v>
          </cell>
          <cell r="AC789" t="str">
            <v>ICB</v>
          </cell>
          <cell r="AE789" t="str">
            <v>211</v>
          </cell>
          <cell r="AG789" t="str">
            <v>0000101369</v>
          </cell>
        </row>
        <row r="790">
          <cell r="A790" t="str">
            <v>00641417</v>
          </cell>
          <cell r="B790" t="str">
            <v>9554265004</v>
          </cell>
          <cell r="C790" t="str">
            <v>ICB4TARGET0000000236</v>
          </cell>
          <cell r="D790">
            <v>2014</v>
          </cell>
          <cell r="E790">
            <v>10</v>
          </cell>
          <cell r="F790" t="str">
            <v>2014-10-31</v>
          </cell>
          <cell r="G790" t="str">
            <v>PRJ</v>
          </cell>
          <cell r="H790" t="str">
            <v>211</v>
          </cell>
          <cell r="I790" t="str">
            <v>211</v>
          </cell>
          <cell r="K790" t="str">
            <v>000001120</v>
          </cell>
          <cell r="L790" t="str">
            <v>4265004</v>
          </cell>
          <cell r="M790" t="str">
            <v>1585</v>
          </cell>
          <cell r="N790" t="str">
            <v>99920</v>
          </cell>
          <cell r="O790" t="str">
            <v>11404</v>
          </cell>
          <cell r="P790" t="str">
            <v>294</v>
          </cell>
          <cell r="Q790" t="str">
            <v>955</v>
          </cell>
          <cell r="R790" t="str">
            <v>INTERCO BILL W/O</v>
          </cell>
          <cell r="S790" t="str">
            <v>PRA</v>
          </cell>
          <cell r="U790" t="str">
            <v>2014-10-31</v>
          </cell>
          <cell r="V790">
            <v>1180.3900000000001</v>
          </cell>
          <cell r="W790" t="str">
            <v>UTXECON101</v>
          </cell>
          <cell r="Y790" t="str">
            <v>LEGAL</v>
          </cell>
          <cell r="Z790" t="str">
            <v>DLO</v>
          </cell>
          <cell r="AB790" t="str">
            <v>ICB</v>
          </cell>
          <cell r="AC790" t="str">
            <v>ICB</v>
          </cell>
          <cell r="AE790" t="str">
            <v>211</v>
          </cell>
          <cell r="AG790" t="str">
            <v>0000261324</v>
          </cell>
        </row>
        <row r="791">
          <cell r="A791" t="str">
            <v>00643373</v>
          </cell>
          <cell r="B791" t="str">
            <v>9554265004</v>
          </cell>
          <cell r="C791" t="str">
            <v>ICB4TARGET0000000237</v>
          </cell>
          <cell r="D791">
            <v>2014</v>
          </cell>
          <cell r="E791">
            <v>10</v>
          </cell>
          <cell r="F791" t="str">
            <v>2014-10-31</v>
          </cell>
          <cell r="G791" t="str">
            <v>PRJ</v>
          </cell>
          <cell r="H791" t="str">
            <v>211</v>
          </cell>
          <cell r="I791" t="str">
            <v>211</v>
          </cell>
          <cell r="K791" t="str">
            <v>000001120</v>
          </cell>
          <cell r="L791" t="str">
            <v>4265004</v>
          </cell>
          <cell r="M791" t="str">
            <v>1585</v>
          </cell>
          <cell r="N791" t="str">
            <v>99920</v>
          </cell>
          <cell r="O791" t="str">
            <v>11404</v>
          </cell>
          <cell r="P791" t="str">
            <v>289</v>
          </cell>
          <cell r="Q791" t="str">
            <v>955</v>
          </cell>
          <cell r="R791" t="str">
            <v>INTERCO BILL W/O</v>
          </cell>
          <cell r="S791" t="str">
            <v>PRA</v>
          </cell>
          <cell r="U791" t="str">
            <v>2014-10-31</v>
          </cell>
          <cell r="V791">
            <v>1416.47</v>
          </cell>
          <cell r="W791" t="str">
            <v>UTXECON101</v>
          </cell>
          <cell r="Y791" t="str">
            <v>LEGAL</v>
          </cell>
          <cell r="Z791" t="str">
            <v>DLO</v>
          </cell>
          <cell r="AB791" t="str">
            <v>ICB</v>
          </cell>
          <cell r="AC791" t="str">
            <v>ICB</v>
          </cell>
          <cell r="AE791" t="str">
            <v>211</v>
          </cell>
          <cell r="AG791" t="str">
            <v>0000101387</v>
          </cell>
        </row>
        <row r="792">
          <cell r="A792" t="str">
            <v>00667117</v>
          </cell>
          <cell r="B792" t="str">
            <v>9554261000</v>
          </cell>
          <cell r="C792" t="str">
            <v>ICB4TARGET0000000241</v>
          </cell>
          <cell r="D792">
            <v>2015</v>
          </cell>
          <cell r="E792">
            <v>3</v>
          </cell>
          <cell r="F792" t="str">
            <v>2015-03-31</v>
          </cell>
          <cell r="G792" t="str">
            <v>PRJ</v>
          </cell>
          <cell r="H792" t="str">
            <v>211</v>
          </cell>
          <cell r="I792" t="str">
            <v>211</v>
          </cell>
          <cell r="K792" t="str">
            <v>000001120</v>
          </cell>
          <cell r="L792" t="str">
            <v>4261000</v>
          </cell>
          <cell r="M792" t="str">
            <v>1585</v>
          </cell>
          <cell r="N792" t="str">
            <v>99920</v>
          </cell>
          <cell r="O792" t="str">
            <v>11404</v>
          </cell>
          <cell r="P792" t="str">
            <v>294</v>
          </cell>
          <cell r="Q792" t="str">
            <v>955</v>
          </cell>
          <cell r="R792" t="str">
            <v>INTERCO BILL W/O</v>
          </cell>
          <cell r="S792" t="str">
            <v>PRA</v>
          </cell>
          <cell r="U792" t="str">
            <v>2015-03-31</v>
          </cell>
          <cell r="V792">
            <v>4637.96</v>
          </cell>
          <cell r="W792" t="str">
            <v>UTXECON101</v>
          </cell>
          <cell r="Y792" t="str">
            <v>LEGAL</v>
          </cell>
          <cell r="Z792" t="str">
            <v>DLO</v>
          </cell>
          <cell r="AB792" t="str">
            <v>ICB</v>
          </cell>
          <cell r="AC792" t="str">
            <v>ICB</v>
          </cell>
          <cell r="AE792" t="str">
            <v>211</v>
          </cell>
          <cell r="AG792" t="str">
            <v>0000144626</v>
          </cell>
        </row>
        <row r="793">
          <cell r="A793" t="str">
            <v>00672839</v>
          </cell>
          <cell r="B793" t="str">
            <v>9554261000</v>
          </cell>
          <cell r="C793" t="str">
            <v>ICB4TARGET0000000241</v>
          </cell>
          <cell r="D793">
            <v>2015</v>
          </cell>
          <cell r="E793">
            <v>4</v>
          </cell>
          <cell r="F793" t="str">
            <v>2015-04-30</v>
          </cell>
          <cell r="G793" t="str">
            <v>PRJ</v>
          </cell>
          <cell r="H793" t="str">
            <v>211</v>
          </cell>
          <cell r="I793" t="str">
            <v>211</v>
          </cell>
          <cell r="K793" t="str">
            <v>000001120</v>
          </cell>
          <cell r="L793" t="str">
            <v>4261000</v>
          </cell>
          <cell r="M793" t="str">
            <v>1113</v>
          </cell>
          <cell r="N793" t="str">
            <v>99920</v>
          </cell>
          <cell r="O793" t="str">
            <v>11404</v>
          </cell>
          <cell r="P793" t="str">
            <v>294</v>
          </cell>
          <cell r="Q793" t="str">
            <v>955</v>
          </cell>
          <cell r="R793" t="str">
            <v>INTERCO BILL W/O</v>
          </cell>
          <cell r="S793" t="str">
            <v>PRA</v>
          </cell>
          <cell r="U793" t="str">
            <v>2015-04-30</v>
          </cell>
          <cell r="V793">
            <v>594.44000000000005</v>
          </cell>
          <cell r="W793" t="str">
            <v>UTXECON201</v>
          </cell>
          <cell r="Y793" t="str">
            <v>LEGAL</v>
          </cell>
          <cell r="Z793" t="str">
            <v>DLO</v>
          </cell>
          <cell r="AB793" t="str">
            <v>ICB</v>
          </cell>
          <cell r="AC793" t="str">
            <v>ICB</v>
          </cell>
          <cell r="AE793" t="str">
            <v>211</v>
          </cell>
          <cell r="AG793" t="str">
            <v>0000009761</v>
          </cell>
        </row>
        <row r="794">
          <cell r="A794" t="str">
            <v>00673089</v>
          </cell>
          <cell r="B794" t="str">
            <v>9554261000</v>
          </cell>
          <cell r="C794" t="str">
            <v>ICB4TARGET0000000242</v>
          </cell>
          <cell r="D794">
            <v>2015</v>
          </cell>
          <cell r="E794">
            <v>4</v>
          </cell>
          <cell r="F794" t="str">
            <v>2015-04-30</v>
          </cell>
          <cell r="G794" t="str">
            <v>PRJ</v>
          </cell>
          <cell r="H794" t="str">
            <v>211</v>
          </cell>
          <cell r="I794" t="str">
            <v>211</v>
          </cell>
          <cell r="K794" t="str">
            <v>000001120</v>
          </cell>
          <cell r="L794" t="str">
            <v>4261000</v>
          </cell>
          <cell r="M794" t="str">
            <v>1113</v>
          </cell>
          <cell r="N794" t="str">
            <v>99920</v>
          </cell>
          <cell r="O794" t="str">
            <v>11404</v>
          </cell>
          <cell r="P794" t="str">
            <v>294</v>
          </cell>
          <cell r="Q794" t="str">
            <v>955</v>
          </cell>
          <cell r="R794" t="str">
            <v>INTERCO BILL W/O</v>
          </cell>
          <cell r="S794" t="str">
            <v>PRA</v>
          </cell>
          <cell r="U794" t="str">
            <v>2015-04-30</v>
          </cell>
          <cell r="V794">
            <v>594.44000000000005</v>
          </cell>
          <cell r="W794" t="str">
            <v>UTXECON201</v>
          </cell>
          <cell r="Y794" t="str">
            <v>LEGAL</v>
          </cell>
          <cell r="Z794" t="str">
            <v>DLO</v>
          </cell>
          <cell r="AB794" t="str">
            <v>ICB</v>
          </cell>
          <cell r="AC794" t="str">
            <v>ICB</v>
          </cell>
          <cell r="AE794" t="str">
            <v>211</v>
          </cell>
          <cell r="AG794" t="str">
            <v>0000009761</v>
          </cell>
        </row>
        <row r="795">
          <cell r="A795" t="str">
            <v>00643213</v>
          </cell>
          <cell r="B795" t="str">
            <v>9554265004</v>
          </cell>
          <cell r="C795" t="str">
            <v>ICB4TARGET0000000243</v>
          </cell>
          <cell r="D795">
            <v>2014</v>
          </cell>
          <cell r="E795">
            <v>10</v>
          </cell>
          <cell r="F795" t="str">
            <v>2014-10-31</v>
          </cell>
          <cell r="G795" t="str">
            <v>PRJ</v>
          </cell>
          <cell r="H795" t="str">
            <v>211</v>
          </cell>
          <cell r="I795" t="str">
            <v>211</v>
          </cell>
          <cell r="K795" t="str">
            <v>000001120</v>
          </cell>
          <cell r="L795" t="str">
            <v>4265004</v>
          </cell>
          <cell r="M795" t="str">
            <v>1113</v>
          </cell>
          <cell r="N795" t="str">
            <v>99920</v>
          </cell>
          <cell r="O795" t="str">
            <v>11404</v>
          </cell>
          <cell r="P795" t="str">
            <v>294</v>
          </cell>
          <cell r="Q795" t="str">
            <v>955</v>
          </cell>
          <cell r="R795" t="str">
            <v>INTERCO BILL W/O</v>
          </cell>
          <cell r="S795" t="str">
            <v>PRA</v>
          </cell>
          <cell r="U795" t="str">
            <v>2014-10-31</v>
          </cell>
          <cell r="V795">
            <v>304.3</v>
          </cell>
          <cell r="W795" t="str">
            <v>UTXECON201</v>
          </cell>
          <cell r="Y795" t="str">
            <v>LEGAL</v>
          </cell>
          <cell r="Z795" t="str">
            <v>DLO</v>
          </cell>
          <cell r="AB795" t="str">
            <v>ICB</v>
          </cell>
          <cell r="AC795" t="str">
            <v>ICB</v>
          </cell>
          <cell r="AE795" t="str">
            <v>211</v>
          </cell>
          <cell r="AG795" t="str">
            <v>0000017421</v>
          </cell>
        </row>
        <row r="796">
          <cell r="A796" t="str">
            <v>00672143</v>
          </cell>
          <cell r="B796" t="str">
            <v>9554261000</v>
          </cell>
          <cell r="C796" t="str">
            <v>ICB4TARGET0000000243</v>
          </cell>
          <cell r="D796">
            <v>2015</v>
          </cell>
          <cell r="E796">
            <v>4</v>
          </cell>
          <cell r="F796" t="str">
            <v>2015-04-30</v>
          </cell>
          <cell r="G796" t="str">
            <v>PRJ</v>
          </cell>
          <cell r="H796" t="str">
            <v>211</v>
          </cell>
          <cell r="I796" t="str">
            <v>211</v>
          </cell>
          <cell r="K796" t="str">
            <v>000001120</v>
          </cell>
          <cell r="L796" t="str">
            <v>4261000</v>
          </cell>
          <cell r="M796" t="str">
            <v>1113</v>
          </cell>
          <cell r="N796" t="str">
            <v>99920</v>
          </cell>
          <cell r="O796" t="str">
            <v>11404</v>
          </cell>
          <cell r="P796" t="str">
            <v>294</v>
          </cell>
          <cell r="Q796" t="str">
            <v>955</v>
          </cell>
          <cell r="R796" t="str">
            <v>INTERCO BILL W/O</v>
          </cell>
          <cell r="S796" t="str">
            <v>PRA</v>
          </cell>
          <cell r="U796" t="str">
            <v>2015-04-30</v>
          </cell>
          <cell r="V796">
            <v>5944.4</v>
          </cell>
          <cell r="W796" t="str">
            <v>UTXECON201</v>
          </cell>
          <cell r="Y796" t="str">
            <v>LEGAL</v>
          </cell>
          <cell r="Z796" t="str">
            <v>DLO</v>
          </cell>
          <cell r="AB796" t="str">
            <v>ICB</v>
          </cell>
          <cell r="AC796" t="str">
            <v>ICB</v>
          </cell>
          <cell r="AE796" t="str">
            <v>211</v>
          </cell>
          <cell r="AG796" t="str">
            <v>0000009998</v>
          </cell>
        </row>
        <row r="797">
          <cell r="A797" t="str">
            <v>00643212</v>
          </cell>
          <cell r="B797" t="str">
            <v>9554265004</v>
          </cell>
          <cell r="C797" t="str">
            <v>ICB4TARGET0000000244</v>
          </cell>
          <cell r="D797">
            <v>2014</v>
          </cell>
          <cell r="E797">
            <v>10</v>
          </cell>
          <cell r="F797" t="str">
            <v>2014-10-31</v>
          </cell>
          <cell r="G797" t="str">
            <v>PRJ</v>
          </cell>
          <cell r="H797" t="str">
            <v>211</v>
          </cell>
          <cell r="I797" t="str">
            <v>211</v>
          </cell>
          <cell r="K797" t="str">
            <v>000001120</v>
          </cell>
          <cell r="L797" t="str">
            <v>4265004</v>
          </cell>
          <cell r="M797" t="str">
            <v>1113</v>
          </cell>
          <cell r="N797" t="str">
            <v>99920</v>
          </cell>
          <cell r="O797" t="str">
            <v>11404</v>
          </cell>
          <cell r="P797" t="str">
            <v>294</v>
          </cell>
          <cell r="Q797" t="str">
            <v>955</v>
          </cell>
          <cell r="R797" t="str">
            <v>INTERCO BILL W/O</v>
          </cell>
          <cell r="S797" t="str">
            <v>PRA</v>
          </cell>
          <cell r="U797" t="str">
            <v>2014-10-31</v>
          </cell>
          <cell r="V797">
            <v>213.01</v>
          </cell>
          <cell r="W797" t="str">
            <v>UTXECON201</v>
          </cell>
          <cell r="Y797" t="str">
            <v>LEGAL</v>
          </cell>
          <cell r="Z797" t="str">
            <v>DLO</v>
          </cell>
          <cell r="AB797" t="str">
            <v>ICB</v>
          </cell>
          <cell r="AC797" t="str">
            <v>ICB</v>
          </cell>
          <cell r="AE797" t="str">
            <v>211</v>
          </cell>
          <cell r="AG797" t="str">
            <v>0000135545</v>
          </cell>
        </row>
        <row r="798">
          <cell r="A798" t="str">
            <v>00672838</v>
          </cell>
          <cell r="B798" t="str">
            <v>9554261000</v>
          </cell>
          <cell r="C798" t="str">
            <v>ICB4TARGET0000000244</v>
          </cell>
          <cell r="D798">
            <v>2015</v>
          </cell>
          <cell r="E798">
            <v>4</v>
          </cell>
          <cell r="F798" t="str">
            <v>2015-04-30</v>
          </cell>
          <cell r="G798" t="str">
            <v>PRJ</v>
          </cell>
          <cell r="H798" t="str">
            <v>211</v>
          </cell>
          <cell r="I798" t="str">
            <v>211</v>
          </cell>
          <cell r="K798" t="str">
            <v>000001120</v>
          </cell>
          <cell r="L798" t="str">
            <v>4261000</v>
          </cell>
          <cell r="M798" t="str">
            <v>1113</v>
          </cell>
          <cell r="N798" t="str">
            <v>99920</v>
          </cell>
          <cell r="O798" t="str">
            <v>11404</v>
          </cell>
          <cell r="P798" t="str">
            <v>294</v>
          </cell>
          <cell r="Q798" t="str">
            <v>955</v>
          </cell>
          <cell r="R798" t="str">
            <v>INTERCO BILL W/O</v>
          </cell>
          <cell r="S798" t="str">
            <v>PRA</v>
          </cell>
          <cell r="U798" t="str">
            <v>2015-04-30</v>
          </cell>
          <cell r="V798">
            <v>2972.2</v>
          </cell>
          <cell r="W798" t="str">
            <v>UTXECON201</v>
          </cell>
          <cell r="Y798" t="str">
            <v>LEGAL</v>
          </cell>
          <cell r="Z798" t="str">
            <v>DLO</v>
          </cell>
          <cell r="AB798" t="str">
            <v>ICB</v>
          </cell>
          <cell r="AC798" t="str">
            <v>ICB</v>
          </cell>
          <cell r="AE798" t="str">
            <v>211</v>
          </cell>
          <cell r="AG798" t="str">
            <v>0000014464</v>
          </cell>
        </row>
        <row r="799">
          <cell r="A799" t="str">
            <v>00642052</v>
          </cell>
          <cell r="B799" t="str">
            <v>9554265004</v>
          </cell>
          <cell r="C799" t="str">
            <v>ICB4TARGET0000000245</v>
          </cell>
          <cell r="D799">
            <v>2014</v>
          </cell>
          <cell r="E799">
            <v>10</v>
          </cell>
          <cell r="F799" t="str">
            <v>2014-10-31</v>
          </cell>
          <cell r="G799" t="str">
            <v>PRJ</v>
          </cell>
          <cell r="H799" t="str">
            <v>211</v>
          </cell>
          <cell r="I799" t="str">
            <v>211</v>
          </cell>
          <cell r="K799" t="str">
            <v>000001120</v>
          </cell>
          <cell r="L799" t="str">
            <v>4265004</v>
          </cell>
          <cell r="M799" t="str">
            <v>1113</v>
          </cell>
          <cell r="N799" t="str">
            <v>99920</v>
          </cell>
          <cell r="O799" t="str">
            <v>11404</v>
          </cell>
          <cell r="P799" t="str">
            <v>294</v>
          </cell>
          <cell r="Q799" t="str">
            <v>955</v>
          </cell>
          <cell r="R799" t="str">
            <v>INTERCO BILL W/O</v>
          </cell>
          <cell r="S799" t="str">
            <v>PRA</v>
          </cell>
          <cell r="U799" t="str">
            <v>2014-10-31</v>
          </cell>
          <cell r="V799">
            <v>1825.8</v>
          </cell>
          <cell r="W799" t="str">
            <v>UTXECON201</v>
          </cell>
          <cell r="Y799" t="str">
            <v>LEGAL</v>
          </cell>
          <cell r="Z799" t="str">
            <v>DLO</v>
          </cell>
          <cell r="AB799" t="str">
            <v>ICB</v>
          </cell>
          <cell r="AC799" t="str">
            <v>ICB</v>
          </cell>
          <cell r="AE799" t="str">
            <v>211</v>
          </cell>
          <cell r="AG799" t="str">
            <v>0000140418</v>
          </cell>
        </row>
        <row r="800">
          <cell r="A800" t="str">
            <v>00662840</v>
          </cell>
          <cell r="B800" t="str">
            <v>9554261000</v>
          </cell>
          <cell r="C800" t="str">
            <v>ICB4TARGET0000000245</v>
          </cell>
          <cell r="D800">
            <v>2015</v>
          </cell>
          <cell r="E800">
            <v>2</v>
          </cell>
          <cell r="F800" t="str">
            <v>2015-02-28</v>
          </cell>
          <cell r="G800" t="str">
            <v>PRJ</v>
          </cell>
          <cell r="H800" t="str">
            <v>211</v>
          </cell>
          <cell r="I800" t="str">
            <v>211</v>
          </cell>
          <cell r="K800" t="str">
            <v>000001120</v>
          </cell>
          <cell r="L800" t="str">
            <v>4261000</v>
          </cell>
          <cell r="M800" t="str">
            <v>1113</v>
          </cell>
          <cell r="N800" t="str">
            <v>99920</v>
          </cell>
          <cell r="O800" t="str">
            <v>11404</v>
          </cell>
          <cell r="P800" t="str">
            <v>294</v>
          </cell>
          <cell r="Q800" t="str">
            <v>955</v>
          </cell>
          <cell r="R800" t="str">
            <v>INTERCO BILL W/O</v>
          </cell>
          <cell r="S800" t="str">
            <v>PRA</v>
          </cell>
          <cell r="U800" t="str">
            <v>2015-02-28</v>
          </cell>
          <cell r="V800">
            <v>1484.68</v>
          </cell>
          <cell r="W800" t="str">
            <v>UTXECON201</v>
          </cell>
          <cell r="Y800" t="str">
            <v>LEGAL</v>
          </cell>
          <cell r="Z800" t="str">
            <v>DLO</v>
          </cell>
          <cell r="AB800" t="str">
            <v>ICB</v>
          </cell>
          <cell r="AC800" t="str">
            <v>ICB</v>
          </cell>
          <cell r="AE800" t="str">
            <v>211</v>
          </cell>
          <cell r="AG800" t="str">
            <v>0000009885</v>
          </cell>
        </row>
        <row r="801">
          <cell r="A801" t="str">
            <v>00673223</v>
          </cell>
          <cell r="B801" t="str">
            <v>9554261000</v>
          </cell>
          <cell r="C801" t="str">
            <v>ICB4TARGET0000000245</v>
          </cell>
          <cell r="D801">
            <v>2015</v>
          </cell>
          <cell r="E801">
            <v>4</v>
          </cell>
          <cell r="F801" t="str">
            <v>2015-04-30</v>
          </cell>
          <cell r="G801" t="str">
            <v>PRJ</v>
          </cell>
          <cell r="H801" t="str">
            <v>211</v>
          </cell>
          <cell r="I801" t="str">
            <v>211</v>
          </cell>
          <cell r="K801" t="str">
            <v>000001120</v>
          </cell>
          <cell r="L801" t="str">
            <v>4261000</v>
          </cell>
          <cell r="M801" t="str">
            <v>1113</v>
          </cell>
          <cell r="N801" t="str">
            <v>99920</v>
          </cell>
          <cell r="O801" t="str">
            <v>11404</v>
          </cell>
          <cell r="P801" t="str">
            <v>294</v>
          </cell>
          <cell r="Q801" t="str">
            <v>955</v>
          </cell>
          <cell r="R801" t="str">
            <v>INTERCO BILL W/O</v>
          </cell>
          <cell r="S801" t="str">
            <v>PRA</v>
          </cell>
          <cell r="U801" t="str">
            <v>2015-04-30</v>
          </cell>
          <cell r="V801">
            <v>148.61000000000001</v>
          </cell>
          <cell r="W801" t="str">
            <v>UTXECON201</v>
          </cell>
          <cell r="Y801" t="str">
            <v>LEGAL</v>
          </cell>
          <cell r="Z801" t="str">
            <v>DLO</v>
          </cell>
          <cell r="AB801" t="str">
            <v>ICB</v>
          </cell>
          <cell r="AC801" t="str">
            <v>ICB</v>
          </cell>
          <cell r="AE801" t="str">
            <v>211</v>
          </cell>
          <cell r="AG801" t="str">
            <v>0000021363</v>
          </cell>
        </row>
        <row r="802">
          <cell r="A802" t="str">
            <v>00642879</v>
          </cell>
          <cell r="B802" t="str">
            <v>9554265004</v>
          </cell>
          <cell r="C802" t="str">
            <v>ICB4TARGET0000000246</v>
          </cell>
          <cell r="D802">
            <v>2014</v>
          </cell>
          <cell r="E802">
            <v>10</v>
          </cell>
          <cell r="F802" t="str">
            <v>2014-10-31</v>
          </cell>
          <cell r="G802" t="str">
            <v>PRJ</v>
          </cell>
          <cell r="H802" t="str">
            <v>211</v>
          </cell>
          <cell r="I802" t="str">
            <v>211</v>
          </cell>
          <cell r="K802" t="str">
            <v>000001120</v>
          </cell>
          <cell r="L802" t="str">
            <v>4265004</v>
          </cell>
          <cell r="M802" t="str">
            <v>1113</v>
          </cell>
          <cell r="N802" t="str">
            <v>99920</v>
          </cell>
          <cell r="O802" t="str">
            <v>11404</v>
          </cell>
          <cell r="P802" t="str">
            <v>294</v>
          </cell>
          <cell r="Q802" t="str">
            <v>955</v>
          </cell>
          <cell r="R802" t="str">
            <v>INTERCO BILL W/O</v>
          </cell>
          <cell r="S802" t="str">
            <v>PRA</v>
          </cell>
          <cell r="U802" t="str">
            <v>2014-10-31</v>
          </cell>
          <cell r="V802">
            <v>4564.49</v>
          </cell>
          <cell r="W802" t="str">
            <v>UTXECON201</v>
          </cell>
          <cell r="Y802" t="str">
            <v>LEGAL</v>
          </cell>
          <cell r="Z802" t="str">
            <v>DLO</v>
          </cell>
          <cell r="AB802" t="str">
            <v>ICB</v>
          </cell>
          <cell r="AC802" t="str">
            <v>ICB</v>
          </cell>
          <cell r="AE802" t="str">
            <v>211</v>
          </cell>
          <cell r="AG802" t="str">
            <v>0000141887</v>
          </cell>
        </row>
        <row r="803">
          <cell r="A803" t="str">
            <v>00663818</v>
          </cell>
          <cell r="B803" t="str">
            <v>9554261000</v>
          </cell>
          <cell r="C803" t="str">
            <v>ICB4TARGET0000000246</v>
          </cell>
          <cell r="D803">
            <v>2015</v>
          </cell>
          <cell r="E803">
            <v>2</v>
          </cell>
          <cell r="F803" t="str">
            <v>2015-02-28</v>
          </cell>
          <cell r="G803" t="str">
            <v>PRJ</v>
          </cell>
          <cell r="H803" t="str">
            <v>211</v>
          </cell>
          <cell r="I803" t="str">
            <v>211</v>
          </cell>
          <cell r="K803" t="str">
            <v>000001120</v>
          </cell>
          <cell r="L803" t="str">
            <v>4261000</v>
          </cell>
          <cell r="M803" t="str">
            <v>1113</v>
          </cell>
          <cell r="N803" t="str">
            <v>99920</v>
          </cell>
          <cell r="O803" t="str">
            <v>11404</v>
          </cell>
          <cell r="P803" t="str">
            <v>294</v>
          </cell>
          <cell r="Q803" t="str">
            <v>955</v>
          </cell>
          <cell r="R803" t="str">
            <v>INTERCO BILL W/O</v>
          </cell>
          <cell r="S803" t="str">
            <v>PRA</v>
          </cell>
          <cell r="U803" t="str">
            <v>2015-02-28</v>
          </cell>
          <cell r="V803">
            <v>1484.68</v>
          </cell>
          <cell r="W803" t="str">
            <v>UTXECON201</v>
          </cell>
          <cell r="Y803" t="str">
            <v>LEGAL</v>
          </cell>
          <cell r="Z803" t="str">
            <v>DLO</v>
          </cell>
          <cell r="AB803" t="str">
            <v>ICB</v>
          </cell>
          <cell r="AC803" t="str">
            <v>ICB</v>
          </cell>
          <cell r="AE803" t="str">
            <v>211</v>
          </cell>
          <cell r="AG803" t="str">
            <v>0000014384</v>
          </cell>
        </row>
        <row r="804">
          <cell r="A804" t="str">
            <v>00670282</v>
          </cell>
          <cell r="B804" t="str">
            <v>9554261000</v>
          </cell>
          <cell r="C804" t="str">
            <v>ICB4TARGET0000000246</v>
          </cell>
          <cell r="D804">
            <v>2015</v>
          </cell>
          <cell r="E804">
            <v>4</v>
          </cell>
          <cell r="F804" t="str">
            <v>2015-04-30</v>
          </cell>
          <cell r="G804" t="str">
            <v>PRJ</v>
          </cell>
          <cell r="H804" t="str">
            <v>211</v>
          </cell>
          <cell r="I804" t="str">
            <v>211</v>
          </cell>
          <cell r="K804" t="str">
            <v>000001120</v>
          </cell>
          <cell r="L804" t="str">
            <v>4261000</v>
          </cell>
          <cell r="M804" t="str">
            <v>1113</v>
          </cell>
          <cell r="N804" t="str">
            <v>99920</v>
          </cell>
          <cell r="O804" t="str">
            <v>11404</v>
          </cell>
          <cell r="P804" t="str">
            <v>294</v>
          </cell>
          <cell r="Q804" t="str">
            <v>955</v>
          </cell>
          <cell r="R804" t="str">
            <v>INTERCO BILL W/O</v>
          </cell>
          <cell r="S804" t="str">
            <v>PRA</v>
          </cell>
          <cell r="U804" t="str">
            <v>2015-04-30</v>
          </cell>
          <cell r="V804">
            <v>326.94</v>
          </cell>
          <cell r="W804" t="str">
            <v>UTXECON201</v>
          </cell>
          <cell r="Y804" t="str">
            <v>LEGAL</v>
          </cell>
          <cell r="Z804" t="str">
            <v>DLO</v>
          </cell>
          <cell r="AB804" t="str">
            <v>ICB</v>
          </cell>
          <cell r="AC804" t="str">
            <v>ICB</v>
          </cell>
          <cell r="AE804" t="str">
            <v>211</v>
          </cell>
          <cell r="AG804" t="str">
            <v>0000029880</v>
          </cell>
        </row>
        <row r="805">
          <cell r="A805" t="str">
            <v>00644147</v>
          </cell>
          <cell r="B805" t="str">
            <v>9554265004</v>
          </cell>
          <cell r="C805" t="str">
            <v>ICB4TARGET0000000247</v>
          </cell>
          <cell r="D805">
            <v>2014</v>
          </cell>
          <cell r="E805">
            <v>10</v>
          </cell>
          <cell r="F805" t="str">
            <v>2014-10-31</v>
          </cell>
          <cell r="G805" t="str">
            <v>PRJ</v>
          </cell>
          <cell r="H805" t="str">
            <v>211</v>
          </cell>
          <cell r="I805" t="str">
            <v>211</v>
          </cell>
          <cell r="K805" t="str">
            <v>000001120</v>
          </cell>
          <cell r="L805" t="str">
            <v>4265004</v>
          </cell>
          <cell r="M805" t="str">
            <v>1113</v>
          </cell>
          <cell r="N805" t="str">
            <v>99920</v>
          </cell>
          <cell r="O805" t="str">
            <v>11404</v>
          </cell>
          <cell r="P805" t="str">
            <v>294</v>
          </cell>
          <cell r="Q805" t="str">
            <v>955</v>
          </cell>
          <cell r="R805" t="str">
            <v>INTERCO BILL W/O</v>
          </cell>
          <cell r="S805" t="str">
            <v>PRA</v>
          </cell>
          <cell r="U805" t="str">
            <v>2014-10-31</v>
          </cell>
          <cell r="V805">
            <v>608.6</v>
          </cell>
          <cell r="W805" t="str">
            <v>UTXECON201</v>
          </cell>
          <cell r="Y805" t="str">
            <v>LEGAL</v>
          </cell>
          <cell r="Z805" t="str">
            <v>DLO</v>
          </cell>
          <cell r="AB805" t="str">
            <v>ICB</v>
          </cell>
          <cell r="AC805" t="str">
            <v>ICB</v>
          </cell>
          <cell r="AE805" t="str">
            <v>211</v>
          </cell>
          <cell r="AG805" t="str">
            <v>0000215395</v>
          </cell>
        </row>
        <row r="806">
          <cell r="A806" t="str">
            <v>00664470</v>
          </cell>
          <cell r="B806" t="str">
            <v>9554261000</v>
          </cell>
          <cell r="C806" t="str">
            <v>ICB4TARGET0000000247</v>
          </cell>
          <cell r="D806">
            <v>2015</v>
          </cell>
          <cell r="E806">
            <v>2</v>
          </cell>
          <cell r="F806" t="str">
            <v>2015-02-28</v>
          </cell>
          <cell r="G806" t="str">
            <v>PRJ</v>
          </cell>
          <cell r="H806" t="str">
            <v>211</v>
          </cell>
          <cell r="I806" t="str">
            <v>211</v>
          </cell>
          <cell r="K806" t="str">
            <v>000001120</v>
          </cell>
          <cell r="L806" t="str">
            <v>4261000</v>
          </cell>
          <cell r="M806" t="str">
            <v>1113</v>
          </cell>
          <cell r="N806" t="str">
            <v>99920</v>
          </cell>
          <cell r="O806" t="str">
            <v>11404</v>
          </cell>
          <cell r="P806" t="str">
            <v>294</v>
          </cell>
          <cell r="Q806" t="str">
            <v>955</v>
          </cell>
          <cell r="R806" t="str">
            <v>INTERCO BILL W/O</v>
          </cell>
          <cell r="S806" t="str">
            <v>PRA</v>
          </cell>
          <cell r="U806" t="str">
            <v>2015-02-28</v>
          </cell>
          <cell r="V806">
            <v>757.19</v>
          </cell>
          <cell r="W806" t="str">
            <v>UTXECON201</v>
          </cell>
          <cell r="Y806" t="str">
            <v>LEGAL</v>
          </cell>
          <cell r="Z806" t="str">
            <v>DLO</v>
          </cell>
          <cell r="AB806" t="str">
            <v>ICB</v>
          </cell>
          <cell r="AC806" t="str">
            <v>ICB</v>
          </cell>
          <cell r="AE806" t="str">
            <v>211</v>
          </cell>
          <cell r="AG806" t="str">
            <v>0000014384</v>
          </cell>
        </row>
        <row r="807">
          <cell r="A807" t="str">
            <v>00673324</v>
          </cell>
          <cell r="B807" t="str">
            <v>9554261000</v>
          </cell>
          <cell r="C807" t="str">
            <v>ICB4TARGET0000000247</v>
          </cell>
          <cell r="D807">
            <v>2015</v>
          </cell>
          <cell r="E807">
            <v>4</v>
          </cell>
          <cell r="F807" t="str">
            <v>2015-04-30</v>
          </cell>
          <cell r="G807" t="str">
            <v>PRJ</v>
          </cell>
          <cell r="H807" t="str">
            <v>211</v>
          </cell>
          <cell r="I807" t="str">
            <v>211</v>
          </cell>
          <cell r="K807" t="str">
            <v>000001120</v>
          </cell>
          <cell r="L807" t="str">
            <v>4261000</v>
          </cell>
          <cell r="M807" t="str">
            <v>1113</v>
          </cell>
          <cell r="N807" t="str">
            <v>99920</v>
          </cell>
          <cell r="O807" t="str">
            <v>11404</v>
          </cell>
          <cell r="P807" t="str">
            <v>294</v>
          </cell>
          <cell r="Q807" t="str">
            <v>955</v>
          </cell>
          <cell r="R807" t="str">
            <v>INTERCO BILL W/O</v>
          </cell>
          <cell r="S807" t="str">
            <v>PRA</v>
          </cell>
          <cell r="U807" t="str">
            <v>2015-04-30</v>
          </cell>
          <cell r="V807">
            <v>802.49</v>
          </cell>
          <cell r="W807" t="str">
            <v>UTXECON201</v>
          </cell>
          <cell r="Y807" t="str">
            <v>LEGAL</v>
          </cell>
          <cell r="Z807" t="str">
            <v>DLO</v>
          </cell>
          <cell r="AB807" t="str">
            <v>ICB</v>
          </cell>
          <cell r="AC807" t="str">
            <v>ICB</v>
          </cell>
          <cell r="AE807" t="str">
            <v>211</v>
          </cell>
          <cell r="AG807" t="str">
            <v>0000035634</v>
          </cell>
        </row>
        <row r="808">
          <cell r="A808" t="str">
            <v>00660853</v>
          </cell>
          <cell r="B808" t="str">
            <v>9554261000</v>
          </cell>
          <cell r="C808" t="str">
            <v>ICB4TARGET0000000248</v>
          </cell>
          <cell r="D808">
            <v>2015</v>
          </cell>
          <cell r="E808">
            <v>2</v>
          </cell>
          <cell r="F808" t="str">
            <v>2015-02-28</v>
          </cell>
          <cell r="G808" t="str">
            <v>PRJ</v>
          </cell>
          <cell r="H808" t="str">
            <v>211</v>
          </cell>
          <cell r="I808" t="str">
            <v>211</v>
          </cell>
          <cell r="K808" t="str">
            <v>000001120</v>
          </cell>
          <cell r="L808" t="str">
            <v>4261000</v>
          </cell>
          <cell r="M808" t="str">
            <v>1113</v>
          </cell>
          <cell r="N808" t="str">
            <v>99920</v>
          </cell>
          <cell r="O808" t="str">
            <v>11404</v>
          </cell>
          <cell r="P808" t="str">
            <v>294</v>
          </cell>
          <cell r="Q808" t="str">
            <v>955</v>
          </cell>
          <cell r="R808" t="str">
            <v>INTERCO BILL W/O</v>
          </cell>
          <cell r="S808" t="str">
            <v>PRA</v>
          </cell>
          <cell r="U808" t="str">
            <v>2015-02-28</v>
          </cell>
          <cell r="V808">
            <v>593.87</v>
          </cell>
          <cell r="W808" t="str">
            <v>UTXECON201</v>
          </cell>
          <cell r="Y808" t="str">
            <v>LEGAL</v>
          </cell>
          <cell r="Z808" t="str">
            <v>DLO</v>
          </cell>
          <cell r="AB808" t="str">
            <v>ICB</v>
          </cell>
          <cell r="AC808" t="str">
            <v>ICB</v>
          </cell>
          <cell r="AE808" t="str">
            <v>211</v>
          </cell>
          <cell r="AG808" t="str">
            <v>0000017421</v>
          </cell>
        </row>
        <row r="809">
          <cell r="A809" t="str">
            <v>00673087</v>
          </cell>
          <cell r="B809" t="str">
            <v>9554261000</v>
          </cell>
          <cell r="C809" t="str">
            <v>ICB4TARGET0000000248</v>
          </cell>
          <cell r="D809">
            <v>2015</v>
          </cell>
          <cell r="E809">
            <v>4</v>
          </cell>
          <cell r="F809" t="str">
            <v>2015-04-30</v>
          </cell>
          <cell r="G809" t="str">
            <v>PRJ</v>
          </cell>
          <cell r="H809" t="str">
            <v>211</v>
          </cell>
          <cell r="I809" t="str">
            <v>211</v>
          </cell>
          <cell r="K809" t="str">
            <v>000001120</v>
          </cell>
          <cell r="L809" t="str">
            <v>4261000</v>
          </cell>
          <cell r="M809" t="str">
            <v>1113</v>
          </cell>
          <cell r="N809" t="str">
            <v>99920</v>
          </cell>
          <cell r="O809" t="str">
            <v>11404</v>
          </cell>
          <cell r="P809" t="str">
            <v>294</v>
          </cell>
          <cell r="Q809" t="str">
            <v>955</v>
          </cell>
          <cell r="R809" t="str">
            <v>INTERCO BILL W/O</v>
          </cell>
          <cell r="S809" t="str">
            <v>PRA</v>
          </cell>
          <cell r="U809" t="str">
            <v>2015-04-30</v>
          </cell>
          <cell r="V809">
            <v>2972.2</v>
          </cell>
          <cell r="W809" t="str">
            <v>UTXECON201</v>
          </cell>
          <cell r="Y809" t="str">
            <v>LEGAL</v>
          </cell>
          <cell r="Z809" t="str">
            <v>DLO</v>
          </cell>
          <cell r="AB809" t="str">
            <v>ICB</v>
          </cell>
          <cell r="AC809" t="str">
            <v>ICB</v>
          </cell>
          <cell r="AE809" t="str">
            <v>211</v>
          </cell>
          <cell r="AG809" t="str">
            <v>0000039853</v>
          </cell>
        </row>
        <row r="810">
          <cell r="A810" t="str">
            <v>00663608</v>
          </cell>
          <cell r="B810" t="str">
            <v>9554261000</v>
          </cell>
          <cell r="C810" t="str">
            <v>ICB4TARGET0000000249</v>
          </cell>
          <cell r="D810">
            <v>2015</v>
          </cell>
          <cell r="E810">
            <v>2</v>
          </cell>
          <cell r="F810" t="str">
            <v>2015-02-28</v>
          </cell>
          <cell r="G810" t="str">
            <v>PRJ</v>
          </cell>
          <cell r="H810" t="str">
            <v>211</v>
          </cell>
          <cell r="I810" t="str">
            <v>211</v>
          </cell>
          <cell r="K810" t="str">
            <v>000001120</v>
          </cell>
          <cell r="L810" t="str">
            <v>4261000</v>
          </cell>
          <cell r="M810" t="str">
            <v>1113</v>
          </cell>
          <cell r="N810" t="str">
            <v>99920</v>
          </cell>
          <cell r="O810" t="str">
            <v>11404</v>
          </cell>
          <cell r="P810" t="str">
            <v>294</v>
          </cell>
          <cell r="Q810" t="str">
            <v>955</v>
          </cell>
          <cell r="R810" t="str">
            <v>INTERCO BILL W/O</v>
          </cell>
          <cell r="S810" t="str">
            <v>PRA</v>
          </cell>
          <cell r="U810" t="str">
            <v>2015-02-28</v>
          </cell>
          <cell r="V810">
            <v>742.34</v>
          </cell>
          <cell r="W810" t="str">
            <v>UTXECON201</v>
          </cell>
          <cell r="Y810" t="str">
            <v>LEGAL</v>
          </cell>
          <cell r="Z810" t="str">
            <v>DLO</v>
          </cell>
          <cell r="AB810" t="str">
            <v>ICB</v>
          </cell>
          <cell r="AC810" t="str">
            <v>ICB</v>
          </cell>
          <cell r="AE810" t="str">
            <v>211</v>
          </cell>
          <cell r="AG810" t="str">
            <v>0000066457</v>
          </cell>
        </row>
        <row r="811">
          <cell r="A811" t="str">
            <v>00670285</v>
          </cell>
          <cell r="B811" t="str">
            <v>9554261000</v>
          </cell>
          <cell r="C811" t="str">
            <v>ICB4TARGET0000000249</v>
          </cell>
          <cell r="D811">
            <v>2015</v>
          </cell>
          <cell r="E811">
            <v>4</v>
          </cell>
          <cell r="F811" t="str">
            <v>2015-04-30</v>
          </cell>
          <cell r="G811" t="str">
            <v>PRJ</v>
          </cell>
          <cell r="H811" t="str">
            <v>211</v>
          </cell>
          <cell r="I811" t="str">
            <v>211</v>
          </cell>
          <cell r="K811" t="str">
            <v>000001120</v>
          </cell>
          <cell r="L811" t="str">
            <v>4261000</v>
          </cell>
          <cell r="M811" t="str">
            <v>1113</v>
          </cell>
          <cell r="N811" t="str">
            <v>99920</v>
          </cell>
          <cell r="O811" t="str">
            <v>11404</v>
          </cell>
          <cell r="P811" t="str">
            <v>294</v>
          </cell>
          <cell r="Q811" t="str">
            <v>955</v>
          </cell>
          <cell r="R811" t="str">
            <v>INTERCO BILL W/O</v>
          </cell>
          <cell r="S811" t="str">
            <v>PRA</v>
          </cell>
          <cell r="U811" t="str">
            <v>2015-04-30</v>
          </cell>
          <cell r="V811">
            <v>5944.4</v>
          </cell>
          <cell r="W811" t="str">
            <v>UTXECON201</v>
          </cell>
          <cell r="Y811" t="str">
            <v>LEGAL</v>
          </cell>
          <cell r="Z811" t="str">
            <v>DLO</v>
          </cell>
          <cell r="AB811" t="str">
            <v>ICB</v>
          </cell>
          <cell r="AC811" t="str">
            <v>ICB</v>
          </cell>
          <cell r="AE811" t="str">
            <v>211</v>
          </cell>
          <cell r="AG811" t="str">
            <v>0000040061</v>
          </cell>
        </row>
        <row r="812">
          <cell r="A812" t="str">
            <v>00663934</v>
          </cell>
          <cell r="B812" t="str">
            <v>9554261000</v>
          </cell>
          <cell r="C812" t="str">
            <v>ICB4TARGET0000000250</v>
          </cell>
          <cell r="D812">
            <v>2015</v>
          </cell>
          <cell r="E812">
            <v>2</v>
          </cell>
          <cell r="F812" t="str">
            <v>2015-02-28</v>
          </cell>
          <cell r="G812" t="str">
            <v>PRJ</v>
          </cell>
          <cell r="H812" t="str">
            <v>211</v>
          </cell>
          <cell r="I812" t="str">
            <v>211</v>
          </cell>
          <cell r="K812" t="str">
            <v>000001120</v>
          </cell>
          <cell r="L812" t="str">
            <v>4261000</v>
          </cell>
          <cell r="M812" t="str">
            <v>1113</v>
          </cell>
          <cell r="N812" t="str">
            <v>99920</v>
          </cell>
          <cell r="O812" t="str">
            <v>11404</v>
          </cell>
          <cell r="P812" t="str">
            <v>294</v>
          </cell>
          <cell r="Q812" t="str">
            <v>955</v>
          </cell>
          <cell r="R812" t="str">
            <v>INTERCO BILL W/O</v>
          </cell>
          <cell r="S812" t="str">
            <v>PRA</v>
          </cell>
          <cell r="U812" t="str">
            <v>2015-02-28</v>
          </cell>
          <cell r="V812">
            <v>1781.61</v>
          </cell>
          <cell r="W812" t="str">
            <v>UTXECON201</v>
          </cell>
          <cell r="Y812" t="str">
            <v>LEGAL</v>
          </cell>
          <cell r="Z812" t="str">
            <v>DLO</v>
          </cell>
          <cell r="AB812" t="str">
            <v>ICB</v>
          </cell>
          <cell r="AC812" t="str">
            <v>ICB</v>
          </cell>
          <cell r="AE812" t="str">
            <v>211</v>
          </cell>
          <cell r="AG812" t="str">
            <v>0000074992</v>
          </cell>
        </row>
        <row r="813">
          <cell r="A813" t="str">
            <v>00670274</v>
          </cell>
          <cell r="B813" t="str">
            <v>9554261000</v>
          </cell>
          <cell r="C813" t="str">
            <v>ICB4TARGET0000000250</v>
          </cell>
          <cell r="D813">
            <v>2015</v>
          </cell>
          <cell r="E813">
            <v>4</v>
          </cell>
          <cell r="F813" t="str">
            <v>2015-04-30</v>
          </cell>
          <cell r="G813" t="str">
            <v>PRJ</v>
          </cell>
          <cell r="H813" t="str">
            <v>211</v>
          </cell>
          <cell r="I813" t="str">
            <v>211</v>
          </cell>
          <cell r="K813" t="str">
            <v>000001120</v>
          </cell>
          <cell r="L813" t="str">
            <v>4261000</v>
          </cell>
          <cell r="M813" t="str">
            <v>1113</v>
          </cell>
          <cell r="N813" t="str">
            <v>99920</v>
          </cell>
          <cell r="O813" t="str">
            <v>11404</v>
          </cell>
          <cell r="P813" t="str">
            <v>294</v>
          </cell>
          <cell r="Q813" t="str">
            <v>955</v>
          </cell>
          <cell r="R813" t="str">
            <v>INTERCO BILL W/O</v>
          </cell>
          <cell r="S813" t="str">
            <v>PRA</v>
          </cell>
          <cell r="U813" t="str">
            <v>2015-04-30</v>
          </cell>
          <cell r="V813">
            <v>1080.58</v>
          </cell>
          <cell r="W813" t="str">
            <v>UTXECON201</v>
          </cell>
          <cell r="Y813" t="str">
            <v>LEGAL</v>
          </cell>
          <cell r="Z813" t="str">
            <v>DLO</v>
          </cell>
          <cell r="AB813" t="str">
            <v>ICB</v>
          </cell>
          <cell r="AC813" t="str">
            <v>ICB</v>
          </cell>
          <cell r="AE813" t="str">
            <v>211</v>
          </cell>
          <cell r="AG813" t="str">
            <v>0000093522</v>
          </cell>
        </row>
        <row r="814">
          <cell r="A814" t="str">
            <v>00663606</v>
          </cell>
          <cell r="B814" t="str">
            <v>9554261000</v>
          </cell>
          <cell r="C814" t="str">
            <v>ICB4TARGET0000000251</v>
          </cell>
          <cell r="D814">
            <v>2015</v>
          </cell>
          <cell r="E814">
            <v>2</v>
          </cell>
          <cell r="F814" t="str">
            <v>2015-02-28</v>
          </cell>
          <cell r="G814" t="str">
            <v>PRJ</v>
          </cell>
          <cell r="H814" t="str">
            <v>211</v>
          </cell>
          <cell r="I814" t="str">
            <v>211</v>
          </cell>
          <cell r="K814" t="str">
            <v>000001120</v>
          </cell>
          <cell r="L814" t="str">
            <v>4261000</v>
          </cell>
          <cell r="M814" t="str">
            <v>1113</v>
          </cell>
          <cell r="N814" t="str">
            <v>99920</v>
          </cell>
          <cell r="O814" t="str">
            <v>11404</v>
          </cell>
          <cell r="P814" t="str">
            <v>294</v>
          </cell>
          <cell r="Q814" t="str">
            <v>955</v>
          </cell>
          <cell r="R814" t="str">
            <v>INTERCO BILL W/O</v>
          </cell>
          <cell r="S814" t="str">
            <v>PRA</v>
          </cell>
          <cell r="U814" t="str">
            <v>2015-02-28</v>
          </cell>
          <cell r="V814">
            <v>2662.62</v>
          </cell>
          <cell r="W814" t="str">
            <v>UTXECON201</v>
          </cell>
          <cell r="Y814" t="str">
            <v>LEGAL</v>
          </cell>
          <cell r="Z814" t="str">
            <v>DLO</v>
          </cell>
          <cell r="AB814" t="str">
            <v>ICB</v>
          </cell>
          <cell r="AC814" t="str">
            <v>ICB</v>
          </cell>
          <cell r="AE814" t="str">
            <v>211</v>
          </cell>
          <cell r="AG814" t="str">
            <v>0000093544</v>
          </cell>
        </row>
        <row r="815">
          <cell r="A815" t="str">
            <v>00673090</v>
          </cell>
          <cell r="B815" t="str">
            <v>9554261000</v>
          </cell>
          <cell r="C815" t="str">
            <v>ICB4TARGET0000000251</v>
          </cell>
          <cell r="D815">
            <v>2015</v>
          </cell>
          <cell r="E815">
            <v>4</v>
          </cell>
          <cell r="F815" t="str">
            <v>2015-04-30</v>
          </cell>
          <cell r="G815" t="str">
            <v>PRJ</v>
          </cell>
          <cell r="H815" t="str">
            <v>211</v>
          </cell>
          <cell r="I815" t="str">
            <v>211</v>
          </cell>
          <cell r="K815" t="str">
            <v>000001120</v>
          </cell>
          <cell r="L815" t="str">
            <v>4261000</v>
          </cell>
          <cell r="M815" t="str">
            <v>1113</v>
          </cell>
          <cell r="N815" t="str">
            <v>99920</v>
          </cell>
          <cell r="O815" t="str">
            <v>11404</v>
          </cell>
          <cell r="P815" t="str">
            <v>294</v>
          </cell>
          <cell r="Q815" t="str">
            <v>955</v>
          </cell>
          <cell r="R815" t="str">
            <v>INTERCO BILL W/O</v>
          </cell>
          <cell r="S815" t="str">
            <v>PRA</v>
          </cell>
          <cell r="U815" t="str">
            <v>2015-04-30</v>
          </cell>
          <cell r="V815">
            <v>1783.32</v>
          </cell>
          <cell r="W815" t="str">
            <v>UTXECON201</v>
          </cell>
          <cell r="Y815" t="str">
            <v>LEGAL</v>
          </cell>
          <cell r="Z815" t="str">
            <v>DLO</v>
          </cell>
          <cell r="AB815" t="str">
            <v>ICB</v>
          </cell>
          <cell r="AC815" t="str">
            <v>ICB</v>
          </cell>
          <cell r="AE815" t="str">
            <v>211</v>
          </cell>
          <cell r="AG815" t="str">
            <v>0000097118</v>
          </cell>
        </row>
        <row r="816">
          <cell r="A816" t="str">
            <v>00662842</v>
          </cell>
          <cell r="B816" t="str">
            <v>9554261000</v>
          </cell>
          <cell r="C816" t="str">
            <v>ICB4TARGET0000000252</v>
          </cell>
          <cell r="D816">
            <v>2015</v>
          </cell>
          <cell r="E816">
            <v>2</v>
          </cell>
          <cell r="F816" t="str">
            <v>2015-02-28</v>
          </cell>
          <cell r="G816" t="str">
            <v>PRJ</v>
          </cell>
          <cell r="H816" t="str">
            <v>211</v>
          </cell>
          <cell r="I816" t="str">
            <v>211</v>
          </cell>
          <cell r="K816" t="str">
            <v>000001120</v>
          </cell>
          <cell r="L816" t="str">
            <v>4261000</v>
          </cell>
          <cell r="M816" t="str">
            <v>1113</v>
          </cell>
          <cell r="N816" t="str">
            <v>99920</v>
          </cell>
          <cell r="O816" t="str">
            <v>11404</v>
          </cell>
          <cell r="P816" t="str">
            <v>294</v>
          </cell>
          <cell r="Q816" t="str">
            <v>955</v>
          </cell>
          <cell r="R816" t="str">
            <v>INTERCO BILL W/O</v>
          </cell>
          <cell r="S816" t="str">
            <v>PRA</v>
          </cell>
          <cell r="U816" t="str">
            <v>2015-02-28</v>
          </cell>
          <cell r="V816">
            <v>296.94</v>
          </cell>
          <cell r="W816" t="str">
            <v>UTXECON201</v>
          </cell>
          <cell r="Y816" t="str">
            <v>LEGAL</v>
          </cell>
          <cell r="Z816" t="str">
            <v>DLO</v>
          </cell>
          <cell r="AB816" t="str">
            <v>ICB</v>
          </cell>
          <cell r="AC816" t="str">
            <v>ICB</v>
          </cell>
          <cell r="AE816" t="str">
            <v>211</v>
          </cell>
          <cell r="AG816" t="str">
            <v>0000097118</v>
          </cell>
        </row>
        <row r="817">
          <cell r="A817" t="str">
            <v>00670275</v>
          </cell>
          <cell r="B817" t="str">
            <v>9554261000</v>
          </cell>
          <cell r="C817" t="str">
            <v>ICB4TARGET0000000252</v>
          </cell>
          <cell r="D817">
            <v>2015</v>
          </cell>
          <cell r="E817">
            <v>4</v>
          </cell>
          <cell r="F817" t="str">
            <v>2015-04-30</v>
          </cell>
          <cell r="G817" t="str">
            <v>PRJ</v>
          </cell>
          <cell r="H817" t="str">
            <v>211</v>
          </cell>
          <cell r="I817" t="str">
            <v>211</v>
          </cell>
          <cell r="K817" t="str">
            <v>000001120</v>
          </cell>
          <cell r="L817" t="str">
            <v>4261000</v>
          </cell>
          <cell r="M817" t="str">
            <v>1113</v>
          </cell>
          <cell r="N817" t="str">
            <v>99920</v>
          </cell>
          <cell r="O817" t="str">
            <v>11404</v>
          </cell>
          <cell r="P817" t="str">
            <v>294</v>
          </cell>
          <cell r="Q817" t="str">
            <v>955</v>
          </cell>
          <cell r="R817" t="str">
            <v>INTERCO BILL W/O</v>
          </cell>
          <cell r="S817" t="str">
            <v>PRA</v>
          </cell>
          <cell r="U817" t="str">
            <v>2015-04-30</v>
          </cell>
          <cell r="V817">
            <v>1486.1</v>
          </cell>
          <cell r="W817" t="str">
            <v>UTXECON201</v>
          </cell>
          <cell r="Y817" t="str">
            <v>LEGAL</v>
          </cell>
          <cell r="Z817" t="str">
            <v>DLO</v>
          </cell>
          <cell r="AB817" t="str">
            <v>ICB</v>
          </cell>
          <cell r="AC817" t="str">
            <v>ICB</v>
          </cell>
          <cell r="AE817" t="str">
            <v>211</v>
          </cell>
          <cell r="AG817" t="str">
            <v>0000099469</v>
          </cell>
        </row>
        <row r="818">
          <cell r="A818" t="str">
            <v>00663068</v>
          </cell>
          <cell r="B818" t="str">
            <v>9554261000</v>
          </cell>
          <cell r="C818" t="str">
            <v>ICB4TARGET0000000253</v>
          </cell>
          <cell r="D818">
            <v>2015</v>
          </cell>
          <cell r="E818">
            <v>2</v>
          </cell>
          <cell r="F818" t="str">
            <v>2015-02-28</v>
          </cell>
          <cell r="G818" t="str">
            <v>PRJ</v>
          </cell>
          <cell r="H818" t="str">
            <v>211</v>
          </cell>
          <cell r="I818" t="str">
            <v>211</v>
          </cell>
          <cell r="K818" t="str">
            <v>000001120</v>
          </cell>
          <cell r="L818" t="str">
            <v>4261000</v>
          </cell>
          <cell r="M818" t="str">
            <v>1113</v>
          </cell>
          <cell r="N818" t="str">
            <v>99920</v>
          </cell>
          <cell r="O818" t="str">
            <v>11404</v>
          </cell>
          <cell r="P818" t="str">
            <v>294</v>
          </cell>
          <cell r="Q818" t="str">
            <v>955</v>
          </cell>
          <cell r="R818" t="str">
            <v>INTERCO BILL W/O</v>
          </cell>
          <cell r="S818" t="str">
            <v>PRA</v>
          </cell>
          <cell r="U818" t="str">
            <v>2015-02-28</v>
          </cell>
          <cell r="V818">
            <v>1484.68</v>
          </cell>
          <cell r="W818" t="str">
            <v>UTXECON201</v>
          </cell>
          <cell r="Y818" t="str">
            <v>LEGAL</v>
          </cell>
          <cell r="Z818" t="str">
            <v>DLO</v>
          </cell>
          <cell r="AB818" t="str">
            <v>ICB</v>
          </cell>
          <cell r="AC818" t="str">
            <v>ICB</v>
          </cell>
          <cell r="AE818" t="str">
            <v>211</v>
          </cell>
          <cell r="AG818" t="str">
            <v>0000097121</v>
          </cell>
        </row>
        <row r="819">
          <cell r="A819" t="str">
            <v>00673094</v>
          </cell>
          <cell r="B819" t="str">
            <v>9554261000</v>
          </cell>
          <cell r="C819" t="str">
            <v>ICB4TARGET0000000253</v>
          </cell>
          <cell r="D819">
            <v>2015</v>
          </cell>
          <cell r="E819">
            <v>4</v>
          </cell>
          <cell r="F819" t="str">
            <v>2015-04-30</v>
          </cell>
          <cell r="G819" t="str">
            <v>PRJ</v>
          </cell>
          <cell r="H819" t="str">
            <v>211</v>
          </cell>
          <cell r="I819" t="str">
            <v>211</v>
          </cell>
          <cell r="K819" t="str">
            <v>000001120</v>
          </cell>
          <cell r="L819" t="str">
            <v>4261000</v>
          </cell>
          <cell r="M819" t="str">
            <v>1113</v>
          </cell>
          <cell r="N819" t="str">
            <v>99920</v>
          </cell>
          <cell r="O819" t="str">
            <v>11404</v>
          </cell>
          <cell r="P819" t="str">
            <v>294</v>
          </cell>
          <cell r="Q819" t="str">
            <v>955</v>
          </cell>
          <cell r="R819" t="str">
            <v>INTERCO BILL W/O</v>
          </cell>
          <cell r="S819" t="str">
            <v>PRA</v>
          </cell>
          <cell r="U819" t="str">
            <v>2015-04-30</v>
          </cell>
          <cell r="V819">
            <v>1486.1</v>
          </cell>
          <cell r="W819" t="str">
            <v>UTXECON201</v>
          </cell>
          <cell r="Y819" t="str">
            <v>LEGAL</v>
          </cell>
          <cell r="Z819" t="str">
            <v>DLO</v>
          </cell>
          <cell r="AB819" t="str">
            <v>ICB</v>
          </cell>
          <cell r="AC819" t="str">
            <v>ICB</v>
          </cell>
          <cell r="AE819" t="str">
            <v>211</v>
          </cell>
          <cell r="AG819" t="str">
            <v>0000120162</v>
          </cell>
        </row>
        <row r="820">
          <cell r="A820" t="str">
            <v>00662223</v>
          </cell>
          <cell r="B820" t="str">
            <v>9554261000</v>
          </cell>
          <cell r="C820" t="str">
            <v>ICB4TARGET0000000254</v>
          </cell>
          <cell r="D820">
            <v>2015</v>
          </cell>
          <cell r="E820">
            <v>2</v>
          </cell>
          <cell r="F820" t="str">
            <v>2015-02-28</v>
          </cell>
          <cell r="G820" t="str">
            <v>PRJ</v>
          </cell>
          <cell r="H820" t="str">
            <v>211</v>
          </cell>
          <cell r="I820" t="str">
            <v>211</v>
          </cell>
          <cell r="K820" t="str">
            <v>000001120</v>
          </cell>
          <cell r="L820" t="str">
            <v>4261000</v>
          </cell>
          <cell r="M820" t="str">
            <v>1113</v>
          </cell>
          <cell r="N820" t="str">
            <v>99920</v>
          </cell>
          <cell r="O820" t="str">
            <v>11404</v>
          </cell>
          <cell r="P820" t="str">
            <v>294</v>
          </cell>
          <cell r="Q820" t="str">
            <v>955</v>
          </cell>
          <cell r="R820" t="str">
            <v>INTERCO BILL W/O</v>
          </cell>
          <cell r="S820" t="str">
            <v>PRA</v>
          </cell>
          <cell r="U820" t="str">
            <v>2015-02-28</v>
          </cell>
          <cell r="V820">
            <v>74.23</v>
          </cell>
          <cell r="W820" t="str">
            <v>UTXECON201</v>
          </cell>
          <cell r="Y820" t="str">
            <v>LEGAL</v>
          </cell>
          <cell r="Z820" t="str">
            <v>DLO</v>
          </cell>
          <cell r="AB820" t="str">
            <v>ICB</v>
          </cell>
          <cell r="AC820" t="str">
            <v>ICB</v>
          </cell>
          <cell r="AE820" t="str">
            <v>211</v>
          </cell>
          <cell r="AG820" t="str">
            <v>0000099042</v>
          </cell>
        </row>
        <row r="821">
          <cell r="A821" t="str">
            <v>00672832</v>
          </cell>
          <cell r="B821" t="str">
            <v>9554261000</v>
          </cell>
          <cell r="C821" t="str">
            <v>ICB4TARGET0000000254</v>
          </cell>
          <cell r="D821">
            <v>2015</v>
          </cell>
          <cell r="E821">
            <v>4</v>
          </cell>
          <cell r="F821" t="str">
            <v>2015-04-30</v>
          </cell>
          <cell r="G821" t="str">
            <v>PRJ</v>
          </cell>
          <cell r="H821" t="str">
            <v>211</v>
          </cell>
          <cell r="I821" t="str">
            <v>211</v>
          </cell>
          <cell r="K821" t="str">
            <v>000001120</v>
          </cell>
          <cell r="L821" t="str">
            <v>4261000</v>
          </cell>
          <cell r="M821" t="str">
            <v>1113</v>
          </cell>
          <cell r="N821" t="str">
            <v>99920</v>
          </cell>
          <cell r="O821" t="str">
            <v>11404</v>
          </cell>
          <cell r="P821" t="str">
            <v>294</v>
          </cell>
          <cell r="Q821" t="str">
            <v>955</v>
          </cell>
          <cell r="R821" t="str">
            <v>INTERCO BILL W/O</v>
          </cell>
          <cell r="S821" t="str">
            <v>PRA</v>
          </cell>
          <cell r="U821" t="str">
            <v>2015-04-30</v>
          </cell>
          <cell r="V821">
            <v>297.22000000000003</v>
          </cell>
          <cell r="W821" t="str">
            <v>UTXECON201</v>
          </cell>
          <cell r="Y821" t="str">
            <v>LEGAL</v>
          </cell>
          <cell r="Z821" t="str">
            <v>DLO</v>
          </cell>
          <cell r="AB821" t="str">
            <v>ICB</v>
          </cell>
          <cell r="AC821" t="str">
            <v>ICB</v>
          </cell>
          <cell r="AE821" t="str">
            <v>211</v>
          </cell>
          <cell r="AG821" t="str">
            <v>0000122745</v>
          </cell>
        </row>
        <row r="822">
          <cell r="A822" t="str">
            <v>00664461</v>
          </cell>
          <cell r="B822" t="str">
            <v>9554261000</v>
          </cell>
          <cell r="C822" t="str">
            <v>ICB4TARGET0000000255</v>
          </cell>
          <cell r="D822">
            <v>2015</v>
          </cell>
          <cell r="E822">
            <v>2</v>
          </cell>
          <cell r="F822" t="str">
            <v>2015-02-28</v>
          </cell>
          <cell r="G822" t="str">
            <v>PRJ</v>
          </cell>
          <cell r="H822" t="str">
            <v>211</v>
          </cell>
          <cell r="I822" t="str">
            <v>211</v>
          </cell>
          <cell r="K822" t="str">
            <v>000001120</v>
          </cell>
          <cell r="L822" t="str">
            <v>4261000</v>
          </cell>
          <cell r="M822" t="str">
            <v>1113</v>
          </cell>
          <cell r="N822" t="str">
            <v>99920</v>
          </cell>
          <cell r="O822" t="str">
            <v>11404</v>
          </cell>
          <cell r="P822" t="str">
            <v>294</v>
          </cell>
          <cell r="Q822" t="str">
            <v>955</v>
          </cell>
          <cell r="R822" t="str">
            <v>INTERCO BILL W/O</v>
          </cell>
          <cell r="S822" t="str">
            <v>PRA</v>
          </cell>
          <cell r="U822" t="str">
            <v>2015-02-28</v>
          </cell>
          <cell r="V822">
            <v>1039.27</v>
          </cell>
          <cell r="W822" t="str">
            <v>UTXECON201</v>
          </cell>
          <cell r="Y822" t="str">
            <v>LEGAL</v>
          </cell>
          <cell r="Z822" t="str">
            <v>DLO</v>
          </cell>
          <cell r="AB822" t="str">
            <v>ICB</v>
          </cell>
          <cell r="AC822" t="str">
            <v>ICB</v>
          </cell>
          <cell r="AE822" t="str">
            <v>211</v>
          </cell>
          <cell r="AG822" t="str">
            <v>0000099444</v>
          </cell>
        </row>
        <row r="823">
          <cell r="A823" t="str">
            <v>00674154</v>
          </cell>
          <cell r="B823" t="str">
            <v>9554261000</v>
          </cell>
          <cell r="C823" t="str">
            <v>ICB4TARGET0000000255</v>
          </cell>
          <cell r="D823">
            <v>2015</v>
          </cell>
          <cell r="E823">
            <v>4</v>
          </cell>
          <cell r="F823" t="str">
            <v>2015-04-30</v>
          </cell>
          <cell r="G823" t="str">
            <v>PRJ</v>
          </cell>
          <cell r="H823" t="str">
            <v>211</v>
          </cell>
          <cell r="I823" t="str">
            <v>211</v>
          </cell>
          <cell r="K823" t="str">
            <v>000001120</v>
          </cell>
          <cell r="L823" t="str">
            <v>4261000</v>
          </cell>
          <cell r="M823" t="str">
            <v>1113</v>
          </cell>
          <cell r="N823" t="str">
            <v>99920</v>
          </cell>
          <cell r="O823" t="str">
            <v>11404</v>
          </cell>
          <cell r="P823" t="str">
            <v>294</v>
          </cell>
          <cell r="Q823" t="str">
            <v>955</v>
          </cell>
          <cell r="R823" t="str">
            <v>INTERCO BILL W/O</v>
          </cell>
          <cell r="S823" t="str">
            <v>PRA</v>
          </cell>
          <cell r="U823" t="str">
            <v>2015-04-30</v>
          </cell>
          <cell r="V823">
            <v>1188.8800000000001</v>
          </cell>
          <cell r="W823" t="str">
            <v>UTXECON201</v>
          </cell>
          <cell r="Y823" t="str">
            <v>LEGAL</v>
          </cell>
          <cell r="Z823" t="str">
            <v>DLO</v>
          </cell>
          <cell r="AB823" t="str">
            <v>ICB</v>
          </cell>
          <cell r="AC823" t="str">
            <v>ICB</v>
          </cell>
          <cell r="AE823" t="str">
            <v>211</v>
          </cell>
          <cell r="AG823" t="str">
            <v>0000123878</v>
          </cell>
        </row>
        <row r="824">
          <cell r="A824" t="str">
            <v>00662411</v>
          </cell>
          <cell r="B824" t="str">
            <v>9554261000</v>
          </cell>
          <cell r="C824" t="str">
            <v>ICB4TARGET0000000256</v>
          </cell>
          <cell r="D824">
            <v>2015</v>
          </cell>
          <cell r="E824">
            <v>2</v>
          </cell>
          <cell r="F824" t="str">
            <v>2015-02-28</v>
          </cell>
          <cell r="G824" t="str">
            <v>PRJ</v>
          </cell>
          <cell r="H824" t="str">
            <v>211</v>
          </cell>
          <cell r="I824" t="str">
            <v>211</v>
          </cell>
          <cell r="K824" t="str">
            <v>000001120</v>
          </cell>
          <cell r="L824" t="str">
            <v>4261000</v>
          </cell>
          <cell r="M824" t="str">
            <v>1113</v>
          </cell>
          <cell r="N824" t="str">
            <v>99920</v>
          </cell>
          <cell r="O824" t="str">
            <v>11404</v>
          </cell>
          <cell r="P824" t="str">
            <v>294</v>
          </cell>
          <cell r="Q824" t="str">
            <v>955</v>
          </cell>
          <cell r="R824" t="str">
            <v>INTERCO BILL W/O</v>
          </cell>
          <cell r="S824" t="str">
            <v>PRA</v>
          </cell>
          <cell r="U824" t="str">
            <v>2015-02-28</v>
          </cell>
          <cell r="V824">
            <v>4523.01</v>
          </cell>
          <cell r="W824" t="str">
            <v>UTXECON201</v>
          </cell>
          <cell r="Y824" t="str">
            <v>LEGAL</v>
          </cell>
          <cell r="Z824" t="str">
            <v>DLO</v>
          </cell>
          <cell r="AB824" t="str">
            <v>ICB</v>
          </cell>
          <cell r="AC824" t="str">
            <v>ICB</v>
          </cell>
          <cell r="AE824" t="str">
            <v>211</v>
          </cell>
          <cell r="AG824" t="str">
            <v>0000109944</v>
          </cell>
        </row>
        <row r="825">
          <cell r="A825" t="str">
            <v>00670281</v>
          </cell>
          <cell r="B825" t="str">
            <v>9554261000</v>
          </cell>
          <cell r="C825" t="str">
            <v>ICB4TARGET0000000256</v>
          </cell>
          <cell r="D825">
            <v>2015</v>
          </cell>
          <cell r="E825">
            <v>4</v>
          </cell>
          <cell r="F825" t="str">
            <v>2015-04-30</v>
          </cell>
          <cell r="G825" t="str">
            <v>PRJ</v>
          </cell>
          <cell r="H825" t="str">
            <v>211</v>
          </cell>
          <cell r="I825" t="str">
            <v>211</v>
          </cell>
          <cell r="K825" t="str">
            <v>000001120</v>
          </cell>
          <cell r="L825" t="str">
            <v>4261000</v>
          </cell>
          <cell r="M825" t="str">
            <v>1113</v>
          </cell>
          <cell r="N825" t="str">
            <v>99920</v>
          </cell>
          <cell r="O825" t="str">
            <v>11404</v>
          </cell>
          <cell r="P825" t="str">
            <v>294</v>
          </cell>
          <cell r="Q825" t="str">
            <v>955</v>
          </cell>
          <cell r="R825" t="str">
            <v>INTERCO BILL W/O</v>
          </cell>
          <cell r="S825" t="str">
            <v>PRA</v>
          </cell>
          <cell r="U825" t="str">
            <v>2015-04-30</v>
          </cell>
          <cell r="V825">
            <v>2972.2</v>
          </cell>
          <cell r="W825" t="str">
            <v>UTXECON201</v>
          </cell>
          <cell r="Y825" t="str">
            <v>LEGAL</v>
          </cell>
          <cell r="Z825" t="str">
            <v>DLO</v>
          </cell>
          <cell r="AB825" t="str">
            <v>ICB</v>
          </cell>
          <cell r="AC825" t="str">
            <v>ICB</v>
          </cell>
          <cell r="AE825" t="str">
            <v>211</v>
          </cell>
          <cell r="AG825" t="str">
            <v>0000131511</v>
          </cell>
        </row>
        <row r="826">
          <cell r="A826" t="str">
            <v>00664463</v>
          </cell>
          <cell r="B826" t="str">
            <v>9554261000</v>
          </cell>
          <cell r="C826" t="str">
            <v>ICB4TARGET0000000257</v>
          </cell>
          <cell r="D826">
            <v>2015</v>
          </cell>
          <cell r="E826">
            <v>2</v>
          </cell>
          <cell r="F826" t="str">
            <v>2015-02-28</v>
          </cell>
          <cell r="G826" t="str">
            <v>PRJ</v>
          </cell>
          <cell r="H826" t="str">
            <v>211</v>
          </cell>
          <cell r="I826" t="str">
            <v>211</v>
          </cell>
          <cell r="K826" t="str">
            <v>000001120</v>
          </cell>
          <cell r="L826" t="str">
            <v>4261000</v>
          </cell>
          <cell r="M826" t="str">
            <v>1113</v>
          </cell>
          <cell r="N826" t="str">
            <v>99920</v>
          </cell>
          <cell r="O826" t="str">
            <v>11404</v>
          </cell>
          <cell r="P826" t="str">
            <v>294</v>
          </cell>
          <cell r="Q826" t="str">
            <v>955</v>
          </cell>
          <cell r="R826" t="str">
            <v>INTERCO BILL W/O</v>
          </cell>
          <cell r="S826" t="str">
            <v>PRA</v>
          </cell>
          <cell r="U826" t="str">
            <v>2015-02-28</v>
          </cell>
          <cell r="V826">
            <v>44.54</v>
          </cell>
          <cell r="W826" t="str">
            <v>UTXECON201</v>
          </cell>
          <cell r="Y826" t="str">
            <v>LEGAL</v>
          </cell>
          <cell r="Z826" t="str">
            <v>DLO</v>
          </cell>
          <cell r="AB826" t="str">
            <v>ICB</v>
          </cell>
          <cell r="AC826" t="str">
            <v>ICB</v>
          </cell>
          <cell r="AE826" t="str">
            <v>211</v>
          </cell>
          <cell r="AG826" t="str">
            <v>0000114786</v>
          </cell>
        </row>
        <row r="827">
          <cell r="A827" t="str">
            <v>00673095</v>
          </cell>
          <cell r="B827" t="str">
            <v>9554261000</v>
          </cell>
          <cell r="C827" t="str">
            <v>ICB4TARGET0000000257</v>
          </cell>
          <cell r="D827">
            <v>2015</v>
          </cell>
          <cell r="E827">
            <v>4</v>
          </cell>
          <cell r="F827" t="str">
            <v>2015-04-30</v>
          </cell>
          <cell r="G827" t="str">
            <v>PRJ</v>
          </cell>
          <cell r="H827" t="str">
            <v>211</v>
          </cell>
          <cell r="I827" t="str">
            <v>211</v>
          </cell>
          <cell r="K827" t="str">
            <v>000001120</v>
          </cell>
          <cell r="L827" t="str">
            <v>4261000</v>
          </cell>
          <cell r="M827" t="str">
            <v>1113</v>
          </cell>
          <cell r="N827" t="str">
            <v>99920</v>
          </cell>
          <cell r="O827" t="str">
            <v>11404</v>
          </cell>
          <cell r="P827" t="str">
            <v>294</v>
          </cell>
          <cell r="Q827" t="str">
            <v>955</v>
          </cell>
          <cell r="R827" t="str">
            <v>INTERCO BILL W/O</v>
          </cell>
          <cell r="S827" t="str">
            <v>PRA</v>
          </cell>
          <cell r="U827" t="str">
            <v>2015-04-30</v>
          </cell>
          <cell r="V827">
            <v>172.39</v>
          </cell>
          <cell r="W827" t="str">
            <v>UTXECON201</v>
          </cell>
          <cell r="Y827" t="str">
            <v>LEGAL</v>
          </cell>
          <cell r="Z827" t="str">
            <v>DLO</v>
          </cell>
          <cell r="AB827" t="str">
            <v>ICB</v>
          </cell>
          <cell r="AC827" t="str">
            <v>ICB</v>
          </cell>
          <cell r="AE827" t="str">
            <v>211</v>
          </cell>
          <cell r="AG827" t="str">
            <v>0000131754</v>
          </cell>
        </row>
        <row r="828">
          <cell r="A828" t="str">
            <v>00662015</v>
          </cell>
          <cell r="B828" t="str">
            <v>9554261000</v>
          </cell>
          <cell r="C828" t="str">
            <v>ICB4TARGET0000000258</v>
          </cell>
          <cell r="D828">
            <v>2015</v>
          </cell>
          <cell r="E828">
            <v>2</v>
          </cell>
          <cell r="F828" t="str">
            <v>2015-02-28</v>
          </cell>
          <cell r="G828" t="str">
            <v>PRJ</v>
          </cell>
          <cell r="H828" t="str">
            <v>211</v>
          </cell>
          <cell r="I828" t="str">
            <v>211</v>
          </cell>
          <cell r="K828" t="str">
            <v>000001120</v>
          </cell>
          <cell r="L828" t="str">
            <v>4261000</v>
          </cell>
          <cell r="M828" t="str">
            <v>1113</v>
          </cell>
          <cell r="N828" t="str">
            <v>99920</v>
          </cell>
          <cell r="O828" t="str">
            <v>11404</v>
          </cell>
          <cell r="P828" t="str">
            <v>294</v>
          </cell>
          <cell r="Q828" t="str">
            <v>955</v>
          </cell>
          <cell r="R828" t="str">
            <v>INTERCO BILL W/O</v>
          </cell>
          <cell r="S828" t="str">
            <v>PRA</v>
          </cell>
          <cell r="U828" t="str">
            <v>2015-02-28</v>
          </cell>
          <cell r="V828">
            <v>178.16</v>
          </cell>
          <cell r="W828" t="str">
            <v>UTXECON201</v>
          </cell>
          <cell r="Y828" t="str">
            <v>LEGAL</v>
          </cell>
          <cell r="Z828" t="str">
            <v>DLO</v>
          </cell>
          <cell r="AB828" t="str">
            <v>ICB</v>
          </cell>
          <cell r="AC828" t="str">
            <v>ICB</v>
          </cell>
          <cell r="AE828" t="str">
            <v>211</v>
          </cell>
          <cell r="AG828" t="str">
            <v>0000114789</v>
          </cell>
        </row>
        <row r="829">
          <cell r="A829" t="str">
            <v>00670278</v>
          </cell>
          <cell r="B829" t="str">
            <v>9554261000</v>
          </cell>
          <cell r="C829" t="str">
            <v>ICB4TARGET0000000258</v>
          </cell>
          <cell r="D829">
            <v>2015</v>
          </cell>
          <cell r="E829">
            <v>4</v>
          </cell>
          <cell r="F829" t="str">
            <v>2015-04-30</v>
          </cell>
          <cell r="G829" t="str">
            <v>PRJ</v>
          </cell>
          <cell r="H829" t="str">
            <v>211</v>
          </cell>
          <cell r="I829" t="str">
            <v>211</v>
          </cell>
          <cell r="K829" t="str">
            <v>000001120</v>
          </cell>
          <cell r="L829" t="str">
            <v>4261000</v>
          </cell>
          <cell r="M829" t="str">
            <v>1113</v>
          </cell>
          <cell r="N829" t="str">
            <v>99920</v>
          </cell>
          <cell r="O829" t="str">
            <v>11404</v>
          </cell>
          <cell r="P829" t="str">
            <v>294</v>
          </cell>
          <cell r="Q829" t="str">
            <v>955</v>
          </cell>
          <cell r="R829" t="str">
            <v>INTERCO BILL W/O</v>
          </cell>
          <cell r="S829" t="str">
            <v>PRA</v>
          </cell>
          <cell r="U829" t="str">
            <v>2015-04-30</v>
          </cell>
          <cell r="V829">
            <v>148.61000000000001</v>
          </cell>
          <cell r="W829" t="str">
            <v>UTXECON201</v>
          </cell>
          <cell r="Y829" t="str">
            <v>LEGAL</v>
          </cell>
          <cell r="Z829" t="str">
            <v>DLO</v>
          </cell>
          <cell r="AB829" t="str">
            <v>ICB</v>
          </cell>
          <cell r="AC829" t="str">
            <v>ICB</v>
          </cell>
          <cell r="AE829" t="str">
            <v>211</v>
          </cell>
          <cell r="AG829" t="str">
            <v>0000138730</v>
          </cell>
        </row>
        <row r="830">
          <cell r="A830" t="str">
            <v>00662225</v>
          </cell>
          <cell r="B830" t="str">
            <v>9554261000</v>
          </cell>
          <cell r="C830" t="str">
            <v>ICB4TARGET0000000259</v>
          </cell>
          <cell r="D830">
            <v>2015</v>
          </cell>
          <cell r="E830">
            <v>2</v>
          </cell>
          <cell r="F830" t="str">
            <v>2015-02-28</v>
          </cell>
          <cell r="G830" t="str">
            <v>PRJ</v>
          </cell>
          <cell r="H830" t="str">
            <v>211</v>
          </cell>
          <cell r="I830" t="str">
            <v>211</v>
          </cell>
          <cell r="K830" t="str">
            <v>000001120</v>
          </cell>
          <cell r="L830" t="str">
            <v>4261000</v>
          </cell>
          <cell r="M830" t="str">
            <v>1113</v>
          </cell>
          <cell r="N830" t="str">
            <v>99920</v>
          </cell>
          <cell r="O830" t="str">
            <v>11404</v>
          </cell>
          <cell r="P830" t="str">
            <v>294</v>
          </cell>
          <cell r="Q830" t="str">
            <v>955</v>
          </cell>
          <cell r="R830" t="str">
            <v>INTERCO BILL W/O</v>
          </cell>
          <cell r="S830" t="str">
            <v>PRA</v>
          </cell>
          <cell r="U830" t="str">
            <v>2015-02-28</v>
          </cell>
          <cell r="V830">
            <v>148.47</v>
          </cell>
          <cell r="W830" t="str">
            <v>UTXECON201</v>
          </cell>
          <cell r="Y830" t="str">
            <v>LEGAL</v>
          </cell>
          <cell r="Z830" t="str">
            <v>DLO</v>
          </cell>
          <cell r="AB830" t="str">
            <v>ICB</v>
          </cell>
          <cell r="AC830" t="str">
            <v>ICB</v>
          </cell>
          <cell r="AE830" t="str">
            <v>211</v>
          </cell>
          <cell r="AG830" t="str">
            <v>0000115116</v>
          </cell>
        </row>
        <row r="831">
          <cell r="A831" t="str">
            <v>00672836</v>
          </cell>
          <cell r="B831" t="str">
            <v>9554261000</v>
          </cell>
          <cell r="C831" t="str">
            <v>ICB4TARGET0000000259</v>
          </cell>
          <cell r="D831">
            <v>2015</v>
          </cell>
          <cell r="E831">
            <v>4</v>
          </cell>
          <cell r="F831" t="str">
            <v>2015-04-30</v>
          </cell>
          <cell r="G831" t="str">
            <v>PRJ</v>
          </cell>
          <cell r="H831" t="str">
            <v>211</v>
          </cell>
          <cell r="I831" t="str">
            <v>211</v>
          </cell>
          <cell r="K831" t="str">
            <v>000001120</v>
          </cell>
          <cell r="L831" t="str">
            <v>4261000</v>
          </cell>
          <cell r="M831" t="str">
            <v>1113</v>
          </cell>
          <cell r="N831" t="str">
            <v>99920</v>
          </cell>
          <cell r="O831" t="str">
            <v>11404</v>
          </cell>
          <cell r="P831" t="str">
            <v>294</v>
          </cell>
          <cell r="Q831" t="str">
            <v>955</v>
          </cell>
          <cell r="R831" t="str">
            <v>INTERCO BILL W/O</v>
          </cell>
          <cell r="S831" t="str">
            <v>PRA</v>
          </cell>
          <cell r="U831" t="str">
            <v>2015-04-30</v>
          </cell>
          <cell r="V831">
            <v>237.78</v>
          </cell>
          <cell r="W831" t="str">
            <v>UTXECON201</v>
          </cell>
          <cell r="Y831" t="str">
            <v>LEGAL</v>
          </cell>
          <cell r="Z831" t="str">
            <v>DLO</v>
          </cell>
          <cell r="AB831" t="str">
            <v>ICB</v>
          </cell>
          <cell r="AC831" t="str">
            <v>ICB</v>
          </cell>
          <cell r="AE831" t="str">
            <v>211</v>
          </cell>
          <cell r="AG831" t="str">
            <v>0000138748</v>
          </cell>
        </row>
        <row r="832">
          <cell r="A832" t="str">
            <v>00664466</v>
          </cell>
          <cell r="B832" t="str">
            <v>9554261000</v>
          </cell>
          <cell r="C832" t="str">
            <v>ICB4TARGET0000000260</v>
          </cell>
          <cell r="D832">
            <v>2015</v>
          </cell>
          <cell r="E832">
            <v>2</v>
          </cell>
          <cell r="F832" t="str">
            <v>2015-02-28</v>
          </cell>
          <cell r="G832" t="str">
            <v>PRJ</v>
          </cell>
          <cell r="H832" t="str">
            <v>211</v>
          </cell>
          <cell r="I832" t="str">
            <v>211</v>
          </cell>
          <cell r="K832" t="str">
            <v>000001120</v>
          </cell>
          <cell r="L832" t="str">
            <v>4261000</v>
          </cell>
          <cell r="M832" t="str">
            <v>1113</v>
          </cell>
          <cell r="N832" t="str">
            <v>99920</v>
          </cell>
          <cell r="O832" t="str">
            <v>11404</v>
          </cell>
          <cell r="P832" t="str">
            <v>294</v>
          </cell>
          <cell r="Q832" t="str">
            <v>955</v>
          </cell>
          <cell r="R832" t="str">
            <v>INTERCO BILL W/O</v>
          </cell>
          <cell r="S832" t="str">
            <v>PRA</v>
          </cell>
          <cell r="U832" t="str">
            <v>2015-02-28</v>
          </cell>
          <cell r="V832">
            <v>148.47</v>
          </cell>
          <cell r="W832" t="str">
            <v>UTXECON201</v>
          </cell>
          <cell r="Y832" t="str">
            <v>LEGAL</v>
          </cell>
          <cell r="Z832" t="str">
            <v>DLO</v>
          </cell>
          <cell r="AB832" t="str">
            <v>ICB</v>
          </cell>
          <cell r="AC832" t="str">
            <v>ICB</v>
          </cell>
          <cell r="AE832" t="str">
            <v>211</v>
          </cell>
          <cell r="AG832" t="str">
            <v>0000115116</v>
          </cell>
        </row>
        <row r="833">
          <cell r="A833" t="str">
            <v>00672858</v>
          </cell>
          <cell r="B833" t="str">
            <v>9554261000</v>
          </cell>
          <cell r="C833" t="str">
            <v>ICB4TARGET0000000260</v>
          </cell>
          <cell r="D833">
            <v>2015</v>
          </cell>
          <cell r="E833">
            <v>4</v>
          </cell>
          <cell r="F833" t="str">
            <v>2015-04-30</v>
          </cell>
          <cell r="G833" t="str">
            <v>PRJ</v>
          </cell>
          <cell r="H833" t="str">
            <v>211</v>
          </cell>
          <cell r="I833" t="str">
            <v>211</v>
          </cell>
          <cell r="K833" t="str">
            <v>000001120</v>
          </cell>
          <cell r="L833" t="str">
            <v>4261000</v>
          </cell>
          <cell r="M833" t="str">
            <v>1113</v>
          </cell>
          <cell r="N833" t="str">
            <v>99920</v>
          </cell>
          <cell r="O833" t="str">
            <v>11404</v>
          </cell>
          <cell r="P833" t="str">
            <v>294</v>
          </cell>
          <cell r="Q833" t="str">
            <v>955</v>
          </cell>
          <cell r="R833" t="str">
            <v>INTERCO BILL W/O</v>
          </cell>
          <cell r="S833" t="str">
            <v>PRA</v>
          </cell>
          <cell r="U833" t="str">
            <v>2015-04-30</v>
          </cell>
          <cell r="V833">
            <v>208.05</v>
          </cell>
          <cell r="W833" t="str">
            <v>UTXECON201</v>
          </cell>
          <cell r="Y833" t="str">
            <v>LEGAL</v>
          </cell>
          <cell r="Z833" t="str">
            <v>DLO</v>
          </cell>
          <cell r="AB833" t="str">
            <v>ICB</v>
          </cell>
          <cell r="AC833" t="str">
            <v>ICB</v>
          </cell>
          <cell r="AE833" t="str">
            <v>211</v>
          </cell>
          <cell r="AG833" t="str">
            <v>0000142199</v>
          </cell>
        </row>
        <row r="834">
          <cell r="A834" t="str">
            <v>00663817</v>
          </cell>
          <cell r="B834" t="str">
            <v>9554261000</v>
          </cell>
          <cell r="C834" t="str">
            <v>ICB4TARGET0000000261</v>
          </cell>
          <cell r="D834">
            <v>2015</v>
          </cell>
          <cell r="E834">
            <v>2</v>
          </cell>
          <cell r="F834" t="str">
            <v>2015-02-28</v>
          </cell>
          <cell r="G834" t="str">
            <v>PRJ</v>
          </cell>
          <cell r="H834" t="str">
            <v>211</v>
          </cell>
          <cell r="I834" t="str">
            <v>211</v>
          </cell>
          <cell r="K834" t="str">
            <v>000001120</v>
          </cell>
          <cell r="L834" t="str">
            <v>4261000</v>
          </cell>
          <cell r="M834" t="str">
            <v>1113</v>
          </cell>
          <cell r="N834" t="str">
            <v>99920</v>
          </cell>
          <cell r="O834" t="str">
            <v>11404</v>
          </cell>
          <cell r="P834" t="str">
            <v>294</v>
          </cell>
          <cell r="Q834" t="str">
            <v>955</v>
          </cell>
          <cell r="R834" t="str">
            <v>INTERCO BILL W/O</v>
          </cell>
          <cell r="S834" t="str">
            <v>PRA</v>
          </cell>
          <cell r="U834" t="str">
            <v>2015-02-28</v>
          </cell>
          <cell r="V834">
            <v>593.87</v>
          </cell>
          <cell r="W834" t="str">
            <v>UTXECON201</v>
          </cell>
          <cell r="Y834" t="str">
            <v>LEGAL</v>
          </cell>
          <cell r="Z834" t="str">
            <v>DLO</v>
          </cell>
          <cell r="AB834" t="str">
            <v>ICB</v>
          </cell>
          <cell r="AC834" t="str">
            <v>ICB</v>
          </cell>
          <cell r="AE834" t="str">
            <v>211</v>
          </cell>
          <cell r="AG834" t="str">
            <v>0000120050</v>
          </cell>
        </row>
        <row r="835">
          <cell r="A835" t="str">
            <v>00670283</v>
          </cell>
          <cell r="B835" t="str">
            <v>9554261000</v>
          </cell>
          <cell r="C835" t="str">
            <v>ICB4TARGET0000000261</v>
          </cell>
          <cell r="D835">
            <v>2015</v>
          </cell>
          <cell r="E835">
            <v>4</v>
          </cell>
          <cell r="F835" t="str">
            <v>2015-04-30</v>
          </cell>
          <cell r="G835" t="str">
            <v>PRJ</v>
          </cell>
          <cell r="H835" t="str">
            <v>211</v>
          </cell>
          <cell r="I835" t="str">
            <v>211</v>
          </cell>
          <cell r="K835" t="str">
            <v>000001120</v>
          </cell>
          <cell r="L835" t="str">
            <v>4261000</v>
          </cell>
          <cell r="M835" t="str">
            <v>1113</v>
          </cell>
          <cell r="N835" t="str">
            <v>99920</v>
          </cell>
          <cell r="O835" t="str">
            <v>11404</v>
          </cell>
          <cell r="P835" t="str">
            <v>294</v>
          </cell>
          <cell r="Q835" t="str">
            <v>955</v>
          </cell>
          <cell r="R835" t="str">
            <v>INTERCO BILL W/O</v>
          </cell>
          <cell r="S835" t="str">
            <v>PRA</v>
          </cell>
          <cell r="U835" t="str">
            <v>2015-04-30</v>
          </cell>
          <cell r="V835">
            <v>148.61000000000001</v>
          </cell>
          <cell r="W835" t="str">
            <v>UTXECON201</v>
          </cell>
          <cell r="Y835" t="str">
            <v>LEGAL</v>
          </cell>
          <cell r="Z835" t="str">
            <v>DLO</v>
          </cell>
          <cell r="AB835" t="str">
            <v>ICB</v>
          </cell>
          <cell r="AC835" t="str">
            <v>ICB</v>
          </cell>
          <cell r="AE835" t="str">
            <v>211</v>
          </cell>
          <cell r="AG835" t="str">
            <v>0000146700</v>
          </cell>
        </row>
        <row r="836">
          <cell r="A836" t="str">
            <v>00663635</v>
          </cell>
          <cell r="B836" t="str">
            <v>9554261000</v>
          </cell>
          <cell r="C836" t="str">
            <v>ICB4TARGET0000000262</v>
          </cell>
          <cell r="D836">
            <v>2015</v>
          </cell>
          <cell r="E836">
            <v>2</v>
          </cell>
          <cell r="F836" t="str">
            <v>2015-02-28</v>
          </cell>
          <cell r="G836" t="str">
            <v>PRJ</v>
          </cell>
          <cell r="H836" t="str">
            <v>211</v>
          </cell>
          <cell r="I836" t="str">
            <v>211</v>
          </cell>
          <cell r="K836" t="str">
            <v>000001120</v>
          </cell>
          <cell r="L836" t="str">
            <v>4261000</v>
          </cell>
          <cell r="M836" t="str">
            <v>1113</v>
          </cell>
          <cell r="N836" t="str">
            <v>99920</v>
          </cell>
          <cell r="O836" t="str">
            <v>11404</v>
          </cell>
          <cell r="P836" t="str">
            <v>294</v>
          </cell>
          <cell r="Q836" t="str">
            <v>955</v>
          </cell>
          <cell r="R836" t="str">
            <v>INTERCO BILL W/O</v>
          </cell>
          <cell r="S836" t="str">
            <v>PRA</v>
          </cell>
          <cell r="U836" t="str">
            <v>2015-02-28</v>
          </cell>
          <cell r="V836">
            <v>59.39</v>
          </cell>
          <cell r="W836" t="str">
            <v>UTXECON201</v>
          </cell>
          <cell r="Y836" t="str">
            <v>LEGAL</v>
          </cell>
          <cell r="Z836" t="str">
            <v>DLO</v>
          </cell>
          <cell r="AB836" t="str">
            <v>ICB</v>
          </cell>
          <cell r="AC836" t="str">
            <v>ICB</v>
          </cell>
          <cell r="AE836" t="str">
            <v>211</v>
          </cell>
          <cell r="AG836" t="str">
            <v>0000120921</v>
          </cell>
        </row>
        <row r="837">
          <cell r="A837" t="str">
            <v>00673088</v>
          </cell>
          <cell r="B837" t="str">
            <v>9554261000</v>
          </cell>
          <cell r="C837" t="str">
            <v>ICB4TARGET0000000262</v>
          </cell>
          <cell r="D837">
            <v>2015</v>
          </cell>
          <cell r="E837">
            <v>4</v>
          </cell>
          <cell r="F837" t="str">
            <v>2015-04-30</v>
          </cell>
          <cell r="G837" t="str">
            <v>PRJ</v>
          </cell>
          <cell r="H837" t="str">
            <v>211</v>
          </cell>
          <cell r="I837" t="str">
            <v>211</v>
          </cell>
          <cell r="K837" t="str">
            <v>000001120</v>
          </cell>
          <cell r="L837" t="str">
            <v>4261000</v>
          </cell>
          <cell r="M837" t="str">
            <v>1113</v>
          </cell>
          <cell r="N837" t="str">
            <v>99920</v>
          </cell>
          <cell r="O837" t="str">
            <v>11404</v>
          </cell>
          <cell r="P837" t="str">
            <v>294</v>
          </cell>
          <cell r="Q837" t="str">
            <v>955</v>
          </cell>
          <cell r="R837" t="str">
            <v>INTERCO BILL W/O</v>
          </cell>
          <cell r="S837" t="str">
            <v>PRA</v>
          </cell>
          <cell r="U837" t="str">
            <v>2015-04-30</v>
          </cell>
          <cell r="V837">
            <v>594.44000000000005</v>
          </cell>
          <cell r="W837" t="str">
            <v>UTXECON201</v>
          </cell>
          <cell r="Y837" t="str">
            <v>LEGAL</v>
          </cell>
          <cell r="Z837" t="str">
            <v>DLO</v>
          </cell>
          <cell r="AB837" t="str">
            <v>ICB</v>
          </cell>
          <cell r="AC837" t="str">
            <v>ICB</v>
          </cell>
          <cell r="AE837" t="str">
            <v>211</v>
          </cell>
          <cell r="AG837" t="str">
            <v>0000148095</v>
          </cell>
        </row>
        <row r="838">
          <cell r="A838" t="str">
            <v>00662841</v>
          </cell>
          <cell r="B838" t="str">
            <v>9554261000</v>
          </cell>
          <cell r="C838" t="str">
            <v>ICB4TARGET0000000263</v>
          </cell>
          <cell r="D838">
            <v>2015</v>
          </cell>
          <cell r="E838">
            <v>2</v>
          </cell>
          <cell r="F838" t="str">
            <v>2015-02-28</v>
          </cell>
          <cell r="G838" t="str">
            <v>PRJ</v>
          </cell>
          <cell r="H838" t="str">
            <v>211</v>
          </cell>
          <cell r="I838" t="str">
            <v>211</v>
          </cell>
          <cell r="K838" t="str">
            <v>000001120</v>
          </cell>
          <cell r="L838" t="str">
            <v>4261000</v>
          </cell>
          <cell r="M838" t="str">
            <v>1113</v>
          </cell>
          <cell r="N838" t="str">
            <v>99920</v>
          </cell>
          <cell r="O838" t="str">
            <v>11404</v>
          </cell>
          <cell r="P838" t="str">
            <v>294</v>
          </cell>
          <cell r="Q838" t="str">
            <v>955</v>
          </cell>
          <cell r="R838" t="str">
            <v>INTERCO BILL W/O</v>
          </cell>
          <cell r="S838" t="str">
            <v>PRA</v>
          </cell>
          <cell r="U838" t="str">
            <v>2015-02-28</v>
          </cell>
          <cell r="V838">
            <v>593.87</v>
          </cell>
          <cell r="W838" t="str">
            <v>UTXECON201</v>
          </cell>
          <cell r="Y838" t="str">
            <v>LEGAL</v>
          </cell>
          <cell r="Z838" t="str">
            <v>DLO</v>
          </cell>
          <cell r="AB838" t="str">
            <v>ICB</v>
          </cell>
          <cell r="AC838" t="str">
            <v>ICB</v>
          </cell>
          <cell r="AE838" t="str">
            <v>211</v>
          </cell>
          <cell r="AG838" t="str">
            <v>0000121258</v>
          </cell>
        </row>
        <row r="839">
          <cell r="A839" t="str">
            <v>00672144</v>
          </cell>
          <cell r="B839" t="str">
            <v>9554261000</v>
          </cell>
          <cell r="C839" t="str">
            <v>ICB4TARGET0000000263</v>
          </cell>
          <cell r="D839">
            <v>2015</v>
          </cell>
          <cell r="E839">
            <v>4</v>
          </cell>
          <cell r="F839" t="str">
            <v>2015-04-30</v>
          </cell>
          <cell r="G839" t="str">
            <v>PRJ</v>
          </cell>
          <cell r="H839" t="str">
            <v>211</v>
          </cell>
          <cell r="I839" t="str">
            <v>211</v>
          </cell>
          <cell r="K839" t="str">
            <v>000001120</v>
          </cell>
          <cell r="L839" t="str">
            <v>4261000</v>
          </cell>
          <cell r="M839" t="str">
            <v>1113</v>
          </cell>
          <cell r="N839" t="str">
            <v>99920</v>
          </cell>
          <cell r="O839" t="str">
            <v>11404</v>
          </cell>
          <cell r="P839" t="str">
            <v>294</v>
          </cell>
          <cell r="Q839" t="str">
            <v>955</v>
          </cell>
          <cell r="R839" t="str">
            <v>INTERCO BILL W/O</v>
          </cell>
          <cell r="S839" t="str">
            <v>PRA</v>
          </cell>
          <cell r="U839" t="str">
            <v>2015-04-30</v>
          </cell>
          <cell r="V839">
            <v>5944.4</v>
          </cell>
          <cell r="W839" t="str">
            <v>UTXECON201</v>
          </cell>
          <cell r="Y839" t="str">
            <v>LEGAL</v>
          </cell>
          <cell r="Z839" t="str">
            <v>DLO</v>
          </cell>
          <cell r="AB839" t="str">
            <v>ICB</v>
          </cell>
          <cell r="AC839" t="str">
            <v>ICB</v>
          </cell>
          <cell r="AE839" t="str">
            <v>211</v>
          </cell>
          <cell r="AG839" t="str">
            <v>0000149751</v>
          </cell>
        </row>
        <row r="840">
          <cell r="A840" t="str">
            <v>00644411</v>
          </cell>
          <cell r="B840" t="str">
            <v>9554265002</v>
          </cell>
          <cell r="C840" t="str">
            <v>ICB4TARGET0000000264</v>
          </cell>
          <cell r="D840">
            <v>2014</v>
          </cell>
          <cell r="E840">
            <v>11</v>
          </cell>
          <cell r="F840" t="str">
            <v>2014-11-30</v>
          </cell>
          <cell r="G840" t="str">
            <v>PRJ</v>
          </cell>
          <cell r="H840" t="str">
            <v>211</v>
          </cell>
          <cell r="I840" t="str">
            <v>211</v>
          </cell>
          <cell r="K840" t="str">
            <v>TDOANDA</v>
          </cell>
          <cell r="L840" t="str">
            <v>4265002</v>
          </cell>
          <cell r="M840" t="str">
            <v>1113</v>
          </cell>
          <cell r="N840" t="str">
            <v>99920</v>
          </cell>
          <cell r="O840" t="str">
            <v>11404</v>
          </cell>
          <cell r="P840" t="str">
            <v>294</v>
          </cell>
          <cell r="Q840" t="str">
            <v>955</v>
          </cell>
          <cell r="R840" t="str">
            <v>INTERCO BILL W/O</v>
          </cell>
          <cell r="S840" t="str">
            <v>PRA</v>
          </cell>
          <cell r="U840" t="str">
            <v>2014-11-30</v>
          </cell>
          <cell r="V840">
            <v>166.28</v>
          </cell>
          <cell r="W840" t="str">
            <v>UTXE000501</v>
          </cell>
          <cell r="Y840" t="str">
            <v>TDOTH</v>
          </cell>
          <cell r="Z840" t="str">
            <v>DLO</v>
          </cell>
          <cell r="AB840" t="str">
            <v>ICB</v>
          </cell>
          <cell r="AC840" t="str">
            <v>ICB</v>
          </cell>
          <cell r="AE840" t="str">
            <v>211</v>
          </cell>
          <cell r="AG840" t="str">
            <v>0000247561</v>
          </cell>
        </row>
        <row r="841">
          <cell r="A841" t="str">
            <v>00663819</v>
          </cell>
          <cell r="B841" t="str">
            <v>9554261000</v>
          </cell>
          <cell r="C841" t="str">
            <v>ICB4TARGET0000000264</v>
          </cell>
          <cell r="D841">
            <v>2015</v>
          </cell>
          <cell r="E841">
            <v>2</v>
          </cell>
          <cell r="F841" t="str">
            <v>2015-02-28</v>
          </cell>
          <cell r="G841" t="str">
            <v>PRJ</v>
          </cell>
          <cell r="H841" t="str">
            <v>211</v>
          </cell>
          <cell r="I841" t="str">
            <v>211</v>
          </cell>
          <cell r="K841" t="str">
            <v>000001120</v>
          </cell>
          <cell r="L841" t="str">
            <v>4261000</v>
          </cell>
          <cell r="M841" t="str">
            <v>1113</v>
          </cell>
          <cell r="N841" t="str">
            <v>99920</v>
          </cell>
          <cell r="O841" t="str">
            <v>11404</v>
          </cell>
          <cell r="P841" t="str">
            <v>294</v>
          </cell>
          <cell r="Q841" t="str">
            <v>955</v>
          </cell>
          <cell r="R841" t="str">
            <v>INTERCO BILL W/O</v>
          </cell>
          <cell r="S841" t="str">
            <v>PRA</v>
          </cell>
          <cell r="U841" t="str">
            <v>2015-02-28</v>
          </cell>
          <cell r="V841">
            <v>1187.74</v>
          </cell>
          <cell r="W841" t="str">
            <v>UTXECON201</v>
          </cell>
          <cell r="Y841" t="str">
            <v>LEGAL</v>
          </cell>
          <cell r="Z841" t="str">
            <v>DLO</v>
          </cell>
          <cell r="AB841" t="str">
            <v>ICB</v>
          </cell>
          <cell r="AC841" t="str">
            <v>ICB</v>
          </cell>
          <cell r="AE841" t="str">
            <v>211</v>
          </cell>
          <cell r="AG841" t="str">
            <v>0000123563</v>
          </cell>
        </row>
        <row r="842">
          <cell r="A842" t="str">
            <v>00672831</v>
          </cell>
          <cell r="B842" t="str">
            <v>9554261000</v>
          </cell>
          <cell r="C842" t="str">
            <v>ICB4TARGET0000000264</v>
          </cell>
          <cell r="D842">
            <v>2015</v>
          </cell>
          <cell r="E842">
            <v>4</v>
          </cell>
          <cell r="F842" t="str">
            <v>2015-04-30</v>
          </cell>
          <cell r="G842" t="str">
            <v>PRJ</v>
          </cell>
          <cell r="H842" t="str">
            <v>211</v>
          </cell>
          <cell r="I842" t="str">
            <v>211</v>
          </cell>
          <cell r="K842" t="str">
            <v>000001120</v>
          </cell>
          <cell r="L842" t="str">
            <v>4261000</v>
          </cell>
          <cell r="M842" t="str">
            <v>1113</v>
          </cell>
          <cell r="N842" t="str">
            <v>99920</v>
          </cell>
          <cell r="O842" t="str">
            <v>11404</v>
          </cell>
          <cell r="P842" t="str">
            <v>294</v>
          </cell>
          <cell r="Q842" t="str">
            <v>955</v>
          </cell>
          <cell r="R842" t="str">
            <v>INTERCO BILL W/O</v>
          </cell>
          <cell r="S842" t="str">
            <v>PRA</v>
          </cell>
          <cell r="U842" t="str">
            <v>2015-04-30</v>
          </cell>
          <cell r="V842">
            <v>356.66</v>
          </cell>
          <cell r="W842" t="str">
            <v>UTXECON201</v>
          </cell>
          <cell r="Y842" t="str">
            <v>LEGAL</v>
          </cell>
          <cell r="Z842" t="str">
            <v>DLO</v>
          </cell>
          <cell r="AB842" t="str">
            <v>ICB</v>
          </cell>
          <cell r="AC842" t="str">
            <v>ICB</v>
          </cell>
          <cell r="AE842" t="str">
            <v>211</v>
          </cell>
          <cell r="AG842" t="str">
            <v>0000169645</v>
          </cell>
        </row>
        <row r="843">
          <cell r="A843" t="str">
            <v>00644412</v>
          </cell>
          <cell r="B843" t="str">
            <v>9554265002</v>
          </cell>
          <cell r="C843" t="str">
            <v>ICB4TARGET0000000265</v>
          </cell>
          <cell r="D843">
            <v>2014</v>
          </cell>
          <cell r="E843">
            <v>11</v>
          </cell>
          <cell r="F843" t="str">
            <v>2014-11-30</v>
          </cell>
          <cell r="G843" t="str">
            <v>PRJ</v>
          </cell>
          <cell r="H843" t="str">
            <v>211</v>
          </cell>
          <cell r="I843" t="str">
            <v>211</v>
          </cell>
          <cell r="K843" t="str">
            <v>TDOANDA</v>
          </cell>
          <cell r="L843" t="str">
            <v>4265002</v>
          </cell>
          <cell r="M843" t="str">
            <v>1113</v>
          </cell>
          <cell r="N843" t="str">
            <v>99920</v>
          </cell>
          <cell r="O843" t="str">
            <v>11404</v>
          </cell>
          <cell r="P843" t="str">
            <v>294</v>
          </cell>
          <cell r="Q843" t="str">
            <v>955</v>
          </cell>
          <cell r="R843" t="str">
            <v>INTERCO BILL W/O</v>
          </cell>
          <cell r="S843" t="str">
            <v>PRA</v>
          </cell>
          <cell r="U843" t="str">
            <v>2014-11-30</v>
          </cell>
          <cell r="V843">
            <v>1379.5</v>
          </cell>
          <cell r="W843" t="str">
            <v>UTXE000501</v>
          </cell>
          <cell r="Y843" t="str">
            <v>TDOTH</v>
          </cell>
          <cell r="Z843" t="str">
            <v>DLO</v>
          </cell>
          <cell r="AB843" t="str">
            <v>ICB</v>
          </cell>
          <cell r="AC843" t="str">
            <v>ICB</v>
          </cell>
          <cell r="AE843" t="str">
            <v>211</v>
          </cell>
          <cell r="AG843" t="str">
            <v>0000247561</v>
          </cell>
        </row>
        <row r="844">
          <cell r="A844" t="str">
            <v>00664464</v>
          </cell>
          <cell r="B844" t="str">
            <v>9554261000</v>
          </cell>
          <cell r="C844" t="str">
            <v>ICB4TARGET0000000265</v>
          </cell>
          <cell r="D844">
            <v>2015</v>
          </cell>
          <cell r="E844">
            <v>2</v>
          </cell>
          <cell r="F844" t="str">
            <v>2015-02-28</v>
          </cell>
          <cell r="G844" t="str">
            <v>PRJ</v>
          </cell>
          <cell r="H844" t="str">
            <v>211</v>
          </cell>
          <cell r="I844" t="str">
            <v>211</v>
          </cell>
          <cell r="K844" t="str">
            <v>000001120</v>
          </cell>
          <cell r="L844" t="str">
            <v>4261000</v>
          </cell>
          <cell r="M844" t="str">
            <v>1113</v>
          </cell>
          <cell r="N844" t="str">
            <v>99920</v>
          </cell>
          <cell r="O844" t="str">
            <v>11404</v>
          </cell>
          <cell r="P844" t="str">
            <v>294</v>
          </cell>
          <cell r="Q844" t="str">
            <v>955</v>
          </cell>
          <cell r="R844" t="str">
            <v>INTERCO BILL W/O</v>
          </cell>
          <cell r="S844" t="str">
            <v>PRA</v>
          </cell>
          <cell r="U844" t="str">
            <v>2015-02-28</v>
          </cell>
          <cell r="V844">
            <v>1247.1300000000001</v>
          </cell>
          <cell r="W844" t="str">
            <v>UTXECON201</v>
          </cell>
          <cell r="Y844" t="str">
            <v>LEGAL</v>
          </cell>
          <cell r="Z844" t="str">
            <v>DLO</v>
          </cell>
          <cell r="AB844" t="str">
            <v>ICB</v>
          </cell>
          <cell r="AC844" t="str">
            <v>ICB</v>
          </cell>
          <cell r="AE844" t="str">
            <v>211</v>
          </cell>
          <cell r="AG844" t="str">
            <v>0000123783</v>
          </cell>
        </row>
        <row r="845">
          <cell r="A845" t="str">
            <v>00674153</v>
          </cell>
          <cell r="B845" t="str">
            <v>9554261000</v>
          </cell>
          <cell r="C845" t="str">
            <v>ICB4TARGET0000000265</v>
          </cell>
          <cell r="D845">
            <v>2015</v>
          </cell>
          <cell r="E845">
            <v>4</v>
          </cell>
          <cell r="F845" t="str">
            <v>2015-04-30</v>
          </cell>
          <cell r="G845" t="str">
            <v>PRJ</v>
          </cell>
          <cell r="H845" t="str">
            <v>211</v>
          </cell>
          <cell r="I845" t="str">
            <v>211</v>
          </cell>
          <cell r="K845" t="str">
            <v>000001120</v>
          </cell>
          <cell r="L845" t="str">
            <v>4261000</v>
          </cell>
          <cell r="M845" t="str">
            <v>1113</v>
          </cell>
          <cell r="N845" t="str">
            <v>99920</v>
          </cell>
          <cell r="O845" t="str">
            <v>11404</v>
          </cell>
          <cell r="P845" t="str">
            <v>294</v>
          </cell>
          <cell r="Q845" t="str">
            <v>955</v>
          </cell>
          <cell r="R845" t="str">
            <v>INTERCO BILL W/O</v>
          </cell>
          <cell r="S845" t="str">
            <v>PRA</v>
          </cell>
          <cell r="U845" t="str">
            <v>2015-04-30</v>
          </cell>
          <cell r="V845">
            <v>475.55</v>
          </cell>
          <cell r="W845" t="str">
            <v>UTXECON201</v>
          </cell>
          <cell r="Y845" t="str">
            <v>LEGAL</v>
          </cell>
          <cell r="Z845" t="str">
            <v>DLO</v>
          </cell>
          <cell r="AB845" t="str">
            <v>ICB</v>
          </cell>
          <cell r="AC845" t="str">
            <v>ICB</v>
          </cell>
          <cell r="AE845" t="str">
            <v>211</v>
          </cell>
          <cell r="AG845" t="str">
            <v>0000173608</v>
          </cell>
        </row>
        <row r="846">
          <cell r="A846" t="str">
            <v>00662226</v>
          </cell>
          <cell r="B846" t="str">
            <v>9554261000</v>
          </cell>
          <cell r="C846" t="str">
            <v>ICB4TARGET0000000266</v>
          </cell>
          <cell r="D846">
            <v>2015</v>
          </cell>
          <cell r="E846">
            <v>2</v>
          </cell>
          <cell r="F846" t="str">
            <v>2015-02-28</v>
          </cell>
          <cell r="G846" t="str">
            <v>PRJ</v>
          </cell>
          <cell r="H846" t="str">
            <v>211</v>
          </cell>
          <cell r="I846" t="str">
            <v>211</v>
          </cell>
          <cell r="K846" t="str">
            <v>000001120</v>
          </cell>
          <cell r="L846" t="str">
            <v>4261000</v>
          </cell>
          <cell r="M846" t="str">
            <v>1113</v>
          </cell>
          <cell r="N846" t="str">
            <v>99920</v>
          </cell>
          <cell r="O846" t="str">
            <v>11404</v>
          </cell>
          <cell r="P846" t="str">
            <v>294</v>
          </cell>
          <cell r="Q846" t="str">
            <v>955</v>
          </cell>
          <cell r="R846" t="str">
            <v>INTERCO BILL W/O</v>
          </cell>
          <cell r="S846" t="str">
            <v>PRA</v>
          </cell>
          <cell r="U846" t="str">
            <v>2015-02-28</v>
          </cell>
          <cell r="V846">
            <v>296.94</v>
          </cell>
          <cell r="W846" t="str">
            <v>UTXECON201</v>
          </cell>
          <cell r="Y846" t="str">
            <v>LEGAL</v>
          </cell>
          <cell r="Z846" t="str">
            <v>DLO</v>
          </cell>
          <cell r="AB846" t="str">
            <v>ICB</v>
          </cell>
          <cell r="AC846" t="str">
            <v>ICB</v>
          </cell>
          <cell r="AE846" t="str">
            <v>211</v>
          </cell>
          <cell r="AG846" t="str">
            <v>0000126446</v>
          </cell>
        </row>
        <row r="847">
          <cell r="A847" t="str">
            <v>00673086</v>
          </cell>
          <cell r="B847" t="str">
            <v>9554261000</v>
          </cell>
          <cell r="C847" t="str">
            <v>ICB4TARGET0000000266</v>
          </cell>
          <cell r="D847">
            <v>2015</v>
          </cell>
          <cell r="E847">
            <v>4</v>
          </cell>
          <cell r="F847" t="str">
            <v>2015-04-30</v>
          </cell>
          <cell r="G847" t="str">
            <v>PRJ</v>
          </cell>
          <cell r="H847" t="str">
            <v>211</v>
          </cell>
          <cell r="I847" t="str">
            <v>211</v>
          </cell>
          <cell r="K847" t="str">
            <v>000001120</v>
          </cell>
          <cell r="L847" t="str">
            <v>4261000</v>
          </cell>
          <cell r="M847" t="str">
            <v>1113</v>
          </cell>
          <cell r="N847" t="str">
            <v>99920</v>
          </cell>
          <cell r="O847" t="str">
            <v>11404</v>
          </cell>
          <cell r="P847" t="str">
            <v>294</v>
          </cell>
          <cell r="Q847" t="str">
            <v>955</v>
          </cell>
          <cell r="R847" t="str">
            <v>INTERCO BILL W/O</v>
          </cell>
          <cell r="S847" t="str">
            <v>PRA</v>
          </cell>
          <cell r="U847" t="str">
            <v>2015-04-30</v>
          </cell>
          <cell r="V847">
            <v>1188.8800000000001</v>
          </cell>
          <cell r="W847" t="str">
            <v>UTXECON201</v>
          </cell>
          <cell r="Y847" t="str">
            <v>LEGAL</v>
          </cell>
          <cell r="Z847" t="str">
            <v>DLO</v>
          </cell>
          <cell r="AB847" t="str">
            <v>ICB</v>
          </cell>
          <cell r="AC847" t="str">
            <v>ICB</v>
          </cell>
          <cell r="AE847" t="str">
            <v>211</v>
          </cell>
          <cell r="AG847" t="str">
            <v>0000183861</v>
          </cell>
        </row>
        <row r="848">
          <cell r="A848" t="str">
            <v>00662612</v>
          </cell>
          <cell r="B848" t="str">
            <v>9554261000</v>
          </cell>
          <cell r="C848" t="str">
            <v>ICB4TARGET0000000267</v>
          </cell>
          <cell r="D848">
            <v>2015</v>
          </cell>
          <cell r="E848">
            <v>2</v>
          </cell>
          <cell r="F848" t="str">
            <v>2015-02-28</v>
          </cell>
          <cell r="G848" t="str">
            <v>PRJ</v>
          </cell>
          <cell r="H848" t="str">
            <v>211</v>
          </cell>
          <cell r="I848" t="str">
            <v>211</v>
          </cell>
          <cell r="K848" t="str">
            <v>000001120</v>
          </cell>
          <cell r="L848" t="str">
            <v>4261000</v>
          </cell>
          <cell r="M848" t="str">
            <v>1113</v>
          </cell>
          <cell r="N848" t="str">
            <v>99920</v>
          </cell>
          <cell r="O848" t="str">
            <v>11404</v>
          </cell>
          <cell r="P848" t="str">
            <v>294</v>
          </cell>
          <cell r="Q848" t="str">
            <v>955</v>
          </cell>
          <cell r="R848" t="str">
            <v>INTERCO BILL W/O</v>
          </cell>
          <cell r="S848" t="str">
            <v>PRA</v>
          </cell>
          <cell r="U848" t="str">
            <v>2015-02-28</v>
          </cell>
          <cell r="V848">
            <v>296.94</v>
          </cell>
          <cell r="W848" t="str">
            <v>UTXECON201</v>
          </cell>
          <cell r="Y848" t="str">
            <v>LEGAL</v>
          </cell>
          <cell r="Z848" t="str">
            <v>DLO</v>
          </cell>
          <cell r="AB848" t="str">
            <v>ICB</v>
          </cell>
          <cell r="AC848" t="str">
            <v>ICB</v>
          </cell>
          <cell r="AE848" t="str">
            <v>211</v>
          </cell>
          <cell r="AG848" t="str">
            <v>0000130711</v>
          </cell>
        </row>
        <row r="849">
          <cell r="A849" t="str">
            <v>00670277</v>
          </cell>
          <cell r="B849" t="str">
            <v>9554261000</v>
          </cell>
          <cell r="C849" t="str">
            <v>ICB4TARGET0000000267</v>
          </cell>
          <cell r="D849">
            <v>2015</v>
          </cell>
          <cell r="E849">
            <v>4</v>
          </cell>
          <cell r="F849" t="str">
            <v>2015-04-30</v>
          </cell>
          <cell r="G849" t="str">
            <v>PRJ</v>
          </cell>
          <cell r="H849" t="str">
            <v>211</v>
          </cell>
          <cell r="I849" t="str">
            <v>211</v>
          </cell>
          <cell r="K849" t="str">
            <v>000001120</v>
          </cell>
          <cell r="L849" t="str">
            <v>4261000</v>
          </cell>
          <cell r="M849" t="str">
            <v>1113</v>
          </cell>
          <cell r="N849" t="str">
            <v>99920</v>
          </cell>
          <cell r="O849" t="str">
            <v>11404</v>
          </cell>
          <cell r="P849" t="str">
            <v>294</v>
          </cell>
          <cell r="Q849" t="str">
            <v>955</v>
          </cell>
          <cell r="R849" t="str">
            <v>INTERCO BILL W/O</v>
          </cell>
          <cell r="S849" t="str">
            <v>PRA</v>
          </cell>
          <cell r="U849" t="str">
            <v>2015-04-30</v>
          </cell>
          <cell r="V849">
            <v>297.22000000000003</v>
          </cell>
          <cell r="W849" t="str">
            <v>UTXECON201</v>
          </cell>
          <cell r="Y849" t="str">
            <v>LEGAL</v>
          </cell>
          <cell r="Z849" t="str">
            <v>DLO</v>
          </cell>
          <cell r="AB849" t="str">
            <v>ICB</v>
          </cell>
          <cell r="AC849" t="str">
            <v>ICB</v>
          </cell>
          <cell r="AE849" t="str">
            <v>211</v>
          </cell>
          <cell r="AG849" t="str">
            <v>0000209285</v>
          </cell>
        </row>
        <row r="850">
          <cell r="A850" t="str">
            <v>00663611</v>
          </cell>
          <cell r="B850" t="str">
            <v>9554261000</v>
          </cell>
          <cell r="C850" t="str">
            <v>ICB4TARGET0000000268</v>
          </cell>
          <cell r="D850">
            <v>2015</v>
          </cell>
          <cell r="E850">
            <v>2</v>
          </cell>
          <cell r="F850" t="str">
            <v>2015-02-28</v>
          </cell>
          <cell r="G850" t="str">
            <v>PRJ</v>
          </cell>
          <cell r="H850" t="str">
            <v>211</v>
          </cell>
          <cell r="I850" t="str">
            <v>211</v>
          </cell>
          <cell r="K850" t="str">
            <v>000001120</v>
          </cell>
          <cell r="L850" t="str">
            <v>4261000</v>
          </cell>
          <cell r="M850" t="str">
            <v>1113</v>
          </cell>
          <cell r="N850" t="str">
            <v>99920</v>
          </cell>
          <cell r="O850" t="str">
            <v>11404</v>
          </cell>
          <cell r="P850" t="str">
            <v>294</v>
          </cell>
          <cell r="Q850" t="str">
            <v>955</v>
          </cell>
          <cell r="R850" t="str">
            <v>INTERCO BILL W/O</v>
          </cell>
          <cell r="S850" t="str">
            <v>PRA</v>
          </cell>
          <cell r="U850" t="str">
            <v>2015-02-28</v>
          </cell>
          <cell r="V850">
            <v>593.87</v>
          </cell>
          <cell r="W850" t="str">
            <v>UTXECON201</v>
          </cell>
          <cell r="Y850" t="str">
            <v>LEGAL</v>
          </cell>
          <cell r="Z850" t="str">
            <v>DLO</v>
          </cell>
          <cell r="AB850" t="str">
            <v>ICB</v>
          </cell>
          <cell r="AC850" t="str">
            <v>ICB</v>
          </cell>
          <cell r="AE850" t="str">
            <v>211</v>
          </cell>
          <cell r="AG850" t="str">
            <v>0000133061</v>
          </cell>
        </row>
        <row r="851">
          <cell r="A851" t="str">
            <v>00670284</v>
          </cell>
          <cell r="B851" t="str">
            <v>9554261000</v>
          </cell>
          <cell r="C851" t="str">
            <v>ICB4TARGET0000000268</v>
          </cell>
          <cell r="D851">
            <v>2015</v>
          </cell>
          <cell r="E851">
            <v>4</v>
          </cell>
          <cell r="F851" t="str">
            <v>2015-04-30</v>
          </cell>
          <cell r="G851" t="str">
            <v>PRJ</v>
          </cell>
          <cell r="H851" t="str">
            <v>211</v>
          </cell>
          <cell r="I851" t="str">
            <v>211</v>
          </cell>
          <cell r="K851" t="str">
            <v>000001120</v>
          </cell>
          <cell r="L851" t="str">
            <v>4261000</v>
          </cell>
          <cell r="M851" t="str">
            <v>1113</v>
          </cell>
          <cell r="N851" t="str">
            <v>99920</v>
          </cell>
          <cell r="O851" t="str">
            <v>11404</v>
          </cell>
          <cell r="P851" t="str">
            <v>294</v>
          </cell>
          <cell r="Q851" t="str">
            <v>955</v>
          </cell>
          <cell r="R851" t="str">
            <v>INTERCO BILL W/O</v>
          </cell>
          <cell r="S851" t="str">
            <v>PRA</v>
          </cell>
          <cell r="U851" t="str">
            <v>2015-04-30</v>
          </cell>
          <cell r="V851">
            <v>2972.2</v>
          </cell>
          <cell r="W851" t="str">
            <v>UTXECON201</v>
          </cell>
          <cell r="Y851" t="str">
            <v>LEGAL</v>
          </cell>
          <cell r="Z851" t="str">
            <v>DLO</v>
          </cell>
          <cell r="AB851" t="str">
            <v>ICB</v>
          </cell>
          <cell r="AC851" t="str">
            <v>ICB</v>
          </cell>
          <cell r="AE851" t="str">
            <v>211</v>
          </cell>
          <cell r="AG851" t="str">
            <v>0000216374</v>
          </cell>
        </row>
        <row r="852">
          <cell r="A852" t="str">
            <v>00662224</v>
          </cell>
          <cell r="B852" t="str">
            <v>9554261000</v>
          </cell>
          <cell r="C852" t="str">
            <v>ICB4TARGET0000000269</v>
          </cell>
          <cell r="D852">
            <v>2015</v>
          </cell>
          <cell r="E852">
            <v>2</v>
          </cell>
          <cell r="F852" t="str">
            <v>2015-02-28</v>
          </cell>
          <cell r="G852" t="str">
            <v>PRJ</v>
          </cell>
          <cell r="H852" t="str">
            <v>211</v>
          </cell>
          <cell r="I852" t="str">
            <v>211</v>
          </cell>
          <cell r="K852" t="str">
            <v>000001120</v>
          </cell>
          <cell r="L852" t="str">
            <v>4261000</v>
          </cell>
          <cell r="M852" t="str">
            <v>1113</v>
          </cell>
          <cell r="N852" t="str">
            <v>99920</v>
          </cell>
          <cell r="O852" t="str">
            <v>11404</v>
          </cell>
          <cell r="P852" t="str">
            <v>294</v>
          </cell>
          <cell r="Q852" t="str">
            <v>955</v>
          </cell>
          <cell r="R852" t="str">
            <v>INTERCO BILL W/O</v>
          </cell>
          <cell r="S852" t="str">
            <v>PRA</v>
          </cell>
          <cell r="U852" t="str">
            <v>2015-02-28</v>
          </cell>
          <cell r="V852">
            <v>178.16</v>
          </cell>
          <cell r="W852" t="str">
            <v>UTXECON201</v>
          </cell>
          <cell r="Y852" t="str">
            <v>LEGAL</v>
          </cell>
          <cell r="Z852" t="str">
            <v>DLO</v>
          </cell>
          <cell r="AB852" t="str">
            <v>ICB</v>
          </cell>
          <cell r="AC852" t="str">
            <v>ICB</v>
          </cell>
          <cell r="AE852" t="str">
            <v>211</v>
          </cell>
          <cell r="AG852" t="str">
            <v>0000133873</v>
          </cell>
        </row>
        <row r="853">
          <cell r="A853" t="str">
            <v>00673083</v>
          </cell>
          <cell r="B853" t="str">
            <v>9554261000</v>
          </cell>
          <cell r="C853" t="str">
            <v>ICB4TARGET0000000269</v>
          </cell>
          <cell r="D853">
            <v>2015</v>
          </cell>
          <cell r="E853">
            <v>4</v>
          </cell>
          <cell r="F853" t="str">
            <v>2015-04-30</v>
          </cell>
          <cell r="G853" t="str">
            <v>PRJ</v>
          </cell>
          <cell r="H853" t="str">
            <v>211</v>
          </cell>
          <cell r="I853" t="str">
            <v>211</v>
          </cell>
          <cell r="K853" t="str">
            <v>000001120</v>
          </cell>
          <cell r="L853" t="str">
            <v>4261000</v>
          </cell>
          <cell r="M853" t="str">
            <v>1113</v>
          </cell>
          <cell r="N853" t="str">
            <v>99920</v>
          </cell>
          <cell r="O853" t="str">
            <v>11404</v>
          </cell>
          <cell r="P853" t="str">
            <v>294</v>
          </cell>
          <cell r="Q853" t="str">
            <v>955</v>
          </cell>
          <cell r="R853" t="str">
            <v>INTERCO BILL W/O</v>
          </cell>
          <cell r="S853" t="str">
            <v>PRA</v>
          </cell>
          <cell r="U853" t="str">
            <v>2015-04-30</v>
          </cell>
          <cell r="V853">
            <v>297.22000000000003</v>
          </cell>
          <cell r="W853" t="str">
            <v>UTXECON201</v>
          </cell>
          <cell r="Y853" t="str">
            <v>LEGAL</v>
          </cell>
          <cell r="Z853" t="str">
            <v>DLO</v>
          </cell>
          <cell r="AB853" t="str">
            <v>ICB</v>
          </cell>
          <cell r="AC853" t="str">
            <v>ICB</v>
          </cell>
          <cell r="AE853" t="str">
            <v>211</v>
          </cell>
          <cell r="AG853" t="str">
            <v>0000241614</v>
          </cell>
        </row>
        <row r="854">
          <cell r="A854" t="str">
            <v>00663069</v>
          </cell>
          <cell r="B854" t="str">
            <v>9554261000</v>
          </cell>
          <cell r="C854" t="str">
            <v>ICB4TARGET0000000270</v>
          </cell>
          <cell r="D854">
            <v>2015</v>
          </cell>
          <cell r="E854">
            <v>2</v>
          </cell>
          <cell r="F854" t="str">
            <v>2015-02-28</v>
          </cell>
          <cell r="G854" t="str">
            <v>PRJ</v>
          </cell>
          <cell r="H854" t="str">
            <v>211</v>
          </cell>
          <cell r="I854" t="str">
            <v>211</v>
          </cell>
          <cell r="K854" t="str">
            <v>000001120</v>
          </cell>
          <cell r="L854" t="str">
            <v>4261000</v>
          </cell>
          <cell r="M854" t="str">
            <v>1113</v>
          </cell>
          <cell r="N854" t="str">
            <v>99920</v>
          </cell>
          <cell r="O854" t="str">
            <v>11404</v>
          </cell>
          <cell r="P854" t="str">
            <v>294</v>
          </cell>
          <cell r="Q854" t="str">
            <v>955</v>
          </cell>
          <cell r="R854" t="str">
            <v>INTERCO BILL W/O</v>
          </cell>
          <cell r="S854" t="str">
            <v>PRA</v>
          </cell>
          <cell r="U854" t="str">
            <v>2015-02-28</v>
          </cell>
          <cell r="V854">
            <v>2969.35</v>
          </cell>
          <cell r="W854" t="str">
            <v>UTXECON201</v>
          </cell>
          <cell r="Y854" t="str">
            <v>LEGAL</v>
          </cell>
          <cell r="Z854" t="str">
            <v>DLO</v>
          </cell>
          <cell r="AB854" t="str">
            <v>ICB</v>
          </cell>
          <cell r="AC854" t="str">
            <v>ICB</v>
          </cell>
          <cell r="AE854" t="str">
            <v>211</v>
          </cell>
          <cell r="AG854" t="str">
            <v>0000135160</v>
          </cell>
        </row>
        <row r="855">
          <cell r="A855" t="str">
            <v>00674152</v>
          </cell>
          <cell r="B855" t="str">
            <v>9554261000</v>
          </cell>
          <cell r="C855" t="str">
            <v>ICB4TARGET0000000270</v>
          </cell>
          <cell r="D855">
            <v>2015</v>
          </cell>
          <cell r="E855">
            <v>4</v>
          </cell>
          <cell r="F855" t="str">
            <v>2015-04-30</v>
          </cell>
          <cell r="G855" t="str">
            <v>PRJ</v>
          </cell>
          <cell r="H855" t="str">
            <v>211</v>
          </cell>
          <cell r="I855" t="str">
            <v>211</v>
          </cell>
          <cell r="K855" t="str">
            <v>000001120</v>
          </cell>
          <cell r="L855" t="str">
            <v>4261000</v>
          </cell>
          <cell r="M855" t="str">
            <v>1113</v>
          </cell>
          <cell r="N855" t="str">
            <v>99920</v>
          </cell>
          <cell r="O855" t="str">
            <v>11404</v>
          </cell>
          <cell r="P855" t="str">
            <v>294</v>
          </cell>
          <cell r="Q855" t="str">
            <v>955</v>
          </cell>
          <cell r="R855" t="str">
            <v>INTERCO BILL W/O</v>
          </cell>
          <cell r="S855" t="str">
            <v>PRA</v>
          </cell>
          <cell r="U855" t="str">
            <v>2015-04-30</v>
          </cell>
          <cell r="V855">
            <v>8916.6</v>
          </cell>
          <cell r="W855" t="str">
            <v>UTXECON201</v>
          </cell>
          <cell r="Y855" t="str">
            <v>LEGAL</v>
          </cell>
          <cell r="Z855" t="str">
            <v>DLO</v>
          </cell>
          <cell r="AB855" t="str">
            <v>ICB</v>
          </cell>
          <cell r="AC855" t="str">
            <v>ICB</v>
          </cell>
          <cell r="AE855" t="str">
            <v>211</v>
          </cell>
          <cell r="AG855" t="str">
            <v>0000266031</v>
          </cell>
        </row>
        <row r="856">
          <cell r="A856" t="str">
            <v>00661022</v>
          </cell>
          <cell r="B856" t="str">
            <v>9554261000</v>
          </cell>
          <cell r="C856" t="str">
            <v>ICB4TARGET0000000271</v>
          </cell>
          <cell r="D856">
            <v>2015</v>
          </cell>
          <cell r="E856">
            <v>2</v>
          </cell>
          <cell r="F856" t="str">
            <v>2015-02-28</v>
          </cell>
          <cell r="G856" t="str">
            <v>PRJ</v>
          </cell>
          <cell r="H856" t="str">
            <v>211</v>
          </cell>
          <cell r="I856" t="str">
            <v>211</v>
          </cell>
          <cell r="K856" t="str">
            <v>000001120</v>
          </cell>
          <cell r="L856" t="str">
            <v>4261000</v>
          </cell>
          <cell r="M856" t="str">
            <v>1113</v>
          </cell>
          <cell r="N856" t="str">
            <v>99920</v>
          </cell>
          <cell r="O856" t="str">
            <v>11404</v>
          </cell>
          <cell r="P856" t="str">
            <v>294</v>
          </cell>
          <cell r="Q856" t="str">
            <v>955</v>
          </cell>
          <cell r="R856" t="str">
            <v>INTERCO BILL W/O</v>
          </cell>
          <cell r="S856" t="str">
            <v>PRA</v>
          </cell>
          <cell r="U856" t="str">
            <v>2015-02-28</v>
          </cell>
          <cell r="V856">
            <v>237.55</v>
          </cell>
          <cell r="W856" t="str">
            <v>UTXECON201</v>
          </cell>
          <cell r="Y856" t="str">
            <v>LEGAL</v>
          </cell>
          <cell r="Z856" t="str">
            <v>DLO</v>
          </cell>
          <cell r="AB856" t="str">
            <v>ICB</v>
          </cell>
          <cell r="AC856" t="str">
            <v>ICB</v>
          </cell>
          <cell r="AE856" t="str">
            <v>211</v>
          </cell>
          <cell r="AG856" t="str">
            <v>0000135610</v>
          </cell>
        </row>
        <row r="857">
          <cell r="A857" t="str">
            <v>00670279</v>
          </cell>
          <cell r="B857" t="str">
            <v>9554261000</v>
          </cell>
          <cell r="C857" t="str">
            <v>ICB4TARGET0000000271</v>
          </cell>
          <cell r="D857">
            <v>2015</v>
          </cell>
          <cell r="E857">
            <v>4</v>
          </cell>
          <cell r="F857" t="str">
            <v>2015-04-30</v>
          </cell>
          <cell r="G857" t="str">
            <v>PRJ</v>
          </cell>
          <cell r="H857" t="str">
            <v>211</v>
          </cell>
          <cell r="I857" t="str">
            <v>211</v>
          </cell>
          <cell r="K857" t="str">
            <v>000001120</v>
          </cell>
          <cell r="L857" t="str">
            <v>4261000</v>
          </cell>
          <cell r="M857" t="str">
            <v>1113</v>
          </cell>
          <cell r="N857" t="str">
            <v>99920</v>
          </cell>
          <cell r="O857" t="str">
            <v>11404</v>
          </cell>
          <cell r="P857" t="str">
            <v>294</v>
          </cell>
          <cell r="Q857" t="str">
            <v>955</v>
          </cell>
          <cell r="R857" t="str">
            <v>INTERCO BILL W/O</v>
          </cell>
          <cell r="S857" t="str">
            <v>PRA</v>
          </cell>
          <cell r="U857" t="str">
            <v>2015-04-30</v>
          </cell>
          <cell r="V857">
            <v>297.22000000000003</v>
          </cell>
          <cell r="W857" t="str">
            <v>UTXECON201</v>
          </cell>
          <cell r="Y857" t="str">
            <v>LEGAL</v>
          </cell>
          <cell r="Z857" t="str">
            <v>DLO</v>
          </cell>
          <cell r="AB857" t="str">
            <v>ICB</v>
          </cell>
          <cell r="AC857" t="str">
            <v>ICB</v>
          </cell>
          <cell r="AE857" t="str">
            <v>211</v>
          </cell>
          <cell r="AG857" t="str">
            <v>0000267130</v>
          </cell>
        </row>
        <row r="858">
          <cell r="A858" t="str">
            <v>00669977</v>
          </cell>
          <cell r="B858" t="str">
            <v>5104261000</v>
          </cell>
          <cell r="C858" t="str">
            <v>ICB4TARGET0000000271</v>
          </cell>
          <cell r="D858">
            <v>2015</v>
          </cell>
          <cell r="E858">
            <v>3</v>
          </cell>
          <cell r="F858" t="str">
            <v>2015-03-31</v>
          </cell>
          <cell r="G858" t="str">
            <v>PRJ</v>
          </cell>
          <cell r="H858" t="str">
            <v>211</v>
          </cell>
          <cell r="I858" t="str">
            <v>211</v>
          </cell>
          <cell r="K858" t="str">
            <v>000001120</v>
          </cell>
          <cell r="L858" t="str">
            <v>4261000</v>
          </cell>
          <cell r="M858" t="str">
            <v>1113</v>
          </cell>
          <cell r="N858" t="str">
            <v>99920</v>
          </cell>
          <cell r="O858" t="str">
            <v>13123</v>
          </cell>
          <cell r="P858" t="str">
            <v>294</v>
          </cell>
          <cell r="Q858" t="str">
            <v>510</v>
          </cell>
          <cell r="R858" t="str">
            <v>INTERCO BILL W/O</v>
          </cell>
          <cell r="S858" t="str">
            <v>PRA</v>
          </cell>
          <cell r="U858" t="str">
            <v>2015-03-31</v>
          </cell>
          <cell r="V858">
            <v>17.82</v>
          </cell>
          <cell r="W858" t="str">
            <v>UTXECON201</v>
          </cell>
          <cell r="Y858" t="str">
            <v>LEGAL</v>
          </cell>
          <cell r="Z858" t="str">
            <v>DLO</v>
          </cell>
          <cell r="AB858" t="str">
            <v>ICB</v>
          </cell>
          <cell r="AC858" t="str">
            <v>ICB</v>
          </cell>
          <cell r="AE858" t="str">
            <v>211</v>
          </cell>
          <cell r="AG858" t="str">
            <v>0000146747</v>
          </cell>
        </row>
        <row r="859">
          <cell r="A859" t="str">
            <v>00648201</v>
          </cell>
          <cell r="B859" t="str">
            <v>9554265004</v>
          </cell>
          <cell r="C859" t="str">
            <v>ICB4TARGET0000000272</v>
          </cell>
          <cell r="D859">
            <v>2014</v>
          </cell>
          <cell r="E859">
            <v>11</v>
          </cell>
          <cell r="F859" t="str">
            <v>2014-11-30</v>
          </cell>
          <cell r="G859" t="str">
            <v>PRJ</v>
          </cell>
          <cell r="H859" t="str">
            <v>211</v>
          </cell>
          <cell r="I859" t="str">
            <v>211</v>
          </cell>
          <cell r="K859" t="str">
            <v>000001120</v>
          </cell>
          <cell r="L859" t="str">
            <v>4265004</v>
          </cell>
          <cell r="M859" t="str">
            <v>1585</v>
          </cell>
          <cell r="N859" t="str">
            <v>99920</v>
          </cell>
          <cell r="O859" t="str">
            <v>11404</v>
          </cell>
          <cell r="P859" t="str">
            <v>294</v>
          </cell>
          <cell r="Q859" t="str">
            <v>955</v>
          </cell>
          <cell r="R859" t="str">
            <v>INTERCO BILL W/O</v>
          </cell>
          <cell r="S859" t="str">
            <v>PRA</v>
          </cell>
          <cell r="U859" t="str">
            <v>2014-11-30</v>
          </cell>
          <cell r="V859">
            <v>472.16</v>
          </cell>
          <cell r="W859" t="str">
            <v>UTXECON101</v>
          </cell>
          <cell r="Y859" t="str">
            <v>LEGAL</v>
          </cell>
          <cell r="Z859" t="str">
            <v>DLO</v>
          </cell>
          <cell r="AB859" t="str">
            <v>ICB</v>
          </cell>
          <cell r="AC859" t="str">
            <v>ICB</v>
          </cell>
          <cell r="AE859" t="str">
            <v>211</v>
          </cell>
          <cell r="AG859" t="str">
            <v>0000101368</v>
          </cell>
        </row>
        <row r="860">
          <cell r="A860" t="str">
            <v>00664471</v>
          </cell>
          <cell r="B860" t="str">
            <v>9554261000</v>
          </cell>
          <cell r="C860" t="str">
            <v>ICB4TARGET0000000272</v>
          </cell>
          <cell r="D860">
            <v>2015</v>
          </cell>
          <cell r="E860">
            <v>2</v>
          </cell>
          <cell r="F860" t="str">
            <v>2015-02-28</v>
          </cell>
          <cell r="G860" t="str">
            <v>PRJ</v>
          </cell>
          <cell r="H860" t="str">
            <v>211</v>
          </cell>
          <cell r="I860" t="str">
            <v>211</v>
          </cell>
          <cell r="K860" t="str">
            <v>000001120</v>
          </cell>
          <cell r="L860" t="str">
            <v>4261000</v>
          </cell>
          <cell r="M860" t="str">
            <v>1113</v>
          </cell>
          <cell r="N860" t="str">
            <v>99920</v>
          </cell>
          <cell r="O860" t="str">
            <v>11404</v>
          </cell>
          <cell r="P860" t="str">
            <v>294</v>
          </cell>
          <cell r="Q860" t="str">
            <v>955</v>
          </cell>
          <cell r="R860" t="str">
            <v>INTERCO BILL W/O</v>
          </cell>
          <cell r="S860" t="str">
            <v>PRA</v>
          </cell>
          <cell r="U860" t="str">
            <v>2015-02-28</v>
          </cell>
          <cell r="V860">
            <v>118.77</v>
          </cell>
          <cell r="W860" t="str">
            <v>UTXECON201</v>
          </cell>
          <cell r="Y860" t="str">
            <v>LEGAL</v>
          </cell>
          <cell r="Z860" t="str">
            <v>DLO</v>
          </cell>
          <cell r="AB860" t="str">
            <v>ICB</v>
          </cell>
          <cell r="AC860" t="str">
            <v>ICB</v>
          </cell>
          <cell r="AE860" t="str">
            <v>211</v>
          </cell>
          <cell r="AG860" t="str">
            <v>0000135977</v>
          </cell>
        </row>
        <row r="861">
          <cell r="A861" t="str">
            <v>00667619</v>
          </cell>
          <cell r="B861" t="str">
            <v>9554261000</v>
          </cell>
          <cell r="C861" t="str">
            <v>ICB4TARGET0000000272</v>
          </cell>
          <cell r="D861">
            <v>2015</v>
          </cell>
          <cell r="E861">
            <v>3</v>
          </cell>
          <cell r="F861" t="str">
            <v>2015-03-31</v>
          </cell>
          <cell r="G861" t="str">
            <v>PRJ</v>
          </cell>
          <cell r="H861" t="str">
            <v>211</v>
          </cell>
          <cell r="I861" t="str">
            <v>211</v>
          </cell>
          <cell r="K861" t="str">
            <v>000001120</v>
          </cell>
          <cell r="L861" t="str">
            <v>4261000</v>
          </cell>
          <cell r="M861" t="str">
            <v>1113</v>
          </cell>
          <cell r="N861" t="str">
            <v>99920</v>
          </cell>
          <cell r="O861" t="str">
            <v>11404</v>
          </cell>
          <cell r="P861" t="str">
            <v>294</v>
          </cell>
          <cell r="Q861" t="str">
            <v>955</v>
          </cell>
          <cell r="R861" t="str">
            <v>INTERCO BILL W/O</v>
          </cell>
          <cell r="S861" t="str">
            <v>PRA</v>
          </cell>
          <cell r="U861" t="str">
            <v>2015-03-31</v>
          </cell>
          <cell r="V861">
            <v>2078.5500000000002</v>
          </cell>
          <cell r="W861" t="str">
            <v>UTXECON201</v>
          </cell>
          <cell r="Y861" t="str">
            <v>LEGAL</v>
          </cell>
          <cell r="Z861" t="str">
            <v>DLO</v>
          </cell>
          <cell r="AB861" t="str">
            <v>ICB</v>
          </cell>
          <cell r="AC861" t="str">
            <v>ICB</v>
          </cell>
          <cell r="AE861" t="str">
            <v>211</v>
          </cell>
          <cell r="AG861" t="str">
            <v>0000009761</v>
          </cell>
        </row>
        <row r="862">
          <cell r="A862" t="str">
            <v>00672833</v>
          </cell>
          <cell r="B862" t="str">
            <v>9554261000</v>
          </cell>
          <cell r="C862" t="str">
            <v>ICB4TARGET0000000272</v>
          </cell>
          <cell r="D862">
            <v>2015</v>
          </cell>
          <cell r="E862">
            <v>4</v>
          </cell>
          <cell r="F862" t="str">
            <v>2015-04-30</v>
          </cell>
          <cell r="G862" t="str">
            <v>PRJ</v>
          </cell>
          <cell r="H862" t="str">
            <v>211</v>
          </cell>
          <cell r="I862" t="str">
            <v>211</v>
          </cell>
          <cell r="K862" t="str">
            <v>000001120</v>
          </cell>
          <cell r="L862" t="str">
            <v>4261000</v>
          </cell>
          <cell r="M862" t="str">
            <v>1113</v>
          </cell>
          <cell r="N862" t="str">
            <v>99920</v>
          </cell>
          <cell r="O862" t="str">
            <v>11404</v>
          </cell>
          <cell r="P862" t="str">
            <v>294</v>
          </cell>
          <cell r="Q862" t="str">
            <v>955</v>
          </cell>
          <cell r="R862" t="str">
            <v>INTERCO BILL W/O</v>
          </cell>
          <cell r="S862" t="str">
            <v>PRA</v>
          </cell>
          <cell r="U862" t="str">
            <v>2015-04-30</v>
          </cell>
          <cell r="V862">
            <v>208.05</v>
          </cell>
          <cell r="W862" t="str">
            <v>UTXECON201</v>
          </cell>
          <cell r="Y862" t="str">
            <v>LEGAL</v>
          </cell>
          <cell r="Z862" t="str">
            <v>DLO</v>
          </cell>
          <cell r="AB862" t="str">
            <v>ICB</v>
          </cell>
          <cell r="AC862" t="str">
            <v>ICB</v>
          </cell>
          <cell r="AE862" t="str">
            <v>211</v>
          </cell>
          <cell r="AG862" t="str">
            <v>0000267282</v>
          </cell>
        </row>
        <row r="863">
          <cell r="A863" t="str">
            <v>00662230</v>
          </cell>
          <cell r="B863" t="str">
            <v>9554261000</v>
          </cell>
          <cell r="C863" t="str">
            <v>ICB4TARGET0000000273</v>
          </cell>
          <cell r="D863">
            <v>2015</v>
          </cell>
          <cell r="E863">
            <v>2</v>
          </cell>
          <cell r="F863" t="str">
            <v>2015-02-28</v>
          </cell>
          <cell r="G863" t="str">
            <v>PRJ</v>
          </cell>
          <cell r="H863" t="str">
            <v>211</v>
          </cell>
          <cell r="I863" t="str">
            <v>211</v>
          </cell>
          <cell r="K863" t="str">
            <v>000001120</v>
          </cell>
          <cell r="L863" t="str">
            <v>4261000</v>
          </cell>
          <cell r="M863" t="str">
            <v>1113</v>
          </cell>
          <cell r="N863" t="str">
            <v>99920</v>
          </cell>
          <cell r="O863" t="str">
            <v>11404</v>
          </cell>
          <cell r="P863" t="str">
            <v>294</v>
          </cell>
          <cell r="Q863" t="str">
            <v>955</v>
          </cell>
          <cell r="R863" t="str">
            <v>INTERCO BILL W/O</v>
          </cell>
          <cell r="S863" t="str">
            <v>PRA</v>
          </cell>
          <cell r="U863" t="str">
            <v>2015-02-28</v>
          </cell>
          <cell r="V863">
            <v>118.77</v>
          </cell>
          <cell r="W863" t="str">
            <v>UTXECON201</v>
          </cell>
          <cell r="Y863" t="str">
            <v>LEGAL</v>
          </cell>
          <cell r="Z863" t="str">
            <v>DLO</v>
          </cell>
          <cell r="AB863" t="str">
            <v>ICB</v>
          </cell>
          <cell r="AC863" t="str">
            <v>ICB</v>
          </cell>
          <cell r="AE863" t="str">
            <v>211</v>
          </cell>
          <cell r="AG863" t="str">
            <v>0000138759</v>
          </cell>
        </row>
        <row r="864">
          <cell r="A864" t="str">
            <v>00667620</v>
          </cell>
          <cell r="B864" t="str">
            <v>9554261000</v>
          </cell>
          <cell r="C864" t="str">
            <v>ICB4TARGET0000000273</v>
          </cell>
          <cell r="D864">
            <v>2015</v>
          </cell>
          <cell r="E864">
            <v>3</v>
          </cell>
          <cell r="F864" t="str">
            <v>2015-03-31</v>
          </cell>
          <cell r="G864" t="str">
            <v>PRJ</v>
          </cell>
          <cell r="H864" t="str">
            <v>211</v>
          </cell>
          <cell r="I864" t="str">
            <v>211</v>
          </cell>
          <cell r="K864" t="str">
            <v>000001120</v>
          </cell>
          <cell r="L864" t="str">
            <v>4261000</v>
          </cell>
          <cell r="M864" t="str">
            <v>1113</v>
          </cell>
          <cell r="N864" t="str">
            <v>99920</v>
          </cell>
          <cell r="O864" t="str">
            <v>11404</v>
          </cell>
          <cell r="P864" t="str">
            <v>294</v>
          </cell>
          <cell r="Q864" t="str">
            <v>955</v>
          </cell>
          <cell r="R864" t="str">
            <v>INTERCO BILL W/O</v>
          </cell>
          <cell r="S864" t="str">
            <v>PRA</v>
          </cell>
          <cell r="U864" t="str">
            <v>2015-03-31</v>
          </cell>
          <cell r="V864">
            <v>593.87</v>
          </cell>
          <cell r="W864" t="str">
            <v>UTXECON201</v>
          </cell>
          <cell r="Y864" t="str">
            <v>LEGAL</v>
          </cell>
          <cell r="Z864" t="str">
            <v>DLO</v>
          </cell>
          <cell r="AB864" t="str">
            <v>ICB</v>
          </cell>
          <cell r="AC864" t="str">
            <v>ICB</v>
          </cell>
          <cell r="AE864" t="str">
            <v>211</v>
          </cell>
          <cell r="AG864" t="str">
            <v>0000009885</v>
          </cell>
        </row>
        <row r="865">
          <cell r="A865" t="str">
            <v>00670165</v>
          </cell>
          <cell r="B865" t="str">
            <v>9554261000</v>
          </cell>
          <cell r="C865" t="str">
            <v>ICB4TARGET0000000273</v>
          </cell>
          <cell r="D865">
            <v>2015</v>
          </cell>
          <cell r="E865">
            <v>4</v>
          </cell>
          <cell r="F865" t="str">
            <v>2015-04-30</v>
          </cell>
          <cell r="G865" t="str">
            <v>PRJ</v>
          </cell>
          <cell r="H865" t="str">
            <v>211</v>
          </cell>
          <cell r="I865" t="str">
            <v>211</v>
          </cell>
          <cell r="K865" t="str">
            <v>000001120</v>
          </cell>
          <cell r="L865" t="str">
            <v>4261000</v>
          </cell>
          <cell r="M865" t="str">
            <v>1113</v>
          </cell>
          <cell r="N865" t="str">
            <v>99920</v>
          </cell>
          <cell r="O865" t="str">
            <v>11404</v>
          </cell>
          <cell r="P865" t="str">
            <v>294</v>
          </cell>
          <cell r="Q865" t="str">
            <v>955</v>
          </cell>
          <cell r="R865" t="str">
            <v>INTERCO BILL W/O</v>
          </cell>
          <cell r="S865" t="str">
            <v>PRA</v>
          </cell>
          <cell r="U865" t="str">
            <v>2015-04-30</v>
          </cell>
          <cell r="V865">
            <v>297.22000000000003</v>
          </cell>
          <cell r="W865" t="str">
            <v>UTXECON201</v>
          </cell>
          <cell r="Y865" t="str">
            <v>LEGAL</v>
          </cell>
          <cell r="Z865" t="str">
            <v>DLO</v>
          </cell>
          <cell r="AB865" t="str">
            <v>ICB</v>
          </cell>
          <cell r="AC865" t="str">
            <v>ICB</v>
          </cell>
          <cell r="AE865" t="str">
            <v>211</v>
          </cell>
          <cell r="AG865" t="str">
            <v>0000271971</v>
          </cell>
        </row>
        <row r="866">
          <cell r="A866" t="str">
            <v>00663610</v>
          </cell>
          <cell r="B866" t="str">
            <v>9554261000</v>
          </cell>
          <cell r="C866" t="str">
            <v>ICB4TARGET0000000274</v>
          </cell>
          <cell r="D866">
            <v>2015</v>
          </cell>
          <cell r="E866">
            <v>2</v>
          </cell>
          <cell r="F866" t="str">
            <v>2015-02-28</v>
          </cell>
          <cell r="G866" t="str">
            <v>PRJ</v>
          </cell>
          <cell r="H866" t="str">
            <v>211</v>
          </cell>
          <cell r="I866" t="str">
            <v>211</v>
          </cell>
          <cell r="K866" t="str">
            <v>000001120</v>
          </cell>
          <cell r="L866" t="str">
            <v>4261000</v>
          </cell>
          <cell r="M866" t="str">
            <v>1113</v>
          </cell>
          <cell r="N866" t="str">
            <v>99920</v>
          </cell>
          <cell r="O866" t="str">
            <v>11404</v>
          </cell>
          <cell r="P866" t="str">
            <v>294</v>
          </cell>
          <cell r="Q866" t="str">
            <v>955</v>
          </cell>
          <cell r="R866" t="str">
            <v>INTERCO BILL W/O</v>
          </cell>
          <cell r="S866" t="str">
            <v>PRA</v>
          </cell>
          <cell r="U866" t="str">
            <v>2015-02-28</v>
          </cell>
          <cell r="V866">
            <v>475.01</v>
          </cell>
          <cell r="W866" t="str">
            <v>UTXECON201</v>
          </cell>
          <cell r="Y866" t="str">
            <v>LEGAL</v>
          </cell>
          <cell r="Z866" t="str">
            <v>DLO</v>
          </cell>
          <cell r="AB866" t="str">
            <v>ICB</v>
          </cell>
          <cell r="AC866" t="str">
            <v>ICB</v>
          </cell>
          <cell r="AE866" t="str">
            <v>211</v>
          </cell>
          <cell r="AG866" t="str">
            <v>0000142541</v>
          </cell>
        </row>
        <row r="867">
          <cell r="A867" t="str">
            <v>00667621</v>
          </cell>
          <cell r="B867" t="str">
            <v>9554261000</v>
          </cell>
          <cell r="C867" t="str">
            <v>ICB4TARGET0000000274</v>
          </cell>
          <cell r="D867">
            <v>2015</v>
          </cell>
          <cell r="E867">
            <v>3</v>
          </cell>
          <cell r="F867" t="str">
            <v>2015-03-31</v>
          </cell>
          <cell r="G867" t="str">
            <v>PRJ</v>
          </cell>
          <cell r="H867" t="str">
            <v>211</v>
          </cell>
          <cell r="I867" t="str">
            <v>211</v>
          </cell>
          <cell r="K867" t="str">
            <v>000001120</v>
          </cell>
          <cell r="L867" t="str">
            <v>4261000</v>
          </cell>
          <cell r="M867" t="str">
            <v>1113</v>
          </cell>
          <cell r="N867" t="str">
            <v>99920</v>
          </cell>
          <cell r="O867" t="str">
            <v>11404</v>
          </cell>
          <cell r="P867" t="str">
            <v>294</v>
          </cell>
          <cell r="Q867" t="str">
            <v>955</v>
          </cell>
          <cell r="R867" t="str">
            <v>INTERCO BILL W/O</v>
          </cell>
          <cell r="S867" t="str">
            <v>PRA</v>
          </cell>
          <cell r="U867" t="str">
            <v>2015-03-31</v>
          </cell>
          <cell r="V867">
            <v>2969.35</v>
          </cell>
          <cell r="W867" t="str">
            <v>UTXECON201</v>
          </cell>
          <cell r="Y867" t="str">
            <v>LEGAL</v>
          </cell>
          <cell r="Z867" t="str">
            <v>DLO</v>
          </cell>
          <cell r="AB867" t="str">
            <v>ICB</v>
          </cell>
          <cell r="AC867" t="str">
            <v>ICB</v>
          </cell>
          <cell r="AE867" t="str">
            <v>211</v>
          </cell>
          <cell r="AG867" t="str">
            <v>0000009885</v>
          </cell>
        </row>
        <row r="868">
          <cell r="A868" t="str">
            <v>00672837</v>
          </cell>
          <cell r="B868" t="str">
            <v>9554261000</v>
          </cell>
          <cell r="C868" t="str">
            <v>ICB4TARGET0000000274</v>
          </cell>
          <cell r="D868">
            <v>2015</v>
          </cell>
          <cell r="E868">
            <v>4</v>
          </cell>
          <cell r="F868" t="str">
            <v>2015-04-30</v>
          </cell>
          <cell r="G868" t="str">
            <v>PRJ</v>
          </cell>
          <cell r="H868" t="str">
            <v>211</v>
          </cell>
          <cell r="I868" t="str">
            <v>211</v>
          </cell>
          <cell r="K868" t="str">
            <v>000001120</v>
          </cell>
          <cell r="L868" t="str">
            <v>4261000</v>
          </cell>
          <cell r="M868" t="str">
            <v>1113</v>
          </cell>
          <cell r="N868" t="str">
            <v>99920</v>
          </cell>
          <cell r="O868" t="str">
            <v>11404</v>
          </cell>
          <cell r="P868" t="str">
            <v>294</v>
          </cell>
          <cell r="Q868" t="str">
            <v>955</v>
          </cell>
          <cell r="R868" t="str">
            <v>INTERCO BILL W/O</v>
          </cell>
          <cell r="S868" t="str">
            <v>PRA</v>
          </cell>
          <cell r="U868" t="str">
            <v>2015-04-30</v>
          </cell>
          <cell r="V868">
            <v>594.44000000000005</v>
          </cell>
          <cell r="W868" t="str">
            <v>UTXECON201</v>
          </cell>
          <cell r="Y868" t="str">
            <v>LEGAL</v>
          </cell>
          <cell r="Z868" t="str">
            <v>DLO</v>
          </cell>
          <cell r="AB868" t="str">
            <v>ICB</v>
          </cell>
          <cell r="AC868" t="str">
            <v>ICB</v>
          </cell>
          <cell r="AE868" t="str">
            <v>211</v>
          </cell>
          <cell r="AG868" t="str">
            <v>0000276032</v>
          </cell>
        </row>
        <row r="869">
          <cell r="A869" t="str">
            <v>00663612</v>
          </cell>
          <cell r="B869" t="str">
            <v>9554261000</v>
          </cell>
          <cell r="C869" t="str">
            <v>ICB4TARGET0000000275</v>
          </cell>
          <cell r="D869">
            <v>2015</v>
          </cell>
          <cell r="E869">
            <v>2</v>
          </cell>
          <cell r="F869" t="str">
            <v>2015-02-28</v>
          </cell>
          <cell r="G869" t="str">
            <v>PRJ</v>
          </cell>
          <cell r="H869" t="str">
            <v>211</v>
          </cell>
          <cell r="I869" t="str">
            <v>211</v>
          </cell>
          <cell r="K869" t="str">
            <v>000001120</v>
          </cell>
          <cell r="L869" t="str">
            <v>4261000</v>
          </cell>
          <cell r="M869" t="str">
            <v>1113</v>
          </cell>
          <cell r="N869" t="str">
            <v>99920</v>
          </cell>
          <cell r="O869" t="str">
            <v>11404</v>
          </cell>
          <cell r="P869" t="str">
            <v>294</v>
          </cell>
          <cell r="Q869" t="str">
            <v>955</v>
          </cell>
          <cell r="R869" t="str">
            <v>INTERCO BILL W/O</v>
          </cell>
          <cell r="S869" t="str">
            <v>PRA</v>
          </cell>
          <cell r="U869" t="str">
            <v>2015-02-28</v>
          </cell>
          <cell r="V869">
            <v>59.39</v>
          </cell>
          <cell r="W869" t="str">
            <v>UTXECON201</v>
          </cell>
          <cell r="Y869" t="str">
            <v>LEGAL</v>
          </cell>
          <cell r="Z869" t="str">
            <v>DLO</v>
          </cell>
          <cell r="AB869" t="str">
            <v>ICB</v>
          </cell>
          <cell r="AC869" t="str">
            <v>ICB</v>
          </cell>
          <cell r="AE869" t="str">
            <v>211</v>
          </cell>
          <cell r="AG869" t="str">
            <v>0000142541</v>
          </cell>
        </row>
        <row r="870">
          <cell r="A870" t="str">
            <v>00667129</v>
          </cell>
          <cell r="B870" t="str">
            <v>9554261000</v>
          </cell>
          <cell r="C870" t="str">
            <v>ICB4TARGET0000000275</v>
          </cell>
          <cell r="D870">
            <v>2015</v>
          </cell>
          <cell r="E870">
            <v>3</v>
          </cell>
          <cell r="F870" t="str">
            <v>2015-03-31</v>
          </cell>
          <cell r="G870" t="str">
            <v>PRJ</v>
          </cell>
          <cell r="H870" t="str">
            <v>211</v>
          </cell>
          <cell r="I870" t="str">
            <v>211</v>
          </cell>
          <cell r="K870" t="str">
            <v>000001120</v>
          </cell>
          <cell r="L870" t="str">
            <v>4261000</v>
          </cell>
          <cell r="M870" t="str">
            <v>1113</v>
          </cell>
          <cell r="N870" t="str">
            <v>99920</v>
          </cell>
          <cell r="O870" t="str">
            <v>11404</v>
          </cell>
          <cell r="P870" t="str">
            <v>294</v>
          </cell>
          <cell r="Q870" t="str">
            <v>955</v>
          </cell>
          <cell r="R870" t="str">
            <v>INTERCO BILL W/O</v>
          </cell>
          <cell r="S870" t="str">
            <v>PRA</v>
          </cell>
          <cell r="U870" t="str">
            <v>2015-03-31</v>
          </cell>
          <cell r="V870">
            <v>593.87</v>
          </cell>
          <cell r="W870" t="str">
            <v>UTXECON201</v>
          </cell>
          <cell r="Y870" t="str">
            <v>LEGAL</v>
          </cell>
          <cell r="Z870" t="str">
            <v>DLO</v>
          </cell>
          <cell r="AB870" t="str">
            <v>ICB</v>
          </cell>
          <cell r="AC870" t="str">
            <v>ICB</v>
          </cell>
          <cell r="AE870" t="str">
            <v>211</v>
          </cell>
          <cell r="AG870" t="str">
            <v>0000014384</v>
          </cell>
        </row>
        <row r="871">
          <cell r="A871" t="str">
            <v>00674155</v>
          </cell>
          <cell r="B871" t="str">
            <v>9554261000</v>
          </cell>
          <cell r="C871" t="str">
            <v>ICB4TARGET0000000275</v>
          </cell>
          <cell r="D871">
            <v>2015</v>
          </cell>
          <cell r="E871">
            <v>4</v>
          </cell>
          <cell r="F871" t="str">
            <v>2015-04-30</v>
          </cell>
          <cell r="G871" t="str">
            <v>PRJ</v>
          </cell>
          <cell r="H871" t="str">
            <v>211</v>
          </cell>
          <cell r="I871" t="str">
            <v>211</v>
          </cell>
          <cell r="K871" t="str">
            <v>000001120</v>
          </cell>
          <cell r="L871" t="str">
            <v>4261000</v>
          </cell>
          <cell r="M871" t="str">
            <v>1113</v>
          </cell>
          <cell r="N871" t="str">
            <v>99920</v>
          </cell>
          <cell r="O871" t="str">
            <v>11404</v>
          </cell>
          <cell r="P871" t="str">
            <v>294</v>
          </cell>
          <cell r="Q871" t="str">
            <v>955</v>
          </cell>
          <cell r="R871" t="str">
            <v>INTERCO BILL W/O</v>
          </cell>
          <cell r="S871" t="str">
            <v>PRA</v>
          </cell>
          <cell r="U871" t="str">
            <v>2015-04-30</v>
          </cell>
          <cell r="V871">
            <v>490.41</v>
          </cell>
          <cell r="W871" t="str">
            <v>UTXECON201</v>
          </cell>
          <cell r="Y871" t="str">
            <v>LEGAL</v>
          </cell>
          <cell r="Z871" t="str">
            <v>DLO</v>
          </cell>
          <cell r="AB871" t="str">
            <v>ICB</v>
          </cell>
          <cell r="AC871" t="str">
            <v>ICB</v>
          </cell>
          <cell r="AE871" t="str">
            <v>211</v>
          </cell>
          <cell r="AG871" t="str">
            <v>0000276967</v>
          </cell>
        </row>
        <row r="872">
          <cell r="A872" t="str">
            <v>00646089</v>
          </cell>
          <cell r="B872" t="str">
            <v>9554265004</v>
          </cell>
          <cell r="C872" t="str">
            <v>ICB4TARGET0000000276</v>
          </cell>
          <cell r="D872">
            <v>2014</v>
          </cell>
          <cell r="E872">
            <v>11</v>
          </cell>
          <cell r="F872" t="str">
            <v>2014-11-30</v>
          </cell>
          <cell r="G872" t="str">
            <v>PRJ</v>
          </cell>
          <cell r="H872" t="str">
            <v>211</v>
          </cell>
          <cell r="I872" t="str">
            <v>211</v>
          </cell>
          <cell r="K872" t="str">
            <v>000001120</v>
          </cell>
          <cell r="L872" t="str">
            <v>4265004</v>
          </cell>
          <cell r="M872" t="str">
            <v>1113</v>
          </cell>
          <cell r="N872" t="str">
            <v>99920</v>
          </cell>
          <cell r="O872" t="str">
            <v>11404</v>
          </cell>
          <cell r="P872" t="str">
            <v>294</v>
          </cell>
          <cell r="Q872" t="str">
            <v>955</v>
          </cell>
          <cell r="R872" t="str">
            <v>INTERCO BILL W/O</v>
          </cell>
          <cell r="S872" t="str">
            <v>PRA</v>
          </cell>
          <cell r="U872" t="str">
            <v>2014-11-30</v>
          </cell>
          <cell r="V872">
            <v>60.86</v>
          </cell>
          <cell r="W872" t="str">
            <v>UTXECON201</v>
          </cell>
          <cell r="Y872" t="str">
            <v>LEGAL</v>
          </cell>
          <cell r="Z872" t="str">
            <v>DLO</v>
          </cell>
          <cell r="AB872" t="str">
            <v>ICB</v>
          </cell>
          <cell r="AC872" t="str">
            <v>ICB</v>
          </cell>
          <cell r="AE872" t="str">
            <v>211</v>
          </cell>
          <cell r="AG872" t="str">
            <v>0000017421</v>
          </cell>
        </row>
        <row r="873">
          <cell r="A873" t="str">
            <v>00664462</v>
          </cell>
          <cell r="B873" t="str">
            <v>9554261000</v>
          </cell>
          <cell r="C873" t="str">
            <v>ICB4TARGET0000000276</v>
          </cell>
          <cell r="D873">
            <v>2015</v>
          </cell>
          <cell r="E873">
            <v>2</v>
          </cell>
          <cell r="F873" t="str">
            <v>2015-02-28</v>
          </cell>
          <cell r="G873" t="str">
            <v>PRJ</v>
          </cell>
          <cell r="H873" t="str">
            <v>211</v>
          </cell>
          <cell r="I873" t="str">
            <v>211</v>
          </cell>
          <cell r="K873" t="str">
            <v>000001120</v>
          </cell>
          <cell r="L873" t="str">
            <v>4261000</v>
          </cell>
          <cell r="M873" t="str">
            <v>1113</v>
          </cell>
          <cell r="N873" t="str">
            <v>99920</v>
          </cell>
          <cell r="O873" t="str">
            <v>11404</v>
          </cell>
          <cell r="P873" t="str">
            <v>294</v>
          </cell>
          <cell r="Q873" t="str">
            <v>955</v>
          </cell>
          <cell r="R873" t="str">
            <v>INTERCO BILL W/O</v>
          </cell>
          <cell r="S873" t="str">
            <v>PRA</v>
          </cell>
          <cell r="U873" t="str">
            <v>2015-02-28</v>
          </cell>
          <cell r="V873">
            <v>296.94</v>
          </cell>
          <cell r="W873" t="str">
            <v>UTXECON201</v>
          </cell>
          <cell r="Y873" t="str">
            <v>LEGAL</v>
          </cell>
          <cell r="Z873" t="str">
            <v>DLO</v>
          </cell>
          <cell r="AB873" t="str">
            <v>ICB</v>
          </cell>
          <cell r="AC873" t="str">
            <v>ICB</v>
          </cell>
          <cell r="AE873" t="str">
            <v>211</v>
          </cell>
          <cell r="AG873" t="str">
            <v>0000146684</v>
          </cell>
        </row>
        <row r="874">
          <cell r="A874" t="str">
            <v>00664548</v>
          </cell>
          <cell r="B874" t="str">
            <v>9554261000</v>
          </cell>
          <cell r="C874" t="str">
            <v>ICB4TARGET0000000276</v>
          </cell>
          <cell r="D874">
            <v>2015</v>
          </cell>
          <cell r="E874">
            <v>3</v>
          </cell>
          <cell r="F874" t="str">
            <v>2015-03-31</v>
          </cell>
          <cell r="G874" t="str">
            <v>PRJ</v>
          </cell>
          <cell r="H874" t="str">
            <v>211</v>
          </cell>
          <cell r="I874" t="str">
            <v>211</v>
          </cell>
          <cell r="K874" t="str">
            <v>000001120</v>
          </cell>
          <cell r="L874" t="str">
            <v>4261000</v>
          </cell>
          <cell r="M874" t="str">
            <v>1113</v>
          </cell>
          <cell r="N874" t="str">
            <v>99920</v>
          </cell>
          <cell r="O874" t="str">
            <v>11404</v>
          </cell>
          <cell r="P874" t="str">
            <v>294</v>
          </cell>
          <cell r="Q874" t="str">
            <v>955</v>
          </cell>
          <cell r="R874" t="str">
            <v>INTERCO BILL W/O</v>
          </cell>
          <cell r="S874" t="str">
            <v>PRA</v>
          </cell>
          <cell r="U874" t="str">
            <v>2015-03-31</v>
          </cell>
          <cell r="V874">
            <v>74.23</v>
          </cell>
          <cell r="W874" t="str">
            <v>UTXECON201</v>
          </cell>
          <cell r="Y874" t="str">
            <v>LEGAL</v>
          </cell>
          <cell r="Z874" t="str">
            <v>DLO</v>
          </cell>
          <cell r="AB874" t="str">
            <v>ICB</v>
          </cell>
          <cell r="AC874" t="str">
            <v>ICB</v>
          </cell>
          <cell r="AE874" t="str">
            <v>211</v>
          </cell>
          <cell r="AG874" t="str">
            <v>0000017871</v>
          </cell>
        </row>
        <row r="875">
          <cell r="A875" t="str">
            <v>00670280</v>
          </cell>
          <cell r="B875" t="str">
            <v>9554261000</v>
          </cell>
          <cell r="C875" t="str">
            <v>ICB4TARGET0000000276</v>
          </cell>
          <cell r="D875">
            <v>2015</v>
          </cell>
          <cell r="E875">
            <v>4</v>
          </cell>
          <cell r="F875" t="str">
            <v>2015-04-30</v>
          </cell>
          <cell r="G875" t="str">
            <v>PRJ</v>
          </cell>
          <cell r="H875" t="str">
            <v>211</v>
          </cell>
          <cell r="I875" t="str">
            <v>211</v>
          </cell>
          <cell r="K875" t="str">
            <v>000001120</v>
          </cell>
          <cell r="L875" t="str">
            <v>4261000</v>
          </cell>
          <cell r="M875" t="str">
            <v>1113</v>
          </cell>
          <cell r="N875" t="str">
            <v>99920</v>
          </cell>
          <cell r="O875" t="str">
            <v>11404</v>
          </cell>
          <cell r="P875" t="str">
            <v>294</v>
          </cell>
          <cell r="Q875" t="str">
            <v>955</v>
          </cell>
          <cell r="R875" t="str">
            <v>INTERCO BILL W/O</v>
          </cell>
          <cell r="S875" t="str">
            <v>PRA</v>
          </cell>
          <cell r="U875" t="str">
            <v>2015-04-30</v>
          </cell>
          <cell r="V875">
            <v>297.22000000000003</v>
          </cell>
          <cell r="W875" t="str">
            <v>UTXECON201</v>
          </cell>
          <cell r="Y875" t="str">
            <v>LEGAL</v>
          </cell>
          <cell r="Z875" t="str">
            <v>DLO</v>
          </cell>
          <cell r="AB875" t="str">
            <v>ICB</v>
          </cell>
          <cell r="AC875" t="str">
            <v>ICB</v>
          </cell>
          <cell r="AE875" t="str">
            <v>211</v>
          </cell>
          <cell r="AG875" t="str">
            <v>0000283815</v>
          </cell>
        </row>
        <row r="876">
          <cell r="A876" t="str">
            <v>00648203</v>
          </cell>
          <cell r="B876" t="str">
            <v>9554265004</v>
          </cell>
          <cell r="C876" t="str">
            <v>ICB4TARGET0000000277</v>
          </cell>
          <cell r="D876">
            <v>2014</v>
          </cell>
          <cell r="E876">
            <v>11</v>
          </cell>
          <cell r="F876" t="str">
            <v>2014-11-30</v>
          </cell>
          <cell r="G876" t="str">
            <v>PRJ</v>
          </cell>
          <cell r="H876" t="str">
            <v>211</v>
          </cell>
          <cell r="I876" t="str">
            <v>211</v>
          </cell>
          <cell r="K876" t="str">
            <v>000001120</v>
          </cell>
          <cell r="L876" t="str">
            <v>4265004</v>
          </cell>
          <cell r="M876" t="str">
            <v>1113</v>
          </cell>
          <cell r="N876" t="str">
            <v>99920</v>
          </cell>
          <cell r="O876" t="str">
            <v>11404</v>
          </cell>
          <cell r="P876" t="str">
            <v>294</v>
          </cell>
          <cell r="Q876" t="str">
            <v>955</v>
          </cell>
          <cell r="R876" t="str">
            <v>INTERCO BILL W/O</v>
          </cell>
          <cell r="S876" t="str">
            <v>PRA</v>
          </cell>
          <cell r="U876" t="str">
            <v>2014-11-30</v>
          </cell>
          <cell r="V876">
            <v>76.08</v>
          </cell>
          <cell r="W876" t="str">
            <v>UTXECON201</v>
          </cell>
          <cell r="Y876" t="str">
            <v>LEGAL</v>
          </cell>
          <cell r="Z876" t="str">
            <v>DLO</v>
          </cell>
          <cell r="AB876" t="str">
            <v>ICB</v>
          </cell>
          <cell r="AC876" t="str">
            <v>ICB</v>
          </cell>
          <cell r="AE876" t="str">
            <v>211</v>
          </cell>
          <cell r="AG876" t="str">
            <v>0000120927</v>
          </cell>
        </row>
        <row r="877">
          <cell r="A877" t="str">
            <v>00662611</v>
          </cell>
          <cell r="B877" t="str">
            <v>9554261000</v>
          </cell>
          <cell r="C877" t="str">
            <v>ICB4TARGET0000000277</v>
          </cell>
          <cell r="D877">
            <v>2015</v>
          </cell>
          <cell r="E877">
            <v>2</v>
          </cell>
          <cell r="F877" t="str">
            <v>2015-02-28</v>
          </cell>
          <cell r="G877" t="str">
            <v>PRJ</v>
          </cell>
          <cell r="H877" t="str">
            <v>211</v>
          </cell>
          <cell r="I877" t="str">
            <v>211</v>
          </cell>
          <cell r="K877" t="str">
            <v>000001120</v>
          </cell>
          <cell r="L877" t="str">
            <v>4261000</v>
          </cell>
          <cell r="M877" t="str">
            <v>1113</v>
          </cell>
          <cell r="N877" t="str">
            <v>99920</v>
          </cell>
          <cell r="O877" t="str">
            <v>11404</v>
          </cell>
          <cell r="P877" t="str">
            <v>294</v>
          </cell>
          <cell r="Q877" t="str">
            <v>955</v>
          </cell>
          <cell r="R877" t="str">
            <v>INTERCO BILL W/O</v>
          </cell>
          <cell r="S877" t="str">
            <v>PRA</v>
          </cell>
          <cell r="U877" t="str">
            <v>2015-02-28</v>
          </cell>
          <cell r="V877">
            <v>593.87</v>
          </cell>
          <cell r="W877" t="str">
            <v>UTXECON201</v>
          </cell>
          <cell r="Y877" t="str">
            <v>LEGAL</v>
          </cell>
          <cell r="Z877" t="str">
            <v>DLO</v>
          </cell>
          <cell r="AB877" t="str">
            <v>ICB</v>
          </cell>
          <cell r="AC877" t="str">
            <v>ICB</v>
          </cell>
          <cell r="AE877" t="str">
            <v>211</v>
          </cell>
          <cell r="AG877" t="str">
            <v>0000147218</v>
          </cell>
        </row>
        <row r="878">
          <cell r="A878" t="str">
            <v>00664690</v>
          </cell>
          <cell r="B878" t="str">
            <v>9554261000</v>
          </cell>
          <cell r="C878" t="str">
            <v>ICB4TARGET0000000277</v>
          </cell>
          <cell r="D878">
            <v>2015</v>
          </cell>
          <cell r="E878">
            <v>3</v>
          </cell>
          <cell r="F878" t="str">
            <v>2015-03-31</v>
          </cell>
          <cell r="G878" t="str">
            <v>PRJ</v>
          </cell>
          <cell r="H878" t="str">
            <v>211</v>
          </cell>
          <cell r="I878" t="str">
            <v>211</v>
          </cell>
          <cell r="K878" t="str">
            <v>000001120</v>
          </cell>
          <cell r="L878" t="str">
            <v>4261000</v>
          </cell>
          <cell r="M878" t="str">
            <v>1113</v>
          </cell>
          <cell r="N878" t="str">
            <v>99920</v>
          </cell>
          <cell r="O878" t="str">
            <v>11404</v>
          </cell>
          <cell r="P878" t="str">
            <v>294</v>
          </cell>
          <cell r="Q878" t="str">
            <v>955</v>
          </cell>
          <cell r="R878" t="str">
            <v>INTERCO BILL W/O</v>
          </cell>
          <cell r="S878" t="str">
            <v>PRA</v>
          </cell>
          <cell r="U878" t="str">
            <v>2015-03-31</v>
          </cell>
          <cell r="V878">
            <v>118.77</v>
          </cell>
          <cell r="W878" t="str">
            <v>UTXECON201</v>
          </cell>
          <cell r="Y878" t="str">
            <v>LEGAL</v>
          </cell>
          <cell r="Z878" t="str">
            <v>DLO</v>
          </cell>
          <cell r="AB878" t="str">
            <v>ICB</v>
          </cell>
          <cell r="AC878" t="str">
            <v>ICB</v>
          </cell>
          <cell r="AE878" t="str">
            <v>211</v>
          </cell>
          <cell r="AG878" t="str">
            <v>0000052445</v>
          </cell>
        </row>
        <row r="879">
          <cell r="A879" t="str">
            <v>00673092</v>
          </cell>
          <cell r="B879" t="str">
            <v>9554261000</v>
          </cell>
          <cell r="C879" t="str">
            <v>ICB4TARGET0000000277</v>
          </cell>
          <cell r="D879">
            <v>2015</v>
          </cell>
          <cell r="E879">
            <v>4</v>
          </cell>
          <cell r="F879" t="str">
            <v>2015-04-30</v>
          </cell>
          <cell r="G879" t="str">
            <v>PRJ</v>
          </cell>
          <cell r="H879" t="str">
            <v>211</v>
          </cell>
          <cell r="I879" t="str">
            <v>211</v>
          </cell>
          <cell r="K879" t="str">
            <v>000001120</v>
          </cell>
          <cell r="L879" t="str">
            <v>4261000</v>
          </cell>
          <cell r="M879" t="str">
            <v>1113</v>
          </cell>
          <cell r="N879" t="str">
            <v>99920</v>
          </cell>
          <cell r="O879" t="str">
            <v>11404</v>
          </cell>
          <cell r="P879" t="str">
            <v>294</v>
          </cell>
          <cell r="Q879" t="str">
            <v>955</v>
          </cell>
          <cell r="R879" t="str">
            <v>INTERCO BILL W/O</v>
          </cell>
          <cell r="S879" t="str">
            <v>PRA</v>
          </cell>
          <cell r="U879" t="str">
            <v>2015-04-30</v>
          </cell>
          <cell r="V879">
            <v>594.44000000000005</v>
          </cell>
          <cell r="W879" t="str">
            <v>UTXECON201</v>
          </cell>
          <cell r="Y879" t="str">
            <v>LEGAL</v>
          </cell>
          <cell r="Z879" t="str">
            <v>DLO</v>
          </cell>
          <cell r="AB879" t="str">
            <v>ICB</v>
          </cell>
          <cell r="AC879" t="str">
            <v>ICB</v>
          </cell>
          <cell r="AE879" t="str">
            <v>211</v>
          </cell>
          <cell r="AG879" t="str">
            <v>0000284167</v>
          </cell>
        </row>
        <row r="880">
          <cell r="A880" t="str">
            <v>00648535</v>
          </cell>
          <cell r="B880" t="str">
            <v>9554265004</v>
          </cell>
          <cell r="C880" t="str">
            <v>ICB4TARGET0000000278</v>
          </cell>
          <cell r="D880">
            <v>2014</v>
          </cell>
          <cell r="E880">
            <v>11</v>
          </cell>
          <cell r="F880" t="str">
            <v>2014-11-30</v>
          </cell>
          <cell r="G880" t="str">
            <v>PRJ</v>
          </cell>
          <cell r="H880" t="str">
            <v>211</v>
          </cell>
          <cell r="I880" t="str">
            <v>211</v>
          </cell>
          <cell r="K880" t="str">
            <v>000001120</v>
          </cell>
          <cell r="L880" t="str">
            <v>4265004</v>
          </cell>
          <cell r="M880" t="str">
            <v>1113</v>
          </cell>
          <cell r="N880" t="str">
            <v>99920</v>
          </cell>
          <cell r="O880" t="str">
            <v>11404</v>
          </cell>
          <cell r="P880" t="str">
            <v>294</v>
          </cell>
          <cell r="Q880" t="str">
            <v>955</v>
          </cell>
          <cell r="R880" t="str">
            <v>INTERCO BILL W/O</v>
          </cell>
          <cell r="S880" t="str">
            <v>PRA</v>
          </cell>
          <cell r="U880" t="str">
            <v>2014-11-30</v>
          </cell>
          <cell r="V880">
            <v>486.88</v>
          </cell>
          <cell r="W880" t="str">
            <v>UTXECON201</v>
          </cell>
          <cell r="Y880" t="str">
            <v>LEGAL</v>
          </cell>
          <cell r="Z880" t="str">
            <v>DLO</v>
          </cell>
          <cell r="AB880" t="str">
            <v>ICB</v>
          </cell>
          <cell r="AC880" t="str">
            <v>ICB</v>
          </cell>
          <cell r="AE880" t="str">
            <v>211</v>
          </cell>
          <cell r="AG880" t="str">
            <v>0000125815</v>
          </cell>
        </row>
        <row r="881">
          <cell r="A881" t="str">
            <v>00662838</v>
          </cell>
          <cell r="B881" t="str">
            <v>9554261000</v>
          </cell>
          <cell r="C881" t="str">
            <v>ICB4TARGET0000000278</v>
          </cell>
          <cell r="D881">
            <v>2015</v>
          </cell>
          <cell r="E881">
            <v>2</v>
          </cell>
          <cell r="F881" t="str">
            <v>2015-02-28</v>
          </cell>
          <cell r="G881" t="str">
            <v>PRJ</v>
          </cell>
          <cell r="H881" t="str">
            <v>211</v>
          </cell>
          <cell r="I881" t="str">
            <v>211</v>
          </cell>
          <cell r="K881" t="str">
            <v>000001120</v>
          </cell>
          <cell r="L881" t="str">
            <v>4261000</v>
          </cell>
          <cell r="M881" t="str">
            <v>1113</v>
          </cell>
          <cell r="N881" t="str">
            <v>99920</v>
          </cell>
          <cell r="O881" t="str">
            <v>11404</v>
          </cell>
          <cell r="P881" t="str">
            <v>294</v>
          </cell>
          <cell r="Q881" t="str">
            <v>955</v>
          </cell>
          <cell r="R881" t="str">
            <v>INTERCO BILL W/O</v>
          </cell>
          <cell r="S881" t="str">
            <v>PRA</v>
          </cell>
          <cell r="U881" t="str">
            <v>2015-02-28</v>
          </cell>
          <cell r="V881">
            <v>296.94</v>
          </cell>
          <cell r="W881" t="str">
            <v>UTXECON201</v>
          </cell>
          <cell r="Y881" t="str">
            <v>LEGAL</v>
          </cell>
          <cell r="Z881" t="str">
            <v>DLO</v>
          </cell>
          <cell r="AB881" t="str">
            <v>ICB</v>
          </cell>
          <cell r="AC881" t="str">
            <v>ICB</v>
          </cell>
          <cell r="AE881" t="str">
            <v>211</v>
          </cell>
          <cell r="AG881" t="str">
            <v>0000151361</v>
          </cell>
        </row>
        <row r="882">
          <cell r="A882" t="str">
            <v>00664749</v>
          </cell>
          <cell r="B882" t="str">
            <v>9554261000</v>
          </cell>
          <cell r="C882" t="str">
            <v>ICB4TARGET0000000278</v>
          </cell>
          <cell r="D882">
            <v>2015</v>
          </cell>
          <cell r="E882">
            <v>3</v>
          </cell>
          <cell r="F882" t="str">
            <v>2015-03-31</v>
          </cell>
          <cell r="G882" t="str">
            <v>PRJ</v>
          </cell>
          <cell r="H882" t="str">
            <v>211</v>
          </cell>
          <cell r="I882" t="str">
            <v>211</v>
          </cell>
          <cell r="K882" t="str">
            <v>000001120</v>
          </cell>
          <cell r="L882" t="str">
            <v>4261000</v>
          </cell>
          <cell r="M882" t="str">
            <v>1113</v>
          </cell>
          <cell r="N882" t="str">
            <v>99920</v>
          </cell>
          <cell r="O882" t="str">
            <v>11404</v>
          </cell>
          <cell r="P882" t="str">
            <v>294</v>
          </cell>
          <cell r="Q882" t="str">
            <v>955</v>
          </cell>
          <cell r="R882" t="str">
            <v>INTERCO BILL W/O</v>
          </cell>
          <cell r="S882" t="str">
            <v>PRA</v>
          </cell>
          <cell r="U882" t="str">
            <v>2015-03-31</v>
          </cell>
          <cell r="V882">
            <v>1484.68</v>
          </cell>
          <cell r="W882" t="str">
            <v>UTXECON201</v>
          </cell>
          <cell r="Y882" t="str">
            <v>LEGAL</v>
          </cell>
          <cell r="Z882" t="str">
            <v>DLO</v>
          </cell>
          <cell r="AB882" t="str">
            <v>ICB</v>
          </cell>
          <cell r="AC882" t="str">
            <v>ICB</v>
          </cell>
          <cell r="AE882" t="str">
            <v>211</v>
          </cell>
          <cell r="AG882" t="str">
            <v>0000101430</v>
          </cell>
        </row>
        <row r="883">
          <cell r="A883" t="str">
            <v>00670323</v>
          </cell>
          <cell r="B883" t="str">
            <v>9554261000</v>
          </cell>
          <cell r="C883" t="str">
            <v>ICB4TARGET0000000278</v>
          </cell>
          <cell r="D883">
            <v>2015</v>
          </cell>
          <cell r="E883">
            <v>4</v>
          </cell>
          <cell r="F883" t="str">
            <v>2015-04-30</v>
          </cell>
          <cell r="G883" t="str">
            <v>PRJ</v>
          </cell>
          <cell r="H883" t="str">
            <v>211</v>
          </cell>
          <cell r="I883" t="str">
            <v>211</v>
          </cell>
          <cell r="K883" t="str">
            <v>000001120</v>
          </cell>
          <cell r="L883" t="str">
            <v>4261000</v>
          </cell>
          <cell r="M883" t="str">
            <v>1113</v>
          </cell>
          <cell r="N883" t="str">
            <v>99920</v>
          </cell>
          <cell r="O883" t="str">
            <v>11404</v>
          </cell>
          <cell r="P883" t="str">
            <v>294</v>
          </cell>
          <cell r="Q883" t="str">
            <v>955</v>
          </cell>
          <cell r="R883" t="str">
            <v>INTERCO BILL W/O</v>
          </cell>
          <cell r="S883" t="str">
            <v>PRA</v>
          </cell>
          <cell r="U883" t="str">
            <v>2015-04-30</v>
          </cell>
          <cell r="V883">
            <v>148.61000000000001</v>
          </cell>
          <cell r="W883" t="str">
            <v>UTXECON201</v>
          </cell>
          <cell r="Y883" t="str">
            <v>LEGAL</v>
          </cell>
          <cell r="Z883" t="str">
            <v>DLO</v>
          </cell>
          <cell r="AB883" t="str">
            <v>ICB</v>
          </cell>
          <cell r="AC883" t="str">
            <v>ICB</v>
          </cell>
          <cell r="AE883" t="str">
            <v>211</v>
          </cell>
          <cell r="AG883" t="str">
            <v>0000293059</v>
          </cell>
        </row>
        <row r="884">
          <cell r="A884" t="str">
            <v>00661974</v>
          </cell>
          <cell r="B884" t="str">
            <v>9554261000</v>
          </cell>
          <cell r="C884" t="str">
            <v>ICB4TARGET0000000279</v>
          </cell>
          <cell r="D884">
            <v>2015</v>
          </cell>
          <cell r="E884">
            <v>2</v>
          </cell>
          <cell r="F884" t="str">
            <v>2015-02-28</v>
          </cell>
          <cell r="G884" t="str">
            <v>PRJ</v>
          </cell>
          <cell r="H884" t="str">
            <v>211</v>
          </cell>
          <cell r="I884" t="str">
            <v>211</v>
          </cell>
          <cell r="K884" t="str">
            <v>000001120</v>
          </cell>
          <cell r="L884" t="str">
            <v>4261000</v>
          </cell>
          <cell r="M884" t="str">
            <v>1113</v>
          </cell>
          <cell r="N884" t="str">
            <v>99920</v>
          </cell>
          <cell r="O884" t="str">
            <v>11404</v>
          </cell>
          <cell r="P884" t="str">
            <v>294</v>
          </cell>
          <cell r="Q884" t="str">
            <v>955</v>
          </cell>
          <cell r="R884" t="str">
            <v>INTERCO BILL W/O</v>
          </cell>
          <cell r="S884" t="str">
            <v>PRA</v>
          </cell>
          <cell r="U884" t="str">
            <v>2015-02-28</v>
          </cell>
          <cell r="V884">
            <v>237.55</v>
          </cell>
          <cell r="W884" t="str">
            <v>UTXECON201</v>
          </cell>
          <cell r="Y884" t="str">
            <v>LEGAL</v>
          </cell>
          <cell r="Z884" t="str">
            <v>DLO</v>
          </cell>
          <cell r="AB884" t="str">
            <v>ICB</v>
          </cell>
          <cell r="AC884" t="str">
            <v>ICB</v>
          </cell>
          <cell r="AE884" t="str">
            <v>211</v>
          </cell>
          <cell r="AG884" t="str">
            <v>0000156328</v>
          </cell>
        </row>
        <row r="885">
          <cell r="A885" t="str">
            <v>00669381</v>
          </cell>
          <cell r="B885" t="str">
            <v>9554261000</v>
          </cell>
          <cell r="C885" t="str">
            <v>ICB4TARGET0000000279</v>
          </cell>
          <cell r="D885">
            <v>2015</v>
          </cell>
          <cell r="E885">
            <v>3</v>
          </cell>
          <cell r="F885" t="str">
            <v>2015-03-31</v>
          </cell>
          <cell r="G885" t="str">
            <v>PRJ</v>
          </cell>
          <cell r="H885" t="str">
            <v>211</v>
          </cell>
          <cell r="I885" t="str">
            <v>211</v>
          </cell>
          <cell r="K885" t="str">
            <v>000001120</v>
          </cell>
          <cell r="L885" t="str">
            <v>4261000</v>
          </cell>
          <cell r="M885" t="str">
            <v>1113</v>
          </cell>
          <cell r="N885" t="str">
            <v>99920</v>
          </cell>
          <cell r="O885" t="str">
            <v>11404</v>
          </cell>
          <cell r="P885" t="str">
            <v>294</v>
          </cell>
          <cell r="Q885" t="str">
            <v>955</v>
          </cell>
          <cell r="R885" t="str">
            <v>INTERCO BILL W/O</v>
          </cell>
          <cell r="S885" t="str">
            <v>PRA</v>
          </cell>
          <cell r="U885" t="str">
            <v>2015-03-31</v>
          </cell>
          <cell r="V885">
            <v>593.87</v>
          </cell>
          <cell r="W885" t="str">
            <v>UTXECON201</v>
          </cell>
          <cell r="Y885" t="str">
            <v>LEGAL</v>
          </cell>
          <cell r="Z885" t="str">
            <v>DLO</v>
          </cell>
          <cell r="AB885" t="str">
            <v>ICB</v>
          </cell>
          <cell r="AC885" t="str">
            <v>ICB</v>
          </cell>
          <cell r="AE885" t="str">
            <v>211</v>
          </cell>
          <cell r="AG885" t="str">
            <v>0000114266</v>
          </cell>
        </row>
        <row r="886">
          <cell r="A886" t="str">
            <v>00672857</v>
          </cell>
          <cell r="B886" t="str">
            <v>9554261000</v>
          </cell>
          <cell r="C886" t="str">
            <v>ICB4TARGET0000000279</v>
          </cell>
          <cell r="D886">
            <v>2015</v>
          </cell>
          <cell r="E886">
            <v>4</v>
          </cell>
          <cell r="F886" t="str">
            <v>2015-04-30</v>
          </cell>
          <cell r="G886" t="str">
            <v>PRJ</v>
          </cell>
          <cell r="H886" t="str">
            <v>211</v>
          </cell>
          <cell r="I886" t="str">
            <v>211</v>
          </cell>
          <cell r="K886" t="str">
            <v>000001120</v>
          </cell>
          <cell r="L886" t="str">
            <v>4261000</v>
          </cell>
          <cell r="M886" t="str">
            <v>1113</v>
          </cell>
          <cell r="N886" t="str">
            <v>99920</v>
          </cell>
          <cell r="O886" t="str">
            <v>11404</v>
          </cell>
          <cell r="P886" t="str">
            <v>294</v>
          </cell>
          <cell r="Q886" t="str">
            <v>955</v>
          </cell>
          <cell r="R886" t="str">
            <v>INTERCO BILL W/O</v>
          </cell>
          <cell r="S886" t="str">
            <v>PRA</v>
          </cell>
          <cell r="U886" t="str">
            <v>2015-04-30</v>
          </cell>
          <cell r="V886">
            <v>178.33</v>
          </cell>
          <cell r="W886" t="str">
            <v>UTXECON201</v>
          </cell>
          <cell r="Y886" t="str">
            <v>LEGAL</v>
          </cell>
          <cell r="Z886" t="str">
            <v>DLO</v>
          </cell>
          <cell r="AB886" t="str">
            <v>ICB</v>
          </cell>
          <cell r="AC886" t="str">
            <v>ICB</v>
          </cell>
          <cell r="AE886" t="str">
            <v>211</v>
          </cell>
          <cell r="AG886" t="str">
            <v>0000293500</v>
          </cell>
        </row>
        <row r="887">
          <cell r="A887" t="str">
            <v>00661975</v>
          </cell>
          <cell r="B887" t="str">
            <v>9554261000</v>
          </cell>
          <cell r="C887" t="str">
            <v>ICB4TARGET0000000280</v>
          </cell>
          <cell r="D887">
            <v>2015</v>
          </cell>
          <cell r="E887">
            <v>2</v>
          </cell>
          <cell r="F887" t="str">
            <v>2015-02-28</v>
          </cell>
          <cell r="G887" t="str">
            <v>PRJ</v>
          </cell>
          <cell r="H887" t="str">
            <v>211</v>
          </cell>
          <cell r="I887" t="str">
            <v>211</v>
          </cell>
          <cell r="K887" t="str">
            <v>000001120</v>
          </cell>
          <cell r="L887" t="str">
            <v>4261000</v>
          </cell>
          <cell r="M887" t="str">
            <v>1113</v>
          </cell>
          <cell r="N887" t="str">
            <v>99920</v>
          </cell>
          <cell r="O887" t="str">
            <v>11404</v>
          </cell>
          <cell r="P887" t="str">
            <v>294</v>
          </cell>
          <cell r="Q887" t="str">
            <v>955</v>
          </cell>
          <cell r="R887" t="str">
            <v>INTERCO BILL W/O</v>
          </cell>
          <cell r="S887" t="str">
            <v>PRA</v>
          </cell>
          <cell r="U887" t="str">
            <v>2015-02-28</v>
          </cell>
          <cell r="V887">
            <v>296.94</v>
          </cell>
          <cell r="W887" t="str">
            <v>UTXECON201</v>
          </cell>
          <cell r="Y887" t="str">
            <v>LEGAL</v>
          </cell>
          <cell r="Z887" t="str">
            <v>DLO</v>
          </cell>
          <cell r="AB887" t="str">
            <v>ICB</v>
          </cell>
          <cell r="AC887" t="str">
            <v>ICB</v>
          </cell>
          <cell r="AE887" t="str">
            <v>211</v>
          </cell>
          <cell r="AG887" t="str">
            <v>0000166369</v>
          </cell>
        </row>
        <row r="888">
          <cell r="A888" t="str">
            <v>00669383</v>
          </cell>
          <cell r="B888" t="str">
            <v>9554261000</v>
          </cell>
          <cell r="C888" t="str">
            <v>ICB4TARGET0000000280</v>
          </cell>
          <cell r="D888">
            <v>2015</v>
          </cell>
          <cell r="E888">
            <v>3</v>
          </cell>
          <cell r="F888" t="str">
            <v>2015-03-31</v>
          </cell>
          <cell r="G888" t="str">
            <v>PRJ</v>
          </cell>
          <cell r="H888" t="str">
            <v>211</v>
          </cell>
          <cell r="I888" t="str">
            <v>211</v>
          </cell>
          <cell r="K888" t="str">
            <v>000001120</v>
          </cell>
          <cell r="L888" t="str">
            <v>4261000</v>
          </cell>
          <cell r="M888" t="str">
            <v>1113</v>
          </cell>
          <cell r="N888" t="str">
            <v>99920</v>
          </cell>
          <cell r="O888" t="str">
            <v>11404</v>
          </cell>
          <cell r="P888" t="str">
            <v>294</v>
          </cell>
          <cell r="Q888" t="str">
            <v>955</v>
          </cell>
          <cell r="R888" t="str">
            <v>INTERCO BILL W/O</v>
          </cell>
          <cell r="S888" t="str">
            <v>PRA</v>
          </cell>
          <cell r="U888" t="str">
            <v>2015-03-31</v>
          </cell>
          <cell r="V888">
            <v>712.65</v>
          </cell>
          <cell r="W888" t="str">
            <v>UTXECON201</v>
          </cell>
          <cell r="Y888" t="str">
            <v>LEGAL</v>
          </cell>
          <cell r="Z888" t="str">
            <v>DLO</v>
          </cell>
          <cell r="AB888" t="str">
            <v>ICB</v>
          </cell>
          <cell r="AC888" t="str">
            <v>ICB</v>
          </cell>
          <cell r="AE888" t="str">
            <v>211</v>
          </cell>
          <cell r="AG888" t="str">
            <v>0000123561</v>
          </cell>
        </row>
        <row r="889">
          <cell r="A889" t="str">
            <v>00673222</v>
          </cell>
          <cell r="B889" t="str">
            <v>9554261000</v>
          </cell>
          <cell r="C889" t="str">
            <v>ICB4TARGET0000000280</v>
          </cell>
          <cell r="D889">
            <v>2015</v>
          </cell>
          <cell r="E889">
            <v>4</v>
          </cell>
          <cell r="F889" t="str">
            <v>2015-04-30</v>
          </cell>
          <cell r="G889" t="str">
            <v>PRJ</v>
          </cell>
          <cell r="H889" t="str">
            <v>211</v>
          </cell>
          <cell r="I889" t="str">
            <v>211</v>
          </cell>
          <cell r="K889" t="str">
            <v>000001120</v>
          </cell>
          <cell r="L889" t="str">
            <v>4261000</v>
          </cell>
          <cell r="M889" t="str">
            <v>1113</v>
          </cell>
          <cell r="N889" t="str">
            <v>99920</v>
          </cell>
          <cell r="O889" t="str">
            <v>11404</v>
          </cell>
          <cell r="P889" t="str">
            <v>294</v>
          </cell>
          <cell r="Q889" t="str">
            <v>955</v>
          </cell>
          <cell r="R889" t="str">
            <v>INTERCO BILL W/O</v>
          </cell>
          <cell r="S889" t="str">
            <v>PRA</v>
          </cell>
          <cell r="U889" t="str">
            <v>2015-04-30</v>
          </cell>
          <cell r="V889">
            <v>89.17</v>
          </cell>
          <cell r="W889" t="str">
            <v>UTXECON201</v>
          </cell>
          <cell r="Y889" t="str">
            <v>LEGAL</v>
          </cell>
          <cell r="Z889" t="str">
            <v>DLO</v>
          </cell>
          <cell r="AB889" t="str">
            <v>ICB</v>
          </cell>
          <cell r="AC889" t="str">
            <v>ICB</v>
          </cell>
          <cell r="AE889" t="str">
            <v>211</v>
          </cell>
          <cell r="AG889" t="str">
            <v>0000293532</v>
          </cell>
        </row>
        <row r="890">
          <cell r="A890" t="str">
            <v>00662014</v>
          </cell>
          <cell r="B890" t="str">
            <v>9554261000</v>
          </cell>
          <cell r="C890" t="str">
            <v>ICB4TARGET0000000281</v>
          </cell>
          <cell r="D890">
            <v>2015</v>
          </cell>
          <cell r="E890">
            <v>2</v>
          </cell>
          <cell r="F890" t="str">
            <v>2015-02-28</v>
          </cell>
          <cell r="G890" t="str">
            <v>PRJ</v>
          </cell>
          <cell r="H890" t="str">
            <v>211</v>
          </cell>
          <cell r="I890" t="str">
            <v>211</v>
          </cell>
          <cell r="K890" t="str">
            <v>000001120</v>
          </cell>
          <cell r="L890" t="str">
            <v>4261000</v>
          </cell>
          <cell r="M890" t="str">
            <v>1113</v>
          </cell>
          <cell r="N890" t="str">
            <v>99920</v>
          </cell>
          <cell r="O890" t="str">
            <v>11404</v>
          </cell>
          <cell r="P890" t="str">
            <v>294</v>
          </cell>
          <cell r="Q890" t="str">
            <v>955</v>
          </cell>
          <cell r="R890" t="str">
            <v>INTERCO BILL W/O</v>
          </cell>
          <cell r="S890" t="str">
            <v>PRA</v>
          </cell>
          <cell r="U890" t="str">
            <v>2015-02-28</v>
          </cell>
          <cell r="V890">
            <v>148.47</v>
          </cell>
          <cell r="W890" t="str">
            <v>UTXECON201</v>
          </cell>
          <cell r="Y890" t="str">
            <v>LEGAL</v>
          </cell>
          <cell r="Z890" t="str">
            <v>DLO</v>
          </cell>
          <cell r="AB890" t="str">
            <v>ICB</v>
          </cell>
          <cell r="AC890" t="str">
            <v>ICB</v>
          </cell>
          <cell r="AE890" t="str">
            <v>211</v>
          </cell>
          <cell r="AG890" t="str">
            <v>0000166802</v>
          </cell>
        </row>
        <row r="891">
          <cell r="A891" t="str">
            <v>00667127</v>
          </cell>
          <cell r="B891" t="str">
            <v>9554261000</v>
          </cell>
          <cell r="C891" t="str">
            <v>ICB4TARGET0000000281</v>
          </cell>
          <cell r="D891">
            <v>2015</v>
          </cell>
          <cell r="E891">
            <v>3</v>
          </cell>
          <cell r="F891" t="str">
            <v>2015-03-31</v>
          </cell>
          <cell r="G891" t="str">
            <v>PRJ</v>
          </cell>
          <cell r="H891" t="str">
            <v>211</v>
          </cell>
          <cell r="I891" t="str">
            <v>211</v>
          </cell>
          <cell r="K891" t="str">
            <v>000001120</v>
          </cell>
          <cell r="L891" t="str">
            <v>4261000</v>
          </cell>
          <cell r="M891" t="str">
            <v>1113</v>
          </cell>
          <cell r="N891" t="str">
            <v>99920</v>
          </cell>
          <cell r="O891" t="str">
            <v>11404</v>
          </cell>
          <cell r="P891" t="str">
            <v>294</v>
          </cell>
          <cell r="Q891" t="str">
            <v>955</v>
          </cell>
          <cell r="R891" t="str">
            <v>INTERCO BILL W/O</v>
          </cell>
          <cell r="S891" t="str">
            <v>PRA</v>
          </cell>
          <cell r="U891" t="str">
            <v>2015-03-31</v>
          </cell>
          <cell r="V891">
            <v>296.94</v>
          </cell>
          <cell r="W891" t="str">
            <v>UTXECON201</v>
          </cell>
          <cell r="Y891" t="str">
            <v>LEGAL</v>
          </cell>
          <cell r="Z891" t="str">
            <v>DLO</v>
          </cell>
          <cell r="AB891" t="str">
            <v>ICB</v>
          </cell>
          <cell r="AC891" t="str">
            <v>ICB</v>
          </cell>
          <cell r="AE891" t="str">
            <v>211</v>
          </cell>
          <cell r="AG891" t="str">
            <v>0000126445</v>
          </cell>
        </row>
        <row r="892">
          <cell r="A892" t="str">
            <v>00663935</v>
          </cell>
          <cell r="B892" t="str">
            <v>9554261000</v>
          </cell>
          <cell r="C892" t="str">
            <v>ICB4TARGET0000000282</v>
          </cell>
          <cell r="D892">
            <v>2015</v>
          </cell>
          <cell r="E892">
            <v>2</v>
          </cell>
          <cell r="F892" t="str">
            <v>2015-02-28</v>
          </cell>
          <cell r="G892" t="str">
            <v>PRJ</v>
          </cell>
          <cell r="H892" t="str">
            <v>211</v>
          </cell>
          <cell r="I892" t="str">
            <v>211</v>
          </cell>
          <cell r="K892" t="str">
            <v>000001120</v>
          </cell>
          <cell r="L892" t="str">
            <v>4261000</v>
          </cell>
          <cell r="M892" t="str">
            <v>1113</v>
          </cell>
          <cell r="N892" t="str">
            <v>99920</v>
          </cell>
          <cell r="O892" t="str">
            <v>11404</v>
          </cell>
          <cell r="P892" t="str">
            <v>294</v>
          </cell>
          <cell r="Q892" t="str">
            <v>955</v>
          </cell>
          <cell r="R892" t="str">
            <v>INTERCO BILL W/O</v>
          </cell>
          <cell r="S892" t="str">
            <v>PRA</v>
          </cell>
          <cell r="U892" t="str">
            <v>2015-02-28</v>
          </cell>
          <cell r="V892">
            <v>890.81</v>
          </cell>
          <cell r="W892" t="str">
            <v>UTXECON201</v>
          </cell>
          <cell r="Y892" t="str">
            <v>LEGAL</v>
          </cell>
          <cell r="Z892" t="str">
            <v>DLO</v>
          </cell>
          <cell r="AB892" t="str">
            <v>ICB</v>
          </cell>
          <cell r="AC892" t="str">
            <v>ICB</v>
          </cell>
          <cell r="AE892" t="str">
            <v>211</v>
          </cell>
          <cell r="AG892" t="str">
            <v>0000167162</v>
          </cell>
        </row>
        <row r="893">
          <cell r="A893" t="str">
            <v>00667118</v>
          </cell>
          <cell r="B893" t="str">
            <v>9554261000</v>
          </cell>
          <cell r="C893" t="str">
            <v>ICB4TARGET0000000282</v>
          </cell>
          <cell r="D893">
            <v>2015</v>
          </cell>
          <cell r="E893">
            <v>3</v>
          </cell>
          <cell r="F893" t="str">
            <v>2015-03-31</v>
          </cell>
          <cell r="G893" t="str">
            <v>PRJ</v>
          </cell>
          <cell r="H893" t="str">
            <v>211</v>
          </cell>
          <cell r="I893" t="str">
            <v>211</v>
          </cell>
          <cell r="K893" t="str">
            <v>000001120</v>
          </cell>
          <cell r="L893" t="str">
            <v>4261000</v>
          </cell>
          <cell r="M893" t="str">
            <v>1113</v>
          </cell>
          <cell r="N893" t="str">
            <v>99920</v>
          </cell>
          <cell r="O893" t="str">
            <v>11404</v>
          </cell>
          <cell r="P893" t="str">
            <v>294</v>
          </cell>
          <cell r="Q893" t="str">
            <v>955</v>
          </cell>
          <cell r="R893" t="str">
            <v>INTERCO BILL W/O</v>
          </cell>
          <cell r="S893" t="str">
            <v>PRA</v>
          </cell>
          <cell r="U893" t="str">
            <v>2015-03-31</v>
          </cell>
          <cell r="V893">
            <v>742.34</v>
          </cell>
          <cell r="W893" t="str">
            <v>UTXECON201</v>
          </cell>
          <cell r="Y893" t="str">
            <v>LEGAL</v>
          </cell>
          <cell r="Z893" t="str">
            <v>DLO</v>
          </cell>
          <cell r="AB893" t="str">
            <v>ICB</v>
          </cell>
          <cell r="AC893" t="str">
            <v>ICB</v>
          </cell>
          <cell r="AE893" t="str">
            <v>211</v>
          </cell>
          <cell r="AG893" t="str">
            <v>0000126682</v>
          </cell>
        </row>
        <row r="894">
          <cell r="A894" t="str">
            <v>00663607</v>
          </cell>
          <cell r="B894" t="str">
            <v>9554261000</v>
          </cell>
          <cell r="C894" t="str">
            <v>ICB4TARGET0000000283</v>
          </cell>
          <cell r="D894">
            <v>2015</v>
          </cell>
          <cell r="E894">
            <v>2</v>
          </cell>
          <cell r="F894" t="str">
            <v>2015-02-28</v>
          </cell>
          <cell r="G894" t="str">
            <v>PRJ</v>
          </cell>
          <cell r="H894" t="str">
            <v>211</v>
          </cell>
          <cell r="I894" t="str">
            <v>211</v>
          </cell>
          <cell r="K894" t="str">
            <v>000001120</v>
          </cell>
          <cell r="L894" t="str">
            <v>4261000</v>
          </cell>
          <cell r="M894" t="str">
            <v>1113</v>
          </cell>
          <cell r="N894" t="str">
            <v>99920</v>
          </cell>
          <cell r="O894" t="str">
            <v>11404</v>
          </cell>
          <cell r="P894" t="str">
            <v>294</v>
          </cell>
          <cell r="Q894" t="str">
            <v>955</v>
          </cell>
          <cell r="R894" t="str">
            <v>INTERCO BILL W/O</v>
          </cell>
          <cell r="S894" t="str">
            <v>PRA</v>
          </cell>
          <cell r="U894" t="str">
            <v>2015-02-28</v>
          </cell>
          <cell r="V894">
            <v>890.81</v>
          </cell>
          <cell r="W894" t="str">
            <v>UTXECON201</v>
          </cell>
          <cell r="Y894" t="str">
            <v>LEGAL</v>
          </cell>
          <cell r="Z894" t="str">
            <v>DLO</v>
          </cell>
          <cell r="AB894" t="str">
            <v>ICB</v>
          </cell>
          <cell r="AC894" t="str">
            <v>ICB</v>
          </cell>
          <cell r="AE894" t="str">
            <v>211</v>
          </cell>
          <cell r="AG894" t="str">
            <v>0000167479</v>
          </cell>
        </row>
        <row r="895">
          <cell r="A895" t="str">
            <v>00667119</v>
          </cell>
          <cell r="B895" t="str">
            <v>9554261000</v>
          </cell>
          <cell r="C895" t="str">
            <v>ICB4TARGET0000000283</v>
          </cell>
          <cell r="D895">
            <v>2015</v>
          </cell>
          <cell r="E895">
            <v>3</v>
          </cell>
          <cell r="F895" t="str">
            <v>2015-03-31</v>
          </cell>
          <cell r="G895" t="str">
            <v>PRJ</v>
          </cell>
          <cell r="H895" t="str">
            <v>211</v>
          </cell>
          <cell r="I895" t="str">
            <v>211</v>
          </cell>
          <cell r="K895" t="str">
            <v>000001120</v>
          </cell>
          <cell r="L895" t="str">
            <v>4261000</v>
          </cell>
          <cell r="M895" t="str">
            <v>1113</v>
          </cell>
          <cell r="N895" t="str">
            <v>99920</v>
          </cell>
          <cell r="O895" t="str">
            <v>11404</v>
          </cell>
          <cell r="P895" t="str">
            <v>294</v>
          </cell>
          <cell r="Q895" t="str">
            <v>955</v>
          </cell>
          <cell r="R895" t="str">
            <v>INTERCO BILL W/O</v>
          </cell>
          <cell r="S895" t="str">
            <v>PRA</v>
          </cell>
          <cell r="U895" t="str">
            <v>2015-03-31</v>
          </cell>
          <cell r="V895">
            <v>742.34</v>
          </cell>
          <cell r="W895" t="str">
            <v>UTXECON201</v>
          </cell>
          <cell r="Y895" t="str">
            <v>LEGAL</v>
          </cell>
          <cell r="Z895" t="str">
            <v>DLO</v>
          </cell>
          <cell r="AB895" t="str">
            <v>ICB</v>
          </cell>
          <cell r="AC895" t="str">
            <v>ICB</v>
          </cell>
          <cell r="AE895" t="str">
            <v>211</v>
          </cell>
          <cell r="AG895" t="str">
            <v>0000126682</v>
          </cell>
        </row>
        <row r="896">
          <cell r="A896" t="str">
            <v>00662227</v>
          </cell>
          <cell r="B896" t="str">
            <v>9554261000</v>
          </cell>
          <cell r="C896" t="str">
            <v>ICB4TARGET0000000284</v>
          </cell>
          <cell r="D896">
            <v>2015</v>
          </cell>
          <cell r="E896">
            <v>2</v>
          </cell>
          <cell r="F896" t="str">
            <v>2015-02-28</v>
          </cell>
          <cell r="G896" t="str">
            <v>PRJ</v>
          </cell>
          <cell r="H896" t="str">
            <v>211</v>
          </cell>
          <cell r="I896" t="str">
            <v>211</v>
          </cell>
          <cell r="K896" t="str">
            <v>000001120</v>
          </cell>
          <cell r="L896" t="str">
            <v>4261000</v>
          </cell>
          <cell r="M896" t="str">
            <v>1113</v>
          </cell>
          <cell r="N896" t="str">
            <v>99920</v>
          </cell>
          <cell r="O896" t="str">
            <v>11404</v>
          </cell>
          <cell r="P896" t="str">
            <v>294</v>
          </cell>
          <cell r="Q896" t="str">
            <v>955</v>
          </cell>
          <cell r="R896" t="str">
            <v>INTERCO BILL W/O</v>
          </cell>
          <cell r="S896" t="str">
            <v>PRA</v>
          </cell>
          <cell r="U896" t="str">
            <v>2015-02-28</v>
          </cell>
          <cell r="V896">
            <v>593.87</v>
          </cell>
          <cell r="W896" t="str">
            <v>UTXECON201</v>
          </cell>
          <cell r="Y896" t="str">
            <v>LEGAL</v>
          </cell>
          <cell r="Z896" t="str">
            <v>DLO</v>
          </cell>
          <cell r="AB896" t="str">
            <v>ICB</v>
          </cell>
          <cell r="AC896" t="str">
            <v>ICB</v>
          </cell>
          <cell r="AE896" t="str">
            <v>211</v>
          </cell>
          <cell r="AG896" t="str">
            <v>0000181543</v>
          </cell>
        </row>
        <row r="897">
          <cell r="A897" t="str">
            <v>00667128</v>
          </cell>
          <cell r="B897" t="str">
            <v>9554261000</v>
          </cell>
          <cell r="C897" t="str">
            <v>ICB4TARGET0000000284</v>
          </cell>
          <cell r="D897">
            <v>2015</v>
          </cell>
          <cell r="E897">
            <v>3</v>
          </cell>
          <cell r="F897" t="str">
            <v>2015-03-31</v>
          </cell>
          <cell r="G897" t="str">
            <v>PRJ</v>
          </cell>
          <cell r="H897" t="str">
            <v>211</v>
          </cell>
          <cell r="I897" t="str">
            <v>211</v>
          </cell>
          <cell r="K897" t="str">
            <v>000001120</v>
          </cell>
          <cell r="L897" t="str">
            <v>4261000</v>
          </cell>
          <cell r="M897" t="str">
            <v>1113</v>
          </cell>
          <cell r="N897" t="str">
            <v>99920</v>
          </cell>
          <cell r="O897" t="str">
            <v>11404</v>
          </cell>
          <cell r="P897" t="str">
            <v>294</v>
          </cell>
          <cell r="Q897" t="str">
            <v>955</v>
          </cell>
          <cell r="R897" t="str">
            <v>INTERCO BILL W/O</v>
          </cell>
          <cell r="S897" t="str">
            <v>PRA</v>
          </cell>
          <cell r="U897" t="str">
            <v>2015-03-31</v>
          </cell>
          <cell r="V897">
            <v>148.47</v>
          </cell>
          <cell r="W897" t="str">
            <v>UTXECON201</v>
          </cell>
          <cell r="Y897" t="str">
            <v>LEGAL</v>
          </cell>
          <cell r="Z897" t="str">
            <v>DLO</v>
          </cell>
          <cell r="AB897" t="str">
            <v>ICB</v>
          </cell>
          <cell r="AC897" t="str">
            <v>ICB</v>
          </cell>
          <cell r="AE897" t="str">
            <v>211</v>
          </cell>
          <cell r="AG897" t="str">
            <v>0000131129</v>
          </cell>
        </row>
        <row r="898">
          <cell r="A898" t="str">
            <v>00662228</v>
          </cell>
          <cell r="B898" t="str">
            <v>9554261000</v>
          </cell>
          <cell r="C898" t="str">
            <v>ICB4TARGET0000000285</v>
          </cell>
          <cell r="D898">
            <v>2015</v>
          </cell>
          <cell r="E898">
            <v>2</v>
          </cell>
          <cell r="F898" t="str">
            <v>2015-02-28</v>
          </cell>
          <cell r="G898" t="str">
            <v>PRJ</v>
          </cell>
          <cell r="H898" t="str">
            <v>211</v>
          </cell>
          <cell r="I898" t="str">
            <v>211</v>
          </cell>
          <cell r="K898" t="str">
            <v>000001120</v>
          </cell>
          <cell r="L898" t="str">
            <v>4261000</v>
          </cell>
          <cell r="M898" t="str">
            <v>1113</v>
          </cell>
          <cell r="N898" t="str">
            <v>99920</v>
          </cell>
          <cell r="O898" t="str">
            <v>11404</v>
          </cell>
          <cell r="P898" t="str">
            <v>294</v>
          </cell>
          <cell r="Q898" t="str">
            <v>955</v>
          </cell>
          <cell r="R898" t="str">
            <v>INTERCO BILL W/O</v>
          </cell>
          <cell r="S898" t="str">
            <v>PRA</v>
          </cell>
          <cell r="U898" t="str">
            <v>2015-02-28</v>
          </cell>
          <cell r="V898">
            <v>445.4</v>
          </cell>
          <cell r="W898" t="str">
            <v>UTXECON201</v>
          </cell>
          <cell r="Y898" t="str">
            <v>LEGAL</v>
          </cell>
          <cell r="Z898" t="str">
            <v>DLO</v>
          </cell>
          <cell r="AB898" t="str">
            <v>ICB</v>
          </cell>
          <cell r="AC898" t="str">
            <v>ICB</v>
          </cell>
          <cell r="AE898" t="str">
            <v>211</v>
          </cell>
          <cell r="AG898" t="str">
            <v>0000183218</v>
          </cell>
        </row>
        <row r="899">
          <cell r="A899" t="str">
            <v>00664683</v>
          </cell>
          <cell r="B899" t="str">
            <v>9554261000</v>
          </cell>
          <cell r="C899" t="str">
            <v>ICB4TARGET0000000285</v>
          </cell>
          <cell r="D899">
            <v>2015</v>
          </cell>
          <cell r="E899">
            <v>3</v>
          </cell>
          <cell r="F899" t="str">
            <v>2015-03-31</v>
          </cell>
          <cell r="G899" t="str">
            <v>PRJ</v>
          </cell>
          <cell r="H899" t="str">
            <v>211</v>
          </cell>
          <cell r="I899" t="str">
            <v>211</v>
          </cell>
          <cell r="K899" t="str">
            <v>000001120</v>
          </cell>
          <cell r="L899" t="str">
            <v>4261000</v>
          </cell>
          <cell r="M899" t="str">
            <v>1113</v>
          </cell>
          <cell r="N899" t="str">
            <v>99920</v>
          </cell>
          <cell r="O899" t="str">
            <v>11404</v>
          </cell>
          <cell r="P899" t="str">
            <v>294</v>
          </cell>
          <cell r="Q899" t="str">
            <v>955</v>
          </cell>
          <cell r="R899" t="str">
            <v>INTERCO BILL W/O</v>
          </cell>
          <cell r="S899" t="str">
            <v>PRA</v>
          </cell>
          <cell r="U899" t="str">
            <v>2015-03-31</v>
          </cell>
          <cell r="V899">
            <v>890.81</v>
          </cell>
          <cell r="W899" t="str">
            <v>UTXECON201</v>
          </cell>
          <cell r="Y899" t="str">
            <v>LEGAL</v>
          </cell>
          <cell r="Z899" t="str">
            <v>DLO</v>
          </cell>
          <cell r="AB899" t="str">
            <v>ICB</v>
          </cell>
          <cell r="AC899" t="str">
            <v>ICB</v>
          </cell>
          <cell r="AE899" t="str">
            <v>211</v>
          </cell>
          <cell r="AG899" t="str">
            <v>0000137582</v>
          </cell>
        </row>
        <row r="900">
          <cell r="A900" t="str">
            <v>00662844</v>
          </cell>
          <cell r="B900" t="str">
            <v>9554261000</v>
          </cell>
          <cell r="C900" t="str">
            <v>ICB4TARGET0000000286</v>
          </cell>
          <cell r="D900">
            <v>2015</v>
          </cell>
          <cell r="E900">
            <v>2</v>
          </cell>
          <cell r="F900" t="str">
            <v>2015-02-28</v>
          </cell>
          <cell r="G900" t="str">
            <v>PRJ</v>
          </cell>
          <cell r="H900" t="str">
            <v>211</v>
          </cell>
          <cell r="I900" t="str">
            <v>211</v>
          </cell>
          <cell r="K900" t="str">
            <v>000001120</v>
          </cell>
          <cell r="L900" t="str">
            <v>4261000</v>
          </cell>
          <cell r="M900" t="str">
            <v>1113</v>
          </cell>
          <cell r="N900" t="str">
            <v>99920</v>
          </cell>
          <cell r="O900" t="str">
            <v>11404</v>
          </cell>
          <cell r="P900" t="str">
            <v>294</v>
          </cell>
          <cell r="Q900" t="str">
            <v>955</v>
          </cell>
          <cell r="R900" t="str">
            <v>INTERCO BILL W/O</v>
          </cell>
          <cell r="S900" t="str">
            <v>PRA</v>
          </cell>
          <cell r="U900" t="str">
            <v>2015-02-28</v>
          </cell>
          <cell r="V900">
            <v>593.87</v>
          </cell>
          <cell r="W900" t="str">
            <v>UTXECON201</v>
          </cell>
          <cell r="Y900" t="str">
            <v>LEGAL</v>
          </cell>
          <cell r="Z900" t="str">
            <v>DLO</v>
          </cell>
          <cell r="AB900" t="str">
            <v>ICB</v>
          </cell>
          <cell r="AC900" t="str">
            <v>ICB</v>
          </cell>
          <cell r="AE900" t="str">
            <v>211</v>
          </cell>
          <cell r="AG900" t="str">
            <v>0000183535</v>
          </cell>
        </row>
        <row r="901">
          <cell r="A901" t="str">
            <v>00664684</v>
          </cell>
          <cell r="B901" t="str">
            <v>9554261000</v>
          </cell>
          <cell r="C901" t="str">
            <v>ICB4TARGET0000000286</v>
          </cell>
          <cell r="D901">
            <v>2015</v>
          </cell>
          <cell r="E901">
            <v>3</v>
          </cell>
          <cell r="F901" t="str">
            <v>2015-03-31</v>
          </cell>
          <cell r="G901" t="str">
            <v>PRJ</v>
          </cell>
          <cell r="H901" t="str">
            <v>211</v>
          </cell>
          <cell r="I901" t="str">
            <v>211</v>
          </cell>
          <cell r="K901" t="str">
            <v>000001120</v>
          </cell>
          <cell r="L901" t="str">
            <v>4261000</v>
          </cell>
          <cell r="M901" t="str">
            <v>1113</v>
          </cell>
          <cell r="N901" t="str">
            <v>99920</v>
          </cell>
          <cell r="O901" t="str">
            <v>11404</v>
          </cell>
          <cell r="P901" t="str">
            <v>294</v>
          </cell>
          <cell r="Q901" t="str">
            <v>955</v>
          </cell>
          <cell r="R901" t="str">
            <v>INTERCO BILL W/O</v>
          </cell>
          <cell r="S901" t="str">
            <v>PRA</v>
          </cell>
          <cell r="U901" t="str">
            <v>2015-03-31</v>
          </cell>
          <cell r="V901">
            <v>2227.02</v>
          </cell>
          <cell r="W901" t="str">
            <v>UTXECON201</v>
          </cell>
          <cell r="Y901" t="str">
            <v>LEGAL</v>
          </cell>
          <cell r="Z901" t="str">
            <v>DLO</v>
          </cell>
          <cell r="AB901" t="str">
            <v>ICB</v>
          </cell>
          <cell r="AC901" t="str">
            <v>ICB</v>
          </cell>
          <cell r="AE901" t="str">
            <v>211</v>
          </cell>
          <cell r="AG901" t="str">
            <v>0000140296</v>
          </cell>
        </row>
        <row r="902">
          <cell r="A902" t="str">
            <v>00663815</v>
          </cell>
          <cell r="B902" t="str">
            <v>9554261000</v>
          </cell>
          <cell r="C902" t="str">
            <v>ICB4TARGET0000000287</v>
          </cell>
          <cell r="D902">
            <v>2015</v>
          </cell>
          <cell r="E902">
            <v>2</v>
          </cell>
          <cell r="F902" t="str">
            <v>2015-02-28</v>
          </cell>
          <cell r="G902" t="str">
            <v>PRJ</v>
          </cell>
          <cell r="H902" t="str">
            <v>211</v>
          </cell>
          <cell r="I902" t="str">
            <v>211</v>
          </cell>
          <cell r="K902" t="str">
            <v>000001120</v>
          </cell>
          <cell r="L902" t="str">
            <v>4261000</v>
          </cell>
          <cell r="M902" t="str">
            <v>1113</v>
          </cell>
          <cell r="N902" t="str">
            <v>99920</v>
          </cell>
          <cell r="O902" t="str">
            <v>11404</v>
          </cell>
          <cell r="P902" t="str">
            <v>294</v>
          </cell>
          <cell r="Q902" t="str">
            <v>955</v>
          </cell>
          <cell r="R902" t="str">
            <v>INTERCO BILL W/O</v>
          </cell>
          <cell r="S902" t="str">
            <v>PRA</v>
          </cell>
          <cell r="U902" t="str">
            <v>2015-02-28</v>
          </cell>
          <cell r="V902">
            <v>890.81</v>
          </cell>
          <cell r="W902" t="str">
            <v>UTXECON201</v>
          </cell>
          <cell r="Y902" t="str">
            <v>LEGAL</v>
          </cell>
          <cell r="Z902" t="str">
            <v>DLO</v>
          </cell>
          <cell r="AB902" t="str">
            <v>ICB</v>
          </cell>
          <cell r="AC902" t="str">
            <v>ICB</v>
          </cell>
          <cell r="AE902" t="str">
            <v>211</v>
          </cell>
          <cell r="AG902" t="str">
            <v>0000191809</v>
          </cell>
        </row>
        <row r="903">
          <cell r="A903" t="str">
            <v>00664685</v>
          </cell>
          <cell r="B903" t="str">
            <v>9554261000</v>
          </cell>
          <cell r="C903" t="str">
            <v>ICB4TARGET0000000287</v>
          </cell>
          <cell r="D903">
            <v>2015</v>
          </cell>
          <cell r="E903">
            <v>3</v>
          </cell>
          <cell r="F903" t="str">
            <v>2015-03-31</v>
          </cell>
          <cell r="G903" t="str">
            <v>PRJ</v>
          </cell>
          <cell r="H903" t="str">
            <v>211</v>
          </cell>
          <cell r="I903" t="str">
            <v>211</v>
          </cell>
          <cell r="K903" t="str">
            <v>000001120</v>
          </cell>
          <cell r="L903" t="str">
            <v>4261000</v>
          </cell>
          <cell r="M903" t="str">
            <v>1113</v>
          </cell>
          <cell r="N903" t="str">
            <v>99920</v>
          </cell>
          <cell r="O903" t="str">
            <v>11404</v>
          </cell>
          <cell r="P903" t="str">
            <v>294</v>
          </cell>
          <cell r="Q903" t="str">
            <v>955</v>
          </cell>
          <cell r="R903" t="str">
            <v>INTERCO BILL W/O</v>
          </cell>
          <cell r="S903" t="str">
            <v>PRA</v>
          </cell>
          <cell r="U903" t="str">
            <v>2015-03-31</v>
          </cell>
          <cell r="V903">
            <v>2227.02</v>
          </cell>
          <cell r="W903" t="str">
            <v>UTXECON201</v>
          </cell>
          <cell r="Y903" t="str">
            <v>LEGAL</v>
          </cell>
          <cell r="Z903" t="str">
            <v>DLO</v>
          </cell>
          <cell r="AB903" t="str">
            <v>ICB</v>
          </cell>
          <cell r="AC903" t="str">
            <v>ICB</v>
          </cell>
          <cell r="AE903" t="str">
            <v>211</v>
          </cell>
          <cell r="AG903" t="str">
            <v>0000140296</v>
          </cell>
        </row>
        <row r="904">
          <cell r="A904" t="str">
            <v>00663933</v>
          </cell>
          <cell r="B904" t="str">
            <v>9554261000</v>
          </cell>
          <cell r="C904" t="str">
            <v>ICB4TARGET0000000288</v>
          </cell>
          <cell r="D904">
            <v>2015</v>
          </cell>
          <cell r="E904">
            <v>2</v>
          </cell>
          <cell r="F904" t="str">
            <v>2015-02-28</v>
          </cell>
          <cell r="G904" t="str">
            <v>PRJ</v>
          </cell>
          <cell r="H904" t="str">
            <v>211</v>
          </cell>
          <cell r="I904" t="str">
            <v>211</v>
          </cell>
          <cell r="K904" t="str">
            <v>000001120</v>
          </cell>
          <cell r="L904" t="str">
            <v>4261000</v>
          </cell>
          <cell r="M904" t="str">
            <v>1113</v>
          </cell>
          <cell r="N904" t="str">
            <v>99920</v>
          </cell>
          <cell r="O904" t="str">
            <v>11404</v>
          </cell>
          <cell r="P904" t="str">
            <v>294</v>
          </cell>
          <cell r="Q904" t="str">
            <v>955</v>
          </cell>
          <cell r="R904" t="str">
            <v>INTERCO BILL W/O</v>
          </cell>
          <cell r="S904" t="str">
            <v>PRA</v>
          </cell>
          <cell r="U904" t="str">
            <v>2015-02-28</v>
          </cell>
          <cell r="V904">
            <v>593.87</v>
          </cell>
          <cell r="W904" t="str">
            <v>UTXECON201</v>
          </cell>
          <cell r="Y904" t="str">
            <v>LEGAL</v>
          </cell>
          <cell r="Z904" t="str">
            <v>DLO</v>
          </cell>
          <cell r="AB904" t="str">
            <v>ICB</v>
          </cell>
          <cell r="AC904" t="str">
            <v>ICB</v>
          </cell>
          <cell r="AE904" t="str">
            <v>211</v>
          </cell>
          <cell r="AG904" t="str">
            <v>0000198879</v>
          </cell>
        </row>
        <row r="905">
          <cell r="A905" t="str">
            <v>00667393</v>
          </cell>
          <cell r="B905" t="str">
            <v>9554261000</v>
          </cell>
          <cell r="C905" t="str">
            <v>ICB4TARGET0000000288</v>
          </cell>
          <cell r="D905">
            <v>2015</v>
          </cell>
          <cell r="E905">
            <v>3</v>
          </cell>
          <cell r="F905" t="str">
            <v>2015-03-31</v>
          </cell>
          <cell r="G905" t="str">
            <v>PRJ</v>
          </cell>
          <cell r="H905" t="str">
            <v>211</v>
          </cell>
          <cell r="I905" t="str">
            <v>211</v>
          </cell>
          <cell r="K905" t="str">
            <v>000001120</v>
          </cell>
          <cell r="L905" t="str">
            <v>4261000</v>
          </cell>
          <cell r="M905" t="str">
            <v>1113</v>
          </cell>
          <cell r="N905" t="str">
            <v>99920</v>
          </cell>
          <cell r="O905" t="str">
            <v>11404</v>
          </cell>
          <cell r="P905" t="str">
            <v>294</v>
          </cell>
          <cell r="Q905" t="str">
            <v>955</v>
          </cell>
          <cell r="R905" t="str">
            <v>INTERCO BILL W/O</v>
          </cell>
          <cell r="S905" t="str">
            <v>PRA</v>
          </cell>
          <cell r="U905" t="str">
            <v>2015-03-31</v>
          </cell>
          <cell r="V905">
            <v>415.71</v>
          </cell>
          <cell r="W905" t="str">
            <v>UTXECON201</v>
          </cell>
          <cell r="Y905" t="str">
            <v>LEGAL</v>
          </cell>
          <cell r="Z905" t="str">
            <v>DLO</v>
          </cell>
          <cell r="AB905" t="str">
            <v>ICB</v>
          </cell>
          <cell r="AC905" t="str">
            <v>ICB</v>
          </cell>
          <cell r="AE905" t="str">
            <v>211</v>
          </cell>
          <cell r="AG905" t="str">
            <v>0000149834</v>
          </cell>
        </row>
        <row r="906">
          <cell r="A906" t="str">
            <v>00663609</v>
          </cell>
          <cell r="B906" t="str">
            <v>9554261000</v>
          </cell>
          <cell r="C906" t="str">
            <v>ICB4TARGET0000000289</v>
          </cell>
          <cell r="D906">
            <v>2015</v>
          </cell>
          <cell r="E906">
            <v>2</v>
          </cell>
          <cell r="F906" t="str">
            <v>2015-02-28</v>
          </cell>
          <cell r="G906" t="str">
            <v>PRJ</v>
          </cell>
          <cell r="H906" t="str">
            <v>211</v>
          </cell>
          <cell r="I906" t="str">
            <v>211</v>
          </cell>
          <cell r="K906" t="str">
            <v>000001120</v>
          </cell>
          <cell r="L906" t="str">
            <v>4261000</v>
          </cell>
          <cell r="M906" t="str">
            <v>1113</v>
          </cell>
          <cell r="N906" t="str">
            <v>99920</v>
          </cell>
          <cell r="O906" t="str">
            <v>11404</v>
          </cell>
          <cell r="P906" t="str">
            <v>294</v>
          </cell>
          <cell r="Q906" t="str">
            <v>955</v>
          </cell>
          <cell r="R906" t="str">
            <v>INTERCO BILL W/O</v>
          </cell>
          <cell r="S906" t="str">
            <v>PRA</v>
          </cell>
          <cell r="U906" t="str">
            <v>2015-02-28</v>
          </cell>
          <cell r="V906">
            <v>890.81</v>
          </cell>
          <cell r="W906" t="str">
            <v>UTXECON201</v>
          </cell>
          <cell r="Y906" t="str">
            <v>LEGAL</v>
          </cell>
          <cell r="Z906" t="str">
            <v>DLO</v>
          </cell>
          <cell r="AB906" t="str">
            <v>ICB</v>
          </cell>
          <cell r="AC906" t="str">
            <v>ICB</v>
          </cell>
          <cell r="AE906" t="str">
            <v>211</v>
          </cell>
          <cell r="AG906" t="str">
            <v>0000210694</v>
          </cell>
        </row>
        <row r="907">
          <cell r="A907" t="str">
            <v>00667415</v>
          </cell>
          <cell r="B907" t="str">
            <v>9554261000</v>
          </cell>
          <cell r="C907" t="str">
            <v>ICB4TARGET0000000289</v>
          </cell>
          <cell r="D907">
            <v>2015</v>
          </cell>
          <cell r="E907">
            <v>3</v>
          </cell>
          <cell r="F907" t="str">
            <v>2015-03-31</v>
          </cell>
          <cell r="G907" t="str">
            <v>PRJ</v>
          </cell>
          <cell r="H907" t="str">
            <v>211</v>
          </cell>
          <cell r="I907" t="str">
            <v>211</v>
          </cell>
          <cell r="K907" t="str">
            <v>000001120</v>
          </cell>
          <cell r="L907" t="str">
            <v>4261000</v>
          </cell>
          <cell r="M907" t="str">
            <v>1113</v>
          </cell>
          <cell r="N907" t="str">
            <v>99920</v>
          </cell>
          <cell r="O907" t="str">
            <v>11404</v>
          </cell>
          <cell r="P907" t="str">
            <v>294</v>
          </cell>
          <cell r="Q907" t="str">
            <v>955</v>
          </cell>
          <cell r="R907" t="str">
            <v>INTERCO BILL W/O</v>
          </cell>
          <cell r="S907" t="str">
            <v>PRA</v>
          </cell>
          <cell r="U907" t="str">
            <v>2015-03-31</v>
          </cell>
          <cell r="V907">
            <v>296.94</v>
          </cell>
          <cell r="W907" t="str">
            <v>UTXECON201</v>
          </cell>
          <cell r="Y907" t="str">
            <v>LEGAL</v>
          </cell>
          <cell r="Z907" t="str">
            <v>DLO</v>
          </cell>
          <cell r="AB907" t="str">
            <v>ICB</v>
          </cell>
          <cell r="AC907" t="str">
            <v>ICB</v>
          </cell>
          <cell r="AE907" t="str">
            <v>211</v>
          </cell>
          <cell r="AG907" t="str">
            <v>0000149834</v>
          </cell>
        </row>
        <row r="908">
          <cell r="A908" t="str">
            <v>00662229</v>
          </cell>
          <cell r="B908" t="str">
            <v>9554261000</v>
          </cell>
          <cell r="C908" t="str">
            <v>ICB4TARGET0000000290</v>
          </cell>
          <cell r="D908">
            <v>2015</v>
          </cell>
          <cell r="E908">
            <v>2</v>
          </cell>
          <cell r="F908" t="str">
            <v>2015-02-28</v>
          </cell>
          <cell r="G908" t="str">
            <v>PRJ</v>
          </cell>
          <cell r="H908" t="str">
            <v>211</v>
          </cell>
          <cell r="I908" t="str">
            <v>211</v>
          </cell>
          <cell r="K908" t="str">
            <v>000001120</v>
          </cell>
          <cell r="L908" t="str">
            <v>4261000</v>
          </cell>
          <cell r="M908" t="str">
            <v>1113</v>
          </cell>
          <cell r="N908" t="str">
            <v>99920</v>
          </cell>
          <cell r="O908" t="str">
            <v>11404</v>
          </cell>
          <cell r="P908" t="str">
            <v>294</v>
          </cell>
          <cell r="Q908" t="str">
            <v>955</v>
          </cell>
          <cell r="R908" t="str">
            <v>INTERCO BILL W/O</v>
          </cell>
          <cell r="S908" t="str">
            <v>PRA</v>
          </cell>
          <cell r="U908" t="str">
            <v>2015-02-28</v>
          </cell>
          <cell r="V908">
            <v>890.81</v>
          </cell>
          <cell r="W908" t="str">
            <v>UTXECON201</v>
          </cell>
          <cell r="Y908" t="str">
            <v>LEGAL</v>
          </cell>
          <cell r="Z908" t="str">
            <v>DLO</v>
          </cell>
          <cell r="AB908" t="str">
            <v>ICB</v>
          </cell>
          <cell r="AC908" t="str">
            <v>ICB</v>
          </cell>
          <cell r="AE908" t="str">
            <v>211</v>
          </cell>
          <cell r="AG908" t="str">
            <v>0000213813</v>
          </cell>
        </row>
        <row r="909">
          <cell r="A909" t="str">
            <v>00667391</v>
          </cell>
          <cell r="B909" t="str">
            <v>9554261000</v>
          </cell>
          <cell r="C909" t="str">
            <v>ICB4TARGET0000000290</v>
          </cell>
          <cell r="D909">
            <v>2015</v>
          </cell>
          <cell r="E909">
            <v>3</v>
          </cell>
          <cell r="F909" t="str">
            <v>2015-03-31</v>
          </cell>
          <cell r="G909" t="str">
            <v>PRJ</v>
          </cell>
          <cell r="H909" t="str">
            <v>211</v>
          </cell>
          <cell r="I909" t="str">
            <v>211</v>
          </cell>
          <cell r="K909" t="str">
            <v>000001120</v>
          </cell>
          <cell r="L909" t="str">
            <v>4261000</v>
          </cell>
          <cell r="M909" t="str">
            <v>1113</v>
          </cell>
          <cell r="N909" t="str">
            <v>99920</v>
          </cell>
          <cell r="O909" t="str">
            <v>11404</v>
          </cell>
          <cell r="P909" t="str">
            <v>294</v>
          </cell>
          <cell r="Q909" t="str">
            <v>955</v>
          </cell>
          <cell r="R909" t="str">
            <v>INTERCO BILL W/O</v>
          </cell>
          <cell r="S909" t="str">
            <v>PRA</v>
          </cell>
          <cell r="U909" t="str">
            <v>2015-03-31</v>
          </cell>
          <cell r="V909">
            <v>296.94</v>
          </cell>
          <cell r="W909" t="str">
            <v>UTXECON201</v>
          </cell>
          <cell r="Y909" t="str">
            <v>LEGAL</v>
          </cell>
          <cell r="Z909" t="str">
            <v>DLO</v>
          </cell>
          <cell r="AB909" t="str">
            <v>ICB</v>
          </cell>
          <cell r="AC909" t="str">
            <v>ICB</v>
          </cell>
          <cell r="AE909" t="str">
            <v>211</v>
          </cell>
          <cell r="AG909" t="str">
            <v>0000160470</v>
          </cell>
        </row>
        <row r="910">
          <cell r="A910" t="str">
            <v>00661976</v>
          </cell>
          <cell r="B910" t="str">
            <v>9554261000</v>
          </cell>
          <cell r="C910" t="str">
            <v>ICB4TARGET0000000291</v>
          </cell>
          <cell r="D910">
            <v>2015</v>
          </cell>
          <cell r="E910">
            <v>2</v>
          </cell>
          <cell r="F910" t="str">
            <v>2015-02-28</v>
          </cell>
          <cell r="G910" t="str">
            <v>PRJ</v>
          </cell>
          <cell r="H910" t="str">
            <v>211</v>
          </cell>
          <cell r="I910" t="str">
            <v>211</v>
          </cell>
          <cell r="K910" t="str">
            <v>000001120</v>
          </cell>
          <cell r="L910" t="str">
            <v>4261000</v>
          </cell>
          <cell r="M910" t="str">
            <v>1113</v>
          </cell>
          <cell r="N910" t="str">
            <v>99920</v>
          </cell>
          <cell r="O910" t="str">
            <v>11404</v>
          </cell>
          <cell r="P910" t="str">
            <v>294</v>
          </cell>
          <cell r="Q910" t="str">
            <v>955</v>
          </cell>
          <cell r="R910" t="str">
            <v>INTERCO BILL W/O</v>
          </cell>
          <cell r="S910" t="str">
            <v>PRA</v>
          </cell>
          <cell r="U910" t="str">
            <v>2015-02-28</v>
          </cell>
          <cell r="V910">
            <v>296.94</v>
          </cell>
          <cell r="W910" t="str">
            <v>UTXECON201</v>
          </cell>
          <cell r="Y910" t="str">
            <v>LEGAL</v>
          </cell>
          <cell r="Z910" t="str">
            <v>DLO</v>
          </cell>
          <cell r="AB910" t="str">
            <v>ICB</v>
          </cell>
          <cell r="AC910" t="str">
            <v>ICB</v>
          </cell>
          <cell r="AE910" t="str">
            <v>211</v>
          </cell>
          <cell r="AG910" t="str">
            <v>0000223879</v>
          </cell>
        </row>
        <row r="911">
          <cell r="A911" t="str">
            <v>00664689</v>
          </cell>
          <cell r="B911" t="str">
            <v>9554261000</v>
          </cell>
          <cell r="C911" t="str">
            <v>ICB4TARGET0000000291</v>
          </cell>
          <cell r="D911">
            <v>2015</v>
          </cell>
          <cell r="E911">
            <v>3</v>
          </cell>
          <cell r="F911" t="str">
            <v>2015-03-31</v>
          </cell>
          <cell r="G911" t="str">
            <v>PRJ</v>
          </cell>
          <cell r="H911" t="str">
            <v>211</v>
          </cell>
          <cell r="I911" t="str">
            <v>211</v>
          </cell>
          <cell r="K911" t="str">
            <v>000001120</v>
          </cell>
          <cell r="L911" t="str">
            <v>4261000</v>
          </cell>
          <cell r="M911" t="str">
            <v>1113</v>
          </cell>
          <cell r="N911" t="str">
            <v>99920</v>
          </cell>
          <cell r="O911" t="str">
            <v>11404</v>
          </cell>
          <cell r="P911" t="str">
            <v>294</v>
          </cell>
          <cell r="Q911" t="str">
            <v>955</v>
          </cell>
          <cell r="R911" t="str">
            <v>INTERCO BILL W/O</v>
          </cell>
          <cell r="S911" t="str">
            <v>PRA</v>
          </cell>
          <cell r="U911" t="str">
            <v>2015-03-31</v>
          </cell>
          <cell r="V911">
            <v>593.87</v>
          </cell>
          <cell r="W911" t="str">
            <v>UTXECON201</v>
          </cell>
          <cell r="Y911" t="str">
            <v>LEGAL</v>
          </cell>
          <cell r="Z911" t="str">
            <v>DLO</v>
          </cell>
          <cell r="AB911" t="str">
            <v>ICB</v>
          </cell>
          <cell r="AC911" t="str">
            <v>ICB</v>
          </cell>
          <cell r="AE911" t="str">
            <v>211</v>
          </cell>
          <cell r="AG911" t="str">
            <v>0000166433</v>
          </cell>
        </row>
        <row r="912">
          <cell r="A912" t="str">
            <v>00662843</v>
          </cell>
          <cell r="B912" t="str">
            <v>9554261000</v>
          </cell>
          <cell r="C912" t="str">
            <v>ICB4TARGET0000000292</v>
          </cell>
          <cell r="D912">
            <v>2015</v>
          </cell>
          <cell r="E912">
            <v>2</v>
          </cell>
          <cell r="F912" t="str">
            <v>2015-02-28</v>
          </cell>
          <cell r="G912" t="str">
            <v>PRJ</v>
          </cell>
          <cell r="H912" t="str">
            <v>211</v>
          </cell>
          <cell r="I912" t="str">
            <v>211</v>
          </cell>
          <cell r="K912" t="str">
            <v>000001120</v>
          </cell>
          <cell r="L912" t="str">
            <v>4261000</v>
          </cell>
          <cell r="M912" t="str">
            <v>1113</v>
          </cell>
          <cell r="N912" t="str">
            <v>99920</v>
          </cell>
          <cell r="O912" t="str">
            <v>11404</v>
          </cell>
          <cell r="P912" t="str">
            <v>294</v>
          </cell>
          <cell r="Q912" t="str">
            <v>955</v>
          </cell>
          <cell r="R912" t="str">
            <v>INTERCO BILL W/O</v>
          </cell>
          <cell r="S912" t="str">
            <v>PRA</v>
          </cell>
          <cell r="U912" t="str">
            <v>2015-02-28</v>
          </cell>
          <cell r="V912">
            <v>593.87</v>
          </cell>
          <cell r="W912" t="str">
            <v>UTXECON201</v>
          </cell>
          <cell r="Y912" t="str">
            <v>LEGAL</v>
          </cell>
          <cell r="Z912" t="str">
            <v>DLO</v>
          </cell>
          <cell r="AB912" t="str">
            <v>ICB</v>
          </cell>
          <cell r="AC912" t="str">
            <v>ICB</v>
          </cell>
          <cell r="AE912" t="str">
            <v>211</v>
          </cell>
          <cell r="AG912" t="str">
            <v>0000273404</v>
          </cell>
        </row>
        <row r="913">
          <cell r="A913" t="str">
            <v>00664986</v>
          </cell>
          <cell r="B913" t="str">
            <v>9554261000</v>
          </cell>
          <cell r="C913" t="str">
            <v>ICB4TARGET0000000292</v>
          </cell>
          <cell r="D913">
            <v>2015</v>
          </cell>
          <cell r="E913">
            <v>3</v>
          </cell>
          <cell r="F913" t="str">
            <v>2015-03-31</v>
          </cell>
          <cell r="G913" t="str">
            <v>PRJ</v>
          </cell>
          <cell r="H913" t="str">
            <v>211</v>
          </cell>
          <cell r="I913" t="str">
            <v>211</v>
          </cell>
          <cell r="K913" t="str">
            <v>000001120</v>
          </cell>
          <cell r="L913" t="str">
            <v>4261000</v>
          </cell>
          <cell r="M913" t="str">
            <v>1113</v>
          </cell>
          <cell r="N913" t="str">
            <v>99920</v>
          </cell>
          <cell r="O913" t="str">
            <v>11404</v>
          </cell>
          <cell r="P913" t="str">
            <v>294</v>
          </cell>
          <cell r="Q913" t="str">
            <v>955</v>
          </cell>
          <cell r="R913" t="str">
            <v>INTERCO BILL W/O</v>
          </cell>
          <cell r="S913" t="str">
            <v>PRA</v>
          </cell>
          <cell r="U913" t="str">
            <v>2015-03-31</v>
          </cell>
          <cell r="V913">
            <v>2969.35</v>
          </cell>
          <cell r="W913" t="str">
            <v>UTXECON201</v>
          </cell>
          <cell r="Y913" t="str">
            <v>LEGAL</v>
          </cell>
          <cell r="Z913" t="str">
            <v>DLO</v>
          </cell>
          <cell r="AB913" t="str">
            <v>ICB</v>
          </cell>
          <cell r="AC913" t="str">
            <v>ICB</v>
          </cell>
          <cell r="AE913" t="str">
            <v>211</v>
          </cell>
          <cell r="AG913" t="str">
            <v>0000216374</v>
          </cell>
        </row>
        <row r="914">
          <cell r="A914" t="str">
            <v>00662836</v>
          </cell>
          <cell r="B914" t="str">
            <v>9554261000</v>
          </cell>
          <cell r="C914" t="str">
            <v>ICB4TARGET0000000293</v>
          </cell>
          <cell r="D914">
            <v>2015</v>
          </cell>
          <cell r="E914">
            <v>2</v>
          </cell>
          <cell r="F914" t="str">
            <v>2015-02-28</v>
          </cell>
          <cell r="G914" t="str">
            <v>PRJ</v>
          </cell>
          <cell r="H914" t="str">
            <v>211</v>
          </cell>
          <cell r="I914" t="str">
            <v>211</v>
          </cell>
          <cell r="K914" t="str">
            <v>000001120</v>
          </cell>
          <cell r="L914" t="str">
            <v>4261000</v>
          </cell>
          <cell r="M914" t="str">
            <v>1113</v>
          </cell>
          <cell r="N914" t="str">
            <v>99920</v>
          </cell>
          <cell r="O914" t="str">
            <v>11404</v>
          </cell>
          <cell r="P914" t="str">
            <v>294</v>
          </cell>
          <cell r="Q914" t="str">
            <v>955</v>
          </cell>
          <cell r="R914" t="str">
            <v>INTERCO BILL W/O</v>
          </cell>
          <cell r="S914" t="str">
            <v>PRA</v>
          </cell>
          <cell r="U914" t="str">
            <v>2015-02-28</v>
          </cell>
          <cell r="V914">
            <v>593.87</v>
          </cell>
          <cell r="W914" t="str">
            <v>UTXECON201</v>
          </cell>
          <cell r="Y914" t="str">
            <v>LEGAL</v>
          </cell>
          <cell r="Z914" t="str">
            <v>DLO</v>
          </cell>
          <cell r="AB914" t="str">
            <v>ICB</v>
          </cell>
          <cell r="AC914" t="str">
            <v>ICB</v>
          </cell>
          <cell r="AE914" t="str">
            <v>211</v>
          </cell>
          <cell r="AG914" t="str">
            <v>0000275701</v>
          </cell>
        </row>
        <row r="915">
          <cell r="A915" t="str">
            <v>00664688</v>
          </cell>
          <cell r="B915" t="str">
            <v>9554261000</v>
          </cell>
          <cell r="C915" t="str">
            <v>ICB4TARGET0000000293</v>
          </cell>
          <cell r="D915">
            <v>2015</v>
          </cell>
          <cell r="E915">
            <v>3</v>
          </cell>
          <cell r="F915" t="str">
            <v>2015-03-31</v>
          </cell>
          <cell r="G915" t="str">
            <v>PRJ</v>
          </cell>
          <cell r="H915" t="str">
            <v>211</v>
          </cell>
          <cell r="I915" t="str">
            <v>211</v>
          </cell>
          <cell r="K915" t="str">
            <v>000001120</v>
          </cell>
          <cell r="L915" t="str">
            <v>4261000</v>
          </cell>
          <cell r="M915" t="str">
            <v>1113</v>
          </cell>
          <cell r="N915" t="str">
            <v>99920</v>
          </cell>
          <cell r="O915" t="str">
            <v>11404</v>
          </cell>
          <cell r="P915" t="str">
            <v>294</v>
          </cell>
          <cell r="Q915" t="str">
            <v>955</v>
          </cell>
          <cell r="R915" t="str">
            <v>INTERCO BILL W/O</v>
          </cell>
          <cell r="S915" t="str">
            <v>PRA</v>
          </cell>
          <cell r="U915" t="str">
            <v>2015-03-31</v>
          </cell>
          <cell r="V915">
            <v>504.79</v>
          </cell>
          <cell r="W915" t="str">
            <v>UTXECON201</v>
          </cell>
          <cell r="Y915" t="str">
            <v>LEGAL</v>
          </cell>
          <cell r="Z915" t="str">
            <v>DLO</v>
          </cell>
          <cell r="AB915" t="str">
            <v>ICB</v>
          </cell>
          <cell r="AC915" t="str">
            <v>ICB</v>
          </cell>
          <cell r="AE915" t="str">
            <v>211</v>
          </cell>
          <cell r="AG915" t="str">
            <v>0000245987</v>
          </cell>
        </row>
        <row r="916">
          <cell r="A916" t="str">
            <v>00662837</v>
          </cell>
          <cell r="B916" t="str">
            <v>9554261000</v>
          </cell>
          <cell r="C916" t="str">
            <v>ICB4TARGET0000000294</v>
          </cell>
          <cell r="D916">
            <v>2015</v>
          </cell>
          <cell r="E916">
            <v>2</v>
          </cell>
          <cell r="F916" t="str">
            <v>2015-02-28</v>
          </cell>
          <cell r="G916" t="str">
            <v>PRJ</v>
          </cell>
          <cell r="H916" t="str">
            <v>211</v>
          </cell>
          <cell r="I916" t="str">
            <v>211</v>
          </cell>
          <cell r="K916" t="str">
            <v>000001120</v>
          </cell>
          <cell r="L916" t="str">
            <v>4261000</v>
          </cell>
          <cell r="M916" t="str">
            <v>1113</v>
          </cell>
          <cell r="N916" t="str">
            <v>99920</v>
          </cell>
          <cell r="O916" t="str">
            <v>11404</v>
          </cell>
          <cell r="P916" t="str">
            <v>294</v>
          </cell>
          <cell r="Q916" t="str">
            <v>955</v>
          </cell>
          <cell r="R916" t="str">
            <v>INTERCO BILL W/O</v>
          </cell>
          <cell r="S916" t="str">
            <v>PRA</v>
          </cell>
          <cell r="U916" t="str">
            <v>2015-02-28</v>
          </cell>
          <cell r="V916">
            <v>504.79</v>
          </cell>
          <cell r="W916" t="str">
            <v>UTXECON201</v>
          </cell>
          <cell r="Y916" t="str">
            <v>LEGAL</v>
          </cell>
          <cell r="Z916" t="str">
            <v>DLO</v>
          </cell>
          <cell r="AB916" t="str">
            <v>ICB</v>
          </cell>
          <cell r="AC916" t="str">
            <v>ICB</v>
          </cell>
          <cell r="AE916" t="str">
            <v>211</v>
          </cell>
          <cell r="AG916" t="str">
            <v>0000281154</v>
          </cell>
        </row>
        <row r="917">
          <cell r="A917" t="str">
            <v>00669380</v>
          </cell>
          <cell r="B917" t="str">
            <v>9554261000</v>
          </cell>
          <cell r="C917" t="str">
            <v>ICB4TARGET0000000294</v>
          </cell>
          <cell r="D917">
            <v>2015</v>
          </cell>
          <cell r="E917">
            <v>3</v>
          </cell>
          <cell r="F917" t="str">
            <v>2015-03-31</v>
          </cell>
          <cell r="G917" t="str">
            <v>PRJ</v>
          </cell>
          <cell r="H917" t="str">
            <v>211</v>
          </cell>
          <cell r="I917" t="str">
            <v>211</v>
          </cell>
          <cell r="K917" t="str">
            <v>000001120</v>
          </cell>
          <cell r="L917" t="str">
            <v>4261000</v>
          </cell>
          <cell r="M917" t="str">
            <v>1113</v>
          </cell>
          <cell r="N917" t="str">
            <v>99920</v>
          </cell>
          <cell r="O917" t="str">
            <v>11404</v>
          </cell>
          <cell r="P917" t="str">
            <v>294</v>
          </cell>
          <cell r="Q917" t="str">
            <v>955</v>
          </cell>
          <cell r="R917" t="str">
            <v>INTERCO BILL W/O</v>
          </cell>
          <cell r="S917" t="str">
            <v>PRA</v>
          </cell>
          <cell r="U917" t="str">
            <v>2015-03-31</v>
          </cell>
          <cell r="V917">
            <v>890.81</v>
          </cell>
          <cell r="W917" t="str">
            <v>UTXECON201</v>
          </cell>
          <cell r="Y917" t="str">
            <v>LEGAL</v>
          </cell>
          <cell r="Z917" t="str">
            <v>DLO</v>
          </cell>
          <cell r="AB917" t="str">
            <v>ICB</v>
          </cell>
          <cell r="AC917" t="str">
            <v>ICB</v>
          </cell>
          <cell r="AE917" t="str">
            <v>211</v>
          </cell>
          <cell r="AG917" t="str">
            <v>0000276076</v>
          </cell>
        </row>
        <row r="918">
          <cell r="A918" t="str">
            <v>00635078</v>
          </cell>
          <cell r="B918" t="str">
            <v>9554265002</v>
          </cell>
          <cell r="C918" t="str">
            <v>ICB4TARGET0000000295</v>
          </cell>
          <cell r="D918">
            <v>2014</v>
          </cell>
          <cell r="E918">
            <v>9</v>
          </cell>
          <cell r="F918" t="str">
            <v>2014-09-30</v>
          </cell>
          <cell r="G918" t="str">
            <v>PRJ</v>
          </cell>
          <cell r="H918" t="str">
            <v>211</v>
          </cell>
          <cell r="I918" t="str">
            <v>211</v>
          </cell>
          <cell r="K918" t="str">
            <v>000001120</v>
          </cell>
          <cell r="L918" t="str">
            <v>4265002</v>
          </cell>
          <cell r="M918" t="str">
            <v>1113</v>
          </cell>
          <cell r="N918" t="str">
            <v>99920</v>
          </cell>
          <cell r="O918" t="str">
            <v>11404</v>
          </cell>
          <cell r="P918" t="str">
            <v>294</v>
          </cell>
          <cell r="Q918" t="str">
            <v>955</v>
          </cell>
          <cell r="R918" t="str">
            <v>INTERCO BILL W/O</v>
          </cell>
          <cell r="S918" t="str">
            <v>PRA</v>
          </cell>
          <cell r="U918" t="str">
            <v>2014-09-30</v>
          </cell>
          <cell r="V918">
            <v>1814.26</v>
          </cell>
          <cell r="W918" t="str">
            <v>UTXECON201</v>
          </cell>
          <cell r="Y918" t="str">
            <v>LEGAL</v>
          </cell>
          <cell r="Z918" t="str">
            <v>DLO</v>
          </cell>
          <cell r="AB918" t="str">
            <v>ICB</v>
          </cell>
          <cell r="AC918" t="str">
            <v>ICB</v>
          </cell>
          <cell r="AE918" t="str">
            <v>211</v>
          </cell>
          <cell r="AG918" t="str">
            <v>0000191055</v>
          </cell>
        </row>
        <row r="919">
          <cell r="A919" t="str">
            <v>00662835</v>
          </cell>
          <cell r="B919" t="str">
            <v>9554261000</v>
          </cell>
          <cell r="C919" t="str">
            <v>ICB4TARGET0000000295</v>
          </cell>
          <cell r="D919">
            <v>2015</v>
          </cell>
          <cell r="E919">
            <v>2</v>
          </cell>
          <cell r="F919" t="str">
            <v>2015-02-28</v>
          </cell>
          <cell r="G919" t="str">
            <v>PRJ</v>
          </cell>
          <cell r="H919" t="str">
            <v>211</v>
          </cell>
          <cell r="I919" t="str">
            <v>211</v>
          </cell>
          <cell r="K919" t="str">
            <v>000001120</v>
          </cell>
          <cell r="L919" t="str">
            <v>4261000</v>
          </cell>
          <cell r="M919" t="str">
            <v>1113</v>
          </cell>
          <cell r="N919" t="str">
            <v>99920</v>
          </cell>
          <cell r="O919" t="str">
            <v>11404</v>
          </cell>
          <cell r="P919" t="str">
            <v>294</v>
          </cell>
          <cell r="Q919" t="str">
            <v>955</v>
          </cell>
          <cell r="R919" t="str">
            <v>INTERCO BILL W/O</v>
          </cell>
          <cell r="S919" t="str">
            <v>PRA</v>
          </cell>
          <cell r="U919" t="str">
            <v>2015-02-28</v>
          </cell>
          <cell r="V919">
            <v>593.87</v>
          </cell>
          <cell r="W919" t="str">
            <v>UTXECON201</v>
          </cell>
          <cell r="Y919" t="str">
            <v>LEGAL</v>
          </cell>
          <cell r="Z919" t="str">
            <v>DLO</v>
          </cell>
          <cell r="AB919" t="str">
            <v>ICB</v>
          </cell>
          <cell r="AC919" t="str">
            <v>ICB</v>
          </cell>
          <cell r="AE919" t="str">
            <v>211</v>
          </cell>
          <cell r="AG919" t="str">
            <v>0000283838</v>
          </cell>
        </row>
        <row r="920">
          <cell r="A920" t="str">
            <v>00667392</v>
          </cell>
          <cell r="B920" t="str">
            <v>9554261000</v>
          </cell>
          <cell r="C920" t="str">
            <v>ICB4TARGET0000000295</v>
          </cell>
          <cell r="D920">
            <v>2015</v>
          </cell>
          <cell r="E920">
            <v>3</v>
          </cell>
          <cell r="F920" t="str">
            <v>2015-03-31</v>
          </cell>
          <cell r="G920" t="str">
            <v>PRJ</v>
          </cell>
          <cell r="H920" t="str">
            <v>211</v>
          </cell>
          <cell r="I920" t="str">
            <v>211</v>
          </cell>
          <cell r="K920" t="str">
            <v>000001120</v>
          </cell>
          <cell r="L920" t="str">
            <v>4261000</v>
          </cell>
          <cell r="M920" t="str">
            <v>1113</v>
          </cell>
          <cell r="N920" t="str">
            <v>99920</v>
          </cell>
          <cell r="O920" t="str">
            <v>11404</v>
          </cell>
          <cell r="P920" t="str">
            <v>294</v>
          </cell>
          <cell r="Q920" t="str">
            <v>955</v>
          </cell>
          <cell r="R920" t="str">
            <v>INTERCO BILL W/O</v>
          </cell>
          <cell r="S920" t="str">
            <v>PRA</v>
          </cell>
          <cell r="U920" t="str">
            <v>2015-03-31</v>
          </cell>
          <cell r="V920">
            <v>593.87</v>
          </cell>
          <cell r="W920" t="str">
            <v>UTXECON201</v>
          </cell>
          <cell r="Y920" t="str">
            <v>LEGAL</v>
          </cell>
          <cell r="Z920" t="str">
            <v>DLO</v>
          </cell>
          <cell r="AB920" t="str">
            <v>ICB</v>
          </cell>
          <cell r="AC920" t="str">
            <v>ICB</v>
          </cell>
          <cell r="AE920" t="str">
            <v>211</v>
          </cell>
          <cell r="AG920" t="str">
            <v>0000276469</v>
          </cell>
        </row>
        <row r="921">
          <cell r="A921" t="str">
            <v>00660854</v>
          </cell>
          <cell r="B921" t="str">
            <v>9554261000</v>
          </cell>
          <cell r="C921" t="str">
            <v>ICB4TARGET0000000296</v>
          </cell>
          <cell r="D921">
            <v>2015</v>
          </cell>
          <cell r="E921">
            <v>2</v>
          </cell>
          <cell r="F921" t="str">
            <v>2015-02-28</v>
          </cell>
          <cell r="G921" t="str">
            <v>PRJ</v>
          </cell>
          <cell r="H921" t="str">
            <v>211</v>
          </cell>
          <cell r="I921" t="str">
            <v>211</v>
          </cell>
          <cell r="K921" t="str">
            <v>000001120</v>
          </cell>
          <cell r="L921" t="str">
            <v>4261000</v>
          </cell>
          <cell r="M921" t="str">
            <v>1113</v>
          </cell>
          <cell r="N921" t="str">
            <v>99920</v>
          </cell>
          <cell r="O921" t="str">
            <v>11404</v>
          </cell>
          <cell r="P921" t="str">
            <v>294</v>
          </cell>
          <cell r="Q921" t="str">
            <v>955</v>
          </cell>
          <cell r="R921" t="str">
            <v>INTERCO BILL W/O</v>
          </cell>
          <cell r="S921" t="str">
            <v>PRA</v>
          </cell>
          <cell r="U921" t="str">
            <v>2015-02-28</v>
          </cell>
          <cell r="V921">
            <v>653.26</v>
          </cell>
          <cell r="W921" t="str">
            <v>UTXECON201</v>
          </cell>
          <cell r="Y921" t="str">
            <v>LEGAL</v>
          </cell>
          <cell r="Z921" t="str">
            <v>DLO</v>
          </cell>
          <cell r="AB921" t="str">
            <v>ICB</v>
          </cell>
          <cell r="AC921" t="str">
            <v>ICB</v>
          </cell>
          <cell r="AE921" t="str">
            <v>211</v>
          </cell>
          <cell r="AG921" t="str">
            <v>0000284057</v>
          </cell>
        </row>
        <row r="922">
          <cell r="A922" t="str">
            <v>00669382</v>
          </cell>
          <cell r="B922" t="str">
            <v>9554261000</v>
          </cell>
          <cell r="C922" t="str">
            <v>ICB4TARGET0000000296</v>
          </cell>
          <cell r="D922">
            <v>2015</v>
          </cell>
          <cell r="E922">
            <v>3</v>
          </cell>
          <cell r="F922" t="str">
            <v>2015-03-31</v>
          </cell>
          <cell r="G922" t="str">
            <v>PRJ</v>
          </cell>
          <cell r="H922" t="str">
            <v>211</v>
          </cell>
          <cell r="I922" t="str">
            <v>211</v>
          </cell>
          <cell r="K922" t="str">
            <v>000001120</v>
          </cell>
          <cell r="L922" t="str">
            <v>4261000</v>
          </cell>
          <cell r="M922" t="str">
            <v>1113</v>
          </cell>
          <cell r="N922" t="str">
            <v>99920</v>
          </cell>
          <cell r="O922" t="str">
            <v>11404</v>
          </cell>
          <cell r="P922" t="str">
            <v>294</v>
          </cell>
          <cell r="Q922" t="str">
            <v>955</v>
          </cell>
          <cell r="R922" t="str">
            <v>INTERCO BILL W/O</v>
          </cell>
          <cell r="S922" t="str">
            <v>PRA</v>
          </cell>
          <cell r="U922" t="str">
            <v>2015-03-31</v>
          </cell>
          <cell r="V922">
            <v>89.08</v>
          </cell>
          <cell r="W922" t="str">
            <v>UTXECON201</v>
          </cell>
          <cell r="Y922" t="str">
            <v>LEGAL</v>
          </cell>
          <cell r="Z922" t="str">
            <v>DLO</v>
          </cell>
          <cell r="AB922" t="str">
            <v>ICB</v>
          </cell>
          <cell r="AC922" t="str">
            <v>ICB</v>
          </cell>
          <cell r="AE922" t="str">
            <v>211</v>
          </cell>
          <cell r="AG922" t="str">
            <v>0000284779</v>
          </cell>
        </row>
        <row r="923">
          <cell r="A923" t="str">
            <v>00663613</v>
          </cell>
          <cell r="B923" t="str">
            <v>9554261000</v>
          </cell>
          <cell r="C923" t="str">
            <v>ICB4TARGET0000000297</v>
          </cell>
          <cell r="D923">
            <v>2015</v>
          </cell>
          <cell r="E923">
            <v>2</v>
          </cell>
          <cell r="F923" t="str">
            <v>2015-02-28</v>
          </cell>
          <cell r="G923" t="str">
            <v>PRJ</v>
          </cell>
          <cell r="H923" t="str">
            <v>211</v>
          </cell>
          <cell r="I923" t="str">
            <v>211</v>
          </cell>
          <cell r="K923" t="str">
            <v>000001120</v>
          </cell>
          <cell r="L923" t="str">
            <v>4261000</v>
          </cell>
          <cell r="M923" t="str">
            <v>1113</v>
          </cell>
          <cell r="N923" t="str">
            <v>99920</v>
          </cell>
          <cell r="O923" t="str">
            <v>11404</v>
          </cell>
          <cell r="P923" t="str">
            <v>294</v>
          </cell>
          <cell r="Q923" t="str">
            <v>955</v>
          </cell>
          <cell r="R923" t="str">
            <v>INTERCO BILL W/O</v>
          </cell>
          <cell r="S923" t="str">
            <v>PRA</v>
          </cell>
          <cell r="U923" t="str">
            <v>2015-02-28</v>
          </cell>
          <cell r="V923">
            <v>237.55</v>
          </cell>
          <cell r="W923" t="str">
            <v>UTXECON201</v>
          </cell>
          <cell r="Y923" t="str">
            <v>LEGAL</v>
          </cell>
          <cell r="Z923" t="str">
            <v>DLO</v>
          </cell>
          <cell r="AB923" t="str">
            <v>ICB</v>
          </cell>
          <cell r="AC923" t="str">
            <v>ICB</v>
          </cell>
          <cell r="AE923" t="str">
            <v>211</v>
          </cell>
          <cell r="AG923" t="str">
            <v>0000284378</v>
          </cell>
        </row>
        <row r="924">
          <cell r="A924" t="str">
            <v>00664547</v>
          </cell>
          <cell r="B924" t="str">
            <v>9554261000</v>
          </cell>
          <cell r="C924" t="str">
            <v>ICB4TARGET0000000297</v>
          </cell>
          <cell r="D924">
            <v>2015</v>
          </cell>
          <cell r="E924">
            <v>3</v>
          </cell>
          <cell r="F924" t="str">
            <v>2015-03-31</v>
          </cell>
          <cell r="G924" t="str">
            <v>PRJ</v>
          </cell>
          <cell r="H924" t="str">
            <v>211</v>
          </cell>
          <cell r="I924" t="str">
            <v>211</v>
          </cell>
          <cell r="K924" t="str">
            <v>000001120</v>
          </cell>
          <cell r="L924" t="str">
            <v>4261000</v>
          </cell>
          <cell r="M924" t="str">
            <v>1113</v>
          </cell>
          <cell r="N924" t="str">
            <v>99920</v>
          </cell>
          <cell r="O924" t="str">
            <v>11404</v>
          </cell>
          <cell r="P924" t="str">
            <v>294</v>
          </cell>
          <cell r="Q924" t="str">
            <v>955</v>
          </cell>
          <cell r="R924" t="str">
            <v>INTERCO BILL W/O</v>
          </cell>
          <cell r="S924" t="str">
            <v>PRA</v>
          </cell>
          <cell r="U924" t="str">
            <v>2015-03-31</v>
          </cell>
          <cell r="V924">
            <v>178.16</v>
          </cell>
          <cell r="W924" t="str">
            <v>UTXECON201</v>
          </cell>
          <cell r="Y924" t="str">
            <v>LEGAL</v>
          </cell>
          <cell r="Z924" t="str">
            <v>DLO</v>
          </cell>
          <cell r="AB924" t="str">
            <v>ICB</v>
          </cell>
          <cell r="AC924" t="str">
            <v>ICB</v>
          </cell>
          <cell r="AE924" t="str">
            <v>211</v>
          </cell>
          <cell r="AG924" t="str">
            <v>0000292481</v>
          </cell>
        </row>
        <row r="925">
          <cell r="A925" t="str">
            <v>00661029</v>
          </cell>
          <cell r="B925" t="str">
            <v>9554261000</v>
          </cell>
          <cell r="C925" t="str">
            <v>ICB4TARGET0000000298</v>
          </cell>
          <cell r="D925">
            <v>2015</v>
          </cell>
          <cell r="E925">
            <v>2</v>
          </cell>
          <cell r="F925" t="str">
            <v>2015-02-28</v>
          </cell>
          <cell r="G925" t="str">
            <v>PRJ</v>
          </cell>
          <cell r="H925" t="str">
            <v>211</v>
          </cell>
          <cell r="I925" t="str">
            <v>211</v>
          </cell>
          <cell r="K925" t="str">
            <v>000001120</v>
          </cell>
          <cell r="L925" t="str">
            <v>4261000</v>
          </cell>
          <cell r="M925" t="str">
            <v>1113</v>
          </cell>
          <cell r="N925" t="str">
            <v>99920</v>
          </cell>
          <cell r="O925" t="str">
            <v>11404</v>
          </cell>
          <cell r="P925" t="str">
            <v>294</v>
          </cell>
          <cell r="Q925" t="str">
            <v>955</v>
          </cell>
          <cell r="R925" t="str">
            <v>INTERCO BILL W/O</v>
          </cell>
          <cell r="S925" t="str">
            <v>PRA</v>
          </cell>
          <cell r="U925" t="str">
            <v>2015-02-28</v>
          </cell>
          <cell r="V925">
            <v>593.87</v>
          </cell>
          <cell r="W925" t="str">
            <v>UTXECON201</v>
          </cell>
          <cell r="Y925" t="str">
            <v>LEGAL</v>
          </cell>
          <cell r="Z925" t="str">
            <v>DLO</v>
          </cell>
          <cell r="AB925" t="str">
            <v>ICB</v>
          </cell>
          <cell r="AC925" t="str">
            <v>ICB</v>
          </cell>
          <cell r="AE925" t="str">
            <v>211</v>
          </cell>
          <cell r="AG925" t="str">
            <v>0000292054</v>
          </cell>
        </row>
        <row r="926">
          <cell r="A926" t="str">
            <v>00664750</v>
          </cell>
          <cell r="B926" t="str">
            <v>9554261000</v>
          </cell>
          <cell r="C926" t="str">
            <v>ICB4TARGET0000000298</v>
          </cell>
          <cell r="D926">
            <v>2015</v>
          </cell>
          <cell r="E926">
            <v>3</v>
          </cell>
          <cell r="F926" t="str">
            <v>2015-03-31</v>
          </cell>
          <cell r="G926" t="str">
            <v>PRJ</v>
          </cell>
          <cell r="H926" t="str">
            <v>211</v>
          </cell>
          <cell r="I926" t="str">
            <v>211</v>
          </cell>
          <cell r="K926" t="str">
            <v>000001120</v>
          </cell>
          <cell r="L926" t="str">
            <v>4261000</v>
          </cell>
          <cell r="M926" t="str">
            <v>1113</v>
          </cell>
          <cell r="N926" t="str">
            <v>99920</v>
          </cell>
          <cell r="O926" t="str">
            <v>11404</v>
          </cell>
          <cell r="P926" t="str">
            <v>294</v>
          </cell>
          <cell r="Q926" t="str">
            <v>955</v>
          </cell>
          <cell r="R926" t="str">
            <v>INTERCO BILL W/O</v>
          </cell>
          <cell r="S926" t="str">
            <v>PRA</v>
          </cell>
          <cell r="U926" t="str">
            <v>2015-03-31</v>
          </cell>
          <cell r="V926">
            <v>445.4</v>
          </cell>
          <cell r="W926" t="str">
            <v>UTXECON201</v>
          </cell>
          <cell r="Y926" t="str">
            <v>LEGAL</v>
          </cell>
          <cell r="Z926" t="str">
            <v>DLO</v>
          </cell>
          <cell r="AB926" t="str">
            <v>ICB</v>
          </cell>
          <cell r="AC926" t="str">
            <v>ICB</v>
          </cell>
          <cell r="AE926" t="str">
            <v>211</v>
          </cell>
          <cell r="AG926" t="str">
            <v>0000292534</v>
          </cell>
        </row>
        <row r="927">
          <cell r="A927" t="str">
            <v>00662016</v>
          </cell>
          <cell r="B927" t="str">
            <v>9554261000</v>
          </cell>
          <cell r="C927" t="str">
            <v>ICB4TARGET0000000299</v>
          </cell>
          <cell r="D927">
            <v>2015</v>
          </cell>
          <cell r="E927">
            <v>2</v>
          </cell>
          <cell r="F927" t="str">
            <v>2015-02-28</v>
          </cell>
          <cell r="G927" t="str">
            <v>PRJ</v>
          </cell>
          <cell r="H927" t="str">
            <v>211</v>
          </cell>
          <cell r="I927" t="str">
            <v>211</v>
          </cell>
          <cell r="K927" t="str">
            <v>000001120</v>
          </cell>
          <cell r="L927" t="str">
            <v>4261000</v>
          </cell>
          <cell r="M927" t="str">
            <v>1113</v>
          </cell>
          <cell r="N927" t="str">
            <v>99920</v>
          </cell>
          <cell r="O927" t="str">
            <v>11404</v>
          </cell>
          <cell r="P927" t="str">
            <v>294</v>
          </cell>
          <cell r="Q927" t="str">
            <v>955</v>
          </cell>
          <cell r="R927" t="str">
            <v>INTERCO BILL W/O</v>
          </cell>
          <cell r="S927" t="str">
            <v>PRA</v>
          </cell>
          <cell r="U927" t="str">
            <v>2015-02-28</v>
          </cell>
          <cell r="V927">
            <v>296.94</v>
          </cell>
          <cell r="W927" t="str">
            <v>UTXECON201</v>
          </cell>
          <cell r="Y927" t="str">
            <v>LEGAL</v>
          </cell>
          <cell r="Z927" t="str">
            <v>DLO</v>
          </cell>
          <cell r="AB927" t="str">
            <v>ICB</v>
          </cell>
          <cell r="AC927" t="str">
            <v>ICB</v>
          </cell>
          <cell r="AE927" t="str">
            <v>211</v>
          </cell>
          <cell r="AG927" t="str">
            <v>0000292174</v>
          </cell>
        </row>
        <row r="928">
          <cell r="A928" t="str">
            <v>00667241</v>
          </cell>
          <cell r="B928" t="str">
            <v>9554261000</v>
          </cell>
          <cell r="C928" t="str">
            <v>ICB4TARGET0000000299</v>
          </cell>
          <cell r="D928">
            <v>2015</v>
          </cell>
          <cell r="E928">
            <v>3</v>
          </cell>
          <cell r="F928" t="str">
            <v>2015-03-31</v>
          </cell>
          <cell r="G928" t="str">
            <v>PRJ</v>
          </cell>
          <cell r="H928" t="str">
            <v>211</v>
          </cell>
          <cell r="I928" t="str">
            <v>211</v>
          </cell>
          <cell r="K928" t="str">
            <v>000001120</v>
          </cell>
          <cell r="L928" t="str">
            <v>4261000</v>
          </cell>
          <cell r="M928" t="str">
            <v>1113</v>
          </cell>
          <cell r="N928" t="str">
            <v>99920</v>
          </cell>
          <cell r="O928" t="str">
            <v>11404</v>
          </cell>
          <cell r="P928" t="str">
            <v>294</v>
          </cell>
          <cell r="Q928" t="str">
            <v>955</v>
          </cell>
          <cell r="R928" t="str">
            <v>INTERCO BILL W/O</v>
          </cell>
          <cell r="S928" t="str">
            <v>PRA</v>
          </cell>
          <cell r="U928" t="str">
            <v>2015-03-31</v>
          </cell>
          <cell r="V928">
            <v>237.55</v>
          </cell>
          <cell r="W928" t="str">
            <v>UTXECON201</v>
          </cell>
          <cell r="Y928" t="str">
            <v>LEGAL</v>
          </cell>
          <cell r="Z928" t="str">
            <v>DLO</v>
          </cell>
          <cell r="AB928" t="str">
            <v>ICB</v>
          </cell>
          <cell r="AC928" t="str">
            <v>ICB</v>
          </cell>
          <cell r="AE928" t="str">
            <v>211</v>
          </cell>
          <cell r="AG928" t="str">
            <v>0000292730</v>
          </cell>
        </row>
        <row r="929">
          <cell r="A929" t="str">
            <v>00662013</v>
          </cell>
          <cell r="B929" t="str">
            <v>9554261000</v>
          </cell>
          <cell r="C929" t="str">
            <v>ICB4TARGET0000000300</v>
          </cell>
          <cell r="D929">
            <v>2015</v>
          </cell>
          <cell r="E929">
            <v>2</v>
          </cell>
          <cell r="F929" t="str">
            <v>2015-02-28</v>
          </cell>
          <cell r="G929" t="str">
            <v>PRJ</v>
          </cell>
          <cell r="H929" t="str">
            <v>211</v>
          </cell>
          <cell r="I929" t="str">
            <v>211</v>
          </cell>
          <cell r="K929" t="str">
            <v>000001120</v>
          </cell>
          <cell r="L929" t="str">
            <v>4261000</v>
          </cell>
          <cell r="M929" t="str">
            <v>1113</v>
          </cell>
          <cell r="N929" t="str">
            <v>99920</v>
          </cell>
          <cell r="O929" t="str">
            <v>11404</v>
          </cell>
          <cell r="P929" t="str">
            <v>294</v>
          </cell>
          <cell r="Q929" t="str">
            <v>955</v>
          </cell>
          <cell r="R929" t="str">
            <v>INTERCO BILL W/O</v>
          </cell>
          <cell r="S929" t="str">
            <v>PRA</v>
          </cell>
          <cell r="U929" t="str">
            <v>2015-02-28</v>
          </cell>
          <cell r="V929">
            <v>118.77</v>
          </cell>
          <cell r="W929" t="str">
            <v>UTXECON201</v>
          </cell>
          <cell r="Y929" t="str">
            <v>LEGAL</v>
          </cell>
          <cell r="Z929" t="str">
            <v>DLO</v>
          </cell>
          <cell r="AB929" t="str">
            <v>ICB</v>
          </cell>
          <cell r="AC929" t="str">
            <v>ICB</v>
          </cell>
          <cell r="AE929" t="str">
            <v>211</v>
          </cell>
          <cell r="AG929" t="str">
            <v>0000292175</v>
          </cell>
        </row>
        <row r="930">
          <cell r="A930" t="str">
            <v>00634402</v>
          </cell>
          <cell r="B930" t="str">
            <v>9554265004</v>
          </cell>
          <cell r="C930" t="str">
            <v>ICB4TARGET0000000301</v>
          </cell>
          <cell r="D930">
            <v>2014</v>
          </cell>
          <cell r="E930">
            <v>9</v>
          </cell>
          <cell r="F930" t="str">
            <v>2014-09-30</v>
          </cell>
          <cell r="G930" t="str">
            <v>PRJ</v>
          </cell>
          <cell r="H930" t="str">
            <v>211</v>
          </cell>
          <cell r="I930" t="str">
            <v>211</v>
          </cell>
          <cell r="K930" t="str">
            <v>000001120</v>
          </cell>
          <cell r="L930" t="str">
            <v>4265004</v>
          </cell>
          <cell r="M930" t="str">
            <v>1113</v>
          </cell>
          <cell r="N930" t="str">
            <v>99920</v>
          </cell>
          <cell r="O930" t="str">
            <v>11404</v>
          </cell>
          <cell r="P930" t="str">
            <v>294</v>
          </cell>
          <cell r="Q930" t="str">
            <v>955</v>
          </cell>
          <cell r="R930" t="str">
            <v>INTERCO BILL W/O</v>
          </cell>
          <cell r="S930" t="str">
            <v>PRA</v>
          </cell>
          <cell r="U930" t="str">
            <v>2014-09-30</v>
          </cell>
          <cell r="V930">
            <v>241.9</v>
          </cell>
          <cell r="W930" t="str">
            <v>UTXECON201</v>
          </cell>
          <cell r="Y930" t="str">
            <v>LEGAL</v>
          </cell>
          <cell r="Z930" t="str">
            <v>DLO</v>
          </cell>
          <cell r="AB930" t="str">
            <v>ICB</v>
          </cell>
          <cell r="AC930" t="str">
            <v>ICB</v>
          </cell>
          <cell r="AE930" t="str">
            <v>211</v>
          </cell>
          <cell r="AG930" t="str">
            <v>0000052445</v>
          </cell>
        </row>
        <row r="931">
          <cell r="A931" t="str">
            <v>00662252</v>
          </cell>
          <cell r="B931" t="str">
            <v>9554261000</v>
          </cell>
          <cell r="C931" t="str">
            <v>ICB4TARGET0000000301</v>
          </cell>
          <cell r="D931">
            <v>2015</v>
          </cell>
          <cell r="E931">
            <v>2</v>
          </cell>
          <cell r="F931" t="str">
            <v>2015-02-28</v>
          </cell>
          <cell r="G931" t="str">
            <v>PRJ</v>
          </cell>
          <cell r="H931" t="str">
            <v>211</v>
          </cell>
          <cell r="I931" t="str">
            <v>211</v>
          </cell>
          <cell r="K931" t="str">
            <v>000001120</v>
          </cell>
          <cell r="L931" t="str">
            <v>4261000</v>
          </cell>
          <cell r="M931" t="str">
            <v>1113</v>
          </cell>
          <cell r="N931" t="str">
            <v>99920</v>
          </cell>
          <cell r="O931" t="str">
            <v>11404</v>
          </cell>
          <cell r="P931" t="str">
            <v>294</v>
          </cell>
          <cell r="Q931" t="str">
            <v>955</v>
          </cell>
          <cell r="R931" t="str">
            <v>INTERCO BILL W/O</v>
          </cell>
          <cell r="S931" t="str">
            <v>PRA</v>
          </cell>
          <cell r="U931" t="str">
            <v>2015-02-28</v>
          </cell>
          <cell r="V931">
            <v>890.81</v>
          </cell>
          <cell r="W931" t="str">
            <v>UTXECON201</v>
          </cell>
          <cell r="Y931" t="str">
            <v>LEGAL</v>
          </cell>
          <cell r="Z931" t="str">
            <v>DLO</v>
          </cell>
          <cell r="AB931" t="str">
            <v>ICB</v>
          </cell>
          <cell r="AC931" t="str">
            <v>ICB</v>
          </cell>
          <cell r="AE931" t="str">
            <v>211</v>
          </cell>
          <cell r="AG931" t="str">
            <v>0000292195</v>
          </cell>
        </row>
        <row r="932">
          <cell r="A932" t="str">
            <v>00635332</v>
          </cell>
          <cell r="B932" t="str">
            <v>9554265004</v>
          </cell>
          <cell r="C932" t="str">
            <v>ICB4TARGET0000000302</v>
          </cell>
          <cell r="D932">
            <v>2014</v>
          </cell>
          <cell r="E932">
            <v>9</v>
          </cell>
          <cell r="F932" t="str">
            <v>2014-09-30</v>
          </cell>
          <cell r="G932" t="str">
            <v>PRJ</v>
          </cell>
          <cell r="H932" t="str">
            <v>211</v>
          </cell>
          <cell r="I932" t="str">
            <v>211</v>
          </cell>
          <cell r="K932" t="str">
            <v>000001120</v>
          </cell>
          <cell r="L932" t="str">
            <v>4265004</v>
          </cell>
          <cell r="M932" t="str">
            <v>1113</v>
          </cell>
          <cell r="N932" t="str">
            <v>99920</v>
          </cell>
          <cell r="O932" t="str">
            <v>11404</v>
          </cell>
          <cell r="P932" t="str">
            <v>294</v>
          </cell>
          <cell r="Q932" t="str">
            <v>955</v>
          </cell>
          <cell r="R932" t="str">
            <v>INTERCO BILL W/O</v>
          </cell>
          <cell r="S932" t="str">
            <v>PRA</v>
          </cell>
          <cell r="U932" t="str">
            <v>2014-09-30</v>
          </cell>
          <cell r="V932">
            <v>604.75</v>
          </cell>
          <cell r="W932" t="str">
            <v>UTXECON201</v>
          </cell>
          <cell r="Y932" t="str">
            <v>LEGAL</v>
          </cell>
          <cell r="Z932" t="str">
            <v>DLO</v>
          </cell>
          <cell r="AB932" t="str">
            <v>ICB</v>
          </cell>
          <cell r="AC932" t="str">
            <v>ICB</v>
          </cell>
          <cell r="AE932" t="str">
            <v>211</v>
          </cell>
          <cell r="AG932" t="str">
            <v>0000127007</v>
          </cell>
        </row>
        <row r="933">
          <cell r="A933" t="str">
            <v>00635074</v>
          </cell>
          <cell r="B933" t="str">
            <v>9554265004</v>
          </cell>
          <cell r="C933" t="str">
            <v>ICB4TARGET0000000303</v>
          </cell>
          <cell r="D933">
            <v>2014</v>
          </cell>
          <cell r="E933">
            <v>9</v>
          </cell>
          <cell r="F933" t="str">
            <v>2014-09-30</v>
          </cell>
          <cell r="G933" t="str">
            <v>PRJ</v>
          </cell>
          <cell r="H933" t="str">
            <v>211</v>
          </cell>
          <cell r="I933" t="str">
            <v>211</v>
          </cell>
          <cell r="K933" t="str">
            <v>000001120</v>
          </cell>
          <cell r="L933" t="str">
            <v>4265004</v>
          </cell>
          <cell r="M933" t="str">
            <v>1113</v>
          </cell>
          <cell r="N933" t="str">
            <v>99920</v>
          </cell>
          <cell r="O933" t="str">
            <v>11404</v>
          </cell>
          <cell r="P933" t="str">
            <v>294</v>
          </cell>
          <cell r="Q933" t="str">
            <v>955</v>
          </cell>
          <cell r="R933" t="str">
            <v>INTERCO BILL W/O</v>
          </cell>
          <cell r="S933" t="str">
            <v>PRA</v>
          </cell>
          <cell r="U933" t="str">
            <v>2014-09-30</v>
          </cell>
          <cell r="V933">
            <v>604.75</v>
          </cell>
          <cell r="W933" t="str">
            <v>UTXECON201</v>
          </cell>
          <cell r="Y933" t="str">
            <v>LEGAL</v>
          </cell>
          <cell r="Z933" t="str">
            <v>DLO</v>
          </cell>
          <cell r="AB933" t="str">
            <v>ICB</v>
          </cell>
          <cell r="AC933" t="str">
            <v>ICB</v>
          </cell>
          <cell r="AE933" t="str">
            <v>211</v>
          </cell>
          <cell r="AG933" t="str">
            <v>0000142834</v>
          </cell>
        </row>
        <row r="934">
          <cell r="A934" t="str">
            <v>00678822</v>
          </cell>
          <cell r="B934" t="str">
            <v>9554265004</v>
          </cell>
          <cell r="C934" t="str">
            <v>ICB4TARGET0000000331</v>
          </cell>
          <cell r="D934">
            <v>2015</v>
          </cell>
          <cell r="E934">
            <v>5</v>
          </cell>
          <cell r="F934" t="str">
            <v>2015-05-31</v>
          </cell>
          <cell r="G934" t="str">
            <v>PRJ</v>
          </cell>
          <cell r="H934" t="str">
            <v>211</v>
          </cell>
          <cell r="I934" t="str">
            <v>211</v>
          </cell>
          <cell r="K934" t="str">
            <v>000001120</v>
          </cell>
          <cell r="L934" t="str">
            <v>4265004</v>
          </cell>
          <cell r="M934" t="str">
            <v>1585</v>
          </cell>
          <cell r="N934" t="str">
            <v>99920</v>
          </cell>
          <cell r="O934" t="str">
            <v>11404</v>
          </cell>
          <cell r="P934" t="str">
            <v>294</v>
          </cell>
          <cell r="Q934" t="str">
            <v>955</v>
          </cell>
          <cell r="R934" t="str">
            <v>INTERCO BILL W/O</v>
          </cell>
          <cell r="S934" t="str">
            <v>PRA</v>
          </cell>
          <cell r="U934" t="str">
            <v>2015-05-31</v>
          </cell>
          <cell r="V934">
            <v>4651.72</v>
          </cell>
          <cell r="W934" t="str">
            <v>UTXECON101</v>
          </cell>
          <cell r="Y934" t="str">
            <v>LEGAL</v>
          </cell>
          <cell r="Z934" t="str">
            <v>DLO</v>
          </cell>
          <cell r="AB934" t="str">
            <v>ICB</v>
          </cell>
          <cell r="AC934" t="str">
            <v>ICB</v>
          </cell>
          <cell r="AE934" t="str">
            <v>211</v>
          </cell>
          <cell r="AG934" t="str">
            <v>0000101369</v>
          </cell>
        </row>
        <row r="935">
          <cell r="A935" t="str">
            <v>00675398</v>
          </cell>
          <cell r="B935" t="str">
            <v>9554265004</v>
          </cell>
          <cell r="C935" t="str">
            <v>ICB4TARGET0000000334</v>
          </cell>
          <cell r="D935">
            <v>2015</v>
          </cell>
          <cell r="E935">
            <v>5</v>
          </cell>
          <cell r="F935" t="str">
            <v>2015-05-31</v>
          </cell>
          <cell r="G935" t="str">
            <v>PRJ</v>
          </cell>
          <cell r="H935" t="str">
            <v>211</v>
          </cell>
          <cell r="I935" t="str">
            <v>211</v>
          </cell>
          <cell r="K935" t="str">
            <v>000001120</v>
          </cell>
          <cell r="L935" t="str">
            <v>4265004</v>
          </cell>
          <cell r="M935" t="str">
            <v>1113</v>
          </cell>
          <cell r="N935" t="str">
            <v>99920</v>
          </cell>
          <cell r="O935" t="str">
            <v>11404</v>
          </cell>
          <cell r="P935" t="str">
            <v>294</v>
          </cell>
          <cell r="Q935" t="str">
            <v>955</v>
          </cell>
          <cell r="R935" t="str">
            <v>INTERCO BILL W/O</v>
          </cell>
          <cell r="S935" t="str">
            <v>PRA</v>
          </cell>
          <cell r="U935" t="str">
            <v>2015-05-31</v>
          </cell>
          <cell r="V935">
            <v>594.44000000000005</v>
          </cell>
          <cell r="W935" t="str">
            <v>UTXECON201</v>
          </cell>
          <cell r="Y935" t="str">
            <v>LEGAL</v>
          </cell>
          <cell r="Z935" t="str">
            <v>DLO</v>
          </cell>
          <cell r="AB935" t="str">
            <v>ICB</v>
          </cell>
          <cell r="AC935" t="str">
            <v>ICB</v>
          </cell>
          <cell r="AE935" t="str">
            <v>211</v>
          </cell>
          <cell r="AG935" t="str">
            <v>0000140043</v>
          </cell>
        </row>
        <row r="936">
          <cell r="A936" t="str">
            <v>00679263</v>
          </cell>
          <cell r="B936" t="str">
            <v>9554265004</v>
          </cell>
          <cell r="C936" t="str">
            <v>ICB4TARGET0000000335</v>
          </cell>
          <cell r="D936">
            <v>2015</v>
          </cell>
          <cell r="E936">
            <v>5</v>
          </cell>
          <cell r="F936" t="str">
            <v>2015-05-31</v>
          </cell>
          <cell r="G936" t="str">
            <v>PRJ</v>
          </cell>
          <cell r="H936" t="str">
            <v>211</v>
          </cell>
          <cell r="I936" t="str">
            <v>211</v>
          </cell>
          <cell r="K936" t="str">
            <v>000001120</v>
          </cell>
          <cell r="L936" t="str">
            <v>4265004</v>
          </cell>
          <cell r="M936" t="str">
            <v>1113</v>
          </cell>
          <cell r="N936" t="str">
            <v>99920</v>
          </cell>
          <cell r="O936" t="str">
            <v>11404</v>
          </cell>
          <cell r="P936" t="str">
            <v>294</v>
          </cell>
          <cell r="Q936" t="str">
            <v>955</v>
          </cell>
          <cell r="R936" t="str">
            <v>INTERCO BILL W/O</v>
          </cell>
          <cell r="S936" t="str">
            <v>PRA</v>
          </cell>
          <cell r="U936" t="str">
            <v>2015-05-31</v>
          </cell>
          <cell r="V936">
            <v>594.44000000000005</v>
          </cell>
          <cell r="W936" t="str">
            <v>UTXECON201</v>
          </cell>
          <cell r="Y936" t="str">
            <v>LEGAL</v>
          </cell>
          <cell r="Z936" t="str">
            <v>DLO</v>
          </cell>
          <cell r="AB936" t="str">
            <v>ICB</v>
          </cell>
          <cell r="AC936" t="str">
            <v>ICB</v>
          </cell>
          <cell r="AE936" t="str">
            <v>211</v>
          </cell>
          <cell r="AG936" t="str">
            <v>0000294483</v>
          </cell>
        </row>
        <row r="937">
          <cell r="A937" t="str">
            <v>00652656</v>
          </cell>
          <cell r="B937" t="str">
            <v>9554265004</v>
          </cell>
          <cell r="C937" t="str">
            <v>ICB4TARGET0000000348</v>
          </cell>
          <cell r="D937">
            <v>2014</v>
          </cell>
          <cell r="E937">
            <v>12</v>
          </cell>
          <cell r="F937" t="str">
            <v>2014-12-31</v>
          </cell>
          <cell r="G937" t="str">
            <v>PRJ</v>
          </cell>
          <cell r="H937" t="str">
            <v>211</v>
          </cell>
          <cell r="I937" t="str">
            <v>211</v>
          </cell>
          <cell r="K937" t="str">
            <v>000001120</v>
          </cell>
          <cell r="L937" t="str">
            <v>4265004</v>
          </cell>
          <cell r="M937" t="str">
            <v>1585</v>
          </cell>
          <cell r="N937" t="str">
            <v>99920</v>
          </cell>
          <cell r="O937" t="str">
            <v>11404</v>
          </cell>
          <cell r="P937" t="str">
            <v>294</v>
          </cell>
          <cell r="Q937" t="str">
            <v>955</v>
          </cell>
          <cell r="R937" t="str">
            <v>INTERCO BILL W/O</v>
          </cell>
          <cell r="S937" t="str">
            <v>PRA</v>
          </cell>
          <cell r="U937" t="str">
            <v>2014-12-31</v>
          </cell>
          <cell r="V937">
            <v>5901.95</v>
          </cell>
          <cell r="W937" t="str">
            <v>UTXECON101</v>
          </cell>
          <cell r="Y937" t="str">
            <v>LEGAL</v>
          </cell>
          <cell r="Z937" t="str">
            <v>DLO</v>
          </cell>
          <cell r="AB937" t="str">
            <v>ICB</v>
          </cell>
          <cell r="AC937" t="str">
            <v>ICB</v>
          </cell>
          <cell r="AE937" t="str">
            <v>211</v>
          </cell>
          <cell r="AG937" t="str">
            <v>0000101369</v>
          </cell>
        </row>
        <row r="938">
          <cell r="A938" t="str">
            <v>00652657</v>
          </cell>
          <cell r="B938" t="str">
            <v>9554265004</v>
          </cell>
          <cell r="C938" t="str">
            <v>ICB4TARGET0000000350</v>
          </cell>
          <cell r="D938">
            <v>2014</v>
          </cell>
          <cell r="E938">
            <v>12</v>
          </cell>
          <cell r="F938" t="str">
            <v>2014-12-31</v>
          </cell>
          <cell r="G938" t="str">
            <v>PRJ</v>
          </cell>
          <cell r="H938" t="str">
            <v>211</v>
          </cell>
          <cell r="I938" t="str">
            <v>211</v>
          </cell>
          <cell r="K938" t="str">
            <v>000001120</v>
          </cell>
          <cell r="L938" t="str">
            <v>4265004</v>
          </cell>
          <cell r="M938" t="str">
            <v>1113</v>
          </cell>
          <cell r="N938" t="str">
            <v>99920</v>
          </cell>
          <cell r="O938" t="str">
            <v>11404</v>
          </cell>
          <cell r="P938" t="str">
            <v>294</v>
          </cell>
          <cell r="Q938" t="str">
            <v>955</v>
          </cell>
          <cell r="R938" t="str">
            <v>INTERCO BILL W/O</v>
          </cell>
          <cell r="S938" t="str">
            <v>PRA</v>
          </cell>
          <cell r="U938" t="str">
            <v>2014-12-31</v>
          </cell>
          <cell r="V938">
            <v>3042.99</v>
          </cell>
          <cell r="W938" t="str">
            <v>UTXECON201</v>
          </cell>
          <cell r="Y938" t="str">
            <v>LEGAL</v>
          </cell>
          <cell r="Z938" t="str">
            <v>DLO</v>
          </cell>
          <cell r="AB938" t="str">
            <v>ICB</v>
          </cell>
          <cell r="AC938" t="str">
            <v>ICB</v>
          </cell>
          <cell r="AE938" t="str">
            <v>211</v>
          </cell>
          <cell r="AG938" t="str">
            <v>0000114836</v>
          </cell>
        </row>
        <row r="939">
          <cell r="A939" t="str">
            <v>00673096</v>
          </cell>
          <cell r="B939" t="str">
            <v>9554265004</v>
          </cell>
          <cell r="C939" t="str">
            <v>ICB4TARGET0000000396</v>
          </cell>
          <cell r="D939">
            <v>2015</v>
          </cell>
          <cell r="E939">
            <v>4</v>
          </cell>
          <cell r="F939" t="str">
            <v>2015-04-30</v>
          </cell>
          <cell r="G939" t="str">
            <v>PRJ</v>
          </cell>
          <cell r="H939" t="str">
            <v>211</v>
          </cell>
          <cell r="I939" t="str">
            <v>211</v>
          </cell>
          <cell r="K939" t="str">
            <v>000001120</v>
          </cell>
          <cell r="L939" t="str">
            <v>4265004</v>
          </cell>
          <cell r="M939" t="str">
            <v>1585</v>
          </cell>
          <cell r="N939" t="str">
            <v>99920</v>
          </cell>
          <cell r="O939" t="str">
            <v>11404</v>
          </cell>
          <cell r="P939" t="str">
            <v>294</v>
          </cell>
          <cell r="Q939" t="str">
            <v>955</v>
          </cell>
          <cell r="R939" t="str">
            <v>INTERCO BILL W/O</v>
          </cell>
          <cell r="S939" t="str">
            <v>PRA</v>
          </cell>
          <cell r="U939" t="str">
            <v>2015-04-30</v>
          </cell>
          <cell r="V939">
            <v>697.76</v>
          </cell>
          <cell r="W939" t="str">
            <v>UTXECON101</v>
          </cell>
          <cell r="Y939" t="str">
            <v>LEGAL</v>
          </cell>
          <cell r="Z939" t="str">
            <v>DLO</v>
          </cell>
          <cell r="AB939" t="str">
            <v>ICB</v>
          </cell>
          <cell r="AC939" t="str">
            <v>ICB</v>
          </cell>
          <cell r="AE939" t="str">
            <v>211</v>
          </cell>
          <cell r="AG939" t="str">
            <v>0000098369</v>
          </cell>
        </row>
        <row r="940">
          <cell r="A940" t="str">
            <v>00661972</v>
          </cell>
          <cell r="B940" t="str">
            <v>9554265004</v>
          </cell>
          <cell r="C940" t="str">
            <v>ICB4TARGET0000000403</v>
          </cell>
          <cell r="D940">
            <v>2015</v>
          </cell>
          <cell r="E940">
            <v>2</v>
          </cell>
          <cell r="F940" t="str">
            <v>2015-02-28</v>
          </cell>
          <cell r="G940" t="str">
            <v>PRJ</v>
          </cell>
          <cell r="H940" t="str">
            <v>211</v>
          </cell>
          <cell r="I940" t="str">
            <v>211</v>
          </cell>
          <cell r="K940" t="str">
            <v>000001120</v>
          </cell>
          <cell r="L940" t="str">
            <v>4265004</v>
          </cell>
          <cell r="M940" t="str">
            <v>1113</v>
          </cell>
          <cell r="N940" t="str">
            <v>99920</v>
          </cell>
          <cell r="O940" t="str">
            <v>11404</v>
          </cell>
          <cell r="P940" t="str">
            <v>294</v>
          </cell>
          <cell r="Q940" t="str">
            <v>955</v>
          </cell>
          <cell r="R940" t="str">
            <v>INTERCO BILL W/O</v>
          </cell>
          <cell r="S940" t="str">
            <v>PRA</v>
          </cell>
          <cell r="U940" t="str">
            <v>2015-02-28</v>
          </cell>
          <cell r="V940">
            <v>59.39</v>
          </cell>
          <cell r="W940" t="str">
            <v>UTXECON201</v>
          </cell>
          <cell r="Y940" t="str">
            <v>LEGAL</v>
          </cell>
          <cell r="Z940" t="str">
            <v>DLO</v>
          </cell>
          <cell r="AB940" t="str">
            <v>ICB</v>
          </cell>
          <cell r="AC940" t="str">
            <v>ICB</v>
          </cell>
          <cell r="AE940" t="str">
            <v>211</v>
          </cell>
          <cell r="AG940" t="str">
            <v>0000017421</v>
          </cell>
        </row>
        <row r="941">
          <cell r="A941" t="str">
            <v>00672834</v>
          </cell>
          <cell r="B941" t="str">
            <v>9554265004</v>
          </cell>
          <cell r="C941" t="str">
            <v>ICB4TARGET0000000403</v>
          </cell>
          <cell r="D941">
            <v>2015</v>
          </cell>
          <cell r="E941">
            <v>4</v>
          </cell>
          <cell r="F941" t="str">
            <v>2015-04-30</v>
          </cell>
          <cell r="G941" t="str">
            <v>PRJ</v>
          </cell>
          <cell r="H941" t="str">
            <v>211</v>
          </cell>
          <cell r="I941" t="str">
            <v>211</v>
          </cell>
          <cell r="K941" t="str">
            <v>000001120</v>
          </cell>
          <cell r="L941" t="str">
            <v>4265004</v>
          </cell>
          <cell r="M941" t="str">
            <v>1113</v>
          </cell>
          <cell r="N941" t="str">
            <v>99920</v>
          </cell>
          <cell r="O941" t="str">
            <v>11404</v>
          </cell>
          <cell r="P941" t="str">
            <v>294</v>
          </cell>
          <cell r="Q941" t="str">
            <v>955</v>
          </cell>
          <cell r="R941" t="str">
            <v>INTERCO BILL W/O</v>
          </cell>
          <cell r="S941" t="str">
            <v>PRA</v>
          </cell>
          <cell r="U941" t="str">
            <v>2015-04-30</v>
          </cell>
          <cell r="V941">
            <v>59.44</v>
          </cell>
          <cell r="W941" t="str">
            <v>UTXECON201</v>
          </cell>
          <cell r="Y941" t="str">
            <v>LEGAL</v>
          </cell>
          <cell r="Z941" t="str">
            <v>DLO</v>
          </cell>
          <cell r="AB941" t="str">
            <v>ICB</v>
          </cell>
          <cell r="AC941" t="str">
            <v>ICB</v>
          </cell>
          <cell r="AE941" t="str">
            <v>211</v>
          </cell>
          <cell r="AG941" t="str">
            <v>0000038852</v>
          </cell>
        </row>
        <row r="942">
          <cell r="A942" t="str">
            <v>00661973</v>
          </cell>
          <cell r="B942" t="str">
            <v>9554265004</v>
          </cell>
          <cell r="C942" t="str">
            <v>ICB4TARGET0000000404</v>
          </cell>
          <cell r="D942">
            <v>2015</v>
          </cell>
          <cell r="E942">
            <v>2</v>
          </cell>
          <cell r="F942" t="str">
            <v>2015-02-28</v>
          </cell>
          <cell r="G942" t="str">
            <v>PRJ</v>
          </cell>
          <cell r="H942" t="str">
            <v>211</v>
          </cell>
          <cell r="I942" t="str">
            <v>211</v>
          </cell>
          <cell r="K942" t="str">
            <v>000001120</v>
          </cell>
          <cell r="L942" t="str">
            <v>4265004</v>
          </cell>
          <cell r="M942" t="str">
            <v>1113</v>
          </cell>
          <cell r="N942" t="str">
            <v>99920</v>
          </cell>
          <cell r="O942" t="str">
            <v>11404</v>
          </cell>
          <cell r="P942" t="str">
            <v>294</v>
          </cell>
          <cell r="Q942" t="str">
            <v>955</v>
          </cell>
          <cell r="R942" t="str">
            <v>INTERCO BILL W/O</v>
          </cell>
          <cell r="S942" t="str">
            <v>PRA</v>
          </cell>
          <cell r="U942" t="str">
            <v>2015-02-28</v>
          </cell>
          <cell r="V942">
            <v>118.77</v>
          </cell>
          <cell r="W942" t="str">
            <v>UTXECON201</v>
          </cell>
          <cell r="Y942" t="str">
            <v>LEGAL</v>
          </cell>
          <cell r="Z942" t="str">
            <v>DLO</v>
          </cell>
          <cell r="AB942" t="str">
            <v>ICB</v>
          </cell>
          <cell r="AC942" t="str">
            <v>ICB</v>
          </cell>
          <cell r="AE942" t="str">
            <v>211</v>
          </cell>
          <cell r="AG942" t="str">
            <v>0000017421</v>
          </cell>
        </row>
        <row r="943">
          <cell r="A943" t="str">
            <v>00672835</v>
          </cell>
          <cell r="B943" t="str">
            <v>9554265004</v>
          </cell>
          <cell r="C943" t="str">
            <v>ICB4TARGET0000000404</v>
          </cell>
          <cell r="D943">
            <v>2015</v>
          </cell>
          <cell r="E943">
            <v>4</v>
          </cell>
          <cell r="F943" t="str">
            <v>2015-04-30</v>
          </cell>
          <cell r="G943" t="str">
            <v>PRJ</v>
          </cell>
          <cell r="H943" t="str">
            <v>211</v>
          </cell>
          <cell r="I943" t="str">
            <v>211</v>
          </cell>
          <cell r="K943" t="str">
            <v>000001120</v>
          </cell>
          <cell r="L943" t="str">
            <v>4265004</v>
          </cell>
          <cell r="M943" t="str">
            <v>1113</v>
          </cell>
          <cell r="N943" t="str">
            <v>99920</v>
          </cell>
          <cell r="O943" t="str">
            <v>11404</v>
          </cell>
          <cell r="P943" t="str">
            <v>294</v>
          </cell>
          <cell r="Q943" t="str">
            <v>955</v>
          </cell>
          <cell r="R943" t="str">
            <v>INTERCO BILL W/O</v>
          </cell>
          <cell r="S943" t="str">
            <v>PRA</v>
          </cell>
          <cell r="U943" t="str">
            <v>2015-04-30</v>
          </cell>
          <cell r="V943">
            <v>29.72</v>
          </cell>
          <cell r="W943" t="str">
            <v>UTXECON201</v>
          </cell>
          <cell r="Y943" t="str">
            <v>LEGAL</v>
          </cell>
          <cell r="Z943" t="str">
            <v>DLO</v>
          </cell>
          <cell r="AB943" t="str">
            <v>ICB</v>
          </cell>
          <cell r="AC943" t="str">
            <v>ICB</v>
          </cell>
          <cell r="AE943" t="str">
            <v>211</v>
          </cell>
          <cell r="AG943" t="str">
            <v>0000120927</v>
          </cell>
        </row>
        <row r="944">
          <cell r="A944" t="str">
            <v>00664465</v>
          </cell>
          <cell r="B944" t="str">
            <v>9554265004</v>
          </cell>
          <cell r="C944" t="str">
            <v>ICB4TARGET0000000405</v>
          </cell>
          <cell r="D944">
            <v>2015</v>
          </cell>
          <cell r="E944">
            <v>2</v>
          </cell>
          <cell r="F944" t="str">
            <v>2015-02-28</v>
          </cell>
          <cell r="G944" t="str">
            <v>PRJ</v>
          </cell>
          <cell r="H944" t="str">
            <v>211</v>
          </cell>
          <cell r="I944" t="str">
            <v>211</v>
          </cell>
          <cell r="K944" t="str">
            <v>000001120</v>
          </cell>
          <cell r="L944" t="str">
            <v>4265004</v>
          </cell>
          <cell r="M944" t="str">
            <v>1113</v>
          </cell>
          <cell r="N944" t="str">
            <v>99920</v>
          </cell>
          <cell r="O944" t="str">
            <v>11404</v>
          </cell>
          <cell r="P944" t="str">
            <v>294</v>
          </cell>
          <cell r="Q944" t="str">
            <v>955</v>
          </cell>
          <cell r="R944" t="str">
            <v>INTERCO BILL W/O</v>
          </cell>
          <cell r="S944" t="str">
            <v>PRA</v>
          </cell>
          <cell r="U944" t="str">
            <v>2015-02-28</v>
          </cell>
          <cell r="V944">
            <v>742.34</v>
          </cell>
          <cell r="W944" t="str">
            <v>UTXECON201</v>
          </cell>
          <cell r="Y944" t="str">
            <v>LEGAL</v>
          </cell>
          <cell r="Z944" t="str">
            <v>DLO</v>
          </cell>
          <cell r="AB944" t="str">
            <v>ICB</v>
          </cell>
          <cell r="AC944" t="str">
            <v>ICB</v>
          </cell>
          <cell r="AE944" t="str">
            <v>211</v>
          </cell>
          <cell r="AG944" t="str">
            <v>0000096605</v>
          </cell>
        </row>
        <row r="945">
          <cell r="A945" t="str">
            <v>00672840</v>
          </cell>
          <cell r="B945" t="str">
            <v>9554265004</v>
          </cell>
          <cell r="C945" t="str">
            <v>ICB4TARGET0000000405</v>
          </cell>
          <cell r="D945">
            <v>2015</v>
          </cell>
          <cell r="E945">
            <v>4</v>
          </cell>
          <cell r="F945" t="str">
            <v>2015-04-30</v>
          </cell>
          <cell r="G945" t="str">
            <v>PRJ</v>
          </cell>
          <cell r="H945" t="str">
            <v>211</v>
          </cell>
          <cell r="I945" t="str">
            <v>211</v>
          </cell>
          <cell r="K945" t="str">
            <v>000001120</v>
          </cell>
          <cell r="L945" t="str">
            <v>4265004</v>
          </cell>
          <cell r="M945" t="str">
            <v>1113</v>
          </cell>
          <cell r="N945" t="str">
            <v>99920</v>
          </cell>
          <cell r="O945" t="str">
            <v>11404</v>
          </cell>
          <cell r="P945" t="str">
            <v>294</v>
          </cell>
          <cell r="Q945" t="str">
            <v>955</v>
          </cell>
          <cell r="R945" t="str">
            <v>INTERCO BILL W/O</v>
          </cell>
          <cell r="S945" t="str">
            <v>PRA</v>
          </cell>
          <cell r="U945" t="str">
            <v>2015-04-30</v>
          </cell>
          <cell r="V945">
            <v>493.39</v>
          </cell>
          <cell r="W945" t="str">
            <v>UTXECON201</v>
          </cell>
          <cell r="Y945" t="str">
            <v>LEGAL</v>
          </cell>
          <cell r="Z945" t="str">
            <v>DLO</v>
          </cell>
          <cell r="AB945" t="str">
            <v>ICB</v>
          </cell>
          <cell r="AC945" t="str">
            <v>ICB</v>
          </cell>
          <cell r="AE945" t="str">
            <v>211</v>
          </cell>
          <cell r="AG945" t="str">
            <v>0000135545</v>
          </cell>
        </row>
        <row r="946">
          <cell r="A946" t="str">
            <v>00664460</v>
          </cell>
          <cell r="B946" t="str">
            <v>9554265004</v>
          </cell>
          <cell r="C946" t="str">
            <v>ICB4TARGET0000000406</v>
          </cell>
          <cell r="D946">
            <v>2015</v>
          </cell>
          <cell r="E946">
            <v>2</v>
          </cell>
          <cell r="F946" t="str">
            <v>2015-02-28</v>
          </cell>
          <cell r="G946" t="str">
            <v>PRJ</v>
          </cell>
          <cell r="H946" t="str">
            <v>211</v>
          </cell>
          <cell r="I946" t="str">
            <v>211</v>
          </cell>
          <cell r="K946" t="str">
            <v>000001120</v>
          </cell>
          <cell r="L946" t="str">
            <v>4265004</v>
          </cell>
          <cell r="M946" t="str">
            <v>1113</v>
          </cell>
          <cell r="N946" t="str">
            <v>99920</v>
          </cell>
          <cell r="O946" t="str">
            <v>11404</v>
          </cell>
          <cell r="P946" t="str">
            <v>294</v>
          </cell>
          <cell r="Q946" t="str">
            <v>955</v>
          </cell>
          <cell r="R946" t="str">
            <v>INTERCO BILL W/O</v>
          </cell>
          <cell r="S946" t="str">
            <v>PRA</v>
          </cell>
          <cell r="U946" t="str">
            <v>2015-02-28</v>
          </cell>
          <cell r="V946">
            <v>890.81</v>
          </cell>
          <cell r="W946" t="str">
            <v>UTXECON201</v>
          </cell>
          <cell r="Y946" t="str">
            <v>LEGAL</v>
          </cell>
          <cell r="Z946" t="str">
            <v>DLO</v>
          </cell>
          <cell r="AB946" t="str">
            <v>ICB</v>
          </cell>
          <cell r="AC946" t="str">
            <v>ICB</v>
          </cell>
          <cell r="AE946" t="str">
            <v>211</v>
          </cell>
          <cell r="AG946" t="str">
            <v>0000126823</v>
          </cell>
        </row>
        <row r="947">
          <cell r="A947" t="str">
            <v>00673082</v>
          </cell>
          <cell r="B947" t="str">
            <v>9554265004</v>
          </cell>
          <cell r="C947" t="str">
            <v>ICB4TARGET0000000406</v>
          </cell>
          <cell r="D947">
            <v>2015</v>
          </cell>
          <cell r="E947">
            <v>4</v>
          </cell>
          <cell r="F947" t="str">
            <v>2015-04-30</v>
          </cell>
          <cell r="G947" t="str">
            <v>PRJ</v>
          </cell>
          <cell r="H947" t="str">
            <v>211</v>
          </cell>
          <cell r="I947" t="str">
            <v>211</v>
          </cell>
          <cell r="K947" t="str">
            <v>000001120</v>
          </cell>
          <cell r="L947" t="str">
            <v>4265004</v>
          </cell>
          <cell r="M947" t="str">
            <v>1113</v>
          </cell>
          <cell r="N947" t="str">
            <v>99920</v>
          </cell>
          <cell r="O947" t="str">
            <v>11404</v>
          </cell>
          <cell r="P947" t="str">
            <v>294</v>
          </cell>
          <cell r="Q947" t="str">
            <v>955</v>
          </cell>
          <cell r="R947" t="str">
            <v>INTERCO BILL W/O</v>
          </cell>
          <cell r="S947" t="str">
            <v>PRA</v>
          </cell>
          <cell r="U947" t="str">
            <v>2015-04-30</v>
          </cell>
          <cell r="V947">
            <v>594.44000000000005</v>
          </cell>
          <cell r="W947" t="str">
            <v>UTXECON201</v>
          </cell>
          <cell r="Y947" t="str">
            <v>LEGAL</v>
          </cell>
          <cell r="Z947" t="str">
            <v>DLO</v>
          </cell>
          <cell r="AB947" t="str">
            <v>ICB</v>
          </cell>
          <cell r="AC947" t="str">
            <v>ICB</v>
          </cell>
          <cell r="AE947" t="str">
            <v>211</v>
          </cell>
          <cell r="AG947" t="str">
            <v>0000136845</v>
          </cell>
        </row>
        <row r="948">
          <cell r="A948" t="str">
            <v>00672830</v>
          </cell>
          <cell r="B948" t="str">
            <v>9554265004</v>
          </cell>
          <cell r="C948" t="str">
            <v>ICB4TARGET0000000407</v>
          </cell>
          <cell r="D948">
            <v>2015</v>
          </cell>
          <cell r="E948">
            <v>4</v>
          </cell>
          <cell r="F948" t="str">
            <v>2015-04-30</v>
          </cell>
          <cell r="G948" t="str">
            <v>PRJ</v>
          </cell>
          <cell r="H948" t="str">
            <v>211</v>
          </cell>
          <cell r="I948" t="str">
            <v>211</v>
          </cell>
          <cell r="K948" t="str">
            <v>000001120</v>
          </cell>
          <cell r="L948" t="str">
            <v>4265004</v>
          </cell>
          <cell r="M948" t="str">
            <v>1113</v>
          </cell>
          <cell r="N948" t="str">
            <v>99920</v>
          </cell>
          <cell r="O948" t="str">
            <v>11404</v>
          </cell>
          <cell r="P948" t="str">
            <v>294</v>
          </cell>
          <cell r="Q948" t="str">
            <v>955</v>
          </cell>
          <cell r="R948" t="str">
            <v>INTERCO BILL W/O</v>
          </cell>
          <cell r="S948" t="str">
            <v>PRA</v>
          </cell>
          <cell r="U948" t="str">
            <v>2015-04-30</v>
          </cell>
          <cell r="V948">
            <v>142.66999999999999</v>
          </cell>
          <cell r="W948" t="str">
            <v>UTXECON201</v>
          </cell>
          <cell r="Y948" t="str">
            <v>LEGAL</v>
          </cell>
          <cell r="Z948" t="str">
            <v>DLO</v>
          </cell>
          <cell r="AB948" t="str">
            <v>ICB</v>
          </cell>
          <cell r="AC948" t="str">
            <v>ICB</v>
          </cell>
          <cell r="AE948" t="str">
            <v>211</v>
          </cell>
          <cell r="AG948" t="str">
            <v>0000140418</v>
          </cell>
        </row>
        <row r="949">
          <cell r="A949" t="str">
            <v>00673085</v>
          </cell>
          <cell r="B949" t="str">
            <v>9554265004</v>
          </cell>
          <cell r="C949" t="str">
            <v>ICB4TARGET0000000408</v>
          </cell>
          <cell r="D949">
            <v>2015</v>
          </cell>
          <cell r="E949">
            <v>4</v>
          </cell>
          <cell r="F949" t="str">
            <v>2015-04-30</v>
          </cell>
          <cell r="G949" t="str">
            <v>PRJ</v>
          </cell>
          <cell r="H949" t="str">
            <v>211</v>
          </cell>
          <cell r="I949" t="str">
            <v>211</v>
          </cell>
          <cell r="K949" t="str">
            <v>000001120</v>
          </cell>
          <cell r="L949" t="str">
            <v>4265004</v>
          </cell>
          <cell r="M949" t="str">
            <v>1113</v>
          </cell>
          <cell r="N949" t="str">
            <v>99920</v>
          </cell>
          <cell r="O949" t="str">
            <v>11404</v>
          </cell>
          <cell r="P949" t="str">
            <v>294</v>
          </cell>
          <cell r="Q949" t="str">
            <v>955</v>
          </cell>
          <cell r="R949" t="str">
            <v>INTERCO BILL W/O</v>
          </cell>
          <cell r="S949" t="str">
            <v>PRA</v>
          </cell>
          <cell r="U949" t="str">
            <v>2015-04-30</v>
          </cell>
          <cell r="V949">
            <v>297.22000000000003</v>
          </cell>
          <cell r="W949" t="str">
            <v>UTXECON201</v>
          </cell>
          <cell r="Y949" t="str">
            <v>LEGAL</v>
          </cell>
          <cell r="Z949" t="str">
            <v>DLO</v>
          </cell>
          <cell r="AB949" t="str">
            <v>ICB</v>
          </cell>
          <cell r="AC949" t="str">
            <v>ICB</v>
          </cell>
          <cell r="AE949" t="str">
            <v>211</v>
          </cell>
          <cell r="AG949" t="str">
            <v>0000167024</v>
          </cell>
        </row>
        <row r="950">
          <cell r="A950" t="str">
            <v>00667121</v>
          </cell>
          <cell r="B950" t="str">
            <v>9554265004</v>
          </cell>
          <cell r="C950" t="str">
            <v>ICB4TARGET0000000422</v>
          </cell>
          <cell r="D950">
            <v>2015</v>
          </cell>
          <cell r="E950">
            <v>3</v>
          </cell>
          <cell r="F950" t="str">
            <v>2015-03-31</v>
          </cell>
          <cell r="G950" t="str">
            <v>PRJ</v>
          </cell>
          <cell r="H950" t="str">
            <v>211</v>
          </cell>
          <cell r="I950" t="str">
            <v>211</v>
          </cell>
          <cell r="K950" t="str">
            <v>000001120</v>
          </cell>
          <cell r="L950" t="str">
            <v>4265004</v>
          </cell>
          <cell r="M950" t="str">
            <v>1113</v>
          </cell>
          <cell r="N950" t="str">
            <v>99920</v>
          </cell>
          <cell r="O950" t="str">
            <v>11404</v>
          </cell>
          <cell r="P950" t="str">
            <v>294</v>
          </cell>
          <cell r="Q950" t="str">
            <v>955</v>
          </cell>
          <cell r="R950" t="str">
            <v>INTERCO BILL W/O</v>
          </cell>
          <cell r="S950" t="str">
            <v>PRA</v>
          </cell>
          <cell r="U950" t="str">
            <v>2015-03-31</v>
          </cell>
          <cell r="V950">
            <v>296.94</v>
          </cell>
          <cell r="W950" t="str">
            <v>UTXECON201</v>
          </cell>
          <cell r="Y950" t="str">
            <v>LEGAL</v>
          </cell>
          <cell r="Z950" t="str">
            <v>DLO</v>
          </cell>
          <cell r="AB950" t="str">
            <v>ICB</v>
          </cell>
          <cell r="AC950" t="str">
            <v>ICB</v>
          </cell>
          <cell r="AE950" t="str">
            <v>211</v>
          </cell>
          <cell r="AG950" t="str">
            <v>0000120927</v>
          </cell>
        </row>
        <row r="951">
          <cell r="A951" t="str">
            <v>00667120</v>
          </cell>
          <cell r="B951" t="str">
            <v>9554265004</v>
          </cell>
          <cell r="C951" t="str">
            <v>ICB4TARGET0000000423</v>
          </cell>
          <cell r="D951">
            <v>2015</v>
          </cell>
          <cell r="E951">
            <v>3</v>
          </cell>
          <cell r="F951" t="str">
            <v>2015-03-31</v>
          </cell>
          <cell r="G951" t="str">
            <v>PRJ</v>
          </cell>
          <cell r="H951" t="str">
            <v>211</v>
          </cell>
          <cell r="I951" t="str">
            <v>211</v>
          </cell>
          <cell r="K951" t="str">
            <v>000001120</v>
          </cell>
          <cell r="L951" t="str">
            <v>4265004</v>
          </cell>
          <cell r="M951" t="str">
            <v>1113</v>
          </cell>
          <cell r="N951" t="str">
            <v>99920</v>
          </cell>
          <cell r="O951" t="str">
            <v>11404</v>
          </cell>
          <cell r="P951" t="str">
            <v>294</v>
          </cell>
          <cell r="Q951" t="str">
            <v>955</v>
          </cell>
          <cell r="R951" t="str">
            <v>INTERCO BILL W/O</v>
          </cell>
          <cell r="S951" t="str">
            <v>PRA</v>
          </cell>
          <cell r="U951" t="str">
            <v>2015-03-31</v>
          </cell>
          <cell r="V951">
            <v>890.81</v>
          </cell>
          <cell r="W951" t="str">
            <v>UTXECON201</v>
          </cell>
          <cell r="Y951" t="str">
            <v>LEGAL</v>
          </cell>
          <cell r="Z951" t="str">
            <v>DLO</v>
          </cell>
          <cell r="AB951" t="str">
            <v>ICB</v>
          </cell>
          <cell r="AC951" t="str">
            <v>ICB</v>
          </cell>
          <cell r="AE951" t="str">
            <v>211</v>
          </cell>
          <cell r="AG951" t="str">
            <v>0000126823</v>
          </cell>
        </row>
        <row r="952">
          <cell r="A952" t="str">
            <v>00669710</v>
          </cell>
          <cell r="B952" t="str">
            <v>9554265004</v>
          </cell>
          <cell r="C952" t="str">
            <v>ICB4TARGET0000000424</v>
          </cell>
          <cell r="D952">
            <v>2015</v>
          </cell>
          <cell r="E952">
            <v>3</v>
          </cell>
          <cell r="F952" t="str">
            <v>2015-03-31</v>
          </cell>
          <cell r="G952" t="str">
            <v>PRJ</v>
          </cell>
          <cell r="H952" t="str">
            <v>211</v>
          </cell>
          <cell r="I952" t="str">
            <v>211</v>
          </cell>
          <cell r="K952" t="str">
            <v>000001120</v>
          </cell>
          <cell r="L952" t="str">
            <v>4265004</v>
          </cell>
          <cell r="M952" t="str">
            <v>1113</v>
          </cell>
          <cell r="N952" t="str">
            <v>99920</v>
          </cell>
          <cell r="O952" t="str">
            <v>11404</v>
          </cell>
          <cell r="P952" t="str">
            <v>294</v>
          </cell>
          <cell r="Q952" t="str">
            <v>955</v>
          </cell>
          <cell r="R952" t="str">
            <v>INTERCO BILL W/O</v>
          </cell>
          <cell r="S952" t="str">
            <v>PRA</v>
          </cell>
          <cell r="U952" t="str">
            <v>2015-03-31</v>
          </cell>
          <cell r="V952">
            <v>890.81</v>
          </cell>
          <cell r="W952" t="str">
            <v>UTXECON201</v>
          </cell>
          <cell r="Y952" t="str">
            <v>LEGAL</v>
          </cell>
          <cell r="Z952" t="str">
            <v>DLO</v>
          </cell>
          <cell r="AB952" t="str">
            <v>ICB</v>
          </cell>
          <cell r="AC952" t="str">
            <v>ICB</v>
          </cell>
          <cell r="AE952" t="str">
            <v>211</v>
          </cell>
          <cell r="AG952" t="str">
            <v>0000130709</v>
          </cell>
        </row>
        <row r="953">
          <cell r="A953" t="str">
            <v>00664691</v>
          </cell>
          <cell r="B953" t="str">
            <v>9554265004</v>
          </cell>
          <cell r="C953" t="str">
            <v>ICB4TARGET0000000425</v>
          </cell>
          <cell r="D953">
            <v>2015</v>
          </cell>
          <cell r="E953">
            <v>3</v>
          </cell>
          <cell r="F953" t="str">
            <v>2015-03-31</v>
          </cell>
          <cell r="G953" t="str">
            <v>PRJ</v>
          </cell>
          <cell r="H953" t="str">
            <v>211</v>
          </cell>
          <cell r="I953" t="str">
            <v>211</v>
          </cell>
          <cell r="K953" t="str">
            <v>000001120</v>
          </cell>
          <cell r="L953" t="str">
            <v>4265004</v>
          </cell>
          <cell r="M953" t="str">
            <v>1113</v>
          </cell>
          <cell r="N953" t="str">
            <v>99920</v>
          </cell>
          <cell r="O953" t="str">
            <v>11404</v>
          </cell>
          <cell r="P953" t="str">
            <v>294</v>
          </cell>
          <cell r="Q953" t="str">
            <v>955</v>
          </cell>
          <cell r="R953" t="str">
            <v>INTERCO BILL W/O</v>
          </cell>
          <cell r="S953" t="str">
            <v>PRA</v>
          </cell>
          <cell r="U953" t="str">
            <v>2015-03-31</v>
          </cell>
          <cell r="V953">
            <v>593.87</v>
          </cell>
          <cell r="W953" t="str">
            <v>UTXECON201</v>
          </cell>
          <cell r="Y953" t="str">
            <v>LEGAL</v>
          </cell>
          <cell r="Z953" t="str">
            <v>DLO</v>
          </cell>
          <cell r="AB953" t="str">
            <v>ICB</v>
          </cell>
          <cell r="AC953" t="str">
            <v>ICB</v>
          </cell>
          <cell r="AE953" t="str">
            <v>211</v>
          </cell>
          <cell r="AG953" t="str">
            <v>0000135545</v>
          </cell>
        </row>
        <row r="954">
          <cell r="A954" t="str">
            <v>00664686</v>
          </cell>
          <cell r="B954" t="str">
            <v>9554265004</v>
          </cell>
          <cell r="C954" t="str">
            <v>ICB4TARGET0000000426</v>
          </cell>
          <cell r="D954">
            <v>2015</v>
          </cell>
          <cell r="E954">
            <v>3</v>
          </cell>
          <cell r="F954" t="str">
            <v>2015-03-31</v>
          </cell>
          <cell r="G954" t="str">
            <v>PRJ</v>
          </cell>
          <cell r="H954" t="str">
            <v>211</v>
          </cell>
          <cell r="I954" t="str">
            <v>211</v>
          </cell>
          <cell r="K954" t="str">
            <v>000001120</v>
          </cell>
          <cell r="L954" t="str">
            <v>4265004</v>
          </cell>
          <cell r="M954" t="str">
            <v>1113</v>
          </cell>
          <cell r="N954" t="str">
            <v>99920</v>
          </cell>
          <cell r="O954" t="str">
            <v>11404</v>
          </cell>
          <cell r="P954" t="str">
            <v>294</v>
          </cell>
          <cell r="Q954" t="str">
            <v>955</v>
          </cell>
          <cell r="R954" t="str">
            <v>INTERCO BILL W/O</v>
          </cell>
          <cell r="S954" t="str">
            <v>PRA</v>
          </cell>
          <cell r="U954" t="str">
            <v>2015-03-31</v>
          </cell>
          <cell r="V954">
            <v>1781.61</v>
          </cell>
          <cell r="W954" t="str">
            <v>UTXECON201</v>
          </cell>
          <cell r="Y954" t="str">
            <v>LEGAL</v>
          </cell>
          <cell r="Z954" t="str">
            <v>DLO</v>
          </cell>
          <cell r="AB954" t="str">
            <v>ICB</v>
          </cell>
          <cell r="AC954" t="str">
            <v>ICB</v>
          </cell>
          <cell r="AE954" t="str">
            <v>211</v>
          </cell>
          <cell r="AG954" t="str">
            <v>0000150688</v>
          </cell>
        </row>
        <row r="955">
          <cell r="A955" t="str">
            <v>00664687</v>
          </cell>
          <cell r="B955" t="str">
            <v>9554265004</v>
          </cell>
          <cell r="C955" t="str">
            <v>ICB4TARGET0000000427</v>
          </cell>
          <cell r="D955">
            <v>2015</v>
          </cell>
          <cell r="E955">
            <v>3</v>
          </cell>
          <cell r="F955" t="str">
            <v>2015-03-31</v>
          </cell>
          <cell r="G955" t="str">
            <v>PRJ</v>
          </cell>
          <cell r="H955" t="str">
            <v>211</v>
          </cell>
          <cell r="I955" t="str">
            <v>211</v>
          </cell>
          <cell r="K955" t="str">
            <v>000001120</v>
          </cell>
          <cell r="L955" t="str">
            <v>4265004</v>
          </cell>
          <cell r="M955" t="str">
            <v>1113</v>
          </cell>
          <cell r="N955" t="str">
            <v>99920</v>
          </cell>
          <cell r="O955" t="str">
            <v>11404</v>
          </cell>
          <cell r="P955" t="str">
            <v>294</v>
          </cell>
          <cell r="Q955" t="str">
            <v>955</v>
          </cell>
          <cell r="R955" t="str">
            <v>INTERCO BILL W/O</v>
          </cell>
          <cell r="S955" t="str">
            <v>PRA</v>
          </cell>
          <cell r="U955" t="str">
            <v>2015-03-31</v>
          </cell>
          <cell r="V955">
            <v>356.32</v>
          </cell>
          <cell r="W955" t="str">
            <v>UTXECON201</v>
          </cell>
          <cell r="Y955" t="str">
            <v>LEGAL</v>
          </cell>
          <cell r="Z955" t="str">
            <v>DLO</v>
          </cell>
          <cell r="AB955" t="str">
            <v>ICB</v>
          </cell>
          <cell r="AC955" t="str">
            <v>ICB</v>
          </cell>
          <cell r="AE955" t="str">
            <v>211</v>
          </cell>
          <cell r="AG955" t="str">
            <v>0000162201</v>
          </cell>
        </row>
        <row r="956">
          <cell r="A956" t="str">
            <v>00631508</v>
          </cell>
          <cell r="B956" t="str">
            <v>9554261000</v>
          </cell>
          <cell r="C956" t="str">
            <v>ICB4TARGET0000000569</v>
          </cell>
          <cell r="D956">
            <v>2014</v>
          </cell>
          <cell r="E956">
            <v>8</v>
          </cell>
          <cell r="F956" t="str">
            <v>2014-08-31</v>
          </cell>
          <cell r="G956" t="str">
            <v>PRJ</v>
          </cell>
          <cell r="H956" t="str">
            <v>211</v>
          </cell>
          <cell r="I956" t="str">
            <v>211</v>
          </cell>
          <cell r="K956" t="str">
            <v>000001120</v>
          </cell>
          <cell r="L956" t="str">
            <v>4261000</v>
          </cell>
          <cell r="M956" t="str">
            <v>1113</v>
          </cell>
          <cell r="N956" t="str">
            <v>99920</v>
          </cell>
          <cell r="O956" t="str">
            <v>11404</v>
          </cell>
          <cell r="P956" t="str">
            <v>294</v>
          </cell>
          <cell r="Q956" t="str">
            <v>955</v>
          </cell>
          <cell r="R956" t="str">
            <v>INTERCO BILL W/O</v>
          </cell>
          <cell r="S956" t="str">
            <v>PRA</v>
          </cell>
          <cell r="U956" t="str">
            <v>2014-08-31</v>
          </cell>
          <cell r="V956">
            <v>1209.51</v>
          </cell>
          <cell r="W956" t="str">
            <v>UTXECON201</v>
          </cell>
          <cell r="Y956" t="str">
            <v>LEGAL</v>
          </cell>
          <cell r="Z956" t="str">
            <v>DLO</v>
          </cell>
          <cell r="AB956" t="str">
            <v>ICB</v>
          </cell>
          <cell r="AC956" t="str">
            <v>ICB</v>
          </cell>
          <cell r="AE956" t="str">
            <v>211</v>
          </cell>
          <cell r="AG956" t="str">
            <v>0000014384</v>
          </cell>
        </row>
        <row r="957">
          <cell r="A957" t="str">
            <v>00629057</v>
          </cell>
          <cell r="B957" t="str">
            <v>9554261000</v>
          </cell>
          <cell r="C957" t="str">
            <v>ICB4TARGET0000000570</v>
          </cell>
          <cell r="D957">
            <v>2014</v>
          </cell>
          <cell r="E957">
            <v>8</v>
          </cell>
          <cell r="F957" t="str">
            <v>2014-08-31</v>
          </cell>
          <cell r="G957" t="str">
            <v>PRJ</v>
          </cell>
          <cell r="H957" t="str">
            <v>211</v>
          </cell>
          <cell r="I957" t="str">
            <v>211</v>
          </cell>
          <cell r="K957" t="str">
            <v>000001120</v>
          </cell>
          <cell r="L957" t="str">
            <v>4261000</v>
          </cell>
          <cell r="M957" t="str">
            <v>1113</v>
          </cell>
          <cell r="N957" t="str">
            <v>99920</v>
          </cell>
          <cell r="O957" t="str">
            <v>11404</v>
          </cell>
          <cell r="P957" t="str">
            <v>294</v>
          </cell>
          <cell r="Q957" t="str">
            <v>955</v>
          </cell>
          <cell r="R957" t="str">
            <v>INTERCO BILL W/O</v>
          </cell>
          <cell r="S957" t="str">
            <v>PRA</v>
          </cell>
          <cell r="U957" t="str">
            <v>2014-08-31</v>
          </cell>
          <cell r="V957">
            <v>604.75</v>
          </cell>
          <cell r="W957" t="str">
            <v>UTXECON201</v>
          </cell>
          <cell r="Y957" t="str">
            <v>LEGAL</v>
          </cell>
          <cell r="Z957" t="str">
            <v>DLO</v>
          </cell>
          <cell r="AB957" t="str">
            <v>ICB</v>
          </cell>
          <cell r="AC957" t="str">
            <v>ICB</v>
          </cell>
          <cell r="AE957" t="str">
            <v>211</v>
          </cell>
          <cell r="AG957" t="str">
            <v>0000014464</v>
          </cell>
        </row>
        <row r="958">
          <cell r="A958" t="str">
            <v>00632124</v>
          </cell>
          <cell r="B958" t="str">
            <v>9554261000</v>
          </cell>
          <cell r="C958" t="str">
            <v>ICB4TARGET0000000571</v>
          </cell>
          <cell r="D958">
            <v>2014</v>
          </cell>
          <cell r="E958">
            <v>8</v>
          </cell>
          <cell r="F958" t="str">
            <v>2014-08-31</v>
          </cell>
          <cell r="G958" t="str">
            <v>PRJ</v>
          </cell>
          <cell r="H958" t="str">
            <v>211</v>
          </cell>
          <cell r="I958" t="str">
            <v>211</v>
          </cell>
          <cell r="K958" t="str">
            <v>000001120</v>
          </cell>
          <cell r="L958" t="str">
            <v>4261000</v>
          </cell>
          <cell r="M958" t="str">
            <v>1113</v>
          </cell>
          <cell r="N958" t="str">
            <v>99920</v>
          </cell>
          <cell r="O958" t="str">
            <v>11404</v>
          </cell>
          <cell r="P958" t="str">
            <v>294</v>
          </cell>
          <cell r="Q958" t="str">
            <v>955</v>
          </cell>
          <cell r="R958" t="str">
            <v>INTERCO BILL W/O</v>
          </cell>
          <cell r="S958" t="str">
            <v>PRA</v>
          </cell>
          <cell r="U958" t="str">
            <v>2014-08-31</v>
          </cell>
          <cell r="V958">
            <v>907.13</v>
          </cell>
          <cell r="W958" t="str">
            <v>UTXECON201</v>
          </cell>
          <cell r="Y958" t="str">
            <v>LEGAL</v>
          </cell>
          <cell r="Z958" t="str">
            <v>DLO</v>
          </cell>
          <cell r="AB958" t="str">
            <v>ICB</v>
          </cell>
          <cell r="AC958" t="str">
            <v>ICB</v>
          </cell>
          <cell r="AE958" t="str">
            <v>211</v>
          </cell>
          <cell r="AG958" t="str">
            <v>0000014464</v>
          </cell>
        </row>
        <row r="959">
          <cell r="A959" t="str">
            <v>00628730</v>
          </cell>
          <cell r="B959" t="str">
            <v>9554261000</v>
          </cell>
          <cell r="C959" t="str">
            <v>ICB4TARGET0000000572</v>
          </cell>
          <cell r="D959">
            <v>2014</v>
          </cell>
          <cell r="E959">
            <v>8</v>
          </cell>
          <cell r="F959" t="str">
            <v>2014-08-31</v>
          </cell>
          <cell r="G959" t="str">
            <v>PRJ</v>
          </cell>
          <cell r="H959" t="str">
            <v>211</v>
          </cell>
          <cell r="I959" t="str">
            <v>211</v>
          </cell>
          <cell r="K959" t="str">
            <v>000001120</v>
          </cell>
          <cell r="L959" t="str">
            <v>4261000</v>
          </cell>
          <cell r="M959" t="str">
            <v>1113</v>
          </cell>
          <cell r="N959" t="str">
            <v>99920</v>
          </cell>
          <cell r="O959" t="str">
            <v>11404</v>
          </cell>
          <cell r="P959" t="str">
            <v>294</v>
          </cell>
          <cell r="Q959" t="str">
            <v>955</v>
          </cell>
          <cell r="R959" t="str">
            <v>INTERCO BILL W/O</v>
          </cell>
          <cell r="S959" t="str">
            <v>PRA</v>
          </cell>
          <cell r="U959" t="str">
            <v>2014-08-31</v>
          </cell>
          <cell r="V959">
            <v>302.38</v>
          </cell>
          <cell r="W959" t="str">
            <v>UTXECON201</v>
          </cell>
          <cell r="Y959" t="str">
            <v>LEGAL</v>
          </cell>
          <cell r="Z959" t="str">
            <v>DLO</v>
          </cell>
          <cell r="AB959" t="str">
            <v>ICB</v>
          </cell>
          <cell r="AC959" t="str">
            <v>ICB</v>
          </cell>
          <cell r="AE959" t="str">
            <v>211</v>
          </cell>
          <cell r="AG959" t="str">
            <v>0000017421</v>
          </cell>
        </row>
        <row r="960">
          <cell r="A960" t="str">
            <v>00629264</v>
          </cell>
          <cell r="B960" t="str">
            <v>9554261000</v>
          </cell>
          <cell r="C960" t="str">
            <v>ICB4TARGET0000000573</v>
          </cell>
          <cell r="D960">
            <v>2014</v>
          </cell>
          <cell r="E960">
            <v>8</v>
          </cell>
          <cell r="F960" t="str">
            <v>2014-08-31</v>
          </cell>
          <cell r="G960" t="str">
            <v>PRJ</v>
          </cell>
          <cell r="H960" t="str">
            <v>211</v>
          </cell>
          <cell r="I960" t="str">
            <v>211</v>
          </cell>
          <cell r="K960" t="str">
            <v>000001120</v>
          </cell>
          <cell r="L960" t="str">
            <v>4261000</v>
          </cell>
          <cell r="M960" t="str">
            <v>1113</v>
          </cell>
          <cell r="N960" t="str">
            <v>99920</v>
          </cell>
          <cell r="O960" t="str">
            <v>11404</v>
          </cell>
          <cell r="P960" t="str">
            <v>294</v>
          </cell>
          <cell r="Q960" t="str">
            <v>955</v>
          </cell>
          <cell r="R960" t="str">
            <v>INTERCO BILL W/O</v>
          </cell>
          <cell r="S960" t="str">
            <v>PRA</v>
          </cell>
          <cell r="U960" t="str">
            <v>2014-08-31</v>
          </cell>
          <cell r="V960">
            <v>3326.14</v>
          </cell>
          <cell r="W960" t="str">
            <v>UTXECON201</v>
          </cell>
          <cell r="Y960" t="str">
            <v>LEGAL</v>
          </cell>
          <cell r="Z960" t="str">
            <v>DLO</v>
          </cell>
          <cell r="AB960" t="str">
            <v>ICB</v>
          </cell>
          <cell r="AC960" t="str">
            <v>ICB</v>
          </cell>
          <cell r="AE960" t="str">
            <v>211</v>
          </cell>
          <cell r="AG960" t="str">
            <v>0000040061</v>
          </cell>
        </row>
        <row r="961">
          <cell r="A961" t="str">
            <v>00629661</v>
          </cell>
          <cell r="B961" t="str">
            <v>9554261000</v>
          </cell>
          <cell r="C961" t="str">
            <v>ICB4TARGET0000000574</v>
          </cell>
          <cell r="D961">
            <v>2014</v>
          </cell>
          <cell r="E961">
            <v>8</v>
          </cell>
          <cell r="F961" t="str">
            <v>2014-08-31</v>
          </cell>
          <cell r="G961" t="str">
            <v>PRJ</v>
          </cell>
          <cell r="H961" t="str">
            <v>211</v>
          </cell>
          <cell r="I961" t="str">
            <v>211</v>
          </cell>
          <cell r="K961" t="str">
            <v>000001120</v>
          </cell>
          <cell r="L961" t="str">
            <v>4261000</v>
          </cell>
          <cell r="M961" t="str">
            <v>1113</v>
          </cell>
          <cell r="N961" t="str">
            <v>99920</v>
          </cell>
          <cell r="O961" t="str">
            <v>11404</v>
          </cell>
          <cell r="P961" t="str">
            <v>294</v>
          </cell>
          <cell r="Q961" t="str">
            <v>955</v>
          </cell>
          <cell r="R961" t="str">
            <v>INTERCO BILL W/O</v>
          </cell>
          <cell r="S961" t="str">
            <v>PRA</v>
          </cell>
          <cell r="U961" t="str">
            <v>2014-08-31</v>
          </cell>
          <cell r="V961">
            <v>1511.88</v>
          </cell>
          <cell r="W961" t="str">
            <v>UTXECON201</v>
          </cell>
          <cell r="Y961" t="str">
            <v>LEGAL</v>
          </cell>
          <cell r="Z961" t="str">
            <v>DLO</v>
          </cell>
          <cell r="AB961" t="str">
            <v>ICB</v>
          </cell>
          <cell r="AC961" t="str">
            <v>ICB</v>
          </cell>
          <cell r="AE961" t="str">
            <v>211</v>
          </cell>
          <cell r="AG961" t="str">
            <v>0000093522</v>
          </cell>
        </row>
        <row r="962">
          <cell r="A962" t="str">
            <v>00629662</v>
          </cell>
          <cell r="B962" t="str">
            <v>9554261000</v>
          </cell>
          <cell r="C962" t="str">
            <v>ICB4TARGET0000000575</v>
          </cell>
          <cell r="D962">
            <v>2014</v>
          </cell>
          <cell r="E962">
            <v>8</v>
          </cell>
          <cell r="F962" t="str">
            <v>2014-08-31</v>
          </cell>
          <cell r="G962" t="str">
            <v>PRJ</v>
          </cell>
          <cell r="H962" t="str">
            <v>211</v>
          </cell>
          <cell r="I962" t="str">
            <v>211</v>
          </cell>
          <cell r="K962" t="str">
            <v>000001120</v>
          </cell>
          <cell r="L962" t="str">
            <v>4261000</v>
          </cell>
          <cell r="M962" t="str">
            <v>1113</v>
          </cell>
          <cell r="N962" t="str">
            <v>99920</v>
          </cell>
          <cell r="O962" t="str">
            <v>11404</v>
          </cell>
          <cell r="P962" t="str">
            <v>294</v>
          </cell>
          <cell r="Q962" t="str">
            <v>955</v>
          </cell>
          <cell r="R962" t="str">
            <v>INTERCO BILL W/O</v>
          </cell>
          <cell r="S962" t="str">
            <v>PRA</v>
          </cell>
          <cell r="U962" t="str">
            <v>2014-08-31</v>
          </cell>
          <cell r="V962">
            <v>1511.88</v>
          </cell>
          <cell r="W962" t="str">
            <v>UTXECON201</v>
          </cell>
          <cell r="Y962" t="str">
            <v>LEGAL</v>
          </cell>
          <cell r="Z962" t="str">
            <v>DLO</v>
          </cell>
          <cell r="AB962" t="str">
            <v>ICB</v>
          </cell>
          <cell r="AC962" t="str">
            <v>ICB</v>
          </cell>
          <cell r="AE962" t="str">
            <v>211</v>
          </cell>
          <cell r="AG962" t="str">
            <v>0000093522</v>
          </cell>
        </row>
        <row r="963">
          <cell r="A963" t="str">
            <v>00631510</v>
          </cell>
          <cell r="B963" t="str">
            <v>9554261000</v>
          </cell>
          <cell r="C963" t="str">
            <v>ICB4TARGET0000000576</v>
          </cell>
          <cell r="D963">
            <v>2014</v>
          </cell>
          <cell r="E963">
            <v>8</v>
          </cell>
          <cell r="F963" t="str">
            <v>2014-08-31</v>
          </cell>
          <cell r="G963" t="str">
            <v>PRJ</v>
          </cell>
          <cell r="H963" t="str">
            <v>211</v>
          </cell>
          <cell r="I963" t="str">
            <v>211</v>
          </cell>
          <cell r="K963" t="str">
            <v>000001120</v>
          </cell>
          <cell r="L963" t="str">
            <v>4261000</v>
          </cell>
          <cell r="M963" t="str">
            <v>1113</v>
          </cell>
          <cell r="N963" t="str">
            <v>99920</v>
          </cell>
          <cell r="O963" t="str">
            <v>11404</v>
          </cell>
          <cell r="P963" t="str">
            <v>294</v>
          </cell>
          <cell r="Q963" t="str">
            <v>955</v>
          </cell>
          <cell r="R963" t="str">
            <v>INTERCO BILL W/O</v>
          </cell>
          <cell r="S963" t="str">
            <v>PRA</v>
          </cell>
          <cell r="U963" t="str">
            <v>2014-08-31</v>
          </cell>
          <cell r="V963">
            <v>1511.88</v>
          </cell>
          <cell r="W963" t="str">
            <v>UTXECON201</v>
          </cell>
          <cell r="Y963" t="str">
            <v>LEGAL</v>
          </cell>
          <cell r="Z963" t="str">
            <v>DLO</v>
          </cell>
          <cell r="AB963" t="str">
            <v>ICB</v>
          </cell>
          <cell r="AC963" t="str">
            <v>ICB</v>
          </cell>
          <cell r="AE963" t="str">
            <v>211</v>
          </cell>
          <cell r="AG963" t="str">
            <v>0000097118</v>
          </cell>
        </row>
        <row r="964">
          <cell r="A964" t="str">
            <v>00622131</v>
          </cell>
          <cell r="B964" t="str">
            <v>9554261000</v>
          </cell>
          <cell r="C964" t="str">
            <v>ICB4TARGET0000000577</v>
          </cell>
          <cell r="D964">
            <v>2014</v>
          </cell>
          <cell r="E964">
            <v>8</v>
          </cell>
          <cell r="F964" t="str">
            <v>2014-08-31</v>
          </cell>
          <cell r="G964" t="str">
            <v>PRJ</v>
          </cell>
          <cell r="H964" t="str">
            <v>211</v>
          </cell>
          <cell r="I964" t="str">
            <v>211</v>
          </cell>
          <cell r="K964" t="str">
            <v>000001120</v>
          </cell>
          <cell r="L964" t="str">
            <v>4261000</v>
          </cell>
          <cell r="M964" t="str">
            <v>1113</v>
          </cell>
          <cell r="N964" t="str">
            <v>99920</v>
          </cell>
          <cell r="O964" t="str">
            <v>11404</v>
          </cell>
          <cell r="P964" t="str">
            <v>294</v>
          </cell>
          <cell r="Q964" t="str">
            <v>955</v>
          </cell>
          <cell r="R964" t="str">
            <v>INTERCO BILL W/O</v>
          </cell>
          <cell r="S964" t="str">
            <v>PRA</v>
          </cell>
          <cell r="U964" t="str">
            <v>2014-08-31</v>
          </cell>
          <cell r="V964">
            <v>-907.13</v>
          </cell>
          <cell r="W964" t="str">
            <v>UTXECON201</v>
          </cell>
          <cell r="Y964" t="str">
            <v>LEGAL</v>
          </cell>
          <cell r="Z964" t="str">
            <v>DLO</v>
          </cell>
          <cell r="AB964" t="str">
            <v>ICB</v>
          </cell>
          <cell r="AC964" t="str">
            <v>ICB</v>
          </cell>
          <cell r="AE964" t="str">
            <v>211</v>
          </cell>
          <cell r="AG964" t="str">
            <v>0000097342</v>
          </cell>
        </row>
        <row r="965">
          <cell r="A965" t="str">
            <v>00631696</v>
          </cell>
          <cell r="B965" t="str">
            <v>9554261000</v>
          </cell>
          <cell r="C965" t="str">
            <v>ICB4TARGET0000000578</v>
          </cell>
          <cell r="D965">
            <v>2014</v>
          </cell>
          <cell r="E965">
            <v>8</v>
          </cell>
          <cell r="F965" t="str">
            <v>2014-08-31</v>
          </cell>
          <cell r="G965" t="str">
            <v>PRJ</v>
          </cell>
          <cell r="H965" t="str">
            <v>211</v>
          </cell>
          <cell r="I965" t="str">
            <v>211</v>
          </cell>
          <cell r="K965" t="str">
            <v>000001120</v>
          </cell>
          <cell r="L965" t="str">
            <v>4261000</v>
          </cell>
          <cell r="M965" t="str">
            <v>1113</v>
          </cell>
          <cell r="N965" t="str">
            <v>99920</v>
          </cell>
          <cell r="O965" t="str">
            <v>11404</v>
          </cell>
          <cell r="P965" t="str">
            <v>294</v>
          </cell>
          <cell r="Q965" t="str">
            <v>955</v>
          </cell>
          <cell r="R965" t="str">
            <v>INTERCO BILL W/O</v>
          </cell>
          <cell r="S965" t="str">
            <v>PRA</v>
          </cell>
          <cell r="U965" t="str">
            <v>2014-08-31</v>
          </cell>
          <cell r="V965">
            <v>907.13</v>
          </cell>
          <cell r="W965" t="str">
            <v>UTXECON201</v>
          </cell>
          <cell r="Y965" t="str">
            <v>LEGAL</v>
          </cell>
          <cell r="Z965" t="str">
            <v>DLO</v>
          </cell>
          <cell r="AB965" t="str">
            <v>ICB</v>
          </cell>
          <cell r="AC965" t="str">
            <v>ICB</v>
          </cell>
          <cell r="AE965" t="str">
            <v>211</v>
          </cell>
          <cell r="AG965" t="str">
            <v>0000097342</v>
          </cell>
        </row>
        <row r="966">
          <cell r="A966" t="str">
            <v>00631260</v>
          </cell>
          <cell r="B966" t="str">
            <v>9554261000</v>
          </cell>
          <cell r="C966" t="str">
            <v>ICB4TARGET0000000579</v>
          </cell>
          <cell r="D966">
            <v>2014</v>
          </cell>
          <cell r="E966">
            <v>8</v>
          </cell>
          <cell r="F966" t="str">
            <v>2014-08-31</v>
          </cell>
          <cell r="G966" t="str">
            <v>PRJ</v>
          </cell>
          <cell r="H966" t="str">
            <v>211</v>
          </cell>
          <cell r="I966" t="str">
            <v>211</v>
          </cell>
          <cell r="K966" t="str">
            <v>000001120</v>
          </cell>
          <cell r="L966" t="str">
            <v>4261000</v>
          </cell>
          <cell r="M966" t="str">
            <v>1113</v>
          </cell>
          <cell r="N966" t="str">
            <v>99920</v>
          </cell>
          <cell r="O966" t="str">
            <v>11404</v>
          </cell>
          <cell r="P966" t="str">
            <v>294</v>
          </cell>
          <cell r="Q966" t="str">
            <v>955</v>
          </cell>
          <cell r="R966" t="str">
            <v>INTERCO BILL W/O</v>
          </cell>
          <cell r="S966" t="str">
            <v>PRA</v>
          </cell>
          <cell r="U966" t="str">
            <v>2014-08-31</v>
          </cell>
          <cell r="V966">
            <v>4535.6499999999996</v>
          </cell>
          <cell r="W966" t="str">
            <v>UTXECON201</v>
          </cell>
          <cell r="Y966" t="str">
            <v>LEGAL</v>
          </cell>
          <cell r="Z966" t="str">
            <v>DLO</v>
          </cell>
          <cell r="AB966" t="str">
            <v>ICB</v>
          </cell>
          <cell r="AC966" t="str">
            <v>ICB</v>
          </cell>
          <cell r="AE966" t="str">
            <v>211</v>
          </cell>
          <cell r="AG966" t="str">
            <v>0000101846</v>
          </cell>
        </row>
        <row r="967">
          <cell r="A967" t="str">
            <v>00628787</v>
          </cell>
          <cell r="B967" t="str">
            <v>9554261000</v>
          </cell>
          <cell r="C967" t="str">
            <v>ICB4TARGET0000000580</v>
          </cell>
          <cell r="D967">
            <v>2014</v>
          </cell>
          <cell r="E967">
            <v>8</v>
          </cell>
          <cell r="F967" t="str">
            <v>2014-08-31</v>
          </cell>
          <cell r="G967" t="str">
            <v>PRJ</v>
          </cell>
          <cell r="H967" t="str">
            <v>211</v>
          </cell>
          <cell r="I967" t="str">
            <v>211</v>
          </cell>
          <cell r="K967" t="str">
            <v>000001120</v>
          </cell>
          <cell r="L967" t="str">
            <v>4261000</v>
          </cell>
          <cell r="M967" t="str">
            <v>1113</v>
          </cell>
          <cell r="N967" t="str">
            <v>99920</v>
          </cell>
          <cell r="O967" t="str">
            <v>11404</v>
          </cell>
          <cell r="P967" t="str">
            <v>294</v>
          </cell>
          <cell r="Q967" t="str">
            <v>955</v>
          </cell>
          <cell r="R967" t="str">
            <v>INTERCO BILL W/O</v>
          </cell>
          <cell r="S967" t="str">
            <v>PRA</v>
          </cell>
          <cell r="U967" t="str">
            <v>2014-08-31</v>
          </cell>
          <cell r="V967">
            <v>6047.53</v>
          </cell>
          <cell r="W967" t="str">
            <v>UTXECON201</v>
          </cell>
          <cell r="Y967" t="str">
            <v>LEGAL</v>
          </cell>
          <cell r="Z967" t="str">
            <v>DLO</v>
          </cell>
          <cell r="AB967" t="str">
            <v>ICB</v>
          </cell>
          <cell r="AC967" t="str">
            <v>ICB</v>
          </cell>
          <cell r="AE967" t="str">
            <v>211</v>
          </cell>
          <cell r="AG967" t="str">
            <v>0000120050</v>
          </cell>
        </row>
        <row r="968">
          <cell r="A968" t="str">
            <v>00629056</v>
          </cell>
          <cell r="B968" t="str">
            <v>9554261000</v>
          </cell>
          <cell r="C968" t="str">
            <v>ICB4TARGET0000000581</v>
          </cell>
          <cell r="D968">
            <v>2014</v>
          </cell>
          <cell r="E968">
            <v>8</v>
          </cell>
          <cell r="F968" t="str">
            <v>2014-08-31</v>
          </cell>
          <cell r="G968" t="str">
            <v>PRJ</v>
          </cell>
          <cell r="H968" t="str">
            <v>211</v>
          </cell>
          <cell r="I968" t="str">
            <v>211</v>
          </cell>
          <cell r="K968" t="str">
            <v>000001120</v>
          </cell>
          <cell r="L968" t="str">
            <v>4261000</v>
          </cell>
          <cell r="M968" t="str">
            <v>1113</v>
          </cell>
          <cell r="N968" t="str">
            <v>99920</v>
          </cell>
          <cell r="O968" t="str">
            <v>11404</v>
          </cell>
          <cell r="P968" t="str">
            <v>294</v>
          </cell>
          <cell r="Q968" t="str">
            <v>955</v>
          </cell>
          <cell r="R968" t="str">
            <v>INTERCO BILL W/O</v>
          </cell>
          <cell r="S968" t="str">
            <v>PRA</v>
          </cell>
          <cell r="U968" t="str">
            <v>2014-08-31</v>
          </cell>
          <cell r="V968">
            <v>604.75</v>
          </cell>
          <cell r="W968" t="str">
            <v>UTXECON201</v>
          </cell>
          <cell r="Y968" t="str">
            <v>LEGAL</v>
          </cell>
          <cell r="Z968" t="str">
            <v>DLO</v>
          </cell>
          <cell r="AB968" t="str">
            <v>ICB</v>
          </cell>
          <cell r="AC968" t="str">
            <v>ICB</v>
          </cell>
          <cell r="AE968" t="str">
            <v>211</v>
          </cell>
          <cell r="AG968" t="str">
            <v>0000120050</v>
          </cell>
        </row>
        <row r="969">
          <cell r="A969" t="str">
            <v>00629664</v>
          </cell>
          <cell r="B969" t="str">
            <v>9554261000</v>
          </cell>
          <cell r="C969" t="str">
            <v>ICB4TARGET0000000582</v>
          </cell>
          <cell r="D969">
            <v>2014</v>
          </cell>
          <cell r="E969">
            <v>8</v>
          </cell>
          <cell r="F969" t="str">
            <v>2014-08-31</v>
          </cell>
          <cell r="G969" t="str">
            <v>PRJ</v>
          </cell>
          <cell r="H969" t="str">
            <v>211</v>
          </cell>
          <cell r="I969" t="str">
            <v>211</v>
          </cell>
          <cell r="K969" t="str">
            <v>000001120</v>
          </cell>
          <cell r="L969" t="str">
            <v>4261000</v>
          </cell>
          <cell r="M969" t="str">
            <v>1113</v>
          </cell>
          <cell r="N969" t="str">
            <v>99920</v>
          </cell>
          <cell r="O969" t="str">
            <v>11404</v>
          </cell>
          <cell r="P969" t="str">
            <v>294</v>
          </cell>
          <cell r="Q969" t="str">
            <v>955</v>
          </cell>
          <cell r="R969" t="str">
            <v>INTERCO BILL W/O</v>
          </cell>
          <cell r="S969" t="str">
            <v>PRA</v>
          </cell>
          <cell r="U969" t="str">
            <v>2014-08-31</v>
          </cell>
          <cell r="V969">
            <v>1511.88</v>
          </cell>
          <cell r="W969" t="str">
            <v>UTXECON201</v>
          </cell>
          <cell r="Y969" t="str">
            <v>LEGAL</v>
          </cell>
          <cell r="Z969" t="str">
            <v>DLO</v>
          </cell>
          <cell r="AB969" t="str">
            <v>ICB</v>
          </cell>
          <cell r="AC969" t="str">
            <v>ICB</v>
          </cell>
          <cell r="AE969" t="str">
            <v>211</v>
          </cell>
          <cell r="AG969" t="str">
            <v>0000120050</v>
          </cell>
        </row>
        <row r="970">
          <cell r="A970" t="str">
            <v>00629058</v>
          </cell>
          <cell r="B970" t="str">
            <v>9554261000</v>
          </cell>
          <cell r="C970" t="str">
            <v>ICB4TARGET0000000583</v>
          </cell>
          <cell r="D970">
            <v>2014</v>
          </cell>
          <cell r="E970">
            <v>8</v>
          </cell>
          <cell r="F970" t="str">
            <v>2014-08-31</v>
          </cell>
          <cell r="G970" t="str">
            <v>PRJ</v>
          </cell>
          <cell r="H970" t="str">
            <v>211</v>
          </cell>
          <cell r="I970" t="str">
            <v>211</v>
          </cell>
          <cell r="K970" t="str">
            <v>000001120</v>
          </cell>
          <cell r="L970" t="str">
            <v>4261000</v>
          </cell>
          <cell r="M970" t="str">
            <v>1113</v>
          </cell>
          <cell r="N970" t="str">
            <v>99920</v>
          </cell>
          <cell r="O970" t="str">
            <v>11404</v>
          </cell>
          <cell r="P970" t="str">
            <v>294</v>
          </cell>
          <cell r="Q970" t="str">
            <v>955</v>
          </cell>
          <cell r="R970" t="str">
            <v>INTERCO BILL W/O</v>
          </cell>
          <cell r="S970" t="str">
            <v>PRA</v>
          </cell>
          <cell r="U970" t="str">
            <v>2014-08-31</v>
          </cell>
          <cell r="V970">
            <v>1511.88</v>
          </cell>
          <cell r="W970" t="str">
            <v>UTXECON201</v>
          </cell>
          <cell r="Y970" t="str">
            <v>LEGAL</v>
          </cell>
          <cell r="Z970" t="str">
            <v>DLO</v>
          </cell>
          <cell r="AB970" t="str">
            <v>ICB</v>
          </cell>
          <cell r="AC970" t="str">
            <v>ICB</v>
          </cell>
          <cell r="AE970" t="str">
            <v>211</v>
          </cell>
          <cell r="AG970" t="str">
            <v>0000121144</v>
          </cell>
        </row>
        <row r="971">
          <cell r="A971" t="str">
            <v>00627860</v>
          </cell>
          <cell r="B971" t="str">
            <v>9554261000</v>
          </cell>
          <cell r="C971" t="str">
            <v>ICB4TARGET0000000584</v>
          </cell>
          <cell r="D971">
            <v>2014</v>
          </cell>
          <cell r="E971">
            <v>8</v>
          </cell>
          <cell r="F971" t="str">
            <v>2014-08-31</v>
          </cell>
          <cell r="G971" t="str">
            <v>PRJ</v>
          </cell>
          <cell r="H971" t="str">
            <v>211</v>
          </cell>
          <cell r="I971" t="str">
            <v>211</v>
          </cell>
          <cell r="K971" t="str">
            <v>000001120</v>
          </cell>
          <cell r="L971" t="str">
            <v>4261000</v>
          </cell>
          <cell r="M971" t="str">
            <v>1113</v>
          </cell>
          <cell r="N971" t="str">
            <v>99920</v>
          </cell>
          <cell r="O971" t="str">
            <v>11404</v>
          </cell>
          <cell r="P971" t="str">
            <v>294</v>
          </cell>
          <cell r="Q971" t="str">
            <v>955</v>
          </cell>
          <cell r="R971" t="str">
            <v>INTERCO BILL W/O</v>
          </cell>
          <cell r="S971" t="str">
            <v>PRA</v>
          </cell>
          <cell r="U971" t="str">
            <v>2014-08-31</v>
          </cell>
          <cell r="V971">
            <v>1511.88</v>
          </cell>
          <cell r="W971" t="str">
            <v>UTXECON201</v>
          </cell>
          <cell r="Y971" t="str">
            <v>LEGAL</v>
          </cell>
          <cell r="Z971" t="str">
            <v>DLO</v>
          </cell>
          <cell r="AB971" t="str">
            <v>ICB</v>
          </cell>
          <cell r="AC971" t="str">
            <v>ICB</v>
          </cell>
          <cell r="AE971" t="str">
            <v>211</v>
          </cell>
          <cell r="AG971" t="str">
            <v>0000123561</v>
          </cell>
        </row>
        <row r="972">
          <cell r="A972" t="str">
            <v>00629055</v>
          </cell>
          <cell r="B972" t="str">
            <v>9554261000</v>
          </cell>
          <cell r="C972" t="str">
            <v>ICB4TARGET0000000585</v>
          </cell>
          <cell r="D972">
            <v>2014</v>
          </cell>
          <cell r="E972">
            <v>8</v>
          </cell>
          <cell r="F972" t="str">
            <v>2014-08-31</v>
          </cell>
          <cell r="G972" t="str">
            <v>PRJ</v>
          </cell>
          <cell r="H972" t="str">
            <v>211</v>
          </cell>
          <cell r="I972" t="str">
            <v>211</v>
          </cell>
          <cell r="K972" t="str">
            <v>000001120</v>
          </cell>
          <cell r="L972" t="str">
            <v>4261000</v>
          </cell>
          <cell r="M972" t="str">
            <v>1113</v>
          </cell>
          <cell r="N972" t="str">
            <v>99920</v>
          </cell>
          <cell r="O972" t="str">
            <v>11404</v>
          </cell>
          <cell r="P972" t="str">
            <v>294</v>
          </cell>
          <cell r="Q972" t="str">
            <v>955</v>
          </cell>
          <cell r="R972" t="str">
            <v>INTERCO BILL W/O</v>
          </cell>
          <cell r="S972" t="str">
            <v>PRA</v>
          </cell>
          <cell r="U972" t="str">
            <v>2014-08-31</v>
          </cell>
          <cell r="V972">
            <v>604.75</v>
          </cell>
          <cell r="W972" t="str">
            <v>UTXECON201</v>
          </cell>
          <cell r="Y972" t="str">
            <v>LEGAL</v>
          </cell>
          <cell r="Z972" t="str">
            <v>DLO</v>
          </cell>
          <cell r="AB972" t="str">
            <v>ICB</v>
          </cell>
          <cell r="AC972" t="str">
            <v>ICB</v>
          </cell>
          <cell r="AE972" t="str">
            <v>211</v>
          </cell>
          <cell r="AG972" t="str">
            <v>0000124825</v>
          </cell>
        </row>
        <row r="973">
          <cell r="A973" t="str">
            <v>00630249</v>
          </cell>
          <cell r="B973" t="str">
            <v>9554261000</v>
          </cell>
          <cell r="C973" t="str">
            <v>ICB4TARGET0000000586</v>
          </cell>
          <cell r="D973">
            <v>2014</v>
          </cell>
          <cell r="E973">
            <v>8</v>
          </cell>
          <cell r="F973" t="str">
            <v>2014-08-31</v>
          </cell>
          <cell r="G973" t="str">
            <v>PRJ</v>
          </cell>
          <cell r="H973" t="str">
            <v>211</v>
          </cell>
          <cell r="I973" t="str">
            <v>211</v>
          </cell>
          <cell r="K973" t="str">
            <v>000001120</v>
          </cell>
          <cell r="L973" t="str">
            <v>4261000</v>
          </cell>
          <cell r="M973" t="str">
            <v>1113</v>
          </cell>
          <cell r="N973" t="str">
            <v>99920</v>
          </cell>
          <cell r="O973" t="str">
            <v>11404</v>
          </cell>
          <cell r="P973" t="str">
            <v>294</v>
          </cell>
          <cell r="Q973" t="str">
            <v>955</v>
          </cell>
          <cell r="R973" t="str">
            <v>INTERCO BILL W/O</v>
          </cell>
          <cell r="S973" t="str">
            <v>PRA</v>
          </cell>
          <cell r="U973" t="str">
            <v>2014-08-31</v>
          </cell>
          <cell r="V973">
            <v>907.13</v>
          </cell>
          <cell r="W973" t="str">
            <v>UTXECON201</v>
          </cell>
          <cell r="Y973" t="str">
            <v>LEGAL</v>
          </cell>
          <cell r="Z973" t="str">
            <v>DLO</v>
          </cell>
          <cell r="AB973" t="str">
            <v>ICB</v>
          </cell>
          <cell r="AC973" t="str">
            <v>ICB</v>
          </cell>
          <cell r="AE973" t="str">
            <v>211</v>
          </cell>
          <cell r="AG973" t="str">
            <v>0000126445</v>
          </cell>
        </row>
        <row r="974">
          <cell r="A974" t="str">
            <v>00629268</v>
          </cell>
          <cell r="B974" t="str">
            <v>9554261000</v>
          </cell>
          <cell r="C974" t="str">
            <v>ICB4TARGET0000000587</v>
          </cell>
          <cell r="D974">
            <v>2014</v>
          </cell>
          <cell r="E974">
            <v>8</v>
          </cell>
          <cell r="F974" t="str">
            <v>2014-08-31</v>
          </cell>
          <cell r="G974" t="str">
            <v>PRJ</v>
          </cell>
          <cell r="H974" t="str">
            <v>211</v>
          </cell>
          <cell r="I974" t="str">
            <v>211</v>
          </cell>
          <cell r="K974" t="str">
            <v>000001120</v>
          </cell>
          <cell r="L974" t="str">
            <v>4261000</v>
          </cell>
          <cell r="M974" t="str">
            <v>1113</v>
          </cell>
          <cell r="N974" t="str">
            <v>99920</v>
          </cell>
          <cell r="O974" t="str">
            <v>11404</v>
          </cell>
          <cell r="P974" t="str">
            <v>294</v>
          </cell>
          <cell r="Q974" t="str">
            <v>955</v>
          </cell>
          <cell r="R974" t="str">
            <v>INTERCO BILL W/O</v>
          </cell>
          <cell r="S974" t="str">
            <v>PRA</v>
          </cell>
          <cell r="U974" t="str">
            <v>2014-08-31</v>
          </cell>
          <cell r="V974">
            <v>1209.51</v>
          </cell>
          <cell r="W974" t="str">
            <v>UTXECON201</v>
          </cell>
          <cell r="Y974" t="str">
            <v>LEGAL</v>
          </cell>
          <cell r="Z974" t="str">
            <v>DLO</v>
          </cell>
          <cell r="AB974" t="str">
            <v>ICB</v>
          </cell>
          <cell r="AC974" t="str">
            <v>ICB</v>
          </cell>
          <cell r="AE974" t="str">
            <v>211</v>
          </cell>
          <cell r="AG974" t="str">
            <v>0000131107</v>
          </cell>
        </row>
        <row r="975">
          <cell r="A975" t="str">
            <v>00632117</v>
          </cell>
          <cell r="B975" t="str">
            <v>9554261000</v>
          </cell>
          <cell r="C975" t="str">
            <v>ICB4TARGET0000000588</v>
          </cell>
          <cell r="D975">
            <v>2014</v>
          </cell>
          <cell r="E975">
            <v>8</v>
          </cell>
          <cell r="F975" t="str">
            <v>2014-08-31</v>
          </cell>
          <cell r="G975" t="str">
            <v>PRJ</v>
          </cell>
          <cell r="H975" t="str">
            <v>211</v>
          </cell>
          <cell r="I975" t="str">
            <v>211</v>
          </cell>
          <cell r="K975" t="str">
            <v>000001120</v>
          </cell>
          <cell r="L975" t="str">
            <v>4261000</v>
          </cell>
          <cell r="M975" t="str">
            <v>1113</v>
          </cell>
          <cell r="N975" t="str">
            <v>99920</v>
          </cell>
          <cell r="O975" t="str">
            <v>11404</v>
          </cell>
          <cell r="P975" t="str">
            <v>294</v>
          </cell>
          <cell r="Q975" t="str">
            <v>955</v>
          </cell>
          <cell r="R975" t="str">
            <v>INTERCO BILL W/O</v>
          </cell>
          <cell r="S975" t="str">
            <v>PRA</v>
          </cell>
          <cell r="U975" t="str">
            <v>2014-08-31</v>
          </cell>
          <cell r="V975">
            <v>604.75</v>
          </cell>
          <cell r="W975" t="str">
            <v>UTXECON201</v>
          </cell>
          <cell r="Y975" t="str">
            <v>LEGAL</v>
          </cell>
          <cell r="Z975" t="str">
            <v>DLO</v>
          </cell>
          <cell r="AB975" t="str">
            <v>ICB</v>
          </cell>
          <cell r="AC975" t="str">
            <v>ICB</v>
          </cell>
          <cell r="AE975" t="str">
            <v>211</v>
          </cell>
          <cell r="AG975" t="str">
            <v>0000132487</v>
          </cell>
        </row>
        <row r="976">
          <cell r="A976" t="str">
            <v>00632113</v>
          </cell>
          <cell r="B976" t="str">
            <v>9554261000</v>
          </cell>
          <cell r="C976" t="str">
            <v>ICB4TARGET0000000589</v>
          </cell>
          <cell r="D976">
            <v>2014</v>
          </cell>
          <cell r="E976">
            <v>8</v>
          </cell>
          <cell r="F976" t="str">
            <v>2014-08-31</v>
          </cell>
          <cell r="G976" t="str">
            <v>PRJ</v>
          </cell>
          <cell r="H976" t="str">
            <v>211</v>
          </cell>
          <cell r="I976" t="str">
            <v>211</v>
          </cell>
          <cell r="K976" t="str">
            <v>000001120</v>
          </cell>
          <cell r="L976" t="str">
            <v>4261000</v>
          </cell>
          <cell r="M976" t="str">
            <v>1113</v>
          </cell>
          <cell r="N976" t="str">
            <v>99920</v>
          </cell>
          <cell r="O976" t="str">
            <v>11404</v>
          </cell>
          <cell r="P976" t="str">
            <v>294</v>
          </cell>
          <cell r="Q976" t="str">
            <v>955</v>
          </cell>
          <cell r="R976" t="str">
            <v>INTERCO BILL W/O</v>
          </cell>
          <cell r="S976" t="str">
            <v>PRA</v>
          </cell>
          <cell r="U976" t="str">
            <v>2014-08-31</v>
          </cell>
          <cell r="V976">
            <v>302.38</v>
          </cell>
          <cell r="W976" t="str">
            <v>UTXECON201</v>
          </cell>
          <cell r="Y976" t="str">
            <v>LEGAL</v>
          </cell>
          <cell r="Z976" t="str">
            <v>DLO</v>
          </cell>
          <cell r="AB976" t="str">
            <v>ICB</v>
          </cell>
          <cell r="AC976" t="str">
            <v>ICB</v>
          </cell>
          <cell r="AE976" t="str">
            <v>211</v>
          </cell>
          <cell r="AG976" t="str">
            <v>0000132736</v>
          </cell>
        </row>
        <row r="977">
          <cell r="A977" t="str">
            <v>00632118</v>
          </cell>
          <cell r="B977" t="str">
            <v>9554261000</v>
          </cell>
          <cell r="C977" t="str">
            <v>ICB4TARGET0000000590</v>
          </cell>
          <cell r="D977">
            <v>2014</v>
          </cell>
          <cell r="E977">
            <v>8</v>
          </cell>
          <cell r="F977" t="str">
            <v>2014-08-31</v>
          </cell>
          <cell r="G977" t="str">
            <v>PRJ</v>
          </cell>
          <cell r="H977" t="str">
            <v>211</v>
          </cell>
          <cell r="I977" t="str">
            <v>211</v>
          </cell>
          <cell r="K977" t="str">
            <v>000001120</v>
          </cell>
          <cell r="L977" t="str">
            <v>4261000</v>
          </cell>
          <cell r="M977" t="str">
            <v>1113</v>
          </cell>
          <cell r="N977" t="str">
            <v>99920</v>
          </cell>
          <cell r="O977" t="str">
            <v>11404</v>
          </cell>
          <cell r="P977" t="str">
            <v>294</v>
          </cell>
          <cell r="Q977" t="str">
            <v>955</v>
          </cell>
          <cell r="R977" t="str">
            <v>INTERCO BILL W/O</v>
          </cell>
          <cell r="S977" t="str">
            <v>PRA</v>
          </cell>
          <cell r="U977" t="str">
            <v>2014-08-31</v>
          </cell>
          <cell r="V977">
            <v>604.75</v>
          </cell>
          <cell r="W977" t="str">
            <v>UTXECON201</v>
          </cell>
          <cell r="Y977" t="str">
            <v>LEGAL</v>
          </cell>
          <cell r="Z977" t="str">
            <v>DLO</v>
          </cell>
          <cell r="AB977" t="str">
            <v>ICB</v>
          </cell>
          <cell r="AC977" t="str">
            <v>ICB</v>
          </cell>
          <cell r="AE977" t="str">
            <v>211</v>
          </cell>
          <cell r="AG977" t="str">
            <v>0000132779</v>
          </cell>
        </row>
        <row r="978">
          <cell r="A978" t="str">
            <v>00632111</v>
          </cell>
          <cell r="B978" t="str">
            <v>9554261000</v>
          </cell>
          <cell r="C978" t="str">
            <v>ICB4TARGET0000000591</v>
          </cell>
          <cell r="D978">
            <v>2014</v>
          </cell>
          <cell r="E978">
            <v>8</v>
          </cell>
          <cell r="F978" t="str">
            <v>2014-08-31</v>
          </cell>
          <cell r="G978" t="str">
            <v>PRJ</v>
          </cell>
          <cell r="H978" t="str">
            <v>211</v>
          </cell>
          <cell r="I978" t="str">
            <v>211</v>
          </cell>
          <cell r="K978" t="str">
            <v>000001120</v>
          </cell>
          <cell r="L978" t="str">
            <v>4261000</v>
          </cell>
          <cell r="M978" t="str">
            <v>1113</v>
          </cell>
          <cell r="N978" t="str">
            <v>99920</v>
          </cell>
          <cell r="O978" t="str">
            <v>11404</v>
          </cell>
          <cell r="P978" t="str">
            <v>294</v>
          </cell>
          <cell r="Q978" t="str">
            <v>955</v>
          </cell>
          <cell r="R978" t="str">
            <v>INTERCO BILL W/O</v>
          </cell>
          <cell r="S978" t="str">
            <v>PRA</v>
          </cell>
          <cell r="U978" t="str">
            <v>2014-08-31</v>
          </cell>
          <cell r="V978">
            <v>907.13</v>
          </cell>
          <cell r="W978" t="str">
            <v>UTXECON201</v>
          </cell>
          <cell r="Y978" t="str">
            <v>LEGAL</v>
          </cell>
          <cell r="Z978" t="str">
            <v>DLO</v>
          </cell>
          <cell r="AB978" t="str">
            <v>ICB</v>
          </cell>
          <cell r="AC978" t="str">
            <v>ICB</v>
          </cell>
          <cell r="AE978" t="str">
            <v>211</v>
          </cell>
          <cell r="AG978" t="str">
            <v>0000132818</v>
          </cell>
        </row>
        <row r="979">
          <cell r="A979" t="str">
            <v>00631117</v>
          </cell>
          <cell r="B979" t="str">
            <v>9554261000</v>
          </cell>
          <cell r="C979" t="str">
            <v>ICB4TARGET0000000592</v>
          </cell>
          <cell r="D979">
            <v>2014</v>
          </cell>
          <cell r="E979">
            <v>8</v>
          </cell>
          <cell r="F979" t="str">
            <v>2014-08-31</v>
          </cell>
          <cell r="G979" t="str">
            <v>PRJ</v>
          </cell>
          <cell r="H979" t="str">
            <v>211</v>
          </cell>
          <cell r="I979" t="str">
            <v>211</v>
          </cell>
          <cell r="K979" t="str">
            <v>000001120</v>
          </cell>
          <cell r="L979" t="str">
            <v>4261000</v>
          </cell>
          <cell r="M979" t="str">
            <v>1113</v>
          </cell>
          <cell r="N979" t="str">
            <v>99920</v>
          </cell>
          <cell r="O979" t="str">
            <v>11404</v>
          </cell>
          <cell r="P979" t="str">
            <v>294</v>
          </cell>
          <cell r="Q979" t="str">
            <v>955</v>
          </cell>
          <cell r="R979" t="str">
            <v>INTERCO BILL W/O</v>
          </cell>
          <cell r="S979" t="str">
            <v>PRA</v>
          </cell>
          <cell r="U979" t="str">
            <v>2014-08-31</v>
          </cell>
          <cell r="V979">
            <v>302.38</v>
          </cell>
          <cell r="W979" t="str">
            <v>UTXECON201</v>
          </cell>
          <cell r="Y979" t="str">
            <v>LEGAL</v>
          </cell>
          <cell r="Z979" t="str">
            <v>DLO</v>
          </cell>
          <cell r="AB979" t="str">
            <v>ICB</v>
          </cell>
          <cell r="AC979" t="str">
            <v>ICB</v>
          </cell>
          <cell r="AE979" t="str">
            <v>211</v>
          </cell>
          <cell r="AG979" t="str">
            <v>0000132819</v>
          </cell>
        </row>
        <row r="980">
          <cell r="A980" t="str">
            <v>00632116</v>
          </cell>
          <cell r="B980" t="str">
            <v>9554261000</v>
          </cell>
          <cell r="C980" t="str">
            <v>ICB4TARGET0000000593</v>
          </cell>
          <cell r="D980">
            <v>2014</v>
          </cell>
          <cell r="E980">
            <v>8</v>
          </cell>
          <cell r="F980" t="str">
            <v>2014-08-31</v>
          </cell>
          <cell r="G980" t="str">
            <v>PRJ</v>
          </cell>
          <cell r="H980" t="str">
            <v>211</v>
          </cell>
          <cell r="I980" t="str">
            <v>211</v>
          </cell>
          <cell r="K980" t="str">
            <v>000001120</v>
          </cell>
          <cell r="L980" t="str">
            <v>4261000</v>
          </cell>
          <cell r="M980" t="str">
            <v>1113</v>
          </cell>
          <cell r="N980" t="str">
            <v>99920</v>
          </cell>
          <cell r="O980" t="str">
            <v>11404</v>
          </cell>
          <cell r="P980" t="str">
            <v>294</v>
          </cell>
          <cell r="Q980" t="str">
            <v>955</v>
          </cell>
          <cell r="R980" t="str">
            <v>INTERCO BILL W/O</v>
          </cell>
          <cell r="S980" t="str">
            <v>PRA</v>
          </cell>
          <cell r="U980" t="str">
            <v>2014-08-31</v>
          </cell>
          <cell r="V980">
            <v>302.38</v>
          </cell>
          <cell r="W980" t="str">
            <v>UTXECON201</v>
          </cell>
          <cell r="Y980" t="str">
            <v>LEGAL</v>
          </cell>
          <cell r="Z980" t="str">
            <v>DLO</v>
          </cell>
          <cell r="AB980" t="str">
            <v>ICB</v>
          </cell>
          <cell r="AC980" t="str">
            <v>ICB</v>
          </cell>
          <cell r="AE980" t="str">
            <v>211</v>
          </cell>
          <cell r="AG980" t="str">
            <v>0000132838</v>
          </cell>
        </row>
        <row r="981">
          <cell r="A981" t="str">
            <v>00632119</v>
          </cell>
          <cell r="B981" t="str">
            <v>9554261000</v>
          </cell>
          <cell r="C981" t="str">
            <v>ICB4TARGET0000000594</v>
          </cell>
          <cell r="D981">
            <v>2014</v>
          </cell>
          <cell r="E981">
            <v>8</v>
          </cell>
          <cell r="F981" t="str">
            <v>2014-08-31</v>
          </cell>
          <cell r="G981" t="str">
            <v>PRJ</v>
          </cell>
          <cell r="H981" t="str">
            <v>211</v>
          </cell>
          <cell r="I981" t="str">
            <v>211</v>
          </cell>
          <cell r="K981" t="str">
            <v>000001120</v>
          </cell>
          <cell r="L981" t="str">
            <v>4261000</v>
          </cell>
          <cell r="M981" t="str">
            <v>1113</v>
          </cell>
          <cell r="N981" t="str">
            <v>99920</v>
          </cell>
          <cell r="O981" t="str">
            <v>11404</v>
          </cell>
          <cell r="P981" t="str">
            <v>294</v>
          </cell>
          <cell r="Q981" t="str">
            <v>955</v>
          </cell>
          <cell r="R981" t="str">
            <v>INTERCO BILL W/O</v>
          </cell>
          <cell r="S981" t="str">
            <v>PRA</v>
          </cell>
          <cell r="U981" t="str">
            <v>2014-08-31</v>
          </cell>
          <cell r="V981">
            <v>604.75</v>
          </cell>
          <cell r="W981" t="str">
            <v>UTXECON201</v>
          </cell>
          <cell r="Y981" t="str">
            <v>LEGAL</v>
          </cell>
          <cell r="Z981" t="str">
            <v>DLO</v>
          </cell>
          <cell r="AB981" t="str">
            <v>ICB</v>
          </cell>
          <cell r="AC981" t="str">
            <v>ICB</v>
          </cell>
          <cell r="AE981" t="str">
            <v>211</v>
          </cell>
          <cell r="AG981" t="str">
            <v>0000132851</v>
          </cell>
        </row>
        <row r="982">
          <cell r="A982" t="str">
            <v>00632122</v>
          </cell>
          <cell r="B982" t="str">
            <v>9554261000</v>
          </cell>
          <cell r="C982" t="str">
            <v>ICB4TARGET0000000595</v>
          </cell>
          <cell r="D982">
            <v>2014</v>
          </cell>
          <cell r="E982">
            <v>8</v>
          </cell>
          <cell r="F982" t="str">
            <v>2014-08-31</v>
          </cell>
          <cell r="G982" t="str">
            <v>PRJ</v>
          </cell>
          <cell r="H982" t="str">
            <v>211</v>
          </cell>
          <cell r="I982" t="str">
            <v>211</v>
          </cell>
          <cell r="K982" t="str">
            <v>000001120</v>
          </cell>
          <cell r="L982" t="str">
            <v>4261000</v>
          </cell>
          <cell r="M982" t="str">
            <v>1113</v>
          </cell>
          <cell r="N982" t="str">
            <v>99920</v>
          </cell>
          <cell r="O982" t="str">
            <v>11404</v>
          </cell>
          <cell r="P982" t="str">
            <v>294</v>
          </cell>
          <cell r="Q982" t="str">
            <v>955</v>
          </cell>
          <cell r="R982" t="str">
            <v>INTERCO BILL W/O</v>
          </cell>
          <cell r="S982" t="str">
            <v>PRA</v>
          </cell>
          <cell r="U982" t="str">
            <v>2014-08-31</v>
          </cell>
          <cell r="V982">
            <v>1209.51</v>
          </cell>
          <cell r="W982" t="str">
            <v>UTXECON201</v>
          </cell>
          <cell r="Y982" t="str">
            <v>LEGAL</v>
          </cell>
          <cell r="Z982" t="str">
            <v>DLO</v>
          </cell>
          <cell r="AB982" t="str">
            <v>ICB</v>
          </cell>
          <cell r="AC982" t="str">
            <v>ICB</v>
          </cell>
          <cell r="AE982" t="str">
            <v>211</v>
          </cell>
          <cell r="AG982" t="str">
            <v>0000133492</v>
          </cell>
        </row>
        <row r="983">
          <cell r="A983" t="str">
            <v>00630375</v>
          </cell>
          <cell r="B983" t="str">
            <v>9554261000</v>
          </cell>
          <cell r="C983" t="str">
            <v>ICB4TARGET0000000596</v>
          </cell>
          <cell r="D983">
            <v>2014</v>
          </cell>
          <cell r="E983">
            <v>8</v>
          </cell>
          <cell r="F983" t="str">
            <v>2014-08-31</v>
          </cell>
          <cell r="G983" t="str">
            <v>PRJ</v>
          </cell>
          <cell r="H983" t="str">
            <v>211</v>
          </cell>
          <cell r="I983" t="str">
            <v>211</v>
          </cell>
          <cell r="K983" t="str">
            <v>000001120</v>
          </cell>
          <cell r="L983" t="str">
            <v>4261000</v>
          </cell>
          <cell r="M983" t="str">
            <v>1113</v>
          </cell>
          <cell r="N983" t="str">
            <v>99920</v>
          </cell>
          <cell r="O983" t="str">
            <v>11404</v>
          </cell>
          <cell r="P983" t="str">
            <v>294</v>
          </cell>
          <cell r="Q983" t="str">
            <v>955</v>
          </cell>
          <cell r="R983" t="str">
            <v>INTERCO BILL W/O</v>
          </cell>
          <cell r="S983" t="str">
            <v>PRA</v>
          </cell>
          <cell r="U983" t="str">
            <v>2014-08-31</v>
          </cell>
          <cell r="V983">
            <v>604.75</v>
          </cell>
          <cell r="W983" t="str">
            <v>UTXECON201</v>
          </cell>
          <cell r="Y983" t="str">
            <v>LEGAL</v>
          </cell>
          <cell r="Z983" t="str">
            <v>DLO</v>
          </cell>
          <cell r="AB983" t="str">
            <v>ICB</v>
          </cell>
          <cell r="AC983" t="str">
            <v>ICB</v>
          </cell>
          <cell r="AE983" t="str">
            <v>211</v>
          </cell>
          <cell r="AG983" t="str">
            <v>0000136503</v>
          </cell>
        </row>
        <row r="984">
          <cell r="A984" t="str">
            <v>00630284</v>
          </cell>
          <cell r="B984" t="str">
            <v>9554261000</v>
          </cell>
          <cell r="C984" t="str">
            <v>ICB4TARGET0000000597</v>
          </cell>
          <cell r="D984">
            <v>2014</v>
          </cell>
          <cell r="E984">
            <v>8</v>
          </cell>
          <cell r="F984" t="str">
            <v>2014-08-31</v>
          </cell>
          <cell r="G984" t="str">
            <v>PRJ</v>
          </cell>
          <cell r="H984" t="str">
            <v>211</v>
          </cell>
          <cell r="I984" t="str">
            <v>211</v>
          </cell>
          <cell r="K984" t="str">
            <v>000001120</v>
          </cell>
          <cell r="L984" t="str">
            <v>4261000</v>
          </cell>
          <cell r="M984" t="str">
            <v>1113</v>
          </cell>
          <cell r="N984" t="str">
            <v>99920</v>
          </cell>
          <cell r="O984" t="str">
            <v>11404</v>
          </cell>
          <cell r="P984" t="str">
            <v>294</v>
          </cell>
          <cell r="Q984" t="str">
            <v>955</v>
          </cell>
          <cell r="R984" t="str">
            <v>INTERCO BILL W/O</v>
          </cell>
          <cell r="S984" t="str">
            <v>PRA</v>
          </cell>
          <cell r="U984" t="str">
            <v>2014-08-31</v>
          </cell>
          <cell r="V984">
            <v>1209.51</v>
          </cell>
          <cell r="W984" t="str">
            <v>UTXECON201</v>
          </cell>
          <cell r="Y984" t="str">
            <v>LEGAL</v>
          </cell>
          <cell r="Z984" t="str">
            <v>DLO</v>
          </cell>
          <cell r="AB984" t="str">
            <v>ICB</v>
          </cell>
          <cell r="AC984" t="str">
            <v>ICB</v>
          </cell>
          <cell r="AE984" t="str">
            <v>211</v>
          </cell>
          <cell r="AG984" t="str">
            <v>0000137204</v>
          </cell>
        </row>
        <row r="985">
          <cell r="A985" t="str">
            <v>00630283</v>
          </cell>
          <cell r="B985" t="str">
            <v>9554261000</v>
          </cell>
          <cell r="C985" t="str">
            <v>ICB4TARGET0000000598</v>
          </cell>
          <cell r="D985">
            <v>2014</v>
          </cell>
          <cell r="E985">
            <v>8</v>
          </cell>
          <cell r="F985" t="str">
            <v>2014-08-31</v>
          </cell>
          <cell r="G985" t="str">
            <v>PRJ</v>
          </cell>
          <cell r="H985" t="str">
            <v>211</v>
          </cell>
          <cell r="I985" t="str">
            <v>211</v>
          </cell>
          <cell r="K985" t="str">
            <v>000001120</v>
          </cell>
          <cell r="L985" t="str">
            <v>4261000</v>
          </cell>
          <cell r="M985" t="str">
            <v>1113</v>
          </cell>
          <cell r="N985" t="str">
            <v>99920</v>
          </cell>
          <cell r="O985" t="str">
            <v>11404</v>
          </cell>
          <cell r="P985" t="str">
            <v>294</v>
          </cell>
          <cell r="Q985" t="str">
            <v>955</v>
          </cell>
          <cell r="R985" t="str">
            <v>INTERCO BILL W/O</v>
          </cell>
          <cell r="S985" t="str">
            <v>PRA</v>
          </cell>
          <cell r="U985" t="str">
            <v>2014-08-31</v>
          </cell>
          <cell r="V985">
            <v>604.75</v>
          </cell>
          <cell r="W985" t="str">
            <v>UTXECON201</v>
          </cell>
          <cell r="Y985" t="str">
            <v>LEGAL</v>
          </cell>
          <cell r="Z985" t="str">
            <v>DLO</v>
          </cell>
          <cell r="AB985" t="str">
            <v>ICB</v>
          </cell>
          <cell r="AC985" t="str">
            <v>ICB</v>
          </cell>
          <cell r="AE985" t="str">
            <v>211</v>
          </cell>
          <cell r="AG985" t="str">
            <v>0000137390</v>
          </cell>
        </row>
        <row r="986">
          <cell r="A986" t="str">
            <v>00632588</v>
          </cell>
          <cell r="B986" t="str">
            <v>9554261000</v>
          </cell>
          <cell r="C986" t="str">
            <v>ICB4TARGET0000000599</v>
          </cell>
          <cell r="D986">
            <v>2014</v>
          </cell>
          <cell r="E986">
            <v>8</v>
          </cell>
          <cell r="F986" t="str">
            <v>2014-08-31</v>
          </cell>
          <cell r="G986" t="str">
            <v>PRJ</v>
          </cell>
          <cell r="H986" t="str">
            <v>211</v>
          </cell>
          <cell r="I986" t="str">
            <v>211</v>
          </cell>
          <cell r="K986" t="str">
            <v>000001120</v>
          </cell>
          <cell r="L986" t="str">
            <v>4261000</v>
          </cell>
          <cell r="M986" t="str">
            <v>1113</v>
          </cell>
          <cell r="N986" t="str">
            <v>99920</v>
          </cell>
          <cell r="O986" t="str">
            <v>11404</v>
          </cell>
          <cell r="P986" t="str">
            <v>294</v>
          </cell>
          <cell r="Q986" t="str">
            <v>955</v>
          </cell>
          <cell r="R986" t="str">
            <v>INTERCO BILL W/O</v>
          </cell>
          <cell r="S986" t="str">
            <v>PRA</v>
          </cell>
          <cell r="U986" t="str">
            <v>2014-08-31</v>
          </cell>
          <cell r="V986">
            <v>907.13</v>
          </cell>
          <cell r="W986" t="str">
            <v>UTXECON201</v>
          </cell>
          <cell r="Y986" t="str">
            <v>LEGAL</v>
          </cell>
          <cell r="Z986" t="str">
            <v>DLO</v>
          </cell>
          <cell r="AB986" t="str">
            <v>ICB</v>
          </cell>
          <cell r="AC986" t="str">
            <v>ICB</v>
          </cell>
          <cell r="AE986" t="str">
            <v>211</v>
          </cell>
          <cell r="AG986" t="str">
            <v>0000144956</v>
          </cell>
        </row>
        <row r="987">
          <cell r="A987" t="str">
            <v>00632589</v>
          </cell>
          <cell r="B987" t="str">
            <v>9554261000</v>
          </cell>
          <cell r="C987" t="str">
            <v>ICB4TARGET0000000600</v>
          </cell>
          <cell r="D987">
            <v>2014</v>
          </cell>
          <cell r="E987">
            <v>8</v>
          </cell>
          <cell r="F987" t="str">
            <v>2014-08-31</v>
          </cell>
          <cell r="G987" t="str">
            <v>PRJ</v>
          </cell>
          <cell r="H987" t="str">
            <v>211</v>
          </cell>
          <cell r="I987" t="str">
            <v>211</v>
          </cell>
          <cell r="K987" t="str">
            <v>000001120</v>
          </cell>
          <cell r="L987" t="str">
            <v>4261000</v>
          </cell>
          <cell r="M987" t="str">
            <v>1113</v>
          </cell>
          <cell r="N987" t="str">
            <v>99920</v>
          </cell>
          <cell r="O987" t="str">
            <v>11404</v>
          </cell>
          <cell r="P987" t="str">
            <v>294</v>
          </cell>
          <cell r="Q987" t="str">
            <v>955</v>
          </cell>
          <cell r="R987" t="str">
            <v>INTERCO BILL W/O</v>
          </cell>
          <cell r="S987" t="str">
            <v>PRA</v>
          </cell>
          <cell r="U987" t="str">
            <v>2014-08-31</v>
          </cell>
          <cell r="V987">
            <v>907.13</v>
          </cell>
          <cell r="W987" t="str">
            <v>UTXECON201</v>
          </cell>
          <cell r="Y987" t="str">
            <v>LEGAL</v>
          </cell>
          <cell r="Z987" t="str">
            <v>DLO</v>
          </cell>
          <cell r="AB987" t="str">
            <v>ICB</v>
          </cell>
          <cell r="AC987" t="str">
            <v>ICB</v>
          </cell>
          <cell r="AE987" t="str">
            <v>211</v>
          </cell>
          <cell r="AG987" t="str">
            <v>0000148151</v>
          </cell>
        </row>
        <row r="988">
          <cell r="A988" t="str">
            <v>00631118</v>
          </cell>
          <cell r="B988" t="str">
            <v>9554261000</v>
          </cell>
          <cell r="C988" t="str">
            <v>ICB4TARGET0000000601</v>
          </cell>
          <cell r="D988">
            <v>2014</v>
          </cell>
          <cell r="E988">
            <v>8</v>
          </cell>
          <cell r="F988" t="str">
            <v>2014-08-31</v>
          </cell>
          <cell r="G988" t="str">
            <v>PRJ</v>
          </cell>
          <cell r="H988" t="str">
            <v>211</v>
          </cell>
          <cell r="I988" t="str">
            <v>211</v>
          </cell>
          <cell r="K988" t="str">
            <v>000001120</v>
          </cell>
          <cell r="L988" t="str">
            <v>4261000</v>
          </cell>
          <cell r="M988" t="str">
            <v>1113</v>
          </cell>
          <cell r="N988" t="str">
            <v>99920</v>
          </cell>
          <cell r="O988" t="str">
            <v>11404</v>
          </cell>
          <cell r="P988" t="str">
            <v>294</v>
          </cell>
          <cell r="Q988" t="str">
            <v>955</v>
          </cell>
          <cell r="R988" t="str">
            <v>INTERCO BILL W/O</v>
          </cell>
          <cell r="S988" t="str">
            <v>PRA</v>
          </cell>
          <cell r="U988" t="str">
            <v>2014-08-31</v>
          </cell>
          <cell r="V988">
            <v>907.13</v>
          </cell>
          <cell r="W988" t="str">
            <v>UTXECON201</v>
          </cell>
          <cell r="Y988" t="str">
            <v>LEGAL</v>
          </cell>
          <cell r="Z988" t="str">
            <v>DLO</v>
          </cell>
          <cell r="AB988" t="str">
            <v>ICB</v>
          </cell>
          <cell r="AC988" t="str">
            <v>ICB</v>
          </cell>
          <cell r="AE988" t="str">
            <v>211</v>
          </cell>
          <cell r="AG988" t="str">
            <v>0000200933</v>
          </cell>
        </row>
        <row r="989">
          <cell r="A989" t="str">
            <v>00628728</v>
          </cell>
          <cell r="B989" t="str">
            <v>9554261000</v>
          </cell>
          <cell r="C989" t="str">
            <v>ICB4TARGET0000000602</v>
          </cell>
          <cell r="D989">
            <v>2014</v>
          </cell>
          <cell r="E989">
            <v>8</v>
          </cell>
          <cell r="F989" t="str">
            <v>2014-08-31</v>
          </cell>
          <cell r="G989" t="str">
            <v>PRJ</v>
          </cell>
          <cell r="H989" t="str">
            <v>211</v>
          </cell>
          <cell r="I989" t="str">
            <v>211</v>
          </cell>
          <cell r="K989" t="str">
            <v>000001120</v>
          </cell>
          <cell r="L989" t="str">
            <v>4261000</v>
          </cell>
          <cell r="M989" t="str">
            <v>1113</v>
          </cell>
          <cell r="N989" t="str">
            <v>99920</v>
          </cell>
          <cell r="O989" t="str">
            <v>11404</v>
          </cell>
          <cell r="P989" t="str">
            <v>294</v>
          </cell>
          <cell r="Q989" t="str">
            <v>955</v>
          </cell>
          <cell r="R989" t="str">
            <v>INTERCO BILL W/O</v>
          </cell>
          <cell r="S989" t="str">
            <v>PRA</v>
          </cell>
          <cell r="U989" t="str">
            <v>2014-08-31</v>
          </cell>
          <cell r="V989">
            <v>1028.08</v>
          </cell>
          <cell r="W989" t="str">
            <v>UTXECON201</v>
          </cell>
          <cell r="Y989" t="str">
            <v>LEGAL</v>
          </cell>
          <cell r="Z989" t="str">
            <v>DLO</v>
          </cell>
          <cell r="AB989" t="str">
            <v>ICB</v>
          </cell>
          <cell r="AC989" t="str">
            <v>ICB</v>
          </cell>
          <cell r="AE989" t="str">
            <v>211</v>
          </cell>
          <cell r="AG989" t="str">
            <v>0000210463</v>
          </cell>
        </row>
        <row r="990">
          <cell r="A990" t="str">
            <v>00632123</v>
          </cell>
          <cell r="B990" t="str">
            <v>9554261000</v>
          </cell>
          <cell r="C990" t="str">
            <v>ICB4TARGET0000000603</v>
          </cell>
          <cell r="D990">
            <v>2014</v>
          </cell>
          <cell r="E990">
            <v>8</v>
          </cell>
          <cell r="F990" t="str">
            <v>2014-08-31</v>
          </cell>
          <cell r="G990" t="str">
            <v>PRJ</v>
          </cell>
          <cell r="H990" t="str">
            <v>211</v>
          </cell>
          <cell r="I990" t="str">
            <v>211</v>
          </cell>
          <cell r="K990" t="str">
            <v>000001120</v>
          </cell>
          <cell r="L990" t="str">
            <v>4261000</v>
          </cell>
          <cell r="M990" t="str">
            <v>1113</v>
          </cell>
          <cell r="N990" t="str">
            <v>99920</v>
          </cell>
          <cell r="O990" t="str">
            <v>11404</v>
          </cell>
          <cell r="P990" t="str">
            <v>294</v>
          </cell>
          <cell r="Q990" t="str">
            <v>955</v>
          </cell>
          <cell r="R990" t="str">
            <v>INTERCO BILL W/O</v>
          </cell>
          <cell r="S990" t="str">
            <v>PRA</v>
          </cell>
          <cell r="U990" t="str">
            <v>2014-08-31</v>
          </cell>
          <cell r="V990">
            <v>604.75</v>
          </cell>
          <cell r="W990" t="str">
            <v>UTXECON201</v>
          </cell>
          <cell r="Y990" t="str">
            <v>LEGAL</v>
          </cell>
          <cell r="Z990" t="str">
            <v>DLO</v>
          </cell>
          <cell r="AB990" t="str">
            <v>ICB</v>
          </cell>
          <cell r="AC990" t="str">
            <v>ICB</v>
          </cell>
          <cell r="AE990" t="str">
            <v>211</v>
          </cell>
          <cell r="AG990" t="str">
            <v>0000210463</v>
          </cell>
        </row>
        <row r="991">
          <cell r="A991" t="str">
            <v>00629267</v>
          </cell>
          <cell r="B991" t="str">
            <v>9554261000</v>
          </cell>
          <cell r="C991" t="str">
            <v>ICB4TARGET0000000604</v>
          </cell>
          <cell r="D991">
            <v>2014</v>
          </cell>
          <cell r="E991">
            <v>8</v>
          </cell>
          <cell r="F991" t="str">
            <v>2014-08-31</v>
          </cell>
          <cell r="G991" t="str">
            <v>PRJ</v>
          </cell>
          <cell r="H991" t="str">
            <v>211</v>
          </cell>
          <cell r="I991" t="str">
            <v>211</v>
          </cell>
          <cell r="K991" t="str">
            <v>000001120</v>
          </cell>
          <cell r="L991" t="str">
            <v>4261000</v>
          </cell>
          <cell r="M991" t="str">
            <v>1113</v>
          </cell>
          <cell r="N991" t="str">
            <v>99920</v>
          </cell>
          <cell r="O991" t="str">
            <v>11404</v>
          </cell>
          <cell r="P991" t="str">
            <v>294</v>
          </cell>
          <cell r="Q991" t="str">
            <v>955</v>
          </cell>
          <cell r="R991" t="str">
            <v>INTERCO BILL W/O</v>
          </cell>
          <cell r="S991" t="str">
            <v>PRA</v>
          </cell>
          <cell r="U991" t="str">
            <v>2014-08-31</v>
          </cell>
          <cell r="V991">
            <v>302.38</v>
          </cell>
          <cell r="W991" t="str">
            <v>UTXECON201</v>
          </cell>
          <cell r="Y991" t="str">
            <v>LEGAL</v>
          </cell>
          <cell r="Z991" t="str">
            <v>DLO</v>
          </cell>
          <cell r="AB991" t="str">
            <v>ICB</v>
          </cell>
          <cell r="AC991" t="str">
            <v>ICB</v>
          </cell>
          <cell r="AE991" t="str">
            <v>211</v>
          </cell>
          <cell r="AG991" t="str">
            <v>0000216376</v>
          </cell>
        </row>
        <row r="992">
          <cell r="A992" t="str">
            <v>00631511</v>
          </cell>
          <cell r="B992" t="str">
            <v>9554261000</v>
          </cell>
          <cell r="C992" t="str">
            <v>ICB4TARGET0000000605</v>
          </cell>
          <cell r="D992">
            <v>2014</v>
          </cell>
          <cell r="E992">
            <v>8</v>
          </cell>
          <cell r="F992" t="str">
            <v>2014-08-31</v>
          </cell>
          <cell r="G992" t="str">
            <v>PRJ</v>
          </cell>
          <cell r="H992" t="str">
            <v>211</v>
          </cell>
          <cell r="I992" t="str">
            <v>211</v>
          </cell>
          <cell r="K992" t="str">
            <v>000001120</v>
          </cell>
          <cell r="L992" t="str">
            <v>4261000</v>
          </cell>
          <cell r="M992" t="str">
            <v>1113</v>
          </cell>
          <cell r="N992" t="str">
            <v>99920</v>
          </cell>
          <cell r="O992" t="str">
            <v>11404</v>
          </cell>
          <cell r="P992" t="str">
            <v>294</v>
          </cell>
          <cell r="Q992" t="str">
            <v>955</v>
          </cell>
          <cell r="R992" t="str">
            <v>INTERCO BILL W/O</v>
          </cell>
          <cell r="S992" t="str">
            <v>PRA</v>
          </cell>
          <cell r="U992" t="str">
            <v>2014-08-31</v>
          </cell>
          <cell r="V992">
            <v>302.38</v>
          </cell>
          <cell r="W992" t="str">
            <v>UTXECON201</v>
          </cell>
          <cell r="Y992" t="str">
            <v>LEGAL</v>
          </cell>
          <cell r="Z992" t="str">
            <v>DLO</v>
          </cell>
          <cell r="AB992" t="str">
            <v>ICB</v>
          </cell>
          <cell r="AC992" t="str">
            <v>ICB</v>
          </cell>
          <cell r="AE992" t="str">
            <v>211</v>
          </cell>
          <cell r="AG992" t="str">
            <v>0000217631</v>
          </cell>
        </row>
        <row r="993">
          <cell r="A993" t="str">
            <v>00631030</v>
          </cell>
          <cell r="B993" t="str">
            <v>9554261000</v>
          </cell>
          <cell r="C993" t="str">
            <v>ICB4TARGET0000000606</v>
          </cell>
          <cell r="D993">
            <v>2014</v>
          </cell>
          <cell r="E993">
            <v>8</v>
          </cell>
          <cell r="F993" t="str">
            <v>2014-08-31</v>
          </cell>
          <cell r="G993" t="str">
            <v>PRJ</v>
          </cell>
          <cell r="H993" t="str">
            <v>211</v>
          </cell>
          <cell r="I993" t="str">
            <v>211</v>
          </cell>
          <cell r="K993" t="str">
            <v>000001120</v>
          </cell>
          <cell r="L993" t="str">
            <v>4261000</v>
          </cell>
          <cell r="M993" t="str">
            <v>1113</v>
          </cell>
          <cell r="N993" t="str">
            <v>99920</v>
          </cell>
          <cell r="O993" t="str">
            <v>11404</v>
          </cell>
          <cell r="P993" t="str">
            <v>294</v>
          </cell>
          <cell r="Q993" t="str">
            <v>955</v>
          </cell>
          <cell r="R993" t="str">
            <v>INTERCO BILL W/O</v>
          </cell>
          <cell r="S993" t="str">
            <v>PRA</v>
          </cell>
          <cell r="U993" t="str">
            <v>2014-08-31</v>
          </cell>
          <cell r="V993">
            <v>120.95</v>
          </cell>
          <cell r="W993" t="str">
            <v>UTXECON201</v>
          </cell>
          <cell r="Y993" t="str">
            <v>LEGAL</v>
          </cell>
          <cell r="Z993" t="str">
            <v>DLO</v>
          </cell>
          <cell r="AB993" t="str">
            <v>ICB</v>
          </cell>
          <cell r="AC993" t="str">
            <v>ICB</v>
          </cell>
          <cell r="AE993" t="str">
            <v>211</v>
          </cell>
          <cell r="AG993" t="str">
            <v>0000217885</v>
          </cell>
        </row>
        <row r="994">
          <cell r="A994" t="str">
            <v>00631509</v>
          </cell>
          <cell r="B994" t="str">
            <v>9554261000</v>
          </cell>
          <cell r="C994" t="str">
            <v>ICB4TARGET0000000607</v>
          </cell>
          <cell r="D994">
            <v>2014</v>
          </cell>
          <cell r="E994">
            <v>8</v>
          </cell>
          <cell r="F994" t="str">
            <v>2014-08-31</v>
          </cell>
          <cell r="G994" t="str">
            <v>PRJ</v>
          </cell>
          <cell r="H994" t="str">
            <v>211</v>
          </cell>
          <cell r="I994" t="str">
            <v>211</v>
          </cell>
          <cell r="K994" t="str">
            <v>000001120</v>
          </cell>
          <cell r="L994" t="str">
            <v>4261000</v>
          </cell>
          <cell r="M994" t="str">
            <v>1113</v>
          </cell>
          <cell r="N994" t="str">
            <v>99920</v>
          </cell>
          <cell r="O994" t="str">
            <v>11404</v>
          </cell>
          <cell r="P994" t="str">
            <v>294</v>
          </cell>
          <cell r="Q994" t="str">
            <v>955</v>
          </cell>
          <cell r="R994" t="str">
            <v>INTERCO BILL W/O</v>
          </cell>
          <cell r="S994" t="str">
            <v>PRA</v>
          </cell>
          <cell r="U994" t="str">
            <v>2014-08-31</v>
          </cell>
          <cell r="V994">
            <v>604.75</v>
          </cell>
          <cell r="W994" t="str">
            <v>UTXECON201</v>
          </cell>
          <cell r="Y994" t="str">
            <v>LEGAL</v>
          </cell>
          <cell r="Z994" t="str">
            <v>DLO</v>
          </cell>
          <cell r="AB994" t="str">
            <v>ICB</v>
          </cell>
          <cell r="AC994" t="str">
            <v>ICB</v>
          </cell>
          <cell r="AE994" t="str">
            <v>211</v>
          </cell>
          <cell r="AG994" t="str">
            <v>0000218632</v>
          </cell>
        </row>
        <row r="995">
          <cell r="A995" t="str">
            <v>00629265</v>
          </cell>
          <cell r="B995" t="str">
            <v>9554261000</v>
          </cell>
          <cell r="C995" t="str">
            <v>ICB4TARGET0000000608</v>
          </cell>
          <cell r="D995">
            <v>2014</v>
          </cell>
          <cell r="E995">
            <v>8</v>
          </cell>
          <cell r="F995" t="str">
            <v>2014-08-31</v>
          </cell>
          <cell r="G995" t="str">
            <v>PRJ</v>
          </cell>
          <cell r="H995" t="str">
            <v>211</v>
          </cell>
          <cell r="I995" t="str">
            <v>211</v>
          </cell>
          <cell r="K995" t="str">
            <v>000001120</v>
          </cell>
          <cell r="L995" t="str">
            <v>4261000</v>
          </cell>
          <cell r="M995" t="str">
            <v>1113</v>
          </cell>
          <cell r="N995" t="str">
            <v>99920</v>
          </cell>
          <cell r="O995" t="str">
            <v>12397</v>
          </cell>
          <cell r="P995" t="str">
            <v>294</v>
          </cell>
          <cell r="Q995" t="str">
            <v>955</v>
          </cell>
          <cell r="R995" t="str">
            <v>INTERCO BILL W/O</v>
          </cell>
          <cell r="S995" t="str">
            <v>PRA</v>
          </cell>
          <cell r="U995" t="str">
            <v>2014-08-31</v>
          </cell>
          <cell r="V995">
            <v>907.13</v>
          </cell>
          <cell r="W995" t="str">
            <v>UTXECON201</v>
          </cell>
          <cell r="Y995" t="str">
            <v>LEGAL</v>
          </cell>
          <cell r="Z995" t="str">
            <v>DLO</v>
          </cell>
          <cell r="AB995" t="str">
            <v>ICB</v>
          </cell>
          <cell r="AC995" t="str">
            <v>ICB</v>
          </cell>
          <cell r="AE995" t="str">
            <v>211</v>
          </cell>
          <cell r="AG995" t="str">
            <v>0000225954</v>
          </cell>
        </row>
        <row r="996">
          <cell r="A996" t="str">
            <v>00631258</v>
          </cell>
          <cell r="B996" t="str">
            <v>9554261000</v>
          </cell>
          <cell r="C996" t="str">
            <v>ICB4TARGET0000000609</v>
          </cell>
          <cell r="D996">
            <v>2014</v>
          </cell>
          <cell r="E996">
            <v>8</v>
          </cell>
          <cell r="F996" t="str">
            <v>2014-08-31</v>
          </cell>
          <cell r="G996" t="str">
            <v>PRJ</v>
          </cell>
          <cell r="H996" t="str">
            <v>211</v>
          </cell>
          <cell r="I996" t="str">
            <v>211</v>
          </cell>
          <cell r="K996" t="str">
            <v>000001120</v>
          </cell>
          <cell r="L996" t="str">
            <v>4261000</v>
          </cell>
          <cell r="M996" t="str">
            <v>1113</v>
          </cell>
          <cell r="N996" t="str">
            <v>99920</v>
          </cell>
          <cell r="O996" t="str">
            <v>11404</v>
          </cell>
          <cell r="P996" t="str">
            <v>294</v>
          </cell>
          <cell r="Q996" t="str">
            <v>955</v>
          </cell>
          <cell r="R996" t="str">
            <v>INTERCO BILL W/O</v>
          </cell>
          <cell r="S996" t="str">
            <v>PRA</v>
          </cell>
          <cell r="U996" t="str">
            <v>2014-08-31</v>
          </cell>
          <cell r="V996">
            <v>302.38</v>
          </cell>
          <cell r="W996" t="str">
            <v>UTXECON201</v>
          </cell>
          <cell r="Y996" t="str">
            <v>LEGAL</v>
          </cell>
          <cell r="Z996" t="str">
            <v>DLO</v>
          </cell>
          <cell r="AB996" t="str">
            <v>ICB</v>
          </cell>
          <cell r="AC996" t="str">
            <v>ICB</v>
          </cell>
          <cell r="AE996" t="str">
            <v>211</v>
          </cell>
          <cell r="AG996" t="str">
            <v>0000245074</v>
          </cell>
        </row>
        <row r="997">
          <cell r="A997" t="str">
            <v>00632392</v>
          </cell>
          <cell r="B997" t="str">
            <v>9554261000</v>
          </cell>
          <cell r="C997" t="str">
            <v>ICB4TARGET0000000610</v>
          </cell>
          <cell r="D997">
            <v>2014</v>
          </cell>
          <cell r="E997">
            <v>8</v>
          </cell>
          <cell r="F997" t="str">
            <v>2014-08-31</v>
          </cell>
          <cell r="G997" t="str">
            <v>PRJ</v>
          </cell>
          <cell r="H997" t="str">
            <v>211</v>
          </cell>
          <cell r="I997" t="str">
            <v>211</v>
          </cell>
          <cell r="K997" t="str">
            <v>000001120</v>
          </cell>
          <cell r="L997" t="str">
            <v>4261000</v>
          </cell>
          <cell r="M997" t="str">
            <v>1113</v>
          </cell>
          <cell r="N997" t="str">
            <v>99920</v>
          </cell>
          <cell r="O997" t="str">
            <v>11404</v>
          </cell>
          <cell r="P997" t="str">
            <v>294</v>
          </cell>
          <cell r="Q997" t="str">
            <v>955</v>
          </cell>
          <cell r="R997" t="str">
            <v>INTERCO BILL W/O</v>
          </cell>
          <cell r="S997" t="str">
            <v>PRA</v>
          </cell>
          <cell r="U997" t="str">
            <v>2014-08-31</v>
          </cell>
          <cell r="V997">
            <v>1511.88</v>
          </cell>
          <cell r="W997" t="str">
            <v>UTXECON201</v>
          </cell>
          <cell r="Y997" t="str">
            <v>LEGAL</v>
          </cell>
          <cell r="Z997" t="str">
            <v>DLO</v>
          </cell>
          <cell r="AB997" t="str">
            <v>ICB</v>
          </cell>
          <cell r="AC997" t="str">
            <v>ICB</v>
          </cell>
          <cell r="AE997" t="str">
            <v>211</v>
          </cell>
          <cell r="AG997" t="str">
            <v>0000263813</v>
          </cell>
        </row>
        <row r="998">
          <cell r="A998" t="str">
            <v>00628729</v>
          </cell>
          <cell r="B998" t="str">
            <v>9554261000</v>
          </cell>
          <cell r="C998" t="str">
            <v>ICB4TARGET0000000611</v>
          </cell>
          <cell r="D998">
            <v>2014</v>
          </cell>
          <cell r="E998">
            <v>8</v>
          </cell>
          <cell r="F998" t="str">
            <v>2014-08-31</v>
          </cell>
          <cell r="G998" t="str">
            <v>PRJ</v>
          </cell>
          <cell r="H998" t="str">
            <v>211</v>
          </cell>
          <cell r="I998" t="str">
            <v>211</v>
          </cell>
          <cell r="K998" t="str">
            <v>000001120</v>
          </cell>
          <cell r="L998" t="str">
            <v>4261000</v>
          </cell>
          <cell r="M998" t="str">
            <v>1113</v>
          </cell>
          <cell r="N998" t="str">
            <v>99920</v>
          </cell>
          <cell r="O998" t="str">
            <v>11404</v>
          </cell>
          <cell r="P998" t="str">
            <v>294</v>
          </cell>
          <cell r="Q998" t="str">
            <v>955</v>
          </cell>
          <cell r="R998" t="str">
            <v>INTERCO BILL W/O</v>
          </cell>
          <cell r="S998" t="str">
            <v>PRA</v>
          </cell>
          <cell r="U998" t="str">
            <v>2014-08-31</v>
          </cell>
          <cell r="V998">
            <v>907.13</v>
          </cell>
          <cell r="W998" t="str">
            <v>UTXECON201</v>
          </cell>
          <cell r="Y998" t="str">
            <v>LEGAL</v>
          </cell>
          <cell r="Z998" t="str">
            <v>DLO</v>
          </cell>
          <cell r="AB998" t="str">
            <v>ICB</v>
          </cell>
          <cell r="AC998" t="str">
            <v>ICB</v>
          </cell>
          <cell r="AE998" t="str">
            <v>211</v>
          </cell>
          <cell r="AG998" t="str">
            <v>0000281855</v>
          </cell>
        </row>
        <row r="999">
          <cell r="A999" t="str">
            <v>00629176</v>
          </cell>
          <cell r="B999" t="str">
            <v>9554261000</v>
          </cell>
          <cell r="C999" t="str">
            <v>ICB4TARGET0000000612</v>
          </cell>
          <cell r="D999">
            <v>2014</v>
          </cell>
          <cell r="E999">
            <v>8</v>
          </cell>
          <cell r="F999" t="str">
            <v>2014-08-31</v>
          </cell>
          <cell r="G999" t="str">
            <v>PRJ</v>
          </cell>
          <cell r="H999" t="str">
            <v>211</v>
          </cell>
          <cell r="I999" t="str">
            <v>211</v>
          </cell>
          <cell r="K999" t="str">
            <v>000001120</v>
          </cell>
          <cell r="L999" t="str">
            <v>4261000</v>
          </cell>
          <cell r="M999" t="str">
            <v>1113</v>
          </cell>
          <cell r="N999" t="str">
            <v>99920</v>
          </cell>
          <cell r="O999" t="str">
            <v>11404</v>
          </cell>
          <cell r="P999" t="str">
            <v>294</v>
          </cell>
          <cell r="Q999" t="str">
            <v>955</v>
          </cell>
          <cell r="R999" t="str">
            <v>INTERCO BILL W/O</v>
          </cell>
          <cell r="S999" t="str">
            <v>PRA</v>
          </cell>
          <cell r="U999" t="str">
            <v>2014-08-31</v>
          </cell>
          <cell r="V999">
            <v>907.13</v>
          </cell>
          <cell r="W999" t="str">
            <v>UTXECON201</v>
          </cell>
          <cell r="Y999" t="str">
            <v>LEGAL</v>
          </cell>
          <cell r="Z999" t="str">
            <v>DLO</v>
          </cell>
          <cell r="AB999" t="str">
            <v>ICB</v>
          </cell>
          <cell r="AC999" t="str">
            <v>ICB</v>
          </cell>
          <cell r="AE999" t="str">
            <v>211</v>
          </cell>
          <cell r="AG999" t="str">
            <v>0000287356</v>
          </cell>
        </row>
        <row r="1000">
          <cell r="A1000" t="str">
            <v>00631536</v>
          </cell>
          <cell r="B1000" t="str">
            <v>9554261000</v>
          </cell>
          <cell r="C1000" t="str">
            <v>ICB4TARGET0000000613</v>
          </cell>
          <cell r="D1000">
            <v>2014</v>
          </cell>
          <cell r="E1000">
            <v>8</v>
          </cell>
          <cell r="F1000" t="str">
            <v>2014-08-31</v>
          </cell>
          <cell r="G1000" t="str">
            <v>PRJ</v>
          </cell>
          <cell r="H1000" t="str">
            <v>211</v>
          </cell>
          <cell r="I1000" t="str">
            <v>211</v>
          </cell>
          <cell r="K1000" t="str">
            <v>000001120</v>
          </cell>
          <cell r="L1000" t="str">
            <v>4261000</v>
          </cell>
          <cell r="M1000" t="str">
            <v>1113</v>
          </cell>
          <cell r="N1000" t="str">
            <v>99920</v>
          </cell>
          <cell r="O1000" t="str">
            <v>11404</v>
          </cell>
          <cell r="P1000" t="str">
            <v>294</v>
          </cell>
          <cell r="Q1000" t="str">
            <v>955</v>
          </cell>
          <cell r="R1000" t="str">
            <v>INTERCO BILL W/O</v>
          </cell>
          <cell r="S1000" t="str">
            <v>PRA</v>
          </cell>
          <cell r="U1000" t="str">
            <v>2014-08-31</v>
          </cell>
          <cell r="V1000">
            <v>151.19</v>
          </cell>
          <cell r="W1000" t="str">
            <v>UTXECON201</v>
          </cell>
          <cell r="Y1000" t="str">
            <v>LEGAL</v>
          </cell>
          <cell r="Z1000" t="str">
            <v>DLO</v>
          </cell>
          <cell r="AB1000" t="str">
            <v>ICB</v>
          </cell>
          <cell r="AC1000" t="str">
            <v>ICB</v>
          </cell>
          <cell r="AE1000" t="str">
            <v>211</v>
          </cell>
          <cell r="AG1000" t="str">
            <v>0000287796</v>
          </cell>
        </row>
        <row r="1001">
          <cell r="A1001" t="str">
            <v>00631537</v>
          </cell>
          <cell r="B1001" t="str">
            <v>9554261000</v>
          </cell>
          <cell r="C1001" t="str">
            <v>ICB4TARGET0000000614</v>
          </cell>
          <cell r="D1001">
            <v>2014</v>
          </cell>
          <cell r="E1001">
            <v>8</v>
          </cell>
          <cell r="F1001" t="str">
            <v>2014-08-31</v>
          </cell>
          <cell r="G1001" t="str">
            <v>PRJ</v>
          </cell>
          <cell r="H1001" t="str">
            <v>211</v>
          </cell>
          <cell r="I1001" t="str">
            <v>211</v>
          </cell>
          <cell r="K1001" t="str">
            <v>000001120</v>
          </cell>
          <cell r="L1001" t="str">
            <v>4261000</v>
          </cell>
          <cell r="M1001" t="str">
            <v>1113</v>
          </cell>
          <cell r="N1001" t="str">
            <v>99920</v>
          </cell>
          <cell r="O1001" t="str">
            <v>11404</v>
          </cell>
          <cell r="P1001" t="str">
            <v>294</v>
          </cell>
          <cell r="Q1001" t="str">
            <v>955</v>
          </cell>
          <cell r="R1001" t="str">
            <v>INTERCO BILL W/O</v>
          </cell>
          <cell r="S1001" t="str">
            <v>PRA</v>
          </cell>
          <cell r="U1001" t="str">
            <v>2014-08-31</v>
          </cell>
          <cell r="V1001">
            <v>604.75</v>
          </cell>
          <cell r="W1001" t="str">
            <v>UTXECON201</v>
          </cell>
          <cell r="Y1001" t="str">
            <v>LEGAL</v>
          </cell>
          <cell r="Z1001" t="str">
            <v>DLO</v>
          </cell>
          <cell r="AB1001" t="str">
            <v>ICB</v>
          </cell>
          <cell r="AC1001" t="str">
            <v>ICB</v>
          </cell>
          <cell r="AE1001" t="str">
            <v>211</v>
          </cell>
          <cell r="AG1001" t="str">
            <v>0000287797</v>
          </cell>
        </row>
        <row r="1002">
          <cell r="A1002" t="str">
            <v>00632229</v>
          </cell>
          <cell r="B1002" t="str">
            <v>9554261000</v>
          </cell>
          <cell r="C1002" t="str">
            <v>ICB4TARGET0000000615</v>
          </cell>
          <cell r="D1002">
            <v>2014</v>
          </cell>
          <cell r="E1002">
            <v>8</v>
          </cell>
          <cell r="F1002" t="str">
            <v>2014-08-31</v>
          </cell>
          <cell r="G1002" t="str">
            <v>PRJ</v>
          </cell>
          <cell r="H1002" t="str">
            <v>211</v>
          </cell>
          <cell r="I1002" t="str">
            <v>211</v>
          </cell>
          <cell r="K1002" t="str">
            <v>000001120</v>
          </cell>
          <cell r="L1002" t="str">
            <v>4261000</v>
          </cell>
          <cell r="M1002" t="str">
            <v>1113</v>
          </cell>
          <cell r="N1002" t="str">
            <v>99920</v>
          </cell>
          <cell r="O1002" t="str">
            <v>11404</v>
          </cell>
          <cell r="P1002" t="str">
            <v>294</v>
          </cell>
          <cell r="Q1002" t="str">
            <v>955</v>
          </cell>
          <cell r="R1002" t="str">
            <v>INTERCO BILL W/O</v>
          </cell>
          <cell r="S1002" t="str">
            <v>PRA</v>
          </cell>
          <cell r="U1002" t="str">
            <v>2014-08-31</v>
          </cell>
          <cell r="V1002">
            <v>347.73</v>
          </cell>
          <cell r="W1002" t="str">
            <v>UTXECON201</v>
          </cell>
          <cell r="Y1002" t="str">
            <v>LEGAL</v>
          </cell>
          <cell r="Z1002" t="str">
            <v>DLO</v>
          </cell>
          <cell r="AB1002" t="str">
            <v>ICB</v>
          </cell>
          <cell r="AC1002" t="str">
            <v>ICB</v>
          </cell>
          <cell r="AE1002" t="str">
            <v>211</v>
          </cell>
          <cell r="AG1002" t="str">
            <v>0000288023</v>
          </cell>
        </row>
        <row r="1003">
          <cell r="A1003" t="str">
            <v>00632231</v>
          </cell>
          <cell r="B1003" t="str">
            <v>9554261000</v>
          </cell>
          <cell r="C1003" t="str">
            <v>ICB4TARGET0000000616</v>
          </cell>
          <cell r="D1003">
            <v>2014</v>
          </cell>
          <cell r="E1003">
            <v>8</v>
          </cell>
          <cell r="F1003" t="str">
            <v>2014-08-31</v>
          </cell>
          <cell r="G1003" t="str">
            <v>PRJ</v>
          </cell>
          <cell r="H1003" t="str">
            <v>211</v>
          </cell>
          <cell r="I1003" t="str">
            <v>211</v>
          </cell>
          <cell r="K1003" t="str">
            <v>000001120</v>
          </cell>
          <cell r="L1003" t="str">
            <v>4261000</v>
          </cell>
          <cell r="M1003" t="str">
            <v>1113</v>
          </cell>
          <cell r="N1003" t="str">
            <v>99920</v>
          </cell>
          <cell r="O1003" t="str">
            <v>11404</v>
          </cell>
          <cell r="P1003" t="str">
            <v>294</v>
          </cell>
          <cell r="Q1003" t="str">
            <v>955</v>
          </cell>
          <cell r="R1003" t="str">
            <v>INTERCO BILL W/O</v>
          </cell>
          <cell r="S1003" t="str">
            <v>PRA</v>
          </cell>
          <cell r="U1003" t="str">
            <v>2014-08-31</v>
          </cell>
          <cell r="V1003">
            <v>1209.51</v>
          </cell>
          <cell r="W1003" t="str">
            <v>UTXECON201</v>
          </cell>
          <cell r="Y1003" t="str">
            <v>LEGAL</v>
          </cell>
          <cell r="Z1003" t="str">
            <v>DLO</v>
          </cell>
          <cell r="AB1003" t="str">
            <v>ICB</v>
          </cell>
          <cell r="AC1003" t="str">
            <v>ICB</v>
          </cell>
          <cell r="AE1003" t="str">
            <v>211</v>
          </cell>
          <cell r="AG1003" t="str">
            <v>0000288024</v>
          </cell>
        </row>
        <row r="1004">
          <cell r="A1004" t="str">
            <v>00630059</v>
          </cell>
          <cell r="B1004" t="str">
            <v>9554264000</v>
          </cell>
          <cell r="C1004" t="str">
            <v>ICB4TARGET0000000778</v>
          </cell>
          <cell r="D1004">
            <v>2014</v>
          </cell>
          <cell r="E1004">
            <v>8</v>
          </cell>
          <cell r="F1004" t="str">
            <v>2014-08-31</v>
          </cell>
          <cell r="G1004" t="str">
            <v>PRJ</v>
          </cell>
          <cell r="H1004" t="str">
            <v>211</v>
          </cell>
          <cell r="I1004" t="str">
            <v>211</v>
          </cell>
          <cell r="K1004" t="str">
            <v>TDOANDA</v>
          </cell>
          <cell r="L1004" t="str">
            <v>4264000</v>
          </cell>
          <cell r="M1004" t="str">
            <v>1585</v>
          </cell>
          <cell r="N1004" t="str">
            <v>99920</v>
          </cell>
          <cell r="O1004" t="str">
            <v>13042</v>
          </cell>
          <cell r="P1004" t="str">
            <v>289</v>
          </cell>
          <cell r="Q1004" t="str">
            <v>955</v>
          </cell>
          <cell r="R1004" t="str">
            <v>INTERCO BILL W/O</v>
          </cell>
          <cell r="S1004" t="str">
            <v>PRA</v>
          </cell>
          <cell r="U1004" t="str">
            <v>2014-08-31</v>
          </cell>
          <cell r="V1004">
            <v>458.98</v>
          </cell>
          <cell r="W1004" t="str">
            <v>UTXE000301</v>
          </cell>
          <cell r="Y1004" t="str">
            <v>TDOTH</v>
          </cell>
          <cell r="Z1004" t="str">
            <v>DLO</v>
          </cell>
          <cell r="AB1004" t="str">
            <v>ICB</v>
          </cell>
          <cell r="AC1004" t="str">
            <v>ICB</v>
          </cell>
          <cell r="AE1004" t="str">
            <v>211</v>
          </cell>
          <cell r="AG1004" t="str">
            <v>0000146747</v>
          </cell>
        </row>
        <row r="1005">
          <cell r="A1005" t="str">
            <v>00631915</v>
          </cell>
          <cell r="B1005" t="str">
            <v>9554265002</v>
          </cell>
          <cell r="C1005" t="str">
            <v>ICB4TARGET0000000785</v>
          </cell>
          <cell r="D1005">
            <v>2014</v>
          </cell>
          <cell r="E1005">
            <v>8</v>
          </cell>
          <cell r="F1005" t="str">
            <v>2014-08-31</v>
          </cell>
          <cell r="G1005" t="str">
            <v>PRJ</v>
          </cell>
          <cell r="H1005" t="str">
            <v>211</v>
          </cell>
          <cell r="I1005" t="str">
            <v>211</v>
          </cell>
          <cell r="K1005" t="str">
            <v>000001120</v>
          </cell>
          <cell r="L1005" t="str">
            <v>4265002</v>
          </cell>
          <cell r="M1005" t="str">
            <v>1113</v>
          </cell>
          <cell r="N1005" t="str">
            <v>99920</v>
          </cell>
          <cell r="O1005" t="str">
            <v>11404</v>
          </cell>
          <cell r="P1005" t="str">
            <v>294</v>
          </cell>
          <cell r="Q1005" t="str">
            <v>955</v>
          </cell>
          <cell r="R1005" t="str">
            <v>INTERCO BILL W/O</v>
          </cell>
          <cell r="S1005" t="str">
            <v>PRA</v>
          </cell>
          <cell r="U1005" t="str">
            <v>2014-08-31</v>
          </cell>
          <cell r="V1005">
            <v>302.38</v>
          </cell>
          <cell r="W1005" t="str">
            <v>UTXECON201</v>
          </cell>
          <cell r="Y1005" t="str">
            <v>LEGAL</v>
          </cell>
          <cell r="Z1005" t="str">
            <v>DLO</v>
          </cell>
          <cell r="AB1005" t="str">
            <v>ICB</v>
          </cell>
          <cell r="AC1005" t="str">
            <v>ICB</v>
          </cell>
          <cell r="AE1005" t="str">
            <v>211</v>
          </cell>
          <cell r="AG1005" t="str">
            <v>0000132570</v>
          </cell>
        </row>
        <row r="1006">
          <cell r="A1006" t="str">
            <v>00632230</v>
          </cell>
          <cell r="B1006" t="str">
            <v>9554265002</v>
          </cell>
          <cell r="C1006" t="str">
            <v>ICB4TARGET0000000786</v>
          </cell>
          <cell r="D1006">
            <v>2014</v>
          </cell>
          <cell r="E1006">
            <v>8</v>
          </cell>
          <cell r="F1006" t="str">
            <v>2014-08-31</v>
          </cell>
          <cell r="G1006" t="str">
            <v>PRJ</v>
          </cell>
          <cell r="H1006" t="str">
            <v>211</v>
          </cell>
          <cell r="I1006" t="str">
            <v>211</v>
          </cell>
          <cell r="K1006" t="str">
            <v>000001120</v>
          </cell>
          <cell r="L1006" t="str">
            <v>4265002</v>
          </cell>
          <cell r="M1006" t="str">
            <v>1113</v>
          </cell>
          <cell r="N1006" t="str">
            <v>99920</v>
          </cell>
          <cell r="O1006" t="str">
            <v>11404</v>
          </cell>
          <cell r="P1006" t="str">
            <v>294</v>
          </cell>
          <cell r="Q1006" t="str">
            <v>955</v>
          </cell>
          <cell r="R1006" t="str">
            <v>INTERCO BILL W/O</v>
          </cell>
          <cell r="S1006" t="str">
            <v>PRA</v>
          </cell>
          <cell r="U1006" t="str">
            <v>2014-08-31</v>
          </cell>
          <cell r="V1006">
            <v>604.75</v>
          </cell>
          <cell r="W1006" t="str">
            <v>UTXECON201</v>
          </cell>
          <cell r="Y1006" t="str">
            <v>LEGAL</v>
          </cell>
          <cell r="Z1006" t="str">
            <v>DLO</v>
          </cell>
          <cell r="AB1006" t="str">
            <v>ICB</v>
          </cell>
          <cell r="AC1006" t="str">
            <v>ICB</v>
          </cell>
          <cell r="AE1006" t="str">
            <v>211</v>
          </cell>
          <cell r="AG1006" t="str">
            <v>0000132755</v>
          </cell>
        </row>
        <row r="1007">
          <cell r="A1007" t="str">
            <v>00631031</v>
          </cell>
          <cell r="B1007" t="str">
            <v>9554265004</v>
          </cell>
          <cell r="C1007" t="str">
            <v>ICB4TARGET0000000795</v>
          </cell>
          <cell r="D1007">
            <v>2014</v>
          </cell>
          <cell r="E1007">
            <v>8</v>
          </cell>
          <cell r="F1007" t="str">
            <v>2014-08-31</v>
          </cell>
          <cell r="G1007" t="str">
            <v>PRJ</v>
          </cell>
          <cell r="H1007" t="str">
            <v>211</v>
          </cell>
          <cell r="I1007" t="str">
            <v>211</v>
          </cell>
          <cell r="K1007" t="str">
            <v>000001120</v>
          </cell>
          <cell r="L1007" t="str">
            <v>4265004</v>
          </cell>
          <cell r="M1007" t="str">
            <v>1585</v>
          </cell>
          <cell r="N1007" t="str">
            <v>99920</v>
          </cell>
          <cell r="O1007" t="str">
            <v>11404</v>
          </cell>
          <cell r="P1007" t="str">
            <v>289</v>
          </cell>
          <cell r="Q1007" t="str">
            <v>955</v>
          </cell>
          <cell r="R1007" t="str">
            <v>INTERCO BILL W/O</v>
          </cell>
          <cell r="S1007" t="str">
            <v>PRA</v>
          </cell>
          <cell r="U1007" t="str">
            <v>2014-08-31</v>
          </cell>
          <cell r="V1007">
            <v>1405.86</v>
          </cell>
          <cell r="W1007" t="str">
            <v>UTXECON101</v>
          </cell>
          <cell r="Y1007" t="str">
            <v>LEGAL</v>
          </cell>
          <cell r="Z1007" t="str">
            <v>DLO</v>
          </cell>
          <cell r="AB1007" t="str">
            <v>ICB</v>
          </cell>
          <cell r="AC1007" t="str">
            <v>ICB</v>
          </cell>
          <cell r="AE1007" t="str">
            <v>211</v>
          </cell>
          <cell r="AG1007" t="str">
            <v>0000164207</v>
          </cell>
        </row>
        <row r="1008">
          <cell r="A1008" t="str">
            <v>00629663</v>
          </cell>
          <cell r="B1008" t="str">
            <v>9554265004</v>
          </cell>
          <cell r="C1008" t="str">
            <v>ICB4TARGET0000000796</v>
          </cell>
          <cell r="D1008">
            <v>2014</v>
          </cell>
          <cell r="E1008">
            <v>8</v>
          </cell>
          <cell r="F1008" t="str">
            <v>2014-08-31</v>
          </cell>
          <cell r="G1008" t="str">
            <v>PRJ</v>
          </cell>
          <cell r="H1008" t="str">
            <v>211</v>
          </cell>
          <cell r="I1008" t="str">
            <v>211</v>
          </cell>
          <cell r="K1008" t="str">
            <v>000001120</v>
          </cell>
          <cell r="L1008" t="str">
            <v>4265004</v>
          </cell>
          <cell r="M1008" t="str">
            <v>1585</v>
          </cell>
          <cell r="N1008" t="str">
            <v>99920</v>
          </cell>
          <cell r="O1008" t="str">
            <v>11404</v>
          </cell>
          <cell r="P1008" t="str">
            <v>289</v>
          </cell>
          <cell r="Q1008" t="str">
            <v>955</v>
          </cell>
          <cell r="R1008" t="str">
            <v>INTERCO BILL W/O</v>
          </cell>
          <cell r="S1008" t="str">
            <v>PRA</v>
          </cell>
          <cell r="U1008" t="str">
            <v>2014-08-31</v>
          </cell>
          <cell r="V1008">
            <v>4686.2</v>
          </cell>
          <cell r="W1008" t="str">
            <v>UTXECON101</v>
          </cell>
          <cell r="Y1008" t="str">
            <v>LEGAL</v>
          </cell>
          <cell r="Z1008" t="str">
            <v>DLO</v>
          </cell>
          <cell r="AB1008" t="str">
            <v>ICB</v>
          </cell>
          <cell r="AC1008" t="str">
            <v>ICB</v>
          </cell>
          <cell r="AE1008" t="str">
            <v>211</v>
          </cell>
          <cell r="AG1008" t="str">
            <v>0000253003</v>
          </cell>
        </row>
        <row r="1009">
          <cell r="A1009" t="str">
            <v>00632110</v>
          </cell>
          <cell r="B1009" t="str">
            <v>9554265004</v>
          </cell>
          <cell r="C1009" t="str">
            <v>ICB4TARGET0000000802</v>
          </cell>
          <cell r="D1009">
            <v>2014</v>
          </cell>
          <cell r="E1009">
            <v>8</v>
          </cell>
          <cell r="F1009" t="str">
            <v>2014-08-31</v>
          </cell>
          <cell r="G1009" t="str">
            <v>PRJ</v>
          </cell>
          <cell r="H1009" t="str">
            <v>211</v>
          </cell>
          <cell r="I1009" t="str">
            <v>211</v>
          </cell>
          <cell r="K1009" t="str">
            <v>000001120</v>
          </cell>
          <cell r="L1009" t="str">
            <v>4265004</v>
          </cell>
          <cell r="M1009" t="str">
            <v>1113</v>
          </cell>
          <cell r="N1009" t="str">
            <v>99920</v>
          </cell>
          <cell r="O1009" t="str">
            <v>11404</v>
          </cell>
          <cell r="P1009" t="str">
            <v>294</v>
          </cell>
          <cell r="Q1009" t="str">
            <v>955</v>
          </cell>
          <cell r="R1009" t="str">
            <v>INTERCO BILL W/O</v>
          </cell>
          <cell r="S1009" t="str">
            <v>PRA</v>
          </cell>
          <cell r="U1009" t="str">
            <v>2014-08-31</v>
          </cell>
          <cell r="V1009">
            <v>1511.88</v>
          </cell>
          <cell r="W1009" t="str">
            <v>UTXECON201</v>
          </cell>
          <cell r="Y1009" t="str">
            <v>LEGAL</v>
          </cell>
          <cell r="Z1009" t="str">
            <v>DLO</v>
          </cell>
          <cell r="AB1009" t="str">
            <v>ICB</v>
          </cell>
          <cell r="AC1009" t="str">
            <v>ICB</v>
          </cell>
          <cell r="AE1009" t="str">
            <v>211</v>
          </cell>
          <cell r="AG1009" t="str">
            <v>0000135545</v>
          </cell>
        </row>
        <row r="1010">
          <cell r="A1010" t="str">
            <v>00632462</v>
          </cell>
          <cell r="B1010" t="str">
            <v>9554265004</v>
          </cell>
          <cell r="C1010" t="str">
            <v>ICB4TARGET0000000803</v>
          </cell>
          <cell r="D1010">
            <v>2014</v>
          </cell>
          <cell r="E1010">
            <v>8</v>
          </cell>
          <cell r="F1010" t="str">
            <v>2014-08-31</v>
          </cell>
          <cell r="G1010" t="str">
            <v>PRJ</v>
          </cell>
          <cell r="H1010" t="str">
            <v>211</v>
          </cell>
          <cell r="I1010" t="str">
            <v>211</v>
          </cell>
          <cell r="K1010" t="str">
            <v>000001120</v>
          </cell>
          <cell r="L1010" t="str">
            <v>4265004</v>
          </cell>
          <cell r="M1010" t="str">
            <v>1113</v>
          </cell>
          <cell r="N1010" t="str">
            <v>99920</v>
          </cell>
          <cell r="O1010" t="str">
            <v>11404</v>
          </cell>
          <cell r="P1010" t="str">
            <v>294</v>
          </cell>
          <cell r="Q1010" t="str">
            <v>955</v>
          </cell>
          <cell r="R1010" t="str">
            <v>INTERCO BILL W/O</v>
          </cell>
          <cell r="S1010" t="str">
            <v>PRA</v>
          </cell>
          <cell r="U1010" t="str">
            <v>2014-08-31</v>
          </cell>
          <cell r="V1010">
            <v>604.75</v>
          </cell>
          <cell r="W1010" t="str">
            <v>UTXECON201</v>
          </cell>
          <cell r="Y1010" t="str">
            <v>LEGAL</v>
          </cell>
          <cell r="Z1010" t="str">
            <v>DLO</v>
          </cell>
          <cell r="AB1010" t="str">
            <v>ICB</v>
          </cell>
          <cell r="AC1010" t="str">
            <v>ICB</v>
          </cell>
          <cell r="AE1010" t="str">
            <v>211</v>
          </cell>
          <cell r="AG1010" t="str">
            <v>0000136956</v>
          </cell>
        </row>
        <row r="1011">
          <cell r="A1011" t="str">
            <v>00632109</v>
          </cell>
          <cell r="B1011" t="str">
            <v>9554265004</v>
          </cell>
          <cell r="C1011" t="str">
            <v>ICB4TARGET0000000804</v>
          </cell>
          <cell r="D1011">
            <v>2014</v>
          </cell>
          <cell r="E1011">
            <v>8</v>
          </cell>
          <cell r="F1011" t="str">
            <v>2014-08-31</v>
          </cell>
          <cell r="G1011" t="str">
            <v>PRJ</v>
          </cell>
          <cell r="H1011" t="str">
            <v>211</v>
          </cell>
          <cell r="I1011" t="str">
            <v>211</v>
          </cell>
          <cell r="K1011" t="str">
            <v>000001120</v>
          </cell>
          <cell r="L1011" t="str">
            <v>4265004</v>
          </cell>
          <cell r="M1011" t="str">
            <v>1113</v>
          </cell>
          <cell r="N1011" t="str">
            <v>99920</v>
          </cell>
          <cell r="O1011" t="str">
            <v>11404</v>
          </cell>
          <cell r="P1011" t="str">
            <v>294</v>
          </cell>
          <cell r="Q1011" t="str">
            <v>955</v>
          </cell>
          <cell r="R1011" t="str">
            <v>INTERCO BILL W/O</v>
          </cell>
          <cell r="S1011" t="str">
            <v>PRA</v>
          </cell>
          <cell r="U1011" t="str">
            <v>2014-08-31</v>
          </cell>
          <cell r="V1011">
            <v>907.13</v>
          </cell>
          <cell r="W1011" t="str">
            <v>UTXECON201</v>
          </cell>
          <cell r="Y1011" t="str">
            <v>LEGAL</v>
          </cell>
          <cell r="Z1011" t="str">
            <v>DLO</v>
          </cell>
          <cell r="AB1011" t="str">
            <v>ICB</v>
          </cell>
          <cell r="AC1011" t="str">
            <v>ICB</v>
          </cell>
          <cell r="AE1011" t="str">
            <v>211</v>
          </cell>
          <cell r="AG1011" t="str">
            <v>0000139594</v>
          </cell>
        </row>
        <row r="1012">
          <cell r="A1012" t="str">
            <v>00632114</v>
          </cell>
          <cell r="B1012" t="str">
            <v>9554265004</v>
          </cell>
          <cell r="C1012" t="str">
            <v>ICB4TARGET0000000805</v>
          </cell>
          <cell r="D1012">
            <v>2014</v>
          </cell>
          <cell r="E1012">
            <v>8</v>
          </cell>
          <cell r="F1012" t="str">
            <v>2014-08-31</v>
          </cell>
          <cell r="G1012" t="str">
            <v>PRJ</v>
          </cell>
          <cell r="H1012" t="str">
            <v>211</v>
          </cell>
          <cell r="I1012" t="str">
            <v>211</v>
          </cell>
          <cell r="K1012" t="str">
            <v>000001120</v>
          </cell>
          <cell r="L1012" t="str">
            <v>4265004</v>
          </cell>
          <cell r="M1012" t="str">
            <v>1113</v>
          </cell>
          <cell r="N1012" t="str">
            <v>99920</v>
          </cell>
          <cell r="O1012" t="str">
            <v>11404</v>
          </cell>
          <cell r="P1012" t="str">
            <v>294</v>
          </cell>
          <cell r="Q1012" t="str">
            <v>955</v>
          </cell>
          <cell r="R1012" t="str">
            <v>INTERCO BILL W/O</v>
          </cell>
          <cell r="S1012" t="str">
            <v>PRA</v>
          </cell>
          <cell r="U1012" t="str">
            <v>2014-08-31</v>
          </cell>
          <cell r="V1012">
            <v>302.38</v>
          </cell>
          <cell r="W1012" t="str">
            <v>UTXECON201</v>
          </cell>
          <cell r="Y1012" t="str">
            <v>LEGAL</v>
          </cell>
          <cell r="Z1012" t="str">
            <v>DLO</v>
          </cell>
          <cell r="AB1012" t="str">
            <v>ICB</v>
          </cell>
          <cell r="AC1012" t="str">
            <v>ICB</v>
          </cell>
          <cell r="AE1012" t="str">
            <v>211</v>
          </cell>
          <cell r="AG1012" t="str">
            <v>0000160470</v>
          </cell>
        </row>
        <row r="1013">
          <cell r="A1013" t="str">
            <v>00632115</v>
          </cell>
          <cell r="B1013" t="str">
            <v>9554265004</v>
          </cell>
          <cell r="C1013" t="str">
            <v>ICB4TARGET0000000806</v>
          </cell>
          <cell r="D1013">
            <v>2014</v>
          </cell>
          <cell r="E1013">
            <v>8</v>
          </cell>
          <cell r="F1013" t="str">
            <v>2014-08-31</v>
          </cell>
          <cell r="G1013" t="str">
            <v>PRJ</v>
          </cell>
          <cell r="H1013" t="str">
            <v>211</v>
          </cell>
          <cell r="I1013" t="str">
            <v>211</v>
          </cell>
          <cell r="K1013" t="str">
            <v>000001120</v>
          </cell>
          <cell r="L1013" t="str">
            <v>4265004</v>
          </cell>
          <cell r="M1013" t="str">
            <v>1113</v>
          </cell>
          <cell r="N1013" t="str">
            <v>99920</v>
          </cell>
          <cell r="O1013" t="str">
            <v>11404</v>
          </cell>
          <cell r="P1013" t="str">
            <v>294</v>
          </cell>
          <cell r="Q1013" t="str">
            <v>955</v>
          </cell>
          <cell r="R1013" t="str">
            <v>INTERCO BILL W/O</v>
          </cell>
          <cell r="S1013" t="str">
            <v>PRA</v>
          </cell>
          <cell r="U1013" t="str">
            <v>2014-08-31</v>
          </cell>
          <cell r="V1013">
            <v>302.38</v>
          </cell>
          <cell r="W1013" t="str">
            <v>UTXECON201</v>
          </cell>
          <cell r="Y1013" t="str">
            <v>LEGAL</v>
          </cell>
          <cell r="Z1013" t="str">
            <v>DLO</v>
          </cell>
          <cell r="AB1013" t="str">
            <v>ICB</v>
          </cell>
          <cell r="AC1013" t="str">
            <v>ICB</v>
          </cell>
          <cell r="AE1013" t="str">
            <v>211</v>
          </cell>
          <cell r="AG1013" t="str">
            <v>0000160470</v>
          </cell>
        </row>
        <row r="1014">
          <cell r="A1014" t="str">
            <v>00624510</v>
          </cell>
          <cell r="B1014" t="str">
            <v>9554261000</v>
          </cell>
          <cell r="C1014" t="str">
            <v>ICB4TARGET0000000915</v>
          </cell>
          <cell r="D1014">
            <v>2014</v>
          </cell>
          <cell r="E1014">
            <v>7</v>
          </cell>
          <cell r="F1014" t="str">
            <v>2014-07-31</v>
          </cell>
          <cell r="G1014" t="str">
            <v>PRJ</v>
          </cell>
          <cell r="H1014" t="str">
            <v>211</v>
          </cell>
          <cell r="I1014" t="str">
            <v>211</v>
          </cell>
          <cell r="K1014" t="str">
            <v>000001120</v>
          </cell>
          <cell r="L1014" t="str">
            <v>4261000</v>
          </cell>
          <cell r="M1014" t="str">
            <v>1113</v>
          </cell>
          <cell r="N1014" t="str">
            <v>99920</v>
          </cell>
          <cell r="O1014" t="str">
            <v>11404</v>
          </cell>
          <cell r="P1014" t="str">
            <v>292</v>
          </cell>
          <cell r="Q1014" t="str">
            <v>955</v>
          </cell>
          <cell r="R1014" t="str">
            <v>INTERCO BILL W/O</v>
          </cell>
          <cell r="S1014" t="str">
            <v>PRA</v>
          </cell>
          <cell r="U1014" t="str">
            <v>2014-07-31</v>
          </cell>
          <cell r="V1014">
            <v>604.75</v>
          </cell>
          <cell r="W1014" t="str">
            <v>UTXECON201</v>
          </cell>
          <cell r="Y1014" t="str">
            <v>LEGAL</v>
          </cell>
          <cell r="Z1014" t="str">
            <v>DLO</v>
          </cell>
          <cell r="AB1014" t="str">
            <v>ICB</v>
          </cell>
          <cell r="AC1014" t="str">
            <v>ICB</v>
          </cell>
          <cell r="AE1014" t="str">
            <v>211</v>
          </cell>
          <cell r="AG1014" t="str">
            <v>0000114268</v>
          </cell>
        </row>
        <row r="1015">
          <cell r="A1015" t="str">
            <v>00624506</v>
          </cell>
          <cell r="B1015" t="str">
            <v>9554261000</v>
          </cell>
          <cell r="C1015" t="str">
            <v>ICB4TARGET0000000916</v>
          </cell>
          <cell r="D1015">
            <v>2014</v>
          </cell>
          <cell r="E1015">
            <v>7</v>
          </cell>
          <cell r="F1015" t="str">
            <v>2014-07-31</v>
          </cell>
          <cell r="G1015" t="str">
            <v>PRJ</v>
          </cell>
          <cell r="H1015" t="str">
            <v>211</v>
          </cell>
          <cell r="I1015" t="str">
            <v>211</v>
          </cell>
          <cell r="K1015" t="str">
            <v>000001120</v>
          </cell>
          <cell r="L1015" t="str">
            <v>4261000</v>
          </cell>
          <cell r="M1015" t="str">
            <v>1113</v>
          </cell>
          <cell r="N1015" t="str">
            <v>99920</v>
          </cell>
          <cell r="O1015" t="str">
            <v>11404</v>
          </cell>
          <cell r="P1015" t="str">
            <v>292</v>
          </cell>
          <cell r="Q1015" t="str">
            <v>955</v>
          </cell>
          <cell r="R1015" t="str">
            <v>INTERCO BILL W/O</v>
          </cell>
          <cell r="S1015" t="str">
            <v>PRA</v>
          </cell>
          <cell r="U1015" t="str">
            <v>2014-07-31</v>
          </cell>
          <cell r="V1015">
            <v>302.38</v>
          </cell>
          <cell r="W1015" t="str">
            <v>UTXECON201</v>
          </cell>
          <cell r="Y1015" t="str">
            <v>LEGAL</v>
          </cell>
          <cell r="Z1015" t="str">
            <v>DLO</v>
          </cell>
          <cell r="AB1015" t="str">
            <v>ICB</v>
          </cell>
          <cell r="AC1015" t="str">
            <v>ICB</v>
          </cell>
          <cell r="AE1015" t="str">
            <v>211</v>
          </cell>
          <cell r="AG1015" t="str">
            <v>0000241614</v>
          </cell>
        </row>
        <row r="1016">
          <cell r="A1016" t="str">
            <v>00624858</v>
          </cell>
          <cell r="B1016" t="str">
            <v>9554261000</v>
          </cell>
          <cell r="C1016" t="str">
            <v>ICB4TARGET0000000917</v>
          </cell>
          <cell r="D1016">
            <v>2014</v>
          </cell>
          <cell r="E1016">
            <v>7</v>
          </cell>
          <cell r="F1016" t="str">
            <v>2014-07-31</v>
          </cell>
          <cell r="G1016" t="str">
            <v>PRJ</v>
          </cell>
          <cell r="H1016" t="str">
            <v>211</v>
          </cell>
          <cell r="I1016" t="str">
            <v>211</v>
          </cell>
          <cell r="K1016" t="str">
            <v>000001120</v>
          </cell>
          <cell r="L1016" t="str">
            <v>4261000</v>
          </cell>
          <cell r="M1016" t="str">
            <v>1113</v>
          </cell>
          <cell r="N1016" t="str">
            <v>99920</v>
          </cell>
          <cell r="O1016" t="str">
            <v>11404</v>
          </cell>
          <cell r="P1016" t="str">
            <v>294</v>
          </cell>
          <cell r="Q1016" t="str">
            <v>955</v>
          </cell>
          <cell r="R1016" t="str">
            <v>INTERCO BILL W/O</v>
          </cell>
          <cell r="S1016" t="str">
            <v>PRA</v>
          </cell>
          <cell r="U1016" t="str">
            <v>2014-07-31</v>
          </cell>
          <cell r="V1016">
            <v>2419.0100000000002</v>
          </cell>
          <cell r="W1016" t="str">
            <v>UTXECON201</v>
          </cell>
          <cell r="Y1016" t="str">
            <v>LEGAL</v>
          </cell>
          <cell r="Z1016" t="str">
            <v>DLO</v>
          </cell>
          <cell r="AB1016" t="str">
            <v>ICB</v>
          </cell>
          <cell r="AC1016" t="str">
            <v>ICB</v>
          </cell>
          <cell r="AE1016" t="str">
            <v>211</v>
          </cell>
          <cell r="AG1016" t="str">
            <v>0000009998</v>
          </cell>
        </row>
        <row r="1017">
          <cell r="A1017" t="str">
            <v>00624509</v>
          </cell>
          <cell r="B1017" t="str">
            <v>9554261000</v>
          </cell>
          <cell r="C1017" t="str">
            <v>ICB4TARGET0000000918</v>
          </cell>
          <cell r="D1017">
            <v>2014</v>
          </cell>
          <cell r="E1017">
            <v>7</v>
          </cell>
          <cell r="F1017" t="str">
            <v>2014-07-31</v>
          </cell>
          <cell r="G1017" t="str">
            <v>PRJ</v>
          </cell>
          <cell r="H1017" t="str">
            <v>211</v>
          </cell>
          <cell r="I1017" t="str">
            <v>211</v>
          </cell>
          <cell r="K1017" t="str">
            <v>000001120</v>
          </cell>
          <cell r="L1017" t="str">
            <v>4261000</v>
          </cell>
          <cell r="M1017" t="str">
            <v>1113</v>
          </cell>
          <cell r="N1017" t="str">
            <v>99920</v>
          </cell>
          <cell r="O1017" t="str">
            <v>11404</v>
          </cell>
          <cell r="P1017" t="str">
            <v>294</v>
          </cell>
          <cell r="Q1017" t="str">
            <v>955</v>
          </cell>
          <cell r="R1017" t="str">
            <v>INTERCO BILL W/O</v>
          </cell>
          <cell r="S1017" t="str">
            <v>PRA</v>
          </cell>
          <cell r="U1017" t="str">
            <v>2014-07-31</v>
          </cell>
          <cell r="V1017">
            <v>514.04</v>
          </cell>
          <cell r="W1017" t="str">
            <v>UTXECON201</v>
          </cell>
          <cell r="Y1017" t="str">
            <v>LEGAL</v>
          </cell>
          <cell r="Z1017" t="str">
            <v>DLO</v>
          </cell>
          <cell r="AB1017" t="str">
            <v>ICB</v>
          </cell>
          <cell r="AC1017" t="str">
            <v>ICB</v>
          </cell>
          <cell r="AE1017" t="str">
            <v>211</v>
          </cell>
          <cell r="AG1017" t="str">
            <v>0000014464</v>
          </cell>
        </row>
        <row r="1018">
          <cell r="A1018" t="str">
            <v>00627126</v>
          </cell>
          <cell r="B1018" t="str">
            <v>9554261000</v>
          </cell>
          <cell r="C1018" t="str">
            <v>ICB4TARGET0000000919</v>
          </cell>
          <cell r="D1018">
            <v>2014</v>
          </cell>
          <cell r="E1018">
            <v>7</v>
          </cell>
          <cell r="F1018" t="str">
            <v>2014-07-31</v>
          </cell>
          <cell r="G1018" t="str">
            <v>PRJ</v>
          </cell>
          <cell r="H1018" t="str">
            <v>211</v>
          </cell>
          <cell r="I1018" t="str">
            <v>211</v>
          </cell>
          <cell r="K1018" t="str">
            <v>000001120</v>
          </cell>
          <cell r="L1018" t="str">
            <v>4261000</v>
          </cell>
          <cell r="M1018" t="str">
            <v>1113</v>
          </cell>
          <cell r="N1018" t="str">
            <v>99920</v>
          </cell>
          <cell r="O1018" t="str">
            <v>11404</v>
          </cell>
          <cell r="P1018" t="str">
            <v>294</v>
          </cell>
          <cell r="Q1018" t="str">
            <v>955</v>
          </cell>
          <cell r="R1018" t="str">
            <v>INTERCO BILL W/O</v>
          </cell>
          <cell r="S1018" t="str">
            <v>PRA</v>
          </cell>
          <cell r="U1018" t="str">
            <v>2014-07-31</v>
          </cell>
          <cell r="V1018">
            <v>907.13</v>
          </cell>
          <cell r="W1018" t="str">
            <v>UTXECON201</v>
          </cell>
          <cell r="Y1018" t="str">
            <v>LEGAL</v>
          </cell>
          <cell r="Z1018" t="str">
            <v>DLO</v>
          </cell>
          <cell r="AB1018" t="str">
            <v>ICB</v>
          </cell>
          <cell r="AC1018" t="str">
            <v>ICB</v>
          </cell>
          <cell r="AE1018" t="str">
            <v>211</v>
          </cell>
          <cell r="AG1018" t="str">
            <v>0000014464</v>
          </cell>
        </row>
        <row r="1019">
          <cell r="A1019" t="str">
            <v>00627127</v>
          </cell>
          <cell r="B1019" t="str">
            <v>9554261000</v>
          </cell>
          <cell r="C1019" t="str">
            <v>ICB4TARGET0000000920</v>
          </cell>
          <cell r="D1019">
            <v>2014</v>
          </cell>
          <cell r="E1019">
            <v>7</v>
          </cell>
          <cell r="F1019" t="str">
            <v>2014-07-31</v>
          </cell>
          <cell r="G1019" t="str">
            <v>PRJ</v>
          </cell>
          <cell r="H1019" t="str">
            <v>211</v>
          </cell>
          <cell r="I1019" t="str">
            <v>211</v>
          </cell>
          <cell r="K1019" t="str">
            <v>000001120</v>
          </cell>
          <cell r="L1019" t="str">
            <v>4261000</v>
          </cell>
          <cell r="M1019" t="str">
            <v>1113</v>
          </cell>
          <cell r="N1019" t="str">
            <v>99920</v>
          </cell>
          <cell r="O1019" t="str">
            <v>11404</v>
          </cell>
          <cell r="P1019" t="str">
            <v>294</v>
          </cell>
          <cell r="Q1019" t="str">
            <v>955</v>
          </cell>
          <cell r="R1019" t="str">
            <v>INTERCO BILL W/O</v>
          </cell>
          <cell r="S1019" t="str">
            <v>PRA</v>
          </cell>
          <cell r="U1019" t="str">
            <v>2014-07-31</v>
          </cell>
          <cell r="V1019">
            <v>907.13</v>
          </cell>
          <cell r="W1019" t="str">
            <v>UTXECON201</v>
          </cell>
          <cell r="Y1019" t="str">
            <v>LEGAL</v>
          </cell>
          <cell r="Z1019" t="str">
            <v>DLO</v>
          </cell>
          <cell r="AB1019" t="str">
            <v>ICB</v>
          </cell>
          <cell r="AC1019" t="str">
            <v>ICB</v>
          </cell>
          <cell r="AE1019" t="str">
            <v>211</v>
          </cell>
          <cell r="AG1019" t="str">
            <v>0000014464</v>
          </cell>
        </row>
        <row r="1020">
          <cell r="A1020" t="str">
            <v>00627128</v>
          </cell>
          <cell r="B1020" t="str">
            <v>9554261000</v>
          </cell>
          <cell r="C1020" t="str">
            <v>ICB4TARGET0000000921</v>
          </cell>
          <cell r="D1020">
            <v>2014</v>
          </cell>
          <cell r="E1020">
            <v>7</v>
          </cell>
          <cell r="F1020" t="str">
            <v>2014-07-31</v>
          </cell>
          <cell r="G1020" t="str">
            <v>PRJ</v>
          </cell>
          <cell r="H1020" t="str">
            <v>211</v>
          </cell>
          <cell r="I1020" t="str">
            <v>211</v>
          </cell>
          <cell r="K1020" t="str">
            <v>000001120</v>
          </cell>
          <cell r="L1020" t="str">
            <v>4261000</v>
          </cell>
          <cell r="M1020" t="str">
            <v>1113</v>
          </cell>
          <cell r="N1020" t="str">
            <v>99920</v>
          </cell>
          <cell r="O1020" t="str">
            <v>11404</v>
          </cell>
          <cell r="P1020" t="str">
            <v>294</v>
          </cell>
          <cell r="Q1020" t="str">
            <v>955</v>
          </cell>
          <cell r="R1020" t="str">
            <v>INTERCO BILL W/O</v>
          </cell>
          <cell r="S1020" t="str">
            <v>PRA</v>
          </cell>
          <cell r="U1020" t="str">
            <v>2014-07-31</v>
          </cell>
          <cell r="V1020">
            <v>907.13</v>
          </cell>
          <cell r="W1020" t="str">
            <v>UTXECON201</v>
          </cell>
          <cell r="Y1020" t="str">
            <v>LEGAL</v>
          </cell>
          <cell r="Z1020" t="str">
            <v>DLO</v>
          </cell>
          <cell r="AB1020" t="str">
            <v>ICB</v>
          </cell>
          <cell r="AC1020" t="str">
            <v>ICB</v>
          </cell>
          <cell r="AE1020" t="str">
            <v>211</v>
          </cell>
          <cell r="AG1020" t="str">
            <v>0000014464</v>
          </cell>
        </row>
        <row r="1021">
          <cell r="A1021" t="str">
            <v>00627129</v>
          </cell>
          <cell r="B1021" t="str">
            <v>9554261000</v>
          </cell>
          <cell r="C1021" t="str">
            <v>ICB4TARGET0000000922</v>
          </cell>
          <cell r="D1021">
            <v>2014</v>
          </cell>
          <cell r="E1021">
            <v>7</v>
          </cell>
          <cell r="F1021" t="str">
            <v>2014-07-31</v>
          </cell>
          <cell r="G1021" t="str">
            <v>PRJ</v>
          </cell>
          <cell r="H1021" t="str">
            <v>211</v>
          </cell>
          <cell r="I1021" t="str">
            <v>211</v>
          </cell>
          <cell r="K1021" t="str">
            <v>000001120</v>
          </cell>
          <cell r="L1021" t="str">
            <v>4261000</v>
          </cell>
          <cell r="M1021" t="str">
            <v>1113</v>
          </cell>
          <cell r="N1021" t="str">
            <v>99920</v>
          </cell>
          <cell r="O1021" t="str">
            <v>11404</v>
          </cell>
          <cell r="P1021" t="str">
            <v>294</v>
          </cell>
          <cell r="Q1021" t="str">
            <v>955</v>
          </cell>
          <cell r="R1021" t="str">
            <v>INTERCO BILL W/O</v>
          </cell>
          <cell r="S1021" t="str">
            <v>PRA</v>
          </cell>
          <cell r="U1021" t="str">
            <v>2014-07-31</v>
          </cell>
          <cell r="V1021">
            <v>907.13</v>
          </cell>
          <cell r="W1021" t="str">
            <v>UTXECON201</v>
          </cell>
          <cell r="Y1021" t="str">
            <v>LEGAL</v>
          </cell>
          <cell r="Z1021" t="str">
            <v>DLO</v>
          </cell>
          <cell r="AB1021" t="str">
            <v>ICB</v>
          </cell>
          <cell r="AC1021" t="str">
            <v>ICB</v>
          </cell>
          <cell r="AE1021" t="str">
            <v>211</v>
          </cell>
          <cell r="AG1021" t="str">
            <v>0000014464</v>
          </cell>
        </row>
        <row r="1022">
          <cell r="A1022" t="str">
            <v>00627130</v>
          </cell>
          <cell r="B1022" t="str">
            <v>9554261000</v>
          </cell>
          <cell r="C1022" t="str">
            <v>ICB4TARGET0000000923</v>
          </cell>
          <cell r="D1022">
            <v>2014</v>
          </cell>
          <cell r="E1022">
            <v>7</v>
          </cell>
          <cell r="F1022" t="str">
            <v>2014-07-31</v>
          </cell>
          <cell r="G1022" t="str">
            <v>PRJ</v>
          </cell>
          <cell r="H1022" t="str">
            <v>211</v>
          </cell>
          <cell r="I1022" t="str">
            <v>211</v>
          </cell>
          <cell r="K1022" t="str">
            <v>000001120</v>
          </cell>
          <cell r="L1022" t="str">
            <v>4261000</v>
          </cell>
          <cell r="M1022" t="str">
            <v>1113</v>
          </cell>
          <cell r="N1022" t="str">
            <v>99920</v>
          </cell>
          <cell r="O1022" t="str">
            <v>11404</v>
          </cell>
          <cell r="P1022" t="str">
            <v>294</v>
          </cell>
          <cell r="Q1022" t="str">
            <v>955</v>
          </cell>
          <cell r="R1022" t="str">
            <v>INTERCO BILL W/O</v>
          </cell>
          <cell r="S1022" t="str">
            <v>PRA</v>
          </cell>
          <cell r="U1022" t="str">
            <v>2014-07-31</v>
          </cell>
          <cell r="V1022">
            <v>453.56</v>
          </cell>
          <cell r="W1022" t="str">
            <v>UTXECON201</v>
          </cell>
          <cell r="Y1022" t="str">
            <v>LEGAL</v>
          </cell>
          <cell r="Z1022" t="str">
            <v>DLO</v>
          </cell>
          <cell r="AB1022" t="str">
            <v>ICB</v>
          </cell>
          <cell r="AC1022" t="str">
            <v>ICB</v>
          </cell>
          <cell r="AE1022" t="str">
            <v>211</v>
          </cell>
          <cell r="AG1022" t="str">
            <v>0000014464</v>
          </cell>
        </row>
        <row r="1023">
          <cell r="A1023" t="str">
            <v>00627131</v>
          </cell>
          <cell r="B1023" t="str">
            <v>9554261000</v>
          </cell>
          <cell r="C1023" t="str">
            <v>ICB4TARGET0000000924</v>
          </cell>
          <cell r="D1023">
            <v>2014</v>
          </cell>
          <cell r="E1023">
            <v>7</v>
          </cell>
          <cell r="F1023" t="str">
            <v>2014-07-31</v>
          </cell>
          <cell r="G1023" t="str">
            <v>PRJ</v>
          </cell>
          <cell r="H1023" t="str">
            <v>211</v>
          </cell>
          <cell r="I1023" t="str">
            <v>211</v>
          </cell>
          <cell r="K1023" t="str">
            <v>000001120</v>
          </cell>
          <cell r="L1023" t="str">
            <v>4261000</v>
          </cell>
          <cell r="M1023" t="str">
            <v>1113</v>
          </cell>
          <cell r="N1023" t="str">
            <v>99920</v>
          </cell>
          <cell r="O1023" t="str">
            <v>11404</v>
          </cell>
          <cell r="P1023" t="str">
            <v>294</v>
          </cell>
          <cell r="Q1023" t="str">
            <v>955</v>
          </cell>
          <cell r="R1023" t="str">
            <v>INTERCO BILL W/O</v>
          </cell>
          <cell r="S1023" t="str">
            <v>PRA</v>
          </cell>
          <cell r="U1023" t="str">
            <v>2014-07-31</v>
          </cell>
          <cell r="V1023">
            <v>453.56</v>
          </cell>
          <cell r="W1023" t="str">
            <v>UTXECON201</v>
          </cell>
          <cell r="Y1023" t="str">
            <v>LEGAL</v>
          </cell>
          <cell r="Z1023" t="str">
            <v>DLO</v>
          </cell>
          <cell r="AB1023" t="str">
            <v>ICB</v>
          </cell>
          <cell r="AC1023" t="str">
            <v>ICB</v>
          </cell>
          <cell r="AE1023" t="str">
            <v>211</v>
          </cell>
          <cell r="AG1023" t="str">
            <v>0000014464</v>
          </cell>
        </row>
        <row r="1024">
          <cell r="A1024" t="str">
            <v>00627245</v>
          </cell>
          <cell r="B1024" t="str">
            <v>9554261000</v>
          </cell>
          <cell r="C1024" t="str">
            <v>ICB4TARGET0000000925</v>
          </cell>
          <cell r="D1024">
            <v>2014</v>
          </cell>
          <cell r="E1024">
            <v>7</v>
          </cell>
          <cell r="F1024" t="str">
            <v>2014-07-31</v>
          </cell>
          <cell r="G1024" t="str">
            <v>PRJ</v>
          </cell>
          <cell r="H1024" t="str">
            <v>211</v>
          </cell>
          <cell r="I1024" t="str">
            <v>211</v>
          </cell>
          <cell r="K1024" t="str">
            <v>000001120</v>
          </cell>
          <cell r="L1024" t="str">
            <v>4261000</v>
          </cell>
          <cell r="M1024" t="str">
            <v>1113</v>
          </cell>
          <cell r="N1024" t="str">
            <v>99920</v>
          </cell>
          <cell r="O1024" t="str">
            <v>11404</v>
          </cell>
          <cell r="P1024" t="str">
            <v>294</v>
          </cell>
          <cell r="Q1024" t="str">
            <v>955</v>
          </cell>
          <cell r="R1024" t="str">
            <v>INTERCO BILL W/O</v>
          </cell>
          <cell r="S1024" t="str">
            <v>PRA</v>
          </cell>
          <cell r="U1024" t="str">
            <v>2014-07-31</v>
          </cell>
          <cell r="V1024">
            <v>907.13</v>
          </cell>
          <cell r="W1024" t="str">
            <v>UTXECON201</v>
          </cell>
          <cell r="Y1024" t="str">
            <v>LEGAL</v>
          </cell>
          <cell r="Z1024" t="str">
            <v>DLO</v>
          </cell>
          <cell r="AB1024" t="str">
            <v>ICB</v>
          </cell>
          <cell r="AC1024" t="str">
            <v>ICB</v>
          </cell>
          <cell r="AE1024" t="str">
            <v>211</v>
          </cell>
          <cell r="AG1024" t="str">
            <v>0000014464</v>
          </cell>
        </row>
        <row r="1025">
          <cell r="A1025" t="str">
            <v>00625118</v>
          </cell>
          <cell r="B1025" t="str">
            <v>9554261000</v>
          </cell>
          <cell r="C1025" t="str">
            <v>ICB4TARGET0000000926</v>
          </cell>
          <cell r="D1025">
            <v>2014</v>
          </cell>
          <cell r="E1025">
            <v>7</v>
          </cell>
          <cell r="F1025" t="str">
            <v>2014-07-31</v>
          </cell>
          <cell r="G1025" t="str">
            <v>PRJ</v>
          </cell>
          <cell r="H1025" t="str">
            <v>211</v>
          </cell>
          <cell r="I1025" t="str">
            <v>211</v>
          </cell>
          <cell r="K1025" t="str">
            <v>000001120</v>
          </cell>
          <cell r="L1025" t="str">
            <v>4261000</v>
          </cell>
          <cell r="M1025" t="str">
            <v>1113</v>
          </cell>
          <cell r="N1025" t="str">
            <v>99920</v>
          </cell>
          <cell r="O1025" t="str">
            <v>11404</v>
          </cell>
          <cell r="P1025" t="str">
            <v>294</v>
          </cell>
          <cell r="Q1025" t="str">
            <v>955</v>
          </cell>
          <cell r="R1025" t="str">
            <v>INTERCO BILL W/O</v>
          </cell>
          <cell r="S1025" t="str">
            <v>PRA</v>
          </cell>
          <cell r="U1025" t="str">
            <v>2014-07-31</v>
          </cell>
          <cell r="V1025">
            <v>3023.76</v>
          </cell>
          <cell r="W1025" t="str">
            <v>UTXECON201</v>
          </cell>
          <cell r="Y1025" t="str">
            <v>LEGAL</v>
          </cell>
          <cell r="Z1025" t="str">
            <v>DLO</v>
          </cell>
          <cell r="AB1025" t="str">
            <v>ICB</v>
          </cell>
          <cell r="AC1025" t="str">
            <v>ICB</v>
          </cell>
          <cell r="AE1025" t="str">
            <v>211</v>
          </cell>
          <cell r="AG1025" t="str">
            <v>0000044209</v>
          </cell>
        </row>
        <row r="1026">
          <cell r="A1026" t="str">
            <v>00624508</v>
          </cell>
          <cell r="B1026" t="str">
            <v>9554261000</v>
          </cell>
          <cell r="C1026" t="str">
            <v>ICB4TARGET0000000927</v>
          </cell>
          <cell r="D1026">
            <v>2014</v>
          </cell>
          <cell r="E1026">
            <v>7</v>
          </cell>
          <cell r="F1026" t="str">
            <v>2014-07-31</v>
          </cell>
          <cell r="G1026" t="str">
            <v>PRJ</v>
          </cell>
          <cell r="H1026" t="str">
            <v>211</v>
          </cell>
          <cell r="I1026" t="str">
            <v>211</v>
          </cell>
          <cell r="K1026" t="str">
            <v>000001120</v>
          </cell>
          <cell r="L1026" t="str">
            <v>4261000</v>
          </cell>
          <cell r="M1026" t="str">
            <v>1113</v>
          </cell>
          <cell r="N1026" t="str">
            <v>99920</v>
          </cell>
          <cell r="O1026" t="str">
            <v>11404</v>
          </cell>
          <cell r="P1026" t="str">
            <v>294</v>
          </cell>
          <cell r="Q1026" t="str">
            <v>955</v>
          </cell>
          <cell r="R1026" t="str">
            <v>INTERCO BILL W/O</v>
          </cell>
          <cell r="S1026" t="str">
            <v>PRA</v>
          </cell>
          <cell r="U1026" t="str">
            <v>2014-07-31</v>
          </cell>
          <cell r="V1026">
            <v>1209.51</v>
          </cell>
          <cell r="W1026" t="str">
            <v>UTXECON201</v>
          </cell>
          <cell r="Y1026" t="str">
            <v>LEGAL</v>
          </cell>
          <cell r="Z1026" t="str">
            <v>DLO</v>
          </cell>
          <cell r="AB1026" t="str">
            <v>ICB</v>
          </cell>
          <cell r="AC1026" t="str">
            <v>ICB</v>
          </cell>
          <cell r="AE1026" t="str">
            <v>211</v>
          </cell>
          <cell r="AG1026" t="str">
            <v>0000097110</v>
          </cell>
        </row>
        <row r="1027">
          <cell r="A1027" t="str">
            <v>00627314</v>
          </cell>
          <cell r="B1027" t="str">
            <v>9554261000</v>
          </cell>
          <cell r="C1027" t="str">
            <v>ICB4TARGET0000000928</v>
          </cell>
          <cell r="D1027">
            <v>2014</v>
          </cell>
          <cell r="E1027">
            <v>7</v>
          </cell>
          <cell r="F1027" t="str">
            <v>2014-07-31</v>
          </cell>
          <cell r="G1027" t="str">
            <v>PRJ</v>
          </cell>
          <cell r="H1027" t="str">
            <v>211</v>
          </cell>
          <cell r="I1027" t="str">
            <v>211</v>
          </cell>
          <cell r="K1027" t="str">
            <v>000001120</v>
          </cell>
          <cell r="L1027" t="str">
            <v>4261000</v>
          </cell>
          <cell r="M1027" t="str">
            <v>1113</v>
          </cell>
          <cell r="N1027" t="str">
            <v>99920</v>
          </cell>
          <cell r="O1027" t="str">
            <v>11404</v>
          </cell>
          <cell r="P1027" t="str">
            <v>294</v>
          </cell>
          <cell r="Q1027" t="str">
            <v>955</v>
          </cell>
          <cell r="R1027" t="str">
            <v>INTERCO BILL W/O</v>
          </cell>
          <cell r="S1027" t="str">
            <v>PRA</v>
          </cell>
          <cell r="U1027" t="str">
            <v>2014-07-31</v>
          </cell>
          <cell r="V1027">
            <v>120.95</v>
          </cell>
          <cell r="W1027" t="str">
            <v>UTXECON201</v>
          </cell>
          <cell r="Y1027" t="str">
            <v>LEGAL</v>
          </cell>
          <cell r="Z1027" t="str">
            <v>DLO</v>
          </cell>
          <cell r="AB1027" t="str">
            <v>ICB</v>
          </cell>
          <cell r="AC1027" t="str">
            <v>ICB</v>
          </cell>
          <cell r="AE1027" t="str">
            <v>211</v>
          </cell>
          <cell r="AG1027" t="str">
            <v>0000114269</v>
          </cell>
        </row>
        <row r="1028">
          <cell r="A1028" t="str">
            <v>00625115</v>
          </cell>
          <cell r="B1028" t="str">
            <v>9554261000</v>
          </cell>
          <cell r="C1028" t="str">
            <v>ICB4TARGET0000000929</v>
          </cell>
          <cell r="D1028">
            <v>2014</v>
          </cell>
          <cell r="E1028">
            <v>7</v>
          </cell>
          <cell r="F1028" t="str">
            <v>2014-07-31</v>
          </cell>
          <cell r="G1028" t="str">
            <v>PRJ</v>
          </cell>
          <cell r="H1028" t="str">
            <v>211</v>
          </cell>
          <cell r="I1028" t="str">
            <v>211</v>
          </cell>
          <cell r="K1028" t="str">
            <v>000001120</v>
          </cell>
          <cell r="L1028" t="str">
            <v>4261000</v>
          </cell>
          <cell r="M1028" t="str">
            <v>1113</v>
          </cell>
          <cell r="N1028" t="str">
            <v>99920</v>
          </cell>
          <cell r="O1028" t="str">
            <v>11404</v>
          </cell>
          <cell r="P1028" t="str">
            <v>294</v>
          </cell>
          <cell r="Q1028" t="str">
            <v>955</v>
          </cell>
          <cell r="R1028" t="str">
            <v>INTERCO BILL W/O</v>
          </cell>
          <cell r="S1028" t="str">
            <v>PRA</v>
          </cell>
          <cell r="U1028" t="str">
            <v>2014-07-31</v>
          </cell>
          <cell r="V1028">
            <v>604.75</v>
          </cell>
          <cell r="W1028" t="str">
            <v>UTXECON201</v>
          </cell>
          <cell r="Y1028" t="str">
            <v>LEGAL</v>
          </cell>
          <cell r="Z1028" t="str">
            <v>DLO</v>
          </cell>
          <cell r="AB1028" t="str">
            <v>ICB</v>
          </cell>
          <cell r="AC1028" t="str">
            <v>ICB</v>
          </cell>
          <cell r="AE1028" t="str">
            <v>211</v>
          </cell>
          <cell r="AG1028" t="str">
            <v>0000124825</v>
          </cell>
        </row>
        <row r="1029">
          <cell r="A1029" t="str">
            <v>00624538</v>
          </cell>
          <cell r="B1029" t="str">
            <v>9554261000</v>
          </cell>
          <cell r="C1029" t="str">
            <v>ICB4TARGET0000000930</v>
          </cell>
          <cell r="D1029">
            <v>2014</v>
          </cell>
          <cell r="E1029">
            <v>7</v>
          </cell>
          <cell r="F1029" t="str">
            <v>2014-07-31</v>
          </cell>
          <cell r="G1029" t="str">
            <v>PRJ</v>
          </cell>
          <cell r="H1029" t="str">
            <v>211</v>
          </cell>
          <cell r="I1029" t="str">
            <v>211</v>
          </cell>
          <cell r="K1029" t="str">
            <v>000001120</v>
          </cell>
          <cell r="L1029" t="str">
            <v>4261000</v>
          </cell>
          <cell r="M1029" t="str">
            <v>1113</v>
          </cell>
          <cell r="N1029" t="str">
            <v>99920</v>
          </cell>
          <cell r="O1029" t="str">
            <v>11404</v>
          </cell>
          <cell r="P1029" t="str">
            <v>294</v>
          </cell>
          <cell r="Q1029" t="str">
            <v>955</v>
          </cell>
          <cell r="R1029" t="str">
            <v>INTERCO BILL W/O</v>
          </cell>
          <cell r="S1029" t="str">
            <v>PRA</v>
          </cell>
          <cell r="U1029" t="str">
            <v>2014-07-31</v>
          </cell>
          <cell r="V1029">
            <v>362.85</v>
          </cell>
          <cell r="W1029" t="str">
            <v>UTXECON201</v>
          </cell>
          <cell r="Y1029" t="str">
            <v>LEGAL</v>
          </cell>
          <cell r="Z1029" t="str">
            <v>DLO</v>
          </cell>
          <cell r="AB1029" t="str">
            <v>ICB</v>
          </cell>
          <cell r="AC1029" t="str">
            <v>ICB</v>
          </cell>
          <cell r="AE1029" t="str">
            <v>211</v>
          </cell>
          <cell r="AG1029" t="str">
            <v>0000135160</v>
          </cell>
        </row>
        <row r="1030">
          <cell r="A1030" t="str">
            <v>00623022</v>
          </cell>
          <cell r="B1030" t="str">
            <v>9554261000</v>
          </cell>
          <cell r="C1030" t="str">
            <v>ICB4TARGET0000000931</v>
          </cell>
          <cell r="D1030">
            <v>2014</v>
          </cell>
          <cell r="E1030">
            <v>7</v>
          </cell>
          <cell r="F1030" t="str">
            <v>2014-07-31</v>
          </cell>
          <cell r="G1030" t="str">
            <v>PRJ</v>
          </cell>
          <cell r="H1030" t="str">
            <v>211</v>
          </cell>
          <cell r="I1030" t="str">
            <v>211</v>
          </cell>
          <cell r="K1030" t="str">
            <v>000001120</v>
          </cell>
          <cell r="L1030" t="str">
            <v>4261000</v>
          </cell>
          <cell r="M1030" t="str">
            <v>1113</v>
          </cell>
          <cell r="N1030" t="str">
            <v>99920</v>
          </cell>
          <cell r="O1030" t="str">
            <v>11404</v>
          </cell>
          <cell r="P1030" t="str">
            <v>294</v>
          </cell>
          <cell r="Q1030" t="str">
            <v>955</v>
          </cell>
          <cell r="R1030" t="str">
            <v>INTERCO BILL W/O</v>
          </cell>
          <cell r="S1030" t="str">
            <v>PRA</v>
          </cell>
          <cell r="U1030" t="str">
            <v>2014-07-31</v>
          </cell>
          <cell r="V1030">
            <v>90.71</v>
          </cell>
          <cell r="W1030" t="str">
            <v>UTXECON201</v>
          </cell>
          <cell r="Y1030" t="str">
            <v>LEGAL</v>
          </cell>
          <cell r="Z1030" t="str">
            <v>DLO</v>
          </cell>
          <cell r="AB1030" t="str">
            <v>ICB</v>
          </cell>
          <cell r="AC1030" t="str">
            <v>ICB</v>
          </cell>
          <cell r="AE1030" t="str">
            <v>211</v>
          </cell>
          <cell r="AG1030" t="str">
            <v>0000137195</v>
          </cell>
        </row>
        <row r="1031">
          <cell r="A1031" t="str">
            <v>00624857</v>
          </cell>
          <cell r="B1031" t="str">
            <v>9554261000</v>
          </cell>
          <cell r="C1031" t="str">
            <v>ICB4TARGET0000000932</v>
          </cell>
          <cell r="D1031">
            <v>2014</v>
          </cell>
          <cell r="E1031">
            <v>7</v>
          </cell>
          <cell r="F1031" t="str">
            <v>2014-07-31</v>
          </cell>
          <cell r="G1031" t="str">
            <v>PRJ</v>
          </cell>
          <cell r="H1031" t="str">
            <v>211</v>
          </cell>
          <cell r="I1031" t="str">
            <v>211</v>
          </cell>
          <cell r="K1031" t="str">
            <v>000001120</v>
          </cell>
          <cell r="L1031" t="str">
            <v>4261000</v>
          </cell>
          <cell r="M1031" t="str">
            <v>1113</v>
          </cell>
          <cell r="N1031" t="str">
            <v>99920</v>
          </cell>
          <cell r="O1031" t="str">
            <v>11404</v>
          </cell>
          <cell r="P1031" t="str">
            <v>294</v>
          </cell>
          <cell r="Q1031" t="str">
            <v>955</v>
          </cell>
          <cell r="R1031" t="str">
            <v>INTERCO BILL W/O</v>
          </cell>
          <cell r="S1031" t="str">
            <v>PRA</v>
          </cell>
          <cell r="U1031" t="str">
            <v>2014-07-31</v>
          </cell>
          <cell r="V1031">
            <v>96.76</v>
          </cell>
          <cell r="W1031" t="str">
            <v>UTXECON201</v>
          </cell>
          <cell r="Y1031" t="str">
            <v>LEGAL</v>
          </cell>
          <cell r="Z1031" t="str">
            <v>DLO</v>
          </cell>
          <cell r="AB1031" t="str">
            <v>ICB</v>
          </cell>
          <cell r="AC1031" t="str">
            <v>ICB</v>
          </cell>
          <cell r="AE1031" t="str">
            <v>211</v>
          </cell>
          <cell r="AG1031" t="str">
            <v>0000145162</v>
          </cell>
        </row>
        <row r="1032">
          <cell r="A1032" t="str">
            <v>00624537</v>
          </cell>
          <cell r="B1032" t="str">
            <v>9554261000</v>
          </cell>
          <cell r="C1032" t="str">
            <v>ICB4TARGET0000000933</v>
          </cell>
          <cell r="D1032">
            <v>2014</v>
          </cell>
          <cell r="E1032">
            <v>7</v>
          </cell>
          <cell r="F1032" t="str">
            <v>2014-07-31</v>
          </cell>
          <cell r="G1032" t="str">
            <v>PRJ</v>
          </cell>
          <cell r="H1032" t="str">
            <v>211</v>
          </cell>
          <cell r="I1032" t="str">
            <v>211</v>
          </cell>
          <cell r="K1032" t="str">
            <v>000001120</v>
          </cell>
          <cell r="L1032" t="str">
            <v>4261000</v>
          </cell>
          <cell r="M1032" t="str">
            <v>1113</v>
          </cell>
          <cell r="N1032" t="str">
            <v>99920</v>
          </cell>
          <cell r="O1032" t="str">
            <v>11404</v>
          </cell>
          <cell r="P1032" t="str">
            <v>294</v>
          </cell>
          <cell r="Q1032" t="str">
            <v>955</v>
          </cell>
          <cell r="R1032" t="str">
            <v>INTERCO BILL W/O</v>
          </cell>
          <cell r="S1032" t="str">
            <v>PRA</v>
          </cell>
          <cell r="U1032" t="str">
            <v>2014-07-31</v>
          </cell>
          <cell r="V1032">
            <v>302.38</v>
          </cell>
          <cell r="W1032" t="str">
            <v>UTXECON201</v>
          </cell>
          <cell r="Y1032" t="str">
            <v>LEGAL</v>
          </cell>
          <cell r="Z1032" t="str">
            <v>DLO</v>
          </cell>
          <cell r="AB1032" t="str">
            <v>ICB</v>
          </cell>
          <cell r="AC1032" t="str">
            <v>ICB</v>
          </cell>
          <cell r="AE1032" t="str">
            <v>211</v>
          </cell>
          <cell r="AG1032" t="str">
            <v>0000149834</v>
          </cell>
        </row>
        <row r="1033">
          <cell r="A1033" t="str">
            <v>00625211</v>
          </cell>
          <cell r="B1033" t="str">
            <v>9554261000</v>
          </cell>
          <cell r="C1033" t="str">
            <v>ICB4TARGET0000000934</v>
          </cell>
          <cell r="D1033">
            <v>2014</v>
          </cell>
          <cell r="E1033">
            <v>7</v>
          </cell>
          <cell r="F1033" t="str">
            <v>2014-07-31</v>
          </cell>
          <cell r="G1033" t="str">
            <v>PRJ</v>
          </cell>
          <cell r="H1033" t="str">
            <v>211</v>
          </cell>
          <cell r="I1033" t="str">
            <v>211</v>
          </cell>
          <cell r="K1033" t="str">
            <v>000001120</v>
          </cell>
          <cell r="L1033" t="str">
            <v>4261000</v>
          </cell>
          <cell r="M1033" t="str">
            <v>1113</v>
          </cell>
          <cell r="N1033" t="str">
            <v>99920</v>
          </cell>
          <cell r="O1033" t="str">
            <v>11404</v>
          </cell>
          <cell r="P1033" t="str">
            <v>294</v>
          </cell>
          <cell r="Q1033" t="str">
            <v>955</v>
          </cell>
          <cell r="R1033" t="str">
            <v>INTERCO BILL W/O</v>
          </cell>
          <cell r="S1033" t="str">
            <v>PRA</v>
          </cell>
          <cell r="U1033" t="str">
            <v>2014-07-31</v>
          </cell>
          <cell r="V1033">
            <v>1511.88</v>
          </cell>
          <cell r="W1033" t="str">
            <v>UTXECON201</v>
          </cell>
          <cell r="Y1033" t="str">
            <v>LEGAL</v>
          </cell>
          <cell r="Z1033" t="str">
            <v>DLO</v>
          </cell>
          <cell r="AB1033" t="str">
            <v>ICB</v>
          </cell>
          <cell r="AC1033" t="str">
            <v>ICB</v>
          </cell>
          <cell r="AE1033" t="str">
            <v>211</v>
          </cell>
          <cell r="AG1033" t="str">
            <v>0000260094</v>
          </cell>
        </row>
        <row r="1034">
          <cell r="A1034" t="str">
            <v>00624539</v>
          </cell>
          <cell r="B1034" t="str">
            <v>9554261000</v>
          </cell>
          <cell r="C1034" t="str">
            <v>ICB4TARGET0000000935</v>
          </cell>
          <cell r="D1034">
            <v>2014</v>
          </cell>
          <cell r="E1034">
            <v>7</v>
          </cell>
          <cell r="F1034" t="str">
            <v>2014-07-31</v>
          </cell>
          <cell r="G1034" t="str">
            <v>PRJ</v>
          </cell>
          <cell r="H1034" t="str">
            <v>211</v>
          </cell>
          <cell r="I1034" t="str">
            <v>211</v>
          </cell>
          <cell r="K1034" t="str">
            <v>000001120</v>
          </cell>
          <cell r="L1034" t="str">
            <v>4261000</v>
          </cell>
          <cell r="M1034" t="str">
            <v>1113</v>
          </cell>
          <cell r="N1034" t="str">
            <v>99920</v>
          </cell>
          <cell r="O1034" t="str">
            <v>11404</v>
          </cell>
          <cell r="P1034" t="str">
            <v>294</v>
          </cell>
          <cell r="Q1034" t="str">
            <v>955</v>
          </cell>
          <cell r="R1034" t="str">
            <v>INTERCO BILL W/O</v>
          </cell>
          <cell r="S1034" t="str">
            <v>PRA</v>
          </cell>
          <cell r="U1034" t="str">
            <v>2014-07-31</v>
          </cell>
          <cell r="V1034">
            <v>604.75</v>
          </cell>
          <cell r="W1034" t="str">
            <v>UTXECON201</v>
          </cell>
          <cell r="Y1034" t="str">
            <v>LEGAL</v>
          </cell>
          <cell r="Z1034" t="str">
            <v>DLO</v>
          </cell>
          <cell r="AB1034" t="str">
            <v>ICB</v>
          </cell>
          <cell r="AC1034" t="str">
            <v>ICB</v>
          </cell>
          <cell r="AE1034" t="str">
            <v>211</v>
          </cell>
          <cell r="AG1034" t="str">
            <v>0000286783</v>
          </cell>
        </row>
        <row r="1035">
          <cell r="A1035" t="str">
            <v>00624540</v>
          </cell>
          <cell r="B1035" t="str">
            <v>9554261000</v>
          </cell>
          <cell r="C1035" t="str">
            <v>ICB4TARGET0000000936</v>
          </cell>
          <cell r="D1035">
            <v>2014</v>
          </cell>
          <cell r="E1035">
            <v>7</v>
          </cell>
          <cell r="F1035" t="str">
            <v>2014-07-31</v>
          </cell>
          <cell r="G1035" t="str">
            <v>PRJ</v>
          </cell>
          <cell r="H1035" t="str">
            <v>211</v>
          </cell>
          <cell r="I1035" t="str">
            <v>211</v>
          </cell>
          <cell r="K1035" t="str">
            <v>000001120</v>
          </cell>
          <cell r="L1035" t="str">
            <v>4261000</v>
          </cell>
          <cell r="M1035" t="str">
            <v>1113</v>
          </cell>
          <cell r="N1035" t="str">
            <v>99920</v>
          </cell>
          <cell r="O1035" t="str">
            <v>11404</v>
          </cell>
          <cell r="P1035" t="str">
            <v>294</v>
          </cell>
          <cell r="Q1035" t="str">
            <v>955</v>
          </cell>
          <cell r="R1035" t="str">
            <v>INTERCO BILL W/O</v>
          </cell>
          <cell r="S1035" t="str">
            <v>PRA</v>
          </cell>
          <cell r="U1035" t="str">
            <v>2014-07-31</v>
          </cell>
          <cell r="V1035">
            <v>181.43</v>
          </cell>
          <cell r="W1035" t="str">
            <v>UTXECON201</v>
          </cell>
          <cell r="Y1035" t="str">
            <v>LEGAL</v>
          </cell>
          <cell r="Z1035" t="str">
            <v>DLO</v>
          </cell>
          <cell r="AB1035" t="str">
            <v>ICB</v>
          </cell>
          <cell r="AC1035" t="str">
            <v>ICB</v>
          </cell>
          <cell r="AE1035" t="str">
            <v>211</v>
          </cell>
          <cell r="AG1035" t="str">
            <v>0000286784</v>
          </cell>
        </row>
        <row r="1036">
          <cell r="A1036" t="str">
            <v>00625268</v>
          </cell>
          <cell r="B1036" t="str">
            <v>9554261000</v>
          </cell>
          <cell r="C1036" t="str">
            <v>ICB4TARGET0000000937</v>
          </cell>
          <cell r="D1036">
            <v>2014</v>
          </cell>
          <cell r="E1036">
            <v>7</v>
          </cell>
          <cell r="F1036" t="str">
            <v>2014-07-31</v>
          </cell>
          <cell r="G1036" t="str">
            <v>PRJ</v>
          </cell>
          <cell r="H1036" t="str">
            <v>211</v>
          </cell>
          <cell r="I1036" t="str">
            <v>211</v>
          </cell>
          <cell r="K1036" t="str">
            <v>000001120</v>
          </cell>
          <cell r="L1036" t="str">
            <v>4261000</v>
          </cell>
          <cell r="M1036" t="str">
            <v>1113</v>
          </cell>
          <cell r="N1036" t="str">
            <v>99920</v>
          </cell>
          <cell r="O1036" t="str">
            <v>11404</v>
          </cell>
          <cell r="P1036" t="str">
            <v>294</v>
          </cell>
          <cell r="Q1036" t="str">
            <v>955</v>
          </cell>
          <cell r="R1036" t="str">
            <v>INTERCO BILL W/O</v>
          </cell>
          <cell r="S1036" t="str">
            <v>PRA</v>
          </cell>
          <cell r="U1036" t="str">
            <v>2014-07-31</v>
          </cell>
          <cell r="V1036">
            <v>172.35</v>
          </cell>
          <cell r="W1036" t="str">
            <v>UTXECON201</v>
          </cell>
          <cell r="Y1036" t="str">
            <v>LEGAL</v>
          </cell>
          <cell r="Z1036" t="str">
            <v>DLO</v>
          </cell>
          <cell r="AB1036" t="str">
            <v>ICB</v>
          </cell>
          <cell r="AC1036" t="str">
            <v>ICB</v>
          </cell>
          <cell r="AE1036" t="str">
            <v>211</v>
          </cell>
          <cell r="AG1036" t="str">
            <v>0000286843</v>
          </cell>
        </row>
        <row r="1037">
          <cell r="A1037" t="str">
            <v>00624504</v>
          </cell>
          <cell r="B1037" t="str">
            <v>9554265004</v>
          </cell>
          <cell r="C1037" t="str">
            <v>ICB4TARGET0000001043</v>
          </cell>
          <cell r="D1037">
            <v>2014</v>
          </cell>
          <cell r="E1037">
            <v>7</v>
          </cell>
          <cell r="F1037" t="str">
            <v>2014-07-31</v>
          </cell>
          <cell r="G1037" t="str">
            <v>PRJ</v>
          </cell>
          <cell r="H1037" t="str">
            <v>211</v>
          </cell>
          <cell r="I1037" t="str">
            <v>211</v>
          </cell>
          <cell r="K1037" t="str">
            <v>000001120</v>
          </cell>
          <cell r="L1037" t="str">
            <v>4265004</v>
          </cell>
          <cell r="M1037" t="str">
            <v>1113</v>
          </cell>
          <cell r="N1037" t="str">
            <v>99920</v>
          </cell>
          <cell r="O1037" t="str">
            <v>11404</v>
          </cell>
          <cell r="P1037" t="str">
            <v>294</v>
          </cell>
          <cell r="Q1037" t="str">
            <v>955</v>
          </cell>
          <cell r="R1037" t="str">
            <v>INTERCO BILL W/O</v>
          </cell>
          <cell r="S1037" t="str">
            <v>PRA</v>
          </cell>
          <cell r="U1037" t="str">
            <v>2014-07-31</v>
          </cell>
          <cell r="V1037">
            <v>362.85</v>
          </cell>
          <cell r="W1037" t="str">
            <v>UTXECON201</v>
          </cell>
          <cell r="Y1037" t="str">
            <v>LEGAL</v>
          </cell>
          <cell r="Z1037" t="str">
            <v>DLO</v>
          </cell>
          <cell r="AB1037" t="str">
            <v>ICB</v>
          </cell>
          <cell r="AC1037" t="str">
            <v>ICB</v>
          </cell>
          <cell r="AE1037" t="str">
            <v>211</v>
          </cell>
          <cell r="AG1037" t="str">
            <v>0000132632</v>
          </cell>
        </row>
        <row r="1038">
          <cell r="A1038" t="str">
            <v>00655227</v>
          </cell>
          <cell r="B1038" t="str">
            <v>9559210001</v>
          </cell>
          <cell r="C1038" t="str">
            <v>ICB4TARGET0000012259</v>
          </cell>
          <cell r="D1038">
            <v>2014</v>
          </cell>
          <cell r="E1038">
            <v>12</v>
          </cell>
          <cell r="F1038" t="str">
            <v>2014-12-31</v>
          </cell>
          <cell r="G1038" t="str">
            <v>PRJ</v>
          </cell>
          <cell r="H1038" t="str">
            <v>211</v>
          </cell>
          <cell r="I1038" t="str">
            <v>211</v>
          </cell>
          <cell r="K1038" t="str">
            <v>TDOANDA</v>
          </cell>
          <cell r="L1038" t="str">
            <v>9210001</v>
          </cell>
          <cell r="M1038" t="str">
            <v>1113</v>
          </cell>
          <cell r="N1038" t="str">
            <v>99920</v>
          </cell>
          <cell r="O1038" t="str">
            <v>11833</v>
          </cell>
          <cell r="P1038" t="str">
            <v>294</v>
          </cell>
          <cell r="Q1038" t="str">
            <v>955</v>
          </cell>
          <cell r="R1038" t="str">
            <v>INTERCO BILL W/O</v>
          </cell>
          <cell r="S1038" t="str">
            <v>PRA</v>
          </cell>
          <cell r="U1038" t="str">
            <v>2014-12-31</v>
          </cell>
          <cell r="V1038">
            <v>13.69</v>
          </cell>
          <cell r="W1038" t="str">
            <v>UTXE000501</v>
          </cell>
          <cell r="Y1038" t="str">
            <v>TDOTH</v>
          </cell>
          <cell r="Z1038" t="str">
            <v>DLO</v>
          </cell>
          <cell r="AB1038" t="str">
            <v>ICB</v>
          </cell>
          <cell r="AC1038" t="str">
            <v>ICB</v>
          </cell>
          <cell r="AE1038" t="str">
            <v>211</v>
          </cell>
          <cell r="AG1038" t="str">
            <v>0000153062</v>
          </cell>
        </row>
        <row r="1039">
          <cell r="A1039" t="str">
            <v>00682009</v>
          </cell>
          <cell r="B1039" t="str">
            <v>9554261000</v>
          </cell>
          <cell r="C1039" t="str">
            <v>ICB7TARGET0000000718</v>
          </cell>
          <cell r="D1039">
            <v>2015</v>
          </cell>
          <cell r="E1039">
            <v>6</v>
          </cell>
          <cell r="F1039" t="str">
            <v>2015-06-30</v>
          </cell>
          <cell r="G1039" t="str">
            <v>PRJ</v>
          </cell>
          <cell r="H1039" t="str">
            <v>211</v>
          </cell>
          <cell r="I1039" t="str">
            <v>211</v>
          </cell>
          <cell r="K1039" t="str">
            <v>000022743</v>
          </cell>
          <cell r="L1039" t="str">
            <v>4261000</v>
          </cell>
          <cell r="M1039" t="str">
            <v>1113</v>
          </cell>
          <cell r="N1039" t="str">
            <v>99920</v>
          </cell>
          <cell r="O1039" t="str">
            <v>12494</v>
          </cell>
          <cell r="P1039" t="str">
            <v>294</v>
          </cell>
          <cell r="Q1039" t="str">
            <v>955</v>
          </cell>
          <cell r="R1039" t="str">
            <v>INTERCO BILL RESCAT_BENLOC</v>
          </cell>
          <cell r="S1039" t="str">
            <v>PRA</v>
          </cell>
          <cell r="U1039" t="str">
            <v>2015-06-30</v>
          </cell>
          <cell r="V1039">
            <v>616.67999999999995</v>
          </cell>
          <cell r="W1039" t="str">
            <v>G0001113</v>
          </cell>
          <cell r="Y1039" t="str">
            <v>LEGAL</v>
          </cell>
          <cell r="Z1039" t="str">
            <v>DLO</v>
          </cell>
          <cell r="AB1039" t="str">
            <v>ICB</v>
          </cell>
          <cell r="AC1039" t="str">
            <v>ICB</v>
          </cell>
          <cell r="AE1039" t="str">
            <v>211</v>
          </cell>
          <cell r="AG1039" t="str">
            <v>0000254867</v>
          </cell>
        </row>
        <row r="1040">
          <cell r="A1040" t="str">
            <v>00685530</v>
          </cell>
          <cell r="B1040" t="str">
            <v>9554261000</v>
          </cell>
          <cell r="C1040" t="str">
            <v>ICB7TARGET0000000719</v>
          </cell>
          <cell r="D1040">
            <v>2015</v>
          </cell>
          <cell r="E1040">
            <v>6</v>
          </cell>
          <cell r="F1040" t="str">
            <v>2015-06-30</v>
          </cell>
          <cell r="G1040" t="str">
            <v>PRJ</v>
          </cell>
          <cell r="H1040" t="str">
            <v>211</v>
          </cell>
          <cell r="I1040" t="str">
            <v>211</v>
          </cell>
          <cell r="K1040" t="str">
            <v>000022743</v>
          </cell>
          <cell r="L1040" t="str">
            <v>4261000</v>
          </cell>
          <cell r="M1040" t="str">
            <v>1113</v>
          </cell>
          <cell r="N1040" t="str">
            <v>99920</v>
          </cell>
          <cell r="O1040" t="str">
            <v>12404</v>
          </cell>
          <cell r="P1040" t="str">
            <v>294</v>
          </cell>
          <cell r="Q1040" t="str">
            <v>955</v>
          </cell>
          <cell r="R1040" t="str">
            <v>INTERCO BILL RESCAT_BENLOC</v>
          </cell>
          <cell r="S1040" t="str">
            <v>PRA</v>
          </cell>
          <cell r="U1040" t="str">
            <v>2015-06-30</v>
          </cell>
          <cell r="V1040">
            <v>154.16999999999999</v>
          </cell>
          <cell r="W1040" t="str">
            <v>G0001113</v>
          </cell>
          <cell r="Y1040" t="str">
            <v>LEGAL</v>
          </cell>
          <cell r="Z1040" t="str">
            <v>DLO</v>
          </cell>
          <cell r="AB1040" t="str">
            <v>ICB</v>
          </cell>
          <cell r="AC1040" t="str">
            <v>ICB</v>
          </cell>
          <cell r="AE1040" t="str">
            <v>211</v>
          </cell>
          <cell r="AG1040" t="str">
            <v>0000295524</v>
          </cell>
        </row>
        <row r="1041">
          <cell r="A1041" t="str">
            <v>00672658</v>
          </cell>
          <cell r="B1041" t="str">
            <v>9554261000</v>
          </cell>
          <cell r="C1041" t="str">
            <v>ICB7TARGET0000000800</v>
          </cell>
          <cell r="D1041">
            <v>2015</v>
          </cell>
          <cell r="E1041">
            <v>4</v>
          </cell>
          <cell r="F1041" t="str">
            <v>2015-04-30</v>
          </cell>
          <cell r="G1041" t="str">
            <v>PRJ</v>
          </cell>
          <cell r="H1041" t="str">
            <v>211</v>
          </cell>
          <cell r="I1041" t="str">
            <v>211</v>
          </cell>
          <cell r="K1041" t="str">
            <v>000022743</v>
          </cell>
          <cell r="L1041" t="str">
            <v>4261000</v>
          </cell>
          <cell r="M1041" t="str">
            <v>1113</v>
          </cell>
          <cell r="N1041" t="str">
            <v>99920</v>
          </cell>
          <cell r="O1041" t="str">
            <v>12494</v>
          </cell>
          <cell r="P1041" t="str">
            <v>294</v>
          </cell>
          <cell r="Q1041" t="str">
            <v>955</v>
          </cell>
          <cell r="R1041" t="str">
            <v>INTERCO BILL RESCAT_BENLOC</v>
          </cell>
          <cell r="S1041" t="str">
            <v>PRA</v>
          </cell>
          <cell r="U1041" t="str">
            <v>2015-04-30</v>
          </cell>
          <cell r="V1041">
            <v>185</v>
          </cell>
          <cell r="W1041" t="str">
            <v>G0001113</v>
          </cell>
          <cell r="Y1041" t="str">
            <v>LEGAL</v>
          </cell>
          <cell r="Z1041" t="str">
            <v>DLO</v>
          </cell>
          <cell r="AB1041" t="str">
            <v>ICB</v>
          </cell>
          <cell r="AC1041" t="str">
            <v>ICB</v>
          </cell>
          <cell r="AE1041" t="str">
            <v>211</v>
          </cell>
          <cell r="AG1041" t="str">
            <v>0000120050</v>
          </cell>
        </row>
        <row r="1042">
          <cell r="A1042" t="str">
            <v>00673922</v>
          </cell>
          <cell r="B1042" t="str">
            <v>9554261000</v>
          </cell>
          <cell r="C1042" t="str">
            <v>ICB7TARGET0000000801</v>
          </cell>
          <cell r="D1042">
            <v>2015</v>
          </cell>
          <cell r="E1042">
            <v>4</v>
          </cell>
          <cell r="F1042" t="str">
            <v>2015-04-30</v>
          </cell>
          <cell r="G1042" t="str">
            <v>PRJ</v>
          </cell>
          <cell r="H1042" t="str">
            <v>211</v>
          </cell>
          <cell r="I1042" t="str">
            <v>211</v>
          </cell>
          <cell r="K1042" t="str">
            <v>000022743</v>
          </cell>
          <cell r="L1042" t="str">
            <v>4261000</v>
          </cell>
          <cell r="M1042" t="str">
            <v>1113</v>
          </cell>
          <cell r="N1042" t="str">
            <v>99920</v>
          </cell>
          <cell r="O1042" t="str">
            <v>12494</v>
          </cell>
          <cell r="P1042" t="str">
            <v>294</v>
          </cell>
          <cell r="Q1042" t="str">
            <v>955</v>
          </cell>
          <cell r="R1042" t="str">
            <v>INTERCO BILL RESCAT_BENLOC</v>
          </cell>
          <cell r="S1042" t="str">
            <v>PRA</v>
          </cell>
          <cell r="U1042" t="str">
            <v>2015-04-30</v>
          </cell>
          <cell r="V1042">
            <v>308.33999999999997</v>
          </cell>
          <cell r="W1042" t="str">
            <v>G0001113</v>
          </cell>
          <cell r="Y1042" t="str">
            <v>LEGAL</v>
          </cell>
          <cell r="Z1042" t="str">
            <v>DLO</v>
          </cell>
          <cell r="AB1042" t="str">
            <v>ICB</v>
          </cell>
          <cell r="AC1042" t="str">
            <v>ICB</v>
          </cell>
          <cell r="AE1042" t="str">
            <v>211</v>
          </cell>
          <cell r="AG1042" t="str">
            <v>0000120050</v>
          </cell>
        </row>
        <row r="1043">
          <cell r="A1043" t="str">
            <v>00672659</v>
          </cell>
          <cell r="B1043" t="str">
            <v>9554261000</v>
          </cell>
          <cell r="C1043" t="str">
            <v>ICB7TARGET0000000802</v>
          </cell>
          <cell r="D1043">
            <v>2015</v>
          </cell>
          <cell r="E1043">
            <v>4</v>
          </cell>
          <cell r="F1043" t="str">
            <v>2015-04-30</v>
          </cell>
          <cell r="G1043" t="str">
            <v>PRJ</v>
          </cell>
          <cell r="H1043" t="str">
            <v>211</v>
          </cell>
          <cell r="I1043" t="str">
            <v>211</v>
          </cell>
          <cell r="K1043" t="str">
            <v>000022743</v>
          </cell>
          <cell r="L1043" t="str">
            <v>4261000</v>
          </cell>
          <cell r="M1043" t="str">
            <v>1113</v>
          </cell>
          <cell r="N1043" t="str">
            <v>99920</v>
          </cell>
          <cell r="O1043" t="str">
            <v>12494</v>
          </cell>
          <cell r="P1043" t="str">
            <v>294</v>
          </cell>
          <cell r="Q1043" t="str">
            <v>955</v>
          </cell>
          <cell r="R1043" t="str">
            <v>INTERCO BILL RESCAT_BENLOC</v>
          </cell>
          <cell r="S1043" t="str">
            <v>PRA</v>
          </cell>
          <cell r="U1043" t="str">
            <v>2015-04-30</v>
          </cell>
          <cell r="V1043">
            <v>154.16999999999999</v>
          </cell>
          <cell r="W1043" t="str">
            <v>G0001113</v>
          </cell>
          <cell r="Y1043" t="str">
            <v>LEGAL</v>
          </cell>
          <cell r="Z1043" t="str">
            <v>DLO</v>
          </cell>
          <cell r="AB1043" t="str">
            <v>ICB</v>
          </cell>
          <cell r="AC1043" t="str">
            <v>ICB</v>
          </cell>
          <cell r="AE1043" t="str">
            <v>211</v>
          </cell>
          <cell r="AG1043" t="str">
            <v>0000254867</v>
          </cell>
        </row>
        <row r="1044">
          <cell r="A1044" t="str">
            <v>00673921</v>
          </cell>
          <cell r="B1044" t="str">
            <v>9554261000</v>
          </cell>
          <cell r="C1044" t="str">
            <v>ICB7TARGET0000000803</v>
          </cell>
          <cell r="D1044">
            <v>2015</v>
          </cell>
          <cell r="E1044">
            <v>4</v>
          </cell>
          <cell r="F1044" t="str">
            <v>2015-04-30</v>
          </cell>
          <cell r="G1044" t="str">
            <v>PRJ</v>
          </cell>
          <cell r="H1044" t="str">
            <v>211</v>
          </cell>
          <cell r="I1044" t="str">
            <v>211</v>
          </cell>
          <cell r="K1044" t="str">
            <v>000022743</v>
          </cell>
          <cell r="L1044" t="str">
            <v>4261000</v>
          </cell>
          <cell r="M1044" t="str">
            <v>1113</v>
          </cell>
          <cell r="N1044" t="str">
            <v>99920</v>
          </cell>
          <cell r="O1044" t="str">
            <v>12494</v>
          </cell>
          <cell r="P1044" t="str">
            <v>294</v>
          </cell>
          <cell r="Q1044" t="str">
            <v>955</v>
          </cell>
          <cell r="R1044" t="str">
            <v>INTERCO BILL RESCAT_BENLOC</v>
          </cell>
          <cell r="S1044" t="str">
            <v>PRA</v>
          </cell>
          <cell r="U1044" t="str">
            <v>2015-04-30</v>
          </cell>
          <cell r="V1044">
            <v>215.84</v>
          </cell>
          <cell r="W1044" t="str">
            <v>G0001113</v>
          </cell>
          <cell r="Y1044" t="str">
            <v>LEGAL</v>
          </cell>
          <cell r="Z1044" t="str">
            <v>DLO</v>
          </cell>
          <cell r="AB1044" t="str">
            <v>ICB</v>
          </cell>
          <cell r="AC1044" t="str">
            <v>ICB</v>
          </cell>
          <cell r="AE1044" t="str">
            <v>211</v>
          </cell>
          <cell r="AG1044" t="str">
            <v>0000254867</v>
          </cell>
        </row>
        <row r="1045">
          <cell r="A1045" t="str">
            <v>00670951</v>
          </cell>
          <cell r="B1045" t="str">
            <v>9554261000</v>
          </cell>
          <cell r="C1045" t="str">
            <v>ICB7TARGET0000000804</v>
          </cell>
          <cell r="D1045">
            <v>2015</v>
          </cell>
          <cell r="E1045">
            <v>4</v>
          </cell>
          <cell r="F1045" t="str">
            <v>2015-04-30</v>
          </cell>
          <cell r="G1045" t="str">
            <v>PRJ</v>
          </cell>
          <cell r="H1045" t="str">
            <v>211</v>
          </cell>
          <cell r="I1045" t="str">
            <v>211</v>
          </cell>
          <cell r="K1045" t="str">
            <v>000022744</v>
          </cell>
          <cell r="L1045" t="str">
            <v>4261000</v>
          </cell>
          <cell r="M1045" t="str">
            <v>1113</v>
          </cell>
          <cell r="N1045" t="str">
            <v>99920</v>
          </cell>
          <cell r="O1045" t="str">
            <v>12494</v>
          </cell>
          <cell r="P1045" t="str">
            <v>294</v>
          </cell>
          <cell r="Q1045" t="str">
            <v>955</v>
          </cell>
          <cell r="R1045" t="str">
            <v>INTERCO BILL RESCAT_BENLOC</v>
          </cell>
          <cell r="S1045" t="str">
            <v>PRA</v>
          </cell>
          <cell r="U1045" t="str">
            <v>2015-04-30</v>
          </cell>
          <cell r="V1045">
            <v>308.33999999999997</v>
          </cell>
          <cell r="W1045" t="str">
            <v>G0001113</v>
          </cell>
          <cell r="Y1045" t="str">
            <v>LEGAL</v>
          </cell>
          <cell r="Z1045" t="str">
            <v>DLO</v>
          </cell>
          <cell r="AB1045" t="str">
            <v>ICB</v>
          </cell>
          <cell r="AC1045" t="str">
            <v>ICB</v>
          </cell>
          <cell r="AE1045" t="str">
            <v>211</v>
          </cell>
          <cell r="AG1045" t="str">
            <v>0000142843</v>
          </cell>
        </row>
        <row r="1046">
          <cell r="A1046" t="str">
            <v>00671250</v>
          </cell>
          <cell r="B1046" t="str">
            <v>9554261000</v>
          </cell>
          <cell r="C1046" t="str">
            <v>ICB7TARGET0000000805</v>
          </cell>
          <cell r="D1046">
            <v>2015</v>
          </cell>
          <cell r="E1046">
            <v>4</v>
          </cell>
          <cell r="F1046" t="str">
            <v>2015-04-30</v>
          </cell>
          <cell r="G1046" t="str">
            <v>PRJ</v>
          </cell>
          <cell r="H1046" t="str">
            <v>211</v>
          </cell>
          <cell r="I1046" t="str">
            <v>211</v>
          </cell>
          <cell r="K1046" t="str">
            <v>000022744</v>
          </cell>
          <cell r="L1046" t="str">
            <v>4261000</v>
          </cell>
          <cell r="M1046" t="str">
            <v>1113</v>
          </cell>
          <cell r="N1046" t="str">
            <v>99920</v>
          </cell>
          <cell r="O1046" t="str">
            <v>12494</v>
          </cell>
          <cell r="P1046" t="str">
            <v>294</v>
          </cell>
          <cell r="Q1046" t="str">
            <v>955</v>
          </cell>
          <cell r="R1046" t="str">
            <v>INTERCO BILL RESCAT_BENLOC</v>
          </cell>
          <cell r="S1046" t="str">
            <v>PRA</v>
          </cell>
          <cell r="U1046" t="str">
            <v>2015-04-30</v>
          </cell>
          <cell r="V1046">
            <v>308.33999999999997</v>
          </cell>
          <cell r="W1046" t="str">
            <v>G0001113</v>
          </cell>
          <cell r="Y1046" t="str">
            <v>LEGAL</v>
          </cell>
          <cell r="Z1046" t="str">
            <v>DLO</v>
          </cell>
          <cell r="AB1046" t="str">
            <v>ICB</v>
          </cell>
          <cell r="AC1046" t="str">
            <v>ICB</v>
          </cell>
          <cell r="AE1046" t="str">
            <v>211</v>
          </cell>
          <cell r="AG1046" t="str">
            <v>0000142843</v>
          </cell>
        </row>
        <row r="1047">
          <cell r="A1047" t="str">
            <v>00670950</v>
          </cell>
          <cell r="B1047" t="str">
            <v>9554261000</v>
          </cell>
          <cell r="C1047" t="str">
            <v>ICB7TARGET0000000806</v>
          </cell>
          <cell r="D1047">
            <v>2015</v>
          </cell>
          <cell r="E1047">
            <v>4</v>
          </cell>
          <cell r="F1047" t="str">
            <v>2015-04-30</v>
          </cell>
          <cell r="G1047" t="str">
            <v>PRJ</v>
          </cell>
          <cell r="H1047" t="str">
            <v>211</v>
          </cell>
          <cell r="I1047" t="str">
            <v>211</v>
          </cell>
          <cell r="K1047" t="str">
            <v>000022744</v>
          </cell>
          <cell r="L1047" t="str">
            <v>4261000</v>
          </cell>
          <cell r="M1047" t="str">
            <v>1113</v>
          </cell>
          <cell r="N1047" t="str">
            <v>99920</v>
          </cell>
          <cell r="O1047" t="str">
            <v>12494</v>
          </cell>
          <cell r="P1047" t="str">
            <v>294</v>
          </cell>
          <cell r="Q1047" t="str">
            <v>955</v>
          </cell>
          <cell r="R1047" t="str">
            <v>INTERCO BILL RESCAT_BENLOC</v>
          </cell>
          <cell r="S1047" t="str">
            <v>PRA</v>
          </cell>
          <cell r="U1047" t="str">
            <v>2015-04-30</v>
          </cell>
          <cell r="V1047">
            <v>308.33999999999997</v>
          </cell>
          <cell r="W1047" t="str">
            <v>G0001113</v>
          </cell>
          <cell r="Y1047" t="str">
            <v>LEGAL</v>
          </cell>
          <cell r="Z1047" t="str">
            <v>DLO</v>
          </cell>
          <cell r="AB1047" t="str">
            <v>ICB</v>
          </cell>
          <cell r="AC1047" t="str">
            <v>ICB</v>
          </cell>
          <cell r="AE1047" t="str">
            <v>211</v>
          </cell>
          <cell r="AG1047" t="str">
            <v>0000148093</v>
          </cell>
        </row>
        <row r="1048">
          <cell r="A1048" t="str">
            <v>00673374</v>
          </cell>
          <cell r="B1048" t="str">
            <v>9554261000</v>
          </cell>
          <cell r="C1048" t="str">
            <v>ICB7TARGET0000000807</v>
          </cell>
          <cell r="D1048">
            <v>2015</v>
          </cell>
          <cell r="E1048">
            <v>4</v>
          </cell>
          <cell r="F1048" t="str">
            <v>2015-04-30</v>
          </cell>
          <cell r="G1048" t="str">
            <v>PRJ</v>
          </cell>
          <cell r="H1048" t="str">
            <v>211</v>
          </cell>
          <cell r="I1048" t="str">
            <v>211</v>
          </cell>
          <cell r="K1048" t="str">
            <v>000022744</v>
          </cell>
          <cell r="L1048" t="str">
            <v>4261000</v>
          </cell>
          <cell r="M1048" t="str">
            <v>1113</v>
          </cell>
          <cell r="N1048" t="str">
            <v>99920</v>
          </cell>
          <cell r="O1048" t="str">
            <v>12494</v>
          </cell>
          <cell r="P1048" t="str">
            <v>294</v>
          </cell>
          <cell r="Q1048" t="str">
            <v>955</v>
          </cell>
          <cell r="R1048" t="str">
            <v>INTERCO BILL RESCAT_BENLOC</v>
          </cell>
          <cell r="S1048" t="str">
            <v>PRA</v>
          </cell>
          <cell r="U1048" t="str">
            <v>2015-04-30</v>
          </cell>
          <cell r="V1048">
            <v>308.33999999999997</v>
          </cell>
          <cell r="W1048" t="str">
            <v>G0001113</v>
          </cell>
          <cell r="Y1048" t="str">
            <v>LEGAL</v>
          </cell>
          <cell r="Z1048" t="str">
            <v>DLO</v>
          </cell>
          <cell r="AB1048" t="str">
            <v>ICB</v>
          </cell>
          <cell r="AC1048" t="str">
            <v>ICB</v>
          </cell>
          <cell r="AE1048" t="str">
            <v>211</v>
          </cell>
          <cell r="AG1048" t="str">
            <v>0000195865</v>
          </cell>
        </row>
        <row r="1049">
          <cell r="A1049" t="str">
            <v>00671249</v>
          </cell>
          <cell r="B1049" t="str">
            <v>9554261000</v>
          </cell>
          <cell r="C1049" t="str">
            <v>ICB7TARGET0000000808</v>
          </cell>
          <cell r="D1049">
            <v>2015</v>
          </cell>
          <cell r="E1049">
            <v>4</v>
          </cell>
          <cell r="F1049" t="str">
            <v>2015-04-30</v>
          </cell>
          <cell r="G1049" t="str">
            <v>PRJ</v>
          </cell>
          <cell r="H1049" t="str">
            <v>211</v>
          </cell>
          <cell r="I1049" t="str">
            <v>211</v>
          </cell>
          <cell r="K1049" t="str">
            <v>000022744</v>
          </cell>
          <cell r="L1049" t="str">
            <v>4261000</v>
          </cell>
          <cell r="M1049" t="str">
            <v>1113</v>
          </cell>
          <cell r="N1049" t="str">
            <v>99920</v>
          </cell>
          <cell r="O1049" t="str">
            <v>12494</v>
          </cell>
          <cell r="P1049" t="str">
            <v>294</v>
          </cell>
          <cell r="Q1049" t="str">
            <v>955</v>
          </cell>
          <cell r="R1049" t="str">
            <v>INTERCO BILL RESCAT_BENLOC</v>
          </cell>
          <cell r="S1049" t="str">
            <v>PRA</v>
          </cell>
          <cell r="U1049" t="str">
            <v>2015-04-30</v>
          </cell>
          <cell r="V1049">
            <v>308.33999999999997</v>
          </cell>
          <cell r="W1049" t="str">
            <v>G0001113</v>
          </cell>
          <cell r="Y1049" t="str">
            <v>LEGAL</v>
          </cell>
          <cell r="Z1049" t="str">
            <v>DLO</v>
          </cell>
          <cell r="AB1049" t="str">
            <v>ICB</v>
          </cell>
          <cell r="AC1049" t="str">
            <v>ICB</v>
          </cell>
          <cell r="AE1049" t="str">
            <v>211</v>
          </cell>
          <cell r="AG1049" t="str">
            <v>0000276904</v>
          </cell>
        </row>
        <row r="1050">
          <cell r="A1050" t="str">
            <v>00670992</v>
          </cell>
          <cell r="B1050" t="str">
            <v>9554261000</v>
          </cell>
          <cell r="C1050" t="str">
            <v>ICB7TARGET0000000809</v>
          </cell>
          <cell r="D1050">
            <v>2015</v>
          </cell>
          <cell r="E1050">
            <v>4</v>
          </cell>
          <cell r="F1050" t="str">
            <v>2015-04-30</v>
          </cell>
          <cell r="G1050" t="str">
            <v>PRJ</v>
          </cell>
          <cell r="H1050" t="str">
            <v>211</v>
          </cell>
          <cell r="I1050" t="str">
            <v>211</v>
          </cell>
          <cell r="K1050" t="str">
            <v>000022744</v>
          </cell>
          <cell r="L1050" t="str">
            <v>4261000</v>
          </cell>
          <cell r="M1050" t="str">
            <v>1113</v>
          </cell>
          <cell r="N1050" t="str">
            <v>99920</v>
          </cell>
          <cell r="O1050" t="str">
            <v>12494</v>
          </cell>
          <cell r="P1050" t="str">
            <v>294</v>
          </cell>
          <cell r="Q1050" t="str">
            <v>955</v>
          </cell>
          <cell r="R1050" t="str">
            <v>INTERCO BILL RESCAT_BENLOC</v>
          </cell>
          <cell r="S1050" t="str">
            <v>PRA</v>
          </cell>
          <cell r="U1050" t="str">
            <v>2015-04-30</v>
          </cell>
          <cell r="V1050">
            <v>308.33999999999997</v>
          </cell>
          <cell r="W1050" t="str">
            <v>G0001113</v>
          </cell>
          <cell r="Y1050" t="str">
            <v>LEGAL</v>
          </cell>
          <cell r="Z1050" t="str">
            <v>DLO</v>
          </cell>
          <cell r="AB1050" t="str">
            <v>ICB</v>
          </cell>
          <cell r="AC1050" t="str">
            <v>ICB</v>
          </cell>
          <cell r="AE1050" t="str">
            <v>211</v>
          </cell>
          <cell r="AG1050" t="str">
            <v>0000293124</v>
          </cell>
        </row>
        <row r="1051">
          <cell r="A1051" t="str">
            <v>00670993</v>
          </cell>
          <cell r="B1051" t="str">
            <v>9554261000</v>
          </cell>
          <cell r="C1051" t="str">
            <v>ICB7TARGET0000000810</v>
          </cell>
          <cell r="D1051">
            <v>2015</v>
          </cell>
          <cell r="E1051">
            <v>4</v>
          </cell>
          <cell r="F1051" t="str">
            <v>2015-04-30</v>
          </cell>
          <cell r="G1051" t="str">
            <v>PRJ</v>
          </cell>
          <cell r="H1051" t="str">
            <v>211</v>
          </cell>
          <cell r="I1051" t="str">
            <v>211</v>
          </cell>
          <cell r="K1051" t="str">
            <v>000022744</v>
          </cell>
          <cell r="L1051" t="str">
            <v>4261000</v>
          </cell>
          <cell r="M1051" t="str">
            <v>1113</v>
          </cell>
          <cell r="N1051" t="str">
            <v>99920</v>
          </cell>
          <cell r="O1051" t="str">
            <v>12494</v>
          </cell>
          <cell r="P1051" t="str">
            <v>294</v>
          </cell>
          <cell r="Q1051" t="str">
            <v>955</v>
          </cell>
          <cell r="R1051" t="str">
            <v>INTERCO BILL RESCAT_BENLOC</v>
          </cell>
          <cell r="S1051" t="str">
            <v>PRA</v>
          </cell>
          <cell r="U1051" t="str">
            <v>2015-04-30</v>
          </cell>
          <cell r="V1051">
            <v>308.33999999999997</v>
          </cell>
          <cell r="W1051" t="str">
            <v>G0001113</v>
          </cell>
          <cell r="Y1051" t="str">
            <v>LEGAL</v>
          </cell>
          <cell r="Z1051" t="str">
            <v>DLO</v>
          </cell>
          <cell r="AB1051" t="str">
            <v>ICB</v>
          </cell>
          <cell r="AC1051" t="str">
            <v>ICB</v>
          </cell>
          <cell r="AE1051" t="str">
            <v>211</v>
          </cell>
          <cell r="AG1051" t="str">
            <v>0000293124</v>
          </cell>
        </row>
        <row r="1052">
          <cell r="A1052" t="str">
            <v>00670994</v>
          </cell>
          <cell r="B1052" t="str">
            <v>9554261000</v>
          </cell>
          <cell r="C1052" t="str">
            <v>ICB7TARGET0000000811</v>
          </cell>
          <cell r="D1052">
            <v>2015</v>
          </cell>
          <cell r="E1052">
            <v>4</v>
          </cell>
          <cell r="F1052" t="str">
            <v>2015-04-30</v>
          </cell>
          <cell r="G1052" t="str">
            <v>PRJ</v>
          </cell>
          <cell r="H1052" t="str">
            <v>211</v>
          </cell>
          <cell r="I1052" t="str">
            <v>211</v>
          </cell>
          <cell r="K1052" t="str">
            <v>000022744</v>
          </cell>
          <cell r="L1052" t="str">
            <v>4261000</v>
          </cell>
          <cell r="M1052" t="str">
            <v>1113</v>
          </cell>
          <cell r="N1052" t="str">
            <v>99920</v>
          </cell>
          <cell r="O1052" t="str">
            <v>12494</v>
          </cell>
          <cell r="P1052" t="str">
            <v>294</v>
          </cell>
          <cell r="Q1052" t="str">
            <v>955</v>
          </cell>
          <cell r="R1052" t="str">
            <v>INTERCO BILL RESCAT_BENLOC</v>
          </cell>
          <cell r="S1052" t="str">
            <v>PRA</v>
          </cell>
          <cell r="U1052" t="str">
            <v>2015-04-30</v>
          </cell>
          <cell r="V1052">
            <v>308.33999999999997</v>
          </cell>
          <cell r="W1052" t="str">
            <v>G0001113</v>
          </cell>
          <cell r="Y1052" t="str">
            <v>LEGAL</v>
          </cell>
          <cell r="Z1052" t="str">
            <v>DLO</v>
          </cell>
          <cell r="AB1052" t="str">
            <v>ICB</v>
          </cell>
          <cell r="AC1052" t="str">
            <v>ICB</v>
          </cell>
          <cell r="AE1052" t="str">
            <v>211</v>
          </cell>
          <cell r="AG1052" t="str">
            <v>0000293125</v>
          </cell>
        </row>
        <row r="1053">
          <cell r="A1053" t="str">
            <v>00670995</v>
          </cell>
          <cell r="B1053" t="str">
            <v>9554261000</v>
          </cell>
          <cell r="C1053" t="str">
            <v>ICB7TARGET0000000812</v>
          </cell>
          <cell r="D1053">
            <v>2015</v>
          </cell>
          <cell r="E1053">
            <v>4</v>
          </cell>
          <cell r="F1053" t="str">
            <v>2015-04-30</v>
          </cell>
          <cell r="G1053" t="str">
            <v>PRJ</v>
          </cell>
          <cell r="H1053" t="str">
            <v>211</v>
          </cell>
          <cell r="I1053" t="str">
            <v>211</v>
          </cell>
          <cell r="K1053" t="str">
            <v>000022744</v>
          </cell>
          <cell r="L1053" t="str">
            <v>4261000</v>
          </cell>
          <cell r="M1053" t="str">
            <v>1113</v>
          </cell>
          <cell r="N1053" t="str">
            <v>99920</v>
          </cell>
          <cell r="O1053" t="str">
            <v>12494</v>
          </cell>
          <cell r="P1053" t="str">
            <v>294</v>
          </cell>
          <cell r="Q1053" t="str">
            <v>955</v>
          </cell>
          <cell r="R1053" t="str">
            <v>INTERCO BILL RESCAT_BENLOC</v>
          </cell>
          <cell r="S1053" t="str">
            <v>PRA</v>
          </cell>
          <cell r="U1053" t="str">
            <v>2015-04-30</v>
          </cell>
          <cell r="V1053">
            <v>308.33999999999997</v>
          </cell>
          <cell r="W1053" t="str">
            <v>G0001113</v>
          </cell>
          <cell r="Y1053" t="str">
            <v>LEGAL</v>
          </cell>
          <cell r="Z1053" t="str">
            <v>DLO</v>
          </cell>
          <cell r="AB1053" t="str">
            <v>ICB</v>
          </cell>
          <cell r="AC1053" t="str">
            <v>ICB</v>
          </cell>
          <cell r="AE1053" t="str">
            <v>211</v>
          </cell>
          <cell r="AG1053" t="str">
            <v>0000293126</v>
          </cell>
        </row>
        <row r="1054">
          <cell r="A1054" t="str">
            <v>00670996</v>
          </cell>
          <cell r="B1054" t="str">
            <v>9554261000</v>
          </cell>
          <cell r="C1054" t="str">
            <v>ICB7TARGET0000000813</v>
          </cell>
          <cell r="D1054">
            <v>2015</v>
          </cell>
          <cell r="E1054">
            <v>4</v>
          </cell>
          <cell r="F1054" t="str">
            <v>2015-04-30</v>
          </cell>
          <cell r="G1054" t="str">
            <v>PRJ</v>
          </cell>
          <cell r="H1054" t="str">
            <v>211</v>
          </cell>
          <cell r="I1054" t="str">
            <v>211</v>
          </cell>
          <cell r="K1054" t="str">
            <v>000022744</v>
          </cell>
          <cell r="L1054" t="str">
            <v>4261000</v>
          </cell>
          <cell r="M1054" t="str">
            <v>1113</v>
          </cell>
          <cell r="N1054" t="str">
            <v>99920</v>
          </cell>
          <cell r="O1054" t="str">
            <v>12494</v>
          </cell>
          <cell r="P1054" t="str">
            <v>294</v>
          </cell>
          <cell r="Q1054" t="str">
            <v>955</v>
          </cell>
          <cell r="R1054" t="str">
            <v>INTERCO BILL RESCAT_BENLOC</v>
          </cell>
          <cell r="S1054" t="str">
            <v>PRA</v>
          </cell>
          <cell r="U1054" t="str">
            <v>2015-04-30</v>
          </cell>
          <cell r="V1054">
            <v>308.33999999999997</v>
          </cell>
          <cell r="W1054" t="str">
            <v>G0001113</v>
          </cell>
          <cell r="Y1054" t="str">
            <v>LEGAL</v>
          </cell>
          <cell r="Z1054" t="str">
            <v>DLO</v>
          </cell>
          <cell r="AB1054" t="str">
            <v>ICB</v>
          </cell>
          <cell r="AC1054" t="str">
            <v>ICB</v>
          </cell>
          <cell r="AE1054" t="str">
            <v>211</v>
          </cell>
          <cell r="AG1054" t="str">
            <v>0000293126</v>
          </cell>
        </row>
        <row r="1055">
          <cell r="A1055" t="str">
            <v>00671389</v>
          </cell>
          <cell r="B1055" t="str">
            <v>9554261000</v>
          </cell>
          <cell r="C1055" t="str">
            <v>ICB7TARGET0000000814</v>
          </cell>
          <cell r="D1055">
            <v>2015</v>
          </cell>
          <cell r="E1055">
            <v>4</v>
          </cell>
          <cell r="F1055" t="str">
            <v>2015-04-30</v>
          </cell>
          <cell r="G1055" t="str">
            <v>PRJ</v>
          </cell>
          <cell r="H1055" t="str">
            <v>211</v>
          </cell>
          <cell r="I1055" t="str">
            <v>211</v>
          </cell>
          <cell r="K1055" t="str">
            <v>000022744</v>
          </cell>
          <cell r="L1055" t="str">
            <v>4261000</v>
          </cell>
          <cell r="M1055" t="str">
            <v>1113</v>
          </cell>
          <cell r="N1055" t="str">
            <v>99920</v>
          </cell>
          <cell r="O1055" t="str">
            <v>12494</v>
          </cell>
          <cell r="P1055" t="str">
            <v>294</v>
          </cell>
          <cell r="Q1055" t="str">
            <v>955</v>
          </cell>
          <cell r="R1055" t="str">
            <v>INTERCO BILL RESCAT_BENLOC</v>
          </cell>
          <cell r="S1055" t="str">
            <v>PRA</v>
          </cell>
          <cell r="U1055" t="str">
            <v>2015-04-30</v>
          </cell>
          <cell r="V1055">
            <v>308.33999999999997</v>
          </cell>
          <cell r="W1055" t="str">
            <v>G0001113</v>
          </cell>
          <cell r="Y1055" t="str">
            <v>LEGAL</v>
          </cell>
          <cell r="Z1055" t="str">
            <v>DLO</v>
          </cell>
          <cell r="AB1055" t="str">
            <v>ICB</v>
          </cell>
          <cell r="AC1055" t="str">
            <v>ICB</v>
          </cell>
          <cell r="AE1055" t="str">
            <v>211</v>
          </cell>
          <cell r="AG1055" t="str">
            <v>0000293197</v>
          </cell>
        </row>
        <row r="1056">
          <cell r="A1056" t="str">
            <v>00671390</v>
          </cell>
          <cell r="B1056" t="str">
            <v>9554261000</v>
          </cell>
          <cell r="C1056" t="str">
            <v>ICB7TARGET0000000815</v>
          </cell>
          <cell r="D1056">
            <v>2015</v>
          </cell>
          <cell r="E1056">
            <v>4</v>
          </cell>
          <cell r="F1056" t="str">
            <v>2015-04-30</v>
          </cell>
          <cell r="G1056" t="str">
            <v>PRJ</v>
          </cell>
          <cell r="H1056" t="str">
            <v>211</v>
          </cell>
          <cell r="I1056" t="str">
            <v>211</v>
          </cell>
          <cell r="K1056" t="str">
            <v>000022744</v>
          </cell>
          <cell r="L1056" t="str">
            <v>4261000</v>
          </cell>
          <cell r="M1056" t="str">
            <v>1113</v>
          </cell>
          <cell r="N1056" t="str">
            <v>99920</v>
          </cell>
          <cell r="O1056" t="str">
            <v>12494</v>
          </cell>
          <cell r="P1056" t="str">
            <v>294</v>
          </cell>
          <cell r="Q1056" t="str">
            <v>955</v>
          </cell>
          <cell r="R1056" t="str">
            <v>INTERCO BILL RESCAT_BENLOC</v>
          </cell>
          <cell r="S1056" t="str">
            <v>PRA</v>
          </cell>
          <cell r="U1056" t="str">
            <v>2015-04-30</v>
          </cell>
          <cell r="V1056">
            <v>308.33999999999997</v>
          </cell>
          <cell r="W1056" t="str">
            <v>G0001113</v>
          </cell>
          <cell r="Y1056" t="str">
            <v>LEGAL</v>
          </cell>
          <cell r="Z1056" t="str">
            <v>DLO</v>
          </cell>
          <cell r="AB1056" t="str">
            <v>ICB</v>
          </cell>
          <cell r="AC1056" t="str">
            <v>ICB</v>
          </cell>
          <cell r="AE1056" t="str">
            <v>211</v>
          </cell>
          <cell r="AG1056" t="str">
            <v>0000293198</v>
          </cell>
        </row>
        <row r="1057">
          <cell r="A1057" t="str">
            <v>00671391</v>
          </cell>
          <cell r="B1057" t="str">
            <v>9554261000</v>
          </cell>
          <cell r="C1057" t="str">
            <v>ICB7TARGET0000000816</v>
          </cell>
          <cell r="D1057">
            <v>2015</v>
          </cell>
          <cell r="E1057">
            <v>4</v>
          </cell>
          <cell r="F1057" t="str">
            <v>2015-04-30</v>
          </cell>
          <cell r="G1057" t="str">
            <v>PRJ</v>
          </cell>
          <cell r="H1057" t="str">
            <v>211</v>
          </cell>
          <cell r="I1057" t="str">
            <v>211</v>
          </cell>
          <cell r="K1057" t="str">
            <v>000022744</v>
          </cell>
          <cell r="L1057" t="str">
            <v>4261000</v>
          </cell>
          <cell r="M1057" t="str">
            <v>1113</v>
          </cell>
          <cell r="N1057" t="str">
            <v>99920</v>
          </cell>
          <cell r="O1057" t="str">
            <v>12494</v>
          </cell>
          <cell r="P1057" t="str">
            <v>294</v>
          </cell>
          <cell r="Q1057" t="str">
            <v>955</v>
          </cell>
          <cell r="R1057" t="str">
            <v>INTERCO BILL RESCAT_BENLOC</v>
          </cell>
          <cell r="S1057" t="str">
            <v>PRA</v>
          </cell>
          <cell r="U1057" t="str">
            <v>2015-04-30</v>
          </cell>
          <cell r="V1057">
            <v>308.33999999999997</v>
          </cell>
          <cell r="W1057" t="str">
            <v>G0001113</v>
          </cell>
          <cell r="Y1057" t="str">
            <v>LEGAL</v>
          </cell>
          <cell r="Z1057" t="str">
            <v>DLO</v>
          </cell>
          <cell r="AB1057" t="str">
            <v>ICB</v>
          </cell>
          <cell r="AC1057" t="str">
            <v>ICB</v>
          </cell>
          <cell r="AE1057" t="str">
            <v>211</v>
          </cell>
          <cell r="AG1057" t="str">
            <v>0000293199</v>
          </cell>
        </row>
        <row r="1058">
          <cell r="A1058" t="str">
            <v>00676212</v>
          </cell>
          <cell r="B1058" t="str">
            <v>9554261000</v>
          </cell>
          <cell r="C1058" t="str">
            <v>ICB7TARGET0000000876</v>
          </cell>
          <cell r="D1058">
            <v>2015</v>
          </cell>
          <cell r="E1058">
            <v>5</v>
          </cell>
          <cell r="F1058" t="str">
            <v>2015-05-31</v>
          </cell>
          <cell r="G1058" t="str">
            <v>PRJ</v>
          </cell>
          <cell r="H1058" t="str">
            <v>211</v>
          </cell>
          <cell r="I1058" t="str">
            <v>211</v>
          </cell>
          <cell r="K1058" t="str">
            <v>000022743</v>
          </cell>
          <cell r="L1058" t="str">
            <v>4261000</v>
          </cell>
          <cell r="M1058" t="str">
            <v>1113</v>
          </cell>
          <cell r="N1058" t="str">
            <v>99920</v>
          </cell>
          <cell r="O1058" t="str">
            <v>12494</v>
          </cell>
          <cell r="P1058" t="str">
            <v>294</v>
          </cell>
          <cell r="Q1058" t="str">
            <v>955</v>
          </cell>
          <cell r="R1058" t="str">
            <v>INTERCO BILL RESCAT_BENLOC</v>
          </cell>
          <cell r="S1058" t="str">
            <v>PRA</v>
          </cell>
          <cell r="U1058" t="str">
            <v>2015-05-31</v>
          </cell>
          <cell r="V1058">
            <v>185</v>
          </cell>
          <cell r="W1058" t="str">
            <v>G0001113</v>
          </cell>
          <cell r="Y1058" t="str">
            <v>LEGAL</v>
          </cell>
          <cell r="Z1058" t="str">
            <v>DLO</v>
          </cell>
          <cell r="AB1058" t="str">
            <v>ICB</v>
          </cell>
          <cell r="AC1058" t="str">
            <v>ICB</v>
          </cell>
          <cell r="AE1058" t="str">
            <v>211</v>
          </cell>
          <cell r="AG1058" t="str">
            <v>0000120050</v>
          </cell>
        </row>
        <row r="1059">
          <cell r="A1059" t="str">
            <v>00671247</v>
          </cell>
          <cell r="B1059" t="str">
            <v>9554265002</v>
          </cell>
          <cell r="C1059" t="str">
            <v>ICB7TARGET0000001495</v>
          </cell>
          <cell r="D1059">
            <v>2015</v>
          </cell>
          <cell r="E1059">
            <v>4</v>
          </cell>
          <cell r="F1059" t="str">
            <v>2015-04-30</v>
          </cell>
          <cell r="G1059" t="str">
            <v>PRJ</v>
          </cell>
          <cell r="H1059" t="str">
            <v>211</v>
          </cell>
          <cell r="I1059" t="str">
            <v>211</v>
          </cell>
          <cell r="K1059" t="str">
            <v>000022744</v>
          </cell>
          <cell r="L1059" t="str">
            <v>4265002</v>
          </cell>
          <cell r="M1059" t="str">
            <v>1113</v>
          </cell>
          <cell r="N1059" t="str">
            <v>99920</v>
          </cell>
          <cell r="O1059" t="str">
            <v>12494</v>
          </cell>
          <cell r="P1059" t="str">
            <v>294</v>
          </cell>
          <cell r="Q1059" t="str">
            <v>955</v>
          </cell>
          <cell r="R1059" t="str">
            <v>INTERCO BILL RESCAT_BENLOC</v>
          </cell>
          <cell r="S1059" t="str">
            <v>PRA</v>
          </cell>
          <cell r="U1059" t="str">
            <v>2015-04-30</v>
          </cell>
          <cell r="V1059">
            <v>308.33999999999997</v>
          </cell>
          <cell r="W1059" t="str">
            <v>G0001113</v>
          </cell>
          <cell r="Y1059" t="str">
            <v>LEGAL</v>
          </cell>
          <cell r="Z1059" t="str">
            <v>DLO</v>
          </cell>
          <cell r="AB1059" t="str">
            <v>ICB</v>
          </cell>
          <cell r="AC1059" t="str">
            <v>ICB</v>
          </cell>
          <cell r="AE1059" t="str">
            <v>211</v>
          </cell>
          <cell r="AG1059" t="str">
            <v>0000247212</v>
          </cell>
        </row>
        <row r="1060">
          <cell r="A1060" t="str">
            <v>00671248</v>
          </cell>
          <cell r="B1060" t="str">
            <v>9554265002</v>
          </cell>
          <cell r="C1060" t="str">
            <v>ICB7TARGET0000001496</v>
          </cell>
          <cell r="D1060">
            <v>2015</v>
          </cell>
          <cell r="E1060">
            <v>4</v>
          </cell>
          <cell r="F1060" t="str">
            <v>2015-04-30</v>
          </cell>
          <cell r="G1060" t="str">
            <v>PRJ</v>
          </cell>
          <cell r="H1060" t="str">
            <v>211</v>
          </cell>
          <cell r="I1060" t="str">
            <v>211</v>
          </cell>
          <cell r="K1060" t="str">
            <v>000022744</v>
          </cell>
          <cell r="L1060" t="str">
            <v>4265002</v>
          </cell>
          <cell r="M1060" t="str">
            <v>1113</v>
          </cell>
          <cell r="N1060" t="str">
            <v>99920</v>
          </cell>
          <cell r="O1060" t="str">
            <v>12494</v>
          </cell>
          <cell r="P1060" t="str">
            <v>294</v>
          </cell>
          <cell r="Q1060" t="str">
            <v>955</v>
          </cell>
          <cell r="R1060" t="str">
            <v>INTERCO BILL RESCAT_BENLOC</v>
          </cell>
          <cell r="S1060" t="str">
            <v>PRA</v>
          </cell>
          <cell r="U1060" t="str">
            <v>2015-04-30</v>
          </cell>
          <cell r="V1060">
            <v>308.33999999999997</v>
          </cell>
          <cell r="W1060" t="str">
            <v>G0001113</v>
          </cell>
          <cell r="Y1060" t="str">
            <v>LEGAL</v>
          </cell>
          <cell r="Z1060" t="str">
            <v>DLO</v>
          </cell>
          <cell r="AB1060" t="str">
            <v>ICB</v>
          </cell>
          <cell r="AC1060" t="str">
            <v>ICB</v>
          </cell>
          <cell r="AE1060" t="str">
            <v>211</v>
          </cell>
          <cell r="AG1060" t="str">
            <v>0000284870</v>
          </cell>
        </row>
        <row r="1061">
          <cell r="A1061" t="str">
            <v>00670997</v>
          </cell>
          <cell r="B1061" t="str">
            <v>9554265002</v>
          </cell>
          <cell r="C1061" t="str">
            <v>ICB7TARGET0000001497</v>
          </cell>
          <cell r="D1061">
            <v>2015</v>
          </cell>
          <cell r="E1061">
            <v>4</v>
          </cell>
          <cell r="F1061" t="str">
            <v>2015-04-30</v>
          </cell>
          <cell r="G1061" t="str">
            <v>PRJ</v>
          </cell>
          <cell r="H1061" t="str">
            <v>211</v>
          </cell>
          <cell r="I1061" t="str">
            <v>211</v>
          </cell>
          <cell r="K1061" t="str">
            <v>000022744</v>
          </cell>
          <cell r="L1061" t="str">
            <v>4265002</v>
          </cell>
          <cell r="M1061" t="str">
            <v>1113</v>
          </cell>
          <cell r="N1061" t="str">
            <v>99920</v>
          </cell>
          <cell r="O1061" t="str">
            <v>12494</v>
          </cell>
          <cell r="P1061" t="str">
            <v>294</v>
          </cell>
          <cell r="Q1061" t="str">
            <v>955</v>
          </cell>
          <cell r="R1061" t="str">
            <v>INTERCO BILL RESCAT_BENLOC</v>
          </cell>
          <cell r="S1061" t="str">
            <v>PRA</v>
          </cell>
          <cell r="U1061" t="str">
            <v>2015-04-30</v>
          </cell>
          <cell r="V1061">
            <v>308.33999999999997</v>
          </cell>
          <cell r="W1061" t="str">
            <v>G0001113</v>
          </cell>
          <cell r="Y1061" t="str">
            <v>LEGAL</v>
          </cell>
          <cell r="Z1061" t="str">
            <v>DLO</v>
          </cell>
          <cell r="AB1061" t="str">
            <v>ICB</v>
          </cell>
          <cell r="AC1061" t="str">
            <v>ICB</v>
          </cell>
          <cell r="AE1061" t="str">
            <v>211</v>
          </cell>
          <cell r="AG1061" t="str">
            <v>0000293127</v>
          </cell>
        </row>
        <row r="1062">
          <cell r="A1062" t="str">
            <v>00663240</v>
          </cell>
          <cell r="B1062" t="str">
            <v>9554261000</v>
          </cell>
          <cell r="C1062" t="str">
            <v>ICB7TARGET0000001583</v>
          </cell>
          <cell r="D1062">
            <v>2015</v>
          </cell>
          <cell r="E1062">
            <v>2</v>
          </cell>
          <cell r="F1062" t="str">
            <v>2015-02-28</v>
          </cell>
          <cell r="G1062" t="str">
            <v>PRJ</v>
          </cell>
          <cell r="H1062" t="str">
            <v>211</v>
          </cell>
          <cell r="I1062" t="str">
            <v>211</v>
          </cell>
          <cell r="K1062" t="str">
            <v>000022742</v>
          </cell>
          <cell r="L1062" t="str">
            <v>4261000</v>
          </cell>
          <cell r="M1062" t="str">
            <v>1113</v>
          </cell>
          <cell r="N1062" t="str">
            <v>99920</v>
          </cell>
          <cell r="O1062" t="str">
            <v>12494</v>
          </cell>
          <cell r="P1062" t="str">
            <v>294</v>
          </cell>
          <cell r="Q1062" t="str">
            <v>955</v>
          </cell>
          <cell r="R1062" t="str">
            <v>INTERCO BILL RESCAT_BENLOC</v>
          </cell>
          <cell r="S1062" t="str">
            <v>PRA</v>
          </cell>
          <cell r="U1062" t="str">
            <v>2015-02-28</v>
          </cell>
          <cell r="V1062">
            <v>1247.04</v>
          </cell>
          <cell r="W1062" t="str">
            <v>G0001113</v>
          </cell>
          <cell r="Y1062" t="str">
            <v>LEGAL</v>
          </cell>
          <cell r="Z1062" t="str">
            <v>DLO</v>
          </cell>
          <cell r="AB1062" t="str">
            <v>ICB</v>
          </cell>
          <cell r="AC1062" t="str">
            <v>ICB</v>
          </cell>
          <cell r="AE1062" t="str">
            <v>211</v>
          </cell>
          <cell r="AG1062" t="str">
            <v>0000169586</v>
          </cell>
        </row>
        <row r="1063">
          <cell r="A1063" t="str">
            <v>00663439</v>
          </cell>
          <cell r="B1063" t="str">
            <v>9554261000</v>
          </cell>
          <cell r="C1063" t="str">
            <v>ICB7TARGET0000001584</v>
          </cell>
          <cell r="D1063">
            <v>2015</v>
          </cell>
          <cell r="E1063">
            <v>2</v>
          </cell>
          <cell r="F1063" t="str">
            <v>2015-02-28</v>
          </cell>
          <cell r="G1063" t="str">
            <v>PRJ</v>
          </cell>
          <cell r="H1063" t="str">
            <v>211</v>
          </cell>
          <cell r="I1063" t="str">
            <v>211</v>
          </cell>
          <cell r="K1063" t="str">
            <v>000022742</v>
          </cell>
          <cell r="L1063" t="str">
            <v>4261000</v>
          </cell>
          <cell r="M1063" t="str">
            <v>1113</v>
          </cell>
          <cell r="N1063" t="str">
            <v>99920</v>
          </cell>
          <cell r="O1063" t="str">
            <v>12494</v>
          </cell>
          <cell r="P1063" t="str">
            <v>294</v>
          </cell>
          <cell r="Q1063" t="str">
            <v>955</v>
          </cell>
          <cell r="R1063" t="str">
            <v>INTERCO BILL RESCAT_BENLOC</v>
          </cell>
          <cell r="S1063" t="str">
            <v>PRA</v>
          </cell>
          <cell r="U1063" t="str">
            <v>2015-02-28</v>
          </cell>
          <cell r="V1063">
            <v>3741.11</v>
          </cell>
          <cell r="W1063" t="str">
            <v>G0001113</v>
          </cell>
          <cell r="Y1063" t="str">
            <v>LEGAL</v>
          </cell>
          <cell r="Z1063" t="str">
            <v>DLO</v>
          </cell>
          <cell r="AB1063" t="str">
            <v>ICB</v>
          </cell>
          <cell r="AC1063" t="str">
            <v>ICB</v>
          </cell>
          <cell r="AE1063" t="str">
            <v>211</v>
          </cell>
          <cell r="AG1063" t="str">
            <v>0000275284</v>
          </cell>
        </row>
        <row r="1064">
          <cell r="A1064" t="str">
            <v>00663239</v>
          </cell>
          <cell r="B1064" t="str">
            <v>9554261000</v>
          </cell>
          <cell r="C1064" t="str">
            <v>ICB7TARGET0000001585</v>
          </cell>
          <cell r="D1064">
            <v>2015</v>
          </cell>
          <cell r="E1064">
            <v>2</v>
          </cell>
          <cell r="F1064" t="str">
            <v>2015-02-28</v>
          </cell>
          <cell r="G1064" t="str">
            <v>PRJ</v>
          </cell>
          <cell r="H1064" t="str">
            <v>211</v>
          </cell>
          <cell r="I1064" t="str">
            <v>211</v>
          </cell>
          <cell r="K1064" t="str">
            <v>000022742</v>
          </cell>
          <cell r="L1064" t="str">
            <v>4261000</v>
          </cell>
          <cell r="M1064" t="str">
            <v>1113</v>
          </cell>
          <cell r="N1064" t="str">
            <v>99920</v>
          </cell>
          <cell r="O1064" t="str">
            <v>12494</v>
          </cell>
          <cell r="P1064" t="str">
            <v>294</v>
          </cell>
          <cell r="Q1064" t="str">
            <v>955</v>
          </cell>
          <cell r="R1064" t="str">
            <v>INTERCO BILL RESCAT_BENLOC</v>
          </cell>
          <cell r="S1064" t="str">
            <v>PRA</v>
          </cell>
          <cell r="U1064" t="str">
            <v>2015-02-28</v>
          </cell>
          <cell r="V1064">
            <v>3741.11</v>
          </cell>
          <cell r="W1064" t="str">
            <v>G0001113</v>
          </cell>
          <cell r="Y1064" t="str">
            <v>LEGAL</v>
          </cell>
          <cell r="Z1064" t="str">
            <v>DLO</v>
          </cell>
          <cell r="AB1064" t="str">
            <v>ICB</v>
          </cell>
          <cell r="AC1064" t="str">
            <v>ICB</v>
          </cell>
          <cell r="AE1064" t="str">
            <v>211</v>
          </cell>
          <cell r="AG1064" t="str">
            <v>0000283790</v>
          </cell>
        </row>
        <row r="1065">
          <cell r="A1065" t="str">
            <v>00663238</v>
          </cell>
          <cell r="B1065" t="str">
            <v>9554261000</v>
          </cell>
          <cell r="C1065" t="str">
            <v>ICB7TARGET0000001586</v>
          </cell>
          <cell r="D1065">
            <v>2015</v>
          </cell>
          <cell r="E1065">
            <v>2</v>
          </cell>
          <cell r="F1065" t="str">
            <v>2015-02-28</v>
          </cell>
          <cell r="G1065" t="str">
            <v>PRJ</v>
          </cell>
          <cell r="H1065" t="str">
            <v>211</v>
          </cell>
          <cell r="I1065" t="str">
            <v>211</v>
          </cell>
          <cell r="K1065" t="str">
            <v>000022744</v>
          </cell>
          <cell r="L1065" t="str">
            <v>4261000</v>
          </cell>
          <cell r="M1065" t="str">
            <v>1113</v>
          </cell>
          <cell r="N1065" t="str">
            <v>99920</v>
          </cell>
          <cell r="O1065" t="str">
            <v>12494</v>
          </cell>
          <cell r="P1065" t="str">
            <v>294</v>
          </cell>
          <cell r="Q1065" t="str">
            <v>955</v>
          </cell>
          <cell r="R1065" t="str">
            <v>INTERCO BILL RESCAT_BENLOC</v>
          </cell>
          <cell r="S1065" t="str">
            <v>PRA</v>
          </cell>
          <cell r="U1065" t="str">
            <v>2015-02-28</v>
          </cell>
          <cell r="V1065">
            <v>187.06</v>
          </cell>
          <cell r="W1065" t="str">
            <v>G0001113</v>
          </cell>
          <cell r="Y1065" t="str">
            <v>LEGAL</v>
          </cell>
          <cell r="Z1065" t="str">
            <v>DLO</v>
          </cell>
          <cell r="AB1065" t="str">
            <v>ICB</v>
          </cell>
          <cell r="AC1065" t="str">
            <v>ICB</v>
          </cell>
          <cell r="AE1065" t="str">
            <v>211</v>
          </cell>
          <cell r="AG1065" t="str">
            <v>0000266591</v>
          </cell>
        </row>
        <row r="1066">
          <cell r="B1066" t="str">
            <v>9554261000</v>
          </cell>
          <cell r="C1066" t="str">
            <v>ICB7TARGET0000001822</v>
          </cell>
          <cell r="D1066">
            <v>2015</v>
          </cell>
          <cell r="E1066">
            <v>1</v>
          </cell>
          <cell r="F1066" t="str">
            <v>2015-01-31</v>
          </cell>
          <cell r="G1066" t="str">
            <v>PRJ</v>
          </cell>
          <cell r="H1066" t="str">
            <v>211</v>
          </cell>
          <cell r="I1066" t="str">
            <v>211</v>
          </cell>
          <cell r="K1066" t="str">
            <v>000001120</v>
          </cell>
          <cell r="L1066" t="str">
            <v>4261000</v>
          </cell>
          <cell r="M1066" t="str">
            <v>1113</v>
          </cell>
          <cell r="N1066" t="str">
            <v>99920</v>
          </cell>
          <cell r="O1066" t="str">
            <v>11404</v>
          </cell>
          <cell r="P1066" t="str">
            <v>294</v>
          </cell>
          <cell r="Q1066" t="str">
            <v>955</v>
          </cell>
          <cell r="R1066" t="str">
            <v>INTERCO BILL RESCAT_BENLOC</v>
          </cell>
          <cell r="S1066" t="str">
            <v>PRA</v>
          </cell>
          <cell r="U1066" t="str">
            <v>2015-01-31</v>
          </cell>
          <cell r="V1066">
            <v>2314.79</v>
          </cell>
          <cell r="W1066" t="str">
            <v>G0001113</v>
          </cell>
          <cell r="Y1066" t="str">
            <v>LEGAL</v>
          </cell>
          <cell r="Z1066" t="str">
            <v>DLO</v>
          </cell>
          <cell r="AB1066" t="str">
            <v>ICB</v>
          </cell>
          <cell r="AC1066" t="str">
            <v>ICB</v>
          </cell>
        </row>
        <row r="1067">
          <cell r="A1067" t="str">
            <v>00657811</v>
          </cell>
          <cell r="B1067" t="str">
            <v>9554261000</v>
          </cell>
          <cell r="C1067" t="str">
            <v>ICB7TARGET0000001824</v>
          </cell>
          <cell r="D1067">
            <v>2015</v>
          </cell>
          <cell r="E1067">
            <v>1</v>
          </cell>
          <cell r="F1067" t="str">
            <v>2015-01-31</v>
          </cell>
          <cell r="G1067" t="str">
            <v>PRJ</v>
          </cell>
          <cell r="H1067" t="str">
            <v>211</v>
          </cell>
          <cell r="I1067" t="str">
            <v>211</v>
          </cell>
          <cell r="K1067" t="str">
            <v>000022743</v>
          </cell>
          <cell r="L1067" t="str">
            <v>4261000</v>
          </cell>
          <cell r="M1067" t="str">
            <v>1113</v>
          </cell>
          <cell r="N1067" t="str">
            <v>99920</v>
          </cell>
          <cell r="O1067" t="str">
            <v>12494</v>
          </cell>
          <cell r="P1067" t="str">
            <v>294</v>
          </cell>
          <cell r="Q1067" t="str">
            <v>955</v>
          </cell>
          <cell r="R1067" t="str">
            <v>INTERCO BILL RESCAT_BENLOC</v>
          </cell>
          <cell r="S1067" t="str">
            <v>PRA</v>
          </cell>
          <cell r="U1067" t="str">
            <v>2015-01-31</v>
          </cell>
          <cell r="V1067">
            <v>623.52</v>
          </cell>
          <cell r="W1067" t="str">
            <v>G0001113</v>
          </cell>
          <cell r="Y1067" t="str">
            <v>LEGAL</v>
          </cell>
          <cell r="Z1067" t="str">
            <v>DLO</v>
          </cell>
          <cell r="AB1067" t="str">
            <v>ICB</v>
          </cell>
          <cell r="AC1067" t="str">
            <v>ICB</v>
          </cell>
          <cell r="AE1067" t="str">
            <v>211</v>
          </cell>
          <cell r="AG1067" t="str">
            <v>0000254867</v>
          </cell>
        </row>
        <row r="1068">
          <cell r="A1068" t="str">
            <v>00635072</v>
          </cell>
          <cell r="B1068" t="str">
            <v>9554261000</v>
          </cell>
          <cell r="C1068" t="str">
            <v>ICB7TARGET0000001914</v>
          </cell>
          <cell r="D1068">
            <v>2014</v>
          </cell>
          <cell r="E1068">
            <v>9</v>
          </cell>
          <cell r="F1068" t="str">
            <v>2014-09-30</v>
          </cell>
          <cell r="G1068" t="str">
            <v>PRJ</v>
          </cell>
          <cell r="H1068" t="str">
            <v>211</v>
          </cell>
          <cell r="I1068" t="str">
            <v>211</v>
          </cell>
          <cell r="K1068" t="str">
            <v>000022743</v>
          </cell>
          <cell r="L1068" t="str">
            <v>4261000</v>
          </cell>
          <cell r="M1068" t="str">
            <v>1113</v>
          </cell>
          <cell r="N1068" t="str">
            <v>99920</v>
          </cell>
          <cell r="O1068" t="str">
            <v>12494</v>
          </cell>
          <cell r="P1068" t="str">
            <v>294</v>
          </cell>
          <cell r="Q1068" t="str">
            <v>955</v>
          </cell>
          <cell r="R1068" t="str">
            <v>INTERCO BILL RESCAT_BENLOC</v>
          </cell>
          <cell r="S1068" t="str">
            <v>PRA</v>
          </cell>
          <cell r="U1068" t="str">
            <v>2014-09-30</v>
          </cell>
          <cell r="V1068">
            <v>160.11000000000001</v>
          </cell>
          <cell r="W1068" t="str">
            <v>G0001113</v>
          </cell>
          <cell r="Y1068" t="str">
            <v>LEGAL</v>
          </cell>
          <cell r="Z1068" t="str">
            <v>DLO</v>
          </cell>
          <cell r="AB1068" t="str">
            <v>ICB</v>
          </cell>
          <cell r="AC1068" t="str">
            <v>ICB</v>
          </cell>
          <cell r="AE1068" t="str">
            <v>211</v>
          </cell>
          <cell r="AG1068" t="str">
            <v>0000121228</v>
          </cell>
        </row>
        <row r="1069">
          <cell r="A1069" t="str">
            <v>00633936</v>
          </cell>
          <cell r="B1069" t="str">
            <v>9554261000</v>
          </cell>
          <cell r="C1069" t="str">
            <v>ICB7TARGET0000001915</v>
          </cell>
          <cell r="D1069">
            <v>2014</v>
          </cell>
          <cell r="E1069">
            <v>9</v>
          </cell>
          <cell r="F1069" t="str">
            <v>2014-09-30</v>
          </cell>
          <cell r="G1069" t="str">
            <v>PRJ</v>
          </cell>
          <cell r="H1069" t="str">
            <v>211</v>
          </cell>
          <cell r="I1069" t="str">
            <v>211</v>
          </cell>
          <cell r="K1069" t="str">
            <v>000022743</v>
          </cell>
          <cell r="L1069" t="str">
            <v>4261000</v>
          </cell>
          <cell r="M1069" t="str">
            <v>1113</v>
          </cell>
          <cell r="N1069" t="str">
            <v>99920</v>
          </cell>
          <cell r="O1069" t="str">
            <v>12494</v>
          </cell>
          <cell r="P1069" t="str">
            <v>294</v>
          </cell>
          <cell r="Q1069" t="str">
            <v>955</v>
          </cell>
          <cell r="R1069" t="str">
            <v>INTERCO BILL RESCAT_BENLOC</v>
          </cell>
          <cell r="S1069" t="str">
            <v>PRA</v>
          </cell>
          <cell r="U1069" t="str">
            <v>2014-09-30</v>
          </cell>
          <cell r="V1069">
            <v>160.11000000000001</v>
          </cell>
          <cell r="W1069" t="str">
            <v>G0001113</v>
          </cell>
          <cell r="Y1069" t="str">
            <v>LEGAL</v>
          </cell>
          <cell r="Z1069" t="str">
            <v>DLO</v>
          </cell>
          <cell r="AB1069" t="str">
            <v>ICB</v>
          </cell>
          <cell r="AC1069" t="str">
            <v>ICB</v>
          </cell>
          <cell r="AE1069" t="str">
            <v>211</v>
          </cell>
          <cell r="AG1069" t="str">
            <v>0000254867</v>
          </cell>
        </row>
        <row r="1070">
          <cell r="A1070" t="str">
            <v>00637061</v>
          </cell>
          <cell r="B1070" t="str">
            <v>9554261000</v>
          </cell>
          <cell r="C1070" t="str">
            <v>ICB7TARGET0000001916</v>
          </cell>
          <cell r="D1070">
            <v>2014</v>
          </cell>
          <cell r="E1070">
            <v>9</v>
          </cell>
          <cell r="F1070" t="str">
            <v>2014-09-30</v>
          </cell>
          <cell r="G1070" t="str">
            <v>PRJ</v>
          </cell>
          <cell r="H1070" t="str">
            <v>211</v>
          </cell>
          <cell r="I1070" t="str">
            <v>211</v>
          </cell>
          <cell r="K1070" t="str">
            <v>000022743</v>
          </cell>
          <cell r="L1070" t="str">
            <v>4261000</v>
          </cell>
          <cell r="M1070" t="str">
            <v>1113</v>
          </cell>
          <cell r="N1070" t="str">
            <v>99920</v>
          </cell>
          <cell r="O1070" t="str">
            <v>12494</v>
          </cell>
          <cell r="P1070" t="str">
            <v>294</v>
          </cell>
          <cell r="Q1070" t="str">
            <v>955</v>
          </cell>
          <cell r="R1070" t="str">
            <v>INTERCO BILL RESCAT_BENLOC</v>
          </cell>
          <cell r="S1070" t="str">
            <v>PRA</v>
          </cell>
          <cell r="U1070" t="str">
            <v>2014-09-30</v>
          </cell>
          <cell r="V1070">
            <v>640.45000000000005</v>
          </cell>
          <cell r="W1070" t="str">
            <v>G0001113</v>
          </cell>
          <cell r="Y1070" t="str">
            <v>LEGAL</v>
          </cell>
          <cell r="Z1070" t="str">
            <v>DLO</v>
          </cell>
          <cell r="AB1070" t="str">
            <v>ICB</v>
          </cell>
          <cell r="AC1070" t="str">
            <v>ICB</v>
          </cell>
          <cell r="AE1070" t="str">
            <v>211</v>
          </cell>
          <cell r="AG1070" t="str">
            <v>0000289116</v>
          </cell>
        </row>
        <row r="1071">
          <cell r="B1071" t="str">
            <v>9554261000</v>
          </cell>
          <cell r="C1071" t="str">
            <v>ICB7TARGET0000002335</v>
          </cell>
          <cell r="D1071">
            <v>2014</v>
          </cell>
          <cell r="E1071">
            <v>8</v>
          </cell>
          <cell r="F1071" t="str">
            <v>2014-08-31</v>
          </cell>
          <cell r="G1071" t="str">
            <v>PRJ</v>
          </cell>
          <cell r="H1071" t="str">
            <v>211</v>
          </cell>
          <cell r="I1071" t="str">
            <v>211</v>
          </cell>
          <cell r="K1071" t="str">
            <v>000001120</v>
          </cell>
          <cell r="L1071" t="str">
            <v>4261000</v>
          </cell>
          <cell r="M1071" t="str">
            <v>1113</v>
          </cell>
          <cell r="N1071" t="str">
            <v>99920</v>
          </cell>
          <cell r="O1071" t="str">
            <v>11404</v>
          </cell>
          <cell r="P1071" t="str">
            <v>294</v>
          </cell>
          <cell r="Q1071" t="str">
            <v>955</v>
          </cell>
          <cell r="R1071" t="str">
            <v>INTERCO BILL RESCAT_BENLOC</v>
          </cell>
          <cell r="S1071" t="str">
            <v>PRA</v>
          </cell>
          <cell r="U1071" t="str">
            <v>2014-08-31</v>
          </cell>
          <cell r="V1071">
            <v>0.34</v>
          </cell>
          <cell r="W1071" t="str">
            <v>G0001113</v>
          </cell>
          <cell r="Y1071" t="str">
            <v>LEGAL</v>
          </cell>
          <cell r="Z1071" t="str">
            <v>DLO</v>
          </cell>
          <cell r="AB1071" t="str">
            <v>ICB</v>
          </cell>
          <cell r="AC1071" t="str">
            <v>ICB</v>
          </cell>
        </row>
        <row r="1072">
          <cell r="A1072" t="str">
            <v>00652658</v>
          </cell>
          <cell r="B1072" t="str">
            <v>9554261000</v>
          </cell>
          <cell r="C1072" t="str">
            <v>ICB7TARGET0000002608</v>
          </cell>
          <cell r="D1072">
            <v>2014</v>
          </cell>
          <cell r="E1072">
            <v>12</v>
          </cell>
          <cell r="F1072" t="str">
            <v>2014-12-31</v>
          </cell>
          <cell r="G1072" t="str">
            <v>PRJ</v>
          </cell>
          <cell r="H1072" t="str">
            <v>211</v>
          </cell>
          <cell r="I1072" t="str">
            <v>211</v>
          </cell>
          <cell r="K1072" t="str">
            <v>000022741</v>
          </cell>
          <cell r="L1072" t="str">
            <v>4261000</v>
          </cell>
          <cell r="M1072" t="str">
            <v>1113</v>
          </cell>
          <cell r="N1072" t="str">
            <v>99920</v>
          </cell>
          <cell r="O1072" t="str">
            <v>11404</v>
          </cell>
          <cell r="P1072" t="str">
            <v>294</v>
          </cell>
          <cell r="Q1072" t="str">
            <v>955</v>
          </cell>
          <cell r="R1072" t="str">
            <v>INTERCO BILL RESCAT_BENLOC</v>
          </cell>
          <cell r="S1072" t="str">
            <v>PRA</v>
          </cell>
          <cell r="U1072" t="str">
            <v>2014-12-31</v>
          </cell>
          <cell r="V1072">
            <v>4420.63</v>
          </cell>
          <cell r="W1072" t="str">
            <v>G0001113</v>
          </cell>
          <cell r="Y1072" t="str">
            <v>LEGAL</v>
          </cell>
          <cell r="Z1072" t="str">
            <v>DLO</v>
          </cell>
          <cell r="AB1072" t="str">
            <v>ICB</v>
          </cell>
          <cell r="AC1072" t="str">
            <v>ICB</v>
          </cell>
          <cell r="AE1072" t="str">
            <v>211</v>
          </cell>
          <cell r="AG1072" t="str">
            <v>0000013355</v>
          </cell>
        </row>
        <row r="1073">
          <cell r="A1073" t="str">
            <v>00651877</v>
          </cell>
          <cell r="B1073" t="str">
            <v>9554261000</v>
          </cell>
          <cell r="C1073" t="str">
            <v>ICB7TARGET0000002609</v>
          </cell>
          <cell r="D1073">
            <v>2014</v>
          </cell>
          <cell r="E1073">
            <v>12</v>
          </cell>
          <cell r="F1073" t="str">
            <v>2014-12-31</v>
          </cell>
          <cell r="G1073" t="str">
            <v>PRJ</v>
          </cell>
          <cell r="H1073" t="str">
            <v>211</v>
          </cell>
          <cell r="I1073" t="str">
            <v>211</v>
          </cell>
          <cell r="K1073" t="str">
            <v>000022741</v>
          </cell>
          <cell r="L1073" t="str">
            <v>4261000</v>
          </cell>
          <cell r="M1073" t="str">
            <v>1113</v>
          </cell>
          <cell r="N1073" t="str">
            <v>99920</v>
          </cell>
          <cell r="O1073" t="str">
            <v>11404</v>
          </cell>
          <cell r="P1073" t="str">
            <v>294</v>
          </cell>
          <cell r="Q1073" t="str">
            <v>955</v>
          </cell>
          <cell r="R1073" t="str">
            <v>INTERCO BILL RESCAT_BENLOC</v>
          </cell>
          <cell r="S1073" t="str">
            <v>PRA</v>
          </cell>
          <cell r="U1073" t="str">
            <v>2014-12-31</v>
          </cell>
          <cell r="V1073">
            <v>1578.8</v>
          </cell>
          <cell r="W1073" t="str">
            <v>G0001113</v>
          </cell>
          <cell r="Y1073" t="str">
            <v>LEGAL</v>
          </cell>
          <cell r="Z1073" t="str">
            <v>DLO</v>
          </cell>
          <cell r="AB1073" t="str">
            <v>ICB</v>
          </cell>
          <cell r="AC1073" t="str">
            <v>ICB</v>
          </cell>
          <cell r="AE1073" t="str">
            <v>211</v>
          </cell>
          <cell r="AG1073" t="str">
            <v>0000028885</v>
          </cell>
        </row>
        <row r="1074">
          <cell r="A1074" t="str">
            <v>00651874</v>
          </cell>
          <cell r="B1074" t="str">
            <v>9554261000</v>
          </cell>
          <cell r="C1074" t="str">
            <v>ICB7TARGET0000002610</v>
          </cell>
          <cell r="D1074">
            <v>2014</v>
          </cell>
          <cell r="E1074">
            <v>12</v>
          </cell>
          <cell r="F1074" t="str">
            <v>2014-12-31</v>
          </cell>
          <cell r="G1074" t="str">
            <v>PRJ</v>
          </cell>
          <cell r="H1074" t="str">
            <v>211</v>
          </cell>
          <cell r="I1074" t="str">
            <v>211</v>
          </cell>
          <cell r="K1074" t="str">
            <v>000022741</v>
          </cell>
          <cell r="L1074" t="str">
            <v>4261000</v>
          </cell>
          <cell r="M1074" t="str">
            <v>1113</v>
          </cell>
          <cell r="N1074" t="str">
            <v>99920</v>
          </cell>
          <cell r="O1074" t="str">
            <v>11404</v>
          </cell>
          <cell r="P1074" t="str">
            <v>294</v>
          </cell>
          <cell r="Q1074" t="str">
            <v>955</v>
          </cell>
          <cell r="R1074" t="str">
            <v>INTERCO BILL RESCAT_BENLOC</v>
          </cell>
          <cell r="S1074" t="str">
            <v>PRA</v>
          </cell>
          <cell r="U1074" t="str">
            <v>2014-12-31</v>
          </cell>
          <cell r="V1074">
            <v>7988.7</v>
          </cell>
          <cell r="W1074" t="str">
            <v>G0001113</v>
          </cell>
          <cell r="Y1074" t="str">
            <v>LEGAL</v>
          </cell>
          <cell r="Z1074" t="str">
            <v>DLO</v>
          </cell>
          <cell r="AB1074" t="str">
            <v>ICB</v>
          </cell>
          <cell r="AC1074" t="str">
            <v>ICB</v>
          </cell>
          <cell r="AE1074" t="str">
            <v>211</v>
          </cell>
          <cell r="AG1074" t="str">
            <v>0000035634</v>
          </cell>
        </row>
        <row r="1075">
          <cell r="A1075" t="str">
            <v>00651873</v>
          </cell>
          <cell r="B1075" t="str">
            <v>9554261000</v>
          </cell>
          <cell r="C1075" t="str">
            <v>ICB7TARGET0000002611</v>
          </cell>
          <cell r="D1075">
            <v>2014</v>
          </cell>
          <cell r="E1075">
            <v>12</v>
          </cell>
          <cell r="F1075" t="str">
            <v>2014-12-31</v>
          </cell>
          <cell r="G1075" t="str">
            <v>PRJ</v>
          </cell>
          <cell r="H1075" t="str">
            <v>211</v>
          </cell>
          <cell r="I1075" t="str">
            <v>211</v>
          </cell>
          <cell r="K1075" t="str">
            <v>000022741</v>
          </cell>
          <cell r="L1075" t="str">
            <v>4261000</v>
          </cell>
          <cell r="M1075" t="str">
            <v>1113</v>
          </cell>
          <cell r="N1075" t="str">
            <v>99920</v>
          </cell>
          <cell r="O1075" t="str">
            <v>11404</v>
          </cell>
          <cell r="P1075" t="str">
            <v>294</v>
          </cell>
          <cell r="Q1075" t="str">
            <v>955</v>
          </cell>
          <cell r="R1075" t="str">
            <v>INTERCO BILL RESCAT_BENLOC</v>
          </cell>
          <cell r="S1075" t="str">
            <v>PRA</v>
          </cell>
          <cell r="U1075" t="str">
            <v>2014-12-31</v>
          </cell>
          <cell r="V1075">
            <v>6315.18</v>
          </cell>
          <cell r="W1075" t="str">
            <v>G0001113</v>
          </cell>
          <cell r="Y1075" t="str">
            <v>LEGAL</v>
          </cell>
          <cell r="Z1075" t="str">
            <v>DLO</v>
          </cell>
          <cell r="AB1075" t="str">
            <v>ICB</v>
          </cell>
          <cell r="AC1075" t="str">
            <v>ICB</v>
          </cell>
          <cell r="AE1075" t="str">
            <v>211</v>
          </cell>
          <cell r="AG1075" t="str">
            <v>0000044209</v>
          </cell>
        </row>
        <row r="1076">
          <cell r="A1076" t="str">
            <v>00652127</v>
          </cell>
          <cell r="B1076" t="str">
            <v>9554261000</v>
          </cell>
          <cell r="C1076" t="str">
            <v>ICB7TARGET0000002612</v>
          </cell>
          <cell r="D1076">
            <v>2014</v>
          </cell>
          <cell r="E1076">
            <v>12</v>
          </cell>
          <cell r="F1076" t="str">
            <v>2014-12-31</v>
          </cell>
          <cell r="G1076" t="str">
            <v>PRJ</v>
          </cell>
          <cell r="H1076" t="str">
            <v>211</v>
          </cell>
          <cell r="I1076" t="str">
            <v>211</v>
          </cell>
          <cell r="K1076" t="str">
            <v>000022741</v>
          </cell>
          <cell r="L1076" t="str">
            <v>4261000</v>
          </cell>
          <cell r="M1076" t="str">
            <v>1113</v>
          </cell>
          <cell r="N1076" t="str">
            <v>99920</v>
          </cell>
          <cell r="O1076" t="str">
            <v>11404</v>
          </cell>
          <cell r="P1076" t="str">
            <v>294</v>
          </cell>
          <cell r="Q1076" t="str">
            <v>955</v>
          </cell>
          <cell r="R1076" t="str">
            <v>INTERCO BILL RESCAT_BENLOC</v>
          </cell>
          <cell r="S1076" t="str">
            <v>PRA</v>
          </cell>
          <cell r="U1076" t="str">
            <v>2014-12-31</v>
          </cell>
          <cell r="V1076">
            <v>21155.85</v>
          </cell>
          <cell r="W1076" t="str">
            <v>G0001113</v>
          </cell>
          <cell r="Y1076" t="str">
            <v>LEGAL</v>
          </cell>
          <cell r="Z1076" t="str">
            <v>DLO</v>
          </cell>
          <cell r="AB1076" t="str">
            <v>ICB</v>
          </cell>
          <cell r="AC1076" t="str">
            <v>ICB</v>
          </cell>
          <cell r="AE1076" t="str">
            <v>211</v>
          </cell>
          <cell r="AG1076" t="str">
            <v>0000093522</v>
          </cell>
        </row>
        <row r="1077">
          <cell r="A1077" t="str">
            <v>00652130</v>
          </cell>
          <cell r="B1077" t="str">
            <v>9554261000</v>
          </cell>
          <cell r="C1077" t="str">
            <v>ICB7TARGET0000002613</v>
          </cell>
          <cell r="D1077">
            <v>2014</v>
          </cell>
          <cell r="E1077">
            <v>12</v>
          </cell>
          <cell r="F1077" t="str">
            <v>2014-12-31</v>
          </cell>
          <cell r="G1077" t="str">
            <v>PRJ</v>
          </cell>
          <cell r="H1077" t="str">
            <v>211</v>
          </cell>
          <cell r="I1077" t="str">
            <v>211</v>
          </cell>
          <cell r="K1077" t="str">
            <v>000022741</v>
          </cell>
          <cell r="L1077" t="str">
            <v>4261000</v>
          </cell>
          <cell r="M1077" t="str">
            <v>1113</v>
          </cell>
          <cell r="N1077" t="str">
            <v>99920</v>
          </cell>
          <cell r="O1077" t="str">
            <v>11404</v>
          </cell>
          <cell r="P1077" t="str">
            <v>294</v>
          </cell>
          <cell r="Q1077" t="str">
            <v>955</v>
          </cell>
          <cell r="R1077" t="str">
            <v>INTERCO BILL RESCAT_BENLOC</v>
          </cell>
          <cell r="S1077" t="str">
            <v>PRA</v>
          </cell>
          <cell r="U1077" t="str">
            <v>2014-12-31</v>
          </cell>
          <cell r="V1077">
            <v>5049.62</v>
          </cell>
          <cell r="W1077" t="str">
            <v>G0001113</v>
          </cell>
          <cell r="Y1077" t="str">
            <v>LEGAL</v>
          </cell>
          <cell r="Z1077" t="str">
            <v>DLO</v>
          </cell>
          <cell r="AB1077" t="str">
            <v>ICB</v>
          </cell>
          <cell r="AC1077" t="str">
            <v>ICB</v>
          </cell>
          <cell r="AE1077" t="str">
            <v>211</v>
          </cell>
          <cell r="AG1077" t="str">
            <v>0000093537</v>
          </cell>
        </row>
        <row r="1078">
          <cell r="A1078" t="str">
            <v>00652129</v>
          </cell>
          <cell r="B1078" t="str">
            <v>9554261000</v>
          </cell>
          <cell r="C1078" t="str">
            <v>ICB7TARGET0000002614</v>
          </cell>
          <cell r="D1078">
            <v>2014</v>
          </cell>
          <cell r="E1078">
            <v>12</v>
          </cell>
          <cell r="F1078" t="str">
            <v>2014-12-31</v>
          </cell>
          <cell r="G1078" t="str">
            <v>PRJ</v>
          </cell>
          <cell r="H1078" t="str">
            <v>211</v>
          </cell>
          <cell r="I1078" t="str">
            <v>211</v>
          </cell>
          <cell r="K1078" t="str">
            <v>000022741</v>
          </cell>
          <cell r="L1078" t="str">
            <v>4261000</v>
          </cell>
          <cell r="M1078" t="str">
            <v>1113</v>
          </cell>
          <cell r="N1078" t="str">
            <v>99920</v>
          </cell>
          <cell r="O1078" t="str">
            <v>11404</v>
          </cell>
          <cell r="P1078" t="str">
            <v>294</v>
          </cell>
          <cell r="Q1078" t="str">
            <v>955</v>
          </cell>
          <cell r="R1078" t="str">
            <v>INTERCO BILL RESCAT_BENLOC</v>
          </cell>
          <cell r="S1078" t="str">
            <v>PRA</v>
          </cell>
          <cell r="U1078" t="str">
            <v>2014-12-31</v>
          </cell>
          <cell r="V1078">
            <v>4736.38</v>
          </cell>
          <cell r="W1078" t="str">
            <v>G0001113</v>
          </cell>
          <cell r="Y1078" t="str">
            <v>LEGAL</v>
          </cell>
          <cell r="Z1078" t="str">
            <v>DLO</v>
          </cell>
          <cell r="AB1078" t="str">
            <v>ICB</v>
          </cell>
          <cell r="AC1078" t="str">
            <v>ICB</v>
          </cell>
          <cell r="AE1078" t="str">
            <v>211</v>
          </cell>
          <cell r="AG1078" t="str">
            <v>0000093544</v>
          </cell>
        </row>
        <row r="1079">
          <cell r="A1079" t="str">
            <v>00652651</v>
          </cell>
          <cell r="B1079" t="str">
            <v>9554261000</v>
          </cell>
          <cell r="C1079" t="str">
            <v>ICB7TARGET0000002615</v>
          </cell>
          <cell r="D1079">
            <v>2014</v>
          </cell>
          <cell r="E1079">
            <v>12</v>
          </cell>
          <cell r="F1079" t="str">
            <v>2014-12-31</v>
          </cell>
          <cell r="G1079" t="str">
            <v>PRJ</v>
          </cell>
          <cell r="H1079" t="str">
            <v>211</v>
          </cell>
          <cell r="I1079" t="str">
            <v>211</v>
          </cell>
          <cell r="K1079" t="str">
            <v>000022741</v>
          </cell>
          <cell r="L1079" t="str">
            <v>4261000</v>
          </cell>
          <cell r="M1079" t="str">
            <v>1113</v>
          </cell>
          <cell r="N1079" t="str">
            <v>99920</v>
          </cell>
          <cell r="O1079" t="str">
            <v>11404</v>
          </cell>
          <cell r="P1079" t="str">
            <v>294</v>
          </cell>
          <cell r="Q1079" t="str">
            <v>955</v>
          </cell>
          <cell r="R1079" t="str">
            <v>INTERCO BILL RESCAT_BENLOC</v>
          </cell>
          <cell r="S1079" t="str">
            <v>PRA</v>
          </cell>
          <cell r="U1079" t="str">
            <v>2014-12-31</v>
          </cell>
          <cell r="V1079">
            <v>2318.9299999999998</v>
          </cell>
          <cell r="W1079" t="str">
            <v>G0001113</v>
          </cell>
          <cell r="Y1079" t="str">
            <v>LEGAL</v>
          </cell>
          <cell r="Z1079" t="str">
            <v>DLO</v>
          </cell>
          <cell r="AB1079" t="str">
            <v>ICB</v>
          </cell>
          <cell r="AC1079" t="str">
            <v>ICB</v>
          </cell>
          <cell r="AE1079" t="str">
            <v>211</v>
          </cell>
          <cell r="AG1079" t="str">
            <v>0000093555</v>
          </cell>
        </row>
        <row r="1080">
          <cell r="A1080" t="str">
            <v>00652128</v>
          </cell>
          <cell r="B1080" t="str">
            <v>9554261000</v>
          </cell>
          <cell r="C1080" t="str">
            <v>ICB7TARGET0000002616</v>
          </cell>
          <cell r="D1080">
            <v>2014</v>
          </cell>
          <cell r="E1080">
            <v>12</v>
          </cell>
          <cell r="F1080" t="str">
            <v>2014-12-31</v>
          </cell>
          <cell r="G1080" t="str">
            <v>PRJ</v>
          </cell>
          <cell r="H1080" t="str">
            <v>211</v>
          </cell>
          <cell r="I1080" t="str">
            <v>211</v>
          </cell>
          <cell r="K1080" t="str">
            <v>000022741</v>
          </cell>
          <cell r="L1080" t="str">
            <v>4261000</v>
          </cell>
          <cell r="M1080" t="str">
            <v>1113</v>
          </cell>
          <cell r="N1080" t="str">
            <v>99920</v>
          </cell>
          <cell r="O1080" t="str">
            <v>11404</v>
          </cell>
          <cell r="P1080" t="str">
            <v>294</v>
          </cell>
          <cell r="Q1080" t="str">
            <v>955</v>
          </cell>
          <cell r="R1080" t="str">
            <v>INTERCO BILL RESCAT_BENLOC</v>
          </cell>
          <cell r="S1080" t="str">
            <v>PRA</v>
          </cell>
          <cell r="U1080" t="str">
            <v>2014-12-31</v>
          </cell>
          <cell r="V1080">
            <v>2526.0700000000002</v>
          </cell>
          <cell r="W1080" t="str">
            <v>G0001113</v>
          </cell>
          <cell r="Y1080" t="str">
            <v>LEGAL</v>
          </cell>
          <cell r="Z1080" t="str">
            <v>DLO</v>
          </cell>
          <cell r="AB1080" t="str">
            <v>ICB</v>
          </cell>
          <cell r="AC1080" t="str">
            <v>ICB</v>
          </cell>
          <cell r="AE1080" t="str">
            <v>211</v>
          </cell>
          <cell r="AG1080" t="str">
            <v>0000093563</v>
          </cell>
        </row>
        <row r="1081">
          <cell r="A1081" t="str">
            <v>00652022</v>
          </cell>
          <cell r="B1081" t="str">
            <v>9554261000</v>
          </cell>
          <cell r="C1081" t="str">
            <v>ICB7TARGET0000002617</v>
          </cell>
          <cell r="D1081">
            <v>2014</v>
          </cell>
          <cell r="E1081">
            <v>12</v>
          </cell>
          <cell r="F1081" t="str">
            <v>2014-12-31</v>
          </cell>
          <cell r="G1081" t="str">
            <v>PRJ</v>
          </cell>
          <cell r="H1081" t="str">
            <v>211</v>
          </cell>
          <cell r="I1081" t="str">
            <v>211</v>
          </cell>
          <cell r="K1081" t="str">
            <v>000022741</v>
          </cell>
          <cell r="L1081" t="str">
            <v>4261000</v>
          </cell>
          <cell r="M1081" t="str">
            <v>1113</v>
          </cell>
          <cell r="N1081" t="str">
            <v>99920</v>
          </cell>
          <cell r="O1081" t="str">
            <v>12494</v>
          </cell>
          <cell r="P1081" t="str">
            <v>294</v>
          </cell>
          <cell r="Q1081" t="str">
            <v>955</v>
          </cell>
          <cell r="R1081" t="str">
            <v>INTERCO BILL RESCAT_BENLOC</v>
          </cell>
          <cell r="S1081" t="str">
            <v>PRA</v>
          </cell>
          <cell r="U1081" t="str">
            <v>2014-12-31</v>
          </cell>
          <cell r="V1081">
            <v>315.76</v>
          </cell>
          <cell r="W1081" t="str">
            <v>G0001113</v>
          </cell>
          <cell r="Y1081" t="str">
            <v>LEGAL</v>
          </cell>
          <cell r="Z1081" t="str">
            <v>DLO</v>
          </cell>
          <cell r="AB1081" t="str">
            <v>ICB</v>
          </cell>
          <cell r="AC1081" t="str">
            <v>ICB</v>
          </cell>
          <cell r="AE1081" t="str">
            <v>211</v>
          </cell>
          <cell r="AG1081" t="str">
            <v>0000101827</v>
          </cell>
        </row>
        <row r="1082">
          <cell r="A1082" t="str">
            <v>00652650</v>
          </cell>
          <cell r="B1082" t="str">
            <v>9554261000</v>
          </cell>
          <cell r="C1082" t="str">
            <v>ICB7TARGET0000002618</v>
          </cell>
          <cell r="D1082">
            <v>2014</v>
          </cell>
          <cell r="E1082">
            <v>12</v>
          </cell>
          <cell r="F1082" t="str">
            <v>2014-12-31</v>
          </cell>
          <cell r="G1082" t="str">
            <v>PRJ</v>
          </cell>
          <cell r="H1082" t="str">
            <v>211</v>
          </cell>
          <cell r="I1082" t="str">
            <v>211</v>
          </cell>
          <cell r="K1082" t="str">
            <v>000022741</v>
          </cell>
          <cell r="L1082" t="str">
            <v>4261000</v>
          </cell>
          <cell r="M1082" t="str">
            <v>1113</v>
          </cell>
          <cell r="N1082" t="str">
            <v>99920</v>
          </cell>
          <cell r="O1082" t="str">
            <v>11404</v>
          </cell>
          <cell r="P1082" t="str">
            <v>294</v>
          </cell>
          <cell r="Q1082" t="str">
            <v>955</v>
          </cell>
          <cell r="R1082" t="str">
            <v>INTERCO BILL RESCAT_BENLOC</v>
          </cell>
          <cell r="S1082" t="str">
            <v>PRA</v>
          </cell>
          <cell r="U1082" t="str">
            <v>2014-12-31</v>
          </cell>
          <cell r="V1082">
            <v>1607.21</v>
          </cell>
          <cell r="W1082" t="str">
            <v>G0001113</v>
          </cell>
          <cell r="Y1082" t="str">
            <v>LEGAL</v>
          </cell>
          <cell r="Z1082" t="str">
            <v>DLO</v>
          </cell>
          <cell r="AB1082" t="str">
            <v>ICB</v>
          </cell>
          <cell r="AC1082" t="str">
            <v>ICB</v>
          </cell>
          <cell r="AE1082" t="str">
            <v>211</v>
          </cell>
          <cell r="AG1082" t="str">
            <v>0000101832</v>
          </cell>
        </row>
        <row r="1083">
          <cell r="A1083" t="str">
            <v>00652653</v>
          </cell>
          <cell r="B1083" t="str">
            <v>9554261000</v>
          </cell>
          <cell r="C1083" t="str">
            <v>ICB7TARGET0000002619</v>
          </cell>
          <cell r="D1083">
            <v>2014</v>
          </cell>
          <cell r="E1083">
            <v>12</v>
          </cell>
          <cell r="F1083" t="str">
            <v>2014-12-31</v>
          </cell>
          <cell r="G1083" t="str">
            <v>PRJ</v>
          </cell>
          <cell r="H1083" t="str">
            <v>211</v>
          </cell>
          <cell r="I1083" t="str">
            <v>211</v>
          </cell>
          <cell r="K1083" t="str">
            <v>000022741</v>
          </cell>
          <cell r="L1083" t="str">
            <v>4261000</v>
          </cell>
          <cell r="M1083" t="str">
            <v>1113</v>
          </cell>
          <cell r="N1083" t="str">
            <v>99920</v>
          </cell>
          <cell r="O1083" t="str">
            <v>11404</v>
          </cell>
          <cell r="P1083" t="str">
            <v>294</v>
          </cell>
          <cell r="Q1083" t="str">
            <v>955</v>
          </cell>
          <cell r="R1083" t="str">
            <v>INTERCO BILL RESCAT_BENLOC</v>
          </cell>
          <cell r="S1083" t="str">
            <v>PRA</v>
          </cell>
          <cell r="U1083" t="str">
            <v>2014-12-31</v>
          </cell>
          <cell r="V1083">
            <v>15787.95</v>
          </cell>
          <cell r="W1083" t="str">
            <v>G0001113</v>
          </cell>
          <cell r="Y1083" t="str">
            <v>LEGAL</v>
          </cell>
          <cell r="Z1083" t="str">
            <v>DLO</v>
          </cell>
          <cell r="AB1083" t="str">
            <v>ICB</v>
          </cell>
          <cell r="AC1083" t="str">
            <v>ICB</v>
          </cell>
          <cell r="AE1083" t="str">
            <v>211</v>
          </cell>
          <cell r="AG1083" t="str">
            <v>0000124371</v>
          </cell>
        </row>
        <row r="1084">
          <cell r="A1084" t="str">
            <v>00651875</v>
          </cell>
          <cell r="B1084" t="str">
            <v>9554261000</v>
          </cell>
          <cell r="C1084" t="str">
            <v>ICB7TARGET0000002620</v>
          </cell>
          <cell r="D1084">
            <v>2014</v>
          </cell>
          <cell r="E1084">
            <v>12</v>
          </cell>
          <cell r="F1084" t="str">
            <v>2014-12-31</v>
          </cell>
          <cell r="G1084" t="str">
            <v>PRJ</v>
          </cell>
          <cell r="H1084" t="str">
            <v>211</v>
          </cell>
          <cell r="I1084" t="str">
            <v>211</v>
          </cell>
          <cell r="K1084" t="str">
            <v>000022741</v>
          </cell>
          <cell r="L1084" t="str">
            <v>4261000</v>
          </cell>
          <cell r="M1084" t="str">
            <v>1113</v>
          </cell>
          <cell r="N1084" t="str">
            <v>99920</v>
          </cell>
          <cell r="O1084" t="str">
            <v>11404</v>
          </cell>
          <cell r="P1084" t="str">
            <v>294</v>
          </cell>
          <cell r="Q1084" t="str">
            <v>955</v>
          </cell>
          <cell r="R1084" t="str">
            <v>INTERCO BILL RESCAT_BENLOC</v>
          </cell>
          <cell r="S1084" t="str">
            <v>PRA</v>
          </cell>
          <cell r="U1084" t="str">
            <v>2014-12-31</v>
          </cell>
          <cell r="V1084">
            <v>6315.18</v>
          </cell>
          <cell r="W1084" t="str">
            <v>G0001113</v>
          </cell>
          <cell r="Y1084" t="str">
            <v>LEGAL</v>
          </cell>
          <cell r="Z1084" t="str">
            <v>DLO</v>
          </cell>
          <cell r="AB1084" t="str">
            <v>ICB</v>
          </cell>
          <cell r="AC1084" t="str">
            <v>ICB</v>
          </cell>
          <cell r="AE1084" t="str">
            <v>211</v>
          </cell>
          <cell r="AG1084" t="str">
            <v>0000160470</v>
          </cell>
        </row>
        <row r="1085">
          <cell r="A1085" t="str">
            <v>00654160</v>
          </cell>
          <cell r="B1085" t="str">
            <v>9554261000</v>
          </cell>
          <cell r="C1085" t="str">
            <v>ICB7TARGET0000002621</v>
          </cell>
          <cell r="D1085">
            <v>2014</v>
          </cell>
          <cell r="E1085">
            <v>12</v>
          </cell>
          <cell r="F1085" t="str">
            <v>2014-12-31</v>
          </cell>
          <cell r="G1085" t="str">
            <v>PRJ</v>
          </cell>
          <cell r="H1085" t="str">
            <v>211</v>
          </cell>
          <cell r="I1085" t="str">
            <v>211</v>
          </cell>
          <cell r="K1085" t="str">
            <v>000022743</v>
          </cell>
          <cell r="L1085" t="str">
            <v>4261000</v>
          </cell>
          <cell r="M1085" t="str">
            <v>1113</v>
          </cell>
          <cell r="N1085" t="str">
            <v>99920</v>
          </cell>
          <cell r="O1085" t="str">
            <v>12494</v>
          </cell>
          <cell r="P1085" t="str">
            <v>294</v>
          </cell>
          <cell r="Q1085" t="str">
            <v>955</v>
          </cell>
          <cell r="R1085" t="str">
            <v>INTERCO BILL RESCAT_BENLOC</v>
          </cell>
          <cell r="S1085" t="str">
            <v>PRA</v>
          </cell>
          <cell r="U1085" t="str">
            <v>2014-12-31</v>
          </cell>
          <cell r="V1085">
            <v>157.88</v>
          </cell>
          <cell r="W1085" t="str">
            <v>G0001113</v>
          </cell>
          <cell r="Y1085" t="str">
            <v>LEGAL</v>
          </cell>
          <cell r="Z1085" t="str">
            <v>DLO</v>
          </cell>
          <cell r="AB1085" t="str">
            <v>ICB</v>
          </cell>
          <cell r="AC1085" t="str">
            <v>ICB</v>
          </cell>
          <cell r="AE1085" t="str">
            <v>211</v>
          </cell>
          <cell r="AG1085" t="str">
            <v>0000101435</v>
          </cell>
        </row>
        <row r="1086">
          <cell r="A1086" t="str">
            <v>00649474</v>
          </cell>
          <cell r="B1086" t="str">
            <v>9554261000</v>
          </cell>
          <cell r="C1086" t="str">
            <v>ICB7TARGET0000002622</v>
          </cell>
          <cell r="D1086">
            <v>2014</v>
          </cell>
          <cell r="E1086">
            <v>12</v>
          </cell>
          <cell r="F1086" t="str">
            <v>2014-12-31</v>
          </cell>
          <cell r="G1086" t="str">
            <v>PRJ</v>
          </cell>
          <cell r="H1086" t="str">
            <v>211</v>
          </cell>
          <cell r="I1086" t="str">
            <v>211</v>
          </cell>
          <cell r="K1086" t="str">
            <v>000022743</v>
          </cell>
          <cell r="L1086" t="str">
            <v>4261000</v>
          </cell>
          <cell r="M1086" t="str">
            <v>1113</v>
          </cell>
          <cell r="N1086" t="str">
            <v>99920</v>
          </cell>
          <cell r="O1086" t="str">
            <v>12494</v>
          </cell>
          <cell r="P1086" t="str">
            <v>294</v>
          </cell>
          <cell r="Q1086" t="str">
            <v>955</v>
          </cell>
          <cell r="R1086" t="str">
            <v>INTERCO BILL RESCAT_BENLOC</v>
          </cell>
          <cell r="S1086" t="str">
            <v>PRA</v>
          </cell>
          <cell r="U1086" t="str">
            <v>2014-12-31</v>
          </cell>
          <cell r="V1086">
            <v>378.91</v>
          </cell>
          <cell r="W1086" t="str">
            <v>G0001113</v>
          </cell>
          <cell r="Y1086" t="str">
            <v>LEGAL</v>
          </cell>
          <cell r="Z1086" t="str">
            <v>DLO</v>
          </cell>
          <cell r="AB1086" t="str">
            <v>ICB</v>
          </cell>
          <cell r="AC1086" t="str">
            <v>ICB</v>
          </cell>
          <cell r="AE1086" t="str">
            <v>211</v>
          </cell>
          <cell r="AG1086" t="str">
            <v>0000120050</v>
          </cell>
        </row>
        <row r="1087">
          <cell r="A1087" t="str">
            <v>00652126</v>
          </cell>
          <cell r="B1087" t="str">
            <v>9554261000</v>
          </cell>
          <cell r="C1087" t="str">
            <v>ICB7TARGET0000002623</v>
          </cell>
          <cell r="D1087">
            <v>2014</v>
          </cell>
          <cell r="E1087">
            <v>12</v>
          </cell>
          <cell r="F1087" t="str">
            <v>2014-12-31</v>
          </cell>
          <cell r="G1087" t="str">
            <v>PRJ</v>
          </cell>
          <cell r="H1087" t="str">
            <v>211</v>
          </cell>
          <cell r="I1087" t="str">
            <v>211</v>
          </cell>
          <cell r="K1087" t="str">
            <v>000022743</v>
          </cell>
          <cell r="L1087" t="str">
            <v>4261000</v>
          </cell>
          <cell r="M1087" t="str">
            <v>1113</v>
          </cell>
          <cell r="N1087" t="str">
            <v>99920</v>
          </cell>
          <cell r="O1087" t="str">
            <v>12494</v>
          </cell>
          <cell r="P1087" t="str">
            <v>294</v>
          </cell>
          <cell r="Q1087" t="str">
            <v>955</v>
          </cell>
          <cell r="R1087" t="str">
            <v>INTERCO BILL RESCAT_BENLOC</v>
          </cell>
          <cell r="S1087" t="str">
            <v>PRA</v>
          </cell>
          <cell r="U1087" t="str">
            <v>2014-12-31</v>
          </cell>
          <cell r="V1087">
            <v>631.52</v>
          </cell>
          <cell r="W1087" t="str">
            <v>G0001113</v>
          </cell>
          <cell r="Y1087" t="str">
            <v>LEGAL</v>
          </cell>
          <cell r="Z1087" t="str">
            <v>DLO</v>
          </cell>
          <cell r="AB1087" t="str">
            <v>ICB</v>
          </cell>
          <cell r="AC1087" t="str">
            <v>ICB</v>
          </cell>
          <cell r="AE1087" t="str">
            <v>211</v>
          </cell>
          <cell r="AG1087" t="str">
            <v>0000120050</v>
          </cell>
        </row>
        <row r="1088">
          <cell r="A1088" t="str">
            <v>00654161</v>
          </cell>
          <cell r="B1088" t="str">
            <v>9554261000</v>
          </cell>
          <cell r="C1088" t="str">
            <v>ICB7TARGET0000002624</v>
          </cell>
          <cell r="D1088">
            <v>2014</v>
          </cell>
          <cell r="E1088">
            <v>12</v>
          </cell>
          <cell r="F1088" t="str">
            <v>2014-12-31</v>
          </cell>
          <cell r="G1088" t="str">
            <v>PRJ</v>
          </cell>
          <cell r="H1088" t="str">
            <v>211</v>
          </cell>
          <cell r="I1088" t="str">
            <v>211</v>
          </cell>
          <cell r="K1088" t="str">
            <v>000022743</v>
          </cell>
          <cell r="L1088" t="str">
            <v>4261000</v>
          </cell>
          <cell r="M1088" t="str">
            <v>1113</v>
          </cell>
          <cell r="N1088" t="str">
            <v>99920</v>
          </cell>
          <cell r="O1088" t="str">
            <v>12494</v>
          </cell>
          <cell r="P1088" t="str">
            <v>294</v>
          </cell>
          <cell r="Q1088" t="str">
            <v>955</v>
          </cell>
          <cell r="R1088" t="str">
            <v>INTERCO BILL RESCAT_BENLOC</v>
          </cell>
          <cell r="S1088" t="str">
            <v>PRA</v>
          </cell>
          <cell r="U1088" t="str">
            <v>2014-12-31</v>
          </cell>
          <cell r="V1088">
            <v>631.52</v>
          </cell>
          <cell r="W1088" t="str">
            <v>G0001113</v>
          </cell>
          <cell r="Y1088" t="str">
            <v>LEGAL</v>
          </cell>
          <cell r="Z1088" t="str">
            <v>DLO</v>
          </cell>
          <cell r="AB1088" t="str">
            <v>ICB</v>
          </cell>
          <cell r="AC1088" t="str">
            <v>ICB</v>
          </cell>
          <cell r="AE1088" t="str">
            <v>211</v>
          </cell>
          <cell r="AG1088" t="str">
            <v>0000120050</v>
          </cell>
        </row>
        <row r="1089">
          <cell r="A1089" t="str">
            <v>00649473</v>
          </cell>
          <cell r="B1089" t="str">
            <v>9554261000</v>
          </cell>
          <cell r="C1089" t="str">
            <v>ICB7TARGET0000002625</v>
          </cell>
          <cell r="D1089">
            <v>2014</v>
          </cell>
          <cell r="E1089">
            <v>12</v>
          </cell>
          <cell r="F1089" t="str">
            <v>2014-12-31</v>
          </cell>
          <cell r="G1089" t="str">
            <v>PRJ</v>
          </cell>
          <cell r="H1089" t="str">
            <v>211</v>
          </cell>
          <cell r="I1089" t="str">
            <v>211</v>
          </cell>
          <cell r="K1089" t="str">
            <v>000022743</v>
          </cell>
          <cell r="L1089" t="str">
            <v>4261000</v>
          </cell>
          <cell r="M1089" t="str">
            <v>1113</v>
          </cell>
          <cell r="N1089" t="str">
            <v>99920</v>
          </cell>
          <cell r="O1089" t="str">
            <v>12494</v>
          </cell>
          <cell r="P1089" t="str">
            <v>294</v>
          </cell>
          <cell r="Q1089" t="str">
            <v>955</v>
          </cell>
          <cell r="R1089" t="str">
            <v>INTERCO BILL RESCAT_BENLOC</v>
          </cell>
          <cell r="S1089" t="str">
            <v>PRA</v>
          </cell>
          <cell r="U1089" t="str">
            <v>2014-12-31</v>
          </cell>
          <cell r="V1089">
            <v>372.6</v>
          </cell>
          <cell r="W1089" t="str">
            <v>G0001113</v>
          </cell>
          <cell r="Y1089" t="str">
            <v>LEGAL</v>
          </cell>
          <cell r="Z1089" t="str">
            <v>DLO</v>
          </cell>
          <cell r="AB1089" t="str">
            <v>ICB</v>
          </cell>
          <cell r="AC1089" t="str">
            <v>ICB</v>
          </cell>
          <cell r="AE1089" t="str">
            <v>211</v>
          </cell>
          <cell r="AG1089" t="str">
            <v>0000254867</v>
          </cell>
        </row>
        <row r="1090">
          <cell r="A1090" t="str">
            <v>00654158</v>
          </cell>
          <cell r="B1090" t="str">
            <v>9554261000</v>
          </cell>
          <cell r="C1090" t="str">
            <v>ICB7TARGET0000002626</v>
          </cell>
          <cell r="D1090">
            <v>2014</v>
          </cell>
          <cell r="E1090">
            <v>12</v>
          </cell>
          <cell r="F1090" t="str">
            <v>2014-12-31</v>
          </cell>
          <cell r="G1090" t="str">
            <v>PRJ</v>
          </cell>
          <cell r="H1090" t="str">
            <v>211</v>
          </cell>
          <cell r="I1090" t="str">
            <v>211</v>
          </cell>
          <cell r="K1090" t="str">
            <v>000022743</v>
          </cell>
          <cell r="L1090" t="str">
            <v>4261000</v>
          </cell>
          <cell r="M1090" t="str">
            <v>1113</v>
          </cell>
          <cell r="N1090" t="str">
            <v>99920</v>
          </cell>
          <cell r="O1090" t="str">
            <v>12494</v>
          </cell>
          <cell r="P1090" t="str">
            <v>294</v>
          </cell>
          <cell r="Q1090" t="str">
            <v>955</v>
          </cell>
          <cell r="R1090" t="str">
            <v>INTERCO BILL RESCAT_BENLOC</v>
          </cell>
          <cell r="S1090" t="str">
            <v>PRA</v>
          </cell>
          <cell r="U1090" t="str">
            <v>2014-12-31</v>
          </cell>
          <cell r="V1090">
            <v>183.14</v>
          </cell>
          <cell r="W1090" t="str">
            <v>G0001113</v>
          </cell>
          <cell r="Y1090" t="str">
            <v>LEGAL</v>
          </cell>
          <cell r="Z1090" t="str">
            <v>DLO</v>
          </cell>
          <cell r="AB1090" t="str">
            <v>ICB</v>
          </cell>
          <cell r="AC1090" t="str">
            <v>ICB</v>
          </cell>
          <cell r="AE1090" t="str">
            <v>211</v>
          </cell>
          <cell r="AG1090" t="str">
            <v>0000254867</v>
          </cell>
        </row>
        <row r="1091">
          <cell r="A1091" t="str">
            <v>00654159</v>
          </cell>
          <cell r="B1091" t="str">
            <v>9554261000</v>
          </cell>
          <cell r="C1091" t="str">
            <v>ICB7TARGET0000002627</v>
          </cell>
          <cell r="D1091">
            <v>2014</v>
          </cell>
          <cell r="E1091">
            <v>12</v>
          </cell>
          <cell r="F1091" t="str">
            <v>2014-12-31</v>
          </cell>
          <cell r="G1091" t="str">
            <v>PRJ</v>
          </cell>
          <cell r="H1091" t="str">
            <v>211</v>
          </cell>
          <cell r="I1091" t="str">
            <v>211</v>
          </cell>
          <cell r="K1091" t="str">
            <v>000022743</v>
          </cell>
          <cell r="L1091" t="str">
            <v>4261000</v>
          </cell>
          <cell r="M1091" t="str">
            <v>1113</v>
          </cell>
          <cell r="N1091" t="str">
            <v>99920</v>
          </cell>
          <cell r="O1091" t="str">
            <v>12494</v>
          </cell>
          <cell r="P1091" t="str">
            <v>294</v>
          </cell>
          <cell r="Q1091" t="str">
            <v>955</v>
          </cell>
          <cell r="R1091" t="str">
            <v>INTERCO BILL RESCAT_BENLOC</v>
          </cell>
          <cell r="S1091" t="str">
            <v>PRA</v>
          </cell>
          <cell r="U1091" t="str">
            <v>2014-12-31</v>
          </cell>
          <cell r="V1091">
            <v>157.88</v>
          </cell>
          <cell r="W1091" t="str">
            <v>G0001113</v>
          </cell>
          <cell r="Y1091" t="str">
            <v>LEGAL</v>
          </cell>
          <cell r="Z1091" t="str">
            <v>DLO</v>
          </cell>
          <cell r="AB1091" t="str">
            <v>ICB</v>
          </cell>
          <cell r="AC1091" t="str">
            <v>ICB</v>
          </cell>
          <cell r="AE1091" t="str">
            <v>211</v>
          </cell>
          <cell r="AG1091" t="str">
            <v>0000254867</v>
          </cell>
        </row>
        <row r="1092">
          <cell r="A1092" t="str">
            <v>00644004</v>
          </cell>
          <cell r="B1092" t="str">
            <v>9554261000</v>
          </cell>
          <cell r="C1092" t="str">
            <v>ICB7TARGET0000004520</v>
          </cell>
          <cell r="D1092">
            <v>2014</v>
          </cell>
          <cell r="E1092">
            <v>10</v>
          </cell>
          <cell r="F1092" t="str">
            <v>2014-10-31</v>
          </cell>
          <cell r="G1092" t="str">
            <v>PRJ</v>
          </cell>
          <cell r="H1092" t="str">
            <v>211</v>
          </cell>
          <cell r="I1092" t="str">
            <v>211</v>
          </cell>
          <cell r="K1092" t="str">
            <v>000022743</v>
          </cell>
          <cell r="L1092" t="str">
            <v>4261000</v>
          </cell>
          <cell r="M1092" t="str">
            <v>1113</v>
          </cell>
          <cell r="N1092" t="str">
            <v>99920</v>
          </cell>
          <cell r="O1092" t="str">
            <v>12494</v>
          </cell>
          <cell r="P1092" t="str">
            <v>294</v>
          </cell>
          <cell r="Q1092" t="str">
            <v>955</v>
          </cell>
          <cell r="R1092" t="str">
            <v>INTERCO BILL RESCAT_BENLOC</v>
          </cell>
          <cell r="S1092" t="str">
            <v>PRA</v>
          </cell>
          <cell r="U1092" t="str">
            <v>2014-10-31</v>
          </cell>
          <cell r="V1092">
            <v>189.46</v>
          </cell>
          <cell r="W1092" t="str">
            <v>G0001113</v>
          </cell>
          <cell r="Y1092" t="str">
            <v>LEGAL</v>
          </cell>
          <cell r="Z1092" t="str">
            <v>DLO</v>
          </cell>
          <cell r="AB1092" t="str">
            <v>ICB</v>
          </cell>
          <cell r="AC1092" t="str">
            <v>ICB</v>
          </cell>
          <cell r="AE1092" t="str">
            <v>211</v>
          </cell>
          <cell r="AG1092" t="str">
            <v>0000110982</v>
          </cell>
        </row>
        <row r="1093">
          <cell r="A1093" t="str">
            <v>00642472</v>
          </cell>
          <cell r="B1093" t="str">
            <v>9554261000</v>
          </cell>
          <cell r="C1093" t="str">
            <v>ICB7TARGET0000004521</v>
          </cell>
          <cell r="D1093">
            <v>2014</v>
          </cell>
          <cell r="E1093">
            <v>10</v>
          </cell>
          <cell r="F1093" t="str">
            <v>2014-10-31</v>
          </cell>
          <cell r="G1093" t="str">
            <v>PRJ</v>
          </cell>
          <cell r="H1093" t="str">
            <v>211</v>
          </cell>
          <cell r="I1093" t="str">
            <v>211</v>
          </cell>
          <cell r="K1093" t="str">
            <v>000022743</v>
          </cell>
          <cell r="L1093" t="str">
            <v>4261000</v>
          </cell>
          <cell r="M1093" t="str">
            <v>1113</v>
          </cell>
          <cell r="N1093" t="str">
            <v>99920</v>
          </cell>
          <cell r="O1093" t="str">
            <v>12494</v>
          </cell>
          <cell r="P1093" t="str">
            <v>294</v>
          </cell>
          <cell r="Q1093" t="str">
            <v>955</v>
          </cell>
          <cell r="R1093" t="str">
            <v>INTERCO BILL RESCAT_BENLOC</v>
          </cell>
          <cell r="S1093" t="str">
            <v>PRA</v>
          </cell>
          <cell r="U1093" t="str">
            <v>2014-10-31</v>
          </cell>
          <cell r="V1093">
            <v>315.76</v>
          </cell>
          <cell r="W1093" t="str">
            <v>G0001113</v>
          </cell>
          <cell r="Y1093" t="str">
            <v>LEGAL</v>
          </cell>
          <cell r="Z1093" t="str">
            <v>DLO</v>
          </cell>
          <cell r="AB1093" t="str">
            <v>ICB</v>
          </cell>
          <cell r="AC1093" t="str">
            <v>ICB</v>
          </cell>
          <cell r="AE1093" t="str">
            <v>211</v>
          </cell>
          <cell r="AG1093" t="str">
            <v>0000254867</v>
          </cell>
        </row>
      </sheetData>
      <sheetData sheetId="17">
        <row r="1">
          <cell r="A1" t="str">
            <v>Voucher</v>
          </cell>
        </row>
        <row r="2">
          <cell r="B2" t="str">
            <v>9545600000</v>
          </cell>
          <cell r="C2" t="str">
            <v>ICB4OFFSET0000000311</v>
          </cell>
          <cell r="D2">
            <v>2015</v>
          </cell>
          <cell r="E2">
            <v>5</v>
          </cell>
          <cell r="F2" t="str">
            <v>2015-05-31</v>
          </cell>
          <cell r="G2" t="str">
            <v>PRJ</v>
          </cell>
          <cell r="H2" t="str">
            <v>169</v>
          </cell>
          <cell r="I2" t="str">
            <v>169</v>
          </cell>
          <cell r="K2" t="str">
            <v>000016124</v>
          </cell>
          <cell r="L2" t="str">
            <v>5600000</v>
          </cell>
          <cell r="M2" t="str">
            <v>1836</v>
          </cell>
          <cell r="N2" t="str">
            <v>99910</v>
          </cell>
          <cell r="P2" t="str">
            <v>180</v>
          </cell>
          <cell r="Q2" t="str">
            <v>954</v>
          </cell>
          <cell r="R2" t="str">
            <v>INTERCO BILL W/O</v>
          </cell>
          <cell r="S2" t="str">
            <v>PRA</v>
          </cell>
          <cell r="U2" t="str">
            <v>2015-05-31</v>
          </cell>
          <cell r="V2">
            <v>-107.17</v>
          </cell>
          <cell r="W2" t="str">
            <v>4169745801</v>
          </cell>
          <cell r="Y2" t="str">
            <v>TRANS</v>
          </cell>
          <cell r="AA2" t="str">
            <v>BAL</v>
          </cell>
          <cell r="AC2" t="str">
            <v>ICB</v>
          </cell>
          <cell r="AD2" t="str">
            <v>ICB</v>
          </cell>
        </row>
        <row r="3">
          <cell r="B3" t="str">
            <v>9545730000</v>
          </cell>
          <cell r="C3" t="str">
            <v>ICB4OFFSET0000003659</v>
          </cell>
          <cell r="D3">
            <v>2015</v>
          </cell>
          <cell r="E3">
            <v>6</v>
          </cell>
          <cell r="F3" t="str">
            <v>2015-06-30</v>
          </cell>
          <cell r="G3" t="str">
            <v>PRJ</v>
          </cell>
          <cell r="H3" t="str">
            <v>169</v>
          </cell>
          <cell r="I3" t="str">
            <v>169</v>
          </cell>
          <cell r="K3" t="str">
            <v>TRAINING1</v>
          </cell>
          <cell r="L3" t="str">
            <v>5730000</v>
          </cell>
          <cell r="M3" t="str">
            <v>1836</v>
          </cell>
          <cell r="N3" t="str">
            <v>99910</v>
          </cell>
          <cell r="P3" t="str">
            <v>317</v>
          </cell>
          <cell r="Q3" t="str">
            <v>954</v>
          </cell>
          <cell r="R3" t="str">
            <v>INTERCO BILL W/O</v>
          </cell>
          <cell r="S3" t="str">
            <v>PRA</v>
          </cell>
          <cell r="U3" t="str">
            <v>2015-06-30</v>
          </cell>
          <cell r="V3">
            <v>-30</v>
          </cell>
          <cell r="W3" t="str">
            <v>4217868301</v>
          </cell>
          <cell r="Y3" t="str">
            <v>DISTR</v>
          </cell>
          <cell r="AA3" t="str">
            <v>BAL</v>
          </cell>
          <cell r="AC3" t="str">
            <v>ICB</v>
          </cell>
          <cell r="AD3" t="str">
            <v>ICB</v>
          </cell>
        </row>
        <row r="4">
          <cell r="A4" t="str">
            <v>00122654</v>
          </cell>
          <cell r="B4" t="str">
            <v>9545600000</v>
          </cell>
          <cell r="C4" t="str">
            <v>ICB4TARGET0000001940</v>
          </cell>
          <cell r="D4">
            <v>2015</v>
          </cell>
          <cell r="E4">
            <v>5</v>
          </cell>
          <cell r="F4" t="str">
            <v>2015-05-31</v>
          </cell>
          <cell r="G4" t="str">
            <v>PRJ</v>
          </cell>
          <cell r="H4" t="str">
            <v>169</v>
          </cell>
          <cell r="I4" t="str">
            <v>169</v>
          </cell>
          <cell r="K4" t="str">
            <v>000016124</v>
          </cell>
          <cell r="L4" t="str">
            <v>5600000</v>
          </cell>
          <cell r="M4" t="str">
            <v>1836</v>
          </cell>
          <cell r="N4" t="str">
            <v>99920</v>
          </cell>
          <cell r="O4" t="str">
            <v>11995</v>
          </cell>
          <cell r="P4" t="str">
            <v>180</v>
          </cell>
          <cell r="Q4" t="str">
            <v>954</v>
          </cell>
          <cell r="R4" t="str">
            <v>INTERCO BILL W/O</v>
          </cell>
          <cell r="S4" t="str">
            <v>PRA</v>
          </cell>
          <cell r="U4" t="str">
            <v>2015-05-31</v>
          </cell>
          <cell r="V4">
            <v>84.76</v>
          </cell>
          <cell r="W4" t="str">
            <v>4169745801</v>
          </cell>
          <cell r="Y4" t="str">
            <v>TRANS</v>
          </cell>
          <cell r="AA4" t="str">
            <v>DLO</v>
          </cell>
          <cell r="AC4" t="str">
            <v>ICB</v>
          </cell>
          <cell r="AD4" t="str">
            <v>ICB</v>
          </cell>
          <cell r="AF4" t="str">
            <v>169</v>
          </cell>
          <cell r="AG4" t="str">
            <v>0000146747</v>
          </cell>
          <cell r="AR4" t="str">
            <v>954</v>
          </cell>
          <cell r="AS4" t="str">
            <v>0000146747</v>
          </cell>
          <cell r="AT4" t="str">
            <v>JP MORGAN CHASE CORPORATE CARD ACTIVITY</v>
          </cell>
          <cell r="AU4" t="str">
            <v>DO NOT TAKE OFF HOLD- INTERFACE PURPOSES</v>
          </cell>
        </row>
        <row r="5">
          <cell r="A5" t="str">
            <v>00123138</v>
          </cell>
          <cell r="B5" t="str">
            <v>9545730000</v>
          </cell>
          <cell r="C5" t="str">
            <v>ICB4TARGET0000017463</v>
          </cell>
          <cell r="D5">
            <v>2015</v>
          </cell>
          <cell r="E5">
            <v>6</v>
          </cell>
          <cell r="F5" t="str">
            <v>2015-06-30</v>
          </cell>
          <cell r="G5" t="str">
            <v>PRJ</v>
          </cell>
          <cell r="H5" t="str">
            <v>169</v>
          </cell>
          <cell r="I5" t="str">
            <v>169</v>
          </cell>
          <cell r="K5" t="str">
            <v>TRAINING1</v>
          </cell>
          <cell r="L5" t="str">
            <v>5730000</v>
          </cell>
          <cell r="M5" t="str">
            <v>1836</v>
          </cell>
          <cell r="N5" t="str">
            <v>99920</v>
          </cell>
          <cell r="O5" t="str">
            <v>13151</v>
          </cell>
          <cell r="P5" t="str">
            <v>317</v>
          </cell>
          <cell r="Q5" t="str">
            <v>954</v>
          </cell>
          <cell r="R5" t="str">
            <v>INTERCO BILL W/O</v>
          </cell>
          <cell r="S5" t="str">
            <v>PRA</v>
          </cell>
          <cell r="U5" t="str">
            <v>2015-06-30</v>
          </cell>
          <cell r="V5">
            <v>23.73</v>
          </cell>
          <cell r="W5" t="str">
            <v>4217868301</v>
          </cell>
          <cell r="Y5" t="str">
            <v>DISTR</v>
          </cell>
          <cell r="AA5" t="str">
            <v>DLO</v>
          </cell>
          <cell r="AC5" t="str">
            <v>ICB</v>
          </cell>
          <cell r="AD5" t="str">
            <v>ICB</v>
          </cell>
          <cell r="AF5" t="str">
            <v>169</v>
          </cell>
          <cell r="AG5" t="str">
            <v>0000093449</v>
          </cell>
          <cell r="AR5" t="str">
            <v>954</v>
          </cell>
          <cell r="AS5" t="str">
            <v>0000093449</v>
          </cell>
          <cell r="AT5" t="str">
            <v>SMITH, KENNETH E</v>
          </cell>
        </row>
        <row r="6">
          <cell r="A6" t="str">
            <v>00655205</v>
          </cell>
          <cell r="B6" t="str">
            <v>9545800000</v>
          </cell>
          <cell r="C6" t="str">
            <v>ICB1TARGET0000025436</v>
          </cell>
          <cell r="D6">
            <v>2014</v>
          </cell>
          <cell r="E6">
            <v>12</v>
          </cell>
          <cell r="F6" t="str">
            <v>2014-12-31</v>
          </cell>
          <cell r="G6" t="str">
            <v>PRJ</v>
          </cell>
          <cell r="H6" t="str">
            <v>119</v>
          </cell>
          <cell r="I6" t="str">
            <v>211</v>
          </cell>
          <cell r="K6" t="str">
            <v>EDN103183</v>
          </cell>
          <cell r="L6" t="str">
            <v>5800000</v>
          </cell>
          <cell r="M6" t="str">
            <v>119</v>
          </cell>
          <cell r="N6" t="str">
            <v>99920</v>
          </cell>
          <cell r="O6" t="str">
            <v>10827</v>
          </cell>
          <cell r="P6" t="str">
            <v>203</v>
          </cell>
          <cell r="Q6" t="str">
            <v>954</v>
          </cell>
          <cell r="R6" t="str">
            <v>INTERCO BILLS - 100%</v>
          </cell>
          <cell r="S6" t="str">
            <v>PRA</v>
          </cell>
          <cell r="U6" t="str">
            <v>2014-12-31</v>
          </cell>
          <cell r="V6">
            <v>70.599999999999994</v>
          </cell>
          <cell r="W6" t="str">
            <v>G0000119</v>
          </cell>
          <cell r="Y6" t="str">
            <v>DISTR</v>
          </cell>
          <cell r="AA6" t="str">
            <v>ICB1</v>
          </cell>
          <cell r="AC6" t="str">
            <v>ICB</v>
          </cell>
          <cell r="AD6" t="str">
            <v>ICB</v>
          </cell>
          <cell r="AF6" t="str">
            <v>211</v>
          </cell>
          <cell r="AG6" t="str">
            <v>0000146747</v>
          </cell>
          <cell r="AR6" t="str">
            <v>954</v>
          </cell>
          <cell r="AS6" t="str">
            <v>0000146747</v>
          </cell>
          <cell r="AT6" t="str">
            <v>JP MORGAN CHASE CORPORATE CARD ACTIVITY</v>
          </cell>
          <cell r="AU6" t="str">
            <v>DO NOT TAKE OFF HOLD- INTERFACE PURPOSES</v>
          </cell>
        </row>
        <row r="7">
          <cell r="A7" t="str">
            <v>00682159</v>
          </cell>
          <cell r="B7" t="str">
            <v>9564265004</v>
          </cell>
          <cell r="C7" t="str">
            <v>ICB4TARGET0000000148</v>
          </cell>
          <cell r="D7">
            <v>2015</v>
          </cell>
          <cell r="E7">
            <v>6</v>
          </cell>
          <cell r="F7" t="str">
            <v>2015-06-30</v>
          </cell>
          <cell r="G7" t="str">
            <v>PRJ</v>
          </cell>
          <cell r="H7" t="str">
            <v>119</v>
          </cell>
          <cell r="I7" t="str">
            <v>211</v>
          </cell>
          <cell r="K7" t="str">
            <v>000001121</v>
          </cell>
          <cell r="L7" t="str">
            <v>4265004</v>
          </cell>
          <cell r="M7" t="str">
            <v>1585</v>
          </cell>
          <cell r="N7" t="str">
            <v>99920</v>
          </cell>
          <cell r="O7" t="str">
            <v>11404</v>
          </cell>
          <cell r="P7" t="str">
            <v>292</v>
          </cell>
          <cell r="Q7" t="str">
            <v>956</v>
          </cell>
          <cell r="R7" t="str">
            <v>INTERCO BILL W/O</v>
          </cell>
          <cell r="S7" t="str">
            <v>PRA</v>
          </cell>
          <cell r="U7" t="str">
            <v>2015-06-30</v>
          </cell>
          <cell r="V7">
            <v>38.06</v>
          </cell>
          <cell r="W7" t="str">
            <v>UTXEMEM101</v>
          </cell>
          <cell r="Y7" t="str">
            <v>LEGAL</v>
          </cell>
          <cell r="AA7" t="str">
            <v>ICB3</v>
          </cell>
          <cell r="AC7" t="str">
            <v>ICB</v>
          </cell>
          <cell r="AD7" t="str">
            <v>ICB</v>
          </cell>
          <cell r="AF7" t="str">
            <v>211</v>
          </cell>
          <cell r="AG7" t="str">
            <v>0000096506</v>
          </cell>
          <cell r="AR7" t="str">
            <v>956</v>
          </cell>
          <cell r="AS7" t="str">
            <v>0000096506</v>
          </cell>
          <cell r="AT7" t="str">
            <v>AUSTIN CLUB</v>
          </cell>
        </row>
        <row r="8">
          <cell r="A8" t="str">
            <v>00682160</v>
          </cell>
          <cell r="B8" t="str">
            <v>9564265004</v>
          </cell>
          <cell r="C8" t="str">
            <v>ICB4TARGET0000000149</v>
          </cell>
          <cell r="D8">
            <v>2015</v>
          </cell>
          <cell r="E8">
            <v>6</v>
          </cell>
          <cell r="F8" t="str">
            <v>2015-06-30</v>
          </cell>
          <cell r="G8" t="str">
            <v>PRJ</v>
          </cell>
          <cell r="H8" t="str">
            <v>119</v>
          </cell>
          <cell r="I8" t="str">
            <v>211</v>
          </cell>
          <cell r="K8" t="str">
            <v>000001121</v>
          </cell>
          <cell r="L8" t="str">
            <v>4265004</v>
          </cell>
          <cell r="M8" t="str">
            <v>1585</v>
          </cell>
          <cell r="N8" t="str">
            <v>99920</v>
          </cell>
          <cell r="O8" t="str">
            <v>11404</v>
          </cell>
          <cell r="P8" t="str">
            <v>292</v>
          </cell>
          <cell r="Q8" t="str">
            <v>956</v>
          </cell>
          <cell r="R8" t="str">
            <v>INTERCO BILL W/O</v>
          </cell>
          <cell r="S8" t="str">
            <v>PRA</v>
          </cell>
          <cell r="U8" t="str">
            <v>2015-06-30</v>
          </cell>
          <cell r="V8">
            <v>10.62</v>
          </cell>
          <cell r="W8" t="str">
            <v>UTXEMEM101</v>
          </cell>
          <cell r="Y8" t="str">
            <v>LEGAL</v>
          </cell>
          <cell r="AA8" t="str">
            <v>ICB3</v>
          </cell>
          <cell r="AC8" t="str">
            <v>ICB</v>
          </cell>
          <cell r="AD8" t="str">
            <v>ICB</v>
          </cell>
          <cell r="AF8" t="str">
            <v>211</v>
          </cell>
          <cell r="AG8" t="str">
            <v>0000096506</v>
          </cell>
          <cell r="AR8" t="str">
            <v>956</v>
          </cell>
          <cell r="AS8" t="str">
            <v>0000096506</v>
          </cell>
          <cell r="AT8" t="str">
            <v>AUSTIN CLUB</v>
          </cell>
        </row>
        <row r="9">
          <cell r="A9" t="str">
            <v>00682181</v>
          </cell>
          <cell r="B9" t="str">
            <v>9564265004</v>
          </cell>
          <cell r="C9" t="str">
            <v>ICB4TARGET0000000150</v>
          </cell>
          <cell r="D9">
            <v>2015</v>
          </cell>
          <cell r="E9">
            <v>6</v>
          </cell>
          <cell r="F9" t="str">
            <v>2015-06-30</v>
          </cell>
          <cell r="G9" t="str">
            <v>PRJ</v>
          </cell>
          <cell r="H9" t="str">
            <v>119</v>
          </cell>
          <cell r="I9" t="str">
            <v>211</v>
          </cell>
          <cell r="K9" t="str">
            <v>000001121</v>
          </cell>
          <cell r="L9" t="str">
            <v>4265004</v>
          </cell>
          <cell r="M9" t="str">
            <v>1585</v>
          </cell>
          <cell r="N9" t="str">
            <v>99920</v>
          </cell>
          <cell r="O9" t="str">
            <v>11404</v>
          </cell>
          <cell r="P9" t="str">
            <v>292</v>
          </cell>
          <cell r="Q9" t="str">
            <v>956</v>
          </cell>
          <cell r="R9" t="str">
            <v>INTERCO BILL W/O</v>
          </cell>
          <cell r="S9" t="str">
            <v>PRA</v>
          </cell>
          <cell r="U9" t="str">
            <v>2015-06-30</v>
          </cell>
          <cell r="V9">
            <v>0.27</v>
          </cell>
          <cell r="W9" t="str">
            <v>UTXEMEM101</v>
          </cell>
          <cell r="Y9" t="str">
            <v>LEGAL</v>
          </cell>
          <cell r="AA9" t="str">
            <v>ICB3</v>
          </cell>
          <cell r="AC9" t="str">
            <v>ICB</v>
          </cell>
          <cell r="AD9" t="str">
            <v>ICB</v>
          </cell>
          <cell r="AF9" t="str">
            <v>211</v>
          </cell>
          <cell r="AG9" t="str">
            <v>0000096506</v>
          </cell>
          <cell r="AR9" t="str">
            <v>956</v>
          </cell>
          <cell r="AS9" t="str">
            <v>0000096506</v>
          </cell>
          <cell r="AT9" t="str">
            <v>AUSTIN CLUB</v>
          </cell>
        </row>
        <row r="10">
          <cell r="A10" t="str">
            <v>00682718</v>
          </cell>
          <cell r="B10" t="str">
            <v>9564265004</v>
          </cell>
          <cell r="C10" t="str">
            <v>ICB4TARGET0000000151</v>
          </cell>
          <cell r="D10">
            <v>2015</v>
          </cell>
          <cell r="E10">
            <v>6</v>
          </cell>
          <cell r="F10" t="str">
            <v>2015-06-30</v>
          </cell>
          <cell r="G10" t="str">
            <v>PRJ</v>
          </cell>
          <cell r="H10" t="str">
            <v>119</v>
          </cell>
          <cell r="I10" t="str">
            <v>211</v>
          </cell>
          <cell r="K10" t="str">
            <v>000001121</v>
          </cell>
          <cell r="L10" t="str">
            <v>4265004</v>
          </cell>
          <cell r="M10" t="str">
            <v>1585</v>
          </cell>
          <cell r="N10" t="str">
            <v>99920</v>
          </cell>
          <cell r="O10" t="str">
            <v>10381</v>
          </cell>
          <cell r="P10" t="str">
            <v>292</v>
          </cell>
          <cell r="Q10" t="str">
            <v>956</v>
          </cell>
          <cell r="R10" t="str">
            <v>INTERCO BILL W/O</v>
          </cell>
          <cell r="S10" t="str">
            <v>PRA</v>
          </cell>
          <cell r="U10" t="str">
            <v>2015-06-30</v>
          </cell>
          <cell r="V10">
            <v>0.28000000000000003</v>
          </cell>
          <cell r="W10" t="str">
            <v>UTXEMEM101</v>
          </cell>
          <cell r="Y10" t="str">
            <v>LEGAL</v>
          </cell>
          <cell r="AA10" t="str">
            <v>ICB3</v>
          </cell>
          <cell r="AC10" t="str">
            <v>ICB</v>
          </cell>
          <cell r="AD10" t="str">
            <v>ICB</v>
          </cell>
          <cell r="AF10" t="str">
            <v>211</v>
          </cell>
          <cell r="AG10" t="str">
            <v>0000096506</v>
          </cell>
          <cell r="AR10" t="str">
            <v>956</v>
          </cell>
          <cell r="AS10" t="str">
            <v>0000096506</v>
          </cell>
          <cell r="AT10" t="str">
            <v>AUSTIN CLUB</v>
          </cell>
        </row>
        <row r="11">
          <cell r="A11" t="str">
            <v>00683519</v>
          </cell>
          <cell r="B11" t="str">
            <v>9564265004</v>
          </cell>
          <cell r="C11" t="str">
            <v>ICB4TARGET0000000152</v>
          </cell>
          <cell r="D11">
            <v>2015</v>
          </cell>
          <cell r="E11">
            <v>6</v>
          </cell>
          <cell r="F11" t="str">
            <v>2015-06-30</v>
          </cell>
          <cell r="G11" t="str">
            <v>PRJ</v>
          </cell>
          <cell r="H11" t="str">
            <v>119</v>
          </cell>
          <cell r="I11" t="str">
            <v>211</v>
          </cell>
          <cell r="K11" t="str">
            <v>000001121</v>
          </cell>
          <cell r="L11" t="str">
            <v>4265004</v>
          </cell>
          <cell r="M11" t="str">
            <v>1585</v>
          </cell>
          <cell r="N11" t="str">
            <v>99920</v>
          </cell>
          <cell r="O11" t="str">
            <v>11404</v>
          </cell>
          <cell r="P11" t="str">
            <v>292</v>
          </cell>
          <cell r="Q11" t="str">
            <v>956</v>
          </cell>
          <cell r="R11" t="str">
            <v>INTERCO BILL W/O</v>
          </cell>
          <cell r="S11" t="str">
            <v>PRA</v>
          </cell>
          <cell r="U11" t="str">
            <v>2015-06-30</v>
          </cell>
          <cell r="V11">
            <v>43.19</v>
          </cell>
          <cell r="W11" t="str">
            <v>UTXEMEM101</v>
          </cell>
          <cell r="Y11" t="str">
            <v>LEGAL</v>
          </cell>
          <cell r="AA11" t="str">
            <v>ICB3</v>
          </cell>
          <cell r="AC11" t="str">
            <v>ICB</v>
          </cell>
          <cell r="AD11" t="str">
            <v>ICB</v>
          </cell>
          <cell r="AF11" t="str">
            <v>211</v>
          </cell>
          <cell r="AG11" t="str">
            <v>0000096506</v>
          </cell>
          <cell r="AR11" t="str">
            <v>956</v>
          </cell>
          <cell r="AS11" t="str">
            <v>0000096506</v>
          </cell>
          <cell r="AT11" t="str">
            <v>AUSTIN CLUB</v>
          </cell>
        </row>
        <row r="12">
          <cell r="A12" t="str">
            <v>00682590</v>
          </cell>
          <cell r="B12" t="str">
            <v>9564265004</v>
          </cell>
          <cell r="C12" t="str">
            <v>ICB4TARGET0000000153</v>
          </cell>
          <cell r="D12">
            <v>2015</v>
          </cell>
          <cell r="E12">
            <v>6</v>
          </cell>
          <cell r="F12" t="str">
            <v>2015-06-30</v>
          </cell>
          <cell r="G12" t="str">
            <v>PRJ</v>
          </cell>
          <cell r="H12" t="str">
            <v>119</v>
          </cell>
          <cell r="I12" t="str">
            <v>211</v>
          </cell>
          <cell r="K12" t="str">
            <v>000001121</v>
          </cell>
          <cell r="L12" t="str">
            <v>4265004</v>
          </cell>
          <cell r="M12" t="str">
            <v>1585</v>
          </cell>
          <cell r="N12" t="str">
            <v>99920</v>
          </cell>
          <cell r="O12" t="str">
            <v>13042</v>
          </cell>
          <cell r="P12" t="str">
            <v>292</v>
          </cell>
          <cell r="Q12" t="str">
            <v>956</v>
          </cell>
          <cell r="R12" t="str">
            <v>INTERCO BILL W/O</v>
          </cell>
          <cell r="S12" t="str">
            <v>PRA</v>
          </cell>
          <cell r="U12" t="str">
            <v>2015-06-30</v>
          </cell>
          <cell r="V12">
            <v>75.87</v>
          </cell>
          <cell r="W12" t="str">
            <v>UTXEMEM101</v>
          </cell>
          <cell r="Y12" t="str">
            <v>LEGAL</v>
          </cell>
          <cell r="AA12" t="str">
            <v>ICB3</v>
          </cell>
          <cell r="AC12" t="str">
            <v>ICB</v>
          </cell>
          <cell r="AD12" t="str">
            <v>ICB</v>
          </cell>
          <cell r="AF12" t="str">
            <v>211</v>
          </cell>
          <cell r="AG12" t="str">
            <v>0000146747</v>
          </cell>
          <cell r="AR12" t="str">
            <v>956</v>
          </cell>
          <cell r="AS12" t="str">
            <v>0000146747</v>
          </cell>
          <cell r="AT12" t="str">
            <v>JP MORGAN CHASE CORPORATE CARD ACTIVITY</v>
          </cell>
          <cell r="AU12" t="str">
            <v>DO NOT TAKE OFF HOLD- INTERFACE PURPOSES</v>
          </cell>
        </row>
        <row r="13">
          <cell r="A13" t="str">
            <v>00657812</v>
          </cell>
          <cell r="B13" t="str">
            <v>9534264000</v>
          </cell>
          <cell r="C13" t="str">
            <v>ICB4TARGET0000000154</v>
          </cell>
          <cell r="D13">
            <v>2015</v>
          </cell>
          <cell r="E13">
            <v>1</v>
          </cell>
          <cell r="F13" t="str">
            <v>2015-01-31</v>
          </cell>
          <cell r="G13" t="str">
            <v>PRJ</v>
          </cell>
          <cell r="H13" t="str">
            <v>119</v>
          </cell>
          <cell r="I13" t="str">
            <v>211</v>
          </cell>
          <cell r="K13" t="str">
            <v>000001121</v>
          </cell>
          <cell r="L13" t="str">
            <v>4264000</v>
          </cell>
          <cell r="M13" t="str">
            <v>1585</v>
          </cell>
          <cell r="N13" t="str">
            <v>99920</v>
          </cell>
          <cell r="O13" t="str">
            <v>11404</v>
          </cell>
          <cell r="P13" t="str">
            <v>289</v>
          </cell>
          <cell r="Q13" t="str">
            <v>953</v>
          </cell>
          <cell r="R13" t="str">
            <v>INTERCO BILL W/O</v>
          </cell>
          <cell r="S13" t="str">
            <v>PRA</v>
          </cell>
          <cell r="U13" t="str">
            <v>2015-01-31</v>
          </cell>
          <cell r="V13">
            <v>10137.49</v>
          </cell>
          <cell r="W13" t="str">
            <v>UTXEMEM101</v>
          </cell>
          <cell r="Y13" t="str">
            <v>LEGAL</v>
          </cell>
          <cell r="AA13" t="str">
            <v>ICB3</v>
          </cell>
          <cell r="AC13" t="str">
            <v>ICB</v>
          </cell>
          <cell r="AD13" t="str">
            <v>ICB</v>
          </cell>
          <cell r="AF13" t="str">
            <v>211</v>
          </cell>
          <cell r="AG13" t="str">
            <v>0000096469</v>
          </cell>
          <cell r="AR13" t="str">
            <v>953</v>
          </cell>
          <cell r="AS13" t="str">
            <v>0000096469</v>
          </cell>
          <cell r="AT13" t="str">
            <v>ASSOCIATION OF ELECTRIC</v>
          </cell>
          <cell r="AU13" t="str">
            <v>COMPANIES OF TEXAS INC</v>
          </cell>
        </row>
        <row r="14">
          <cell r="A14" t="str">
            <v>00660077</v>
          </cell>
          <cell r="B14" t="str">
            <v>9564265004</v>
          </cell>
          <cell r="C14" t="str">
            <v>ICB4TARGET0000000172</v>
          </cell>
          <cell r="D14">
            <v>2015</v>
          </cell>
          <cell r="E14">
            <v>1</v>
          </cell>
          <cell r="F14" t="str">
            <v>2015-01-31</v>
          </cell>
          <cell r="G14" t="str">
            <v>PRJ</v>
          </cell>
          <cell r="H14" t="str">
            <v>119</v>
          </cell>
          <cell r="I14" t="str">
            <v>211</v>
          </cell>
          <cell r="K14" t="str">
            <v>000001121</v>
          </cell>
          <cell r="L14" t="str">
            <v>4265004</v>
          </cell>
          <cell r="M14" t="str">
            <v>1585</v>
          </cell>
          <cell r="N14" t="str">
            <v>99920</v>
          </cell>
          <cell r="O14" t="str">
            <v>11404</v>
          </cell>
          <cell r="P14" t="str">
            <v>292</v>
          </cell>
          <cell r="Q14" t="str">
            <v>956</v>
          </cell>
          <cell r="R14" t="str">
            <v>INTERCO BILL W/O</v>
          </cell>
          <cell r="S14" t="str">
            <v>PRA</v>
          </cell>
          <cell r="U14" t="str">
            <v>2015-01-31</v>
          </cell>
          <cell r="V14">
            <v>40.729999999999997</v>
          </cell>
          <cell r="W14" t="str">
            <v>UTXEMEM101</v>
          </cell>
          <cell r="Y14" t="str">
            <v>LEGAL</v>
          </cell>
          <cell r="AA14" t="str">
            <v>ICB3</v>
          </cell>
          <cell r="AC14" t="str">
            <v>ICB</v>
          </cell>
          <cell r="AD14" t="str">
            <v>ICB</v>
          </cell>
          <cell r="AF14" t="str">
            <v>211</v>
          </cell>
          <cell r="AG14" t="str">
            <v>0000096506</v>
          </cell>
          <cell r="AR14" t="str">
            <v>956</v>
          </cell>
          <cell r="AS14" t="str">
            <v>0000096506</v>
          </cell>
          <cell r="AT14" t="str">
            <v>AUSTIN CLUB</v>
          </cell>
        </row>
        <row r="15">
          <cell r="A15" t="str">
            <v>00660078</v>
          </cell>
          <cell r="B15" t="str">
            <v>9564265004</v>
          </cell>
          <cell r="C15" t="str">
            <v>ICB4TARGET0000000173</v>
          </cell>
          <cell r="D15">
            <v>2015</v>
          </cell>
          <cell r="E15">
            <v>1</v>
          </cell>
          <cell r="F15" t="str">
            <v>2015-01-31</v>
          </cell>
          <cell r="G15" t="str">
            <v>PRJ</v>
          </cell>
          <cell r="H15" t="str">
            <v>119</v>
          </cell>
          <cell r="I15" t="str">
            <v>211</v>
          </cell>
          <cell r="K15" t="str">
            <v>000001121</v>
          </cell>
          <cell r="L15" t="str">
            <v>4265004</v>
          </cell>
          <cell r="M15" t="str">
            <v>1585</v>
          </cell>
          <cell r="N15" t="str">
            <v>99920</v>
          </cell>
          <cell r="O15" t="str">
            <v>11404</v>
          </cell>
          <cell r="P15" t="str">
            <v>292</v>
          </cell>
          <cell r="Q15" t="str">
            <v>956</v>
          </cell>
          <cell r="R15" t="str">
            <v>INTERCO BILL W/O</v>
          </cell>
          <cell r="S15" t="str">
            <v>PRA</v>
          </cell>
          <cell r="U15" t="str">
            <v>2015-01-31</v>
          </cell>
          <cell r="V15">
            <v>38.840000000000003</v>
          </cell>
          <cell r="W15" t="str">
            <v>UTXEMEM101</v>
          </cell>
          <cell r="Y15" t="str">
            <v>LEGAL</v>
          </cell>
          <cell r="AA15" t="str">
            <v>ICB3</v>
          </cell>
          <cell r="AC15" t="str">
            <v>ICB</v>
          </cell>
          <cell r="AD15" t="str">
            <v>ICB</v>
          </cell>
          <cell r="AF15" t="str">
            <v>211</v>
          </cell>
          <cell r="AG15" t="str">
            <v>0000096506</v>
          </cell>
          <cell r="AR15" t="str">
            <v>956</v>
          </cell>
          <cell r="AS15" t="str">
            <v>0000096506</v>
          </cell>
          <cell r="AT15" t="str">
            <v>AUSTIN CLUB</v>
          </cell>
        </row>
        <row r="16">
          <cell r="A16" t="str">
            <v>00644868</v>
          </cell>
          <cell r="B16" t="str">
            <v>9534264000</v>
          </cell>
          <cell r="C16" t="str">
            <v>ICB4TARGET0000000250</v>
          </cell>
          <cell r="D16">
            <v>2014</v>
          </cell>
          <cell r="E16">
            <v>11</v>
          </cell>
          <cell r="F16" t="str">
            <v>2014-11-30</v>
          </cell>
          <cell r="G16" t="str">
            <v>PRJ</v>
          </cell>
          <cell r="H16" t="str">
            <v>119</v>
          </cell>
          <cell r="I16" t="str">
            <v>211</v>
          </cell>
          <cell r="K16" t="str">
            <v>000001121</v>
          </cell>
          <cell r="L16" t="str">
            <v>4264000</v>
          </cell>
          <cell r="M16" t="str">
            <v>1585</v>
          </cell>
          <cell r="N16" t="str">
            <v>99920</v>
          </cell>
          <cell r="O16" t="str">
            <v>11404</v>
          </cell>
          <cell r="P16" t="str">
            <v>289</v>
          </cell>
          <cell r="Q16" t="str">
            <v>953</v>
          </cell>
          <cell r="R16" t="str">
            <v>INTERCO BILL W/O</v>
          </cell>
          <cell r="S16" t="str">
            <v>PRA</v>
          </cell>
          <cell r="U16" t="str">
            <v>2014-11-30</v>
          </cell>
          <cell r="V16">
            <v>10394.959999999999</v>
          </cell>
          <cell r="W16" t="str">
            <v>UTXEMEM101</v>
          </cell>
          <cell r="Y16" t="str">
            <v>LEGAL</v>
          </cell>
          <cell r="AA16" t="str">
            <v>ICB3</v>
          </cell>
          <cell r="AC16" t="str">
            <v>ICB</v>
          </cell>
          <cell r="AD16" t="str">
            <v>ICB</v>
          </cell>
          <cell r="AF16" t="str">
            <v>211</v>
          </cell>
          <cell r="AG16" t="str">
            <v>0000096469</v>
          </cell>
          <cell r="AR16" t="str">
            <v>953</v>
          </cell>
          <cell r="AS16" t="str">
            <v>0000096469</v>
          </cell>
          <cell r="AT16" t="str">
            <v>ASSOCIATION OF ELECTRIC</v>
          </cell>
          <cell r="AU16" t="str">
            <v>COMPANIES OF TEXAS INC</v>
          </cell>
        </row>
        <row r="17">
          <cell r="A17" t="str">
            <v>00644869</v>
          </cell>
          <cell r="B17" t="str">
            <v>9534264000</v>
          </cell>
          <cell r="C17" t="str">
            <v>ICB4TARGET0000000251</v>
          </cell>
          <cell r="D17">
            <v>2014</v>
          </cell>
          <cell r="E17">
            <v>11</v>
          </cell>
          <cell r="F17" t="str">
            <v>2014-11-30</v>
          </cell>
          <cell r="G17" t="str">
            <v>PRJ</v>
          </cell>
          <cell r="H17" t="str">
            <v>119</v>
          </cell>
          <cell r="I17" t="str">
            <v>211</v>
          </cell>
          <cell r="K17" t="str">
            <v>000001121</v>
          </cell>
          <cell r="L17" t="str">
            <v>4264000</v>
          </cell>
          <cell r="M17" t="str">
            <v>1585</v>
          </cell>
          <cell r="N17" t="str">
            <v>99920</v>
          </cell>
          <cell r="O17" t="str">
            <v>11404</v>
          </cell>
          <cell r="P17" t="str">
            <v>289</v>
          </cell>
          <cell r="Q17" t="str">
            <v>953</v>
          </cell>
          <cell r="R17" t="str">
            <v>INTERCO BILL W/O</v>
          </cell>
          <cell r="S17" t="str">
            <v>PRA</v>
          </cell>
          <cell r="U17" t="str">
            <v>2014-11-30</v>
          </cell>
          <cell r="V17">
            <v>10394.959999999999</v>
          </cell>
          <cell r="W17" t="str">
            <v>UTXEMEM101</v>
          </cell>
          <cell r="Y17" t="str">
            <v>LEGAL</v>
          </cell>
          <cell r="AA17" t="str">
            <v>ICB3</v>
          </cell>
          <cell r="AC17" t="str">
            <v>ICB</v>
          </cell>
          <cell r="AD17" t="str">
            <v>ICB</v>
          </cell>
          <cell r="AF17" t="str">
            <v>211</v>
          </cell>
          <cell r="AG17" t="str">
            <v>0000096469</v>
          </cell>
          <cell r="AR17" t="str">
            <v>953</v>
          </cell>
          <cell r="AS17" t="str">
            <v>0000096469</v>
          </cell>
          <cell r="AT17" t="str">
            <v>ASSOCIATION OF ELECTRIC</v>
          </cell>
          <cell r="AU17" t="str">
            <v>COMPANIES OF TEXAS INC</v>
          </cell>
        </row>
        <row r="18">
          <cell r="A18" t="str">
            <v>00644408</v>
          </cell>
          <cell r="B18" t="str">
            <v>9564265004</v>
          </cell>
          <cell r="C18" t="str">
            <v>ICB4TARGET0000000279</v>
          </cell>
          <cell r="D18">
            <v>2014</v>
          </cell>
          <cell r="E18">
            <v>11</v>
          </cell>
          <cell r="F18" t="str">
            <v>2014-11-30</v>
          </cell>
          <cell r="G18" t="str">
            <v>PRJ</v>
          </cell>
          <cell r="H18" t="str">
            <v>119</v>
          </cell>
          <cell r="I18" t="str">
            <v>211</v>
          </cell>
          <cell r="K18" t="str">
            <v>000001121</v>
          </cell>
          <cell r="L18" t="str">
            <v>4265004</v>
          </cell>
          <cell r="M18" t="str">
            <v>1585</v>
          </cell>
          <cell r="N18" t="str">
            <v>99920</v>
          </cell>
          <cell r="O18" t="str">
            <v>11404</v>
          </cell>
          <cell r="P18" t="str">
            <v>292</v>
          </cell>
          <cell r="Q18" t="str">
            <v>956</v>
          </cell>
          <cell r="R18" t="str">
            <v>INTERCO BILL W/O</v>
          </cell>
          <cell r="S18" t="str">
            <v>PRA</v>
          </cell>
          <cell r="U18" t="str">
            <v>2014-11-30</v>
          </cell>
          <cell r="V18">
            <v>0.24</v>
          </cell>
          <cell r="W18" t="str">
            <v>UTXEMEM101</v>
          </cell>
          <cell r="Y18" t="str">
            <v>LEGAL</v>
          </cell>
          <cell r="AA18" t="str">
            <v>ICB3</v>
          </cell>
          <cell r="AC18" t="str">
            <v>ICB</v>
          </cell>
          <cell r="AD18" t="str">
            <v>ICB</v>
          </cell>
          <cell r="AF18" t="str">
            <v>211</v>
          </cell>
          <cell r="AG18" t="str">
            <v>0000096506</v>
          </cell>
          <cell r="AR18" t="str">
            <v>956</v>
          </cell>
          <cell r="AS18" t="str">
            <v>0000096506</v>
          </cell>
          <cell r="AT18" t="str">
            <v>AUSTIN CLUB</v>
          </cell>
        </row>
        <row r="19">
          <cell r="A19" t="str">
            <v>00644409</v>
          </cell>
          <cell r="B19" t="str">
            <v>9564265004</v>
          </cell>
          <cell r="C19" t="str">
            <v>ICB4TARGET0000000280</v>
          </cell>
          <cell r="D19">
            <v>2014</v>
          </cell>
          <cell r="E19">
            <v>11</v>
          </cell>
          <cell r="F19" t="str">
            <v>2014-11-30</v>
          </cell>
          <cell r="G19" t="str">
            <v>PRJ</v>
          </cell>
          <cell r="H19" t="str">
            <v>119</v>
          </cell>
          <cell r="I19" t="str">
            <v>211</v>
          </cell>
          <cell r="K19" t="str">
            <v>000001121</v>
          </cell>
          <cell r="L19" t="str">
            <v>4265004</v>
          </cell>
          <cell r="M19" t="str">
            <v>1585</v>
          </cell>
          <cell r="N19" t="str">
            <v>99920</v>
          </cell>
          <cell r="O19" t="str">
            <v>11404</v>
          </cell>
          <cell r="P19" t="str">
            <v>292</v>
          </cell>
          <cell r="Q19" t="str">
            <v>956</v>
          </cell>
          <cell r="R19" t="str">
            <v>INTERCO BILL W/O</v>
          </cell>
          <cell r="S19" t="str">
            <v>PRA</v>
          </cell>
          <cell r="U19" t="str">
            <v>2014-11-30</v>
          </cell>
          <cell r="V19">
            <v>42.88</v>
          </cell>
          <cell r="W19" t="str">
            <v>UTXEMEM101</v>
          </cell>
          <cell r="Y19" t="str">
            <v>LEGAL</v>
          </cell>
          <cell r="AA19" t="str">
            <v>ICB3</v>
          </cell>
          <cell r="AC19" t="str">
            <v>ICB</v>
          </cell>
          <cell r="AD19" t="str">
            <v>ICB</v>
          </cell>
          <cell r="AF19" t="str">
            <v>211</v>
          </cell>
          <cell r="AG19" t="str">
            <v>0000096506</v>
          </cell>
          <cell r="AR19" t="str">
            <v>956</v>
          </cell>
          <cell r="AS19" t="str">
            <v>0000096506</v>
          </cell>
          <cell r="AT19" t="str">
            <v>AUSTIN CLUB</v>
          </cell>
        </row>
        <row r="20">
          <cell r="A20" t="str">
            <v>00644410</v>
          </cell>
          <cell r="B20" t="str">
            <v>9564265004</v>
          </cell>
          <cell r="C20" t="str">
            <v>ICB4TARGET0000000281</v>
          </cell>
          <cell r="D20">
            <v>2014</v>
          </cell>
          <cell r="E20">
            <v>11</v>
          </cell>
          <cell r="F20" t="str">
            <v>2014-11-30</v>
          </cell>
          <cell r="G20" t="str">
            <v>PRJ</v>
          </cell>
          <cell r="H20" t="str">
            <v>119</v>
          </cell>
          <cell r="I20" t="str">
            <v>211</v>
          </cell>
          <cell r="K20" t="str">
            <v>000001121</v>
          </cell>
          <cell r="L20" t="str">
            <v>4265004</v>
          </cell>
          <cell r="M20" t="str">
            <v>1585</v>
          </cell>
          <cell r="N20" t="str">
            <v>99920</v>
          </cell>
          <cell r="O20" t="str">
            <v>11404</v>
          </cell>
          <cell r="P20" t="str">
            <v>292</v>
          </cell>
          <cell r="Q20" t="str">
            <v>956</v>
          </cell>
          <cell r="R20" t="str">
            <v>INTERCO BILL W/O</v>
          </cell>
          <cell r="S20" t="str">
            <v>PRA</v>
          </cell>
          <cell r="U20" t="str">
            <v>2014-11-30</v>
          </cell>
          <cell r="V20">
            <v>39.950000000000003</v>
          </cell>
          <cell r="W20" t="str">
            <v>UTXEMEM101</v>
          </cell>
          <cell r="Y20" t="str">
            <v>LEGAL</v>
          </cell>
          <cell r="AA20" t="str">
            <v>ICB3</v>
          </cell>
          <cell r="AC20" t="str">
            <v>ICB</v>
          </cell>
          <cell r="AD20" t="str">
            <v>ICB</v>
          </cell>
          <cell r="AF20" t="str">
            <v>211</v>
          </cell>
          <cell r="AG20" t="str">
            <v>0000096506</v>
          </cell>
          <cell r="AR20" t="str">
            <v>956</v>
          </cell>
          <cell r="AS20" t="str">
            <v>0000096506</v>
          </cell>
          <cell r="AT20" t="str">
            <v>AUSTIN CLUB</v>
          </cell>
        </row>
        <row r="21">
          <cell r="A21" t="str">
            <v>00646491</v>
          </cell>
          <cell r="B21" t="str">
            <v>9564265004</v>
          </cell>
          <cell r="C21" t="str">
            <v>ICB4TARGET0000000282</v>
          </cell>
          <cell r="D21">
            <v>2014</v>
          </cell>
          <cell r="E21">
            <v>11</v>
          </cell>
          <cell r="F21" t="str">
            <v>2014-11-30</v>
          </cell>
          <cell r="G21" t="str">
            <v>PRJ</v>
          </cell>
          <cell r="H21" t="str">
            <v>119</v>
          </cell>
          <cell r="I21" t="str">
            <v>211</v>
          </cell>
          <cell r="K21" t="str">
            <v>000001121</v>
          </cell>
          <cell r="L21" t="str">
            <v>4265004</v>
          </cell>
          <cell r="M21" t="str">
            <v>1585</v>
          </cell>
          <cell r="N21" t="str">
            <v>99920</v>
          </cell>
          <cell r="O21" t="str">
            <v>12091</v>
          </cell>
          <cell r="P21" t="str">
            <v>293</v>
          </cell>
          <cell r="Q21" t="str">
            <v>956</v>
          </cell>
          <cell r="R21" t="str">
            <v>INTERCO BILL W/O</v>
          </cell>
          <cell r="S21" t="str">
            <v>PRA</v>
          </cell>
          <cell r="U21" t="str">
            <v>2014-11-30</v>
          </cell>
          <cell r="V21">
            <v>10.94</v>
          </cell>
          <cell r="W21" t="str">
            <v>UTXEMEM101</v>
          </cell>
          <cell r="Y21" t="str">
            <v>LEGAL</v>
          </cell>
          <cell r="AA21" t="str">
            <v>ICB3</v>
          </cell>
          <cell r="AC21" t="str">
            <v>ICB</v>
          </cell>
          <cell r="AD21" t="str">
            <v>ICB</v>
          </cell>
          <cell r="AF21" t="str">
            <v>211</v>
          </cell>
          <cell r="AG21" t="str">
            <v>0000146747</v>
          </cell>
          <cell r="AR21" t="str">
            <v>956</v>
          </cell>
          <cell r="AS21" t="str">
            <v>0000146747</v>
          </cell>
          <cell r="AT21" t="str">
            <v>JP MORGAN CHASE CORPORATE CARD ACTIVITY</v>
          </cell>
          <cell r="AU21" t="str">
            <v>DO NOT TAKE OFF HOLD- INTERFACE PURPOSES</v>
          </cell>
        </row>
        <row r="22">
          <cell r="A22" t="str">
            <v>00634420</v>
          </cell>
          <cell r="B22" t="str">
            <v>9564265004</v>
          </cell>
          <cell r="C22" t="str">
            <v>ICB4TARGET0000000304</v>
          </cell>
          <cell r="D22">
            <v>2014</v>
          </cell>
          <cell r="E22">
            <v>9</v>
          </cell>
          <cell r="F22" t="str">
            <v>2014-09-30</v>
          </cell>
          <cell r="G22" t="str">
            <v>PRJ</v>
          </cell>
          <cell r="H22" t="str">
            <v>119</v>
          </cell>
          <cell r="I22" t="str">
            <v>211</v>
          </cell>
          <cell r="K22" t="str">
            <v>000001121</v>
          </cell>
          <cell r="L22" t="str">
            <v>4265004</v>
          </cell>
          <cell r="M22" t="str">
            <v>1585</v>
          </cell>
          <cell r="N22" t="str">
            <v>99920</v>
          </cell>
          <cell r="O22" t="str">
            <v>11404</v>
          </cell>
          <cell r="P22" t="str">
            <v>292</v>
          </cell>
          <cell r="Q22" t="str">
            <v>956</v>
          </cell>
          <cell r="R22" t="str">
            <v>INTERCO BILL W/O</v>
          </cell>
          <cell r="S22" t="str">
            <v>PRA</v>
          </cell>
          <cell r="U22" t="str">
            <v>2014-09-30</v>
          </cell>
          <cell r="V22">
            <v>3.9</v>
          </cell>
          <cell r="W22" t="str">
            <v>UTXEMEM101</v>
          </cell>
          <cell r="Y22" t="str">
            <v>LEGAL</v>
          </cell>
          <cell r="AA22" t="str">
            <v>ICB3</v>
          </cell>
          <cell r="AC22" t="str">
            <v>ICB</v>
          </cell>
          <cell r="AD22" t="str">
            <v>ICB</v>
          </cell>
          <cell r="AF22" t="str">
            <v>211</v>
          </cell>
          <cell r="AG22" t="str">
            <v>0000096506</v>
          </cell>
          <cell r="AR22" t="str">
            <v>956</v>
          </cell>
          <cell r="AS22" t="str">
            <v>0000096506</v>
          </cell>
          <cell r="AT22" t="str">
            <v>AUSTIN CLUB</v>
          </cell>
        </row>
        <row r="23">
          <cell r="A23" t="str">
            <v>00637004</v>
          </cell>
          <cell r="B23" t="str">
            <v>9564265004</v>
          </cell>
          <cell r="C23" t="str">
            <v>ICB4TARGET0000000307</v>
          </cell>
          <cell r="D23">
            <v>2014</v>
          </cell>
          <cell r="E23">
            <v>9</v>
          </cell>
          <cell r="F23" t="str">
            <v>2014-09-30</v>
          </cell>
          <cell r="G23" t="str">
            <v>PRJ</v>
          </cell>
          <cell r="H23" t="str">
            <v>119</v>
          </cell>
          <cell r="I23" t="str">
            <v>211</v>
          </cell>
          <cell r="K23" t="str">
            <v>000001121</v>
          </cell>
          <cell r="L23" t="str">
            <v>4265004</v>
          </cell>
          <cell r="M23" t="str">
            <v>1585</v>
          </cell>
          <cell r="N23" t="str">
            <v>99920</v>
          </cell>
          <cell r="O23" t="str">
            <v>13042</v>
          </cell>
          <cell r="P23" t="str">
            <v>292</v>
          </cell>
          <cell r="Q23" t="str">
            <v>956</v>
          </cell>
          <cell r="R23" t="str">
            <v>INTERCO BILL W/O</v>
          </cell>
          <cell r="S23" t="str">
            <v>PRA</v>
          </cell>
          <cell r="U23" t="str">
            <v>2014-09-30</v>
          </cell>
          <cell r="V23">
            <v>9.25</v>
          </cell>
          <cell r="W23" t="str">
            <v>UTXEMEM101</v>
          </cell>
          <cell r="Y23" t="str">
            <v>LEGAL</v>
          </cell>
          <cell r="AA23" t="str">
            <v>ICB3</v>
          </cell>
          <cell r="AC23" t="str">
            <v>ICB</v>
          </cell>
          <cell r="AD23" t="str">
            <v>ICB</v>
          </cell>
          <cell r="AF23" t="str">
            <v>211</v>
          </cell>
          <cell r="AG23" t="str">
            <v>0000096506</v>
          </cell>
          <cell r="AR23" t="str">
            <v>956</v>
          </cell>
          <cell r="AS23" t="str">
            <v>0000096506</v>
          </cell>
          <cell r="AT23" t="str">
            <v>AUSTIN CLUB</v>
          </cell>
        </row>
        <row r="24">
          <cell r="A24" t="str">
            <v>00675999</v>
          </cell>
          <cell r="B24" t="str">
            <v>9564265004</v>
          </cell>
          <cell r="C24" t="str">
            <v>ICB4TARGET0000000340</v>
          </cell>
          <cell r="D24">
            <v>2015</v>
          </cell>
          <cell r="E24">
            <v>5</v>
          </cell>
          <cell r="F24" t="str">
            <v>2015-05-31</v>
          </cell>
          <cell r="G24" t="str">
            <v>PRJ</v>
          </cell>
          <cell r="H24" t="str">
            <v>119</v>
          </cell>
          <cell r="I24" t="str">
            <v>211</v>
          </cell>
          <cell r="K24" t="str">
            <v>000001121</v>
          </cell>
          <cell r="L24" t="str">
            <v>4265004</v>
          </cell>
          <cell r="M24" t="str">
            <v>1585</v>
          </cell>
          <cell r="N24" t="str">
            <v>99920</v>
          </cell>
          <cell r="O24" t="str">
            <v>10381</v>
          </cell>
          <cell r="P24" t="str">
            <v>292</v>
          </cell>
          <cell r="Q24" t="str">
            <v>956</v>
          </cell>
          <cell r="R24" t="str">
            <v>INTERCO BILL W/O</v>
          </cell>
          <cell r="S24" t="str">
            <v>PRA</v>
          </cell>
          <cell r="U24" t="str">
            <v>2015-05-31</v>
          </cell>
          <cell r="V24">
            <v>11.4</v>
          </cell>
          <cell r="W24" t="str">
            <v>UTXEMEM101</v>
          </cell>
          <cell r="Y24" t="str">
            <v>LEGAL</v>
          </cell>
          <cell r="AA24" t="str">
            <v>ICB3</v>
          </cell>
          <cell r="AC24" t="str">
            <v>ICB</v>
          </cell>
          <cell r="AD24" t="str">
            <v>ICB</v>
          </cell>
          <cell r="AF24" t="str">
            <v>211</v>
          </cell>
          <cell r="AG24" t="str">
            <v>0000096506</v>
          </cell>
          <cell r="AR24" t="str">
            <v>956</v>
          </cell>
          <cell r="AS24" t="str">
            <v>0000096506</v>
          </cell>
          <cell r="AT24" t="str">
            <v>AUSTIN CLUB</v>
          </cell>
        </row>
        <row r="25">
          <cell r="A25" t="str">
            <v>00654806</v>
          </cell>
          <cell r="B25" t="str">
            <v>9564265004</v>
          </cell>
          <cell r="C25" t="str">
            <v>ICB4TARGET0000000341</v>
          </cell>
          <cell r="D25">
            <v>2014</v>
          </cell>
          <cell r="E25">
            <v>12</v>
          </cell>
          <cell r="F25" t="str">
            <v>2014-12-31</v>
          </cell>
          <cell r="G25" t="str">
            <v>PRJ</v>
          </cell>
          <cell r="H25" t="str">
            <v>119</v>
          </cell>
          <cell r="I25" t="str">
            <v>211</v>
          </cell>
          <cell r="K25" t="str">
            <v>TDOANDA</v>
          </cell>
          <cell r="L25" t="str">
            <v>4265004</v>
          </cell>
          <cell r="M25" t="str">
            <v>1585</v>
          </cell>
          <cell r="N25" t="str">
            <v>99920</v>
          </cell>
          <cell r="O25" t="str">
            <v>12091</v>
          </cell>
          <cell r="P25" t="str">
            <v>293</v>
          </cell>
          <cell r="Q25" t="str">
            <v>956</v>
          </cell>
          <cell r="R25" t="str">
            <v>INTERCO BILL W/O</v>
          </cell>
          <cell r="S25" t="str">
            <v>PRA</v>
          </cell>
          <cell r="U25" t="str">
            <v>2014-12-31</v>
          </cell>
          <cell r="V25">
            <v>12.84</v>
          </cell>
          <cell r="W25" t="str">
            <v>UTXE000301</v>
          </cell>
          <cell r="Y25" t="str">
            <v>TDOTH</v>
          </cell>
          <cell r="AA25" t="str">
            <v>ICB3</v>
          </cell>
          <cell r="AC25" t="str">
            <v>ICB</v>
          </cell>
          <cell r="AD25" t="str">
            <v>ICB</v>
          </cell>
          <cell r="AF25" t="str">
            <v>211</v>
          </cell>
          <cell r="AG25" t="str">
            <v>0000146747</v>
          </cell>
          <cell r="AR25" t="str">
            <v>956</v>
          </cell>
          <cell r="AS25" t="str">
            <v>0000146747</v>
          </cell>
          <cell r="AT25" t="str">
            <v>JP MORGAN CHASE CORPORATE CARD ACTIVITY</v>
          </cell>
          <cell r="AU25" t="str">
            <v>DO NOT TAKE OFF HOLD- INTERFACE PURPOSES</v>
          </cell>
        </row>
        <row r="26">
          <cell r="A26" t="str">
            <v>00678119</v>
          </cell>
          <cell r="B26" t="str">
            <v>9564265004</v>
          </cell>
          <cell r="C26" t="str">
            <v>ICB4TARGET0000000341</v>
          </cell>
          <cell r="D26">
            <v>2015</v>
          </cell>
          <cell r="E26">
            <v>5</v>
          </cell>
          <cell r="F26" t="str">
            <v>2015-05-31</v>
          </cell>
          <cell r="G26" t="str">
            <v>PRJ</v>
          </cell>
          <cell r="H26" t="str">
            <v>119</v>
          </cell>
          <cell r="I26" t="str">
            <v>211</v>
          </cell>
          <cell r="K26" t="str">
            <v>000001121</v>
          </cell>
          <cell r="L26" t="str">
            <v>4265004</v>
          </cell>
          <cell r="M26" t="str">
            <v>1585</v>
          </cell>
          <cell r="N26" t="str">
            <v>99920</v>
          </cell>
          <cell r="O26" t="str">
            <v>13042</v>
          </cell>
          <cell r="P26" t="str">
            <v>292</v>
          </cell>
          <cell r="Q26" t="str">
            <v>956</v>
          </cell>
          <cell r="R26" t="str">
            <v>INTERCO BILL W/O</v>
          </cell>
          <cell r="S26" t="str">
            <v>PRA</v>
          </cell>
          <cell r="U26" t="str">
            <v>2015-05-31</v>
          </cell>
          <cell r="V26">
            <v>248.56</v>
          </cell>
          <cell r="W26" t="str">
            <v>UTXEMEM101</v>
          </cell>
          <cell r="Y26" t="str">
            <v>LEGAL</v>
          </cell>
          <cell r="AA26" t="str">
            <v>ICB3</v>
          </cell>
          <cell r="AC26" t="str">
            <v>ICB</v>
          </cell>
          <cell r="AD26" t="str">
            <v>ICB</v>
          </cell>
          <cell r="AF26" t="str">
            <v>211</v>
          </cell>
          <cell r="AG26" t="str">
            <v>0000146747</v>
          </cell>
          <cell r="AR26" t="str">
            <v>956</v>
          </cell>
          <cell r="AS26" t="str">
            <v>0000146747</v>
          </cell>
          <cell r="AT26" t="str">
            <v>JP MORGAN CHASE CORPORATE CARD ACTIVITY</v>
          </cell>
          <cell r="AU26" t="str">
            <v>DO NOT TAKE OFF HOLD- INTERFACE PURPOSES</v>
          </cell>
        </row>
        <row r="27">
          <cell r="A27" t="str">
            <v>00652859</v>
          </cell>
          <cell r="B27" t="str">
            <v>9564265004</v>
          </cell>
          <cell r="C27" t="str">
            <v>ICB4TARGET0000000359</v>
          </cell>
          <cell r="D27">
            <v>2014</v>
          </cell>
          <cell r="E27">
            <v>12</v>
          </cell>
          <cell r="F27" t="str">
            <v>2014-12-31</v>
          </cell>
          <cell r="G27" t="str">
            <v>PRJ</v>
          </cell>
          <cell r="H27" t="str">
            <v>119</v>
          </cell>
          <cell r="I27" t="str">
            <v>211</v>
          </cell>
          <cell r="K27" t="str">
            <v>000001121</v>
          </cell>
          <cell r="L27" t="str">
            <v>4265004</v>
          </cell>
          <cell r="M27" t="str">
            <v>1585</v>
          </cell>
          <cell r="N27" t="str">
            <v>99920</v>
          </cell>
          <cell r="O27" t="str">
            <v>11404</v>
          </cell>
          <cell r="P27" t="str">
            <v>292</v>
          </cell>
          <cell r="Q27" t="str">
            <v>956</v>
          </cell>
          <cell r="R27" t="str">
            <v>INTERCO BILL W/O</v>
          </cell>
          <cell r="S27" t="str">
            <v>PRA</v>
          </cell>
          <cell r="U27" t="str">
            <v>2014-12-31</v>
          </cell>
          <cell r="V27">
            <v>7.5</v>
          </cell>
          <cell r="W27" t="str">
            <v>UTXEMEM101</v>
          </cell>
          <cell r="Y27" t="str">
            <v>LEGAL</v>
          </cell>
          <cell r="AA27" t="str">
            <v>ICB3</v>
          </cell>
          <cell r="AC27" t="str">
            <v>ICB</v>
          </cell>
          <cell r="AD27" t="str">
            <v>ICB</v>
          </cell>
          <cell r="AF27" t="str">
            <v>211</v>
          </cell>
          <cell r="AG27" t="str">
            <v>0000096506</v>
          </cell>
          <cell r="AR27" t="str">
            <v>956</v>
          </cell>
          <cell r="AS27" t="str">
            <v>0000096506</v>
          </cell>
          <cell r="AT27" t="str">
            <v>AUSTIN CLUB</v>
          </cell>
        </row>
        <row r="28">
          <cell r="A28" t="str">
            <v>00652860</v>
          </cell>
          <cell r="B28" t="str">
            <v>9564265004</v>
          </cell>
          <cell r="C28" t="str">
            <v>ICB4TARGET0000000360</v>
          </cell>
          <cell r="D28">
            <v>2014</v>
          </cell>
          <cell r="E28">
            <v>12</v>
          </cell>
          <cell r="F28" t="str">
            <v>2014-12-31</v>
          </cell>
          <cell r="G28" t="str">
            <v>PRJ</v>
          </cell>
          <cell r="H28" t="str">
            <v>119</v>
          </cell>
          <cell r="I28" t="str">
            <v>211</v>
          </cell>
          <cell r="K28" t="str">
            <v>000001121</v>
          </cell>
          <cell r="L28" t="str">
            <v>4265004</v>
          </cell>
          <cell r="M28" t="str">
            <v>1585</v>
          </cell>
          <cell r="N28" t="str">
            <v>99920</v>
          </cell>
          <cell r="O28" t="str">
            <v>11404</v>
          </cell>
          <cell r="P28" t="str">
            <v>292</v>
          </cell>
          <cell r="Q28" t="str">
            <v>956</v>
          </cell>
          <cell r="R28" t="str">
            <v>INTERCO BILL W/O</v>
          </cell>
          <cell r="S28" t="str">
            <v>PRA</v>
          </cell>
          <cell r="U28" t="str">
            <v>2014-12-31</v>
          </cell>
          <cell r="V28">
            <v>3.06</v>
          </cell>
          <cell r="W28" t="str">
            <v>UTXEMEM101</v>
          </cell>
          <cell r="Y28" t="str">
            <v>LEGAL</v>
          </cell>
          <cell r="AA28" t="str">
            <v>ICB3</v>
          </cell>
          <cell r="AC28" t="str">
            <v>ICB</v>
          </cell>
          <cell r="AD28" t="str">
            <v>ICB</v>
          </cell>
          <cell r="AF28" t="str">
            <v>211</v>
          </cell>
          <cell r="AG28" t="str">
            <v>0000096506</v>
          </cell>
          <cell r="AR28" t="str">
            <v>956</v>
          </cell>
          <cell r="AS28" t="str">
            <v>0000096506</v>
          </cell>
          <cell r="AT28" t="str">
            <v>AUSTIN CLUB</v>
          </cell>
        </row>
        <row r="29">
          <cell r="A29" t="str">
            <v>00652861</v>
          </cell>
          <cell r="B29" t="str">
            <v>9564265004</v>
          </cell>
          <cell r="C29" t="str">
            <v>ICB4TARGET0000000361</v>
          </cell>
          <cell r="D29">
            <v>2014</v>
          </cell>
          <cell r="E29">
            <v>12</v>
          </cell>
          <cell r="F29" t="str">
            <v>2014-12-31</v>
          </cell>
          <cell r="G29" t="str">
            <v>PRJ</v>
          </cell>
          <cell r="H29" t="str">
            <v>119</v>
          </cell>
          <cell r="I29" t="str">
            <v>211</v>
          </cell>
          <cell r="K29" t="str">
            <v>000001121</v>
          </cell>
          <cell r="L29" t="str">
            <v>4265004</v>
          </cell>
          <cell r="M29" t="str">
            <v>1585</v>
          </cell>
          <cell r="N29" t="str">
            <v>99920</v>
          </cell>
          <cell r="O29" t="str">
            <v>11404</v>
          </cell>
          <cell r="P29" t="str">
            <v>292</v>
          </cell>
          <cell r="Q29" t="str">
            <v>956</v>
          </cell>
          <cell r="R29" t="str">
            <v>INTERCO BILL W/O</v>
          </cell>
          <cell r="S29" t="str">
            <v>PRA</v>
          </cell>
          <cell r="U29" t="str">
            <v>2014-12-31</v>
          </cell>
          <cell r="V29">
            <v>42.26</v>
          </cell>
          <cell r="W29" t="str">
            <v>UTXEMEM101</v>
          </cell>
          <cell r="Y29" t="str">
            <v>LEGAL</v>
          </cell>
          <cell r="AA29" t="str">
            <v>ICB3</v>
          </cell>
          <cell r="AC29" t="str">
            <v>ICB</v>
          </cell>
          <cell r="AD29" t="str">
            <v>ICB</v>
          </cell>
          <cell r="AF29" t="str">
            <v>211</v>
          </cell>
          <cell r="AG29" t="str">
            <v>0000096506</v>
          </cell>
          <cell r="AR29" t="str">
            <v>956</v>
          </cell>
          <cell r="AS29" t="str">
            <v>0000096506</v>
          </cell>
          <cell r="AT29" t="str">
            <v>AUSTIN CLUB</v>
          </cell>
        </row>
        <row r="30">
          <cell r="A30" t="str">
            <v>00652862</v>
          </cell>
          <cell r="B30" t="str">
            <v>9564265004</v>
          </cell>
          <cell r="C30" t="str">
            <v>ICB4TARGET0000000362</v>
          </cell>
          <cell r="D30">
            <v>2014</v>
          </cell>
          <cell r="E30">
            <v>12</v>
          </cell>
          <cell r="F30" t="str">
            <v>2014-12-31</v>
          </cell>
          <cell r="G30" t="str">
            <v>PRJ</v>
          </cell>
          <cell r="H30" t="str">
            <v>119</v>
          </cell>
          <cell r="I30" t="str">
            <v>211</v>
          </cell>
          <cell r="K30" t="str">
            <v>000001121</v>
          </cell>
          <cell r="L30" t="str">
            <v>4265004</v>
          </cell>
          <cell r="M30" t="str">
            <v>1585</v>
          </cell>
          <cell r="N30" t="str">
            <v>99920</v>
          </cell>
          <cell r="O30" t="str">
            <v>11404</v>
          </cell>
          <cell r="P30" t="str">
            <v>292</v>
          </cell>
          <cell r="Q30" t="str">
            <v>956</v>
          </cell>
          <cell r="R30" t="str">
            <v>INTERCO BILL W/O</v>
          </cell>
          <cell r="S30" t="str">
            <v>PRA</v>
          </cell>
          <cell r="U30" t="str">
            <v>2014-12-31</v>
          </cell>
          <cell r="V30">
            <v>12.25</v>
          </cell>
          <cell r="W30" t="str">
            <v>UTXEMEM101</v>
          </cell>
          <cell r="Y30" t="str">
            <v>LEGAL</v>
          </cell>
          <cell r="AA30" t="str">
            <v>ICB3</v>
          </cell>
          <cell r="AC30" t="str">
            <v>ICB</v>
          </cell>
          <cell r="AD30" t="str">
            <v>ICB</v>
          </cell>
          <cell r="AF30" t="str">
            <v>211</v>
          </cell>
          <cell r="AG30" t="str">
            <v>0000096506</v>
          </cell>
          <cell r="AR30" t="str">
            <v>956</v>
          </cell>
          <cell r="AS30" t="str">
            <v>0000096506</v>
          </cell>
          <cell r="AT30" t="str">
            <v>AUSTIN CLUB</v>
          </cell>
        </row>
        <row r="31">
          <cell r="A31" t="str">
            <v>00652896</v>
          </cell>
          <cell r="B31" t="str">
            <v>9564265004</v>
          </cell>
          <cell r="C31" t="str">
            <v>ICB4TARGET0000000363</v>
          </cell>
          <cell r="D31">
            <v>2014</v>
          </cell>
          <cell r="E31">
            <v>12</v>
          </cell>
          <cell r="F31" t="str">
            <v>2014-12-31</v>
          </cell>
          <cell r="G31" t="str">
            <v>PRJ</v>
          </cell>
          <cell r="H31" t="str">
            <v>119</v>
          </cell>
          <cell r="I31" t="str">
            <v>211</v>
          </cell>
          <cell r="K31" t="str">
            <v>000001121</v>
          </cell>
          <cell r="L31" t="str">
            <v>4265004</v>
          </cell>
          <cell r="M31" t="str">
            <v>1585</v>
          </cell>
          <cell r="N31" t="str">
            <v>99920</v>
          </cell>
          <cell r="O31" t="str">
            <v>13042</v>
          </cell>
          <cell r="P31" t="str">
            <v>292</v>
          </cell>
          <cell r="Q31" t="str">
            <v>956</v>
          </cell>
          <cell r="R31" t="str">
            <v>INTERCO BILL W/O</v>
          </cell>
          <cell r="S31" t="str">
            <v>PRA</v>
          </cell>
          <cell r="U31" t="str">
            <v>2014-12-31</v>
          </cell>
          <cell r="V31">
            <v>80.75</v>
          </cell>
          <cell r="W31" t="str">
            <v>UTXEMEM101</v>
          </cell>
          <cell r="Y31" t="str">
            <v>LEGAL</v>
          </cell>
          <cell r="AA31" t="str">
            <v>ICB3</v>
          </cell>
          <cell r="AC31" t="str">
            <v>ICB</v>
          </cell>
          <cell r="AD31" t="str">
            <v>ICB</v>
          </cell>
          <cell r="AF31" t="str">
            <v>211</v>
          </cell>
          <cell r="AG31" t="str">
            <v>0000146747</v>
          </cell>
          <cell r="AR31" t="str">
            <v>956</v>
          </cell>
          <cell r="AS31" t="str">
            <v>0000146747</v>
          </cell>
          <cell r="AT31" t="str">
            <v>JP MORGAN CHASE CORPORATE CARD ACTIVITY</v>
          </cell>
          <cell r="AU31" t="str">
            <v>DO NOT TAKE OFF HOLD- INTERFACE PURPOSES</v>
          </cell>
        </row>
        <row r="32">
          <cell r="A32" t="str">
            <v>00660146</v>
          </cell>
          <cell r="B32" t="str">
            <v>9564264000</v>
          </cell>
          <cell r="C32" t="str">
            <v>ICB4TARGET0000000376</v>
          </cell>
          <cell r="D32">
            <v>2015</v>
          </cell>
          <cell r="E32">
            <v>2</v>
          </cell>
          <cell r="F32" t="str">
            <v>2015-02-28</v>
          </cell>
          <cell r="G32" t="str">
            <v>PRJ</v>
          </cell>
          <cell r="H32" t="str">
            <v>119</v>
          </cell>
          <cell r="I32" t="str">
            <v>211</v>
          </cell>
          <cell r="K32" t="str">
            <v>TDOANDA</v>
          </cell>
          <cell r="L32" t="str">
            <v>4264000</v>
          </cell>
          <cell r="M32" t="str">
            <v>1585</v>
          </cell>
          <cell r="N32" t="str">
            <v>99920</v>
          </cell>
          <cell r="O32" t="str">
            <v>13042</v>
          </cell>
          <cell r="P32" t="str">
            <v>289</v>
          </cell>
          <cell r="Q32" t="str">
            <v>956</v>
          </cell>
          <cell r="R32" t="str">
            <v>INTERCO BILL W/O</v>
          </cell>
          <cell r="S32" t="str">
            <v>PRA</v>
          </cell>
          <cell r="U32" t="str">
            <v>2015-02-28</v>
          </cell>
          <cell r="V32">
            <v>69.260000000000005</v>
          </cell>
          <cell r="W32" t="str">
            <v>UTXE000301</v>
          </cell>
          <cell r="Y32" t="str">
            <v>TDOTH</v>
          </cell>
          <cell r="AA32" t="str">
            <v>ICB3</v>
          </cell>
          <cell r="AC32" t="str">
            <v>ICB</v>
          </cell>
          <cell r="AD32" t="str">
            <v>ICB</v>
          </cell>
          <cell r="AF32" t="str">
            <v>211</v>
          </cell>
          <cell r="AG32" t="str">
            <v>0000146747</v>
          </cell>
          <cell r="AR32" t="str">
            <v>956</v>
          </cell>
          <cell r="AS32" t="str">
            <v>0000146747</v>
          </cell>
          <cell r="AT32" t="str">
            <v>JP MORGAN CHASE CORPORATE CARD ACTIVITY</v>
          </cell>
          <cell r="AU32" t="str">
            <v>DO NOT TAKE OFF HOLD- INTERFACE PURPOSES</v>
          </cell>
        </row>
        <row r="33">
          <cell r="A33" t="str">
            <v>00672145</v>
          </cell>
          <cell r="B33" t="str">
            <v>9534264000</v>
          </cell>
          <cell r="C33" t="str">
            <v>ICB4TARGET0000000383</v>
          </cell>
          <cell r="D33">
            <v>2015</v>
          </cell>
          <cell r="E33">
            <v>4</v>
          </cell>
          <cell r="F33" t="str">
            <v>2015-04-30</v>
          </cell>
          <cell r="G33" t="str">
            <v>PRJ</v>
          </cell>
          <cell r="H33" t="str">
            <v>119</v>
          </cell>
          <cell r="I33" t="str">
            <v>211</v>
          </cell>
          <cell r="K33" t="str">
            <v>000001121</v>
          </cell>
          <cell r="L33" t="str">
            <v>4264000</v>
          </cell>
          <cell r="M33" t="str">
            <v>1585</v>
          </cell>
          <cell r="N33" t="str">
            <v>99920</v>
          </cell>
          <cell r="O33" t="str">
            <v>11404</v>
          </cell>
          <cell r="P33" t="str">
            <v>292</v>
          </cell>
          <cell r="Q33" t="str">
            <v>953</v>
          </cell>
          <cell r="R33" t="str">
            <v>INTERCO BILL W/O</v>
          </cell>
          <cell r="S33" t="str">
            <v>PRA</v>
          </cell>
          <cell r="U33" t="str">
            <v>2015-04-30</v>
          </cell>
          <cell r="V33">
            <v>10093</v>
          </cell>
          <cell r="W33" t="str">
            <v>UTXEMEM101</v>
          </cell>
          <cell r="Y33" t="str">
            <v>LEGAL</v>
          </cell>
          <cell r="AA33" t="str">
            <v>ICB3</v>
          </cell>
          <cell r="AC33" t="str">
            <v>ICB</v>
          </cell>
          <cell r="AD33" t="str">
            <v>ICB</v>
          </cell>
          <cell r="AF33" t="str">
            <v>211</v>
          </cell>
          <cell r="AG33" t="str">
            <v>0000096469</v>
          </cell>
          <cell r="AR33" t="str">
            <v>953</v>
          </cell>
          <cell r="AS33" t="str">
            <v>0000096469</v>
          </cell>
          <cell r="AT33" t="str">
            <v>ASSOCIATION OF ELECTRIC</v>
          </cell>
          <cell r="AU33" t="str">
            <v>COMPANIES OF TEXAS INC</v>
          </cell>
        </row>
        <row r="34">
          <cell r="A34" t="str">
            <v>00660146</v>
          </cell>
          <cell r="B34" t="str">
            <v>9564265004</v>
          </cell>
          <cell r="C34" t="str">
            <v>ICB4TARGET0000000407</v>
          </cell>
          <cell r="D34">
            <v>2015</v>
          </cell>
          <cell r="E34">
            <v>2</v>
          </cell>
          <cell r="F34" t="str">
            <v>2015-02-28</v>
          </cell>
          <cell r="G34" t="str">
            <v>PRJ</v>
          </cell>
          <cell r="H34" t="str">
            <v>119</v>
          </cell>
          <cell r="I34" t="str">
            <v>211</v>
          </cell>
          <cell r="K34" t="str">
            <v>000001121</v>
          </cell>
          <cell r="L34" t="str">
            <v>4265004</v>
          </cell>
          <cell r="M34" t="str">
            <v>1585</v>
          </cell>
          <cell r="N34" t="str">
            <v>99920</v>
          </cell>
          <cell r="O34" t="str">
            <v>13042</v>
          </cell>
          <cell r="P34" t="str">
            <v>292</v>
          </cell>
          <cell r="Q34" t="str">
            <v>956</v>
          </cell>
          <cell r="R34" t="str">
            <v>INTERCO BILL W/O</v>
          </cell>
          <cell r="S34" t="str">
            <v>PRA</v>
          </cell>
          <cell r="U34" t="str">
            <v>2015-02-28</v>
          </cell>
          <cell r="V34">
            <v>160.6</v>
          </cell>
          <cell r="W34" t="str">
            <v>UTXEMEM101</v>
          </cell>
          <cell r="Y34" t="str">
            <v>LEGAL</v>
          </cell>
          <cell r="AA34" t="str">
            <v>ICB3</v>
          </cell>
          <cell r="AC34" t="str">
            <v>ICB</v>
          </cell>
          <cell r="AD34" t="str">
            <v>ICB</v>
          </cell>
          <cell r="AF34" t="str">
            <v>211</v>
          </cell>
          <cell r="AG34" t="str">
            <v>0000146747</v>
          </cell>
          <cell r="AR34" t="str">
            <v>956</v>
          </cell>
          <cell r="AS34" t="str">
            <v>0000146747</v>
          </cell>
          <cell r="AT34" t="str">
            <v>JP MORGAN CHASE CORPORATE CARD ACTIVITY</v>
          </cell>
          <cell r="AU34" t="str">
            <v>DO NOT TAKE OFF HOLD- INTERFACE PURPOSES</v>
          </cell>
        </row>
        <row r="35">
          <cell r="A35" t="str">
            <v>00667875</v>
          </cell>
          <cell r="B35" t="str">
            <v>9534264000</v>
          </cell>
          <cell r="C35" t="str">
            <v>ICB4TARGET0000000412</v>
          </cell>
          <cell r="D35">
            <v>2015</v>
          </cell>
          <cell r="E35">
            <v>3</v>
          </cell>
          <cell r="F35" t="str">
            <v>2015-03-31</v>
          </cell>
          <cell r="G35" t="str">
            <v>PRJ</v>
          </cell>
          <cell r="H35" t="str">
            <v>119</v>
          </cell>
          <cell r="I35" t="str">
            <v>211</v>
          </cell>
          <cell r="K35" t="str">
            <v>000001121</v>
          </cell>
          <cell r="L35" t="str">
            <v>4264000</v>
          </cell>
          <cell r="M35" t="str">
            <v>1585</v>
          </cell>
          <cell r="N35" t="str">
            <v>99920</v>
          </cell>
          <cell r="O35" t="str">
            <v>11404</v>
          </cell>
          <cell r="P35" t="str">
            <v>289</v>
          </cell>
          <cell r="Q35" t="str">
            <v>953</v>
          </cell>
          <cell r="R35" t="str">
            <v>INTERCO BILL W/O</v>
          </cell>
          <cell r="S35" t="str">
            <v>PRA</v>
          </cell>
          <cell r="U35" t="str">
            <v>2015-03-31</v>
          </cell>
          <cell r="V35">
            <v>459.9</v>
          </cell>
          <cell r="W35" t="str">
            <v>UTXEMEM101</v>
          </cell>
          <cell r="Y35" t="str">
            <v>LEGAL</v>
          </cell>
          <cell r="AA35" t="str">
            <v>ICB3</v>
          </cell>
          <cell r="AC35" t="str">
            <v>ICB</v>
          </cell>
          <cell r="AD35" t="str">
            <v>ICB</v>
          </cell>
          <cell r="AF35" t="str">
            <v>211</v>
          </cell>
          <cell r="AG35" t="str">
            <v>0000141907</v>
          </cell>
          <cell r="AR35" t="str">
            <v>953</v>
          </cell>
          <cell r="AS35" t="str">
            <v>0000141907</v>
          </cell>
          <cell r="AT35" t="str">
            <v>TEXAS ASSOCIATION OF BUSINESS</v>
          </cell>
        </row>
        <row r="36">
          <cell r="A36" t="str">
            <v>00673320</v>
          </cell>
          <cell r="B36" t="str">
            <v>9564265004</v>
          </cell>
          <cell r="C36" t="str">
            <v>ICB4TARGET0000000413</v>
          </cell>
          <cell r="D36">
            <v>2015</v>
          </cell>
          <cell r="E36">
            <v>4</v>
          </cell>
          <cell r="F36" t="str">
            <v>2015-04-30</v>
          </cell>
          <cell r="G36" t="str">
            <v>PRJ</v>
          </cell>
          <cell r="H36" t="str">
            <v>119</v>
          </cell>
          <cell r="I36" t="str">
            <v>211</v>
          </cell>
          <cell r="K36" t="str">
            <v>000001121</v>
          </cell>
          <cell r="L36" t="str">
            <v>4265004</v>
          </cell>
          <cell r="M36" t="str">
            <v>1585</v>
          </cell>
          <cell r="N36" t="str">
            <v>99920</v>
          </cell>
          <cell r="O36" t="str">
            <v>11404</v>
          </cell>
          <cell r="P36" t="str">
            <v>292</v>
          </cell>
          <cell r="Q36" t="str">
            <v>956</v>
          </cell>
          <cell r="R36" t="str">
            <v>INTERCO BILL W/O</v>
          </cell>
          <cell r="S36" t="str">
            <v>PRA</v>
          </cell>
          <cell r="U36" t="str">
            <v>2015-04-30</v>
          </cell>
          <cell r="V36">
            <v>49.48</v>
          </cell>
          <cell r="W36" t="str">
            <v>UTXEMEM101</v>
          </cell>
          <cell r="Y36" t="str">
            <v>LEGAL</v>
          </cell>
          <cell r="AA36" t="str">
            <v>ICB3</v>
          </cell>
          <cell r="AC36" t="str">
            <v>ICB</v>
          </cell>
          <cell r="AD36" t="str">
            <v>ICB</v>
          </cell>
          <cell r="AF36" t="str">
            <v>211</v>
          </cell>
          <cell r="AG36" t="str">
            <v>0000096506</v>
          </cell>
          <cell r="AR36" t="str">
            <v>956</v>
          </cell>
          <cell r="AS36" t="str">
            <v>0000096506</v>
          </cell>
          <cell r="AT36" t="str">
            <v>AUSTIN CLUB</v>
          </cell>
        </row>
        <row r="37">
          <cell r="A37" t="str">
            <v>00673321</v>
          </cell>
          <cell r="B37" t="str">
            <v>9564265004</v>
          </cell>
          <cell r="C37" t="str">
            <v>ICB4TARGET0000000414</v>
          </cell>
          <cell r="D37">
            <v>2015</v>
          </cell>
          <cell r="E37">
            <v>4</v>
          </cell>
          <cell r="F37" t="str">
            <v>2015-04-30</v>
          </cell>
          <cell r="G37" t="str">
            <v>PRJ</v>
          </cell>
          <cell r="H37" t="str">
            <v>119</v>
          </cell>
          <cell r="I37" t="str">
            <v>211</v>
          </cell>
          <cell r="K37" t="str">
            <v>000001121</v>
          </cell>
          <cell r="L37" t="str">
            <v>4265004</v>
          </cell>
          <cell r="M37" t="str">
            <v>1585</v>
          </cell>
          <cell r="N37" t="str">
            <v>99920</v>
          </cell>
          <cell r="O37" t="str">
            <v>11404</v>
          </cell>
          <cell r="P37" t="str">
            <v>292</v>
          </cell>
          <cell r="Q37" t="str">
            <v>956</v>
          </cell>
          <cell r="R37" t="str">
            <v>INTERCO BILL W/O</v>
          </cell>
          <cell r="S37" t="str">
            <v>PRA</v>
          </cell>
          <cell r="U37" t="str">
            <v>2015-04-30</v>
          </cell>
          <cell r="V37">
            <v>11.42</v>
          </cell>
          <cell r="W37" t="str">
            <v>UTXEMEM101</v>
          </cell>
          <cell r="Y37" t="str">
            <v>LEGAL</v>
          </cell>
          <cell r="AA37" t="str">
            <v>ICB3</v>
          </cell>
          <cell r="AC37" t="str">
            <v>ICB</v>
          </cell>
          <cell r="AD37" t="str">
            <v>ICB</v>
          </cell>
          <cell r="AF37" t="str">
            <v>211</v>
          </cell>
          <cell r="AG37" t="str">
            <v>0000096506</v>
          </cell>
          <cell r="AR37" t="str">
            <v>956</v>
          </cell>
          <cell r="AS37" t="str">
            <v>0000096506</v>
          </cell>
          <cell r="AT37" t="str">
            <v>AUSTIN CLUB</v>
          </cell>
        </row>
        <row r="38">
          <cell r="A38" t="str">
            <v>00673420</v>
          </cell>
          <cell r="B38" t="str">
            <v>9564265004</v>
          </cell>
          <cell r="C38" t="str">
            <v>ICB4TARGET0000000415</v>
          </cell>
          <cell r="D38">
            <v>2015</v>
          </cell>
          <cell r="E38">
            <v>4</v>
          </cell>
          <cell r="F38" t="str">
            <v>2015-04-30</v>
          </cell>
          <cell r="G38" t="str">
            <v>PRJ</v>
          </cell>
          <cell r="H38" t="str">
            <v>119</v>
          </cell>
          <cell r="I38" t="str">
            <v>211</v>
          </cell>
          <cell r="K38" t="str">
            <v>000001121</v>
          </cell>
          <cell r="L38" t="str">
            <v>4265004</v>
          </cell>
          <cell r="M38" t="str">
            <v>1585</v>
          </cell>
          <cell r="N38" t="str">
            <v>99920</v>
          </cell>
          <cell r="O38" t="str">
            <v>11404</v>
          </cell>
          <cell r="P38" t="str">
            <v>292</v>
          </cell>
          <cell r="Q38" t="str">
            <v>956</v>
          </cell>
          <cell r="R38" t="str">
            <v>INTERCO BILL W/O</v>
          </cell>
          <cell r="S38" t="str">
            <v>PRA</v>
          </cell>
          <cell r="U38" t="str">
            <v>2015-04-30</v>
          </cell>
          <cell r="V38">
            <v>11.42</v>
          </cell>
          <cell r="W38" t="str">
            <v>UTXEMEM101</v>
          </cell>
          <cell r="Y38" t="str">
            <v>LEGAL</v>
          </cell>
          <cell r="AA38" t="str">
            <v>ICB3</v>
          </cell>
          <cell r="AC38" t="str">
            <v>ICB</v>
          </cell>
          <cell r="AD38" t="str">
            <v>ICB</v>
          </cell>
          <cell r="AF38" t="str">
            <v>211</v>
          </cell>
          <cell r="AG38" t="str">
            <v>0000096506</v>
          </cell>
          <cell r="AR38" t="str">
            <v>956</v>
          </cell>
          <cell r="AS38" t="str">
            <v>0000096506</v>
          </cell>
          <cell r="AT38" t="str">
            <v>AUSTIN CLUB</v>
          </cell>
        </row>
        <row r="39">
          <cell r="A39" t="str">
            <v>00667775</v>
          </cell>
          <cell r="B39" t="str">
            <v>9564265004</v>
          </cell>
          <cell r="C39" t="str">
            <v>ICB4TARGET0000000430</v>
          </cell>
          <cell r="D39">
            <v>2015</v>
          </cell>
          <cell r="E39">
            <v>3</v>
          </cell>
          <cell r="F39" t="str">
            <v>2015-03-31</v>
          </cell>
          <cell r="G39" t="str">
            <v>PRJ</v>
          </cell>
          <cell r="H39" t="str">
            <v>119</v>
          </cell>
          <cell r="I39" t="str">
            <v>211</v>
          </cell>
          <cell r="K39" t="str">
            <v>000001121</v>
          </cell>
          <cell r="L39" t="str">
            <v>4265004</v>
          </cell>
          <cell r="M39" t="str">
            <v>1585</v>
          </cell>
          <cell r="N39" t="str">
            <v>99920</v>
          </cell>
          <cell r="O39" t="str">
            <v>10381</v>
          </cell>
          <cell r="P39" t="str">
            <v>292</v>
          </cell>
          <cell r="Q39" t="str">
            <v>956</v>
          </cell>
          <cell r="R39" t="str">
            <v>INTERCO BILL W/O</v>
          </cell>
          <cell r="S39" t="str">
            <v>PRA</v>
          </cell>
          <cell r="U39" t="str">
            <v>2015-03-31</v>
          </cell>
          <cell r="V39">
            <v>0.53</v>
          </cell>
          <cell r="W39" t="str">
            <v>UTXEMEM101</v>
          </cell>
          <cell r="Y39" t="str">
            <v>LEGAL</v>
          </cell>
          <cell r="AA39" t="str">
            <v>ICB3</v>
          </cell>
          <cell r="AC39" t="str">
            <v>ICB</v>
          </cell>
          <cell r="AD39" t="str">
            <v>ICB</v>
          </cell>
          <cell r="AF39" t="str">
            <v>211</v>
          </cell>
          <cell r="AG39" t="str">
            <v>0000096506</v>
          </cell>
          <cell r="AR39" t="str">
            <v>956</v>
          </cell>
          <cell r="AS39" t="str">
            <v>0000096506</v>
          </cell>
          <cell r="AT39" t="str">
            <v>AUSTIN CLUB</v>
          </cell>
        </row>
        <row r="40">
          <cell r="A40" t="str">
            <v>00667931</v>
          </cell>
          <cell r="B40" t="str">
            <v>9564265004</v>
          </cell>
          <cell r="C40" t="str">
            <v>ICB4TARGET0000000431</v>
          </cell>
          <cell r="D40">
            <v>2015</v>
          </cell>
          <cell r="E40">
            <v>3</v>
          </cell>
          <cell r="F40" t="str">
            <v>2015-03-31</v>
          </cell>
          <cell r="G40" t="str">
            <v>PRJ</v>
          </cell>
          <cell r="H40" t="str">
            <v>119</v>
          </cell>
          <cell r="I40" t="str">
            <v>211</v>
          </cell>
          <cell r="K40" t="str">
            <v>000001121</v>
          </cell>
          <cell r="L40" t="str">
            <v>4265004</v>
          </cell>
          <cell r="M40" t="str">
            <v>1585</v>
          </cell>
          <cell r="N40" t="str">
            <v>99920</v>
          </cell>
          <cell r="O40" t="str">
            <v>13042</v>
          </cell>
          <cell r="P40" t="str">
            <v>292</v>
          </cell>
          <cell r="Q40" t="str">
            <v>956</v>
          </cell>
          <cell r="R40" t="str">
            <v>INTERCO BILL W/O</v>
          </cell>
          <cell r="S40" t="str">
            <v>PRA</v>
          </cell>
          <cell r="U40" t="str">
            <v>2015-03-31</v>
          </cell>
          <cell r="V40">
            <v>38.229999999999997</v>
          </cell>
          <cell r="W40" t="str">
            <v>UTXEMEM101</v>
          </cell>
          <cell r="Y40" t="str">
            <v>LEGAL</v>
          </cell>
          <cell r="AA40" t="str">
            <v>ICB3</v>
          </cell>
          <cell r="AC40" t="str">
            <v>ICB</v>
          </cell>
          <cell r="AD40" t="str">
            <v>ICB</v>
          </cell>
          <cell r="AF40" t="str">
            <v>211</v>
          </cell>
          <cell r="AG40" t="str">
            <v>0000096506</v>
          </cell>
          <cell r="AR40" t="str">
            <v>956</v>
          </cell>
          <cell r="AS40" t="str">
            <v>0000096506</v>
          </cell>
          <cell r="AT40" t="str">
            <v>AUSTIN CLUB</v>
          </cell>
        </row>
        <row r="41">
          <cell r="A41" t="str">
            <v>00667932</v>
          </cell>
          <cell r="B41" t="str">
            <v>9564265004</v>
          </cell>
          <cell r="C41" t="str">
            <v>ICB4TARGET0000000432</v>
          </cell>
          <cell r="D41">
            <v>2015</v>
          </cell>
          <cell r="E41">
            <v>3</v>
          </cell>
          <cell r="F41" t="str">
            <v>2015-03-31</v>
          </cell>
          <cell r="G41" t="str">
            <v>PRJ</v>
          </cell>
          <cell r="H41" t="str">
            <v>119</v>
          </cell>
          <cell r="I41" t="str">
            <v>211</v>
          </cell>
          <cell r="K41" t="str">
            <v>000001121</v>
          </cell>
          <cell r="L41" t="str">
            <v>4265004</v>
          </cell>
          <cell r="M41" t="str">
            <v>1585</v>
          </cell>
          <cell r="N41" t="str">
            <v>99920</v>
          </cell>
          <cell r="O41" t="str">
            <v>11404</v>
          </cell>
          <cell r="P41" t="str">
            <v>292</v>
          </cell>
          <cell r="Q41" t="str">
            <v>956</v>
          </cell>
          <cell r="R41" t="str">
            <v>INTERCO BILL W/O</v>
          </cell>
          <cell r="S41" t="str">
            <v>PRA</v>
          </cell>
          <cell r="U41" t="str">
            <v>2015-03-31</v>
          </cell>
          <cell r="V41">
            <v>8.73</v>
          </cell>
          <cell r="W41" t="str">
            <v>UTXEMEM101</v>
          </cell>
          <cell r="Y41" t="str">
            <v>LEGAL</v>
          </cell>
          <cell r="AA41" t="str">
            <v>ICB3</v>
          </cell>
          <cell r="AC41" t="str">
            <v>ICB</v>
          </cell>
          <cell r="AD41" t="str">
            <v>ICB</v>
          </cell>
          <cell r="AF41" t="str">
            <v>211</v>
          </cell>
          <cell r="AG41" t="str">
            <v>0000096506</v>
          </cell>
          <cell r="AR41" t="str">
            <v>956</v>
          </cell>
          <cell r="AS41" t="str">
            <v>0000096506</v>
          </cell>
          <cell r="AT41" t="str">
            <v>AUSTIN CLUB</v>
          </cell>
        </row>
        <row r="42">
          <cell r="A42" t="str">
            <v>00628309</v>
          </cell>
          <cell r="B42" t="str">
            <v>9544265004</v>
          </cell>
          <cell r="C42" t="str">
            <v>ICB4TARGET0000000813</v>
          </cell>
          <cell r="D42">
            <v>2014</v>
          </cell>
          <cell r="E42">
            <v>8</v>
          </cell>
          <cell r="F42" t="str">
            <v>2014-08-31</v>
          </cell>
          <cell r="G42" t="str">
            <v>PRJ</v>
          </cell>
          <cell r="H42" t="str">
            <v>119</v>
          </cell>
          <cell r="I42" t="str">
            <v>211</v>
          </cell>
          <cell r="K42" t="str">
            <v>000001121</v>
          </cell>
          <cell r="L42" t="str">
            <v>4265004</v>
          </cell>
          <cell r="M42" t="str">
            <v>1585</v>
          </cell>
          <cell r="N42" t="str">
            <v>99920</v>
          </cell>
          <cell r="O42" t="str">
            <v>13042</v>
          </cell>
          <cell r="P42" t="str">
            <v>292</v>
          </cell>
          <cell r="Q42" t="str">
            <v>954</v>
          </cell>
          <cell r="R42" t="str">
            <v>INTERCO BILL W/O</v>
          </cell>
          <cell r="S42" t="str">
            <v>PRA</v>
          </cell>
          <cell r="U42" t="str">
            <v>2014-08-31</v>
          </cell>
          <cell r="V42">
            <v>81.260000000000005</v>
          </cell>
          <cell r="W42" t="str">
            <v>UTXEMEM101</v>
          </cell>
          <cell r="Y42" t="str">
            <v>LEGAL</v>
          </cell>
          <cell r="AA42" t="str">
            <v>ICB3</v>
          </cell>
          <cell r="AC42" t="str">
            <v>ICB</v>
          </cell>
          <cell r="AD42" t="str">
            <v>ICB</v>
          </cell>
          <cell r="AF42" t="str">
            <v>211</v>
          </cell>
          <cell r="AG42" t="str">
            <v>0000146747</v>
          </cell>
          <cell r="AR42" t="str">
            <v>954</v>
          </cell>
          <cell r="AS42" t="str">
            <v>0000146747</v>
          </cell>
          <cell r="AT42" t="str">
            <v>JP MORGAN CHASE CORPORATE CARD ACTIVITY</v>
          </cell>
          <cell r="AU42" t="str">
            <v>DO NOT TAKE OFF HOLD- INTERFACE PURPOSES</v>
          </cell>
        </row>
        <row r="43">
          <cell r="A43" t="str">
            <v>00628313</v>
          </cell>
          <cell r="B43" t="str">
            <v>9544265004</v>
          </cell>
          <cell r="C43" t="str">
            <v>ICB4TARGET0000000814</v>
          </cell>
          <cell r="D43">
            <v>2014</v>
          </cell>
          <cell r="E43">
            <v>8</v>
          </cell>
          <cell r="F43" t="str">
            <v>2014-08-31</v>
          </cell>
          <cell r="G43" t="str">
            <v>PRJ</v>
          </cell>
          <cell r="H43" t="str">
            <v>119</v>
          </cell>
          <cell r="I43" t="str">
            <v>211</v>
          </cell>
          <cell r="K43" t="str">
            <v>000001121</v>
          </cell>
          <cell r="L43" t="str">
            <v>4265004</v>
          </cell>
          <cell r="M43" t="str">
            <v>1585</v>
          </cell>
          <cell r="N43" t="str">
            <v>99920</v>
          </cell>
          <cell r="O43" t="str">
            <v>13042</v>
          </cell>
          <cell r="P43" t="str">
            <v>292</v>
          </cell>
          <cell r="Q43" t="str">
            <v>954</v>
          </cell>
          <cell r="R43" t="str">
            <v>INTERCO BILL W/O</v>
          </cell>
          <cell r="S43" t="str">
            <v>PRA</v>
          </cell>
          <cell r="U43" t="str">
            <v>2014-08-31</v>
          </cell>
          <cell r="V43">
            <v>251.79</v>
          </cell>
          <cell r="W43" t="str">
            <v>UTXEMEM101</v>
          </cell>
          <cell r="Y43" t="str">
            <v>LEGAL</v>
          </cell>
          <cell r="AA43" t="str">
            <v>ICB3</v>
          </cell>
          <cell r="AC43" t="str">
            <v>ICB</v>
          </cell>
          <cell r="AD43" t="str">
            <v>ICB</v>
          </cell>
          <cell r="AF43" t="str">
            <v>211</v>
          </cell>
          <cell r="AG43" t="str">
            <v>0000146747</v>
          </cell>
          <cell r="AR43" t="str">
            <v>954</v>
          </cell>
          <cell r="AS43" t="str">
            <v>0000146747</v>
          </cell>
          <cell r="AT43" t="str">
            <v>JP MORGAN CHASE CORPORATE CARD ACTIVITY</v>
          </cell>
          <cell r="AU43" t="str">
            <v>DO NOT TAKE OFF HOLD- INTERFACE PURPOSES</v>
          </cell>
        </row>
        <row r="44">
          <cell r="A44" t="str">
            <v>00629368</v>
          </cell>
          <cell r="B44" t="str">
            <v>9564265004</v>
          </cell>
          <cell r="C44" t="str">
            <v>ICB4TARGET0000000815</v>
          </cell>
          <cell r="D44">
            <v>2014</v>
          </cell>
          <cell r="E44">
            <v>8</v>
          </cell>
          <cell r="F44" t="str">
            <v>2014-08-31</v>
          </cell>
          <cell r="G44" t="str">
            <v>PRJ</v>
          </cell>
          <cell r="H44" t="str">
            <v>119</v>
          </cell>
          <cell r="I44" t="str">
            <v>211</v>
          </cell>
          <cell r="K44" t="str">
            <v>000001121</v>
          </cell>
          <cell r="L44" t="str">
            <v>4265004</v>
          </cell>
          <cell r="M44" t="str">
            <v>1585</v>
          </cell>
          <cell r="N44" t="str">
            <v>99920</v>
          </cell>
          <cell r="O44" t="str">
            <v>11404</v>
          </cell>
          <cell r="P44" t="str">
            <v>292</v>
          </cell>
          <cell r="Q44" t="str">
            <v>956</v>
          </cell>
          <cell r="R44" t="str">
            <v>INTERCO BILL W/O</v>
          </cell>
          <cell r="S44" t="str">
            <v>PRA</v>
          </cell>
          <cell r="U44" t="str">
            <v>2014-08-31</v>
          </cell>
          <cell r="V44">
            <v>1.24</v>
          </cell>
          <cell r="W44" t="str">
            <v>UTXEMEM101</v>
          </cell>
          <cell r="Y44" t="str">
            <v>LEGAL</v>
          </cell>
          <cell r="AA44" t="str">
            <v>ICB3</v>
          </cell>
          <cell r="AC44" t="str">
            <v>ICB</v>
          </cell>
          <cell r="AD44" t="str">
            <v>ICB</v>
          </cell>
          <cell r="AF44" t="str">
            <v>211</v>
          </cell>
          <cell r="AG44" t="str">
            <v>0000096506</v>
          </cell>
          <cell r="AR44" t="str">
            <v>956</v>
          </cell>
          <cell r="AS44" t="str">
            <v>0000096506</v>
          </cell>
          <cell r="AT44" t="str">
            <v>AUSTIN CLUB</v>
          </cell>
        </row>
        <row r="45">
          <cell r="A45" t="str">
            <v>00629369</v>
          </cell>
          <cell r="B45" t="str">
            <v>9564265004</v>
          </cell>
          <cell r="C45" t="str">
            <v>ICB4TARGET0000000816</v>
          </cell>
          <cell r="D45">
            <v>2014</v>
          </cell>
          <cell r="E45">
            <v>8</v>
          </cell>
          <cell r="F45" t="str">
            <v>2014-08-31</v>
          </cell>
          <cell r="G45" t="str">
            <v>PRJ</v>
          </cell>
          <cell r="H45" t="str">
            <v>119</v>
          </cell>
          <cell r="I45" t="str">
            <v>211</v>
          </cell>
          <cell r="K45" t="str">
            <v>000001121</v>
          </cell>
          <cell r="L45" t="str">
            <v>4265004</v>
          </cell>
          <cell r="M45" t="str">
            <v>1585</v>
          </cell>
          <cell r="N45" t="str">
            <v>99920</v>
          </cell>
          <cell r="O45" t="str">
            <v>11404</v>
          </cell>
          <cell r="P45" t="str">
            <v>292</v>
          </cell>
          <cell r="Q45" t="str">
            <v>956</v>
          </cell>
          <cell r="R45" t="str">
            <v>INTERCO BILL W/O</v>
          </cell>
          <cell r="S45" t="str">
            <v>PRA</v>
          </cell>
          <cell r="U45" t="str">
            <v>2014-08-31</v>
          </cell>
          <cell r="V45">
            <v>1.23</v>
          </cell>
          <cell r="W45" t="str">
            <v>UTXEMEM101</v>
          </cell>
          <cell r="Y45" t="str">
            <v>LEGAL</v>
          </cell>
          <cell r="AA45" t="str">
            <v>ICB3</v>
          </cell>
          <cell r="AC45" t="str">
            <v>ICB</v>
          </cell>
          <cell r="AD45" t="str">
            <v>ICB</v>
          </cell>
          <cell r="AF45" t="str">
            <v>211</v>
          </cell>
          <cell r="AG45" t="str">
            <v>0000096506</v>
          </cell>
          <cell r="AR45" t="str">
            <v>956</v>
          </cell>
          <cell r="AS45" t="str">
            <v>0000096506</v>
          </cell>
          <cell r="AT45" t="str">
            <v>AUSTIN CLUB</v>
          </cell>
        </row>
        <row r="46">
          <cell r="A46" t="str">
            <v>00629370</v>
          </cell>
          <cell r="B46" t="str">
            <v>9564265004</v>
          </cell>
          <cell r="C46" t="str">
            <v>ICB4TARGET0000000817</v>
          </cell>
          <cell r="D46">
            <v>2014</v>
          </cell>
          <cell r="E46">
            <v>8</v>
          </cell>
          <cell r="F46" t="str">
            <v>2014-08-31</v>
          </cell>
          <cell r="G46" t="str">
            <v>PRJ</v>
          </cell>
          <cell r="H46" t="str">
            <v>119</v>
          </cell>
          <cell r="I46" t="str">
            <v>211</v>
          </cell>
          <cell r="K46" t="str">
            <v>000001121</v>
          </cell>
          <cell r="L46" t="str">
            <v>4265004</v>
          </cell>
          <cell r="M46" t="str">
            <v>1585</v>
          </cell>
          <cell r="N46" t="str">
            <v>99920</v>
          </cell>
          <cell r="O46" t="str">
            <v>13042</v>
          </cell>
          <cell r="P46" t="str">
            <v>292</v>
          </cell>
          <cell r="Q46" t="str">
            <v>956</v>
          </cell>
          <cell r="R46" t="str">
            <v>INTERCO BILL W/O</v>
          </cell>
          <cell r="S46" t="str">
            <v>PRA</v>
          </cell>
          <cell r="U46" t="str">
            <v>2014-08-31</v>
          </cell>
          <cell r="V46">
            <v>1.23</v>
          </cell>
          <cell r="W46" t="str">
            <v>UTXEMEM101</v>
          </cell>
          <cell r="Y46" t="str">
            <v>LEGAL</v>
          </cell>
          <cell r="AA46" t="str">
            <v>ICB3</v>
          </cell>
          <cell r="AC46" t="str">
            <v>ICB</v>
          </cell>
          <cell r="AD46" t="str">
            <v>ICB</v>
          </cell>
          <cell r="AF46" t="str">
            <v>211</v>
          </cell>
          <cell r="AG46" t="str">
            <v>0000096506</v>
          </cell>
          <cell r="AR46" t="str">
            <v>956</v>
          </cell>
          <cell r="AS46" t="str">
            <v>0000096506</v>
          </cell>
          <cell r="AT46" t="str">
            <v>AUSTIN CLUB</v>
          </cell>
        </row>
        <row r="47">
          <cell r="A47" t="str">
            <v>00632305</v>
          </cell>
          <cell r="B47" t="str">
            <v>9564265004</v>
          </cell>
          <cell r="C47" t="str">
            <v>ICB4TARGET0000000818</v>
          </cell>
          <cell r="D47">
            <v>2014</v>
          </cell>
          <cell r="E47">
            <v>8</v>
          </cell>
          <cell r="F47" t="str">
            <v>2014-08-31</v>
          </cell>
          <cell r="G47" t="str">
            <v>PRJ</v>
          </cell>
          <cell r="H47" t="str">
            <v>119</v>
          </cell>
          <cell r="I47" t="str">
            <v>211</v>
          </cell>
          <cell r="K47" t="str">
            <v>000001121</v>
          </cell>
          <cell r="L47" t="str">
            <v>4265004</v>
          </cell>
          <cell r="M47" t="str">
            <v>1585</v>
          </cell>
          <cell r="N47" t="str">
            <v>99920</v>
          </cell>
          <cell r="O47" t="str">
            <v>11404</v>
          </cell>
          <cell r="P47" t="str">
            <v>292</v>
          </cell>
          <cell r="Q47" t="str">
            <v>956</v>
          </cell>
          <cell r="R47" t="str">
            <v>INTERCO BILL W/O</v>
          </cell>
          <cell r="S47" t="str">
            <v>PRA</v>
          </cell>
          <cell r="U47" t="str">
            <v>2014-08-31</v>
          </cell>
          <cell r="V47">
            <v>40.68</v>
          </cell>
          <cell r="W47" t="str">
            <v>UTXEMEM101</v>
          </cell>
          <cell r="Y47" t="str">
            <v>LEGAL</v>
          </cell>
          <cell r="AA47" t="str">
            <v>ICB3</v>
          </cell>
          <cell r="AC47" t="str">
            <v>ICB</v>
          </cell>
          <cell r="AD47" t="str">
            <v>ICB</v>
          </cell>
          <cell r="AF47" t="str">
            <v>211</v>
          </cell>
          <cell r="AG47" t="str">
            <v>0000096506</v>
          </cell>
          <cell r="AR47" t="str">
            <v>956</v>
          </cell>
          <cell r="AS47" t="str">
            <v>0000096506</v>
          </cell>
          <cell r="AT47" t="str">
            <v>AUSTIN CLUB</v>
          </cell>
        </row>
        <row r="48">
          <cell r="A48" t="str">
            <v>00632306</v>
          </cell>
          <cell r="B48" t="str">
            <v>9564265004</v>
          </cell>
          <cell r="C48" t="str">
            <v>ICB4TARGET0000000819</v>
          </cell>
          <cell r="D48">
            <v>2014</v>
          </cell>
          <cell r="E48">
            <v>8</v>
          </cell>
          <cell r="F48" t="str">
            <v>2014-08-31</v>
          </cell>
          <cell r="G48" t="str">
            <v>PRJ</v>
          </cell>
          <cell r="H48" t="str">
            <v>119</v>
          </cell>
          <cell r="I48" t="str">
            <v>211</v>
          </cell>
          <cell r="K48" t="str">
            <v>000001121</v>
          </cell>
          <cell r="L48" t="str">
            <v>4265004</v>
          </cell>
          <cell r="M48" t="str">
            <v>1585</v>
          </cell>
          <cell r="N48" t="str">
            <v>99920</v>
          </cell>
          <cell r="O48" t="str">
            <v>11404</v>
          </cell>
          <cell r="P48" t="str">
            <v>292</v>
          </cell>
          <cell r="Q48" t="str">
            <v>956</v>
          </cell>
          <cell r="R48" t="str">
            <v>INTERCO BILL W/O</v>
          </cell>
          <cell r="S48" t="str">
            <v>PRA</v>
          </cell>
          <cell r="U48" t="str">
            <v>2014-08-31</v>
          </cell>
          <cell r="V48">
            <v>40.06</v>
          </cell>
          <cell r="W48" t="str">
            <v>UTXEMEM101</v>
          </cell>
          <cell r="Y48" t="str">
            <v>LEGAL</v>
          </cell>
          <cell r="AA48" t="str">
            <v>ICB3</v>
          </cell>
          <cell r="AC48" t="str">
            <v>ICB</v>
          </cell>
          <cell r="AD48" t="str">
            <v>ICB</v>
          </cell>
          <cell r="AF48" t="str">
            <v>211</v>
          </cell>
          <cell r="AG48" t="str">
            <v>0000096506</v>
          </cell>
          <cell r="AR48" t="str">
            <v>956</v>
          </cell>
          <cell r="AS48" t="str">
            <v>0000096506</v>
          </cell>
          <cell r="AT48" t="str">
            <v>AUSTIN CLUB</v>
          </cell>
        </row>
        <row r="49">
          <cell r="A49" t="str">
            <v>00629842</v>
          </cell>
          <cell r="B49" t="str">
            <v>9564265004</v>
          </cell>
          <cell r="C49" t="str">
            <v>ICB4TARGET0000000820</v>
          </cell>
          <cell r="D49">
            <v>2014</v>
          </cell>
          <cell r="E49">
            <v>8</v>
          </cell>
          <cell r="F49" t="str">
            <v>2014-08-31</v>
          </cell>
          <cell r="G49" t="str">
            <v>PRJ</v>
          </cell>
          <cell r="H49" t="str">
            <v>119</v>
          </cell>
          <cell r="I49" t="str">
            <v>211</v>
          </cell>
          <cell r="K49" t="str">
            <v>000001121</v>
          </cell>
          <cell r="L49" t="str">
            <v>4265004</v>
          </cell>
          <cell r="M49" t="str">
            <v>1585</v>
          </cell>
          <cell r="N49" t="str">
            <v>99920</v>
          </cell>
          <cell r="O49" t="str">
            <v>13042</v>
          </cell>
          <cell r="P49" t="str">
            <v>292</v>
          </cell>
          <cell r="Q49" t="str">
            <v>956</v>
          </cell>
          <cell r="R49" t="str">
            <v>INTERCO BILL W/O</v>
          </cell>
          <cell r="S49" t="str">
            <v>PRA</v>
          </cell>
          <cell r="U49" t="str">
            <v>2014-08-31</v>
          </cell>
          <cell r="V49">
            <v>146.69</v>
          </cell>
          <cell r="W49" t="str">
            <v>UTXEMEM101</v>
          </cell>
          <cell r="Y49" t="str">
            <v>LEGAL</v>
          </cell>
          <cell r="AA49" t="str">
            <v>ICB3</v>
          </cell>
          <cell r="AC49" t="str">
            <v>ICB</v>
          </cell>
          <cell r="AD49" t="str">
            <v>ICB</v>
          </cell>
          <cell r="AF49" t="str">
            <v>211</v>
          </cell>
          <cell r="AG49" t="str">
            <v>0000146747</v>
          </cell>
          <cell r="AR49" t="str">
            <v>956</v>
          </cell>
          <cell r="AS49" t="str">
            <v>0000146747</v>
          </cell>
          <cell r="AT49" t="str">
            <v>JP MORGAN CHASE CORPORATE CARD ACTIVITY</v>
          </cell>
          <cell r="AU49" t="str">
            <v>DO NOT TAKE OFF HOLD- INTERFACE PURPOSES</v>
          </cell>
        </row>
        <row r="50">
          <cell r="A50" t="str">
            <v>00629843</v>
          </cell>
          <cell r="B50" t="str">
            <v>9564265004</v>
          </cell>
          <cell r="C50" t="str">
            <v>ICB4TARGET0000000821</v>
          </cell>
          <cell r="D50">
            <v>2014</v>
          </cell>
          <cell r="E50">
            <v>8</v>
          </cell>
          <cell r="F50" t="str">
            <v>2014-08-31</v>
          </cell>
          <cell r="G50" t="str">
            <v>PRJ</v>
          </cell>
          <cell r="H50" t="str">
            <v>119</v>
          </cell>
          <cell r="I50" t="str">
            <v>211</v>
          </cell>
          <cell r="K50" t="str">
            <v>000001121</v>
          </cell>
          <cell r="L50" t="str">
            <v>4265004</v>
          </cell>
          <cell r="M50" t="str">
            <v>1585</v>
          </cell>
          <cell r="N50" t="str">
            <v>99920</v>
          </cell>
          <cell r="O50" t="str">
            <v>13042</v>
          </cell>
          <cell r="P50" t="str">
            <v>292</v>
          </cell>
          <cell r="Q50" t="str">
            <v>956</v>
          </cell>
          <cell r="R50" t="str">
            <v>INTERCO BILL W/O</v>
          </cell>
          <cell r="S50" t="str">
            <v>PRA</v>
          </cell>
          <cell r="U50" t="str">
            <v>2014-08-31</v>
          </cell>
          <cell r="V50">
            <v>-65.430000000000007</v>
          </cell>
          <cell r="W50" t="str">
            <v>UTXEMEM101</v>
          </cell>
          <cell r="Y50" t="str">
            <v>LEGAL</v>
          </cell>
          <cell r="AA50" t="str">
            <v>ICB3</v>
          </cell>
          <cell r="AC50" t="str">
            <v>ICB</v>
          </cell>
          <cell r="AD50" t="str">
            <v>ICB</v>
          </cell>
          <cell r="AF50" t="str">
            <v>211</v>
          </cell>
          <cell r="AG50" t="str">
            <v>0000245350</v>
          </cell>
          <cell r="AR50" t="str">
            <v>956</v>
          </cell>
          <cell r="AS50" t="str">
            <v>0000245350</v>
          </cell>
          <cell r="AT50" t="str">
            <v>BLACK, WILLIAM R</v>
          </cell>
        </row>
        <row r="51">
          <cell r="A51" t="str">
            <v>00623863</v>
          </cell>
          <cell r="B51" t="str">
            <v>9564265004</v>
          </cell>
          <cell r="C51" t="str">
            <v>ICB4TARGET0000001054</v>
          </cell>
          <cell r="D51">
            <v>2014</v>
          </cell>
          <cell r="E51">
            <v>7</v>
          </cell>
          <cell r="F51" t="str">
            <v>2014-07-31</v>
          </cell>
          <cell r="G51" t="str">
            <v>PRJ</v>
          </cell>
          <cell r="H51" t="str">
            <v>119</v>
          </cell>
          <cell r="I51" t="str">
            <v>211</v>
          </cell>
          <cell r="K51" t="str">
            <v>000001121</v>
          </cell>
          <cell r="L51" t="str">
            <v>4265004</v>
          </cell>
          <cell r="M51" t="str">
            <v>1585</v>
          </cell>
          <cell r="N51" t="str">
            <v>99920</v>
          </cell>
          <cell r="O51" t="str">
            <v>13042</v>
          </cell>
          <cell r="P51" t="str">
            <v>292</v>
          </cell>
          <cell r="Q51" t="str">
            <v>956</v>
          </cell>
          <cell r="R51" t="str">
            <v>INTERCO BILL W/O</v>
          </cell>
          <cell r="S51" t="str">
            <v>PRA</v>
          </cell>
          <cell r="U51" t="str">
            <v>2014-07-31</v>
          </cell>
          <cell r="V51">
            <v>39.450000000000003</v>
          </cell>
          <cell r="W51" t="str">
            <v>UTXEMEM101</v>
          </cell>
          <cell r="Y51" t="str">
            <v>LEGAL</v>
          </cell>
          <cell r="AA51" t="str">
            <v>ICB3</v>
          </cell>
          <cell r="AC51" t="str">
            <v>ICB</v>
          </cell>
          <cell r="AD51" t="str">
            <v>ICB</v>
          </cell>
          <cell r="AF51" t="str">
            <v>211</v>
          </cell>
          <cell r="AG51" t="str">
            <v>0000096506</v>
          </cell>
          <cell r="AR51" t="str">
            <v>956</v>
          </cell>
          <cell r="AS51" t="str">
            <v>0000096506</v>
          </cell>
          <cell r="AT51" t="str">
            <v>AUSTIN CLUB</v>
          </cell>
        </row>
        <row r="52">
          <cell r="A52" t="str">
            <v>00625754</v>
          </cell>
          <cell r="B52" t="str">
            <v>9544265004</v>
          </cell>
          <cell r="C52" t="str">
            <v>ICB4TARGET0000001055</v>
          </cell>
          <cell r="D52">
            <v>2014</v>
          </cell>
          <cell r="E52">
            <v>7</v>
          </cell>
          <cell r="F52" t="str">
            <v>2014-07-31</v>
          </cell>
          <cell r="G52" t="str">
            <v>PRJ</v>
          </cell>
          <cell r="H52" t="str">
            <v>119</v>
          </cell>
          <cell r="I52" t="str">
            <v>211</v>
          </cell>
          <cell r="K52" t="str">
            <v>000001121</v>
          </cell>
          <cell r="L52" t="str">
            <v>4265004</v>
          </cell>
          <cell r="M52" t="str">
            <v>1585</v>
          </cell>
          <cell r="N52" t="str">
            <v>99920</v>
          </cell>
          <cell r="O52" t="str">
            <v>12091</v>
          </cell>
          <cell r="P52" t="str">
            <v>293</v>
          </cell>
          <cell r="Q52" t="str">
            <v>954</v>
          </cell>
          <cell r="R52" t="str">
            <v>INTERCO BILL W/O</v>
          </cell>
          <cell r="S52" t="str">
            <v>PRA</v>
          </cell>
          <cell r="U52" t="str">
            <v>2014-07-31</v>
          </cell>
          <cell r="V52">
            <v>9.57</v>
          </cell>
          <cell r="W52" t="str">
            <v>UTXEMEM101</v>
          </cell>
          <cell r="Y52" t="str">
            <v>LEGAL</v>
          </cell>
          <cell r="AA52" t="str">
            <v>ICB3</v>
          </cell>
          <cell r="AC52" t="str">
            <v>ICB</v>
          </cell>
          <cell r="AD52" t="str">
            <v>ICB</v>
          </cell>
          <cell r="AF52" t="str">
            <v>211</v>
          </cell>
          <cell r="AG52" t="str">
            <v>0000146747</v>
          </cell>
          <cell r="AR52" t="str">
            <v>954</v>
          </cell>
          <cell r="AS52" t="str">
            <v>0000146747</v>
          </cell>
          <cell r="AT52" t="str">
            <v>JP MORGAN CHASE CORPORATE CARD ACTIVITY</v>
          </cell>
          <cell r="AU52" t="str">
            <v>DO NOT TAKE OFF HOLD- INTERFACE PURPOSES</v>
          </cell>
        </row>
        <row r="53">
          <cell r="A53" t="str">
            <v>00627631</v>
          </cell>
          <cell r="B53" t="str">
            <v>9569210001</v>
          </cell>
          <cell r="C53" t="str">
            <v>ICB4TARGET0000009097</v>
          </cell>
          <cell r="D53">
            <v>2014</v>
          </cell>
          <cell r="E53">
            <v>8</v>
          </cell>
          <cell r="F53" t="str">
            <v>2014-08-31</v>
          </cell>
          <cell r="G53" t="str">
            <v>PRJ</v>
          </cell>
          <cell r="H53" t="str">
            <v>119</v>
          </cell>
          <cell r="I53" t="str">
            <v>211</v>
          </cell>
          <cell r="K53" t="str">
            <v>TDOANDA</v>
          </cell>
          <cell r="L53" t="str">
            <v>9210001</v>
          </cell>
          <cell r="M53" t="str">
            <v>1585</v>
          </cell>
          <cell r="N53" t="str">
            <v>99920</v>
          </cell>
          <cell r="O53" t="str">
            <v>11404</v>
          </cell>
          <cell r="P53" t="str">
            <v>263</v>
          </cell>
          <cell r="Q53" t="str">
            <v>956</v>
          </cell>
          <cell r="R53" t="str">
            <v>INTERCO BILL W/O</v>
          </cell>
          <cell r="S53" t="str">
            <v>PRA</v>
          </cell>
          <cell r="U53" t="str">
            <v>2014-08-31</v>
          </cell>
          <cell r="V53">
            <v>69.55</v>
          </cell>
          <cell r="W53" t="str">
            <v>UTXE000301</v>
          </cell>
          <cell r="Y53" t="str">
            <v>TDOTH</v>
          </cell>
          <cell r="AA53" t="str">
            <v>ICB3</v>
          </cell>
          <cell r="AC53" t="str">
            <v>ICB</v>
          </cell>
          <cell r="AD53" t="str">
            <v>ICB</v>
          </cell>
          <cell r="AF53" t="str">
            <v>211</v>
          </cell>
          <cell r="AG53" t="str">
            <v>0000146747</v>
          </cell>
          <cell r="AR53" t="str">
            <v>956</v>
          </cell>
          <cell r="AS53" t="str">
            <v>0000146747</v>
          </cell>
          <cell r="AT53" t="str">
            <v>JP MORGAN CHASE CORPORATE CARD ACTIVITY</v>
          </cell>
          <cell r="AU53" t="str">
            <v>DO NOT TAKE OFF HOLD- INTERFACE PURPOSES</v>
          </cell>
        </row>
        <row r="54">
          <cell r="A54" t="str">
            <v>00623215</v>
          </cell>
          <cell r="B54" t="str">
            <v>9549210001</v>
          </cell>
          <cell r="C54" t="str">
            <v>ICB4TARGET0000009655</v>
          </cell>
          <cell r="D54">
            <v>2014</v>
          </cell>
          <cell r="E54">
            <v>7</v>
          </cell>
          <cell r="F54" t="str">
            <v>2014-07-31</v>
          </cell>
          <cell r="G54" t="str">
            <v>PRJ</v>
          </cell>
          <cell r="H54" t="str">
            <v>119</v>
          </cell>
          <cell r="I54" t="str">
            <v>211</v>
          </cell>
          <cell r="K54" t="str">
            <v>TDOANDA</v>
          </cell>
          <cell r="L54" t="str">
            <v>9210001</v>
          </cell>
          <cell r="M54" t="str">
            <v>1585</v>
          </cell>
          <cell r="N54" t="str">
            <v>99920</v>
          </cell>
          <cell r="O54" t="str">
            <v>10381</v>
          </cell>
          <cell r="P54" t="str">
            <v>289</v>
          </cell>
          <cell r="Q54" t="str">
            <v>954</v>
          </cell>
          <cell r="R54" t="str">
            <v>INTERCO BILL W/O</v>
          </cell>
          <cell r="S54" t="str">
            <v>PRA</v>
          </cell>
          <cell r="U54" t="str">
            <v>2014-07-31</v>
          </cell>
          <cell r="V54">
            <v>61.63</v>
          </cell>
          <cell r="W54" t="str">
            <v>UTXE000101</v>
          </cell>
          <cell r="Y54" t="str">
            <v>TDOTH</v>
          </cell>
          <cell r="AA54" t="str">
            <v>ICB3</v>
          </cell>
          <cell r="AC54" t="str">
            <v>ICB</v>
          </cell>
          <cell r="AD54" t="str">
            <v>ICB</v>
          </cell>
          <cell r="AF54" t="str">
            <v>211</v>
          </cell>
          <cell r="AG54" t="str">
            <v>0000146747</v>
          </cell>
          <cell r="AR54" t="str">
            <v>954</v>
          </cell>
          <cell r="AS54" t="str">
            <v>0000146747</v>
          </cell>
          <cell r="AT54" t="str">
            <v>JP MORGAN CHASE CORPORATE CARD ACTIVITY</v>
          </cell>
          <cell r="AU54" t="str">
            <v>DO NOT TAKE OFF HOLD- INTERFACE PURPOSES</v>
          </cell>
        </row>
        <row r="55">
          <cell r="A55" t="str">
            <v>00623023</v>
          </cell>
          <cell r="B55" t="str">
            <v>9539302000</v>
          </cell>
          <cell r="C55" t="str">
            <v>ICB4TARGET0000010530</v>
          </cell>
          <cell r="D55">
            <v>2014</v>
          </cell>
          <cell r="E55">
            <v>7</v>
          </cell>
          <cell r="F55" t="str">
            <v>2014-07-31</v>
          </cell>
          <cell r="G55" t="str">
            <v>PRJ</v>
          </cell>
          <cell r="H55" t="str">
            <v>119</v>
          </cell>
          <cell r="I55" t="str">
            <v>211</v>
          </cell>
          <cell r="K55" t="str">
            <v>000001121</v>
          </cell>
          <cell r="L55" t="str">
            <v>9302000</v>
          </cell>
          <cell r="M55" t="str">
            <v>1585</v>
          </cell>
          <cell r="N55" t="str">
            <v>99920</v>
          </cell>
          <cell r="O55" t="str">
            <v>11404</v>
          </cell>
          <cell r="P55" t="str">
            <v>292</v>
          </cell>
          <cell r="Q55" t="str">
            <v>953</v>
          </cell>
          <cell r="R55" t="str">
            <v>INTERCO BILL W/O</v>
          </cell>
          <cell r="S55" t="str">
            <v>PRA</v>
          </cell>
          <cell r="U55" t="str">
            <v>2014-07-31</v>
          </cell>
          <cell r="V55">
            <v>369.76</v>
          </cell>
          <cell r="W55" t="str">
            <v>UTXEMEM101</v>
          </cell>
          <cell r="Y55" t="str">
            <v>LEGAL</v>
          </cell>
          <cell r="AA55" t="str">
            <v>ICB3</v>
          </cell>
          <cell r="AC55" t="str">
            <v>ICB</v>
          </cell>
          <cell r="AD55" t="str">
            <v>ICB</v>
          </cell>
          <cell r="AF55" t="str">
            <v>211</v>
          </cell>
          <cell r="AG55" t="str">
            <v>0000097007</v>
          </cell>
          <cell r="AR55" t="str">
            <v>953</v>
          </cell>
          <cell r="AS55" t="str">
            <v>0000097007</v>
          </cell>
          <cell r="AT55" t="str">
            <v>CENTER FOR LEGISLATIVE ENERGY</v>
          </cell>
        </row>
        <row r="56">
          <cell r="A56" t="str">
            <v>00624511</v>
          </cell>
          <cell r="B56" t="str">
            <v>9539302000</v>
          </cell>
          <cell r="C56" t="str">
            <v>ICB4TARGET0000010531</v>
          </cell>
          <cell r="D56">
            <v>2014</v>
          </cell>
          <cell r="E56">
            <v>7</v>
          </cell>
          <cell r="F56" t="str">
            <v>2014-07-31</v>
          </cell>
          <cell r="G56" t="str">
            <v>PRJ</v>
          </cell>
          <cell r="H56" t="str">
            <v>119</v>
          </cell>
          <cell r="I56" t="str">
            <v>211</v>
          </cell>
          <cell r="K56" t="str">
            <v>000001121</v>
          </cell>
          <cell r="L56" t="str">
            <v>9302000</v>
          </cell>
          <cell r="M56" t="str">
            <v>1585</v>
          </cell>
          <cell r="N56" t="str">
            <v>99920</v>
          </cell>
          <cell r="O56" t="str">
            <v>11404</v>
          </cell>
          <cell r="P56" t="str">
            <v>292</v>
          </cell>
          <cell r="Q56" t="str">
            <v>953</v>
          </cell>
          <cell r="R56" t="str">
            <v>INTERCO BILL W/O</v>
          </cell>
          <cell r="S56" t="str">
            <v>PRA</v>
          </cell>
          <cell r="U56" t="str">
            <v>2014-07-31</v>
          </cell>
          <cell r="V56">
            <v>61.02</v>
          </cell>
          <cell r="W56" t="str">
            <v>UTXEMEM101</v>
          </cell>
          <cell r="Y56" t="str">
            <v>LEGAL</v>
          </cell>
          <cell r="AA56" t="str">
            <v>ICB3</v>
          </cell>
          <cell r="AC56" t="str">
            <v>ICB</v>
          </cell>
          <cell r="AD56" t="str">
            <v>ICB</v>
          </cell>
          <cell r="AF56" t="str">
            <v>211</v>
          </cell>
          <cell r="AG56" t="str">
            <v>0000122688</v>
          </cell>
          <cell r="AR56" t="str">
            <v>953</v>
          </cell>
          <cell r="AS56" t="str">
            <v>0000122688</v>
          </cell>
          <cell r="AT56" t="str">
            <v>UTILITY ECONOMIC DEVELOPMENT ASSOCIATION</v>
          </cell>
        </row>
        <row r="57">
          <cell r="A57" t="str">
            <v>00654764</v>
          </cell>
          <cell r="B57" t="str">
            <v>9549210001</v>
          </cell>
          <cell r="C57" t="str">
            <v>ICB4TARGET0000011635</v>
          </cell>
          <cell r="D57">
            <v>2014</v>
          </cell>
          <cell r="E57">
            <v>12</v>
          </cell>
          <cell r="F57" t="str">
            <v>2014-12-31</v>
          </cell>
          <cell r="G57" t="str">
            <v>PRJ</v>
          </cell>
          <cell r="H57" t="str">
            <v>119</v>
          </cell>
          <cell r="I57" t="str">
            <v>211</v>
          </cell>
          <cell r="K57" t="str">
            <v>TDOANDA</v>
          </cell>
          <cell r="L57" t="str">
            <v>9210001</v>
          </cell>
          <cell r="M57" t="str">
            <v>1585</v>
          </cell>
          <cell r="N57" t="str">
            <v>99920</v>
          </cell>
          <cell r="O57" t="str">
            <v>13042</v>
          </cell>
          <cell r="P57" t="str">
            <v>289</v>
          </cell>
          <cell r="Q57" t="str">
            <v>954</v>
          </cell>
          <cell r="R57" t="str">
            <v>INTERCO BILL W/O</v>
          </cell>
          <cell r="S57" t="str">
            <v>PRA</v>
          </cell>
          <cell r="U57" t="str">
            <v>2014-12-31</v>
          </cell>
          <cell r="V57">
            <v>93.96</v>
          </cell>
          <cell r="W57" t="str">
            <v>UTXE000301</v>
          </cell>
          <cell r="Y57" t="str">
            <v>TDOTH</v>
          </cell>
          <cell r="AA57" t="str">
            <v>ICB3</v>
          </cell>
          <cell r="AC57" t="str">
            <v>ICB</v>
          </cell>
          <cell r="AD57" t="str">
            <v>ICB</v>
          </cell>
          <cell r="AF57" t="str">
            <v>211</v>
          </cell>
          <cell r="AG57" t="str">
            <v>0000146747</v>
          </cell>
          <cell r="AR57" t="str">
            <v>954</v>
          </cell>
          <cell r="AS57" t="str">
            <v>0000146747</v>
          </cell>
          <cell r="AT57" t="str">
            <v>JP MORGAN CHASE CORPORATE CARD ACTIVITY</v>
          </cell>
          <cell r="AU57" t="str">
            <v>DO NOT TAKE OFF HOLD- INTERFACE PURPOSES</v>
          </cell>
        </row>
        <row r="58">
          <cell r="A58" t="str">
            <v>00652655</v>
          </cell>
          <cell r="B58" t="str">
            <v>9539302000</v>
          </cell>
          <cell r="C58" t="str">
            <v>ICB4TARGET0000012816</v>
          </cell>
          <cell r="D58">
            <v>2014</v>
          </cell>
          <cell r="E58">
            <v>12</v>
          </cell>
          <cell r="F58" t="str">
            <v>2014-12-31</v>
          </cell>
          <cell r="G58" t="str">
            <v>PRJ</v>
          </cell>
          <cell r="H58" t="str">
            <v>119</v>
          </cell>
          <cell r="I58" t="str">
            <v>211</v>
          </cell>
          <cell r="K58" t="str">
            <v>000001121</v>
          </cell>
          <cell r="L58" t="str">
            <v>9302000</v>
          </cell>
          <cell r="M58" t="str">
            <v>1585</v>
          </cell>
          <cell r="N58" t="str">
            <v>99920</v>
          </cell>
          <cell r="O58" t="str">
            <v>11404</v>
          </cell>
          <cell r="P58" t="str">
            <v>292</v>
          </cell>
          <cell r="Q58" t="str">
            <v>953</v>
          </cell>
          <cell r="R58" t="str">
            <v>INTERCO BILL W/O</v>
          </cell>
          <cell r="S58" t="str">
            <v>PRA</v>
          </cell>
          <cell r="U58" t="str">
            <v>2014-12-31</v>
          </cell>
          <cell r="V58">
            <v>27.56</v>
          </cell>
          <cell r="W58" t="str">
            <v>UTXEMEM101</v>
          </cell>
          <cell r="Y58" t="str">
            <v>LEGAL</v>
          </cell>
          <cell r="AA58" t="str">
            <v>ICB3</v>
          </cell>
          <cell r="AC58" t="str">
            <v>ICB</v>
          </cell>
          <cell r="AD58" t="str">
            <v>ICB</v>
          </cell>
          <cell r="AF58" t="str">
            <v>211</v>
          </cell>
          <cell r="AG58" t="str">
            <v>0000056180</v>
          </cell>
          <cell r="AR58" t="str">
            <v>953</v>
          </cell>
          <cell r="AS58" t="str">
            <v>0000056180</v>
          </cell>
          <cell r="AT58" t="str">
            <v>SOUTHERN ECONOMIC DEVELOPMENT COUNCIL</v>
          </cell>
        </row>
        <row r="59">
          <cell r="A59" t="str">
            <v>00652659</v>
          </cell>
          <cell r="B59" t="str">
            <v>9539302000</v>
          </cell>
          <cell r="C59" t="str">
            <v>ICB4TARGET0000012817</v>
          </cell>
          <cell r="D59">
            <v>2014</v>
          </cell>
          <cell r="E59">
            <v>12</v>
          </cell>
          <cell r="F59" t="str">
            <v>2014-12-31</v>
          </cell>
          <cell r="G59" t="str">
            <v>PRJ</v>
          </cell>
          <cell r="H59" t="str">
            <v>119</v>
          </cell>
          <cell r="I59" t="str">
            <v>211</v>
          </cell>
          <cell r="K59" t="str">
            <v>000001121</v>
          </cell>
          <cell r="L59" t="str">
            <v>9302000</v>
          </cell>
          <cell r="M59" t="str">
            <v>1585</v>
          </cell>
          <cell r="N59" t="str">
            <v>99920</v>
          </cell>
          <cell r="O59" t="str">
            <v>11404</v>
          </cell>
          <cell r="P59" t="str">
            <v>292</v>
          </cell>
          <cell r="Q59" t="str">
            <v>953</v>
          </cell>
          <cell r="R59" t="str">
            <v>INTERCO BILL W/O</v>
          </cell>
          <cell r="S59" t="str">
            <v>PRA</v>
          </cell>
          <cell r="U59" t="str">
            <v>2014-12-31</v>
          </cell>
          <cell r="V59">
            <v>183.12</v>
          </cell>
          <cell r="W59" t="str">
            <v>UTXEMEM101</v>
          </cell>
          <cell r="Y59" t="str">
            <v>LEGAL</v>
          </cell>
          <cell r="AA59" t="str">
            <v>ICB3</v>
          </cell>
          <cell r="AC59" t="str">
            <v>ICB</v>
          </cell>
          <cell r="AD59" t="str">
            <v>ICB</v>
          </cell>
          <cell r="AF59" t="str">
            <v>211</v>
          </cell>
          <cell r="AG59" t="str">
            <v>0000277730</v>
          </cell>
          <cell r="AR59" t="str">
            <v>953</v>
          </cell>
          <cell r="AS59" t="str">
            <v>0000277730</v>
          </cell>
          <cell r="AT59" t="str">
            <v>INDUSTRIAL ASSET MANAGEMENT COUNCIL</v>
          </cell>
        </row>
        <row r="60">
          <cell r="A60" t="str">
            <v>00646490</v>
          </cell>
          <cell r="B60" t="str">
            <v>9549210001</v>
          </cell>
          <cell r="C60" t="str">
            <v>ICB4TARGET0000012866</v>
          </cell>
          <cell r="D60">
            <v>2014</v>
          </cell>
          <cell r="E60">
            <v>11</v>
          </cell>
          <cell r="F60" t="str">
            <v>2014-11-30</v>
          </cell>
          <cell r="G60" t="str">
            <v>PRJ</v>
          </cell>
          <cell r="H60" t="str">
            <v>119</v>
          </cell>
          <cell r="I60" t="str">
            <v>211</v>
          </cell>
          <cell r="K60" t="str">
            <v>000001121</v>
          </cell>
          <cell r="L60" t="str">
            <v>9210001</v>
          </cell>
          <cell r="M60" t="str">
            <v>1585</v>
          </cell>
          <cell r="N60" t="str">
            <v>99920</v>
          </cell>
          <cell r="O60" t="str">
            <v>12091</v>
          </cell>
          <cell r="P60" t="str">
            <v>293</v>
          </cell>
          <cell r="Q60" t="str">
            <v>954</v>
          </cell>
          <cell r="R60" t="str">
            <v>INTERCO BILL W/O</v>
          </cell>
          <cell r="S60" t="str">
            <v>PRA</v>
          </cell>
          <cell r="U60" t="str">
            <v>2014-11-30</v>
          </cell>
          <cell r="V60">
            <v>31.22</v>
          </cell>
          <cell r="W60" t="str">
            <v>UTXEMEM101</v>
          </cell>
          <cell r="Y60" t="str">
            <v>LEGAL</v>
          </cell>
          <cell r="AA60" t="str">
            <v>ICB3</v>
          </cell>
          <cell r="AC60" t="str">
            <v>ICB</v>
          </cell>
          <cell r="AD60" t="str">
            <v>ICB</v>
          </cell>
          <cell r="AF60" t="str">
            <v>211</v>
          </cell>
          <cell r="AG60" t="str">
            <v>0000146747</v>
          </cell>
          <cell r="AR60" t="str">
            <v>954</v>
          </cell>
          <cell r="AS60" t="str">
            <v>0000146747</v>
          </cell>
          <cell r="AT60" t="str">
            <v>JP MORGAN CHASE CORPORATE CARD ACTIVITY</v>
          </cell>
          <cell r="AU60" t="str">
            <v>DO NOT TAKE OFF HOLD- INTERFACE PURPOSES</v>
          </cell>
        </row>
        <row r="61">
          <cell r="A61" t="str">
            <v>00647382</v>
          </cell>
          <cell r="B61" t="str">
            <v>9539302000</v>
          </cell>
          <cell r="C61" t="str">
            <v>ICB4TARGET0000013296</v>
          </cell>
          <cell r="D61">
            <v>2014</v>
          </cell>
          <cell r="E61">
            <v>11</v>
          </cell>
          <cell r="F61" t="str">
            <v>2014-11-30</v>
          </cell>
          <cell r="G61" t="str">
            <v>PRJ</v>
          </cell>
          <cell r="H61" t="str">
            <v>119</v>
          </cell>
          <cell r="I61" t="str">
            <v>211</v>
          </cell>
          <cell r="K61" t="str">
            <v>000001121</v>
          </cell>
          <cell r="L61" t="str">
            <v>9302000</v>
          </cell>
          <cell r="M61" t="str">
            <v>1585</v>
          </cell>
          <cell r="N61" t="str">
            <v>99920</v>
          </cell>
          <cell r="O61" t="str">
            <v>11404</v>
          </cell>
          <cell r="P61" t="str">
            <v>292</v>
          </cell>
          <cell r="Q61" t="str">
            <v>953</v>
          </cell>
          <cell r="R61" t="str">
            <v>INTERCO BILL W/O</v>
          </cell>
          <cell r="S61" t="str">
            <v>PRA</v>
          </cell>
          <cell r="U61" t="str">
            <v>2014-11-30</v>
          </cell>
          <cell r="V61">
            <v>10394.959999999999</v>
          </cell>
          <cell r="W61" t="str">
            <v>UTXEMEM101</v>
          </cell>
          <cell r="Y61" t="str">
            <v>LEGAL</v>
          </cell>
          <cell r="AA61" t="str">
            <v>ICB3</v>
          </cell>
          <cell r="AC61" t="str">
            <v>ICB</v>
          </cell>
          <cell r="AD61" t="str">
            <v>ICB</v>
          </cell>
          <cell r="AF61" t="str">
            <v>211</v>
          </cell>
          <cell r="AG61" t="str">
            <v>0000096469</v>
          </cell>
          <cell r="AR61" t="str">
            <v>953</v>
          </cell>
          <cell r="AS61" t="str">
            <v>0000096469</v>
          </cell>
          <cell r="AT61" t="str">
            <v>ASSOCIATION OF ELECTRIC</v>
          </cell>
          <cell r="AU61" t="str">
            <v>COMPANIES OF TEXAS INC</v>
          </cell>
        </row>
        <row r="62">
          <cell r="A62" t="str">
            <v>00648200</v>
          </cell>
          <cell r="B62" t="str">
            <v>9539302000</v>
          </cell>
          <cell r="C62" t="str">
            <v>ICB4TARGET0000013297</v>
          </cell>
          <cell r="D62">
            <v>2014</v>
          </cell>
          <cell r="E62">
            <v>11</v>
          </cell>
          <cell r="F62" t="str">
            <v>2014-11-30</v>
          </cell>
          <cell r="G62" t="str">
            <v>PRJ</v>
          </cell>
          <cell r="H62" t="str">
            <v>119</v>
          </cell>
          <cell r="I62" t="str">
            <v>211</v>
          </cell>
          <cell r="K62" t="str">
            <v>000001121</v>
          </cell>
          <cell r="L62" t="str">
            <v>9302000</v>
          </cell>
          <cell r="M62" t="str">
            <v>1585</v>
          </cell>
          <cell r="N62" t="str">
            <v>99920</v>
          </cell>
          <cell r="O62" t="str">
            <v>11404</v>
          </cell>
          <cell r="P62" t="str">
            <v>292</v>
          </cell>
          <cell r="Q62" t="str">
            <v>953</v>
          </cell>
          <cell r="R62" t="str">
            <v>INTERCO BILL W/O</v>
          </cell>
          <cell r="S62" t="str">
            <v>PRA</v>
          </cell>
          <cell r="U62" t="str">
            <v>2014-11-30</v>
          </cell>
          <cell r="V62">
            <v>1224.8800000000001</v>
          </cell>
          <cell r="W62" t="str">
            <v>UTXEMEM101</v>
          </cell>
          <cell r="Y62" t="str">
            <v>LEGAL</v>
          </cell>
          <cell r="AA62" t="str">
            <v>ICB3</v>
          </cell>
          <cell r="AC62" t="str">
            <v>ICB</v>
          </cell>
          <cell r="AD62" t="str">
            <v>ICB</v>
          </cell>
          <cell r="AF62" t="str">
            <v>211</v>
          </cell>
          <cell r="AG62" t="str">
            <v>0000101368</v>
          </cell>
          <cell r="AR62" t="str">
            <v>953</v>
          </cell>
          <cell r="AS62" t="str">
            <v>0000101368</v>
          </cell>
          <cell r="AT62" t="str">
            <v>TEXAS ECONOMIC DEVELOPMENT CORP</v>
          </cell>
        </row>
        <row r="63">
          <cell r="A63" t="str">
            <v>00647383</v>
          </cell>
          <cell r="B63" t="str">
            <v>9539302000</v>
          </cell>
          <cell r="C63" t="str">
            <v>ICB4TARGET0000013298</v>
          </cell>
          <cell r="D63">
            <v>2014</v>
          </cell>
          <cell r="E63">
            <v>11</v>
          </cell>
          <cell r="F63" t="str">
            <v>2014-11-30</v>
          </cell>
          <cell r="G63" t="str">
            <v>PRJ</v>
          </cell>
          <cell r="H63" t="str">
            <v>119</v>
          </cell>
          <cell r="I63" t="str">
            <v>211</v>
          </cell>
          <cell r="K63" t="str">
            <v>000001121</v>
          </cell>
          <cell r="L63" t="str">
            <v>9302000</v>
          </cell>
          <cell r="M63" t="str">
            <v>1585</v>
          </cell>
          <cell r="N63" t="str">
            <v>99920</v>
          </cell>
          <cell r="O63" t="str">
            <v>11404</v>
          </cell>
          <cell r="P63" t="str">
            <v>292</v>
          </cell>
          <cell r="Q63" t="str">
            <v>953</v>
          </cell>
          <cell r="R63" t="str">
            <v>INTERCO BILL W/O</v>
          </cell>
          <cell r="S63" t="str">
            <v>PRA</v>
          </cell>
          <cell r="U63" t="str">
            <v>2014-11-30</v>
          </cell>
          <cell r="V63">
            <v>2449.7600000000002</v>
          </cell>
          <cell r="W63" t="str">
            <v>UTXEMEM101</v>
          </cell>
          <cell r="Y63" t="str">
            <v>LEGAL</v>
          </cell>
          <cell r="AA63" t="str">
            <v>ICB3</v>
          </cell>
          <cell r="AC63" t="str">
            <v>ICB</v>
          </cell>
          <cell r="AD63" t="str">
            <v>ICB</v>
          </cell>
          <cell r="AF63" t="str">
            <v>211</v>
          </cell>
          <cell r="AG63" t="str">
            <v>0000101434</v>
          </cell>
          <cell r="AR63" t="str">
            <v>953</v>
          </cell>
          <cell r="AS63" t="str">
            <v>0000101434</v>
          </cell>
          <cell r="AT63" t="str">
            <v>TEXAS TAXPAYERS &amp; RESEARCH ASSOCIATION</v>
          </cell>
        </row>
        <row r="64">
          <cell r="A64" t="str">
            <v>00659538</v>
          </cell>
          <cell r="B64" t="str">
            <v>9549210001</v>
          </cell>
          <cell r="C64" t="str">
            <v>ICB4TARGET0000017985</v>
          </cell>
          <cell r="D64">
            <v>2015</v>
          </cell>
          <cell r="E64">
            <v>1</v>
          </cell>
          <cell r="F64" t="str">
            <v>2015-01-31</v>
          </cell>
          <cell r="G64" t="str">
            <v>PRJ</v>
          </cell>
          <cell r="H64" t="str">
            <v>119</v>
          </cell>
          <cell r="I64" t="str">
            <v>211</v>
          </cell>
          <cell r="K64" t="str">
            <v>TDOANDA</v>
          </cell>
          <cell r="L64" t="str">
            <v>9210001</v>
          </cell>
          <cell r="M64" t="str">
            <v>1585</v>
          </cell>
          <cell r="N64" t="str">
            <v>99920</v>
          </cell>
          <cell r="O64" t="str">
            <v>10381</v>
          </cell>
          <cell r="P64" t="str">
            <v>289</v>
          </cell>
          <cell r="Q64" t="str">
            <v>954</v>
          </cell>
          <cell r="R64" t="str">
            <v>INTERCO BILL W/O</v>
          </cell>
          <cell r="S64" t="str">
            <v>PRA</v>
          </cell>
          <cell r="U64" t="str">
            <v>2015-01-31</v>
          </cell>
          <cell r="V64">
            <v>152.30000000000001</v>
          </cell>
          <cell r="W64" t="str">
            <v>UTXE000101</v>
          </cell>
          <cell r="Y64" t="str">
            <v>TDOTH</v>
          </cell>
          <cell r="AA64" t="str">
            <v>ICB3</v>
          </cell>
          <cell r="AC64" t="str">
            <v>ICB</v>
          </cell>
          <cell r="AD64" t="str">
            <v>ICB</v>
          </cell>
          <cell r="AF64" t="str">
            <v>211</v>
          </cell>
          <cell r="AG64" t="str">
            <v>0000146747</v>
          </cell>
          <cell r="AR64" t="str">
            <v>954</v>
          </cell>
          <cell r="AS64" t="str">
            <v>0000146747</v>
          </cell>
          <cell r="AT64" t="str">
            <v>JP MORGAN CHASE CORPORATE CARD ACTIVITY</v>
          </cell>
          <cell r="AU64" t="str">
            <v>DO NOT TAKE OFF HOLD- INTERFACE PURPOSES</v>
          </cell>
        </row>
        <row r="65">
          <cell r="A65" t="str">
            <v>00660146</v>
          </cell>
          <cell r="B65" t="str">
            <v>9569210001</v>
          </cell>
          <cell r="C65" t="str">
            <v>ICB4TARGET0000020268</v>
          </cell>
          <cell r="D65">
            <v>2015</v>
          </cell>
          <cell r="E65">
            <v>2</v>
          </cell>
          <cell r="F65" t="str">
            <v>2015-02-28</v>
          </cell>
          <cell r="G65" t="str">
            <v>PRJ</v>
          </cell>
          <cell r="H65" t="str">
            <v>119</v>
          </cell>
          <cell r="I65" t="str">
            <v>211</v>
          </cell>
          <cell r="K65" t="str">
            <v>TDOANDA</v>
          </cell>
          <cell r="L65" t="str">
            <v>9210001</v>
          </cell>
          <cell r="M65" t="str">
            <v>1585</v>
          </cell>
          <cell r="N65" t="str">
            <v>99920</v>
          </cell>
          <cell r="O65" t="str">
            <v>13042</v>
          </cell>
          <cell r="P65" t="str">
            <v>289</v>
          </cell>
          <cell r="Q65" t="str">
            <v>956</v>
          </cell>
          <cell r="R65" t="str">
            <v>INTERCO BILL W/O</v>
          </cell>
          <cell r="S65" t="str">
            <v>PRA</v>
          </cell>
          <cell r="U65" t="str">
            <v>2015-02-28</v>
          </cell>
          <cell r="V65">
            <v>31.11</v>
          </cell>
          <cell r="W65" t="str">
            <v>UTXE000301</v>
          </cell>
          <cell r="Y65" t="str">
            <v>TDOTH</v>
          </cell>
          <cell r="AA65" t="str">
            <v>ICB3</v>
          </cell>
          <cell r="AC65" t="str">
            <v>ICB</v>
          </cell>
          <cell r="AD65" t="str">
            <v>ICB</v>
          </cell>
          <cell r="AF65" t="str">
            <v>211</v>
          </cell>
          <cell r="AG65" t="str">
            <v>0000146747</v>
          </cell>
          <cell r="AR65" t="str">
            <v>956</v>
          </cell>
          <cell r="AS65" t="str">
            <v>0000146747</v>
          </cell>
          <cell r="AT65" t="str">
            <v>JP MORGAN CHASE CORPORATE CARD ACTIVITY</v>
          </cell>
          <cell r="AU65" t="str">
            <v>DO NOT TAKE OFF HOLD- INTERFACE PURPOSES</v>
          </cell>
        </row>
        <row r="66">
          <cell r="A66" t="str">
            <v>00670931</v>
          </cell>
          <cell r="B66" t="str">
            <v>9549030001</v>
          </cell>
          <cell r="C66" t="str">
            <v>ICB4TARGET0000020792</v>
          </cell>
          <cell r="D66">
            <v>2015</v>
          </cell>
          <cell r="E66">
            <v>4</v>
          </cell>
          <cell r="F66" t="str">
            <v>2015-04-30</v>
          </cell>
          <cell r="G66" t="str">
            <v>PRJ</v>
          </cell>
          <cell r="H66" t="str">
            <v>119</v>
          </cell>
          <cell r="I66" t="str">
            <v>211</v>
          </cell>
          <cell r="K66" t="str">
            <v>000008295</v>
          </cell>
          <cell r="L66" t="str">
            <v>9030001</v>
          </cell>
          <cell r="M66" t="str">
            <v>1397</v>
          </cell>
          <cell r="N66" t="str">
            <v>99920</v>
          </cell>
          <cell r="O66" t="str">
            <v>12150</v>
          </cell>
          <cell r="P66" t="str">
            <v>259</v>
          </cell>
          <cell r="Q66" t="str">
            <v>954</v>
          </cell>
          <cell r="R66" t="str">
            <v>INTERCO BILL W/O</v>
          </cell>
          <cell r="S66" t="str">
            <v>PRA</v>
          </cell>
          <cell r="U66" t="str">
            <v>2015-04-30</v>
          </cell>
          <cell r="V66">
            <v>7.52</v>
          </cell>
          <cell r="W66" t="str">
            <v>UTXC000101</v>
          </cell>
          <cell r="Y66" t="str">
            <v>DISTR</v>
          </cell>
          <cell r="AA66" t="str">
            <v>ICB3</v>
          </cell>
          <cell r="AC66" t="str">
            <v>ICB</v>
          </cell>
          <cell r="AD66" t="str">
            <v>ICB</v>
          </cell>
          <cell r="AF66" t="str">
            <v>211</v>
          </cell>
          <cell r="AG66" t="str">
            <v>0000146747</v>
          </cell>
          <cell r="AR66" t="str">
            <v>954</v>
          </cell>
          <cell r="AS66" t="str">
            <v>0000146747</v>
          </cell>
          <cell r="AT66" t="str">
            <v>JP MORGAN CHASE CORPORATE CARD ACTIVITY</v>
          </cell>
          <cell r="AU66" t="str">
            <v>DO NOT TAKE OFF HOLD- INTERFACE PURPOSES</v>
          </cell>
        </row>
        <row r="67">
          <cell r="A67" t="str">
            <v>00681536</v>
          </cell>
          <cell r="B67" t="str">
            <v>9539302000</v>
          </cell>
          <cell r="C67" t="str">
            <v>ICB4TARGET0000023815</v>
          </cell>
          <cell r="D67">
            <v>2015</v>
          </cell>
          <cell r="E67">
            <v>6</v>
          </cell>
          <cell r="F67" t="str">
            <v>2015-06-30</v>
          </cell>
          <cell r="G67" t="str">
            <v>PRJ</v>
          </cell>
          <cell r="H67" t="str">
            <v>119</v>
          </cell>
          <cell r="I67" t="str">
            <v>211</v>
          </cell>
          <cell r="K67" t="str">
            <v>000001121</v>
          </cell>
          <cell r="L67" t="str">
            <v>9302000</v>
          </cell>
          <cell r="M67" t="str">
            <v>1585</v>
          </cell>
          <cell r="N67" t="str">
            <v>99920</v>
          </cell>
          <cell r="O67" t="str">
            <v>11404</v>
          </cell>
          <cell r="P67" t="str">
            <v>292</v>
          </cell>
          <cell r="Q67" t="str">
            <v>953</v>
          </cell>
          <cell r="R67" t="str">
            <v>INTERCO BILL W/O</v>
          </cell>
          <cell r="S67" t="str">
            <v>PRA</v>
          </cell>
          <cell r="U67" t="str">
            <v>2015-06-30</v>
          </cell>
          <cell r="V67">
            <v>76.709999999999994</v>
          </cell>
          <cell r="W67" t="str">
            <v>UTXEMEM101</v>
          </cell>
          <cell r="Y67" t="str">
            <v>LEGAL</v>
          </cell>
          <cell r="AA67" t="str">
            <v>ICB3</v>
          </cell>
          <cell r="AC67" t="str">
            <v>ICB</v>
          </cell>
          <cell r="AD67" t="str">
            <v>ICB</v>
          </cell>
          <cell r="AF67" t="str">
            <v>211</v>
          </cell>
          <cell r="AG67" t="str">
            <v>0000122688</v>
          </cell>
          <cell r="AR67" t="str">
            <v>953</v>
          </cell>
          <cell r="AS67" t="str">
            <v>0000122688</v>
          </cell>
          <cell r="AT67" t="str">
            <v>UTILITY ECONOMIC DEVELOPMENT ASSOCIATION</v>
          </cell>
        </row>
        <row r="68">
          <cell r="A68" t="str">
            <v>00667240</v>
          </cell>
          <cell r="B68" t="str">
            <v>9539302000</v>
          </cell>
          <cell r="C68" t="str">
            <v>ICB4TARGET0000026331</v>
          </cell>
          <cell r="D68">
            <v>2015</v>
          </cell>
          <cell r="E68">
            <v>3</v>
          </cell>
          <cell r="F68" t="str">
            <v>2015-03-31</v>
          </cell>
          <cell r="G68" t="str">
            <v>PRJ</v>
          </cell>
          <cell r="H68" t="str">
            <v>119</v>
          </cell>
          <cell r="I68" t="str">
            <v>211</v>
          </cell>
          <cell r="K68" t="str">
            <v>000001121</v>
          </cell>
          <cell r="L68" t="str">
            <v>9302000</v>
          </cell>
          <cell r="M68" t="str">
            <v>1585</v>
          </cell>
          <cell r="N68" t="str">
            <v>99920</v>
          </cell>
          <cell r="O68" t="str">
            <v>11404</v>
          </cell>
          <cell r="P68" t="str">
            <v>292</v>
          </cell>
          <cell r="Q68" t="str">
            <v>953</v>
          </cell>
          <cell r="R68" t="str">
            <v>INTERCO BILL W/O</v>
          </cell>
          <cell r="S68" t="str">
            <v>PRA</v>
          </cell>
          <cell r="U68" t="str">
            <v>2015-03-31</v>
          </cell>
          <cell r="V68">
            <v>298.62</v>
          </cell>
          <cell r="W68" t="str">
            <v>UTXEMEM101</v>
          </cell>
          <cell r="Y68" t="str">
            <v>LEGAL</v>
          </cell>
          <cell r="AA68" t="str">
            <v>ICB3</v>
          </cell>
          <cell r="AC68" t="str">
            <v>ICB</v>
          </cell>
          <cell r="AD68" t="str">
            <v>ICB</v>
          </cell>
          <cell r="AF68" t="str">
            <v>211</v>
          </cell>
          <cell r="AG68" t="str">
            <v>0000098419</v>
          </cell>
          <cell r="AR68" t="str">
            <v>953</v>
          </cell>
          <cell r="AS68" t="str">
            <v>0000098419</v>
          </cell>
          <cell r="AT68" t="str">
            <v>GULF COAST POWER ASSOCIATION</v>
          </cell>
        </row>
        <row r="69">
          <cell r="A69" t="str">
            <v>00667874</v>
          </cell>
          <cell r="B69" t="str">
            <v>9539302000</v>
          </cell>
          <cell r="C69" t="str">
            <v>ICB4TARGET0000026332</v>
          </cell>
          <cell r="D69">
            <v>2015</v>
          </cell>
          <cell r="E69">
            <v>3</v>
          </cell>
          <cell r="F69" t="str">
            <v>2015-03-31</v>
          </cell>
          <cell r="G69" t="str">
            <v>PRJ</v>
          </cell>
          <cell r="H69" t="str">
            <v>119</v>
          </cell>
          <cell r="I69" t="str">
            <v>211</v>
          </cell>
          <cell r="K69" t="str">
            <v>000001121</v>
          </cell>
          <cell r="L69" t="str">
            <v>9302000</v>
          </cell>
          <cell r="M69" t="str">
            <v>1585</v>
          </cell>
          <cell r="N69" t="str">
            <v>99920</v>
          </cell>
          <cell r="O69" t="str">
            <v>11404</v>
          </cell>
          <cell r="P69" t="str">
            <v>292</v>
          </cell>
          <cell r="Q69" t="str">
            <v>953</v>
          </cell>
          <cell r="R69" t="str">
            <v>INTERCO BILL W/O</v>
          </cell>
          <cell r="S69" t="str">
            <v>PRA</v>
          </cell>
          <cell r="U69" t="str">
            <v>2015-03-31</v>
          </cell>
          <cell r="V69">
            <v>854.1</v>
          </cell>
          <cell r="W69" t="str">
            <v>UTXEMEM101</v>
          </cell>
          <cell r="Y69" t="str">
            <v>LEGAL</v>
          </cell>
          <cell r="AA69" t="str">
            <v>ICB3</v>
          </cell>
          <cell r="AC69" t="str">
            <v>ICB</v>
          </cell>
          <cell r="AD69" t="str">
            <v>ICB</v>
          </cell>
          <cell r="AF69" t="str">
            <v>211</v>
          </cell>
          <cell r="AG69" t="str">
            <v>0000141907</v>
          </cell>
          <cell r="AR69" t="str">
            <v>953</v>
          </cell>
          <cell r="AS69" t="str">
            <v>0000141907</v>
          </cell>
          <cell r="AT69" t="str">
            <v>TEXAS ASSOCIATION OF BUSINESS</v>
          </cell>
        </row>
        <row r="70">
          <cell r="A70" t="str">
            <v>00675231</v>
          </cell>
          <cell r="B70" t="str">
            <v>9539070001</v>
          </cell>
          <cell r="C70" t="str">
            <v>ICB4TARGET0000028123</v>
          </cell>
          <cell r="D70">
            <v>2015</v>
          </cell>
          <cell r="E70">
            <v>5</v>
          </cell>
          <cell r="F70" t="str">
            <v>2015-05-31</v>
          </cell>
          <cell r="G70" t="str">
            <v>PRJ</v>
          </cell>
          <cell r="H70" t="str">
            <v>119</v>
          </cell>
          <cell r="I70" t="str">
            <v>211</v>
          </cell>
          <cell r="K70" t="str">
            <v>TXDSMANDA</v>
          </cell>
          <cell r="L70" t="str">
            <v>9070001</v>
          </cell>
          <cell r="M70" t="str">
            <v>1397</v>
          </cell>
          <cell r="N70" t="str">
            <v>99920</v>
          </cell>
          <cell r="O70" t="str">
            <v>10329</v>
          </cell>
          <cell r="P70" t="str">
            <v>721</v>
          </cell>
          <cell r="Q70" t="str">
            <v>953</v>
          </cell>
          <cell r="R70" t="str">
            <v>INTERCO BILL W/O</v>
          </cell>
          <cell r="S70" t="str">
            <v>PRA</v>
          </cell>
          <cell r="U70" t="str">
            <v>2015-05-31</v>
          </cell>
          <cell r="V70">
            <v>939.82</v>
          </cell>
          <cell r="W70" t="str">
            <v>UTXC008201</v>
          </cell>
          <cell r="Y70" t="str">
            <v>LEGAL</v>
          </cell>
          <cell r="AA70" t="str">
            <v>ICB3</v>
          </cell>
          <cell r="AC70" t="str">
            <v>ICB</v>
          </cell>
          <cell r="AD70" t="str">
            <v>ICB</v>
          </cell>
          <cell r="AF70" t="str">
            <v>211</v>
          </cell>
          <cell r="AG70" t="str">
            <v>0000011145</v>
          </cell>
          <cell r="AR70" t="str">
            <v>953</v>
          </cell>
          <cell r="AS70" t="str">
            <v>0000011145</v>
          </cell>
          <cell r="AT70" t="str">
            <v>ASSOCIATION OF ENERGY SERVICES</v>
          </cell>
          <cell r="AU70" t="str">
            <v>PROFESSIONALS</v>
          </cell>
        </row>
        <row r="71">
          <cell r="A71" t="str">
            <v>00682159</v>
          </cell>
          <cell r="B71" t="str">
            <v>9564265004</v>
          </cell>
          <cell r="C71" t="str">
            <v>ICB4TARGET0000000154</v>
          </cell>
          <cell r="D71">
            <v>2015</v>
          </cell>
          <cell r="E71">
            <v>6</v>
          </cell>
          <cell r="F71" t="str">
            <v>2015-06-30</v>
          </cell>
          <cell r="G71" t="str">
            <v>PRJ</v>
          </cell>
          <cell r="H71" t="str">
            <v>169</v>
          </cell>
          <cell r="I71" t="str">
            <v>211</v>
          </cell>
          <cell r="K71" t="str">
            <v>000001121</v>
          </cell>
          <cell r="L71" t="str">
            <v>4265004</v>
          </cell>
          <cell r="M71" t="str">
            <v>1585</v>
          </cell>
          <cell r="N71" t="str">
            <v>99920</v>
          </cell>
          <cell r="O71" t="str">
            <v>11404</v>
          </cell>
          <cell r="P71" t="str">
            <v>292</v>
          </cell>
          <cell r="Q71" t="str">
            <v>956</v>
          </cell>
          <cell r="R71" t="str">
            <v>INTERCO BILL W/O</v>
          </cell>
          <cell r="S71" t="str">
            <v>PRA</v>
          </cell>
          <cell r="U71" t="str">
            <v>2015-06-30</v>
          </cell>
          <cell r="V71">
            <v>101.56</v>
          </cell>
          <cell r="W71" t="str">
            <v>UTXEMEM101</v>
          </cell>
          <cell r="Y71" t="str">
            <v>LEGAL</v>
          </cell>
          <cell r="AA71" t="str">
            <v>ICB3</v>
          </cell>
          <cell r="AC71" t="str">
            <v>ICB</v>
          </cell>
          <cell r="AD71" t="str">
            <v>ICB</v>
          </cell>
          <cell r="AF71" t="str">
            <v>211</v>
          </cell>
          <cell r="AG71" t="str">
            <v>0000096506</v>
          </cell>
          <cell r="AR71" t="str">
            <v>956</v>
          </cell>
          <cell r="AS71" t="str">
            <v>0000096506</v>
          </cell>
          <cell r="AT71" t="str">
            <v>AUSTIN CLUB</v>
          </cell>
        </row>
        <row r="72">
          <cell r="A72" t="str">
            <v>00657812</v>
          </cell>
          <cell r="B72" t="str">
            <v>9534264000</v>
          </cell>
          <cell r="C72" t="str">
            <v>ICB4TARGET0000000155</v>
          </cell>
          <cell r="D72">
            <v>2015</v>
          </cell>
          <cell r="E72">
            <v>1</v>
          </cell>
          <cell r="F72" t="str">
            <v>2015-01-31</v>
          </cell>
          <cell r="G72" t="str">
            <v>PRJ</v>
          </cell>
          <cell r="H72" t="str">
            <v>169</v>
          </cell>
          <cell r="I72" t="str">
            <v>211</v>
          </cell>
          <cell r="K72" t="str">
            <v>000001121</v>
          </cell>
          <cell r="L72" t="str">
            <v>4264000</v>
          </cell>
          <cell r="M72" t="str">
            <v>1585</v>
          </cell>
          <cell r="N72" t="str">
            <v>99920</v>
          </cell>
          <cell r="O72" t="str">
            <v>11404</v>
          </cell>
          <cell r="P72" t="str">
            <v>289</v>
          </cell>
          <cell r="Q72" t="str">
            <v>953</v>
          </cell>
          <cell r="R72" t="str">
            <v>INTERCO BILL W/O</v>
          </cell>
          <cell r="S72" t="str">
            <v>PRA</v>
          </cell>
          <cell r="U72" t="str">
            <v>2015-01-31</v>
          </cell>
          <cell r="V72">
            <v>26917.15</v>
          </cell>
          <cell r="W72" t="str">
            <v>UTXEMEM101</v>
          </cell>
          <cell r="Y72" t="str">
            <v>LEGAL</v>
          </cell>
          <cell r="AA72" t="str">
            <v>ICB3</v>
          </cell>
          <cell r="AC72" t="str">
            <v>ICB</v>
          </cell>
          <cell r="AD72" t="str">
            <v>ICB</v>
          </cell>
          <cell r="AF72" t="str">
            <v>211</v>
          </cell>
          <cell r="AG72" t="str">
            <v>0000096469</v>
          </cell>
          <cell r="AR72" t="str">
            <v>953</v>
          </cell>
          <cell r="AS72" t="str">
            <v>0000096469</v>
          </cell>
          <cell r="AT72" t="str">
            <v>ASSOCIATION OF ELECTRIC</v>
          </cell>
          <cell r="AU72" t="str">
            <v>COMPANIES OF TEXAS INC</v>
          </cell>
        </row>
        <row r="73">
          <cell r="A73" t="str">
            <v>00682160</v>
          </cell>
          <cell r="B73" t="str">
            <v>9564265004</v>
          </cell>
          <cell r="C73" t="str">
            <v>ICB4TARGET0000000155</v>
          </cell>
          <cell r="D73">
            <v>2015</v>
          </cell>
          <cell r="E73">
            <v>6</v>
          </cell>
          <cell r="F73" t="str">
            <v>2015-06-30</v>
          </cell>
          <cell r="G73" t="str">
            <v>PRJ</v>
          </cell>
          <cell r="H73" t="str">
            <v>169</v>
          </cell>
          <cell r="I73" t="str">
            <v>211</v>
          </cell>
          <cell r="K73" t="str">
            <v>000001121</v>
          </cell>
          <cell r="L73" t="str">
            <v>4265004</v>
          </cell>
          <cell r="M73" t="str">
            <v>1585</v>
          </cell>
          <cell r="N73" t="str">
            <v>99920</v>
          </cell>
          <cell r="O73" t="str">
            <v>11404</v>
          </cell>
          <cell r="P73" t="str">
            <v>292</v>
          </cell>
          <cell r="Q73" t="str">
            <v>956</v>
          </cell>
          <cell r="R73" t="str">
            <v>INTERCO BILL W/O</v>
          </cell>
          <cell r="S73" t="str">
            <v>PRA</v>
          </cell>
          <cell r="U73" t="str">
            <v>2015-06-30</v>
          </cell>
          <cell r="V73">
            <v>28.34</v>
          </cell>
          <cell r="W73" t="str">
            <v>UTXEMEM101</v>
          </cell>
          <cell r="Y73" t="str">
            <v>LEGAL</v>
          </cell>
          <cell r="AA73" t="str">
            <v>ICB3</v>
          </cell>
          <cell r="AC73" t="str">
            <v>ICB</v>
          </cell>
          <cell r="AD73" t="str">
            <v>ICB</v>
          </cell>
          <cell r="AF73" t="str">
            <v>211</v>
          </cell>
          <cell r="AG73" t="str">
            <v>0000096506</v>
          </cell>
          <cell r="AR73" t="str">
            <v>956</v>
          </cell>
          <cell r="AS73" t="str">
            <v>0000096506</v>
          </cell>
          <cell r="AT73" t="str">
            <v>AUSTIN CLUB</v>
          </cell>
        </row>
        <row r="74">
          <cell r="A74" t="str">
            <v>00682181</v>
          </cell>
          <cell r="B74" t="str">
            <v>9564265004</v>
          </cell>
          <cell r="C74" t="str">
            <v>ICB4TARGET0000000156</v>
          </cell>
          <cell r="D74">
            <v>2015</v>
          </cell>
          <cell r="E74">
            <v>6</v>
          </cell>
          <cell r="F74" t="str">
            <v>2015-06-30</v>
          </cell>
          <cell r="G74" t="str">
            <v>PRJ</v>
          </cell>
          <cell r="H74" t="str">
            <v>169</v>
          </cell>
          <cell r="I74" t="str">
            <v>211</v>
          </cell>
          <cell r="K74" t="str">
            <v>000001121</v>
          </cell>
          <cell r="L74" t="str">
            <v>4265004</v>
          </cell>
          <cell r="M74" t="str">
            <v>1585</v>
          </cell>
          <cell r="N74" t="str">
            <v>99920</v>
          </cell>
          <cell r="O74" t="str">
            <v>11404</v>
          </cell>
          <cell r="P74" t="str">
            <v>292</v>
          </cell>
          <cell r="Q74" t="str">
            <v>956</v>
          </cell>
          <cell r="R74" t="str">
            <v>INTERCO BILL W/O</v>
          </cell>
          <cell r="S74" t="str">
            <v>PRA</v>
          </cell>
          <cell r="U74" t="str">
            <v>2015-06-30</v>
          </cell>
          <cell r="V74">
            <v>0.72</v>
          </cell>
          <cell r="W74" t="str">
            <v>UTXEMEM101</v>
          </cell>
          <cell r="Y74" t="str">
            <v>LEGAL</v>
          </cell>
          <cell r="AA74" t="str">
            <v>ICB3</v>
          </cell>
          <cell r="AC74" t="str">
            <v>ICB</v>
          </cell>
          <cell r="AD74" t="str">
            <v>ICB</v>
          </cell>
          <cell r="AF74" t="str">
            <v>211</v>
          </cell>
          <cell r="AG74" t="str">
            <v>0000096506</v>
          </cell>
          <cell r="AR74" t="str">
            <v>956</v>
          </cell>
          <cell r="AS74" t="str">
            <v>0000096506</v>
          </cell>
          <cell r="AT74" t="str">
            <v>AUSTIN CLUB</v>
          </cell>
        </row>
        <row r="75">
          <cell r="A75" t="str">
            <v>00682718</v>
          </cell>
          <cell r="B75" t="str">
            <v>9564265004</v>
          </cell>
          <cell r="C75" t="str">
            <v>ICB4TARGET0000000157</v>
          </cell>
          <cell r="D75">
            <v>2015</v>
          </cell>
          <cell r="E75">
            <v>6</v>
          </cell>
          <cell r="F75" t="str">
            <v>2015-06-30</v>
          </cell>
          <cell r="G75" t="str">
            <v>PRJ</v>
          </cell>
          <cell r="H75" t="str">
            <v>169</v>
          </cell>
          <cell r="I75" t="str">
            <v>211</v>
          </cell>
          <cell r="K75" t="str">
            <v>000001121</v>
          </cell>
          <cell r="L75" t="str">
            <v>4265004</v>
          </cell>
          <cell r="M75" t="str">
            <v>1585</v>
          </cell>
          <cell r="N75" t="str">
            <v>99920</v>
          </cell>
          <cell r="O75" t="str">
            <v>10381</v>
          </cell>
          <cell r="P75" t="str">
            <v>292</v>
          </cell>
          <cell r="Q75" t="str">
            <v>956</v>
          </cell>
          <cell r="R75" t="str">
            <v>INTERCO BILL W/O</v>
          </cell>
          <cell r="S75" t="str">
            <v>PRA</v>
          </cell>
          <cell r="U75" t="str">
            <v>2015-06-30</v>
          </cell>
          <cell r="V75">
            <v>0.75</v>
          </cell>
          <cell r="W75" t="str">
            <v>UTXEMEM101</v>
          </cell>
          <cell r="Y75" t="str">
            <v>LEGAL</v>
          </cell>
          <cell r="AA75" t="str">
            <v>ICB3</v>
          </cell>
          <cell r="AC75" t="str">
            <v>ICB</v>
          </cell>
          <cell r="AD75" t="str">
            <v>ICB</v>
          </cell>
          <cell r="AF75" t="str">
            <v>211</v>
          </cell>
          <cell r="AG75" t="str">
            <v>0000096506</v>
          </cell>
          <cell r="AR75" t="str">
            <v>956</v>
          </cell>
          <cell r="AS75" t="str">
            <v>0000096506</v>
          </cell>
          <cell r="AT75" t="str">
            <v>AUSTIN CLUB</v>
          </cell>
        </row>
        <row r="76">
          <cell r="A76" t="str">
            <v>00659394</v>
          </cell>
          <cell r="B76" t="str">
            <v>9534264000</v>
          </cell>
          <cell r="C76" t="str">
            <v>ICB4TARGET0000000158</v>
          </cell>
          <cell r="D76">
            <v>2015</v>
          </cell>
          <cell r="E76">
            <v>1</v>
          </cell>
          <cell r="F76" t="str">
            <v>2015-01-31</v>
          </cell>
          <cell r="G76" t="str">
            <v>PRJ</v>
          </cell>
          <cell r="H76" t="str">
            <v>169</v>
          </cell>
          <cell r="I76" t="str">
            <v>211</v>
          </cell>
          <cell r="K76" t="str">
            <v>000001121</v>
          </cell>
          <cell r="L76" t="str">
            <v>4264000</v>
          </cell>
          <cell r="M76" t="str">
            <v>1113</v>
          </cell>
          <cell r="N76" t="str">
            <v>99920</v>
          </cell>
          <cell r="O76" t="str">
            <v>11404</v>
          </cell>
          <cell r="P76" t="str">
            <v>289</v>
          </cell>
          <cell r="Q76" t="str">
            <v>953</v>
          </cell>
          <cell r="R76" t="str">
            <v>INTERCO BILL W/O</v>
          </cell>
          <cell r="S76" t="str">
            <v>PRA</v>
          </cell>
          <cell r="U76" t="str">
            <v>2015-01-31</v>
          </cell>
          <cell r="V76">
            <v>301.35000000000002</v>
          </cell>
          <cell r="W76" t="str">
            <v>UTXEMEM201</v>
          </cell>
          <cell r="Y76" t="str">
            <v>LEGAL</v>
          </cell>
          <cell r="AA76" t="str">
            <v>ICB3</v>
          </cell>
          <cell r="AC76" t="str">
            <v>ICB</v>
          </cell>
          <cell r="AD76" t="str">
            <v>ICB</v>
          </cell>
          <cell r="AF76" t="str">
            <v>211</v>
          </cell>
          <cell r="AG76" t="str">
            <v>0000160470</v>
          </cell>
          <cell r="AR76" t="str">
            <v>953</v>
          </cell>
          <cell r="AS76" t="str">
            <v>0000160470</v>
          </cell>
          <cell r="AT76" t="str">
            <v>RIO GRANDE VALLEY</v>
          </cell>
        </row>
        <row r="77">
          <cell r="A77" t="str">
            <v>00683519</v>
          </cell>
          <cell r="B77" t="str">
            <v>9564265004</v>
          </cell>
          <cell r="C77" t="str">
            <v>ICB4TARGET0000000158</v>
          </cell>
          <cell r="D77">
            <v>2015</v>
          </cell>
          <cell r="E77">
            <v>6</v>
          </cell>
          <cell r="F77" t="str">
            <v>2015-06-30</v>
          </cell>
          <cell r="G77" t="str">
            <v>PRJ</v>
          </cell>
          <cell r="H77" t="str">
            <v>169</v>
          </cell>
          <cell r="I77" t="str">
            <v>211</v>
          </cell>
          <cell r="K77" t="str">
            <v>000001121</v>
          </cell>
          <cell r="L77" t="str">
            <v>4265004</v>
          </cell>
          <cell r="M77" t="str">
            <v>1585</v>
          </cell>
          <cell r="N77" t="str">
            <v>99920</v>
          </cell>
          <cell r="O77" t="str">
            <v>11404</v>
          </cell>
          <cell r="P77" t="str">
            <v>292</v>
          </cell>
          <cell r="Q77" t="str">
            <v>956</v>
          </cell>
          <cell r="R77" t="str">
            <v>INTERCO BILL W/O</v>
          </cell>
          <cell r="S77" t="str">
            <v>PRA</v>
          </cell>
          <cell r="U77" t="str">
            <v>2015-06-30</v>
          </cell>
          <cell r="V77">
            <v>115.25</v>
          </cell>
          <cell r="W77" t="str">
            <v>UTXEMEM101</v>
          </cell>
          <cell r="Y77" t="str">
            <v>LEGAL</v>
          </cell>
          <cell r="AA77" t="str">
            <v>ICB3</v>
          </cell>
          <cell r="AC77" t="str">
            <v>ICB</v>
          </cell>
          <cell r="AD77" t="str">
            <v>ICB</v>
          </cell>
          <cell r="AF77" t="str">
            <v>211</v>
          </cell>
          <cell r="AG77" t="str">
            <v>0000096506</v>
          </cell>
          <cell r="AR77" t="str">
            <v>956</v>
          </cell>
          <cell r="AS77" t="str">
            <v>0000096506</v>
          </cell>
          <cell r="AT77" t="str">
            <v>AUSTIN CLUB</v>
          </cell>
        </row>
        <row r="78">
          <cell r="A78" t="str">
            <v>00682590</v>
          </cell>
          <cell r="B78" t="str">
            <v>9564265004</v>
          </cell>
          <cell r="C78" t="str">
            <v>ICB4TARGET0000000159</v>
          </cell>
          <cell r="D78">
            <v>2015</v>
          </cell>
          <cell r="E78">
            <v>6</v>
          </cell>
          <cell r="F78" t="str">
            <v>2015-06-30</v>
          </cell>
          <cell r="G78" t="str">
            <v>PRJ</v>
          </cell>
          <cell r="H78" t="str">
            <v>169</v>
          </cell>
          <cell r="I78" t="str">
            <v>211</v>
          </cell>
          <cell r="K78" t="str">
            <v>000001121</v>
          </cell>
          <cell r="L78" t="str">
            <v>4265004</v>
          </cell>
          <cell r="M78" t="str">
            <v>1585</v>
          </cell>
          <cell r="N78" t="str">
            <v>99920</v>
          </cell>
          <cell r="O78" t="str">
            <v>13042</v>
          </cell>
          <cell r="P78" t="str">
            <v>292</v>
          </cell>
          <cell r="Q78" t="str">
            <v>956</v>
          </cell>
          <cell r="R78" t="str">
            <v>INTERCO BILL W/O</v>
          </cell>
          <cell r="S78" t="str">
            <v>PRA</v>
          </cell>
          <cell r="U78" t="str">
            <v>2015-06-30</v>
          </cell>
          <cell r="V78">
            <v>202.47</v>
          </cell>
          <cell r="W78" t="str">
            <v>UTXEMEM101</v>
          </cell>
          <cell r="Y78" t="str">
            <v>LEGAL</v>
          </cell>
          <cell r="AA78" t="str">
            <v>ICB3</v>
          </cell>
          <cell r="AC78" t="str">
            <v>ICB</v>
          </cell>
          <cell r="AD78" t="str">
            <v>ICB</v>
          </cell>
          <cell r="AF78" t="str">
            <v>211</v>
          </cell>
          <cell r="AG78" t="str">
            <v>0000146747</v>
          </cell>
          <cell r="AR78" t="str">
            <v>956</v>
          </cell>
          <cell r="AS78" t="str">
            <v>0000146747</v>
          </cell>
          <cell r="AT78" t="str">
            <v>JP MORGAN CHASE CORPORATE CARD ACTIVITY</v>
          </cell>
          <cell r="AU78" t="str">
            <v>DO NOT TAKE OFF HOLD- INTERFACE PURPOSES</v>
          </cell>
        </row>
        <row r="79">
          <cell r="A79" t="str">
            <v>00680206</v>
          </cell>
          <cell r="B79" t="str">
            <v>9544265004</v>
          </cell>
          <cell r="C79" t="str">
            <v>ICB4TARGET0000000172</v>
          </cell>
          <cell r="D79">
            <v>2015</v>
          </cell>
          <cell r="E79">
            <v>6</v>
          </cell>
          <cell r="F79" t="str">
            <v>2015-06-30</v>
          </cell>
          <cell r="G79" t="str">
            <v>PRJ</v>
          </cell>
          <cell r="H79" t="str">
            <v>169</v>
          </cell>
          <cell r="I79" t="str">
            <v>211</v>
          </cell>
          <cell r="K79" t="str">
            <v>000001121</v>
          </cell>
          <cell r="L79" t="str">
            <v>4265004</v>
          </cell>
          <cell r="M79" t="str">
            <v>1113</v>
          </cell>
          <cell r="N79" t="str">
            <v>99920</v>
          </cell>
          <cell r="O79" t="str">
            <v>13124</v>
          </cell>
          <cell r="P79" t="str">
            <v>261</v>
          </cell>
          <cell r="Q79" t="str">
            <v>954</v>
          </cell>
          <cell r="R79" t="str">
            <v>INTERCO BILL W/O</v>
          </cell>
          <cell r="S79" t="str">
            <v>PRA</v>
          </cell>
          <cell r="U79" t="str">
            <v>2015-06-30</v>
          </cell>
          <cell r="V79">
            <v>55.36</v>
          </cell>
          <cell r="W79" t="str">
            <v>UTXEMEM201</v>
          </cell>
          <cell r="Y79" t="str">
            <v>LEGAL</v>
          </cell>
          <cell r="AA79" t="str">
            <v>ICB3</v>
          </cell>
          <cell r="AC79" t="str">
            <v>ICB</v>
          </cell>
          <cell r="AD79" t="str">
            <v>ICB</v>
          </cell>
          <cell r="AF79" t="str">
            <v>211</v>
          </cell>
          <cell r="AG79" t="str">
            <v>0000154344</v>
          </cell>
          <cell r="AR79" t="str">
            <v>954</v>
          </cell>
          <cell r="AS79" t="str">
            <v>0000154344</v>
          </cell>
          <cell r="AT79" t="str">
            <v>KING, PATRICK S</v>
          </cell>
        </row>
        <row r="80">
          <cell r="A80" t="str">
            <v>00684146</v>
          </cell>
          <cell r="B80" t="str">
            <v>9564265004</v>
          </cell>
          <cell r="C80" t="str">
            <v>ICB4TARGET0000000173</v>
          </cell>
          <cell r="D80">
            <v>2015</v>
          </cell>
          <cell r="E80">
            <v>6</v>
          </cell>
          <cell r="F80" t="str">
            <v>2015-06-30</v>
          </cell>
          <cell r="G80" t="str">
            <v>PRJ</v>
          </cell>
          <cell r="H80" t="str">
            <v>169</v>
          </cell>
          <cell r="I80" t="str">
            <v>211</v>
          </cell>
          <cell r="K80" t="str">
            <v>000001121</v>
          </cell>
          <cell r="L80" t="str">
            <v>4265004</v>
          </cell>
          <cell r="M80" t="str">
            <v>1113</v>
          </cell>
          <cell r="N80" t="str">
            <v>99920</v>
          </cell>
          <cell r="O80" t="str">
            <v>11404</v>
          </cell>
          <cell r="P80" t="str">
            <v>292</v>
          </cell>
          <cell r="Q80" t="str">
            <v>956</v>
          </cell>
          <cell r="R80" t="str">
            <v>INTERCO BILL W/O</v>
          </cell>
          <cell r="S80" t="str">
            <v>PRA</v>
          </cell>
          <cell r="U80" t="str">
            <v>2015-06-30</v>
          </cell>
          <cell r="V80">
            <v>226.37</v>
          </cell>
          <cell r="W80" t="str">
            <v>UTXEMEM201</v>
          </cell>
          <cell r="Y80" t="str">
            <v>LEGAL</v>
          </cell>
          <cell r="AA80" t="str">
            <v>ICB3</v>
          </cell>
          <cell r="AC80" t="str">
            <v>ICB</v>
          </cell>
          <cell r="AD80" t="str">
            <v>ICB</v>
          </cell>
          <cell r="AF80" t="str">
            <v>211</v>
          </cell>
          <cell r="AG80" t="str">
            <v>0000106409</v>
          </cell>
          <cell r="AR80" t="str">
            <v>956</v>
          </cell>
          <cell r="AS80" t="str">
            <v>0000106409</v>
          </cell>
          <cell r="AT80" t="str">
            <v>CORPUS CHRISTI COUNTRY CLUB</v>
          </cell>
        </row>
        <row r="81">
          <cell r="A81" t="str">
            <v>00660077</v>
          </cell>
          <cell r="B81" t="str">
            <v>9564265004</v>
          </cell>
          <cell r="C81" t="str">
            <v>ICB4TARGET0000000174</v>
          </cell>
          <cell r="D81">
            <v>2015</v>
          </cell>
          <cell r="E81">
            <v>1</v>
          </cell>
          <cell r="F81" t="str">
            <v>2015-01-31</v>
          </cell>
          <cell r="G81" t="str">
            <v>PRJ</v>
          </cell>
          <cell r="H81" t="str">
            <v>169</v>
          </cell>
          <cell r="I81" t="str">
            <v>211</v>
          </cell>
          <cell r="K81" t="str">
            <v>000001121</v>
          </cell>
          <cell r="L81" t="str">
            <v>4265004</v>
          </cell>
          <cell r="M81" t="str">
            <v>1585</v>
          </cell>
          <cell r="N81" t="str">
            <v>99920</v>
          </cell>
          <cell r="O81" t="str">
            <v>11404</v>
          </cell>
          <cell r="P81" t="str">
            <v>292</v>
          </cell>
          <cell r="Q81" t="str">
            <v>956</v>
          </cell>
          <cell r="R81" t="str">
            <v>INTERCO BILL W/O</v>
          </cell>
          <cell r="S81" t="str">
            <v>PRA</v>
          </cell>
          <cell r="U81" t="str">
            <v>2015-01-31</v>
          </cell>
          <cell r="V81">
            <v>108.14</v>
          </cell>
          <cell r="W81" t="str">
            <v>UTXEMEM101</v>
          </cell>
          <cell r="Y81" t="str">
            <v>LEGAL</v>
          </cell>
          <cell r="AA81" t="str">
            <v>ICB3</v>
          </cell>
          <cell r="AC81" t="str">
            <v>ICB</v>
          </cell>
          <cell r="AD81" t="str">
            <v>ICB</v>
          </cell>
          <cell r="AF81" t="str">
            <v>211</v>
          </cell>
          <cell r="AG81" t="str">
            <v>0000096506</v>
          </cell>
          <cell r="AR81" t="str">
            <v>956</v>
          </cell>
          <cell r="AS81" t="str">
            <v>0000096506</v>
          </cell>
          <cell r="AT81" t="str">
            <v>AUSTIN CLUB</v>
          </cell>
        </row>
        <row r="82">
          <cell r="A82" t="str">
            <v>00660078</v>
          </cell>
          <cell r="B82" t="str">
            <v>9564265004</v>
          </cell>
          <cell r="C82" t="str">
            <v>ICB4TARGET0000000175</v>
          </cell>
          <cell r="D82">
            <v>2015</v>
          </cell>
          <cell r="E82">
            <v>1</v>
          </cell>
          <cell r="F82" t="str">
            <v>2015-01-31</v>
          </cell>
          <cell r="G82" t="str">
            <v>PRJ</v>
          </cell>
          <cell r="H82" t="str">
            <v>169</v>
          </cell>
          <cell r="I82" t="str">
            <v>211</v>
          </cell>
          <cell r="K82" t="str">
            <v>000001121</v>
          </cell>
          <cell r="L82" t="str">
            <v>4265004</v>
          </cell>
          <cell r="M82" t="str">
            <v>1585</v>
          </cell>
          <cell r="N82" t="str">
            <v>99920</v>
          </cell>
          <cell r="O82" t="str">
            <v>11404</v>
          </cell>
          <cell r="P82" t="str">
            <v>292</v>
          </cell>
          <cell r="Q82" t="str">
            <v>956</v>
          </cell>
          <cell r="R82" t="str">
            <v>INTERCO BILL W/O</v>
          </cell>
          <cell r="S82" t="str">
            <v>PRA</v>
          </cell>
          <cell r="U82" t="str">
            <v>2015-01-31</v>
          </cell>
          <cell r="V82">
            <v>103.12</v>
          </cell>
          <cell r="W82" t="str">
            <v>UTXEMEM101</v>
          </cell>
          <cell r="Y82" t="str">
            <v>LEGAL</v>
          </cell>
          <cell r="AA82" t="str">
            <v>ICB3</v>
          </cell>
          <cell r="AC82" t="str">
            <v>ICB</v>
          </cell>
          <cell r="AD82" t="str">
            <v>ICB</v>
          </cell>
          <cell r="AF82" t="str">
            <v>211</v>
          </cell>
          <cell r="AG82" t="str">
            <v>0000096506</v>
          </cell>
          <cell r="AR82" t="str">
            <v>956</v>
          </cell>
          <cell r="AS82" t="str">
            <v>0000096506</v>
          </cell>
          <cell r="AT82" t="str">
            <v>AUSTIN CLUB</v>
          </cell>
        </row>
        <row r="83">
          <cell r="A83" t="str">
            <v>00657598</v>
          </cell>
          <cell r="B83" t="str">
            <v>9564265004</v>
          </cell>
          <cell r="C83" t="str">
            <v>ICB4TARGET0000000180</v>
          </cell>
          <cell r="D83">
            <v>2015</v>
          </cell>
          <cell r="E83">
            <v>1</v>
          </cell>
          <cell r="F83" t="str">
            <v>2015-01-31</v>
          </cell>
          <cell r="G83" t="str">
            <v>PRJ</v>
          </cell>
          <cell r="H83" t="str">
            <v>169</v>
          </cell>
          <cell r="I83" t="str">
            <v>211</v>
          </cell>
          <cell r="K83" t="str">
            <v>000001121</v>
          </cell>
          <cell r="L83" t="str">
            <v>4265004</v>
          </cell>
          <cell r="M83" t="str">
            <v>1113</v>
          </cell>
          <cell r="N83" t="str">
            <v>99920</v>
          </cell>
          <cell r="O83" t="str">
            <v>11404</v>
          </cell>
          <cell r="P83" t="str">
            <v>292</v>
          </cell>
          <cell r="Q83" t="str">
            <v>956</v>
          </cell>
          <cell r="R83" t="str">
            <v>INTERCO BILL W/O</v>
          </cell>
          <cell r="S83" t="str">
            <v>PRA</v>
          </cell>
          <cell r="U83" t="str">
            <v>2015-01-31</v>
          </cell>
          <cell r="V83">
            <v>226.69</v>
          </cell>
          <cell r="W83" t="str">
            <v>UTXEMEM201</v>
          </cell>
          <cell r="Y83" t="str">
            <v>LEGAL</v>
          </cell>
          <cell r="AA83" t="str">
            <v>ICB3</v>
          </cell>
          <cell r="AC83" t="str">
            <v>ICB</v>
          </cell>
          <cell r="AD83" t="str">
            <v>ICB</v>
          </cell>
          <cell r="AF83" t="str">
            <v>211</v>
          </cell>
          <cell r="AG83" t="str">
            <v>0000106409</v>
          </cell>
          <cell r="AR83" t="str">
            <v>956</v>
          </cell>
          <cell r="AS83" t="str">
            <v>0000106409</v>
          </cell>
          <cell r="AT83" t="str">
            <v>CORPUS CHRISTI COUNTRY CLUB</v>
          </cell>
        </row>
        <row r="84">
          <cell r="B84" t="str">
            <v>3934265004</v>
          </cell>
          <cell r="C84" t="str">
            <v>ICB4TARGET0000000216</v>
          </cell>
          <cell r="D84">
            <v>2014</v>
          </cell>
          <cell r="E84">
            <v>10</v>
          </cell>
          <cell r="F84" t="str">
            <v>2014-10-31</v>
          </cell>
          <cell r="G84" t="str">
            <v>PRJ</v>
          </cell>
          <cell r="H84" t="str">
            <v>169</v>
          </cell>
          <cell r="I84" t="str">
            <v>211</v>
          </cell>
          <cell r="K84" t="str">
            <v>TDOANDA</v>
          </cell>
          <cell r="L84" t="str">
            <v>4265004</v>
          </cell>
          <cell r="M84" t="str">
            <v>1113</v>
          </cell>
          <cell r="N84" t="str">
            <v>99920</v>
          </cell>
          <cell r="O84" t="str">
            <v>11833</v>
          </cell>
          <cell r="P84" t="str">
            <v>294</v>
          </cell>
          <cell r="Q84" t="str">
            <v>393</v>
          </cell>
          <cell r="R84" t="str">
            <v>INTERCO BILL W/O</v>
          </cell>
          <cell r="S84" t="str">
            <v>PRA</v>
          </cell>
          <cell r="U84" t="str">
            <v>2014-10-31</v>
          </cell>
          <cell r="V84">
            <v>264.14</v>
          </cell>
          <cell r="W84" t="str">
            <v>UTXE000501</v>
          </cell>
          <cell r="Y84" t="str">
            <v>TDOTH</v>
          </cell>
          <cell r="AA84" t="str">
            <v>ICB3</v>
          </cell>
          <cell r="AC84" t="str">
            <v>ICB</v>
          </cell>
          <cell r="AD84" t="str">
            <v>ICB</v>
          </cell>
          <cell r="AR84" t="str">
            <v>393</v>
          </cell>
        </row>
        <row r="85">
          <cell r="A85" t="str">
            <v>00640318</v>
          </cell>
          <cell r="B85" t="str">
            <v>9564265004</v>
          </cell>
          <cell r="C85" t="str">
            <v>ICB4TARGET0000000250</v>
          </cell>
          <cell r="D85">
            <v>2014</v>
          </cell>
          <cell r="E85">
            <v>10</v>
          </cell>
          <cell r="F85" t="str">
            <v>2014-10-31</v>
          </cell>
          <cell r="G85" t="str">
            <v>PRJ</v>
          </cell>
          <cell r="H85" t="str">
            <v>169</v>
          </cell>
          <cell r="I85" t="str">
            <v>211</v>
          </cell>
          <cell r="K85" t="str">
            <v>000001121</v>
          </cell>
          <cell r="L85" t="str">
            <v>4265004</v>
          </cell>
          <cell r="M85" t="str">
            <v>1113</v>
          </cell>
          <cell r="N85" t="str">
            <v>99920</v>
          </cell>
          <cell r="O85" t="str">
            <v>11404</v>
          </cell>
          <cell r="P85" t="str">
            <v>292</v>
          </cell>
          <cell r="Q85" t="str">
            <v>956</v>
          </cell>
          <cell r="R85" t="str">
            <v>INTERCO BILL W/O</v>
          </cell>
          <cell r="S85" t="str">
            <v>PRA</v>
          </cell>
          <cell r="U85" t="str">
            <v>2014-10-31</v>
          </cell>
          <cell r="V85">
            <v>300.81</v>
          </cell>
          <cell r="W85" t="str">
            <v>UTXEMEM201</v>
          </cell>
          <cell r="Y85" t="str">
            <v>LEGAL</v>
          </cell>
          <cell r="AA85" t="str">
            <v>ICB3</v>
          </cell>
          <cell r="AC85" t="str">
            <v>ICB</v>
          </cell>
          <cell r="AD85" t="str">
            <v>ICB</v>
          </cell>
          <cell r="AF85" t="str">
            <v>211</v>
          </cell>
          <cell r="AG85" t="str">
            <v>0000106409</v>
          </cell>
          <cell r="AR85" t="str">
            <v>956</v>
          </cell>
          <cell r="AS85" t="str">
            <v>0000106409</v>
          </cell>
          <cell r="AT85" t="str">
            <v>CORPUS CHRISTI COUNTRY CLUB</v>
          </cell>
        </row>
        <row r="86">
          <cell r="A86" t="str">
            <v>00640326</v>
          </cell>
          <cell r="B86" t="str">
            <v>9564265004</v>
          </cell>
          <cell r="C86" t="str">
            <v>ICB4TARGET0000000251</v>
          </cell>
          <cell r="D86">
            <v>2014</v>
          </cell>
          <cell r="E86">
            <v>10</v>
          </cell>
          <cell r="F86" t="str">
            <v>2014-10-31</v>
          </cell>
          <cell r="G86" t="str">
            <v>PRJ</v>
          </cell>
          <cell r="H86" t="str">
            <v>169</v>
          </cell>
          <cell r="I86" t="str">
            <v>211</v>
          </cell>
          <cell r="K86" t="str">
            <v>000001121</v>
          </cell>
          <cell r="L86" t="str">
            <v>4265004</v>
          </cell>
          <cell r="M86" t="str">
            <v>1113</v>
          </cell>
          <cell r="N86" t="str">
            <v>99920</v>
          </cell>
          <cell r="O86" t="str">
            <v>11404</v>
          </cell>
          <cell r="P86" t="str">
            <v>292</v>
          </cell>
          <cell r="Q86" t="str">
            <v>956</v>
          </cell>
          <cell r="R86" t="str">
            <v>INTERCO BILL W/O</v>
          </cell>
          <cell r="S86" t="str">
            <v>PRA</v>
          </cell>
          <cell r="U86" t="str">
            <v>2014-10-31</v>
          </cell>
          <cell r="V86">
            <v>391.4</v>
          </cell>
          <cell r="W86" t="str">
            <v>UTXEMEM201</v>
          </cell>
          <cell r="Y86" t="str">
            <v>LEGAL</v>
          </cell>
          <cell r="AA86" t="str">
            <v>ICB3</v>
          </cell>
          <cell r="AC86" t="str">
            <v>ICB</v>
          </cell>
          <cell r="AD86" t="str">
            <v>ICB</v>
          </cell>
          <cell r="AF86" t="str">
            <v>211</v>
          </cell>
          <cell r="AG86" t="str">
            <v>0000120050</v>
          </cell>
          <cell r="AR86" t="str">
            <v>956</v>
          </cell>
          <cell r="AS86" t="str">
            <v>0000120050</v>
          </cell>
          <cell r="AT86" t="str">
            <v>TEXAS A&amp;M</v>
          </cell>
        </row>
        <row r="87">
          <cell r="A87" t="str">
            <v>00644868</v>
          </cell>
          <cell r="B87" t="str">
            <v>9534264000</v>
          </cell>
          <cell r="C87" t="str">
            <v>ICB4TARGET0000000252</v>
          </cell>
          <cell r="D87">
            <v>2014</v>
          </cell>
          <cell r="E87">
            <v>11</v>
          </cell>
          <cell r="F87" t="str">
            <v>2014-11-30</v>
          </cell>
          <cell r="G87" t="str">
            <v>PRJ</v>
          </cell>
          <cell r="H87" t="str">
            <v>169</v>
          </cell>
          <cell r="I87" t="str">
            <v>211</v>
          </cell>
          <cell r="K87" t="str">
            <v>000001121</v>
          </cell>
          <cell r="L87" t="str">
            <v>4264000</v>
          </cell>
          <cell r="M87" t="str">
            <v>1585</v>
          </cell>
          <cell r="N87" t="str">
            <v>99920</v>
          </cell>
          <cell r="O87" t="str">
            <v>11404</v>
          </cell>
          <cell r="P87" t="str">
            <v>289</v>
          </cell>
          <cell r="Q87" t="str">
            <v>953</v>
          </cell>
          <cell r="R87" t="str">
            <v>INTERCO BILL W/O</v>
          </cell>
          <cell r="S87" t="str">
            <v>PRA</v>
          </cell>
          <cell r="U87" t="str">
            <v>2014-11-30</v>
          </cell>
          <cell r="V87">
            <v>25769.57</v>
          </cell>
          <cell r="W87" t="str">
            <v>UTXEMEM101</v>
          </cell>
          <cell r="Y87" t="str">
            <v>LEGAL</v>
          </cell>
          <cell r="AA87" t="str">
            <v>ICB3</v>
          </cell>
          <cell r="AC87" t="str">
            <v>ICB</v>
          </cell>
          <cell r="AD87" t="str">
            <v>ICB</v>
          </cell>
          <cell r="AF87" t="str">
            <v>211</v>
          </cell>
          <cell r="AG87" t="str">
            <v>0000096469</v>
          </cell>
          <cell r="AR87" t="str">
            <v>953</v>
          </cell>
          <cell r="AS87" t="str">
            <v>0000096469</v>
          </cell>
          <cell r="AT87" t="str">
            <v>ASSOCIATION OF ELECTRIC</v>
          </cell>
          <cell r="AU87" t="str">
            <v>COMPANIES OF TEXAS INC</v>
          </cell>
        </row>
        <row r="88">
          <cell r="A88" t="str">
            <v>00641594</v>
          </cell>
          <cell r="B88" t="str">
            <v>9564265004</v>
          </cell>
          <cell r="C88" t="str">
            <v>ICB4TARGET0000000252</v>
          </cell>
          <cell r="D88">
            <v>2014</v>
          </cell>
          <cell r="E88">
            <v>10</v>
          </cell>
          <cell r="F88" t="str">
            <v>2014-10-31</v>
          </cell>
          <cell r="G88" t="str">
            <v>PRJ</v>
          </cell>
          <cell r="H88" t="str">
            <v>169</v>
          </cell>
          <cell r="I88" t="str">
            <v>211</v>
          </cell>
          <cell r="K88" t="str">
            <v>000001121</v>
          </cell>
          <cell r="L88" t="str">
            <v>4265004</v>
          </cell>
          <cell r="M88" t="str">
            <v>1113</v>
          </cell>
          <cell r="N88" t="str">
            <v>99920</v>
          </cell>
          <cell r="O88" t="str">
            <v>11404</v>
          </cell>
          <cell r="P88" t="str">
            <v>292</v>
          </cell>
          <cell r="Q88" t="str">
            <v>956</v>
          </cell>
          <cell r="R88" t="str">
            <v>INTERCO BILL W/O</v>
          </cell>
          <cell r="S88" t="str">
            <v>PRA</v>
          </cell>
          <cell r="U88" t="str">
            <v>2014-10-31</v>
          </cell>
          <cell r="V88">
            <v>157.52000000000001</v>
          </cell>
          <cell r="W88" t="str">
            <v>UTXEMEM201</v>
          </cell>
          <cell r="Y88" t="str">
            <v>LEGAL</v>
          </cell>
          <cell r="AA88" t="str">
            <v>ICB3</v>
          </cell>
          <cell r="AC88" t="str">
            <v>ICB</v>
          </cell>
          <cell r="AD88" t="str">
            <v>ICB</v>
          </cell>
          <cell r="AF88" t="str">
            <v>211</v>
          </cell>
          <cell r="AG88" t="str">
            <v>0000146747</v>
          </cell>
          <cell r="AR88" t="str">
            <v>956</v>
          </cell>
          <cell r="AS88" t="str">
            <v>0000146747</v>
          </cell>
          <cell r="AT88" t="str">
            <v>JP MORGAN CHASE CORPORATE CARD ACTIVITY</v>
          </cell>
          <cell r="AU88" t="str">
            <v>DO NOT TAKE OFF HOLD- INTERFACE PURPOSES</v>
          </cell>
        </row>
        <row r="89">
          <cell r="A89" t="str">
            <v>00644869</v>
          </cell>
          <cell r="B89" t="str">
            <v>9534264000</v>
          </cell>
          <cell r="C89" t="str">
            <v>ICB4TARGET0000000253</v>
          </cell>
          <cell r="D89">
            <v>2014</v>
          </cell>
          <cell r="E89">
            <v>11</v>
          </cell>
          <cell r="F89" t="str">
            <v>2014-11-30</v>
          </cell>
          <cell r="G89" t="str">
            <v>PRJ</v>
          </cell>
          <cell r="H89" t="str">
            <v>169</v>
          </cell>
          <cell r="I89" t="str">
            <v>211</v>
          </cell>
          <cell r="K89" t="str">
            <v>000001121</v>
          </cell>
          <cell r="L89" t="str">
            <v>4264000</v>
          </cell>
          <cell r="M89" t="str">
            <v>1585</v>
          </cell>
          <cell r="N89" t="str">
            <v>99920</v>
          </cell>
          <cell r="O89" t="str">
            <v>11404</v>
          </cell>
          <cell r="P89" t="str">
            <v>289</v>
          </cell>
          <cell r="Q89" t="str">
            <v>953</v>
          </cell>
          <cell r="R89" t="str">
            <v>INTERCO BILL W/O</v>
          </cell>
          <cell r="S89" t="str">
            <v>PRA</v>
          </cell>
          <cell r="U89" t="str">
            <v>2014-11-30</v>
          </cell>
          <cell r="V89">
            <v>25769.57</v>
          </cell>
          <cell r="W89" t="str">
            <v>UTXEMEM101</v>
          </cell>
          <cell r="Y89" t="str">
            <v>LEGAL</v>
          </cell>
          <cell r="AA89" t="str">
            <v>ICB3</v>
          </cell>
          <cell r="AC89" t="str">
            <v>ICB</v>
          </cell>
          <cell r="AD89" t="str">
            <v>ICB</v>
          </cell>
          <cell r="AF89" t="str">
            <v>211</v>
          </cell>
          <cell r="AG89" t="str">
            <v>0000096469</v>
          </cell>
          <cell r="AR89" t="str">
            <v>953</v>
          </cell>
          <cell r="AS89" t="str">
            <v>0000096469</v>
          </cell>
          <cell r="AT89" t="str">
            <v>ASSOCIATION OF ELECTRIC</v>
          </cell>
          <cell r="AU89" t="str">
            <v>COMPANIES OF TEXAS INC</v>
          </cell>
        </row>
        <row r="90">
          <cell r="A90" t="str">
            <v>00644408</v>
          </cell>
          <cell r="B90" t="str">
            <v>9564265004</v>
          </cell>
          <cell r="C90" t="str">
            <v>ICB4TARGET0000000283</v>
          </cell>
          <cell r="D90">
            <v>2014</v>
          </cell>
          <cell r="E90">
            <v>11</v>
          </cell>
          <cell r="F90" t="str">
            <v>2014-11-30</v>
          </cell>
          <cell r="G90" t="str">
            <v>PRJ</v>
          </cell>
          <cell r="H90" t="str">
            <v>169</v>
          </cell>
          <cell r="I90" t="str">
            <v>211</v>
          </cell>
          <cell r="K90" t="str">
            <v>000001121</v>
          </cell>
          <cell r="L90" t="str">
            <v>4265004</v>
          </cell>
          <cell r="M90" t="str">
            <v>1585</v>
          </cell>
          <cell r="N90" t="str">
            <v>99920</v>
          </cell>
          <cell r="O90" t="str">
            <v>11404</v>
          </cell>
          <cell r="P90" t="str">
            <v>292</v>
          </cell>
          <cell r="Q90" t="str">
            <v>956</v>
          </cell>
          <cell r="R90" t="str">
            <v>INTERCO BILL W/O</v>
          </cell>
          <cell r="S90" t="str">
            <v>PRA</v>
          </cell>
          <cell r="U90" t="str">
            <v>2014-11-30</v>
          </cell>
          <cell r="V90">
            <v>0.6</v>
          </cell>
          <cell r="W90" t="str">
            <v>UTXEMEM101</v>
          </cell>
          <cell r="Y90" t="str">
            <v>LEGAL</v>
          </cell>
          <cell r="AA90" t="str">
            <v>ICB3</v>
          </cell>
          <cell r="AC90" t="str">
            <v>ICB</v>
          </cell>
          <cell r="AD90" t="str">
            <v>ICB</v>
          </cell>
          <cell r="AF90" t="str">
            <v>211</v>
          </cell>
          <cell r="AG90" t="str">
            <v>0000096506</v>
          </cell>
          <cell r="AR90" t="str">
            <v>956</v>
          </cell>
          <cell r="AS90" t="str">
            <v>0000096506</v>
          </cell>
          <cell r="AT90" t="str">
            <v>AUSTIN CLUB</v>
          </cell>
        </row>
        <row r="91">
          <cell r="A91" t="str">
            <v>00644409</v>
          </cell>
          <cell r="B91" t="str">
            <v>9564265004</v>
          </cell>
          <cell r="C91" t="str">
            <v>ICB4TARGET0000000284</v>
          </cell>
          <cell r="D91">
            <v>2014</v>
          </cell>
          <cell r="E91">
            <v>11</v>
          </cell>
          <cell r="F91" t="str">
            <v>2014-11-30</v>
          </cell>
          <cell r="G91" t="str">
            <v>PRJ</v>
          </cell>
          <cell r="H91" t="str">
            <v>169</v>
          </cell>
          <cell r="I91" t="str">
            <v>211</v>
          </cell>
          <cell r="K91" t="str">
            <v>000001121</v>
          </cell>
          <cell r="L91" t="str">
            <v>4265004</v>
          </cell>
          <cell r="M91" t="str">
            <v>1585</v>
          </cell>
          <cell r="N91" t="str">
            <v>99920</v>
          </cell>
          <cell r="O91" t="str">
            <v>11404</v>
          </cell>
          <cell r="P91" t="str">
            <v>292</v>
          </cell>
          <cell r="Q91" t="str">
            <v>956</v>
          </cell>
          <cell r="R91" t="str">
            <v>INTERCO BILL W/O</v>
          </cell>
          <cell r="S91" t="str">
            <v>PRA</v>
          </cell>
          <cell r="U91" t="str">
            <v>2014-11-30</v>
          </cell>
          <cell r="V91">
            <v>106.31</v>
          </cell>
          <cell r="W91" t="str">
            <v>UTXEMEM101</v>
          </cell>
          <cell r="Y91" t="str">
            <v>LEGAL</v>
          </cell>
          <cell r="AA91" t="str">
            <v>ICB3</v>
          </cell>
          <cell r="AC91" t="str">
            <v>ICB</v>
          </cell>
          <cell r="AD91" t="str">
            <v>ICB</v>
          </cell>
          <cell r="AF91" t="str">
            <v>211</v>
          </cell>
          <cell r="AG91" t="str">
            <v>0000096506</v>
          </cell>
          <cell r="AR91" t="str">
            <v>956</v>
          </cell>
          <cell r="AS91" t="str">
            <v>0000096506</v>
          </cell>
          <cell r="AT91" t="str">
            <v>AUSTIN CLUB</v>
          </cell>
        </row>
        <row r="92">
          <cell r="A92" t="str">
            <v>00644410</v>
          </cell>
          <cell r="B92" t="str">
            <v>9564265004</v>
          </cell>
          <cell r="C92" t="str">
            <v>ICB4TARGET0000000285</v>
          </cell>
          <cell r="D92">
            <v>2014</v>
          </cell>
          <cell r="E92">
            <v>11</v>
          </cell>
          <cell r="F92" t="str">
            <v>2014-11-30</v>
          </cell>
          <cell r="G92" t="str">
            <v>PRJ</v>
          </cell>
          <cell r="H92" t="str">
            <v>169</v>
          </cell>
          <cell r="I92" t="str">
            <v>211</v>
          </cell>
          <cell r="K92" t="str">
            <v>000001121</v>
          </cell>
          <cell r="L92" t="str">
            <v>4265004</v>
          </cell>
          <cell r="M92" t="str">
            <v>1585</v>
          </cell>
          <cell r="N92" t="str">
            <v>99920</v>
          </cell>
          <cell r="O92" t="str">
            <v>11404</v>
          </cell>
          <cell r="P92" t="str">
            <v>292</v>
          </cell>
          <cell r="Q92" t="str">
            <v>956</v>
          </cell>
          <cell r="R92" t="str">
            <v>INTERCO BILL W/O</v>
          </cell>
          <cell r="S92" t="str">
            <v>PRA</v>
          </cell>
          <cell r="U92" t="str">
            <v>2014-11-30</v>
          </cell>
          <cell r="V92">
            <v>99.03</v>
          </cell>
          <cell r="W92" t="str">
            <v>UTXEMEM101</v>
          </cell>
          <cell r="Y92" t="str">
            <v>LEGAL</v>
          </cell>
          <cell r="AA92" t="str">
            <v>ICB3</v>
          </cell>
          <cell r="AC92" t="str">
            <v>ICB</v>
          </cell>
          <cell r="AD92" t="str">
            <v>ICB</v>
          </cell>
          <cell r="AF92" t="str">
            <v>211</v>
          </cell>
          <cell r="AG92" t="str">
            <v>0000096506</v>
          </cell>
          <cell r="AR92" t="str">
            <v>956</v>
          </cell>
          <cell r="AS92" t="str">
            <v>0000096506</v>
          </cell>
          <cell r="AT92" t="str">
            <v>AUSTIN CLUB</v>
          </cell>
        </row>
        <row r="93">
          <cell r="A93" t="str">
            <v>00646491</v>
          </cell>
          <cell r="B93" t="str">
            <v>9564265004</v>
          </cell>
          <cell r="C93" t="str">
            <v>ICB4TARGET0000000286</v>
          </cell>
          <cell r="D93">
            <v>2014</v>
          </cell>
          <cell r="E93">
            <v>11</v>
          </cell>
          <cell r="F93" t="str">
            <v>2014-11-30</v>
          </cell>
          <cell r="G93" t="str">
            <v>PRJ</v>
          </cell>
          <cell r="H93" t="str">
            <v>169</v>
          </cell>
          <cell r="I93" t="str">
            <v>211</v>
          </cell>
          <cell r="K93" t="str">
            <v>000001121</v>
          </cell>
          <cell r="L93" t="str">
            <v>4265004</v>
          </cell>
          <cell r="M93" t="str">
            <v>1585</v>
          </cell>
          <cell r="N93" t="str">
            <v>99920</v>
          </cell>
          <cell r="O93" t="str">
            <v>12091</v>
          </cell>
          <cell r="P93" t="str">
            <v>293</v>
          </cell>
          <cell r="Q93" t="str">
            <v>956</v>
          </cell>
          <cell r="R93" t="str">
            <v>INTERCO BILL W/O</v>
          </cell>
          <cell r="S93" t="str">
            <v>PRA</v>
          </cell>
          <cell r="U93" t="str">
            <v>2014-11-30</v>
          </cell>
          <cell r="V93">
            <v>27.12</v>
          </cell>
          <cell r="W93" t="str">
            <v>UTXEMEM101</v>
          </cell>
          <cell r="Y93" t="str">
            <v>LEGAL</v>
          </cell>
          <cell r="AA93" t="str">
            <v>ICB3</v>
          </cell>
          <cell r="AC93" t="str">
            <v>ICB</v>
          </cell>
          <cell r="AD93" t="str">
            <v>ICB</v>
          </cell>
          <cell r="AF93" t="str">
            <v>211</v>
          </cell>
          <cell r="AG93" t="str">
            <v>0000146747</v>
          </cell>
          <cell r="AR93" t="str">
            <v>956</v>
          </cell>
          <cell r="AS93" t="str">
            <v>0000146747</v>
          </cell>
          <cell r="AT93" t="str">
            <v>JP MORGAN CHASE CORPORATE CARD ACTIVITY</v>
          </cell>
          <cell r="AU93" t="str">
            <v>DO NOT TAKE OFF HOLD- INTERFACE PURPOSES</v>
          </cell>
        </row>
        <row r="94">
          <cell r="A94" t="str">
            <v>00644701</v>
          </cell>
          <cell r="B94" t="str">
            <v>9544265004</v>
          </cell>
          <cell r="C94" t="str">
            <v>ICB4TARGET0000000295</v>
          </cell>
          <cell r="D94">
            <v>2014</v>
          </cell>
          <cell r="E94">
            <v>11</v>
          </cell>
          <cell r="F94" t="str">
            <v>2014-11-30</v>
          </cell>
          <cell r="G94" t="str">
            <v>PRJ</v>
          </cell>
          <cell r="H94" t="str">
            <v>169</v>
          </cell>
          <cell r="I94" t="str">
            <v>211</v>
          </cell>
          <cell r="K94" t="str">
            <v>000001121</v>
          </cell>
          <cell r="L94" t="str">
            <v>4265004</v>
          </cell>
          <cell r="M94" t="str">
            <v>1113</v>
          </cell>
          <cell r="N94" t="str">
            <v>99920</v>
          </cell>
          <cell r="O94" t="str">
            <v>13124</v>
          </cell>
          <cell r="P94" t="str">
            <v>261</v>
          </cell>
          <cell r="Q94" t="str">
            <v>954</v>
          </cell>
          <cell r="R94" t="str">
            <v>INTERCO BILL W/O</v>
          </cell>
          <cell r="S94" t="str">
            <v>PRA</v>
          </cell>
          <cell r="U94" t="str">
            <v>2014-11-30</v>
          </cell>
          <cell r="V94">
            <v>23.48</v>
          </cell>
          <cell r="W94" t="str">
            <v>UTXEMEM201</v>
          </cell>
          <cell r="Y94" t="str">
            <v>LEGAL</v>
          </cell>
          <cell r="AA94" t="str">
            <v>ICB3</v>
          </cell>
          <cell r="AC94" t="str">
            <v>ICB</v>
          </cell>
          <cell r="AD94" t="str">
            <v>ICB</v>
          </cell>
          <cell r="AF94" t="str">
            <v>211</v>
          </cell>
          <cell r="AG94" t="str">
            <v>0000154344</v>
          </cell>
          <cell r="AR94" t="str">
            <v>954</v>
          </cell>
          <cell r="AS94" t="str">
            <v>0000154344</v>
          </cell>
          <cell r="AT94" t="str">
            <v>KING, PATRICK S</v>
          </cell>
        </row>
        <row r="95">
          <cell r="A95" t="str">
            <v>01735724</v>
          </cell>
          <cell r="B95" t="str">
            <v>5204265004</v>
          </cell>
          <cell r="C95" t="str">
            <v>ICB4TARGET0000000296</v>
          </cell>
          <cell r="D95">
            <v>2014</v>
          </cell>
          <cell r="E95">
            <v>9</v>
          </cell>
          <cell r="F95" t="str">
            <v>2014-09-30</v>
          </cell>
          <cell r="G95" t="str">
            <v>PRJ</v>
          </cell>
          <cell r="H95" t="str">
            <v>169</v>
          </cell>
          <cell r="I95" t="str">
            <v>211</v>
          </cell>
          <cell r="K95" t="str">
            <v>TDOANDA</v>
          </cell>
          <cell r="L95" t="str">
            <v>4265004</v>
          </cell>
          <cell r="M95" t="str">
            <v>1113</v>
          </cell>
          <cell r="N95" t="str">
            <v>99920</v>
          </cell>
          <cell r="O95" t="str">
            <v>11833</v>
          </cell>
          <cell r="P95" t="str">
            <v>294</v>
          </cell>
          <cell r="Q95" t="str">
            <v>520</v>
          </cell>
          <cell r="R95" t="str">
            <v>INTERCO BILL W/O</v>
          </cell>
          <cell r="S95" t="str">
            <v>PRA</v>
          </cell>
          <cell r="U95" t="str">
            <v>2014-09-30</v>
          </cell>
          <cell r="V95">
            <v>3232.97</v>
          </cell>
          <cell r="W95" t="str">
            <v>UTXE000501</v>
          </cell>
          <cell r="Y95" t="str">
            <v>TDOTH</v>
          </cell>
          <cell r="AA95" t="str">
            <v>ICB3</v>
          </cell>
          <cell r="AC95" t="str">
            <v>ICB</v>
          </cell>
          <cell r="AD95" t="str">
            <v>ICB</v>
          </cell>
          <cell r="AF95" t="str">
            <v>103</v>
          </cell>
          <cell r="AG95" t="str">
            <v>0000247561</v>
          </cell>
          <cell r="AR95" t="str">
            <v>520</v>
          </cell>
          <cell r="AS95" t="str">
            <v>0000247561</v>
          </cell>
          <cell r="AT95" t="str">
            <v>CLASSY PROMO</v>
          </cell>
        </row>
        <row r="96">
          <cell r="A96" t="str">
            <v>00647121</v>
          </cell>
          <cell r="B96" t="str">
            <v>9564265004</v>
          </cell>
          <cell r="C96" t="str">
            <v>ICB4TARGET0000000296</v>
          </cell>
          <cell r="D96">
            <v>2014</v>
          </cell>
          <cell r="E96">
            <v>11</v>
          </cell>
          <cell r="F96" t="str">
            <v>2014-11-30</v>
          </cell>
          <cell r="G96" t="str">
            <v>PRJ</v>
          </cell>
          <cell r="H96" t="str">
            <v>169</v>
          </cell>
          <cell r="I96" t="str">
            <v>211</v>
          </cell>
          <cell r="K96" t="str">
            <v>000001121</v>
          </cell>
          <cell r="L96" t="str">
            <v>4265004</v>
          </cell>
          <cell r="M96" t="str">
            <v>1113</v>
          </cell>
          <cell r="N96" t="str">
            <v>99920</v>
          </cell>
          <cell r="O96" t="str">
            <v>11404</v>
          </cell>
          <cell r="P96" t="str">
            <v>292</v>
          </cell>
          <cell r="Q96" t="str">
            <v>956</v>
          </cell>
          <cell r="R96" t="str">
            <v>INTERCO BILL W/O</v>
          </cell>
          <cell r="S96" t="str">
            <v>PRA</v>
          </cell>
          <cell r="U96" t="str">
            <v>2014-11-30</v>
          </cell>
          <cell r="V96">
            <v>236.76</v>
          </cell>
          <cell r="W96" t="str">
            <v>UTXEMEM201</v>
          </cell>
          <cell r="Y96" t="str">
            <v>LEGAL</v>
          </cell>
          <cell r="AA96" t="str">
            <v>ICB3</v>
          </cell>
          <cell r="AC96" t="str">
            <v>ICB</v>
          </cell>
          <cell r="AD96" t="str">
            <v>ICB</v>
          </cell>
          <cell r="AF96" t="str">
            <v>211</v>
          </cell>
          <cell r="AG96" t="str">
            <v>0000106409</v>
          </cell>
          <cell r="AR96" t="str">
            <v>956</v>
          </cell>
          <cell r="AS96" t="str">
            <v>0000106409</v>
          </cell>
          <cell r="AT96" t="str">
            <v>CORPUS CHRISTI COUNTRY CLUB</v>
          </cell>
        </row>
        <row r="97">
          <cell r="A97" t="str">
            <v>00634420</v>
          </cell>
          <cell r="B97" t="str">
            <v>9564265004</v>
          </cell>
          <cell r="C97" t="str">
            <v>ICB4TARGET0000000308</v>
          </cell>
          <cell r="D97">
            <v>2014</v>
          </cell>
          <cell r="E97">
            <v>9</v>
          </cell>
          <cell r="F97" t="str">
            <v>2014-09-30</v>
          </cell>
          <cell r="G97" t="str">
            <v>PRJ</v>
          </cell>
          <cell r="H97" t="str">
            <v>169</v>
          </cell>
          <cell r="I97" t="str">
            <v>211</v>
          </cell>
          <cell r="K97" t="str">
            <v>000001121</v>
          </cell>
          <cell r="L97" t="str">
            <v>4265004</v>
          </cell>
          <cell r="M97" t="str">
            <v>1585</v>
          </cell>
          <cell r="N97" t="str">
            <v>99920</v>
          </cell>
          <cell r="O97" t="str">
            <v>11404</v>
          </cell>
          <cell r="P97" t="str">
            <v>292</v>
          </cell>
          <cell r="Q97" t="str">
            <v>956</v>
          </cell>
          <cell r="R97" t="str">
            <v>INTERCO BILL W/O</v>
          </cell>
          <cell r="S97" t="str">
            <v>PRA</v>
          </cell>
          <cell r="U97" t="str">
            <v>2014-09-30</v>
          </cell>
          <cell r="V97">
            <v>9.69</v>
          </cell>
          <cell r="W97" t="str">
            <v>UTXEMEM101</v>
          </cell>
          <cell r="Y97" t="str">
            <v>LEGAL</v>
          </cell>
          <cell r="AA97" t="str">
            <v>ICB3</v>
          </cell>
          <cell r="AC97" t="str">
            <v>ICB</v>
          </cell>
          <cell r="AD97" t="str">
            <v>ICB</v>
          </cell>
          <cell r="AF97" t="str">
            <v>211</v>
          </cell>
          <cell r="AG97" t="str">
            <v>0000096506</v>
          </cell>
          <cell r="AR97" t="str">
            <v>956</v>
          </cell>
          <cell r="AS97" t="str">
            <v>0000096506</v>
          </cell>
          <cell r="AT97" t="str">
            <v>AUSTIN CLUB</v>
          </cell>
        </row>
        <row r="98">
          <cell r="A98" t="str">
            <v>00637004</v>
          </cell>
          <cell r="B98" t="str">
            <v>9564265004</v>
          </cell>
          <cell r="C98" t="str">
            <v>ICB4TARGET0000000311</v>
          </cell>
          <cell r="D98">
            <v>2014</v>
          </cell>
          <cell r="E98">
            <v>9</v>
          </cell>
          <cell r="F98" t="str">
            <v>2014-09-30</v>
          </cell>
          <cell r="G98" t="str">
            <v>PRJ</v>
          </cell>
          <cell r="H98" t="str">
            <v>169</v>
          </cell>
          <cell r="I98" t="str">
            <v>211</v>
          </cell>
          <cell r="K98" t="str">
            <v>000001121</v>
          </cell>
          <cell r="L98" t="str">
            <v>4265004</v>
          </cell>
          <cell r="M98" t="str">
            <v>1585</v>
          </cell>
          <cell r="N98" t="str">
            <v>99920</v>
          </cell>
          <cell r="O98" t="str">
            <v>13042</v>
          </cell>
          <cell r="P98" t="str">
            <v>292</v>
          </cell>
          <cell r="Q98" t="str">
            <v>956</v>
          </cell>
          <cell r="R98" t="str">
            <v>INTERCO BILL W/O</v>
          </cell>
          <cell r="S98" t="str">
            <v>PRA</v>
          </cell>
          <cell r="U98" t="str">
            <v>2014-09-30</v>
          </cell>
          <cell r="V98">
            <v>22.97</v>
          </cell>
          <cell r="W98" t="str">
            <v>UTXEMEM101</v>
          </cell>
          <cell r="Y98" t="str">
            <v>LEGAL</v>
          </cell>
          <cell r="AA98" t="str">
            <v>ICB3</v>
          </cell>
          <cell r="AC98" t="str">
            <v>ICB</v>
          </cell>
          <cell r="AD98" t="str">
            <v>ICB</v>
          </cell>
          <cell r="AF98" t="str">
            <v>211</v>
          </cell>
          <cell r="AG98" t="str">
            <v>0000096506</v>
          </cell>
          <cell r="AR98" t="str">
            <v>956</v>
          </cell>
          <cell r="AS98" t="str">
            <v>0000096506</v>
          </cell>
          <cell r="AT98" t="str">
            <v>AUSTIN CLUB</v>
          </cell>
        </row>
        <row r="99">
          <cell r="A99" t="str">
            <v>00651188</v>
          </cell>
          <cell r="B99" t="str">
            <v>9534264000</v>
          </cell>
          <cell r="C99" t="str">
            <v>ICB4TARGET0000000314</v>
          </cell>
          <cell r="D99">
            <v>2014</v>
          </cell>
          <cell r="E99">
            <v>12</v>
          </cell>
          <cell r="F99" t="str">
            <v>2014-12-31</v>
          </cell>
          <cell r="G99" t="str">
            <v>PRJ</v>
          </cell>
          <cell r="H99" t="str">
            <v>169</v>
          </cell>
          <cell r="I99" t="str">
            <v>211</v>
          </cell>
          <cell r="K99" t="str">
            <v>000001121</v>
          </cell>
          <cell r="L99" t="str">
            <v>4264000</v>
          </cell>
          <cell r="M99" t="str">
            <v>1113</v>
          </cell>
          <cell r="N99" t="str">
            <v>99920</v>
          </cell>
          <cell r="O99" t="str">
            <v>11404</v>
          </cell>
          <cell r="P99" t="str">
            <v>289</v>
          </cell>
          <cell r="Q99" t="str">
            <v>953</v>
          </cell>
          <cell r="R99" t="str">
            <v>INTERCO BILL W/O</v>
          </cell>
          <cell r="S99" t="str">
            <v>PRA</v>
          </cell>
          <cell r="U99" t="str">
            <v>2014-12-31</v>
          </cell>
          <cell r="V99">
            <v>1957.01</v>
          </cell>
          <cell r="W99" t="str">
            <v>UTXEMEM201</v>
          </cell>
          <cell r="Y99" t="str">
            <v>LEGAL</v>
          </cell>
          <cell r="AA99" t="str">
            <v>ICB3</v>
          </cell>
          <cell r="AC99" t="str">
            <v>ICB</v>
          </cell>
          <cell r="AD99" t="str">
            <v>ICB</v>
          </cell>
          <cell r="AF99" t="str">
            <v>211</v>
          </cell>
          <cell r="AG99" t="str">
            <v>0000124825</v>
          </cell>
          <cell r="AR99" t="str">
            <v>953</v>
          </cell>
          <cell r="AS99" t="str">
            <v>0000124825</v>
          </cell>
          <cell r="AT99" t="str">
            <v>CORPUS CHRISTI CHAMBER OF COMMERCE</v>
          </cell>
        </row>
        <row r="100">
          <cell r="A100" t="str">
            <v>00651195</v>
          </cell>
          <cell r="B100" t="str">
            <v>9534264000</v>
          </cell>
          <cell r="C100" t="str">
            <v>ICB4TARGET0000000315</v>
          </cell>
          <cell r="D100">
            <v>2014</v>
          </cell>
          <cell r="E100">
            <v>12</v>
          </cell>
          <cell r="F100" t="str">
            <v>2014-12-31</v>
          </cell>
          <cell r="G100" t="str">
            <v>PRJ</v>
          </cell>
          <cell r="H100" t="str">
            <v>169</v>
          </cell>
          <cell r="I100" t="str">
            <v>211</v>
          </cell>
          <cell r="K100" t="str">
            <v>000001121</v>
          </cell>
          <cell r="L100" t="str">
            <v>4264000</v>
          </cell>
          <cell r="M100" t="str">
            <v>1113</v>
          </cell>
          <cell r="N100" t="str">
            <v>99920</v>
          </cell>
          <cell r="O100" t="str">
            <v>11404</v>
          </cell>
          <cell r="P100" t="str">
            <v>289</v>
          </cell>
          <cell r="Q100" t="str">
            <v>953</v>
          </cell>
          <cell r="R100" t="str">
            <v>INTERCO BILL W/O</v>
          </cell>
          <cell r="S100" t="str">
            <v>PRA</v>
          </cell>
          <cell r="U100" t="str">
            <v>2014-12-31</v>
          </cell>
          <cell r="V100">
            <v>174.17</v>
          </cell>
          <cell r="W100" t="str">
            <v>UTXEMEM201</v>
          </cell>
          <cell r="Y100" t="str">
            <v>LEGAL</v>
          </cell>
          <cell r="AA100" t="str">
            <v>ICB3</v>
          </cell>
          <cell r="AC100" t="str">
            <v>ICB</v>
          </cell>
          <cell r="AD100" t="str">
            <v>ICB</v>
          </cell>
          <cell r="AF100" t="str">
            <v>211</v>
          </cell>
          <cell r="AG100" t="str">
            <v>0000137195</v>
          </cell>
          <cell r="AR100" t="str">
            <v>953</v>
          </cell>
          <cell r="AS100" t="str">
            <v>0000137195</v>
          </cell>
          <cell r="AT100" t="str">
            <v>LAREDO BUILDERS ASSOCIATION</v>
          </cell>
        </row>
        <row r="101">
          <cell r="A101" t="str">
            <v>00651187</v>
          </cell>
          <cell r="B101" t="str">
            <v>9534264000</v>
          </cell>
          <cell r="C101" t="str">
            <v>ICB4TARGET0000000316</v>
          </cell>
          <cell r="D101">
            <v>2014</v>
          </cell>
          <cell r="E101">
            <v>12</v>
          </cell>
          <cell r="F101" t="str">
            <v>2014-12-31</v>
          </cell>
          <cell r="G101" t="str">
            <v>PRJ</v>
          </cell>
          <cell r="H101" t="str">
            <v>169</v>
          </cell>
          <cell r="I101" t="str">
            <v>211</v>
          </cell>
          <cell r="K101" t="str">
            <v>000001121</v>
          </cell>
          <cell r="L101" t="str">
            <v>4264000</v>
          </cell>
          <cell r="M101" t="str">
            <v>1113</v>
          </cell>
          <cell r="N101" t="str">
            <v>99920</v>
          </cell>
          <cell r="O101" t="str">
            <v>11404</v>
          </cell>
          <cell r="P101" t="str">
            <v>289</v>
          </cell>
          <cell r="Q101" t="str">
            <v>953</v>
          </cell>
          <cell r="R101" t="str">
            <v>INTERCO BILL W/O</v>
          </cell>
          <cell r="S101" t="str">
            <v>PRA</v>
          </cell>
          <cell r="U101" t="str">
            <v>2014-12-31</v>
          </cell>
          <cell r="V101">
            <v>3914.02</v>
          </cell>
          <cell r="W101" t="str">
            <v>UTXEMEM201</v>
          </cell>
          <cell r="Y101" t="str">
            <v>LEGAL</v>
          </cell>
          <cell r="AA101" t="str">
            <v>ICB3</v>
          </cell>
          <cell r="AC101" t="str">
            <v>ICB</v>
          </cell>
          <cell r="AD101" t="str">
            <v>ICB</v>
          </cell>
          <cell r="AF101" t="str">
            <v>211</v>
          </cell>
          <cell r="AG101" t="str">
            <v>0000160470</v>
          </cell>
          <cell r="AR101" t="str">
            <v>953</v>
          </cell>
          <cell r="AS101" t="str">
            <v>0000160470</v>
          </cell>
          <cell r="AT101" t="str">
            <v>RIO GRANDE VALLEY</v>
          </cell>
        </row>
        <row r="102">
          <cell r="A102" t="str">
            <v>00652902</v>
          </cell>
          <cell r="B102" t="str">
            <v>9534264000</v>
          </cell>
          <cell r="C102" t="str">
            <v>ICB4TARGET0000000317</v>
          </cell>
          <cell r="D102">
            <v>2014</v>
          </cell>
          <cell r="E102">
            <v>12</v>
          </cell>
          <cell r="F102" t="str">
            <v>2014-12-31</v>
          </cell>
          <cell r="G102" t="str">
            <v>PRJ</v>
          </cell>
          <cell r="H102" t="str">
            <v>169</v>
          </cell>
          <cell r="I102" t="str">
            <v>211</v>
          </cell>
          <cell r="K102" t="str">
            <v>000001121</v>
          </cell>
          <cell r="L102" t="str">
            <v>4264000</v>
          </cell>
          <cell r="M102" t="str">
            <v>1113</v>
          </cell>
          <cell r="N102" t="str">
            <v>99920</v>
          </cell>
          <cell r="O102" t="str">
            <v>11404</v>
          </cell>
          <cell r="P102" t="str">
            <v>289</v>
          </cell>
          <cell r="Q102" t="str">
            <v>953</v>
          </cell>
          <cell r="R102" t="str">
            <v>INTERCO BILL W/O</v>
          </cell>
          <cell r="S102" t="str">
            <v>PRA</v>
          </cell>
          <cell r="U102" t="str">
            <v>2014-12-31</v>
          </cell>
          <cell r="V102">
            <v>37.18</v>
          </cell>
          <cell r="W102" t="str">
            <v>UTXEMEM201</v>
          </cell>
          <cell r="Y102" t="str">
            <v>LEGAL</v>
          </cell>
          <cell r="AA102" t="str">
            <v>ICB3</v>
          </cell>
          <cell r="AC102" t="str">
            <v>ICB</v>
          </cell>
          <cell r="AD102" t="str">
            <v>ICB</v>
          </cell>
          <cell r="AF102" t="str">
            <v>211</v>
          </cell>
          <cell r="AG102" t="str">
            <v>0000167547</v>
          </cell>
          <cell r="AR102" t="str">
            <v>953</v>
          </cell>
          <cell r="AS102" t="str">
            <v>0000167547</v>
          </cell>
          <cell r="AT102" t="str">
            <v>PADRE ISLAND BUSINESS ASSN</v>
          </cell>
        </row>
        <row r="103">
          <cell r="A103" t="str">
            <v>00653232</v>
          </cell>
          <cell r="B103" t="str">
            <v>9534264000</v>
          </cell>
          <cell r="C103" t="str">
            <v>ICB4TARGET0000000318</v>
          </cell>
          <cell r="D103">
            <v>2014</v>
          </cell>
          <cell r="E103">
            <v>12</v>
          </cell>
          <cell r="F103" t="str">
            <v>2014-12-31</v>
          </cell>
          <cell r="G103" t="str">
            <v>PRJ</v>
          </cell>
          <cell r="H103" t="str">
            <v>169</v>
          </cell>
          <cell r="I103" t="str">
            <v>211</v>
          </cell>
          <cell r="K103" t="str">
            <v>000001121</v>
          </cell>
          <cell r="L103" t="str">
            <v>4264000</v>
          </cell>
          <cell r="M103" t="str">
            <v>1113</v>
          </cell>
          <cell r="N103" t="str">
            <v>99920</v>
          </cell>
          <cell r="O103" t="str">
            <v>11404</v>
          </cell>
          <cell r="P103" t="str">
            <v>289</v>
          </cell>
          <cell r="Q103" t="str">
            <v>953</v>
          </cell>
          <cell r="R103" t="str">
            <v>INTERCO BILL W/O</v>
          </cell>
          <cell r="S103" t="str">
            <v>PRA</v>
          </cell>
          <cell r="U103" t="str">
            <v>2014-12-31</v>
          </cell>
          <cell r="V103">
            <v>352.25</v>
          </cell>
          <cell r="W103" t="str">
            <v>UTXEMEM201</v>
          </cell>
          <cell r="Y103" t="str">
            <v>LEGAL</v>
          </cell>
          <cell r="AA103" t="str">
            <v>ICB3</v>
          </cell>
          <cell r="AC103" t="str">
            <v>ICB</v>
          </cell>
          <cell r="AD103" t="str">
            <v>ICB</v>
          </cell>
          <cell r="AF103" t="str">
            <v>211</v>
          </cell>
          <cell r="AG103" t="str">
            <v>0000210694</v>
          </cell>
          <cell r="AR103" t="str">
            <v>953</v>
          </cell>
          <cell r="AS103" t="str">
            <v>0000210694</v>
          </cell>
          <cell r="AT103" t="str">
            <v>CORPUS CHRISTI BLACK CHAMBER OF COMMERCE</v>
          </cell>
        </row>
        <row r="104">
          <cell r="A104" t="str">
            <v>00635083</v>
          </cell>
          <cell r="B104" t="str">
            <v>9544265004</v>
          </cell>
          <cell r="C104" t="str">
            <v>ICB4TARGET0000000320</v>
          </cell>
          <cell r="D104">
            <v>2014</v>
          </cell>
          <cell r="E104">
            <v>9</v>
          </cell>
          <cell r="F104" t="str">
            <v>2014-09-30</v>
          </cell>
          <cell r="G104" t="str">
            <v>PRJ</v>
          </cell>
          <cell r="H104" t="str">
            <v>169</v>
          </cell>
          <cell r="I104" t="str">
            <v>211</v>
          </cell>
          <cell r="K104" t="str">
            <v>000001121</v>
          </cell>
          <cell r="L104" t="str">
            <v>4265004</v>
          </cell>
          <cell r="M104" t="str">
            <v>1113</v>
          </cell>
          <cell r="N104" t="str">
            <v>99920</v>
          </cell>
          <cell r="O104" t="str">
            <v>13124</v>
          </cell>
          <cell r="P104" t="str">
            <v>261</v>
          </cell>
          <cell r="Q104" t="str">
            <v>954</v>
          </cell>
          <cell r="R104" t="str">
            <v>INTERCO BILL W/O</v>
          </cell>
          <cell r="S104" t="str">
            <v>PRA</v>
          </cell>
          <cell r="U104" t="str">
            <v>2014-09-30</v>
          </cell>
          <cell r="V104">
            <v>52.17</v>
          </cell>
          <cell r="W104" t="str">
            <v>UTXEMEM201</v>
          </cell>
          <cell r="Y104" t="str">
            <v>LEGAL</v>
          </cell>
          <cell r="AA104" t="str">
            <v>ICB3</v>
          </cell>
          <cell r="AC104" t="str">
            <v>ICB</v>
          </cell>
          <cell r="AD104" t="str">
            <v>ICB</v>
          </cell>
          <cell r="AF104" t="str">
            <v>211</v>
          </cell>
          <cell r="AG104" t="str">
            <v>0000154344</v>
          </cell>
          <cell r="AR104" t="str">
            <v>954</v>
          </cell>
          <cell r="AS104" t="str">
            <v>0000154344</v>
          </cell>
          <cell r="AT104" t="str">
            <v>KING, PATRICK S</v>
          </cell>
        </row>
        <row r="105">
          <cell r="A105" t="str">
            <v>00634405</v>
          </cell>
          <cell r="B105" t="str">
            <v>9544265004</v>
          </cell>
          <cell r="C105" t="str">
            <v>ICB4TARGET0000000321</v>
          </cell>
          <cell r="D105">
            <v>2014</v>
          </cell>
          <cell r="E105">
            <v>9</v>
          </cell>
          <cell r="F105" t="str">
            <v>2014-09-30</v>
          </cell>
          <cell r="G105" t="str">
            <v>PRJ</v>
          </cell>
          <cell r="H105" t="str">
            <v>169</v>
          </cell>
          <cell r="I105" t="str">
            <v>211</v>
          </cell>
          <cell r="K105" t="str">
            <v>000001121</v>
          </cell>
          <cell r="L105" t="str">
            <v>4265004</v>
          </cell>
          <cell r="M105" t="str">
            <v>1113</v>
          </cell>
          <cell r="N105" t="str">
            <v>99920</v>
          </cell>
          <cell r="O105" t="str">
            <v>11404</v>
          </cell>
          <cell r="P105" t="str">
            <v>292</v>
          </cell>
          <cell r="Q105" t="str">
            <v>954</v>
          </cell>
          <cell r="R105" t="str">
            <v>INTERCO BILL W/O</v>
          </cell>
          <cell r="S105" t="str">
            <v>PRA</v>
          </cell>
          <cell r="U105" t="str">
            <v>2014-09-30</v>
          </cell>
          <cell r="V105">
            <v>144.25</v>
          </cell>
          <cell r="W105" t="str">
            <v>UTXEMEM201</v>
          </cell>
          <cell r="Y105" t="str">
            <v>LEGAL</v>
          </cell>
          <cell r="AA105" t="str">
            <v>ICB3</v>
          </cell>
          <cell r="AC105" t="str">
            <v>ICB</v>
          </cell>
          <cell r="AD105" t="str">
            <v>ICB</v>
          </cell>
          <cell r="AF105" t="str">
            <v>211</v>
          </cell>
          <cell r="AG105" t="str">
            <v>0000134166</v>
          </cell>
          <cell r="AR105" t="str">
            <v>954</v>
          </cell>
          <cell r="AS105" t="str">
            <v>0000134166</v>
          </cell>
          <cell r="AT105" t="str">
            <v>EAGLE LAKE NOON LIONS CLUB</v>
          </cell>
        </row>
        <row r="106">
          <cell r="A106" t="str">
            <v>00633256</v>
          </cell>
          <cell r="B106" t="str">
            <v>9544265004</v>
          </cell>
          <cell r="C106" t="str">
            <v>ICB4TARGET0000000322</v>
          </cell>
          <cell r="D106">
            <v>2014</v>
          </cell>
          <cell r="E106">
            <v>9</v>
          </cell>
          <cell r="F106" t="str">
            <v>2014-09-30</v>
          </cell>
          <cell r="G106" t="str">
            <v>PRJ</v>
          </cell>
          <cell r="H106" t="str">
            <v>169</v>
          </cell>
          <cell r="I106" t="str">
            <v>211</v>
          </cell>
          <cell r="K106" t="str">
            <v>000001121</v>
          </cell>
          <cell r="L106" t="str">
            <v>4265004</v>
          </cell>
          <cell r="M106" t="str">
            <v>1113</v>
          </cell>
          <cell r="N106" t="str">
            <v>99920</v>
          </cell>
          <cell r="O106" t="str">
            <v>11404</v>
          </cell>
          <cell r="P106" t="str">
            <v>292</v>
          </cell>
          <cell r="Q106" t="str">
            <v>954</v>
          </cell>
          <cell r="R106" t="str">
            <v>INTERCO BILL W/O</v>
          </cell>
          <cell r="S106" t="str">
            <v>PRA</v>
          </cell>
          <cell r="U106" t="str">
            <v>2014-09-30</v>
          </cell>
          <cell r="V106">
            <v>70.599999999999994</v>
          </cell>
          <cell r="W106" t="str">
            <v>UTXEMEM201</v>
          </cell>
          <cell r="Y106" t="str">
            <v>LEGAL</v>
          </cell>
          <cell r="AA106" t="str">
            <v>ICB3</v>
          </cell>
          <cell r="AC106" t="str">
            <v>ICB</v>
          </cell>
          <cell r="AD106" t="str">
            <v>ICB</v>
          </cell>
          <cell r="AF106" t="str">
            <v>211</v>
          </cell>
          <cell r="AG106" t="str">
            <v>0000146747</v>
          </cell>
          <cell r="AR106" t="str">
            <v>954</v>
          </cell>
          <cell r="AS106" t="str">
            <v>0000146747</v>
          </cell>
          <cell r="AT106" t="str">
            <v>JP MORGAN CHASE CORPORATE CARD ACTIVITY</v>
          </cell>
          <cell r="AU106" t="str">
            <v>DO NOT TAKE OFF HOLD- INTERFACE PURPOSES</v>
          </cell>
        </row>
        <row r="107">
          <cell r="A107" t="str">
            <v>00634404</v>
          </cell>
          <cell r="B107" t="str">
            <v>9564265004</v>
          </cell>
          <cell r="C107" t="str">
            <v>ICB4TARGET0000000323</v>
          </cell>
          <cell r="D107">
            <v>2014</v>
          </cell>
          <cell r="E107">
            <v>9</v>
          </cell>
          <cell r="F107" t="str">
            <v>2014-09-30</v>
          </cell>
          <cell r="G107" t="str">
            <v>PRJ</v>
          </cell>
          <cell r="H107" t="str">
            <v>169</v>
          </cell>
          <cell r="I107" t="str">
            <v>211</v>
          </cell>
          <cell r="K107" t="str">
            <v>000001121</v>
          </cell>
          <cell r="L107" t="str">
            <v>4265004</v>
          </cell>
          <cell r="M107" t="str">
            <v>1113</v>
          </cell>
          <cell r="N107" t="str">
            <v>99920</v>
          </cell>
          <cell r="O107" t="str">
            <v>11404</v>
          </cell>
          <cell r="P107" t="str">
            <v>292</v>
          </cell>
          <cell r="Q107" t="str">
            <v>956</v>
          </cell>
          <cell r="R107" t="str">
            <v>INTERCO BILL W/O</v>
          </cell>
          <cell r="S107" t="str">
            <v>PRA</v>
          </cell>
          <cell r="U107" t="str">
            <v>2014-09-30</v>
          </cell>
          <cell r="V107">
            <v>235.13</v>
          </cell>
          <cell r="W107" t="str">
            <v>UTXEMEM201</v>
          </cell>
          <cell r="Y107" t="str">
            <v>LEGAL</v>
          </cell>
          <cell r="AA107" t="str">
            <v>ICB3</v>
          </cell>
          <cell r="AC107" t="str">
            <v>ICB</v>
          </cell>
          <cell r="AD107" t="str">
            <v>ICB</v>
          </cell>
          <cell r="AF107" t="str">
            <v>211</v>
          </cell>
          <cell r="AG107" t="str">
            <v>0000106409</v>
          </cell>
          <cell r="AR107" t="str">
            <v>956</v>
          </cell>
          <cell r="AS107" t="str">
            <v>0000106409</v>
          </cell>
          <cell r="AT107" t="str">
            <v>CORPUS CHRISTI COUNTRY CLUB</v>
          </cell>
        </row>
        <row r="108">
          <cell r="A108" t="str">
            <v>00654806</v>
          </cell>
          <cell r="B108" t="str">
            <v>9564265004</v>
          </cell>
          <cell r="C108" t="str">
            <v>ICB4TARGET0000000342</v>
          </cell>
          <cell r="D108">
            <v>2014</v>
          </cell>
          <cell r="E108">
            <v>12</v>
          </cell>
          <cell r="F108" t="str">
            <v>2014-12-31</v>
          </cell>
          <cell r="G108" t="str">
            <v>PRJ</v>
          </cell>
          <cell r="H108" t="str">
            <v>169</v>
          </cell>
          <cell r="I108" t="str">
            <v>211</v>
          </cell>
          <cell r="K108" t="str">
            <v>TDOANDA</v>
          </cell>
          <cell r="L108" t="str">
            <v>4265004</v>
          </cell>
          <cell r="M108" t="str">
            <v>1585</v>
          </cell>
          <cell r="N108" t="str">
            <v>99920</v>
          </cell>
          <cell r="O108" t="str">
            <v>12091</v>
          </cell>
          <cell r="P108" t="str">
            <v>293</v>
          </cell>
          <cell r="Q108" t="str">
            <v>956</v>
          </cell>
          <cell r="R108" t="str">
            <v>INTERCO BILL W/O</v>
          </cell>
          <cell r="S108" t="str">
            <v>PRA</v>
          </cell>
          <cell r="U108" t="str">
            <v>2014-12-31</v>
          </cell>
          <cell r="V108">
            <v>31.84</v>
          </cell>
          <cell r="W108" t="str">
            <v>UTXE000301</v>
          </cell>
          <cell r="Y108" t="str">
            <v>TDOTH</v>
          </cell>
          <cell r="AA108" t="str">
            <v>ICB3</v>
          </cell>
          <cell r="AC108" t="str">
            <v>ICB</v>
          </cell>
          <cell r="AD108" t="str">
            <v>ICB</v>
          </cell>
          <cell r="AF108" t="str">
            <v>211</v>
          </cell>
          <cell r="AG108" t="str">
            <v>0000146747</v>
          </cell>
          <cell r="AR108" t="str">
            <v>956</v>
          </cell>
          <cell r="AS108" t="str">
            <v>0000146747</v>
          </cell>
          <cell r="AT108" t="str">
            <v>JP MORGAN CHASE CORPORATE CARD ACTIVITY</v>
          </cell>
          <cell r="AU108" t="str">
            <v>DO NOT TAKE OFF HOLD- INTERFACE PURPOSES</v>
          </cell>
        </row>
        <row r="109">
          <cell r="A109" t="str">
            <v>00675999</v>
          </cell>
          <cell r="B109" t="str">
            <v>9564265004</v>
          </cell>
          <cell r="C109" t="str">
            <v>ICB4TARGET0000000342</v>
          </cell>
          <cell r="D109">
            <v>2015</v>
          </cell>
          <cell r="E109">
            <v>5</v>
          </cell>
          <cell r="F109" t="str">
            <v>2015-05-31</v>
          </cell>
          <cell r="G109" t="str">
            <v>PRJ</v>
          </cell>
          <cell r="H109" t="str">
            <v>169</v>
          </cell>
          <cell r="I109" t="str">
            <v>211</v>
          </cell>
          <cell r="K109" t="str">
            <v>000001121</v>
          </cell>
          <cell r="L109" t="str">
            <v>4265004</v>
          </cell>
          <cell r="M109" t="str">
            <v>1585</v>
          </cell>
          <cell r="N109" t="str">
            <v>99920</v>
          </cell>
          <cell r="O109" t="str">
            <v>10381</v>
          </cell>
          <cell r="P109" t="str">
            <v>292</v>
          </cell>
          <cell r="Q109" t="str">
            <v>956</v>
          </cell>
          <cell r="R109" t="str">
            <v>INTERCO BILL W/O</v>
          </cell>
          <cell r="S109" t="str">
            <v>PRA</v>
          </cell>
          <cell r="U109" t="str">
            <v>2015-05-31</v>
          </cell>
          <cell r="V109">
            <v>30.47</v>
          </cell>
          <cell r="W109" t="str">
            <v>UTXEMEM101</v>
          </cell>
          <cell r="Y109" t="str">
            <v>LEGAL</v>
          </cell>
          <cell r="AA109" t="str">
            <v>ICB3</v>
          </cell>
          <cell r="AC109" t="str">
            <v>ICB</v>
          </cell>
          <cell r="AD109" t="str">
            <v>ICB</v>
          </cell>
          <cell r="AF109" t="str">
            <v>211</v>
          </cell>
          <cell r="AG109" t="str">
            <v>0000096506</v>
          </cell>
          <cell r="AR109" t="str">
            <v>956</v>
          </cell>
          <cell r="AS109" t="str">
            <v>0000096506</v>
          </cell>
          <cell r="AT109" t="str">
            <v>AUSTIN CLUB</v>
          </cell>
        </row>
        <row r="110">
          <cell r="A110" t="str">
            <v>00678119</v>
          </cell>
          <cell r="B110" t="str">
            <v>9564265004</v>
          </cell>
          <cell r="C110" t="str">
            <v>ICB4TARGET0000000343</v>
          </cell>
          <cell r="D110">
            <v>2015</v>
          </cell>
          <cell r="E110">
            <v>5</v>
          </cell>
          <cell r="F110" t="str">
            <v>2015-05-31</v>
          </cell>
          <cell r="G110" t="str">
            <v>PRJ</v>
          </cell>
          <cell r="H110" t="str">
            <v>169</v>
          </cell>
          <cell r="I110" t="str">
            <v>211</v>
          </cell>
          <cell r="K110" t="str">
            <v>000001121</v>
          </cell>
          <cell r="L110" t="str">
            <v>4265004</v>
          </cell>
          <cell r="M110" t="str">
            <v>1585</v>
          </cell>
          <cell r="N110" t="str">
            <v>99920</v>
          </cell>
          <cell r="O110" t="str">
            <v>13042</v>
          </cell>
          <cell r="P110" t="str">
            <v>292</v>
          </cell>
          <cell r="Q110" t="str">
            <v>956</v>
          </cell>
          <cell r="R110" t="str">
            <v>INTERCO BILL W/O</v>
          </cell>
          <cell r="S110" t="str">
            <v>PRA</v>
          </cell>
          <cell r="U110" t="str">
            <v>2015-05-31</v>
          </cell>
          <cell r="V110">
            <v>663.29</v>
          </cell>
          <cell r="W110" t="str">
            <v>UTXEMEM101</v>
          </cell>
          <cell r="Y110" t="str">
            <v>LEGAL</v>
          </cell>
          <cell r="AA110" t="str">
            <v>ICB3</v>
          </cell>
          <cell r="AC110" t="str">
            <v>ICB</v>
          </cell>
          <cell r="AD110" t="str">
            <v>ICB</v>
          </cell>
          <cell r="AF110" t="str">
            <v>211</v>
          </cell>
          <cell r="AG110" t="str">
            <v>0000146747</v>
          </cell>
          <cell r="AR110" t="str">
            <v>956</v>
          </cell>
          <cell r="AS110" t="str">
            <v>0000146747</v>
          </cell>
          <cell r="AT110" t="str">
            <v>JP MORGAN CHASE CORPORATE CARD ACTIVITY</v>
          </cell>
          <cell r="AU110" t="str">
            <v>DO NOT TAKE OFF HOLD- INTERFACE PURPOSES</v>
          </cell>
        </row>
        <row r="111">
          <cell r="A111" t="str">
            <v>00676969</v>
          </cell>
          <cell r="B111" t="str">
            <v>9544265004</v>
          </cell>
          <cell r="C111" t="str">
            <v>ICB4TARGET0000000348</v>
          </cell>
          <cell r="D111">
            <v>2015</v>
          </cell>
          <cell r="E111">
            <v>5</v>
          </cell>
          <cell r="F111" t="str">
            <v>2015-05-31</v>
          </cell>
          <cell r="G111" t="str">
            <v>PRJ</v>
          </cell>
          <cell r="H111" t="str">
            <v>169</v>
          </cell>
          <cell r="I111" t="str">
            <v>211</v>
          </cell>
          <cell r="K111" t="str">
            <v>000001121</v>
          </cell>
          <cell r="L111" t="str">
            <v>4265004</v>
          </cell>
          <cell r="M111" t="str">
            <v>1113</v>
          </cell>
          <cell r="N111" t="str">
            <v>99920</v>
          </cell>
          <cell r="O111" t="str">
            <v>11404</v>
          </cell>
          <cell r="P111" t="str">
            <v>292</v>
          </cell>
          <cell r="Q111" t="str">
            <v>954</v>
          </cell>
          <cell r="R111" t="str">
            <v>INTERCO BILL W/O</v>
          </cell>
          <cell r="S111" t="str">
            <v>PRA</v>
          </cell>
          <cell r="U111" t="str">
            <v>2015-05-31</v>
          </cell>
          <cell r="V111">
            <v>105.45</v>
          </cell>
          <cell r="W111" t="str">
            <v>UTXEMEM201</v>
          </cell>
          <cell r="Y111" t="str">
            <v>LEGAL</v>
          </cell>
          <cell r="AA111" t="str">
            <v>ICB3</v>
          </cell>
          <cell r="AC111" t="str">
            <v>ICB</v>
          </cell>
          <cell r="AD111" t="str">
            <v>ICB</v>
          </cell>
          <cell r="AF111" t="str">
            <v>211</v>
          </cell>
          <cell r="AG111" t="str">
            <v>0000110984</v>
          </cell>
          <cell r="AR111" t="str">
            <v>954</v>
          </cell>
          <cell r="AS111" t="str">
            <v>0000110984</v>
          </cell>
          <cell r="AT111" t="str">
            <v>LAREDO GATEWAY ROTARY</v>
          </cell>
        </row>
        <row r="112">
          <cell r="A112" t="str">
            <v>00678607</v>
          </cell>
          <cell r="B112" t="str">
            <v>9564265004</v>
          </cell>
          <cell r="C112" t="str">
            <v>ICB4TARGET0000000349</v>
          </cell>
          <cell r="D112">
            <v>2015</v>
          </cell>
          <cell r="E112">
            <v>5</v>
          </cell>
          <cell r="F112" t="str">
            <v>2015-05-31</v>
          </cell>
          <cell r="G112" t="str">
            <v>PRJ</v>
          </cell>
          <cell r="H112" t="str">
            <v>169</v>
          </cell>
          <cell r="I112" t="str">
            <v>211</v>
          </cell>
          <cell r="K112" t="str">
            <v>000001121</v>
          </cell>
          <cell r="L112" t="str">
            <v>4265004</v>
          </cell>
          <cell r="M112" t="str">
            <v>1113</v>
          </cell>
          <cell r="N112" t="str">
            <v>99920</v>
          </cell>
          <cell r="O112" t="str">
            <v>11404</v>
          </cell>
          <cell r="P112" t="str">
            <v>292</v>
          </cell>
          <cell r="Q112" t="str">
            <v>956</v>
          </cell>
          <cell r="R112" t="str">
            <v>INTERCO BILL W/O</v>
          </cell>
          <cell r="S112" t="str">
            <v>PRA</v>
          </cell>
          <cell r="U112" t="str">
            <v>2015-05-31</v>
          </cell>
          <cell r="V112">
            <v>226.37</v>
          </cell>
          <cell r="W112" t="str">
            <v>UTXEMEM201</v>
          </cell>
          <cell r="Y112" t="str">
            <v>LEGAL</v>
          </cell>
          <cell r="AA112" t="str">
            <v>ICB3</v>
          </cell>
          <cell r="AC112" t="str">
            <v>ICB</v>
          </cell>
          <cell r="AD112" t="str">
            <v>ICB</v>
          </cell>
          <cell r="AF112" t="str">
            <v>211</v>
          </cell>
          <cell r="AG112" t="str">
            <v>0000106409</v>
          </cell>
          <cell r="AR112" t="str">
            <v>956</v>
          </cell>
          <cell r="AS112" t="str">
            <v>0000106409</v>
          </cell>
          <cell r="AT112" t="str">
            <v>CORPUS CHRISTI COUNTRY CLUB</v>
          </cell>
        </row>
        <row r="113">
          <cell r="A113" t="str">
            <v>00678033</v>
          </cell>
          <cell r="B113" t="str">
            <v>9564265004</v>
          </cell>
          <cell r="C113" t="str">
            <v>ICB4TARGET0000000350</v>
          </cell>
          <cell r="D113">
            <v>2015</v>
          </cell>
          <cell r="E113">
            <v>5</v>
          </cell>
          <cell r="F113" t="str">
            <v>2015-05-31</v>
          </cell>
          <cell r="G113" t="str">
            <v>PRJ</v>
          </cell>
          <cell r="H113" t="str">
            <v>169</v>
          </cell>
          <cell r="I113" t="str">
            <v>211</v>
          </cell>
          <cell r="K113" t="str">
            <v>000001121</v>
          </cell>
          <cell r="L113" t="str">
            <v>4265004</v>
          </cell>
          <cell r="M113" t="str">
            <v>1113</v>
          </cell>
          <cell r="N113" t="str">
            <v>99920</v>
          </cell>
          <cell r="O113" t="str">
            <v>11404</v>
          </cell>
          <cell r="P113" t="str">
            <v>292</v>
          </cell>
          <cell r="Q113" t="str">
            <v>956</v>
          </cell>
          <cell r="R113" t="str">
            <v>INTERCO BILL W/O</v>
          </cell>
          <cell r="S113" t="str">
            <v>PRA</v>
          </cell>
          <cell r="U113" t="str">
            <v>2015-05-31</v>
          </cell>
          <cell r="V113">
            <v>337.73</v>
          </cell>
          <cell r="W113" t="str">
            <v>UTXEMEM201</v>
          </cell>
          <cell r="Y113" t="str">
            <v>LEGAL</v>
          </cell>
          <cell r="AA113" t="str">
            <v>ICB3</v>
          </cell>
          <cell r="AC113" t="str">
            <v>ICB</v>
          </cell>
          <cell r="AD113" t="str">
            <v>ICB</v>
          </cell>
          <cell r="AF113" t="str">
            <v>211</v>
          </cell>
          <cell r="AG113" t="str">
            <v>0000146747</v>
          </cell>
          <cell r="AR113" t="str">
            <v>956</v>
          </cell>
          <cell r="AS113" t="str">
            <v>0000146747</v>
          </cell>
          <cell r="AT113" t="str">
            <v>JP MORGAN CHASE CORPORATE CARD ACTIVITY</v>
          </cell>
          <cell r="AU113" t="str">
            <v>DO NOT TAKE OFF HOLD- INTERFACE PURPOSES</v>
          </cell>
        </row>
        <row r="114">
          <cell r="A114" t="str">
            <v>00652859</v>
          </cell>
          <cell r="B114" t="str">
            <v>9564265004</v>
          </cell>
          <cell r="C114" t="str">
            <v>ICB4TARGET0000000364</v>
          </cell>
          <cell r="D114">
            <v>2014</v>
          </cell>
          <cell r="E114">
            <v>12</v>
          </cell>
          <cell r="F114" t="str">
            <v>2014-12-31</v>
          </cell>
          <cell r="G114" t="str">
            <v>PRJ</v>
          </cell>
          <cell r="H114" t="str">
            <v>169</v>
          </cell>
          <cell r="I114" t="str">
            <v>211</v>
          </cell>
          <cell r="K114" t="str">
            <v>000001121</v>
          </cell>
          <cell r="L114" t="str">
            <v>4265004</v>
          </cell>
          <cell r="M114" t="str">
            <v>1585</v>
          </cell>
          <cell r="N114" t="str">
            <v>99920</v>
          </cell>
          <cell r="O114" t="str">
            <v>11404</v>
          </cell>
          <cell r="P114" t="str">
            <v>292</v>
          </cell>
          <cell r="Q114" t="str">
            <v>956</v>
          </cell>
          <cell r="R114" t="str">
            <v>INTERCO BILL W/O</v>
          </cell>
          <cell r="S114" t="str">
            <v>PRA</v>
          </cell>
          <cell r="U114" t="str">
            <v>2014-12-31</v>
          </cell>
          <cell r="V114">
            <v>18.579999999999998</v>
          </cell>
          <cell r="W114" t="str">
            <v>UTXEMEM101</v>
          </cell>
          <cell r="Y114" t="str">
            <v>LEGAL</v>
          </cell>
          <cell r="AA114" t="str">
            <v>ICB3</v>
          </cell>
          <cell r="AC114" t="str">
            <v>ICB</v>
          </cell>
          <cell r="AD114" t="str">
            <v>ICB</v>
          </cell>
          <cell r="AF114" t="str">
            <v>211</v>
          </cell>
          <cell r="AG114" t="str">
            <v>0000096506</v>
          </cell>
          <cell r="AR114" t="str">
            <v>956</v>
          </cell>
          <cell r="AS114" t="str">
            <v>0000096506</v>
          </cell>
          <cell r="AT114" t="str">
            <v>AUSTIN CLUB</v>
          </cell>
        </row>
        <row r="115">
          <cell r="A115" t="str">
            <v>00652860</v>
          </cell>
          <cell r="B115" t="str">
            <v>9564265004</v>
          </cell>
          <cell r="C115" t="str">
            <v>ICB4TARGET0000000365</v>
          </cell>
          <cell r="D115">
            <v>2014</v>
          </cell>
          <cell r="E115">
            <v>12</v>
          </cell>
          <cell r="F115" t="str">
            <v>2014-12-31</v>
          </cell>
          <cell r="G115" t="str">
            <v>PRJ</v>
          </cell>
          <cell r="H115" t="str">
            <v>169</v>
          </cell>
          <cell r="I115" t="str">
            <v>211</v>
          </cell>
          <cell r="K115" t="str">
            <v>000001121</v>
          </cell>
          <cell r="L115" t="str">
            <v>4265004</v>
          </cell>
          <cell r="M115" t="str">
            <v>1585</v>
          </cell>
          <cell r="N115" t="str">
            <v>99920</v>
          </cell>
          <cell r="O115" t="str">
            <v>11404</v>
          </cell>
          <cell r="P115" t="str">
            <v>292</v>
          </cell>
          <cell r="Q115" t="str">
            <v>956</v>
          </cell>
          <cell r="R115" t="str">
            <v>INTERCO BILL W/O</v>
          </cell>
          <cell r="S115" t="str">
            <v>PRA</v>
          </cell>
          <cell r="U115" t="str">
            <v>2014-12-31</v>
          </cell>
          <cell r="V115">
            <v>7.59</v>
          </cell>
          <cell r="W115" t="str">
            <v>UTXEMEM101</v>
          </cell>
          <cell r="Y115" t="str">
            <v>LEGAL</v>
          </cell>
          <cell r="AA115" t="str">
            <v>ICB3</v>
          </cell>
          <cell r="AC115" t="str">
            <v>ICB</v>
          </cell>
          <cell r="AD115" t="str">
            <v>ICB</v>
          </cell>
          <cell r="AF115" t="str">
            <v>211</v>
          </cell>
          <cell r="AG115" t="str">
            <v>0000096506</v>
          </cell>
          <cell r="AR115" t="str">
            <v>956</v>
          </cell>
          <cell r="AS115" t="str">
            <v>0000096506</v>
          </cell>
          <cell r="AT115" t="str">
            <v>AUSTIN CLUB</v>
          </cell>
        </row>
        <row r="116">
          <cell r="A116" t="str">
            <v>00652861</v>
          </cell>
          <cell r="B116" t="str">
            <v>9564265004</v>
          </cell>
          <cell r="C116" t="str">
            <v>ICB4TARGET0000000366</v>
          </cell>
          <cell r="D116">
            <v>2014</v>
          </cell>
          <cell r="E116">
            <v>12</v>
          </cell>
          <cell r="F116" t="str">
            <v>2014-12-31</v>
          </cell>
          <cell r="G116" t="str">
            <v>PRJ</v>
          </cell>
          <cell r="H116" t="str">
            <v>169</v>
          </cell>
          <cell r="I116" t="str">
            <v>211</v>
          </cell>
          <cell r="K116" t="str">
            <v>000001121</v>
          </cell>
          <cell r="L116" t="str">
            <v>4265004</v>
          </cell>
          <cell r="M116" t="str">
            <v>1585</v>
          </cell>
          <cell r="N116" t="str">
            <v>99920</v>
          </cell>
          <cell r="O116" t="str">
            <v>11404</v>
          </cell>
          <cell r="P116" t="str">
            <v>292</v>
          </cell>
          <cell r="Q116" t="str">
            <v>956</v>
          </cell>
          <cell r="R116" t="str">
            <v>INTERCO BILL W/O</v>
          </cell>
          <cell r="S116" t="str">
            <v>PRA</v>
          </cell>
          <cell r="U116" t="str">
            <v>2014-12-31</v>
          </cell>
          <cell r="V116">
            <v>104.76</v>
          </cell>
          <cell r="W116" t="str">
            <v>UTXEMEM101</v>
          </cell>
          <cell r="Y116" t="str">
            <v>LEGAL</v>
          </cell>
          <cell r="AA116" t="str">
            <v>ICB3</v>
          </cell>
          <cell r="AC116" t="str">
            <v>ICB</v>
          </cell>
          <cell r="AD116" t="str">
            <v>ICB</v>
          </cell>
          <cell r="AF116" t="str">
            <v>211</v>
          </cell>
          <cell r="AG116" t="str">
            <v>0000096506</v>
          </cell>
          <cell r="AR116" t="str">
            <v>956</v>
          </cell>
          <cell r="AS116" t="str">
            <v>0000096506</v>
          </cell>
          <cell r="AT116" t="str">
            <v>AUSTIN CLUB</v>
          </cell>
        </row>
        <row r="117">
          <cell r="A117" t="str">
            <v>00652862</v>
          </cell>
          <cell r="B117" t="str">
            <v>9564265004</v>
          </cell>
          <cell r="C117" t="str">
            <v>ICB4TARGET0000000367</v>
          </cell>
          <cell r="D117">
            <v>2014</v>
          </cell>
          <cell r="E117">
            <v>12</v>
          </cell>
          <cell r="F117" t="str">
            <v>2014-12-31</v>
          </cell>
          <cell r="G117" t="str">
            <v>PRJ</v>
          </cell>
          <cell r="H117" t="str">
            <v>169</v>
          </cell>
          <cell r="I117" t="str">
            <v>211</v>
          </cell>
          <cell r="K117" t="str">
            <v>000001121</v>
          </cell>
          <cell r="L117" t="str">
            <v>4265004</v>
          </cell>
          <cell r="M117" t="str">
            <v>1585</v>
          </cell>
          <cell r="N117" t="str">
            <v>99920</v>
          </cell>
          <cell r="O117" t="str">
            <v>11404</v>
          </cell>
          <cell r="P117" t="str">
            <v>292</v>
          </cell>
          <cell r="Q117" t="str">
            <v>956</v>
          </cell>
          <cell r="R117" t="str">
            <v>INTERCO BILL W/O</v>
          </cell>
          <cell r="S117" t="str">
            <v>PRA</v>
          </cell>
          <cell r="U117" t="str">
            <v>2014-12-31</v>
          </cell>
          <cell r="V117">
            <v>30.37</v>
          </cell>
          <cell r="W117" t="str">
            <v>UTXEMEM101</v>
          </cell>
          <cell r="Y117" t="str">
            <v>LEGAL</v>
          </cell>
          <cell r="AA117" t="str">
            <v>ICB3</v>
          </cell>
          <cell r="AC117" t="str">
            <v>ICB</v>
          </cell>
          <cell r="AD117" t="str">
            <v>ICB</v>
          </cell>
          <cell r="AF117" t="str">
            <v>211</v>
          </cell>
          <cell r="AG117" t="str">
            <v>0000096506</v>
          </cell>
          <cell r="AR117" t="str">
            <v>956</v>
          </cell>
          <cell r="AS117" t="str">
            <v>0000096506</v>
          </cell>
          <cell r="AT117" t="str">
            <v>AUSTIN CLUB</v>
          </cell>
        </row>
        <row r="118">
          <cell r="A118" t="str">
            <v>00652896</v>
          </cell>
          <cell r="B118" t="str">
            <v>9564265004</v>
          </cell>
          <cell r="C118" t="str">
            <v>ICB4TARGET0000000368</v>
          </cell>
          <cell r="D118">
            <v>2014</v>
          </cell>
          <cell r="E118">
            <v>12</v>
          </cell>
          <cell r="F118" t="str">
            <v>2014-12-31</v>
          </cell>
          <cell r="G118" t="str">
            <v>PRJ</v>
          </cell>
          <cell r="H118" t="str">
            <v>169</v>
          </cell>
          <cell r="I118" t="str">
            <v>211</v>
          </cell>
          <cell r="K118" t="str">
            <v>000001121</v>
          </cell>
          <cell r="L118" t="str">
            <v>4265004</v>
          </cell>
          <cell r="M118" t="str">
            <v>1585</v>
          </cell>
          <cell r="N118" t="str">
            <v>99920</v>
          </cell>
          <cell r="O118" t="str">
            <v>13042</v>
          </cell>
          <cell r="P118" t="str">
            <v>292</v>
          </cell>
          <cell r="Q118" t="str">
            <v>956</v>
          </cell>
          <cell r="R118" t="str">
            <v>INTERCO BILL W/O</v>
          </cell>
          <cell r="S118" t="str">
            <v>PRA</v>
          </cell>
          <cell r="U118" t="str">
            <v>2014-12-31</v>
          </cell>
          <cell r="V118">
            <v>200.18</v>
          </cell>
          <cell r="W118" t="str">
            <v>UTXEMEM101</v>
          </cell>
          <cell r="Y118" t="str">
            <v>LEGAL</v>
          </cell>
          <cell r="AA118" t="str">
            <v>ICB3</v>
          </cell>
          <cell r="AC118" t="str">
            <v>ICB</v>
          </cell>
          <cell r="AD118" t="str">
            <v>ICB</v>
          </cell>
          <cell r="AF118" t="str">
            <v>211</v>
          </cell>
          <cell r="AG118" t="str">
            <v>0000146747</v>
          </cell>
          <cell r="AR118" t="str">
            <v>956</v>
          </cell>
          <cell r="AS118" t="str">
            <v>0000146747</v>
          </cell>
          <cell r="AT118" t="str">
            <v>JP MORGAN CHASE CORPORATE CARD ACTIVITY</v>
          </cell>
          <cell r="AU118" t="str">
            <v>DO NOT TAKE OFF HOLD- INTERFACE PURPOSES</v>
          </cell>
        </row>
        <row r="119">
          <cell r="A119" t="str">
            <v>00652113</v>
          </cell>
          <cell r="B119" t="str">
            <v>9544265004</v>
          </cell>
          <cell r="C119" t="str">
            <v>ICB4TARGET0000000379</v>
          </cell>
          <cell r="D119">
            <v>2014</v>
          </cell>
          <cell r="E119">
            <v>12</v>
          </cell>
          <cell r="F119" t="str">
            <v>2014-12-31</v>
          </cell>
          <cell r="G119" t="str">
            <v>PRJ</v>
          </cell>
          <cell r="H119" t="str">
            <v>169</v>
          </cell>
          <cell r="I119" t="str">
            <v>211</v>
          </cell>
          <cell r="K119" t="str">
            <v>000001121</v>
          </cell>
          <cell r="L119" t="str">
            <v>4265004</v>
          </cell>
          <cell r="M119" t="str">
            <v>1113</v>
          </cell>
          <cell r="N119" t="str">
            <v>99920</v>
          </cell>
          <cell r="O119" t="str">
            <v>13124</v>
          </cell>
          <cell r="P119" t="str">
            <v>261</v>
          </cell>
          <cell r="Q119" t="str">
            <v>954</v>
          </cell>
          <cell r="R119" t="str">
            <v>INTERCO BILL W/O</v>
          </cell>
          <cell r="S119" t="str">
            <v>PRA</v>
          </cell>
          <cell r="U119" t="str">
            <v>2014-12-31</v>
          </cell>
          <cell r="V119">
            <v>237.97</v>
          </cell>
          <cell r="W119" t="str">
            <v>UTXEMEM201</v>
          </cell>
          <cell r="Y119" t="str">
            <v>LEGAL</v>
          </cell>
          <cell r="AA119" t="str">
            <v>ICB3</v>
          </cell>
          <cell r="AC119" t="str">
            <v>ICB</v>
          </cell>
          <cell r="AD119" t="str">
            <v>ICB</v>
          </cell>
          <cell r="AF119" t="str">
            <v>211</v>
          </cell>
          <cell r="AG119" t="str">
            <v>0000154344</v>
          </cell>
          <cell r="AR119" t="str">
            <v>954</v>
          </cell>
          <cell r="AS119" t="str">
            <v>0000154344</v>
          </cell>
          <cell r="AT119" t="str">
            <v>KING, PATRICK S</v>
          </cell>
        </row>
        <row r="120">
          <cell r="A120" t="str">
            <v>00651189</v>
          </cell>
          <cell r="B120" t="str">
            <v>9564265004</v>
          </cell>
          <cell r="C120" t="str">
            <v>ICB4TARGET0000000380</v>
          </cell>
          <cell r="D120">
            <v>2014</v>
          </cell>
          <cell r="E120">
            <v>12</v>
          </cell>
          <cell r="F120" t="str">
            <v>2014-12-31</v>
          </cell>
          <cell r="G120" t="str">
            <v>PRJ</v>
          </cell>
          <cell r="H120" t="str">
            <v>169</v>
          </cell>
          <cell r="I120" t="str">
            <v>211</v>
          </cell>
          <cell r="K120" t="str">
            <v>000001121</v>
          </cell>
          <cell r="L120" t="str">
            <v>4265004</v>
          </cell>
          <cell r="M120" t="str">
            <v>1113</v>
          </cell>
          <cell r="N120" t="str">
            <v>99920</v>
          </cell>
          <cell r="O120" t="str">
            <v>11404</v>
          </cell>
          <cell r="P120" t="str">
            <v>292</v>
          </cell>
          <cell r="Q120" t="str">
            <v>956</v>
          </cell>
          <cell r="R120" t="str">
            <v>INTERCO BILL W/O</v>
          </cell>
          <cell r="S120" t="str">
            <v>PRA</v>
          </cell>
          <cell r="U120" t="str">
            <v>2014-12-31</v>
          </cell>
          <cell r="V120">
            <v>213.28</v>
          </cell>
          <cell r="W120" t="str">
            <v>UTXEMEM201</v>
          </cell>
          <cell r="Y120" t="str">
            <v>LEGAL</v>
          </cell>
          <cell r="AA120" t="str">
            <v>ICB3</v>
          </cell>
          <cell r="AC120" t="str">
            <v>ICB</v>
          </cell>
          <cell r="AD120" t="str">
            <v>ICB</v>
          </cell>
          <cell r="AF120" t="str">
            <v>211</v>
          </cell>
          <cell r="AG120" t="str">
            <v>0000106409</v>
          </cell>
          <cell r="AR120" t="str">
            <v>956</v>
          </cell>
          <cell r="AS120" t="str">
            <v>0000106409</v>
          </cell>
          <cell r="AT120" t="str">
            <v>CORPUS CHRISTI COUNTRY CLUB</v>
          </cell>
        </row>
        <row r="121">
          <cell r="A121" t="str">
            <v>00655377</v>
          </cell>
          <cell r="B121" t="str">
            <v>9534265004</v>
          </cell>
          <cell r="C121" t="str">
            <v>ICB4TARGET0000000381</v>
          </cell>
          <cell r="D121">
            <v>2014</v>
          </cell>
          <cell r="E121">
            <v>12</v>
          </cell>
          <cell r="F121" t="str">
            <v>2014-12-31</v>
          </cell>
          <cell r="G121" t="str">
            <v>PRJ</v>
          </cell>
          <cell r="H121" t="str">
            <v>169</v>
          </cell>
          <cell r="I121" t="str">
            <v>211</v>
          </cell>
          <cell r="K121" t="str">
            <v>000001121</v>
          </cell>
          <cell r="L121" t="str">
            <v>4265004</v>
          </cell>
          <cell r="M121" t="str">
            <v>1113</v>
          </cell>
          <cell r="N121" t="str">
            <v>99920</v>
          </cell>
          <cell r="O121" t="str">
            <v>12397</v>
          </cell>
          <cell r="P121" t="str">
            <v>294</v>
          </cell>
          <cell r="Q121" t="str">
            <v>953</v>
          </cell>
          <cell r="R121" t="str">
            <v>INTERCO BILL W/O</v>
          </cell>
          <cell r="S121" t="str">
            <v>PRA</v>
          </cell>
          <cell r="U121" t="str">
            <v>2014-12-31</v>
          </cell>
          <cell r="V121">
            <v>19.57</v>
          </cell>
          <cell r="W121" t="str">
            <v>UTXEMEM201</v>
          </cell>
          <cell r="Y121" t="str">
            <v>LEGAL</v>
          </cell>
          <cell r="AA121" t="str">
            <v>ICB3</v>
          </cell>
          <cell r="AC121" t="str">
            <v>ICB</v>
          </cell>
          <cell r="AD121" t="str">
            <v>ICB</v>
          </cell>
          <cell r="AF121" t="str">
            <v>211</v>
          </cell>
          <cell r="AG121" t="str">
            <v>0000133757</v>
          </cell>
          <cell r="AR121" t="str">
            <v>953</v>
          </cell>
          <cell r="AS121" t="str">
            <v>0000133757</v>
          </cell>
          <cell r="AT121" t="str">
            <v>DEL MAR COLLEGE FOUNDATION INC</v>
          </cell>
        </row>
        <row r="122">
          <cell r="A122" t="str">
            <v>00660146</v>
          </cell>
          <cell r="B122" t="str">
            <v>9564264000</v>
          </cell>
          <cell r="C122" t="str">
            <v>ICB4TARGET0000000382</v>
          </cell>
          <cell r="D122">
            <v>2015</v>
          </cell>
          <cell r="E122">
            <v>2</v>
          </cell>
          <cell r="F122" t="str">
            <v>2015-02-28</v>
          </cell>
          <cell r="G122" t="str">
            <v>PRJ</v>
          </cell>
          <cell r="H122" t="str">
            <v>169</v>
          </cell>
          <cell r="I122" t="str">
            <v>211</v>
          </cell>
          <cell r="K122" t="str">
            <v>TDOANDA</v>
          </cell>
          <cell r="L122" t="str">
            <v>4264000</v>
          </cell>
          <cell r="M122" t="str">
            <v>1585</v>
          </cell>
          <cell r="N122" t="str">
            <v>99920</v>
          </cell>
          <cell r="O122" t="str">
            <v>13042</v>
          </cell>
          <cell r="P122" t="str">
            <v>289</v>
          </cell>
          <cell r="Q122" t="str">
            <v>956</v>
          </cell>
          <cell r="R122" t="str">
            <v>INTERCO BILL W/O</v>
          </cell>
          <cell r="S122" t="str">
            <v>PRA</v>
          </cell>
          <cell r="U122" t="str">
            <v>2015-02-28</v>
          </cell>
          <cell r="V122">
            <v>183.89</v>
          </cell>
          <cell r="W122" t="str">
            <v>UTXE000301</v>
          </cell>
          <cell r="Y122" t="str">
            <v>TDOTH</v>
          </cell>
          <cell r="AA122" t="str">
            <v>ICB3</v>
          </cell>
          <cell r="AC122" t="str">
            <v>ICB</v>
          </cell>
          <cell r="AD122" t="str">
            <v>ICB</v>
          </cell>
          <cell r="AF122" t="str">
            <v>211</v>
          </cell>
          <cell r="AG122" t="str">
            <v>0000146747</v>
          </cell>
          <cell r="AR122" t="str">
            <v>956</v>
          </cell>
          <cell r="AS122" t="str">
            <v>0000146747</v>
          </cell>
          <cell r="AT122" t="str">
            <v>JP MORGAN CHASE CORPORATE CARD ACTIVITY</v>
          </cell>
          <cell r="AU122" t="str">
            <v>DO NOT TAKE OFF HOLD- INTERFACE PURPOSES</v>
          </cell>
        </row>
        <row r="123">
          <cell r="A123" t="str">
            <v>00672145</v>
          </cell>
          <cell r="B123" t="str">
            <v>9534264000</v>
          </cell>
          <cell r="C123" t="str">
            <v>ICB4TARGET0000000384</v>
          </cell>
          <cell r="D123">
            <v>2015</v>
          </cell>
          <cell r="E123">
            <v>4</v>
          </cell>
          <cell r="F123" t="str">
            <v>2015-04-30</v>
          </cell>
          <cell r="G123" t="str">
            <v>PRJ</v>
          </cell>
          <cell r="H123" t="str">
            <v>169</v>
          </cell>
          <cell r="I123" t="str">
            <v>211</v>
          </cell>
          <cell r="K123" t="str">
            <v>000001121</v>
          </cell>
          <cell r="L123" t="str">
            <v>4264000</v>
          </cell>
          <cell r="M123" t="str">
            <v>1585</v>
          </cell>
          <cell r="N123" t="str">
            <v>99920</v>
          </cell>
          <cell r="O123" t="str">
            <v>11404</v>
          </cell>
          <cell r="P123" t="str">
            <v>292</v>
          </cell>
          <cell r="Q123" t="str">
            <v>953</v>
          </cell>
          <cell r="R123" t="str">
            <v>INTERCO BILL W/O</v>
          </cell>
          <cell r="S123" t="str">
            <v>PRA</v>
          </cell>
          <cell r="U123" t="str">
            <v>2015-04-30</v>
          </cell>
          <cell r="V123">
            <v>26933.27</v>
          </cell>
          <cell r="W123" t="str">
            <v>UTXEMEM101</v>
          </cell>
          <cell r="Y123" t="str">
            <v>LEGAL</v>
          </cell>
          <cell r="AA123" t="str">
            <v>ICB3</v>
          </cell>
          <cell r="AC123" t="str">
            <v>ICB</v>
          </cell>
          <cell r="AD123" t="str">
            <v>ICB</v>
          </cell>
          <cell r="AF123" t="str">
            <v>211</v>
          </cell>
          <cell r="AG123" t="str">
            <v>0000096469</v>
          </cell>
          <cell r="AR123" t="str">
            <v>953</v>
          </cell>
          <cell r="AS123" t="str">
            <v>0000096469</v>
          </cell>
          <cell r="AT123" t="str">
            <v>ASSOCIATION OF ELECTRIC</v>
          </cell>
          <cell r="AU123" t="str">
            <v>COMPANIES OF TEXAS INC</v>
          </cell>
        </row>
        <row r="124">
          <cell r="A124" t="str">
            <v>00660852</v>
          </cell>
          <cell r="B124" t="str">
            <v>9534264000</v>
          </cell>
          <cell r="C124" t="str">
            <v>ICB4TARGET0000000395</v>
          </cell>
          <cell r="D124">
            <v>2015</v>
          </cell>
          <cell r="E124">
            <v>2</v>
          </cell>
          <cell r="F124" t="str">
            <v>2015-02-28</v>
          </cell>
          <cell r="G124" t="str">
            <v>PRJ</v>
          </cell>
          <cell r="H124" t="str">
            <v>169</v>
          </cell>
          <cell r="I124" t="str">
            <v>211</v>
          </cell>
          <cell r="K124" t="str">
            <v>000001121</v>
          </cell>
          <cell r="L124" t="str">
            <v>4264000</v>
          </cell>
          <cell r="M124" t="str">
            <v>1113</v>
          </cell>
          <cell r="N124" t="str">
            <v>99920</v>
          </cell>
          <cell r="O124" t="str">
            <v>11404</v>
          </cell>
          <cell r="P124" t="str">
            <v>289</v>
          </cell>
          <cell r="Q124" t="str">
            <v>953</v>
          </cell>
          <cell r="R124" t="str">
            <v>INTERCO BILL W/O</v>
          </cell>
          <cell r="S124" t="str">
            <v>PRA</v>
          </cell>
          <cell r="U124" t="str">
            <v>2015-02-28</v>
          </cell>
          <cell r="V124">
            <v>649.80999999999995</v>
          </cell>
          <cell r="W124" t="str">
            <v>UTXEMEM201</v>
          </cell>
          <cell r="Y124" t="str">
            <v>LEGAL</v>
          </cell>
          <cell r="AA124" t="str">
            <v>ICB3</v>
          </cell>
          <cell r="AC124" t="str">
            <v>ICB</v>
          </cell>
          <cell r="AD124" t="str">
            <v>ICB</v>
          </cell>
          <cell r="AF124" t="str">
            <v>211</v>
          </cell>
          <cell r="AG124" t="str">
            <v>0000099469</v>
          </cell>
          <cell r="AR124" t="str">
            <v>953</v>
          </cell>
          <cell r="AS124" t="str">
            <v>0000099469</v>
          </cell>
          <cell r="AT124" t="str">
            <v>MCALLEN CHAMBER OF COMMERCE</v>
          </cell>
        </row>
        <row r="125">
          <cell r="A125" t="str">
            <v>00660318</v>
          </cell>
          <cell r="B125" t="str">
            <v>9534264000</v>
          </cell>
          <cell r="C125" t="str">
            <v>ICB4TARGET0000000396</v>
          </cell>
          <cell r="D125">
            <v>2015</v>
          </cell>
          <cell r="E125">
            <v>2</v>
          </cell>
          <cell r="F125" t="str">
            <v>2015-02-28</v>
          </cell>
          <cell r="G125" t="str">
            <v>PRJ</v>
          </cell>
          <cell r="H125" t="str">
            <v>169</v>
          </cell>
          <cell r="I125" t="str">
            <v>211</v>
          </cell>
          <cell r="K125" t="str">
            <v>000001121</v>
          </cell>
          <cell r="L125" t="str">
            <v>4264000</v>
          </cell>
          <cell r="M125" t="str">
            <v>1113</v>
          </cell>
          <cell r="N125" t="str">
            <v>99920</v>
          </cell>
          <cell r="O125" t="str">
            <v>11404</v>
          </cell>
          <cell r="P125" t="str">
            <v>289</v>
          </cell>
          <cell r="Q125" t="str">
            <v>953</v>
          </cell>
          <cell r="R125" t="str">
            <v>INTERCO BILL W/O</v>
          </cell>
          <cell r="S125" t="str">
            <v>PRA</v>
          </cell>
          <cell r="U125" t="str">
            <v>2015-02-28</v>
          </cell>
          <cell r="V125">
            <v>4061.29</v>
          </cell>
          <cell r="W125" t="str">
            <v>UTXEMEM201</v>
          </cell>
          <cell r="Y125" t="str">
            <v>LEGAL</v>
          </cell>
          <cell r="AA125" t="str">
            <v>ICB3</v>
          </cell>
          <cell r="AC125" t="str">
            <v>ICB</v>
          </cell>
          <cell r="AD125" t="str">
            <v>ICB</v>
          </cell>
          <cell r="AF125" t="str">
            <v>211</v>
          </cell>
          <cell r="AG125" t="str">
            <v>0000164499</v>
          </cell>
          <cell r="AR125" t="str">
            <v>953</v>
          </cell>
          <cell r="AS125" t="str">
            <v>0000164499</v>
          </cell>
          <cell r="AT125" t="str">
            <v>CORPUS CHRISTI REGIONAL</v>
          </cell>
          <cell r="AU125" t="str">
            <v>ECONOMIC DEVELOPMENT CORP</v>
          </cell>
        </row>
        <row r="126">
          <cell r="A126" t="str">
            <v>00660146</v>
          </cell>
          <cell r="B126" t="str">
            <v>9564265004</v>
          </cell>
          <cell r="C126" t="str">
            <v>ICB4TARGET0000000408</v>
          </cell>
          <cell r="D126">
            <v>2015</v>
          </cell>
          <cell r="E126">
            <v>2</v>
          </cell>
          <cell r="F126" t="str">
            <v>2015-02-28</v>
          </cell>
          <cell r="G126" t="str">
            <v>PRJ</v>
          </cell>
          <cell r="H126" t="str">
            <v>169</v>
          </cell>
          <cell r="I126" t="str">
            <v>211</v>
          </cell>
          <cell r="K126" t="str">
            <v>000001121</v>
          </cell>
          <cell r="L126" t="str">
            <v>4265004</v>
          </cell>
          <cell r="M126" t="str">
            <v>1585</v>
          </cell>
          <cell r="N126" t="str">
            <v>99920</v>
          </cell>
          <cell r="O126" t="str">
            <v>13042</v>
          </cell>
          <cell r="P126" t="str">
            <v>292</v>
          </cell>
          <cell r="Q126" t="str">
            <v>956</v>
          </cell>
          <cell r="R126" t="str">
            <v>INTERCO BILL W/O</v>
          </cell>
          <cell r="S126" t="str">
            <v>PRA</v>
          </cell>
          <cell r="U126" t="str">
            <v>2015-02-28</v>
          </cell>
          <cell r="V126">
            <v>426.43</v>
          </cell>
          <cell r="W126" t="str">
            <v>UTXEMEM101</v>
          </cell>
          <cell r="Y126" t="str">
            <v>LEGAL</v>
          </cell>
          <cell r="AA126" t="str">
            <v>ICB3</v>
          </cell>
          <cell r="AC126" t="str">
            <v>ICB</v>
          </cell>
          <cell r="AD126" t="str">
            <v>ICB</v>
          </cell>
          <cell r="AF126" t="str">
            <v>211</v>
          </cell>
          <cell r="AG126" t="str">
            <v>0000146747</v>
          </cell>
          <cell r="AR126" t="str">
            <v>956</v>
          </cell>
          <cell r="AS126" t="str">
            <v>0000146747</v>
          </cell>
          <cell r="AT126" t="str">
            <v>JP MORGAN CHASE CORPORATE CARD ACTIVITY</v>
          </cell>
          <cell r="AU126" t="str">
            <v>DO NOT TAKE OFF HOLD- INTERFACE PURPOSES</v>
          </cell>
        </row>
        <row r="127">
          <cell r="A127" t="str">
            <v>00661134</v>
          </cell>
          <cell r="B127" t="str">
            <v>9564265004</v>
          </cell>
          <cell r="C127" t="str">
            <v>ICB4TARGET0000000411</v>
          </cell>
          <cell r="D127">
            <v>2015</v>
          </cell>
          <cell r="E127">
            <v>2</v>
          </cell>
          <cell r="F127" t="str">
            <v>2015-02-28</v>
          </cell>
          <cell r="G127" t="str">
            <v>PRJ</v>
          </cell>
          <cell r="H127" t="str">
            <v>169</v>
          </cell>
          <cell r="I127" t="str">
            <v>211</v>
          </cell>
          <cell r="K127" t="str">
            <v>000001121</v>
          </cell>
          <cell r="L127" t="str">
            <v>4265004</v>
          </cell>
          <cell r="M127" t="str">
            <v>1113</v>
          </cell>
          <cell r="N127" t="str">
            <v>99920</v>
          </cell>
          <cell r="O127" t="str">
            <v>13124</v>
          </cell>
          <cell r="P127" t="str">
            <v>261</v>
          </cell>
          <cell r="Q127" t="str">
            <v>956</v>
          </cell>
          <cell r="R127" t="str">
            <v>INTERCO BILL W/O</v>
          </cell>
          <cell r="S127" t="str">
            <v>PRA</v>
          </cell>
          <cell r="U127" t="str">
            <v>2015-02-28</v>
          </cell>
          <cell r="V127">
            <v>53.41</v>
          </cell>
          <cell r="W127" t="str">
            <v>UTXEMEM201</v>
          </cell>
          <cell r="Y127" t="str">
            <v>LEGAL</v>
          </cell>
          <cell r="AA127" t="str">
            <v>ICB3</v>
          </cell>
          <cell r="AC127" t="str">
            <v>ICB</v>
          </cell>
          <cell r="AD127" t="str">
            <v>ICB</v>
          </cell>
          <cell r="AF127" t="str">
            <v>211</v>
          </cell>
          <cell r="AG127" t="str">
            <v>0000154344</v>
          </cell>
          <cell r="AR127" t="str">
            <v>956</v>
          </cell>
          <cell r="AS127" t="str">
            <v>0000154344</v>
          </cell>
          <cell r="AT127" t="str">
            <v>KING, PATRICK S</v>
          </cell>
        </row>
        <row r="128">
          <cell r="A128" t="str">
            <v>00662845</v>
          </cell>
          <cell r="B128" t="str">
            <v>9544265004</v>
          </cell>
          <cell r="C128" t="str">
            <v>ICB4TARGET0000000412</v>
          </cell>
          <cell r="D128">
            <v>2015</v>
          </cell>
          <cell r="E128">
            <v>2</v>
          </cell>
          <cell r="F128" t="str">
            <v>2015-02-28</v>
          </cell>
          <cell r="G128" t="str">
            <v>PRJ</v>
          </cell>
          <cell r="H128" t="str">
            <v>169</v>
          </cell>
          <cell r="I128" t="str">
            <v>211</v>
          </cell>
          <cell r="K128" t="str">
            <v>000001121</v>
          </cell>
          <cell r="L128" t="str">
            <v>4265004</v>
          </cell>
          <cell r="M128" t="str">
            <v>1113</v>
          </cell>
          <cell r="N128" t="str">
            <v>99920</v>
          </cell>
          <cell r="O128" t="str">
            <v>11404</v>
          </cell>
          <cell r="P128" t="str">
            <v>292</v>
          </cell>
          <cell r="Q128" t="str">
            <v>954</v>
          </cell>
          <cell r="R128" t="str">
            <v>INTERCO BILL W/O</v>
          </cell>
          <cell r="S128" t="str">
            <v>PRA</v>
          </cell>
          <cell r="U128" t="str">
            <v>2015-02-28</v>
          </cell>
          <cell r="V128">
            <v>166.51</v>
          </cell>
          <cell r="W128" t="str">
            <v>UTXEMEM201</v>
          </cell>
          <cell r="Y128" t="str">
            <v>LEGAL</v>
          </cell>
          <cell r="AA128" t="str">
            <v>ICB3</v>
          </cell>
          <cell r="AC128" t="str">
            <v>ICB</v>
          </cell>
          <cell r="AD128" t="str">
            <v>ICB</v>
          </cell>
          <cell r="AF128" t="str">
            <v>211</v>
          </cell>
          <cell r="AG128" t="str">
            <v>0000110984</v>
          </cell>
          <cell r="AR128" t="str">
            <v>954</v>
          </cell>
          <cell r="AS128" t="str">
            <v>0000110984</v>
          </cell>
          <cell r="AT128" t="str">
            <v>LAREDO GATEWAY ROTARY</v>
          </cell>
        </row>
        <row r="129">
          <cell r="A129" t="str">
            <v>00667875</v>
          </cell>
          <cell r="B129" t="str">
            <v>9534264000</v>
          </cell>
          <cell r="C129" t="str">
            <v>ICB4TARGET0000000413</v>
          </cell>
          <cell r="D129">
            <v>2015</v>
          </cell>
          <cell r="E129">
            <v>3</v>
          </cell>
          <cell r="F129" t="str">
            <v>2015-03-31</v>
          </cell>
          <cell r="G129" t="str">
            <v>PRJ</v>
          </cell>
          <cell r="H129" t="str">
            <v>169</v>
          </cell>
          <cell r="I129" t="str">
            <v>211</v>
          </cell>
          <cell r="K129" t="str">
            <v>000001121</v>
          </cell>
          <cell r="L129" t="str">
            <v>4264000</v>
          </cell>
          <cell r="M129" t="str">
            <v>1585</v>
          </cell>
          <cell r="N129" t="str">
            <v>99920</v>
          </cell>
          <cell r="O129" t="str">
            <v>11404</v>
          </cell>
          <cell r="P129" t="str">
            <v>289</v>
          </cell>
          <cell r="Q129" t="str">
            <v>953</v>
          </cell>
          <cell r="R129" t="str">
            <v>INTERCO BILL W/O</v>
          </cell>
          <cell r="S129" t="str">
            <v>PRA</v>
          </cell>
          <cell r="U129" t="str">
            <v>2015-03-31</v>
          </cell>
          <cell r="V129">
            <v>1221.1300000000001</v>
          </cell>
          <cell r="W129" t="str">
            <v>UTXEMEM101</v>
          </cell>
          <cell r="Y129" t="str">
            <v>LEGAL</v>
          </cell>
          <cell r="AA129" t="str">
            <v>ICB3</v>
          </cell>
          <cell r="AC129" t="str">
            <v>ICB</v>
          </cell>
          <cell r="AD129" t="str">
            <v>ICB</v>
          </cell>
          <cell r="AF129" t="str">
            <v>211</v>
          </cell>
          <cell r="AG129" t="str">
            <v>0000141907</v>
          </cell>
          <cell r="AR129" t="str">
            <v>953</v>
          </cell>
          <cell r="AS129" t="str">
            <v>0000141907</v>
          </cell>
          <cell r="AT129" t="str">
            <v>TEXAS ASSOCIATION OF BUSINESS</v>
          </cell>
        </row>
        <row r="130">
          <cell r="A130" t="str">
            <v>00662846</v>
          </cell>
          <cell r="B130" t="str">
            <v>9544265004</v>
          </cell>
          <cell r="C130" t="str">
            <v>ICB4TARGET0000000413</v>
          </cell>
          <cell r="D130">
            <v>2015</v>
          </cell>
          <cell r="E130">
            <v>2</v>
          </cell>
          <cell r="F130" t="str">
            <v>2015-02-28</v>
          </cell>
          <cell r="G130" t="str">
            <v>PRJ</v>
          </cell>
          <cell r="H130" t="str">
            <v>169</v>
          </cell>
          <cell r="I130" t="str">
            <v>211</v>
          </cell>
          <cell r="K130" t="str">
            <v>000001121</v>
          </cell>
          <cell r="L130" t="str">
            <v>4265004</v>
          </cell>
          <cell r="M130" t="str">
            <v>1113</v>
          </cell>
          <cell r="N130" t="str">
            <v>99920</v>
          </cell>
          <cell r="O130" t="str">
            <v>11404</v>
          </cell>
          <cell r="P130" t="str">
            <v>292</v>
          </cell>
          <cell r="Q130" t="str">
            <v>954</v>
          </cell>
          <cell r="R130" t="str">
            <v>INTERCO BILL W/O</v>
          </cell>
          <cell r="S130" t="str">
            <v>PRA</v>
          </cell>
          <cell r="U130" t="str">
            <v>2015-02-28</v>
          </cell>
          <cell r="V130">
            <v>99.5</v>
          </cell>
          <cell r="W130" t="str">
            <v>UTXEMEM201</v>
          </cell>
          <cell r="Y130" t="str">
            <v>LEGAL</v>
          </cell>
          <cell r="AA130" t="str">
            <v>ICB3</v>
          </cell>
          <cell r="AC130" t="str">
            <v>ICB</v>
          </cell>
          <cell r="AD130" t="str">
            <v>ICB</v>
          </cell>
          <cell r="AF130" t="str">
            <v>211</v>
          </cell>
          <cell r="AG130" t="str">
            <v>0000134166</v>
          </cell>
          <cell r="AR130" t="str">
            <v>954</v>
          </cell>
          <cell r="AS130" t="str">
            <v>0000134166</v>
          </cell>
          <cell r="AT130" t="str">
            <v>EAGLE LAKE NOON LIONS CLUB</v>
          </cell>
        </row>
        <row r="131">
          <cell r="A131" t="str">
            <v>00662839</v>
          </cell>
          <cell r="B131" t="str">
            <v>9564265004</v>
          </cell>
          <cell r="C131" t="str">
            <v>ICB4TARGET0000000414</v>
          </cell>
          <cell r="D131">
            <v>2015</v>
          </cell>
          <cell r="E131">
            <v>2</v>
          </cell>
          <cell r="F131" t="str">
            <v>2015-02-28</v>
          </cell>
          <cell r="G131" t="str">
            <v>PRJ</v>
          </cell>
          <cell r="H131" t="str">
            <v>169</v>
          </cell>
          <cell r="I131" t="str">
            <v>211</v>
          </cell>
          <cell r="K131" t="str">
            <v>000001121</v>
          </cell>
          <cell r="L131" t="str">
            <v>4265004</v>
          </cell>
          <cell r="M131" t="str">
            <v>1113</v>
          </cell>
          <cell r="N131" t="str">
            <v>99920</v>
          </cell>
          <cell r="O131" t="str">
            <v>11404</v>
          </cell>
          <cell r="P131" t="str">
            <v>292</v>
          </cell>
          <cell r="Q131" t="str">
            <v>956</v>
          </cell>
          <cell r="R131" t="str">
            <v>INTERCO BILL W/O</v>
          </cell>
          <cell r="S131" t="str">
            <v>PRA</v>
          </cell>
          <cell r="U131" t="str">
            <v>2015-02-28</v>
          </cell>
          <cell r="V131">
            <v>226.69</v>
          </cell>
          <cell r="W131" t="str">
            <v>UTXEMEM201</v>
          </cell>
          <cell r="Y131" t="str">
            <v>LEGAL</v>
          </cell>
          <cell r="AA131" t="str">
            <v>ICB3</v>
          </cell>
          <cell r="AC131" t="str">
            <v>ICB</v>
          </cell>
          <cell r="AD131" t="str">
            <v>ICB</v>
          </cell>
          <cell r="AF131" t="str">
            <v>211</v>
          </cell>
          <cell r="AG131" t="str">
            <v>0000106409</v>
          </cell>
          <cell r="AR131" t="str">
            <v>956</v>
          </cell>
          <cell r="AS131" t="str">
            <v>0000106409</v>
          </cell>
          <cell r="AT131" t="str">
            <v>CORPUS CHRISTI COUNTRY CLUB</v>
          </cell>
        </row>
        <row r="132">
          <cell r="A132" t="str">
            <v>00673320</v>
          </cell>
          <cell r="B132" t="str">
            <v>9564265004</v>
          </cell>
          <cell r="C132" t="str">
            <v>ICB4TARGET0000000416</v>
          </cell>
          <cell r="D132">
            <v>2015</v>
          </cell>
          <cell r="E132">
            <v>4</v>
          </cell>
          <cell r="F132" t="str">
            <v>2015-04-30</v>
          </cell>
          <cell r="G132" t="str">
            <v>PRJ</v>
          </cell>
          <cell r="H132" t="str">
            <v>169</v>
          </cell>
          <cell r="I132" t="str">
            <v>211</v>
          </cell>
          <cell r="K132" t="str">
            <v>000001121</v>
          </cell>
          <cell r="L132" t="str">
            <v>4265004</v>
          </cell>
          <cell r="M132" t="str">
            <v>1585</v>
          </cell>
          <cell r="N132" t="str">
            <v>99920</v>
          </cell>
          <cell r="O132" t="str">
            <v>11404</v>
          </cell>
          <cell r="P132" t="str">
            <v>292</v>
          </cell>
          <cell r="Q132" t="str">
            <v>956</v>
          </cell>
          <cell r="R132" t="str">
            <v>INTERCO BILL W/O</v>
          </cell>
          <cell r="S132" t="str">
            <v>PRA</v>
          </cell>
          <cell r="U132" t="str">
            <v>2015-04-30</v>
          </cell>
          <cell r="V132">
            <v>132.02000000000001</v>
          </cell>
          <cell r="W132" t="str">
            <v>UTXEMEM101</v>
          </cell>
          <cell r="Y132" t="str">
            <v>LEGAL</v>
          </cell>
          <cell r="AA132" t="str">
            <v>ICB3</v>
          </cell>
          <cell r="AC132" t="str">
            <v>ICB</v>
          </cell>
          <cell r="AD132" t="str">
            <v>ICB</v>
          </cell>
          <cell r="AF132" t="str">
            <v>211</v>
          </cell>
          <cell r="AG132" t="str">
            <v>0000096506</v>
          </cell>
          <cell r="AR132" t="str">
            <v>956</v>
          </cell>
          <cell r="AS132" t="str">
            <v>0000096506</v>
          </cell>
          <cell r="AT132" t="str">
            <v>AUSTIN CLUB</v>
          </cell>
        </row>
        <row r="133">
          <cell r="A133" t="str">
            <v>00673321</v>
          </cell>
          <cell r="B133" t="str">
            <v>9564265004</v>
          </cell>
          <cell r="C133" t="str">
            <v>ICB4TARGET0000000417</v>
          </cell>
          <cell r="D133">
            <v>2015</v>
          </cell>
          <cell r="E133">
            <v>4</v>
          </cell>
          <cell r="F133" t="str">
            <v>2015-04-30</v>
          </cell>
          <cell r="G133" t="str">
            <v>PRJ</v>
          </cell>
          <cell r="H133" t="str">
            <v>169</v>
          </cell>
          <cell r="I133" t="str">
            <v>211</v>
          </cell>
          <cell r="K133" t="str">
            <v>000001121</v>
          </cell>
          <cell r="L133" t="str">
            <v>4265004</v>
          </cell>
          <cell r="M133" t="str">
            <v>1585</v>
          </cell>
          <cell r="N133" t="str">
            <v>99920</v>
          </cell>
          <cell r="O133" t="str">
            <v>11404</v>
          </cell>
          <cell r="P133" t="str">
            <v>292</v>
          </cell>
          <cell r="Q133" t="str">
            <v>956</v>
          </cell>
          <cell r="R133" t="str">
            <v>INTERCO BILL W/O</v>
          </cell>
          <cell r="S133" t="str">
            <v>PRA</v>
          </cell>
          <cell r="U133" t="str">
            <v>2015-04-30</v>
          </cell>
          <cell r="V133">
            <v>30.47</v>
          </cell>
          <cell r="W133" t="str">
            <v>UTXEMEM101</v>
          </cell>
          <cell r="Y133" t="str">
            <v>LEGAL</v>
          </cell>
          <cell r="AA133" t="str">
            <v>ICB3</v>
          </cell>
          <cell r="AC133" t="str">
            <v>ICB</v>
          </cell>
          <cell r="AD133" t="str">
            <v>ICB</v>
          </cell>
          <cell r="AF133" t="str">
            <v>211</v>
          </cell>
          <cell r="AG133" t="str">
            <v>0000096506</v>
          </cell>
          <cell r="AR133" t="str">
            <v>956</v>
          </cell>
          <cell r="AS133" t="str">
            <v>0000096506</v>
          </cell>
          <cell r="AT133" t="str">
            <v>AUSTIN CLUB</v>
          </cell>
        </row>
        <row r="134">
          <cell r="A134" t="str">
            <v>00673420</v>
          </cell>
          <cell r="B134" t="str">
            <v>9564265004</v>
          </cell>
          <cell r="C134" t="str">
            <v>ICB4TARGET0000000418</v>
          </cell>
          <cell r="D134">
            <v>2015</v>
          </cell>
          <cell r="E134">
            <v>4</v>
          </cell>
          <cell r="F134" t="str">
            <v>2015-04-30</v>
          </cell>
          <cell r="G134" t="str">
            <v>PRJ</v>
          </cell>
          <cell r="H134" t="str">
            <v>169</v>
          </cell>
          <cell r="I134" t="str">
            <v>211</v>
          </cell>
          <cell r="K134" t="str">
            <v>000001121</v>
          </cell>
          <cell r="L134" t="str">
            <v>4265004</v>
          </cell>
          <cell r="M134" t="str">
            <v>1585</v>
          </cell>
          <cell r="N134" t="str">
            <v>99920</v>
          </cell>
          <cell r="O134" t="str">
            <v>11404</v>
          </cell>
          <cell r="P134" t="str">
            <v>292</v>
          </cell>
          <cell r="Q134" t="str">
            <v>956</v>
          </cell>
          <cell r="R134" t="str">
            <v>INTERCO BILL W/O</v>
          </cell>
          <cell r="S134" t="str">
            <v>PRA</v>
          </cell>
          <cell r="U134" t="str">
            <v>2015-04-30</v>
          </cell>
          <cell r="V134">
            <v>30.47</v>
          </cell>
          <cell r="W134" t="str">
            <v>UTXEMEM101</v>
          </cell>
          <cell r="Y134" t="str">
            <v>LEGAL</v>
          </cell>
          <cell r="AA134" t="str">
            <v>ICB3</v>
          </cell>
          <cell r="AC134" t="str">
            <v>ICB</v>
          </cell>
          <cell r="AD134" t="str">
            <v>ICB</v>
          </cell>
          <cell r="AF134" t="str">
            <v>211</v>
          </cell>
          <cell r="AG134" t="str">
            <v>0000096506</v>
          </cell>
          <cell r="AR134" t="str">
            <v>956</v>
          </cell>
          <cell r="AS134" t="str">
            <v>0000096506</v>
          </cell>
          <cell r="AT134" t="str">
            <v>AUSTIN CLUB</v>
          </cell>
        </row>
        <row r="135">
          <cell r="A135" t="str">
            <v>00672142</v>
          </cell>
          <cell r="B135" t="str">
            <v>9564265004</v>
          </cell>
          <cell r="C135" t="str">
            <v>ICB4TARGET0000000425</v>
          </cell>
          <cell r="D135">
            <v>2015</v>
          </cell>
          <cell r="E135">
            <v>4</v>
          </cell>
          <cell r="F135" t="str">
            <v>2015-04-30</v>
          </cell>
          <cell r="G135" t="str">
            <v>PRJ</v>
          </cell>
          <cell r="H135" t="str">
            <v>169</v>
          </cell>
          <cell r="I135" t="str">
            <v>211</v>
          </cell>
          <cell r="K135" t="str">
            <v>000001121</v>
          </cell>
          <cell r="L135" t="str">
            <v>4265004</v>
          </cell>
          <cell r="M135" t="str">
            <v>1113</v>
          </cell>
          <cell r="N135" t="str">
            <v>99920</v>
          </cell>
          <cell r="O135" t="str">
            <v>11404</v>
          </cell>
          <cell r="P135" t="str">
            <v>292</v>
          </cell>
          <cell r="Q135" t="str">
            <v>956</v>
          </cell>
          <cell r="R135" t="str">
            <v>INTERCO BILL W/O</v>
          </cell>
          <cell r="S135" t="str">
            <v>PRA</v>
          </cell>
          <cell r="U135" t="str">
            <v>2015-04-30</v>
          </cell>
          <cell r="V135">
            <v>226.36</v>
          </cell>
          <cell r="W135" t="str">
            <v>UTXEMEM201</v>
          </cell>
          <cell r="Y135" t="str">
            <v>LEGAL</v>
          </cell>
          <cell r="AA135" t="str">
            <v>ICB3</v>
          </cell>
          <cell r="AC135" t="str">
            <v>ICB</v>
          </cell>
          <cell r="AD135" t="str">
            <v>ICB</v>
          </cell>
          <cell r="AF135" t="str">
            <v>211</v>
          </cell>
          <cell r="AG135" t="str">
            <v>0000106409</v>
          </cell>
          <cell r="AR135" t="str">
            <v>956</v>
          </cell>
          <cell r="AS135" t="str">
            <v>0000106409</v>
          </cell>
          <cell r="AT135" t="str">
            <v>CORPUS CHRISTI COUNTRY CLUB</v>
          </cell>
        </row>
        <row r="136">
          <cell r="A136" t="str">
            <v>00667775</v>
          </cell>
          <cell r="B136" t="str">
            <v>9564265004</v>
          </cell>
          <cell r="C136" t="str">
            <v>ICB4TARGET0000000433</v>
          </cell>
          <cell r="D136">
            <v>2015</v>
          </cell>
          <cell r="E136">
            <v>3</v>
          </cell>
          <cell r="F136" t="str">
            <v>2015-03-31</v>
          </cell>
          <cell r="G136" t="str">
            <v>PRJ</v>
          </cell>
          <cell r="H136" t="str">
            <v>169</v>
          </cell>
          <cell r="I136" t="str">
            <v>211</v>
          </cell>
          <cell r="K136" t="str">
            <v>000001121</v>
          </cell>
          <cell r="L136" t="str">
            <v>4265004</v>
          </cell>
          <cell r="M136" t="str">
            <v>1585</v>
          </cell>
          <cell r="N136" t="str">
            <v>99920</v>
          </cell>
          <cell r="O136" t="str">
            <v>10381</v>
          </cell>
          <cell r="P136" t="str">
            <v>292</v>
          </cell>
          <cell r="Q136" t="str">
            <v>956</v>
          </cell>
          <cell r="R136" t="str">
            <v>INTERCO BILL W/O</v>
          </cell>
          <cell r="S136" t="str">
            <v>PRA</v>
          </cell>
          <cell r="U136" t="str">
            <v>2015-03-31</v>
          </cell>
          <cell r="V136">
            <v>1.4</v>
          </cell>
          <cell r="W136" t="str">
            <v>UTXEMEM101</v>
          </cell>
          <cell r="Y136" t="str">
            <v>LEGAL</v>
          </cell>
          <cell r="AA136" t="str">
            <v>ICB3</v>
          </cell>
          <cell r="AC136" t="str">
            <v>ICB</v>
          </cell>
          <cell r="AD136" t="str">
            <v>ICB</v>
          </cell>
          <cell r="AF136" t="str">
            <v>211</v>
          </cell>
          <cell r="AG136" t="str">
            <v>0000096506</v>
          </cell>
          <cell r="AR136" t="str">
            <v>956</v>
          </cell>
          <cell r="AS136" t="str">
            <v>0000096506</v>
          </cell>
          <cell r="AT136" t="str">
            <v>AUSTIN CLUB</v>
          </cell>
        </row>
        <row r="137">
          <cell r="A137" t="str">
            <v>00667931</v>
          </cell>
          <cell r="B137" t="str">
            <v>9564265004</v>
          </cell>
          <cell r="C137" t="str">
            <v>ICB4TARGET0000000434</v>
          </cell>
          <cell r="D137">
            <v>2015</v>
          </cell>
          <cell r="E137">
            <v>3</v>
          </cell>
          <cell r="F137" t="str">
            <v>2015-03-31</v>
          </cell>
          <cell r="G137" t="str">
            <v>PRJ</v>
          </cell>
          <cell r="H137" t="str">
            <v>169</v>
          </cell>
          <cell r="I137" t="str">
            <v>211</v>
          </cell>
          <cell r="K137" t="str">
            <v>000001121</v>
          </cell>
          <cell r="L137" t="str">
            <v>4265004</v>
          </cell>
          <cell r="M137" t="str">
            <v>1585</v>
          </cell>
          <cell r="N137" t="str">
            <v>99920</v>
          </cell>
          <cell r="O137" t="str">
            <v>13042</v>
          </cell>
          <cell r="P137" t="str">
            <v>292</v>
          </cell>
          <cell r="Q137" t="str">
            <v>956</v>
          </cell>
          <cell r="R137" t="str">
            <v>INTERCO BILL W/O</v>
          </cell>
          <cell r="S137" t="str">
            <v>PRA</v>
          </cell>
          <cell r="U137" t="str">
            <v>2015-03-31</v>
          </cell>
          <cell r="V137">
            <v>101.5</v>
          </cell>
          <cell r="W137" t="str">
            <v>UTXEMEM101</v>
          </cell>
          <cell r="Y137" t="str">
            <v>LEGAL</v>
          </cell>
          <cell r="AA137" t="str">
            <v>ICB3</v>
          </cell>
          <cell r="AC137" t="str">
            <v>ICB</v>
          </cell>
          <cell r="AD137" t="str">
            <v>ICB</v>
          </cell>
          <cell r="AF137" t="str">
            <v>211</v>
          </cell>
          <cell r="AG137" t="str">
            <v>0000096506</v>
          </cell>
          <cell r="AR137" t="str">
            <v>956</v>
          </cell>
          <cell r="AS137" t="str">
            <v>0000096506</v>
          </cell>
          <cell r="AT137" t="str">
            <v>AUSTIN CLUB</v>
          </cell>
        </row>
        <row r="138">
          <cell r="A138" t="str">
            <v>00667932</v>
          </cell>
          <cell r="B138" t="str">
            <v>9564265004</v>
          </cell>
          <cell r="C138" t="str">
            <v>ICB4TARGET0000000435</v>
          </cell>
          <cell r="D138">
            <v>2015</v>
          </cell>
          <cell r="E138">
            <v>3</v>
          </cell>
          <cell r="F138" t="str">
            <v>2015-03-31</v>
          </cell>
          <cell r="G138" t="str">
            <v>PRJ</v>
          </cell>
          <cell r="H138" t="str">
            <v>169</v>
          </cell>
          <cell r="I138" t="str">
            <v>211</v>
          </cell>
          <cell r="K138" t="str">
            <v>000001121</v>
          </cell>
          <cell r="L138" t="str">
            <v>4265004</v>
          </cell>
          <cell r="M138" t="str">
            <v>1585</v>
          </cell>
          <cell r="N138" t="str">
            <v>99920</v>
          </cell>
          <cell r="O138" t="str">
            <v>11404</v>
          </cell>
          <cell r="P138" t="str">
            <v>292</v>
          </cell>
          <cell r="Q138" t="str">
            <v>956</v>
          </cell>
          <cell r="R138" t="str">
            <v>INTERCO BILL W/O</v>
          </cell>
          <cell r="S138" t="str">
            <v>PRA</v>
          </cell>
          <cell r="U138" t="str">
            <v>2015-03-31</v>
          </cell>
          <cell r="V138">
            <v>23.17</v>
          </cell>
          <cell r="W138" t="str">
            <v>UTXEMEM101</v>
          </cell>
          <cell r="Y138" t="str">
            <v>LEGAL</v>
          </cell>
          <cell r="AA138" t="str">
            <v>ICB3</v>
          </cell>
          <cell r="AC138" t="str">
            <v>ICB</v>
          </cell>
          <cell r="AD138" t="str">
            <v>ICB</v>
          </cell>
          <cell r="AF138" t="str">
            <v>211</v>
          </cell>
          <cell r="AG138" t="str">
            <v>0000096506</v>
          </cell>
          <cell r="AR138" t="str">
            <v>956</v>
          </cell>
          <cell r="AS138" t="str">
            <v>0000096506</v>
          </cell>
          <cell r="AT138" t="str">
            <v>AUSTIN CLUB</v>
          </cell>
        </row>
        <row r="139">
          <cell r="A139" t="str">
            <v>00667126</v>
          </cell>
          <cell r="B139" t="str">
            <v>9564265004</v>
          </cell>
          <cell r="C139" t="str">
            <v>ICB4TARGET0000000442</v>
          </cell>
          <cell r="D139">
            <v>2015</v>
          </cell>
          <cell r="E139">
            <v>3</v>
          </cell>
          <cell r="F139" t="str">
            <v>2015-03-31</v>
          </cell>
          <cell r="G139" t="str">
            <v>PRJ</v>
          </cell>
          <cell r="H139" t="str">
            <v>169</v>
          </cell>
          <cell r="I139" t="str">
            <v>211</v>
          </cell>
          <cell r="K139" t="str">
            <v>000001121</v>
          </cell>
          <cell r="L139" t="str">
            <v>4265004</v>
          </cell>
          <cell r="M139" t="str">
            <v>1113</v>
          </cell>
          <cell r="N139" t="str">
            <v>99920</v>
          </cell>
          <cell r="O139" t="str">
            <v>11404</v>
          </cell>
          <cell r="P139" t="str">
            <v>292</v>
          </cell>
          <cell r="Q139" t="str">
            <v>956</v>
          </cell>
          <cell r="R139" t="str">
            <v>INTERCO BILL W/O</v>
          </cell>
          <cell r="S139" t="str">
            <v>PRA</v>
          </cell>
          <cell r="U139" t="str">
            <v>2015-03-31</v>
          </cell>
          <cell r="V139">
            <v>226.69</v>
          </cell>
          <cell r="W139" t="str">
            <v>UTXEMEM201</v>
          </cell>
          <cell r="Y139" t="str">
            <v>LEGAL</v>
          </cell>
          <cell r="AA139" t="str">
            <v>ICB3</v>
          </cell>
          <cell r="AC139" t="str">
            <v>ICB</v>
          </cell>
          <cell r="AD139" t="str">
            <v>ICB</v>
          </cell>
          <cell r="AF139" t="str">
            <v>211</v>
          </cell>
          <cell r="AG139" t="str">
            <v>0000106409</v>
          </cell>
          <cell r="AR139" t="str">
            <v>956</v>
          </cell>
          <cell r="AS139" t="str">
            <v>0000106409</v>
          </cell>
          <cell r="AT139" t="str">
            <v>CORPUS CHRISTI COUNTRY CLUB</v>
          </cell>
        </row>
        <row r="140">
          <cell r="A140" t="str">
            <v>00667109</v>
          </cell>
          <cell r="B140" t="str">
            <v>9564265004</v>
          </cell>
          <cell r="C140" t="str">
            <v>ICB4TARGET0000000443</v>
          </cell>
          <cell r="D140">
            <v>2015</v>
          </cell>
          <cell r="E140">
            <v>3</v>
          </cell>
          <cell r="F140" t="str">
            <v>2015-03-31</v>
          </cell>
          <cell r="G140" t="str">
            <v>PRJ</v>
          </cell>
          <cell r="H140" t="str">
            <v>169</v>
          </cell>
          <cell r="I140" t="str">
            <v>211</v>
          </cell>
          <cell r="K140" t="str">
            <v>000001121</v>
          </cell>
          <cell r="L140" t="str">
            <v>4265004</v>
          </cell>
          <cell r="M140" t="str">
            <v>1113</v>
          </cell>
          <cell r="N140" t="str">
            <v>99920</v>
          </cell>
          <cell r="O140" t="str">
            <v>11404</v>
          </cell>
          <cell r="P140" t="str">
            <v>292</v>
          </cell>
          <cell r="Q140" t="str">
            <v>956</v>
          </cell>
          <cell r="R140" t="str">
            <v>INTERCO BILL W/O</v>
          </cell>
          <cell r="S140" t="str">
            <v>PRA</v>
          </cell>
          <cell r="U140" t="str">
            <v>2015-03-31</v>
          </cell>
          <cell r="V140">
            <v>217.62</v>
          </cell>
          <cell r="W140" t="str">
            <v>UTXEMEM201</v>
          </cell>
          <cell r="Y140" t="str">
            <v>LEGAL</v>
          </cell>
          <cell r="AA140" t="str">
            <v>ICB3</v>
          </cell>
          <cell r="AC140" t="str">
            <v>ICB</v>
          </cell>
          <cell r="AD140" t="str">
            <v>ICB</v>
          </cell>
          <cell r="AF140" t="str">
            <v>211</v>
          </cell>
          <cell r="AG140" t="str">
            <v>0000146747</v>
          </cell>
          <cell r="AR140" t="str">
            <v>956</v>
          </cell>
          <cell r="AS140" t="str">
            <v>0000146747</v>
          </cell>
          <cell r="AT140" t="str">
            <v>JP MORGAN CHASE CORPORATE CARD ACTIVITY</v>
          </cell>
          <cell r="AU140" t="str">
            <v>DO NOT TAKE OFF HOLD- INTERFACE PURPOSES</v>
          </cell>
        </row>
        <row r="141">
          <cell r="A141" t="str">
            <v>00628309</v>
          </cell>
          <cell r="B141" t="str">
            <v>9544265004</v>
          </cell>
          <cell r="C141" t="str">
            <v>ICB4TARGET0000000822</v>
          </cell>
          <cell r="D141">
            <v>2014</v>
          </cell>
          <cell r="E141">
            <v>8</v>
          </cell>
          <cell r="F141" t="str">
            <v>2014-08-31</v>
          </cell>
          <cell r="G141" t="str">
            <v>PRJ</v>
          </cell>
          <cell r="H141" t="str">
            <v>169</v>
          </cell>
          <cell r="I141" t="str">
            <v>211</v>
          </cell>
          <cell r="K141" t="str">
            <v>000001121</v>
          </cell>
          <cell r="L141" t="str">
            <v>4265004</v>
          </cell>
          <cell r="M141" t="str">
            <v>1585</v>
          </cell>
          <cell r="N141" t="str">
            <v>99920</v>
          </cell>
          <cell r="O141" t="str">
            <v>13042</v>
          </cell>
          <cell r="P141" t="str">
            <v>292</v>
          </cell>
          <cell r="Q141" t="str">
            <v>954</v>
          </cell>
          <cell r="R141" t="str">
            <v>INTERCO BILL W/O</v>
          </cell>
          <cell r="S141" t="str">
            <v>PRA</v>
          </cell>
          <cell r="U141" t="str">
            <v>2014-08-31</v>
          </cell>
          <cell r="V141">
            <v>201.91</v>
          </cell>
          <cell r="W141" t="str">
            <v>UTXEMEM101</v>
          </cell>
          <cell r="Y141" t="str">
            <v>LEGAL</v>
          </cell>
          <cell r="AA141" t="str">
            <v>ICB3</v>
          </cell>
          <cell r="AC141" t="str">
            <v>ICB</v>
          </cell>
          <cell r="AD141" t="str">
            <v>ICB</v>
          </cell>
          <cell r="AF141" t="str">
            <v>211</v>
          </cell>
          <cell r="AG141" t="str">
            <v>0000146747</v>
          </cell>
          <cell r="AR141" t="str">
            <v>954</v>
          </cell>
          <cell r="AS141" t="str">
            <v>0000146747</v>
          </cell>
          <cell r="AT141" t="str">
            <v>JP MORGAN CHASE CORPORATE CARD ACTIVITY</v>
          </cell>
          <cell r="AU141" t="str">
            <v>DO NOT TAKE OFF HOLD- INTERFACE PURPOSES</v>
          </cell>
        </row>
        <row r="142">
          <cell r="A142" t="str">
            <v>00628313</v>
          </cell>
          <cell r="B142" t="str">
            <v>9544265004</v>
          </cell>
          <cell r="C142" t="str">
            <v>ICB4TARGET0000000823</v>
          </cell>
          <cell r="D142">
            <v>2014</v>
          </cell>
          <cell r="E142">
            <v>8</v>
          </cell>
          <cell r="F142" t="str">
            <v>2014-08-31</v>
          </cell>
          <cell r="G142" t="str">
            <v>PRJ</v>
          </cell>
          <cell r="H142" t="str">
            <v>169</v>
          </cell>
          <cell r="I142" t="str">
            <v>211</v>
          </cell>
          <cell r="K142" t="str">
            <v>000001121</v>
          </cell>
          <cell r="L142" t="str">
            <v>4265004</v>
          </cell>
          <cell r="M142" t="str">
            <v>1585</v>
          </cell>
          <cell r="N142" t="str">
            <v>99920</v>
          </cell>
          <cell r="O142" t="str">
            <v>13042</v>
          </cell>
          <cell r="P142" t="str">
            <v>292</v>
          </cell>
          <cell r="Q142" t="str">
            <v>954</v>
          </cell>
          <cell r="R142" t="str">
            <v>INTERCO BILL W/O</v>
          </cell>
          <cell r="S142" t="str">
            <v>PRA</v>
          </cell>
          <cell r="U142" t="str">
            <v>2014-08-31</v>
          </cell>
          <cell r="V142">
            <v>625.62</v>
          </cell>
          <cell r="W142" t="str">
            <v>UTXEMEM101</v>
          </cell>
          <cell r="Y142" t="str">
            <v>LEGAL</v>
          </cell>
          <cell r="AA142" t="str">
            <v>ICB3</v>
          </cell>
          <cell r="AC142" t="str">
            <v>ICB</v>
          </cell>
          <cell r="AD142" t="str">
            <v>ICB</v>
          </cell>
          <cell r="AF142" t="str">
            <v>211</v>
          </cell>
          <cell r="AG142" t="str">
            <v>0000146747</v>
          </cell>
          <cell r="AR142" t="str">
            <v>954</v>
          </cell>
          <cell r="AS142" t="str">
            <v>0000146747</v>
          </cell>
          <cell r="AT142" t="str">
            <v>JP MORGAN CHASE CORPORATE CARD ACTIVITY</v>
          </cell>
          <cell r="AU142" t="str">
            <v>DO NOT TAKE OFF HOLD- INTERFACE PURPOSES</v>
          </cell>
        </row>
        <row r="143">
          <cell r="A143" t="str">
            <v>00629368</v>
          </cell>
          <cell r="B143" t="str">
            <v>9564265004</v>
          </cell>
          <cell r="C143" t="str">
            <v>ICB4TARGET0000000824</v>
          </cell>
          <cell r="D143">
            <v>2014</v>
          </cell>
          <cell r="E143">
            <v>8</v>
          </cell>
          <cell r="F143" t="str">
            <v>2014-08-31</v>
          </cell>
          <cell r="G143" t="str">
            <v>PRJ</v>
          </cell>
          <cell r="H143" t="str">
            <v>169</v>
          </cell>
          <cell r="I143" t="str">
            <v>211</v>
          </cell>
          <cell r="K143" t="str">
            <v>000001121</v>
          </cell>
          <cell r="L143" t="str">
            <v>4265004</v>
          </cell>
          <cell r="M143" t="str">
            <v>1585</v>
          </cell>
          <cell r="N143" t="str">
            <v>99920</v>
          </cell>
          <cell r="O143" t="str">
            <v>11404</v>
          </cell>
          <cell r="P143" t="str">
            <v>292</v>
          </cell>
          <cell r="Q143" t="str">
            <v>956</v>
          </cell>
          <cell r="R143" t="str">
            <v>INTERCO BILL W/O</v>
          </cell>
          <cell r="S143" t="str">
            <v>PRA</v>
          </cell>
          <cell r="U143" t="str">
            <v>2014-08-31</v>
          </cell>
          <cell r="V143">
            <v>3.06</v>
          </cell>
          <cell r="W143" t="str">
            <v>UTXEMEM101</v>
          </cell>
          <cell r="Y143" t="str">
            <v>LEGAL</v>
          </cell>
          <cell r="AA143" t="str">
            <v>ICB3</v>
          </cell>
          <cell r="AC143" t="str">
            <v>ICB</v>
          </cell>
          <cell r="AD143" t="str">
            <v>ICB</v>
          </cell>
          <cell r="AF143" t="str">
            <v>211</v>
          </cell>
          <cell r="AG143" t="str">
            <v>0000096506</v>
          </cell>
          <cell r="AR143" t="str">
            <v>956</v>
          </cell>
          <cell r="AS143" t="str">
            <v>0000096506</v>
          </cell>
          <cell r="AT143" t="str">
            <v>AUSTIN CLUB</v>
          </cell>
        </row>
        <row r="144">
          <cell r="A144" t="str">
            <v>00629369</v>
          </cell>
          <cell r="B144" t="str">
            <v>9564265004</v>
          </cell>
          <cell r="C144" t="str">
            <v>ICB4TARGET0000000825</v>
          </cell>
          <cell r="D144">
            <v>2014</v>
          </cell>
          <cell r="E144">
            <v>8</v>
          </cell>
          <cell r="F144" t="str">
            <v>2014-08-31</v>
          </cell>
          <cell r="G144" t="str">
            <v>PRJ</v>
          </cell>
          <cell r="H144" t="str">
            <v>169</v>
          </cell>
          <cell r="I144" t="str">
            <v>211</v>
          </cell>
          <cell r="K144" t="str">
            <v>000001121</v>
          </cell>
          <cell r="L144" t="str">
            <v>4265004</v>
          </cell>
          <cell r="M144" t="str">
            <v>1585</v>
          </cell>
          <cell r="N144" t="str">
            <v>99920</v>
          </cell>
          <cell r="O144" t="str">
            <v>11404</v>
          </cell>
          <cell r="P144" t="str">
            <v>292</v>
          </cell>
          <cell r="Q144" t="str">
            <v>956</v>
          </cell>
          <cell r="R144" t="str">
            <v>INTERCO BILL W/O</v>
          </cell>
          <cell r="S144" t="str">
            <v>PRA</v>
          </cell>
          <cell r="U144" t="str">
            <v>2014-08-31</v>
          </cell>
          <cell r="V144">
            <v>3.06</v>
          </cell>
          <cell r="W144" t="str">
            <v>UTXEMEM101</v>
          </cell>
          <cell r="Y144" t="str">
            <v>LEGAL</v>
          </cell>
          <cell r="AA144" t="str">
            <v>ICB3</v>
          </cell>
          <cell r="AC144" t="str">
            <v>ICB</v>
          </cell>
          <cell r="AD144" t="str">
            <v>ICB</v>
          </cell>
          <cell r="AF144" t="str">
            <v>211</v>
          </cell>
          <cell r="AG144" t="str">
            <v>0000096506</v>
          </cell>
          <cell r="AR144" t="str">
            <v>956</v>
          </cell>
          <cell r="AS144" t="str">
            <v>0000096506</v>
          </cell>
          <cell r="AT144" t="str">
            <v>AUSTIN CLUB</v>
          </cell>
        </row>
        <row r="145">
          <cell r="A145" t="str">
            <v>00629370</v>
          </cell>
          <cell r="B145" t="str">
            <v>9564265004</v>
          </cell>
          <cell r="C145" t="str">
            <v>ICB4TARGET0000000826</v>
          </cell>
          <cell r="D145">
            <v>2014</v>
          </cell>
          <cell r="E145">
            <v>8</v>
          </cell>
          <cell r="F145" t="str">
            <v>2014-08-31</v>
          </cell>
          <cell r="G145" t="str">
            <v>PRJ</v>
          </cell>
          <cell r="H145" t="str">
            <v>169</v>
          </cell>
          <cell r="I145" t="str">
            <v>211</v>
          </cell>
          <cell r="K145" t="str">
            <v>000001121</v>
          </cell>
          <cell r="L145" t="str">
            <v>4265004</v>
          </cell>
          <cell r="M145" t="str">
            <v>1585</v>
          </cell>
          <cell r="N145" t="str">
            <v>99920</v>
          </cell>
          <cell r="O145" t="str">
            <v>13042</v>
          </cell>
          <cell r="P145" t="str">
            <v>292</v>
          </cell>
          <cell r="Q145" t="str">
            <v>956</v>
          </cell>
          <cell r="R145" t="str">
            <v>INTERCO BILL W/O</v>
          </cell>
          <cell r="S145" t="str">
            <v>PRA</v>
          </cell>
          <cell r="U145" t="str">
            <v>2014-08-31</v>
          </cell>
          <cell r="V145">
            <v>3.06</v>
          </cell>
          <cell r="W145" t="str">
            <v>UTXEMEM101</v>
          </cell>
          <cell r="Y145" t="str">
            <v>LEGAL</v>
          </cell>
          <cell r="AA145" t="str">
            <v>ICB3</v>
          </cell>
          <cell r="AC145" t="str">
            <v>ICB</v>
          </cell>
          <cell r="AD145" t="str">
            <v>ICB</v>
          </cell>
          <cell r="AF145" t="str">
            <v>211</v>
          </cell>
          <cell r="AG145" t="str">
            <v>0000096506</v>
          </cell>
          <cell r="AR145" t="str">
            <v>956</v>
          </cell>
          <cell r="AS145" t="str">
            <v>0000096506</v>
          </cell>
          <cell r="AT145" t="str">
            <v>AUSTIN CLUB</v>
          </cell>
        </row>
        <row r="146">
          <cell r="A146" t="str">
            <v>00632305</v>
          </cell>
          <cell r="B146" t="str">
            <v>9564265004</v>
          </cell>
          <cell r="C146" t="str">
            <v>ICB4TARGET0000000827</v>
          </cell>
          <cell r="D146">
            <v>2014</v>
          </cell>
          <cell r="E146">
            <v>8</v>
          </cell>
          <cell r="F146" t="str">
            <v>2014-08-31</v>
          </cell>
          <cell r="G146" t="str">
            <v>PRJ</v>
          </cell>
          <cell r="H146" t="str">
            <v>169</v>
          </cell>
          <cell r="I146" t="str">
            <v>211</v>
          </cell>
          <cell r="K146" t="str">
            <v>000001121</v>
          </cell>
          <cell r="L146" t="str">
            <v>4265004</v>
          </cell>
          <cell r="M146" t="str">
            <v>1585</v>
          </cell>
          <cell r="N146" t="str">
            <v>99920</v>
          </cell>
          <cell r="O146" t="str">
            <v>11404</v>
          </cell>
          <cell r="P146" t="str">
            <v>292</v>
          </cell>
          <cell r="Q146" t="str">
            <v>956</v>
          </cell>
          <cell r="R146" t="str">
            <v>INTERCO BILL W/O</v>
          </cell>
          <cell r="S146" t="str">
            <v>PRA</v>
          </cell>
          <cell r="U146" t="str">
            <v>2014-08-31</v>
          </cell>
          <cell r="V146">
            <v>101.07</v>
          </cell>
          <cell r="W146" t="str">
            <v>UTXEMEM101</v>
          </cell>
          <cell r="Y146" t="str">
            <v>LEGAL</v>
          </cell>
          <cell r="AA146" t="str">
            <v>ICB3</v>
          </cell>
          <cell r="AC146" t="str">
            <v>ICB</v>
          </cell>
          <cell r="AD146" t="str">
            <v>ICB</v>
          </cell>
          <cell r="AF146" t="str">
            <v>211</v>
          </cell>
          <cell r="AG146" t="str">
            <v>0000096506</v>
          </cell>
          <cell r="AR146" t="str">
            <v>956</v>
          </cell>
          <cell r="AS146" t="str">
            <v>0000096506</v>
          </cell>
          <cell r="AT146" t="str">
            <v>AUSTIN CLUB</v>
          </cell>
        </row>
        <row r="147">
          <cell r="A147" t="str">
            <v>00632306</v>
          </cell>
          <cell r="B147" t="str">
            <v>9564265004</v>
          </cell>
          <cell r="C147" t="str">
            <v>ICB4TARGET0000000828</v>
          </cell>
          <cell r="D147">
            <v>2014</v>
          </cell>
          <cell r="E147">
            <v>8</v>
          </cell>
          <cell r="F147" t="str">
            <v>2014-08-31</v>
          </cell>
          <cell r="G147" t="str">
            <v>PRJ</v>
          </cell>
          <cell r="H147" t="str">
            <v>169</v>
          </cell>
          <cell r="I147" t="str">
            <v>211</v>
          </cell>
          <cell r="K147" t="str">
            <v>000001121</v>
          </cell>
          <cell r="L147" t="str">
            <v>4265004</v>
          </cell>
          <cell r="M147" t="str">
            <v>1585</v>
          </cell>
          <cell r="N147" t="str">
            <v>99920</v>
          </cell>
          <cell r="O147" t="str">
            <v>11404</v>
          </cell>
          <cell r="P147" t="str">
            <v>292</v>
          </cell>
          <cell r="Q147" t="str">
            <v>956</v>
          </cell>
          <cell r="R147" t="str">
            <v>INTERCO BILL W/O</v>
          </cell>
          <cell r="S147" t="str">
            <v>PRA</v>
          </cell>
          <cell r="U147" t="str">
            <v>2014-08-31</v>
          </cell>
          <cell r="V147">
            <v>99.52</v>
          </cell>
          <cell r="W147" t="str">
            <v>UTXEMEM101</v>
          </cell>
          <cell r="Y147" t="str">
            <v>LEGAL</v>
          </cell>
          <cell r="AA147" t="str">
            <v>ICB3</v>
          </cell>
          <cell r="AC147" t="str">
            <v>ICB</v>
          </cell>
          <cell r="AD147" t="str">
            <v>ICB</v>
          </cell>
          <cell r="AF147" t="str">
            <v>211</v>
          </cell>
          <cell r="AG147" t="str">
            <v>0000096506</v>
          </cell>
          <cell r="AR147" t="str">
            <v>956</v>
          </cell>
          <cell r="AS147" t="str">
            <v>0000096506</v>
          </cell>
          <cell r="AT147" t="str">
            <v>AUSTIN CLUB</v>
          </cell>
        </row>
        <row r="148">
          <cell r="A148" t="str">
            <v>00629842</v>
          </cell>
          <cell r="B148" t="str">
            <v>9564265004</v>
          </cell>
          <cell r="C148" t="str">
            <v>ICB4TARGET0000000829</v>
          </cell>
          <cell r="D148">
            <v>2014</v>
          </cell>
          <cell r="E148">
            <v>8</v>
          </cell>
          <cell r="F148" t="str">
            <v>2014-08-31</v>
          </cell>
          <cell r="G148" t="str">
            <v>PRJ</v>
          </cell>
          <cell r="H148" t="str">
            <v>169</v>
          </cell>
          <cell r="I148" t="str">
            <v>211</v>
          </cell>
          <cell r="K148" t="str">
            <v>000001121</v>
          </cell>
          <cell r="L148" t="str">
            <v>4265004</v>
          </cell>
          <cell r="M148" t="str">
            <v>1585</v>
          </cell>
          <cell r="N148" t="str">
            <v>99920</v>
          </cell>
          <cell r="O148" t="str">
            <v>13042</v>
          </cell>
          <cell r="P148" t="str">
            <v>292</v>
          </cell>
          <cell r="Q148" t="str">
            <v>956</v>
          </cell>
          <cell r="R148" t="str">
            <v>INTERCO BILL W/O</v>
          </cell>
          <cell r="S148" t="str">
            <v>PRA</v>
          </cell>
          <cell r="U148" t="str">
            <v>2014-08-31</v>
          </cell>
          <cell r="V148">
            <v>364.48</v>
          </cell>
          <cell r="W148" t="str">
            <v>UTXEMEM101</v>
          </cell>
          <cell r="Y148" t="str">
            <v>LEGAL</v>
          </cell>
          <cell r="AA148" t="str">
            <v>ICB3</v>
          </cell>
          <cell r="AC148" t="str">
            <v>ICB</v>
          </cell>
          <cell r="AD148" t="str">
            <v>ICB</v>
          </cell>
          <cell r="AF148" t="str">
            <v>211</v>
          </cell>
          <cell r="AG148" t="str">
            <v>0000146747</v>
          </cell>
          <cell r="AR148" t="str">
            <v>956</v>
          </cell>
          <cell r="AS148" t="str">
            <v>0000146747</v>
          </cell>
          <cell r="AT148" t="str">
            <v>JP MORGAN CHASE CORPORATE CARD ACTIVITY</v>
          </cell>
          <cell r="AU148" t="str">
            <v>DO NOT TAKE OFF HOLD- INTERFACE PURPOSES</v>
          </cell>
        </row>
        <row r="149">
          <cell r="A149" t="str">
            <v>00629843</v>
          </cell>
          <cell r="B149" t="str">
            <v>9564265004</v>
          </cell>
          <cell r="C149" t="str">
            <v>ICB4TARGET0000000830</v>
          </cell>
          <cell r="D149">
            <v>2014</v>
          </cell>
          <cell r="E149">
            <v>8</v>
          </cell>
          <cell r="F149" t="str">
            <v>2014-08-31</v>
          </cell>
          <cell r="G149" t="str">
            <v>PRJ</v>
          </cell>
          <cell r="H149" t="str">
            <v>169</v>
          </cell>
          <cell r="I149" t="str">
            <v>211</v>
          </cell>
          <cell r="K149" t="str">
            <v>000001121</v>
          </cell>
          <cell r="L149" t="str">
            <v>4265004</v>
          </cell>
          <cell r="M149" t="str">
            <v>1585</v>
          </cell>
          <cell r="N149" t="str">
            <v>99920</v>
          </cell>
          <cell r="O149" t="str">
            <v>13042</v>
          </cell>
          <cell r="P149" t="str">
            <v>292</v>
          </cell>
          <cell r="Q149" t="str">
            <v>956</v>
          </cell>
          <cell r="R149" t="str">
            <v>INTERCO BILL W/O</v>
          </cell>
          <cell r="S149" t="str">
            <v>PRA</v>
          </cell>
          <cell r="U149" t="str">
            <v>2014-08-31</v>
          </cell>
          <cell r="V149">
            <v>-162.57</v>
          </cell>
          <cell r="W149" t="str">
            <v>UTXEMEM101</v>
          </cell>
          <cell r="Y149" t="str">
            <v>LEGAL</v>
          </cell>
          <cell r="AA149" t="str">
            <v>ICB3</v>
          </cell>
          <cell r="AC149" t="str">
            <v>ICB</v>
          </cell>
          <cell r="AD149" t="str">
            <v>ICB</v>
          </cell>
          <cell r="AF149" t="str">
            <v>211</v>
          </cell>
          <cell r="AG149" t="str">
            <v>0000245350</v>
          </cell>
          <cell r="AR149" t="str">
            <v>956</v>
          </cell>
          <cell r="AS149" t="str">
            <v>0000245350</v>
          </cell>
          <cell r="AT149" t="str">
            <v>BLACK, WILLIAM R</v>
          </cell>
        </row>
        <row r="150">
          <cell r="A150" t="str">
            <v>00631032</v>
          </cell>
          <cell r="B150" t="str">
            <v>9544265004</v>
          </cell>
          <cell r="C150" t="str">
            <v>ICB4TARGET0000000849</v>
          </cell>
          <cell r="D150">
            <v>2014</v>
          </cell>
          <cell r="E150">
            <v>8</v>
          </cell>
          <cell r="F150" t="str">
            <v>2014-08-31</v>
          </cell>
          <cell r="G150" t="str">
            <v>PRJ</v>
          </cell>
          <cell r="H150" t="str">
            <v>169</v>
          </cell>
          <cell r="I150" t="str">
            <v>211</v>
          </cell>
          <cell r="K150" t="str">
            <v>000001121</v>
          </cell>
          <cell r="L150" t="str">
            <v>4265004</v>
          </cell>
          <cell r="M150" t="str">
            <v>1113</v>
          </cell>
          <cell r="N150" t="str">
            <v>99920</v>
          </cell>
          <cell r="O150" t="str">
            <v>11404</v>
          </cell>
          <cell r="P150" t="str">
            <v>292</v>
          </cell>
          <cell r="Q150" t="str">
            <v>954</v>
          </cell>
          <cell r="R150" t="str">
            <v>INTERCO BILL W/O</v>
          </cell>
          <cell r="S150" t="str">
            <v>PRA</v>
          </cell>
          <cell r="U150" t="str">
            <v>2014-08-31</v>
          </cell>
          <cell r="V150">
            <v>118.57</v>
          </cell>
          <cell r="W150" t="str">
            <v>UTXEMEM201</v>
          </cell>
          <cell r="Y150" t="str">
            <v>LEGAL</v>
          </cell>
          <cell r="AA150" t="str">
            <v>ICB3</v>
          </cell>
          <cell r="AC150" t="str">
            <v>ICB</v>
          </cell>
          <cell r="AD150" t="str">
            <v>ICB</v>
          </cell>
          <cell r="AF150" t="str">
            <v>211</v>
          </cell>
          <cell r="AG150" t="str">
            <v>0000052445</v>
          </cell>
          <cell r="AR150" t="str">
            <v>954</v>
          </cell>
          <cell r="AS150" t="str">
            <v>0000052445</v>
          </cell>
          <cell r="AT150" t="str">
            <v>ROTARY CLUB</v>
          </cell>
        </row>
        <row r="151">
          <cell r="A151" t="str">
            <v>00628731</v>
          </cell>
          <cell r="B151" t="str">
            <v>9564265004</v>
          </cell>
          <cell r="C151" t="str">
            <v>ICB4TARGET0000000850</v>
          </cell>
          <cell r="D151">
            <v>2014</v>
          </cell>
          <cell r="E151">
            <v>8</v>
          </cell>
          <cell r="F151" t="str">
            <v>2014-08-31</v>
          </cell>
          <cell r="G151" t="str">
            <v>PRJ</v>
          </cell>
          <cell r="H151" t="str">
            <v>169</v>
          </cell>
          <cell r="I151" t="str">
            <v>211</v>
          </cell>
          <cell r="K151" t="str">
            <v>000001121</v>
          </cell>
          <cell r="L151" t="str">
            <v>4265004</v>
          </cell>
          <cell r="M151" t="str">
            <v>1113</v>
          </cell>
          <cell r="N151" t="str">
            <v>99920</v>
          </cell>
          <cell r="O151" t="str">
            <v>11404</v>
          </cell>
          <cell r="P151" t="str">
            <v>292</v>
          </cell>
          <cell r="Q151" t="str">
            <v>956</v>
          </cell>
          <cell r="R151" t="str">
            <v>INTERCO BILL W/O</v>
          </cell>
          <cell r="S151" t="str">
            <v>PRA</v>
          </cell>
          <cell r="U151" t="str">
            <v>2014-08-31</v>
          </cell>
          <cell r="V151">
            <v>219.71</v>
          </cell>
          <cell r="W151" t="str">
            <v>UTXEMEM201</v>
          </cell>
          <cell r="Y151" t="str">
            <v>LEGAL</v>
          </cell>
          <cell r="AA151" t="str">
            <v>ICB3</v>
          </cell>
          <cell r="AC151" t="str">
            <v>ICB</v>
          </cell>
          <cell r="AD151" t="str">
            <v>ICB</v>
          </cell>
          <cell r="AF151" t="str">
            <v>211</v>
          </cell>
          <cell r="AG151" t="str">
            <v>0000106409</v>
          </cell>
          <cell r="AR151" t="str">
            <v>956</v>
          </cell>
          <cell r="AS151" t="str">
            <v>0000106409</v>
          </cell>
          <cell r="AT151" t="str">
            <v>CORPUS CHRISTI COUNTRY CLUB</v>
          </cell>
        </row>
        <row r="152">
          <cell r="A152" t="str">
            <v>00627631</v>
          </cell>
          <cell r="B152" t="str">
            <v>9564265004</v>
          </cell>
          <cell r="C152" t="str">
            <v>ICB4TARGET0000000851</v>
          </cell>
          <cell r="D152">
            <v>2014</v>
          </cell>
          <cell r="E152">
            <v>8</v>
          </cell>
          <cell r="F152" t="str">
            <v>2014-08-31</v>
          </cell>
          <cell r="G152" t="str">
            <v>PRJ</v>
          </cell>
          <cell r="H152" t="str">
            <v>169</v>
          </cell>
          <cell r="I152" t="str">
            <v>211</v>
          </cell>
          <cell r="K152" t="str">
            <v>000001121</v>
          </cell>
          <cell r="L152" t="str">
            <v>4265004</v>
          </cell>
          <cell r="M152" t="str">
            <v>1113</v>
          </cell>
          <cell r="N152" t="str">
            <v>99920</v>
          </cell>
          <cell r="O152" t="str">
            <v>11404</v>
          </cell>
          <cell r="P152" t="str">
            <v>292</v>
          </cell>
          <cell r="Q152" t="str">
            <v>956</v>
          </cell>
          <cell r="R152" t="str">
            <v>INTERCO BILL W/O</v>
          </cell>
          <cell r="S152" t="str">
            <v>PRA</v>
          </cell>
          <cell r="U152" t="str">
            <v>2014-08-31</v>
          </cell>
          <cell r="V152">
            <v>233.18</v>
          </cell>
          <cell r="W152" t="str">
            <v>UTXEMEM201</v>
          </cell>
          <cell r="Y152" t="str">
            <v>LEGAL</v>
          </cell>
          <cell r="AA152" t="str">
            <v>ICB3</v>
          </cell>
          <cell r="AC152" t="str">
            <v>ICB</v>
          </cell>
          <cell r="AD152" t="str">
            <v>ICB</v>
          </cell>
          <cell r="AF152" t="str">
            <v>211</v>
          </cell>
          <cell r="AG152" t="str">
            <v>0000146747</v>
          </cell>
          <cell r="AR152" t="str">
            <v>956</v>
          </cell>
          <cell r="AS152" t="str">
            <v>0000146747</v>
          </cell>
          <cell r="AT152" t="str">
            <v>JP MORGAN CHASE CORPORATE CARD ACTIVITY</v>
          </cell>
          <cell r="AU152" t="str">
            <v>DO NOT TAKE OFF HOLD- INTERFACE PURPOSES</v>
          </cell>
        </row>
        <row r="153">
          <cell r="A153" t="str">
            <v>00623024</v>
          </cell>
          <cell r="B153" t="str">
            <v>9534264000</v>
          </cell>
          <cell r="C153" t="str">
            <v>ICB4TARGET0000001035</v>
          </cell>
          <cell r="D153">
            <v>2014</v>
          </cell>
          <cell r="E153">
            <v>7</v>
          </cell>
          <cell r="F153" t="str">
            <v>2014-07-31</v>
          </cell>
          <cell r="G153" t="str">
            <v>PRJ</v>
          </cell>
          <cell r="H153" t="str">
            <v>169</v>
          </cell>
          <cell r="I153" t="str">
            <v>211</v>
          </cell>
          <cell r="K153" t="str">
            <v>000001121</v>
          </cell>
          <cell r="L153" t="str">
            <v>4264000</v>
          </cell>
          <cell r="M153" t="str">
            <v>1113</v>
          </cell>
          <cell r="N153" t="str">
            <v>99920</v>
          </cell>
          <cell r="O153" t="str">
            <v>11404</v>
          </cell>
          <cell r="P153" t="str">
            <v>292</v>
          </cell>
          <cell r="Q153" t="str">
            <v>953</v>
          </cell>
          <cell r="R153" t="str">
            <v>INTERCO BILL W/O</v>
          </cell>
          <cell r="S153" t="str">
            <v>PRA</v>
          </cell>
          <cell r="U153" t="str">
            <v>2014-07-31</v>
          </cell>
          <cell r="V153">
            <v>33542.76</v>
          </cell>
          <cell r="W153" t="str">
            <v>UTXEMEM201</v>
          </cell>
          <cell r="Y153" t="str">
            <v>LEGAL</v>
          </cell>
          <cell r="AA153" t="str">
            <v>ICB3</v>
          </cell>
          <cell r="AC153" t="str">
            <v>ICB</v>
          </cell>
          <cell r="AD153" t="str">
            <v>ICB</v>
          </cell>
          <cell r="AF153" t="str">
            <v>211</v>
          </cell>
          <cell r="AG153" t="str">
            <v>0000096469</v>
          </cell>
          <cell r="AR153" t="str">
            <v>953</v>
          </cell>
          <cell r="AS153" t="str">
            <v>0000096469</v>
          </cell>
          <cell r="AT153" t="str">
            <v>ASSOCIATION OF ELECTRIC</v>
          </cell>
          <cell r="AU153" t="str">
            <v>COMPANIES OF TEXAS INC</v>
          </cell>
        </row>
        <row r="154">
          <cell r="A154" t="str">
            <v>00623863</v>
          </cell>
          <cell r="B154" t="str">
            <v>9564265004</v>
          </cell>
          <cell r="C154" t="str">
            <v>ICB4TARGET0000001056</v>
          </cell>
          <cell r="D154">
            <v>2014</v>
          </cell>
          <cell r="E154">
            <v>7</v>
          </cell>
          <cell r="F154" t="str">
            <v>2014-07-31</v>
          </cell>
          <cell r="G154" t="str">
            <v>PRJ</v>
          </cell>
          <cell r="H154" t="str">
            <v>169</v>
          </cell>
          <cell r="I154" t="str">
            <v>211</v>
          </cell>
          <cell r="K154" t="str">
            <v>000001121</v>
          </cell>
          <cell r="L154" t="str">
            <v>4265004</v>
          </cell>
          <cell r="M154" t="str">
            <v>1585</v>
          </cell>
          <cell r="N154" t="str">
            <v>99920</v>
          </cell>
          <cell r="O154" t="str">
            <v>13042</v>
          </cell>
          <cell r="P154" t="str">
            <v>292</v>
          </cell>
          <cell r="Q154" t="str">
            <v>956</v>
          </cell>
          <cell r="R154" t="str">
            <v>INTERCO BILL W/O</v>
          </cell>
          <cell r="S154" t="str">
            <v>PRA</v>
          </cell>
          <cell r="U154" t="str">
            <v>2014-07-31</v>
          </cell>
          <cell r="V154">
            <v>98.01</v>
          </cell>
          <cell r="W154" t="str">
            <v>UTXEMEM101</v>
          </cell>
          <cell r="Y154" t="str">
            <v>LEGAL</v>
          </cell>
          <cell r="AA154" t="str">
            <v>ICB3</v>
          </cell>
          <cell r="AC154" t="str">
            <v>ICB</v>
          </cell>
          <cell r="AD154" t="str">
            <v>ICB</v>
          </cell>
          <cell r="AF154" t="str">
            <v>211</v>
          </cell>
          <cell r="AG154" t="str">
            <v>0000096506</v>
          </cell>
          <cell r="AR154" t="str">
            <v>956</v>
          </cell>
          <cell r="AS154" t="str">
            <v>0000096506</v>
          </cell>
          <cell r="AT154" t="str">
            <v>AUSTIN CLUB</v>
          </cell>
        </row>
        <row r="155">
          <cell r="A155" t="str">
            <v>00625754</v>
          </cell>
          <cell r="B155" t="str">
            <v>9544265004</v>
          </cell>
          <cell r="C155" t="str">
            <v>ICB4TARGET0000001057</v>
          </cell>
          <cell r="D155">
            <v>2014</v>
          </cell>
          <cell r="E155">
            <v>7</v>
          </cell>
          <cell r="F155" t="str">
            <v>2014-07-31</v>
          </cell>
          <cell r="G155" t="str">
            <v>PRJ</v>
          </cell>
          <cell r="H155" t="str">
            <v>169</v>
          </cell>
          <cell r="I155" t="str">
            <v>211</v>
          </cell>
          <cell r="K155" t="str">
            <v>000001121</v>
          </cell>
          <cell r="L155" t="str">
            <v>4265004</v>
          </cell>
          <cell r="M155" t="str">
            <v>1585</v>
          </cell>
          <cell r="N155" t="str">
            <v>99920</v>
          </cell>
          <cell r="O155" t="str">
            <v>12091</v>
          </cell>
          <cell r="P155" t="str">
            <v>293</v>
          </cell>
          <cell r="Q155" t="str">
            <v>954</v>
          </cell>
          <cell r="R155" t="str">
            <v>INTERCO BILL W/O</v>
          </cell>
          <cell r="S155" t="str">
            <v>PRA</v>
          </cell>
          <cell r="U155" t="str">
            <v>2014-07-31</v>
          </cell>
          <cell r="V155">
            <v>23.78</v>
          </cell>
          <cell r="W155" t="str">
            <v>UTXEMEM101</v>
          </cell>
          <cell r="Y155" t="str">
            <v>LEGAL</v>
          </cell>
          <cell r="AA155" t="str">
            <v>ICB3</v>
          </cell>
          <cell r="AC155" t="str">
            <v>ICB</v>
          </cell>
          <cell r="AD155" t="str">
            <v>ICB</v>
          </cell>
          <cell r="AF155" t="str">
            <v>211</v>
          </cell>
          <cell r="AG155" t="str">
            <v>0000146747</v>
          </cell>
          <cell r="AR155" t="str">
            <v>954</v>
          </cell>
          <cell r="AS155" t="str">
            <v>0000146747</v>
          </cell>
          <cell r="AT155" t="str">
            <v>JP MORGAN CHASE CORPORATE CARD ACTIVITY</v>
          </cell>
          <cell r="AU155" t="str">
            <v>DO NOT TAKE OFF HOLD- INTERFACE PURPOSES</v>
          </cell>
        </row>
        <row r="156">
          <cell r="A156" t="str">
            <v>00625117</v>
          </cell>
          <cell r="B156" t="str">
            <v>9544265004</v>
          </cell>
          <cell r="C156" t="str">
            <v>ICB4TARGET0000001062</v>
          </cell>
          <cell r="D156">
            <v>2014</v>
          </cell>
          <cell r="E156">
            <v>7</v>
          </cell>
          <cell r="F156" t="str">
            <v>2014-07-31</v>
          </cell>
          <cell r="G156" t="str">
            <v>PRJ</v>
          </cell>
          <cell r="H156" t="str">
            <v>169</v>
          </cell>
          <cell r="I156" t="str">
            <v>211</v>
          </cell>
          <cell r="K156" t="str">
            <v>000001121</v>
          </cell>
          <cell r="L156" t="str">
            <v>4265004</v>
          </cell>
          <cell r="M156" t="str">
            <v>1113</v>
          </cell>
          <cell r="N156" t="str">
            <v>99920</v>
          </cell>
          <cell r="O156" t="str">
            <v>11404</v>
          </cell>
          <cell r="P156" t="str">
            <v>292</v>
          </cell>
          <cell r="Q156" t="str">
            <v>954</v>
          </cell>
          <cell r="R156" t="str">
            <v>INTERCO BILL W/O</v>
          </cell>
          <cell r="S156" t="str">
            <v>PRA</v>
          </cell>
          <cell r="U156" t="str">
            <v>2014-07-31</v>
          </cell>
          <cell r="V156">
            <v>59.29</v>
          </cell>
          <cell r="W156" t="str">
            <v>UTXEMEM201</v>
          </cell>
          <cell r="Y156" t="str">
            <v>LEGAL</v>
          </cell>
          <cell r="AA156" t="str">
            <v>ICB3</v>
          </cell>
          <cell r="AC156" t="str">
            <v>ICB</v>
          </cell>
          <cell r="AD156" t="str">
            <v>ICB</v>
          </cell>
          <cell r="AF156" t="str">
            <v>211</v>
          </cell>
          <cell r="AG156" t="str">
            <v>0000035634</v>
          </cell>
          <cell r="AR156" t="str">
            <v>954</v>
          </cell>
          <cell r="AS156" t="str">
            <v>0000035634</v>
          </cell>
          <cell r="AT156" t="str">
            <v>JUNIOR ACHIEVEMENT</v>
          </cell>
        </row>
        <row r="157">
          <cell r="A157" t="str">
            <v>00625116</v>
          </cell>
          <cell r="B157" t="str">
            <v>9564265004</v>
          </cell>
          <cell r="C157" t="str">
            <v>ICB4TARGET0000001063</v>
          </cell>
          <cell r="D157">
            <v>2014</v>
          </cell>
          <cell r="E157">
            <v>7</v>
          </cell>
          <cell r="F157" t="str">
            <v>2014-07-31</v>
          </cell>
          <cell r="G157" t="str">
            <v>PRJ</v>
          </cell>
          <cell r="H157" t="str">
            <v>169</v>
          </cell>
          <cell r="I157" t="str">
            <v>211</v>
          </cell>
          <cell r="K157" t="str">
            <v>000001121</v>
          </cell>
          <cell r="L157" t="str">
            <v>4265004</v>
          </cell>
          <cell r="M157" t="str">
            <v>1113</v>
          </cell>
          <cell r="N157" t="str">
            <v>99920</v>
          </cell>
          <cell r="O157" t="str">
            <v>11404</v>
          </cell>
          <cell r="P157" t="str">
            <v>292</v>
          </cell>
          <cell r="Q157" t="str">
            <v>956</v>
          </cell>
          <cell r="R157" t="str">
            <v>INTERCO BILL W/O</v>
          </cell>
          <cell r="S157" t="str">
            <v>PRA</v>
          </cell>
          <cell r="U157" t="str">
            <v>2014-07-31</v>
          </cell>
          <cell r="V157">
            <v>215.37</v>
          </cell>
          <cell r="W157" t="str">
            <v>UTXEMEM201</v>
          </cell>
          <cell r="Y157" t="str">
            <v>LEGAL</v>
          </cell>
          <cell r="AA157" t="str">
            <v>ICB3</v>
          </cell>
          <cell r="AC157" t="str">
            <v>ICB</v>
          </cell>
          <cell r="AD157" t="str">
            <v>ICB</v>
          </cell>
          <cell r="AF157" t="str">
            <v>211</v>
          </cell>
          <cell r="AG157" t="str">
            <v>0000106409</v>
          </cell>
          <cell r="AR157" t="str">
            <v>956</v>
          </cell>
          <cell r="AS157" t="str">
            <v>0000106409</v>
          </cell>
          <cell r="AT157" t="str">
            <v>CORPUS CHRISTI COUNTRY CLUB</v>
          </cell>
        </row>
        <row r="158">
          <cell r="A158" t="str">
            <v>00627631</v>
          </cell>
          <cell r="B158" t="str">
            <v>9569210001</v>
          </cell>
          <cell r="C158" t="str">
            <v>ICB4TARGET0000009202</v>
          </cell>
          <cell r="D158">
            <v>2014</v>
          </cell>
          <cell r="E158">
            <v>8</v>
          </cell>
          <cell r="F158" t="str">
            <v>2014-08-31</v>
          </cell>
          <cell r="G158" t="str">
            <v>PRJ</v>
          </cell>
          <cell r="H158" t="str">
            <v>169</v>
          </cell>
          <cell r="I158" t="str">
            <v>211</v>
          </cell>
          <cell r="K158" t="str">
            <v>TDOANDA</v>
          </cell>
          <cell r="L158" t="str">
            <v>9210001</v>
          </cell>
          <cell r="M158" t="str">
            <v>1585</v>
          </cell>
          <cell r="N158" t="str">
            <v>99920</v>
          </cell>
          <cell r="O158" t="str">
            <v>11404</v>
          </cell>
          <cell r="P158" t="str">
            <v>263</v>
          </cell>
          <cell r="Q158" t="str">
            <v>956</v>
          </cell>
          <cell r="R158" t="str">
            <v>INTERCO BILL W/O</v>
          </cell>
          <cell r="S158" t="str">
            <v>PRA</v>
          </cell>
          <cell r="U158" t="str">
            <v>2014-08-31</v>
          </cell>
          <cell r="V158">
            <v>172.82</v>
          </cell>
          <cell r="W158" t="str">
            <v>UTXE000301</v>
          </cell>
          <cell r="Y158" t="str">
            <v>TDOTH</v>
          </cell>
          <cell r="AA158" t="str">
            <v>ICB3</v>
          </cell>
          <cell r="AC158" t="str">
            <v>ICB</v>
          </cell>
          <cell r="AD158" t="str">
            <v>ICB</v>
          </cell>
          <cell r="AF158" t="str">
            <v>211</v>
          </cell>
          <cell r="AG158" t="str">
            <v>0000146747</v>
          </cell>
          <cell r="AR158" t="str">
            <v>956</v>
          </cell>
          <cell r="AS158" t="str">
            <v>0000146747</v>
          </cell>
          <cell r="AT158" t="str">
            <v>JP MORGAN CHASE CORPORATE CARD ACTIVITY</v>
          </cell>
          <cell r="AU158" t="str">
            <v>DO NOT TAKE OFF HOLD- INTERFACE PURPOSES</v>
          </cell>
        </row>
        <row r="159">
          <cell r="A159" t="str">
            <v>00623215</v>
          </cell>
          <cell r="B159" t="str">
            <v>9549210001</v>
          </cell>
          <cell r="C159" t="str">
            <v>ICB4TARGET0000009661</v>
          </cell>
          <cell r="D159">
            <v>2014</v>
          </cell>
          <cell r="E159">
            <v>7</v>
          </cell>
          <cell r="F159" t="str">
            <v>2014-07-31</v>
          </cell>
          <cell r="G159" t="str">
            <v>PRJ</v>
          </cell>
          <cell r="H159" t="str">
            <v>169</v>
          </cell>
          <cell r="I159" t="str">
            <v>211</v>
          </cell>
          <cell r="K159" t="str">
            <v>TDOANDA</v>
          </cell>
          <cell r="L159" t="str">
            <v>9210001</v>
          </cell>
          <cell r="M159" t="str">
            <v>1585</v>
          </cell>
          <cell r="N159" t="str">
            <v>99920</v>
          </cell>
          <cell r="O159" t="str">
            <v>10381</v>
          </cell>
          <cell r="P159" t="str">
            <v>289</v>
          </cell>
          <cell r="Q159" t="str">
            <v>954</v>
          </cell>
          <cell r="R159" t="str">
            <v>INTERCO BILL W/O</v>
          </cell>
          <cell r="S159" t="str">
            <v>PRA</v>
          </cell>
          <cell r="U159" t="str">
            <v>2014-07-31</v>
          </cell>
          <cell r="V159">
            <v>153.13999999999999</v>
          </cell>
          <cell r="W159" t="str">
            <v>UTXE000101</v>
          </cell>
          <cell r="Y159" t="str">
            <v>TDOTH</v>
          </cell>
          <cell r="AA159" t="str">
            <v>ICB3</v>
          </cell>
          <cell r="AC159" t="str">
            <v>ICB</v>
          </cell>
          <cell r="AD159" t="str">
            <v>ICB</v>
          </cell>
          <cell r="AF159" t="str">
            <v>211</v>
          </cell>
          <cell r="AG159" t="str">
            <v>0000146747</v>
          </cell>
          <cell r="AR159" t="str">
            <v>954</v>
          </cell>
          <cell r="AS159" t="str">
            <v>0000146747</v>
          </cell>
          <cell r="AT159" t="str">
            <v>JP MORGAN CHASE CORPORATE CARD ACTIVITY</v>
          </cell>
          <cell r="AU159" t="str">
            <v>DO NOT TAKE OFF HOLD- INTERFACE PURPOSES</v>
          </cell>
        </row>
        <row r="160">
          <cell r="A160" t="str">
            <v>00629266</v>
          </cell>
          <cell r="B160" t="str">
            <v>9539302000</v>
          </cell>
          <cell r="C160" t="str">
            <v>ICB4TARGET0000010093</v>
          </cell>
          <cell r="D160">
            <v>2014</v>
          </cell>
          <cell r="E160">
            <v>8</v>
          </cell>
          <cell r="F160" t="str">
            <v>2014-08-31</v>
          </cell>
          <cell r="G160" t="str">
            <v>PRJ</v>
          </cell>
          <cell r="H160" t="str">
            <v>169</v>
          </cell>
          <cell r="I160" t="str">
            <v>211</v>
          </cell>
          <cell r="K160" t="str">
            <v>000001121</v>
          </cell>
          <cell r="L160" t="str">
            <v>9302000</v>
          </cell>
          <cell r="M160" t="str">
            <v>1113</v>
          </cell>
          <cell r="N160" t="str">
            <v>99920</v>
          </cell>
          <cell r="O160" t="str">
            <v>11404</v>
          </cell>
          <cell r="P160" t="str">
            <v>292</v>
          </cell>
          <cell r="Q160" t="str">
            <v>953</v>
          </cell>
          <cell r="R160" t="str">
            <v>INTERCO BILL W/O</v>
          </cell>
          <cell r="S160" t="str">
            <v>PRA</v>
          </cell>
          <cell r="U160" t="str">
            <v>2014-08-31</v>
          </cell>
          <cell r="V160">
            <v>94.86</v>
          </cell>
          <cell r="W160" t="str">
            <v>UTXEMEM201</v>
          </cell>
          <cell r="Y160" t="str">
            <v>LEGAL</v>
          </cell>
          <cell r="AA160" t="str">
            <v>ICB3</v>
          </cell>
          <cell r="AC160" t="str">
            <v>ICB</v>
          </cell>
          <cell r="AD160" t="str">
            <v>ICB</v>
          </cell>
          <cell r="AF160" t="str">
            <v>211</v>
          </cell>
          <cell r="AG160" t="str">
            <v>0000108249</v>
          </cell>
          <cell r="AR160" t="str">
            <v>953</v>
          </cell>
          <cell r="AS160" t="str">
            <v>0000108249</v>
          </cell>
          <cell r="AT160" t="str">
            <v>WESTSIDE BUSINESS ASSOCIATION</v>
          </cell>
        </row>
        <row r="161">
          <cell r="A161" t="str">
            <v>00629665</v>
          </cell>
          <cell r="B161" t="str">
            <v>9539302000</v>
          </cell>
          <cell r="C161" t="str">
            <v>ICB4TARGET0000010094</v>
          </cell>
          <cell r="D161">
            <v>2014</v>
          </cell>
          <cell r="E161">
            <v>8</v>
          </cell>
          <cell r="F161" t="str">
            <v>2014-08-31</v>
          </cell>
          <cell r="G161" t="str">
            <v>PRJ</v>
          </cell>
          <cell r="H161" t="str">
            <v>169</v>
          </cell>
          <cell r="I161" t="str">
            <v>211</v>
          </cell>
          <cell r="K161" t="str">
            <v>000001121</v>
          </cell>
          <cell r="L161" t="str">
            <v>9302000</v>
          </cell>
          <cell r="M161" t="str">
            <v>1113</v>
          </cell>
          <cell r="N161" t="str">
            <v>99920</v>
          </cell>
          <cell r="O161" t="str">
            <v>11404</v>
          </cell>
          <cell r="P161" t="str">
            <v>292</v>
          </cell>
          <cell r="Q161" t="str">
            <v>953</v>
          </cell>
          <cell r="R161" t="str">
            <v>INTERCO BILL W/O</v>
          </cell>
          <cell r="S161" t="str">
            <v>PRA</v>
          </cell>
          <cell r="U161" t="str">
            <v>2014-08-31</v>
          </cell>
          <cell r="V161">
            <v>33.6</v>
          </cell>
          <cell r="W161" t="str">
            <v>UTXEMEM201</v>
          </cell>
          <cell r="Y161" t="str">
            <v>LEGAL</v>
          </cell>
          <cell r="AA161" t="str">
            <v>ICB3</v>
          </cell>
          <cell r="AC161" t="str">
            <v>ICB</v>
          </cell>
          <cell r="AD161" t="str">
            <v>ICB</v>
          </cell>
          <cell r="AF161" t="str">
            <v>211</v>
          </cell>
          <cell r="AG161" t="str">
            <v>0000122745</v>
          </cell>
          <cell r="AR161" t="str">
            <v>953</v>
          </cell>
          <cell r="AS161" t="str">
            <v>0000122745</v>
          </cell>
          <cell r="AT161" t="str">
            <v>REFUGIO COUNTY</v>
          </cell>
        </row>
        <row r="162">
          <cell r="A162" t="str">
            <v>00631259</v>
          </cell>
          <cell r="B162" t="str">
            <v>9539302000</v>
          </cell>
          <cell r="C162" t="str">
            <v>ICB4TARGET0000010095</v>
          </cell>
          <cell r="D162">
            <v>2014</v>
          </cell>
          <cell r="E162">
            <v>8</v>
          </cell>
          <cell r="F162" t="str">
            <v>2014-08-31</v>
          </cell>
          <cell r="G162" t="str">
            <v>PRJ</v>
          </cell>
          <cell r="H162" t="str">
            <v>169</v>
          </cell>
          <cell r="I162" t="str">
            <v>211</v>
          </cell>
          <cell r="K162" t="str">
            <v>000001121</v>
          </cell>
          <cell r="L162" t="str">
            <v>9302000</v>
          </cell>
          <cell r="M162" t="str">
            <v>1113</v>
          </cell>
          <cell r="N162" t="str">
            <v>99920</v>
          </cell>
          <cell r="O162" t="str">
            <v>11404</v>
          </cell>
          <cell r="P162" t="str">
            <v>292</v>
          </cell>
          <cell r="Q162" t="str">
            <v>953</v>
          </cell>
          <cell r="R162" t="str">
            <v>INTERCO BILL W/O</v>
          </cell>
          <cell r="S162" t="str">
            <v>PRA</v>
          </cell>
          <cell r="U162" t="str">
            <v>2014-08-31</v>
          </cell>
          <cell r="V162">
            <v>79.05</v>
          </cell>
          <cell r="W162" t="str">
            <v>UTXEMEM201</v>
          </cell>
          <cell r="Y162" t="str">
            <v>LEGAL</v>
          </cell>
          <cell r="AA162" t="str">
            <v>ICB3</v>
          </cell>
          <cell r="AC162" t="str">
            <v>ICB</v>
          </cell>
          <cell r="AD162" t="str">
            <v>ICB</v>
          </cell>
          <cell r="AF162" t="str">
            <v>211</v>
          </cell>
          <cell r="AG162" t="str">
            <v>0000132455</v>
          </cell>
          <cell r="AR162" t="str">
            <v>953</v>
          </cell>
          <cell r="AS162" t="str">
            <v>0000132455</v>
          </cell>
          <cell r="AT162" t="str">
            <v>CISCO CHAMBER OF COMMERCE</v>
          </cell>
        </row>
        <row r="163">
          <cell r="A163" t="str">
            <v>00612166</v>
          </cell>
          <cell r="B163" t="str">
            <v>9539302000</v>
          </cell>
          <cell r="C163" t="str">
            <v>ICB4TARGET0000010096</v>
          </cell>
          <cell r="D163">
            <v>2014</v>
          </cell>
          <cell r="E163">
            <v>8</v>
          </cell>
          <cell r="F163" t="str">
            <v>2014-08-31</v>
          </cell>
          <cell r="G163" t="str">
            <v>PRJ</v>
          </cell>
          <cell r="H163" t="str">
            <v>169</v>
          </cell>
          <cell r="I163" t="str">
            <v>211</v>
          </cell>
          <cell r="K163" t="str">
            <v>000001121</v>
          </cell>
          <cell r="L163" t="str">
            <v>9302000</v>
          </cell>
          <cell r="M163" t="str">
            <v>1113</v>
          </cell>
          <cell r="N163" t="str">
            <v>99920</v>
          </cell>
          <cell r="O163" t="str">
            <v>11404</v>
          </cell>
          <cell r="P163" t="str">
            <v>292</v>
          </cell>
          <cell r="Q163" t="str">
            <v>953</v>
          </cell>
          <cell r="R163" t="str">
            <v>INTERCO BILL W/O</v>
          </cell>
          <cell r="S163" t="str">
            <v>PRA</v>
          </cell>
          <cell r="U163" t="str">
            <v>2014-08-31</v>
          </cell>
          <cell r="V163">
            <v>-118.57</v>
          </cell>
          <cell r="W163" t="str">
            <v>UTXEMEM201</v>
          </cell>
          <cell r="Y163" t="str">
            <v>LEGAL</v>
          </cell>
          <cell r="AA163" t="str">
            <v>ICB3</v>
          </cell>
          <cell r="AC163" t="str">
            <v>ICB</v>
          </cell>
          <cell r="AD163" t="str">
            <v>ICB</v>
          </cell>
          <cell r="AF163" t="str">
            <v>211</v>
          </cell>
          <cell r="AG163" t="str">
            <v>0000137581</v>
          </cell>
          <cell r="AR163" t="str">
            <v>953</v>
          </cell>
          <cell r="AS163" t="str">
            <v>0000137581</v>
          </cell>
          <cell r="AT163" t="str">
            <v>LOS FRESNOS AREA CHAMBER OF COMMERCE</v>
          </cell>
        </row>
        <row r="164">
          <cell r="A164" t="str">
            <v>00623023</v>
          </cell>
          <cell r="B164" t="str">
            <v>9539302000</v>
          </cell>
          <cell r="C164" t="str">
            <v>ICB4TARGET0000010532</v>
          </cell>
          <cell r="D164">
            <v>2014</v>
          </cell>
          <cell r="E164">
            <v>7</v>
          </cell>
          <cell r="F164" t="str">
            <v>2014-07-31</v>
          </cell>
          <cell r="G164" t="str">
            <v>PRJ</v>
          </cell>
          <cell r="H164" t="str">
            <v>169</v>
          </cell>
          <cell r="I164" t="str">
            <v>211</v>
          </cell>
          <cell r="K164" t="str">
            <v>000001121</v>
          </cell>
          <cell r="L164" t="str">
            <v>9302000</v>
          </cell>
          <cell r="M164" t="str">
            <v>1585</v>
          </cell>
          <cell r="N164" t="str">
            <v>99920</v>
          </cell>
          <cell r="O164" t="str">
            <v>11404</v>
          </cell>
          <cell r="P164" t="str">
            <v>292</v>
          </cell>
          <cell r="Q164" t="str">
            <v>953</v>
          </cell>
          <cell r="R164" t="str">
            <v>INTERCO BILL W/O</v>
          </cell>
          <cell r="S164" t="str">
            <v>PRA</v>
          </cell>
          <cell r="U164" t="str">
            <v>2014-07-31</v>
          </cell>
          <cell r="V164">
            <v>918.83</v>
          </cell>
          <cell r="W164" t="str">
            <v>UTXEMEM101</v>
          </cell>
          <cell r="Y164" t="str">
            <v>LEGAL</v>
          </cell>
          <cell r="AA164" t="str">
            <v>ICB3</v>
          </cell>
          <cell r="AC164" t="str">
            <v>ICB</v>
          </cell>
          <cell r="AD164" t="str">
            <v>ICB</v>
          </cell>
          <cell r="AF164" t="str">
            <v>211</v>
          </cell>
          <cell r="AG164" t="str">
            <v>0000097007</v>
          </cell>
          <cell r="AR164" t="str">
            <v>953</v>
          </cell>
          <cell r="AS164" t="str">
            <v>0000097007</v>
          </cell>
          <cell r="AT164" t="str">
            <v>CENTER FOR LEGISLATIVE ENERGY</v>
          </cell>
        </row>
        <row r="165">
          <cell r="A165" t="str">
            <v>00624511</v>
          </cell>
          <cell r="B165" t="str">
            <v>9539302000</v>
          </cell>
          <cell r="C165" t="str">
            <v>ICB4TARGET0000010533</v>
          </cell>
          <cell r="D165">
            <v>2014</v>
          </cell>
          <cell r="E165">
            <v>7</v>
          </cell>
          <cell r="F165" t="str">
            <v>2014-07-31</v>
          </cell>
          <cell r="G165" t="str">
            <v>PRJ</v>
          </cell>
          <cell r="H165" t="str">
            <v>169</v>
          </cell>
          <cell r="I165" t="str">
            <v>211</v>
          </cell>
          <cell r="K165" t="str">
            <v>000001121</v>
          </cell>
          <cell r="L165" t="str">
            <v>9302000</v>
          </cell>
          <cell r="M165" t="str">
            <v>1585</v>
          </cell>
          <cell r="N165" t="str">
            <v>99920</v>
          </cell>
          <cell r="O165" t="str">
            <v>11404</v>
          </cell>
          <cell r="P165" t="str">
            <v>292</v>
          </cell>
          <cell r="Q165" t="str">
            <v>953</v>
          </cell>
          <cell r="R165" t="str">
            <v>INTERCO BILL W/O</v>
          </cell>
          <cell r="S165" t="str">
            <v>PRA</v>
          </cell>
          <cell r="U165" t="str">
            <v>2014-07-31</v>
          </cell>
          <cell r="V165">
            <v>151.61000000000001</v>
          </cell>
          <cell r="W165" t="str">
            <v>UTXEMEM101</v>
          </cell>
          <cell r="Y165" t="str">
            <v>LEGAL</v>
          </cell>
          <cell r="AA165" t="str">
            <v>ICB3</v>
          </cell>
          <cell r="AC165" t="str">
            <v>ICB</v>
          </cell>
          <cell r="AD165" t="str">
            <v>ICB</v>
          </cell>
          <cell r="AF165" t="str">
            <v>211</v>
          </cell>
          <cell r="AG165" t="str">
            <v>0000122688</v>
          </cell>
          <cell r="AR165" t="str">
            <v>953</v>
          </cell>
          <cell r="AS165" t="str">
            <v>0000122688</v>
          </cell>
          <cell r="AT165" t="str">
            <v>UTILITY ECONOMIC DEVELOPMENT ASSOCIATION</v>
          </cell>
        </row>
        <row r="166">
          <cell r="A166" t="str">
            <v>00624507</v>
          </cell>
          <cell r="B166" t="str">
            <v>9539302000</v>
          </cell>
          <cell r="C166" t="str">
            <v>ICB4TARGET0000010538</v>
          </cell>
          <cell r="D166">
            <v>2014</v>
          </cell>
          <cell r="E166">
            <v>7</v>
          </cell>
          <cell r="F166" t="str">
            <v>2014-07-31</v>
          </cell>
          <cell r="G166" t="str">
            <v>PRJ</v>
          </cell>
          <cell r="H166" t="str">
            <v>169</v>
          </cell>
          <cell r="I166" t="str">
            <v>211</v>
          </cell>
          <cell r="K166" t="str">
            <v>000001121</v>
          </cell>
          <cell r="L166" t="str">
            <v>9302000</v>
          </cell>
          <cell r="M166" t="str">
            <v>1113</v>
          </cell>
          <cell r="N166" t="str">
            <v>99920</v>
          </cell>
          <cell r="O166" t="str">
            <v>11404</v>
          </cell>
          <cell r="P166" t="str">
            <v>292</v>
          </cell>
          <cell r="Q166" t="str">
            <v>953</v>
          </cell>
          <cell r="R166" t="str">
            <v>INTERCO BILL W/O</v>
          </cell>
          <cell r="S166" t="str">
            <v>PRA</v>
          </cell>
          <cell r="U166" t="str">
            <v>2014-07-31</v>
          </cell>
          <cell r="V166">
            <v>153.16</v>
          </cell>
          <cell r="W166" t="str">
            <v>UTXEMEM201</v>
          </cell>
          <cell r="Y166" t="str">
            <v>LEGAL</v>
          </cell>
          <cell r="AA166" t="str">
            <v>ICB3</v>
          </cell>
          <cell r="AC166" t="str">
            <v>ICB</v>
          </cell>
          <cell r="AD166" t="str">
            <v>ICB</v>
          </cell>
          <cell r="AF166" t="str">
            <v>211</v>
          </cell>
          <cell r="AG166" t="str">
            <v>0000120927</v>
          </cell>
          <cell r="AR166" t="str">
            <v>953</v>
          </cell>
          <cell r="AS166" t="str">
            <v>0000120927</v>
          </cell>
          <cell r="AT166" t="str">
            <v>EL CAMPO CHAMBER OF COMMERCE</v>
          </cell>
        </row>
        <row r="167">
          <cell r="A167" t="str">
            <v>00624505</v>
          </cell>
          <cell r="B167" t="str">
            <v>9539302000</v>
          </cell>
          <cell r="C167" t="str">
            <v>ICB4TARGET0000010539</v>
          </cell>
          <cell r="D167">
            <v>2014</v>
          </cell>
          <cell r="E167">
            <v>7</v>
          </cell>
          <cell r="F167" t="str">
            <v>2014-07-31</v>
          </cell>
          <cell r="G167" t="str">
            <v>PRJ</v>
          </cell>
          <cell r="H167" t="str">
            <v>169</v>
          </cell>
          <cell r="I167" t="str">
            <v>211</v>
          </cell>
          <cell r="K167" t="str">
            <v>000001121</v>
          </cell>
          <cell r="L167" t="str">
            <v>9302000</v>
          </cell>
          <cell r="M167" t="str">
            <v>1113</v>
          </cell>
          <cell r="N167" t="str">
            <v>99920</v>
          </cell>
          <cell r="O167" t="str">
            <v>11404</v>
          </cell>
          <cell r="P167" t="str">
            <v>292</v>
          </cell>
          <cell r="Q167" t="str">
            <v>953</v>
          </cell>
          <cell r="R167" t="str">
            <v>INTERCO BILL W/O</v>
          </cell>
          <cell r="S167" t="str">
            <v>PRA</v>
          </cell>
          <cell r="U167" t="str">
            <v>2014-07-31</v>
          </cell>
          <cell r="V167">
            <v>166</v>
          </cell>
          <cell r="W167" t="str">
            <v>UTXEMEM201</v>
          </cell>
          <cell r="Y167" t="str">
            <v>LEGAL</v>
          </cell>
          <cell r="AA167" t="str">
            <v>ICB3</v>
          </cell>
          <cell r="AC167" t="str">
            <v>ICB</v>
          </cell>
          <cell r="AD167" t="str">
            <v>ICB</v>
          </cell>
          <cell r="AF167" t="str">
            <v>211</v>
          </cell>
          <cell r="AG167" t="str">
            <v>0000142834</v>
          </cell>
          <cell r="AR167" t="str">
            <v>953</v>
          </cell>
          <cell r="AS167" t="str">
            <v>0000142834</v>
          </cell>
          <cell r="AT167" t="str">
            <v>UVALDE AREA CHAMBER OF COMMERCE</v>
          </cell>
        </row>
        <row r="168">
          <cell r="A168" t="str">
            <v>00654764</v>
          </cell>
          <cell r="B168" t="str">
            <v>9549210001</v>
          </cell>
          <cell r="C168" t="str">
            <v>ICB4TARGET0000011745</v>
          </cell>
          <cell r="D168">
            <v>2014</v>
          </cell>
          <cell r="E168">
            <v>12</v>
          </cell>
          <cell r="F168" t="str">
            <v>2014-12-31</v>
          </cell>
          <cell r="G168" t="str">
            <v>PRJ</v>
          </cell>
          <cell r="H168" t="str">
            <v>169</v>
          </cell>
          <cell r="I168" t="str">
            <v>211</v>
          </cell>
          <cell r="K168" t="str">
            <v>TDOANDA</v>
          </cell>
          <cell r="L168" t="str">
            <v>9210001</v>
          </cell>
          <cell r="M168" t="str">
            <v>1585</v>
          </cell>
          <cell r="N168" t="str">
            <v>99920</v>
          </cell>
          <cell r="O168" t="str">
            <v>13042</v>
          </cell>
          <cell r="P168" t="str">
            <v>289</v>
          </cell>
          <cell r="Q168" t="str">
            <v>954</v>
          </cell>
          <cell r="R168" t="str">
            <v>INTERCO BILL W/O</v>
          </cell>
          <cell r="S168" t="str">
            <v>PRA</v>
          </cell>
          <cell r="U168" t="str">
            <v>2014-12-31</v>
          </cell>
          <cell r="V168">
            <v>232.94</v>
          </cell>
          <cell r="W168" t="str">
            <v>UTXE000301</v>
          </cell>
          <cell r="Y168" t="str">
            <v>TDOTH</v>
          </cell>
          <cell r="AA168" t="str">
            <v>ICB3</v>
          </cell>
          <cell r="AC168" t="str">
            <v>ICB</v>
          </cell>
          <cell r="AD168" t="str">
            <v>ICB</v>
          </cell>
          <cell r="AF168" t="str">
            <v>211</v>
          </cell>
          <cell r="AG168" t="str">
            <v>0000146747</v>
          </cell>
          <cell r="AR168" t="str">
            <v>954</v>
          </cell>
          <cell r="AS168" t="str">
            <v>0000146747</v>
          </cell>
          <cell r="AT168" t="str">
            <v>JP MORGAN CHASE CORPORATE CARD ACTIVITY</v>
          </cell>
          <cell r="AU168" t="str">
            <v>DO NOT TAKE OFF HOLD- INTERFACE PURPOSES</v>
          </cell>
        </row>
        <row r="169">
          <cell r="A169" t="str">
            <v>00653316</v>
          </cell>
          <cell r="B169" t="str">
            <v>9549210001</v>
          </cell>
          <cell r="C169" t="str">
            <v>ICB4TARGET0000012129</v>
          </cell>
          <cell r="D169">
            <v>2014</v>
          </cell>
          <cell r="E169">
            <v>12</v>
          </cell>
          <cell r="F169" t="str">
            <v>2014-12-31</v>
          </cell>
          <cell r="G169" t="str">
            <v>PRJ</v>
          </cell>
          <cell r="H169" t="str">
            <v>169</v>
          </cell>
          <cell r="I169" t="str">
            <v>211</v>
          </cell>
          <cell r="K169" t="str">
            <v>TDOANDA</v>
          </cell>
          <cell r="L169" t="str">
            <v>9210001</v>
          </cell>
          <cell r="M169" t="str">
            <v>1113</v>
          </cell>
          <cell r="N169" t="str">
            <v>99920</v>
          </cell>
          <cell r="O169" t="str">
            <v>13123</v>
          </cell>
          <cell r="P169" t="str">
            <v>263</v>
          </cell>
          <cell r="Q169" t="str">
            <v>954</v>
          </cell>
          <cell r="R169" t="str">
            <v>INTERCO BILL W/O</v>
          </cell>
          <cell r="S169" t="str">
            <v>PRA</v>
          </cell>
          <cell r="U169" t="str">
            <v>2014-12-31</v>
          </cell>
          <cell r="V169">
            <v>54.8</v>
          </cell>
          <cell r="W169" t="str">
            <v>UTXE000501</v>
          </cell>
          <cell r="Y169" t="str">
            <v>TDOTH</v>
          </cell>
          <cell r="AA169" t="str">
            <v>ICB3</v>
          </cell>
          <cell r="AC169" t="str">
            <v>ICB</v>
          </cell>
          <cell r="AD169" t="str">
            <v>ICB</v>
          </cell>
          <cell r="AF169" t="str">
            <v>211</v>
          </cell>
          <cell r="AG169" t="str">
            <v>0000266656</v>
          </cell>
          <cell r="AR169" t="str">
            <v>954</v>
          </cell>
          <cell r="AS169" t="str">
            <v>0000266656</v>
          </cell>
          <cell r="AT169" t="str">
            <v>LONGORIA, JOHN F</v>
          </cell>
        </row>
        <row r="170">
          <cell r="A170" t="str">
            <v>00653900</v>
          </cell>
          <cell r="B170" t="str">
            <v>9549210001</v>
          </cell>
          <cell r="C170" t="str">
            <v>ICB4TARGET0000012167</v>
          </cell>
          <cell r="D170">
            <v>2014</v>
          </cell>
          <cell r="E170">
            <v>12</v>
          </cell>
          <cell r="F170" t="str">
            <v>2014-12-31</v>
          </cell>
          <cell r="G170" t="str">
            <v>PRJ</v>
          </cell>
          <cell r="H170" t="str">
            <v>169</v>
          </cell>
          <cell r="I170" t="str">
            <v>211</v>
          </cell>
          <cell r="K170" t="str">
            <v>TDOANDA</v>
          </cell>
          <cell r="L170" t="str">
            <v>9210001</v>
          </cell>
          <cell r="M170" t="str">
            <v>1113</v>
          </cell>
          <cell r="N170" t="str">
            <v>99920</v>
          </cell>
          <cell r="O170" t="str">
            <v>11833</v>
          </cell>
          <cell r="P170" t="str">
            <v>294</v>
          </cell>
          <cell r="Q170" t="str">
            <v>954</v>
          </cell>
          <cell r="R170" t="str">
            <v>INTERCO BILL W/O</v>
          </cell>
          <cell r="S170" t="str">
            <v>PRA</v>
          </cell>
          <cell r="U170" t="str">
            <v>2014-12-31</v>
          </cell>
          <cell r="V170">
            <v>138.16999999999999</v>
          </cell>
          <cell r="W170" t="str">
            <v>UTXE000501</v>
          </cell>
          <cell r="Y170" t="str">
            <v>TDOTH</v>
          </cell>
          <cell r="AA170" t="str">
            <v>ICB3</v>
          </cell>
          <cell r="AC170" t="str">
            <v>ICB</v>
          </cell>
          <cell r="AD170" t="str">
            <v>ICB</v>
          </cell>
          <cell r="AF170" t="str">
            <v>211</v>
          </cell>
          <cell r="AG170" t="str">
            <v>0000146747</v>
          </cell>
          <cell r="AR170" t="str">
            <v>954</v>
          </cell>
          <cell r="AS170" t="str">
            <v>0000146747</v>
          </cell>
          <cell r="AT170" t="str">
            <v>JP MORGAN CHASE CORPORATE CARD ACTIVITY</v>
          </cell>
          <cell r="AU170" t="str">
            <v>DO NOT TAKE OFF HOLD- INTERFACE PURPOSES</v>
          </cell>
        </row>
        <row r="171">
          <cell r="A171" t="str">
            <v>00652655</v>
          </cell>
          <cell r="B171" t="str">
            <v>9539302000</v>
          </cell>
          <cell r="C171" t="str">
            <v>ICB4TARGET0000012818</v>
          </cell>
          <cell r="D171">
            <v>2014</v>
          </cell>
          <cell r="E171">
            <v>12</v>
          </cell>
          <cell r="F171" t="str">
            <v>2014-12-31</v>
          </cell>
          <cell r="G171" t="str">
            <v>PRJ</v>
          </cell>
          <cell r="H171" t="str">
            <v>169</v>
          </cell>
          <cell r="I171" t="str">
            <v>211</v>
          </cell>
          <cell r="K171" t="str">
            <v>000001121</v>
          </cell>
          <cell r="L171" t="str">
            <v>9302000</v>
          </cell>
          <cell r="M171" t="str">
            <v>1585</v>
          </cell>
          <cell r="N171" t="str">
            <v>99920</v>
          </cell>
          <cell r="O171" t="str">
            <v>11404</v>
          </cell>
          <cell r="P171" t="str">
            <v>292</v>
          </cell>
          <cell r="Q171" t="str">
            <v>953</v>
          </cell>
          <cell r="R171" t="str">
            <v>INTERCO BILL W/O</v>
          </cell>
          <cell r="S171" t="str">
            <v>PRA</v>
          </cell>
          <cell r="U171" t="str">
            <v>2014-12-31</v>
          </cell>
          <cell r="V171">
            <v>68.319999999999993</v>
          </cell>
          <cell r="W171" t="str">
            <v>UTXEMEM101</v>
          </cell>
          <cell r="Y171" t="str">
            <v>LEGAL</v>
          </cell>
          <cell r="AA171" t="str">
            <v>ICB3</v>
          </cell>
          <cell r="AC171" t="str">
            <v>ICB</v>
          </cell>
          <cell r="AD171" t="str">
            <v>ICB</v>
          </cell>
          <cell r="AF171" t="str">
            <v>211</v>
          </cell>
          <cell r="AG171" t="str">
            <v>0000056180</v>
          </cell>
          <cell r="AR171" t="str">
            <v>953</v>
          </cell>
          <cell r="AS171" t="str">
            <v>0000056180</v>
          </cell>
          <cell r="AT171" t="str">
            <v>SOUTHERN ECONOMIC DEVELOPMENT COUNCIL</v>
          </cell>
        </row>
        <row r="172">
          <cell r="A172" t="str">
            <v>00652659</v>
          </cell>
          <cell r="B172" t="str">
            <v>9539302000</v>
          </cell>
          <cell r="C172" t="str">
            <v>ICB4TARGET0000012819</v>
          </cell>
          <cell r="D172">
            <v>2014</v>
          </cell>
          <cell r="E172">
            <v>12</v>
          </cell>
          <cell r="F172" t="str">
            <v>2014-12-31</v>
          </cell>
          <cell r="G172" t="str">
            <v>PRJ</v>
          </cell>
          <cell r="H172" t="str">
            <v>169</v>
          </cell>
          <cell r="I172" t="str">
            <v>211</v>
          </cell>
          <cell r="K172" t="str">
            <v>000001121</v>
          </cell>
          <cell r="L172" t="str">
            <v>9302000</v>
          </cell>
          <cell r="M172" t="str">
            <v>1585</v>
          </cell>
          <cell r="N172" t="str">
            <v>99920</v>
          </cell>
          <cell r="O172" t="str">
            <v>11404</v>
          </cell>
          <cell r="P172" t="str">
            <v>292</v>
          </cell>
          <cell r="Q172" t="str">
            <v>953</v>
          </cell>
          <cell r="R172" t="str">
            <v>INTERCO BILL W/O</v>
          </cell>
          <cell r="S172" t="str">
            <v>PRA</v>
          </cell>
          <cell r="U172" t="str">
            <v>2014-12-31</v>
          </cell>
          <cell r="V172">
            <v>453.96</v>
          </cell>
          <cell r="W172" t="str">
            <v>UTXEMEM101</v>
          </cell>
          <cell r="Y172" t="str">
            <v>LEGAL</v>
          </cell>
          <cell r="AA172" t="str">
            <v>ICB3</v>
          </cell>
          <cell r="AC172" t="str">
            <v>ICB</v>
          </cell>
          <cell r="AD172" t="str">
            <v>ICB</v>
          </cell>
          <cell r="AF172" t="str">
            <v>211</v>
          </cell>
          <cell r="AG172" t="str">
            <v>0000277730</v>
          </cell>
          <cell r="AR172" t="str">
            <v>953</v>
          </cell>
          <cell r="AS172" t="str">
            <v>0000277730</v>
          </cell>
          <cell r="AT172" t="str">
            <v>INDUSTRIAL ASSET MANAGEMENT COUNCIL</v>
          </cell>
        </row>
        <row r="173">
          <cell r="A173" t="str">
            <v>00652652</v>
          </cell>
          <cell r="B173" t="str">
            <v>9539302000</v>
          </cell>
          <cell r="C173" t="str">
            <v>ICB4TARGET0000012824</v>
          </cell>
          <cell r="D173">
            <v>2014</v>
          </cell>
          <cell r="E173">
            <v>12</v>
          </cell>
          <cell r="F173" t="str">
            <v>2014-12-31</v>
          </cell>
          <cell r="G173" t="str">
            <v>PRJ</v>
          </cell>
          <cell r="H173" t="str">
            <v>169</v>
          </cell>
          <cell r="I173" t="str">
            <v>211</v>
          </cell>
          <cell r="K173" t="str">
            <v>000001121</v>
          </cell>
          <cell r="L173" t="str">
            <v>9302000</v>
          </cell>
          <cell r="M173" t="str">
            <v>1113</v>
          </cell>
          <cell r="N173" t="str">
            <v>99920</v>
          </cell>
          <cell r="O173" t="str">
            <v>11404</v>
          </cell>
          <cell r="P173" t="str">
            <v>292</v>
          </cell>
          <cell r="Q173" t="str">
            <v>953</v>
          </cell>
          <cell r="R173" t="str">
            <v>INTERCO BILL W/O</v>
          </cell>
          <cell r="S173" t="str">
            <v>PRA</v>
          </cell>
          <cell r="U173" t="str">
            <v>2014-12-31</v>
          </cell>
          <cell r="V173">
            <v>99.81</v>
          </cell>
          <cell r="W173" t="str">
            <v>UTXEMEM201</v>
          </cell>
          <cell r="Y173" t="str">
            <v>LEGAL</v>
          </cell>
          <cell r="AA173" t="str">
            <v>ICB3</v>
          </cell>
          <cell r="AC173" t="str">
            <v>ICB</v>
          </cell>
          <cell r="AD173" t="str">
            <v>ICB</v>
          </cell>
          <cell r="AF173" t="str">
            <v>211</v>
          </cell>
          <cell r="AG173" t="str">
            <v>0000048823</v>
          </cell>
          <cell r="AR173" t="str">
            <v>953</v>
          </cell>
          <cell r="AS173" t="str">
            <v>0000048823</v>
          </cell>
          <cell r="AT173" t="str">
            <v>PORTLAND CHAMBER OF COMMERCE</v>
          </cell>
        </row>
        <row r="174">
          <cell r="A174" t="str">
            <v>00652134</v>
          </cell>
          <cell r="B174" t="str">
            <v>9539302000</v>
          </cell>
          <cell r="C174" t="str">
            <v>ICB4TARGET0000012825</v>
          </cell>
          <cell r="D174">
            <v>2014</v>
          </cell>
          <cell r="E174">
            <v>12</v>
          </cell>
          <cell r="F174" t="str">
            <v>2014-12-31</v>
          </cell>
          <cell r="G174" t="str">
            <v>PRJ</v>
          </cell>
          <cell r="H174" t="str">
            <v>169</v>
          </cell>
          <cell r="I174" t="str">
            <v>211</v>
          </cell>
          <cell r="K174" t="str">
            <v>000001121</v>
          </cell>
          <cell r="L174" t="str">
            <v>9302000</v>
          </cell>
          <cell r="M174" t="str">
            <v>1113</v>
          </cell>
          <cell r="N174" t="str">
            <v>99920</v>
          </cell>
          <cell r="O174" t="str">
            <v>11404</v>
          </cell>
          <cell r="P174" t="str">
            <v>292</v>
          </cell>
          <cell r="Q174" t="str">
            <v>953</v>
          </cell>
          <cell r="R174" t="str">
            <v>INTERCO BILL W/O</v>
          </cell>
          <cell r="S174" t="str">
            <v>PRA</v>
          </cell>
          <cell r="U174" t="str">
            <v>2014-12-31</v>
          </cell>
          <cell r="V174">
            <v>156.56</v>
          </cell>
          <cell r="W174" t="str">
            <v>UTXEMEM201</v>
          </cell>
          <cell r="Y174" t="str">
            <v>LEGAL</v>
          </cell>
          <cell r="AA174" t="str">
            <v>ICB3</v>
          </cell>
          <cell r="AC174" t="str">
            <v>ICB</v>
          </cell>
          <cell r="AD174" t="str">
            <v>ICB</v>
          </cell>
          <cell r="AF174" t="str">
            <v>211</v>
          </cell>
          <cell r="AG174" t="str">
            <v>0000167024</v>
          </cell>
          <cell r="AR174" t="str">
            <v>953</v>
          </cell>
          <cell r="AS174" t="str">
            <v>0000167024</v>
          </cell>
          <cell r="AT174" t="str">
            <v>DIMMIT COUNTY CHAMBER OF COMMERCE</v>
          </cell>
        </row>
        <row r="175">
          <cell r="A175" t="str">
            <v>00646490</v>
          </cell>
          <cell r="B175" t="str">
            <v>9549210001</v>
          </cell>
          <cell r="C175" t="str">
            <v>ICB4TARGET0000012867</v>
          </cell>
          <cell r="D175">
            <v>2014</v>
          </cell>
          <cell r="E175">
            <v>11</v>
          </cell>
          <cell r="F175" t="str">
            <v>2014-11-30</v>
          </cell>
          <cell r="G175" t="str">
            <v>PRJ</v>
          </cell>
          <cell r="H175" t="str">
            <v>169</v>
          </cell>
          <cell r="I175" t="str">
            <v>211</v>
          </cell>
          <cell r="K175" t="str">
            <v>000001121</v>
          </cell>
          <cell r="L175" t="str">
            <v>9210001</v>
          </cell>
          <cell r="M175" t="str">
            <v>1585</v>
          </cell>
          <cell r="N175" t="str">
            <v>99920</v>
          </cell>
          <cell r="O175" t="str">
            <v>12091</v>
          </cell>
          <cell r="P175" t="str">
            <v>293</v>
          </cell>
          <cell r="Q175" t="str">
            <v>954</v>
          </cell>
          <cell r="R175" t="str">
            <v>INTERCO BILL W/O</v>
          </cell>
          <cell r="S175" t="str">
            <v>PRA</v>
          </cell>
          <cell r="U175" t="str">
            <v>2014-11-30</v>
          </cell>
          <cell r="V175">
            <v>77.430000000000007</v>
          </cell>
          <cell r="W175" t="str">
            <v>UTXEMEM101</v>
          </cell>
          <cell r="Y175" t="str">
            <v>LEGAL</v>
          </cell>
          <cell r="AA175" t="str">
            <v>ICB3</v>
          </cell>
          <cell r="AC175" t="str">
            <v>ICB</v>
          </cell>
          <cell r="AD175" t="str">
            <v>ICB</v>
          </cell>
          <cell r="AF175" t="str">
            <v>211</v>
          </cell>
          <cell r="AG175" t="str">
            <v>0000146747</v>
          </cell>
          <cell r="AR175" t="str">
            <v>954</v>
          </cell>
          <cell r="AS175" t="str">
            <v>0000146747</v>
          </cell>
          <cell r="AT175" t="str">
            <v>JP MORGAN CHASE CORPORATE CARD ACTIVITY</v>
          </cell>
          <cell r="AU175" t="str">
            <v>DO NOT TAKE OFF HOLD- INTERFACE PURPOSES</v>
          </cell>
        </row>
        <row r="176">
          <cell r="A176" t="str">
            <v>00647382</v>
          </cell>
          <cell r="B176" t="str">
            <v>9539302000</v>
          </cell>
          <cell r="C176" t="str">
            <v>ICB4TARGET0000013299</v>
          </cell>
          <cell r="D176">
            <v>2014</v>
          </cell>
          <cell r="E176">
            <v>11</v>
          </cell>
          <cell r="F176" t="str">
            <v>2014-11-30</v>
          </cell>
          <cell r="G176" t="str">
            <v>PRJ</v>
          </cell>
          <cell r="H176" t="str">
            <v>169</v>
          </cell>
          <cell r="I176" t="str">
            <v>211</v>
          </cell>
          <cell r="K176" t="str">
            <v>000001121</v>
          </cell>
          <cell r="L176" t="str">
            <v>9302000</v>
          </cell>
          <cell r="M176" t="str">
            <v>1585</v>
          </cell>
          <cell r="N176" t="str">
            <v>99920</v>
          </cell>
          <cell r="O176" t="str">
            <v>11404</v>
          </cell>
          <cell r="P176" t="str">
            <v>292</v>
          </cell>
          <cell r="Q176" t="str">
            <v>953</v>
          </cell>
          <cell r="R176" t="str">
            <v>INTERCO BILL W/O</v>
          </cell>
          <cell r="S176" t="str">
            <v>PRA</v>
          </cell>
          <cell r="U176" t="str">
            <v>2014-11-30</v>
          </cell>
          <cell r="V176">
            <v>25769.57</v>
          </cell>
          <cell r="W176" t="str">
            <v>UTXEMEM101</v>
          </cell>
          <cell r="Y176" t="str">
            <v>LEGAL</v>
          </cell>
          <cell r="AA176" t="str">
            <v>ICB3</v>
          </cell>
          <cell r="AC176" t="str">
            <v>ICB</v>
          </cell>
          <cell r="AD176" t="str">
            <v>ICB</v>
          </cell>
          <cell r="AF176" t="str">
            <v>211</v>
          </cell>
          <cell r="AG176" t="str">
            <v>0000096469</v>
          </cell>
          <cell r="AR176" t="str">
            <v>953</v>
          </cell>
          <cell r="AS176" t="str">
            <v>0000096469</v>
          </cell>
          <cell r="AT176" t="str">
            <v>ASSOCIATION OF ELECTRIC</v>
          </cell>
          <cell r="AU176" t="str">
            <v>COMPANIES OF TEXAS INC</v>
          </cell>
        </row>
        <row r="177">
          <cell r="A177" t="str">
            <v>00648200</v>
          </cell>
          <cell r="B177" t="str">
            <v>9539302000</v>
          </cell>
          <cell r="C177" t="str">
            <v>ICB4TARGET0000013300</v>
          </cell>
          <cell r="D177">
            <v>2014</v>
          </cell>
          <cell r="E177">
            <v>11</v>
          </cell>
          <cell r="F177" t="str">
            <v>2014-11-30</v>
          </cell>
          <cell r="G177" t="str">
            <v>PRJ</v>
          </cell>
          <cell r="H177" t="str">
            <v>169</v>
          </cell>
          <cell r="I177" t="str">
            <v>211</v>
          </cell>
          <cell r="K177" t="str">
            <v>000001121</v>
          </cell>
          <cell r="L177" t="str">
            <v>9302000</v>
          </cell>
          <cell r="M177" t="str">
            <v>1585</v>
          </cell>
          <cell r="N177" t="str">
            <v>99920</v>
          </cell>
          <cell r="O177" t="str">
            <v>11404</v>
          </cell>
          <cell r="P177" t="str">
            <v>292</v>
          </cell>
          <cell r="Q177" t="str">
            <v>953</v>
          </cell>
          <cell r="R177" t="str">
            <v>INTERCO BILL W/O</v>
          </cell>
          <cell r="S177" t="str">
            <v>PRA</v>
          </cell>
          <cell r="U177" t="str">
            <v>2014-11-30</v>
          </cell>
          <cell r="V177">
            <v>3036.53</v>
          </cell>
          <cell r="W177" t="str">
            <v>UTXEMEM101</v>
          </cell>
          <cell r="Y177" t="str">
            <v>LEGAL</v>
          </cell>
          <cell r="AA177" t="str">
            <v>ICB3</v>
          </cell>
          <cell r="AC177" t="str">
            <v>ICB</v>
          </cell>
          <cell r="AD177" t="str">
            <v>ICB</v>
          </cell>
          <cell r="AF177" t="str">
            <v>211</v>
          </cell>
          <cell r="AG177" t="str">
            <v>0000101368</v>
          </cell>
          <cell r="AR177" t="str">
            <v>953</v>
          </cell>
          <cell r="AS177" t="str">
            <v>0000101368</v>
          </cell>
          <cell r="AT177" t="str">
            <v>TEXAS ECONOMIC DEVELOPMENT CORP</v>
          </cell>
        </row>
        <row r="178">
          <cell r="A178" t="str">
            <v>00647383</v>
          </cell>
          <cell r="B178" t="str">
            <v>9539302000</v>
          </cell>
          <cell r="C178" t="str">
            <v>ICB4TARGET0000013301</v>
          </cell>
          <cell r="D178">
            <v>2014</v>
          </cell>
          <cell r="E178">
            <v>11</v>
          </cell>
          <cell r="F178" t="str">
            <v>2014-11-30</v>
          </cell>
          <cell r="G178" t="str">
            <v>PRJ</v>
          </cell>
          <cell r="H178" t="str">
            <v>169</v>
          </cell>
          <cell r="I178" t="str">
            <v>211</v>
          </cell>
          <cell r="K178" t="str">
            <v>000001121</v>
          </cell>
          <cell r="L178" t="str">
            <v>9302000</v>
          </cell>
          <cell r="M178" t="str">
            <v>1585</v>
          </cell>
          <cell r="N178" t="str">
            <v>99920</v>
          </cell>
          <cell r="O178" t="str">
            <v>11404</v>
          </cell>
          <cell r="P178" t="str">
            <v>292</v>
          </cell>
          <cell r="Q178" t="str">
            <v>953</v>
          </cell>
          <cell r="R178" t="str">
            <v>INTERCO BILL W/O</v>
          </cell>
          <cell r="S178" t="str">
            <v>PRA</v>
          </cell>
          <cell r="U178" t="str">
            <v>2014-11-30</v>
          </cell>
          <cell r="V178">
            <v>6073.06</v>
          </cell>
          <cell r="W178" t="str">
            <v>UTXEMEM101</v>
          </cell>
          <cell r="Y178" t="str">
            <v>LEGAL</v>
          </cell>
          <cell r="AA178" t="str">
            <v>ICB3</v>
          </cell>
          <cell r="AC178" t="str">
            <v>ICB</v>
          </cell>
          <cell r="AD178" t="str">
            <v>ICB</v>
          </cell>
          <cell r="AF178" t="str">
            <v>211</v>
          </cell>
          <cell r="AG178" t="str">
            <v>0000101434</v>
          </cell>
          <cell r="AR178" t="str">
            <v>953</v>
          </cell>
          <cell r="AS178" t="str">
            <v>0000101434</v>
          </cell>
          <cell r="AT178" t="str">
            <v>TEXAS TAXPAYERS &amp; RESEARCH ASSOCIATION</v>
          </cell>
        </row>
        <row r="179">
          <cell r="A179" t="str">
            <v>00645862</v>
          </cell>
          <cell r="B179" t="str">
            <v>9539302000</v>
          </cell>
          <cell r="C179" t="str">
            <v>ICB4TARGET0000013308</v>
          </cell>
          <cell r="D179">
            <v>2014</v>
          </cell>
          <cell r="E179">
            <v>11</v>
          </cell>
          <cell r="F179" t="str">
            <v>2014-11-30</v>
          </cell>
          <cell r="G179" t="str">
            <v>PRJ</v>
          </cell>
          <cell r="H179" t="str">
            <v>169</v>
          </cell>
          <cell r="I179" t="str">
            <v>211</v>
          </cell>
          <cell r="K179" t="str">
            <v>000001121</v>
          </cell>
          <cell r="L179" t="str">
            <v>9302000</v>
          </cell>
          <cell r="M179" t="str">
            <v>1113</v>
          </cell>
          <cell r="N179" t="str">
            <v>99920</v>
          </cell>
          <cell r="O179" t="str">
            <v>11404</v>
          </cell>
          <cell r="P179" t="str">
            <v>292</v>
          </cell>
          <cell r="Q179" t="str">
            <v>953</v>
          </cell>
          <cell r="R179" t="str">
            <v>INTERCO BILL W/O</v>
          </cell>
          <cell r="S179" t="str">
            <v>PRA</v>
          </cell>
          <cell r="U179" t="str">
            <v>2014-11-30</v>
          </cell>
          <cell r="V179">
            <v>195.69</v>
          </cell>
          <cell r="W179" t="str">
            <v>UTXEMEM201</v>
          </cell>
          <cell r="Y179" t="str">
            <v>LEGAL</v>
          </cell>
          <cell r="AA179" t="str">
            <v>ICB3</v>
          </cell>
          <cell r="AC179" t="str">
            <v>ICB</v>
          </cell>
          <cell r="AD179" t="str">
            <v>ICB</v>
          </cell>
          <cell r="AF179" t="str">
            <v>211</v>
          </cell>
          <cell r="AG179" t="str">
            <v>0000017421</v>
          </cell>
          <cell r="AR179" t="str">
            <v>953</v>
          </cell>
          <cell r="AS179" t="str">
            <v>0000017421</v>
          </cell>
          <cell r="AT179" t="str">
            <v>CHAMBER OF COMMERCE</v>
          </cell>
        </row>
        <row r="180">
          <cell r="A180" t="str">
            <v>00646090</v>
          </cell>
          <cell r="B180" t="str">
            <v>9539302000</v>
          </cell>
          <cell r="C180" t="str">
            <v>ICB4TARGET0000013309</v>
          </cell>
          <cell r="D180">
            <v>2014</v>
          </cell>
          <cell r="E180">
            <v>11</v>
          </cell>
          <cell r="F180" t="str">
            <v>2014-11-30</v>
          </cell>
          <cell r="G180" t="str">
            <v>PRJ</v>
          </cell>
          <cell r="H180" t="str">
            <v>169</v>
          </cell>
          <cell r="I180" t="str">
            <v>211</v>
          </cell>
          <cell r="K180" t="str">
            <v>000001121</v>
          </cell>
          <cell r="L180" t="str">
            <v>9302000</v>
          </cell>
          <cell r="M180" t="str">
            <v>1113</v>
          </cell>
          <cell r="N180" t="str">
            <v>99920</v>
          </cell>
          <cell r="O180" t="str">
            <v>11404</v>
          </cell>
          <cell r="P180" t="str">
            <v>292</v>
          </cell>
          <cell r="Q180" t="str">
            <v>953</v>
          </cell>
          <cell r="R180" t="str">
            <v>INTERCO BILL W/O</v>
          </cell>
          <cell r="S180" t="str">
            <v>PRA</v>
          </cell>
          <cell r="U180" t="str">
            <v>2014-11-30</v>
          </cell>
          <cell r="V180">
            <v>136.99</v>
          </cell>
          <cell r="W180" t="str">
            <v>UTXEMEM201</v>
          </cell>
          <cell r="Y180" t="str">
            <v>LEGAL</v>
          </cell>
          <cell r="AA180" t="str">
            <v>ICB3</v>
          </cell>
          <cell r="AC180" t="str">
            <v>ICB</v>
          </cell>
          <cell r="AD180" t="str">
            <v>ICB</v>
          </cell>
          <cell r="AF180" t="str">
            <v>211</v>
          </cell>
          <cell r="AG180" t="str">
            <v>0000017421</v>
          </cell>
          <cell r="AR180" t="str">
            <v>953</v>
          </cell>
          <cell r="AS180" t="str">
            <v>0000017421</v>
          </cell>
          <cell r="AT180" t="str">
            <v>CHAMBER OF COMMERCE</v>
          </cell>
        </row>
        <row r="181">
          <cell r="A181" t="str">
            <v>00645860</v>
          </cell>
          <cell r="B181" t="str">
            <v>9539302000</v>
          </cell>
          <cell r="C181" t="str">
            <v>ICB4TARGET0000013310</v>
          </cell>
          <cell r="D181">
            <v>2014</v>
          </cell>
          <cell r="E181">
            <v>11</v>
          </cell>
          <cell r="F181" t="str">
            <v>2014-11-30</v>
          </cell>
          <cell r="G181" t="str">
            <v>PRJ</v>
          </cell>
          <cell r="H181" t="str">
            <v>169</v>
          </cell>
          <cell r="I181" t="str">
            <v>211</v>
          </cell>
          <cell r="K181" t="str">
            <v>000001121</v>
          </cell>
          <cell r="L181" t="str">
            <v>9302000</v>
          </cell>
          <cell r="M181" t="str">
            <v>1113</v>
          </cell>
          <cell r="N181" t="str">
            <v>99920</v>
          </cell>
          <cell r="O181" t="str">
            <v>11404</v>
          </cell>
          <cell r="P181" t="str">
            <v>292</v>
          </cell>
          <cell r="Q181" t="str">
            <v>953</v>
          </cell>
          <cell r="R181" t="str">
            <v>INTERCO BILL W/O</v>
          </cell>
          <cell r="S181" t="str">
            <v>PRA</v>
          </cell>
          <cell r="U181" t="str">
            <v>2014-11-30</v>
          </cell>
          <cell r="V181">
            <v>587.1</v>
          </cell>
          <cell r="W181" t="str">
            <v>UTXEMEM201</v>
          </cell>
          <cell r="Y181" t="str">
            <v>LEGAL</v>
          </cell>
          <cell r="AA181" t="str">
            <v>ICB3</v>
          </cell>
          <cell r="AC181" t="str">
            <v>ICB</v>
          </cell>
          <cell r="AD181" t="str">
            <v>ICB</v>
          </cell>
          <cell r="AF181" t="str">
            <v>211</v>
          </cell>
          <cell r="AG181" t="str">
            <v>0000114836</v>
          </cell>
          <cell r="AR181" t="str">
            <v>953</v>
          </cell>
          <cell r="AS181" t="str">
            <v>0000114836</v>
          </cell>
          <cell r="AT181" t="str">
            <v>VICTORIA ECONOMIC DEVELOPMENT CORP</v>
          </cell>
        </row>
        <row r="182">
          <cell r="A182" t="str">
            <v>00645861</v>
          </cell>
          <cell r="B182" t="str">
            <v>9539302000</v>
          </cell>
          <cell r="C182" t="str">
            <v>ICB4TARGET0000013311</v>
          </cell>
          <cell r="D182">
            <v>2014</v>
          </cell>
          <cell r="E182">
            <v>11</v>
          </cell>
          <cell r="F182" t="str">
            <v>2014-11-30</v>
          </cell>
          <cell r="G182" t="str">
            <v>PRJ</v>
          </cell>
          <cell r="H182" t="str">
            <v>169</v>
          </cell>
          <cell r="I182" t="str">
            <v>211</v>
          </cell>
          <cell r="K182" t="str">
            <v>000001121</v>
          </cell>
          <cell r="L182" t="str">
            <v>9302000</v>
          </cell>
          <cell r="M182" t="str">
            <v>1113</v>
          </cell>
          <cell r="N182" t="str">
            <v>99920</v>
          </cell>
          <cell r="O182" t="str">
            <v>11404</v>
          </cell>
          <cell r="P182" t="str">
            <v>292</v>
          </cell>
          <cell r="Q182" t="str">
            <v>953</v>
          </cell>
          <cell r="R182" t="str">
            <v>INTERCO BILL W/O</v>
          </cell>
          <cell r="S182" t="str">
            <v>PRA</v>
          </cell>
          <cell r="U182" t="str">
            <v>2014-11-30</v>
          </cell>
          <cell r="V182">
            <v>1095.93</v>
          </cell>
          <cell r="W182" t="str">
            <v>UTXEMEM201</v>
          </cell>
          <cell r="Y182" t="str">
            <v>LEGAL</v>
          </cell>
          <cell r="AA182" t="str">
            <v>ICB3</v>
          </cell>
          <cell r="AC182" t="str">
            <v>ICB</v>
          </cell>
          <cell r="AD182" t="str">
            <v>ICB</v>
          </cell>
          <cell r="AF182" t="str">
            <v>211</v>
          </cell>
          <cell r="AG182" t="str">
            <v>0000135545</v>
          </cell>
          <cell r="AR182" t="str">
            <v>953</v>
          </cell>
          <cell r="AS182" t="str">
            <v>0000135545</v>
          </cell>
          <cell r="AT182" t="str">
            <v>HARLINGEN AREA CHAMBER OF COMMERCE</v>
          </cell>
        </row>
        <row r="183">
          <cell r="A183" t="str">
            <v>00647120</v>
          </cell>
          <cell r="B183" t="str">
            <v>9539302000</v>
          </cell>
          <cell r="C183" t="str">
            <v>ICB4TARGET0000013312</v>
          </cell>
          <cell r="D183">
            <v>2014</v>
          </cell>
          <cell r="E183">
            <v>11</v>
          </cell>
          <cell r="F183" t="str">
            <v>2014-11-30</v>
          </cell>
          <cell r="G183" t="str">
            <v>PRJ</v>
          </cell>
          <cell r="H183" t="str">
            <v>169</v>
          </cell>
          <cell r="I183" t="str">
            <v>211</v>
          </cell>
          <cell r="K183" t="str">
            <v>000001121</v>
          </cell>
          <cell r="L183" t="str">
            <v>9302000</v>
          </cell>
          <cell r="M183" t="str">
            <v>1113</v>
          </cell>
          <cell r="N183" t="str">
            <v>99920</v>
          </cell>
          <cell r="O183" t="str">
            <v>11404</v>
          </cell>
          <cell r="P183" t="str">
            <v>292</v>
          </cell>
          <cell r="Q183" t="str">
            <v>953</v>
          </cell>
          <cell r="R183" t="str">
            <v>INTERCO BILL W/O</v>
          </cell>
          <cell r="S183" t="str">
            <v>PRA</v>
          </cell>
          <cell r="U183" t="str">
            <v>2014-11-30</v>
          </cell>
          <cell r="V183">
            <v>5573.56</v>
          </cell>
          <cell r="W183" t="str">
            <v>UTXEMEM201</v>
          </cell>
          <cell r="Y183" t="str">
            <v>LEGAL</v>
          </cell>
          <cell r="AA183" t="str">
            <v>ICB3</v>
          </cell>
          <cell r="AC183" t="str">
            <v>ICB</v>
          </cell>
          <cell r="AD183" t="str">
            <v>ICB</v>
          </cell>
          <cell r="AF183" t="str">
            <v>211</v>
          </cell>
          <cell r="AG183" t="str">
            <v>0000139593</v>
          </cell>
          <cell r="AR183" t="str">
            <v>953</v>
          </cell>
          <cell r="AS183" t="str">
            <v>0000139593</v>
          </cell>
          <cell r="AT183" t="str">
            <v>PORT INDUSTRIES OF CORPUS CHRISTI</v>
          </cell>
        </row>
        <row r="184">
          <cell r="A184" t="str">
            <v>00647377</v>
          </cell>
          <cell r="B184" t="str">
            <v>9539302000</v>
          </cell>
          <cell r="C184" t="str">
            <v>ICB4TARGET0000013313</v>
          </cell>
          <cell r="D184">
            <v>2014</v>
          </cell>
          <cell r="E184">
            <v>11</v>
          </cell>
          <cell r="F184" t="str">
            <v>2014-11-30</v>
          </cell>
          <cell r="G184" t="str">
            <v>PRJ</v>
          </cell>
          <cell r="H184" t="str">
            <v>169</v>
          </cell>
          <cell r="I184" t="str">
            <v>211</v>
          </cell>
          <cell r="K184" t="str">
            <v>000001121</v>
          </cell>
          <cell r="L184" t="str">
            <v>9302000</v>
          </cell>
          <cell r="M184" t="str">
            <v>1113</v>
          </cell>
          <cell r="N184" t="str">
            <v>99920</v>
          </cell>
          <cell r="O184" t="str">
            <v>11404</v>
          </cell>
          <cell r="P184" t="str">
            <v>292</v>
          </cell>
          <cell r="Q184" t="str">
            <v>953</v>
          </cell>
          <cell r="R184" t="str">
            <v>INTERCO BILL W/O</v>
          </cell>
          <cell r="S184" t="str">
            <v>PRA</v>
          </cell>
          <cell r="U184" t="str">
            <v>2014-11-30</v>
          </cell>
          <cell r="V184">
            <v>136.99</v>
          </cell>
          <cell r="W184" t="str">
            <v>UTXEMEM201</v>
          </cell>
          <cell r="Y184" t="str">
            <v>LEGAL</v>
          </cell>
          <cell r="AA184" t="str">
            <v>ICB3</v>
          </cell>
          <cell r="AC184" t="str">
            <v>ICB</v>
          </cell>
          <cell r="AD184" t="str">
            <v>ICB</v>
          </cell>
          <cell r="AF184" t="str">
            <v>211</v>
          </cell>
          <cell r="AG184" t="str">
            <v>0000213071</v>
          </cell>
          <cell r="AR184" t="str">
            <v>953</v>
          </cell>
          <cell r="AS184" t="str">
            <v>0000213071</v>
          </cell>
          <cell r="AT184" t="str">
            <v>ALTON CHAMBER OF COMMERCE</v>
          </cell>
        </row>
        <row r="185">
          <cell r="A185" t="str">
            <v>00647376</v>
          </cell>
          <cell r="B185" t="str">
            <v>9539302000</v>
          </cell>
          <cell r="C185" t="str">
            <v>ICB4TARGET0000013314</v>
          </cell>
          <cell r="D185">
            <v>2014</v>
          </cell>
          <cell r="E185">
            <v>11</v>
          </cell>
          <cell r="F185" t="str">
            <v>2014-11-30</v>
          </cell>
          <cell r="G185" t="str">
            <v>PRJ</v>
          </cell>
          <cell r="H185" t="str">
            <v>169</v>
          </cell>
          <cell r="I185" t="str">
            <v>211</v>
          </cell>
          <cell r="K185" t="str">
            <v>000001121</v>
          </cell>
          <cell r="L185" t="str">
            <v>9302000</v>
          </cell>
          <cell r="M185" t="str">
            <v>1113</v>
          </cell>
          <cell r="N185" t="str">
            <v>99920</v>
          </cell>
          <cell r="O185" t="str">
            <v>11404</v>
          </cell>
          <cell r="P185" t="str">
            <v>292</v>
          </cell>
          <cell r="Q185" t="str">
            <v>953</v>
          </cell>
          <cell r="R185" t="str">
            <v>INTERCO BILL W/O</v>
          </cell>
          <cell r="S185" t="str">
            <v>PRA</v>
          </cell>
          <cell r="U185" t="str">
            <v>2014-11-30</v>
          </cell>
          <cell r="V185">
            <v>978.5</v>
          </cell>
          <cell r="W185" t="str">
            <v>UTXEMEM201</v>
          </cell>
          <cell r="Y185" t="str">
            <v>LEGAL</v>
          </cell>
          <cell r="AA185" t="str">
            <v>ICB3</v>
          </cell>
          <cell r="AC185" t="str">
            <v>ICB</v>
          </cell>
          <cell r="AD185" t="str">
            <v>ICB</v>
          </cell>
          <cell r="AF185" t="str">
            <v>211</v>
          </cell>
          <cell r="AG185" t="str">
            <v>0000230666</v>
          </cell>
          <cell r="AR185" t="str">
            <v>953</v>
          </cell>
          <cell r="AS185" t="str">
            <v>0000230666</v>
          </cell>
          <cell r="AT185" t="str">
            <v>STARR COUNTY INDUSTRIAL FOUNDATION</v>
          </cell>
        </row>
        <row r="186">
          <cell r="A186" t="str">
            <v>00641594</v>
          </cell>
          <cell r="B186" t="str">
            <v>9569210001</v>
          </cell>
          <cell r="C186" t="str">
            <v>ICB4TARGET0000014576</v>
          </cell>
          <cell r="D186">
            <v>2014</v>
          </cell>
          <cell r="E186">
            <v>10</v>
          </cell>
          <cell r="F186" t="str">
            <v>2014-10-31</v>
          </cell>
          <cell r="G186" t="str">
            <v>PRJ</v>
          </cell>
          <cell r="H186" t="str">
            <v>169</v>
          </cell>
          <cell r="I186" t="str">
            <v>211</v>
          </cell>
          <cell r="K186" t="str">
            <v>TDOANDA</v>
          </cell>
          <cell r="L186" t="str">
            <v>9210001</v>
          </cell>
          <cell r="M186" t="str">
            <v>1113</v>
          </cell>
          <cell r="N186" t="str">
            <v>99920</v>
          </cell>
          <cell r="O186" t="str">
            <v>11404</v>
          </cell>
          <cell r="P186" t="str">
            <v>294</v>
          </cell>
          <cell r="Q186" t="str">
            <v>956</v>
          </cell>
          <cell r="R186" t="str">
            <v>INTERCO BILL W/O</v>
          </cell>
          <cell r="S186" t="str">
            <v>PRA</v>
          </cell>
          <cell r="U186" t="str">
            <v>2014-10-31</v>
          </cell>
          <cell r="V186">
            <v>64.78</v>
          </cell>
          <cell r="W186" t="str">
            <v>UTXE000501</v>
          </cell>
          <cell r="Y186" t="str">
            <v>TDOTH</v>
          </cell>
          <cell r="AA186" t="str">
            <v>ICB3</v>
          </cell>
          <cell r="AC186" t="str">
            <v>ICB</v>
          </cell>
          <cell r="AD186" t="str">
            <v>ICB</v>
          </cell>
          <cell r="AF186" t="str">
            <v>211</v>
          </cell>
          <cell r="AG186" t="str">
            <v>0000146747</v>
          </cell>
          <cell r="AR186" t="str">
            <v>956</v>
          </cell>
          <cell r="AS186" t="str">
            <v>0000146747</v>
          </cell>
          <cell r="AT186" t="str">
            <v>JP MORGAN CHASE CORPORATE CARD ACTIVITY</v>
          </cell>
          <cell r="AU186" t="str">
            <v>DO NOT TAKE OFF HOLD- INTERFACE PURPOSES</v>
          </cell>
        </row>
        <row r="187">
          <cell r="A187" t="str">
            <v>00643211</v>
          </cell>
          <cell r="B187" t="str">
            <v>9539302000</v>
          </cell>
          <cell r="C187" t="str">
            <v>ICB4TARGET0000015114</v>
          </cell>
          <cell r="D187">
            <v>2014</v>
          </cell>
          <cell r="E187">
            <v>10</v>
          </cell>
          <cell r="F187" t="str">
            <v>2014-10-31</v>
          </cell>
          <cell r="G187" t="str">
            <v>PRJ</v>
          </cell>
          <cell r="H187" t="str">
            <v>169</v>
          </cell>
          <cell r="I187" t="str">
            <v>211</v>
          </cell>
          <cell r="K187" t="str">
            <v>000001121</v>
          </cell>
          <cell r="L187" t="str">
            <v>9302000</v>
          </cell>
          <cell r="M187" t="str">
            <v>1113</v>
          </cell>
          <cell r="N187" t="str">
            <v>99920</v>
          </cell>
          <cell r="O187" t="str">
            <v>11404</v>
          </cell>
          <cell r="P187" t="str">
            <v>292</v>
          </cell>
          <cell r="Q187" t="str">
            <v>953</v>
          </cell>
          <cell r="R187" t="str">
            <v>INTERCO BILL W/O</v>
          </cell>
          <cell r="S187" t="str">
            <v>PRA</v>
          </cell>
          <cell r="U187" t="str">
            <v>2014-10-31</v>
          </cell>
          <cell r="V187">
            <v>136.99</v>
          </cell>
          <cell r="W187" t="str">
            <v>UTXEMEM201</v>
          </cell>
          <cell r="Y187" t="str">
            <v>LEGAL</v>
          </cell>
          <cell r="AA187" t="str">
            <v>ICB3</v>
          </cell>
          <cell r="AC187" t="str">
            <v>ICB</v>
          </cell>
          <cell r="AD187" t="str">
            <v>ICB</v>
          </cell>
          <cell r="AF187" t="str">
            <v>211</v>
          </cell>
          <cell r="AG187" t="str">
            <v>0000017421</v>
          </cell>
          <cell r="AR187" t="str">
            <v>953</v>
          </cell>
          <cell r="AS187" t="str">
            <v>0000017421</v>
          </cell>
          <cell r="AT187" t="str">
            <v>CHAMBER OF COMMERCE</v>
          </cell>
        </row>
        <row r="188">
          <cell r="A188" t="str">
            <v>00644251</v>
          </cell>
          <cell r="B188" t="str">
            <v>9539302000</v>
          </cell>
          <cell r="C188" t="str">
            <v>ICB4TARGET0000015115</v>
          </cell>
          <cell r="D188">
            <v>2014</v>
          </cell>
          <cell r="E188">
            <v>10</v>
          </cell>
          <cell r="F188" t="str">
            <v>2014-10-31</v>
          </cell>
          <cell r="G188" t="str">
            <v>PRJ</v>
          </cell>
          <cell r="H188" t="str">
            <v>169</v>
          </cell>
          <cell r="I188" t="str">
            <v>211</v>
          </cell>
          <cell r="K188" t="str">
            <v>000001121</v>
          </cell>
          <cell r="L188" t="str">
            <v>9302000</v>
          </cell>
          <cell r="M188" t="str">
            <v>1113</v>
          </cell>
          <cell r="N188" t="str">
            <v>99920</v>
          </cell>
          <cell r="O188" t="str">
            <v>11404</v>
          </cell>
          <cell r="P188" t="str">
            <v>292</v>
          </cell>
          <cell r="Q188" t="str">
            <v>953</v>
          </cell>
          <cell r="R188" t="str">
            <v>INTERCO BILL W/O</v>
          </cell>
          <cell r="S188" t="str">
            <v>PRA</v>
          </cell>
          <cell r="U188" t="str">
            <v>2014-10-31</v>
          </cell>
          <cell r="V188">
            <v>78.28</v>
          </cell>
          <cell r="W188" t="str">
            <v>UTXEMEM201</v>
          </cell>
          <cell r="Y188" t="str">
            <v>LEGAL</v>
          </cell>
          <cell r="AA188" t="str">
            <v>ICB3</v>
          </cell>
          <cell r="AC188" t="str">
            <v>ICB</v>
          </cell>
          <cell r="AD188" t="str">
            <v>ICB</v>
          </cell>
          <cell r="AF188" t="str">
            <v>211</v>
          </cell>
          <cell r="AG188" t="str">
            <v>0000017421</v>
          </cell>
          <cell r="AR188" t="str">
            <v>953</v>
          </cell>
          <cell r="AS188" t="str">
            <v>0000017421</v>
          </cell>
          <cell r="AT188" t="str">
            <v>CHAMBER OF COMMERCE</v>
          </cell>
        </row>
        <row r="189">
          <cell r="A189" t="str">
            <v>00659538</v>
          </cell>
          <cell r="B189" t="str">
            <v>9549210001</v>
          </cell>
          <cell r="C189" t="str">
            <v>ICB4TARGET0000017994</v>
          </cell>
          <cell r="D189">
            <v>2015</v>
          </cell>
          <cell r="E189">
            <v>1</v>
          </cell>
          <cell r="F189" t="str">
            <v>2015-01-31</v>
          </cell>
          <cell r="G189" t="str">
            <v>PRJ</v>
          </cell>
          <cell r="H189" t="str">
            <v>169</v>
          </cell>
          <cell r="I189" t="str">
            <v>211</v>
          </cell>
          <cell r="K189" t="str">
            <v>TDOANDA</v>
          </cell>
          <cell r="L189" t="str">
            <v>9210001</v>
          </cell>
          <cell r="M189" t="str">
            <v>1585</v>
          </cell>
          <cell r="N189" t="str">
            <v>99920</v>
          </cell>
          <cell r="O189" t="str">
            <v>10381</v>
          </cell>
          <cell r="P189" t="str">
            <v>289</v>
          </cell>
          <cell r="Q189" t="str">
            <v>954</v>
          </cell>
          <cell r="R189" t="str">
            <v>INTERCO BILL W/O</v>
          </cell>
          <cell r="S189" t="str">
            <v>PRA</v>
          </cell>
          <cell r="U189" t="str">
            <v>2015-01-31</v>
          </cell>
          <cell r="V189">
            <v>404.4</v>
          </cell>
          <cell r="W189" t="str">
            <v>UTXE000101</v>
          </cell>
          <cell r="Y189" t="str">
            <v>TDOTH</v>
          </cell>
          <cell r="AA189" t="str">
            <v>ICB3</v>
          </cell>
          <cell r="AC189" t="str">
            <v>ICB</v>
          </cell>
          <cell r="AD189" t="str">
            <v>ICB</v>
          </cell>
          <cell r="AF189" t="str">
            <v>211</v>
          </cell>
          <cell r="AG189" t="str">
            <v>0000146747</v>
          </cell>
          <cell r="AR189" t="str">
            <v>954</v>
          </cell>
          <cell r="AS189" t="str">
            <v>0000146747</v>
          </cell>
          <cell r="AT189" t="str">
            <v>JP MORGAN CHASE CORPORATE CARD ACTIVITY</v>
          </cell>
          <cell r="AU189" t="str">
            <v>DO NOT TAKE OFF HOLD- INTERFACE PURPOSES</v>
          </cell>
        </row>
        <row r="190">
          <cell r="A190" t="str">
            <v>00658087</v>
          </cell>
          <cell r="B190" t="str">
            <v>9549210001</v>
          </cell>
          <cell r="C190" t="str">
            <v>ICB4TARGET0000018352</v>
          </cell>
          <cell r="D190">
            <v>2015</v>
          </cell>
          <cell r="E190">
            <v>1</v>
          </cell>
          <cell r="F190" t="str">
            <v>2015-01-31</v>
          </cell>
          <cell r="G190" t="str">
            <v>PRJ</v>
          </cell>
          <cell r="H190" t="str">
            <v>169</v>
          </cell>
          <cell r="I190" t="str">
            <v>211</v>
          </cell>
          <cell r="K190" t="str">
            <v>TDOANDA</v>
          </cell>
          <cell r="L190" t="str">
            <v>9210001</v>
          </cell>
          <cell r="M190" t="str">
            <v>1113</v>
          </cell>
          <cell r="N190" t="str">
            <v>99920</v>
          </cell>
          <cell r="O190" t="str">
            <v>13123</v>
          </cell>
          <cell r="P190" t="str">
            <v>263</v>
          </cell>
          <cell r="Q190" t="str">
            <v>954</v>
          </cell>
          <cell r="R190" t="str">
            <v>INTERCO BILL W/O</v>
          </cell>
          <cell r="S190" t="str">
            <v>PRA</v>
          </cell>
          <cell r="U190" t="str">
            <v>2015-01-31</v>
          </cell>
          <cell r="V190">
            <v>14.22</v>
          </cell>
          <cell r="W190" t="str">
            <v>UTXE000501</v>
          </cell>
          <cell r="Y190" t="str">
            <v>TDOTH</v>
          </cell>
          <cell r="AA190" t="str">
            <v>ICB3</v>
          </cell>
          <cell r="AC190" t="str">
            <v>ICB</v>
          </cell>
          <cell r="AD190" t="str">
            <v>ICB</v>
          </cell>
          <cell r="AF190" t="str">
            <v>211</v>
          </cell>
          <cell r="AG190" t="str">
            <v>0000266656</v>
          </cell>
          <cell r="AR190" t="str">
            <v>954</v>
          </cell>
          <cell r="AS190" t="str">
            <v>0000266656</v>
          </cell>
          <cell r="AT190" t="str">
            <v>LONGORIA, JOHN F</v>
          </cell>
        </row>
        <row r="191">
          <cell r="A191" t="str">
            <v>00646090</v>
          </cell>
          <cell r="B191" t="str">
            <v>9539302000</v>
          </cell>
          <cell r="C191" t="str">
            <v>ICB4TARGET0000018717</v>
          </cell>
          <cell r="D191">
            <v>2015</v>
          </cell>
          <cell r="E191">
            <v>1</v>
          </cell>
          <cell r="F191" t="str">
            <v>2015-01-31</v>
          </cell>
          <cell r="G191" t="str">
            <v>PRJ</v>
          </cell>
          <cell r="H191" t="str">
            <v>169</v>
          </cell>
          <cell r="I191" t="str">
            <v>211</v>
          </cell>
          <cell r="K191" t="str">
            <v>000001121</v>
          </cell>
          <cell r="L191" t="str">
            <v>9302000</v>
          </cell>
          <cell r="M191" t="str">
            <v>1113</v>
          </cell>
          <cell r="N191" t="str">
            <v>99920</v>
          </cell>
          <cell r="O191" t="str">
            <v>11404</v>
          </cell>
          <cell r="P191" t="str">
            <v>292</v>
          </cell>
          <cell r="Q191" t="str">
            <v>953</v>
          </cell>
          <cell r="R191" t="str">
            <v>INTERCO BILL W/O</v>
          </cell>
          <cell r="S191" t="str">
            <v>PRA</v>
          </cell>
          <cell r="U191" t="str">
            <v>2015-01-31</v>
          </cell>
          <cell r="V191">
            <v>-142.13999999999999</v>
          </cell>
          <cell r="W191" t="str">
            <v>UTXEMEM201</v>
          </cell>
          <cell r="Y191" t="str">
            <v>LEGAL</v>
          </cell>
          <cell r="AA191" t="str">
            <v>ICB3</v>
          </cell>
          <cell r="AC191" t="str">
            <v>ICB</v>
          </cell>
          <cell r="AD191" t="str">
            <v>ICB</v>
          </cell>
          <cell r="AF191" t="str">
            <v>211</v>
          </cell>
          <cell r="AG191" t="str">
            <v>0000017421</v>
          </cell>
          <cell r="AR191" t="str">
            <v>953</v>
          </cell>
          <cell r="AS191" t="str">
            <v>0000017421</v>
          </cell>
          <cell r="AT191" t="str">
            <v>CHAMBER OF COMMERCE</v>
          </cell>
        </row>
        <row r="192">
          <cell r="A192" t="str">
            <v>00659388</v>
          </cell>
          <cell r="B192" t="str">
            <v>9539302000</v>
          </cell>
          <cell r="C192" t="str">
            <v>ICB4TARGET0000018718</v>
          </cell>
          <cell r="D192">
            <v>2015</v>
          </cell>
          <cell r="E192">
            <v>1</v>
          </cell>
          <cell r="F192" t="str">
            <v>2015-01-31</v>
          </cell>
          <cell r="G192" t="str">
            <v>PRJ</v>
          </cell>
          <cell r="H192" t="str">
            <v>169</v>
          </cell>
          <cell r="I192" t="str">
            <v>211</v>
          </cell>
          <cell r="K192" t="str">
            <v>000001121</v>
          </cell>
          <cell r="L192" t="str">
            <v>9302000</v>
          </cell>
          <cell r="M192" t="str">
            <v>1113</v>
          </cell>
          <cell r="N192" t="str">
            <v>99920</v>
          </cell>
          <cell r="O192" t="str">
            <v>11404</v>
          </cell>
          <cell r="P192" t="str">
            <v>292</v>
          </cell>
          <cell r="Q192" t="str">
            <v>953</v>
          </cell>
          <cell r="R192" t="str">
            <v>INTERCO BILL W/O</v>
          </cell>
          <cell r="S192" t="str">
            <v>PRA</v>
          </cell>
          <cell r="U192" t="str">
            <v>2015-01-31</v>
          </cell>
          <cell r="V192">
            <v>40.61</v>
          </cell>
          <cell r="W192" t="str">
            <v>UTXEMEM201</v>
          </cell>
          <cell r="Y192" t="str">
            <v>LEGAL</v>
          </cell>
          <cell r="AA192" t="str">
            <v>ICB3</v>
          </cell>
          <cell r="AC192" t="str">
            <v>ICB</v>
          </cell>
          <cell r="AD192" t="str">
            <v>ICB</v>
          </cell>
          <cell r="AF192" t="str">
            <v>211</v>
          </cell>
          <cell r="AG192" t="str">
            <v>0000059570</v>
          </cell>
          <cell r="AR192" t="str">
            <v>953</v>
          </cell>
          <cell r="AS192" t="str">
            <v>0000059570</v>
          </cell>
          <cell r="AT192" t="str">
            <v>THREE RIVERS</v>
          </cell>
        </row>
        <row r="193">
          <cell r="A193" t="str">
            <v>00659387</v>
          </cell>
          <cell r="B193" t="str">
            <v>9539302000</v>
          </cell>
          <cell r="C193" t="str">
            <v>ICB4TARGET0000018719</v>
          </cell>
          <cell r="D193">
            <v>2015</v>
          </cell>
          <cell r="E193">
            <v>1</v>
          </cell>
          <cell r="F193" t="str">
            <v>2015-01-31</v>
          </cell>
          <cell r="G193" t="str">
            <v>PRJ</v>
          </cell>
          <cell r="H193" t="str">
            <v>169</v>
          </cell>
          <cell r="I193" t="str">
            <v>211</v>
          </cell>
          <cell r="K193" t="str">
            <v>000001121</v>
          </cell>
          <cell r="L193" t="str">
            <v>9302000</v>
          </cell>
          <cell r="M193" t="str">
            <v>1113</v>
          </cell>
          <cell r="N193" t="str">
            <v>99920</v>
          </cell>
          <cell r="O193" t="str">
            <v>11404</v>
          </cell>
          <cell r="P193" t="str">
            <v>292</v>
          </cell>
          <cell r="Q193" t="str">
            <v>953</v>
          </cell>
          <cell r="R193" t="str">
            <v>INTERCO BILL W/O</v>
          </cell>
          <cell r="S193" t="str">
            <v>PRA</v>
          </cell>
          <cell r="U193" t="str">
            <v>2015-01-31</v>
          </cell>
          <cell r="V193">
            <v>146.21</v>
          </cell>
          <cell r="W193" t="str">
            <v>UTXEMEM201</v>
          </cell>
          <cell r="Y193" t="str">
            <v>LEGAL</v>
          </cell>
          <cell r="AA193" t="str">
            <v>ICB3</v>
          </cell>
          <cell r="AC193" t="str">
            <v>ICB</v>
          </cell>
          <cell r="AD193" t="str">
            <v>ICB</v>
          </cell>
          <cell r="AF193" t="str">
            <v>211</v>
          </cell>
          <cell r="AG193" t="str">
            <v>0000096234</v>
          </cell>
          <cell r="AR193" t="str">
            <v>953</v>
          </cell>
          <cell r="AS193" t="str">
            <v>0000096234</v>
          </cell>
          <cell r="AT193" t="str">
            <v>ALICE CHAMBER OF COMMERCE</v>
          </cell>
        </row>
        <row r="194">
          <cell r="A194" t="str">
            <v>00659385</v>
          </cell>
          <cell r="B194" t="str">
            <v>9539302000</v>
          </cell>
          <cell r="C194" t="str">
            <v>ICB4TARGET0000018720</v>
          </cell>
          <cell r="D194">
            <v>2015</v>
          </cell>
          <cell r="E194">
            <v>1</v>
          </cell>
          <cell r="F194" t="str">
            <v>2015-01-31</v>
          </cell>
          <cell r="G194" t="str">
            <v>PRJ</v>
          </cell>
          <cell r="H194" t="str">
            <v>169</v>
          </cell>
          <cell r="I194" t="str">
            <v>211</v>
          </cell>
          <cell r="K194" t="str">
            <v>000001121</v>
          </cell>
          <cell r="L194" t="str">
            <v>9302000</v>
          </cell>
          <cell r="M194" t="str">
            <v>1113</v>
          </cell>
          <cell r="N194" t="str">
            <v>99920</v>
          </cell>
          <cell r="O194" t="str">
            <v>11404</v>
          </cell>
          <cell r="P194" t="str">
            <v>292</v>
          </cell>
          <cell r="Q194" t="str">
            <v>953</v>
          </cell>
          <cell r="R194" t="str">
            <v>INTERCO BILL W/O</v>
          </cell>
          <cell r="S194" t="str">
            <v>PRA</v>
          </cell>
          <cell r="U194" t="str">
            <v>2015-01-31</v>
          </cell>
          <cell r="V194">
            <v>169.36</v>
          </cell>
          <cell r="W194" t="str">
            <v>UTXEMEM201</v>
          </cell>
          <cell r="Y194" t="str">
            <v>LEGAL</v>
          </cell>
          <cell r="AA194" t="str">
            <v>ICB3</v>
          </cell>
          <cell r="AC194" t="str">
            <v>ICB</v>
          </cell>
          <cell r="AD194" t="str">
            <v>ICB</v>
          </cell>
          <cell r="AF194" t="str">
            <v>211</v>
          </cell>
          <cell r="AG194" t="str">
            <v>0000099079</v>
          </cell>
          <cell r="AR194" t="str">
            <v>953</v>
          </cell>
          <cell r="AS194" t="str">
            <v>0000099079</v>
          </cell>
          <cell r="AT194" t="str">
            <v>KINGSVILLE CHAMBER OF COMMERCE</v>
          </cell>
        </row>
        <row r="195">
          <cell r="A195" t="str">
            <v>00659391</v>
          </cell>
          <cell r="B195" t="str">
            <v>9539302000</v>
          </cell>
          <cell r="C195" t="str">
            <v>ICB4TARGET0000018721</v>
          </cell>
          <cell r="D195">
            <v>2015</v>
          </cell>
          <cell r="E195">
            <v>1</v>
          </cell>
          <cell r="F195" t="str">
            <v>2015-01-31</v>
          </cell>
          <cell r="G195" t="str">
            <v>PRJ</v>
          </cell>
          <cell r="H195" t="str">
            <v>169</v>
          </cell>
          <cell r="I195" t="str">
            <v>211</v>
          </cell>
          <cell r="K195" t="str">
            <v>000001121</v>
          </cell>
          <cell r="L195" t="str">
            <v>9302000</v>
          </cell>
          <cell r="M195" t="str">
            <v>1113</v>
          </cell>
          <cell r="N195" t="str">
            <v>99920</v>
          </cell>
          <cell r="O195" t="str">
            <v>11404</v>
          </cell>
          <cell r="P195" t="str">
            <v>292</v>
          </cell>
          <cell r="Q195" t="str">
            <v>953</v>
          </cell>
          <cell r="R195" t="str">
            <v>INTERCO BILL W/O</v>
          </cell>
          <cell r="S195" t="str">
            <v>PRA</v>
          </cell>
          <cell r="U195" t="str">
            <v>2015-01-31</v>
          </cell>
          <cell r="V195">
            <v>60.92</v>
          </cell>
          <cell r="W195" t="str">
            <v>UTXEMEM201</v>
          </cell>
          <cell r="Y195" t="str">
            <v>LEGAL</v>
          </cell>
          <cell r="AA195" t="str">
            <v>ICB3</v>
          </cell>
          <cell r="AC195" t="str">
            <v>ICB</v>
          </cell>
          <cell r="AD195" t="str">
            <v>ICB</v>
          </cell>
          <cell r="AF195" t="str">
            <v>211</v>
          </cell>
          <cell r="AG195" t="str">
            <v>0000120049</v>
          </cell>
          <cell r="AR195" t="str">
            <v>953</v>
          </cell>
          <cell r="AS195" t="str">
            <v>0000120049</v>
          </cell>
          <cell r="AT195" t="str">
            <v>SINTON</v>
          </cell>
        </row>
        <row r="196">
          <cell r="A196" t="str">
            <v>00658411</v>
          </cell>
          <cell r="B196" t="str">
            <v>9539302000</v>
          </cell>
          <cell r="C196" t="str">
            <v>ICB4TARGET0000018722</v>
          </cell>
          <cell r="D196">
            <v>2015</v>
          </cell>
          <cell r="E196">
            <v>1</v>
          </cell>
          <cell r="F196" t="str">
            <v>2015-01-31</v>
          </cell>
          <cell r="G196" t="str">
            <v>PRJ</v>
          </cell>
          <cell r="H196" t="str">
            <v>169</v>
          </cell>
          <cell r="I196" t="str">
            <v>211</v>
          </cell>
          <cell r="K196" t="str">
            <v>000001121</v>
          </cell>
          <cell r="L196" t="str">
            <v>9302000</v>
          </cell>
          <cell r="M196" t="str">
            <v>1113</v>
          </cell>
          <cell r="N196" t="str">
            <v>99920</v>
          </cell>
          <cell r="O196" t="str">
            <v>11404</v>
          </cell>
          <cell r="P196" t="str">
            <v>292</v>
          </cell>
          <cell r="Q196" t="str">
            <v>953</v>
          </cell>
          <cell r="R196" t="str">
            <v>INTERCO BILL W/O</v>
          </cell>
          <cell r="S196" t="str">
            <v>PRA</v>
          </cell>
          <cell r="U196" t="str">
            <v>2015-01-31</v>
          </cell>
          <cell r="V196">
            <v>1015.32</v>
          </cell>
          <cell r="W196" t="str">
            <v>UTXEMEM201</v>
          </cell>
          <cell r="Y196" t="str">
            <v>LEGAL</v>
          </cell>
          <cell r="AA196" t="str">
            <v>ICB3</v>
          </cell>
          <cell r="AC196" t="str">
            <v>ICB</v>
          </cell>
          <cell r="AD196" t="str">
            <v>ICB</v>
          </cell>
          <cell r="AF196" t="str">
            <v>211</v>
          </cell>
          <cell r="AG196" t="str">
            <v>0000121258</v>
          </cell>
          <cell r="AR196" t="str">
            <v>953</v>
          </cell>
          <cell r="AS196" t="str">
            <v>0000121258</v>
          </cell>
          <cell r="AT196" t="str">
            <v>CORPUS CHRISTI HISPANIC CHAMBER</v>
          </cell>
          <cell r="AU196" t="str">
            <v>OF COMMERCE</v>
          </cell>
        </row>
        <row r="197">
          <cell r="A197" t="str">
            <v>00659235</v>
          </cell>
          <cell r="B197" t="str">
            <v>9539302000</v>
          </cell>
          <cell r="C197" t="str">
            <v>ICB4TARGET0000018723</v>
          </cell>
          <cell r="D197">
            <v>2015</v>
          </cell>
          <cell r="E197">
            <v>1</v>
          </cell>
          <cell r="F197" t="str">
            <v>2015-01-31</v>
          </cell>
          <cell r="G197" t="str">
            <v>PRJ</v>
          </cell>
          <cell r="H197" t="str">
            <v>169</v>
          </cell>
          <cell r="I197" t="str">
            <v>211</v>
          </cell>
          <cell r="K197" t="str">
            <v>000001121</v>
          </cell>
          <cell r="L197" t="str">
            <v>9302000</v>
          </cell>
          <cell r="M197" t="str">
            <v>1113</v>
          </cell>
          <cell r="N197" t="str">
            <v>99920</v>
          </cell>
          <cell r="O197" t="str">
            <v>11404</v>
          </cell>
          <cell r="P197" t="str">
            <v>292</v>
          </cell>
          <cell r="Q197" t="str">
            <v>953</v>
          </cell>
          <cell r="R197" t="str">
            <v>INTERCO BILL W/O</v>
          </cell>
          <cell r="S197" t="str">
            <v>PRA</v>
          </cell>
          <cell r="U197" t="str">
            <v>2015-01-31</v>
          </cell>
          <cell r="V197">
            <v>145.19</v>
          </cell>
          <cell r="W197" t="str">
            <v>UTXEMEM201</v>
          </cell>
          <cell r="Y197" t="str">
            <v>LEGAL</v>
          </cell>
          <cell r="AA197" t="str">
            <v>ICB3</v>
          </cell>
          <cell r="AC197" t="str">
            <v>ICB</v>
          </cell>
          <cell r="AD197" t="str">
            <v>ICB</v>
          </cell>
          <cell r="AF197" t="str">
            <v>211</v>
          </cell>
          <cell r="AG197" t="str">
            <v>0000125815</v>
          </cell>
          <cell r="AR197" t="str">
            <v>953</v>
          </cell>
          <cell r="AS197" t="str">
            <v>0000125815</v>
          </cell>
          <cell r="AT197" t="str">
            <v>DEL RIO CHAMBER OF COMMERCE</v>
          </cell>
        </row>
        <row r="198">
          <cell r="A198" t="str">
            <v>00659389</v>
          </cell>
          <cell r="B198" t="str">
            <v>9539302000</v>
          </cell>
          <cell r="C198" t="str">
            <v>ICB4TARGET0000018724</v>
          </cell>
          <cell r="D198">
            <v>2015</v>
          </cell>
          <cell r="E198">
            <v>1</v>
          </cell>
          <cell r="F198" t="str">
            <v>2015-01-31</v>
          </cell>
          <cell r="G198" t="str">
            <v>PRJ</v>
          </cell>
          <cell r="H198" t="str">
            <v>169</v>
          </cell>
          <cell r="I198" t="str">
            <v>211</v>
          </cell>
          <cell r="K198" t="str">
            <v>000001121</v>
          </cell>
          <cell r="L198" t="str">
            <v>9302000</v>
          </cell>
          <cell r="M198" t="str">
            <v>1113</v>
          </cell>
          <cell r="N198" t="str">
            <v>99920</v>
          </cell>
          <cell r="O198" t="str">
            <v>11404</v>
          </cell>
          <cell r="P198" t="str">
            <v>292</v>
          </cell>
          <cell r="Q198" t="str">
            <v>953</v>
          </cell>
          <cell r="R198" t="str">
            <v>INTERCO BILL W/O</v>
          </cell>
          <cell r="S198" t="str">
            <v>PRA</v>
          </cell>
          <cell r="U198" t="str">
            <v>2015-01-31</v>
          </cell>
          <cell r="V198">
            <v>101.53</v>
          </cell>
          <cell r="W198" t="str">
            <v>UTXEMEM201</v>
          </cell>
          <cell r="Y198" t="str">
            <v>LEGAL</v>
          </cell>
          <cell r="AA198" t="str">
            <v>ICB3</v>
          </cell>
          <cell r="AC198" t="str">
            <v>ICB</v>
          </cell>
          <cell r="AD198" t="str">
            <v>ICB</v>
          </cell>
          <cell r="AF198" t="str">
            <v>211</v>
          </cell>
          <cell r="AG198" t="str">
            <v>0000130709</v>
          </cell>
          <cell r="AR198" t="str">
            <v>953</v>
          </cell>
          <cell r="AS198" t="str">
            <v>0000130709</v>
          </cell>
          <cell r="AT198" t="str">
            <v>ARANSAS PASS CHAMBER OF COMMERCE</v>
          </cell>
        </row>
        <row r="199">
          <cell r="A199" t="str">
            <v>00659390</v>
          </cell>
          <cell r="B199" t="str">
            <v>9539302000</v>
          </cell>
          <cell r="C199" t="str">
            <v>ICB4TARGET0000018725</v>
          </cell>
          <cell r="D199">
            <v>2015</v>
          </cell>
          <cell r="E199">
            <v>1</v>
          </cell>
          <cell r="F199" t="str">
            <v>2015-01-31</v>
          </cell>
          <cell r="G199" t="str">
            <v>PRJ</v>
          </cell>
          <cell r="H199" t="str">
            <v>169</v>
          </cell>
          <cell r="I199" t="str">
            <v>211</v>
          </cell>
          <cell r="K199" t="str">
            <v>000001121</v>
          </cell>
          <cell r="L199" t="str">
            <v>9302000</v>
          </cell>
          <cell r="M199" t="str">
            <v>1113</v>
          </cell>
          <cell r="N199" t="str">
            <v>99920</v>
          </cell>
          <cell r="O199" t="str">
            <v>11404</v>
          </cell>
          <cell r="P199" t="str">
            <v>292</v>
          </cell>
          <cell r="Q199" t="str">
            <v>953</v>
          </cell>
          <cell r="R199" t="str">
            <v>INTERCO BILL W/O</v>
          </cell>
          <cell r="S199" t="str">
            <v>PRA</v>
          </cell>
          <cell r="U199" t="str">
            <v>2015-01-31</v>
          </cell>
          <cell r="V199">
            <v>69.040000000000006</v>
          </cell>
          <cell r="W199" t="str">
            <v>UTXEMEM201</v>
          </cell>
          <cell r="Y199" t="str">
            <v>LEGAL</v>
          </cell>
          <cell r="AA199" t="str">
            <v>ICB3</v>
          </cell>
          <cell r="AC199" t="str">
            <v>ICB</v>
          </cell>
          <cell r="AD199" t="str">
            <v>ICB</v>
          </cell>
          <cell r="AF199" t="str">
            <v>211</v>
          </cell>
          <cell r="AG199" t="str">
            <v>0000136093</v>
          </cell>
          <cell r="AR199" t="str">
            <v>953</v>
          </cell>
          <cell r="AS199" t="str">
            <v>0000136093</v>
          </cell>
          <cell r="AT199" t="str">
            <v>INGLESIDE CHAMBER OF COMMERCE</v>
          </cell>
        </row>
        <row r="200">
          <cell r="A200" t="str">
            <v>00659386</v>
          </cell>
          <cell r="B200" t="str">
            <v>9539302000</v>
          </cell>
          <cell r="C200" t="str">
            <v>ICB4TARGET0000018726</v>
          </cell>
          <cell r="D200">
            <v>2015</v>
          </cell>
          <cell r="E200">
            <v>1</v>
          </cell>
          <cell r="F200" t="str">
            <v>2015-01-31</v>
          </cell>
          <cell r="G200" t="str">
            <v>PRJ</v>
          </cell>
          <cell r="H200" t="str">
            <v>169</v>
          </cell>
          <cell r="I200" t="str">
            <v>211</v>
          </cell>
          <cell r="K200" t="str">
            <v>000001121</v>
          </cell>
          <cell r="L200" t="str">
            <v>9302000</v>
          </cell>
          <cell r="M200" t="str">
            <v>1113</v>
          </cell>
          <cell r="N200" t="str">
            <v>99920</v>
          </cell>
          <cell r="O200" t="str">
            <v>11404</v>
          </cell>
          <cell r="P200" t="str">
            <v>292</v>
          </cell>
          <cell r="Q200" t="str">
            <v>953</v>
          </cell>
          <cell r="R200" t="str">
            <v>INTERCO BILL W/O</v>
          </cell>
          <cell r="S200" t="str">
            <v>PRA</v>
          </cell>
          <cell r="U200" t="str">
            <v>2015-01-31</v>
          </cell>
          <cell r="V200">
            <v>95.44</v>
          </cell>
          <cell r="W200" t="str">
            <v>UTXEMEM201</v>
          </cell>
          <cell r="Y200" t="str">
            <v>LEGAL</v>
          </cell>
          <cell r="AA200" t="str">
            <v>ICB3</v>
          </cell>
          <cell r="AC200" t="str">
            <v>ICB</v>
          </cell>
          <cell r="AD200" t="str">
            <v>ICB</v>
          </cell>
          <cell r="AF200" t="str">
            <v>211</v>
          </cell>
          <cell r="AG200" t="str">
            <v>0000140418</v>
          </cell>
          <cell r="AR200" t="str">
            <v>953</v>
          </cell>
          <cell r="AS200" t="str">
            <v>0000140418</v>
          </cell>
          <cell r="AT200" t="str">
            <v>ROCKPORT-FULTON AREA CHAMBER</v>
          </cell>
        </row>
        <row r="201">
          <cell r="A201" t="str">
            <v>00660146</v>
          </cell>
          <cell r="B201" t="str">
            <v>9569210001</v>
          </cell>
          <cell r="C201" t="str">
            <v>ICB4TARGET0000020313</v>
          </cell>
          <cell r="D201">
            <v>2015</v>
          </cell>
          <cell r="E201">
            <v>2</v>
          </cell>
          <cell r="F201" t="str">
            <v>2015-02-28</v>
          </cell>
          <cell r="G201" t="str">
            <v>PRJ</v>
          </cell>
          <cell r="H201" t="str">
            <v>169</v>
          </cell>
          <cell r="I201" t="str">
            <v>211</v>
          </cell>
          <cell r="K201" t="str">
            <v>TDOANDA</v>
          </cell>
          <cell r="L201" t="str">
            <v>9210001</v>
          </cell>
          <cell r="M201" t="str">
            <v>1585</v>
          </cell>
          <cell r="N201" t="str">
            <v>99920</v>
          </cell>
          <cell r="O201" t="str">
            <v>13042</v>
          </cell>
          <cell r="P201" t="str">
            <v>289</v>
          </cell>
          <cell r="Q201" t="str">
            <v>956</v>
          </cell>
          <cell r="R201" t="str">
            <v>INTERCO BILL W/O</v>
          </cell>
          <cell r="S201" t="str">
            <v>PRA</v>
          </cell>
          <cell r="U201" t="str">
            <v>2015-02-28</v>
          </cell>
          <cell r="V201">
            <v>82.61</v>
          </cell>
          <cell r="W201" t="str">
            <v>UTXE000301</v>
          </cell>
          <cell r="Y201" t="str">
            <v>TDOTH</v>
          </cell>
          <cell r="AA201" t="str">
            <v>ICB3</v>
          </cell>
          <cell r="AC201" t="str">
            <v>ICB</v>
          </cell>
          <cell r="AD201" t="str">
            <v>ICB</v>
          </cell>
          <cell r="AF201" t="str">
            <v>211</v>
          </cell>
          <cell r="AG201" t="str">
            <v>0000146747</v>
          </cell>
          <cell r="AR201" t="str">
            <v>956</v>
          </cell>
          <cell r="AS201" t="str">
            <v>0000146747</v>
          </cell>
          <cell r="AT201" t="str">
            <v>JP MORGAN CHASE CORPORATE CARD ACTIVITY</v>
          </cell>
          <cell r="AU201" t="str">
            <v>DO NOT TAKE OFF HOLD- INTERFACE PURPOSES</v>
          </cell>
        </row>
        <row r="202">
          <cell r="A202" t="str">
            <v>00664468</v>
          </cell>
          <cell r="B202" t="str">
            <v>9539302000</v>
          </cell>
          <cell r="C202" t="str">
            <v>ICB4TARGET0000021119</v>
          </cell>
          <cell r="D202">
            <v>2015</v>
          </cell>
          <cell r="E202">
            <v>2</v>
          </cell>
          <cell r="F202" t="str">
            <v>2015-02-28</v>
          </cell>
          <cell r="G202" t="str">
            <v>PRJ</v>
          </cell>
          <cell r="H202" t="str">
            <v>169</v>
          </cell>
          <cell r="I202" t="str">
            <v>211</v>
          </cell>
          <cell r="K202" t="str">
            <v>000001121</v>
          </cell>
          <cell r="L202" t="str">
            <v>9302000</v>
          </cell>
          <cell r="M202" t="str">
            <v>1113</v>
          </cell>
          <cell r="N202" t="str">
            <v>99920</v>
          </cell>
          <cell r="O202" t="str">
            <v>11404</v>
          </cell>
          <cell r="P202" t="str">
            <v>292</v>
          </cell>
          <cell r="Q202" t="str">
            <v>953</v>
          </cell>
          <cell r="R202" t="str">
            <v>INTERCO BILL W/O</v>
          </cell>
          <cell r="S202" t="str">
            <v>PRA</v>
          </cell>
          <cell r="U202" t="str">
            <v>2015-02-28</v>
          </cell>
          <cell r="V202">
            <v>304.60000000000002</v>
          </cell>
          <cell r="W202" t="str">
            <v>UTXEMEM201</v>
          </cell>
          <cell r="Y202" t="str">
            <v>LEGAL</v>
          </cell>
          <cell r="AA202" t="str">
            <v>ICB3</v>
          </cell>
          <cell r="AC202" t="str">
            <v>ICB</v>
          </cell>
          <cell r="AD202" t="str">
            <v>ICB</v>
          </cell>
          <cell r="AF202" t="str">
            <v>211</v>
          </cell>
          <cell r="AG202" t="str">
            <v>0000096605</v>
          </cell>
          <cell r="AR202" t="str">
            <v>953</v>
          </cell>
          <cell r="AS202" t="str">
            <v>0000096605</v>
          </cell>
          <cell r="AT202" t="str">
            <v>BAY CITY CHAMBER OF COMMERCE</v>
          </cell>
        </row>
        <row r="203">
          <cell r="A203" t="str">
            <v>00664457</v>
          </cell>
          <cell r="B203" t="str">
            <v>9539302000</v>
          </cell>
          <cell r="C203" t="str">
            <v>ICB4TARGET0000021120</v>
          </cell>
          <cell r="D203">
            <v>2015</v>
          </cell>
          <cell r="E203">
            <v>2</v>
          </cell>
          <cell r="F203" t="str">
            <v>2015-02-28</v>
          </cell>
          <cell r="G203" t="str">
            <v>PRJ</v>
          </cell>
          <cell r="H203" t="str">
            <v>169</v>
          </cell>
          <cell r="I203" t="str">
            <v>211</v>
          </cell>
          <cell r="K203" t="str">
            <v>000001121</v>
          </cell>
          <cell r="L203" t="str">
            <v>9302000</v>
          </cell>
          <cell r="M203" t="str">
            <v>1113</v>
          </cell>
          <cell r="N203" t="str">
            <v>99920</v>
          </cell>
          <cell r="O203" t="str">
            <v>11404</v>
          </cell>
          <cell r="P203" t="str">
            <v>292</v>
          </cell>
          <cell r="Q203" t="str">
            <v>953</v>
          </cell>
          <cell r="R203" t="str">
            <v>INTERCO BILL W/O</v>
          </cell>
          <cell r="S203" t="str">
            <v>PRA</v>
          </cell>
          <cell r="U203" t="str">
            <v>2015-02-28</v>
          </cell>
          <cell r="V203">
            <v>2948.5</v>
          </cell>
          <cell r="W203" t="str">
            <v>UTXEMEM201</v>
          </cell>
          <cell r="Y203" t="str">
            <v>LEGAL</v>
          </cell>
          <cell r="AA203" t="str">
            <v>ICB3</v>
          </cell>
          <cell r="AC203" t="str">
            <v>ICB</v>
          </cell>
          <cell r="AD203" t="str">
            <v>ICB</v>
          </cell>
          <cell r="AF203" t="str">
            <v>211</v>
          </cell>
          <cell r="AG203" t="str">
            <v>0000110910</v>
          </cell>
          <cell r="AR203" t="str">
            <v>953</v>
          </cell>
          <cell r="AS203" t="str">
            <v>0000110910</v>
          </cell>
          <cell r="AT203" t="str">
            <v>GREATER KINGSVILLE ECONOMIC</v>
          </cell>
          <cell r="AU203" t="str">
            <v>DEVELOPMENT COUNCIL</v>
          </cell>
        </row>
        <row r="204">
          <cell r="A204" t="str">
            <v>00664469</v>
          </cell>
          <cell r="B204" t="str">
            <v>9539302000</v>
          </cell>
          <cell r="C204" t="str">
            <v>ICB4TARGET0000021121</v>
          </cell>
          <cell r="D204">
            <v>2015</v>
          </cell>
          <cell r="E204">
            <v>2</v>
          </cell>
          <cell r="F204" t="str">
            <v>2015-02-28</v>
          </cell>
          <cell r="G204" t="str">
            <v>PRJ</v>
          </cell>
          <cell r="H204" t="str">
            <v>169</v>
          </cell>
          <cell r="I204" t="str">
            <v>211</v>
          </cell>
          <cell r="K204" t="str">
            <v>000001121</v>
          </cell>
          <cell r="L204" t="str">
            <v>9302000</v>
          </cell>
          <cell r="M204" t="str">
            <v>1113</v>
          </cell>
          <cell r="N204" t="str">
            <v>99920</v>
          </cell>
          <cell r="O204" t="str">
            <v>11404</v>
          </cell>
          <cell r="P204" t="str">
            <v>292</v>
          </cell>
          <cell r="Q204" t="str">
            <v>953</v>
          </cell>
          <cell r="R204" t="str">
            <v>INTERCO BILL W/O</v>
          </cell>
          <cell r="S204" t="str">
            <v>PRA</v>
          </cell>
          <cell r="U204" t="str">
            <v>2015-02-28</v>
          </cell>
          <cell r="V204">
            <v>2639.84</v>
          </cell>
          <cell r="W204" t="str">
            <v>UTXEMEM201</v>
          </cell>
          <cell r="Y204" t="str">
            <v>LEGAL</v>
          </cell>
          <cell r="AA204" t="str">
            <v>ICB3</v>
          </cell>
          <cell r="AC204" t="str">
            <v>ICB</v>
          </cell>
          <cell r="AD204" t="str">
            <v>ICB</v>
          </cell>
          <cell r="AF204" t="str">
            <v>211</v>
          </cell>
          <cell r="AG204" t="str">
            <v>0000114836</v>
          </cell>
          <cell r="AR204" t="str">
            <v>953</v>
          </cell>
          <cell r="AS204" t="str">
            <v>0000114836</v>
          </cell>
          <cell r="AT204" t="str">
            <v>VICTORIA ECONOMIC DEVELOPMENT CORP</v>
          </cell>
        </row>
        <row r="205">
          <cell r="A205" t="str">
            <v>00664458</v>
          </cell>
          <cell r="B205" t="str">
            <v>9539302000</v>
          </cell>
          <cell r="C205" t="str">
            <v>ICB4TARGET0000021122</v>
          </cell>
          <cell r="D205">
            <v>2015</v>
          </cell>
          <cell r="E205">
            <v>2</v>
          </cell>
          <cell r="F205" t="str">
            <v>2015-02-28</v>
          </cell>
          <cell r="G205" t="str">
            <v>PRJ</v>
          </cell>
          <cell r="H205" t="str">
            <v>169</v>
          </cell>
          <cell r="I205" t="str">
            <v>211</v>
          </cell>
          <cell r="K205" t="str">
            <v>000001121</v>
          </cell>
          <cell r="L205" t="str">
            <v>9302000</v>
          </cell>
          <cell r="M205" t="str">
            <v>1113</v>
          </cell>
          <cell r="N205" t="str">
            <v>99920</v>
          </cell>
          <cell r="O205" t="str">
            <v>11404</v>
          </cell>
          <cell r="P205" t="str">
            <v>292</v>
          </cell>
          <cell r="Q205" t="str">
            <v>953</v>
          </cell>
          <cell r="R205" t="str">
            <v>INTERCO BILL W/O</v>
          </cell>
          <cell r="S205" t="str">
            <v>PRA</v>
          </cell>
          <cell r="U205" t="str">
            <v>2015-02-28</v>
          </cell>
          <cell r="V205">
            <v>195.45</v>
          </cell>
          <cell r="W205" t="str">
            <v>UTXEMEM201</v>
          </cell>
          <cell r="Y205" t="str">
            <v>LEGAL</v>
          </cell>
          <cell r="AA205" t="str">
            <v>ICB3</v>
          </cell>
          <cell r="AC205" t="str">
            <v>ICB</v>
          </cell>
          <cell r="AD205" t="str">
            <v>ICB</v>
          </cell>
          <cell r="AF205" t="str">
            <v>211</v>
          </cell>
          <cell r="AG205" t="str">
            <v>0000126823</v>
          </cell>
          <cell r="AR205" t="str">
            <v>953</v>
          </cell>
          <cell r="AS205" t="str">
            <v>0000126823</v>
          </cell>
          <cell r="AT205" t="str">
            <v>VICTORIA CHAMBER OF COMMERCE</v>
          </cell>
        </row>
        <row r="206">
          <cell r="A206" t="str">
            <v>00663816</v>
          </cell>
          <cell r="B206" t="str">
            <v>9539302000</v>
          </cell>
          <cell r="C206" t="str">
            <v>ICB4TARGET0000021123</v>
          </cell>
          <cell r="D206">
            <v>2015</v>
          </cell>
          <cell r="E206">
            <v>2</v>
          </cell>
          <cell r="F206" t="str">
            <v>2015-02-28</v>
          </cell>
          <cell r="G206" t="str">
            <v>PRJ</v>
          </cell>
          <cell r="H206" t="str">
            <v>169</v>
          </cell>
          <cell r="I206" t="str">
            <v>211</v>
          </cell>
          <cell r="K206" t="str">
            <v>000001121</v>
          </cell>
          <cell r="L206" t="str">
            <v>9302000</v>
          </cell>
          <cell r="M206" t="str">
            <v>1113</v>
          </cell>
          <cell r="N206" t="str">
            <v>99920</v>
          </cell>
          <cell r="O206" t="str">
            <v>11404</v>
          </cell>
          <cell r="P206" t="str">
            <v>292</v>
          </cell>
          <cell r="Q206" t="str">
            <v>953</v>
          </cell>
          <cell r="R206" t="str">
            <v>INTERCO BILL W/O</v>
          </cell>
          <cell r="S206" t="str">
            <v>PRA</v>
          </cell>
          <cell r="U206" t="str">
            <v>2015-02-28</v>
          </cell>
          <cell r="V206">
            <v>191.69</v>
          </cell>
          <cell r="W206" t="str">
            <v>UTXEMEM201</v>
          </cell>
          <cell r="Y206" t="str">
            <v>LEGAL</v>
          </cell>
          <cell r="AA206" t="str">
            <v>ICB3</v>
          </cell>
          <cell r="AC206" t="str">
            <v>ICB</v>
          </cell>
          <cell r="AD206" t="str">
            <v>ICB</v>
          </cell>
          <cell r="AF206" t="str">
            <v>211</v>
          </cell>
          <cell r="AG206" t="str">
            <v>0000131754</v>
          </cell>
          <cell r="AR206" t="str">
            <v>953</v>
          </cell>
          <cell r="AS206" t="str">
            <v>0000131754</v>
          </cell>
          <cell r="AT206" t="str">
            <v>BUILDERS ASSOCIATION</v>
          </cell>
        </row>
        <row r="207">
          <cell r="A207" t="str">
            <v>00664467</v>
          </cell>
          <cell r="B207" t="str">
            <v>9539302000</v>
          </cell>
          <cell r="C207" t="str">
            <v>ICB4TARGET0000021124</v>
          </cell>
          <cell r="D207">
            <v>2015</v>
          </cell>
          <cell r="E207">
            <v>2</v>
          </cell>
          <cell r="F207" t="str">
            <v>2015-02-28</v>
          </cell>
          <cell r="G207" t="str">
            <v>PRJ</v>
          </cell>
          <cell r="H207" t="str">
            <v>169</v>
          </cell>
          <cell r="I207" t="str">
            <v>211</v>
          </cell>
          <cell r="K207" t="str">
            <v>000001121</v>
          </cell>
          <cell r="L207" t="str">
            <v>9302000</v>
          </cell>
          <cell r="M207" t="str">
            <v>1113</v>
          </cell>
          <cell r="N207" t="str">
            <v>99920</v>
          </cell>
          <cell r="O207" t="str">
            <v>11404</v>
          </cell>
          <cell r="P207" t="str">
            <v>292</v>
          </cell>
          <cell r="Q207" t="str">
            <v>953</v>
          </cell>
          <cell r="R207" t="str">
            <v>INTERCO BILL W/O</v>
          </cell>
          <cell r="S207" t="str">
            <v>PRA</v>
          </cell>
          <cell r="U207" t="str">
            <v>2015-02-28</v>
          </cell>
          <cell r="V207">
            <v>121.84</v>
          </cell>
          <cell r="W207" t="str">
            <v>UTXEMEM201</v>
          </cell>
          <cell r="Y207" t="str">
            <v>LEGAL</v>
          </cell>
          <cell r="AA207" t="str">
            <v>ICB3</v>
          </cell>
          <cell r="AC207" t="str">
            <v>ICB</v>
          </cell>
          <cell r="AD207" t="str">
            <v>ICB</v>
          </cell>
          <cell r="AF207" t="str">
            <v>211</v>
          </cell>
          <cell r="AG207" t="str">
            <v>0000136845</v>
          </cell>
          <cell r="AR207" t="str">
            <v>953</v>
          </cell>
          <cell r="AS207" t="str">
            <v>0000136845</v>
          </cell>
          <cell r="AT207" t="str">
            <v>KENEDY CHAMBER OF COMMERCE</v>
          </cell>
        </row>
        <row r="208">
          <cell r="A208" t="str">
            <v>00662221</v>
          </cell>
          <cell r="B208" t="str">
            <v>9539302000</v>
          </cell>
          <cell r="C208" t="str">
            <v>ICB4TARGET0000021125</v>
          </cell>
          <cell r="D208">
            <v>2015</v>
          </cell>
          <cell r="E208">
            <v>2</v>
          </cell>
          <cell r="F208" t="str">
            <v>2015-02-28</v>
          </cell>
          <cell r="G208" t="str">
            <v>PRJ</v>
          </cell>
          <cell r="H208" t="str">
            <v>169</v>
          </cell>
          <cell r="I208" t="str">
            <v>211</v>
          </cell>
          <cell r="K208" t="str">
            <v>000001121</v>
          </cell>
          <cell r="L208" t="str">
            <v>9302000</v>
          </cell>
          <cell r="M208" t="str">
            <v>1113</v>
          </cell>
          <cell r="N208" t="str">
            <v>99920</v>
          </cell>
          <cell r="O208" t="str">
            <v>11404</v>
          </cell>
          <cell r="P208" t="str">
            <v>292</v>
          </cell>
          <cell r="Q208" t="str">
            <v>953</v>
          </cell>
          <cell r="R208" t="str">
            <v>INTERCO BILL W/O</v>
          </cell>
          <cell r="S208" t="str">
            <v>PRA</v>
          </cell>
          <cell r="U208" t="str">
            <v>2015-02-28</v>
          </cell>
          <cell r="V208">
            <v>609.19000000000005</v>
          </cell>
          <cell r="W208" t="str">
            <v>UTXEMEM201</v>
          </cell>
          <cell r="Y208" t="str">
            <v>LEGAL</v>
          </cell>
          <cell r="AA208" t="str">
            <v>ICB3</v>
          </cell>
          <cell r="AC208" t="str">
            <v>ICB</v>
          </cell>
          <cell r="AD208" t="str">
            <v>ICB</v>
          </cell>
          <cell r="AF208" t="str">
            <v>211</v>
          </cell>
          <cell r="AG208" t="str">
            <v>0000140778</v>
          </cell>
          <cell r="AR208" t="str">
            <v>953</v>
          </cell>
          <cell r="AS208" t="str">
            <v>0000140778</v>
          </cell>
          <cell r="AT208" t="str">
            <v>SAN PATRICIO ECONOMIC DEVELOPMENT</v>
          </cell>
        </row>
        <row r="209">
          <cell r="A209" t="str">
            <v>00662222</v>
          </cell>
          <cell r="B209" t="str">
            <v>9539302000</v>
          </cell>
          <cell r="C209" t="str">
            <v>ICB4TARGET0000021126</v>
          </cell>
          <cell r="D209">
            <v>2015</v>
          </cell>
          <cell r="E209">
            <v>2</v>
          </cell>
          <cell r="F209" t="str">
            <v>2015-02-28</v>
          </cell>
          <cell r="G209" t="str">
            <v>PRJ</v>
          </cell>
          <cell r="H209" t="str">
            <v>169</v>
          </cell>
          <cell r="I209" t="str">
            <v>211</v>
          </cell>
          <cell r="K209" t="str">
            <v>000001121</v>
          </cell>
          <cell r="L209" t="str">
            <v>9302000</v>
          </cell>
          <cell r="M209" t="str">
            <v>1113</v>
          </cell>
          <cell r="N209" t="str">
            <v>99920</v>
          </cell>
          <cell r="O209" t="str">
            <v>11404</v>
          </cell>
          <cell r="P209" t="str">
            <v>292</v>
          </cell>
          <cell r="Q209" t="str">
            <v>953</v>
          </cell>
          <cell r="R209" t="str">
            <v>INTERCO BILL W/O</v>
          </cell>
          <cell r="S209" t="str">
            <v>PRA</v>
          </cell>
          <cell r="U209" t="str">
            <v>2015-02-28</v>
          </cell>
          <cell r="V209">
            <v>81.23</v>
          </cell>
          <cell r="W209" t="str">
            <v>UTXEMEM201</v>
          </cell>
          <cell r="Y209" t="str">
            <v>LEGAL</v>
          </cell>
          <cell r="AA209" t="str">
            <v>ICB3</v>
          </cell>
          <cell r="AC209" t="str">
            <v>ICB</v>
          </cell>
          <cell r="AD209" t="str">
            <v>ICB</v>
          </cell>
          <cell r="AF209" t="str">
            <v>211</v>
          </cell>
          <cell r="AG209" t="str">
            <v>0000143664</v>
          </cell>
          <cell r="AR209" t="str">
            <v>953</v>
          </cell>
          <cell r="AS209" t="str">
            <v>0000143664</v>
          </cell>
          <cell r="AT209" t="str">
            <v>YORKTOWN CHAMBER OF COMMERCE</v>
          </cell>
        </row>
        <row r="210">
          <cell r="A210" t="str">
            <v>00664459</v>
          </cell>
          <cell r="B210" t="str">
            <v>9539302000</v>
          </cell>
          <cell r="C210" t="str">
            <v>ICB4TARGET0000021127</v>
          </cell>
          <cell r="D210">
            <v>2015</v>
          </cell>
          <cell r="E210">
            <v>2</v>
          </cell>
          <cell r="F210" t="str">
            <v>2015-02-28</v>
          </cell>
          <cell r="G210" t="str">
            <v>PRJ</v>
          </cell>
          <cell r="H210" t="str">
            <v>169</v>
          </cell>
          <cell r="I210" t="str">
            <v>211</v>
          </cell>
          <cell r="K210" t="str">
            <v>000001121</v>
          </cell>
          <cell r="L210" t="str">
            <v>9302000</v>
          </cell>
          <cell r="M210" t="str">
            <v>1113</v>
          </cell>
          <cell r="N210" t="str">
            <v>99920</v>
          </cell>
          <cell r="O210" t="str">
            <v>11404</v>
          </cell>
          <cell r="P210" t="str">
            <v>292</v>
          </cell>
          <cell r="Q210" t="str">
            <v>953</v>
          </cell>
          <cell r="R210" t="str">
            <v>INTERCO BILL W/O</v>
          </cell>
          <cell r="S210" t="str">
            <v>PRA</v>
          </cell>
          <cell r="U210" t="str">
            <v>2015-02-28</v>
          </cell>
          <cell r="V210">
            <v>60.92</v>
          </cell>
          <cell r="W210" t="str">
            <v>UTXEMEM201</v>
          </cell>
          <cell r="Y210" t="str">
            <v>LEGAL</v>
          </cell>
          <cell r="AA210" t="str">
            <v>ICB3</v>
          </cell>
          <cell r="AC210" t="str">
            <v>ICB</v>
          </cell>
          <cell r="AD210" t="str">
            <v>ICB</v>
          </cell>
          <cell r="AF210" t="str">
            <v>211</v>
          </cell>
          <cell r="AG210" t="str">
            <v>0000195703</v>
          </cell>
          <cell r="AR210" t="str">
            <v>953</v>
          </cell>
          <cell r="AS210" t="str">
            <v>0000195703</v>
          </cell>
          <cell r="AT210" t="str">
            <v>PALACIOS CHAMBER OF COMMERCE</v>
          </cell>
        </row>
        <row r="211">
          <cell r="A211" t="str">
            <v>00682905</v>
          </cell>
          <cell r="B211" t="str">
            <v>9549210001</v>
          </cell>
          <cell r="C211" t="str">
            <v>ICB4TARGET0000023105</v>
          </cell>
          <cell r="D211">
            <v>2015</v>
          </cell>
          <cell r="E211">
            <v>6</v>
          </cell>
          <cell r="F211" t="str">
            <v>2015-06-30</v>
          </cell>
          <cell r="G211" t="str">
            <v>PRJ</v>
          </cell>
          <cell r="H211" t="str">
            <v>169</v>
          </cell>
          <cell r="I211" t="str">
            <v>211</v>
          </cell>
          <cell r="K211" t="str">
            <v>TDOANDA</v>
          </cell>
          <cell r="L211" t="str">
            <v>9210001</v>
          </cell>
          <cell r="M211" t="str">
            <v>1113</v>
          </cell>
          <cell r="N211" t="str">
            <v>99920</v>
          </cell>
          <cell r="O211" t="str">
            <v>13123</v>
          </cell>
          <cell r="P211" t="str">
            <v>263</v>
          </cell>
          <cell r="Q211" t="str">
            <v>954</v>
          </cell>
          <cell r="R211" t="str">
            <v>INTERCO BILL W/O</v>
          </cell>
          <cell r="S211" t="str">
            <v>PRA</v>
          </cell>
          <cell r="U211" t="str">
            <v>2015-06-30</v>
          </cell>
          <cell r="V211">
            <v>14.2</v>
          </cell>
          <cell r="W211" t="str">
            <v>UTXE000501</v>
          </cell>
          <cell r="Y211" t="str">
            <v>TDOTH</v>
          </cell>
          <cell r="AA211" t="str">
            <v>ICB3</v>
          </cell>
          <cell r="AC211" t="str">
            <v>ICB</v>
          </cell>
          <cell r="AD211" t="str">
            <v>ICB</v>
          </cell>
          <cell r="AF211" t="str">
            <v>211</v>
          </cell>
          <cell r="AG211" t="str">
            <v>0000266656</v>
          </cell>
          <cell r="AR211" t="str">
            <v>954</v>
          </cell>
          <cell r="AS211" t="str">
            <v>0000266656</v>
          </cell>
          <cell r="AT211" t="str">
            <v>LONGORIA, JOHN F</v>
          </cell>
        </row>
        <row r="212">
          <cell r="A212" t="str">
            <v>00681536</v>
          </cell>
          <cell r="B212" t="str">
            <v>9539302000</v>
          </cell>
          <cell r="C212" t="str">
            <v>ICB4TARGET0000023816</v>
          </cell>
          <cell r="D212">
            <v>2015</v>
          </cell>
          <cell r="E212">
            <v>6</v>
          </cell>
          <cell r="F212" t="str">
            <v>2015-06-30</v>
          </cell>
          <cell r="G212" t="str">
            <v>PRJ</v>
          </cell>
          <cell r="H212" t="str">
            <v>169</v>
          </cell>
          <cell r="I212" t="str">
            <v>211</v>
          </cell>
          <cell r="K212" t="str">
            <v>000001121</v>
          </cell>
          <cell r="L212" t="str">
            <v>9302000</v>
          </cell>
          <cell r="M212" t="str">
            <v>1585</v>
          </cell>
          <cell r="N212" t="str">
            <v>99920</v>
          </cell>
          <cell r="O212" t="str">
            <v>11404</v>
          </cell>
          <cell r="P212" t="str">
            <v>292</v>
          </cell>
          <cell r="Q212" t="str">
            <v>953</v>
          </cell>
          <cell r="R212" t="str">
            <v>INTERCO BILL W/O</v>
          </cell>
          <cell r="S212" t="str">
            <v>PRA</v>
          </cell>
          <cell r="U212" t="str">
            <v>2015-06-30</v>
          </cell>
          <cell r="V212">
            <v>204.7</v>
          </cell>
          <cell r="W212" t="str">
            <v>UTXEMEM101</v>
          </cell>
          <cell r="Y212" t="str">
            <v>LEGAL</v>
          </cell>
          <cell r="AA212" t="str">
            <v>ICB3</v>
          </cell>
          <cell r="AC212" t="str">
            <v>ICB</v>
          </cell>
          <cell r="AD212" t="str">
            <v>ICB</v>
          </cell>
          <cell r="AF212" t="str">
            <v>211</v>
          </cell>
          <cell r="AG212" t="str">
            <v>0000122688</v>
          </cell>
          <cell r="AR212" t="str">
            <v>953</v>
          </cell>
          <cell r="AS212" t="str">
            <v>0000122688</v>
          </cell>
          <cell r="AT212" t="str">
            <v>UTILITY ECONOMIC DEVELOPMENT ASSOCIATION</v>
          </cell>
        </row>
        <row r="213">
          <cell r="A213" t="str">
            <v>00685362</v>
          </cell>
          <cell r="B213" t="str">
            <v>9539302000</v>
          </cell>
          <cell r="C213" t="str">
            <v>ICB4TARGET0000023819</v>
          </cell>
          <cell r="D213">
            <v>2015</v>
          </cell>
          <cell r="E213">
            <v>6</v>
          </cell>
          <cell r="F213" t="str">
            <v>2015-06-30</v>
          </cell>
          <cell r="G213" t="str">
            <v>PRJ</v>
          </cell>
          <cell r="H213" t="str">
            <v>169</v>
          </cell>
          <cell r="I213" t="str">
            <v>211</v>
          </cell>
          <cell r="K213" t="str">
            <v>000001121</v>
          </cell>
          <cell r="L213" t="str">
            <v>9302000</v>
          </cell>
          <cell r="M213" t="str">
            <v>1113</v>
          </cell>
          <cell r="N213" t="str">
            <v>99920</v>
          </cell>
          <cell r="O213" t="str">
            <v>11404</v>
          </cell>
          <cell r="P213" t="str">
            <v>292</v>
          </cell>
          <cell r="Q213" t="str">
            <v>953</v>
          </cell>
          <cell r="R213" t="str">
            <v>INTERCO BILL W/O</v>
          </cell>
          <cell r="S213" t="str">
            <v>PRA</v>
          </cell>
          <cell r="U213" t="str">
            <v>2015-06-30</v>
          </cell>
          <cell r="V213">
            <v>486.67</v>
          </cell>
          <cell r="W213" t="str">
            <v>UTXEMEM201</v>
          </cell>
          <cell r="Y213" t="str">
            <v>LEGAL</v>
          </cell>
          <cell r="AA213" t="str">
            <v>ICB3</v>
          </cell>
          <cell r="AC213" t="str">
            <v>ICB</v>
          </cell>
          <cell r="AD213" t="str">
            <v>ICB</v>
          </cell>
          <cell r="AF213" t="str">
            <v>211</v>
          </cell>
          <cell r="AG213" t="str">
            <v>0000121145</v>
          </cell>
          <cell r="AR213" t="str">
            <v>953</v>
          </cell>
          <cell r="AS213" t="str">
            <v>0000121145</v>
          </cell>
          <cell r="AT213" t="str">
            <v>LAREDO CHAMBER OF COMMERCE</v>
          </cell>
        </row>
        <row r="214">
          <cell r="A214" t="str">
            <v>00684696</v>
          </cell>
          <cell r="B214" t="str">
            <v>9539302000</v>
          </cell>
          <cell r="C214" t="str">
            <v>ICB4TARGET0000023820</v>
          </cell>
          <cell r="D214">
            <v>2015</v>
          </cell>
          <cell r="E214">
            <v>6</v>
          </cell>
          <cell r="F214" t="str">
            <v>2015-06-30</v>
          </cell>
          <cell r="G214" t="str">
            <v>PRJ</v>
          </cell>
          <cell r="H214" t="str">
            <v>169</v>
          </cell>
          <cell r="I214" t="str">
            <v>211</v>
          </cell>
          <cell r="K214" t="str">
            <v>000001121</v>
          </cell>
          <cell r="L214" t="str">
            <v>9302000</v>
          </cell>
          <cell r="M214" t="str">
            <v>1113</v>
          </cell>
          <cell r="N214" t="str">
            <v>99920</v>
          </cell>
          <cell r="O214" t="str">
            <v>11404</v>
          </cell>
          <cell r="P214" t="str">
            <v>292</v>
          </cell>
          <cell r="Q214" t="str">
            <v>953</v>
          </cell>
          <cell r="R214" t="str">
            <v>INTERCO BILL W/O</v>
          </cell>
          <cell r="S214" t="str">
            <v>PRA</v>
          </cell>
          <cell r="U214" t="str">
            <v>2015-06-30</v>
          </cell>
          <cell r="V214">
            <v>40.56</v>
          </cell>
          <cell r="W214" t="str">
            <v>UTXEMEM201</v>
          </cell>
          <cell r="Y214" t="str">
            <v>LEGAL</v>
          </cell>
          <cell r="AA214" t="str">
            <v>ICB3</v>
          </cell>
          <cell r="AC214" t="str">
            <v>ICB</v>
          </cell>
          <cell r="AD214" t="str">
            <v>ICB</v>
          </cell>
          <cell r="AF214" t="str">
            <v>211</v>
          </cell>
          <cell r="AG214" t="str">
            <v>0000121593</v>
          </cell>
          <cell r="AR214" t="str">
            <v>953</v>
          </cell>
          <cell r="AS214" t="str">
            <v>0000121593</v>
          </cell>
          <cell r="AT214" t="str">
            <v>GEORGE WEST CHAMBER OF COMMERCE</v>
          </cell>
        </row>
        <row r="215">
          <cell r="A215" t="str">
            <v>00682618</v>
          </cell>
          <cell r="B215" t="str">
            <v>9539302000</v>
          </cell>
          <cell r="C215" t="str">
            <v>ICB4TARGET0000023821</v>
          </cell>
          <cell r="D215">
            <v>2015</v>
          </cell>
          <cell r="E215">
            <v>6</v>
          </cell>
          <cell r="F215" t="str">
            <v>2015-06-30</v>
          </cell>
          <cell r="G215" t="str">
            <v>PRJ</v>
          </cell>
          <cell r="H215" t="str">
            <v>169</v>
          </cell>
          <cell r="I215" t="str">
            <v>211</v>
          </cell>
          <cell r="K215" t="str">
            <v>000001121</v>
          </cell>
          <cell r="L215" t="str">
            <v>9302000</v>
          </cell>
          <cell r="M215" t="str">
            <v>1113</v>
          </cell>
          <cell r="N215" t="str">
            <v>99920</v>
          </cell>
          <cell r="O215" t="str">
            <v>11404</v>
          </cell>
          <cell r="P215" t="str">
            <v>292</v>
          </cell>
          <cell r="Q215" t="str">
            <v>953</v>
          </cell>
          <cell r="R215" t="str">
            <v>INTERCO BILL W/O</v>
          </cell>
          <cell r="S215" t="str">
            <v>PRA</v>
          </cell>
          <cell r="U215" t="str">
            <v>2015-06-30</v>
          </cell>
          <cell r="V215">
            <v>195.18</v>
          </cell>
          <cell r="W215" t="str">
            <v>UTXEMEM201</v>
          </cell>
          <cell r="Y215" t="str">
            <v>LEGAL</v>
          </cell>
          <cell r="AA215" t="str">
            <v>ICB3</v>
          </cell>
          <cell r="AC215" t="str">
            <v>ICB</v>
          </cell>
          <cell r="AD215" t="str">
            <v>ICB</v>
          </cell>
          <cell r="AF215" t="str">
            <v>211</v>
          </cell>
          <cell r="AG215" t="str">
            <v>0000126823</v>
          </cell>
          <cell r="AR215" t="str">
            <v>953</v>
          </cell>
          <cell r="AS215" t="str">
            <v>0000126823</v>
          </cell>
          <cell r="AT215" t="str">
            <v>VICTORIA CHAMBER OF COMMERCE</v>
          </cell>
        </row>
        <row r="216">
          <cell r="A216" t="str">
            <v>00684697</v>
          </cell>
          <cell r="B216" t="str">
            <v>9539302000</v>
          </cell>
          <cell r="C216" t="str">
            <v>ICB4TARGET0000023822</v>
          </cell>
          <cell r="D216">
            <v>2015</v>
          </cell>
          <cell r="E216">
            <v>6</v>
          </cell>
          <cell r="F216" t="str">
            <v>2015-06-30</v>
          </cell>
          <cell r="G216" t="str">
            <v>PRJ</v>
          </cell>
          <cell r="H216" t="str">
            <v>169</v>
          </cell>
          <cell r="I216" t="str">
            <v>211</v>
          </cell>
          <cell r="K216" t="str">
            <v>000001121</v>
          </cell>
          <cell r="L216" t="str">
            <v>9302000</v>
          </cell>
          <cell r="M216" t="str">
            <v>1113</v>
          </cell>
          <cell r="N216" t="str">
            <v>99920</v>
          </cell>
          <cell r="O216" t="str">
            <v>11404</v>
          </cell>
          <cell r="P216" t="str">
            <v>292</v>
          </cell>
          <cell r="Q216" t="str">
            <v>953</v>
          </cell>
          <cell r="R216" t="str">
            <v>INTERCO BILL W/O</v>
          </cell>
          <cell r="S216" t="str">
            <v>PRA</v>
          </cell>
          <cell r="U216" t="str">
            <v>2015-06-30</v>
          </cell>
          <cell r="V216">
            <v>4055.6</v>
          </cell>
          <cell r="W216" t="str">
            <v>UTXEMEM201</v>
          </cell>
          <cell r="Y216" t="str">
            <v>LEGAL</v>
          </cell>
          <cell r="AA216" t="str">
            <v>ICB3</v>
          </cell>
          <cell r="AC216" t="str">
            <v>ICB</v>
          </cell>
          <cell r="AD216" t="str">
            <v>ICB</v>
          </cell>
          <cell r="AF216" t="str">
            <v>211</v>
          </cell>
          <cell r="AG216" t="str">
            <v>0000277411</v>
          </cell>
          <cell r="AR216" t="str">
            <v>953</v>
          </cell>
          <cell r="AS216" t="str">
            <v>0000277411</v>
          </cell>
          <cell r="AT216" t="str">
            <v>SOUTH TEXAS ENERGY &amp; ECONOMIC ROUNDTABLE</v>
          </cell>
        </row>
        <row r="217">
          <cell r="A217" t="str">
            <v>00635079</v>
          </cell>
          <cell r="B217" t="str">
            <v>9539302000</v>
          </cell>
          <cell r="C217" t="str">
            <v>ICB4TARGET0000025394</v>
          </cell>
          <cell r="D217">
            <v>2014</v>
          </cell>
          <cell r="E217">
            <v>9</v>
          </cell>
          <cell r="F217" t="str">
            <v>2014-09-30</v>
          </cell>
          <cell r="G217" t="str">
            <v>PRJ</v>
          </cell>
          <cell r="H217" t="str">
            <v>169</v>
          </cell>
          <cell r="I217" t="str">
            <v>211</v>
          </cell>
          <cell r="K217" t="str">
            <v>000001121</v>
          </cell>
          <cell r="L217" t="str">
            <v>9302000</v>
          </cell>
          <cell r="M217" t="str">
            <v>1113</v>
          </cell>
          <cell r="N217" t="str">
            <v>99920</v>
          </cell>
          <cell r="O217" t="str">
            <v>11404</v>
          </cell>
          <cell r="P217" t="str">
            <v>292</v>
          </cell>
          <cell r="Q217" t="str">
            <v>953</v>
          </cell>
          <cell r="R217" t="str">
            <v>INTERCO BILL W/O</v>
          </cell>
          <cell r="S217" t="str">
            <v>PRA</v>
          </cell>
          <cell r="U217" t="str">
            <v>2014-09-30</v>
          </cell>
          <cell r="V217">
            <v>190.21</v>
          </cell>
          <cell r="W217" t="str">
            <v>UTXEMEM201</v>
          </cell>
          <cell r="Y217" t="str">
            <v>LEGAL</v>
          </cell>
          <cell r="AA217" t="str">
            <v>ICB3</v>
          </cell>
          <cell r="AC217" t="str">
            <v>ICB</v>
          </cell>
          <cell r="AD217" t="str">
            <v>ICB</v>
          </cell>
          <cell r="AF217" t="str">
            <v>211</v>
          </cell>
          <cell r="AG217" t="str">
            <v>0000126823</v>
          </cell>
          <cell r="AR217" t="str">
            <v>953</v>
          </cell>
          <cell r="AS217" t="str">
            <v>0000126823</v>
          </cell>
          <cell r="AT217" t="str">
            <v>VICTORIA CHAMBER OF COMMERCE</v>
          </cell>
        </row>
        <row r="218">
          <cell r="A218" t="str">
            <v>00673093</v>
          </cell>
          <cell r="B218" t="str">
            <v>9539302000</v>
          </cell>
          <cell r="C218" t="str">
            <v>ICB4TARGET0000026079</v>
          </cell>
          <cell r="D218">
            <v>2015</v>
          </cell>
          <cell r="E218">
            <v>4</v>
          </cell>
          <cell r="F218" t="str">
            <v>2015-04-30</v>
          </cell>
          <cell r="G218" t="str">
            <v>PRJ</v>
          </cell>
          <cell r="H218" t="str">
            <v>169</v>
          </cell>
          <cell r="I218" t="str">
            <v>211</v>
          </cell>
          <cell r="K218" t="str">
            <v>000001121</v>
          </cell>
          <cell r="L218" t="str">
            <v>9302000</v>
          </cell>
          <cell r="M218" t="str">
            <v>1113</v>
          </cell>
          <cell r="N218" t="str">
            <v>99920</v>
          </cell>
          <cell r="O218" t="str">
            <v>11404</v>
          </cell>
          <cell r="P218" t="str">
            <v>292</v>
          </cell>
          <cell r="Q218" t="str">
            <v>953</v>
          </cell>
          <cell r="R218" t="str">
            <v>INTERCO BILL W/O</v>
          </cell>
          <cell r="S218" t="str">
            <v>PRA</v>
          </cell>
          <cell r="U218" t="str">
            <v>2015-04-30</v>
          </cell>
          <cell r="V218">
            <v>4055.6</v>
          </cell>
          <cell r="W218" t="str">
            <v>UTXEMEM201</v>
          </cell>
          <cell r="Y218" t="str">
            <v>LEGAL</v>
          </cell>
          <cell r="AA218" t="str">
            <v>ICB3</v>
          </cell>
          <cell r="AC218" t="str">
            <v>ICB</v>
          </cell>
          <cell r="AD218" t="str">
            <v>ICB</v>
          </cell>
          <cell r="AF218" t="str">
            <v>211</v>
          </cell>
          <cell r="AG218" t="str">
            <v>0000101424</v>
          </cell>
          <cell r="AR218" t="str">
            <v>953</v>
          </cell>
          <cell r="AS218" t="str">
            <v>0000101424</v>
          </cell>
          <cell r="AT218" t="str">
            <v>TEXAS STATE AQUARIUM</v>
          </cell>
        </row>
        <row r="219">
          <cell r="A219" t="str">
            <v>00673091</v>
          </cell>
          <cell r="B219" t="str">
            <v>9539302000</v>
          </cell>
          <cell r="C219" t="str">
            <v>ICB4TARGET0000026080</v>
          </cell>
          <cell r="D219">
            <v>2015</v>
          </cell>
          <cell r="E219">
            <v>4</v>
          </cell>
          <cell r="F219" t="str">
            <v>2015-04-30</v>
          </cell>
          <cell r="G219" t="str">
            <v>PRJ</v>
          </cell>
          <cell r="H219" t="str">
            <v>169</v>
          </cell>
          <cell r="I219" t="str">
            <v>211</v>
          </cell>
          <cell r="K219" t="str">
            <v>000001121</v>
          </cell>
          <cell r="L219" t="str">
            <v>9302000</v>
          </cell>
          <cell r="M219" t="str">
            <v>1113</v>
          </cell>
          <cell r="N219" t="str">
            <v>99920</v>
          </cell>
          <cell r="O219" t="str">
            <v>11404</v>
          </cell>
          <cell r="P219" t="str">
            <v>292</v>
          </cell>
          <cell r="Q219" t="str">
            <v>953</v>
          </cell>
          <cell r="R219" t="str">
            <v>INTERCO BILL W/O</v>
          </cell>
          <cell r="S219" t="str">
            <v>PRA</v>
          </cell>
          <cell r="U219" t="str">
            <v>2015-04-30</v>
          </cell>
          <cell r="V219">
            <v>486.67</v>
          </cell>
          <cell r="W219" t="str">
            <v>UTXEMEM201</v>
          </cell>
          <cell r="Y219" t="str">
            <v>LEGAL</v>
          </cell>
          <cell r="AA219" t="str">
            <v>ICB3</v>
          </cell>
          <cell r="AC219" t="str">
            <v>ICB</v>
          </cell>
          <cell r="AD219" t="str">
            <v>ICB</v>
          </cell>
          <cell r="AF219" t="str">
            <v>211</v>
          </cell>
          <cell r="AG219" t="str">
            <v>0000121145</v>
          </cell>
          <cell r="AR219" t="str">
            <v>953</v>
          </cell>
          <cell r="AS219" t="str">
            <v>0000121145</v>
          </cell>
          <cell r="AT219" t="str">
            <v>LAREDO CHAMBER OF COMMERCE</v>
          </cell>
        </row>
        <row r="220">
          <cell r="A220" t="str">
            <v>00670276</v>
          </cell>
          <cell r="B220" t="str">
            <v>9539302000</v>
          </cell>
          <cell r="C220" t="str">
            <v>ICB4TARGET0000026081</v>
          </cell>
          <cell r="D220">
            <v>2015</v>
          </cell>
          <cell r="E220">
            <v>4</v>
          </cell>
          <cell r="F220" t="str">
            <v>2015-04-30</v>
          </cell>
          <cell r="G220" t="str">
            <v>PRJ</v>
          </cell>
          <cell r="H220" t="str">
            <v>169</v>
          </cell>
          <cell r="I220" t="str">
            <v>211</v>
          </cell>
          <cell r="K220" t="str">
            <v>000001121</v>
          </cell>
          <cell r="L220" t="str">
            <v>9302000</v>
          </cell>
          <cell r="M220" t="str">
            <v>1113</v>
          </cell>
          <cell r="N220" t="str">
            <v>99920</v>
          </cell>
          <cell r="O220" t="str">
            <v>11404</v>
          </cell>
          <cell r="P220" t="str">
            <v>292</v>
          </cell>
          <cell r="Q220" t="str">
            <v>953</v>
          </cell>
          <cell r="R220" t="str">
            <v>INTERCO BILL W/O</v>
          </cell>
          <cell r="S220" t="str">
            <v>PRA</v>
          </cell>
          <cell r="U220" t="str">
            <v>2015-04-30</v>
          </cell>
          <cell r="V220">
            <v>324.45</v>
          </cell>
          <cell r="W220" t="str">
            <v>UTXEMEM201</v>
          </cell>
          <cell r="Y220" t="str">
            <v>LEGAL</v>
          </cell>
          <cell r="AA220" t="str">
            <v>ICB3</v>
          </cell>
          <cell r="AC220" t="str">
            <v>ICB</v>
          </cell>
          <cell r="AD220" t="str">
            <v>ICB</v>
          </cell>
          <cell r="AF220" t="str">
            <v>211</v>
          </cell>
          <cell r="AG220" t="str">
            <v>0000138378</v>
          </cell>
          <cell r="AR220" t="str">
            <v>953</v>
          </cell>
          <cell r="AS220" t="str">
            <v>0000138378</v>
          </cell>
          <cell r="AT220" t="str">
            <v>MISSION CHAMBER OF COMMERCE</v>
          </cell>
        </row>
        <row r="221">
          <cell r="A221" t="str">
            <v>00673084</v>
          </cell>
          <cell r="B221" t="str">
            <v>9539302000</v>
          </cell>
          <cell r="C221" t="str">
            <v>ICB4TARGET0000026082</v>
          </cell>
          <cell r="D221">
            <v>2015</v>
          </cell>
          <cell r="E221">
            <v>4</v>
          </cell>
          <cell r="F221" t="str">
            <v>2015-04-30</v>
          </cell>
          <cell r="G221" t="str">
            <v>PRJ</v>
          </cell>
          <cell r="H221" t="str">
            <v>169</v>
          </cell>
          <cell r="I221" t="str">
            <v>211</v>
          </cell>
          <cell r="K221" t="str">
            <v>000001121</v>
          </cell>
          <cell r="L221" t="str">
            <v>9302000</v>
          </cell>
          <cell r="M221" t="str">
            <v>1113</v>
          </cell>
          <cell r="N221" t="str">
            <v>99920</v>
          </cell>
          <cell r="O221" t="str">
            <v>11404</v>
          </cell>
          <cell r="P221" t="str">
            <v>292</v>
          </cell>
          <cell r="Q221" t="str">
            <v>953</v>
          </cell>
          <cell r="R221" t="str">
            <v>INTERCO BILL W/O</v>
          </cell>
          <cell r="S221" t="str">
            <v>PRA</v>
          </cell>
          <cell r="U221" t="str">
            <v>2015-04-30</v>
          </cell>
          <cell r="V221">
            <v>170.34</v>
          </cell>
          <cell r="W221" t="str">
            <v>UTXEMEM201</v>
          </cell>
          <cell r="Y221" t="str">
            <v>LEGAL</v>
          </cell>
          <cell r="AA221" t="str">
            <v>ICB3</v>
          </cell>
          <cell r="AC221" t="str">
            <v>ICB</v>
          </cell>
          <cell r="AD221" t="str">
            <v>ICB</v>
          </cell>
          <cell r="AF221" t="str">
            <v>211</v>
          </cell>
          <cell r="AG221" t="str">
            <v>0000142834</v>
          </cell>
          <cell r="AR221" t="str">
            <v>953</v>
          </cell>
          <cell r="AS221" t="str">
            <v>0000142834</v>
          </cell>
          <cell r="AT221" t="str">
            <v>UVALDE AREA CHAMBER OF COMMERCE</v>
          </cell>
        </row>
        <row r="222">
          <cell r="A222" t="str">
            <v>00672841</v>
          </cell>
          <cell r="B222" t="str">
            <v>9539302000</v>
          </cell>
          <cell r="C222" t="str">
            <v>ICB4TARGET0000026083</v>
          </cell>
          <cell r="D222">
            <v>2015</v>
          </cell>
          <cell r="E222">
            <v>4</v>
          </cell>
          <cell r="F222" t="str">
            <v>2015-04-30</v>
          </cell>
          <cell r="G222" t="str">
            <v>PRJ</v>
          </cell>
          <cell r="H222" t="str">
            <v>169</v>
          </cell>
          <cell r="I222" t="str">
            <v>211</v>
          </cell>
          <cell r="K222" t="str">
            <v>000001121</v>
          </cell>
          <cell r="L222" t="str">
            <v>9302000</v>
          </cell>
          <cell r="M222" t="str">
            <v>1113</v>
          </cell>
          <cell r="N222" t="str">
            <v>99920</v>
          </cell>
          <cell r="O222" t="str">
            <v>11404</v>
          </cell>
          <cell r="P222" t="str">
            <v>292</v>
          </cell>
          <cell r="Q222" t="str">
            <v>953</v>
          </cell>
          <cell r="R222" t="str">
            <v>INTERCO BILL W/O</v>
          </cell>
          <cell r="S222" t="str">
            <v>PRA</v>
          </cell>
          <cell r="U222" t="str">
            <v>2015-04-30</v>
          </cell>
          <cell r="V222">
            <v>101.39</v>
          </cell>
          <cell r="W222" t="str">
            <v>UTXEMEM201</v>
          </cell>
          <cell r="Y222" t="str">
            <v>LEGAL</v>
          </cell>
          <cell r="AA222" t="str">
            <v>ICB3</v>
          </cell>
          <cell r="AC222" t="str">
            <v>ICB</v>
          </cell>
          <cell r="AD222" t="str">
            <v>ICB</v>
          </cell>
          <cell r="AF222" t="str">
            <v>211</v>
          </cell>
          <cell r="AG222" t="str">
            <v>0000160470</v>
          </cell>
          <cell r="AR222" t="str">
            <v>953</v>
          </cell>
          <cell r="AS222" t="str">
            <v>0000160470</v>
          </cell>
          <cell r="AT222" t="str">
            <v>RIO GRANDE VALLEY</v>
          </cell>
        </row>
        <row r="223">
          <cell r="A223" t="str">
            <v>00667240</v>
          </cell>
          <cell r="B223" t="str">
            <v>9539302000</v>
          </cell>
          <cell r="C223" t="str">
            <v>ICB4TARGET0000026333</v>
          </cell>
          <cell r="D223">
            <v>2015</v>
          </cell>
          <cell r="E223">
            <v>3</v>
          </cell>
          <cell r="F223" t="str">
            <v>2015-03-31</v>
          </cell>
          <cell r="G223" t="str">
            <v>PRJ</v>
          </cell>
          <cell r="H223" t="str">
            <v>169</v>
          </cell>
          <cell r="I223" t="str">
            <v>211</v>
          </cell>
          <cell r="K223" t="str">
            <v>000001121</v>
          </cell>
          <cell r="L223" t="str">
            <v>9302000</v>
          </cell>
          <cell r="M223" t="str">
            <v>1585</v>
          </cell>
          <cell r="N223" t="str">
            <v>99920</v>
          </cell>
          <cell r="O223" t="str">
            <v>11404</v>
          </cell>
          <cell r="P223" t="str">
            <v>292</v>
          </cell>
          <cell r="Q223" t="str">
            <v>953</v>
          </cell>
          <cell r="R223" t="str">
            <v>INTERCO BILL W/O</v>
          </cell>
          <cell r="S223" t="str">
            <v>PRA</v>
          </cell>
          <cell r="U223" t="str">
            <v>2015-03-31</v>
          </cell>
          <cell r="V223">
            <v>792.94</v>
          </cell>
          <cell r="W223" t="str">
            <v>UTXEMEM101</v>
          </cell>
          <cell r="Y223" t="str">
            <v>LEGAL</v>
          </cell>
          <cell r="AA223" t="str">
            <v>ICB3</v>
          </cell>
          <cell r="AC223" t="str">
            <v>ICB</v>
          </cell>
          <cell r="AD223" t="str">
            <v>ICB</v>
          </cell>
          <cell r="AF223" t="str">
            <v>211</v>
          </cell>
          <cell r="AG223" t="str">
            <v>0000098419</v>
          </cell>
          <cell r="AR223" t="str">
            <v>953</v>
          </cell>
          <cell r="AS223" t="str">
            <v>0000098419</v>
          </cell>
          <cell r="AT223" t="str">
            <v>GULF COAST POWER ASSOCIATION</v>
          </cell>
        </row>
        <row r="224">
          <cell r="A224" t="str">
            <v>00667874</v>
          </cell>
          <cell r="B224" t="str">
            <v>9539302000</v>
          </cell>
          <cell r="C224" t="str">
            <v>ICB4TARGET0000026334</v>
          </cell>
          <cell r="D224">
            <v>2015</v>
          </cell>
          <cell r="E224">
            <v>3</v>
          </cell>
          <cell r="F224" t="str">
            <v>2015-03-31</v>
          </cell>
          <cell r="G224" t="str">
            <v>PRJ</v>
          </cell>
          <cell r="H224" t="str">
            <v>169</v>
          </cell>
          <cell r="I224" t="str">
            <v>211</v>
          </cell>
          <cell r="K224" t="str">
            <v>000001121</v>
          </cell>
          <cell r="L224" t="str">
            <v>9302000</v>
          </cell>
          <cell r="M224" t="str">
            <v>1585</v>
          </cell>
          <cell r="N224" t="str">
            <v>99920</v>
          </cell>
          <cell r="O224" t="str">
            <v>11404</v>
          </cell>
          <cell r="P224" t="str">
            <v>292</v>
          </cell>
          <cell r="Q224" t="str">
            <v>953</v>
          </cell>
          <cell r="R224" t="str">
            <v>INTERCO BILL W/O</v>
          </cell>
          <cell r="S224" t="str">
            <v>PRA</v>
          </cell>
          <cell r="U224" t="str">
            <v>2015-03-31</v>
          </cell>
          <cell r="V224">
            <v>2267.8000000000002</v>
          </cell>
          <cell r="W224" t="str">
            <v>UTXEMEM101</v>
          </cell>
          <cell r="Y224" t="str">
            <v>LEGAL</v>
          </cell>
          <cell r="AA224" t="str">
            <v>ICB3</v>
          </cell>
          <cell r="AC224" t="str">
            <v>ICB</v>
          </cell>
          <cell r="AD224" t="str">
            <v>ICB</v>
          </cell>
          <cell r="AF224" t="str">
            <v>211</v>
          </cell>
          <cell r="AG224" t="str">
            <v>0000141907</v>
          </cell>
          <cell r="AR224" t="str">
            <v>953</v>
          </cell>
          <cell r="AS224" t="str">
            <v>0000141907</v>
          </cell>
          <cell r="AT224" t="str">
            <v>TEXAS ASSOCIATION OF BUSINESS</v>
          </cell>
        </row>
        <row r="225">
          <cell r="A225" t="str">
            <v>00667122</v>
          </cell>
          <cell r="B225" t="str">
            <v>9539302000</v>
          </cell>
          <cell r="C225" t="str">
            <v>ICB4TARGET0000026339</v>
          </cell>
          <cell r="D225">
            <v>2015</v>
          </cell>
          <cell r="E225">
            <v>3</v>
          </cell>
          <cell r="F225" t="str">
            <v>2015-03-31</v>
          </cell>
          <cell r="G225" t="str">
            <v>PRJ</v>
          </cell>
          <cell r="H225" t="str">
            <v>169</v>
          </cell>
          <cell r="I225" t="str">
            <v>211</v>
          </cell>
          <cell r="K225" t="str">
            <v>000001121</v>
          </cell>
          <cell r="L225" t="str">
            <v>9302000</v>
          </cell>
          <cell r="M225" t="str">
            <v>1113</v>
          </cell>
          <cell r="N225" t="str">
            <v>99920</v>
          </cell>
          <cell r="O225" t="str">
            <v>11404</v>
          </cell>
          <cell r="P225" t="str">
            <v>292</v>
          </cell>
          <cell r="Q225" t="str">
            <v>953</v>
          </cell>
          <cell r="R225" t="str">
            <v>INTERCO BILL W/O</v>
          </cell>
          <cell r="S225" t="str">
            <v>PRA</v>
          </cell>
          <cell r="U225" t="str">
            <v>2015-03-31</v>
          </cell>
          <cell r="V225">
            <v>157.37</v>
          </cell>
          <cell r="W225" t="str">
            <v>UTXEMEM201</v>
          </cell>
          <cell r="Y225" t="str">
            <v>LEGAL</v>
          </cell>
          <cell r="AA225" t="str">
            <v>ICB3</v>
          </cell>
          <cell r="AC225" t="str">
            <v>ICB</v>
          </cell>
          <cell r="AD225" t="str">
            <v>ICB</v>
          </cell>
          <cell r="AF225" t="str">
            <v>211</v>
          </cell>
          <cell r="AG225" t="str">
            <v>0000120927</v>
          </cell>
          <cell r="AR225" t="str">
            <v>953</v>
          </cell>
          <cell r="AS225" t="str">
            <v>0000120927</v>
          </cell>
          <cell r="AT225" t="str">
            <v>EL CAMPO CHAMBER OF COMMERCE</v>
          </cell>
        </row>
        <row r="226">
          <cell r="A226" t="str">
            <v>00667123</v>
          </cell>
          <cell r="B226" t="str">
            <v>9539302000</v>
          </cell>
          <cell r="C226" t="str">
            <v>ICB4TARGET0000026340</v>
          </cell>
          <cell r="D226">
            <v>2015</v>
          </cell>
          <cell r="E226">
            <v>3</v>
          </cell>
          <cell r="F226" t="str">
            <v>2015-03-31</v>
          </cell>
          <cell r="G226" t="str">
            <v>PRJ</v>
          </cell>
          <cell r="H226" t="str">
            <v>169</v>
          </cell>
          <cell r="I226" t="str">
            <v>211</v>
          </cell>
          <cell r="K226" t="str">
            <v>000001121</v>
          </cell>
          <cell r="L226" t="str">
            <v>9302000</v>
          </cell>
          <cell r="M226" t="str">
            <v>1113</v>
          </cell>
          <cell r="N226" t="str">
            <v>99920</v>
          </cell>
          <cell r="O226" t="str">
            <v>11404</v>
          </cell>
          <cell r="P226" t="str">
            <v>292</v>
          </cell>
          <cell r="Q226" t="str">
            <v>953</v>
          </cell>
          <cell r="R226" t="str">
            <v>INTERCO BILL W/O</v>
          </cell>
          <cell r="S226" t="str">
            <v>PRA</v>
          </cell>
          <cell r="U226" t="str">
            <v>2015-03-31</v>
          </cell>
          <cell r="V226">
            <v>195.45</v>
          </cell>
          <cell r="W226" t="str">
            <v>UTXEMEM201</v>
          </cell>
          <cell r="Y226" t="str">
            <v>LEGAL</v>
          </cell>
          <cell r="AA226" t="str">
            <v>ICB3</v>
          </cell>
          <cell r="AC226" t="str">
            <v>ICB</v>
          </cell>
          <cell r="AD226" t="str">
            <v>ICB</v>
          </cell>
          <cell r="AF226" t="str">
            <v>211</v>
          </cell>
          <cell r="AG226" t="str">
            <v>0000126823</v>
          </cell>
          <cell r="AR226" t="str">
            <v>953</v>
          </cell>
          <cell r="AS226" t="str">
            <v>0000126823</v>
          </cell>
          <cell r="AT226" t="str">
            <v>VICTORIA CHAMBER OF COMMERCE</v>
          </cell>
        </row>
        <row r="227">
          <cell r="A227" t="str">
            <v>00667125</v>
          </cell>
          <cell r="B227" t="str">
            <v>9539302000</v>
          </cell>
          <cell r="C227" t="str">
            <v>ICB4TARGET0000026341</v>
          </cell>
          <cell r="D227">
            <v>2015</v>
          </cell>
          <cell r="E227">
            <v>3</v>
          </cell>
          <cell r="F227" t="str">
            <v>2015-03-31</v>
          </cell>
          <cell r="G227" t="str">
            <v>PRJ</v>
          </cell>
          <cell r="H227" t="str">
            <v>169</v>
          </cell>
          <cell r="I227" t="str">
            <v>211</v>
          </cell>
          <cell r="K227" t="str">
            <v>000001121</v>
          </cell>
          <cell r="L227" t="str">
            <v>9302000</v>
          </cell>
          <cell r="M227" t="str">
            <v>1113</v>
          </cell>
          <cell r="N227" t="str">
            <v>99920</v>
          </cell>
          <cell r="O227" t="str">
            <v>11404</v>
          </cell>
          <cell r="P227" t="str">
            <v>292</v>
          </cell>
          <cell r="Q227" t="str">
            <v>953</v>
          </cell>
          <cell r="R227" t="str">
            <v>INTERCO BILL W/O</v>
          </cell>
          <cell r="S227" t="str">
            <v>PRA</v>
          </cell>
          <cell r="U227" t="str">
            <v>2015-03-31</v>
          </cell>
          <cell r="V227">
            <v>127.93</v>
          </cell>
          <cell r="W227" t="str">
            <v>UTXEMEM201</v>
          </cell>
          <cell r="Y227" t="str">
            <v>LEGAL</v>
          </cell>
          <cell r="AA227" t="str">
            <v>ICB3</v>
          </cell>
          <cell r="AC227" t="str">
            <v>ICB</v>
          </cell>
          <cell r="AD227" t="str">
            <v>ICB</v>
          </cell>
          <cell r="AF227" t="str">
            <v>211</v>
          </cell>
          <cell r="AG227" t="str">
            <v>0000139597</v>
          </cell>
          <cell r="AR227" t="str">
            <v>953</v>
          </cell>
          <cell r="AS227" t="str">
            <v>0000139597</v>
          </cell>
          <cell r="AT227" t="str">
            <v>PORT LAVACA CHAMBER OF COMMERCE</v>
          </cell>
        </row>
        <row r="228">
          <cell r="A228" t="str">
            <v>00667124</v>
          </cell>
          <cell r="B228" t="str">
            <v>9539302000</v>
          </cell>
          <cell r="C228" t="str">
            <v>ICB4TARGET0000026342</v>
          </cell>
          <cell r="D228">
            <v>2015</v>
          </cell>
          <cell r="E228">
            <v>3</v>
          </cell>
          <cell r="F228" t="str">
            <v>2015-03-31</v>
          </cell>
          <cell r="G228" t="str">
            <v>PRJ</v>
          </cell>
          <cell r="H228" t="str">
            <v>169</v>
          </cell>
          <cell r="I228" t="str">
            <v>211</v>
          </cell>
          <cell r="K228" t="str">
            <v>000001121</v>
          </cell>
          <cell r="L228" t="str">
            <v>9302000</v>
          </cell>
          <cell r="M228" t="str">
            <v>1113</v>
          </cell>
          <cell r="N228" t="str">
            <v>99920</v>
          </cell>
          <cell r="O228" t="str">
            <v>11404</v>
          </cell>
          <cell r="P228" t="str">
            <v>292</v>
          </cell>
          <cell r="Q228" t="str">
            <v>953</v>
          </cell>
          <cell r="R228" t="str">
            <v>INTERCO BILL W/O</v>
          </cell>
          <cell r="S228" t="str">
            <v>PRA</v>
          </cell>
          <cell r="U228" t="str">
            <v>2015-03-31</v>
          </cell>
          <cell r="V228">
            <v>60.92</v>
          </cell>
          <cell r="W228" t="str">
            <v>UTXEMEM201</v>
          </cell>
          <cell r="Y228" t="str">
            <v>LEGAL</v>
          </cell>
          <cell r="AA228" t="str">
            <v>ICB3</v>
          </cell>
          <cell r="AC228" t="str">
            <v>ICB</v>
          </cell>
          <cell r="AD228" t="str">
            <v>ICB</v>
          </cell>
          <cell r="AF228" t="str">
            <v>211</v>
          </cell>
          <cell r="AG228" t="str">
            <v>0000167023</v>
          </cell>
          <cell r="AR228" t="str">
            <v>953</v>
          </cell>
          <cell r="AS228" t="str">
            <v>0000167023</v>
          </cell>
          <cell r="AT228" t="str">
            <v>GOLIAD COUNTY CHAMBER OF COMMERCE</v>
          </cell>
        </row>
        <row r="229">
          <cell r="A229" t="str">
            <v>00675389</v>
          </cell>
          <cell r="B229" t="str">
            <v>9549210001</v>
          </cell>
          <cell r="C229" t="str">
            <v>ICB4TARGET0000032243</v>
          </cell>
          <cell r="D229">
            <v>2015</v>
          </cell>
          <cell r="E229">
            <v>5</v>
          </cell>
          <cell r="F229" t="str">
            <v>2015-05-31</v>
          </cell>
          <cell r="G229" t="str">
            <v>PRJ</v>
          </cell>
          <cell r="H229" t="str">
            <v>169</v>
          </cell>
          <cell r="I229" t="str">
            <v>211</v>
          </cell>
          <cell r="K229" t="str">
            <v>TDOANDA</v>
          </cell>
          <cell r="L229" t="str">
            <v>9210001</v>
          </cell>
          <cell r="M229" t="str">
            <v>1113</v>
          </cell>
          <cell r="N229" t="str">
            <v>99920</v>
          </cell>
          <cell r="O229" t="str">
            <v>13123</v>
          </cell>
          <cell r="P229" t="str">
            <v>263</v>
          </cell>
          <cell r="Q229" t="str">
            <v>954</v>
          </cell>
          <cell r="R229" t="str">
            <v>INTERCO BILL W/O</v>
          </cell>
          <cell r="S229" t="str">
            <v>PRA</v>
          </cell>
          <cell r="U229" t="str">
            <v>2015-05-31</v>
          </cell>
          <cell r="V229">
            <v>14.2</v>
          </cell>
          <cell r="W229" t="str">
            <v>UTXE000501</v>
          </cell>
          <cell r="Y229" t="str">
            <v>TDOTH</v>
          </cell>
          <cell r="AA229" t="str">
            <v>ICB3</v>
          </cell>
          <cell r="AC229" t="str">
            <v>ICB</v>
          </cell>
          <cell r="AD229" t="str">
            <v>ICB</v>
          </cell>
          <cell r="AF229" t="str">
            <v>211</v>
          </cell>
          <cell r="AG229" t="str">
            <v>0000266656</v>
          </cell>
          <cell r="AR229" t="str">
            <v>954</v>
          </cell>
          <cell r="AS229" t="str">
            <v>0000266656</v>
          </cell>
          <cell r="AT229" t="str">
            <v>LONGORIA, JOHN F</v>
          </cell>
        </row>
        <row r="230">
          <cell r="A230" t="str">
            <v>00676968</v>
          </cell>
          <cell r="B230" t="str">
            <v>9539302000</v>
          </cell>
          <cell r="C230" t="str">
            <v>ICB4TARGET0000033073</v>
          </cell>
          <cell r="D230">
            <v>2015</v>
          </cell>
          <cell r="E230">
            <v>5</v>
          </cell>
          <cell r="F230" t="str">
            <v>2015-05-31</v>
          </cell>
          <cell r="G230" t="str">
            <v>PRJ</v>
          </cell>
          <cell r="H230" t="str">
            <v>169</v>
          </cell>
          <cell r="I230" t="str">
            <v>211</v>
          </cell>
          <cell r="K230" t="str">
            <v>000001121</v>
          </cell>
          <cell r="L230" t="str">
            <v>9302000</v>
          </cell>
          <cell r="M230" t="str">
            <v>1113</v>
          </cell>
          <cell r="N230" t="str">
            <v>99920</v>
          </cell>
          <cell r="O230" t="str">
            <v>11404</v>
          </cell>
          <cell r="P230" t="str">
            <v>292</v>
          </cell>
          <cell r="Q230" t="str">
            <v>953</v>
          </cell>
          <cell r="R230" t="str">
            <v>INTERCO BILL W/O</v>
          </cell>
          <cell r="S230" t="str">
            <v>PRA</v>
          </cell>
          <cell r="U230" t="str">
            <v>2015-05-31</v>
          </cell>
          <cell r="V230">
            <v>2838.92</v>
          </cell>
          <cell r="W230" t="str">
            <v>UTXEMEM201</v>
          </cell>
          <cell r="Y230" t="str">
            <v>LEGAL</v>
          </cell>
          <cell r="AA230" t="str">
            <v>ICB3</v>
          </cell>
          <cell r="AC230" t="str">
            <v>ICB</v>
          </cell>
          <cell r="AD230" t="str">
            <v>ICB</v>
          </cell>
          <cell r="AF230" t="str">
            <v>211</v>
          </cell>
          <cell r="AG230" t="str">
            <v>0000101349</v>
          </cell>
          <cell r="AR230" t="str">
            <v>953</v>
          </cell>
          <cell r="AS230" t="str">
            <v>0000101349</v>
          </cell>
          <cell r="AT230" t="str">
            <v>TEXAS CIVIL JUSTICE LEAGUE</v>
          </cell>
        </row>
        <row r="231">
          <cell r="A231" t="str">
            <v>00676963</v>
          </cell>
          <cell r="B231" t="str">
            <v>9539302000</v>
          </cell>
          <cell r="C231" t="str">
            <v>ICB4TARGET0000033074</v>
          </cell>
          <cell r="D231">
            <v>2015</v>
          </cell>
          <cell r="E231">
            <v>5</v>
          </cell>
          <cell r="F231" t="str">
            <v>2015-05-31</v>
          </cell>
          <cell r="G231" t="str">
            <v>PRJ</v>
          </cell>
          <cell r="H231" t="str">
            <v>169</v>
          </cell>
          <cell r="I231" t="str">
            <v>211</v>
          </cell>
          <cell r="K231" t="str">
            <v>000001121</v>
          </cell>
          <cell r="L231" t="str">
            <v>9302000</v>
          </cell>
          <cell r="M231" t="str">
            <v>1113</v>
          </cell>
          <cell r="N231" t="str">
            <v>99920</v>
          </cell>
          <cell r="O231" t="str">
            <v>11404</v>
          </cell>
          <cell r="P231" t="str">
            <v>292</v>
          </cell>
          <cell r="Q231" t="str">
            <v>953</v>
          </cell>
          <cell r="R231" t="str">
            <v>INTERCO BILL W/O</v>
          </cell>
          <cell r="S231" t="str">
            <v>PRA</v>
          </cell>
          <cell r="U231" t="str">
            <v>2015-05-31</v>
          </cell>
          <cell r="V231">
            <v>405.56</v>
          </cell>
          <cell r="W231" t="str">
            <v>UTXEMEM201</v>
          </cell>
          <cell r="Y231" t="str">
            <v>LEGAL</v>
          </cell>
          <cell r="AA231" t="str">
            <v>ICB3</v>
          </cell>
          <cell r="AC231" t="str">
            <v>ICB</v>
          </cell>
          <cell r="AD231" t="str">
            <v>ICB</v>
          </cell>
          <cell r="AF231" t="str">
            <v>211</v>
          </cell>
          <cell r="AG231" t="str">
            <v>0000142817</v>
          </cell>
          <cell r="AR231" t="str">
            <v>953</v>
          </cell>
          <cell r="AS231" t="str">
            <v>0000142817</v>
          </cell>
          <cell r="AT231" t="str">
            <v>USS LEXINGTON MUSEUM ON THE BAY</v>
          </cell>
        </row>
        <row r="232">
          <cell r="B232" t="str">
            <v>9534264000</v>
          </cell>
          <cell r="C232" t="str">
            <v>ICB7TARGET0000001969</v>
          </cell>
          <cell r="D232">
            <v>2015</v>
          </cell>
          <cell r="E232">
            <v>1</v>
          </cell>
          <cell r="F232" t="str">
            <v>2015-01-31</v>
          </cell>
          <cell r="G232" t="str">
            <v>PRJ</v>
          </cell>
          <cell r="H232" t="str">
            <v>169</v>
          </cell>
          <cell r="I232" t="str">
            <v>211</v>
          </cell>
          <cell r="K232" t="str">
            <v>000001121</v>
          </cell>
          <cell r="L232" t="str">
            <v>4264000</v>
          </cell>
          <cell r="M232" t="str">
            <v>1113</v>
          </cell>
          <cell r="N232" t="str">
            <v>99920</v>
          </cell>
          <cell r="O232" t="str">
            <v>11404</v>
          </cell>
          <cell r="P232" t="str">
            <v>289</v>
          </cell>
          <cell r="Q232" t="str">
            <v>953</v>
          </cell>
          <cell r="R232" t="str">
            <v>INTERCO BILL RESCAT_BENLOC</v>
          </cell>
          <cell r="S232" t="str">
            <v>PRA</v>
          </cell>
          <cell r="U232" t="str">
            <v>2015-01-31</v>
          </cell>
          <cell r="V232">
            <v>9926.7999999999993</v>
          </cell>
          <cell r="W232" t="str">
            <v>G0001113</v>
          </cell>
          <cell r="Y232" t="str">
            <v>LEGAL</v>
          </cell>
          <cell r="AA232" t="str">
            <v>ICB2</v>
          </cell>
          <cell r="AC232" t="str">
            <v>ICB</v>
          </cell>
          <cell r="AD232" t="str">
            <v>ICB</v>
          </cell>
          <cell r="AR232" t="str">
            <v>953</v>
          </cell>
        </row>
        <row r="233">
          <cell r="B233" t="str">
            <v>9534264000</v>
          </cell>
          <cell r="C233" t="str">
            <v>ICB7TARGET0000002536</v>
          </cell>
          <cell r="D233">
            <v>2014</v>
          </cell>
          <cell r="E233">
            <v>8</v>
          </cell>
          <cell r="F233" t="str">
            <v>2014-08-31</v>
          </cell>
          <cell r="G233" t="str">
            <v>PRJ</v>
          </cell>
          <cell r="H233" t="str">
            <v>169</v>
          </cell>
          <cell r="I233" t="str">
            <v>211</v>
          </cell>
          <cell r="K233" t="str">
            <v>000001121</v>
          </cell>
          <cell r="L233" t="str">
            <v>4264000</v>
          </cell>
          <cell r="M233" t="str">
            <v>1113</v>
          </cell>
          <cell r="N233" t="str">
            <v>99920</v>
          </cell>
          <cell r="O233" t="str">
            <v>11404</v>
          </cell>
          <cell r="P233" t="str">
            <v>289</v>
          </cell>
          <cell r="Q233" t="str">
            <v>953</v>
          </cell>
          <cell r="R233" t="str">
            <v>INTERCO BILL RESCAT_BENLOC</v>
          </cell>
          <cell r="S233" t="str">
            <v>PRA</v>
          </cell>
          <cell r="U233" t="str">
            <v>2014-08-31</v>
          </cell>
          <cell r="V233">
            <v>1.83</v>
          </cell>
          <cell r="W233" t="str">
            <v>G0001113</v>
          </cell>
          <cell r="Y233" t="str">
            <v>LEGAL</v>
          </cell>
          <cell r="AA233" t="str">
            <v>ICB2</v>
          </cell>
          <cell r="AC233" t="str">
            <v>ICB</v>
          </cell>
          <cell r="AD233" t="str">
            <v>ICB</v>
          </cell>
          <cell r="AR233" t="str">
            <v>953</v>
          </cell>
        </row>
        <row r="234">
          <cell r="B234" t="str">
            <v>9539302000</v>
          </cell>
          <cell r="C234" t="str">
            <v>ICB7TARGET0000010684</v>
          </cell>
          <cell r="D234">
            <v>2015</v>
          </cell>
          <cell r="E234">
            <v>1</v>
          </cell>
          <cell r="F234" t="str">
            <v>2015-01-31</v>
          </cell>
          <cell r="G234" t="str">
            <v>PRJ</v>
          </cell>
          <cell r="H234" t="str">
            <v>169</v>
          </cell>
          <cell r="I234" t="str">
            <v>211</v>
          </cell>
          <cell r="K234" t="str">
            <v>000001121</v>
          </cell>
          <cell r="L234" t="str">
            <v>9302000</v>
          </cell>
          <cell r="M234" t="str">
            <v>1113</v>
          </cell>
          <cell r="N234" t="str">
            <v>99920</v>
          </cell>
          <cell r="O234" t="str">
            <v>11404</v>
          </cell>
          <cell r="P234" t="str">
            <v>292</v>
          </cell>
          <cell r="Q234" t="str">
            <v>953</v>
          </cell>
          <cell r="R234" t="str">
            <v>INTERCO BILL RESCAT_BENLOC</v>
          </cell>
          <cell r="S234" t="str">
            <v>PRA</v>
          </cell>
          <cell r="U234" t="str">
            <v>2015-01-31</v>
          </cell>
          <cell r="V234">
            <v>60940.78</v>
          </cell>
          <cell r="W234" t="str">
            <v>G0001113</v>
          </cell>
          <cell r="Y234" t="str">
            <v>LEGAL</v>
          </cell>
          <cell r="AA234" t="str">
            <v>ICB2</v>
          </cell>
          <cell r="AC234" t="str">
            <v>ICB</v>
          </cell>
          <cell r="AD234" t="str">
            <v>ICB</v>
          </cell>
          <cell r="AR234" t="str">
            <v>953</v>
          </cell>
        </row>
        <row r="235">
          <cell r="A235" t="str">
            <v>01721471</v>
          </cell>
          <cell r="B235" t="str">
            <v>9539302000</v>
          </cell>
          <cell r="C235" t="str">
            <v>ICB7TARGET0000012716</v>
          </cell>
          <cell r="D235">
            <v>2014</v>
          </cell>
          <cell r="E235">
            <v>7</v>
          </cell>
          <cell r="F235" t="str">
            <v>2014-07-31</v>
          </cell>
          <cell r="G235" t="str">
            <v>PRJ</v>
          </cell>
          <cell r="H235" t="str">
            <v>169</v>
          </cell>
          <cell r="I235" t="str">
            <v>211</v>
          </cell>
          <cell r="K235" t="str">
            <v>000001121</v>
          </cell>
          <cell r="L235" t="str">
            <v>9302000</v>
          </cell>
          <cell r="M235" t="str">
            <v>1113</v>
          </cell>
          <cell r="N235" t="str">
            <v>99920</v>
          </cell>
          <cell r="O235" t="str">
            <v>11404</v>
          </cell>
          <cell r="P235" t="str">
            <v>292</v>
          </cell>
          <cell r="Q235" t="str">
            <v>953</v>
          </cell>
          <cell r="R235" t="str">
            <v>INTERCO BILL RESCAT_BENLOC</v>
          </cell>
          <cell r="S235" t="str">
            <v>PRA</v>
          </cell>
          <cell r="U235" t="str">
            <v>2014-07-31</v>
          </cell>
          <cell r="V235">
            <v>1977.53</v>
          </cell>
          <cell r="W235" t="str">
            <v>G0001113</v>
          </cell>
          <cell r="Y235" t="str">
            <v>LEGAL</v>
          </cell>
          <cell r="AA235" t="str">
            <v>ICB2</v>
          </cell>
          <cell r="AC235" t="str">
            <v>ICB</v>
          </cell>
          <cell r="AD235" t="str">
            <v>ICB</v>
          </cell>
          <cell r="AF235" t="str">
            <v>103</v>
          </cell>
          <cell r="AG235" t="str">
            <v>0000056144</v>
          </cell>
          <cell r="AR235" t="str">
            <v>953</v>
          </cell>
          <cell r="AS235" t="str">
            <v>0000056144</v>
          </cell>
          <cell r="AT235" t="str">
            <v>SOUTHEASTERN ELECTRIC EXCHANGE</v>
          </cell>
        </row>
        <row r="236">
          <cell r="B236" t="str">
            <v>9539302000</v>
          </cell>
          <cell r="C236" t="str">
            <v>ICB7TARGET0000014959</v>
          </cell>
          <cell r="D236">
            <v>2014</v>
          </cell>
          <cell r="E236">
            <v>8</v>
          </cell>
          <cell r="F236" t="str">
            <v>2014-08-31</v>
          </cell>
          <cell r="G236" t="str">
            <v>PRJ</v>
          </cell>
          <cell r="H236" t="str">
            <v>169</v>
          </cell>
          <cell r="I236" t="str">
            <v>211</v>
          </cell>
          <cell r="K236" t="str">
            <v>000001121</v>
          </cell>
          <cell r="L236" t="str">
            <v>9302000</v>
          </cell>
          <cell r="M236" t="str">
            <v>1113</v>
          </cell>
          <cell r="N236" t="str">
            <v>99920</v>
          </cell>
          <cell r="O236" t="str">
            <v>11404</v>
          </cell>
          <cell r="P236" t="str">
            <v>292</v>
          </cell>
          <cell r="Q236" t="str">
            <v>953</v>
          </cell>
          <cell r="R236" t="str">
            <v>INTERCO BILL RESCAT_BENLOC</v>
          </cell>
          <cell r="S236" t="str">
            <v>PRA</v>
          </cell>
          <cell r="U236" t="str">
            <v>2014-08-31</v>
          </cell>
          <cell r="V236">
            <v>7.36</v>
          </cell>
          <cell r="W236" t="str">
            <v>G0001113</v>
          </cell>
          <cell r="Y236" t="str">
            <v>LEGAL</v>
          </cell>
          <cell r="AA236" t="str">
            <v>ICB2</v>
          </cell>
          <cell r="AC236" t="str">
            <v>ICB</v>
          </cell>
          <cell r="AD236" t="str">
            <v>ICB</v>
          </cell>
          <cell r="AR236" t="str">
            <v>953</v>
          </cell>
        </row>
        <row r="237">
          <cell r="A237" t="str">
            <v>00657812</v>
          </cell>
          <cell r="B237" t="str">
            <v>9534264000</v>
          </cell>
          <cell r="C237" t="str">
            <v>ICB4TARGET0000000156</v>
          </cell>
          <cell r="D237">
            <v>2015</v>
          </cell>
          <cell r="E237">
            <v>1</v>
          </cell>
          <cell r="F237" t="str">
            <v>2015-01-31</v>
          </cell>
          <cell r="G237" t="str">
            <v>PRJ</v>
          </cell>
          <cell r="H237" t="str">
            <v>192</v>
          </cell>
          <cell r="I237" t="str">
            <v>211</v>
          </cell>
          <cell r="K237" t="str">
            <v>000001121</v>
          </cell>
          <cell r="L237" t="str">
            <v>4264000</v>
          </cell>
          <cell r="M237" t="str">
            <v>1585</v>
          </cell>
          <cell r="N237" t="str">
            <v>99920</v>
          </cell>
          <cell r="O237" t="str">
            <v>11404</v>
          </cell>
          <cell r="P237" t="str">
            <v>289</v>
          </cell>
          <cell r="Q237" t="str">
            <v>953</v>
          </cell>
          <cell r="R237" t="str">
            <v>INTERCO BILL W/O</v>
          </cell>
          <cell r="S237" t="str">
            <v>PRA</v>
          </cell>
          <cell r="U237" t="str">
            <v>2015-01-31</v>
          </cell>
          <cell r="V237">
            <v>8450.44</v>
          </cell>
          <cell r="W237" t="str">
            <v>UTXEMEM101</v>
          </cell>
          <cell r="Y237" t="str">
            <v>LEGAL</v>
          </cell>
          <cell r="AA237" t="str">
            <v>ICB3</v>
          </cell>
          <cell r="AC237" t="str">
            <v>ICB</v>
          </cell>
          <cell r="AD237" t="str">
            <v>ICB</v>
          </cell>
          <cell r="AF237" t="str">
            <v>211</v>
          </cell>
          <cell r="AG237" t="str">
            <v>0000096469</v>
          </cell>
          <cell r="AR237" t="str">
            <v>953</v>
          </cell>
          <cell r="AS237" t="str">
            <v>0000096469</v>
          </cell>
          <cell r="AT237" t="str">
            <v>ASSOCIATION OF ELECTRIC</v>
          </cell>
        </row>
        <row r="238">
          <cell r="A238" t="str">
            <v>00682159</v>
          </cell>
          <cell r="B238" t="str">
            <v>9564265004</v>
          </cell>
          <cell r="C238" t="str">
            <v>ICB4TARGET0000000160</v>
          </cell>
          <cell r="D238">
            <v>2015</v>
          </cell>
          <cell r="E238">
            <v>6</v>
          </cell>
          <cell r="F238" t="str">
            <v>2015-06-30</v>
          </cell>
          <cell r="G238" t="str">
            <v>PRJ</v>
          </cell>
          <cell r="H238" t="str">
            <v>192</v>
          </cell>
          <cell r="I238" t="str">
            <v>211</v>
          </cell>
          <cell r="K238" t="str">
            <v>000001121</v>
          </cell>
          <cell r="L238" t="str">
            <v>4265004</v>
          </cell>
          <cell r="M238" t="str">
            <v>1585</v>
          </cell>
          <cell r="N238" t="str">
            <v>99920</v>
          </cell>
          <cell r="O238" t="str">
            <v>11404</v>
          </cell>
          <cell r="P238" t="str">
            <v>292</v>
          </cell>
          <cell r="Q238" t="str">
            <v>956</v>
          </cell>
          <cell r="R238" t="str">
            <v>INTERCO BILL W/O</v>
          </cell>
          <cell r="S238" t="str">
            <v>PRA</v>
          </cell>
          <cell r="U238" t="str">
            <v>2015-06-30</v>
          </cell>
          <cell r="V238">
            <v>31.53</v>
          </cell>
          <cell r="W238" t="str">
            <v>UTXEMEM101</v>
          </cell>
          <cell r="Y238" t="str">
            <v>LEGAL</v>
          </cell>
          <cell r="AA238" t="str">
            <v>ICB3</v>
          </cell>
          <cell r="AC238" t="str">
            <v>ICB</v>
          </cell>
          <cell r="AD238" t="str">
            <v>ICB</v>
          </cell>
          <cell r="AF238" t="str">
            <v>211</v>
          </cell>
          <cell r="AG238" t="str">
            <v>0000096506</v>
          </cell>
          <cell r="AR238" t="str">
            <v>956</v>
          </cell>
          <cell r="AS238" t="str">
            <v>0000096506</v>
          </cell>
          <cell r="AT238" t="str">
            <v>AUSTIN CLUB</v>
          </cell>
        </row>
        <row r="239">
          <cell r="A239" t="str">
            <v>00682160</v>
          </cell>
          <cell r="B239" t="str">
            <v>9564265004</v>
          </cell>
          <cell r="C239" t="str">
            <v>ICB4TARGET0000000161</v>
          </cell>
          <cell r="D239">
            <v>2015</v>
          </cell>
          <cell r="E239">
            <v>6</v>
          </cell>
          <cell r="F239" t="str">
            <v>2015-06-30</v>
          </cell>
          <cell r="G239" t="str">
            <v>PRJ</v>
          </cell>
          <cell r="H239" t="str">
            <v>192</v>
          </cell>
          <cell r="I239" t="str">
            <v>211</v>
          </cell>
          <cell r="K239" t="str">
            <v>000001121</v>
          </cell>
          <cell r="L239" t="str">
            <v>4265004</v>
          </cell>
          <cell r="M239" t="str">
            <v>1585</v>
          </cell>
          <cell r="N239" t="str">
            <v>99920</v>
          </cell>
          <cell r="O239" t="str">
            <v>11404</v>
          </cell>
          <cell r="P239" t="str">
            <v>292</v>
          </cell>
          <cell r="Q239" t="str">
            <v>956</v>
          </cell>
          <cell r="R239" t="str">
            <v>INTERCO BILL W/O</v>
          </cell>
          <cell r="S239" t="str">
            <v>PRA</v>
          </cell>
          <cell r="U239" t="str">
            <v>2015-06-30</v>
          </cell>
          <cell r="V239">
            <v>8.8000000000000007</v>
          </cell>
          <cell r="W239" t="str">
            <v>UTXEMEM101</v>
          </cell>
          <cell r="Y239" t="str">
            <v>LEGAL</v>
          </cell>
          <cell r="AA239" t="str">
            <v>ICB3</v>
          </cell>
          <cell r="AC239" t="str">
            <v>ICB</v>
          </cell>
          <cell r="AD239" t="str">
            <v>ICB</v>
          </cell>
          <cell r="AF239" t="str">
            <v>211</v>
          </cell>
          <cell r="AG239" t="str">
            <v>0000096506</v>
          </cell>
          <cell r="AR239" t="str">
            <v>956</v>
          </cell>
          <cell r="AS239" t="str">
            <v>0000096506</v>
          </cell>
          <cell r="AT239" t="str">
            <v>AUSTIN CLUB</v>
          </cell>
        </row>
        <row r="240">
          <cell r="A240" t="str">
            <v>00682181</v>
          </cell>
          <cell r="B240" t="str">
            <v>9564265004</v>
          </cell>
          <cell r="C240" t="str">
            <v>ICB4TARGET0000000162</v>
          </cell>
          <cell r="D240">
            <v>2015</v>
          </cell>
          <cell r="E240">
            <v>6</v>
          </cell>
          <cell r="F240" t="str">
            <v>2015-06-30</v>
          </cell>
          <cell r="G240" t="str">
            <v>PRJ</v>
          </cell>
          <cell r="H240" t="str">
            <v>192</v>
          </cell>
          <cell r="I240" t="str">
            <v>211</v>
          </cell>
          <cell r="K240" t="str">
            <v>000001121</v>
          </cell>
          <cell r="L240" t="str">
            <v>4265004</v>
          </cell>
          <cell r="M240" t="str">
            <v>1585</v>
          </cell>
          <cell r="N240" t="str">
            <v>99920</v>
          </cell>
          <cell r="O240" t="str">
            <v>11404</v>
          </cell>
          <cell r="P240" t="str">
            <v>292</v>
          </cell>
          <cell r="Q240" t="str">
            <v>956</v>
          </cell>
          <cell r="R240" t="str">
            <v>INTERCO BILL W/O</v>
          </cell>
          <cell r="S240" t="str">
            <v>PRA</v>
          </cell>
          <cell r="U240" t="str">
            <v>2015-06-30</v>
          </cell>
          <cell r="V240">
            <v>0.22</v>
          </cell>
          <cell r="W240" t="str">
            <v>UTXEMEM101</v>
          </cell>
          <cell r="Y240" t="str">
            <v>LEGAL</v>
          </cell>
          <cell r="AA240" t="str">
            <v>ICB3</v>
          </cell>
          <cell r="AC240" t="str">
            <v>ICB</v>
          </cell>
          <cell r="AD240" t="str">
            <v>ICB</v>
          </cell>
          <cell r="AF240" t="str">
            <v>211</v>
          </cell>
          <cell r="AG240" t="str">
            <v>0000096506</v>
          </cell>
          <cell r="AR240" t="str">
            <v>956</v>
          </cell>
          <cell r="AS240" t="str">
            <v>0000096506</v>
          </cell>
          <cell r="AT240" t="str">
            <v>AUSTIN CLUB</v>
          </cell>
        </row>
        <row r="241">
          <cell r="A241" t="str">
            <v>00682718</v>
          </cell>
          <cell r="B241" t="str">
            <v>9564265004</v>
          </cell>
          <cell r="C241" t="str">
            <v>ICB4TARGET0000000163</v>
          </cell>
          <cell r="D241">
            <v>2015</v>
          </cell>
          <cell r="E241">
            <v>6</v>
          </cell>
          <cell r="F241" t="str">
            <v>2015-06-30</v>
          </cell>
          <cell r="G241" t="str">
            <v>PRJ</v>
          </cell>
          <cell r="H241" t="str">
            <v>192</v>
          </cell>
          <cell r="I241" t="str">
            <v>211</v>
          </cell>
          <cell r="K241" t="str">
            <v>000001121</v>
          </cell>
          <cell r="L241" t="str">
            <v>4265004</v>
          </cell>
          <cell r="M241" t="str">
            <v>1585</v>
          </cell>
          <cell r="N241" t="str">
            <v>99920</v>
          </cell>
          <cell r="O241" t="str">
            <v>10381</v>
          </cell>
          <cell r="P241" t="str">
            <v>292</v>
          </cell>
          <cell r="Q241" t="str">
            <v>956</v>
          </cell>
          <cell r="R241" t="str">
            <v>INTERCO BILL W/O</v>
          </cell>
          <cell r="S241" t="str">
            <v>PRA</v>
          </cell>
          <cell r="U241" t="str">
            <v>2015-06-30</v>
          </cell>
          <cell r="V241">
            <v>0.23</v>
          </cell>
          <cell r="W241" t="str">
            <v>UTXEMEM101</v>
          </cell>
          <cell r="Y241" t="str">
            <v>LEGAL</v>
          </cell>
          <cell r="AA241" t="str">
            <v>ICB3</v>
          </cell>
          <cell r="AC241" t="str">
            <v>ICB</v>
          </cell>
          <cell r="AD241" t="str">
            <v>ICB</v>
          </cell>
          <cell r="AF241" t="str">
            <v>211</v>
          </cell>
          <cell r="AG241" t="str">
            <v>0000096506</v>
          </cell>
          <cell r="AR241" t="str">
            <v>956</v>
          </cell>
          <cell r="AS241" t="str">
            <v>0000096506</v>
          </cell>
          <cell r="AT241" t="str">
            <v>AUSTIN CLUB</v>
          </cell>
        </row>
        <row r="242">
          <cell r="A242" t="str">
            <v>00683519</v>
          </cell>
          <cell r="B242" t="str">
            <v>9564265004</v>
          </cell>
          <cell r="C242" t="str">
            <v>ICB4TARGET0000000164</v>
          </cell>
          <cell r="D242">
            <v>2015</v>
          </cell>
          <cell r="E242">
            <v>6</v>
          </cell>
          <cell r="F242" t="str">
            <v>2015-06-30</v>
          </cell>
          <cell r="G242" t="str">
            <v>PRJ</v>
          </cell>
          <cell r="H242" t="str">
            <v>192</v>
          </cell>
          <cell r="I242" t="str">
            <v>211</v>
          </cell>
          <cell r="K242" t="str">
            <v>000001121</v>
          </cell>
          <cell r="L242" t="str">
            <v>4265004</v>
          </cell>
          <cell r="M242" t="str">
            <v>1585</v>
          </cell>
          <cell r="N242" t="str">
            <v>99920</v>
          </cell>
          <cell r="O242" t="str">
            <v>11404</v>
          </cell>
          <cell r="P242" t="str">
            <v>292</v>
          </cell>
          <cell r="Q242" t="str">
            <v>956</v>
          </cell>
          <cell r="R242" t="str">
            <v>INTERCO BILL W/O</v>
          </cell>
          <cell r="S242" t="str">
            <v>PRA</v>
          </cell>
          <cell r="U242" t="str">
            <v>2015-06-30</v>
          </cell>
          <cell r="V242">
            <v>35.78</v>
          </cell>
          <cell r="W242" t="str">
            <v>UTXEMEM101</v>
          </cell>
          <cell r="Y242" t="str">
            <v>LEGAL</v>
          </cell>
          <cell r="AA242" t="str">
            <v>ICB3</v>
          </cell>
          <cell r="AC242" t="str">
            <v>ICB</v>
          </cell>
          <cell r="AD242" t="str">
            <v>ICB</v>
          </cell>
          <cell r="AF242" t="str">
            <v>211</v>
          </cell>
          <cell r="AG242" t="str">
            <v>0000096506</v>
          </cell>
          <cell r="AR242" t="str">
            <v>956</v>
          </cell>
          <cell r="AS242" t="str">
            <v>0000096506</v>
          </cell>
          <cell r="AT242" t="str">
            <v>AUSTIN CLUB</v>
          </cell>
        </row>
        <row r="243">
          <cell r="A243" t="str">
            <v>00682590</v>
          </cell>
          <cell r="B243" t="str">
            <v>9564265004</v>
          </cell>
          <cell r="C243" t="str">
            <v>ICB4TARGET0000000165</v>
          </cell>
          <cell r="D243">
            <v>2015</v>
          </cell>
          <cell r="E243">
            <v>6</v>
          </cell>
          <cell r="F243" t="str">
            <v>2015-06-30</v>
          </cell>
          <cell r="G243" t="str">
            <v>PRJ</v>
          </cell>
          <cell r="H243" t="str">
            <v>192</v>
          </cell>
          <cell r="I243" t="str">
            <v>211</v>
          </cell>
          <cell r="K243" t="str">
            <v>000001121</v>
          </cell>
          <cell r="L243" t="str">
            <v>4265004</v>
          </cell>
          <cell r="M243" t="str">
            <v>1585</v>
          </cell>
          <cell r="N243" t="str">
            <v>99920</v>
          </cell>
          <cell r="O243" t="str">
            <v>13042</v>
          </cell>
          <cell r="P243" t="str">
            <v>292</v>
          </cell>
          <cell r="Q243" t="str">
            <v>956</v>
          </cell>
          <cell r="R243" t="str">
            <v>INTERCO BILL W/O</v>
          </cell>
          <cell r="S243" t="str">
            <v>PRA</v>
          </cell>
          <cell r="U243" t="str">
            <v>2015-06-30</v>
          </cell>
          <cell r="V243">
            <v>62.86</v>
          </cell>
          <cell r="W243" t="str">
            <v>UTXEMEM101</v>
          </cell>
          <cell r="Y243" t="str">
            <v>LEGAL</v>
          </cell>
          <cell r="AA243" t="str">
            <v>ICB3</v>
          </cell>
          <cell r="AC243" t="str">
            <v>ICB</v>
          </cell>
          <cell r="AD243" t="str">
            <v>ICB</v>
          </cell>
          <cell r="AF243" t="str">
            <v>211</v>
          </cell>
          <cell r="AG243" t="str">
            <v>0000146747</v>
          </cell>
          <cell r="AR243" t="str">
            <v>956</v>
          </cell>
          <cell r="AS243" t="str">
            <v>0000146747</v>
          </cell>
          <cell r="AT243" t="str">
            <v>JP MORGAN CHASE CORPORATE CARD ACTIVITY</v>
          </cell>
        </row>
        <row r="244">
          <cell r="A244" t="str">
            <v>00660077</v>
          </cell>
          <cell r="B244" t="str">
            <v>9564265004</v>
          </cell>
          <cell r="C244" t="str">
            <v>ICB4TARGET0000000176</v>
          </cell>
          <cell r="D244">
            <v>2015</v>
          </cell>
          <cell r="E244">
            <v>1</v>
          </cell>
          <cell r="F244" t="str">
            <v>2015-01-31</v>
          </cell>
          <cell r="G244" t="str">
            <v>PRJ</v>
          </cell>
          <cell r="H244" t="str">
            <v>192</v>
          </cell>
          <cell r="I244" t="str">
            <v>211</v>
          </cell>
          <cell r="K244" t="str">
            <v>000001121</v>
          </cell>
          <cell r="L244" t="str">
            <v>4265004</v>
          </cell>
          <cell r="M244" t="str">
            <v>1585</v>
          </cell>
          <cell r="N244" t="str">
            <v>99920</v>
          </cell>
          <cell r="O244" t="str">
            <v>11404</v>
          </cell>
          <cell r="P244" t="str">
            <v>292</v>
          </cell>
          <cell r="Q244" t="str">
            <v>956</v>
          </cell>
          <cell r="R244" t="str">
            <v>INTERCO BILL W/O</v>
          </cell>
          <cell r="S244" t="str">
            <v>PRA</v>
          </cell>
          <cell r="U244" t="str">
            <v>2015-01-31</v>
          </cell>
          <cell r="V244">
            <v>33.950000000000003</v>
          </cell>
          <cell r="W244" t="str">
            <v>UTXEMEM101</v>
          </cell>
          <cell r="Y244" t="str">
            <v>LEGAL</v>
          </cell>
          <cell r="AA244" t="str">
            <v>ICB3</v>
          </cell>
          <cell r="AC244" t="str">
            <v>ICB</v>
          </cell>
          <cell r="AD244" t="str">
            <v>ICB</v>
          </cell>
          <cell r="AF244" t="str">
            <v>211</v>
          </cell>
          <cell r="AG244" t="str">
            <v>0000096506</v>
          </cell>
          <cell r="AR244" t="str">
            <v>956</v>
          </cell>
          <cell r="AS244" t="str">
            <v>0000096506</v>
          </cell>
          <cell r="AT244" t="str">
            <v>AUSTIN CLUB</v>
          </cell>
        </row>
        <row r="245">
          <cell r="A245" t="str">
            <v>00660078</v>
          </cell>
          <cell r="B245" t="str">
            <v>9564265004</v>
          </cell>
          <cell r="C245" t="str">
            <v>ICB4TARGET0000000177</v>
          </cell>
          <cell r="D245">
            <v>2015</v>
          </cell>
          <cell r="E245">
            <v>1</v>
          </cell>
          <cell r="F245" t="str">
            <v>2015-01-31</v>
          </cell>
          <cell r="G245" t="str">
            <v>PRJ</v>
          </cell>
          <cell r="H245" t="str">
            <v>192</v>
          </cell>
          <cell r="I245" t="str">
            <v>211</v>
          </cell>
          <cell r="K245" t="str">
            <v>000001121</v>
          </cell>
          <cell r="L245" t="str">
            <v>4265004</v>
          </cell>
          <cell r="M245" t="str">
            <v>1585</v>
          </cell>
          <cell r="N245" t="str">
            <v>99920</v>
          </cell>
          <cell r="O245" t="str">
            <v>11404</v>
          </cell>
          <cell r="P245" t="str">
            <v>292</v>
          </cell>
          <cell r="Q245" t="str">
            <v>956</v>
          </cell>
          <cell r="R245" t="str">
            <v>INTERCO BILL W/O</v>
          </cell>
          <cell r="S245" t="str">
            <v>PRA</v>
          </cell>
          <cell r="U245" t="str">
            <v>2015-01-31</v>
          </cell>
          <cell r="V245">
            <v>32.369999999999997</v>
          </cell>
          <cell r="W245" t="str">
            <v>UTXEMEM101</v>
          </cell>
          <cell r="Y245" t="str">
            <v>LEGAL</v>
          </cell>
          <cell r="AA245" t="str">
            <v>ICB3</v>
          </cell>
          <cell r="AC245" t="str">
            <v>ICB</v>
          </cell>
          <cell r="AD245" t="str">
            <v>ICB</v>
          </cell>
          <cell r="AF245" t="str">
            <v>211</v>
          </cell>
          <cell r="AG245" t="str">
            <v>0000096506</v>
          </cell>
          <cell r="AR245" t="str">
            <v>956</v>
          </cell>
          <cell r="AS245" t="str">
            <v>0000096506</v>
          </cell>
          <cell r="AT245" t="str">
            <v>AUSTIN CLUB</v>
          </cell>
        </row>
        <row r="246">
          <cell r="A246" t="str">
            <v>00644868</v>
          </cell>
          <cell r="B246" t="str">
            <v>9534264000</v>
          </cell>
          <cell r="C246" t="str">
            <v>ICB4TARGET0000000254</v>
          </cell>
          <cell r="D246">
            <v>2014</v>
          </cell>
          <cell r="E246">
            <v>11</v>
          </cell>
          <cell r="F246" t="str">
            <v>2014-11-30</v>
          </cell>
          <cell r="G246" t="str">
            <v>PRJ</v>
          </cell>
          <cell r="H246" t="str">
            <v>192</v>
          </cell>
          <cell r="I246" t="str">
            <v>211</v>
          </cell>
          <cell r="K246" t="str">
            <v>000001121</v>
          </cell>
          <cell r="L246" t="str">
            <v>4264000</v>
          </cell>
          <cell r="M246" t="str">
            <v>1585</v>
          </cell>
          <cell r="N246" t="str">
            <v>99920</v>
          </cell>
          <cell r="O246" t="str">
            <v>11404</v>
          </cell>
          <cell r="P246" t="str">
            <v>289</v>
          </cell>
          <cell r="Q246" t="str">
            <v>953</v>
          </cell>
          <cell r="R246" t="str">
            <v>INTERCO BILL W/O</v>
          </cell>
          <cell r="S246" t="str">
            <v>PRA</v>
          </cell>
          <cell r="U246" t="str">
            <v>2014-11-30</v>
          </cell>
          <cell r="V246">
            <v>8631.08</v>
          </cell>
          <cell r="W246" t="str">
            <v>UTXEMEM101</v>
          </cell>
          <cell r="Y246" t="str">
            <v>LEGAL</v>
          </cell>
          <cell r="AA246" t="str">
            <v>ICB3</v>
          </cell>
          <cell r="AC246" t="str">
            <v>ICB</v>
          </cell>
          <cell r="AD246" t="str">
            <v>ICB</v>
          </cell>
          <cell r="AF246" t="str">
            <v>211</v>
          </cell>
          <cell r="AG246" t="str">
            <v>0000096469</v>
          </cell>
          <cell r="AR246" t="str">
            <v>953</v>
          </cell>
          <cell r="AS246" t="str">
            <v>0000096469</v>
          </cell>
          <cell r="AT246" t="str">
            <v>ASSOCIATION OF ELECTRIC</v>
          </cell>
        </row>
        <row r="247">
          <cell r="A247" t="str">
            <v>00644869</v>
          </cell>
          <cell r="B247" t="str">
            <v>9534264000</v>
          </cell>
          <cell r="C247" t="str">
            <v>ICB4TARGET0000000255</v>
          </cell>
          <cell r="D247">
            <v>2014</v>
          </cell>
          <cell r="E247">
            <v>11</v>
          </cell>
          <cell r="F247" t="str">
            <v>2014-11-30</v>
          </cell>
          <cell r="G247" t="str">
            <v>PRJ</v>
          </cell>
          <cell r="H247" t="str">
            <v>192</v>
          </cell>
          <cell r="I247" t="str">
            <v>211</v>
          </cell>
          <cell r="K247" t="str">
            <v>000001121</v>
          </cell>
          <cell r="L247" t="str">
            <v>4264000</v>
          </cell>
          <cell r="M247" t="str">
            <v>1585</v>
          </cell>
          <cell r="N247" t="str">
            <v>99920</v>
          </cell>
          <cell r="O247" t="str">
            <v>11404</v>
          </cell>
          <cell r="P247" t="str">
            <v>289</v>
          </cell>
          <cell r="Q247" t="str">
            <v>953</v>
          </cell>
          <cell r="R247" t="str">
            <v>INTERCO BILL W/O</v>
          </cell>
          <cell r="S247" t="str">
            <v>PRA</v>
          </cell>
          <cell r="U247" t="str">
            <v>2014-11-30</v>
          </cell>
          <cell r="V247">
            <v>8631.08</v>
          </cell>
          <cell r="W247" t="str">
            <v>UTXEMEM101</v>
          </cell>
          <cell r="Y247" t="str">
            <v>LEGAL</v>
          </cell>
          <cell r="AA247" t="str">
            <v>ICB3</v>
          </cell>
          <cell r="AC247" t="str">
            <v>ICB</v>
          </cell>
          <cell r="AD247" t="str">
            <v>ICB</v>
          </cell>
          <cell r="AF247" t="str">
            <v>211</v>
          </cell>
          <cell r="AG247" t="str">
            <v>0000096469</v>
          </cell>
          <cell r="AR247" t="str">
            <v>953</v>
          </cell>
          <cell r="AS247" t="str">
            <v>0000096469</v>
          </cell>
          <cell r="AT247" t="str">
            <v>ASSOCIATION OF ELECTRIC</v>
          </cell>
        </row>
        <row r="248">
          <cell r="A248" t="str">
            <v>00644408</v>
          </cell>
          <cell r="B248" t="str">
            <v>9564265004</v>
          </cell>
          <cell r="C248" t="str">
            <v>ICB4TARGET0000000287</v>
          </cell>
          <cell r="D248">
            <v>2014</v>
          </cell>
          <cell r="E248">
            <v>11</v>
          </cell>
          <cell r="F248" t="str">
            <v>2014-11-30</v>
          </cell>
          <cell r="G248" t="str">
            <v>PRJ</v>
          </cell>
          <cell r="H248" t="str">
            <v>192</v>
          </cell>
          <cell r="I248" t="str">
            <v>211</v>
          </cell>
          <cell r="K248" t="str">
            <v>000001121</v>
          </cell>
          <cell r="L248" t="str">
            <v>4265004</v>
          </cell>
          <cell r="M248" t="str">
            <v>1585</v>
          </cell>
          <cell r="N248" t="str">
            <v>99920</v>
          </cell>
          <cell r="O248" t="str">
            <v>11404</v>
          </cell>
          <cell r="P248" t="str">
            <v>292</v>
          </cell>
          <cell r="Q248" t="str">
            <v>956</v>
          </cell>
          <cell r="R248" t="str">
            <v>INTERCO BILL W/O</v>
          </cell>
          <cell r="S248" t="str">
            <v>PRA</v>
          </cell>
          <cell r="U248" t="str">
            <v>2014-11-30</v>
          </cell>
          <cell r="V248">
            <v>0.2</v>
          </cell>
          <cell r="W248" t="str">
            <v>UTXEMEM101</v>
          </cell>
          <cell r="Y248" t="str">
            <v>LEGAL</v>
          </cell>
          <cell r="AA248" t="str">
            <v>ICB3</v>
          </cell>
          <cell r="AC248" t="str">
            <v>ICB</v>
          </cell>
          <cell r="AD248" t="str">
            <v>ICB</v>
          </cell>
          <cell r="AF248" t="str">
            <v>211</v>
          </cell>
          <cell r="AG248" t="str">
            <v>0000096506</v>
          </cell>
          <cell r="AR248" t="str">
            <v>956</v>
          </cell>
          <cell r="AS248" t="str">
            <v>0000096506</v>
          </cell>
          <cell r="AT248" t="str">
            <v>AUSTIN CLUB</v>
          </cell>
        </row>
        <row r="249">
          <cell r="A249" t="str">
            <v>00644409</v>
          </cell>
          <cell r="B249" t="str">
            <v>9564265004</v>
          </cell>
          <cell r="C249" t="str">
            <v>ICB4TARGET0000000288</v>
          </cell>
          <cell r="D249">
            <v>2014</v>
          </cell>
          <cell r="E249">
            <v>11</v>
          </cell>
          <cell r="F249" t="str">
            <v>2014-11-30</v>
          </cell>
          <cell r="G249" t="str">
            <v>PRJ</v>
          </cell>
          <cell r="H249" t="str">
            <v>192</v>
          </cell>
          <cell r="I249" t="str">
            <v>211</v>
          </cell>
          <cell r="K249" t="str">
            <v>000001121</v>
          </cell>
          <cell r="L249" t="str">
            <v>4265004</v>
          </cell>
          <cell r="M249" t="str">
            <v>1585</v>
          </cell>
          <cell r="N249" t="str">
            <v>99920</v>
          </cell>
          <cell r="O249" t="str">
            <v>11404</v>
          </cell>
          <cell r="P249" t="str">
            <v>292</v>
          </cell>
          <cell r="Q249" t="str">
            <v>956</v>
          </cell>
          <cell r="R249" t="str">
            <v>INTERCO BILL W/O</v>
          </cell>
          <cell r="S249" t="str">
            <v>PRA</v>
          </cell>
          <cell r="U249" t="str">
            <v>2014-11-30</v>
          </cell>
          <cell r="V249">
            <v>35.61</v>
          </cell>
          <cell r="W249" t="str">
            <v>UTXEMEM101</v>
          </cell>
          <cell r="Y249" t="str">
            <v>LEGAL</v>
          </cell>
          <cell r="AA249" t="str">
            <v>ICB3</v>
          </cell>
          <cell r="AC249" t="str">
            <v>ICB</v>
          </cell>
          <cell r="AD249" t="str">
            <v>ICB</v>
          </cell>
          <cell r="AF249" t="str">
            <v>211</v>
          </cell>
          <cell r="AG249" t="str">
            <v>0000096506</v>
          </cell>
          <cell r="AR249" t="str">
            <v>956</v>
          </cell>
          <cell r="AS249" t="str">
            <v>0000096506</v>
          </cell>
          <cell r="AT249" t="str">
            <v>AUSTIN CLUB</v>
          </cell>
        </row>
        <row r="250">
          <cell r="A250" t="str">
            <v>00644410</v>
          </cell>
          <cell r="B250" t="str">
            <v>9564265004</v>
          </cell>
          <cell r="C250" t="str">
            <v>ICB4TARGET0000000289</v>
          </cell>
          <cell r="D250">
            <v>2014</v>
          </cell>
          <cell r="E250">
            <v>11</v>
          </cell>
          <cell r="F250" t="str">
            <v>2014-11-30</v>
          </cell>
          <cell r="G250" t="str">
            <v>PRJ</v>
          </cell>
          <cell r="H250" t="str">
            <v>192</v>
          </cell>
          <cell r="I250" t="str">
            <v>211</v>
          </cell>
          <cell r="K250" t="str">
            <v>000001121</v>
          </cell>
          <cell r="L250" t="str">
            <v>4265004</v>
          </cell>
          <cell r="M250" t="str">
            <v>1585</v>
          </cell>
          <cell r="N250" t="str">
            <v>99920</v>
          </cell>
          <cell r="O250" t="str">
            <v>11404</v>
          </cell>
          <cell r="P250" t="str">
            <v>292</v>
          </cell>
          <cell r="Q250" t="str">
            <v>956</v>
          </cell>
          <cell r="R250" t="str">
            <v>INTERCO BILL W/O</v>
          </cell>
          <cell r="S250" t="str">
            <v>PRA</v>
          </cell>
          <cell r="U250" t="str">
            <v>2014-11-30</v>
          </cell>
          <cell r="V250">
            <v>33.17</v>
          </cell>
          <cell r="W250" t="str">
            <v>UTXEMEM101</v>
          </cell>
          <cell r="Y250" t="str">
            <v>LEGAL</v>
          </cell>
          <cell r="AA250" t="str">
            <v>ICB3</v>
          </cell>
          <cell r="AC250" t="str">
            <v>ICB</v>
          </cell>
          <cell r="AD250" t="str">
            <v>ICB</v>
          </cell>
          <cell r="AF250" t="str">
            <v>211</v>
          </cell>
          <cell r="AG250" t="str">
            <v>0000096506</v>
          </cell>
          <cell r="AR250" t="str">
            <v>956</v>
          </cell>
          <cell r="AS250" t="str">
            <v>0000096506</v>
          </cell>
          <cell r="AT250" t="str">
            <v>AUSTIN CLUB</v>
          </cell>
        </row>
        <row r="251">
          <cell r="A251" t="str">
            <v>00646491</v>
          </cell>
          <cell r="B251" t="str">
            <v>9564265004</v>
          </cell>
          <cell r="C251" t="str">
            <v>ICB4TARGET0000000290</v>
          </cell>
          <cell r="D251">
            <v>2014</v>
          </cell>
          <cell r="E251">
            <v>11</v>
          </cell>
          <cell r="F251" t="str">
            <v>2014-11-30</v>
          </cell>
          <cell r="G251" t="str">
            <v>PRJ</v>
          </cell>
          <cell r="H251" t="str">
            <v>192</v>
          </cell>
          <cell r="I251" t="str">
            <v>211</v>
          </cell>
          <cell r="K251" t="str">
            <v>000001121</v>
          </cell>
          <cell r="L251" t="str">
            <v>4265004</v>
          </cell>
          <cell r="M251" t="str">
            <v>1585</v>
          </cell>
          <cell r="N251" t="str">
            <v>99920</v>
          </cell>
          <cell r="O251" t="str">
            <v>12091</v>
          </cell>
          <cell r="P251" t="str">
            <v>293</v>
          </cell>
          <cell r="Q251" t="str">
            <v>956</v>
          </cell>
          <cell r="R251" t="str">
            <v>INTERCO BILL W/O</v>
          </cell>
          <cell r="S251" t="str">
            <v>PRA</v>
          </cell>
          <cell r="U251" t="str">
            <v>2014-11-30</v>
          </cell>
          <cell r="V251">
            <v>9.08</v>
          </cell>
          <cell r="W251" t="str">
            <v>UTXEMEM101</v>
          </cell>
          <cell r="Y251" t="str">
            <v>LEGAL</v>
          </cell>
          <cell r="AA251" t="str">
            <v>ICB3</v>
          </cell>
          <cell r="AC251" t="str">
            <v>ICB</v>
          </cell>
          <cell r="AD251" t="str">
            <v>ICB</v>
          </cell>
          <cell r="AF251" t="str">
            <v>211</v>
          </cell>
          <cell r="AG251" t="str">
            <v>0000146747</v>
          </cell>
          <cell r="AR251" t="str">
            <v>956</v>
          </cell>
          <cell r="AS251" t="str">
            <v>0000146747</v>
          </cell>
          <cell r="AT251" t="str">
            <v>JP MORGAN CHASE CORPORATE CARD ACTIVITY</v>
          </cell>
        </row>
        <row r="252">
          <cell r="A252" t="str">
            <v>00634420</v>
          </cell>
          <cell r="B252" t="str">
            <v>9564265004</v>
          </cell>
          <cell r="C252" t="str">
            <v>ICB4TARGET0000000312</v>
          </cell>
          <cell r="D252">
            <v>2014</v>
          </cell>
          <cell r="E252">
            <v>9</v>
          </cell>
          <cell r="F252" t="str">
            <v>2014-09-30</v>
          </cell>
          <cell r="G252" t="str">
            <v>PRJ</v>
          </cell>
          <cell r="H252" t="str">
            <v>192</v>
          </cell>
          <cell r="I252" t="str">
            <v>211</v>
          </cell>
          <cell r="K252" t="str">
            <v>000001121</v>
          </cell>
          <cell r="L252" t="str">
            <v>4265004</v>
          </cell>
          <cell r="M252" t="str">
            <v>1585</v>
          </cell>
          <cell r="N252" t="str">
            <v>99920</v>
          </cell>
          <cell r="O252" t="str">
            <v>11404</v>
          </cell>
          <cell r="P252" t="str">
            <v>292</v>
          </cell>
          <cell r="Q252" t="str">
            <v>956</v>
          </cell>
          <cell r="R252" t="str">
            <v>INTERCO BILL W/O</v>
          </cell>
          <cell r="S252" t="str">
            <v>PRA</v>
          </cell>
          <cell r="U252" t="str">
            <v>2014-09-30</v>
          </cell>
          <cell r="V252">
            <v>3.22</v>
          </cell>
          <cell r="W252" t="str">
            <v>UTXEMEM101</v>
          </cell>
          <cell r="Y252" t="str">
            <v>LEGAL</v>
          </cell>
          <cell r="AA252" t="str">
            <v>ICB3</v>
          </cell>
          <cell r="AC252" t="str">
            <v>ICB</v>
          </cell>
          <cell r="AD252" t="str">
            <v>ICB</v>
          </cell>
          <cell r="AF252" t="str">
            <v>211</v>
          </cell>
          <cell r="AG252" t="str">
            <v>0000096506</v>
          </cell>
          <cell r="AR252" t="str">
            <v>956</v>
          </cell>
          <cell r="AS252" t="str">
            <v>0000096506</v>
          </cell>
          <cell r="AT252" t="str">
            <v>AUSTIN CLUB</v>
          </cell>
        </row>
        <row r="253">
          <cell r="A253" t="str">
            <v>00637004</v>
          </cell>
          <cell r="B253" t="str">
            <v>9564265004</v>
          </cell>
          <cell r="C253" t="str">
            <v>ICB4TARGET0000000315</v>
          </cell>
          <cell r="D253">
            <v>2014</v>
          </cell>
          <cell r="E253">
            <v>9</v>
          </cell>
          <cell r="F253" t="str">
            <v>2014-09-30</v>
          </cell>
          <cell r="G253" t="str">
            <v>PRJ</v>
          </cell>
          <cell r="H253" t="str">
            <v>192</v>
          </cell>
          <cell r="I253" t="str">
            <v>211</v>
          </cell>
          <cell r="K253" t="str">
            <v>000001121</v>
          </cell>
          <cell r="L253" t="str">
            <v>4265004</v>
          </cell>
          <cell r="M253" t="str">
            <v>1585</v>
          </cell>
          <cell r="N253" t="str">
            <v>99920</v>
          </cell>
          <cell r="O253" t="str">
            <v>13042</v>
          </cell>
          <cell r="P253" t="str">
            <v>292</v>
          </cell>
          <cell r="Q253" t="str">
            <v>956</v>
          </cell>
          <cell r="R253" t="str">
            <v>INTERCO BILL W/O</v>
          </cell>
          <cell r="S253" t="str">
            <v>PRA</v>
          </cell>
          <cell r="U253" t="str">
            <v>2014-09-30</v>
          </cell>
          <cell r="V253">
            <v>7.64</v>
          </cell>
          <cell r="W253" t="str">
            <v>UTXEMEM101</v>
          </cell>
          <cell r="Y253" t="str">
            <v>LEGAL</v>
          </cell>
          <cell r="AA253" t="str">
            <v>ICB3</v>
          </cell>
          <cell r="AC253" t="str">
            <v>ICB</v>
          </cell>
          <cell r="AD253" t="str">
            <v>ICB</v>
          </cell>
          <cell r="AF253" t="str">
            <v>211</v>
          </cell>
          <cell r="AG253" t="str">
            <v>0000096506</v>
          </cell>
          <cell r="AR253" t="str">
            <v>956</v>
          </cell>
          <cell r="AS253" t="str">
            <v>0000096506</v>
          </cell>
          <cell r="AT253" t="str">
            <v>AUSTIN CLUB</v>
          </cell>
        </row>
        <row r="254">
          <cell r="A254" t="str">
            <v>00654806</v>
          </cell>
          <cell r="B254" t="str">
            <v>9564265004</v>
          </cell>
          <cell r="C254" t="str">
            <v>ICB4TARGET0000000343</v>
          </cell>
          <cell r="D254">
            <v>2014</v>
          </cell>
          <cell r="E254">
            <v>12</v>
          </cell>
          <cell r="F254" t="str">
            <v>2014-12-31</v>
          </cell>
          <cell r="G254" t="str">
            <v>PRJ</v>
          </cell>
          <cell r="H254" t="str">
            <v>192</v>
          </cell>
          <cell r="I254" t="str">
            <v>211</v>
          </cell>
          <cell r="K254" t="str">
            <v>TDOANDA</v>
          </cell>
          <cell r="L254" t="str">
            <v>4265004</v>
          </cell>
          <cell r="M254" t="str">
            <v>1585</v>
          </cell>
          <cell r="N254" t="str">
            <v>99920</v>
          </cell>
          <cell r="O254" t="str">
            <v>12091</v>
          </cell>
          <cell r="P254" t="str">
            <v>293</v>
          </cell>
          <cell r="Q254" t="str">
            <v>956</v>
          </cell>
          <cell r="R254" t="str">
            <v>INTERCO BILL W/O</v>
          </cell>
          <cell r="S254" t="str">
            <v>PRA</v>
          </cell>
          <cell r="U254" t="str">
            <v>2014-12-31</v>
          </cell>
          <cell r="V254">
            <v>10.66</v>
          </cell>
          <cell r="W254" t="str">
            <v>UTXE000301</v>
          </cell>
          <cell r="Y254" t="str">
            <v>TDOTH</v>
          </cell>
          <cell r="AA254" t="str">
            <v>ICB3</v>
          </cell>
          <cell r="AC254" t="str">
            <v>ICB</v>
          </cell>
          <cell r="AD254" t="str">
            <v>ICB</v>
          </cell>
          <cell r="AF254" t="str">
            <v>211</v>
          </cell>
          <cell r="AG254" t="str">
            <v>0000146747</v>
          </cell>
          <cell r="AR254" t="str">
            <v>956</v>
          </cell>
          <cell r="AS254" t="str">
            <v>0000146747</v>
          </cell>
          <cell r="AT254" t="str">
            <v>JP MORGAN CHASE CORPORATE CARD ACTIVITY</v>
          </cell>
        </row>
        <row r="255">
          <cell r="A255" t="str">
            <v>00675999</v>
          </cell>
          <cell r="B255" t="str">
            <v>9564265004</v>
          </cell>
          <cell r="C255" t="str">
            <v>ICB4TARGET0000000344</v>
          </cell>
          <cell r="D255">
            <v>2015</v>
          </cell>
          <cell r="E255">
            <v>5</v>
          </cell>
          <cell r="F255" t="str">
            <v>2015-05-31</v>
          </cell>
          <cell r="G255" t="str">
            <v>PRJ</v>
          </cell>
          <cell r="H255" t="str">
            <v>192</v>
          </cell>
          <cell r="I255" t="str">
            <v>211</v>
          </cell>
          <cell r="K255" t="str">
            <v>000001121</v>
          </cell>
          <cell r="L255" t="str">
            <v>4265004</v>
          </cell>
          <cell r="M255" t="str">
            <v>1585</v>
          </cell>
          <cell r="N255" t="str">
            <v>99920</v>
          </cell>
          <cell r="O255" t="str">
            <v>10381</v>
          </cell>
          <cell r="P255" t="str">
            <v>292</v>
          </cell>
          <cell r="Q255" t="str">
            <v>956</v>
          </cell>
          <cell r="R255" t="str">
            <v>INTERCO BILL W/O</v>
          </cell>
          <cell r="S255" t="str">
            <v>PRA</v>
          </cell>
          <cell r="U255" t="str">
            <v>2015-05-31</v>
          </cell>
          <cell r="V255">
            <v>9.4600000000000009</v>
          </cell>
          <cell r="W255" t="str">
            <v>UTXEMEM101</v>
          </cell>
          <cell r="Y255" t="str">
            <v>LEGAL</v>
          </cell>
          <cell r="AA255" t="str">
            <v>ICB3</v>
          </cell>
          <cell r="AC255" t="str">
            <v>ICB</v>
          </cell>
          <cell r="AD255" t="str">
            <v>ICB</v>
          </cell>
          <cell r="AF255" t="str">
            <v>211</v>
          </cell>
          <cell r="AG255" t="str">
            <v>0000096506</v>
          </cell>
          <cell r="AR255" t="str">
            <v>956</v>
          </cell>
          <cell r="AS255" t="str">
            <v>0000096506</v>
          </cell>
          <cell r="AT255" t="str">
            <v>AUSTIN CLUB</v>
          </cell>
        </row>
        <row r="256">
          <cell r="A256" t="str">
            <v>00678119</v>
          </cell>
          <cell r="B256" t="str">
            <v>9564265004</v>
          </cell>
          <cell r="C256" t="str">
            <v>ICB4TARGET0000000345</v>
          </cell>
          <cell r="D256">
            <v>2015</v>
          </cell>
          <cell r="E256">
            <v>5</v>
          </cell>
          <cell r="F256" t="str">
            <v>2015-05-31</v>
          </cell>
          <cell r="G256" t="str">
            <v>PRJ</v>
          </cell>
          <cell r="H256" t="str">
            <v>192</v>
          </cell>
          <cell r="I256" t="str">
            <v>211</v>
          </cell>
          <cell r="K256" t="str">
            <v>000001121</v>
          </cell>
          <cell r="L256" t="str">
            <v>4265004</v>
          </cell>
          <cell r="M256" t="str">
            <v>1585</v>
          </cell>
          <cell r="N256" t="str">
            <v>99920</v>
          </cell>
          <cell r="O256" t="str">
            <v>13042</v>
          </cell>
          <cell r="P256" t="str">
            <v>292</v>
          </cell>
          <cell r="Q256" t="str">
            <v>956</v>
          </cell>
          <cell r="R256" t="str">
            <v>INTERCO BILL W/O</v>
          </cell>
          <cell r="S256" t="str">
            <v>PRA</v>
          </cell>
          <cell r="U256" t="str">
            <v>2015-05-31</v>
          </cell>
          <cell r="V256">
            <v>205.93</v>
          </cell>
          <cell r="W256" t="str">
            <v>UTXEMEM101</v>
          </cell>
          <cell r="Y256" t="str">
            <v>LEGAL</v>
          </cell>
          <cell r="AA256" t="str">
            <v>ICB3</v>
          </cell>
          <cell r="AC256" t="str">
            <v>ICB</v>
          </cell>
          <cell r="AD256" t="str">
            <v>ICB</v>
          </cell>
          <cell r="AF256" t="str">
            <v>211</v>
          </cell>
          <cell r="AG256" t="str">
            <v>0000146747</v>
          </cell>
          <cell r="AR256" t="str">
            <v>956</v>
          </cell>
          <cell r="AS256" t="str">
            <v>0000146747</v>
          </cell>
          <cell r="AT256" t="str">
            <v>JP MORGAN CHASE CORPORATE CARD ACTIVITY</v>
          </cell>
        </row>
        <row r="257">
          <cell r="A257" t="str">
            <v>00652859</v>
          </cell>
          <cell r="B257" t="str">
            <v>9564265004</v>
          </cell>
          <cell r="C257" t="str">
            <v>ICB4TARGET0000000369</v>
          </cell>
          <cell r="D257">
            <v>2014</v>
          </cell>
          <cell r="E257">
            <v>12</v>
          </cell>
          <cell r="F257" t="str">
            <v>2014-12-31</v>
          </cell>
          <cell r="G257" t="str">
            <v>PRJ</v>
          </cell>
          <cell r="H257" t="str">
            <v>192</v>
          </cell>
          <cell r="I257" t="str">
            <v>211</v>
          </cell>
          <cell r="K257" t="str">
            <v>000001121</v>
          </cell>
          <cell r="L257" t="str">
            <v>4265004</v>
          </cell>
          <cell r="M257" t="str">
            <v>1585</v>
          </cell>
          <cell r="N257" t="str">
            <v>99920</v>
          </cell>
          <cell r="O257" t="str">
            <v>11404</v>
          </cell>
          <cell r="P257" t="str">
            <v>292</v>
          </cell>
          <cell r="Q257" t="str">
            <v>956</v>
          </cell>
          <cell r="R257" t="str">
            <v>INTERCO BILL W/O</v>
          </cell>
          <cell r="S257" t="str">
            <v>PRA</v>
          </cell>
          <cell r="U257" t="str">
            <v>2014-12-31</v>
          </cell>
          <cell r="V257">
            <v>6.22</v>
          </cell>
          <cell r="W257" t="str">
            <v>UTXEMEM101</v>
          </cell>
          <cell r="Y257" t="str">
            <v>LEGAL</v>
          </cell>
          <cell r="AA257" t="str">
            <v>ICB3</v>
          </cell>
          <cell r="AC257" t="str">
            <v>ICB</v>
          </cell>
          <cell r="AD257" t="str">
            <v>ICB</v>
          </cell>
          <cell r="AF257" t="str">
            <v>211</v>
          </cell>
          <cell r="AG257" t="str">
            <v>0000096506</v>
          </cell>
          <cell r="AR257" t="str">
            <v>956</v>
          </cell>
          <cell r="AS257" t="str">
            <v>0000096506</v>
          </cell>
          <cell r="AT257" t="str">
            <v>AUSTIN CLUB</v>
          </cell>
        </row>
        <row r="258">
          <cell r="A258" t="str">
            <v>00652860</v>
          </cell>
          <cell r="B258" t="str">
            <v>9564265004</v>
          </cell>
          <cell r="C258" t="str">
            <v>ICB4TARGET0000000370</v>
          </cell>
          <cell r="D258">
            <v>2014</v>
          </cell>
          <cell r="E258">
            <v>12</v>
          </cell>
          <cell r="F258" t="str">
            <v>2014-12-31</v>
          </cell>
          <cell r="G258" t="str">
            <v>PRJ</v>
          </cell>
          <cell r="H258" t="str">
            <v>192</v>
          </cell>
          <cell r="I258" t="str">
            <v>211</v>
          </cell>
          <cell r="K258" t="str">
            <v>000001121</v>
          </cell>
          <cell r="L258" t="str">
            <v>4265004</v>
          </cell>
          <cell r="M258" t="str">
            <v>1585</v>
          </cell>
          <cell r="N258" t="str">
            <v>99920</v>
          </cell>
          <cell r="O258" t="str">
            <v>11404</v>
          </cell>
          <cell r="P258" t="str">
            <v>292</v>
          </cell>
          <cell r="Q258" t="str">
            <v>956</v>
          </cell>
          <cell r="R258" t="str">
            <v>INTERCO BILL W/O</v>
          </cell>
          <cell r="S258" t="str">
            <v>PRA</v>
          </cell>
          <cell r="U258" t="str">
            <v>2014-12-31</v>
          </cell>
          <cell r="V258">
            <v>2.54</v>
          </cell>
          <cell r="W258" t="str">
            <v>UTXEMEM101</v>
          </cell>
          <cell r="Y258" t="str">
            <v>LEGAL</v>
          </cell>
          <cell r="AA258" t="str">
            <v>ICB3</v>
          </cell>
          <cell r="AC258" t="str">
            <v>ICB</v>
          </cell>
          <cell r="AD258" t="str">
            <v>ICB</v>
          </cell>
          <cell r="AF258" t="str">
            <v>211</v>
          </cell>
          <cell r="AG258" t="str">
            <v>0000096506</v>
          </cell>
          <cell r="AR258" t="str">
            <v>956</v>
          </cell>
          <cell r="AS258" t="str">
            <v>0000096506</v>
          </cell>
          <cell r="AT258" t="str">
            <v>AUSTIN CLUB</v>
          </cell>
        </row>
        <row r="259">
          <cell r="A259" t="str">
            <v>00652861</v>
          </cell>
          <cell r="B259" t="str">
            <v>9564265004</v>
          </cell>
          <cell r="C259" t="str">
            <v>ICB4TARGET0000000371</v>
          </cell>
          <cell r="D259">
            <v>2014</v>
          </cell>
          <cell r="E259">
            <v>12</v>
          </cell>
          <cell r="F259" t="str">
            <v>2014-12-31</v>
          </cell>
          <cell r="G259" t="str">
            <v>PRJ</v>
          </cell>
          <cell r="H259" t="str">
            <v>192</v>
          </cell>
          <cell r="I259" t="str">
            <v>211</v>
          </cell>
          <cell r="K259" t="str">
            <v>000001121</v>
          </cell>
          <cell r="L259" t="str">
            <v>4265004</v>
          </cell>
          <cell r="M259" t="str">
            <v>1585</v>
          </cell>
          <cell r="N259" t="str">
            <v>99920</v>
          </cell>
          <cell r="O259" t="str">
            <v>11404</v>
          </cell>
          <cell r="P259" t="str">
            <v>292</v>
          </cell>
          <cell r="Q259" t="str">
            <v>956</v>
          </cell>
          <cell r="R259" t="str">
            <v>INTERCO BILL W/O</v>
          </cell>
          <cell r="S259" t="str">
            <v>PRA</v>
          </cell>
          <cell r="U259" t="str">
            <v>2014-12-31</v>
          </cell>
          <cell r="V259">
            <v>35.090000000000003</v>
          </cell>
          <cell r="W259" t="str">
            <v>UTXEMEM101</v>
          </cell>
          <cell r="Y259" t="str">
            <v>LEGAL</v>
          </cell>
          <cell r="AA259" t="str">
            <v>ICB3</v>
          </cell>
          <cell r="AC259" t="str">
            <v>ICB</v>
          </cell>
          <cell r="AD259" t="str">
            <v>ICB</v>
          </cell>
          <cell r="AF259" t="str">
            <v>211</v>
          </cell>
          <cell r="AG259" t="str">
            <v>0000096506</v>
          </cell>
          <cell r="AR259" t="str">
            <v>956</v>
          </cell>
          <cell r="AS259" t="str">
            <v>0000096506</v>
          </cell>
          <cell r="AT259" t="str">
            <v>AUSTIN CLUB</v>
          </cell>
        </row>
        <row r="260">
          <cell r="A260" t="str">
            <v>00652862</v>
          </cell>
          <cell r="B260" t="str">
            <v>9564265004</v>
          </cell>
          <cell r="C260" t="str">
            <v>ICB4TARGET0000000372</v>
          </cell>
          <cell r="D260">
            <v>2014</v>
          </cell>
          <cell r="E260">
            <v>12</v>
          </cell>
          <cell r="F260" t="str">
            <v>2014-12-31</v>
          </cell>
          <cell r="G260" t="str">
            <v>PRJ</v>
          </cell>
          <cell r="H260" t="str">
            <v>192</v>
          </cell>
          <cell r="I260" t="str">
            <v>211</v>
          </cell>
          <cell r="K260" t="str">
            <v>000001121</v>
          </cell>
          <cell r="L260" t="str">
            <v>4265004</v>
          </cell>
          <cell r="M260" t="str">
            <v>1585</v>
          </cell>
          <cell r="N260" t="str">
            <v>99920</v>
          </cell>
          <cell r="O260" t="str">
            <v>11404</v>
          </cell>
          <cell r="P260" t="str">
            <v>292</v>
          </cell>
          <cell r="Q260" t="str">
            <v>956</v>
          </cell>
          <cell r="R260" t="str">
            <v>INTERCO BILL W/O</v>
          </cell>
          <cell r="S260" t="str">
            <v>PRA</v>
          </cell>
          <cell r="U260" t="str">
            <v>2014-12-31</v>
          </cell>
          <cell r="V260">
            <v>10.17</v>
          </cell>
          <cell r="W260" t="str">
            <v>UTXEMEM101</v>
          </cell>
          <cell r="Y260" t="str">
            <v>LEGAL</v>
          </cell>
          <cell r="AA260" t="str">
            <v>ICB3</v>
          </cell>
          <cell r="AC260" t="str">
            <v>ICB</v>
          </cell>
          <cell r="AD260" t="str">
            <v>ICB</v>
          </cell>
          <cell r="AF260" t="str">
            <v>211</v>
          </cell>
          <cell r="AG260" t="str">
            <v>0000096506</v>
          </cell>
          <cell r="AR260" t="str">
            <v>956</v>
          </cell>
          <cell r="AS260" t="str">
            <v>0000096506</v>
          </cell>
          <cell r="AT260" t="str">
            <v>AUSTIN CLUB</v>
          </cell>
        </row>
        <row r="261">
          <cell r="A261" t="str">
            <v>00652896</v>
          </cell>
          <cell r="B261" t="str">
            <v>9564265004</v>
          </cell>
          <cell r="C261" t="str">
            <v>ICB4TARGET0000000373</v>
          </cell>
          <cell r="D261">
            <v>2014</v>
          </cell>
          <cell r="E261">
            <v>12</v>
          </cell>
          <cell r="F261" t="str">
            <v>2014-12-31</v>
          </cell>
          <cell r="G261" t="str">
            <v>PRJ</v>
          </cell>
          <cell r="H261" t="str">
            <v>192</v>
          </cell>
          <cell r="I261" t="str">
            <v>211</v>
          </cell>
          <cell r="K261" t="str">
            <v>000001121</v>
          </cell>
          <cell r="L261" t="str">
            <v>4265004</v>
          </cell>
          <cell r="M261" t="str">
            <v>1585</v>
          </cell>
          <cell r="N261" t="str">
            <v>99920</v>
          </cell>
          <cell r="O261" t="str">
            <v>13042</v>
          </cell>
          <cell r="P261" t="str">
            <v>292</v>
          </cell>
          <cell r="Q261" t="str">
            <v>956</v>
          </cell>
          <cell r="R261" t="str">
            <v>INTERCO BILL W/O</v>
          </cell>
          <cell r="S261" t="str">
            <v>PRA</v>
          </cell>
          <cell r="U261" t="str">
            <v>2014-12-31</v>
          </cell>
          <cell r="V261">
            <v>67.05</v>
          </cell>
          <cell r="W261" t="str">
            <v>UTXEMEM101</v>
          </cell>
          <cell r="Y261" t="str">
            <v>LEGAL</v>
          </cell>
          <cell r="AA261" t="str">
            <v>ICB3</v>
          </cell>
          <cell r="AC261" t="str">
            <v>ICB</v>
          </cell>
          <cell r="AD261" t="str">
            <v>ICB</v>
          </cell>
          <cell r="AF261" t="str">
            <v>211</v>
          </cell>
          <cell r="AG261" t="str">
            <v>0000146747</v>
          </cell>
          <cell r="AR261" t="str">
            <v>956</v>
          </cell>
          <cell r="AS261" t="str">
            <v>0000146747</v>
          </cell>
          <cell r="AT261" t="str">
            <v>JP MORGAN CHASE CORPORATE CARD ACTIVITY</v>
          </cell>
        </row>
        <row r="262">
          <cell r="A262" t="str">
            <v>00672145</v>
          </cell>
          <cell r="B262" t="str">
            <v>9534264000</v>
          </cell>
          <cell r="C262" t="str">
            <v>ICB4TARGET0000000385</v>
          </cell>
          <cell r="D262">
            <v>2015</v>
          </cell>
          <cell r="E262">
            <v>4</v>
          </cell>
          <cell r="F262" t="str">
            <v>2015-04-30</v>
          </cell>
          <cell r="G262" t="str">
            <v>PRJ</v>
          </cell>
          <cell r="H262" t="str">
            <v>192</v>
          </cell>
          <cell r="I262" t="str">
            <v>211</v>
          </cell>
          <cell r="K262" t="str">
            <v>000001121</v>
          </cell>
          <cell r="L262" t="str">
            <v>4264000</v>
          </cell>
          <cell r="M262" t="str">
            <v>1585</v>
          </cell>
          <cell r="N262" t="str">
            <v>99920</v>
          </cell>
          <cell r="O262" t="str">
            <v>11404</v>
          </cell>
          <cell r="P262" t="str">
            <v>292</v>
          </cell>
          <cell r="Q262" t="str">
            <v>953</v>
          </cell>
          <cell r="R262" t="str">
            <v>INTERCO BILL W/O</v>
          </cell>
          <cell r="S262" t="str">
            <v>PRA</v>
          </cell>
          <cell r="U262" t="str">
            <v>2015-04-30</v>
          </cell>
          <cell r="V262">
            <v>8361.8700000000008</v>
          </cell>
          <cell r="W262" t="str">
            <v>UTXEMEM101</v>
          </cell>
          <cell r="Y262" t="str">
            <v>LEGAL</v>
          </cell>
          <cell r="AA262" t="str">
            <v>ICB3</v>
          </cell>
          <cell r="AC262" t="str">
            <v>ICB</v>
          </cell>
          <cell r="AD262" t="str">
            <v>ICB</v>
          </cell>
          <cell r="AF262" t="str">
            <v>211</v>
          </cell>
          <cell r="AG262" t="str">
            <v>0000096469</v>
          </cell>
          <cell r="AR262" t="str">
            <v>953</v>
          </cell>
          <cell r="AS262" t="str">
            <v>0000096469</v>
          </cell>
          <cell r="AT262" t="str">
            <v>ASSOCIATION OF ELECTRIC</v>
          </cell>
        </row>
        <row r="263">
          <cell r="A263" t="str">
            <v>00660146</v>
          </cell>
          <cell r="B263" t="str">
            <v>9564264000</v>
          </cell>
          <cell r="C263" t="str">
            <v>ICB4TARGET0000000388</v>
          </cell>
          <cell r="D263">
            <v>2015</v>
          </cell>
          <cell r="E263">
            <v>2</v>
          </cell>
          <cell r="F263" t="str">
            <v>2015-02-28</v>
          </cell>
          <cell r="G263" t="str">
            <v>PRJ</v>
          </cell>
          <cell r="H263" t="str">
            <v>192</v>
          </cell>
          <cell r="I263" t="str">
            <v>211</v>
          </cell>
          <cell r="K263" t="str">
            <v>TDOANDA</v>
          </cell>
          <cell r="L263" t="str">
            <v>4264000</v>
          </cell>
          <cell r="M263" t="str">
            <v>1585</v>
          </cell>
          <cell r="N263" t="str">
            <v>99920</v>
          </cell>
          <cell r="O263" t="str">
            <v>13042</v>
          </cell>
          <cell r="P263" t="str">
            <v>289</v>
          </cell>
          <cell r="Q263" t="str">
            <v>956</v>
          </cell>
          <cell r="R263" t="str">
            <v>INTERCO BILL W/O</v>
          </cell>
          <cell r="S263" t="str">
            <v>PRA</v>
          </cell>
          <cell r="U263" t="str">
            <v>2015-02-28</v>
          </cell>
          <cell r="V263">
            <v>57.73</v>
          </cell>
          <cell r="W263" t="str">
            <v>UTXE000301</v>
          </cell>
          <cell r="Y263" t="str">
            <v>TDOTH</v>
          </cell>
          <cell r="AA263" t="str">
            <v>ICB3</v>
          </cell>
          <cell r="AC263" t="str">
            <v>ICB</v>
          </cell>
          <cell r="AD263" t="str">
            <v>ICB</v>
          </cell>
          <cell r="AF263" t="str">
            <v>211</v>
          </cell>
          <cell r="AG263" t="str">
            <v>0000146747</v>
          </cell>
          <cell r="AR263" t="str">
            <v>956</v>
          </cell>
          <cell r="AS263" t="str">
            <v>0000146747</v>
          </cell>
          <cell r="AT263" t="str">
            <v>JP MORGAN CHASE CORPORATE CARD ACTIVITY</v>
          </cell>
        </row>
        <row r="264">
          <cell r="A264" t="str">
            <v>00660146</v>
          </cell>
          <cell r="B264" t="str">
            <v>9564265004</v>
          </cell>
          <cell r="C264" t="str">
            <v>ICB4TARGET0000000409</v>
          </cell>
          <cell r="D264">
            <v>2015</v>
          </cell>
          <cell r="E264">
            <v>2</v>
          </cell>
          <cell r="F264" t="str">
            <v>2015-02-28</v>
          </cell>
          <cell r="G264" t="str">
            <v>PRJ</v>
          </cell>
          <cell r="H264" t="str">
            <v>192</v>
          </cell>
          <cell r="I264" t="str">
            <v>211</v>
          </cell>
          <cell r="K264" t="str">
            <v>000001121</v>
          </cell>
          <cell r="L264" t="str">
            <v>4265004</v>
          </cell>
          <cell r="M264" t="str">
            <v>1585</v>
          </cell>
          <cell r="N264" t="str">
            <v>99920</v>
          </cell>
          <cell r="O264" t="str">
            <v>13042</v>
          </cell>
          <cell r="P264" t="str">
            <v>292</v>
          </cell>
          <cell r="Q264" t="str">
            <v>956</v>
          </cell>
          <cell r="R264" t="str">
            <v>INTERCO BILL W/O</v>
          </cell>
          <cell r="S264" t="str">
            <v>PRA</v>
          </cell>
          <cell r="U264" t="str">
            <v>2015-02-28</v>
          </cell>
          <cell r="V264">
            <v>133.87</v>
          </cell>
          <cell r="W264" t="str">
            <v>UTXEMEM101</v>
          </cell>
          <cell r="Y264" t="str">
            <v>LEGAL</v>
          </cell>
          <cell r="AA264" t="str">
            <v>ICB3</v>
          </cell>
          <cell r="AC264" t="str">
            <v>ICB</v>
          </cell>
          <cell r="AD264" t="str">
            <v>ICB</v>
          </cell>
          <cell r="AF264" t="str">
            <v>211</v>
          </cell>
          <cell r="AG264" t="str">
            <v>0000146747</v>
          </cell>
          <cell r="AR264" t="str">
            <v>956</v>
          </cell>
          <cell r="AS264" t="str">
            <v>0000146747</v>
          </cell>
          <cell r="AT264" t="str">
            <v>JP MORGAN CHASE CORPORATE CARD ACTIVITY</v>
          </cell>
        </row>
        <row r="265">
          <cell r="A265" t="str">
            <v>00667875</v>
          </cell>
          <cell r="B265" t="str">
            <v>9534264000</v>
          </cell>
          <cell r="C265" t="str">
            <v>ICB4TARGET0000000414</v>
          </cell>
          <cell r="D265">
            <v>2015</v>
          </cell>
          <cell r="E265">
            <v>3</v>
          </cell>
          <cell r="F265" t="str">
            <v>2015-03-31</v>
          </cell>
          <cell r="G265" t="str">
            <v>PRJ</v>
          </cell>
          <cell r="H265" t="str">
            <v>192</v>
          </cell>
          <cell r="I265" t="str">
            <v>211</v>
          </cell>
          <cell r="K265" t="str">
            <v>000001121</v>
          </cell>
          <cell r="L265" t="str">
            <v>4264000</v>
          </cell>
          <cell r="M265" t="str">
            <v>1585</v>
          </cell>
          <cell r="N265" t="str">
            <v>99920</v>
          </cell>
          <cell r="O265" t="str">
            <v>11404</v>
          </cell>
          <cell r="P265" t="str">
            <v>289</v>
          </cell>
          <cell r="Q265" t="str">
            <v>953</v>
          </cell>
          <cell r="R265" t="str">
            <v>INTERCO BILL W/O</v>
          </cell>
          <cell r="S265" t="str">
            <v>PRA</v>
          </cell>
          <cell r="U265" t="str">
            <v>2015-03-31</v>
          </cell>
          <cell r="V265">
            <v>383.36</v>
          </cell>
          <cell r="W265" t="str">
            <v>UTXEMEM101</v>
          </cell>
          <cell r="Y265" t="str">
            <v>LEGAL</v>
          </cell>
          <cell r="AA265" t="str">
            <v>ICB3</v>
          </cell>
          <cell r="AC265" t="str">
            <v>ICB</v>
          </cell>
          <cell r="AD265" t="str">
            <v>ICB</v>
          </cell>
          <cell r="AF265" t="str">
            <v>211</v>
          </cell>
          <cell r="AG265" t="str">
            <v>0000141907</v>
          </cell>
          <cell r="AR265" t="str">
            <v>953</v>
          </cell>
          <cell r="AS265" t="str">
            <v>0000141907</v>
          </cell>
          <cell r="AT265" t="str">
            <v>TEXAS ASSOCIATION OF BUSINESS</v>
          </cell>
        </row>
        <row r="266">
          <cell r="A266" t="str">
            <v>00673320</v>
          </cell>
          <cell r="B266" t="str">
            <v>9564265004</v>
          </cell>
          <cell r="C266" t="str">
            <v>ICB4TARGET0000000419</v>
          </cell>
          <cell r="D266">
            <v>2015</v>
          </cell>
          <cell r="E266">
            <v>4</v>
          </cell>
          <cell r="F266" t="str">
            <v>2015-04-30</v>
          </cell>
          <cell r="G266" t="str">
            <v>PRJ</v>
          </cell>
          <cell r="H266" t="str">
            <v>192</v>
          </cell>
          <cell r="I266" t="str">
            <v>211</v>
          </cell>
          <cell r="K266" t="str">
            <v>000001121</v>
          </cell>
          <cell r="L266" t="str">
            <v>4265004</v>
          </cell>
          <cell r="M266" t="str">
            <v>1585</v>
          </cell>
          <cell r="N266" t="str">
            <v>99920</v>
          </cell>
          <cell r="O266" t="str">
            <v>11404</v>
          </cell>
          <cell r="P266" t="str">
            <v>292</v>
          </cell>
          <cell r="Q266" t="str">
            <v>956</v>
          </cell>
          <cell r="R266" t="str">
            <v>INTERCO BILL W/O</v>
          </cell>
          <cell r="S266" t="str">
            <v>PRA</v>
          </cell>
          <cell r="U266" t="str">
            <v>2015-04-30</v>
          </cell>
          <cell r="V266">
            <v>40.99</v>
          </cell>
          <cell r="W266" t="str">
            <v>UTXEMEM101</v>
          </cell>
          <cell r="Y266" t="str">
            <v>LEGAL</v>
          </cell>
          <cell r="AA266" t="str">
            <v>ICB3</v>
          </cell>
          <cell r="AC266" t="str">
            <v>ICB</v>
          </cell>
          <cell r="AD266" t="str">
            <v>ICB</v>
          </cell>
          <cell r="AF266" t="str">
            <v>211</v>
          </cell>
          <cell r="AG266" t="str">
            <v>0000096506</v>
          </cell>
          <cell r="AR266" t="str">
            <v>956</v>
          </cell>
          <cell r="AS266" t="str">
            <v>0000096506</v>
          </cell>
          <cell r="AT266" t="str">
            <v>AUSTIN CLUB</v>
          </cell>
        </row>
        <row r="267">
          <cell r="A267" t="str">
            <v>00673321</v>
          </cell>
          <cell r="B267" t="str">
            <v>9564265004</v>
          </cell>
          <cell r="C267" t="str">
            <v>ICB4TARGET0000000420</v>
          </cell>
          <cell r="D267">
            <v>2015</v>
          </cell>
          <cell r="E267">
            <v>4</v>
          </cell>
          <cell r="F267" t="str">
            <v>2015-04-30</v>
          </cell>
          <cell r="G267" t="str">
            <v>PRJ</v>
          </cell>
          <cell r="H267" t="str">
            <v>192</v>
          </cell>
          <cell r="I267" t="str">
            <v>211</v>
          </cell>
          <cell r="K267" t="str">
            <v>000001121</v>
          </cell>
          <cell r="L267" t="str">
            <v>4265004</v>
          </cell>
          <cell r="M267" t="str">
            <v>1585</v>
          </cell>
          <cell r="N267" t="str">
            <v>99920</v>
          </cell>
          <cell r="O267" t="str">
            <v>11404</v>
          </cell>
          <cell r="P267" t="str">
            <v>292</v>
          </cell>
          <cell r="Q267" t="str">
            <v>956</v>
          </cell>
          <cell r="R267" t="str">
            <v>INTERCO BILL W/O</v>
          </cell>
          <cell r="S267" t="str">
            <v>PRA</v>
          </cell>
          <cell r="U267" t="str">
            <v>2015-04-30</v>
          </cell>
          <cell r="V267">
            <v>9.4600000000000009</v>
          </cell>
          <cell r="W267" t="str">
            <v>UTXEMEM101</v>
          </cell>
          <cell r="Y267" t="str">
            <v>LEGAL</v>
          </cell>
          <cell r="AA267" t="str">
            <v>ICB3</v>
          </cell>
          <cell r="AC267" t="str">
            <v>ICB</v>
          </cell>
          <cell r="AD267" t="str">
            <v>ICB</v>
          </cell>
          <cell r="AF267" t="str">
            <v>211</v>
          </cell>
          <cell r="AG267" t="str">
            <v>0000096506</v>
          </cell>
          <cell r="AR267" t="str">
            <v>956</v>
          </cell>
          <cell r="AS267" t="str">
            <v>0000096506</v>
          </cell>
          <cell r="AT267" t="str">
            <v>AUSTIN CLUB</v>
          </cell>
        </row>
        <row r="268">
          <cell r="A268" t="str">
            <v>00673420</v>
          </cell>
          <cell r="B268" t="str">
            <v>9564265004</v>
          </cell>
          <cell r="C268" t="str">
            <v>ICB4TARGET0000000421</v>
          </cell>
          <cell r="D268">
            <v>2015</v>
          </cell>
          <cell r="E268">
            <v>4</v>
          </cell>
          <cell r="F268" t="str">
            <v>2015-04-30</v>
          </cell>
          <cell r="G268" t="str">
            <v>PRJ</v>
          </cell>
          <cell r="H268" t="str">
            <v>192</v>
          </cell>
          <cell r="I268" t="str">
            <v>211</v>
          </cell>
          <cell r="K268" t="str">
            <v>000001121</v>
          </cell>
          <cell r="L268" t="str">
            <v>4265004</v>
          </cell>
          <cell r="M268" t="str">
            <v>1585</v>
          </cell>
          <cell r="N268" t="str">
            <v>99920</v>
          </cell>
          <cell r="O268" t="str">
            <v>11404</v>
          </cell>
          <cell r="P268" t="str">
            <v>292</v>
          </cell>
          <cell r="Q268" t="str">
            <v>956</v>
          </cell>
          <cell r="R268" t="str">
            <v>INTERCO BILL W/O</v>
          </cell>
          <cell r="S268" t="str">
            <v>PRA</v>
          </cell>
          <cell r="U268" t="str">
            <v>2015-04-30</v>
          </cell>
          <cell r="V268">
            <v>9.4600000000000009</v>
          </cell>
          <cell r="W268" t="str">
            <v>UTXEMEM101</v>
          </cell>
          <cell r="Y268" t="str">
            <v>LEGAL</v>
          </cell>
          <cell r="AA268" t="str">
            <v>ICB3</v>
          </cell>
          <cell r="AC268" t="str">
            <v>ICB</v>
          </cell>
          <cell r="AD268" t="str">
            <v>ICB</v>
          </cell>
          <cell r="AF268" t="str">
            <v>211</v>
          </cell>
          <cell r="AG268" t="str">
            <v>0000096506</v>
          </cell>
          <cell r="AR268" t="str">
            <v>956</v>
          </cell>
          <cell r="AS268" t="str">
            <v>0000096506</v>
          </cell>
          <cell r="AT268" t="str">
            <v>AUSTIN CLUB</v>
          </cell>
        </row>
        <row r="269">
          <cell r="A269" t="str">
            <v>00667775</v>
          </cell>
          <cell r="B269" t="str">
            <v>9564265004</v>
          </cell>
          <cell r="C269" t="str">
            <v>ICB4TARGET0000000436</v>
          </cell>
          <cell r="D269">
            <v>2015</v>
          </cell>
          <cell r="E269">
            <v>3</v>
          </cell>
          <cell r="F269" t="str">
            <v>2015-03-31</v>
          </cell>
          <cell r="G269" t="str">
            <v>PRJ</v>
          </cell>
          <cell r="H269" t="str">
            <v>192</v>
          </cell>
          <cell r="I269" t="str">
            <v>211</v>
          </cell>
          <cell r="K269" t="str">
            <v>000001121</v>
          </cell>
          <cell r="L269" t="str">
            <v>4265004</v>
          </cell>
          <cell r="M269" t="str">
            <v>1585</v>
          </cell>
          <cell r="N269" t="str">
            <v>99920</v>
          </cell>
          <cell r="O269" t="str">
            <v>10381</v>
          </cell>
          <cell r="P269" t="str">
            <v>292</v>
          </cell>
          <cell r="Q269" t="str">
            <v>956</v>
          </cell>
          <cell r="R269" t="str">
            <v>INTERCO BILL W/O</v>
          </cell>
          <cell r="S269" t="str">
            <v>PRA</v>
          </cell>
          <cell r="U269" t="str">
            <v>2015-03-31</v>
          </cell>
          <cell r="V269">
            <v>0.44</v>
          </cell>
          <cell r="W269" t="str">
            <v>UTXEMEM101</v>
          </cell>
          <cell r="Y269" t="str">
            <v>LEGAL</v>
          </cell>
          <cell r="AA269" t="str">
            <v>ICB3</v>
          </cell>
          <cell r="AC269" t="str">
            <v>ICB</v>
          </cell>
          <cell r="AD269" t="str">
            <v>ICB</v>
          </cell>
          <cell r="AF269" t="str">
            <v>211</v>
          </cell>
          <cell r="AG269" t="str">
            <v>0000096506</v>
          </cell>
          <cell r="AR269" t="str">
            <v>956</v>
          </cell>
          <cell r="AS269" t="str">
            <v>0000096506</v>
          </cell>
          <cell r="AT269" t="str">
            <v>AUSTIN CLUB</v>
          </cell>
        </row>
        <row r="270">
          <cell r="A270" t="str">
            <v>00667931</v>
          </cell>
          <cell r="B270" t="str">
            <v>9564265004</v>
          </cell>
          <cell r="C270" t="str">
            <v>ICB4TARGET0000000437</v>
          </cell>
          <cell r="D270">
            <v>2015</v>
          </cell>
          <cell r="E270">
            <v>3</v>
          </cell>
          <cell r="F270" t="str">
            <v>2015-03-31</v>
          </cell>
          <cell r="G270" t="str">
            <v>PRJ</v>
          </cell>
          <cell r="H270" t="str">
            <v>192</v>
          </cell>
          <cell r="I270" t="str">
            <v>211</v>
          </cell>
          <cell r="K270" t="str">
            <v>000001121</v>
          </cell>
          <cell r="L270" t="str">
            <v>4265004</v>
          </cell>
          <cell r="M270" t="str">
            <v>1585</v>
          </cell>
          <cell r="N270" t="str">
            <v>99920</v>
          </cell>
          <cell r="O270" t="str">
            <v>13042</v>
          </cell>
          <cell r="P270" t="str">
            <v>292</v>
          </cell>
          <cell r="Q270" t="str">
            <v>956</v>
          </cell>
          <cell r="R270" t="str">
            <v>INTERCO BILL W/O</v>
          </cell>
          <cell r="S270" t="str">
            <v>PRA</v>
          </cell>
          <cell r="U270" t="str">
            <v>2015-03-31</v>
          </cell>
          <cell r="V270">
            <v>31.86</v>
          </cell>
          <cell r="W270" t="str">
            <v>UTXEMEM101</v>
          </cell>
          <cell r="Y270" t="str">
            <v>LEGAL</v>
          </cell>
          <cell r="AA270" t="str">
            <v>ICB3</v>
          </cell>
          <cell r="AC270" t="str">
            <v>ICB</v>
          </cell>
          <cell r="AD270" t="str">
            <v>ICB</v>
          </cell>
          <cell r="AF270" t="str">
            <v>211</v>
          </cell>
          <cell r="AG270" t="str">
            <v>0000096506</v>
          </cell>
          <cell r="AR270" t="str">
            <v>956</v>
          </cell>
          <cell r="AS270" t="str">
            <v>0000096506</v>
          </cell>
          <cell r="AT270" t="str">
            <v>AUSTIN CLUB</v>
          </cell>
        </row>
        <row r="271">
          <cell r="A271" t="str">
            <v>00667932</v>
          </cell>
          <cell r="B271" t="str">
            <v>9564265004</v>
          </cell>
          <cell r="C271" t="str">
            <v>ICB4TARGET0000000438</v>
          </cell>
          <cell r="D271">
            <v>2015</v>
          </cell>
          <cell r="E271">
            <v>3</v>
          </cell>
          <cell r="F271" t="str">
            <v>2015-03-31</v>
          </cell>
          <cell r="G271" t="str">
            <v>PRJ</v>
          </cell>
          <cell r="H271" t="str">
            <v>192</v>
          </cell>
          <cell r="I271" t="str">
            <v>211</v>
          </cell>
          <cell r="K271" t="str">
            <v>000001121</v>
          </cell>
          <cell r="L271" t="str">
            <v>4265004</v>
          </cell>
          <cell r="M271" t="str">
            <v>1585</v>
          </cell>
          <cell r="N271" t="str">
            <v>99920</v>
          </cell>
          <cell r="O271" t="str">
            <v>11404</v>
          </cell>
          <cell r="P271" t="str">
            <v>292</v>
          </cell>
          <cell r="Q271" t="str">
            <v>956</v>
          </cell>
          <cell r="R271" t="str">
            <v>INTERCO BILL W/O</v>
          </cell>
          <cell r="S271" t="str">
            <v>PRA</v>
          </cell>
          <cell r="U271" t="str">
            <v>2015-03-31</v>
          </cell>
          <cell r="V271">
            <v>7.27</v>
          </cell>
          <cell r="W271" t="str">
            <v>UTXEMEM101</v>
          </cell>
          <cell r="Y271" t="str">
            <v>LEGAL</v>
          </cell>
          <cell r="AA271" t="str">
            <v>ICB3</v>
          </cell>
          <cell r="AC271" t="str">
            <v>ICB</v>
          </cell>
          <cell r="AD271" t="str">
            <v>ICB</v>
          </cell>
          <cell r="AF271" t="str">
            <v>211</v>
          </cell>
          <cell r="AG271" t="str">
            <v>0000096506</v>
          </cell>
          <cell r="AR271" t="str">
            <v>956</v>
          </cell>
          <cell r="AS271" t="str">
            <v>0000096506</v>
          </cell>
          <cell r="AT271" t="str">
            <v>AUSTIN CLUB</v>
          </cell>
        </row>
        <row r="272">
          <cell r="A272" t="str">
            <v>00628309</v>
          </cell>
          <cell r="B272" t="str">
            <v>9544265004</v>
          </cell>
          <cell r="C272" t="str">
            <v>ICB4TARGET0000000831</v>
          </cell>
          <cell r="D272">
            <v>2014</v>
          </cell>
          <cell r="E272">
            <v>8</v>
          </cell>
          <cell r="F272" t="str">
            <v>2014-08-31</v>
          </cell>
          <cell r="G272" t="str">
            <v>PRJ</v>
          </cell>
          <cell r="H272" t="str">
            <v>192</v>
          </cell>
          <cell r="I272" t="str">
            <v>211</v>
          </cell>
          <cell r="K272" t="str">
            <v>000001121</v>
          </cell>
          <cell r="L272" t="str">
            <v>4265004</v>
          </cell>
          <cell r="M272" t="str">
            <v>1585</v>
          </cell>
          <cell r="N272" t="str">
            <v>99920</v>
          </cell>
          <cell r="O272" t="str">
            <v>13042</v>
          </cell>
          <cell r="P272" t="str">
            <v>292</v>
          </cell>
          <cell r="Q272" t="str">
            <v>954</v>
          </cell>
          <cell r="R272" t="str">
            <v>INTERCO BILL W/O</v>
          </cell>
          <cell r="S272" t="str">
            <v>PRA</v>
          </cell>
          <cell r="U272" t="str">
            <v>2014-08-31</v>
          </cell>
          <cell r="V272">
            <v>67.14</v>
          </cell>
          <cell r="W272" t="str">
            <v>UTXEMEM101</v>
          </cell>
          <cell r="Y272" t="str">
            <v>LEGAL</v>
          </cell>
          <cell r="AA272" t="str">
            <v>ICB3</v>
          </cell>
          <cell r="AC272" t="str">
            <v>ICB</v>
          </cell>
          <cell r="AD272" t="str">
            <v>ICB</v>
          </cell>
          <cell r="AF272" t="str">
            <v>211</v>
          </cell>
          <cell r="AG272" t="str">
            <v>0000146747</v>
          </cell>
          <cell r="AR272" t="str">
            <v>954</v>
          </cell>
          <cell r="AS272" t="str">
            <v>0000146747</v>
          </cell>
          <cell r="AT272" t="str">
            <v>JP MORGAN CHASE CORPORATE CARD ACTIVITY</v>
          </cell>
        </row>
        <row r="273">
          <cell r="A273" t="str">
            <v>00628313</v>
          </cell>
          <cell r="B273" t="str">
            <v>9544265004</v>
          </cell>
          <cell r="C273" t="str">
            <v>ICB4TARGET0000000832</v>
          </cell>
          <cell r="D273">
            <v>2014</v>
          </cell>
          <cell r="E273">
            <v>8</v>
          </cell>
          <cell r="F273" t="str">
            <v>2014-08-31</v>
          </cell>
          <cell r="G273" t="str">
            <v>PRJ</v>
          </cell>
          <cell r="H273" t="str">
            <v>192</v>
          </cell>
          <cell r="I273" t="str">
            <v>211</v>
          </cell>
          <cell r="K273" t="str">
            <v>000001121</v>
          </cell>
          <cell r="L273" t="str">
            <v>4265004</v>
          </cell>
          <cell r="M273" t="str">
            <v>1585</v>
          </cell>
          <cell r="N273" t="str">
            <v>99920</v>
          </cell>
          <cell r="O273" t="str">
            <v>13042</v>
          </cell>
          <cell r="P273" t="str">
            <v>292</v>
          </cell>
          <cell r="Q273" t="str">
            <v>954</v>
          </cell>
          <cell r="R273" t="str">
            <v>INTERCO BILL W/O</v>
          </cell>
          <cell r="S273" t="str">
            <v>PRA</v>
          </cell>
          <cell r="U273" t="str">
            <v>2014-08-31</v>
          </cell>
          <cell r="V273">
            <v>208.02</v>
          </cell>
          <cell r="W273" t="str">
            <v>UTXEMEM101</v>
          </cell>
          <cell r="Y273" t="str">
            <v>LEGAL</v>
          </cell>
          <cell r="AA273" t="str">
            <v>ICB3</v>
          </cell>
          <cell r="AC273" t="str">
            <v>ICB</v>
          </cell>
          <cell r="AD273" t="str">
            <v>ICB</v>
          </cell>
          <cell r="AF273" t="str">
            <v>211</v>
          </cell>
          <cell r="AG273" t="str">
            <v>0000146747</v>
          </cell>
          <cell r="AR273" t="str">
            <v>954</v>
          </cell>
          <cell r="AS273" t="str">
            <v>0000146747</v>
          </cell>
          <cell r="AT273" t="str">
            <v>JP MORGAN CHASE CORPORATE CARD ACTIVITY</v>
          </cell>
        </row>
        <row r="274">
          <cell r="A274" t="str">
            <v>00629368</v>
          </cell>
          <cell r="B274" t="str">
            <v>9564265004</v>
          </cell>
          <cell r="C274" t="str">
            <v>ICB4TARGET0000000833</v>
          </cell>
          <cell r="D274">
            <v>2014</v>
          </cell>
          <cell r="E274">
            <v>8</v>
          </cell>
          <cell r="F274" t="str">
            <v>2014-08-31</v>
          </cell>
          <cell r="G274" t="str">
            <v>PRJ</v>
          </cell>
          <cell r="H274" t="str">
            <v>192</v>
          </cell>
          <cell r="I274" t="str">
            <v>211</v>
          </cell>
          <cell r="K274" t="str">
            <v>000001121</v>
          </cell>
          <cell r="L274" t="str">
            <v>4265004</v>
          </cell>
          <cell r="M274" t="str">
            <v>1585</v>
          </cell>
          <cell r="N274" t="str">
            <v>99920</v>
          </cell>
          <cell r="O274" t="str">
            <v>11404</v>
          </cell>
          <cell r="P274" t="str">
            <v>292</v>
          </cell>
          <cell r="Q274" t="str">
            <v>956</v>
          </cell>
          <cell r="R274" t="str">
            <v>INTERCO BILL W/O</v>
          </cell>
          <cell r="S274" t="str">
            <v>PRA</v>
          </cell>
          <cell r="U274" t="str">
            <v>2014-08-31</v>
          </cell>
          <cell r="V274">
            <v>1.02</v>
          </cell>
          <cell r="W274" t="str">
            <v>UTXEMEM101</v>
          </cell>
          <cell r="Y274" t="str">
            <v>LEGAL</v>
          </cell>
          <cell r="AA274" t="str">
            <v>ICB3</v>
          </cell>
          <cell r="AC274" t="str">
            <v>ICB</v>
          </cell>
          <cell r="AD274" t="str">
            <v>ICB</v>
          </cell>
          <cell r="AF274" t="str">
            <v>211</v>
          </cell>
          <cell r="AG274" t="str">
            <v>0000096506</v>
          </cell>
          <cell r="AR274" t="str">
            <v>956</v>
          </cell>
          <cell r="AS274" t="str">
            <v>0000096506</v>
          </cell>
          <cell r="AT274" t="str">
            <v>AUSTIN CLUB</v>
          </cell>
        </row>
        <row r="275">
          <cell r="A275" t="str">
            <v>00629369</v>
          </cell>
          <cell r="B275" t="str">
            <v>9564265004</v>
          </cell>
          <cell r="C275" t="str">
            <v>ICB4TARGET0000000834</v>
          </cell>
          <cell r="D275">
            <v>2014</v>
          </cell>
          <cell r="E275">
            <v>8</v>
          </cell>
          <cell r="F275" t="str">
            <v>2014-08-31</v>
          </cell>
          <cell r="G275" t="str">
            <v>PRJ</v>
          </cell>
          <cell r="H275" t="str">
            <v>192</v>
          </cell>
          <cell r="I275" t="str">
            <v>211</v>
          </cell>
          <cell r="K275" t="str">
            <v>000001121</v>
          </cell>
          <cell r="L275" t="str">
            <v>4265004</v>
          </cell>
          <cell r="M275" t="str">
            <v>1585</v>
          </cell>
          <cell r="N275" t="str">
            <v>99920</v>
          </cell>
          <cell r="O275" t="str">
            <v>11404</v>
          </cell>
          <cell r="P275" t="str">
            <v>292</v>
          </cell>
          <cell r="Q275" t="str">
            <v>956</v>
          </cell>
          <cell r="R275" t="str">
            <v>INTERCO BILL W/O</v>
          </cell>
          <cell r="S275" t="str">
            <v>PRA</v>
          </cell>
          <cell r="U275" t="str">
            <v>2014-08-31</v>
          </cell>
          <cell r="V275">
            <v>1.02</v>
          </cell>
          <cell r="W275" t="str">
            <v>UTXEMEM101</v>
          </cell>
          <cell r="Y275" t="str">
            <v>LEGAL</v>
          </cell>
          <cell r="AA275" t="str">
            <v>ICB3</v>
          </cell>
          <cell r="AC275" t="str">
            <v>ICB</v>
          </cell>
          <cell r="AD275" t="str">
            <v>ICB</v>
          </cell>
          <cell r="AF275" t="str">
            <v>211</v>
          </cell>
          <cell r="AG275" t="str">
            <v>0000096506</v>
          </cell>
          <cell r="AR275" t="str">
            <v>956</v>
          </cell>
          <cell r="AS275" t="str">
            <v>0000096506</v>
          </cell>
          <cell r="AT275" t="str">
            <v>AUSTIN CLUB</v>
          </cell>
        </row>
        <row r="276">
          <cell r="A276" t="str">
            <v>00629370</v>
          </cell>
          <cell r="B276" t="str">
            <v>9564265004</v>
          </cell>
          <cell r="C276" t="str">
            <v>ICB4TARGET0000000835</v>
          </cell>
          <cell r="D276">
            <v>2014</v>
          </cell>
          <cell r="E276">
            <v>8</v>
          </cell>
          <cell r="F276" t="str">
            <v>2014-08-31</v>
          </cell>
          <cell r="G276" t="str">
            <v>PRJ</v>
          </cell>
          <cell r="H276" t="str">
            <v>192</v>
          </cell>
          <cell r="I276" t="str">
            <v>211</v>
          </cell>
          <cell r="K276" t="str">
            <v>000001121</v>
          </cell>
          <cell r="L276" t="str">
            <v>4265004</v>
          </cell>
          <cell r="M276" t="str">
            <v>1585</v>
          </cell>
          <cell r="N276" t="str">
            <v>99920</v>
          </cell>
          <cell r="O276" t="str">
            <v>13042</v>
          </cell>
          <cell r="P276" t="str">
            <v>292</v>
          </cell>
          <cell r="Q276" t="str">
            <v>956</v>
          </cell>
          <cell r="R276" t="str">
            <v>INTERCO BILL W/O</v>
          </cell>
          <cell r="S276" t="str">
            <v>PRA</v>
          </cell>
          <cell r="U276" t="str">
            <v>2014-08-31</v>
          </cell>
          <cell r="V276">
            <v>1.02</v>
          </cell>
          <cell r="W276" t="str">
            <v>UTXEMEM101</v>
          </cell>
          <cell r="Y276" t="str">
            <v>LEGAL</v>
          </cell>
          <cell r="AA276" t="str">
            <v>ICB3</v>
          </cell>
          <cell r="AC276" t="str">
            <v>ICB</v>
          </cell>
          <cell r="AD276" t="str">
            <v>ICB</v>
          </cell>
          <cell r="AF276" t="str">
            <v>211</v>
          </cell>
          <cell r="AG276" t="str">
            <v>0000096506</v>
          </cell>
          <cell r="AR276" t="str">
            <v>956</v>
          </cell>
          <cell r="AS276" t="str">
            <v>0000096506</v>
          </cell>
          <cell r="AT276" t="str">
            <v>AUSTIN CLUB</v>
          </cell>
        </row>
        <row r="277">
          <cell r="A277" t="str">
            <v>00632305</v>
          </cell>
          <cell r="B277" t="str">
            <v>9564265004</v>
          </cell>
          <cell r="C277" t="str">
            <v>ICB4TARGET0000000836</v>
          </cell>
          <cell r="D277">
            <v>2014</v>
          </cell>
          <cell r="E277">
            <v>8</v>
          </cell>
          <cell r="F277" t="str">
            <v>2014-08-31</v>
          </cell>
          <cell r="G277" t="str">
            <v>PRJ</v>
          </cell>
          <cell r="H277" t="str">
            <v>192</v>
          </cell>
          <cell r="I277" t="str">
            <v>211</v>
          </cell>
          <cell r="K277" t="str">
            <v>000001121</v>
          </cell>
          <cell r="L277" t="str">
            <v>4265004</v>
          </cell>
          <cell r="M277" t="str">
            <v>1585</v>
          </cell>
          <cell r="N277" t="str">
            <v>99920</v>
          </cell>
          <cell r="O277" t="str">
            <v>11404</v>
          </cell>
          <cell r="P277" t="str">
            <v>292</v>
          </cell>
          <cell r="Q277" t="str">
            <v>956</v>
          </cell>
          <cell r="R277" t="str">
            <v>INTERCO BILL W/O</v>
          </cell>
          <cell r="S277" t="str">
            <v>PRA</v>
          </cell>
          <cell r="U277" t="str">
            <v>2014-08-31</v>
          </cell>
          <cell r="V277">
            <v>33.61</v>
          </cell>
          <cell r="W277" t="str">
            <v>UTXEMEM101</v>
          </cell>
          <cell r="Y277" t="str">
            <v>LEGAL</v>
          </cell>
          <cell r="AA277" t="str">
            <v>ICB3</v>
          </cell>
          <cell r="AC277" t="str">
            <v>ICB</v>
          </cell>
          <cell r="AD277" t="str">
            <v>ICB</v>
          </cell>
          <cell r="AF277" t="str">
            <v>211</v>
          </cell>
          <cell r="AG277" t="str">
            <v>0000096506</v>
          </cell>
          <cell r="AR277" t="str">
            <v>956</v>
          </cell>
          <cell r="AS277" t="str">
            <v>0000096506</v>
          </cell>
          <cell r="AT277" t="str">
            <v>AUSTIN CLUB</v>
          </cell>
        </row>
        <row r="278">
          <cell r="A278" t="str">
            <v>00632306</v>
          </cell>
          <cell r="B278" t="str">
            <v>9564265004</v>
          </cell>
          <cell r="C278" t="str">
            <v>ICB4TARGET0000000837</v>
          </cell>
          <cell r="D278">
            <v>2014</v>
          </cell>
          <cell r="E278">
            <v>8</v>
          </cell>
          <cell r="F278" t="str">
            <v>2014-08-31</v>
          </cell>
          <cell r="G278" t="str">
            <v>PRJ</v>
          </cell>
          <cell r="H278" t="str">
            <v>192</v>
          </cell>
          <cell r="I278" t="str">
            <v>211</v>
          </cell>
          <cell r="K278" t="str">
            <v>000001121</v>
          </cell>
          <cell r="L278" t="str">
            <v>4265004</v>
          </cell>
          <cell r="M278" t="str">
            <v>1585</v>
          </cell>
          <cell r="N278" t="str">
            <v>99920</v>
          </cell>
          <cell r="O278" t="str">
            <v>11404</v>
          </cell>
          <cell r="P278" t="str">
            <v>292</v>
          </cell>
          <cell r="Q278" t="str">
            <v>956</v>
          </cell>
          <cell r="R278" t="str">
            <v>INTERCO BILL W/O</v>
          </cell>
          <cell r="S278" t="str">
            <v>PRA</v>
          </cell>
          <cell r="U278" t="str">
            <v>2014-08-31</v>
          </cell>
          <cell r="V278">
            <v>33.090000000000003</v>
          </cell>
          <cell r="W278" t="str">
            <v>UTXEMEM101</v>
          </cell>
          <cell r="Y278" t="str">
            <v>LEGAL</v>
          </cell>
          <cell r="AA278" t="str">
            <v>ICB3</v>
          </cell>
          <cell r="AC278" t="str">
            <v>ICB</v>
          </cell>
          <cell r="AD278" t="str">
            <v>ICB</v>
          </cell>
          <cell r="AF278" t="str">
            <v>211</v>
          </cell>
          <cell r="AG278" t="str">
            <v>0000096506</v>
          </cell>
          <cell r="AR278" t="str">
            <v>956</v>
          </cell>
          <cell r="AS278" t="str">
            <v>0000096506</v>
          </cell>
          <cell r="AT278" t="str">
            <v>AUSTIN CLUB</v>
          </cell>
        </row>
        <row r="279">
          <cell r="A279" t="str">
            <v>00629842</v>
          </cell>
          <cell r="B279" t="str">
            <v>9564265004</v>
          </cell>
          <cell r="C279" t="str">
            <v>ICB4TARGET0000000838</v>
          </cell>
          <cell r="D279">
            <v>2014</v>
          </cell>
          <cell r="E279">
            <v>8</v>
          </cell>
          <cell r="F279" t="str">
            <v>2014-08-31</v>
          </cell>
          <cell r="G279" t="str">
            <v>PRJ</v>
          </cell>
          <cell r="H279" t="str">
            <v>192</v>
          </cell>
          <cell r="I279" t="str">
            <v>211</v>
          </cell>
          <cell r="K279" t="str">
            <v>000001121</v>
          </cell>
          <cell r="L279" t="str">
            <v>4265004</v>
          </cell>
          <cell r="M279" t="str">
            <v>1585</v>
          </cell>
          <cell r="N279" t="str">
            <v>99920</v>
          </cell>
          <cell r="O279" t="str">
            <v>13042</v>
          </cell>
          <cell r="P279" t="str">
            <v>292</v>
          </cell>
          <cell r="Q279" t="str">
            <v>956</v>
          </cell>
          <cell r="R279" t="str">
            <v>INTERCO BILL W/O</v>
          </cell>
          <cell r="S279" t="str">
            <v>PRA</v>
          </cell>
          <cell r="U279" t="str">
            <v>2014-08-31</v>
          </cell>
          <cell r="V279">
            <v>121.19</v>
          </cell>
          <cell r="W279" t="str">
            <v>UTXEMEM101</v>
          </cell>
          <cell r="Y279" t="str">
            <v>LEGAL</v>
          </cell>
          <cell r="AA279" t="str">
            <v>ICB3</v>
          </cell>
          <cell r="AC279" t="str">
            <v>ICB</v>
          </cell>
          <cell r="AD279" t="str">
            <v>ICB</v>
          </cell>
          <cell r="AF279" t="str">
            <v>211</v>
          </cell>
          <cell r="AG279" t="str">
            <v>0000146747</v>
          </cell>
          <cell r="AR279" t="str">
            <v>956</v>
          </cell>
          <cell r="AS279" t="str">
            <v>0000146747</v>
          </cell>
          <cell r="AT279" t="str">
            <v>JP MORGAN CHASE CORPORATE CARD ACTIVITY</v>
          </cell>
        </row>
        <row r="280">
          <cell r="A280" t="str">
            <v>00629843</v>
          </cell>
          <cell r="B280" t="str">
            <v>9564265004</v>
          </cell>
          <cell r="C280" t="str">
            <v>ICB4TARGET0000000839</v>
          </cell>
          <cell r="D280">
            <v>2014</v>
          </cell>
          <cell r="E280">
            <v>8</v>
          </cell>
          <cell r="F280" t="str">
            <v>2014-08-31</v>
          </cell>
          <cell r="G280" t="str">
            <v>PRJ</v>
          </cell>
          <cell r="H280" t="str">
            <v>192</v>
          </cell>
          <cell r="I280" t="str">
            <v>211</v>
          </cell>
          <cell r="K280" t="str">
            <v>000001121</v>
          </cell>
          <cell r="L280" t="str">
            <v>4265004</v>
          </cell>
          <cell r="M280" t="str">
            <v>1585</v>
          </cell>
          <cell r="N280" t="str">
            <v>99920</v>
          </cell>
          <cell r="O280" t="str">
            <v>13042</v>
          </cell>
          <cell r="P280" t="str">
            <v>292</v>
          </cell>
          <cell r="Q280" t="str">
            <v>956</v>
          </cell>
          <cell r="R280" t="str">
            <v>INTERCO BILL W/O</v>
          </cell>
          <cell r="S280" t="str">
            <v>PRA</v>
          </cell>
          <cell r="U280" t="str">
            <v>2014-08-31</v>
          </cell>
          <cell r="V280">
            <v>-54.06</v>
          </cell>
          <cell r="W280" t="str">
            <v>UTXEMEM101</v>
          </cell>
          <cell r="Y280" t="str">
            <v>LEGAL</v>
          </cell>
          <cell r="AA280" t="str">
            <v>ICB3</v>
          </cell>
          <cell r="AC280" t="str">
            <v>ICB</v>
          </cell>
          <cell r="AD280" t="str">
            <v>ICB</v>
          </cell>
          <cell r="AF280" t="str">
            <v>211</v>
          </cell>
          <cell r="AG280" t="str">
            <v>0000245350</v>
          </cell>
          <cell r="AR280" t="str">
            <v>956</v>
          </cell>
          <cell r="AS280" t="str">
            <v>0000245350</v>
          </cell>
          <cell r="AT280" t="str">
            <v>BLACK, WILLIAM R</v>
          </cell>
        </row>
        <row r="281">
          <cell r="A281" t="str">
            <v>00623863</v>
          </cell>
          <cell r="B281" t="str">
            <v>9564265004</v>
          </cell>
          <cell r="C281" t="str">
            <v>ICB4TARGET0000001058</v>
          </cell>
          <cell r="D281">
            <v>2014</v>
          </cell>
          <cell r="E281">
            <v>7</v>
          </cell>
          <cell r="F281" t="str">
            <v>2014-07-31</v>
          </cell>
          <cell r="G281" t="str">
            <v>PRJ</v>
          </cell>
          <cell r="H281" t="str">
            <v>192</v>
          </cell>
          <cell r="I281" t="str">
            <v>211</v>
          </cell>
          <cell r="K281" t="str">
            <v>000001121</v>
          </cell>
          <cell r="L281" t="str">
            <v>4265004</v>
          </cell>
          <cell r="M281" t="str">
            <v>1585</v>
          </cell>
          <cell r="N281" t="str">
            <v>99920</v>
          </cell>
          <cell r="O281" t="str">
            <v>13042</v>
          </cell>
          <cell r="P281" t="str">
            <v>292</v>
          </cell>
          <cell r="Q281" t="str">
            <v>956</v>
          </cell>
          <cell r="R281" t="str">
            <v>INTERCO BILL W/O</v>
          </cell>
          <cell r="S281" t="str">
            <v>PRA</v>
          </cell>
          <cell r="U281" t="str">
            <v>2014-07-31</v>
          </cell>
          <cell r="V281">
            <v>32.590000000000003</v>
          </cell>
          <cell r="W281" t="str">
            <v>UTXEMEM101</v>
          </cell>
          <cell r="Y281" t="str">
            <v>LEGAL</v>
          </cell>
          <cell r="AA281" t="str">
            <v>ICB3</v>
          </cell>
          <cell r="AC281" t="str">
            <v>ICB</v>
          </cell>
          <cell r="AD281" t="str">
            <v>ICB</v>
          </cell>
          <cell r="AF281" t="str">
            <v>211</v>
          </cell>
          <cell r="AG281" t="str">
            <v>0000096506</v>
          </cell>
          <cell r="AR281" t="str">
            <v>956</v>
          </cell>
          <cell r="AS281" t="str">
            <v>0000096506</v>
          </cell>
          <cell r="AT281" t="str">
            <v>AUSTIN CLUB</v>
          </cell>
        </row>
        <row r="282">
          <cell r="A282" t="str">
            <v>00625754</v>
          </cell>
          <cell r="B282" t="str">
            <v>9544265004</v>
          </cell>
          <cell r="C282" t="str">
            <v>ICB4TARGET0000001059</v>
          </cell>
          <cell r="D282">
            <v>2014</v>
          </cell>
          <cell r="E282">
            <v>7</v>
          </cell>
          <cell r="F282" t="str">
            <v>2014-07-31</v>
          </cell>
          <cell r="G282" t="str">
            <v>PRJ</v>
          </cell>
          <cell r="H282" t="str">
            <v>192</v>
          </cell>
          <cell r="I282" t="str">
            <v>211</v>
          </cell>
          <cell r="K282" t="str">
            <v>000001121</v>
          </cell>
          <cell r="L282" t="str">
            <v>4265004</v>
          </cell>
          <cell r="M282" t="str">
            <v>1585</v>
          </cell>
          <cell r="N282" t="str">
            <v>99920</v>
          </cell>
          <cell r="O282" t="str">
            <v>12091</v>
          </cell>
          <cell r="P282" t="str">
            <v>293</v>
          </cell>
          <cell r="Q282" t="str">
            <v>954</v>
          </cell>
          <cell r="R282" t="str">
            <v>INTERCO BILL W/O</v>
          </cell>
          <cell r="S282" t="str">
            <v>PRA</v>
          </cell>
          <cell r="U282" t="str">
            <v>2014-07-31</v>
          </cell>
          <cell r="V282">
            <v>7.91</v>
          </cell>
          <cell r="W282" t="str">
            <v>UTXEMEM101</v>
          </cell>
          <cell r="Y282" t="str">
            <v>LEGAL</v>
          </cell>
          <cell r="AA282" t="str">
            <v>ICB3</v>
          </cell>
          <cell r="AC282" t="str">
            <v>ICB</v>
          </cell>
          <cell r="AD282" t="str">
            <v>ICB</v>
          </cell>
          <cell r="AF282" t="str">
            <v>211</v>
          </cell>
          <cell r="AG282" t="str">
            <v>0000146747</v>
          </cell>
          <cell r="AR282" t="str">
            <v>954</v>
          </cell>
          <cell r="AS282" t="str">
            <v>0000146747</v>
          </cell>
          <cell r="AT282" t="str">
            <v>JP MORGAN CHASE CORPORATE CARD ACTIVITY</v>
          </cell>
        </row>
        <row r="283">
          <cell r="A283" t="str">
            <v>00627631</v>
          </cell>
          <cell r="B283" t="str">
            <v>9569210001</v>
          </cell>
          <cell r="C283" t="str">
            <v>ICB4TARGET0000009307</v>
          </cell>
          <cell r="D283">
            <v>2014</v>
          </cell>
          <cell r="E283">
            <v>8</v>
          </cell>
          <cell r="F283" t="str">
            <v>2014-08-31</v>
          </cell>
          <cell r="G283" t="str">
            <v>PRJ</v>
          </cell>
          <cell r="H283" t="str">
            <v>192</v>
          </cell>
          <cell r="I283" t="str">
            <v>211</v>
          </cell>
          <cell r="K283" t="str">
            <v>TDOANDA</v>
          </cell>
          <cell r="L283" t="str">
            <v>9210001</v>
          </cell>
          <cell r="M283" t="str">
            <v>1585</v>
          </cell>
          <cell r="N283" t="str">
            <v>99920</v>
          </cell>
          <cell r="O283" t="str">
            <v>11404</v>
          </cell>
          <cell r="P283" t="str">
            <v>263</v>
          </cell>
          <cell r="Q283" t="str">
            <v>956</v>
          </cell>
          <cell r="R283" t="str">
            <v>INTERCO BILL W/O</v>
          </cell>
          <cell r="S283" t="str">
            <v>PRA</v>
          </cell>
          <cell r="U283" t="str">
            <v>2014-08-31</v>
          </cell>
          <cell r="V283">
            <v>57.46</v>
          </cell>
          <cell r="W283" t="str">
            <v>UTXE000301</v>
          </cell>
          <cell r="Y283" t="str">
            <v>TDOTH</v>
          </cell>
          <cell r="AA283" t="str">
            <v>ICB3</v>
          </cell>
          <cell r="AC283" t="str">
            <v>ICB</v>
          </cell>
          <cell r="AD283" t="str">
            <v>ICB</v>
          </cell>
          <cell r="AF283" t="str">
            <v>211</v>
          </cell>
          <cell r="AG283" t="str">
            <v>0000146747</v>
          </cell>
          <cell r="AR283" t="str">
            <v>956</v>
          </cell>
          <cell r="AS283" t="str">
            <v>0000146747</v>
          </cell>
          <cell r="AT283" t="str">
            <v>JP MORGAN CHASE CORPORATE CARD ACTIVITY</v>
          </cell>
        </row>
        <row r="284">
          <cell r="A284" t="str">
            <v>00623215</v>
          </cell>
          <cell r="B284" t="str">
            <v>9549210001</v>
          </cell>
          <cell r="C284" t="str">
            <v>ICB4TARGET0000009667</v>
          </cell>
          <cell r="D284">
            <v>2014</v>
          </cell>
          <cell r="E284">
            <v>7</v>
          </cell>
          <cell r="F284" t="str">
            <v>2014-07-31</v>
          </cell>
          <cell r="G284" t="str">
            <v>PRJ</v>
          </cell>
          <cell r="H284" t="str">
            <v>192</v>
          </cell>
          <cell r="I284" t="str">
            <v>211</v>
          </cell>
          <cell r="K284" t="str">
            <v>TDOANDA</v>
          </cell>
          <cell r="L284" t="str">
            <v>9210001</v>
          </cell>
          <cell r="M284" t="str">
            <v>1585</v>
          </cell>
          <cell r="N284" t="str">
            <v>99920</v>
          </cell>
          <cell r="O284" t="str">
            <v>10381</v>
          </cell>
          <cell r="P284" t="str">
            <v>289</v>
          </cell>
          <cell r="Q284" t="str">
            <v>954</v>
          </cell>
          <cell r="R284" t="str">
            <v>INTERCO BILL W/O</v>
          </cell>
          <cell r="S284" t="str">
            <v>PRA</v>
          </cell>
          <cell r="U284" t="str">
            <v>2014-07-31</v>
          </cell>
          <cell r="V284">
            <v>50.92</v>
          </cell>
          <cell r="W284" t="str">
            <v>UTXE000101</v>
          </cell>
          <cell r="Y284" t="str">
            <v>TDOTH</v>
          </cell>
          <cell r="AA284" t="str">
            <v>ICB3</v>
          </cell>
          <cell r="AC284" t="str">
            <v>ICB</v>
          </cell>
          <cell r="AD284" t="str">
            <v>ICB</v>
          </cell>
          <cell r="AF284" t="str">
            <v>211</v>
          </cell>
          <cell r="AG284" t="str">
            <v>0000146747</v>
          </cell>
          <cell r="AR284" t="str">
            <v>954</v>
          </cell>
          <cell r="AS284" t="str">
            <v>0000146747</v>
          </cell>
          <cell r="AT284" t="str">
            <v>JP MORGAN CHASE CORPORATE CARD ACTIVITY</v>
          </cell>
        </row>
        <row r="285">
          <cell r="A285" t="str">
            <v>00623023</v>
          </cell>
          <cell r="B285" t="str">
            <v>9539302000</v>
          </cell>
          <cell r="C285" t="str">
            <v>ICB4TARGET0000010534</v>
          </cell>
          <cell r="D285">
            <v>2014</v>
          </cell>
          <cell r="E285">
            <v>7</v>
          </cell>
          <cell r="F285" t="str">
            <v>2014-07-31</v>
          </cell>
          <cell r="G285" t="str">
            <v>PRJ</v>
          </cell>
          <cell r="H285" t="str">
            <v>192</v>
          </cell>
          <cell r="I285" t="str">
            <v>211</v>
          </cell>
          <cell r="K285" t="str">
            <v>000001121</v>
          </cell>
          <cell r="L285" t="str">
            <v>9302000</v>
          </cell>
          <cell r="M285" t="str">
            <v>1585</v>
          </cell>
          <cell r="N285" t="str">
            <v>99920</v>
          </cell>
          <cell r="O285" t="str">
            <v>11404</v>
          </cell>
          <cell r="P285" t="str">
            <v>292</v>
          </cell>
          <cell r="Q285" t="str">
            <v>953</v>
          </cell>
          <cell r="R285" t="str">
            <v>INTERCO BILL W/O</v>
          </cell>
          <cell r="S285" t="str">
            <v>PRA</v>
          </cell>
          <cell r="U285" t="str">
            <v>2014-07-31</v>
          </cell>
          <cell r="V285">
            <v>305.52</v>
          </cell>
          <cell r="W285" t="str">
            <v>UTXEMEM101</v>
          </cell>
          <cell r="Y285" t="str">
            <v>LEGAL</v>
          </cell>
          <cell r="AA285" t="str">
            <v>ICB3</v>
          </cell>
          <cell r="AC285" t="str">
            <v>ICB</v>
          </cell>
          <cell r="AD285" t="str">
            <v>ICB</v>
          </cell>
          <cell r="AF285" t="str">
            <v>211</v>
          </cell>
          <cell r="AG285" t="str">
            <v>0000097007</v>
          </cell>
          <cell r="AR285" t="str">
            <v>953</v>
          </cell>
          <cell r="AS285" t="str">
            <v>0000097007</v>
          </cell>
          <cell r="AT285" t="str">
            <v>CENTER FOR LEGISLATIVE ENERGY</v>
          </cell>
        </row>
        <row r="286">
          <cell r="A286" t="str">
            <v>00624511</v>
          </cell>
          <cell r="B286" t="str">
            <v>9539302000</v>
          </cell>
          <cell r="C286" t="str">
            <v>ICB4TARGET0000010535</v>
          </cell>
          <cell r="D286">
            <v>2014</v>
          </cell>
          <cell r="E286">
            <v>7</v>
          </cell>
          <cell r="F286" t="str">
            <v>2014-07-31</v>
          </cell>
          <cell r="G286" t="str">
            <v>PRJ</v>
          </cell>
          <cell r="H286" t="str">
            <v>192</v>
          </cell>
          <cell r="I286" t="str">
            <v>211</v>
          </cell>
          <cell r="K286" t="str">
            <v>000001121</v>
          </cell>
          <cell r="L286" t="str">
            <v>9302000</v>
          </cell>
          <cell r="M286" t="str">
            <v>1585</v>
          </cell>
          <cell r="N286" t="str">
            <v>99920</v>
          </cell>
          <cell r="O286" t="str">
            <v>11404</v>
          </cell>
          <cell r="P286" t="str">
            <v>292</v>
          </cell>
          <cell r="Q286" t="str">
            <v>953</v>
          </cell>
          <cell r="R286" t="str">
            <v>INTERCO BILL W/O</v>
          </cell>
          <cell r="S286" t="str">
            <v>PRA</v>
          </cell>
          <cell r="U286" t="str">
            <v>2014-07-31</v>
          </cell>
          <cell r="V286">
            <v>50.41</v>
          </cell>
          <cell r="W286" t="str">
            <v>UTXEMEM101</v>
          </cell>
          <cell r="Y286" t="str">
            <v>LEGAL</v>
          </cell>
          <cell r="AA286" t="str">
            <v>ICB3</v>
          </cell>
          <cell r="AC286" t="str">
            <v>ICB</v>
          </cell>
          <cell r="AD286" t="str">
            <v>ICB</v>
          </cell>
          <cell r="AF286" t="str">
            <v>211</v>
          </cell>
          <cell r="AG286" t="str">
            <v>0000122688</v>
          </cell>
          <cell r="AR286" t="str">
            <v>953</v>
          </cell>
          <cell r="AS286" t="str">
            <v>0000122688</v>
          </cell>
          <cell r="AT286" t="str">
            <v>UTILITY ECONOMIC DEVELOPMENT ASSOCIATION</v>
          </cell>
        </row>
        <row r="287">
          <cell r="A287" t="str">
            <v>00654764</v>
          </cell>
          <cell r="B287" t="str">
            <v>9549210001</v>
          </cell>
          <cell r="C287" t="str">
            <v>ICB4TARGET0000011855</v>
          </cell>
          <cell r="D287">
            <v>2014</v>
          </cell>
          <cell r="E287">
            <v>12</v>
          </cell>
          <cell r="F287" t="str">
            <v>2014-12-31</v>
          </cell>
          <cell r="G287" t="str">
            <v>PRJ</v>
          </cell>
          <cell r="H287" t="str">
            <v>192</v>
          </cell>
          <cell r="I287" t="str">
            <v>211</v>
          </cell>
          <cell r="K287" t="str">
            <v>TDOANDA</v>
          </cell>
          <cell r="L287" t="str">
            <v>9210001</v>
          </cell>
          <cell r="M287" t="str">
            <v>1585</v>
          </cell>
          <cell r="N287" t="str">
            <v>99920</v>
          </cell>
          <cell r="O287" t="str">
            <v>13042</v>
          </cell>
          <cell r="P287" t="str">
            <v>289</v>
          </cell>
          <cell r="Q287" t="str">
            <v>954</v>
          </cell>
          <cell r="R287" t="str">
            <v>INTERCO BILL W/O</v>
          </cell>
          <cell r="S287" t="str">
            <v>PRA</v>
          </cell>
          <cell r="U287" t="str">
            <v>2014-12-31</v>
          </cell>
          <cell r="V287">
            <v>78.02</v>
          </cell>
          <cell r="W287" t="str">
            <v>UTXE000301</v>
          </cell>
          <cell r="Y287" t="str">
            <v>TDOTH</v>
          </cell>
          <cell r="AA287" t="str">
            <v>ICB3</v>
          </cell>
          <cell r="AC287" t="str">
            <v>ICB</v>
          </cell>
          <cell r="AD287" t="str">
            <v>ICB</v>
          </cell>
          <cell r="AF287" t="str">
            <v>211</v>
          </cell>
          <cell r="AG287" t="str">
            <v>0000146747</v>
          </cell>
          <cell r="AR287" t="str">
            <v>954</v>
          </cell>
          <cell r="AS287" t="str">
            <v>0000146747</v>
          </cell>
          <cell r="AT287" t="str">
            <v>JP MORGAN CHASE CORPORATE CARD ACTIVITY</v>
          </cell>
        </row>
        <row r="288">
          <cell r="A288" t="str">
            <v>00652655</v>
          </cell>
          <cell r="B288" t="str">
            <v>9539302000</v>
          </cell>
          <cell r="C288" t="str">
            <v>ICB4TARGET0000012820</v>
          </cell>
          <cell r="D288">
            <v>2014</v>
          </cell>
          <cell r="E288">
            <v>12</v>
          </cell>
          <cell r="F288" t="str">
            <v>2014-12-31</v>
          </cell>
          <cell r="G288" t="str">
            <v>PRJ</v>
          </cell>
          <cell r="H288" t="str">
            <v>192</v>
          </cell>
          <cell r="I288" t="str">
            <v>211</v>
          </cell>
          <cell r="K288" t="str">
            <v>000001121</v>
          </cell>
          <cell r="L288" t="str">
            <v>9302000</v>
          </cell>
          <cell r="M288" t="str">
            <v>1585</v>
          </cell>
          <cell r="N288" t="str">
            <v>99920</v>
          </cell>
          <cell r="O288" t="str">
            <v>11404</v>
          </cell>
          <cell r="P288" t="str">
            <v>292</v>
          </cell>
          <cell r="Q288" t="str">
            <v>953</v>
          </cell>
          <cell r="R288" t="str">
            <v>INTERCO BILL W/O</v>
          </cell>
          <cell r="S288" t="str">
            <v>PRA</v>
          </cell>
          <cell r="U288" t="str">
            <v>2014-12-31</v>
          </cell>
          <cell r="V288">
            <v>22.88</v>
          </cell>
          <cell r="W288" t="str">
            <v>UTXEMEM101</v>
          </cell>
          <cell r="Y288" t="str">
            <v>LEGAL</v>
          </cell>
          <cell r="AA288" t="str">
            <v>ICB3</v>
          </cell>
          <cell r="AC288" t="str">
            <v>ICB</v>
          </cell>
          <cell r="AD288" t="str">
            <v>ICB</v>
          </cell>
          <cell r="AF288" t="str">
            <v>211</v>
          </cell>
          <cell r="AG288" t="str">
            <v>0000056180</v>
          </cell>
          <cell r="AR288" t="str">
            <v>953</v>
          </cell>
          <cell r="AS288" t="str">
            <v>0000056180</v>
          </cell>
          <cell r="AT288" t="str">
            <v>SOUTHERN ECONOMIC DEVELOPMENT COUNCIL</v>
          </cell>
        </row>
        <row r="289">
          <cell r="A289" t="str">
            <v>00652659</v>
          </cell>
          <cell r="B289" t="str">
            <v>9539302000</v>
          </cell>
          <cell r="C289" t="str">
            <v>ICB4TARGET0000012821</v>
          </cell>
          <cell r="D289">
            <v>2014</v>
          </cell>
          <cell r="E289">
            <v>12</v>
          </cell>
          <cell r="F289" t="str">
            <v>2014-12-31</v>
          </cell>
          <cell r="G289" t="str">
            <v>PRJ</v>
          </cell>
          <cell r="H289" t="str">
            <v>192</v>
          </cell>
          <cell r="I289" t="str">
            <v>211</v>
          </cell>
          <cell r="K289" t="str">
            <v>000001121</v>
          </cell>
          <cell r="L289" t="str">
            <v>9302000</v>
          </cell>
          <cell r="M289" t="str">
            <v>1585</v>
          </cell>
          <cell r="N289" t="str">
            <v>99920</v>
          </cell>
          <cell r="O289" t="str">
            <v>11404</v>
          </cell>
          <cell r="P289" t="str">
            <v>292</v>
          </cell>
          <cell r="Q289" t="str">
            <v>953</v>
          </cell>
          <cell r="R289" t="str">
            <v>INTERCO BILL W/O</v>
          </cell>
          <cell r="S289" t="str">
            <v>PRA</v>
          </cell>
          <cell r="U289" t="str">
            <v>2014-12-31</v>
          </cell>
          <cell r="V289">
            <v>152.05000000000001</v>
          </cell>
          <cell r="W289" t="str">
            <v>UTXEMEM101</v>
          </cell>
          <cell r="Y289" t="str">
            <v>LEGAL</v>
          </cell>
          <cell r="AA289" t="str">
            <v>ICB3</v>
          </cell>
          <cell r="AC289" t="str">
            <v>ICB</v>
          </cell>
          <cell r="AD289" t="str">
            <v>ICB</v>
          </cell>
          <cell r="AF289" t="str">
            <v>211</v>
          </cell>
          <cell r="AG289" t="str">
            <v>0000277730</v>
          </cell>
          <cell r="AR289" t="str">
            <v>953</v>
          </cell>
          <cell r="AS289" t="str">
            <v>0000277730</v>
          </cell>
          <cell r="AT289" t="str">
            <v>INDUSTRIAL ASSET MANAGEMENT COUNCIL</v>
          </cell>
        </row>
        <row r="290">
          <cell r="A290" t="str">
            <v>00646490</v>
          </cell>
          <cell r="B290" t="str">
            <v>9549210001</v>
          </cell>
          <cell r="C290" t="str">
            <v>ICB4TARGET0000012868</v>
          </cell>
          <cell r="D290">
            <v>2014</v>
          </cell>
          <cell r="E290">
            <v>11</v>
          </cell>
          <cell r="F290" t="str">
            <v>2014-11-30</v>
          </cell>
          <cell r="G290" t="str">
            <v>PRJ</v>
          </cell>
          <cell r="H290" t="str">
            <v>192</v>
          </cell>
          <cell r="I290" t="str">
            <v>211</v>
          </cell>
          <cell r="K290" t="str">
            <v>000001121</v>
          </cell>
          <cell r="L290" t="str">
            <v>9210001</v>
          </cell>
          <cell r="M290" t="str">
            <v>1585</v>
          </cell>
          <cell r="N290" t="str">
            <v>99920</v>
          </cell>
          <cell r="O290" t="str">
            <v>12091</v>
          </cell>
          <cell r="P290" t="str">
            <v>293</v>
          </cell>
          <cell r="Q290" t="str">
            <v>954</v>
          </cell>
          <cell r="R290" t="str">
            <v>INTERCO BILL W/O</v>
          </cell>
          <cell r="S290" t="str">
            <v>PRA</v>
          </cell>
          <cell r="U290" t="str">
            <v>2014-11-30</v>
          </cell>
          <cell r="V290">
            <v>25.93</v>
          </cell>
          <cell r="W290" t="str">
            <v>UTXEMEM101</v>
          </cell>
          <cell r="Y290" t="str">
            <v>LEGAL</v>
          </cell>
          <cell r="AA290" t="str">
            <v>ICB3</v>
          </cell>
          <cell r="AC290" t="str">
            <v>ICB</v>
          </cell>
          <cell r="AD290" t="str">
            <v>ICB</v>
          </cell>
          <cell r="AF290" t="str">
            <v>211</v>
          </cell>
          <cell r="AG290" t="str">
            <v>0000146747</v>
          </cell>
          <cell r="AR290" t="str">
            <v>954</v>
          </cell>
          <cell r="AS290" t="str">
            <v>0000146747</v>
          </cell>
          <cell r="AT290" t="str">
            <v>JP MORGAN CHASE CORPORATE CARD ACTIVITY</v>
          </cell>
        </row>
        <row r="291">
          <cell r="A291" t="str">
            <v>00647382</v>
          </cell>
          <cell r="B291" t="str">
            <v>9539302000</v>
          </cell>
          <cell r="C291" t="str">
            <v>ICB4TARGET0000013302</v>
          </cell>
          <cell r="D291">
            <v>2014</v>
          </cell>
          <cell r="E291">
            <v>11</v>
          </cell>
          <cell r="F291" t="str">
            <v>2014-11-30</v>
          </cell>
          <cell r="G291" t="str">
            <v>PRJ</v>
          </cell>
          <cell r="H291" t="str">
            <v>192</v>
          </cell>
          <cell r="I291" t="str">
            <v>211</v>
          </cell>
          <cell r="K291" t="str">
            <v>000001121</v>
          </cell>
          <cell r="L291" t="str">
            <v>9302000</v>
          </cell>
          <cell r="M291" t="str">
            <v>1585</v>
          </cell>
          <cell r="N291" t="str">
            <v>99920</v>
          </cell>
          <cell r="O291" t="str">
            <v>11404</v>
          </cell>
          <cell r="P291" t="str">
            <v>292</v>
          </cell>
          <cell r="Q291" t="str">
            <v>953</v>
          </cell>
          <cell r="R291" t="str">
            <v>INTERCO BILL W/O</v>
          </cell>
          <cell r="S291" t="str">
            <v>PRA</v>
          </cell>
          <cell r="U291" t="str">
            <v>2014-11-30</v>
          </cell>
          <cell r="V291">
            <v>8631.08</v>
          </cell>
          <cell r="W291" t="str">
            <v>UTXEMEM101</v>
          </cell>
          <cell r="Y291" t="str">
            <v>LEGAL</v>
          </cell>
          <cell r="AA291" t="str">
            <v>ICB3</v>
          </cell>
          <cell r="AC291" t="str">
            <v>ICB</v>
          </cell>
          <cell r="AD291" t="str">
            <v>ICB</v>
          </cell>
          <cell r="AF291" t="str">
            <v>211</v>
          </cell>
          <cell r="AG291" t="str">
            <v>0000096469</v>
          </cell>
          <cell r="AR291" t="str">
            <v>953</v>
          </cell>
          <cell r="AS291" t="str">
            <v>0000096469</v>
          </cell>
          <cell r="AT291" t="str">
            <v>ASSOCIATION OF ELECTRIC</v>
          </cell>
        </row>
        <row r="292">
          <cell r="A292" t="str">
            <v>00648200</v>
          </cell>
          <cell r="B292" t="str">
            <v>9539302000</v>
          </cell>
          <cell r="C292" t="str">
            <v>ICB4TARGET0000013303</v>
          </cell>
          <cell r="D292">
            <v>2014</v>
          </cell>
          <cell r="E292">
            <v>11</v>
          </cell>
          <cell r="F292" t="str">
            <v>2014-11-30</v>
          </cell>
          <cell r="G292" t="str">
            <v>PRJ</v>
          </cell>
          <cell r="H292" t="str">
            <v>192</v>
          </cell>
          <cell r="I292" t="str">
            <v>211</v>
          </cell>
          <cell r="K292" t="str">
            <v>000001121</v>
          </cell>
          <cell r="L292" t="str">
            <v>9302000</v>
          </cell>
          <cell r="M292" t="str">
            <v>1585</v>
          </cell>
          <cell r="N292" t="str">
            <v>99920</v>
          </cell>
          <cell r="O292" t="str">
            <v>11404</v>
          </cell>
          <cell r="P292" t="str">
            <v>292</v>
          </cell>
          <cell r="Q292" t="str">
            <v>953</v>
          </cell>
          <cell r="R292" t="str">
            <v>INTERCO BILL W/O</v>
          </cell>
          <cell r="S292" t="str">
            <v>PRA</v>
          </cell>
          <cell r="U292" t="str">
            <v>2014-11-30</v>
          </cell>
          <cell r="V292">
            <v>1017.03</v>
          </cell>
          <cell r="W292" t="str">
            <v>UTXEMEM101</v>
          </cell>
          <cell r="Y292" t="str">
            <v>LEGAL</v>
          </cell>
          <cell r="AA292" t="str">
            <v>ICB3</v>
          </cell>
          <cell r="AC292" t="str">
            <v>ICB</v>
          </cell>
          <cell r="AD292" t="str">
            <v>ICB</v>
          </cell>
          <cell r="AF292" t="str">
            <v>211</v>
          </cell>
          <cell r="AG292" t="str">
            <v>0000101368</v>
          </cell>
          <cell r="AR292" t="str">
            <v>953</v>
          </cell>
          <cell r="AS292" t="str">
            <v>0000101368</v>
          </cell>
          <cell r="AT292" t="str">
            <v>TEXAS ECONOMIC DEVELOPMENT CORP</v>
          </cell>
        </row>
        <row r="293">
          <cell r="A293" t="str">
            <v>00647383</v>
          </cell>
          <cell r="B293" t="str">
            <v>9539302000</v>
          </cell>
          <cell r="C293" t="str">
            <v>ICB4TARGET0000013304</v>
          </cell>
          <cell r="D293">
            <v>2014</v>
          </cell>
          <cell r="E293">
            <v>11</v>
          </cell>
          <cell r="F293" t="str">
            <v>2014-11-30</v>
          </cell>
          <cell r="G293" t="str">
            <v>PRJ</v>
          </cell>
          <cell r="H293" t="str">
            <v>192</v>
          </cell>
          <cell r="I293" t="str">
            <v>211</v>
          </cell>
          <cell r="K293" t="str">
            <v>000001121</v>
          </cell>
          <cell r="L293" t="str">
            <v>9302000</v>
          </cell>
          <cell r="M293" t="str">
            <v>1585</v>
          </cell>
          <cell r="N293" t="str">
            <v>99920</v>
          </cell>
          <cell r="O293" t="str">
            <v>11404</v>
          </cell>
          <cell r="P293" t="str">
            <v>292</v>
          </cell>
          <cell r="Q293" t="str">
            <v>953</v>
          </cell>
          <cell r="R293" t="str">
            <v>INTERCO BILL W/O</v>
          </cell>
          <cell r="S293" t="str">
            <v>PRA</v>
          </cell>
          <cell r="U293" t="str">
            <v>2014-11-30</v>
          </cell>
          <cell r="V293">
            <v>2034.07</v>
          </cell>
          <cell r="W293" t="str">
            <v>UTXEMEM101</v>
          </cell>
          <cell r="Y293" t="str">
            <v>LEGAL</v>
          </cell>
          <cell r="AA293" t="str">
            <v>ICB3</v>
          </cell>
          <cell r="AC293" t="str">
            <v>ICB</v>
          </cell>
          <cell r="AD293" t="str">
            <v>ICB</v>
          </cell>
          <cell r="AF293" t="str">
            <v>211</v>
          </cell>
          <cell r="AG293" t="str">
            <v>0000101434</v>
          </cell>
          <cell r="AR293" t="str">
            <v>953</v>
          </cell>
          <cell r="AS293" t="str">
            <v>0000101434</v>
          </cell>
          <cell r="AT293" t="str">
            <v>TEXAS TAXPAYERS &amp; RESEARCH ASSOCIATION</v>
          </cell>
        </row>
        <row r="294">
          <cell r="A294" t="str">
            <v>00659538</v>
          </cell>
          <cell r="B294" t="str">
            <v>9549210001</v>
          </cell>
          <cell r="C294" t="str">
            <v>ICB4TARGET0000018003</v>
          </cell>
          <cell r="D294">
            <v>2015</v>
          </cell>
          <cell r="E294">
            <v>1</v>
          </cell>
          <cell r="F294" t="str">
            <v>2015-01-31</v>
          </cell>
          <cell r="G294" t="str">
            <v>PRJ</v>
          </cell>
          <cell r="H294" t="str">
            <v>192</v>
          </cell>
          <cell r="I294" t="str">
            <v>211</v>
          </cell>
          <cell r="K294" t="str">
            <v>TDOANDA</v>
          </cell>
          <cell r="L294" t="str">
            <v>9210001</v>
          </cell>
          <cell r="M294" t="str">
            <v>1585</v>
          </cell>
          <cell r="N294" t="str">
            <v>99920</v>
          </cell>
          <cell r="O294" t="str">
            <v>10381</v>
          </cell>
          <cell r="P294" t="str">
            <v>289</v>
          </cell>
          <cell r="Q294" t="str">
            <v>954</v>
          </cell>
          <cell r="R294" t="str">
            <v>INTERCO BILL W/O</v>
          </cell>
          <cell r="S294" t="str">
            <v>PRA</v>
          </cell>
          <cell r="U294" t="str">
            <v>2015-01-31</v>
          </cell>
          <cell r="V294">
            <v>126.96</v>
          </cell>
          <cell r="W294" t="str">
            <v>UTXE000101</v>
          </cell>
          <cell r="Y294" t="str">
            <v>TDOTH</v>
          </cell>
          <cell r="AA294" t="str">
            <v>ICB3</v>
          </cell>
          <cell r="AC294" t="str">
            <v>ICB</v>
          </cell>
          <cell r="AD294" t="str">
            <v>ICB</v>
          </cell>
          <cell r="AF294" t="str">
            <v>211</v>
          </cell>
          <cell r="AG294" t="str">
            <v>0000146747</v>
          </cell>
          <cell r="AR294" t="str">
            <v>954</v>
          </cell>
          <cell r="AS294" t="str">
            <v>0000146747</v>
          </cell>
          <cell r="AT294" t="str">
            <v>JP MORGAN CHASE CORPORATE CARD ACTIVITY</v>
          </cell>
        </row>
        <row r="295">
          <cell r="A295" t="str">
            <v>00660146</v>
          </cell>
          <cell r="B295" t="str">
            <v>9569210001</v>
          </cell>
          <cell r="C295" t="str">
            <v>ICB4TARGET0000020358</v>
          </cell>
          <cell r="D295">
            <v>2015</v>
          </cell>
          <cell r="E295">
            <v>2</v>
          </cell>
          <cell r="F295" t="str">
            <v>2015-02-28</v>
          </cell>
          <cell r="G295" t="str">
            <v>PRJ</v>
          </cell>
          <cell r="H295" t="str">
            <v>192</v>
          </cell>
          <cell r="I295" t="str">
            <v>211</v>
          </cell>
          <cell r="K295" t="str">
            <v>TDOANDA</v>
          </cell>
          <cell r="L295" t="str">
            <v>9210001</v>
          </cell>
          <cell r="M295" t="str">
            <v>1585</v>
          </cell>
          <cell r="N295" t="str">
            <v>99920</v>
          </cell>
          <cell r="O295" t="str">
            <v>13042</v>
          </cell>
          <cell r="P295" t="str">
            <v>289</v>
          </cell>
          <cell r="Q295" t="str">
            <v>956</v>
          </cell>
          <cell r="R295" t="str">
            <v>INTERCO BILL W/O</v>
          </cell>
          <cell r="S295" t="str">
            <v>PRA</v>
          </cell>
          <cell r="U295" t="str">
            <v>2015-02-28</v>
          </cell>
          <cell r="V295">
            <v>25.93</v>
          </cell>
          <cell r="W295" t="str">
            <v>UTXE000301</v>
          </cell>
          <cell r="Y295" t="str">
            <v>TDOTH</v>
          </cell>
          <cell r="AA295" t="str">
            <v>ICB3</v>
          </cell>
          <cell r="AC295" t="str">
            <v>ICB</v>
          </cell>
          <cell r="AD295" t="str">
            <v>ICB</v>
          </cell>
          <cell r="AF295" t="str">
            <v>211</v>
          </cell>
          <cell r="AG295" t="str">
            <v>0000146747</v>
          </cell>
          <cell r="AR295" t="str">
            <v>956</v>
          </cell>
          <cell r="AS295" t="str">
            <v>0000146747</v>
          </cell>
          <cell r="AT295" t="str">
            <v>JP MORGAN CHASE CORPORATE CARD ACTIVITY</v>
          </cell>
        </row>
        <row r="296">
          <cell r="A296" t="str">
            <v>00681536</v>
          </cell>
          <cell r="B296" t="str">
            <v>9539302000</v>
          </cell>
          <cell r="C296" t="str">
            <v>ICB4TARGET0000023817</v>
          </cell>
          <cell r="D296">
            <v>2015</v>
          </cell>
          <cell r="E296">
            <v>6</v>
          </cell>
          <cell r="F296" t="str">
            <v>2015-06-30</v>
          </cell>
          <cell r="G296" t="str">
            <v>PRJ</v>
          </cell>
          <cell r="H296" t="str">
            <v>192</v>
          </cell>
          <cell r="I296" t="str">
            <v>211</v>
          </cell>
          <cell r="K296" t="str">
            <v>000001121</v>
          </cell>
          <cell r="L296" t="str">
            <v>9302000</v>
          </cell>
          <cell r="M296" t="str">
            <v>1585</v>
          </cell>
          <cell r="N296" t="str">
            <v>99920</v>
          </cell>
          <cell r="O296" t="str">
            <v>11404</v>
          </cell>
          <cell r="P296" t="str">
            <v>292</v>
          </cell>
          <cell r="Q296" t="str">
            <v>953</v>
          </cell>
          <cell r="R296" t="str">
            <v>INTERCO BILL W/O</v>
          </cell>
          <cell r="S296" t="str">
            <v>PRA</v>
          </cell>
          <cell r="U296" t="str">
            <v>2015-06-30</v>
          </cell>
          <cell r="V296">
            <v>63.55</v>
          </cell>
          <cell r="W296" t="str">
            <v>UTXEMEM101</v>
          </cell>
          <cell r="Y296" t="str">
            <v>LEGAL</v>
          </cell>
          <cell r="AA296" t="str">
            <v>ICB3</v>
          </cell>
          <cell r="AC296" t="str">
            <v>ICB</v>
          </cell>
          <cell r="AD296" t="str">
            <v>ICB</v>
          </cell>
          <cell r="AF296" t="str">
            <v>211</v>
          </cell>
          <cell r="AG296" t="str">
            <v>0000122688</v>
          </cell>
          <cell r="AR296" t="str">
            <v>953</v>
          </cell>
          <cell r="AS296" t="str">
            <v>0000122688</v>
          </cell>
          <cell r="AT296" t="str">
            <v>UTILITY ECONOMIC DEVELOPMENT ASSOCIATION</v>
          </cell>
        </row>
        <row r="297">
          <cell r="A297" t="str">
            <v>00667240</v>
          </cell>
          <cell r="B297" t="str">
            <v>9539302000</v>
          </cell>
          <cell r="C297" t="str">
            <v>ICB4TARGET0000026335</v>
          </cell>
          <cell r="D297">
            <v>2015</v>
          </cell>
          <cell r="E297">
            <v>3</v>
          </cell>
          <cell r="F297" t="str">
            <v>2015-03-31</v>
          </cell>
          <cell r="G297" t="str">
            <v>PRJ</v>
          </cell>
          <cell r="H297" t="str">
            <v>192</v>
          </cell>
          <cell r="I297" t="str">
            <v>211</v>
          </cell>
          <cell r="K297" t="str">
            <v>000001121</v>
          </cell>
          <cell r="L297" t="str">
            <v>9302000</v>
          </cell>
          <cell r="M297" t="str">
            <v>1585</v>
          </cell>
          <cell r="N297" t="str">
            <v>99920</v>
          </cell>
          <cell r="O297" t="str">
            <v>11404</v>
          </cell>
          <cell r="P297" t="str">
            <v>292</v>
          </cell>
          <cell r="Q297" t="str">
            <v>953</v>
          </cell>
          <cell r="R297" t="str">
            <v>INTERCO BILL W/O</v>
          </cell>
          <cell r="S297" t="str">
            <v>PRA</v>
          </cell>
          <cell r="U297" t="str">
            <v>2015-03-31</v>
          </cell>
          <cell r="V297">
            <v>248.94</v>
          </cell>
          <cell r="W297" t="str">
            <v>UTXEMEM101</v>
          </cell>
          <cell r="Y297" t="str">
            <v>LEGAL</v>
          </cell>
          <cell r="AA297" t="str">
            <v>ICB3</v>
          </cell>
          <cell r="AC297" t="str">
            <v>ICB</v>
          </cell>
          <cell r="AD297" t="str">
            <v>ICB</v>
          </cell>
          <cell r="AF297" t="str">
            <v>211</v>
          </cell>
          <cell r="AG297" t="str">
            <v>0000098419</v>
          </cell>
          <cell r="AR297" t="str">
            <v>953</v>
          </cell>
          <cell r="AS297" t="str">
            <v>0000098419</v>
          </cell>
          <cell r="AT297" t="str">
            <v>GULF COAST POWER ASSOCIATION</v>
          </cell>
        </row>
        <row r="298">
          <cell r="A298" t="str">
            <v>00667874</v>
          </cell>
          <cell r="B298" t="str">
            <v>9539302000</v>
          </cell>
          <cell r="C298" t="str">
            <v>ICB4TARGET0000026336</v>
          </cell>
          <cell r="D298">
            <v>2015</v>
          </cell>
          <cell r="E298">
            <v>3</v>
          </cell>
          <cell r="F298" t="str">
            <v>2015-03-31</v>
          </cell>
          <cell r="G298" t="str">
            <v>PRJ</v>
          </cell>
          <cell r="H298" t="str">
            <v>192</v>
          </cell>
          <cell r="I298" t="str">
            <v>211</v>
          </cell>
          <cell r="K298" t="str">
            <v>000001121</v>
          </cell>
          <cell r="L298" t="str">
            <v>9302000</v>
          </cell>
          <cell r="M298" t="str">
            <v>1585</v>
          </cell>
          <cell r="N298" t="str">
            <v>99920</v>
          </cell>
          <cell r="O298" t="str">
            <v>11404</v>
          </cell>
          <cell r="P298" t="str">
            <v>292</v>
          </cell>
          <cell r="Q298" t="str">
            <v>953</v>
          </cell>
          <cell r="R298" t="str">
            <v>INTERCO BILL W/O</v>
          </cell>
          <cell r="S298" t="str">
            <v>PRA</v>
          </cell>
          <cell r="U298" t="str">
            <v>2015-03-31</v>
          </cell>
          <cell r="V298">
            <v>711.96</v>
          </cell>
          <cell r="W298" t="str">
            <v>UTXEMEM101</v>
          </cell>
          <cell r="Y298" t="str">
            <v>LEGAL</v>
          </cell>
          <cell r="AA298" t="str">
            <v>ICB3</v>
          </cell>
          <cell r="AC298" t="str">
            <v>ICB</v>
          </cell>
          <cell r="AD298" t="str">
            <v>ICB</v>
          </cell>
          <cell r="AF298" t="str">
            <v>211</v>
          </cell>
          <cell r="AG298" t="str">
            <v>0000141907</v>
          </cell>
          <cell r="AR298" t="str">
            <v>953</v>
          </cell>
          <cell r="AS298" t="str">
            <v>0000141907</v>
          </cell>
          <cell r="AT298" t="str">
            <v>TEXAS ASSOCIATION OF BUSINESS</v>
          </cell>
        </row>
        <row r="299">
          <cell r="B299" t="str">
            <v>9545800000</v>
          </cell>
          <cell r="C299" t="str">
            <v>ICB1OFFSET0000021830</v>
          </cell>
          <cell r="D299">
            <v>2014</v>
          </cell>
          <cell r="E299">
            <v>12</v>
          </cell>
          <cell r="F299" t="str">
            <v>2014-12-31</v>
          </cell>
          <cell r="G299" t="str">
            <v>PRJ</v>
          </cell>
          <cell r="H299" t="str">
            <v>211</v>
          </cell>
          <cell r="I299" t="str">
            <v>211</v>
          </cell>
          <cell r="J299" t="str">
            <v>119</v>
          </cell>
          <cell r="K299" t="str">
            <v>EDN103183</v>
          </cell>
          <cell r="L299" t="str">
            <v>5800000</v>
          </cell>
          <cell r="M299" t="str">
            <v>119</v>
          </cell>
          <cell r="N299" t="str">
            <v>99910</v>
          </cell>
          <cell r="P299" t="str">
            <v>203</v>
          </cell>
          <cell r="Q299" t="str">
            <v>954</v>
          </cell>
          <cell r="R299" t="str">
            <v>INTERCO BILLS - 100%</v>
          </cell>
          <cell r="S299" t="str">
            <v>PRA</v>
          </cell>
          <cell r="U299" t="str">
            <v>2014-12-31</v>
          </cell>
          <cell r="V299">
            <v>-70.599999999999994</v>
          </cell>
          <cell r="W299" t="str">
            <v>G0000119</v>
          </cell>
          <cell r="Y299" t="str">
            <v>DISTR</v>
          </cell>
          <cell r="AA299" t="str">
            <v>BAL</v>
          </cell>
          <cell r="AC299" t="str">
            <v>ICB</v>
          </cell>
          <cell r="AD299" t="str">
            <v>ICB</v>
          </cell>
        </row>
        <row r="300">
          <cell r="B300" t="str">
            <v>9564265004</v>
          </cell>
          <cell r="C300" t="str">
            <v>ICB4OFFSET0000000027</v>
          </cell>
          <cell r="D300">
            <v>2015</v>
          </cell>
          <cell r="E300">
            <v>6</v>
          </cell>
          <cell r="F300" t="str">
            <v>2015-06-30</v>
          </cell>
          <cell r="G300" t="str">
            <v>PRJ</v>
          </cell>
          <cell r="H300" t="str">
            <v>211</v>
          </cell>
          <cell r="I300" t="str">
            <v>211</v>
          </cell>
          <cell r="K300" t="str">
            <v>000001121</v>
          </cell>
          <cell r="L300" t="str">
            <v>4265004</v>
          </cell>
          <cell r="M300" t="str">
            <v>1585</v>
          </cell>
          <cell r="N300" t="str">
            <v>99910</v>
          </cell>
          <cell r="P300" t="str">
            <v>292</v>
          </cell>
          <cell r="Q300" t="str">
            <v>956</v>
          </cell>
          <cell r="R300" t="str">
            <v>INTERCO BILL W/O</v>
          </cell>
          <cell r="S300" t="str">
            <v>PRA</v>
          </cell>
          <cell r="U300" t="str">
            <v>2015-06-30</v>
          </cell>
          <cell r="V300">
            <v>-1415.04</v>
          </cell>
          <cell r="W300" t="str">
            <v>UTXEMEM101</v>
          </cell>
          <cell r="Y300" t="str">
            <v>LEGAL</v>
          </cell>
          <cell r="AA300" t="str">
            <v>BAL</v>
          </cell>
          <cell r="AC300" t="str">
            <v>ICB</v>
          </cell>
          <cell r="AD300" t="str">
            <v>ICB</v>
          </cell>
        </row>
        <row r="301">
          <cell r="B301" t="str">
            <v>3934265004</v>
          </cell>
          <cell r="C301" t="str">
            <v>ICB4OFFSET0000000028</v>
          </cell>
          <cell r="D301">
            <v>2014</v>
          </cell>
          <cell r="E301">
            <v>10</v>
          </cell>
          <cell r="F301" t="str">
            <v>2014-10-31</v>
          </cell>
          <cell r="G301" t="str">
            <v>PRJ</v>
          </cell>
          <cell r="H301" t="str">
            <v>211</v>
          </cell>
          <cell r="I301" t="str">
            <v>211</v>
          </cell>
          <cell r="K301" t="str">
            <v>TDOANDA</v>
          </cell>
          <cell r="L301" t="str">
            <v>4265004</v>
          </cell>
          <cell r="M301" t="str">
            <v>1113</v>
          </cell>
          <cell r="N301" t="str">
            <v>99910</v>
          </cell>
          <cell r="P301" t="str">
            <v>294</v>
          </cell>
          <cell r="Q301" t="str">
            <v>393</v>
          </cell>
          <cell r="R301" t="str">
            <v>INTERCO BILL W/O</v>
          </cell>
          <cell r="S301" t="str">
            <v>PRA</v>
          </cell>
          <cell r="U301" t="str">
            <v>2014-10-31</v>
          </cell>
          <cell r="V301">
            <v>-674.85</v>
          </cell>
          <cell r="W301" t="str">
            <v>UTXE000501</v>
          </cell>
          <cell r="Y301" t="str">
            <v>TDOTH</v>
          </cell>
          <cell r="AA301" t="str">
            <v>BAL</v>
          </cell>
          <cell r="AC301" t="str">
            <v>ICB</v>
          </cell>
          <cell r="AD301" t="str">
            <v>ICB</v>
          </cell>
        </row>
        <row r="302">
          <cell r="B302" t="str">
            <v>9534264000</v>
          </cell>
          <cell r="C302" t="str">
            <v>ICB4OFFSET0000000028</v>
          </cell>
          <cell r="D302">
            <v>2015</v>
          </cell>
          <cell r="E302">
            <v>1</v>
          </cell>
          <cell r="F302" t="str">
            <v>2015-01-31</v>
          </cell>
          <cell r="G302" t="str">
            <v>PRJ</v>
          </cell>
          <cell r="H302" t="str">
            <v>211</v>
          </cell>
          <cell r="I302" t="str">
            <v>211</v>
          </cell>
          <cell r="K302" t="str">
            <v>000001121</v>
          </cell>
          <cell r="L302" t="str">
            <v>4264000</v>
          </cell>
          <cell r="M302" t="str">
            <v>1585</v>
          </cell>
          <cell r="N302" t="str">
            <v>99910</v>
          </cell>
          <cell r="P302" t="str">
            <v>289</v>
          </cell>
          <cell r="Q302" t="str">
            <v>953</v>
          </cell>
          <cell r="R302" t="str">
            <v>INTERCO BILL W/O</v>
          </cell>
          <cell r="S302" t="str">
            <v>PRA</v>
          </cell>
          <cell r="U302" t="str">
            <v>2015-01-31</v>
          </cell>
          <cell r="V302">
            <v>-84865.22</v>
          </cell>
          <cell r="W302" t="str">
            <v>UTXEMEM101</v>
          </cell>
          <cell r="Y302" t="str">
            <v>LEGAL</v>
          </cell>
          <cell r="AA302" t="str">
            <v>BAL</v>
          </cell>
          <cell r="AC302" t="str">
            <v>ICB</v>
          </cell>
          <cell r="AD302" t="str">
            <v>ICB</v>
          </cell>
        </row>
        <row r="303">
          <cell r="B303" t="str">
            <v>9544265004</v>
          </cell>
          <cell r="C303" t="str">
            <v>ICB4OFFSET0000000028</v>
          </cell>
          <cell r="D303">
            <v>2015</v>
          </cell>
          <cell r="E303">
            <v>6</v>
          </cell>
          <cell r="F303" t="str">
            <v>2015-06-30</v>
          </cell>
          <cell r="G303" t="str">
            <v>PRJ</v>
          </cell>
          <cell r="H303" t="str">
            <v>211</v>
          </cell>
          <cell r="I303" t="str">
            <v>211</v>
          </cell>
          <cell r="K303" t="str">
            <v>000001121</v>
          </cell>
          <cell r="L303" t="str">
            <v>4265004</v>
          </cell>
          <cell r="M303" t="str">
            <v>1113</v>
          </cell>
          <cell r="N303" t="str">
            <v>99910</v>
          </cell>
          <cell r="P303" t="str">
            <v>261</v>
          </cell>
          <cell r="Q303" t="str">
            <v>954</v>
          </cell>
          <cell r="R303" t="str">
            <v>INTERCO BILL W/O</v>
          </cell>
          <cell r="S303" t="str">
            <v>PRA</v>
          </cell>
          <cell r="U303" t="str">
            <v>2015-06-30</v>
          </cell>
          <cell r="V303">
            <v>-136.5</v>
          </cell>
          <cell r="W303" t="str">
            <v>UTXEMEM201</v>
          </cell>
          <cell r="Y303" t="str">
            <v>LEGAL</v>
          </cell>
          <cell r="AA303" t="str">
            <v>BAL</v>
          </cell>
          <cell r="AC303" t="str">
            <v>ICB</v>
          </cell>
          <cell r="AD303" t="str">
            <v>ICB</v>
          </cell>
        </row>
        <row r="304">
          <cell r="B304" t="str">
            <v>9534264000</v>
          </cell>
          <cell r="C304" t="str">
            <v>ICB4OFFSET0000000029</v>
          </cell>
          <cell r="D304">
            <v>2015</v>
          </cell>
          <cell r="E304">
            <v>1</v>
          </cell>
          <cell r="F304" t="str">
            <v>2015-01-31</v>
          </cell>
          <cell r="G304" t="str">
            <v>PRJ</v>
          </cell>
          <cell r="H304" t="str">
            <v>211</v>
          </cell>
          <cell r="I304" t="str">
            <v>211</v>
          </cell>
          <cell r="K304" t="str">
            <v>000001121</v>
          </cell>
          <cell r="L304" t="str">
            <v>4264000</v>
          </cell>
          <cell r="M304" t="str">
            <v>1113</v>
          </cell>
          <cell r="N304" t="str">
            <v>99910</v>
          </cell>
          <cell r="P304" t="str">
            <v>289</v>
          </cell>
          <cell r="Q304" t="str">
            <v>953</v>
          </cell>
          <cell r="R304" t="str">
            <v>INTERCO BILL W/O</v>
          </cell>
          <cell r="S304" t="str">
            <v>PRA</v>
          </cell>
          <cell r="U304" t="str">
            <v>2015-01-31</v>
          </cell>
          <cell r="V304">
            <v>-742</v>
          </cell>
          <cell r="W304" t="str">
            <v>UTXEMEM201</v>
          </cell>
          <cell r="Y304" t="str">
            <v>LEGAL</v>
          </cell>
          <cell r="AA304" t="str">
            <v>BAL</v>
          </cell>
          <cell r="AC304" t="str">
            <v>ICB</v>
          </cell>
          <cell r="AD304" t="str">
            <v>ICB</v>
          </cell>
        </row>
        <row r="305">
          <cell r="B305" t="str">
            <v>9564265004</v>
          </cell>
          <cell r="C305" t="str">
            <v>ICB4OFFSET0000000029</v>
          </cell>
          <cell r="D305">
            <v>2015</v>
          </cell>
          <cell r="E305">
            <v>6</v>
          </cell>
          <cell r="F305" t="str">
            <v>2015-06-30</v>
          </cell>
          <cell r="G305" t="str">
            <v>PRJ</v>
          </cell>
          <cell r="H305" t="str">
            <v>211</v>
          </cell>
          <cell r="I305" t="str">
            <v>211</v>
          </cell>
          <cell r="K305" t="str">
            <v>000001121</v>
          </cell>
          <cell r="L305" t="str">
            <v>4265004</v>
          </cell>
          <cell r="M305" t="str">
            <v>1113</v>
          </cell>
          <cell r="N305" t="str">
            <v>99910</v>
          </cell>
          <cell r="P305" t="str">
            <v>292</v>
          </cell>
          <cell r="Q305" t="str">
            <v>956</v>
          </cell>
          <cell r="R305" t="str">
            <v>INTERCO BILL W/O</v>
          </cell>
          <cell r="S305" t="str">
            <v>PRA</v>
          </cell>
          <cell r="U305" t="str">
            <v>2015-06-30</v>
          </cell>
          <cell r="V305">
            <v>-558.16999999999996</v>
          </cell>
          <cell r="W305" t="str">
            <v>UTXEMEM201</v>
          </cell>
          <cell r="Y305" t="str">
            <v>LEGAL</v>
          </cell>
          <cell r="AA305" t="str">
            <v>BAL</v>
          </cell>
          <cell r="AC305" t="str">
            <v>ICB</v>
          </cell>
          <cell r="AD305" t="str">
            <v>ICB</v>
          </cell>
        </row>
        <row r="306">
          <cell r="B306" t="str">
            <v>9564264000</v>
          </cell>
          <cell r="C306" t="str">
            <v>ICB4OFFSET0000000032</v>
          </cell>
          <cell r="D306">
            <v>2015</v>
          </cell>
          <cell r="E306">
            <v>2</v>
          </cell>
          <cell r="F306" t="str">
            <v>2015-02-28</v>
          </cell>
          <cell r="G306" t="str">
            <v>PRJ</v>
          </cell>
          <cell r="H306" t="str">
            <v>211</v>
          </cell>
          <cell r="I306" t="str">
            <v>211</v>
          </cell>
          <cell r="K306" t="str">
            <v>TDOANDA</v>
          </cell>
          <cell r="L306" t="str">
            <v>4264000</v>
          </cell>
          <cell r="M306" t="str">
            <v>1585</v>
          </cell>
          <cell r="N306" t="str">
            <v>99910</v>
          </cell>
          <cell r="P306" t="str">
            <v>289</v>
          </cell>
          <cell r="Q306" t="str">
            <v>956</v>
          </cell>
          <cell r="R306" t="str">
            <v>INTERCO BILL W/O</v>
          </cell>
          <cell r="S306" t="str">
            <v>PRA</v>
          </cell>
          <cell r="U306" t="str">
            <v>2015-02-28</v>
          </cell>
          <cell r="V306">
            <v>-579.77</v>
          </cell>
          <cell r="W306" t="str">
            <v>UTXE000301</v>
          </cell>
          <cell r="Y306" t="str">
            <v>TDOTH</v>
          </cell>
          <cell r="AA306" t="str">
            <v>BAL</v>
          </cell>
          <cell r="AC306" t="str">
            <v>ICB</v>
          </cell>
          <cell r="AD306" t="str">
            <v>ICB</v>
          </cell>
        </row>
        <row r="307">
          <cell r="B307" t="str">
            <v>9564265004</v>
          </cell>
          <cell r="C307" t="str">
            <v>ICB4OFFSET0000000033</v>
          </cell>
          <cell r="D307">
            <v>2014</v>
          </cell>
          <cell r="E307">
            <v>10</v>
          </cell>
          <cell r="F307" t="str">
            <v>2014-10-31</v>
          </cell>
          <cell r="G307" t="str">
            <v>PRJ</v>
          </cell>
          <cell r="H307" t="str">
            <v>211</v>
          </cell>
          <cell r="I307" t="str">
            <v>211</v>
          </cell>
          <cell r="K307" t="str">
            <v>000001121</v>
          </cell>
          <cell r="L307" t="str">
            <v>4265004</v>
          </cell>
          <cell r="M307" t="str">
            <v>1113</v>
          </cell>
          <cell r="N307" t="str">
            <v>99910</v>
          </cell>
          <cell r="P307" t="str">
            <v>292</v>
          </cell>
          <cell r="Q307" t="str">
            <v>956</v>
          </cell>
          <cell r="R307" t="str">
            <v>INTERCO BILL W/O</v>
          </cell>
          <cell r="S307" t="str">
            <v>PRA</v>
          </cell>
          <cell r="U307" t="str">
            <v>2014-10-31</v>
          </cell>
          <cell r="V307">
            <v>-2171.0100000000002</v>
          </cell>
          <cell r="W307" t="str">
            <v>UTXEMEM201</v>
          </cell>
          <cell r="Y307" t="str">
            <v>LEGAL</v>
          </cell>
          <cell r="AA307" t="str">
            <v>BAL</v>
          </cell>
          <cell r="AC307" t="str">
            <v>ICB</v>
          </cell>
          <cell r="AD307" t="str">
            <v>ICB</v>
          </cell>
        </row>
        <row r="308">
          <cell r="B308" t="str">
            <v>9564265004</v>
          </cell>
          <cell r="C308" t="str">
            <v>ICB4OFFSET0000000033</v>
          </cell>
          <cell r="D308">
            <v>2015</v>
          </cell>
          <cell r="E308">
            <v>1</v>
          </cell>
          <cell r="F308" t="str">
            <v>2015-01-31</v>
          </cell>
          <cell r="G308" t="str">
            <v>PRJ</v>
          </cell>
          <cell r="H308" t="str">
            <v>211</v>
          </cell>
          <cell r="I308" t="str">
            <v>211</v>
          </cell>
          <cell r="K308" t="str">
            <v>000001121</v>
          </cell>
          <cell r="L308" t="str">
            <v>4265004</v>
          </cell>
          <cell r="M308" t="str">
            <v>1585</v>
          </cell>
          <cell r="N308" t="str">
            <v>99910</v>
          </cell>
          <cell r="P308" t="str">
            <v>292</v>
          </cell>
          <cell r="Q308" t="str">
            <v>956</v>
          </cell>
          <cell r="R308" t="str">
            <v>INTERCO BILL W/O</v>
          </cell>
          <cell r="S308" t="str">
            <v>PRA</v>
          </cell>
          <cell r="U308" t="str">
            <v>2015-01-31</v>
          </cell>
          <cell r="V308">
            <v>-666.06</v>
          </cell>
          <cell r="W308" t="str">
            <v>UTXEMEM101</v>
          </cell>
          <cell r="Y308" t="str">
            <v>LEGAL</v>
          </cell>
          <cell r="AA308" t="str">
            <v>BAL</v>
          </cell>
          <cell r="AC308" t="str">
            <v>ICB</v>
          </cell>
          <cell r="AD308" t="str">
            <v>ICB</v>
          </cell>
        </row>
        <row r="309">
          <cell r="B309" t="str">
            <v>9564265004</v>
          </cell>
          <cell r="C309" t="str">
            <v>ICB4OFFSET0000000034</v>
          </cell>
          <cell r="D309">
            <v>2015</v>
          </cell>
          <cell r="E309">
            <v>1</v>
          </cell>
          <cell r="F309" t="str">
            <v>2015-01-31</v>
          </cell>
          <cell r="G309" t="str">
            <v>PRJ</v>
          </cell>
          <cell r="H309" t="str">
            <v>211</v>
          </cell>
          <cell r="I309" t="str">
            <v>211</v>
          </cell>
          <cell r="K309" t="str">
            <v>000001121</v>
          </cell>
          <cell r="L309" t="str">
            <v>4265004</v>
          </cell>
          <cell r="M309" t="str">
            <v>1113</v>
          </cell>
          <cell r="N309" t="str">
            <v>99910</v>
          </cell>
          <cell r="P309" t="str">
            <v>292</v>
          </cell>
          <cell r="Q309" t="str">
            <v>956</v>
          </cell>
          <cell r="R309" t="str">
            <v>INTERCO BILL W/O</v>
          </cell>
          <cell r="S309" t="str">
            <v>PRA</v>
          </cell>
          <cell r="U309" t="str">
            <v>2015-01-31</v>
          </cell>
          <cell r="V309">
            <v>-558.16999999999996</v>
          </cell>
          <cell r="W309" t="str">
            <v>UTXEMEM201</v>
          </cell>
          <cell r="Y309" t="str">
            <v>LEGAL</v>
          </cell>
          <cell r="AA309" t="str">
            <v>BAL</v>
          </cell>
          <cell r="AC309" t="str">
            <v>ICB</v>
          </cell>
          <cell r="AD309" t="str">
            <v>ICB</v>
          </cell>
        </row>
        <row r="310">
          <cell r="B310" t="str">
            <v>5204265004</v>
          </cell>
          <cell r="C310" t="str">
            <v>ICB4OFFSET0000000036</v>
          </cell>
          <cell r="D310">
            <v>2014</v>
          </cell>
          <cell r="E310">
            <v>9</v>
          </cell>
          <cell r="F310" t="str">
            <v>2014-09-30</v>
          </cell>
          <cell r="G310" t="str">
            <v>PRJ</v>
          </cell>
          <cell r="H310" t="str">
            <v>211</v>
          </cell>
          <cell r="I310" t="str">
            <v>211</v>
          </cell>
          <cell r="K310" t="str">
            <v>TDOANDA</v>
          </cell>
          <cell r="L310" t="str">
            <v>4265004</v>
          </cell>
          <cell r="M310" t="str">
            <v>1113</v>
          </cell>
          <cell r="N310" t="str">
            <v>99910</v>
          </cell>
          <cell r="P310" t="str">
            <v>294</v>
          </cell>
          <cell r="Q310" t="str">
            <v>520</v>
          </cell>
          <cell r="R310" t="str">
            <v>INTERCO BILL W/O</v>
          </cell>
          <cell r="S310" t="str">
            <v>PRA</v>
          </cell>
          <cell r="U310" t="str">
            <v>2014-09-30</v>
          </cell>
          <cell r="V310">
            <v>-8180</v>
          </cell>
          <cell r="W310" t="str">
            <v>UTXE000501</v>
          </cell>
          <cell r="Y310" t="str">
            <v>TDOTH</v>
          </cell>
          <cell r="AA310" t="str">
            <v>BAL</v>
          </cell>
          <cell r="AC310" t="str">
            <v>ICB</v>
          </cell>
          <cell r="AD310" t="str">
            <v>ICB</v>
          </cell>
        </row>
        <row r="311">
          <cell r="B311" t="str">
            <v>9534264000</v>
          </cell>
          <cell r="C311" t="str">
            <v>ICB4OFFSET0000000037</v>
          </cell>
          <cell r="D311">
            <v>2014</v>
          </cell>
          <cell r="E311">
            <v>12</v>
          </cell>
          <cell r="F311" t="str">
            <v>2014-12-31</v>
          </cell>
          <cell r="G311" t="str">
            <v>PRJ</v>
          </cell>
          <cell r="H311" t="str">
            <v>211</v>
          </cell>
          <cell r="I311" t="str">
            <v>211</v>
          </cell>
          <cell r="K311" t="str">
            <v>000001121</v>
          </cell>
          <cell r="L311" t="str">
            <v>4264000</v>
          </cell>
          <cell r="M311" t="str">
            <v>1113</v>
          </cell>
          <cell r="N311" t="str">
            <v>99910</v>
          </cell>
          <cell r="P311" t="str">
            <v>289</v>
          </cell>
          <cell r="Q311" t="str">
            <v>953</v>
          </cell>
          <cell r="R311" t="str">
            <v>INTERCO BILL W/O</v>
          </cell>
          <cell r="S311" t="str">
            <v>PRA</v>
          </cell>
          <cell r="U311" t="str">
            <v>2014-12-31</v>
          </cell>
          <cell r="V311">
            <v>-16440</v>
          </cell>
          <cell r="W311" t="str">
            <v>UTXEMEM201</v>
          </cell>
          <cell r="Y311" t="str">
            <v>LEGAL</v>
          </cell>
          <cell r="AA311" t="str">
            <v>BAL</v>
          </cell>
          <cell r="AC311" t="str">
            <v>ICB</v>
          </cell>
          <cell r="AD311" t="str">
            <v>ICB</v>
          </cell>
        </row>
        <row r="312">
          <cell r="B312" t="str">
            <v>9534264000</v>
          </cell>
          <cell r="C312" t="str">
            <v>ICB4OFFSET0000000037</v>
          </cell>
          <cell r="D312">
            <v>2015</v>
          </cell>
          <cell r="E312">
            <v>4</v>
          </cell>
          <cell r="F312" t="str">
            <v>2015-04-30</v>
          </cell>
          <cell r="G312" t="str">
            <v>PRJ</v>
          </cell>
          <cell r="H312" t="str">
            <v>211</v>
          </cell>
          <cell r="I312" t="str">
            <v>211</v>
          </cell>
          <cell r="K312" t="str">
            <v>000001121</v>
          </cell>
          <cell r="L312" t="str">
            <v>4264000</v>
          </cell>
          <cell r="M312" t="str">
            <v>1585</v>
          </cell>
          <cell r="N312" t="str">
            <v>99910</v>
          </cell>
          <cell r="P312" t="str">
            <v>292</v>
          </cell>
          <cell r="Q312" t="str">
            <v>953</v>
          </cell>
          <cell r="R312" t="str">
            <v>INTERCO BILL W/O</v>
          </cell>
          <cell r="S312" t="str">
            <v>PRA</v>
          </cell>
          <cell r="U312" t="str">
            <v>2015-04-30</v>
          </cell>
          <cell r="V312">
            <v>-84864.91</v>
          </cell>
          <cell r="W312" t="str">
            <v>UTXEMEM101</v>
          </cell>
          <cell r="Y312" t="str">
            <v>LEGAL</v>
          </cell>
          <cell r="AA312" t="str">
            <v>BAL</v>
          </cell>
          <cell r="AC312" t="str">
            <v>ICB</v>
          </cell>
          <cell r="AD312" t="str">
            <v>ICB</v>
          </cell>
        </row>
        <row r="313">
          <cell r="B313" t="str">
            <v>9534264000</v>
          </cell>
          <cell r="C313" t="str">
            <v>ICB4OFFSET0000000038</v>
          </cell>
          <cell r="D313">
            <v>2015</v>
          </cell>
          <cell r="E313">
            <v>2</v>
          </cell>
          <cell r="F313" t="str">
            <v>2015-02-28</v>
          </cell>
          <cell r="G313" t="str">
            <v>PRJ</v>
          </cell>
          <cell r="H313" t="str">
            <v>211</v>
          </cell>
          <cell r="I313" t="str">
            <v>211</v>
          </cell>
          <cell r="K313" t="str">
            <v>000001121</v>
          </cell>
          <cell r="L313" t="str">
            <v>4264000</v>
          </cell>
          <cell r="M313" t="str">
            <v>1113</v>
          </cell>
          <cell r="N313" t="str">
            <v>99910</v>
          </cell>
          <cell r="P313" t="str">
            <v>289</v>
          </cell>
          <cell r="Q313" t="str">
            <v>953</v>
          </cell>
          <cell r="R313" t="str">
            <v>INTERCO BILL W/O</v>
          </cell>
          <cell r="S313" t="str">
            <v>PRA</v>
          </cell>
          <cell r="U313" t="str">
            <v>2015-02-28</v>
          </cell>
          <cell r="V313">
            <v>-11600</v>
          </cell>
          <cell r="W313" t="str">
            <v>UTXEMEM201</v>
          </cell>
          <cell r="Y313" t="str">
            <v>LEGAL</v>
          </cell>
          <cell r="AA313" t="str">
            <v>BAL</v>
          </cell>
          <cell r="AC313" t="str">
            <v>ICB</v>
          </cell>
          <cell r="AD313" t="str">
            <v>ICB</v>
          </cell>
        </row>
        <row r="314">
          <cell r="B314" t="str">
            <v>9534264000</v>
          </cell>
          <cell r="C314" t="str">
            <v>ICB4OFFSET0000000038</v>
          </cell>
          <cell r="D314">
            <v>2015</v>
          </cell>
          <cell r="E314">
            <v>3</v>
          </cell>
          <cell r="F314" t="str">
            <v>2015-03-31</v>
          </cell>
          <cell r="G314" t="str">
            <v>PRJ</v>
          </cell>
          <cell r="H314" t="str">
            <v>211</v>
          </cell>
          <cell r="I314" t="str">
            <v>211</v>
          </cell>
          <cell r="K314" t="str">
            <v>000001121</v>
          </cell>
          <cell r="L314" t="str">
            <v>4264000</v>
          </cell>
          <cell r="M314" t="str">
            <v>1585</v>
          </cell>
          <cell r="N314" t="str">
            <v>99910</v>
          </cell>
          <cell r="P314" t="str">
            <v>289</v>
          </cell>
          <cell r="Q314" t="str">
            <v>953</v>
          </cell>
          <cell r="R314" t="str">
            <v>INTERCO BILL W/O</v>
          </cell>
          <cell r="S314" t="str">
            <v>PRA</v>
          </cell>
          <cell r="U314" t="str">
            <v>2015-03-31</v>
          </cell>
          <cell r="V314">
            <v>-3850</v>
          </cell>
          <cell r="W314" t="str">
            <v>UTXEMEM101</v>
          </cell>
          <cell r="Y314" t="str">
            <v>LEGAL</v>
          </cell>
          <cell r="AA314" t="str">
            <v>BAL</v>
          </cell>
          <cell r="AC314" t="str">
            <v>ICB</v>
          </cell>
          <cell r="AD314" t="str">
            <v>ICB</v>
          </cell>
        </row>
        <row r="315">
          <cell r="B315" t="str">
            <v>9564265004</v>
          </cell>
          <cell r="C315" t="str">
            <v>ICB4OFFSET0000000038</v>
          </cell>
          <cell r="D315">
            <v>2014</v>
          </cell>
          <cell r="E315">
            <v>9</v>
          </cell>
          <cell r="F315" t="str">
            <v>2014-09-30</v>
          </cell>
          <cell r="G315" t="str">
            <v>PRJ</v>
          </cell>
          <cell r="H315" t="str">
            <v>211</v>
          </cell>
          <cell r="I315" t="str">
            <v>211</v>
          </cell>
          <cell r="K315" t="str">
            <v>000001121</v>
          </cell>
          <cell r="L315" t="str">
            <v>4265004</v>
          </cell>
          <cell r="M315" t="str">
            <v>1585</v>
          </cell>
          <cell r="N315" t="str">
            <v>99910</v>
          </cell>
          <cell r="P315" t="str">
            <v>292</v>
          </cell>
          <cell r="Q315" t="str">
            <v>956</v>
          </cell>
          <cell r="R315" t="str">
            <v>INTERCO BILL W/O</v>
          </cell>
          <cell r="S315" t="str">
            <v>PRA</v>
          </cell>
          <cell r="U315" t="str">
            <v>2014-09-30</v>
          </cell>
          <cell r="V315">
            <v>-106.65</v>
          </cell>
          <cell r="W315" t="str">
            <v>UTXEMEM101</v>
          </cell>
          <cell r="Y315" t="str">
            <v>LEGAL</v>
          </cell>
          <cell r="AA315" t="str">
            <v>BAL</v>
          </cell>
          <cell r="AC315" t="str">
            <v>ICB</v>
          </cell>
          <cell r="AD315" t="str">
            <v>ICB</v>
          </cell>
        </row>
        <row r="316">
          <cell r="B316" t="str">
            <v>9564265004</v>
          </cell>
          <cell r="C316" t="str">
            <v>ICB4OFFSET0000000038</v>
          </cell>
          <cell r="D316">
            <v>2015</v>
          </cell>
          <cell r="E316">
            <v>5</v>
          </cell>
          <cell r="F316" t="str">
            <v>2015-05-31</v>
          </cell>
          <cell r="G316" t="str">
            <v>PRJ</v>
          </cell>
          <cell r="H316" t="str">
            <v>211</v>
          </cell>
          <cell r="I316" t="str">
            <v>211</v>
          </cell>
          <cell r="K316" t="str">
            <v>000001121</v>
          </cell>
          <cell r="L316" t="str">
            <v>4265004</v>
          </cell>
          <cell r="M316" t="str">
            <v>1585</v>
          </cell>
          <cell r="N316" t="str">
            <v>99910</v>
          </cell>
          <cell r="P316" t="str">
            <v>292</v>
          </cell>
          <cell r="Q316" t="str">
            <v>956</v>
          </cell>
          <cell r="R316" t="str">
            <v>INTERCO BILL W/O</v>
          </cell>
          <cell r="S316" t="str">
            <v>PRA</v>
          </cell>
          <cell r="U316" t="str">
            <v>2015-05-31</v>
          </cell>
          <cell r="V316">
            <v>-2185.9699999999998</v>
          </cell>
          <cell r="W316" t="str">
            <v>UTXEMEM101</v>
          </cell>
          <cell r="Y316" t="str">
            <v>LEGAL</v>
          </cell>
          <cell r="AA316" t="str">
            <v>BAL</v>
          </cell>
          <cell r="AC316" t="str">
            <v>ICB</v>
          </cell>
          <cell r="AD316" t="str">
            <v>ICB</v>
          </cell>
        </row>
        <row r="317">
          <cell r="B317" t="str">
            <v>9544265004</v>
          </cell>
          <cell r="C317" t="str">
            <v>ICB4OFFSET0000000039</v>
          </cell>
          <cell r="D317">
            <v>2014</v>
          </cell>
          <cell r="E317">
            <v>9</v>
          </cell>
          <cell r="F317" t="str">
            <v>2014-09-30</v>
          </cell>
          <cell r="G317" t="str">
            <v>PRJ</v>
          </cell>
          <cell r="H317" t="str">
            <v>211</v>
          </cell>
          <cell r="I317" t="str">
            <v>211</v>
          </cell>
          <cell r="K317" t="str">
            <v>000001121</v>
          </cell>
          <cell r="L317" t="str">
            <v>4265004</v>
          </cell>
          <cell r="M317" t="str">
            <v>1113</v>
          </cell>
          <cell r="N317" t="str">
            <v>99910</v>
          </cell>
          <cell r="P317" t="str">
            <v>261</v>
          </cell>
          <cell r="Q317" t="str">
            <v>954</v>
          </cell>
          <cell r="R317" t="str">
            <v>INTERCO BILL W/O</v>
          </cell>
          <cell r="S317" t="str">
            <v>PRA</v>
          </cell>
          <cell r="U317" t="str">
            <v>2014-09-30</v>
          </cell>
          <cell r="V317">
            <v>-132</v>
          </cell>
          <cell r="W317" t="str">
            <v>UTXEMEM201</v>
          </cell>
          <cell r="Y317" t="str">
            <v>LEGAL</v>
          </cell>
          <cell r="AA317" t="str">
            <v>BAL</v>
          </cell>
          <cell r="AC317" t="str">
            <v>ICB</v>
          </cell>
          <cell r="AD317" t="str">
            <v>ICB</v>
          </cell>
        </row>
        <row r="318">
          <cell r="B318" t="str">
            <v>9544265004</v>
          </cell>
          <cell r="C318" t="str">
            <v>ICB4OFFSET0000000039</v>
          </cell>
          <cell r="D318">
            <v>2015</v>
          </cell>
          <cell r="E318">
            <v>5</v>
          </cell>
          <cell r="F318" t="str">
            <v>2015-05-31</v>
          </cell>
          <cell r="G318" t="str">
            <v>PRJ</v>
          </cell>
          <cell r="H318" t="str">
            <v>211</v>
          </cell>
          <cell r="I318" t="str">
            <v>211</v>
          </cell>
          <cell r="K318" t="str">
            <v>000001121</v>
          </cell>
          <cell r="L318" t="str">
            <v>4265004</v>
          </cell>
          <cell r="M318" t="str">
            <v>1113</v>
          </cell>
          <cell r="N318" t="str">
            <v>99910</v>
          </cell>
          <cell r="P318" t="str">
            <v>292</v>
          </cell>
          <cell r="Q318" t="str">
            <v>954</v>
          </cell>
          <cell r="R318" t="str">
            <v>INTERCO BILL W/O</v>
          </cell>
          <cell r="S318" t="str">
            <v>PRA</v>
          </cell>
          <cell r="U318" t="str">
            <v>2015-05-31</v>
          </cell>
          <cell r="V318">
            <v>-260</v>
          </cell>
          <cell r="W318" t="str">
            <v>UTXEMEM201</v>
          </cell>
          <cell r="Y318" t="str">
            <v>LEGAL</v>
          </cell>
          <cell r="AA318" t="str">
            <v>BAL</v>
          </cell>
          <cell r="AC318" t="str">
            <v>ICB</v>
          </cell>
          <cell r="AD318" t="str">
            <v>ICB</v>
          </cell>
        </row>
        <row r="319">
          <cell r="B319" t="str">
            <v>9534264000</v>
          </cell>
          <cell r="C319" t="str">
            <v>ICB4OFFSET0000000040</v>
          </cell>
          <cell r="D319">
            <v>2014</v>
          </cell>
          <cell r="E319">
            <v>11</v>
          </cell>
          <cell r="F319" t="str">
            <v>2014-11-30</v>
          </cell>
          <cell r="G319" t="str">
            <v>PRJ</v>
          </cell>
          <cell r="H319" t="str">
            <v>211</v>
          </cell>
          <cell r="I319" t="str">
            <v>211</v>
          </cell>
          <cell r="K319" t="str">
            <v>000001121</v>
          </cell>
          <cell r="L319" t="str">
            <v>4264000</v>
          </cell>
          <cell r="M319" t="str">
            <v>1585</v>
          </cell>
          <cell r="N319" t="str">
            <v>99910</v>
          </cell>
          <cell r="P319" t="str">
            <v>289</v>
          </cell>
          <cell r="Q319" t="str">
            <v>953</v>
          </cell>
          <cell r="R319" t="str">
            <v>INTERCO BILL W/O</v>
          </cell>
          <cell r="S319" t="str">
            <v>PRA</v>
          </cell>
          <cell r="U319" t="str">
            <v>2014-11-30</v>
          </cell>
          <cell r="V319">
            <v>-169730.44</v>
          </cell>
          <cell r="W319" t="str">
            <v>UTXEMEM101</v>
          </cell>
          <cell r="Y319" t="str">
            <v>LEGAL</v>
          </cell>
          <cell r="AA319" t="str">
            <v>BAL</v>
          </cell>
          <cell r="AC319" t="str">
            <v>ICB</v>
          </cell>
          <cell r="AD319" t="str">
            <v>ICB</v>
          </cell>
        </row>
        <row r="320">
          <cell r="B320" t="str">
            <v>9544265004</v>
          </cell>
          <cell r="C320" t="str">
            <v>ICB4OFFSET0000000040</v>
          </cell>
          <cell r="D320">
            <v>2014</v>
          </cell>
          <cell r="E320">
            <v>9</v>
          </cell>
          <cell r="F320" t="str">
            <v>2014-09-30</v>
          </cell>
          <cell r="G320" t="str">
            <v>PRJ</v>
          </cell>
          <cell r="H320" t="str">
            <v>211</v>
          </cell>
          <cell r="I320" t="str">
            <v>211</v>
          </cell>
          <cell r="K320" t="str">
            <v>000001121</v>
          </cell>
          <cell r="L320" t="str">
            <v>4265004</v>
          </cell>
          <cell r="M320" t="str">
            <v>1113</v>
          </cell>
          <cell r="N320" t="str">
            <v>99910</v>
          </cell>
          <cell r="P320" t="str">
            <v>292</v>
          </cell>
          <cell r="Q320" t="str">
            <v>954</v>
          </cell>
          <cell r="R320" t="str">
            <v>INTERCO BILL W/O</v>
          </cell>
          <cell r="S320" t="str">
            <v>PRA</v>
          </cell>
          <cell r="U320" t="str">
            <v>2014-09-30</v>
          </cell>
          <cell r="V320">
            <v>-543.61</v>
          </cell>
          <cell r="W320" t="str">
            <v>UTXEMEM201</v>
          </cell>
          <cell r="Y320" t="str">
            <v>LEGAL</v>
          </cell>
          <cell r="AA320" t="str">
            <v>BAL</v>
          </cell>
          <cell r="AC320" t="str">
            <v>ICB</v>
          </cell>
          <cell r="AD320" t="str">
            <v>ICB</v>
          </cell>
        </row>
        <row r="321">
          <cell r="B321" t="str">
            <v>9564265004</v>
          </cell>
          <cell r="C321" t="str">
            <v>ICB4OFFSET0000000040</v>
          </cell>
          <cell r="D321">
            <v>2015</v>
          </cell>
          <cell r="E321">
            <v>2</v>
          </cell>
          <cell r="F321" t="str">
            <v>2015-02-28</v>
          </cell>
          <cell r="G321" t="str">
            <v>PRJ</v>
          </cell>
          <cell r="H321" t="str">
            <v>211</v>
          </cell>
          <cell r="I321" t="str">
            <v>211</v>
          </cell>
          <cell r="K321" t="str">
            <v>000001121</v>
          </cell>
          <cell r="L321" t="str">
            <v>4265004</v>
          </cell>
          <cell r="M321" t="str">
            <v>1585</v>
          </cell>
          <cell r="N321" t="str">
            <v>99910</v>
          </cell>
          <cell r="P321" t="str">
            <v>292</v>
          </cell>
          <cell r="Q321" t="str">
            <v>956</v>
          </cell>
          <cell r="R321" t="str">
            <v>INTERCO BILL W/O</v>
          </cell>
          <cell r="S321" t="str">
            <v>PRA</v>
          </cell>
          <cell r="U321" t="str">
            <v>2015-02-28</v>
          </cell>
          <cell r="V321">
            <v>-1344.46</v>
          </cell>
          <cell r="W321" t="str">
            <v>UTXEMEM101</v>
          </cell>
          <cell r="Y321" t="str">
            <v>LEGAL</v>
          </cell>
          <cell r="AA321" t="str">
            <v>BAL</v>
          </cell>
          <cell r="AC321" t="str">
            <v>ICB</v>
          </cell>
          <cell r="AD321" t="str">
            <v>ICB</v>
          </cell>
        </row>
        <row r="322">
          <cell r="B322" t="str">
            <v>9564265004</v>
          </cell>
          <cell r="C322" t="str">
            <v>ICB4OFFSET0000000040</v>
          </cell>
          <cell r="D322">
            <v>2015</v>
          </cell>
          <cell r="E322">
            <v>5</v>
          </cell>
          <cell r="F322" t="str">
            <v>2015-05-31</v>
          </cell>
          <cell r="G322" t="str">
            <v>PRJ</v>
          </cell>
          <cell r="H322" t="str">
            <v>211</v>
          </cell>
          <cell r="I322" t="str">
            <v>211</v>
          </cell>
          <cell r="K322" t="str">
            <v>000001121</v>
          </cell>
          <cell r="L322" t="str">
            <v>4265004</v>
          </cell>
          <cell r="M322" t="str">
            <v>1113</v>
          </cell>
          <cell r="N322" t="str">
            <v>99910</v>
          </cell>
          <cell r="P322" t="str">
            <v>292</v>
          </cell>
          <cell r="Q322" t="str">
            <v>956</v>
          </cell>
          <cell r="R322" t="str">
            <v>INTERCO BILL W/O</v>
          </cell>
          <cell r="S322" t="str">
            <v>PRA</v>
          </cell>
          <cell r="U322" t="str">
            <v>2015-05-31</v>
          </cell>
          <cell r="V322">
            <v>-1390.91</v>
          </cell>
          <cell r="W322" t="str">
            <v>UTXEMEM201</v>
          </cell>
          <cell r="Y322" t="str">
            <v>LEGAL</v>
          </cell>
          <cell r="AA322" t="str">
            <v>BAL</v>
          </cell>
          <cell r="AC322" t="str">
            <v>ICB</v>
          </cell>
          <cell r="AD322" t="str">
            <v>ICB</v>
          </cell>
        </row>
        <row r="323">
          <cell r="B323" t="str">
            <v>9564265004</v>
          </cell>
          <cell r="C323" t="str">
            <v>ICB4OFFSET0000000041</v>
          </cell>
          <cell r="D323">
            <v>2014</v>
          </cell>
          <cell r="E323">
            <v>9</v>
          </cell>
          <cell r="F323" t="str">
            <v>2014-09-30</v>
          </cell>
          <cell r="G323" t="str">
            <v>PRJ</v>
          </cell>
          <cell r="H323" t="str">
            <v>211</v>
          </cell>
          <cell r="I323" t="str">
            <v>211</v>
          </cell>
          <cell r="K323" t="str">
            <v>000001121</v>
          </cell>
          <cell r="L323" t="str">
            <v>4265004</v>
          </cell>
          <cell r="M323" t="str">
            <v>1113</v>
          </cell>
          <cell r="N323" t="str">
            <v>99910</v>
          </cell>
          <cell r="P323" t="str">
            <v>292</v>
          </cell>
          <cell r="Q323" t="str">
            <v>956</v>
          </cell>
          <cell r="R323" t="str">
            <v>INTERCO BILL W/O</v>
          </cell>
          <cell r="S323" t="str">
            <v>PRA</v>
          </cell>
          <cell r="U323" t="str">
            <v>2014-09-30</v>
          </cell>
          <cell r="V323">
            <v>-594.9</v>
          </cell>
          <cell r="W323" t="str">
            <v>UTXEMEM201</v>
          </cell>
          <cell r="Y323" t="str">
            <v>LEGAL</v>
          </cell>
          <cell r="AA323" t="str">
            <v>BAL</v>
          </cell>
          <cell r="AC323" t="str">
            <v>ICB</v>
          </cell>
          <cell r="AD323" t="str">
            <v>ICB</v>
          </cell>
        </row>
        <row r="324">
          <cell r="B324" t="str">
            <v>9564265004</v>
          </cell>
          <cell r="C324" t="str">
            <v>ICB4OFFSET0000000041</v>
          </cell>
          <cell r="D324">
            <v>2015</v>
          </cell>
          <cell r="E324">
            <v>2</v>
          </cell>
          <cell r="F324" t="str">
            <v>2015-02-28</v>
          </cell>
          <cell r="G324" t="str">
            <v>PRJ</v>
          </cell>
          <cell r="H324" t="str">
            <v>211</v>
          </cell>
          <cell r="I324" t="str">
            <v>211</v>
          </cell>
          <cell r="K324" t="str">
            <v>000001121</v>
          </cell>
          <cell r="L324" t="str">
            <v>4265004</v>
          </cell>
          <cell r="M324" t="str">
            <v>1113</v>
          </cell>
          <cell r="N324" t="str">
            <v>99910</v>
          </cell>
          <cell r="P324" t="str">
            <v>261</v>
          </cell>
          <cell r="Q324" t="str">
            <v>956</v>
          </cell>
          <cell r="R324" t="str">
            <v>INTERCO BILL W/O</v>
          </cell>
          <cell r="S324" t="str">
            <v>PRA</v>
          </cell>
          <cell r="U324" t="str">
            <v>2015-02-28</v>
          </cell>
          <cell r="V324">
            <v>-131.5</v>
          </cell>
          <cell r="W324" t="str">
            <v>UTXEMEM201</v>
          </cell>
          <cell r="Y324" t="str">
            <v>LEGAL</v>
          </cell>
          <cell r="AA324" t="str">
            <v>BAL</v>
          </cell>
          <cell r="AC324" t="str">
            <v>ICB</v>
          </cell>
          <cell r="AD324" t="str">
            <v>ICB</v>
          </cell>
        </row>
        <row r="325">
          <cell r="B325" t="str">
            <v>9564265004</v>
          </cell>
          <cell r="C325" t="str">
            <v>ICB4OFFSET0000000041</v>
          </cell>
          <cell r="D325">
            <v>2015</v>
          </cell>
          <cell r="E325">
            <v>3</v>
          </cell>
          <cell r="F325" t="str">
            <v>2015-03-31</v>
          </cell>
          <cell r="G325" t="str">
            <v>PRJ</v>
          </cell>
          <cell r="H325" t="str">
            <v>211</v>
          </cell>
          <cell r="I325" t="str">
            <v>211</v>
          </cell>
          <cell r="K325" t="str">
            <v>000001121</v>
          </cell>
          <cell r="L325" t="str">
            <v>4265004</v>
          </cell>
          <cell r="M325" t="str">
            <v>1585</v>
          </cell>
          <cell r="N325" t="str">
            <v>99910</v>
          </cell>
          <cell r="P325" t="str">
            <v>292</v>
          </cell>
          <cell r="Q325" t="str">
            <v>956</v>
          </cell>
          <cell r="R325" t="str">
            <v>INTERCO BILL W/O</v>
          </cell>
          <cell r="S325" t="str">
            <v>PRA</v>
          </cell>
          <cell r="U325" t="str">
            <v>2015-03-31</v>
          </cell>
          <cell r="V325">
            <v>-397.47</v>
          </cell>
          <cell r="W325" t="str">
            <v>UTXEMEM101</v>
          </cell>
          <cell r="Y325" t="str">
            <v>LEGAL</v>
          </cell>
          <cell r="AA325" t="str">
            <v>BAL</v>
          </cell>
          <cell r="AC325" t="str">
            <v>ICB</v>
          </cell>
          <cell r="AD325" t="str">
            <v>ICB</v>
          </cell>
        </row>
        <row r="326">
          <cell r="B326" t="str">
            <v>9544265004</v>
          </cell>
          <cell r="C326" t="str">
            <v>ICB4OFFSET0000000042</v>
          </cell>
          <cell r="D326">
            <v>2015</v>
          </cell>
          <cell r="E326">
            <v>2</v>
          </cell>
          <cell r="F326" t="str">
            <v>2015-02-28</v>
          </cell>
          <cell r="G326" t="str">
            <v>PRJ</v>
          </cell>
          <cell r="H326" t="str">
            <v>211</v>
          </cell>
          <cell r="I326" t="str">
            <v>211</v>
          </cell>
          <cell r="K326" t="str">
            <v>000001121</v>
          </cell>
          <cell r="L326" t="str">
            <v>4265004</v>
          </cell>
          <cell r="M326" t="str">
            <v>1113</v>
          </cell>
          <cell r="N326" t="str">
            <v>99910</v>
          </cell>
          <cell r="P326" t="str">
            <v>292</v>
          </cell>
          <cell r="Q326" t="str">
            <v>954</v>
          </cell>
          <cell r="R326" t="str">
            <v>INTERCO BILL W/O</v>
          </cell>
          <cell r="S326" t="str">
            <v>PRA</v>
          </cell>
          <cell r="U326" t="str">
            <v>2015-02-28</v>
          </cell>
          <cell r="V326">
            <v>-655</v>
          </cell>
          <cell r="W326" t="str">
            <v>UTXEMEM201</v>
          </cell>
          <cell r="Y326" t="str">
            <v>LEGAL</v>
          </cell>
          <cell r="AA326" t="str">
            <v>BAL</v>
          </cell>
          <cell r="AC326" t="str">
            <v>ICB</v>
          </cell>
          <cell r="AD326" t="str">
            <v>ICB</v>
          </cell>
        </row>
        <row r="327">
          <cell r="B327" t="str">
            <v>9564265004</v>
          </cell>
          <cell r="C327" t="str">
            <v>ICB4OFFSET0000000042</v>
          </cell>
          <cell r="D327">
            <v>2015</v>
          </cell>
          <cell r="E327">
            <v>3</v>
          </cell>
          <cell r="F327" t="str">
            <v>2015-03-31</v>
          </cell>
          <cell r="G327" t="str">
            <v>PRJ</v>
          </cell>
          <cell r="H327" t="str">
            <v>211</v>
          </cell>
          <cell r="I327" t="str">
            <v>211</v>
          </cell>
          <cell r="K327" t="str">
            <v>000001121</v>
          </cell>
          <cell r="L327" t="str">
            <v>4265004</v>
          </cell>
          <cell r="M327" t="str">
            <v>1113</v>
          </cell>
          <cell r="N327" t="str">
            <v>99910</v>
          </cell>
          <cell r="P327" t="str">
            <v>292</v>
          </cell>
          <cell r="Q327" t="str">
            <v>956</v>
          </cell>
          <cell r="R327" t="str">
            <v>INTERCO BILL W/O</v>
          </cell>
          <cell r="S327" t="str">
            <v>PRA</v>
          </cell>
          <cell r="U327" t="str">
            <v>2015-03-31</v>
          </cell>
          <cell r="V327">
            <v>-1094</v>
          </cell>
          <cell r="W327" t="str">
            <v>UTXEMEM201</v>
          </cell>
          <cell r="Y327" t="str">
            <v>LEGAL</v>
          </cell>
          <cell r="AA327" t="str">
            <v>BAL</v>
          </cell>
          <cell r="AC327" t="str">
            <v>ICB</v>
          </cell>
          <cell r="AD327" t="str">
            <v>ICB</v>
          </cell>
        </row>
        <row r="328">
          <cell r="B328" t="str">
            <v>9564265004</v>
          </cell>
          <cell r="C328" t="str">
            <v>ICB4OFFSET0000000043</v>
          </cell>
          <cell r="D328">
            <v>2015</v>
          </cell>
          <cell r="E328">
            <v>2</v>
          </cell>
          <cell r="F328" t="str">
            <v>2015-02-28</v>
          </cell>
          <cell r="G328" t="str">
            <v>PRJ</v>
          </cell>
          <cell r="H328" t="str">
            <v>211</v>
          </cell>
          <cell r="I328" t="str">
            <v>211</v>
          </cell>
          <cell r="K328" t="str">
            <v>000001121</v>
          </cell>
          <cell r="L328" t="str">
            <v>4265004</v>
          </cell>
          <cell r="M328" t="str">
            <v>1113</v>
          </cell>
          <cell r="N328" t="str">
            <v>99910</v>
          </cell>
          <cell r="P328" t="str">
            <v>292</v>
          </cell>
          <cell r="Q328" t="str">
            <v>956</v>
          </cell>
          <cell r="R328" t="str">
            <v>INTERCO BILL W/O</v>
          </cell>
          <cell r="S328" t="str">
            <v>PRA</v>
          </cell>
          <cell r="U328" t="str">
            <v>2015-02-28</v>
          </cell>
          <cell r="V328">
            <v>-558.16999999999996</v>
          </cell>
          <cell r="W328" t="str">
            <v>UTXEMEM201</v>
          </cell>
          <cell r="Y328" t="str">
            <v>LEGAL</v>
          </cell>
          <cell r="AA328" t="str">
            <v>BAL</v>
          </cell>
          <cell r="AC328" t="str">
            <v>ICB</v>
          </cell>
          <cell r="AD328" t="str">
            <v>ICB</v>
          </cell>
        </row>
        <row r="329">
          <cell r="B329" t="str">
            <v>9564265004</v>
          </cell>
          <cell r="C329" t="str">
            <v>ICB4OFFSET0000000044</v>
          </cell>
          <cell r="D329">
            <v>2014</v>
          </cell>
          <cell r="E329">
            <v>12</v>
          </cell>
          <cell r="F329" t="str">
            <v>2014-12-31</v>
          </cell>
          <cell r="G329" t="str">
            <v>PRJ</v>
          </cell>
          <cell r="H329" t="str">
            <v>211</v>
          </cell>
          <cell r="I329" t="str">
            <v>211</v>
          </cell>
          <cell r="K329" t="str">
            <v>TDOANDA</v>
          </cell>
          <cell r="L329" t="str">
            <v>4265004</v>
          </cell>
          <cell r="M329" t="str">
            <v>1585</v>
          </cell>
          <cell r="N329" t="str">
            <v>99910</v>
          </cell>
          <cell r="P329" t="str">
            <v>293</v>
          </cell>
          <cell r="Q329" t="str">
            <v>956</v>
          </cell>
          <cell r="R329" t="str">
            <v>INTERCO BILL W/O</v>
          </cell>
          <cell r="S329" t="str">
            <v>PRA</v>
          </cell>
          <cell r="U329" t="str">
            <v>2014-12-31</v>
          </cell>
          <cell r="V329">
            <v>-104.85</v>
          </cell>
          <cell r="W329" t="str">
            <v>UTXE000301</v>
          </cell>
          <cell r="Y329" t="str">
            <v>TDOTH</v>
          </cell>
          <cell r="AA329" t="str">
            <v>BAL</v>
          </cell>
          <cell r="AC329" t="str">
            <v>ICB</v>
          </cell>
          <cell r="AD329" t="str">
            <v>ICB</v>
          </cell>
        </row>
        <row r="330">
          <cell r="B330" t="str">
            <v>9564265004</v>
          </cell>
          <cell r="C330" t="str">
            <v>ICB4OFFSET0000000044</v>
          </cell>
          <cell r="D330">
            <v>2015</v>
          </cell>
          <cell r="E330">
            <v>4</v>
          </cell>
          <cell r="F330" t="str">
            <v>2015-04-30</v>
          </cell>
          <cell r="G330" t="str">
            <v>PRJ</v>
          </cell>
          <cell r="H330" t="str">
            <v>211</v>
          </cell>
          <cell r="I330" t="str">
            <v>211</v>
          </cell>
          <cell r="K330" t="str">
            <v>000001121</v>
          </cell>
          <cell r="L330" t="str">
            <v>4265004</v>
          </cell>
          <cell r="M330" t="str">
            <v>1585</v>
          </cell>
          <cell r="N330" t="str">
            <v>99910</v>
          </cell>
          <cell r="P330" t="str">
            <v>292</v>
          </cell>
          <cell r="Q330" t="str">
            <v>956</v>
          </cell>
          <cell r="R330" t="str">
            <v>INTERCO BILL W/O</v>
          </cell>
          <cell r="S330" t="str">
            <v>PRA</v>
          </cell>
          <cell r="U330" t="str">
            <v>2015-04-30</v>
          </cell>
          <cell r="V330">
            <v>-608</v>
          </cell>
          <cell r="W330" t="str">
            <v>UTXEMEM101</v>
          </cell>
          <cell r="Y330" t="str">
            <v>LEGAL</v>
          </cell>
          <cell r="AA330" t="str">
            <v>BAL</v>
          </cell>
          <cell r="AC330" t="str">
            <v>ICB</v>
          </cell>
          <cell r="AD330" t="str">
            <v>ICB</v>
          </cell>
        </row>
        <row r="331">
          <cell r="B331" t="str">
            <v>9544265004</v>
          </cell>
          <cell r="C331" t="str">
            <v>ICB4OFFSET0000000045</v>
          </cell>
          <cell r="D331">
            <v>2014</v>
          </cell>
          <cell r="E331">
            <v>8</v>
          </cell>
          <cell r="F331" t="str">
            <v>2014-08-31</v>
          </cell>
          <cell r="G331" t="str">
            <v>PRJ</v>
          </cell>
          <cell r="H331" t="str">
            <v>211</v>
          </cell>
          <cell r="I331" t="str">
            <v>211</v>
          </cell>
          <cell r="K331" t="str">
            <v>000001121</v>
          </cell>
          <cell r="L331" t="str">
            <v>4265004</v>
          </cell>
          <cell r="M331" t="str">
            <v>1585</v>
          </cell>
          <cell r="N331" t="str">
            <v>99910</v>
          </cell>
          <cell r="P331" t="str">
            <v>292</v>
          </cell>
          <cell r="Q331" t="str">
            <v>954</v>
          </cell>
          <cell r="R331" t="str">
            <v>INTERCO BILL W/O</v>
          </cell>
          <cell r="S331" t="str">
            <v>PRA</v>
          </cell>
          <cell r="U331" t="str">
            <v>2014-08-31</v>
          </cell>
          <cell r="V331">
            <v>-2701.92</v>
          </cell>
          <cell r="W331" t="str">
            <v>UTXEMEM101</v>
          </cell>
          <cell r="Y331" t="str">
            <v>LEGAL</v>
          </cell>
          <cell r="AA331" t="str">
            <v>BAL</v>
          </cell>
          <cell r="AC331" t="str">
            <v>ICB</v>
          </cell>
          <cell r="AD331" t="str">
            <v>ICB</v>
          </cell>
        </row>
        <row r="332">
          <cell r="B332" t="str">
            <v>9564265004</v>
          </cell>
          <cell r="C332" t="str">
            <v>ICB4OFFSET0000000045</v>
          </cell>
          <cell r="D332">
            <v>2015</v>
          </cell>
          <cell r="E332">
            <v>4</v>
          </cell>
          <cell r="F332" t="str">
            <v>2015-04-30</v>
          </cell>
          <cell r="G332" t="str">
            <v>PRJ</v>
          </cell>
          <cell r="H332" t="str">
            <v>211</v>
          </cell>
          <cell r="I332" t="str">
            <v>211</v>
          </cell>
          <cell r="K332" t="str">
            <v>000001121</v>
          </cell>
          <cell r="L332" t="str">
            <v>4265004</v>
          </cell>
          <cell r="M332" t="str">
            <v>1113</v>
          </cell>
          <cell r="N332" t="str">
            <v>99910</v>
          </cell>
          <cell r="P332" t="str">
            <v>292</v>
          </cell>
          <cell r="Q332" t="str">
            <v>956</v>
          </cell>
          <cell r="R332" t="str">
            <v>INTERCO BILL W/O</v>
          </cell>
          <cell r="S332" t="str">
            <v>PRA</v>
          </cell>
          <cell r="U332" t="str">
            <v>2015-04-30</v>
          </cell>
          <cell r="V332">
            <v>-558.16999999999996</v>
          </cell>
          <cell r="W332" t="str">
            <v>UTXEMEM201</v>
          </cell>
          <cell r="Y332" t="str">
            <v>LEGAL</v>
          </cell>
          <cell r="AA332" t="str">
            <v>BAL</v>
          </cell>
          <cell r="AC332" t="str">
            <v>ICB</v>
          </cell>
          <cell r="AD332" t="str">
            <v>ICB</v>
          </cell>
        </row>
        <row r="333">
          <cell r="B333" t="str">
            <v>9564265004</v>
          </cell>
          <cell r="C333" t="str">
            <v>ICB4OFFSET0000000046</v>
          </cell>
          <cell r="D333">
            <v>2014</v>
          </cell>
          <cell r="E333">
            <v>8</v>
          </cell>
          <cell r="F333" t="str">
            <v>2014-08-31</v>
          </cell>
          <cell r="G333" t="str">
            <v>PRJ</v>
          </cell>
          <cell r="H333" t="str">
            <v>211</v>
          </cell>
          <cell r="I333" t="str">
            <v>211</v>
          </cell>
          <cell r="K333" t="str">
            <v>000001121</v>
          </cell>
          <cell r="L333" t="str">
            <v>4265004</v>
          </cell>
          <cell r="M333" t="str">
            <v>1585</v>
          </cell>
          <cell r="N333" t="str">
            <v>99910</v>
          </cell>
          <cell r="P333" t="str">
            <v>292</v>
          </cell>
          <cell r="Q333" t="str">
            <v>956</v>
          </cell>
          <cell r="R333" t="str">
            <v>INTERCO BILL W/O</v>
          </cell>
          <cell r="S333" t="str">
            <v>PRA</v>
          </cell>
          <cell r="U333" t="str">
            <v>2014-08-31</v>
          </cell>
          <cell r="V333">
            <v>-1344.19</v>
          </cell>
          <cell r="W333" t="str">
            <v>UTXEMEM101</v>
          </cell>
          <cell r="Y333" t="str">
            <v>LEGAL</v>
          </cell>
          <cell r="AA333" t="str">
            <v>BAL</v>
          </cell>
          <cell r="AC333" t="str">
            <v>ICB</v>
          </cell>
          <cell r="AD333" t="str">
            <v>ICB</v>
          </cell>
        </row>
        <row r="334">
          <cell r="B334" t="str">
            <v>9544265004</v>
          </cell>
          <cell r="C334" t="str">
            <v>ICB4OFFSET0000000047</v>
          </cell>
          <cell r="D334">
            <v>2014</v>
          </cell>
          <cell r="E334">
            <v>8</v>
          </cell>
          <cell r="F334" t="str">
            <v>2014-08-31</v>
          </cell>
          <cell r="G334" t="str">
            <v>PRJ</v>
          </cell>
          <cell r="H334" t="str">
            <v>211</v>
          </cell>
          <cell r="I334" t="str">
            <v>211</v>
          </cell>
          <cell r="K334" t="str">
            <v>000001121</v>
          </cell>
          <cell r="L334" t="str">
            <v>4265004</v>
          </cell>
          <cell r="M334" t="str">
            <v>1113</v>
          </cell>
          <cell r="N334" t="str">
            <v>99910</v>
          </cell>
          <cell r="P334" t="str">
            <v>292</v>
          </cell>
          <cell r="Q334" t="str">
            <v>954</v>
          </cell>
          <cell r="R334" t="str">
            <v>INTERCO BILL W/O</v>
          </cell>
          <cell r="S334" t="str">
            <v>PRA</v>
          </cell>
          <cell r="U334" t="str">
            <v>2014-08-31</v>
          </cell>
          <cell r="V334">
            <v>-300</v>
          </cell>
          <cell r="W334" t="str">
            <v>UTXEMEM201</v>
          </cell>
          <cell r="Y334" t="str">
            <v>LEGAL</v>
          </cell>
          <cell r="AA334" t="str">
            <v>BAL</v>
          </cell>
          <cell r="AC334" t="str">
            <v>ICB</v>
          </cell>
          <cell r="AD334" t="str">
            <v>ICB</v>
          </cell>
        </row>
        <row r="335">
          <cell r="B335" t="str">
            <v>9564265004</v>
          </cell>
          <cell r="C335" t="str">
            <v>ICB4OFFSET0000000047</v>
          </cell>
          <cell r="D335">
            <v>2014</v>
          </cell>
          <cell r="E335">
            <v>11</v>
          </cell>
          <cell r="F335" t="str">
            <v>2014-11-30</v>
          </cell>
          <cell r="G335" t="str">
            <v>PRJ</v>
          </cell>
          <cell r="H335" t="str">
            <v>211</v>
          </cell>
          <cell r="I335" t="str">
            <v>211</v>
          </cell>
          <cell r="K335" t="str">
            <v>000001121</v>
          </cell>
          <cell r="L335" t="str">
            <v>4265004</v>
          </cell>
          <cell r="M335" t="str">
            <v>1585</v>
          </cell>
          <cell r="N335" t="str">
            <v>99910</v>
          </cell>
          <cell r="P335" t="str">
            <v>292</v>
          </cell>
          <cell r="Q335" t="str">
            <v>956</v>
          </cell>
          <cell r="R335" t="str">
            <v>INTERCO BILL W/O</v>
          </cell>
          <cell r="S335" t="str">
            <v>PRA</v>
          </cell>
          <cell r="U335" t="str">
            <v>2014-11-30</v>
          </cell>
          <cell r="V335">
            <v>-678.19</v>
          </cell>
          <cell r="W335" t="str">
            <v>UTXEMEM101</v>
          </cell>
          <cell r="Y335" t="str">
            <v>LEGAL</v>
          </cell>
          <cell r="AA335" t="str">
            <v>BAL</v>
          </cell>
          <cell r="AC335" t="str">
            <v>ICB</v>
          </cell>
          <cell r="AD335" t="str">
            <v>ICB</v>
          </cell>
        </row>
        <row r="336">
          <cell r="B336" t="str">
            <v>9564265004</v>
          </cell>
          <cell r="C336" t="str">
            <v>ICB4OFFSET0000000048</v>
          </cell>
          <cell r="D336">
            <v>2014</v>
          </cell>
          <cell r="E336">
            <v>8</v>
          </cell>
          <cell r="F336" t="str">
            <v>2014-08-31</v>
          </cell>
          <cell r="G336" t="str">
            <v>PRJ</v>
          </cell>
          <cell r="H336" t="str">
            <v>211</v>
          </cell>
          <cell r="I336" t="str">
            <v>211</v>
          </cell>
          <cell r="K336" t="str">
            <v>000001121</v>
          </cell>
          <cell r="L336" t="str">
            <v>4265004</v>
          </cell>
          <cell r="M336" t="str">
            <v>1113</v>
          </cell>
          <cell r="N336" t="str">
            <v>99910</v>
          </cell>
          <cell r="P336" t="str">
            <v>292</v>
          </cell>
          <cell r="Q336" t="str">
            <v>956</v>
          </cell>
          <cell r="R336" t="str">
            <v>INTERCO BILL W/O</v>
          </cell>
          <cell r="S336" t="str">
            <v>PRA</v>
          </cell>
          <cell r="U336" t="str">
            <v>2014-08-31</v>
          </cell>
          <cell r="V336">
            <v>-1145.8499999999999</v>
          </cell>
          <cell r="W336" t="str">
            <v>UTXEMEM201</v>
          </cell>
          <cell r="Y336" t="str">
            <v>LEGAL</v>
          </cell>
          <cell r="AA336" t="str">
            <v>BAL</v>
          </cell>
          <cell r="AC336" t="str">
            <v>ICB</v>
          </cell>
          <cell r="AD336" t="str">
            <v>ICB</v>
          </cell>
        </row>
        <row r="337">
          <cell r="B337" t="str">
            <v>9564265004</v>
          </cell>
          <cell r="C337" t="str">
            <v>ICB4OFFSET0000000048</v>
          </cell>
          <cell r="D337">
            <v>2014</v>
          </cell>
          <cell r="E337">
            <v>11</v>
          </cell>
          <cell r="F337" t="str">
            <v>2014-11-30</v>
          </cell>
          <cell r="G337" t="str">
            <v>PRJ</v>
          </cell>
          <cell r="H337" t="str">
            <v>211</v>
          </cell>
          <cell r="I337" t="str">
            <v>211</v>
          </cell>
          <cell r="K337" t="str">
            <v>000001121</v>
          </cell>
          <cell r="L337" t="str">
            <v>4265004</v>
          </cell>
          <cell r="M337" t="str">
            <v>1585</v>
          </cell>
          <cell r="N337" t="str">
            <v>99910</v>
          </cell>
          <cell r="P337" t="str">
            <v>293</v>
          </cell>
          <cell r="Q337" t="str">
            <v>956</v>
          </cell>
          <cell r="R337" t="str">
            <v>INTERCO BILL W/O</v>
          </cell>
          <cell r="S337" t="str">
            <v>PRA</v>
          </cell>
          <cell r="U337" t="str">
            <v>2014-11-30</v>
          </cell>
          <cell r="V337">
            <v>-89.3</v>
          </cell>
          <cell r="W337" t="str">
            <v>UTXEMEM101</v>
          </cell>
          <cell r="Y337" t="str">
            <v>LEGAL</v>
          </cell>
          <cell r="AA337" t="str">
            <v>BAL</v>
          </cell>
          <cell r="AC337" t="str">
            <v>ICB</v>
          </cell>
          <cell r="AD337" t="str">
            <v>ICB</v>
          </cell>
        </row>
        <row r="338">
          <cell r="B338" t="str">
            <v>9564265004</v>
          </cell>
          <cell r="C338" t="str">
            <v>ICB4OFFSET0000000048</v>
          </cell>
          <cell r="D338">
            <v>2014</v>
          </cell>
          <cell r="E338">
            <v>12</v>
          </cell>
          <cell r="F338" t="str">
            <v>2014-12-31</v>
          </cell>
          <cell r="G338" t="str">
            <v>PRJ</v>
          </cell>
          <cell r="H338" t="str">
            <v>211</v>
          </cell>
          <cell r="I338" t="str">
            <v>211</v>
          </cell>
          <cell r="K338" t="str">
            <v>000001121</v>
          </cell>
          <cell r="L338" t="str">
            <v>4265004</v>
          </cell>
          <cell r="M338" t="str">
            <v>1585</v>
          </cell>
          <cell r="N338" t="str">
            <v>99910</v>
          </cell>
          <cell r="P338" t="str">
            <v>292</v>
          </cell>
          <cell r="Q338" t="str">
            <v>956</v>
          </cell>
          <cell r="R338" t="str">
            <v>INTERCO BILL W/O</v>
          </cell>
          <cell r="S338" t="str">
            <v>PRA</v>
          </cell>
          <cell r="U338" t="str">
            <v>2014-12-31</v>
          </cell>
          <cell r="V338">
            <v>-1190.44</v>
          </cell>
          <cell r="W338" t="str">
            <v>UTXEMEM101</v>
          </cell>
          <cell r="Y338" t="str">
            <v>LEGAL</v>
          </cell>
          <cell r="AA338" t="str">
            <v>BAL</v>
          </cell>
          <cell r="AC338" t="str">
            <v>ICB</v>
          </cell>
          <cell r="AD338" t="str">
            <v>ICB</v>
          </cell>
        </row>
        <row r="339">
          <cell r="B339" t="str">
            <v>9544265004</v>
          </cell>
          <cell r="C339" t="str">
            <v>ICB4OFFSET0000000049</v>
          </cell>
          <cell r="D339">
            <v>2014</v>
          </cell>
          <cell r="E339">
            <v>11</v>
          </cell>
          <cell r="F339" t="str">
            <v>2014-11-30</v>
          </cell>
          <cell r="G339" t="str">
            <v>PRJ</v>
          </cell>
          <cell r="H339" t="str">
            <v>211</v>
          </cell>
          <cell r="I339" t="str">
            <v>211</v>
          </cell>
          <cell r="K339" t="str">
            <v>000001121</v>
          </cell>
          <cell r="L339" t="str">
            <v>4265004</v>
          </cell>
          <cell r="M339" t="str">
            <v>1113</v>
          </cell>
          <cell r="N339" t="str">
            <v>99910</v>
          </cell>
          <cell r="P339" t="str">
            <v>261</v>
          </cell>
          <cell r="Q339" t="str">
            <v>954</v>
          </cell>
          <cell r="R339" t="str">
            <v>INTERCO BILL W/O</v>
          </cell>
          <cell r="S339" t="str">
            <v>PRA</v>
          </cell>
          <cell r="U339" t="str">
            <v>2014-11-30</v>
          </cell>
          <cell r="V339">
            <v>-60</v>
          </cell>
          <cell r="W339" t="str">
            <v>UTXEMEM201</v>
          </cell>
          <cell r="Y339" t="str">
            <v>LEGAL</v>
          </cell>
          <cell r="AA339" t="str">
            <v>BAL</v>
          </cell>
          <cell r="AC339" t="str">
            <v>ICB</v>
          </cell>
          <cell r="AD339" t="str">
            <v>ICB</v>
          </cell>
        </row>
        <row r="340">
          <cell r="B340" t="str">
            <v>9544265004</v>
          </cell>
          <cell r="C340" t="str">
            <v>ICB4OFFSET0000000049</v>
          </cell>
          <cell r="D340">
            <v>2014</v>
          </cell>
          <cell r="E340">
            <v>12</v>
          </cell>
          <cell r="F340" t="str">
            <v>2014-12-31</v>
          </cell>
          <cell r="G340" t="str">
            <v>PRJ</v>
          </cell>
          <cell r="H340" t="str">
            <v>211</v>
          </cell>
          <cell r="I340" t="str">
            <v>211</v>
          </cell>
          <cell r="K340" t="str">
            <v>000001121</v>
          </cell>
          <cell r="L340" t="str">
            <v>4265004</v>
          </cell>
          <cell r="M340" t="str">
            <v>1113</v>
          </cell>
          <cell r="N340" t="str">
            <v>99910</v>
          </cell>
          <cell r="P340" t="str">
            <v>261</v>
          </cell>
          <cell r="Q340" t="str">
            <v>954</v>
          </cell>
          <cell r="R340" t="str">
            <v>INTERCO BILL W/O</v>
          </cell>
          <cell r="S340" t="str">
            <v>PRA</v>
          </cell>
          <cell r="U340" t="str">
            <v>2014-12-31</v>
          </cell>
          <cell r="V340">
            <v>-608</v>
          </cell>
          <cell r="W340" t="str">
            <v>UTXEMEM201</v>
          </cell>
          <cell r="Y340" t="str">
            <v>LEGAL</v>
          </cell>
          <cell r="AA340" t="str">
            <v>BAL</v>
          </cell>
          <cell r="AC340" t="str">
            <v>ICB</v>
          </cell>
          <cell r="AD340" t="str">
            <v>ICB</v>
          </cell>
        </row>
        <row r="341">
          <cell r="B341" t="str">
            <v>9564265004</v>
          </cell>
          <cell r="C341" t="str">
            <v>ICB4OFFSET0000000050</v>
          </cell>
          <cell r="D341">
            <v>2014</v>
          </cell>
          <cell r="E341">
            <v>11</v>
          </cell>
          <cell r="F341" t="str">
            <v>2014-11-30</v>
          </cell>
          <cell r="G341" t="str">
            <v>PRJ</v>
          </cell>
          <cell r="H341" t="str">
            <v>211</v>
          </cell>
          <cell r="I341" t="str">
            <v>211</v>
          </cell>
          <cell r="K341" t="str">
            <v>000001121</v>
          </cell>
          <cell r="L341" t="str">
            <v>4265004</v>
          </cell>
          <cell r="M341" t="str">
            <v>1113</v>
          </cell>
          <cell r="N341" t="str">
            <v>99910</v>
          </cell>
          <cell r="P341" t="str">
            <v>292</v>
          </cell>
          <cell r="Q341" t="str">
            <v>956</v>
          </cell>
          <cell r="R341" t="str">
            <v>INTERCO BILL W/O</v>
          </cell>
          <cell r="S341" t="str">
            <v>PRA</v>
          </cell>
          <cell r="U341" t="str">
            <v>2014-11-30</v>
          </cell>
          <cell r="V341">
            <v>-604.9</v>
          </cell>
          <cell r="W341" t="str">
            <v>UTXEMEM201</v>
          </cell>
          <cell r="Y341" t="str">
            <v>LEGAL</v>
          </cell>
          <cell r="AA341" t="str">
            <v>BAL</v>
          </cell>
          <cell r="AC341" t="str">
            <v>ICB</v>
          </cell>
          <cell r="AD341" t="str">
            <v>ICB</v>
          </cell>
        </row>
        <row r="342">
          <cell r="B342" t="str">
            <v>9564265004</v>
          </cell>
          <cell r="C342" t="str">
            <v>ICB4OFFSET0000000050</v>
          </cell>
          <cell r="D342">
            <v>2014</v>
          </cell>
          <cell r="E342">
            <v>12</v>
          </cell>
          <cell r="F342" t="str">
            <v>2014-12-31</v>
          </cell>
          <cell r="G342" t="str">
            <v>PRJ</v>
          </cell>
          <cell r="H342" t="str">
            <v>211</v>
          </cell>
          <cell r="I342" t="str">
            <v>211</v>
          </cell>
          <cell r="K342" t="str">
            <v>000001121</v>
          </cell>
          <cell r="L342" t="str">
            <v>4265004</v>
          </cell>
          <cell r="M342" t="str">
            <v>1113</v>
          </cell>
          <cell r="N342" t="str">
            <v>99910</v>
          </cell>
          <cell r="P342" t="str">
            <v>292</v>
          </cell>
          <cell r="Q342" t="str">
            <v>956</v>
          </cell>
          <cell r="R342" t="str">
            <v>INTERCO BILL W/O</v>
          </cell>
          <cell r="S342" t="str">
            <v>PRA</v>
          </cell>
          <cell r="U342" t="str">
            <v>2014-12-31</v>
          </cell>
          <cell r="V342">
            <v>-544.9</v>
          </cell>
          <cell r="W342" t="str">
            <v>UTXEMEM201</v>
          </cell>
          <cell r="Y342" t="str">
            <v>LEGAL</v>
          </cell>
          <cell r="AA342" t="str">
            <v>BAL</v>
          </cell>
          <cell r="AC342" t="str">
            <v>ICB</v>
          </cell>
          <cell r="AD342" t="str">
            <v>ICB</v>
          </cell>
        </row>
        <row r="343">
          <cell r="B343" t="str">
            <v>9534265004</v>
          </cell>
          <cell r="C343" t="str">
            <v>ICB4OFFSET0000000051</v>
          </cell>
          <cell r="D343">
            <v>2014</v>
          </cell>
          <cell r="E343">
            <v>12</v>
          </cell>
          <cell r="F343" t="str">
            <v>2014-12-31</v>
          </cell>
          <cell r="G343" t="str">
            <v>PRJ</v>
          </cell>
          <cell r="H343" t="str">
            <v>211</v>
          </cell>
          <cell r="I343" t="str">
            <v>211</v>
          </cell>
          <cell r="K343" t="str">
            <v>000001121</v>
          </cell>
          <cell r="L343" t="str">
            <v>4265004</v>
          </cell>
          <cell r="M343" t="str">
            <v>1113</v>
          </cell>
          <cell r="N343" t="str">
            <v>99910</v>
          </cell>
          <cell r="P343" t="str">
            <v>294</v>
          </cell>
          <cell r="Q343" t="str">
            <v>953</v>
          </cell>
          <cell r="R343" t="str">
            <v>INTERCO BILL W/O</v>
          </cell>
          <cell r="S343" t="str">
            <v>PRA</v>
          </cell>
          <cell r="U343" t="str">
            <v>2014-12-31</v>
          </cell>
          <cell r="V343">
            <v>-50</v>
          </cell>
          <cell r="W343" t="str">
            <v>UTXEMEM201</v>
          </cell>
          <cell r="Y343" t="str">
            <v>LEGAL</v>
          </cell>
          <cell r="AA343" t="str">
            <v>BAL</v>
          </cell>
          <cell r="AC343" t="str">
            <v>ICB</v>
          </cell>
          <cell r="AD343" t="str">
            <v>ICB</v>
          </cell>
        </row>
        <row r="344">
          <cell r="B344" t="str">
            <v>9534264000</v>
          </cell>
          <cell r="C344" t="str">
            <v>ICB4OFFSET0000000062</v>
          </cell>
          <cell r="D344">
            <v>2014</v>
          </cell>
          <cell r="E344">
            <v>7</v>
          </cell>
          <cell r="F344" t="str">
            <v>2014-07-31</v>
          </cell>
          <cell r="G344" t="str">
            <v>PRJ</v>
          </cell>
          <cell r="H344" t="str">
            <v>211</v>
          </cell>
          <cell r="I344" t="str">
            <v>211</v>
          </cell>
          <cell r="K344" t="str">
            <v>000001121</v>
          </cell>
          <cell r="L344" t="str">
            <v>4264000</v>
          </cell>
          <cell r="M344" t="str">
            <v>1113</v>
          </cell>
          <cell r="N344" t="str">
            <v>99910</v>
          </cell>
          <cell r="P344" t="str">
            <v>292</v>
          </cell>
          <cell r="Q344" t="str">
            <v>953</v>
          </cell>
          <cell r="R344" t="str">
            <v>INTERCO BILL W/O</v>
          </cell>
          <cell r="S344" t="str">
            <v>PRA</v>
          </cell>
          <cell r="U344" t="str">
            <v>2014-07-31</v>
          </cell>
          <cell r="V344">
            <v>-84865.22</v>
          </cell>
          <cell r="W344" t="str">
            <v>UTXEMEM201</v>
          </cell>
          <cell r="Y344" t="str">
            <v>LEGAL</v>
          </cell>
          <cell r="AA344" t="str">
            <v>BAL</v>
          </cell>
          <cell r="AC344" t="str">
            <v>ICB</v>
          </cell>
          <cell r="AD344" t="str">
            <v>ICB</v>
          </cell>
        </row>
        <row r="345">
          <cell r="B345" t="str">
            <v>9564265004</v>
          </cell>
          <cell r="C345" t="str">
            <v>ICB4OFFSET0000000067</v>
          </cell>
          <cell r="D345">
            <v>2014</v>
          </cell>
          <cell r="E345">
            <v>7</v>
          </cell>
          <cell r="F345" t="str">
            <v>2014-07-31</v>
          </cell>
          <cell r="G345" t="str">
            <v>PRJ</v>
          </cell>
          <cell r="H345" t="str">
            <v>211</v>
          </cell>
          <cell r="I345" t="str">
            <v>211</v>
          </cell>
          <cell r="K345" t="str">
            <v>000001121</v>
          </cell>
          <cell r="L345" t="str">
            <v>4265004</v>
          </cell>
          <cell r="M345" t="str">
            <v>1585</v>
          </cell>
          <cell r="N345" t="str">
            <v>99910</v>
          </cell>
          <cell r="P345" t="str">
            <v>292</v>
          </cell>
          <cell r="Q345" t="str">
            <v>956</v>
          </cell>
          <cell r="R345" t="str">
            <v>INTERCO BILL W/O</v>
          </cell>
          <cell r="S345" t="str">
            <v>PRA</v>
          </cell>
          <cell r="U345" t="str">
            <v>2014-07-31</v>
          </cell>
          <cell r="V345">
            <v>-320</v>
          </cell>
          <cell r="W345" t="str">
            <v>UTXEMEM101</v>
          </cell>
          <cell r="Y345" t="str">
            <v>LEGAL</v>
          </cell>
          <cell r="AA345" t="str">
            <v>BAL</v>
          </cell>
          <cell r="AC345" t="str">
            <v>ICB</v>
          </cell>
          <cell r="AD345" t="str">
            <v>ICB</v>
          </cell>
        </row>
        <row r="346">
          <cell r="B346" t="str">
            <v>9544265004</v>
          </cell>
          <cell r="C346" t="str">
            <v>ICB4OFFSET0000000068</v>
          </cell>
          <cell r="D346">
            <v>2014</v>
          </cell>
          <cell r="E346">
            <v>7</v>
          </cell>
          <cell r="F346" t="str">
            <v>2014-07-31</v>
          </cell>
          <cell r="G346" t="str">
            <v>PRJ</v>
          </cell>
          <cell r="H346" t="str">
            <v>211</v>
          </cell>
          <cell r="I346" t="str">
            <v>211</v>
          </cell>
          <cell r="K346" t="str">
            <v>000001121</v>
          </cell>
          <cell r="L346" t="str">
            <v>4265004</v>
          </cell>
          <cell r="M346" t="str">
            <v>1585</v>
          </cell>
          <cell r="N346" t="str">
            <v>99910</v>
          </cell>
          <cell r="P346" t="str">
            <v>293</v>
          </cell>
          <cell r="Q346" t="str">
            <v>954</v>
          </cell>
          <cell r="R346" t="str">
            <v>INTERCO BILL W/O</v>
          </cell>
          <cell r="S346" t="str">
            <v>PRA</v>
          </cell>
          <cell r="U346" t="str">
            <v>2014-07-31</v>
          </cell>
          <cell r="V346">
            <v>-77.63</v>
          </cell>
          <cell r="W346" t="str">
            <v>UTXEMEM101</v>
          </cell>
          <cell r="Y346" t="str">
            <v>LEGAL</v>
          </cell>
          <cell r="AA346" t="str">
            <v>BAL</v>
          </cell>
          <cell r="AC346" t="str">
            <v>ICB</v>
          </cell>
          <cell r="AD346" t="str">
            <v>ICB</v>
          </cell>
        </row>
        <row r="347">
          <cell r="B347" t="str">
            <v>9544265004</v>
          </cell>
          <cell r="C347" t="str">
            <v>ICB4OFFSET0000000069</v>
          </cell>
          <cell r="D347">
            <v>2014</v>
          </cell>
          <cell r="E347">
            <v>7</v>
          </cell>
          <cell r="F347" t="str">
            <v>2014-07-31</v>
          </cell>
          <cell r="G347" t="str">
            <v>PRJ</v>
          </cell>
          <cell r="H347" t="str">
            <v>211</v>
          </cell>
          <cell r="I347" t="str">
            <v>211</v>
          </cell>
          <cell r="K347" t="str">
            <v>000001121</v>
          </cell>
          <cell r="L347" t="str">
            <v>4265004</v>
          </cell>
          <cell r="M347" t="str">
            <v>1113</v>
          </cell>
          <cell r="N347" t="str">
            <v>99910</v>
          </cell>
          <cell r="P347" t="str">
            <v>292</v>
          </cell>
          <cell r="Q347" t="str">
            <v>954</v>
          </cell>
          <cell r="R347" t="str">
            <v>INTERCO BILL W/O</v>
          </cell>
          <cell r="S347" t="str">
            <v>PRA</v>
          </cell>
          <cell r="U347" t="str">
            <v>2014-07-31</v>
          </cell>
          <cell r="V347">
            <v>-150</v>
          </cell>
          <cell r="W347" t="str">
            <v>UTXEMEM201</v>
          </cell>
          <cell r="Y347" t="str">
            <v>LEGAL</v>
          </cell>
          <cell r="AA347" t="str">
            <v>BAL</v>
          </cell>
          <cell r="AC347" t="str">
            <v>ICB</v>
          </cell>
          <cell r="AD347" t="str">
            <v>ICB</v>
          </cell>
        </row>
        <row r="348">
          <cell r="B348" t="str">
            <v>9564265004</v>
          </cell>
          <cell r="C348" t="str">
            <v>ICB4OFFSET0000000070</v>
          </cell>
          <cell r="D348">
            <v>2014</v>
          </cell>
          <cell r="E348">
            <v>7</v>
          </cell>
          <cell r="F348" t="str">
            <v>2014-07-31</v>
          </cell>
          <cell r="G348" t="str">
            <v>PRJ</v>
          </cell>
          <cell r="H348" t="str">
            <v>211</v>
          </cell>
          <cell r="I348" t="str">
            <v>211</v>
          </cell>
          <cell r="K348" t="str">
            <v>000001121</v>
          </cell>
          <cell r="L348" t="str">
            <v>4265004</v>
          </cell>
          <cell r="M348" t="str">
            <v>1113</v>
          </cell>
          <cell r="N348" t="str">
            <v>99910</v>
          </cell>
          <cell r="P348" t="str">
            <v>292</v>
          </cell>
          <cell r="Q348" t="str">
            <v>956</v>
          </cell>
          <cell r="R348" t="str">
            <v>INTERCO BILL W/O</v>
          </cell>
          <cell r="S348" t="str">
            <v>PRA</v>
          </cell>
          <cell r="U348" t="str">
            <v>2014-07-31</v>
          </cell>
          <cell r="V348">
            <v>-544.9</v>
          </cell>
          <cell r="W348" t="str">
            <v>UTXEMEM201</v>
          </cell>
          <cell r="Y348" t="str">
            <v>LEGAL</v>
          </cell>
          <cell r="AA348" t="str">
            <v>BAL</v>
          </cell>
          <cell r="AC348" t="str">
            <v>ICB</v>
          </cell>
          <cell r="AD348" t="str">
            <v>ICB</v>
          </cell>
        </row>
        <row r="349">
          <cell r="B349" t="str">
            <v>9549210001</v>
          </cell>
          <cell r="C349" t="str">
            <v>ICB4OFFSET0000001559</v>
          </cell>
          <cell r="D349">
            <v>2014</v>
          </cell>
          <cell r="E349">
            <v>7</v>
          </cell>
          <cell r="F349" t="str">
            <v>2014-07-31</v>
          </cell>
          <cell r="G349" t="str">
            <v>PRJ</v>
          </cell>
          <cell r="H349" t="str">
            <v>211</v>
          </cell>
          <cell r="I349" t="str">
            <v>211</v>
          </cell>
          <cell r="K349" t="str">
            <v>TDOANDA</v>
          </cell>
          <cell r="L349" t="str">
            <v>9210001</v>
          </cell>
          <cell r="M349" t="str">
            <v>1585</v>
          </cell>
          <cell r="N349" t="str">
            <v>99910</v>
          </cell>
          <cell r="P349" t="str">
            <v>289</v>
          </cell>
          <cell r="Q349" t="str">
            <v>954</v>
          </cell>
          <cell r="R349" t="str">
            <v>INTERCO BILL W/O</v>
          </cell>
          <cell r="S349" t="str">
            <v>PRA</v>
          </cell>
          <cell r="U349" t="str">
            <v>2014-07-31</v>
          </cell>
          <cell r="V349">
            <v>-500</v>
          </cell>
          <cell r="W349" t="str">
            <v>UTXE000101</v>
          </cell>
          <cell r="Y349" t="str">
            <v>TDOTH</v>
          </cell>
          <cell r="AA349" t="str">
            <v>BAL</v>
          </cell>
          <cell r="AC349" t="str">
            <v>ICB</v>
          </cell>
          <cell r="AD349" t="str">
            <v>ICB</v>
          </cell>
        </row>
        <row r="350">
          <cell r="B350" t="str">
            <v>9539302000</v>
          </cell>
          <cell r="C350" t="str">
            <v>ICB4OFFSET0000001756</v>
          </cell>
          <cell r="D350">
            <v>2014</v>
          </cell>
          <cell r="E350">
            <v>7</v>
          </cell>
          <cell r="F350" t="str">
            <v>2014-07-31</v>
          </cell>
          <cell r="G350" t="str">
            <v>PRJ</v>
          </cell>
          <cell r="H350" t="str">
            <v>211</v>
          </cell>
          <cell r="I350" t="str">
            <v>211</v>
          </cell>
          <cell r="K350" t="str">
            <v>000001121</v>
          </cell>
          <cell r="L350" t="str">
            <v>9302000</v>
          </cell>
          <cell r="M350" t="str">
            <v>1585</v>
          </cell>
          <cell r="N350" t="str">
            <v>99910</v>
          </cell>
          <cell r="P350" t="str">
            <v>292</v>
          </cell>
          <cell r="Q350" t="str">
            <v>953</v>
          </cell>
          <cell r="R350" t="str">
            <v>INTERCO BILL W/O</v>
          </cell>
          <cell r="S350" t="str">
            <v>PRA</v>
          </cell>
          <cell r="U350" t="str">
            <v>2014-07-31</v>
          </cell>
          <cell r="V350">
            <v>-3495</v>
          </cell>
          <cell r="W350" t="str">
            <v>UTXEMEM101</v>
          </cell>
          <cell r="Y350" t="str">
            <v>LEGAL</v>
          </cell>
          <cell r="AA350" t="str">
            <v>BAL</v>
          </cell>
          <cell r="AC350" t="str">
            <v>ICB</v>
          </cell>
          <cell r="AD350" t="str">
            <v>ICB</v>
          </cell>
        </row>
        <row r="351">
          <cell r="B351" t="str">
            <v>9539302000</v>
          </cell>
          <cell r="C351" t="str">
            <v>ICB4OFFSET0000001757</v>
          </cell>
          <cell r="D351">
            <v>2014</v>
          </cell>
          <cell r="E351">
            <v>7</v>
          </cell>
          <cell r="F351" t="str">
            <v>2014-07-31</v>
          </cell>
          <cell r="G351" t="str">
            <v>PRJ</v>
          </cell>
          <cell r="H351" t="str">
            <v>211</v>
          </cell>
          <cell r="I351" t="str">
            <v>211</v>
          </cell>
          <cell r="K351" t="str">
            <v>000001121</v>
          </cell>
          <cell r="L351" t="str">
            <v>9302000</v>
          </cell>
          <cell r="M351" t="str">
            <v>1113</v>
          </cell>
          <cell r="N351" t="str">
            <v>99910</v>
          </cell>
          <cell r="P351" t="str">
            <v>292</v>
          </cell>
          <cell r="Q351" t="str">
            <v>953</v>
          </cell>
          <cell r="R351" t="str">
            <v>INTERCO BILL W/O</v>
          </cell>
          <cell r="S351" t="str">
            <v>PRA</v>
          </cell>
          <cell r="U351" t="str">
            <v>2014-07-31</v>
          </cell>
          <cell r="V351">
            <v>-807.5</v>
          </cell>
          <cell r="W351" t="str">
            <v>UTXEMEM201</v>
          </cell>
          <cell r="Y351" t="str">
            <v>LEGAL</v>
          </cell>
          <cell r="AA351" t="str">
            <v>BAL</v>
          </cell>
          <cell r="AC351" t="str">
            <v>ICB</v>
          </cell>
          <cell r="AD351" t="str">
            <v>ICB</v>
          </cell>
        </row>
        <row r="352">
          <cell r="B352" t="str">
            <v>9569210001</v>
          </cell>
          <cell r="C352" t="str">
            <v>ICB4OFFSET0000001786</v>
          </cell>
          <cell r="D352">
            <v>2014</v>
          </cell>
          <cell r="E352">
            <v>8</v>
          </cell>
          <cell r="F352" t="str">
            <v>2014-08-31</v>
          </cell>
          <cell r="G352" t="str">
            <v>PRJ</v>
          </cell>
          <cell r="H352" t="str">
            <v>211</v>
          </cell>
          <cell r="I352" t="str">
            <v>211</v>
          </cell>
          <cell r="K352" t="str">
            <v>TDOANDA</v>
          </cell>
          <cell r="L352" t="str">
            <v>9210001</v>
          </cell>
          <cell r="M352" t="str">
            <v>1585</v>
          </cell>
          <cell r="N352" t="str">
            <v>99910</v>
          </cell>
          <cell r="P352" t="str">
            <v>263</v>
          </cell>
          <cell r="Q352" t="str">
            <v>956</v>
          </cell>
          <cell r="R352" t="str">
            <v>INTERCO BILL W/O</v>
          </cell>
          <cell r="S352" t="str">
            <v>PRA</v>
          </cell>
          <cell r="U352" t="str">
            <v>2014-08-31</v>
          </cell>
          <cell r="V352">
            <v>-564.26</v>
          </cell>
          <cell r="W352" t="str">
            <v>UTXE000301</v>
          </cell>
          <cell r="Y352" t="str">
            <v>TDOTH</v>
          </cell>
          <cell r="AA352" t="str">
            <v>BAL</v>
          </cell>
          <cell r="AC352" t="str">
            <v>ICB</v>
          </cell>
          <cell r="AD352" t="str">
            <v>ICB</v>
          </cell>
        </row>
        <row r="353">
          <cell r="B353" t="str">
            <v>9539302000</v>
          </cell>
          <cell r="C353" t="str">
            <v>ICB4OFFSET0000001967</v>
          </cell>
          <cell r="D353">
            <v>2014</v>
          </cell>
          <cell r="E353">
            <v>8</v>
          </cell>
          <cell r="F353" t="str">
            <v>2014-08-31</v>
          </cell>
          <cell r="G353" t="str">
            <v>PRJ</v>
          </cell>
          <cell r="H353" t="str">
            <v>211</v>
          </cell>
          <cell r="I353" t="str">
            <v>211</v>
          </cell>
          <cell r="K353" t="str">
            <v>000001121</v>
          </cell>
          <cell r="L353" t="str">
            <v>9302000</v>
          </cell>
          <cell r="M353" t="str">
            <v>1113</v>
          </cell>
          <cell r="N353" t="str">
            <v>99910</v>
          </cell>
          <cell r="P353" t="str">
            <v>292</v>
          </cell>
          <cell r="Q353" t="str">
            <v>953</v>
          </cell>
          <cell r="R353" t="str">
            <v>INTERCO BILL W/O</v>
          </cell>
          <cell r="S353" t="str">
            <v>PRA</v>
          </cell>
          <cell r="U353" t="str">
            <v>2014-08-31</v>
          </cell>
          <cell r="V353">
            <v>-225</v>
          </cell>
          <cell r="W353" t="str">
            <v>UTXEMEM201</v>
          </cell>
          <cell r="Y353" t="str">
            <v>LEGAL</v>
          </cell>
          <cell r="AA353" t="str">
            <v>BAL</v>
          </cell>
          <cell r="AC353" t="str">
            <v>ICB</v>
          </cell>
          <cell r="AD353" t="str">
            <v>ICB</v>
          </cell>
        </row>
        <row r="354">
          <cell r="B354" t="str">
            <v>9549210001</v>
          </cell>
          <cell r="C354" t="str">
            <v>ICB4OFFSET0000002014</v>
          </cell>
          <cell r="D354">
            <v>2014</v>
          </cell>
          <cell r="E354">
            <v>11</v>
          </cell>
          <cell r="F354" t="str">
            <v>2014-11-30</v>
          </cell>
          <cell r="G354" t="str">
            <v>PRJ</v>
          </cell>
          <cell r="H354" t="str">
            <v>211</v>
          </cell>
          <cell r="I354" t="str">
            <v>211</v>
          </cell>
          <cell r="K354" t="str">
            <v>000001121</v>
          </cell>
          <cell r="L354" t="str">
            <v>9210001</v>
          </cell>
          <cell r="M354" t="str">
            <v>1585</v>
          </cell>
          <cell r="N354" t="str">
            <v>99910</v>
          </cell>
          <cell r="P354" t="str">
            <v>293</v>
          </cell>
          <cell r="Q354" t="str">
            <v>954</v>
          </cell>
          <cell r="R354" t="str">
            <v>INTERCO BILL W/O</v>
          </cell>
          <cell r="S354" t="str">
            <v>PRA</v>
          </cell>
          <cell r="U354" t="str">
            <v>2014-11-30</v>
          </cell>
          <cell r="V354">
            <v>-255</v>
          </cell>
          <cell r="W354" t="str">
            <v>UTXEMEM101</v>
          </cell>
          <cell r="Y354" t="str">
            <v>LEGAL</v>
          </cell>
          <cell r="AA354" t="str">
            <v>BAL</v>
          </cell>
          <cell r="AC354" t="str">
            <v>ICB</v>
          </cell>
          <cell r="AD354" t="str">
            <v>ICB</v>
          </cell>
        </row>
        <row r="355">
          <cell r="B355" t="str">
            <v>9549210001</v>
          </cell>
          <cell r="C355" t="str">
            <v>ICB4OFFSET0000002089</v>
          </cell>
          <cell r="D355">
            <v>2014</v>
          </cell>
          <cell r="E355">
            <v>12</v>
          </cell>
          <cell r="F355" t="str">
            <v>2014-12-31</v>
          </cell>
          <cell r="G355" t="str">
            <v>PRJ</v>
          </cell>
          <cell r="H355" t="str">
            <v>211</v>
          </cell>
          <cell r="I355" t="str">
            <v>211</v>
          </cell>
          <cell r="K355" t="str">
            <v>TDOANDA</v>
          </cell>
          <cell r="L355" t="str">
            <v>9210001</v>
          </cell>
          <cell r="M355" t="str">
            <v>1585</v>
          </cell>
          <cell r="N355" t="str">
            <v>99910</v>
          </cell>
          <cell r="P355" t="str">
            <v>289</v>
          </cell>
          <cell r="Q355" t="str">
            <v>954</v>
          </cell>
          <cell r="R355" t="str">
            <v>INTERCO BILL W/O</v>
          </cell>
          <cell r="S355" t="str">
            <v>PRA</v>
          </cell>
          <cell r="U355" t="str">
            <v>2014-12-31</v>
          </cell>
          <cell r="V355">
            <v>-767.13</v>
          </cell>
          <cell r="W355" t="str">
            <v>UTXE000301</v>
          </cell>
          <cell r="Y355" t="str">
            <v>TDOTH</v>
          </cell>
          <cell r="AA355" t="str">
            <v>BAL</v>
          </cell>
          <cell r="AC355" t="str">
            <v>ICB</v>
          </cell>
          <cell r="AD355" t="str">
            <v>ICB</v>
          </cell>
        </row>
        <row r="356">
          <cell r="B356" t="str">
            <v>9539302000</v>
          </cell>
          <cell r="C356" t="str">
            <v>ICB4OFFSET0000002102</v>
          </cell>
          <cell r="D356">
            <v>2014</v>
          </cell>
          <cell r="E356">
            <v>11</v>
          </cell>
          <cell r="F356" t="str">
            <v>2014-11-30</v>
          </cell>
          <cell r="G356" t="str">
            <v>PRJ</v>
          </cell>
          <cell r="H356" t="str">
            <v>211</v>
          </cell>
          <cell r="I356" t="str">
            <v>211</v>
          </cell>
          <cell r="K356" t="str">
            <v>000001121</v>
          </cell>
          <cell r="L356" t="str">
            <v>9302000</v>
          </cell>
          <cell r="M356" t="str">
            <v>1585</v>
          </cell>
          <cell r="N356" t="str">
            <v>99910</v>
          </cell>
          <cell r="P356" t="str">
            <v>292</v>
          </cell>
          <cell r="Q356" t="str">
            <v>953</v>
          </cell>
          <cell r="R356" t="str">
            <v>INTERCO BILL W/O</v>
          </cell>
          <cell r="S356" t="str">
            <v>PRA</v>
          </cell>
          <cell r="U356" t="str">
            <v>2014-11-30</v>
          </cell>
          <cell r="V356">
            <v>-114865.22</v>
          </cell>
          <cell r="W356" t="str">
            <v>UTXEMEM101</v>
          </cell>
          <cell r="Y356" t="str">
            <v>LEGAL</v>
          </cell>
          <cell r="AA356" t="str">
            <v>BAL</v>
          </cell>
          <cell r="AC356" t="str">
            <v>ICB</v>
          </cell>
          <cell r="AD356" t="str">
            <v>ICB</v>
          </cell>
        </row>
        <row r="357">
          <cell r="B357" t="str">
            <v>9539302000</v>
          </cell>
          <cell r="C357" t="str">
            <v>ICB4OFFSET0000002103</v>
          </cell>
          <cell r="D357">
            <v>2014</v>
          </cell>
          <cell r="E357">
            <v>11</v>
          </cell>
          <cell r="F357" t="str">
            <v>2014-11-30</v>
          </cell>
          <cell r="G357" t="str">
            <v>PRJ</v>
          </cell>
          <cell r="H357" t="str">
            <v>211</v>
          </cell>
          <cell r="I357" t="str">
            <v>211</v>
          </cell>
          <cell r="K357" t="str">
            <v>000001121</v>
          </cell>
          <cell r="L357" t="str">
            <v>9302000</v>
          </cell>
          <cell r="M357" t="str">
            <v>1113</v>
          </cell>
          <cell r="N357" t="str">
            <v>99910</v>
          </cell>
          <cell r="P357" t="str">
            <v>292</v>
          </cell>
          <cell r="Q357" t="str">
            <v>953</v>
          </cell>
          <cell r="R357" t="str">
            <v>INTERCO BILL W/O</v>
          </cell>
          <cell r="S357" t="str">
            <v>PRA</v>
          </cell>
          <cell r="U357" t="str">
            <v>2014-11-30</v>
          </cell>
          <cell r="V357">
            <v>-22240</v>
          </cell>
          <cell r="W357" t="str">
            <v>UTXEMEM201</v>
          </cell>
          <cell r="Y357" t="str">
            <v>LEGAL</v>
          </cell>
          <cell r="AA357" t="str">
            <v>BAL</v>
          </cell>
          <cell r="AC357" t="str">
            <v>ICB</v>
          </cell>
          <cell r="AD357" t="str">
            <v>ICB</v>
          </cell>
        </row>
        <row r="358">
          <cell r="B358" t="str">
            <v>9549210001</v>
          </cell>
          <cell r="C358" t="str">
            <v>ICB4OFFSET0000002129</v>
          </cell>
          <cell r="D358">
            <v>2014</v>
          </cell>
          <cell r="E358">
            <v>12</v>
          </cell>
          <cell r="F358" t="str">
            <v>2014-12-31</v>
          </cell>
          <cell r="G358" t="str">
            <v>PRJ</v>
          </cell>
          <cell r="H358" t="str">
            <v>211</v>
          </cell>
          <cell r="I358" t="str">
            <v>211</v>
          </cell>
          <cell r="K358" t="str">
            <v>TDOANDA</v>
          </cell>
          <cell r="L358" t="str">
            <v>9210001</v>
          </cell>
          <cell r="M358" t="str">
            <v>1113</v>
          </cell>
          <cell r="N358" t="str">
            <v>99910</v>
          </cell>
          <cell r="P358" t="str">
            <v>263</v>
          </cell>
          <cell r="Q358" t="str">
            <v>954</v>
          </cell>
          <cell r="R358" t="str">
            <v>INTERCO BILL W/O</v>
          </cell>
          <cell r="S358" t="str">
            <v>PRA</v>
          </cell>
          <cell r="U358" t="str">
            <v>2014-12-31</v>
          </cell>
          <cell r="V358">
            <v>-140</v>
          </cell>
          <cell r="W358" t="str">
            <v>UTXE000501</v>
          </cell>
          <cell r="Y358" t="str">
            <v>TDOTH</v>
          </cell>
          <cell r="AA358" t="str">
            <v>BAL</v>
          </cell>
          <cell r="AC358" t="str">
            <v>ICB</v>
          </cell>
          <cell r="AD358" t="str">
            <v>ICB</v>
          </cell>
        </row>
        <row r="359">
          <cell r="B359" t="str">
            <v>9539302000</v>
          </cell>
          <cell r="C359" t="str">
            <v>ICB4OFFSET0000002132</v>
          </cell>
          <cell r="D359">
            <v>2014</v>
          </cell>
          <cell r="E359">
            <v>9</v>
          </cell>
          <cell r="F359" t="str">
            <v>2014-09-30</v>
          </cell>
          <cell r="G359" t="str">
            <v>PRJ</v>
          </cell>
          <cell r="H359" t="str">
            <v>211</v>
          </cell>
          <cell r="I359" t="str">
            <v>211</v>
          </cell>
          <cell r="K359" t="str">
            <v>000001121</v>
          </cell>
          <cell r="L359" t="str">
            <v>9302000</v>
          </cell>
          <cell r="M359" t="str">
            <v>1113</v>
          </cell>
          <cell r="N359" t="str">
            <v>99910</v>
          </cell>
          <cell r="P359" t="str">
            <v>292</v>
          </cell>
          <cell r="Q359" t="str">
            <v>953</v>
          </cell>
          <cell r="R359" t="str">
            <v>INTERCO BILL W/O</v>
          </cell>
          <cell r="S359" t="str">
            <v>PRA</v>
          </cell>
          <cell r="U359" t="str">
            <v>2014-09-30</v>
          </cell>
          <cell r="V359">
            <v>-481.25</v>
          </cell>
          <cell r="W359" t="str">
            <v>UTXEMEM201</v>
          </cell>
          <cell r="Y359" t="str">
            <v>LEGAL</v>
          </cell>
          <cell r="AA359" t="str">
            <v>BAL</v>
          </cell>
          <cell r="AC359" t="str">
            <v>ICB</v>
          </cell>
          <cell r="AD359" t="str">
            <v>ICB</v>
          </cell>
        </row>
        <row r="360">
          <cell r="B360" t="str">
            <v>9549210001</v>
          </cell>
          <cell r="C360" t="str">
            <v>ICB4OFFSET0000002144</v>
          </cell>
          <cell r="D360">
            <v>2014</v>
          </cell>
          <cell r="E360">
            <v>12</v>
          </cell>
          <cell r="F360" t="str">
            <v>2014-12-31</v>
          </cell>
          <cell r="G360" t="str">
            <v>PRJ</v>
          </cell>
          <cell r="H360" t="str">
            <v>211</v>
          </cell>
          <cell r="I360" t="str">
            <v>211</v>
          </cell>
          <cell r="K360" t="str">
            <v>TDOANDA</v>
          </cell>
          <cell r="L360" t="str">
            <v>9210001</v>
          </cell>
          <cell r="M360" t="str">
            <v>1113</v>
          </cell>
          <cell r="N360" t="str">
            <v>99910</v>
          </cell>
          <cell r="P360" t="str">
            <v>294</v>
          </cell>
          <cell r="Q360" t="str">
            <v>954</v>
          </cell>
          <cell r="R360" t="str">
            <v>INTERCO BILL W/O</v>
          </cell>
          <cell r="S360" t="str">
            <v>PRA</v>
          </cell>
          <cell r="U360" t="str">
            <v>2014-12-31</v>
          </cell>
          <cell r="V360">
            <v>-353</v>
          </cell>
          <cell r="W360" t="str">
            <v>UTXE000501</v>
          </cell>
          <cell r="Y360" t="str">
            <v>TDOTH</v>
          </cell>
          <cell r="AA360" t="str">
            <v>BAL</v>
          </cell>
          <cell r="AC360" t="str">
            <v>ICB</v>
          </cell>
          <cell r="AD360" t="str">
            <v>ICB</v>
          </cell>
        </row>
        <row r="361">
          <cell r="B361" t="str">
            <v>9569210001</v>
          </cell>
          <cell r="C361" t="str">
            <v>ICB4OFFSET0000002272</v>
          </cell>
          <cell r="D361">
            <v>2014</v>
          </cell>
          <cell r="E361">
            <v>10</v>
          </cell>
          <cell r="F361" t="str">
            <v>2014-10-31</v>
          </cell>
          <cell r="G361" t="str">
            <v>PRJ</v>
          </cell>
          <cell r="H361" t="str">
            <v>211</v>
          </cell>
          <cell r="I361" t="str">
            <v>211</v>
          </cell>
          <cell r="K361" t="str">
            <v>TDOANDA</v>
          </cell>
          <cell r="L361" t="str">
            <v>9210001</v>
          </cell>
          <cell r="M361" t="str">
            <v>1113</v>
          </cell>
          <cell r="N361" t="str">
            <v>99910</v>
          </cell>
          <cell r="P361" t="str">
            <v>294</v>
          </cell>
          <cell r="Q361" t="str">
            <v>956</v>
          </cell>
          <cell r="R361" t="str">
            <v>INTERCO BILL W/O</v>
          </cell>
          <cell r="S361" t="str">
            <v>PRA</v>
          </cell>
          <cell r="U361" t="str">
            <v>2014-10-31</v>
          </cell>
          <cell r="V361">
            <v>-165.5</v>
          </cell>
          <cell r="W361" t="str">
            <v>UTXE000501</v>
          </cell>
          <cell r="Y361" t="str">
            <v>TDOTH</v>
          </cell>
          <cell r="AA361" t="str">
            <v>BAL</v>
          </cell>
          <cell r="AC361" t="str">
            <v>ICB</v>
          </cell>
          <cell r="AD361" t="str">
            <v>ICB</v>
          </cell>
        </row>
        <row r="362">
          <cell r="B362" t="str">
            <v>9539302000</v>
          </cell>
          <cell r="C362" t="str">
            <v>ICB4OFFSET0000002313</v>
          </cell>
          <cell r="D362">
            <v>2014</v>
          </cell>
          <cell r="E362">
            <v>12</v>
          </cell>
          <cell r="F362" t="str">
            <v>2014-12-31</v>
          </cell>
          <cell r="G362" t="str">
            <v>PRJ</v>
          </cell>
          <cell r="H362" t="str">
            <v>211</v>
          </cell>
          <cell r="I362" t="str">
            <v>211</v>
          </cell>
          <cell r="K362" t="str">
            <v>000001121</v>
          </cell>
          <cell r="L362" t="str">
            <v>9302000</v>
          </cell>
          <cell r="M362" t="str">
            <v>1585</v>
          </cell>
          <cell r="N362" t="str">
            <v>99910</v>
          </cell>
          <cell r="P362" t="str">
            <v>292</v>
          </cell>
          <cell r="Q362" t="str">
            <v>953</v>
          </cell>
          <cell r="R362" t="str">
            <v>INTERCO BILL W/O</v>
          </cell>
          <cell r="S362" t="str">
            <v>PRA</v>
          </cell>
          <cell r="U362" t="str">
            <v>2014-12-31</v>
          </cell>
          <cell r="V362">
            <v>-1720</v>
          </cell>
          <cell r="W362" t="str">
            <v>UTXEMEM101</v>
          </cell>
          <cell r="Y362" t="str">
            <v>LEGAL</v>
          </cell>
          <cell r="AA362" t="str">
            <v>BAL</v>
          </cell>
          <cell r="AC362" t="str">
            <v>ICB</v>
          </cell>
          <cell r="AD362" t="str">
            <v>ICB</v>
          </cell>
        </row>
        <row r="363">
          <cell r="B363" t="str">
            <v>9539302000</v>
          </cell>
          <cell r="C363" t="str">
            <v>ICB4OFFSET0000002314</v>
          </cell>
          <cell r="D363">
            <v>2014</v>
          </cell>
          <cell r="E363">
            <v>12</v>
          </cell>
          <cell r="F363" t="str">
            <v>2014-12-31</v>
          </cell>
          <cell r="G363" t="str">
            <v>PRJ</v>
          </cell>
          <cell r="H363" t="str">
            <v>211</v>
          </cell>
          <cell r="I363" t="str">
            <v>211</v>
          </cell>
          <cell r="K363" t="str">
            <v>000001121</v>
          </cell>
          <cell r="L363" t="str">
            <v>9302000</v>
          </cell>
          <cell r="M363" t="str">
            <v>1113</v>
          </cell>
          <cell r="N363" t="str">
            <v>99910</v>
          </cell>
          <cell r="P363" t="str">
            <v>292</v>
          </cell>
          <cell r="Q363" t="str">
            <v>953</v>
          </cell>
          <cell r="R363" t="str">
            <v>INTERCO BILL W/O</v>
          </cell>
          <cell r="S363" t="str">
            <v>PRA</v>
          </cell>
          <cell r="U363" t="str">
            <v>2014-12-31</v>
          </cell>
          <cell r="V363">
            <v>-655</v>
          </cell>
          <cell r="W363" t="str">
            <v>UTXEMEM201</v>
          </cell>
          <cell r="Y363" t="str">
            <v>LEGAL</v>
          </cell>
          <cell r="AA363" t="str">
            <v>BAL</v>
          </cell>
          <cell r="AC363" t="str">
            <v>ICB</v>
          </cell>
          <cell r="AD363" t="str">
            <v>ICB</v>
          </cell>
        </row>
        <row r="364">
          <cell r="B364" t="str">
            <v>9539302000</v>
          </cell>
          <cell r="C364" t="str">
            <v>ICB4OFFSET0000002433</v>
          </cell>
          <cell r="D364">
            <v>2014</v>
          </cell>
          <cell r="E364">
            <v>10</v>
          </cell>
          <cell r="F364" t="str">
            <v>2014-10-31</v>
          </cell>
          <cell r="G364" t="str">
            <v>PRJ</v>
          </cell>
          <cell r="H364" t="str">
            <v>211</v>
          </cell>
          <cell r="I364" t="str">
            <v>211</v>
          </cell>
          <cell r="K364" t="str">
            <v>000001121</v>
          </cell>
          <cell r="L364" t="str">
            <v>9302000</v>
          </cell>
          <cell r="M364" t="str">
            <v>1113</v>
          </cell>
          <cell r="N364" t="str">
            <v>99910</v>
          </cell>
          <cell r="P364" t="str">
            <v>292</v>
          </cell>
          <cell r="Q364" t="str">
            <v>953</v>
          </cell>
          <cell r="R364" t="str">
            <v>INTERCO BILL W/O</v>
          </cell>
          <cell r="S364" t="str">
            <v>PRA</v>
          </cell>
          <cell r="U364" t="str">
            <v>2014-10-31</v>
          </cell>
          <cell r="V364">
            <v>-550</v>
          </cell>
          <cell r="W364" t="str">
            <v>UTXEMEM201</v>
          </cell>
          <cell r="Y364" t="str">
            <v>LEGAL</v>
          </cell>
          <cell r="AA364" t="str">
            <v>BAL</v>
          </cell>
          <cell r="AC364" t="str">
            <v>ICB</v>
          </cell>
          <cell r="AD364" t="str">
            <v>ICB</v>
          </cell>
        </row>
        <row r="365">
          <cell r="B365" t="str">
            <v>9549030001</v>
          </cell>
          <cell r="C365" t="str">
            <v>ICB4OFFSET0000004092</v>
          </cell>
          <cell r="D365">
            <v>2015</v>
          </cell>
          <cell r="E365">
            <v>4</v>
          </cell>
          <cell r="F365" t="str">
            <v>2015-04-30</v>
          </cell>
          <cell r="G365" t="str">
            <v>PRJ</v>
          </cell>
          <cell r="H365" t="str">
            <v>211</v>
          </cell>
          <cell r="I365" t="str">
            <v>211</v>
          </cell>
          <cell r="K365" t="str">
            <v>000008295</v>
          </cell>
          <cell r="L365" t="str">
            <v>9030001</v>
          </cell>
          <cell r="M365" t="str">
            <v>1397</v>
          </cell>
          <cell r="N365" t="str">
            <v>99910</v>
          </cell>
          <cell r="P365" t="str">
            <v>259</v>
          </cell>
          <cell r="Q365" t="str">
            <v>954</v>
          </cell>
          <cell r="R365" t="str">
            <v>INTERCO BILL W/O</v>
          </cell>
          <cell r="S365" t="str">
            <v>PRA</v>
          </cell>
          <cell r="U365" t="str">
            <v>2015-04-30</v>
          </cell>
          <cell r="V365">
            <v>-40</v>
          </cell>
          <cell r="W365" t="str">
            <v>UTXC000101</v>
          </cell>
          <cell r="Y365" t="str">
            <v>DISTR</v>
          </cell>
          <cell r="AA365" t="str">
            <v>BAL</v>
          </cell>
          <cell r="AC365" t="str">
            <v>ICB</v>
          </cell>
          <cell r="AD365" t="str">
            <v>ICB</v>
          </cell>
        </row>
        <row r="366">
          <cell r="B366" t="str">
            <v>9549210001</v>
          </cell>
          <cell r="C366" t="str">
            <v>ICB4OFFSET0000004264</v>
          </cell>
          <cell r="D366">
            <v>2015</v>
          </cell>
          <cell r="E366">
            <v>1</v>
          </cell>
          <cell r="F366" t="str">
            <v>2015-01-31</v>
          </cell>
          <cell r="G366" t="str">
            <v>PRJ</v>
          </cell>
          <cell r="H366" t="str">
            <v>211</v>
          </cell>
          <cell r="I366" t="str">
            <v>211</v>
          </cell>
          <cell r="K366" t="str">
            <v>TDOANDA</v>
          </cell>
          <cell r="L366" t="str">
            <v>9210001</v>
          </cell>
          <cell r="M366" t="str">
            <v>1585</v>
          </cell>
          <cell r="N366" t="str">
            <v>99910</v>
          </cell>
          <cell r="P366" t="str">
            <v>289</v>
          </cell>
          <cell r="Q366" t="str">
            <v>954</v>
          </cell>
          <cell r="R366" t="str">
            <v>INTERCO BILL W/O</v>
          </cell>
          <cell r="S366" t="str">
            <v>PRA</v>
          </cell>
          <cell r="U366" t="str">
            <v>2015-01-31</v>
          </cell>
          <cell r="V366">
            <v>-1275</v>
          </cell>
          <cell r="W366" t="str">
            <v>UTXE000101</v>
          </cell>
          <cell r="Y366" t="str">
            <v>TDOTH</v>
          </cell>
          <cell r="AA366" t="str">
            <v>BAL</v>
          </cell>
          <cell r="AC366" t="str">
            <v>ICB</v>
          </cell>
          <cell r="AD366" t="str">
            <v>ICB</v>
          </cell>
        </row>
        <row r="367">
          <cell r="B367" t="str">
            <v>9549210001</v>
          </cell>
          <cell r="C367" t="str">
            <v>ICB4OFFSET0000004306</v>
          </cell>
          <cell r="D367">
            <v>2015</v>
          </cell>
          <cell r="E367">
            <v>1</v>
          </cell>
          <cell r="F367" t="str">
            <v>2015-01-31</v>
          </cell>
          <cell r="G367" t="str">
            <v>PRJ</v>
          </cell>
          <cell r="H367" t="str">
            <v>211</v>
          </cell>
          <cell r="I367" t="str">
            <v>211</v>
          </cell>
          <cell r="K367" t="str">
            <v>TDOANDA</v>
          </cell>
          <cell r="L367" t="str">
            <v>9210001</v>
          </cell>
          <cell r="M367" t="str">
            <v>1113</v>
          </cell>
          <cell r="N367" t="str">
            <v>99910</v>
          </cell>
          <cell r="P367" t="str">
            <v>263</v>
          </cell>
          <cell r="Q367" t="str">
            <v>954</v>
          </cell>
          <cell r="R367" t="str">
            <v>INTERCO BILL W/O</v>
          </cell>
          <cell r="S367" t="str">
            <v>PRA</v>
          </cell>
          <cell r="U367" t="str">
            <v>2015-01-31</v>
          </cell>
          <cell r="V367">
            <v>-35</v>
          </cell>
          <cell r="W367" t="str">
            <v>UTXE000501</v>
          </cell>
          <cell r="Y367" t="str">
            <v>TDOTH</v>
          </cell>
          <cell r="AA367" t="str">
            <v>BAL</v>
          </cell>
          <cell r="AC367" t="str">
            <v>ICB</v>
          </cell>
          <cell r="AD367" t="str">
            <v>ICB</v>
          </cell>
        </row>
        <row r="368">
          <cell r="B368" t="str">
            <v>9539302000</v>
          </cell>
          <cell r="C368" t="str">
            <v>ICB4OFFSET0000004420</v>
          </cell>
          <cell r="D368">
            <v>2015</v>
          </cell>
          <cell r="E368">
            <v>1</v>
          </cell>
          <cell r="F368" t="str">
            <v>2015-01-31</v>
          </cell>
          <cell r="G368" t="str">
            <v>PRJ</v>
          </cell>
          <cell r="H368" t="str">
            <v>211</v>
          </cell>
          <cell r="I368" t="str">
            <v>211</v>
          </cell>
          <cell r="K368" t="str">
            <v>000001121</v>
          </cell>
          <cell r="L368" t="str">
            <v>9302000</v>
          </cell>
          <cell r="M368" t="str">
            <v>1113</v>
          </cell>
          <cell r="N368" t="str">
            <v>99910</v>
          </cell>
          <cell r="P368" t="str">
            <v>292</v>
          </cell>
          <cell r="Q368" t="str">
            <v>953</v>
          </cell>
          <cell r="R368" t="str">
            <v>INTERCO BILL W/O</v>
          </cell>
          <cell r="S368" t="str">
            <v>PRA</v>
          </cell>
          <cell r="U368" t="str">
            <v>2015-01-31</v>
          </cell>
          <cell r="V368">
            <v>-4189.5</v>
          </cell>
          <cell r="W368" t="str">
            <v>UTXEMEM201</v>
          </cell>
          <cell r="Y368" t="str">
            <v>LEGAL</v>
          </cell>
          <cell r="AA368" t="str">
            <v>BAL</v>
          </cell>
          <cell r="AC368" t="str">
            <v>ICB</v>
          </cell>
          <cell r="AD368" t="str">
            <v>ICB</v>
          </cell>
        </row>
        <row r="369">
          <cell r="B369" t="str">
            <v>9569210001</v>
          </cell>
          <cell r="C369" t="str">
            <v>ICB4OFFSET0000004705</v>
          </cell>
          <cell r="D369">
            <v>2015</v>
          </cell>
          <cell r="E369">
            <v>2</v>
          </cell>
          <cell r="F369" t="str">
            <v>2015-02-28</v>
          </cell>
          <cell r="G369" t="str">
            <v>PRJ</v>
          </cell>
          <cell r="H369" t="str">
            <v>211</v>
          </cell>
          <cell r="I369" t="str">
            <v>211</v>
          </cell>
          <cell r="K369" t="str">
            <v>TDOANDA</v>
          </cell>
          <cell r="L369" t="str">
            <v>9210001</v>
          </cell>
          <cell r="M369" t="str">
            <v>1585</v>
          </cell>
          <cell r="N369" t="str">
            <v>99910</v>
          </cell>
          <cell r="P369" t="str">
            <v>289</v>
          </cell>
          <cell r="Q369" t="str">
            <v>956</v>
          </cell>
          <cell r="R369" t="str">
            <v>INTERCO BILL W/O</v>
          </cell>
          <cell r="S369" t="str">
            <v>PRA</v>
          </cell>
          <cell r="U369" t="str">
            <v>2015-02-28</v>
          </cell>
          <cell r="V369">
            <v>-260.45</v>
          </cell>
          <cell r="W369" t="str">
            <v>UTXE000301</v>
          </cell>
          <cell r="Y369" t="str">
            <v>TDOTH</v>
          </cell>
          <cell r="AA369" t="str">
            <v>BAL</v>
          </cell>
          <cell r="AC369" t="str">
            <v>ICB</v>
          </cell>
          <cell r="AD369" t="str">
            <v>ICB</v>
          </cell>
        </row>
        <row r="370">
          <cell r="B370" t="str">
            <v>9539302000</v>
          </cell>
          <cell r="C370" t="str">
            <v>ICB4OFFSET0000004916</v>
          </cell>
          <cell r="D370">
            <v>2015</v>
          </cell>
          <cell r="E370">
            <v>2</v>
          </cell>
          <cell r="F370" t="str">
            <v>2015-02-28</v>
          </cell>
          <cell r="G370" t="str">
            <v>PRJ</v>
          </cell>
          <cell r="H370" t="str">
            <v>211</v>
          </cell>
          <cell r="I370" t="str">
            <v>211</v>
          </cell>
          <cell r="K370" t="str">
            <v>000001121</v>
          </cell>
          <cell r="L370" t="str">
            <v>9302000</v>
          </cell>
          <cell r="M370" t="str">
            <v>1113</v>
          </cell>
          <cell r="N370" t="str">
            <v>99910</v>
          </cell>
          <cell r="P370" t="str">
            <v>292</v>
          </cell>
          <cell r="Q370" t="str">
            <v>953</v>
          </cell>
          <cell r="R370" t="str">
            <v>INTERCO BILL W/O</v>
          </cell>
          <cell r="S370" t="str">
            <v>PRA</v>
          </cell>
          <cell r="U370" t="str">
            <v>2015-02-28</v>
          </cell>
          <cell r="V370">
            <v>-17613.25</v>
          </cell>
          <cell r="W370" t="str">
            <v>UTXEMEM201</v>
          </cell>
          <cell r="Y370" t="str">
            <v>LEGAL</v>
          </cell>
          <cell r="AA370" t="str">
            <v>BAL</v>
          </cell>
          <cell r="AC370" t="str">
            <v>ICB</v>
          </cell>
          <cell r="AD370" t="str">
            <v>ICB</v>
          </cell>
        </row>
        <row r="371">
          <cell r="B371" t="str">
            <v>9549210001</v>
          </cell>
          <cell r="C371" t="str">
            <v>ICB4OFFSET0000004990</v>
          </cell>
          <cell r="D371">
            <v>2015</v>
          </cell>
          <cell r="E371">
            <v>6</v>
          </cell>
          <cell r="F371" t="str">
            <v>2015-06-30</v>
          </cell>
          <cell r="G371" t="str">
            <v>PRJ</v>
          </cell>
          <cell r="H371" t="str">
            <v>211</v>
          </cell>
          <cell r="I371" t="str">
            <v>211</v>
          </cell>
          <cell r="K371" t="str">
            <v>TDOANDA</v>
          </cell>
          <cell r="L371" t="str">
            <v>9210001</v>
          </cell>
          <cell r="M371" t="str">
            <v>1113</v>
          </cell>
          <cell r="N371" t="str">
            <v>99910</v>
          </cell>
          <cell r="P371" t="str">
            <v>263</v>
          </cell>
          <cell r="Q371" t="str">
            <v>954</v>
          </cell>
          <cell r="R371" t="str">
            <v>INTERCO BILL W/O</v>
          </cell>
          <cell r="S371" t="str">
            <v>PRA</v>
          </cell>
          <cell r="U371" t="str">
            <v>2015-06-30</v>
          </cell>
          <cell r="V371">
            <v>-35</v>
          </cell>
          <cell r="W371" t="str">
            <v>UTXE000501</v>
          </cell>
          <cell r="Y371" t="str">
            <v>TDOTH</v>
          </cell>
          <cell r="AA371" t="str">
            <v>BAL</v>
          </cell>
          <cell r="AC371" t="str">
            <v>ICB</v>
          </cell>
          <cell r="AD371" t="str">
            <v>ICB</v>
          </cell>
        </row>
        <row r="372">
          <cell r="B372" t="str">
            <v>9539302000</v>
          </cell>
          <cell r="C372" t="str">
            <v>ICB4OFFSET0000005185</v>
          </cell>
          <cell r="D372">
            <v>2015</v>
          </cell>
          <cell r="E372">
            <v>6</v>
          </cell>
          <cell r="F372" t="str">
            <v>2015-06-30</v>
          </cell>
          <cell r="G372" t="str">
            <v>PRJ</v>
          </cell>
          <cell r="H372" t="str">
            <v>211</v>
          </cell>
          <cell r="I372" t="str">
            <v>211</v>
          </cell>
          <cell r="K372" t="str">
            <v>000001121</v>
          </cell>
          <cell r="L372" t="str">
            <v>9302000</v>
          </cell>
          <cell r="M372" t="str">
            <v>1585</v>
          </cell>
          <cell r="N372" t="str">
            <v>99910</v>
          </cell>
          <cell r="P372" t="str">
            <v>292</v>
          </cell>
          <cell r="Q372" t="str">
            <v>953</v>
          </cell>
          <cell r="R372" t="str">
            <v>INTERCO BILL W/O</v>
          </cell>
          <cell r="S372" t="str">
            <v>PRA</v>
          </cell>
          <cell r="U372" t="str">
            <v>2015-06-30</v>
          </cell>
          <cell r="V372">
            <v>-645</v>
          </cell>
          <cell r="W372" t="str">
            <v>UTXEMEM101</v>
          </cell>
          <cell r="Y372" t="str">
            <v>LEGAL</v>
          </cell>
          <cell r="AA372" t="str">
            <v>BAL</v>
          </cell>
          <cell r="AC372" t="str">
            <v>ICB</v>
          </cell>
          <cell r="AD372" t="str">
            <v>ICB</v>
          </cell>
        </row>
        <row r="373">
          <cell r="B373" t="str">
            <v>9539302000</v>
          </cell>
          <cell r="C373" t="str">
            <v>ICB4OFFSET0000005186</v>
          </cell>
          <cell r="D373">
            <v>2015</v>
          </cell>
          <cell r="E373">
            <v>4</v>
          </cell>
          <cell r="F373" t="str">
            <v>2015-04-30</v>
          </cell>
          <cell r="G373" t="str">
            <v>PRJ</v>
          </cell>
          <cell r="H373" t="str">
            <v>211</v>
          </cell>
          <cell r="I373" t="str">
            <v>211</v>
          </cell>
          <cell r="K373" t="str">
            <v>000001121</v>
          </cell>
          <cell r="L373" t="str">
            <v>9302000</v>
          </cell>
          <cell r="M373" t="str">
            <v>1113</v>
          </cell>
          <cell r="N373" t="str">
            <v>99910</v>
          </cell>
          <cell r="P373" t="str">
            <v>292</v>
          </cell>
          <cell r="Q373" t="str">
            <v>953</v>
          </cell>
          <cell r="R373" t="str">
            <v>INTERCO BILL W/O</v>
          </cell>
          <cell r="S373" t="str">
            <v>PRA</v>
          </cell>
          <cell r="U373" t="str">
            <v>2015-04-30</v>
          </cell>
          <cell r="V373">
            <v>-12670</v>
          </cell>
          <cell r="W373" t="str">
            <v>UTXEMEM201</v>
          </cell>
          <cell r="Y373" t="str">
            <v>LEGAL</v>
          </cell>
          <cell r="AA373" t="str">
            <v>BAL</v>
          </cell>
          <cell r="AC373" t="str">
            <v>ICB</v>
          </cell>
          <cell r="AD373" t="str">
            <v>ICB</v>
          </cell>
        </row>
        <row r="374">
          <cell r="B374" t="str">
            <v>9539302000</v>
          </cell>
          <cell r="C374" t="str">
            <v>ICB4OFFSET0000005186</v>
          </cell>
          <cell r="D374">
            <v>2015</v>
          </cell>
          <cell r="E374">
            <v>6</v>
          </cell>
          <cell r="F374" t="str">
            <v>2015-06-30</v>
          </cell>
          <cell r="G374" t="str">
            <v>PRJ</v>
          </cell>
          <cell r="H374" t="str">
            <v>211</v>
          </cell>
          <cell r="I374" t="str">
            <v>211</v>
          </cell>
          <cell r="K374" t="str">
            <v>000001121</v>
          </cell>
          <cell r="L374" t="str">
            <v>9302000</v>
          </cell>
          <cell r="M374" t="str">
            <v>1113</v>
          </cell>
          <cell r="N374" t="str">
            <v>99910</v>
          </cell>
          <cell r="P374" t="str">
            <v>292</v>
          </cell>
          <cell r="Q374" t="str">
            <v>953</v>
          </cell>
          <cell r="R374" t="str">
            <v>INTERCO BILL W/O</v>
          </cell>
          <cell r="S374" t="str">
            <v>PRA</v>
          </cell>
          <cell r="U374" t="str">
            <v>2015-06-30</v>
          </cell>
          <cell r="V374">
            <v>-11781.25</v>
          </cell>
          <cell r="W374" t="str">
            <v>UTXEMEM201</v>
          </cell>
          <cell r="Y374" t="str">
            <v>LEGAL</v>
          </cell>
          <cell r="AA374" t="str">
            <v>BAL</v>
          </cell>
          <cell r="AC374" t="str">
            <v>ICB</v>
          </cell>
          <cell r="AD374" t="str">
            <v>ICB</v>
          </cell>
        </row>
        <row r="375">
          <cell r="B375" t="str">
            <v>9539070001</v>
          </cell>
          <cell r="C375" t="str">
            <v>ICB4OFFSET0000005192</v>
          </cell>
          <cell r="D375">
            <v>2015</v>
          </cell>
          <cell r="E375">
            <v>5</v>
          </cell>
          <cell r="F375" t="str">
            <v>2015-05-31</v>
          </cell>
          <cell r="G375" t="str">
            <v>PRJ</v>
          </cell>
          <cell r="H375" t="str">
            <v>211</v>
          </cell>
          <cell r="I375" t="str">
            <v>211</v>
          </cell>
          <cell r="K375" t="str">
            <v>TXDSMANDA</v>
          </cell>
          <cell r="L375" t="str">
            <v>9070001</v>
          </cell>
          <cell r="M375" t="str">
            <v>1397</v>
          </cell>
          <cell r="N375" t="str">
            <v>99910</v>
          </cell>
          <cell r="P375" t="str">
            <v>721</v>
          </cell>
          <cell r="Q375" t="str">
            <v>953</v>
          </cell>
          <cell r="R375" t="str">
            <v>INTERCO BILL W/O</v>
          </cell>
          <cell r="S375" t="str">
            <v>PRA</v>
          </cell>
          <cell r="U375" t="str">
            <v>2015-05-31</v>
          </cell>
          <cell r="V375">
            <v>-5000</v>
          </cell>
          <cell r="W375" t="str">
            <v>UTXC008201</v>
          </cell>
          <cell r="Y375" t="str">
            <v>LEGAL</v>
          </cell>
          <cell r="AA375" t="str">
            <v>BAL</v>
          </cell>
          <cell r="AC375" t="str">
            <v>ICB</v>
          </cell>
          <cell r="AD375" t="str">
            <v>ICB</v>
          </cell>
        </row>
        <row r="376">
          <cell r="B376" t="str">
            <v>9539302000</v>
          </cell>
          <cell r="C376" t="str">
            <v>ICB4OFFSET0000005520</v>
          </cell>
          <cell r="D376">
            <v>2015</v>
          </cell>
          <cell r="E376">
            <v>3</v>
          </cell>
          <cell r="F376" t="str">
            <v>2015-03-31</v>
          </cell>
          <cell r="G376" t="str">
            <v>PRJ</v>
          </cell>
          <cell r="H376" t="str">
            <v>211</v>
          </cell>
          <cell r="I376" t="str">
            <v>211</v>
          </cell>
          <cell r="K376" t="str">
            <v>000001121</v>
          </cell>
          <cell r="L376" t="str">
            <v>9302000</v>
          </cell>
          <cell r="M376" t="str">
            <v>1585</v>
          </cell>
          <cell r="N376" t="str">
            <v>99910</v>
          </cell>
          <cell r="P376" t="str">
            <v>292</v>
          </cell>
          <cell r="Q376" t="str">
            <v>953</v>
          </cell>
          <cell r="R376" t="str">
            <v>INTERCO BILL W/O</v>
          </cell>
          <cell r="S376" t="str">
            <v>PRA</v>
          </cell>
          <cell r="U376" t="str">
            <v>2015-03-31</v>
          </cell>
          <cell r="V376">
            <v>-9650</v>
          </cell>
          <cell r="W376" t="str">
            <v>UTXEMEM101</v>
          </cell>
          <cell r="Y376" t="str">
            <v>LEGAL</v>
          </cell>
          <cell r="AA376" t="str">
            <v>BAL</v>
          </cell>
          <cell r="AC376" t="str">
            <v>ICB</v>
          </cell>
          <cell r="AD376" t="str">
            <v>ICB</v>
          </cell>
        </row>
        <row r="377">
          <cell r="B377" t="str">
            <v>9539302000</v>
          </cell>
          <cell r="C377" t="str">
            <v>ICB4OFFSET0000005521</v>
          </cell>
          <cell r="D377">
            <v>2015</v>
          </cell>
          <cell r="E377">
            <v>3</v>
          </cell>
          <cell r="F377" t="str">
            <v>2015-03-31</v>
          </cell>
          <cell r="G377" t="str">
            <v>PRJ</v>
          </cell>
          <cell r="H377" t="str">
            <v>211</v>
          </cell>
          <cell r="I377" t="str">
            <v>211</v>
          </cell>
          <cell r="K377" t="str">
            <v>000001121</v>
          </cell>
          <cell r="L377" t="str">
            <v>9302000</v>
          </cell>
          <cell r="M377" t="str">
            <v>1113</v>
          </cell>
          <cell r="N377" t="str">
            <v>99910</v>
          </cell>
          <cell r="P377" t="str">
            <v>292</v>
          </cell>
          <cell r="Q377" t="str">
            <v>953</v>
          </cell>
          <cell r="R377" t="str">
            <v>INTERCO BILL W/O</v>
          </cell>
          <cell r="S377" t="str">
            <v>PRA</v>
          </cell>
          <cell r="U377" t="str">
            <v>2015-03-31</v>
          </cell>
          <cell r="V377">
            <v>-1333.75</v>
          </cell>
          <cell r="W377" t="str">
            <v>UTXEMEM201</v>
          </cell>
          <cell r="Y377" t="str">
            <v>LEGAL</v>
          </cell>
          <cell r="AA377" t="str">
            <v>BAL</v>
          </cell>
          <cell r="AC377" t="str">
            <v>ICB</v>
          </cell>
          <cell r="AD377" t="str">
            <v>ICB</v>
          </cell>
        </row>
        <row r="378">
          <cell r="B378" t="str">
            <v>9549210001</v>
          </cell>
          <cell r="C378" t="str">
            <v>ICB4OFFSET0000005925</v>
          </cell>
          <cell r="D378">
            <v>2015</v>
          </cell>
          <cell r="E378">
            <v>5</v>
          </cell>
          <cell r="F378" t="str">
            <v>2015-05-31</v>
          </cell>
          <cell r="G378" t="str">
            <v>PRJ</v>
          </cell>
          <cell r="H378" t="str">
            <v>211</v>
          </cell>
          <cell r="I378" t="str">
            <v>211</v>
          </cell>
          <cell r="K378" t="str">
            <v>TDOANDA</v>
          </cell>
          <cell r="L378" t="str">
            <v>9210001</v>
          </cell>
          <cell r="M378" t="str">
            <v>1113</v>
          </cell>
          <cell r="N378" t="str">
            <v>99910</v>
          </cell>
          <cell r="P378" t="str">
            <v>263</v>
          </cell>
          <cell r="Q378" t="str">
            <v>954</v>
          </cell>
          <cell r="R378" t="str">
            <v>INTERCO BILL W/O</v>
          </cell>
          <cell r="S378" t="str">
            <v>PRA</v>
          </cell>
          <cell r="U378" t="str">
            <v>2015-05-31</v>
          </cell>
          <cell r="V378">
            <v>-35</v>
          </cell>
          <cell r="W378" t="str">
            <v>UTXE000501</v>
          </cell>
          <cell r="Y378" t="str">
            <v>TDOTH</v>
          </cell>
          <cell r="AA378" t="str">
            <v>BAL</v>
          </cell>
          <cell r="AC378" t="str">
            <v>ICB</v>
          </cell>
          <cell r="AD378" t="str">
            <v>ICB</v>
          </cell>
        </row>
        <row r="379">
          <cell r="B379" t="str">
            <v>9539302000</v>
          </cell>
          <cell r="C379" t="str">
            <v>ICB4OFFSET0000006118</v>
          </cell>
          <cell r="D379">
            <v>2015</v>
          </cell>
          <cell r="E379">
            <v>5</v>
          </cell>
          <cell r="F379" t="str">
            <v>2015-05-31</v>
          </cell>
          <cell r="G379" t="str">
            <v>PRJ</v>
          </cell>
          <cell r="H379" t="str">
            <v>211</v>
          </cell>
          <cell r="I379" t="str">
            <v>211</v>
          </cell>
          <cell r="K379" t="str">
            <v>000001121</v>
          </cell>
          <cell r="L379" t="str">
            <v>9302000</v>
          </cell>
          <cell r="M379" t="str">
            <v>1113</v>
          </cell>
          <cell r="N379" t="str">
            <v>99910</v>
          </cell>
          <cell r="P379" t="str">
            <v>292</v>
          </cell>
          <cell r="Q379" t="str">
            <v>953</v>
          </cell>
          <cell r="R379" t="str">
            <v>INTERCO BILL W/O</v>
          </cell>
          <cell r="S379" t="str">
            <v>PRA</v>
          </cell>
          <cell r="U379" t="str">
            <v>2015-05-31</v>
          </cell>
          <cell r="V379">
            <v>-8000</v>
          </cell>
          <cell r="W379" t="str">
            <v>UTXEMEM201</v>
          </cell>
          <cell r="Y379" t="str">
            <v>LEGAL</v>
          </cell>
          <cell r="AA379" t="str">
            <v>BAL</v>
          </cell>
          <cell r="AC379" t="str">
            <v>ICB</v>
          </cell>
          <cell r="AD379" t="str">
            <v>ICB</v>
          </cell>
        </row>
        <row r="380">
          <cell r="A380" t="str">
            <v>00657812</v>
          </cell>
          <cell r="B380" t="str">
            <v>9534264000</v>
          </cell>
          <cell r="C380" t="str">
            <v>ICB4TARGET0000000157</v>
          </cell>
          <cell r="D380">
            <v>2015</v>
          </cell>
          <cell r="E380">
            <v>1</v>
          </cell>
          <cell r="F380" t="str">
            <v>2015-01-31</v>
          </cell>
          <cell r="G380" t="str">
            <v>PRJ</v>
          </cell>
          <cell r="H380" t="str">
            <v>211</v>
          </cell>
          <cell r="I380" t="str">
            <v>211</v>
          </cell>
          <cell r="K380" t="str">
            <v>000001121</v>
          </cell>
          <cell r="L380" t="str">
            <v>4264000</v>
          </cell>
          <cell r="M380" t="str">
            <v>1585</v>
          </cell>
          <cell r="N380" t="str">
            <v>99920</v>
          </cell>
          <cell r="O380" t="str">
            <v>11404</v>
          </cell>
          <cell r="P380" t="str">
            <v>289</v>
          </cell>
          <cell r="Q380" t="str">
            <v>953</v>
          </cell>
          <cell r="R380" t="str">
            <v>INTERCO BILL W/O</v>
          </cell>
          <cell r="S380" t="str">
            <v>PRA</v>
          </cell>
          <cell r="U380" t="str">
            <v>2015-01-31</v>
          </cell>
          <cell r="V380">
            <v>39360.129999999997</v>
          </cell>
          <cell r="W380" t="str">
            <v>UTXEMEM101</v>
          </cell>
          <cell r="Y380" t="str">
            <v>LEGAL</v>
          </cell>
          <cell r="AA380" t="str">
            <v>DLO</v>
          </cell>
          <cell r="AC380" t="str">
            <v>ICB</v>
          </cell>
          <cell r="AD380" t="str">
            <v>ICB</v>
          </cell>
          <cell r="AF380" t="str">
            <v>211</v>
          </cell>
          <cell r="AG380" t="str">
            <v>0000096469</v>
          </cell>
        </row>
        <row r="381">
          <cell r="A381" t="str">
            <v>00659394</v>
          </cell>
          <cell r="B381" t="str">
            <v>9534264000</v>
          </cell>
          <cell r="C381" t="str">
            <v>ICB4TARGET0000000159</v>
          </cell>
          <cell r="D381">
            <v>2015</v>
          </cell>
          <cell r="E381">
            <v>1</v>
          </cell>
          <cell r="F381" t="str">
            <v>2015-01-31</v>
          </cell>
          <cell r="G381" t="str">
            <v>PRJ</v>
          </cell>
          <cell r="H381" t="str">
            <v>211</v>
          </cell>
          <cell r="I381" t="str">
            <v>211</v>
          </cell>
          <cell r="K381" t="str">
            <v>000001121</v>
          </cell>
          <cell r="L381" t="str">
            <v>4264000</v>
          </cell>
          <cell r="M381" t="str">
            <v>1113</v>
          </cell>
          <cell r="N381" t="str">
            <v>99920</v>
          </cell>
          <cell r="O381" t="str">
            <v>11404</v>
          </cell>
          <cell r="P381" t="str">
            <v>289</v>
          </cell>
          <cell r="Q381" t="str">
            <v>953</v>
          </cell>
          <cell r="R381" t="str">
            <v>INTERCO BILL W/O</v>
          </cell>
          <cell r="S381" t="str">
            <v>PRA</v>
          </cell>
          <cell r="U381" t="str">
            <v>2015-01-31</v>
          </cell>
          <cell r="V381">
            <v>440.65</v>
          </cell>
          <cell r="W381" t="str">
            <v>UTXEMEM201</v>
          </cell>
          <cell r="Y381" t="str">
            <v>LEGAL</v>
          </cell>
          <cell r="AA381" t="str">
            <v>DLO</v>
          </cell>
          <cell r="AC381" t="str">
            <v>ICB</v>
          </cell>
          <cell r="AD381" t="str">
            <v>ICB</v>
          </cell>
          <cell r="AF381" t="str">
            <v>211</v>
          </cell>
          <cell r="AG381" t="str">
            <v>0000160470</v>
          </cell>
        </row>
        <row r="382">
          <cell r="A382" t="str">
            <v>00682159</v>
          </cell>
          <cell r="B382" t="str">
            <v>9564265004</v>
          </cell>
          <cell r="C382" t="str">
            <v>ICB4TARGET0000000166</v>
          </cell>
          <cell r="D382">
            <v>2015</v>
          </cell>
          <cell r="E382">
            <v>6</v>
          </cell>
          <cell r="F382" t="str">
            <v>2015-06-30</v>
          </cell>
          <cell r="G382" t="str">
            <v>PRJ</v>
          </cell>
          <cell r="H382" t="str">
            <v>211</v>
          </cell>
          <cell r="I382" t="str">
            <v>211</v>
          </cell>
          <cell r="K382" t="str">
            <v>000001121</v>
          </cell>
          <cell r="L382" t="str">
            <v>4265004</v>
          </cell>
          <cell r="M382" t="str">
            <v>1585</v>
          </cell>
          <cell r="N382" t="str">
            <v>99920</v>
          </cell>
          <cell r="O382" t="str">
            <v>11404</v>
          </cell>
          <cell r="P382" t="str">
            <v>292</v>
          </cell>
          <cell r="Q382" t="str">
            <v>956</v>
          </cell>
          <cell r="R382" t="str">
            <v>INTERCO BILL W/O</v>
          </cell>
          <cell r="S382" t="str">
            <v>PRA</v>
          </cell>
          <cell r="U382" t="str">
            <v>2015-06-30</v>
          </cell>
          <cell r="V382">
            <v>148.86000000000001</v>
          </cell>
          <cell r="W382" t="str">
            <v>UTXEMEM101</v>
          </cell>
          <cell r="Y382" t="str">
            <v>LEGAL</v>
          </cell>
          <cell r="AA382" t="str">
            <v>DLO</v>
          </cell>
          <cell r="AC382" t="str">
            <v>ICB</v>
          </cell>
          <cell r="AD382" t="str">
            <v>ICB</v>
          </cell>
          <cell r="AF382" t="str">
            <v>211</v>
          </cell>
          <cell r="AG382" t="str">
            <v>0000096506</v>
          </cell>
        </row>
        <row r="383">
          <cell r="A383" t="str">
            <v>00682160</v>
          </cell>
          <cell r="B383" t="str">
            <v>9564265004</v>
          </cell>
          <cell r="C383" t="str">
            <v>ICB4TARGET0000000167</v>
          </cell>
          <cell r="D383">
            <v>2015</v>
          </cell>
          <cell r="E383">
            <v>6</v>
          </cell>
          <cell r="F383" t="str">
            <v>2015-06-30</v>
          </cell>
          <cell r="G383" t="str">
            <v>PRJ</v>
          </cell>
          <cell r="H383" t="str">
            <v>211</v>
          </cell>
          <cell r="I383" t="str">
            <v>211</v>
          </cell>
          <cell r="K383" t="str">
            <v>000001121</v>
          </cell>
          <cell r="L383" t="str">
            <v>4265004</v>
          </cell>
          <cell r="M383" t="str">
            <v>1585</v>
          </cell>
          <cell r="N383" t="str">
            <v>99920</v>
          </cell>
          <cell r="O383" t="str">
            <v>11404</v>
          </cell>
          <cell r="P383" t="str">
            <v>292</v>
          </cell>
          <cell r="Q383" t="str">
            <v>956</v>
          </cell>
          <cell r="R383" t="str">
            <v>INTERCO BILL W/O</v>
          </cell>
          <cell r="S383" t="str">
            <v>PRA</v>
          </cell>
          <cell r="U383" t="str">
            <v>2015-06-30</v>
          </cell>
          <cell r="V383">
            <v>41.54</v>
          </cell>
          <cell r="W383" t="str">
            <v>UTXEMEM101</v>
          </cell>
          <cell r="Y383" t="str">
            <v>LEGAL</v>
          </cell>
          <cell r="AA383" t="str">
            <v>DLO</v>
          </cell>
          <cell r="AC383" t="str">
            <v>ICB</v>
          </cell>
          <cell r="AD383" t="str">
            <v>ICB</v>
          </cell>
          <cell r="AF383" t="str">
            <v>211</v>
          </cell>
          <cell r="AG383" t="str">
            <v>0000096506</v>
          </cell>
        </row>
        <row r="384">
          <cell r="A384" t="str">
            <v>00682181</v>
          </cell>
          <cell r="B384" t="str">
            <v>9564265004</v>
          </cell>
          <cell r="C384" t="str">
            <v>ICB4TARGET0000000168</v>
          </cell>
          <cell r="D384">
            <v>2015</v>
          </cell>
          <cell r="E384">
            <v>6</v>
          </cell>
          <cell r="F384" t="str">
            <v>2015-06-30</v>
          </cell>
          <cell r="G384" t="str">
            <v>PRJ</v>
          </cell>
          <cell r="H384" t="str">
            <v>211</v>
          </cell>
          <cell r="I384" t="str">
            <v>211</v>
          </cell>
          <cell r="K384" t="str">
            <v>000001121</v>
          </cell>
          <cell r="L384" t="str">
            <v>4265004</v>
          </cell>
          <cell r="M384" t="str">
            <v>1585</v>
          </cell>
          <cell r="N384" t="str">
            <v>99920</v>
          </cell>
          <cell r="O384" t="str">
            <v>11404</v>
          </cell>
          <cell r="P384" t="str">
            <v>292</v>
          </cell>
          <cell r="Q384" t="str">
            <v>956</v>
          </cell>
          <cell r="R384" t="str">
            <v>INTERCO BILL W/O</v>
          </cell>
          <cell r="S384" t="str">
            <v>PRA</v>
          </cell>
          <cell r="U384" t="str">
            <v>2015-06-30</v>
          </cell>
          <cell r="V384">
            <v>1.05</v>
          </cell>
          <cell r="W384" t="str">
            <v>UTXEMEM101</v>
          </cell>
          <cell r="Y384" t="str">
            <v>LEGAL</v>
          </cell>
          <cell r="AA384" t="str">
            <v>DLO</v>
          </cell>
          <cell r="AC384" t="str">
            <v>ICB</v>
          </cell>
          <cell r="AD384" t="str">
            <v>ICB</v>
          </cell>
          <cell r="AF384" t="str">
            <v>211</v>
          </cell>
          <cell r="AG384" t="str">
            <v>0000096506</v>
          </cell>
        </row>
        <row r="385">
          <cell r="A385" t="str">
            <v>00682718</v>
          </cell>
          <cell r="B385" t="str">
            <v>9564265004</v>
          </cell>
          <cell r="C385" t="str">
            <v>ICB4TARGET0000000169</v>
          </cell>
          <cell r="D385">
            <v>2015</v>
          </cell>
          <cell r="E385">
            <v>6</v>
          </cell>
          <cell r="F385" t="str">
            <v>2015-06-30</v>
          </cell>
          <cell r="G385" t="str">
            <v>PRJ</v>
          </cell>
          <cell r="H385" t="str">
            <v>211</v>
          </cell>
          <cell r="I385" t="str">
            <v>211</v>
          </cell>
          <cell r="K385" t="str">
            <v>000001121</v>
          </cell>
          <cell r="L385" t="str">
            <v>4265004</v>
          </cell>
          <cell r="M385" t="str">
            <v>1585</v>
          </cell>
          <cell r="N385" t="str">
            <v>99920</v>
          </cell>
          <cell r="O385" t="str">
            <v>10381</v>
          </cell>
          <cell r="P385" t="str">
            <v>292</v>
          </cell>
          <cell r="Q385" t="str">
            <v>956</v>
          </cell>
          <cell r="R385" t="str">
            <v>INTERCO BILL W/O</v>
          </cell>
          <cell r="S385" t="str">
            <v>PRA</v>
          </cell>
          <cell r="U385" t="str">
            <v>2015-06-30</v>
          </cell>
          <cell r="V385">
            <v>1.1000000000000001</v>
          </cell>
          <cell r="W385" t="str">
            <v>UTXEMEM101</v>
          </cell>
          <cell r="Y385" t="str">
            <v>LEGAL</v>
          </cell>
          <cell r="AA385" t="str">
            <v>DLO</v>
          </cell>
          <cell r="AC385" t="str">
            <v>ICB</v>
          </cell>
          <cell r="AD385" t="str">
            <v>ICB</v>
          </cell>
          <cell r="AF385" t="str">
            <v>211</v>
          </cell>
          <cell r="AG385" t="str">
            <v>0000096506</v>
          </cell>
        </row>
        <row r="386">
          <cell r="A386" t="str">
            <v>00683519</v>
          </cell>
          <cell r="B386" t="str">
            <v>9564265004</v>
          </cell>
          <cell r="C386" t="str">
            <v>ICB4TARGET0000000170</v>
          </cell>
          <cell r="D386">
            <v>2015</v>
          </cell>
          <cell r="E386">
            <v>6</v>
          </cell>
          <cell r="F386" t="str">
            <v>2015-06-30</v>
          </cell>
          <cell r="G386" t="str">
            <v>PRJ</v>
          </cell>
          <cell r="H386" t="str">
            <v>211</v>
          </cell>
          <cell r="I386" t="str">
            <v>211</v>
          </cell>
          <cell r="K386" t="str">
            <v>000001121</v>
          </cell>
          <cell r="L386" t="str">
            <v>4265004</v>
          </cell>
          <cell r="M386" t="str">
            <v>1585</v>
          </cell>
          <cell r="N386" t="str">
            <v>99920</v>
          </cell>
          <cell r="O386" t="str">
            <v>11404</v>
          </cell>
          <cell r="P386" t="str">
            <v>292</v>
          </cell>
          <cell r="Q386" t="str">
            <v>956</v>
          </cell>
          <cell r="R386" t="str">
            <v>INTERCO BILL W/O</v>
          </cell>
          <cell r="S386" t="str">
            <v>PRA</v>
          </cell>
          <cell r="U386" t="str">
            <v>2015-06-30</v>
          </cell>
          <cell r="V386">
            <v>168.92</v>
          </cell>
          <cell r="W386" t="str">
            <v>UTXEMEM101</v>
          </cell>
          <cell r="Y386" t="str">
            <v>LEGAL</v>
          </cell>
          <cell r="AA386" t="str">
            <v>DLO</v>
          </cell>
          <cell r="AC386" t="str">
            <v>ICB</v>
          </cell>
          <cell r="AD386" t="str">
            <v>ICB</v>
          </cell>
          <cell r="AF386" t="str">
            <v>211</v>
          </cell>
          <cell r="AG386" t="str">
            <v>0000096506</v>
          </cell>
        </row>
        <row r="387">
          <cell r="A387" t="str">
            <v>00682590</v>
          </cell>
          <cell r="B387" t="str">
            <v>9564265004</v>
          </cell>
          <cell r="C387" t="str">
            <v>ICB4TARGET0000000171</v>
          </cell>
          <cell r="D387">
            <v>2015</v>
          </cell>
          <cell r="E387">
            <v>6</v>
          </cell>
          <cell r="F387" t="str">
            <v>2015-06-30</v>
          </cell>
          <cell r="G387" t="str">
            <v>PRJ</v>
          </cell>
          <cell r="H387" t="str">
            <v>211</v>
          </cell>
          <cell r="I387" t="str">
            <v>211</v>
          </cell>
          <cell r="K387" t="str">
            <v>000001121</v>
          </cell>
          <cell r="L387" t="str">
            <v>4265004</v>
          </cell>
          <cell r="M387" t="str">
            <v>1585</v>
          </cell>
          <cell r="N387" t="str">
            <v>99920</v>
          </cell>
          <cell r="O387" t="str">
            <v>13042</v>
          </cell>
          <cell r="P387" t="str">
            <v>292</v>
          </cell>
          <cell r="Q387" t="str">
            <v>956</v>
          </cell>
          <cell r="R387" t="str">
            <v>INTERCO BILL W/O</v>
          </cell>
          <cell r="S387" t="str">
            <v>PRA</v>
          </cell>
          <cell r="U387" t="str">
            <v>2015-06-30</v>
          </cell>
          <cell r="V387">
            <v>296.77</v>
          </cell>
          <cell r="W387" t="str">
            <v>UTXEMEM101</v>
          </cell>
          <cell r="Y387" t="str">
            <v>LEGAL</v>
          </cell>
          <cell r="AA387" t="str">
            <v>DLO</v>
          </cell>
          <cell r="AC387" t="str">
            <v>ICB</v>
          </cell>
          <cell r="AD387" t="str">
            <v>ICB</v>
          </cell>
          <cell r="AF387" t="str">
            <v>211</v>
          </cell>
          <cell r="AG387" t="str">
            <v>0000146747</v>
          </cell>
        </row>
        <row r="388">
          <cell r="A388" t="str">
            <v>00680206</v>
          </cell>
          <cell r="B388" t="str">
            <v>9544265004</v>
          </cell>
          <cell r="C388" t="str">
            <v>ICB4TARGET0000000174</v>
          </cell>
          <cell r="D388">
            <v>2015</v>
          </cell>
          <cell r="E388">
            <v>6</v>
          </cell>
          <cell r="F388" t="str">
            <v>2015-06-30</v>
          </cell>
          <cell r="G388" t="str">
            <v>PRJ</v>
          </cell>
          <cell r="H388" t="str">
            <v>211</v>
          </cell>
          <cell r="I388" t="str">
            <v>211</v>
          </cell>
          <cell r="K388" t="str">
            <v>000001121</v>
          </cell>
          <cell r="L388" t="str">
            <v>4265004</v>
          </cell>
          <cell r="M388" t="str">
            <v>1113</v>
          </cell>
          <cell r="N388" t="str">
            <v>99920</v>
          </cell>
          <cell r="O388" t="str">
            <v>13124</v>
          </cell>
          <cell r="P388" t="str">
            <v>261</v>
          </cell>
          <cell r="Q388" t="str">
            <v>954</v>
          </cell>
          <cell r="R388" t="str">
            <v>INTERCO BILL W/O</v>
          </cell>
          <cell r="S388" t="str">
            <v>PRA</v>
          </cell>
          <cell r="U388" t="str">
            <v>2015-06-30</v>
          </cell>
          <cell r="V388">
            <v>81.14</v>
          </cell>
          <cell r="W388" t="str">
            <v>UTXEMEM201</v>
          </cell>
          <cell r="Y388" t="str">
            <v>LEGAL</v>
          </cell>
          <cell r="AA388" t="str">
            <v>DLO</v>
          </cell>
          <cell r="AC388" t="str">
            <v>ICB</v>
          </cell>
          <cell r="AD388" t="str">
            <v>ICB</v>
          </cell>
          <cell r="AF388" t="str">
            <v>211</v>
          </cell>
          <cell r="AG388" t="str">
            <v>0000154344</v>
          </cell>
        </row>
        <row r="389">
          <cell r="A389" t="str">
            <v>00684146</v>
          </cell>
          <cell r="B389" t="str">
            <v>9564265004</v>
          </cell>
          <cell r="C389" t="str">
            <v>ICB4TARGET0000000175</v>
          </cell>
          <cell r="D389">
            <v>2015</v>
          </cell>
          <cell r="E389">
            <v>6</v>
          </cell>
          <cell r="F389" t="str">
            <v>2015-06-30</v>
          </cell>
          <cell r="G389" t="str">
            <v>PRJ</v>
          </cell>
          <cell r="H389" t="str">
            <v>211</v>
          </cell>
          <cell r="I389" t="str">
            <v>211</v>
          </cell>
          <cell r="K389" t="str">
            <v>000001121</v>
          </cell>
          <cell r="L389" t="str">
            <v>4265004</v>
          </cell>
          <cell r="M389" t="str">
            <v>1113</v>
          </cell>
          <cell r="N389" t="str">
            <v>99920</v>
          </cell>
          <cell r="O389" t="str">
            <v>11404</v>
          </cell>
          <cell r="P389" t="str">
            <v>292</v>
          </cell>
          <cell r="Q389" t="str">
            <v>956</v>
          </cell>
          <cell r="R389" t="str">
            <v>INTERCO BILL W/O</v>
          </cell>
          <cell r="S389" t="str">
            <v>PRA</v>
          </cell>
          <cell r="U389" t="str">
            <v>2015-06-30</v>
          </cell>
          <cell r="V389">
            <v>331.8</v>
          </cell>
          <cell r="W389" t="str">
            <v>UTXEMEM201</v>
          </cell>
          <cell r="Y389" t="str">
            <v>LEGAL</v>
          </cell>
          <cell r="AA389" t="str">
            <v>DLO</v>
          </cell>
          <cell r="AC389" t="str">
            <v>ICB</v>
          </cell>
          <cell r="AD389" t="str">
            <v>ICB</v>
          </cell>
          <cell r="AF389" t="str">
            <v>211</v>
          </cell>
          <cell r="AG389" t="str">
            <v>0000106409</v>
          </cell>
        </row>
        <row r="390">
          <cell r="A390" t="str">
            <v>00660077</v>
          </cell>
          <cell r="B390" t="str">
            <v>9564265004</v>
          </cell>
          <cell r="C390" t="str">
            <v>ICB4TARGET0000000178</v>
          </cell>
          <cell r="D390">
            <v>2015</v>
          </cell>
          <cell r="E390">
            <v>1</v>
          </cell>
          <cell r="F390" t="str">
            <v>2015-01-31</v>
          </cell>
          <cell r="G390" t="str">
            <v>PRJ</v>
          </cell>
          <cell r="H390" t="str">
            <v>211</v>
          </cell>
          <cell r="I390" t="str">
            <v>211</v>
          </cell>
          <cell r="K390" t="str">
            <v>000001121</v>
          </cell>
          <cell r="L390" t="str">
            <v>4265004</v>
          </cell>
          <cell r="M390" t="str">
            <v>1585</v>
          </cell>
          <cell r="N390" t="str">
            <v>99920</v>
          </cell>
          <cell r="O390" t="str">
            <v>11404</v>
          </cell>
          <cell r="P390" t="str">
            <v>292</v>
          </cell>
          <cell r="Q390" t="str">
            <v>956</v>
          </cell>
          <cell r="R390" t="str">
            <v>INTERCO BILL W/O</v>
          </cell>
          <cell r="S390" t="str">
            <v>PRA</v>
          </cell>
          <cell r="U390" t="str">
            <v>2015-01-31</v>
          </cell>
          <cell r="V390">
            <v>158.13</v>
          </cell>
          <cell r="W390" t="str">
            <v>UTXEMEM101</v>
          </cell>
          <cell r="Y390" t="str">
            <v>LEGAL</v>
          </cell>
          <cell r="AA390" t="str">
            <v>DLO</v>
          </cell>
          <cell r="AC390" t="str">
            <v>ICB</v>
          </cell>
          <cell r="AD390" t="str">
            <v>ICB</v>
          </cell>
          <cell r="AF390" t="str">
            <v>211</v>
          </cell>
          <cell r="AG390" t="str">
            <v>0000096506</v>
          </cell>
        </row>
        <row r="391">
          <cell r="A391" t="str">
            <v>00660078</v>
          </cell>
          <cell r="B391" t="str">
            <v>9564265004</v>
          </cell>
          <cell r="C391" t="str">
            <v>ICB4TARGET0000000179</v>
          </cell>
          <cell r="D391">
            <v>2015</v>
          </cell>
          <cell r="E391">
            <v>1</v>
          </cell>
          <cell r="F391" t="str">
            <v>2015-01-31</v>
          </cell>
          <cell r="G391" t="str">
            <v>PRJ</v>
          </cell>
          <cell r="H391" t="str">
            <v>211</v>
          </cell>
          <cell r="I391" t="str">
            <v>211</v>
          </cell>
          <cell r="K391" t="str">
            <v>000001121</v>
          </cell>
          <cell r="L391" t="str">
            <v>4265004</v>
          </cell>
          <cell r="M391" t="str">
            <v>1585</v>
          </cell>
          <cell r="N391" t="str">
            <v>99920</v>
          </cell>
          <cell r="O391" t="str">
            <v>11404</v>
          </cell>
          <cell r="P391" t="str">
            <v>292</v>
          </cell>
          <cell r="Q391" t="str">
            <v>956</v>
          </cell>
          <cell r="R391" t="str">
            <v>INTERCO BILL W/O</v>
          </cell>
          <cell r="S391" t="str">
            <v>PRA</v>
          </cell>
          <cell r="U391" t="str">
            <v>2015-01-31</v>
          </cell>
          <cell r="V391">
            <v>150.79</v>
          </cell>
          <cell r="W391" t="str">
            <v>UTXEMEM101</v>
          </cell>
          <cell r="Y391" t="str">
            <v>LEGAL</v>
          </cell>
          <cell r="AA391" t="str">
            <v>DLO</v>
          </cell>
          <cell r="AC391" t="str">
            <v>ICB</v>
          </cell>
          <cell r="AD391" t="str">
            <v>ICB</v>
          </cell>
          <cell r="AF391" t="str">
            <v>211</v>
          </cell>
          <cell r="AG391" t="str">
            <v>0000096506</v>
          </cell>
        </row>
        <row r="392">
          <cell r="A392" t="str">
            <v>00657598</v>
          </cell>
          <cell r="B392" t="str">
            <v>9564265004</v>
          </cell>
          <cell r="C392" t="str">
            <v>ICB4TARGET0000000181</v>
          </cell>
          <cell r="D392">
            <v>2015</v>
          </cell>
          <cell r="E392">
            <v>1</v>
          </cell>
          <cell r="F392" t="str">
            <v>2015-01-31</v>
          </cell>
          <cell r="G392" t="str">
            <v>PRJ</v>
          </cell>
          <cell r="H392" t="str">
            <v>211</v>
          </cell>
          <cell r="I392" t="str">
            <v>211</v>
          </cell>
          <cell r="K392" t="str">
            <v>000001121</v>
          </cell>
          <cell r="L392" t="str">
            <v>4265004</v>
          </cell>
          <cell r="M392" t="str">
            <v>1113</v>
          </cell>
          <cell r="N392" t="str">
            <v>99920</v>
          </cell>
          <cell r="O392" t="str">
            <v>11404</v>
          </cell>
          <cell r="P392" t="str">
            <v>292</v>
          </cell>
          <cell r="Q392" t="str">
            <v>956</v>
          </cell>
          <cell r="R392" t="str">
            <v>INTERCO BILL W/O</v>
          </cell>
          <cell r="S392" t="str">
            <v>PRA</v>
          </cell>
          <cell r="U392" t="str">
            <v>2015-01-31</v>
          </cell>
          <cell r="V392">
            <v>331.48</v>
          </cell>
          <cell r="W392" t="str">
            <v>UTXEMEM201</v>
          </cell>
          <cell r="Y392" t="str">
            <v>LEGAL</v>
          </cell>
          <cell r="AA392" t="str">
            <v>DLO</v>
          </cell>
          <cell r="AC392" t="str">
            <v>ICB</v>
          </cell>
          <cell r="AD392" t="str">
            <v>ICB</v>
          </cell>
          <cell r="AF392" t="str">
            <v>211</v>
          </cell>
          <cell r="AG392" t="str">
            <v>0000106409</v>
          </cell>
        </row>
        <row r="393">
          <cell r="B393" t="str">
            <v>3934265004</v>
          </cell>
          <cell r="C393" t="str">
            <v>ICB4TARGET0000000217</v>
          </cell>
          <cell r="D393">
            <v>2014</v>
          </cell>
          <cell r="E393">
            <v>10</v>
          </cell>
          <cell r="F393" t="str">
            <v>2014-10-31</v>
          </cell>
          <cell r="G393" t="str">
            <v>PRJ</v>
          </cell>
          <cell r="H393" t="str">
            <v>211</v>
          </cell>
          <cell r="I393" t="str">
            <v>211</v>
          </cell>
          <cell r="K393" t="str">
            <v>TDOANDA</v>
          </cell>
          <cell r="L393" t="str">
            <v>4265004</v>
          </cell>
          <cell r="M393" t="str">
            <v>1113</v>
          </cell>
          <cell r="N393" t="str">
            <v>99920</v>
          </cell>
          <cell r="O393" t="str">
            <v>11833</v>
          </cell>
          <cell r="P393" t="str">
            <v>294</v>
          </cell>
          <cell r="Q393" t="str">
            <v>393</v>
          </cell>
          <cell r="R393" t="str">
            <v>INTERCO BILL W/O</v>
          </cell>
          <cell r="S393" t="str">
            <v>PRA</v>
          </cell>
          <cell r="U393" t="str">
            <v>2014-10-31</v>
          </cell>
          <cell r="V393">
            <v>410.71</v>
          </cell>
          <cell r="W393" t="str">
            <v>UTXE000501</v>
          </cell>
          <cell r="Y393" t="str">
            <v>TDOTH</v>
          </cell>
          <cell r="AA393" t="str">
            <v>DLO</v>
          </cell>
          <cell r="AC393" t="str">
            <v>ICB</v>
          </cell>
          <cell r="AD393" t="str">
            <v>ICB</v>
          </cell>
        </row>
        <row r="394">
          <cell r="A394" t="str">
            <v>00640318</v>
          </cell>
          <cell r="B394" t="str">
            <v>9564265004</v>
          </cell>
          <cell r="C394" t="str">
            <v>ICB4TARGET0000000253</v>
          </cell>
          <cell r="D394">
            <v>2014</v>
          </cell>
          <cell r="E394">
            <v>10</v>
          </cell>
          <cell r="F394" t="str">
            <v>2014-10-31</v>
          </cell>
          <cell r="G394" t="str">
            <v>PRJ</v>
          </cell>
          <cell r="H394" t="str">
            <v>211</v>
          </cell>
          <cell r="I394" t="str">
            <v>211</v>
          </cell>
          <cell r="K394" t="str">
            <v>000001121</v>
          </cell>
          <cell r="L394" t="str">
            <v>4265004</v>
          </cell>
          <cell r="M394" t="str">
            <v>1113</v>
          </cell>
          <cell r="N394" t="str">
            <v>99920</v>
          </cell>
          <cell r="O394" t="str">
            <v>11404</v>
          </cell>
          <cell r="P394" t="str">
            <v>292</v>
          </cell>
          <cell r="Q394" t="str">
            <v>956</v>
          </cell>
          <cell r="R394" t="str">
            <v>INTERCO BILL W/O</v>
          </cell>
          <cell r="S394" t="str">
            <v>PRA</v>
          </cell>
          <cell r="U394" t="str">
            <v>2014-10-31</v>
          </cell>
          <cell r="V394">
            <v>467.74</v>
          </cell>
          <cell r="W394" t="str">
            <v>UTXEMEM201</v>
          </cell>
          <cell r="Y394" t="str">
            <v>LEGAL</v>
          </cell>
          <cell r="AA394" t="str">
            <v>DLO</v>
          </cell>
          <cell r="AC394" t="str">
            <v>ICB</v>
          </cell>
          <cell r="AD394" t="str">
            <v>ICB</v>
          </cell>
          <cell r="AF394" t="str">
            <v>211</v>
          </cell>
          <cell r="AG394" t="str">
            <v>0000106409</v>
          </cell>
        </row>
        <row r="395">
          <cell r="A395" t="str">
            <v>00640326</v>
          </cell>
          <cell r="B395" t="str">
            <v>9564265004</v>
          </cell>
          <cell r="C395" t="str">
            <v>ICB4TARGET0000000254</v>
          </cell>
          <cell r="D395">
            <v>2014</v>
          </cell>
          <cell r="E395">
            <v>10</v>
          </cell>
          <cell r="F395" t="str">
            <v>2014-10-31</v>
          </cell>
          <cell r="G395" t="str">
            <v>PRJ</v>
          </cell>
          <cell r="H395" t="str">
            <v>211</v>
          </cell>
          <cell r="I395" t="str">
            <v>211</v>
          </cell>
          <cell r="K395" t="str">
            <v>000001121</v>
          </cell>
          <cell r="L395" t="str">
            <v>4265004</v>
          </cell>
          <cell r="M395" t="str">
            <v>1113</v>
          </cell>
          <cell r="N395" t="str">
            <v>99920</v>
          </cell>
          <cell r="O395" t="str">
            <v>11404</v>
          </cell>
          <cell r="P395" t="str">
            <v>292</v>
          </cell>
          <cell r="Q395" t="str">
            <v>956</v>
          </cell>
          <cell r="R395" t="str">
            <v>INTERCO BILL W/O</v>
          </cell>
          <cell r="S395" t="str">
            <v>PRA</v>
          </cell>
          <cell r="U395" t="str">
            <v>2014-10-31</v>
          </cell>
          <cell r="V395">
            <v>608.6</v>
          </cell>
          <cell r="W395" t="str">
            <v>UTXEMEM201</v>
          </cell>
          <cell r="Y395" t="str">
            <v>LEGAL</v>
          </cell>
          <cell r="AA395" t="str">
            <v>DLO</v>
          </cell>
          <cell r="AC395" t="str">
            <v>ICB</v>
          </cell>
          <cell r="AD395" t="str">
            <v>ICB</v>
          </cell>
          <cell r="AF395" t="str">
            <v>211</v>
          </cell>
          <cell r="AG395" t="str">
            <v>0000120050</v>
          </cell>
        </row>
        <row r="396">
          <cell r="A396" t="str">
            <v>00641594</v>
          </cell>
          <cell r="B396" t="str">
            <v>9564265004</v>
          </cell>
          <cell r="C396" t="str">
            <v>ICB4TARGET0000000255</v>
          </cell>
          <cell r="D396">
            <v>2014</v>
          </cell>
          <cell r="E396">
            <v>10</v>
          </cell>
          <cell r="F396" t="str">
            <v>2014-10-31</v>
          </cell>
          <cell r="G396" t="str">
            <v>PRJ</v>
          </cell>
          <cell r="H396" t="str">
            <v>211</v>
          </cell>
          <cell r="I396" t="str">
            <v>211</v>
          </cell>
          <cell r="K396" t="str">
            <v>000001121</v>
          </cell>
          <cell r="L396" t="str">
            <v>4265004</v>
          </cell>
          <cell r="M396" t="str">
            <v>1113</v>
          </cell>
          <cell r="N396" t="str">
            <v>99920</v>
          </cell>
          <cell r="O396" t="str">
            <v>11404</v>
          </cell>
          <cell r="P396" t="str">
            <v>292</v>
          </cell>
          <cell r="Q396" t="str">
            <v>956</v>
          </cell>
          <cell r="R396" t="str">
            <v>INTERCO BILL W/O</v>
          </cell>
          <cell r="S396" t="str">
            <v>PRA</v>
          </cell>
          <cell r="U396" t="str">
            <v>2014-10-31</v>
          </cell>
          <cell r="V396">
            <v>244.94</v>
          </cell>
          <cell r="W396" t="str">
            <v>UTXEMEM201</v>
          </cell>
          <cell r="Y396" t="str">
            <v>LEGAL</v>
          </cell>
          <cell r="AA396" t="str">
            <v>DLO</v>
          </cell>
          <cell r="AC396" t="str">
            <v>ICB</v>
          </cell>
          <cell r="AD396" t="str">
            <v>ICB</v>
          </cell>
          <cell r="AF396" t="str">
            <v>211</v>
          </cell>
          <cell r="AG396" t="str">
            <v>0000146747</v>
          </cell>
        </row>
        <row r="397">
          <cell r="A397" t="str">
            <v>00644868</v>
          </cell>
          <cell r="B397" t="str">
            <v>9534264000</v>
          </cell>
          <cell r="C397" t="str">
            <v>ICB4TARGET0000000256</v>
          </cell>
          <cell r="D397">
            <v>2014</v>
          </cell>
          <cell r="E397">
            <v>11</v>
          </cell>
          <cell r="F397" t="str">
            <v>2014-11-30</v>
          </cell>
          <cell r="G397" t="str">
            <v>PRJ</v>
          </cell>
          <cell r="H397" t="str">
            <v>211</v>
          </cell>
          <cell r="I397" t="str">
            <v>211</v>
          </cell>
          <cell r="K397" t="str">
            <v>000001121</v>
          </cell>
          <cell r="L397" t="str">
            <v>4264000</v>
          </cell>
          <cell r="M397" t="str">
            <v>1585</v>
          </cell>
          <cell r="N397" t="str">
            <v>99920</v>
          </cell>
          <cell r="O397" t="str">
            <v>11404</v>
          </cell>
          <cell r="P397" t="str">
            <v>289</v>
          </cell>
          <cell r="Q397" t="str">
            <v>953</v>
          </cell>
          <cell r="R397" t="str">
            <v>INTERCO BILL W/O</v>
          </cell>
          <cell r="S397" t="str">
            <v>PRA</v>
          </cell>
          <cell r="U397" t="str">
            <v>2014-11-30</v>
          </cell>
          <cell r="V397">
            <v>40069.61</v>
          </cell>
          <cell r="W397" t="str">
            <v>UTXEMEM101</v>
          </cell>
          <cell r="Y397" t="str">
            <v>LEGAL</v>
          </cell>
          <cell r="AA397" t="str">
            <v>DLO</v>
          </cell>
          <cell r="AC397" t="str">
            <v>ICB</v>
          </cell>
          <cell r="AD397" t="str">
            <v>ICB</v>
          </cell>
          <cell r="AF397" t="str">
            <v>211</v>
          </cell>
          <cell r="AG397" t="str">
            <v>0000096469</v>
          </cell>
        </row>
        <row r="398">
          <cell r="A398" t="str">
            <v>00644869</v>
          </cell>
          <cell r="B398" t="str">
            <v>9534264000</v>
          </cell>
          <cell r="C398" t="str">
            <v>ICB4TARGET0000000257</v>
          </cell>
          <cell r="D398">
            <v>2014</v>
          </cell>
          <cell r="E398">
            <v>11</v>
          </cell>
          <cell r="F398" t="str">
            <v>2014-11-30</v>
          </cell>
          <cell r="G398" t="str">
            <v>PRJ</v>
          </cell>
          <cell r="H398" t="str">
            <v>211</v>
          </cell>
          <cell r="I398" t="str">
            <v>211</v>
          </cell>
          <cell r="K398" t="str">
            <v>000001121</v>
          </cell>
          <cell r="L398" t="str">
            <v>4264000</v>
          </cell>
          <cell r="M398" t="str">
            <v>1585</v>
          </cell>
          <cell r="N398" t="str">
            <v>99920</v>
          </cell>
          <cell r="O398" t="str">
            <v>11404</v>
          </cell>
          <cell r="P398" t="str">
            <v>289</v>
          </cell>
          <cell r="Q398" t="str">
            <v>953</v>
          </cell>
          <cell r="R398" t="str">
            <v>INTERCO BILL W/O</v>
          </cell>
          <cell r="S398" t="str">
            <v>PRA</v>
          </cell>
          <cell r="U398" t="str">
            <v>2014-11-30</v>
          </cell>
          <cell r="V398">
            <v>40069.61</v>
          </cell>
          <cell r="W398" t="str">
            <v>UTXEMEM101</v>
          </cell>
          <cell r="Y398" t="str">
            <v>LEGAL</v>
          </cell>
          <cell r="AA398" t="str">
            <v>DLO</v>
          </cell>
          <cell r="AC398" t="str">
            <v>ICB</v>
          </cell>
          <cell r="AD398" t="str">
            <v>ICB</v>
          </cell>
          <cell r="AF398" t="str">
            <v>211</v>
          </cell>
          <cell r="AG398" t="str">
            <v>0000096469</v>
          </cell>
        </row>
        <row r="399">
          <cell r="A399" t="str">
            <v>00644408</v>
          </cell>
          <cell r="B399" t="str">
            <v>9564265004</v>
          </cell>
          <cell r="C399" t="str">
            <v>ICB4TARGET0000000291</v>
          </cell>
          <cell r="D399">
            <v>2014</v>
          </cell>
          <cell r="E399">
            <v>11</v>
          </cell>
          <cell r="F399" t="str">
            <v>2014-11-30</v>
          </cell>
          <cell r="G399" t="str">
            <v>PRJ</v>
          </cell>
          <cell r="H399" t="str">
            <v>211</v>
          </cell>
          <cell r="I399" t="str">
            <v>211</v>
          </cell>
          <cell r="K399" t="str">
            <v>000001121</v>
          </cell>
          <cell r="L399" t="str">
            <v>4265004</v>
          </cell>
          <cell r="M399" t="str">
            <v>1585</v>
          </cell>
          <cell r="N399" t="str">
            <v>99920</v>
          </cell>
          <cell r="O399" t="str">
            <v>11404</v>
          </cell>
          <cell r="P399" t="str">
            <v>292</v>
          </cell>
          <cell r="Q399" t="str">
            <v>956</v>
          </cell>
          <cell r="R399" t="str">
            <v>INTERCO BILL W/O</v>
          </cell>
          <cell r="S399" t="str">
            <v>PRA</v>
          </cell>
          <cell r="U399" t="str">
            <v>2014-11-30</v>
          </cell>
          <cell r="V399">
            <v>0.93</v>
          </cell>
          <cell r="W399" t="str">
            <v>UTXEMEM101</v>
          </cell>
          <cell r="Y399" t="str">
            <v>LEGAL</v>
          </cell>
          <cell r="AA399" t="str">
            <v>DLO</v>
          </cell>
          <cell r="AC399" t="str">
            <v>ICB</v>
          </cell>
          <cell r="AD399" t="str">
            <v>ICB</v>
          </cell>
          <cell r="AF399" t="str">
            <v>211</v>
          </cell>
          <cell r="AG399" t="str">
            <v>0000096506</v>
          </cell>
        </row>
        <row r="400">
          <cell r="A400" t="str">
            <v>00644409</v>
          </cell>
          <cell r="B400" t="str">
            <v>9564265004</v>
          </cell>
          <cell r="C400" t="str">
            <v>ICB4TARGET0000000292</v>
          </cell>
          <cell r="D400">
            <v>2014</v>
          </cell>
          <cell r="E400">
            <v>11</v>
          </cell>
          <cell r="F400" t="str">
            <v>2014-11-30</v>
          </cell>
          <cell r="G400" t="str">
            <v>PRJ</v>
          </cell>
          <cell r="H400" t="str">
            <v>211</v>
          </cell>
          <cell r="I400" t="str">
            <v>211</v>
          </cell>
          <cell r="K400" t="str">
            <v>000001121</v>
          </cell>
          <cell r="L400" t="str">
            <v>4265004</v>
          </cell>
          <cell r="M400" t="str">
            <v>1585</v>
          </cell>
          <cell r="N400" t="str">
            <v>99920</v>
          </cell>
          <cell r="O400" t="str">
            <v>11404</v>
          </cell>
          <cell r="P400" t="str">
            <v>292</v>
          </cell>
          <cell r="Q400" t="str">
            <v>956</v>
          </cell>
          <cell r="R400" t="str">
            <v>INTERCO BILL W/O</v>
          </cell>
          <cell r="S400" t="str">
            <v>PRA</v>
          </cell>
          <cell r="U400" t="str">
            <v>2014-11-30</v>
          </cell>
          <cell r="V400">
            <v>165.3</v>
          </cell>
          <cell r="W400" t="str">
            <v>UTXEMEM101</v>
          </cell>
          <cell r="Y400" t="str">
            <v>LEGAL</v>
          </cell>
          <cell r="AA400" t="str">
            <v>DLO</v>
          </cell>
          <cell r="AC400" t="str">
            <v>ICB</v>
          </cell>
          <cell r="AD400" t="str">
            <v>ICB</v>
          </cell>
          <cell r="AF400" t="str">
            <v>211</v>
          </cell>
          <cell r="AG400" t="str">
            <v>0000096506</v>
          </cell>
        </row>
        <row r="401">
          <cell r="A401" t="str">
            <v>00644410</v>
          </cell>
          <cell r="B401" t="str">
            <v>9564265004</v>
          </cell>
          <cell r="C401" t="str">
            <v>ICB4TARGET0000000293</v>
          </cell>
          <cell r="D401">
            <v>2014</v>
          </cell>
          <cell r="E401">
            <v>11</v>
          </cell>
          <cell r="F401" t="str">
            <v>2014-11-30</v>
          </cell>
          <cell r="G401" t="str">
            <v>PRJ</v>
          </cell>
          <cell r="H401" t="str">
            <v>211</v>
          </cell>
          <cell r="I401" t="str">
            <v>211</v>
          </cell>
          <cell r="K401" t="str">
            <v>000001121</v>
          </cell>
          <cell r="L401" t="str">
            <v>4265004</v>
          </cell>
          <cell r="M401" t="str">
            <v>1585</v>
          </cell>
          <cell r="N401" t="str">
            <v>99920</v>
          </cell>
          <cell r="O401" t="str">
            <v>11404</v>
          </cell>
          <cell r="P401" t="str">
            <v>292</v>
          </cell>
          <cell r="Q401" t="str">
            <v>956</v>
          </cell>
          <cell r="R401" t="str">
            <v>INTERCO BILL W/O</v>
          </cell>
          <cell r="S401" t="str">
            <v>PRA</v>
          </cell>
          <cell r="U401" t="str">
            <v>2014-11-30</v>
          </cell>
          <cell r="V401">
            <v>153.97999999999999</v>
          </cell>
          <cell r="W401" t="str">
            <v>UTXEMEM101</v>
          </cell>
          <cell r="Y401" t="str">
            <v>LEGAL</v>
          </cell>
          <cell r="AA401" t="str">
            <v>DLO</v>
          </cell>
          <cell r="AC401" t="str">
            <v>ICB</v>
          </cell>
          <cell r="AD401" t="str">
            <v>ICB</v>
          </cell>
          <cell r="AF401" t="str">
            <v>211</v>
          </cell>
          <cell r="AG401" t="str">
            <v>0000096506</v>
          </cell>
        </row>
        <row r="402">
          <cell r="A402" t="str">
            <v>00646491</v>
          </cell>
          <cell r="B402" t="str">
            <v>9564265004</v>
          </cell>
          <cell r="C402" t="str">
            <v>ICB4TARGET0000000294</v>
          </cell>
          <cell r="D402">
            <v>2014</v>
          </cell>
          <cell r="E402">
            <v>11</v>
          </cell>
          <cell r="F402" t="str">
            <v>2014-11-30</v>
          </cell>
          <cell r="G402" t="str">
            <v>PRJ</v>
          </cell>
          <cell r="H402" t="str">
            <v>211</v>
          </cell>
          <cell r="I402" t="str">
            <v>211</v>
          </cell>
          <cell r="K402" t="str">
            <v>000001121</v>
          </cell>
          <cell r="L402" t="str">
            <v>4265004</v>
          </cell>
          <cell r="M402" t="str">
            <v>1585</v>
          </cell>
          <cell r="N402" t="str">
            <v>99920</v>
          </cell>
          <cell r="O402" t="str">
            <v>12091</v>
          </cell>
          <cell r="P402" t="str">
            <v>293</v>
          </cell>
          <cell r="Q402" t="str">
            <v>956</v>
          </cell>
          <cell r="R402" t="str">
            <v>INTERCO BILL W/O</v>
          </cell>
          <cell r="S402" t="str">
            <v>PRA</v>
          </cell>
          <cell r="U402" t="str">
            <v>2014-11-30</v>
          </cell>
          <cell r="V402">
            <v>42.16</v>
          </cell>
          <cell r="W402" t="str">
            <v>UTXEMEM101</v>
          </cell>
          <cell r="Y402" t="str">
            <v>LEGAL</v>
          </cell>
          <cell r="AA402" t="str">
            <v>DLO</v>
          </cell>
          <cell r="AC402" t="str">
            <v>ICB</v>
          </cell>
          <cell r="AD402" t="str">
            <v>ICB</v>
          </cell>
          <cell r="AF402" t="str">
            <v>211</v>
          </cell>
          <cell r="AG402" t="str">
            <v>0000146747</v>
          </cell>
        </row>
        <row r="403">
          <cell r="A403" t="str">
            <v>01735724</v>
          </cell>
          <cell r="B403" t="str">
            <v>5204265004</v>
          </cell>
          <cell r="C403" t="str">
            <v>ICB4TARGET0000000297</v>
          </cell>
          <cell r="D403">
            <v>2014</v>
          </cell>
          <cell r="E403">
            <v>9</v>
          </cell>
          <cell r="F403" t="str">
            <v>2014-09-30</v>
          </cell>
          <cell r="G403" t="str">
            <v>PRJ</v>
          </cell>
          <cell r="H403" t="str">
            <v>211</v>
          </cell>
          <cell r="I403" t="str">
            <v>211</v>
          </cell>
          <cell r="K403" t="str">
            <v>TDOANDA</v>
          </cell>
          <cell r="L403" t="str">
            <v>4265004</v>
          </cell>
          <cell r="M403" t="str">
            <v>1113</v>
          </cell>
          <cell r="N403" t="str">
            <v>99920</v>
          </cell>
          <cell r="O403" t="str">
            <v>11833</v>
          </cell>
          <cell r="P403" t="str">
            <v>294</v>
          </cell>
          <cell r="Q403" t="str">
            <v>520</v>
          </cell>
          <cell r="R403" t="str">
            <v>INTERCO BILL W/O</v>
          </cell>
          <cell r="S403" t="str">
            <v>PRA</v>
          </cell>
          <cell r="U403" t="str">
            <v>2014-09-30</v>
          </cell>
          <cell r="V403">
            <v>4946.88</v>
          </cell>
          <cell r="W403" t="str">
            <v>UTXE000501</v>
          </cell>
          <cell r="Y403" t="str">
            <v>TDOTH</v>
          </cell>
          <cell r="AA403" t="str">
            <v>DLO</v>
          </cell>
          <cell r="AC403" t="str">
            <v>ICB</v>
          </cell>
          <cell r="AD403" t="str">
            <v>ICB</v>
          </cell>
          <cell r="AF403" t="str">
            <v>103</v>
          </cell>
          <cell r="AG403" t="str">
            <v>0000247561</v>
          </cell>
        </row>
        <row r="404">
          <cell r="A404" t="str">
            <v>00644701</v>
          </cell>
          <cell r="B404" t="str">
            <v>9544265004</v>
          </cell>
          <cell r="C404" t="str">
            <v>ICB4TARGET0000000297</v>
          </cell>
          <cell r="D404">
            <v>2014</v>
          </cell>
          <cell r="E404">
            <v>11</v>
          </cell>
          <cell r="F404" t="str">
            <v>2014-11-30</v>
          </cell>
          <cell r="G404" t="str">
            <v>PRJ</v>
          </cell>
          <cell r="H404" t="str">
            <v>211</v>
          </cell>
          <cell r="I404" t="str">
            <v>211</v>
          </cell>
          <cell r="K404" t="str">
            <v>000001121</v>
          </cell>
          <cell r="L404" t="str">
            <v>4265004</v>
          </cell>
          <cell r="M404" t="str">
            <v>1113</v>
          </cell>
          <cell r="N404" t="str">
            <v>99920</v>
          </cell>
          <cell r="O404" t="str">
            <v>13124</v>
          </cell>
          <cell r="P404" t="str">
            <v>261</v>
          </cell>
          <cell r="Q404" t="str">
            <v>954</v>
          </cell>
          <cell r="R404" t="str">
            <v>INTERCO BILL W/O</v>
          </cell>
          <cell r="S404" t="str">
            <v>PRA</v>
          </cell>
          <cell r="U404" t="str">
            <v>2014-11-30</v>
          </cell>
          <cell r="V404">
            <v>36.520000000000003</v>
          </cell>
          <cell r="W404" t="str">
            <v>UTXEMEM201</v>
          </cell>
          <cell r="Y404" t="str">
            <v>LEGAL</v>
          </cell>
          <cell r="AA404" t="str">
            <v>DLO</v>
          </cell>
          <cell r="AC404" t="str">
            <v>ICB</v>
          </cell>
          <cell r="AD404" t="str">
            <v>ICB</v>
          </cell>
          <cell r="AF404" t="str">
            <v>211</v>
          </cell>
          <cell r="AG404" t="str">
            <v>0000154344</v>
          </cell>
        </row>
        <row r="405">
          <cell r="A405" t="str">
            <v>00647121</v>
          </cell>
          <cell r="B405" t="str">
            <v>9564265004</v>
          </cell>
          <cell r="C405" t="str">
            <v>ICB4TARGET0000000298</v>
          </cell>
          <cell r="D405">
            <v>2014</v>
          </cell>
          <cell r="E405">
            <v>11</v>
          </cell>
          <cell r="F405" t="str">
            <v>2014-11-30</v>
          </cell>
          <cell r="G405" t="str">
            <v>PRJ</v>
          </cell>
          <cell r="H405" t="str">
            <v>211</v>
          </cell>
          <cell r="I405" t="str">
            <v>211</v>
          </cell>
          <cell r="K405" t="str">
            <v>000001121</v>
          </cell>
          <cell r="L405" t="str">
            <v>4265004</v>
          </cell>
          <cell r="M405" t="str">
            <v>1113</v>
          </cell>
          <cell r="N405" t="str">
            <v>99920</v>
          </cell>
          <cell r="O405" t="str">
            <v>11404</v>
          </cell>
          <cell r="P405" t="str">
            <v>292</v>
          </cell>
          <cell r="Q405" t="str">
            <v>956</v>
          </cell>
          <cell r="R405" t="str">
            <v>INTERCO BILL W/O</v>
          </cell>
          <cell r="S405" t="str">
            <v>PRA</v>
          </cell>
          <cell r="U405" t="str">
            <v>2014-11-30</v>
          </cell>
          <cell r="V405">
            <v>368.14</v>
          </cell>
          <cell r="W405" t="str">
            <v>UTXEMEM201</v>
          </cell>
          <cell r="Y405" t="str">
            <v>LEGAL</v>
          </cell>
          <cell r="AA405" t="str">
            <v>DLO</v>
          </cell>
          <cell r="AC405" t="str">
            <v>ICB</v>
          </cell>
          <cell r="AD405" t="str">
            <v>ICB</v>
          </cell>
          <cell r="AF405" t="str">
            <v>211</v>
          </cell>
          <cell r="AG405" t="str">
            <v>0000106409</v>
          </cell>
        </row>
        <row r="406">
          <cell r="A406" t="str">
            <v>00634420</v>
          </cell>
          <cell r="B406" t="str">
            <v>9564265004</v>
          </cell>
          <cell r="C406" t="str">
            <v>ICB4TARGET0000000316</v>
          </cell>
          <cell r="D406">
            <v>2014</v>
          </cell>
          <cell r="E406">
            <v>9</v>
          </cell>
          <cell r="F406" t="str">
            <v>2014-09-30</v>
          </cell>
          <cell r="G406" t="str">
            <v>PRJ</v>
          </cell>
          <cell r="H406" t="str">
            <v>211</v>
          </cell>
          <cell r="I406" t="str">
            <v>211</v>
          </cell>
          <cell r="K406" t="str">
            <v>000001121</v>
          </cell>
          <cell r="L406" t="str">
            <v>4265004</v>
          </cell>
          <cell r="M406" t="str">
            <v>1585</v>
          </cell>
          <cell r="N406" t="str">
            <v>99920</v>
          </cell>
          <cell r="O406" t="str">
            <v>11404</v>
          </cell>
          <cell r="P406" t="str">
            <v>292</v>
          </cell>
          <cell r="Q406" t="str">
            <v>956</v>
          </cell>
          <cell r="R406" t="str">
            <v>INTERCO BILL W/O</v>
          </cell>
          <cell r="S406" t="str">
            <v>PRA</v>
          </cell>
          <cell r="U406" t="str">
            <v>2014-09-30</v>
          </cell>
          <cell r="V406">
            <v>14.83</v>
          </cell>
          <cell r="W406" t="str">
            <v>UTXEMEM101</v>
          </cell>
          <cell r="Y406" t="str">
            <v>LEGAL</v>
          </cell>
          <cell r="AA406" t="str">
            <v>DLO</v>
          </cell>
          <cell r="AC406" t="str">
            <v>ICB</v>
          </cell>
          <cell r="AD406" t="str">
            <v>ICB</v>
          </cell>
          <cell r="AF406" t="str">
            <v>211</v>
          </cell>
          <cell r="AG406" t="str">
            <v>0000096506</v>
          </cell>
        </row>
        <row r="407">
          <cell r="A407" t="str">
            <v>00651188</v>
          </cell>
          <cell r="B407" t="str">
            <v>9534264000</v>
          </cell>
          <cell r="C407" t="str">
            <v>ICB4TARGET0000000319</v>
          </cell>
          <cell r="D407">
            <v>2014</v>
          </cell>
          <cell r="E407">
            <v>12</v>
          </cell>
          <cell r="F407" t="str">
            <v>2014-12-31</v>
          </cell>
          <cell r="G407" t="str">
            <v>PRJ</v>
          </cell>
          <cell r="H407" t="str">
            <v>211</v>
          </cell>
          <cell r="I407" t="str">
            <v>211</v>
          </cell>
          <cell r="K407" t="str">
            <v>000001121</v>
          </cell>
          <cell r="L407" t="str">
            <v>4264000</v>
          </cell>
          <cell r="M407" t="str">
            <v>1113</v>
          </cell>
          <cell r="N407" t="str">
            <v>99920</v>
          </cell>
          <cell r="O407" t="str">
            <v>11404</v>
          </cell>
          <cell r="P407" t="str">
            <v>289</v>
          </cell>
          <cell r="Q407" t="str">
            <v>953</v>
          </cell>
          <cell r="R407" t="str">
            <v>INTERCO BILL W/O</v>
          </cell>
          <cell r="S407" t="str">
            <v>PRA</v>
          </cell>
          <cell r="U407" t="str">
            <v>2014-12-31</v>
          </cell>
          <cell r="V407">
            <v>3042.99</v>
          </cell>
          <cell r="W407" t="str">
            <v>UTXEMEM201</v>
          </cell>
          <cell r="Y407" t="str">
            <v>LEGAL</v>
          </cell>
          <cell r="AA407" t="str">
            <v>DLO</v>
          </cell>
          <cell r="AC407" t="str">
            <v>ICB</v>
          </cell>
          <cell r="AD407" t="str">
            <v>ICB</v>
          </cell>
          <cell r="AF407" t="str">
            <v>211</v>
          </cell>
          <cell r="AG407" t="str">
            <v>0000124825</v>
          </cell>
        </row>
        <row r="408">
          <cell r="A408" t="str">
            <v>00637004</v>
          </cell>
          <cell r="B408" t="str">
            <v>9564265004</v>
          </cell>
          <cell r="C408" t="str">
            <v>ICB4TARGET0000000319</v>
          </cell>
          <cell r="D408">
            <v>2014</v>
          </cell>
          <cell r="E408">
            <v>9</v>
          </cell>
          <cell r="F408" t="str">
            <v>2014-09-30</v>
          </cell>
          <cell r="G408" t="str">
            <v>PRJ</v>
          </cell>
          <cell r="H408" t="str">
            <v>211</v>
          </cell>
          <cell r="I408" t="str">
            <v>211</v>
          </cell>
          <cell r="K408" t="str">
            <v>000001121</v>
          </cell>
          <cell r="L408" t="str">
            <v>4265004</v>
          </cell>
          <cell r="M408" t="str">
            <v>1585</v>
          </cell>
          <cell r="N408" t="str">
            <v>99920</v>
          </cell>
          <cell r="O408" t="str">
            <v>13042</v>
          </cell>
          <cell r="P408" t="str">
            <v>292</v>
          </cell>
          <cell r="Q408" t="str">
            <v>956</v>
          </cell>
          <cell r="R408" t="str">
            <v>INTERCO BILL W/O</v>
          </cell>
          <cell r="S408" t="str">
            <v>PRA</v>
          </cell>
          <cell r="U408" t="str">
            <v>2014-09-30</v>
          </cell>
          <cell r="V408">
            <v>35.15</v>
          </cell>
          <cell r="W408" t="str">
            <v>UTXEMEM101</v>
          </cell>
          <cell r="Y408" t="str">
            <v>LEGAL</v>
          </cell>
          <cell r="AA408" t="str">
            <v>DLO</v>
          </cell>
          <cell r="AC408" t="str">
            <v>ICB</v>
          </cell>
          <cell r="AD408" t="str">
            <v>ICB</v>
          </cell>
          <cell r="AF408" t="str">
            <v>211</v>
          </cell>
          <cell r="AG408" t="str">
            <v>0000096506</v>
          </cell>
        </row>
        <row r="409">
          <cell r="A409" t="str">
            <v>00651195</v>
          </cell>
          <cell r="B409" t="str">
            <v>9534264000</v>
          </cell>
          <cell r="C409" t="str">
            <v>ICB4TARGET0000000320</v>
          </cell>
          <cell r="D409">
            <v>2014</v>
          </cell>
          <cell r="E409">
            <v>12</v>
          </cell>
          <cell r="F409" t="str">
            <v>2014-12-31</v>
          </cell>
          <cell r="G409" t="str">
            <v>PRJ</v>
          </cell>
          <cell r="H409" t="str">
            <v>211</v>
          </cell>
          <cell r="I409" t="str">
            <v>211</v>
          </cell>
          <cell r="K409" t="str">
            <v>000001121</v>
          </cell>
          <cell r="L409" t="str">
            <v>4264000</v>
          </cell>
          <cell r="M409" t="str">
            <v>1113</v>
          </cell>
          <cell r="N409" t="str">
            <v>99920</v>
          </cell>
          <cell r="O409" t="str">
            <v>11404</v>
          </cell>
          <cell r="P409" t="str">
            <v>289</v>
          </cell>
          <cell r="Q409" t="str">
            <v>953</v>
          </cell>
          <cell r="R409" t="str">
            <v>INTERCO BILL W/O</v>
          </cell>
          <cell r="S409" t="str">
            <v>PRA</v>
          </cell>
          <cell r="U409" t="str">
            <v>2014-12-31</v>
          </cell>
          <cell r="V409">
            <v>270.83</v>
          </cell>
          <cell r="W409" t="str">
            <v>UTXEMEM201</v>
          </cell>
          <cell r="Y409" t="str">
            <v>LEGAL</v>
          </cell>
          <cell r="AA409" t="str">
            <v>DLO</v>
          </cell>
          <cell r="AC409" t="str">
            <v>ICB</v>
          </cell>
          <cell r="AD409" t="str">
            <v>ICB</v>
          </cell>
          <cell r="AF409" t="str">
            <v>211</v>
          </cell>
          <cell r="AG409" t="str">
            <v>0000137195</v>
          </cell>
        </row>
        <row r="410">
          <cell r="A410" t="str">
            <v>00651187</v>
          </cell>
          <cell r="B410" t="str">
            <v>9534264000</v>
          </cell>
          <cell r="C410" t="str">
            <v>ICB4TARGET0000000321</v>
          </cell>
          <cell r="D410">
            <v>2014</v>
          </cell>
          <cell r="E410">
            <v>12</v>
          </cell>
          <cell r="F410" t="str">
            <v>2014-12-31</v>
          </cell>
          <cell r="G410" t="str">
            <v>PRJ</v>
          </cell>
          <cell r="H410" t="str">
            <v>211</v>
          </cell>
          <cell r="I410" t="str">
            <v>211</v>
          </cell>
          <cell r="K410" t="str">
            <v>000001121</v>
          </cell>
          <cell r="L410" t="str">
            <v>4264000</v>
          </cell>
          <cell r="M410" t="str">
            <v>1113</v>
          </cell>
          <cell r="N410" t="str">
            <v>99920</v>
          </cell>
          <cell r="O410" t="str">
            <v>11404</v>
          </cell>
          <cell r="P410" t="str">
            <v>289</v>
          </cell>
          <cell r="Q410" t="str">
            <v>953</v>
          </cell>
          <cell r="R410" t="str">
            <v>INTERCO BILL W/O</v>
          </cell>
          <cell r="S410" t="str">
            <v>PRA</v>
          </cell>
          <cell r="U410" t="str">
            <v>2014-12-31</v>
          </cell>
          <cell r="V410">
            <v>6085.98</v>
          </cell>
          <cell r="W410" t="str">
            <v>UTXEMEM201</v>
          </cell>
          <cell r="Y410" t="str">
            <v>LEGAL</v>
          </cell>
          <cell r="AA410" t="str">
            <v>DLO</v>
          </cell>
          <cell r="AC410" t="str">
            <v>ICB</v>
          </cell>
          <cell r="AD410" t="str">
            <v>ICB</v>
          </cell>
          <cell r="AF410" t="str">
            <v>211</v>
          </cell>
          <cell r="AG410" t="str">
            <v>0000160470</v>
          </cell>
        </row>
        <row r="411">
          <cell r="A411" t="str">
            <v>00652902</v>
          </cell>
          <cell r="B411" t="str">
            <v>9534264000</v>
          </cell>
          <cell r="C411" t="str">
            <v>ICB4TARGET0000000322</v>
          </cell>
          <cell r="D411">
            <v>2014</v>
          </cell>
          <cell r="E411">
            <v>12</v>
          </cell>
          <cell r="F411" t="str">
            <v>2014-12-31</v>
          </cell>
          <cell r="G411" t="str">
            <v>PRJ</v>
          </cell>
          <cell r="H411" t="str">
            <v>211</v>
          </cell>
          <cell r="I411" t="str">
            <v>211</v>
          </cell>
          <cell r="K411" t="str">
            <v>000001121</v>
          </cell>
          <cell r="L411" t="str">
            <v>4264000</v>
          </cell>
          <cell r="M411" t="str">
            <v>1113</v>
          </cell>
          <cell r="N411" t="str">
            <v>99920</v>
          </cell>
          <cell r="O411" t="str">
            <v>11404</v>
          </cell>
          <cell r="P411" t="str">
            <v>289</v>
          </cell>
          <cell r="Q411" t="str">
            <v>953</v>
          </cell>
          <cell r="R411" t="str">
            <v>INTERCO BILL W/O</v>
          </cell>
          <cell r="S411" t="str">
            <v>PRA</v>
          </cell>
          <cell r="U411" t="str">
            <v>2014-12-31</v>
          </cell>
          <cell r="V411">
            <v>57.82</v>
          </cell>
          <cell r="W411" t="str">
            <v>UTXEMEM201</v>
          </cell>
          <cell r="Y411" t="str">
            <v>LEGAL</v>
          </cell>
          <cell r="AA411" t="str">
            <v>DLO</v>
          </cell>
          <cell r="AC411" t="str">
            <v>ICB</v>
          </cell>
          <cell r="AD411" t="str">
            <v>ICB</v>
          </cell>
          <cell r="AF411" t="str">
            <v>211</v>
          </cell>
          <cell r="AG411" t="str">
            <v>0000167547</v>
          </cell>
        </row>
        <row r="412">
          <cell r="A412" t="str">
            <v>00653232</v>
          </cell>
          <cell r="B412" t="str">
            <v>9534264000</v>
          </cell>
          <cell r="C412" t="str">
            <v>ICB4TARGET0000000323</v>
          </cell>
          <cell r="D412">
            <v>2014</v>
          </cell>
          <cell r="E412">
            <v>12</v>
          </cell>
          <cell r="F412" t="str">
            <v>2014-12-31</v>
          </cell>
          <cell r="G412" t="str">
            <v>PRJ</v>
          </cell>
          <cell r="H412" t="str">
            <v>211</v>
          </cell>
          <cell r="I412" t="str">
            <v>211</v>
          </cell>
          <cell r="K412" t="str">
            <v>000001121</v>
          </cell>
          <cell r="L412" t="str">
            <v>4264000</v>
          </cell>
          <cell r="M412" t="str">
            <v>1113</v>
          </cell>
          <cell r="N412" t="str">
            <v>99920</v>
          </cell>
          <cell r="O412" t="str">
            <v>11404</v>
          </cell>
          <cell r="P412" t="str">
            <v>289</v>
          </cell>
          <cell r="Q412" t="str">
            <v>953</v>
          </cell>
          <cell r="R412" t="str">
            <v>INTERCO BILL W/O</v>
          </cell>
          <cell r="S412" t="str">
            <v>PRA</v>
          </cell>
          <cell r="U412" t="str">
            <v>2014-12-31</v>
          </cell>
          <cell r="V412">
            <v>547.74</v>
          </cell>
          <cell r="W412" t="str">
            <v>UTXEMEM201</v>
          </cell>
          <cell r="Y412" t="str">
            <v>LEGAL</v>
          </cell>
          <cell r="AA412" t="str">
            <v>DLO</v>
          </cell>
          <cell r="AC412" t="str">
            <v>ICB</v>
          </cell>
          <cell r="AD412" t="str">
            <v>ICB</v>
          </cell>
          <cell r="AF412" t="str">
            <v>211</v>
          </cell>
          <cell r="AG412" t="str">
            <v>0000210694</v>
          </cell>
        </row>
        <row r="413">
          <cell r="A413" t="str">
            <v>00635083</v>
          </cell>
          <cell r="B413" t="str">
            <v>9544265004</v>
          </cell>
          <cell r="C413" t="str">
            <v>ICB4TARGET0000000324</v>
          </cell>
          <cell r="D413">
            <v>2014</v>
          </cell>
          <cell r="E413">
            <v>9</v>
          </cell>
          <cell r="F413" t="str">
            <v>2014-09-30</v>
          </cell>
          <cell r="G413" t="str">
            <v>PRJ</v>
          </cell>
          <cell r="H413" t="str">
            <v>211</v>
          </cell>
          <cell r="I413" t="str">
            <v>211</v>
          </cell>
          <cell r="K413" t="str">
            <v>000001121</v>
          </cell>
          <cell r="L413" t="str">
            <v>4265004</v>
          </cell>
          <cell r="M413" t="str">
            <v>1113</v>
          </cell>
          <cell r="N413" t="str">
            <v>99920</v>
          </cell>
          <cell r="O413" t="str">
            <v>13124</v>
          </cell>
          <cell r="P413" t="str">
            <v>261</v>
          </cell>
          <cell r="Q413" t="str">
            <v>954</v>
          </cell>
          <cell r="R413" t="str">
            <v>INTERCO BILL W/O</v>
          </cell>
          <cell r="S413" t="str">
            <v>PRA</v>
          </cell>
          <cell r="U413" t="str">
            <v>2014-09-30</v>
          </cell>
          <cell r="V413">
            <v>79.83</v>
          </cell>
          <cell r="W413" t="str">
            <v>UTXEMEM201</v>
          </cell>
          <cell r="Y413" t="str">
            <v>LEGAL</v>
          </cell>
          <cell r="AA413" t="str">
            <v>DLO</v>
          </cell>
          <cell r="AC413" t="str">
            <v>ICB</v>
          </cell>
          <cell r="AD413" t="str">
            <v>ICB</v>
          </cell>
          <cell r="AF413" t="str">
            <v>211</v>
          </cell>
          <cell r="AG413" t="str">
            <v>0000154344</v>
          </cell>
        </row>
        <row r="414">
          <cell r="A414" t="str">
            <v>00634405</v>
          </cell>
          <cell r="B414" t="str">
            <v>9544265004</v>
          </cell>
          <cell r="C414" t="str">
            <v>ICB4TARGET0000000325</v>
          </cell>
          <cell r="D414">
            <v>2014</v>
          </cell>
          <cell r="E414">
            <v>9</v>
          </cell>
          <cell r="F414" t="str">
            <v>2014-09-30</v>
          </cell>
          <cell r="G414" t="str">
            <v>PRJ</v>
          </cell>
          <cell r="H414" t="str">
            <v>211</v>
          </cell>
          <cell r="I414" t="str">
            <v>211</v>
          </cell>
          <cell r="K414" t="str">
            <v>000001121</v>
          </cell>
          <cell r="L414" t="str">
            <v>4265004</v>
          </cell>
          <cell r="M414" t="str">
            <v>1113</v>
          </cell>
          <cell r="N414" t="str">
            <v>99920</v>
          </cell>
          <cell r="O414" t="str">
            <v>11404</v>
          </cell>
          <cell r="P414" t="str">
            <v>292</v>
          </cell>
          <cell r="Q414" t="str">
            <v>954</v>
          </cell>
          <cell r="R414" t="str">
            <v>INTERCO BILL W/O</v>
          </cell>
          <cell r="S414" t="str">
            <v>PRA</v>
          </cell>
          <cell r="U414" t="str">
            <v>2014-09-30</v>
          </cell>
          <cell r="V414">
            <v>220.74</v>
          </cell>
          <cell r="W414" t="str">
            <v>UTXEMEM201</v>
          </cell>
          <cell r="Y414" t="str">
            <v>LEGAL</v>
          </cell>
          <cell r="AA414" t="str">
            <v>DLO</v>
          </cell>
          <cell r="AC414" t="str">
            <v>ICB</v>
          </cell>
          <cell r="AD414" t="str">
            <v>ICB</v>
          </cell>
          <cell r="AF414" t="str">
            <v>211</v>
          </cell>
          <cell r="AG414" t="str">
            <v>0000134166</v>
          </cell>
        </row>
        <row r="415">
          <cell r="A415" t="str">
            <v>00633256</v>
          </cell>
          <cell r="B415" t="str">
            <v>9544265004</v>
          </cell>
          <cell r="C415" t="str">
            <v>ICB4TARGET0000000326</v>
          </cell>
          <cell r="D415">
            <v>2014</v>
          </cell>
          <cell r="E415">
            <v>9</v>
          </cell>
          <cell r="F415" t="str">
            <v>2014-09-30</v>
          </cell>
          <cell r="G415" t="str">
            <v>PRJ</v>
          </cell>
          <cell r="H415" t="str">
            <v>211</v>
          </cell>
          <cell r="I415" t="str">
            <v>211</v>
          </cell>
          <cell r="K415" t="str">
            <v>000001121</v>
          </cell>
          <cell r="L415" t="str">
            <v>4265004</v>
          </cell>
          <cell r="M415" t="str">
            <v>1113</v>
          </cell>
          <cell r="N415" t="str">
            <v>99920</v>
          </cell>
          <cell r="O415" t="str">
            <v>11404</v>
          </cell>
          <cell r="P415" t="str">
            <v>292</v>
          </cell>
          <cell r="Q415" t="str">
            <v>954</v>
          </cell>
          <cell r="R415" t="str">
            <v>INTERCO BILL W/O</v>
          </cell>
          <cell r="S415" t="str">
            <v>PRA</v>
          </cell>
          <cell r="U415" t="str">
            <v>2014-09-30</v>
          </cell>
          <cell r="V415">
            <v>108.02</v>
          </cell>
          <cell r="W415" t="str">
            <v>UTXEMEM201</v>
          </cell>
          <cell r="Y415" t="str">
            <v>LEGAL</v>
          </cell>
          <cell r="AA415" t="str">
            <v>DLO</v>
          </cell>
          <cell r="AC415" t="str">
            <v>ICB</v>
          </cell>
          <cell r="AD415" t="str">
            <v>ICB</v>
          </cell>
          <cell r="AF415" t="str">
            <v>211</v>
          </cell>
          <cell r="AG415" t="str">
            <v>0000146747</v>
          </cell>
        </row>
        <row r="416">
          <cell r="A416" t="str">
            <v>00634404</v>
          </cell>
          <cell r="B416" t="str">
            <v>9564265004</v>
          </cell>
          <cell r="C416" t="str">
            <v>ICB4TARGET0000000327</v>
          </cell>
          <cell r="D416">
            <v>2014</v>
          </cell>
          <cell r="E416">
            <v>9</v>
          </cell>
          <cell r="F416" t="str">
            <v>2014-09-30</v>
          </cell>
          <cell r="G416" t="str">
            <v>PRJ</v>
          </cell>
          <cell r="H416" t="str">
            <v>211</v>
          </cell>
          <cell r="I416" t="str">
            <v>211</v>
          </cell>
          <cell r="K416" t="str">
            <v>000001121</v>
          </cell>
          <cell r="L416" t="str">
            <v>4265004</v>
          </cell>
          <cell r="M416" t="str">
            <v>1113</v>
          </cell>
          <cell r="N416" t="str">
            <v>99920</v>
          </cell>
          <cell r="O416" t="str">
            <v>11404</v>
          </cell>
          <cell r="P416" t="str">
            <v>292</v>
          </cell>
          <cell r="Q416" t="str">
            <v>956</v>
          </cell>
          <cell r="R416" t="str">
            <v>INTERCO BILL W/O</v>
          </cell>
          <cell r="S416" t="str">
            <v>PRA</v>
          </cell>
          <cell r="U416" t="str">
            <v>2014-09-30</v>
          </cell>
          <cell r="V416">
            <v>359.77</v>
          </cell>
          <cell r="W416" t="str">
            <v>UTXEMEM201</v>
          </cell>
          <cell r="Y416" t="str">
            <v>LEGAL</v>
          </cell>
          <cell r="AA416" t="str">
            <v>DLO</v>
          </cell>
          <cell r="AC416" t="str">
            <v>ICB</v>
          </cell>
          <cell r="AD416" t="str">
            <v>ICB</v>
          </cell>
          <cell r="AF416" t="str">
            <v>211</v>
          </cell>
          <cell r="AG416" t="str">
            <v>0000106409</v>
          </cell>
        </row>
        <row r="417">
          <cell r="A417" t="str">
            <v>00654806</v>
          </cell>
          <cell r="B417" t="str">
            <v>9564265004</v>
          </cell>
          <cell r="C417" t="str">
            <v>ICB4TARGET0000000344</v>
          </cell>
          <cell r="D417">
            <v>2014</v>
          </cell>
          <cell r="E417">
            <v>12</v>
          </cell>
          <cell r="F417" t="str">
            <v>2014-12-31</v>
          </cell>
          <cell r="G417" t="str">
            <v>PRJ</v>
          </cell>
          <cell r="H417" t="str">
            <v>211</v>
          </cell>
          <cell r="I417" t="str">
            <v>211</v>
          </cell>
          <cell r="K417" t="str">
            <v>TDOANDA</v>
          </cell>
          <cell r="L417" t="str">
            <v>4265004</v>
          </cell>
          <cell r="M417" t="str">
            <v>1585</v>
          </cell>
          <cell r="N417" t="str">
            <v>99920</v>
          </cell>
          <cell r="O417" t="str">
            <v>12091</v>
          </cell>
          <cell r="P417" t="str">
            <v>293</v>
          </cell>
          <cell r="Q417" t="str">
            <v>956</v>
          </cell>
          <cell r="R417" t="str">
            <v>INTERCO BILL W/O</v>
          </cell>
          <cell r="S417" t="str">
            <v>PRA</v>
          </cell>
          <cell r="U417" t="str">
            <v>2014-12-31</v>
          </cell>
          <cell r="V417">
            <v>49.51</v>
          </cell>
          <cell r="W417" t="str">
            <v>UTXE000301</v>
          </cell>
          <cell r="Y417" t="str">
            <v>TDOTH</v>
          </cell>
          <cell r="AA417" t="str">
            <v>DLO</v>
          </cell>
          <cell r="AC417" t="str">
            <v>ICB</v>
          </cell>
          <cell r="AD417" t="str">
            <v>ICB</v>
          </cell>
          <cell r="AF417" t="str">
            <v>211</v>
          </cell>
          <cell r="AG417" t="str">
            <v>0000146747</v>
          </cell>
        </row>
        <row r="418">
          <cell r="A418" t="str">
            <v>00675999</v>
          </cell>
          <cell r="B418" t="str">
            <v>9564265004</v>
          </cell>
          <cell r="C418" t="str">
            <v>ICB4TARGET0000000346</v>
          </cell>
          <cell r="D418">
            <v>2015</v>
          </cell>
          <cell r="E418">
            <v>5</v>
          </cell>
          <cell r="F418" t="str">
            <v>2015-05-31</v>
          </cell>
          <cell r="G418" t="str">
            <v>PRJ</v>
          </cell>
          <cell r="H418" t="str">
            <v>211</v>
          </cell>
          <cell r="I418" t="str">
            <v>211</v>
          </cell>
          <cell r="K418" t="str">
            <v>000001121</v>
          </cell>
          <cell r="L418" t="str">
            <v>4265004</v>
          </cell>
          <cell r="M418" t="str">
            <v>1585</v>
          </cell>
          <cell r="N418" t="str">
            <v>99920</v>
          </cell>
          <cell r="O418" t="str">
            <v>10381</v>
          </cell>
          <cell r="P418" t="str">
            <v>292</v>
          </cell>
          <cell r="Q418" t="str">
            <v>956</v>
          </cell>
          <cell r="R418" t="str">
            <v>INTERCO BILL W/O</v>
          </cell>
          <cell r="S418" t="str">
            <v>PRA</v>
          </cell>
          <cell r="U418" t="str">
            <v>2015-05-31</v>
          </cell>
          <cell r="V418">
            <v>44.66</v>
          </cell>
          <cell r="W418" t="str">
            <v>UTXEMEM101</v>
          </cell>
          <cell r="Y418" t="str">
            <v>LEGAL</v>
          </cell>
          <cell r="AA418" t="str">
            <v>DLO</v>
          </cell>
          <cell r="AC418" t="str">
            <v>ICB</v>
          </cell>
          <cell r="AD418" t="str">
            <v>ICB</v>
          </cell>
          <cell r="AF418" t="str">
            <v>211</v>
          </cell>
          <cell r="AG418" t="str">
            <v>0000096506</v>
          </cell>
        </row>
        <row r="419">
          <cell r="A419" t="str">
            <v>00678119</v>
          </cell>
          <cell r="B419" t="str">
            <v>9564265004</v>
          </cell>
          <cell r="C419" t="str">
            <v>ICB4TARGET0000000347</v>
          </cell>
          <cell r="D419">
            <v>2015</v>
          </cell>
          <cell r="E419">
            <v>5</v>
          </cell>
          <cell r="F419" t="str">
            <v>2015-05-31</v>
          </cell>
          <cell r="G419" t="str">
            <v>PRJ</v>
          </cell>
          <cell r="H419" t="str">
            <v>211</v>
          </cell>
          <cell r="I419" t="str">
            <v>211</v>
          </cell>
          <cell r="K419" t="str">
            <v>000001121</v>
          </cell>
          <cell r="L419" t="str">
            <v>4265004</v>
          </cell>
          <cell r="M419" t="str">
            <v>1585</v>
          </cell>
          <cell r="N419" t="str">
            <v>99920</v>
          </cell>
          <cell r="O419" t="str">
            <v>13042</v>
          </cell>
          <cell r="P419" t="str">
            <v>292</v>
          </cell>
          <cell r="Q419" t="str">
            <v>956</v>
          </cell>
          <cell r="R419" t="str">
            <v>INTERCO BILL W/O</v>
          </cell>
          <cell r="S419" t="str">
            <v>PRA</v>
          </cell>
          <cell r="U419" t="str">
            <v>2015-05-31</v>
          </cell>
          <cell r="V419">
            <v>972.2</v>
          </cell>
          <cell r="W419" t="str">
            <v>UTXEMEM101</v>
          </cell>
          <cell r="Y419" t="str">
            <v>LEGAL</v>
          </cell>
          <cell r="AA419" t="str">
            <v>DLO</v>
          </cell>
          <cell r="AC419" t="str">
            <v>ICB</v>
          </cell>
          <cell r="AD419" t="str">
            <v>ICB</v>
          </cell>
          <cell r="AF419" t="str">
            <v>211</v>
          </cell>
          <cell r="AG419" t="str">
            <v>0000146747</v>
          </cell>
        </row>
        <row r="420">
          <cell r="A420" t="str">
            <v>00676969</v>
          </cell>
          <cell r="B420" t="str">
            <v>9544265004</v>
          </cell>
          <cell r="C420" t="str">
            <v>ICB4TARGET0000000351</v>
          </cell>
          <cell r="D420">
            <v>2015</v>
          </cell>
          <cell r="E420">
            <v>5</v>
          </cell>
          <cell r="F420" t="str">
            <v>2015-05-31</v>
          </cell>
          <cell r="G420" t="str">
            <v>PRJ</v>
          </cell>
          <cell r="H420" t="str">
            <v>211</v>
          </cell>
          <cell r="I420" t="str">
            <v>211</v>
          </cell>
          <cell r="K420" t="str">
            <v>000001121</v>
          </cell>
          <cell r="L420" t="str">
            <v>4265004</v>
          </cell>
          <cell r="M420" t="str">
            <v>1113</v>
          </cell>
          <cell r="N420" t="str">
            <v>99920</v>
          </cell>
          <cell r="O420" t="str">
            <v>11404</v>
          </cell>
          <cell r="P420" t="str">
            <v>292</v>
          </cell>
          <cell r="Q420" t="str">
            <v>954</v>
          </cell>
          <cell r="R420" t="str">
            <v>INTERCO BILL W/O</v>
          </cell>
          <cell r="S420" t="str">
            <v>PRA</v>
          </cell>
          <cell r="U420" t="str">
            <v>2015-05-31</v>
          </cell>
          <cell r="V420">
            <v>154.55000000000001</v>
          </cell>
          <cell r="W420" t="str">
            <v>UTXEMEM201</v>
          </cell>
          <cell r="Y420" t="str">
            <v>LEGAL</v>
          </cell>
          <cell r="AA420" t="str">
            <v>DLO</v>
          </cell>
          <cell r="AC420" t="str">
            <v>ICB</v>
          </cell>
          <cell r="AD420" t="str">
            <v>ICB</v>
          </cell>
          <cell r="AF420" t="str">
            <v>211</v>
          </cell>
          <cell r="AG420" t="str">
            <v>0000110984</v>
          </cell>
        </row>
        <row r="421">
          <cell r="A421" t="str">
            <v>00678607</v>
          </cell>
          <cell r="B421" t="str">
            <v>9564265004</v>
          </cell>
          <cell r="C421" t="str">
            <v>ICB4TARGET0000000352</v>
          </cell>
          <cell r="D421">
            <v>2015</v>
          </cell>
          <cell r="E421">
            <v>5</v>
          </cell>
          <cell r="F421" t="str">
            <v>2015-05-31</v>
          </cell>
          <cell r="G421" t="str">
            <v>PRJ</v>
          </cell>
          <cell r="H421" t="str">
            <v>211</v>
          </cell>
          <cell r="I421" t="str">
            <v>211</v>
          </cell>
          <cell r="K421" t="str">
            <v>000001121</v>
          </cell>
          <cell r="L421" t="str">
            <v>4265004</v>
          </cell>
          <cell r="M421" t="str">
            <v>1113</v>
          </cell>
          <cell r="N421" t="str">
            <v>99920</v>
          </cell>
          <cell r="O421" t="str">
            <v>11404</v>
          </cell>
          <cell r="P421" t="str">
            <v>292</v>
          </cell>
          <cell r="Q421" t="str">
            <v>956</v>
          </cell>
          <cell r="R421" t="str">
            <v>INTERCO BILL W/O</v>
          </cell>
          <cell r="S421" t="str">
            <v>PRA</v>
          </cell>
          <cell r="U421" t="str">
            <v>2015-05-31</v>
          </cell>
          <cell r="V421">
            <v>331.8</v>
          </cell>
          <cell r="W421" t="str">
            <v>UTXEMEM201</v>
          </cell>
          <cell r="Y421" t="str">
            <v>LEGAL</v>
          </cell>
          <cell r="AA421" t="str">
            <v>DLO</v>
          </cell>
          <cell r="AC421" t="str">
            <v>ICB</v>
          </cell>
          <cell r="AD421" t="str">
            <v>ICB</v>
          </cell>
          <cell r="AF421" t="str">
            <v>211</v>
          </cell>
          <cell r="AG421" t="str">
            <v>0000106409</v>
          </cell>
        </row>
        <row r="422">
          <cell r="A422" t="str">
            <v>00678033</v>
          </cell>
          <cell r="B422" t="str">
            <v>9564265004</v>
          </cell>
          <cell r="C422" t="str">
            <v>ICB4TARGET0000000353</v>
          </cell>
          <cell r="D422">
            <v>2015</v>
          </cell>
          <cell r="E422">
            <v>5</v>
          </cell>
          <cell r="F422" t="str">
            <v>2015-05-31</v>
          </cell>
          <cell r="G422" t="str">
            <v>PRJ</v>
          </cell>
          <cell r="H422" t="str">
            <v>211</v>
          </cell>
          <cell r="I422" t="str">
            <v>211</v>
          </cell>
          <cell r="K422" t="str">
            <v>000001121</v>
          </cell>
          <cell r="L422" t="str">
            <v>4265004</v>
          </cell>
          <cell r="M422" t="str">
            <v>1113</v>
          </cell>
          <cell r="N422" t="str">
            <v>99920</v>
          </cell>
          <cell r="O422" t="str">
            <v>11404</v>
          </cell>
          <cell r="P422" t="str">
            <v>292</v>
          </cell>
          <cell r="Q422" t="str">
            <v>956</v>
          </cell>
          <cell r="R422" t="str">
            <v>INTERCO BILL W/O</v>
          </cell>
          <cell r="S422" t="str">
            <v>PRA</v>
          </cell>
          <cell r="U422" t="str">
            <v>2015-05-31</v>
          </cell>
          <cell r="V422">
            <v>495.01</v>
          </cell>
          <cell r="W422" t="str">
            <v>UTXEMEM201</v>
          </cell>
          <cell r="Y422" t="str">
            <v>LEGAL</v>
          </cell>
          <cell r="AA422" t="str">
            <v>DLO</v>
          </cell>
          <cell r="AC422" t="str">
            <v>ICB</v>
          </cell>
          <cell r="AD422" t="str">
            <v>ICB</v>
          </cell>
          <cell r="AF422" t="str">
            <v>211</v>
          </cell>
          <cell r="AG422" t="str">
            <v>0000146747</v>
          </cell>
        </row>
        <row r="423">
          <cell r="A423" t="str">
            <v>00652859</v>
          </cell>
          <cell r="B423" t="str">
            <v>9564265004</v>
          </cell>
          <cell r="C423" t="str">
            <v>ICB4TARGET0000000374</v>
          </cell>
          <cell r="D423">
            <v>2014</v>
          </cell>
          <cell r="E423">
            <v>12</v>
          </cell>
          <cell r="F423" t="str">
            <v>2014-12-31</v>
          </cell>
          <cell r="G423" t="str">
            <v>PRJ</v>
          </cell>
          <cell r="H423" t="str">
            <v>211</v>
          </cell>
          <cell r="I423" t="str">
            <v>211</v>
          </cell>
          <cell r="K423" t="str">
            <v>000001121</v>
          </cell>
          <cell r="L423" t="str">
            <v>4265004</v>
          </cell>
          <cell r="M423" t="str">
            <v>1585</v>
          </cell>
          <cell r="N423" t="str">
            <v>99920</v>
          </cell>
          <cell r="O423" t="str">
            <v>11404</v>
          </cell>
          <cell r="P423" t="str">
            <v>292</v>
          </cell>
          <cell r="Q423" t="str">
            <v>956</v>
          </cell>
          <cell r="R423" t="str">
            <v>INTERCO BILL W/O</v>
          </cell>
          <cell r="S423" t="str">
            <v>PRA</v>
          </cell>
          <cell r="U423" t="str">
            <v>2014-12-31</v>
          </cell>
          <cell r="V423">
            <v>28.9</v>
          </cell>
          <cell r="W423" t="str">
            <v>UTXEMEM101</v>
          </cell>
          <cell r="Y423" t="str">
            <v>LEGAL</v>
          </cell>
          <cell r="AA423" t="str">
            <v>DLO</v>
          </cell>
          <cell r="AC423" t="str">
            <v>ICB</v>
          </cell>
          <cell r="AD423" t="str">
            <v>ICB</v>
          </cell>
          <cell r="AF423" t="str">
            <v>211</v>
          </cell>
          <cell r="AG423" t="str">
            <v>0000096506</v>
          </cell>
        </row>
        <row r="424">
          <cell r="A424" t="str">
            <v>00652860</v>
          </cell>
          <cell r="B424" t="str">
            <v>9564265004</v>
          </cell>
          <cell r="C424" t="str">
            <v>ICB4TARGET0000000375</v>
          </cell>
          <cell r="D424">
            <v>2014</v>
          </cell>
          <cell r="E424">
            <v>12</v>
          </cell>
          <cell r="F424" t="str">
            <v>2014-12-31</v>
          </cell>
          <cell r="G424" t="str">
            <v>PRJ</v>
          </cell>
          <cell r="H424" t="str">
            <v>211</v>
          </cell>
          <cell r="I424" t="str">
            <v>211</v>
          </cell>
          <cell r="K424" t="str">
            <v>000001121</v>
          </cell>
          <cell r="L424" t="str">
            <v>4265004</v>
          </cell>
          <cell r="M424" t="str">
            <v>1585</v>
          </cell>
          <cell r="N424" t="str">
            <v>99920</v>
          </cell>
          <cell r="O424" t="str">
            <v>11404</v>
          </cell>
          <cell r="P424" t="str">
            <v>292</v>
          </cell>
          <cell r="Q424" t="str">
            <v>956</v>
          </cell>
          <cell r="R424" t="str">
            <v>INTERCO BILL W/O</v>
          </cell>
          <cell r="S424" t="str">
            <v>PRA</v>
          </cell>
          <cell r="U424" t="str">
            <v>2014-12-31</v>
          </cell>
          <cell r="V424">
            <v>11.8</v>
          </cell>
          <cell r="W424" t="str">
            <v>UTXEMEM101</v>
          </cell>
          <cell r="Y424" t="str">
            <v>LEGAL</v>
          </cell>
          <cell r="AA424" t="str">
            <v>DLO</v>
          </cell>
          <cell r="AC424" t="str">
            <v>ICB</v>
          </cell>
          <cell r="AD424" t="str">
            <v>ICB</v>
          </cell>
          <cell r="AF424" t="str">
            <v>211</v>
          </cell>
          <cell r="AG424" t="str">
            <v>0000096506</v>
          </cell>
        </row>
        <row r="425">
          <cell r="A425" t="str">
            <v>00652861</v>
          </cell>
          <cell r="B425" t="str">
            <v>9564265004</v>
          </cell>
          <cell r="C425" t="str">
            <v>ICB4TARGET0000000376</v>
          </cell>
          <cell r="D425">
            <v>2014</v>
          </cell>
          <cell r="E425">
            <v>12</v>
          </cell>
          <cell r="F425" t="str">
            <v>2014-12-31</v>
          </cell>
          <cell r="G425" t="str">
            <v>PRJ</v>
          </cell>
          <cell r="H425" t="str">
            <v>211</v>
          </cell>
          <cell r="I425" t="str">
            <v>211</v>
          </cell>
          <cell r="K425" t="str">
            <v>000001121</v>
          </cell>
          <cell r="L425" t="str">
            <v>4265004</v>
          </cell>
          <cell r="M425" t="str">
            <v>1585</v>
          </cell>
          <cell r="N425" t="str">
            <v>99920</v>
          </cell>
          <cell r="O425" t="str">
            <v>11404</v>
          </cell>
          <cell r="P425" t="str">
            <v>292</v>
          </cell>
          <cell r="Q425" t="str">
            <v>956</v>
          </cell>
          <cell r="R425" t="str">
            <v>INTERCO BILL W/O</v>
          </cell>
          <cell r="S425" t="str">
            <v>PRA</v>
          </cell>
          <cell r="U425" t="str">
            <v>2014-12-31</v>
          </cell>
          <cell r="V425">
            <v>162.88999999999999</v>
          </cell>
          <cell r="W425" t="str">
            <v>UTXEMEM101</v>
          </cell>
          <cell r="Y425" t="str">
            <v>LEGAL</v>
          </cell>
          <cell r="AA425" t="str">
            <v>DLO</v>
          </cell>
          <cell r="AC425" t="str">
            <v>ICB</v>
          </cell>
          <cell r="AD425" t="str">
            <v>ICB</v>
          </cell>
          <cell r="AF425" t="str">
            <v>211</v>
          </cell>
          <cell r="AG425" t="str">
            <v>0000096506</v>
          </cell>
        </row>
        <row r="426">
          <cell r="A426" t="str">
            <v>00652862</v>
          </cell>
          <cell r="B426" t="str">
            <v>9564265004</v>
          </cell>
          <cell r="C426" t="str">
            <v>ICB4TARGET0000000377</v>
          </cell>
          <cell r="D426">
            <v>2014</v>
          </cell>
          <cell r="E426">
            <v>12</v>
          </cell>
          <cell r="F426" t="str">
            <v>2014-12-31</v>
          </cell>
          <cell r="G426" t="str">
            <v>PRJ</v>
          </cell>
          <cell r="H426" t="str">
            <v>211</v>
          </cell>
          <cell r="I426" t="str">
            <v>211</v>
          </cell>
          <cell r="K426" t="str">
            <v>000001121</v>
          </cell>
          <cell r="L426" t="str">
            <v>4265004</v>
          </cell>
          <cell r="M426" t="str">
            <v>1585</v>
          </cell>
          <cell r="N426" t="str">
            <v>99920</v>
          </cell>
          <cell r="O426" t="str">
            <v>11404</v>
          </cell>
          <cell r="P426" t="str">
            <v>292</v>
          </cell>
          <cell r="Q426" t="str">
            <v>956</v>
          </cell>
          <cell r="R426" t="str">
            <v>INTERCO BILL W/O</v>
          </cell>
          <cell r="S426" t="str">
            <v>PRA</v>
          </cell>
          <cell r="U426" t="str">
            <v>2014-12-31</v>
          </cell>
          <cell r="V426">
            <v>47.22</v>
          </cell>
          <cell r="W426" t="str">
            <v>UTXEMEM101</v>
          </cell>
          <cell r="Y426" t="str">
            <v>LEGAL</v>
          </cell>
          <cell r="AA426" t="str">
            <v>DLO</v>
          </cell>
          <cell r="AC426" t="str">
            <v>ICB</v>
          </cell>
          <cell r="AD426" t="str">
            <v>ICB</v>
          </cell>
          <cell r="AF426" t="str">
            <v>211</v>
          </cell>
          <cell r="AG426" t="str">
            <v>0000096506</v>
          </cell>
        </row>
        <row r="427">
          <cell r="A427" t="str">
            <v>00652896</v>
          </cell>
          <cell r="B427" t="str">
            <v>9564265004</v>
          </cell>
          <cell r="C427" t="str">
            <v>ICB4TARGET0000000378</v>
          </cell>
          <cell r="D427">
            <v>2014</v>
          </cell>
          <cell r="E427">
            <v>12</v>
          </cell>
          <cell r="F427" t="str">
            <v>2014-12-31</v>
          </cell>
          <cell r="G427" t="str">
            <v>PRJ</v>
          </cell>
          <cell r="H427" t="str">
            <v>211</v>
          </cell>
          <cell r="I427" t="str">
            <v>211</v>
          </cell>
          <cell r="K427" t="str">
            <v>000001121</v>
          </cell>
          <cell r="L427" t="str">
            <v>4265004</v>
          </cell>
          <cell r="M427" t="str">
            <v>1585</v>
          </cell>
          <cell r="N427" t="str">
            <v>99920</v>
          </cell>
          <cell r="O427" t="str">
            <v>13042</v>
          </cell>
          <cell r="P427" t="str">
            <v>292</v>
          </cell>
          <cell r="Q427" t="str">
            <v>956</v>
          </cell>
          <cell r="R427" t="str">
            <v>INTERCO BILL W/O</v>
          </cell>
          <cell r="S427" t="str">
            <v>PRA</v>
          </cell>
          <cell r="U427" t="str">
            <v>2014-12-31</v>
          </cell>
          <cell r="V427">
            <v>311.26</v>
          </cell>
          <cell r="W427" t="str">
            <v>UTXEMEM101</v>
          </cell>
          <cell r="Y427" t="str">
            <v>LEGAL</v>
          </cell>
          <cell r="AA427" t="str">
            <v>DLO</v>
          </cell>
          <cell r="AC427" t="str">
            <v>ICB</v>
          </cell>
          <cell r="AD427" t="str">
            <v>ICB</v>
          </cell>
          <cell r="AF427" t="str">
            <v>211</v>
          </cell>
          <cell r="AG427" t="str">
            <v>0000146747</v>
          </cell>
        </row>
        <row r="428">
          <cell r="A428" t="str">
            <v>00652113</v>
          </cell>
          <cell r="B428" t="str">
            <v>9544265004</v>
          </cell>
          <cell r="C428" t="str">
            <v>ICB4TARGET0000000382</v>
          </cell>
          <cell r="D428">
            <v>2014</v>
          </cell>
          <cell r="E428">
            <v>12</v>
          </cell>
          <cell r="F428" t="str">
            <v>2014-12-31</v>
          </cell>
          <cell r="G428" t="str">
            <v>PRJ</v>
          </cell>
          <cell r="H428" t="str">
            <v>211</v>
          </cell>
          <cell r="I428" t="str">
            <v>211</v>
          </cell>
          <cell r="K428" t="str">
            <v>000001121</v>
          </cell>
          <cell r="L428" t="str">
            <v>4265004</v>
          </cell>
          <cell r="M428" t="str">
            <v>1113</v>
          </cell>
          <cell r="N428" t="str">
            <v>99920</v>
          </cell>
          <cell r="O428" t="str">
            <v>13124</v>
          </cell>
          <cell r="P428" t="str">
            <v>261</v>
          </cell>
          <cell r="Q428" t="str">
            <v>954</v>
          </cell>
          <cell r="R428" t="str">
            <v>INTERCO BILL W/O</v>
          </cell>
          <cell r="S428" t="str">
            <v>PRA</v>
          </cell>
          <cell r="U428" t="str">
            <v>2014-12-31</v>
          </cell>
          <cell r="V428">
            <v>370.03</v>
          </cell>
          <cell r="W428" t="str">
            <v>UTXEMEM201</v>
          </cell>
          <cell r="Y428" t="str">
            <v>LEGAL</v>
          </cell>
          <cell r="AA428" t="str">
            <v>DLO</v>
          </cell>
          <cell r="AC428" t="str">
            <v>ICB</v>
          </cell>
          <cell r="AD428" t="str">
            <v>ICB</v>
          </cell>
          <cell r="AF428" t="str">
            <v>211</v>
          </cell>
          <cell r="AG428" t="str">
            <v>0000154344</v>
          </cell>
        </row>
        <row r="429">
          <cell r="A429" t="str">
            <v>00651189</v>
          </cell>
          <cell r="B429" t="str">
            <v>9564265004</v>
          </cell>
          <cell r="C429" t="str">
            <v>ICB4TARGET0000000383</v>
          </cell>
          <cell r="D429">
            <v>2014</v>
          </cell>
          <cell r="E429">
            <v>12</v>
          </cell>
          <cell r="F429" t="str">
            <v>2014-12-31</v>
          </cell>
          <cell r="G429" t="str">
            <v>PRJ</v>
          </cell>
          <cell r="H429" t="str">
            <v>211</v>
          </cell>
          <cell r="I429" t="str">
            <v>211</v>
          </cell>
          <cell r="K429" t="str">
            <v>000001121</v>
          </cell>
          <cell r="L429" t="str">
            <v>4265004</v>
          </cell>
          <cell r="M429" t="str">
            <v>1113</v>
          </cell>
          <cell r="N429" t="str">
            <v>99920</v>
          </cell>
          <cell r="O429" t="str">
            <v>11404</v>
          </cell>
          <cell r="P429" t="str">
            <v>292</v>
          </cell>
          <cell r="Q429" t="str">
            <v>956</v>
          </cell>
          <cell r="R429" t="str">
            <v>INTERCO BILL W/O</v>
          </cell>
          <cell r="S429" t="str">
            <v>PRA</v>
          </cell>
          <cell r="U429" t="str">
            <v>2014-12-31</v>
          </cell>
          <cell r="V429">
            <v>331.63</v>
          </cell>
          <cell r="W429" t="str">
            <v>UTXEMEM201</v>
          </cell>
          <cell r="Y429" t="str">
            <v>LEGAL</v>
          </cell>
          <cell r="AA429" t="str">
            <v>DLO</v>
          </cell>
          <cell r="AC429" t="str">
            <v>ICB</v>
          </cell>
          <cell r="AD429" t="str">
            <v>ICB</v>
          </cell>
          <cell r="AF429" t="str">
            <v>211</v>
          </cell>
          <cell r="AG429" t="str">
            <v>0000106409</v>
          </cell>
        </row>
        <row r="430">
          <cell r="A430" t="str">
            <v>00655377</v>
          </cell>
          <cell r="B430" t="str">
            <v>9534265004</v>
          </cell>
          <cell r="C430" t="str">
            <v>ICB4TARGET0000000384</v>
          </cell>
          <cell r="D430">
            <v>2014</v>
          </cell>
          <cell r="E430">
            <v>12</v>
          </cell>
          <cell r="F430" t="str">
            <v>2014-12-31</v>
          </cell>
          <cell r="G430" t="str">
            <v>PRJ</v>
          </cell>
          <cell r="H430" t="str">
            <v>211</v>
          </cell>
          <cell r="I430" t="str">
            <v>211</v>
          </cell>
          <cell r="K430" t="str">
            <v>000001121</v>
          </cell>
          <cell r="L430" t="str">
            <v>4265004</v>
          </cell>
          <cell r="M430" t="str">
            <v>1113</v>
          </cell>
          <cell r="N430" t="str">
            <v>99920</v>
          </cell>
          <cell r="O430" t="str">
            <v>12397</v>
          </cell>
          <cell r="P430" t="str">
            <v>294</v>
          </cell>
          <cell r="Q430" t="str">
            <v>953</v>
          </cell>
          <cell r="R430" t="str">
            <v>INTERCO BILL W/O</v>
          </cell>
          <cell r="S430" t="str">
            <v>PRA</v>
          </cell>
          <cell r="U430" t="str">
            <v>2014-12-31</v>
          </cell>
          <cell r="V430">
            <v>30.43</v>
          </cell>
          <cell r="W430" t="str">
            <v>UTXEMEM201</v>
          </cell>
          <cell r="Y430" t="str">
            <v>LEGAL</v>
          </cell>
          <cell r="AA430" t="str">
            <v>DLO</v>
          </cell>
          <cell r="AC430" t="str">
            <v>ICB</v>
          </cell>
          <cell r="AD430" t="str">
            <v>ICB</v>
          </cell>
          <cell r="AF430" t="str">
            <v>211</v>
          </cell>
          <cell r="AG430" t="str">
            <v>0000133757</v>
          </cell>
        </row>
        <row r="431">
          <cell r="A431" t="str">
            <v>00672145</v>
          </cell>
          <cell r="B431" t="str">
            <v>9534264000</v>
          </cell>
          <cell r="C431" t="str">
            <v>ICB4TARGET0000000386</v>
          </cell>
          <cell r="D431">
            <v>2015</v>
          </cell>
          <cell r="E431">
            <v>4</v>
          </cell>
          <cell r="F431" t="str">
            <v>2015-04-30</v>
          </cell>
          <cell r="G431" t="str">
            <v>PRJ</v>
          </cell>
          <cell r="H431" t="str">
            <v>211</v>
          </cell>
          <cell r="I431" t="str">
            <v>211</v>
          </cell>
          <cell r="K431" t="str">
            <v>000001121</v>
          </cell>
          <cell r="L431" t="str">
            <v>4264000</v>
          </cell>
          <cell r="M431" t="str">
            <v>1585</v>
          </cell>
          <cell r="N431" t="str">
            <v>99920</v>
          </cell>
          <cell r="O431" t="str">
            <v>11404</v>
          </cell>
          <cell r="P431" t="str">
            <v>292</v>
          </cell>
          <cell r="Q431" t="str">
            <v>953</v>
          </cell>
          <cell r="R431" t="str">
            <v>INTERCO BILL W/O</v>
          </cell>
          <cell r="S431" t="str">
            <v>PRA</v>
          </cell>
          <cell r="U431" t="str">
            <v>2015-04-30</v>
          </cell>
          <cell r="V431">
            <v>39476.75</v>
          </cell>
          <cell r="W431" t="str">
            <v>UTXEMEM101</v>
          </cell>
          <cell r="Y431" t="str">
            <v>LEGAL</v>
          </cell>
          <cell r="AA431" t="str">
            <v>DLO</v>
          </cell>
          <cell r="AC431" t="str">
            <v>ICB</v>
          </cell>
          <cell r="AD431" t="str">
            <v>ICB</v>
          </cell>
          <cell r="AF431" t="str">
            <v>211</v>
          </cell>
          <cell r="AG431" t="str">
            <v>0000096469</v>
          </cell>
        </row>
        <row r="432">
          <cell r="A432" t="str">
            <v>00660146</v>
          </cell>
          <cell r="B432" t="str">
            <v>9564264000</v>
          </cell>
          <cell r="C432" t="str">
            <v>ICB4TARGET0000000394</v>
          </cell>
          <cell r="D432">
            <v>2015</v>
          </cell>
          <cell r="E432">
            <v>2</v>
          </cell>
          <cell r="F432" t="str">
            <v>2015-02-28</v>
          </cell>
          <cell r="G432" t="str">
            <v>PRJ</v>
          </cell>
          <cell r="H432" t="str">
            <v>211</v>
          </cell>
          <cell r="I432" t="str">
            <v>211</v>
          </cell>
          <cell r="K432" t="str">
            <v>TDOANDA</v>
          </cell>
          <cell r="L432" t="str">
            <v>4264000</v>
          </cell>
          <cell r="M432" t="str">
            <v>1585</v>
          </cell>
          <cell r="N432" t="str">
            <v>99920</v>
          </cell>
          <cell r="O432" t="str">
            <v>13042</v>
          </cell>
          <cell r="P432" t="str">
            <v>289</v>
          </cell>
          <cell r="Q432" t="str">
            <v>956</v>
          </cell>
          <cell r="R432" t="str">
            <v>INTERCO BILL W/O</v>
          </cell>
          <cell r="S432" t="str">
            <v>PRA</v>
          </cell>
          <cell r="U432" t="str">
            <v>2015-02-28</v>
          </cell>
          <cell r="V432">
            <v>268.89999999999998</v>
          </cell>
          <cell r="W432" t="str">
            <v>UTXE000301</v>
          </cell>
          <cell r="Y432" t="str">
            <v>TDOTH</v>
          </cell>
          <cell r="AA432" t="str">
            <v>DLO</v>
          </cell>
          <cell r="AC432" t="str">
            <v>ICB</v>
          </cell>
          <cell r="AD432" t="str">
            <v>ICB</v>
          </cell>
          <cell r="AF432" t="str">
            <v>211</v>
          </cell>
          <cell r="AG432" t="str">
            <v>0000146747</v>
          </cell>
        </row>
        <row r="433">
          <cell r="A433" t="str">
            <v>00660852</v>
          </cell>
          <cell r="B433" t="str">
            <v>9534264000</v>
          </cell>
          <cell r="C433" t="str">
            <v>ICB4TARGET0000000397</v>
          </cell>
          <cell r="D433">
            <v>2015</v>
          </cell>
          <cell r="E433">
            <v>2</v>
          </cell>
          <cell r="F433" t="str">
            <v>2015-02-28</v>
          </cell>
          <cell r="G433" t="str">
            <v>PRJ</v>
          </cell>
          <cell r="H433" t="str">
            <v>211</v>
          </cell>
          <cell r="I433" t="str">
            <v>211</v>
          </cell>
          <cell r="K433" t="str">
            <v>000001121</v>
          </cell>
          <cell r="L433" t="str">
            <v>4264000</v>
          </cell>
          <cell r="M433" t="str">
            <v>1113</v>
          </cell>
          <cell r="N433" t="str">
            <v>99920</v>
          </cell>
          <cell r="O433" t="str">
            <v>11404</v>
          </cell>
          <cell r="P433" t="str">
            <v>289</v>
          </cell>
          <cell r="Q433" t="str">
            <v>953</v>
          </cell>
          <cell r="R433" t="str">
            <v>INTERCO BILL W/O</v>
          </cell>
          <cell r="S433" t="str">
            <v>PRA</v>
          </cell>
          <cell r="U433" t="str">
            <v>2015-02-28</v>
          </cell>
          <cell r="V433">
            <v>950.19</v>
          </cell>
          <cell r="W433" t="str">
            <v>UTXEMEM201</v>
          </cell>
          <cell r="Y433" t="str">
            <v>LEGAL</v>
          </cell>
          <cell r="AA433" t="str">
            <v>DLO</v>
          </cell>
          <cell r="AC433" t="str">
            <v>ICB</v>
          </cell>
          <cell r="AD433" t="str">
            <v>ICB</v>
          </cell>
          <cell r="AF433" t="str">
            <v>211</v>
          </cell>
          <cell r="AG433" t="str">
            <v>0000099469</v>
          </cell>
        </row>
        <row r="434">
          <cell r="A434" t="str">
            <v>00660318</v>
          </cell>
          <cell r="B434" t="str">
            <v>9534264000</v>
          </cell>
          <cell r="C434" t="str">
            <v>ICB4TARGET0000000398</v>
          </cell>
          <cell r="D434">
            <v>2015</v>
          </cell>
          <cell r="E434">
            <v>2</v>
          </cell>
          <cell r="F434" t="str">
            <v>2015-02-28</v>
          </cell>
          <cell r="G434" t="str">
            <v>PRJ</v>
          </cell>
          <cell r="H434" t="str">
            <v>211</v>
          </cell>
          <cell r="I434" t="str">
            <v>211</v>
          </cell>
          <cell r="K434" t="str">
            <v>000001121</v>
          </cell>
          <cell r="L434" t="str">
            <v>4264000</v>
          </cell>
          <cell r="M434" t="str">
            <v>1113</v>
          </cell>
          <cell r="N434" t="str">
            <v>99920</v>
          </cell>
          <cell r="O434" t="str">
            <v>11404</v>
          </cell>
          <cell r="P434" t="str">
            <v>289</v>
          </cell>
          <cell r="Q434" t="str">
            <v>953</v>
          </cell>
          <cell r="R434" t="str">
            <v>INTERCO BILL W/O</v>
          </cell>
          <cell r="S434" t="str">
            <v>PRA</v>
          </cell>
          <cell r="U434" t="str">
            <v>2015-02-28</v>
          </cell>
          <cell r="V434">
            <v>5938.71</v>
          </cell>
          <cell r="W434" t="str">
            <v>UTXEMEM201</v>
          </cell>
          <cell r="Y434" t="str">
            <v>LEGAL</v>
          </cell>
          <cell r="AA434" t="str">
            <v>DLO</v>
          </cell>
          <cell r="AC434" t="str">
            <v>ICB</v>
          </cell>
          <cell r="AD434" t="str">
            <v>ICB</v>
          </cell>
          <cell r="AF434" t="str">
            <v>211</v>
          </cell>
          <cell r="AG434" t="str">
            <v>0000164499</v>
          </cell>
        </row>
        <row r="435">
          <cell r="A435" t="str">
            <v>00660146</v>
          </cell>
          <cell r="B435" t="str">
            <v>9564265004</v>
          </cell>
          <cell r="C435" t="str">
            <v>ICB4TARGET0000000410</v>
          </cell>
          <cell r="D435">
            <v>2015</v>
          </cell>
          <cell r="E435">
            <v>2</v>
          </cell>
          <cell r="F435" t="str">
            <v>2015-02-28</v>
          </cell>
          <cell r="G435" t="str">
            <v>PRJ</v>
          </cell>
          <cell r="H435" t="str">
            <v>211</v>
          </cell>
          <cell r="I435" t="str">
            <v>211</v>
          </cell>
          <cell r="K435" t="str">
            <v>000001121</v>
          </cell>
          <cell r="L435" t="str">
            <v>4265004</v>
          </cell>
          <cell r="M435" t="str">
            <v>1585</v>
          </cell>
          <cell r="N435" t="str">
            <v>99920</v>
          </cell>
          <cell r="O435" t="str">
            <v>13042</v>
          </cell>
          <cell r="P435" t="str">
            <v>292</v>
          </cell>
          <cell r="Q435" t="str">
            <v>956</v>
          </cell>
          <cell r="R435" t="str">
            <v>INTERCO BILL W/O</v>
          </cell>
          <cell r="S435" t="str">
            <v>PRA</v>
          </cell>
          <cell r="U435" t="str">
            <v>2015-02-28</v>
          </cell>
          <cell r="V435">
            <v>623.55999999999995</v>
          </cell>
          <cell r="W435" t="str">
            <v>UTXEMEM101</v>
          </cell>
          <cell r="Y435" t="str">
            <v>LEGAL</v>
          </cell>
          <cell r="AA435" t="str">
            <v>DLO</v>
          </cell>
          <cell r="AC435" t="str">
            <v>ICB</v>
          </cell>
          <cell r="AD435" t="str">
            <v>ICB</v>
          </cell>
          <cell r="AF435" t="str">
            <v>211</v>
          </cell>
          <cell r="AG435" t="str">
            <v>0000146747</v>
          </cell>
        </row>
        <row r="436">
          <cell r="A436" t="str">
            <v>00667875</v>
          </cell>
          <cell r="B436" t="str">
            <v>9534264000</v>
          </cell>
          <cell r="C436" t="str">
            <v>ICB4TARGET0000000415</v>
          </cell>
          <cell r="D436">
            <v>2015</v>
          </cell>
          <cell r="E436">
            <v>3</v>
          </cell>
          <cell r="F436" t="str">
            <v>2015-03-31</v>
          </cell>
          <cell r="G436" t="str">
            <v>PRJ</v>
          </cell>
          <cell r="H436" t="str">
            <v>211</v>
          </cell>
          <cell r="I436" t="str">
            <v>211</v>
          </cell>
          <cell r="K436" t="str">
            <v>000001121</v>
          </cell>
          <cell r="L436" t="str">
            <v>4264000</v>
          </cell>
          <cell r="M436" t="str">
            <v>1585</v>
          </cell>
          <cell r="N436" t="str">
            <v>99920</v>
          </cell>
          <cell r="O436" t="str">
            <v>11404</v>
          </cell>
          <cell r="P436" t="str">
            <v>289</v>
          </cell>
          <cell r="Q436" t="str">
            <v>953</v>
          </cell>
          <cell r="R436" t="str">
            <v>INTERCO BILL W/O</v>
          </cell>
          <cell r="S436" t="str">
            <v>PRA</v>
          </cell>
          <cell r="U436" t="str">
            <v>2015-03-31</v>
          </cell>
          <cell r="V436">
            <v>1785.61</v>
          </cell>
          <cell r="W436" t="str">
            <v>UTXEMEM101</v>
          </cell>
          <cell r="Y436" t="str">
            <v>LEGAL</v>
          </cell>
          <cell r="AA436" t="str">
            <v>DLO</v>
          </cell>
          <cell r="AC436" t="str">
            <v>ICB</v>
          </cell>
          <cell r="AD436" t="str">
            <v>ICB</v>
          </cell>
          <cell r="AF436" t="str">
            <v>211</v>
          </cell>
          <cell r="AG436" t="str">
            <v>0000141907</v>
          </cell>
        </row>
        <row r="437">
          <cell r="A437" t="str">
            <v>00661134</v>
          </cell>
          <cell r="B437" t="str">
            <v>9564265004</v>
          </cell>
          <cell r="C437" t="str">
            <v>ICB4TARGET0000000415</v>
          </cell>
          <cell r="D437">
            <v>2015</v>
          </cell>
          <cell r="E437">
            <v>2</v>
          </cell>
          <cell r="F437" t="str">
            <v>2015-02-28</v>
          </cell>
          <cell r="G437" t="str">
            <v>PRJ</v>
          </cell>
          <cell r="H437" t="str">
            <v>211</v>
          </cell>
          <cell r="I437" t="str">
            <v>211</v>
          </cell>
          <cell r="K437" t="str">
            <v>000001121</v>
          </cell>
          <cell r="L437" t="str">
            <v>4265004</v>
          </cell>
          <cell r="M437" t="str">
            <v>1113</v>
          </cell>
          <cell r="N437" t="str">
            <v>99920</v>
          </cell>
          <cell r="O437" t="str">
            <v>13124</v>
          </cell>
          <cell r="P437" t="str">
            <v>261</v>
          </cell>
          <cell r="Q437" t="str">
            <v>956</v>
          </cell>
          <cell r="R437" t="str">
            <v>INTERCO BILL W/O</v>
          </cell>
          <cell r="S437" t="str">
            <v>PRA</v>
          </cell>
          <cell r="U437" t="str">
            <v>2015-02-28</v>
          </cell>
          <cell r="V437">
            <v>78.09</v>
          </cell>
          <cell r="W437" t="str">
            <v>UTXEMEM201</v>
          </cell>
          <cell r="Y437" t="str">
            <v>LEGAL</v>
          </cell>
          <cell r="AA437" t="str">
            <v>DLO</v>
          </cell>
          <cell r="AC437" t="str">
            <v>ICB</v>
          </cell>
          <cell r="AD437" t="str">
            <v>ICB</v>
          </cell>
          <cell r="AF437" t="str">
            <v>211</v>
          </cell>
          <cell r="AG437" t="str">
            <v>0000154344</v>
          </cell>
        </row>
        <row r="438">
          <cell r="A438" t="str">
            <v>00662845</v>
          </cell>
          <cell r="B438" t="str">
            <v>9544265004</v>
          </cell>
          <cell r="C438" t="str">
            <v>ICB4TARGET0000000416</v>
          </cell>
          <cell r="D438">
            <v>2015</v>
          </cell>
          <cell r="E438">
            <v>2</v>
          </cell>
          <cell r="F438" t="str">
            <v>2015-02-28</v>
          </cell>
          <cell r="G438" t="str">
            <v>PRJ</v>
          </cell>
          <cell r="H438" t="str">
            <v>211</v>
          </cell>
          <cell r="I438" t="str">
            <v>211</v>
          </cell>
          <cell r="K438" t="str">
            <v>000001121</v>
          </cell>
          <cell r="L438" t="str">
            <v>4265004</v>
          </cell>
          <cell r="M438" t="str">
            <v>1113</v>
          </cell>
          <cell r="N438" t="str">
            <v>99920</v>
          </cell>
          <cell r="O438" t="str">
            <v>11404</v>
          </cell>
          <cell r="P438" t="str">
            <v>292</v>
          </cell>
          <cell r="Q438" t="str">
            <v>954</v>
          </cell>
          <cell r="R438" t="str">
            <v>INTERCO BILL W/O</v>
          </cell>
          <cell r="S438" t="str">
            <v>PRA</v>
          </cell>
          <cell r="U438" t="str">
            <v>2015-02-28</v>
          </cell>
          <cell r="V438">
            <v>243.49</v>
          </cell>
          <cell r="W438" t="str">
            <v>UTXEMEM201</v>
          </cell>
          <cell r="Y438" t="str">
            <v>LEGAL</v>
          </cell>
          <cell r="AA438" t="str">
            <v>DLO</v>
          </cell>
          <cell r="AC438" t="str">
            <v>ICB</v>
          </cell>
          <cell r="AD438" t="str">
            <v>ICB</v>
          </cell>
          <cell r="AF438" t="str">
            <v>211</v>
          </cell>
          <cell r="AG438" t="str">
            <v>0000110984</v>
          </cell>
        </row>
        <row r="439">
          <cell r="A439" t="str">
            <v>00662846</v>
          </cell>
          <cell r="B439" t="str">
            <v>9544265004</v>
          </cell>
          <cell r="C439" t="str">
            <v>ICB4TARGET0000000417</v>
          </cell>
          <cell r="D439">
            <v>2015</v>
          </cell>
          <cell r="E439">
            <v>2</v>
          </cell>
          <cell r="F439" t="str">
            <v>2015-02-28</v>
          </cell>
          <cell r="G439" t="str">
            <v>PRJ</v>
          </cell>
          <cell r="H439" t="str">
            <v>211</v>
          </cell>
          <cell r="I439" t="str">
            <v>211</v>
          </cell>
          <cell r="K439" t="str">
            <v>000001121</v>
          </cell>
          <cell r="L439" t="str">
            <v>4265004</v>
          </cell>
          <cell r="M439" t="str">
            <v>1113</v>
          </cell>
          <cell r="N439" t="str">
            <v>99920</v>
          </cell>
          <cell r="O439" t="str">
            <v>11404</v>
          </cell>
          <cell r="P439" t="str">
            <v>292</v>
          </cell>
          <cell r="Q439" t="str">
            <v>954</v>
          </cell>
          <cell r="R439" t="str">
            <v>INTERCO BILL W/O</v>
          </cell>
          <cell r="S439" t="str">
            <v>PRA</v>
          </cell>
          <cell r="U439" t="str">
            <v>2015-02-28</v>
          </cell>
          <cell r="V439">
            <v>145.5</v>
          </cell>
          <cell r="W439" t="str">
            <v>UTXEMEM201</v>
          </cell>
          <cell r="Y439" t="str">
            <v>LEGAL</v>
          </cell>
          <cell r="AA439" t="str">
            <v>DLO</v>
          </cell>
          <cell r="AC439" t="str">
            <v>ICB</v>
          </cell>
          <cell r="AD439" t="str">
            <v>ICB</v>
          </cell>
          <cell r="AF439" t="str">
            <v>211</v>
          </cell>
          <cell r="AG439" t="str">
            <v>0000134166</v>
          </cell>
        </row>
        <row r="440">
          <cell r="A440" t="str">
            <v>00662839</v>
          </cell>
          <cell r="B440" t="str">
            <v>9564265004</v>
          </cell>
          <cell r="C440" t="str">
            <v>ICB4TARGET0000000418</v>
          </cell>
          <cell r="D440">
            <v>2015</v>
          </cell>
          <cell r="E440">
            <v>2</v>
          </cell>
          <cell r="F440" t="str">
            <v>2015-02-28</v>
          </cell>
          <cell r="G440" t="str">
            <v>PRJ</v>
          </cell>
          <cell r="H440" t="str">
            <v>211</v>
          </cell>
          <cell r="I440" t="str">
            <v>211</v>
          </cell>
          <cell r="K440" t="str">
            <v>000001121</v>
          </cell>
          <cell r="L440" t="str">
            <v>4265004</v>
          </cell>
          <cell r="M440" t="str">
            <v>1113</v>
          </cell>
          <cell r="N440" t="str">
            <v>99920</v>
          </cell>
          <cell r="O440" t="str">
            <v>11404</v>
          </cell>
          <cell r="P440" t="str">
            <v>292</v>
          </cell>
          <cell r="Q440" t="str">
            <v>956</v>
          </cell>
          <cell r="R440" t="str">
            <v>INTERCO BILL W/O</v>
          </cell>
          <cell r="S440" t="str">
            <v>PRA</v>
          </cell>
          <cell r="U440" t="str">
            <v>2015-02-28</v>
          </cell>
          <cell r="V440">
            <v>331.48</v>
          </cell>
          <cell r="W440" t="str">
            <v>UTXEMEM201</v>
          </cell>
          <cell r="Y440" t="str">
            <v>LEGAL</v>
          </cell>
          <cell r="AA440" t="str">
            <v>DLO</v>
          </cell>
          <cell r="AC440" t="str">
            <v>ICB</v>
          </cell>
          <cell r="AD440" t="str">
            <v>ICB</v>
          </cell>
          <cell r="AF440" t="str">
            <v>211</v>
          </cell>
          <cell r="AG440" t="str">
            <v>0000106409</v>
          </cell>
        </row>
        <row r="441">
          <cell r="A441" t="str">
            <v>00673320</v>
          </cell>
          <cell r="B441" t="str">
            <v>9564265004</v>
          </cell>
          <cell r="C441" t="str">
            <v>ICB4TARGET0000000422</v>
          </cell>
          <cell r="D441">
            <v>2015</v>
          </cell>
          <cell r="E441">
            <v>4</v>
          </cell>
          <cell r="F441" t="str">
            <v>2015-04-30</v>
          </cell>
          <cell r="G441" t="str">
            <v>PRJ</v>
          </cell>
          <cell r="H441" t="str">
            <v>211</v>
          </cell>
          <cell r="I441" t="str">
            <v>211</v>
          </cell>
          <cell r="K441" t="str">
            <v>000001121</v>
          </cell>
          <cell r="L441" t="str">
            <v>4265004</v>
          </cell>
          <cell r="M441" t="str">
            <v>1585</v>
          </cell>
          <cell r="N441" t="str">
            <v>99920</v>
          </cell>
          <cell r="O441" t="str">
            <v>11404</v>
          </cell>
          <cell r="P441" t="str">
            <v>292</v>
          </cell>
          <cell r="Q441" t="str">
            <v>956</v>
          </cell>
          <cell r="R441" t="str">
            <v>INTERCO BILL W/O</v>
          </cell>
          <cell r="S441" t="str">
            <v>PRA</v>
          </cell>
          <cell r="U441" t="str">
            <v>2015-04-30</v>
          </cell>
          <cell r="V441">
            <v>193.51</v>
          </cell>
          <cell r="W441" t="str">
            <v>UTXEMEM101</v>
          </cell>
          <cell r="Y441" t="str">
            <v>LEGAL</v>
          </cell>
          <cell r="AA441" t="str">
            <v>DLO</v>
          </cell>
          <cell r="AC441" t="str">
            <v>ICB</v>
          </cell>
          <cell r="AD441" t="str">
            <v>ICB</v>
          </cell>
          <cell r="AF441" t="str">
            <v>211</v>
          </cell>
          <cell r="AG441" t="str">
            <v>0000096506</v>
          </cell>
        </row>
        <row r="442">
          <cell r="A442" t="str">
            <v>00673321</v>
          </cell>
          <cell r="B442" t="str">
            <v>9564265004</v>
          </cell>
          <cell r="C442" t="str">
            <v>ICB4TARGET0000000423</v>
          </cell>
          <cell r="D442">
            <v>2015</v>
          </cell>
          <cell r="E442">
            <v>4</v>
          </cell>
          <cell r="F442" t="str">
            <v>2015-04-30</v>
          </cell>
          <cell r="G442" t="str">
            <v>PRJ</v>
          </cell>
          <cell r="H442" t="str">
            <v>211</v>
          </cell>
          <cell r="I442" t="str">
            <v>211</v>
          </cell>
          <cell r="K442" t="str">
            <v>000001121</v>
          </cell>
          <cell r="L442" t="str">
            <v>4265004</v>
          </cell>
          <cell r="M442" t="str">
            <v>1585</v>
          </cell>
          <cell r="N442" t="str">
            <v>99920</v>
          </cell>
          <cell r="O442" t="str">
            <v>11404</v>
          </cell>
          <cell r="P442" t="str">
            <v>292</v>
          </cell>
          <cell r="Q442" t="str">
            <v>956</v>
          </cell>
          <cell r="R442" t="str">
            <v>INTERCO BILL W/O</v>
          </cell>
          <cell r="S442" t="str">
            <v>PRA</v>
          </cell>
          <cell r="U442" t="str">
            <v>2015-04-30</v>
          </cell>
          <cell r="V442">
            <v>44.66</v>
          </cell>
          <cell r="W442" t="str">
            <v>UTXEMEM101</v>
          </cell>
          <cell r="Y442" t="str">
            <v>LEGAL</v>
          </cell>
          <cell r="AA442" t="str">
            <v>DLO</v>
          </cell>
          <cell r="AC442" t="str">
            <v>ICB</v>
          </cell>
          <cell r="AD442" t="str">
            <v>ICB</v>
          </cell>
          <cell r="AF442" t="str">
            <v>211</v>
          </cell>
          <cell r="AG442" t="str">
            <v>0000096506</v>
          </cell>
        </row>
        <row r="443">
          <cell r="A443" t="str">
            <v>00673420</v>
          </cell>
          <cell r="B443" t="str">
            <v>9564265004</v>
          </cell>
          <cell r="C443" t="str">
            <v>ICB4TARGET0000000424</v>
          </cell>
          <cell r="D443">
            <v>2015</v>
          </cell>
          <cell r="E443">
            <v>4</v>
          </cell>
          <cell r="F443" t="str">
            <v>2015-04-30</v>
          </cell>
          <cell r="G443" t="str">
            <v>PRJ</v>
          </cell>
          <cell r="H443" t="str">
            <v>211</v>
          </cell>
          <cell r="I443" t="str">
            <v>211</v>
          </cell>
          <cell r="K443" t="str">
            <v>000001121</v>
          </cell>
          <cell r="L443" t="str">
            <v>4265004</v>
          </cell>
          <cell r="M443" t="str">
            <v>1585</v>
          </cell>
          <cell r="N443" t="str">
            <v>99920</v>
          </cell>
          <cell r="O443" t="str">
            <v>11404</v>
          </cell>
          <cell r="P443" t="str">
            <v>292</v>
          </cell>
          <cell r="Q443" t="str">
            <v>956</v>
          </cell>
          <cell r="R443" t="str">
            <v>INTERCO BILL W/O</v>
          </cell>
          <cell r="S443" t="str">
            <v>PRA</v>
          </cell>
          <cell r="U443" t="str">
            <v>2015-04-30</v>
          </cell>
          <cell r="V443">
            <v>44.66</v>
          </cell>
          <cell r="W443" t="str">
            <v>UTXEMEM101</v>
          </cell>
          <cell r="Y443" t="str">
            <v>LEGAL</v>
          </cell>
          <cell r="AA443" t="str">
            <v>DLO</v>
          </cell>
          <cell r="AC443" t="str">
            <v>ICB</v>
          </cell>
          <cell r="AD443" t="str">
            <v>ICB</v>
          </cell>
          <cell r="AF443" t="str">
            <v>211</v>
          </cell>
          <cell r="AG443" t="str">
            <v>0000096506</v>
          </cell>
        </row>
        <row r="444">
          <cell r="A444" t="str">
            <v>00672142</v>
          </cell>
          <cell r="B444" t="str">
            <v>9564265004</v>
          </cell>
          <cell r="C444" t="str">
            <v>ICB4TARGET0000000426</v>
          </cell>
          <cell r="D444">
            <v>2015</v>
          </cell>
          <cell r="E444">
            <v>4</v>
          </cell>
          <cell r="F444" t="str">
            <v>2015-04-30</v>
          </cell>
          <cell r="G444" t="str">
            <v>PRJ</v>
          </cell>
          <cell r="H444" t="str">
            <v>211</v>
          </cell>
          <cell r="I444" t="str">
            <v>211</v>
          </cell>
          <cell r="K444" t="str">
            <v>000001121</v>
          </cell>
          <cell r="L444" t="str">
            <v>4265004</v>
          </cell>
          <cell r="M444" t="str">
            <v>1113</v>
          </cell>
          <cell r="N444" t="str">
            <v>99920</v>
          </cell>
          <cell r="O444" t="str">
            <v>11404</v>
          </cell>
          <cell r="P444" t="str">
            <v>292</v>
          </cell>
          <cell r="Q444" t="str">
            <v>956</v>
          </cell>
          <cell r="R444" t="str">
            <v>INTERCO BILL W/O</v>
          </cell>
          <cell r="S444" t="str">
            <v>PRA</v>
          </cell>
          <cell r="U444" t="str">
            <v>2015-04-30</v>
          </cell>
          <cell r="V444">
            <v>331.8</v>
          </cell>
          <cell r="W444" t="str">
            <v>UTXEMEM201</v>
          </cell>
          <cell r="Y444" t="str">
            <v>LEGAL</v>
          </cell>
          <cell r="AA444" t="str">
            <v>DLO</v>
          </cell>
          <cell r="AC444" t="str">
            <v>ICB</v>
          </cell>
          <cell r="AD444" t="str">
            <v>ICB</v>
          </cell>
          <cell r="AF444" t="str">
            <v>211</v>
          </cell>
          <cell r="AG444" t="str">
            <v>0000106409</v>
          </cell>
        </row>
        <row r="445">
          <cell r="A445" t="str">
            <v>00667775</v>
          </cell>
          <cell r="B445" t="str">
            <v>9564265004</v>
          </cell>
          <cell r="C445" t="str">
            <v>ICB4TARGET0000000439</v>
          </cell>
          <cell r="D445">
            <v>2015</v>
          </cell>
          <cell r="E445">
            <v>3</v>
          </cell>
          <cell r="F445" t="str">
            <v>2015-03-31</v>
          </cell>
          <cell r="G445" t="str">
            <v>PRJ</v>
          </cell>
          <cell r="H445" t="str">
            <v>211</v>
          </cell>
          <cell r="I445" t="str">
            <v>211</v>
          </cell>
          <cell r="K445" t="str">
            <v>000001121</v>
          </cell>
          <cell r="L445" t="str">
            <v>4265004</v>
          </cell>
          <cell r="M445" t="str">
            <v>1585</v>
          </cell>
          <cell r="N445" t="str">
            <v>99920</v>
          </cell>
          <cell r="O445" t="str">
            <v>10381</v>
          </cell>
          <cell r="P445" t="str">
            <v>292</v>
          </cell>
          <cell r="Q445" t="str">
            <v>956</v>
          </cell>
          <cell r="R445" t="str">
            <v>INTERCO BILL W/O</v>
          </cell>
          <cell r="S445" t="str">
            <v>PRA</v>
          </cell>
          <cell r="U445" t="str">
            <v>2015-03-31</v>
          </cell>
          <cell r="V445">
            <v>2.0499999999999998</v>
          </cell>
          <cell r="W445" t="str">
            <v>UTXEMEM101</v>
          </cell>
          <cell r="Y445" t="str">
            <v>LEGAL</v>
          </cell>
          <cell r="AA445" t="str">
            <v>DLO</v>
          </cell>
          <cell r="AC445" t="str">
            <v>ICB</v>
          </cell>
          <cell r="AD445" t="str">
            <v>ICB</v>
          </cell>
          <cell r="AF445" t="str">
            <v>211</v>
          </cell>
          <cell r="AG445" t="str">
            <v>0000096506</v>
          </cell>
        </row>
        <row r="446">
          <cell r="A446" t="str">
            <v>00667931</v>
          </cell>
          <cell r="B446" t="str">
            <v>9564265004</v>
          </cell>
          <cell r="C446" t="str">
            <v>ICB4TARGET0000000440</v>
          </cell>
          <cell r="D446">
            <v>2015</v>
          </cell>
          <cell r="E446">
            <v>3</v>
          </cell>
          <cell r="F446" t="str">
            <v>2015-03-31</v>
          </cell>
          <cell r="G446" t="str">
            <v>PRJ</v>
          </cell>
          <cell r="H446" t="str">
            <v>211</v>
          </cell>
          <cell r="I446" t="str">
            <v>211</v>
          </cell>
          <cell r="K446" t="str">
            <v>000001121</v>
          </cell>
          <cell r="L446" t="str">
            <v>4265004</v>
          </cell>
          <cell r="M446" t="str">
            <v>1585</v>
          </cell>
          <cell r="N446" t="str">
            <v>99920</v>
          </cell>
          <cell r="O446" t="str">
            <v>13042</v>
          </cell>
          <cell r="P446" t="str">
            <v>292</v>
          </cell>
          <cell r="Q446" t="str">
            <v>956</v>
          </cell>
          <cell r="R446" t="str">
            <v>INTERCO BILL W/O</v>
          </cell>
          <cell r="S446" t="str">
            <v>PRA</v>
          </cell>
          <cell r="U446" t="str">
            <v>2015-03-31</v>
          </cell>
          <cell r="V446">
            <v>148.41999999999999</v>
          </cell>
          <cell r="W446" t="str">
            <v>UTXEMEM101</v>
          </cell>
          <cell r="Y446" t="str">
            <v>LEGAL</v>
          </cell>
          <cell r="AA446" t="str">
            <v>DLO</v>
          </cell>
          <cell r="AC446" t="str">
            <v>ICB</v>
          </cell>
          <cell r="AD446" t="str">
            <v>ICB</v>
          </cell>
          <cell r="AF446" t="str">
            <v>211</v>
          </cell>
          <cell r="AG446" t="str">
            <v>0000096506</v>
          </cell>
        </row>
        <row r="447">
          <cell r="A447" t="str">
            <v>00667932</v>
          </cell>
          <cell r="B447" t="str">
            <v>9564265004</v>
          </cell>
          <cell r="C447" t="str">
            <v>ICB4TARGET0000000441</v>
          </cell>
          <cell r="D447">
            <v>2015</v>
          </cell>
          <cell r="E447">
            <v>3</v>
          </cell>
          <cell r="F447" t="str">
            <v>2015-03-31</v>
          </cell>
          <cell r="G447" t="str">
            <v>PRJ</v>
          </cell>
          <cell r="H447" t="str">
            <v>211</v>
          </cell>
          <cell r="I447" t="str">
            <v>211</v>
          </cell>
          <cell r="K447" t="str">
            <v>000001121</v>
          </cell>
          <cell r="L447" t="str">
            <v>4265004</v>
          </cell>
          <cell r="M447" t="str">
            <v>1585</v>
          </cell>
          <cell r="N447" t="str">
            <v>99920</v>
          </cell>
          <cell r="O447" t="str">
            <v>11404</v>
          </cell>
          <cell r="P447" t="str">
            <v>292</v>
          </cell>
          <cell r="Q447" t="str">
            <v>956</v>
          </cell>
          <cell r="R447" t="str">
            <v>INTERCO BILL W/O</v>
          </cell>
          <cell r="S447" t="str">
            <v>PRA</v>
          </cell>
          <cell r="U447" t="str">
            <v>2015-03-31</v>
          </cell>
          <cell r="V447">
            <v>33.880000000000003</v>
          </cell>
          <cell r="W447" t="str">
            <v>UTXEMEM101</v>
          </cell>
          <cell r="Y447" t="str">
            <v>LEGAL</v>
          </cell>
          <cell r="AA447" t="str">
            <v>DLO</v>
          </cell>
          <cell r="AC447" t="str">
            <v>ICB</v>
          </cell>
          <cell r="AD447" t="str">
            <v>ICB</v>
          </cell>
          <cell r="AF447" t="str">
            <v>211</v>
          </cell>
          <cell r="AG447" t="str">
            <v>0000096506</v>
          </cell>
        </row>
        <row r="448">
          <cell r="A448" t="str">
            <v>00667126</v>
          </cell>
          <cell r="B448" t="str">
            <v>9564265004</v>
          </cell>
          <cell r="C448" t="str">
            <v>ICB4TARGET0000000444</v>
          </cell>
          <cell r="D448">
            <v>2015</v>
          </cell>
          <cell r="E448">
            <v>3</v>
          </cell>
          <cell r="F448" t="str">
            <v>2015-03-31</v>
          </cell>
          <cell r="G448" t="str">
            <v>PRJ</v>
          </cell>
          <cell r="H448" t="str">
            <v>211</v>
          </cell>
          <cell r="I448" t="str">
            <v>211</v>
          </cell>
          <cell r="K448" t="str">
            <v>000001121</v>
          </cell>
          <cell r="L448" t="str">
            <v>4265004</v>
          </cell>
          <cell r="M448" t="str">
            <v>1113</v>
          </cell>
          <cell r="N448" t="str">
            <v>99920</v>
          </cell>
          <cell r="O448" t="str">
            <v>11404</v>
          </cell>
          <cell r="P448" t="str">
            <v>292</v>
          </cell>
          <cell r="Q448" t="str">
            <v>956</v>
          </cell>
          <cell r="R448" t="str">
            <v>INTERCO BILL W/O</v>
          </cell>
          <cell r="S448" t="str">
            <v>PRA</v>
          </cell>
          <cell r="U448" t="str">
            <v>2015-03-31</v>
          </cell>
          <cell r="V448">
            <v>331.48</v>
          </cell>
          <cell r="W448" t="str">
            <v>UTXEMEM201</v>
          </cell>
          <cell r="Y448" t="str">
            <v>LEGAL</v>
          </cell>
          <cell r="AA448" t="str">
            <v>DLO</v>
          </cell>
          <cell r="AC448" t="str">
            <v>ICB</v>
          </cell>
          <cell r="AD448" t="str">
            <v>ICB</v>
          </cell>
          <cell r="AF448" t="str">
            <v>211</v>
          </cell>
          <cell r="AG448" t="str">
            <v>0000106409</v>
          </cell>
        </row>
        <row r="449">
          <cell r="A449" t="str">
            <v>00667109</v>
          </cell>
          <cell r="B449" t="str">
            <v>9564265004</v>
          </cell>
          <cell r="C449" t="str">
            <v>ICB4TARGET0000000445</v>
          </cell>
          <cell r="D449">
            <v>2015</v>
          </cell>
          <cell r="E449">
            <v>3</v>
          </cell>
          <cell r="F449" t="str">
            <v>2015-03-31</v>
          </cell>
          <cell r="G449" t="str">
            <v>PRJ</v>
          </cell>
          <cell r="H449" t="str">
            <v>211</v>
          </cell>
          <cell r="I449" t="str">
            <v>211</v>
          </cell>
          <cell r="K449" t="str">
            <v>000001121</v>
          </cell>
          <cell r="L449" t="str">
            <v>4265004</v>
          </cell>
          <cell r="M449" t="str">
            <v>1113</v>
          </cell>
          <cell r="N449" t="str">
            <v>99920</v>
          </cell>
          <cell r="O449" t="str">
            <v>11404</v>
          </cell>
          <cell r="P449" t="str">
            <v>292</v>
          </cell>
          <cell r="Q449" t="str">
            <v>956</v>
          </cell>
          <cell r="R449" t="str">
            <v>INTERCO BILL W/O</v>
          </cell>
          <cell r="S449" t="str">
            <v>PRA</v>
          </cell>
          <cell r="U449" t="str">
            <v>2015-03-31</v>
          </cell>
          <cell r="V449">
            <v>318.20999999999998</v>
          </cell>
          <cell r="W449" t="str">
            <v>UTXEMEM201</v>
          </cell>
          <cell r="Y449" t="str">
            <v>LEGAL</v>
          </cell>
          <cell r="AA449" t="str">
            <v>DLO</v>
          </cell>
          <cell r="AC449" t="str">
            <v>ICB</v>
          </cell>
          <cell r="AD449" t="str">
            <v>ICB</v>
          </cell>
          <cell r="AF449" t="str">
            <v>211</v>
          </cell>
          <cell r="AG449" t="str">
            <v>0000146747</v>
          </cell>
        </row>
        <row r="450">
          <cell r="A450" t="str">
            <v>00628309</v>
          </cell>
          <cell r="B450" t="str">
            <v>9544265004</v>
          </cell>
          <cell r="C450" t="str">
            <v>ICB4TARGET0000000840</v>
          </cell>
          <cell r="D450">
            <v>2014</v>
          </cell>
          <cell r="E450">
            <v>8</v>
          </cell>
          <cell r="F450" t="str">
            <v>2014-08-31</v>
          </cell>
          <cell r="G450" t="str">
            <v>PRJ</v>
          </cell>
          <cell r="H450" t="str">
            <v>211</v>
          </cell>
          <cell r="I450" t="str">
            <v>211</v>
          </cell>
          <cell r="K450" t="str">
            <v>000001121</v>
          </cell>
          <cell r="L450" t="str">
            <v>4265004</v>
          </cell>
          <cell r="M450" t="str">
            <v>1585</v>
          </cell>
          <cell r="N450" t="str">
            <v>99920</v>
          </cell>
          <cell r="O450" t="str">
            <v>13042</v>
          </cell>
          <cell r="P450" t="str">
            <v>292</v>
          </cell>
          <cell r="Q450" t="str">
            <v>954</v>
          </cell>
          <cell r="R450" t="str">
            <v>INTERCO BILL W/O</v>
          </cell>
          <cell r="S450" t="str">
            <v>PRA</v>
          </cell>
          <cell r="U450" t="str">
            <v>2014-08-31</v>
          </cell>
          <cell r="V450">
            <v>308.93</v>
          </cell>
          <cell r="W450" t="str">
            <v>UTXEMEM101</v>
          </cell>
          <cell r="Y450" t="str">
            <v>LEGAL</v>
          </cell>
          <cell r="AA450" t="str">
            <v>DLO</v>
          </cell>
          <cell r="AC450" t="str">
            <v>ICB</v>
          </cell>
          <cell r="AD450" t="str">
            <v>ICB</v>
          </cell>
          <cell r="AF450" t="str">
            <v>211</v>
          </cell>
          <cell r="AG450" t="str">
            <v>0000146747</v>
          </cell>
        </row>
        <row r="451">
          <cell r="A451" t="str">
            <v>00628313</v>
          </cell>
          <cell r="B451" t="str">
            <v>9544265004</v>
          </cell>
          <cell r="C451" t="str">
            <v>ICB4TARGET0000000841</v>
          </cell>
          <cell r="D451">
            <v>2014</v>
          </cell>
          <cell r="E451">
            <v>8</v>
          </cell>
          <cell r="F451" t="str">
            <v>2014-08-31</v>
          </cell>
          <cell r="G451" t="str">
            <v>PRJ</v>
          </cell>
          <cell r="H451" t="str">
            <v>211</v>
          </cell>
          <cell r="I451" t="str">
            <v>211</v>
          </cell>
          <cell r="K451" t="str">
            <v>000001121</v>
          </cell>
          <cell r="L451" t="str">
            <v>4265004</v>
          </cell>
          <cell r="M451" t="str">
            <v>1585</v>
          </cell>
          <cell r="N451" t="str">
            <v>99920</v>
          </cell>
          <cell r="O451" t="str">
            <v>13042</v>
          </cell>
          <cell r="P451" t="str">
            <v>292</v>
          </cell>
          <cell r="Q451" t="str">
            <v>954</v>
          </cell>
          <cell r="R451" t="str">
            <v>INTERCO BILL W/O</v>
          </cell>
          <cell r="S451" t="str">
            <v>PRA</v>
          </cell>
          <cell r="U451" t="str">
            <v>2014-08-31</v>
          </cell>
          <cell r="V451">
            <v>957.24</v>
          </cell>
          <cell r="W451" t="str">
            <v>UTXEMEM101</v>
          </cell>
          <cell r="Y451" t="str">
            <v>LEGAL</v>
          </cell>
          <cell r="AA451" t="str">
            <v>DLO</v>
          </cell>
          <cell r="AC451" t="str">
            <v>ICB</v>
          </cell>
          <cell r="AD451" t="str">
            <v>ICB</v>
          </cell>
          <cell r="AF451" t="str">
            <v>211</v>
          </cell>
          <cell r="AG451" t="str">
            <v>0000146747</v>
          </cell>
        </row>
        <row r="452">
          <cell r="A452" t="str">
            <v>00629368</v>
          </cell>
          <cell r="B452" t="str">
            <v>9564265004</v>
          </cell>
          <cell r="C452" t="str">
            <v>ICB4TARGET0000000842</v>
          </cell>
          <cell r="D452">
            <v>2014</v>
          </cell>
          <cell r="E452">
            <v>8</v>
          </cell>
          <cell r="F452" t="str">
            <v>2014-08-31</v>
          </cell>
          <cell r="G452" t="str">
            <v>PRJ</v>
          </cell>
          <cell r="H452" t="str">
            <v>211</v>
          </cell>
          <cell r="I452" t="str">
            <v>211</v>
          </cell>
          <cell r="K452" t="str">
            <v>000001121</v>
          </cell>
          <cell r="L452" t="str">
            <v>4265004</v>
          </cell>
          <cell r="M452" t="str">
            <v>1585</v>
          </cell>
          <cell r="N452" t="str">
            <v>99920</v>
          </cell>
          <cell r="O452" t="str">
            <v>11404</v>
          </cell>
          <cell r="P452" t="str">
            <v>292</v>
          </cell>
          <cell r="Q452" t="str">
            <v>956</v>
          </cell>
          <cell r="R452" t="str">
            <v>INTERCO BILL W/O</v>
          </cell>
          <cell r="S452" t="str">
            <v>PRA</v>
          </cell>
          <cell r="U452" t="str">
            <v>2014-08-31</v>
          </cell>
          <cell r="V452">
            <v>4.6900000000000004</v>
          </cell>
          <cell r="W452" t="str">
            <v>UTXEMEM101</v>
          </cell>
          <cell r="Y452" t="str">
            <v>LEGAL</v>
          </cell>
          <cell r="AA452" t="str">
            <v>DLO</v>
          </cell>
          <cell r="AC452" t="str">
            <v>ICB</v>
          </cell>
          <cell r="AD452" t="str">
            <v>ICB</v>
          </cell>
          <cell r="AF452" t="str">
            <v>211</v>
          </cell>
          <cell r="AG452" t="str">
            <v>0000096506</v>
          </cell>
        </row>
        <row r="453">
          <cell r="A453" t="str">
            <v>00629369</v>
          </cell>
          <cell r="B453" t="str">
            <v>9564265004</v>
          </cell>
          <cell r="C453" t="str">
            <v>ICB4TARGET0000000843</v>
          </cell>
          <cell r="D453">
            <v>2014</v>
          </cell>
          <cell r="E453">
            <v>8</v>
          </cell>
          <cell r="F453" t="str">
            <v>2014-08-31</v>
          </cell>
          <cell r="G453" t="str">
            <v>PRJ</v>
          </cell>
          <cell r="H453" t="str">
            <v>211</v>
          </cell>
          <cell r="I453" t="str">
            <v>211</v>
          </cell>
          <cell r="K453" t="str">
            <v>000001121</v>
          </cell>
          <cell r="L453" t="str">
            <v>4265004</v>
          </cell>
          <cell r="M453" t="str">
            <v>1585</v>
          </cell>
          <cell r="N453" t="str">
            <v>99920</v>
          </cell>
          <cell r="O453" t="str">
            <v>11404</v>
          </cell>
          <cell r="P453" t="str">
            <v>292</v>
          </cell>
          <cell r="Q453" t="str">
            <v>956</v>
          </cell>
          <cell r="R453" t="str">
            <v>INTERCO BILL W/O</v>
          </cell>
          <cell r="S453" t="str">
            <v>PRA</v>
          </cell>
          <cell r="U453" t="str">
            <v>2014-08-31</v>
          </cell>
          <cell r="V453">
            <v>4.6900000000000004</v>
          </cell>
          <cell r="W453" t="str">
            <v>UTXEMEM101</v>
          </cell>
          <cell r="Y453" t="str">
            <v>LEGAL</v>
          </cell>
          <cell r="AA453" t="str">
            <v>DLO</v>
          </cell>
          <cell r="AC453" t="str">
            <v>ICB</v>
          </cell>
          <cell r="AD453" t="str">
            <v>ICB</v>
          </cell>
          <cell r="AF453" t="str">
            <v>211</v>
          </cell>
          <cell r="AG453" t="str">
            <v>0000096506</v>
          </cell>
        </row>
        <row r="454">
          <cell r="A454" t="str">
            <v>00629370</v>
          </cell>
          <cell r="B454" t="str">
            <v>9564265004</v>
          </cell>
          <cell r="C454" t="str">
            <v>ICB4TARGET0000000844</v>
          </cell>
          <cell r="D454">
            <v>2014</v>
          </cell>
          <cell r="E454">
            <v>8</v>
          </cell>
          <cell r="F454" t="str">
            <v>2014-08-31</v>
          </cell>
          <cell r="G454" t="str">
            <v>PRJ</v>
          </cell>
          <cell r="H454" t="str">
            <v>211</v>
          </cell>
          <cell r="I454" t="str">
            <v>211</v>
          </cell>
          <cell r="K454" t="str">
            <v>000001121</v>
          </cell>
          <cell r="L454" t="str">
            <v>4265004</v>
          </cell>
          <cell r="M454" t="str">
            <v>1585</v>
          </cell>
          <cell r="N454" t="str">
            <v>99920</v>
          </cell>
          <cell r="O454" t="str">
            <v>13042</v>
          </cell>
          <cell r="P454" t="str">
            <v>292</v>
          </cell>
          <cell r="Q454" t="str">
            <v>956</v>
          </cell>
          <cell r="R454" t="str">
            <v>INTERCO BILL W/O</v>
          </cell>
          <cell r="S454" t="str">
            <v>PRA</v>
          </cell>
          <cell r="U454" t="str">
            <v>2014-08-31</v>
          </cell>
          <cell r="V454">
            <v>4.6900000000000004</v>
          </cell>
          <cell r="W454" t="str">
            <v>UTXEMEM101</v>
          </cell>
          <cell r="Y454" t="str">
            <v>LEGAL</v>
          </cell>
          <cell r="AA454" t="str">
            <v>DLO</v>
          </cell>
          <cell r="AC454" t="str">
            <v>ICB</v>
          </cell>
          <cell r="AD454" t="str">
            <v>ICB</v>
          </cell>
          <cell r="AF454" t="str">
            <v>211</v>
          </cell>
          <cell r="AG454" t="str">
            <v>0000096506</v>
          </cell>
        </row>
        <row r="455">
          <cell r="A455" t="str">
            <v>00632305</v>
          </cell>
          <cell r="B455" t="str">
            <v>9564265004</v>
          </cell>
          <cell r="C455" t="str">
            <v>ICB4TARGET0000000845</v>
          </cell>
          <cell r="D455">
            <v>2014</v>
          </cell>
          <cell r="E455">
            <v>8</v>
          </cell>
          <cell r="F455" t="str">
            <v>2014-08-31</v>
          </cell>
          <cell r="G455" t="str">
            <v>PRJ</v>
          </cell>
          <cell r="H455" t="str">
            <v>211</v>
          </cell>
          <cell r="I455" t="str">
            <v>211</v>
          </cell>
          <cell r="K455" t="str">
            <v>000001121</v>
          </cell>
          <cell r="L455" t="str">
            <v>4265004</v>
          </cell>
          <cell r="M455" t="str">
            <v>1585</v>
          </cell>
          <cell r="N455" t="str">
            <v>99920</v>
          </cell>
          <cell r="O455" t="str">
            <v>11404</v>
          </cell>
          <cell r="P455" t="str">
            <v>292</v>
          </cell>
          <cell r="Q455" t="str">
            <v>956</v>
          </cell>
          <cell r="R455" t="str">
            <v>INTERCO BILL W/O</v>
          </cell>
          <cell r="S455" t="str">
            <v>PRA</v>
          </cell>
          <cell r="U455" t="str">
            <v>2014-08-31</v>
          </cell>
          <cell r="V455">
            <v>154.65</v>
          </cell>
          <cell r="W455" t="str">
            <v>UTXEMEM101</v>
          </cell>
          <cell r="Y455" t="str">
            <v>LEGAL</v>
          </cell>
          <cell r="AA455" t="str">
            <v>DLO</v>
          </cell>
          <cell r="AC455" t="str">
            <v>ICB</v>
          </cell>
          <cell r="AD455" t="str">
            <v>ICB</v>
          </cell>
          <cell r="AF455" t="str">
            <v>211</v>
          </cell>
          <cell r="AG455" t="str">
            <v>0000096506</v>
          </cell>
        </row>
        <row r="456">
          <cell r="A456" t="str">
            <v>00632306</v>
          </cell>
          <cell r="B456" t="str">
            <v>9564265004</v>
          </cell>
          <cell r="C456" t="str">
            <v>ICB4TARGET0000000846</v>
          </cell>
          <cell r="D456">
            <v>2014</v>
          </cell>
          <cell r="E456">
            <v>8</v>
          </cell>
          <cell r="F456" t="str">
            <v>2014-08-31</v>
          </cell>
          <cell r="G456" t="str">
            <v>PRJ</v>
          </cell>
          <cell r="H456" t="str">
            <v>211</v>
          </cell>
          <cell r="I456" t="str">
            <v>211</v>
          </cell>
          <cell r="K456" t="str">
            <v>000001121</v>
          </cell>
          <cell r="L456" t="str">
            <v>4265004</v>
          </cell>
          <cell r="M456" t="str">
            <v>1585</v>
          </cell>
          <cell r="N456" t="str">
            <v>99920</v>
          </cell>
          <cell r="O456" t="str">
            <v>11404</v>
          </cell>
          <cell r="P456" t="str">
            <v>292</v>
          </cell>
          <cell r="Q456" t="str">
            <v>956</v>
          </cell>
          <cell r="R456" t="str">
            <v>INTERCO BILL W/O</v>
          </cell>
          <cell r="S456" t="str">
            <v>PRA</v>
          </cell>
          <cell r="U456" t="str">
            <v>2014-08-31</v>
          </cell>
          <cell r="V456">
            <v>152.28</v>
          </cell>
          <cell r="W456" t="str">
            <v>UTXEMEM101</v>
          </cell>
          <cell r="Y456" t="str">
            <v>LEGAL</v>
          </cell>
          <cell r="AA456" t="str">
            <v>DLO</v>
          </cell>
          <cell r="AC456" t="str">
            <v>ICB</v>
          </cell>
          <cell r="AD456" t="str">
            <v>ICB</v>
          </cell>
          <cell r="AF456" t="str">
            <v>211</v>
          </cell>
          <cell r="AG456" t="str">
            <v>0000096506</v>
          </cell>
        </row>
        <row r="457">
          <cell r="A457" t="str">
            <v>00629842</v>
          </cell>
          <cell r="B457" t="str">
            <v>9564265004</v>
          </cell>
          <cell r="C457" t="str">
            <v>ICB4TARGET0000000847</v>
          </cell>
          <cell r="D457">
            <v>2014</v>
          </cell>
          <cell r="E457">
            <v>8</v>
          </cell>
          <cell r="F457" t="str">
            <v>2014-08-31</v>
          </cell>
          <cell r="G457" t="str">
            <v>PRJ</v>
          </cell>
          <cell r="H457" t="str">
            <v>211</v>
          </cell>
          <cell r="I457" t="str">
            <v>211</v>
          </cell>
          <cell r="K457" t="str">
            <v>000001121</v>
          </cell>
          <cell r="L457" t="str">
            <v>4265004</v>
          </cell>
          <cell r="M457" t="str">
            <v>1585</v>
          </cell>
          <cell r="N457" t="str">
            <v>99920</v>
          </cell>
          <cell r="O457" t="str">
            <v>13042</v>
          </cell>
          <cell r="P457" t="str">
            <v>292</v>
          </cell>
          <cell r="Q457" t="str">
            <v>956</v>
          </cell>
          <cell r="R457" t="str">
            <v>INTERCO BILL W/O</v>
          </cell>
          <cell r="S457" t="str">
            <v>PRA</v>
          </cell>
          <cell r="U457" t="str">
            <v>2014-08-31</v>
          </cell>
          <cell r="V457">
            <v>557.66999999999996</v>
          </cell>
          <cell r="W457" t="str">
            <v>UTXEMEM101</v>
          </cell>
          <cell r="Y457" t="str">
            <v>LEGAL</v>
          </cell>
          <cell r="AA457" t="str">
            <v>DLO</v>
          </cell>
          <cell r="AC457" t="str">
            <v>ICB</v>
          </cell>
          <cell r="AD457" t="str">
            <v>ICB</v>
          </cell>
          <cell r="AF457" t="str">
            <v>211</v>
          </cell>
          <cell r="AG457" t="str">
            <v>0000146747</v>
          </cell>
        </row>
        <row r="458">
          <cell r="A458" t="str">
            <v>00629843</v>
          </cell>
          <cell r="B458" t="str">
            <v>9564265004</v>
          </cell>
          <cell r="C458" t="str">
            <v>ICB4TARGET0000000848</v>
          </cell>
          <cell r="D458">
            <v>2014</v>
          </cell>
          <cell r="E458">
            <v>8</v>
          </cell>
          <cell r="F458" t="str">
            <v>2014-08-31</v>
          </cell>
          <cell r="G458" t="str">
            <v>PRJ</v>
          </cell>
          <cell r="H458" t="str">
            <v>211</v>
          </cell>
          <cell r="I458" t="str">
            <v>211</v>
          </cell>
          <cell r="K458" t="str">
            <v>000001121</v>
          </cell>
          <cell r="L458" t="str">
            <v>4265004</v>
          </cell>
          <cell r="M458" t="str">
            <v>1585</v>
          </cell>
          <cell r="N458" t="str">
            <v>99920</v>
          </cell>
          <cell r="O458" t="str">
            <v>13042</v>
          </cell>
          <cell r="P458" t="str">
            <v>292</v>
          </cell>
          <cell r="Q458" t="str">
            <v>956</v>
          </cell>
          <cell r="R458" t="str">
            <v>INTERCO BILL W/O</v>
          </cell>
          <cell r="S458" t="str">
            <v>PRA</v>
          </cell>
          <cell r="U458" t="str">
            <v>2014-08-31</v>
          </cell>
          <cell r="V458">
            <v>-248.74</v>
          </cell>
          <cell r="W458" t="str">
            <v>UTXEMEM101</v>
          </cell>
          <cell r="Y458" t="str">
            <v>LEGAL</v>
          </cell>
          <cell r="AA458" t="str">
            <v>DLO</v>
          </cell>
          <cell r="AC458" t="str">
            <v>ICB</v>
          </cell>
          <cell r="AD458" t="str">
            <v>ICB</v>
          </cell>
          <cell r="AF458" t="str">
            <v>211</v>
          </cell>
          <cell r="AG458" t="str">
            <v>0000245350</v>
          </cell>
        </row>
        <row r="459">
          <cell r="A459" t="str">
            <v>00631032</v>
          </cell>
          <cell r="B459" t="str">
            <v>9544265004</v>
          </cell>
          <cell r="C459" t="str">
            <v>ICB4TARGET0000000852</v>
          </cell>
          <cell r="D459">
            <v>2014</v>
          </cell>
          <cell r="E459">
            <v>8</v>
          </cell>
          <cell r="F459" t="str">
            <v>2014-08-31</v>
          </cell>
          <cell r="G459" t="str">
            <v>PRJ</v>
          </cell>
          <cell r="H459" t="str">
            <v>211</v>
          </cell>
          <cell r="I459" t="str">
            <v>211</v>
          </cell>
          <cell r="K459" t="str">
            <v>000001121</v>
          </cell>
          <cell r="L459" t="str">
            <v>4265004</v>
          </cell>
          <cell r="M459" t="str">
            <v>1113</v>
          </cell>
          <cell r="N459" t="str">
            <v>99920</v>
          </cell>
          <cell r="O459" t="str">
            <v>11404</v>
          </cell>
          <cell r="P459" t="str">
            <v>292</v>
          </cell>
          <cell r="Q459" t="str">
            <v>954</v>
          </cell>
          <cell r="R459" t="str">
            <v>INTERCO BILL W/O</v>
          </cell>
          <cell r="S459" t="str">
            <v>PRA</v>
          </cell>
          <cell r="U459" t="str">
            <v>2014-08-31</v>
          </cell>
          <cell r="V459">
            <v>181.43</v>
          </cell>
          <cell r="W459" t="str">
            <v>UTXEMEM201</v>
          </cell>
          <cell r="Y459" t="str">
            <v>LEGAL</v>
          </cell>
          <cell r="AA459" t="str">
            <v>DLO</v>
          </cell>
          <cell r="AC459" t="str">
            <v>ICB</v>
          </cell>
          <cell r="AD459" t="str">
            <v>ICB</v>
          </cell>
          <cell r="AF459" t="str">
            <v>211</v>
          </cell>
          <cell r="AG459" t="str">
            <v>0000052445</v>
          </cell>
        </row>
        <row r="460">
          <cell r="A460" t="str">
            <v>00628731</v>
          </cell>
          <cell r="B460" t="str">
            <v>9564265004</v>
          </cell>
          <cell r="C460" t="str">
            <v>ICB4TARGET0000000853</v>
          </cell>
          <cell r="D460">
            <v>2014</v>
          </cell>
          <cell r="E460">
            <v>8</v>
          </cell>
          <cell r="F460" t="str">
            <v>2014-08-31</v>
          </cell>
          <cell r="G460" t="str">
            <v>PRJ</v>
          </cell>
          <cell r="H460" t="str">
            <v>211</v>
          </cell>
          <cell r="I460" t="str">
            <v>211</v>
          </cell>
          <cell r="K460" t="str">
            <v>000001121</v>
          </cell>
          <cell r="L460" t="str">
            <v>4265004</v>
          </cell>
          <cell r="M460" t="str">
            <v>1113</v>
          </cell>
          <cell r="N460" t="str">
            <v>99920</v>
          </cell>
          <cell r="O460" t="str">
            <v>11404</v>
          </cell>
          <cell r="P460" t="str">
            <v>292</v>
          </cell>
          <cell r="Q460" t="str">
            <v>956</v>
          </cell>
          <cell r="R460" t="str">
            <v>INTERCO BILL W/O</v>
          </cell>
          <cell r="S460" t="str">
            <v>PRA</v>
          </cell>
          <cell r="U460" t="str">
            <v>2014-08-31</v>
          </cell>
          <cell r="V460">
            <v>336.18</v>
          </cell>
          <cell r="W460" t="str">
            <v>UTXEMEM201</v>
          </cell>
          <cell r="Y460" t="str">
            <v>LEGAL</v>
          </cell>
          <cell r="AA460" t="str">
            <v>DLO</v>
          </cell>
          <cell r="AC460" t="str">
            <v>ICB</v>
          </cell>
          <cell r="AD460" t="str">
            <v>ICB</v>
          </cell>
          <cell r="AF460" t="str">
            <v>211</v>
          </cell>
          <cell r="AG460" t="str">
            <v>0000106409</v>
          </cell>
        </row>
        <row r="461">
          <cell r="A461" t="str">
            <v>00627631</v>
          </cell>
          <cell r="B461" t="str">
            <v>9564265004</v>
          </cell>
          <cell r="C461" t="str">
            <v>ICB4TARGET0000000854</v>
          </cell>
          <cell r="D461">
            <v>2014</v>
          </cell>
          <cell r="E461">
            <v>8</v>
          </cell>
          <cell r="F461" t="str">
            <v>2014-08-31</v>
          </cell>
          <cell r="G461" t="str">
            <v>PRJ</v>
          </cell>
          <cell r="H461" t="str">
            <v>211</v>
          </cell>
          <cell r="I461" t="str">
            <v>211</v>
          </cell>
          <cell r="K461" t="str">
            <v>000001121</v>
          </cell>
          <cell r="L461" t="str">
            <v>4265004</v>
          </cell>
          <cell r="M461" t="str">
            <v>1113</v>
          </cell>
          <cell r="N461" t="str">
            <v>99920</v>
          </cell>
          <cell r="O461" t="str">
            <v>11404</v>
          </cell>
          <cell r="P461" t="str">
            <v>292</v>
          </cell>
          <cell r="Q461" t="str">
            <v>956</v>
          </cell>
          <cell r="R461" t="str">
            <v>INTERCO BILL W/O</v>
          </cell>
          <cell r="S461" t="str">
            <v>PRA</v>
          </cell>
          <cell r="U461" t="str">
            <v>2014-08-31</v>
          </cell>
          <cell r="V461">
            <v>356.78</v>
          </cell>
          <cell r="W461" t="str">
            <v>UTXEMEM201</v>
          </cell>
          <cell r="Y461" t="str">
            <v>LEGAL</v>
          </cell>
          <cell r="AA461" t="str">
            <v>DLO</v>
          </cell>
          <cell r="AC461" t="str">
            <v>ICB</v>
          </cell>
          <cell r="AD461" t="str">
            <v>ICB</v>
          </cell>
          <cell r="AF461" t="str">
            <v>211</v>
          </cell>
          <cell r="AG461" t="str">
            <v>0000146747</v>
          </cell>
        </row>
        <row r="462">
          <cell r="A462" t="str">
            <v>00623024</v>
          </cell>
          <cell r="B462" t="str">
            <v>9534264000</v>
          </cell>
          <cell r="C462" t="str">
            <v>ICB4TARGET0000001036</v>
          </cell>
          <cell r="D462">
            <v>2014</v>
          </cell>
          <cell r="E462">
            <v>7</v>
          </cell>
          <cell r="F462" t="str">
            <v>2014-07-31</v>
          </cell>
          <cell r="G462" t="str">
            <v>PRJ</v>
          </cell>
          <cell r="H462" t="str">
            <v>211</v>
          </cell>
          <cell r="I462" t="str">
            <v>211</v>
          </cell>
          <cell r="K462" t="str">
            <v>000001121</v>
          </cell>
          <cell r="L462" t="str">
            <v>4264000</v>
          </cell>
          <cell r="M462" t="str">
            <v>1113</v>
          </cell>
          <cell r="N462" t="str">
            <v>99920</v>
          </cell>
          <cell r="O462" t="str">
            <v>11404</v>
          </cell>
          <cell r="P462" t="str">
            <v>292</v>
          </cell>
          <cell r="Q462" t="str">
            <v>953</v>
          </cell>
          <cell r="R462" t="str">
            <v>INTERCO BILL W/O</v>
          </cell>
          <cell r="S462" t="str">
            <v>PRA</v>
          </cell>
          <cell r="U462" t="str">
            <v>2014-07-31</v>
          </cell>
          <cell r="V462">
            <v>51322.46</v>
          </cell>
          <cell r="W462" t="str">
            <v>UTXEMEM201</v>
          </cell>
          <cell r="Y462" t="str">
            <v>LEGAL</v>
          </cell>
          <cell r="AA462" t="str">
            <v>DLO</v>
          </cell>
          <cell r="AC462" t="str">
            <v>ICB</v>
          </cell>
          <cell r="AD462" t="str">
            <v>ICB</v>
          </cell>
          <cell r="AF462" t="str">
            <v>211</v>
          </cell>
          <cell r="AG462" t="str">
            <v>0000096469</v>
          </cell>
        </row>
        <row r="463">
          <cell r="A463" t="str">
            <v>00623863</v>
          </cell>
          <cell r="B463" t="str">
            <v>9564265004</v>
          </cell>
          <cell r="C463" t="str">
            <v>ICB4TARGET0000001060</v>
          </cell>
          <cell r="D463">
            <v>2014</v>
          </cell>
          <cell r="E463">
            <v>7</v>
          </cell>
          <cell r="F463" t="str">
            <v>2014-07-31</v>
          </cell>
          <cell r="G463" t="str">
            <v>PRJ</v>
          </cell>
          <cell r="H463" t="str">
            <v>211</v>
          </cell>
          <cell r="I463" t="str">
            <v>211</v>
          </cell>
          <cell r="K463" t="str">
            <v>000001121</v>
          </cell>
          <cell r="L463" t="str">
            <v>4265004</v>
          </cell>
          <cell r="M463" t="str">
            <v>1585</v>
          </cell>
          <cell r="N463" t="str">
            <v>99920</v>
          </cell>
          <cell r="O463" t="str">
            <v>13042</v>
          </cell>
          <cell r="P463" t="str">
            <v>292</v>
          </cell>
          <cell r="Q463" t="str">
            <v>956</v>
          </cell>
          <cell r="R463" t="str">
            <v>INTERCO BILL W/O</v>
          </cell>
          <cell r="S463" t="str">
            <v>PRA</v>
          </cell>
          <cell r="U463" t="str">
            <v>2014-07-31</v>
          </cell>
          <cell r="V463">
            <v>149.96</v>
          </cell>
          <cell r="W463" t="str">
            <v>UTXEMEM101</v>
          </cell>
          <cell r="Y463" t="str">
            <v>LEGAL</v>
          </cell>
          <cell r="AA463" t="str">
            <v>DLO</v>
          </cell>
          <cell r="AC463" t="str">
            <v>ICB</v>
          </cell>
          <cell r="AD463" t="str">
            <v>ICB</v>
          </cell>
          <cell r="AF463" t="str">
            <v>211</v>
          </cell>
          <cell r="AG463" t="str">
            <v>0000096506</v>
          </cell>
        </row>
        <row r="464">
          <cell r="A464" t="str">
            <v>00625754</v>
          </cell>
          <cell r="B464" t="str">
            <v>9544265004</v>
          </cell>
          <cell r="C464" t="str">
            <v>ICB4TARGET0000001061</v>
          </cell>
          <cell r="D464">
            <v>2014</v>
          </cell>
          <cell r="E464">
            <v>7</v>
          </cell>
          <cell r="F464" t="str">
            <v>2014-07-31</v>
          </cell>
          <cell r="G464" t="str">
            <v>PRJ</v>
          </cell>
          <cell r="H464" t="str">
            <v>211</v>
          </cell>
          <cell r="I464" t="str">
            <v>211</v>
          </cell>
          <cell r="K464" t="str">
            <v>000001121</v>
          </cell>
          <cell r="L464" t="str">
            <v>4265004</v>
          </cell>
          <cell r="M464" t="str">
            <v>1585</v>
          </cell>
          <cell r="N464" t="str">
            <v>99920</v>
          </cell>
          <cell r="O464" t="str">
            <v>12091</v>
          </cell>
          <cell r="P464" t="str">
            <v>293</v>
          </cell>
          <cell r="Q464" t="str">
            <v>954</v>
          </cell>
          <cell r="R464" t="str">
            <v>INTERCO BILL W/O</v>
          </cell>
          <cell r="S464" t="str">
            <v>PRA</v>
          </cell>
          <cell r="U464" t="str">
            <v>2014-07-31</v>
          </cell>
          <cell r="V464">
            <v>36.380000000000003</v>
          </cell>
          <cell r="W464" t="str">
            <v>UTXEMEM101</v>
          </cell>
          <cell r="Y464" t="str">
            <v>LEGAL</v>
          </cell>
          <cell r="AA464" t="str">
            <v>DLO</v>
          </cell>
          <cell r="AC464" t="str">
            <v>ICB</v>
          </cell>
          <cell r="AD464" t="str">
            <v>ICB</v>
          </cell>
          <cell r="AF464" t="str">
            <v>211</v>
          </cell>
          <cell r="AG464" t="str">
            <v>0000146747</v>
          </cell>
        </row>
        <row r="465">
          <cell r="A465" t="str">
            <v>00625117</v>
          </cell>
          <cell r="B465" t="str">
            <v>9544265004</v>
          </cell>
          <cell r="C465" t="str">
            <v>ICB4TARGET0000001064</v>
          </cell>
          <cell r="D465">
            <v>2014</v>
          </cell>
          <cell r="E465">
            <v>7</v>
          </cell>
          <cell r="F465" t="str">
            <v>2014-07-31</v>
          </cell>
          <cell r="G465" t="str">
            <v>PRJ</v>
          </cell>
          <cell r="H465" t="str">
            <v>211</v>
          </cell>
          <cell r="I465" t="str">
            <v>211</v>
          </cell>
          <cell r="K465" t="str">
            <v>000001121</v>
          </cell>
          <cell r="L465" t="str">
            <v>4265004</v>
          </cell>
          <cell r="M465" t="str">
            <v>1113</v>
          </cell>
          <cell r="N465" t="str">
            <v>99920</v>
          </cell>
          <cell r="O465" t="str">
            <v>11404</v>
          </cell>
          <cell r="P465" t="str">
            <v>292</v>
          </cell>
          <cell r="Q465" t="str">
            <v>954</v>
          </cell>
          <cell r="R465" t="str">
            <v>INTERCO BILL W/O</v>
          </cell>
          <cell r="S465" t="str">
            <v>PRA</v>
          </cell>
          <cell r="U465" t="str">
            <v>2014-07-31</v>
          </cell>
          <cell r="V465">
            <v>90.71</v>
          </cell>
          <cell r="W465" t="str">
            <v>UTXEMEM201</v>
          </cell>
          <cell r="Y465" t="str">
            <v>LEGAL</v>
          </cell>
          <cell r="AA465" t="str">
            <v>DLO</v>
          </cell>
          <cell r="AC465" t="str">
            <v>ICB</v>
          </cell>
          <cell r="AD465" t="str">
            <v>ICB</v>
          </cell>
          <cell r="AF465" t="str">
            <v>211</v>
          </cell>
          <cell r="AG465" t="str">
            <v>0000035634</v>
          </cell>
        </row>
        <row r="466">
          <cell r="A466" t="str">
            <v>00625116</v>
          </cell>
          <cell r="B466" t="str">
            <v>9564265004</v>
          </cell>
          <cell r="C466" t="str">
            <v>ICB4TARGET0000001065</v>
          </cell>
          <cell r="D466">
            <v>2014</v>
          </cell>
          <cell r="E466">
            <v>7</v>
          </cell>
          <cell r="F466" t="str">
            <v>2014-07-31</v>
          </cell>
          <cell r="G466" t="str">
            <v>PRJ</v>
          </cell>
          <cell r="H466" t="str">
            <v>211</v>
          </cell>
          <cell r="I466" t="str">
            <v>211</v>
          </cell>
          <cell r="K466" t="str">
            <v>000001121</v>
          </cell>
          <cell r="L466" t="str">
            <v>4265004</v>
          </cell>
          <cell r="M466" t="str">
            <v>1113</v>
          </cell>
          <cell r="N466" t="str">
            <v>99920</v>
          </cell>
          <cell r="O466" t="str">
            <v>11404</v>
          </cell>
          <cell r="P466" t="str">
            <v>292</v>
          </cell>
          <cell r="Q466" t="str">
            <v>956</v>
          </cell>
          <cell r="R466" t="str">
            <v>INTERCO BILL W/O</v>
          </cell>
          <cell r="S466" t="str">
            <v>PRA</v>
          </cell>
          <cell r="U466" t="str">
            <v>2014-07-31</v>
          </cell>
          <cell r="V466">
            <v>329.53</v>
          </cell>
          <cell r="W466" t="str">
            <v>UTXEMEM201</v>
          </cell>
          <cell r="Y466" t="str">
            <v>LEGAL</v>
          </cell>
          <cell r="AA466" t="str">
            <v>DLO</v>
          </cell>
          <cell r="AC466" t="str">
            <v>ICB</v>
          </cell>
          <cell r="AD466" t="str">
            <v>ICB</v>
          </cell>
          <cell r="AF466" t="str">
            <v>211</v>
          </cell>
          <cell r="AG466" t="str">
            <v>0000106409</v>
          </cell>
        </row>
        <row r="467">
          <cell r="A467" t="str">
            <v>00627631</v>
          </cell>
          <cell r="B467" t="str">
            <v>9569210001</v>
          </cell>
          <cell r="C467" t="str">
            <v>ICB4TARGET0000009412</v>
          </cell>
          <cell r="D467">
            <v>2014</v>
          </cell>
          <cell r="E467">
            <v>8</v>
          </cell>
          <cell r="F467" t="str">
            <v>2014-08-31</v>
          </cell>
          <cell r="G467" t="str">
            <v>PRJ</v>
          </cell>
          <cell r="H467" t="str">
            <v>211</v>
          </cell>
          <cell r="I467" t="str">
            <v>211</v>
          </cell>
          <cell r="K467" t="str">
            <v>TDOANDA</v>
          </cell>
          <cell r="L467" t="str">
            <v>9210001</v>
          </cell>
          <cell r="M467" t="str">
            <v>1585</v>
          </cell>
          <cell r="N467" t="str">
            <v>99920</v>
          </cell>
          <cell r="O467" t="str">
            <v>11404</v>
          </cell>
          <cell r="P467" t="str">
            <v>263</v>
          </cell>
          <cell r="Q467" t="str">
            <v>956</v>
          </cell>
          <cell r="R467" t="str">
            <v>INTERCO BILL W/O</v>
          </cell>
          <cell r="S467" t="str">
            <v>PRA</v>
          </cell>
          <cell r="U467" t="str">
            <v>2014-08-31</v>
          </cell>
          <cell r="V467">
            <v>264.42</v>
          </cell>
          <cell r="W467" t="str">
            <v>UTXE000301</v>
          </cell>
          <cell r="Y467" t="str">
            <v>TDOTH</v>
          </cell>
          <cell r="AA467" t="str">
            <v>DLO</v>
          </cell>
          <cell r="AC467" t="str">
            <v>ICB</v>
          </cell>
          <cell r="AD467" t="str">
            <v>ICB</v>
          </cell>
          <cell r="AF467" t="str">
            <v>211</v>
          </cell>
          <cell r="AG467" t="str">
            <v>0000146747</v>
          </cell>
        </row>
        <row r="468">
          <cell r="A468" t="str">
            <v>00623215</v>
          </cell>
          <cell r="B468" t="str">
            <v>9549210001</v>
          </cell>
          <cell r="C468" t="str">
            <v>ICB4TARGET0000009673</v>
          </cell>
          <cell r="D468">
            <v>2014</v>
          </cell>
          <cell r="E468">
            <v>7</v>
          </cell>
          <cell r="F468" t="str">
            <v>2014-07-31</v>
          </cell>
          <cell r="G468" t="str">
            <v>PRJ</v>
          </cell>
          <cell r="H468" t="str">
            <v>211</v>
          </cell>
          <cell r="I468" t="str">
            <v>211</v>
          </cell>
          <cell r="K468" t="str">
            <v>TDOANDA</v>
          </cell>
          <cell r="L468" t="str">
            <v>9210001</v>
          </cell>
          <cell r="M468" t="str">
            <v>1585</v>
          </cell>
          <cell r="N468" t="str">
            <v>99920</v>
          </cell>
          <cell r="O468" t="str">
            <v>10381</v>
          </cell>
          <cell r="P468" t="str">
            <v>289</v>
          </cell>
          <cell r="Q468" t="str">
            <v>954</v>
          </cell>
          <cell r="R468" t="str">
            <v>INTERCO BILL W/O</v>
          </cell>
          <cell r="S468" t="str">
            <v>PRA</v>
          </cell>
          <cell r="U468" t="str">
            <v>2014-07-31</v>
          </cell>
          <cell r="V468">
            <v>234.31</v>
          </cell>
          <cell r="W468" t="str">
            <v>UTXE000101</v>
          </cell>
          <cell r="Y468" t="str">
            <v>TDOTH</v>
          </cell>
          <cell r="AA468" t="str">
            <v>DLO</v>
          </cell>
          <cell r="AC468" t="str">
            <v>ICB</v>
          </cell>
          <cell r="AD468" t="str">
            <v>ICB</v>
          </cell>
          <cell r="AF468" t="str">
            <v>211</v>
          </cell>
          <cell r="AG468" t="str">
            <v>0000146747</v>
          </cell>
        </row>
        <row r="469">
          <cell r="A469" t="str">
            <v>00629266</v>
          </cell>
          <cell r="B469" t="str">
            <v>9539302000</v>
          </cell>
          <cell r="C469" t="str">
            <v>ICB4TARGET0000010097</v>
          </cell>
          <cell r="D469">
            <v>2014</v>
          </cell>
          <cell r="E469">
            <v>8</v>
          </cell>
          <cell r="F469" t="str">
            <v>2014-08-31</v>
          </cell>
          <cell r="G469" t="str">
            <v>PRJ</v>
          </cell>
          <cell r="H469" t="str">
            <v>211</v>
          </cell>
          <cell r="I469" t="str">
            <v>211</v>
          </cell>
          <cell r="K469" t="str">
            <v>000001121</v>
          </cell>
          <cell r="L469" t="str">
            <v>9302000</v>
          </cell>
          <cell r="M469" t="str">
            <v>1113</v>
          </cell>
          <cell r="N469" t="str">
            <v>99920</v>
          </cell>
          <cell r="O469" t="str">
            <v>11404</v>
          </cell>
          <cell r="P469" t="str">
            <v>292</v>
          </cell>
          <cell r="Q469" t="str">
            <v>953</v>
          </cell>
          <cell r="R469" t="str">
            <v>INTERCO BILL W/O</v>
          </cell>
          <cell r="S469" t="str">
            <v>PRA</v>
          </cell>
          <cell r="U469" t="str">
            <v>2014-08-31</v>
          </cell>
          <cell r="V469">
            <v>145.13999999999999</v>
          </cell>
          <cell r="W469" t="str">
            <v>UTXEMEM201</v>
          </cell>
          <cell r="Y469" t="str">
            <v>LEGAL</v>
          </cell>
          <cell r="AA469" t="str">
            <v>DLO</v>
          </cell>
          <cell r="AC469" t="str">
            <v>ICB</v>
          </cell>
          <cell r="AD469" t="str">
            <v>ICB</v>
          </cell>
          <cell r="AF469" t="str">
            <v>211</v>
          </cell>
          <cell r="AG469" t="str">
            <v>0000108249</v>
          </cell>
        </row>
        <row r="470">
          <cell r="A470" t="str">
            <v>00629665</v>
          </cell>
          <cell r="B470" t="str">
            <v>9539302000</v>
          </cell>
          <cell r="C470" t="str">
            <v>ICB4TARGET0000010098</v>
          </cell>
          <cell r="D470">
            <v>2014</v>
          </cell>
          <cell r="E470">
            <v>8</v>
          </cell>
          <cell r="F470" t="str">
            <v>2014-08-31</v>
          </cell>
          <cell r="G470" t="str">
            <v>PRJ</v>
          </cell>
          <cell r="H470" t="str">
            <v>211</v>
          </cell>
          <cell r="I470" t="str">
            <v>211</v>
          </cell>
          <cell r="K470" t="str">
            <v>000001121</v>
          </cell>
          <cell r="L470" t="str">
            <v>9302000</v>
          </cell>
          <cell r="M470" t="str">
            <v>1113</v>
          </cell>
          <cell r="N470" t="str">
            <v>99920</v>
          </cell>
          <cell r="O470" t="str">
            <v>11404</v>
          </cell>
          <cell r="P470" t="str">
            <v>292</v>
          </cell>
          <cell r="Q470" t="str">
            <v>953</v>
          </cell>
          <cell r="R470" t="str">
            <v>INTERCO BILL W/O</v>
          </cell>
          <cell r="S470" t="str">
            <v>PRA</v>
          </cell>
          <cell r="U470" t="str">
            <v>2014-08-31</v>
          </cell>
          <cell r="V470">
            <v>51.4</v>
          </cell>
          <cell r="W470" t="str">
            <v>UTXEMEM201</v>
          </cell>
          <cell r="Y470" t="str">
            <v>LEGAL</v>
          </cell>
          <cell r="AA470" t="str">
            <v>DLO</v>
          </cell>
          <cell r="AC470" t="str">
            <v>ICB</v>
          </cell>
          <cell r="AD470" t="str">
            <v>ICB</v>
          </cell>
          <cell r="AF470" t="str">
            <v>211</v>
          </cell>
          <cell r="AG470" t="str">
            <v>0000122745</v>
          </cell>
        </row>
        <row r="471">
          <cell r="A471" t="str">
            <v>00631259</v>
          </cell>
          <cell r="B471" t="str">
            <v>9539302000</v>
          </cell>
          <cell r="C471" t="str">
            <v>ICB4TARGET0000010099</v>
          </cell>
          <cell r="D471">
            <v>2014</v>
          </cell>
          <cell r="E471">
            <v>8</v>
          </cell>
          <cell r="F471" t="str">
            <v>2014-08-31</v>
          </cell>
          <cell r="G471" t="str">
            <v>PRJ</v>
          </cell>
          <cell r="H471" t="str">
            <v>211</v>
          </cell>
          <cell r="I471" t="str">
            <v>211</v>
          </cell>
          <cell r="K471" t="str">
            <v>000001121</v>
          </cell>
          <cell r="L471" t="str">
            <v>9302000</v>
          </cell>
          <cell r="M471" t="str">
            <v>1113</v>
          </cell>
          <cell r="N471" t="str">
            <v>99920</v>
          </cell>
          <cell r="O471" t="str">
            <v>11404</v>
          </cell>
          <cell r="P471" t="str">
            <v>292</v>
          </cell>
          <cell r="Q471" t="str">
            <v>953</v>
          </cell>
          <cell r="R471" t="str">
            <v>INTERCO BILL W/O</v>
          </cell>
          <cell r="S471" t="str">
            <v>PRA</v>
          </cell>
          <cell r="U471" t="str">
            <v>2014-08-31</v>
          </cell>
          <cell r="V471">
            <v>120.95</v>
          </cell>
          <cell r="W471" t="str">
            <v>UTXEMEM201</v>
          </cell>
          <cell r="Y471" t="str">
            <v>LEGAL</v>
          </cell>
          <cell r="AA471" t="str">
            <v>DLO</v>
          </cell>
          <cell r="AC471" t="str">
            <v>ICB</v>
          </cell>
          <cell r="AD471" t="str">
            <v>ICB</v>
          </cell>
          <cell r="AF471" t="str">
            <v>211</v>
          </cell>
          <cell r="AG471" t="str">
            <v>0000132455</v>
          </cell>
        </row>
        <row r="472">
          <cell r="A472" t="str">
            <v>00612166</v>
          </cell>
          <cell r="B472" t="str">
            <v>9539302000</v>
          </cell>
          <cell r="C472" t="str">
            <v>ICB4TARGET0000010100</v>
          </cell>
          <cell r="D472">
            <v>2014</v>
          </cell>
          <cell r="E472">
            <v>8</v>
          </cell>
          <cell r="F472" t="str">
            <v>2014-08-31</v>
          </cell>
          <cell r="G472" t="str">
            <v>PRJ</v>
          </cell>
          <cell r="H472" t="str">
            <v>211</v>
          </cell>
          <cell r="I472" t="str">
            <v>211</v>
          </cell>
          <cell r="K472" t="str">
            <v>000001121</v>
          </cell>
          <cell r="L472" t="str">
            <v>9302000</v>
          </cell>
          <cell r="M472" t="str">
            <v>1113</v>
          </cell>
          <cell r="N472" t="str">
            <v>99920</v>
          </cell>
          <cell r="O472" t="str">
            <v>11404</v>
          </cell>
          <cell r="P472" t="str">
            <v>292</v>
          </cell>
          <cell r="Q472" t="str">
            <v>953</v>
          </cell>
          <cell r="R472" t="str">
            <v>INTERCO BILL W/O</v>
          </cell>
          <cell r="S472" t="str">
            <v>PRA</v>
          </cell>
          <cell r="U472" t="str">
            <v>2014-08-31</v>
          </cell>
          <cell r="V472">
            <v>-181.43</v>
          </cell>
          <cell r="W472" t="str">
            <v>UTXEMEM201</v>
          </cell>
          <cell r="Y472" t="str">
            <v>LEGAL</v>
          </cell>
          <cell r="AA472" t="str">
            <v>DLO</v>
          </cell>
          <cell r="AC472" t="str">
            <v>ICB</v>
          </cell>
          <cell r="AD472" t="str">
            <v>ICB</v>
          </cell>
          <cell r="AF472" t="str">
            <v>211</v>
          </cell>
          <cell r="AG472" t="str">
            <v>0000137581</v>
          </cell>
        </row>
        <row r="473">
          <cell r="A473" t="str">
            <v>00623023</v>
          </cell>
          <cell r="B473" t="str">
            <v>9539302000</v>
          </cell>
          <cell r="C473" t="str">
            <v>ICB4TARGET0000010536</v>
          </cell>
          <cell r="D473">
            <v>2014</v>
          </cell>
          <cell r="E473">
            <v>7</v>
          </cell>
          <cell r="F473" t="str">
            <v>2014-07-31</v>
          </cell>
          <cell r="G473" t="str">
            <v>PRJ</v>
          </cell>
          <cell r="H473" t="str">
            <v>211</v>
          </cell>
          <cell r="I473" t="str">
            <v>211</v>
          </cell>
          <cell r="K473" t="str">
            <v>000001121</v>
          </cell>
          <cell r="L473" t="str">
            <v>9302000</v>
          </cell>
          <cell r="M473" t="str">
            <v>1585</v>
          </cell>
          <cell r="N473" t="str">
            <v>99920</v>
          </cell>
          <cell r="O473" t="str">
            <v>11404</v>
          </cell>
          <cell r="P473" t="str">
            <v>292</v>
          </cell>
          <cell r="Q473" t="str">
            <v>953</v>
          </cell>
          <cell r="R473" t="str">
            <v>INTERCO BILL W/O</v>
          </cell>
          <cell r="S473" t="str">
            <v>PRA</v>
          </cell>
          <cell r="U473" t="str">
            <v>2014-07-31</v>
          </cell>
          <cell r="V473">
            <v>1405.86</v>
          </cell>
          <cell r="W473" t="str">
            <v>UTXEMEM101</v>
          </cell>
          <cell r="Y473" t="str">
            <v>LEGAL</v>
          </cell>
          <cell r="AA473" t="str">
            <v>DLO</v>
          </cell>
          <cell r="AC473" t="str">
            <v>ICB</v>
          </cell>
          <cell r="AD473" t="str">
            <v>ICB</v>
          </cell>
          <cell r="AF473" t="str">
            <v>211</v>
          </cell>
          <cell r="AG473" t="str">
            <v>0000097007</v>
          </cell>
        </row>
        <row r="474">
          <cell r="A474" t="str">
            <v>00624511</v>
          </cell>
          <cell r="B474" t="str">
            <v>9539302000</v>
          </cell>
          <cell r="C474" t="str">
            <v>ICB4TARGET0000010537</v>
          </cell>
          <cell r="D474">
            <v>2014</v>
          </cell>
          <cell r="E474">
            <v>7</v>
          </cell>
          <cell r="F474" t="str">
            <v>2014-07-31</v>
          </cell>
          <cell r="G474" t="str">
            <v>PRJ</v>
          </cell>
          <cell r="H474" t="str">
            <v>211</v>
          </cell>
          <cell r="I474" t="str">
            <v>211</v>
          </cell>
          <cell r="K474" t="str">
            <v>000001121</v>
          </cell>
          <cell r="L474" t="str">
            <v>9302000</v>
          </cell>
          <cell r="M474" t="str">
            <v>1585</v>
          </cell>
          <cell r="N474" t="str">
            <v>99920</v>
          </cell>
          <cell r="O474" t="str">
            <v>11404</v>
          </cell>
          <cell r="P474" t="str">
            <v>292</v>
          </cell>
          <cell r="Q474" t="str">
            <v>953</v>
          </cell>
          <cell r="R474" t="str">
            <v>INTERCO BILL W/O</v>
          </cell>
          <cell r="S474" t="str">
            <v>PRA</v>
          </cell>
          <cell r="U474" t="str">
            <v>2014-07-31</v>
          </cell>
          <cell r="V474">
            <v>231.97</v>
          </cell>
          <cell r="W474" t="str">
            <v>UTXEMEM101</v>
          </cell>
          <cell r="Y474" t="str">
            <v>LEGAL</v>
          </cell>
          <cell r="AA474" t="str">
            <v>DLO</v>
          </cell>
          <cell r="AC474" t="str">
            <v>ICB</v>
          </cell>
          <cell r="AD474" t="str">
            <v>ICB</v>
          </cell>
          <cell r="AF474" t="str">
            <v>211</v>
          </cell>
          <cell r="AG474" t="str">
            <v>0000122688</v>
          </cell>
        </row>
        <row r="475">
          <cell r="A475" t="str">
            <v>00624507</v>
          </cell>
          <cell r="B475" t="str">
            <v>9539302000</v>
          </cell>
          <cell r="C475" t="str">
            <v>ICB4TARGET0000010540</v>
          </cell>
          <cell r="D475">
            <v>2014</v>
          </cell>
          <cell r="E475">
            <v>7</v>
          </cell>
          <cell r="F475" t="str">
            <v>2014-07-31</v>
          </cell>
          <cell r="G475" t="str">
            <v>PRJ</v>
          </cell>
          <cell r="H475" t="str">
            <v>211</v>
          </cell>
          <cell r="I475" t="str">
            <v>211</v>
          </cell>
          <cell r="K475" t="str">
            <v>000001121</v>
          </cell>
          <cell r="L475" t="str">
            <v>9302000</v>
          </cell>
          <cell r="M475" t="str">
            <v>1113</v>
          </cell>
          <cell r="N475" t="str">
            <v>99920</v>
          </cell>
          <cell r="O475" t="str">
            <v>11404</v>
          </cell>
          <cell r="P475" t="str">
            <v>292</v>
          </cell>
          <cell r="Q475" t="str">
            <v>953</v>
          </cell>
          <cell r="R475" t="str">
            <v>INTERCO BILL W/O</v>
          </cell>
          <cell r="S475" t="str">
            <v>PRA</v>
          </cell>
          <cell r="U475" t="str">
            <v>2014-07-31</v>
          </cell>
          <cell r="V475">
            <v>234.34</v>
          </cell>
          <cell r="W475" t="str">
            <v>UTXEMEM201</v>
          </cell>
          <cell r="Y475" t="str">
            <v>LEGAL</v>
          </cell>
          <cell r="AA475" t="str">
            <v>DLO</v>
          </cell>
          <cell r="AC475" t="str">
            <v>ICB</v>
          </cell>
          <cell r="AD475" t="str">
            <v>ICB</v>
          </cell>
          <cell r="AF475" t="str">
            <v>211</v>
          </cell>
          <cell r="AG475" t="str">
            <v>0000120927</v>
          </cell>
        </row>
        <row r="476">
          <cell r="A476" t="str">
            <v>00624505</v>
          </cell>
          <cell r="B476" t="str">
            <v>9539302000</v>
          </cell>
          <cell r="C476" t="str">
            <v>ICB4TARGET0000010541</v>
          </cell>
          <cell r="D476">
            <v>2014</v>
          </cell>
          <cell r="E476">
            <v>7</v>
          </cell>
          <cell r="F476" t="str">
            <v>2014-07-31</v>
          </cell>
          <cell r="G476" t="str">
            <v>PRJ</v>
          </cell>
          <cell r="H476" t="str">
            <v>211</v>
          </cell>
          <cell r="I476" t="str">
            <v>211</v>
          </cell>
          <cell r="K476" t="str">
            <v>000001121</v>
          </cell>
          <cell r="L476" t="str">
            <v>9302000</v>
          </cell>
          <cell r="M476" t="str">
            <v>1113</v>
          </cell>
          <cell r="N476" t="str">
            <v>99920</v>
          </cell>
          <cell r="O476" t="str">
            <v>11404</v>
          </cell>
          <cell r="P476" t="str">
            <v>292</v>
          </cell>
          <cell r="Q476" t="str">
            <v>953</v>
          </cell>
          <cell r="R476" t="str">
            <v>INTERCO BILL W/O</v>
          </cell>
          <cell r="S476" t="str">
            <v>PRA</v>
          </cell>
          <cell r="U476" t="str">
            <v>2014-07-31</v>
          </cell>
          <cell r="V476">
            <v>254</v>
          </cell>
          <cell r="W476" t="str">
            <v>UTXEMEM201</v>
          </cell>
          <cell r="Y476" t="str">
            <v>LEGAL</v>
          </cell>
          <cell r="AA476" t="str">
            <v>DLO</v>
          </cell>
          <cell r="AC476" t="str">
            <v>ICB</v>
          </cell>
          <cell r="AD476" t="str">
            <v>ICB</v>
          </cell>
          <cell r="AF476" t="str">
            <v>211</v>
          </cell>
          <cell r="AG476" t="str">
            <v>0000142834</v>
          </cell>
        </row>
        <row r="477">
          <cell r="A477" t="str">
            <v>00654764</v>
          </cell>
          <cell r="B477" t="str">
            <v>9549210001</v>
          </cell>
          <cell r="C477" t="str">
            <v>ICB4TARGET0000011965</v>
          </cell>
          <cell r="D477">
            <v>2014</v>
          </cell>
          <cell r="E477">
            <v>12</v>
          </cell>
          <cell r="F477" t="str">
            <v>2014-12-31</v>
          </cell>
          <cell r="G477" t="str">
            <v>PRJ</v>
          </cell>
          <cell r="H477" t="str">
            <v>211</v>
          </cell>
          <cell r="I477" t="str">
            <v>211</v>
          </cell>
          <cell r="K477" t="str">
            <v>TDOANDA</v>
          </cell>
          <cell r="L477" t="str">
            <v>9210001</v>
          </cell>
          <cell r="M477" t="str">
            <v>1585</v>
          </cell>
          <cell r="N477" t="str">
            <v>99920</v>
          </cell>
          <cell r="O477" t="str">
            <v>13042</v>
          </cell>
          <cell r="P477" t="str">
            <v>289</v>
          </cell>
          <cell r="Q477" t="str">
            <v>954</v>
          </cell>
          <cell r="R477" t="str">
            <v>INTERCO BILL W/O</v>
          </cell>
          <cell r="S477" t="str">
            <v>PRA</v>
          </cell>
          <cell r="U477" t="str">
            <v>2014-12-31</v>
          </cell>
          <cell r="V477">
            <v>362.21</v>
          </cell>
          <cell r="W477" t="str">
            <v>UTXE000301</v>
          </cell>
          <cell r="Y477" t="str">
            <v>TDOTH</v>
          </cell>
          <cell r="AA477" t="str">
            <v>DLO</v>
          </cell>
          <cell r="AC477" t="str">
            <v>ICB</v>
          </cell>
          <cell r="AD477" t="str">
            <v>ICB</v>
          </cell>
          <cell r="AF477" t="str">
            <v>211</v>
          </cell>
          <cell r="AG477" t="str">
            <v>0000146747</v>
          </cell>
        </row>
        <row r="478">
          <cell r="A478" t="str">
            <v>00653316</v>
          </cell>
          <cell r="B478" t="str">
            <v>9549210001</v>
          </cell>
          <cell r="C478" t="str">
            <v>ICB4TARGET0000012220</v>
          </cell>
          <cell r="D478">
            <v>2014</v>
          </cell>
          <cell r="E478">
            <v>12</v>
          </cell>
          <cell r="F478" t="str">
            <v>2014-12-31</v>
          </cell>
          <cell r="G478" t="str">
            <v>PRJ</v>
          </cell>
          <cell r="H478" t="str">
            <v>211</v>
          </cell>
          <cell r="I478" t="str">
            <v>211</v>
          </cell>
          <cell r="K478" t="str">
            <v>TDOANDA</v>
          </cell>
          <cell r="L478" t="str">
            <v>9210001</v>
          </cell>
          <cell r="M478" t="str">
            <v>1113</v>
          </cell>
          <cell r="N478" t="str">
            <v>99920</v>
          </cell>
          <cell r="O478" t="str">
            <v>13123</v>
          </cell>
          <cell r="P478" t="str">
            <v>263</v>
          </cell>
          <cell r="Q478" t="str">
            <v>954</v>
          </cell>
          <cell r="R478" t="str">
            <v>INTERCO BILL W/O</v>
          </cell>
          <cell r="S478" t="str">
            <v>PRA</v>
          </cell>
          <cell r="U478" t="str">
            <v>2014-12-31</v>
          </cell>
          <cell r="V478">
            <v>85.2</v>
          </cell>
          <cell r="W478" t="str">
            <v>UTXE000501</v>
          </cell>
          <cell r="Y478" t="str">
            <v>TDOTH</v>
          </cell>
          <cell r="AA478" t="str">
            <v>DLO</v>
          </cell>
          <cell r="AC478" t="str">
            <v>ICB</v>
          </cell>
          <cell r="AD478" t="str">
            <v>ICB</v>
          </cell>
          <cell r="AF478" t="str">
            <v>211</v>
          </cell>
          <cell r="AG478" t="str">
            <v>0000266656</v>
          </cell>
        </row>
        <row r="479">
          <cell r="A479" t="str">
            <v>00653900</v>
          </cell>
          <cell r="B479" t="str">
            <v>9549210001</v>
          </cell>
          <cell r="C479" t="str">
            <v>ICB4TARGET0000012258</v>
          </cell>
          <cell r="D479">
            <v>2014</v>
          </cell>
          <cell r="E479">
            <v>12</v>
          </cell>
          <cell r="F479" t="str">
            <v>2014-12-31</v>
          </cell>
          <cell r="G479" t="str">
            <v>PRJ</v>
          </cell>
          <cell r="H479" t="str">
            <v>211</v>
          </cell>
          <cell r="I479" t="str">
            <v>211</v>
          </cell>
          <cell r="K479" t="str">
            <v>TDOANDA</v>
          </cell>
          <cell r="L479" t="str">
            <v>9210001</v>
          </cell>
          <cell r="M479" t="str">
            <v>1113</v>
          </cell>
          <cell r="N479" t="str">
            <v>99920</v>
          </cell>
          <cell r="O479" t="str">
            <v>11833</v>
          </cell>
          <cell r="P479" t="str">
            <v>294</v>
          </cell>
          <cell r="Q479" t="str">
            <v>954</v>
          </cell>
          <cell r="R479" t="str">
            <v>INTERCO BILL W/O</v>
          </cell>
          <cell r="S479" t="str">
            <v>PRA</v>
          </cell>
          <cell r="U479" t="str">
            <v>2014-12-31</v>
          </cell>
          <cell r="V479">
            <v>214.84</v>
          </cell>
          <cell r="W479" t="str">
            <v>UTXE000501</v>
          </cell>
          <cell r="Y479" t="str">
            <v>TDOTH</v>
          </cell>
          <cell r="AA479" t="str">
            <v>DLO</v>
          </cell>
          <cell r="AC479" t="str">
            <v>ICB</v>
          </cell>
          <cell r="AD479" t="str">
            <v>ICB</v>
          </cell>
          <cell r="AF479" t="str">
            <v>211</v>
          </cell>
          <cell r="AG479" t="str">
            <v>0000146747</v>
          </cell>
        </row>
        <row r="480">
          <cell r="A480" t="str">
            <v>00652655</v>
          </cell>
          <cell r="B480" t="str">
            <v>9539302000</v>
          </cell>
          <cell r="C480" t="str">
            <v>ICB4TARGET0000012822</v>
          </cell>
          <cell r="D480">
            <v>2014</v>
          </cell>
          <cell r="E480">
            <v>12</v>
          </cell>
          <cell r="F480" t="str">
            <v>2014-12-31</v>
          </cell>
          <cell r="G480" t="str">
            <v>PRJ</v>
          </cell>
          <cell r="H480" t="str">
            <v>211</v>
          </cell>
          <cell r="I480" t="str">
            <v>211</v>
          </cell>
          <cell r="K480" t="str">
            <v>000001121</v>
          </cell>
          <cell r="L480" t="str">
            <v>9302000</v>
          </cell>
          <cell r="M480" t="str">
            <v>1585</v>
          </cell>
          <cell r="N480" t="str">
            <v>99920</v>
          </cell>
          <cell r="O480" t="str">
            <v>11404</v>
          </cell>
          <cell r="P480" t="str">
            <v>292</v>
          </cell>
          <cell r="Q480" t="str">
            <v>953</v>
          </cell>
          <cell r="R480" t="str">
            <v>INTERCO BILL W/O</v>
          </cell>
          <cell r="S480" t="str">
            <v>PRA</v>
          </cell>
          <cell r="U480" t="str">
            <v>2014-12-31</v>
          </cell>
          <cell r="V480">
            <v>106.24</v>
          </cell>
          <cell r="W480" t="str">
            <v>UTXEMEM101</v>
          </cell>
          <cell r="Y480" t="str">
            <v>LEGAL</v>
          </cell>
          <cell r="AA480" t="str">
            <v>DLO</v>
          </cell>
          <cell r="AC480" t="str">
            <v>ICB</v>
          </cell>
          <cell r="AD480" t="str">
            <v>ICB</v>
          </cell>
          <cell r="AF480" t="str">
            <v>211</v>
          </cell>
          <cell r="AG480" t="str">
            <v>0000056180</v>
          </cell>
        </row>
        <row r="481">
          <cell r="A481" t="str">
            <v>00652659</v>
          </cell>
          <cell r="B481" t="str">
            <v>9539302000</v>
          </cell>
          <cell r="C481" t="str">
            <v>ICB4TARGET0000012823</v>
          </cell>
          <cell r="D481">
            <v>2014</v>
          </cell>
          <cell r="E481">
            <v>12</v>
          </cell>
          <cell r="F481" t="str">
            <v>2014-12-31</v>
          </cell>
          <cell r="G481" t="str">
            <v>PRJ</v>
          </cell>
          <cell r="H481" t="str">
            <v>211</v>
          </cell>
          <cell r="I481" t="str">
            <v>211</v>
          </cell>
          <cell r="K481" t="str">
            <v>000001121</v>
          </cell>
          <cell r="L481" t="str">
            <v>9302000</v>
          </cell>
          <cell r="M481" t="str">
            <v>1585</v>
          </cell>
          <cell r="N481" t="str">
            <v>99920</v>
          </cell>
          <cell r="O481" t="str">
            <v>11404</v>
          </cell>
          <cell r="P481" t="str">
            <v>292</v>
          </cell>
          <cell r="Q481" t="str">
            <v>953</v>
          </cell>
          <cell r="R481" t="str">
            <v>INTERCO BILL W/O</v>
          </cell>
          <cell r="S481" t="str">
            <v>PRA</v>
          </cell>
          <cell r="U481" t="str">
            <v>2014-12-31</v>
          </cell>
          <cell r="V481">
            <v>705.87</v>
          </cell>
          <cell r="W481" t="str">
            <v>UTXEMEM101</v>
          </cell>
          <cell r="Y481" t="str">
            <v>LEGAL</v>
          </cell>
          <cell r="AA481" t="str">
            <v>DLO</v>
          </cell>
          <cell r="AC481" t="str">
            <v>ICB</v>
          </cell>
          <cell r="AD481" t="str">
            <v>ICB</v>
          </cell>
          <cell r="AF481" t="str">
            <v>211</v>
          </cell>
          <cell r="AG481" t="str">
            <v>0000277730</v>
          </cell>
        </row>
        <row r="482">
          <cell r="A482" t="str">
            <v>00652652</v>
          </cell>
          <cell r="B482" t="str">
            <v>9539302000</v>
          </cell>
          <cell r="C482" t="str">
            <v>ICB4TARGET0000012826</v>
          </cell>
          <cell r="D482">
            <v>2014</v>
          </cell>
          <cell r="E482">
            <v>12</v>
          </cell>
          <cell r="F482" t="str">
            <v>2014-12-31</v>
          </cell>
          <cell r="G482" t="str">
            <v>PRJ</v>
          </cell>
          <cell r="H482" t="str">
            <v>211</v>
          </cell>
          <cell r="I482" t="str">
            <v>211</v>
          </cell>
          <cell r="K482" t="str">
            <v>000001121</v>
          </cell>
          <cell r="L482" t="str">
            <v>9302000</v>
          </cell>
          <cell r="M482" t="str">
            <v>1113</v>
          </cell>
          <cell r="N482" t="str">
            <v>99920</v>
          </cell>
          <cell r="O482" t="str">
            <v>11404</v>
          </cell>
          <cell r="P482" t="str">
            <v>292</v>
          </cell>
          <cell r="Q482" t="str">
            <v>953</v>
          </cell>
          <cell r="R482" t="str">
            <v>INTERCO BILL W/O</v>
          </cell>
          <cell r="S482" t="str">
            <v>PRA</v>
          </cell>
          <cell r="U482" t="str">
            <v>2014-12-31</v>
          </cell>
          <cell r="V482">
            <v>155.19</v>
          </cell>
          <cell r="W482" t="str">
            <v>UTXEMEM201</v>
          </cell>
          <cell r="Y482" t="str">
            <v>LEGAL</v>
          </cell>
          <cell r="AA482" t="str">
            <v>DLO</v>
          </cell>
          <cell r="AC482" t="str">
            <v>ICB</v>
          </cell>
          <cell r="AD482" t="str">
            <v>ICB</v>
          </cell>
          <cell r="AF482" t="str">
            <v>211</v>
          </cell>
          <cell r="AG482" t="str">
            <v>0000048823</v>
          </cell>
        </row>
        <row r="483">
          <cell r="A483" t="str">
            <v>00652134</v>
          </cell>
          <cell r="B483" t="str">
            <v>9539302000</v>
          </cell>
          <cell r="C483" t="str">
            <v>ICB4TARGET0000012827</v>
          </cell>
          <cell r="D483">
            <v>2014</v>
          </cell>
          <cell r="E483">
            <v>12</v>
          </cell>
          <cell r="F483" t="str">
            <v>2014-12-31</v>
          </cell>
          <cell r="G483" t="str">
            <v>PRJ</v>
          </cell>
          <cell r="H483" t="str">
            <v>211</v>
          </cell>
          <cell r="I483" t="str">
            <v>211</v>
          </cell>
          <cell r="K483" t="str">
            <v>000001121</v>
          </cell>
          <cell r="L483" t="str">
            <v>9302000</v>
          </cell>
          <cell r="M483" t="str">
            <v>1113</v>
          </cell>
          <cell r="N483" t="str">
            <v>99920</v>
          </cell>
          <cell r="O483" t="str">
            <v>11404</v>
          </cell>
          <cell r="P483" t="str">
            <v>292</v>
          </cell>
          <cell r="Q483" t="str">
            <v>953</v>
          </cell>
          <cell r="R483" t="str">
            <v>INTERCO BILL W/O</v>
          </cell>
          <cell r="S483" t="str">
            <v>PRA</v>
          </cell>
          <cell r="U483" t="str">
            <v>2014-12-31</v>
          </cell>
          <cell r="V483">
            <v>243.44</v>
          </cell>
          <cell r="W483" t="str">
            <v>UTXEMEM201</v>
          </cell>
          <cell r="Y483" t="str">
            <v>LEGAL</v>
          </cell>
          <cell r="AA483" t="str">
            <v>DLO</v>
          </cell>
          <cell r="AC483" t="str">
            <v>ICB</v>
          </cell>
          <cell r="AD483" t="str">
            <v>ICB</v>
          </cell>
          <cell r="AF483" t="str">
            <v>211</v>
          </cell>
          <cell r="AG483" t="str">
            <v>0000167024</v>
          </cell>
        </row>
        <row r="484">
          <cell r="A484" t="str">
            <v>00646490</v>
          </cell>
          <cell r="B484" t="str">
            <v>9549210001</v>
          </cell>
          <cell r="C484" t="str">
            <v>ICB4TARGET0000012869</v>
          </cell>
          <cell r="D484">
            <v>2014</v>
          </cell>
          <cell r="E484">
            <v>11</v>
          </cell>
          <cell r="F484" t="str">
            <v>2014-11-30</v>
          </cell>
          <cell r="G484" t="str">
            <v>PRJ</v>
          </cell>
          <cell r="H484" t="str">
            <v>211</v>
          </cell>
          <cell r="I484" t="str">
            <v>211</v>
          </cell>
          <cell r="K484" t="str">
            <v>000001121</v>
          </cell>
          <cell r="L484" t="str">
            <v>9210001</v>
          </cell>
          <cell r="M484" t="str">
            <v>1585</v>
          </cell>
          <cell r="N484" t="str">
            <v>99920</v>
          </cell>
          <cell r="O484" t="str">
            <v>12091</v>
          </cell>
          <cell r="P484" t="str">
            <v>293</v>
          </cell>
          <cell r="Q484" t="str">
            <v>954</v>
          </cell>
          <cell r="R484" t="str">
            <v>INTERCO BILL W/O</v>
          </cell>
          <cell r="S484" t="str">
            <v>PRA</v>
          </cell>
          <cell r="U484" t="str">
            <v>2014-11-30</v>
          </cell>
          <cell r="V484">
            <v>120.4</v>
          </cell>
          <cell r="W484" t="str">
            <v>UTXEMEM101</v>
          </cell>
          <cell r="Y484" t="str">
            <v>LEGAL</v>
          </cell>
          <cell r="AA484" t="str">
            <v>DLO</v>
          </cell>
          <cell r="AC484" t="str">
            <v>ICB</v>
          </cell>
          <cell r="AD484" t="str">
            <v>ICB</v>
          </cell>
          <cell r="AF484" t="str">
            <v>211</v>
          </cell>
          <cell r="AG484" t="str">
            <v>0000146747</v>
          </cell>
        </row>
        <row r="485">
          <cell r="A485" t="str">
            <v>00647382</v>
          </cell>
          <cell r="B485" t="str">
            <v>9539302000</v>
          </cell>
          <cell r="C485" t="str">
            <v>ICB4TARGET0000013305</v>
          </cell>
          <cell r="D485">
            <v>2014</v>
          </cell>
          <cell r="E485">
            <v>11</v>
          </cell>
          <cell r="F485" t="str">
            <v>2014-11-30</v>
          </cell>
          <cell r="G485" t="str">
            <v>PRJ</v>
          </cell>
          <cell r="H485" t="str">
            <v>211</v>
          </cell>
          <cell r="I485" t="str">
            <v>211</v>
          </cell>
          <cell r="K485" t="str">
            <v>000001121</v>
          </cell>
          <cell r="L485" t="str">
            <v>9302000</v>
          </cell>
          <cell r="M485" t="str">
            <v>1585</v>
          </cell>
          <cell r="N485" t="str">
            <v>99920</v>
          </cell>
          <cell r="O485" t="str">
            <v>11404</v>
          </cell>
          <cell r="P485" t="str">
            <v>292</v>
          </cell>
          <cell r="Q485" t="str">
            <v>953</v>
          </cell>
          <cell r="R485" t="str">
            <v>INTERCO BILL W/O</v>
          </cell>
          <cell r="S485" t="str">
            <v>PRA</v>
          </cell>
          <cell r="U485" t="str">
            <v>2014-11-30</v>
          </cell>
          <cell r="V485">
            <v>40069.61</v>
          </cell>
          <cell r="W485" t="str">
            <v>UTXEMEM101</v>
          </cell>
          <cell r="Y485" t="str">
            <v>LEGAL</v>
          </cell>
          <cell r="AA485" t="str">
            <v>DLO</v>
          </cell>
          <cell r="AC485" t="str">
            <v>ICB</v>
          </cell>
          <cell r="AD485" t="str">
            <v>ICB</v>
          </cell>
          <cell r="AF485" t="str">
            <v>211</v>
          </cell>
          <cell r="AG485" t="str">
            <v>0000096469</v>
          </cell>
        </row>
        <row r="486">
          <cell r="A486" t="str">
            <v>00648200</v>
          </cell>
          <cell r="B486" t="str">
            <v>9539302000</v>
          </cell>
          <cell r="C486" t="str">
            <v>ICB4TARGET0000013306</v>
          </cell>
          <cell r="D486">
            <v>2014</v>
          </cell>
          <cell r="E486">
            <v>11</v>
          </cell>
          <cell r="F486" t="str">
            <v>2014-11-30</v>
          </cell>
          <cell r="G486" t="str">
            <v>PRJ</v>
          </cell>
          <cell r="H486" t="str">
            <v>211</v>
          </cell>
          <cell r="I486" t="str">
            <v>211</v>
          </cell>
          <cell r="K486" t="str">
            <v>000001121</v>
          </cell>
          <cell r="L486" t="str">
            <v>9302000</v>
          </cell>
          <cell r="M486" t="str">
            <v>1585</v>
          </cell>
          <cell r="N486" t="str">
            <v>99920</v>
          </cell>
          <cell r="O486" t="str">
            <v>11404</v>
          </cell>
          <cell r="P486" t="str">
            <v>292</v>
          </cell>
          <cell r="Q486" t="str">
            <v>953</v>
          </cell>
          <cell r="R486" t="str">
            <v>INTERCO BILL W/O</v>
          </cell>
          <cell r="S486" t="str">
            <v>PRA</v>
          </cell>
          <cell r="U486" t="str">
            <v>2014-11-30</v>
          </cell>
          <cell r="V486">
            <v>4721.5600000000004</v>
          </cell>
          <cell r="W486" t="str">
            <v>UTXEMEM101</v>
          </cell>
          <cell r="Y486" t="str">
            <v>LEGAL</v>
          </cell>
          <cell r="AA486" t="str">
            <v>DLO</v>
          </cell>
          <cell r="AC486" t="str">
            <v>ICB</v>
          </cell>
          <cell r="AD486" t="str">
            <v>ICB</v>
          </cell>
          <cell r="AF486" t="str">
            <v>211</v>
          </cell>
          <cell r="AG486" t="str">
            <v>0000101368</v>
          </cell>
        </row>
        <row r="487">
          <cell r="A487" t="str">
            <v>00647383</v>
          </cell>
          <cell r="B487" t="str">
            <v>9539302000</v>
          </cell>
          <cell r="C487" t="str">
            <v>ICB4TARGET0000013307</v>
          </cell>
          <cell r="D487">
            <v>2014</v>
          </cell>
          <cell r="E487">
            <v>11</v>
          </cell>
          <cell r="F487" t="str">
            <v>2014-11-30</v>
          </cell>
          <cell r="G487" t="str">
            <v>PRJ</v>
          </cell>
          <cell r="H487" t="str">
            <v>211</v>
          </cell>
          <cell r="I487" t="str">
            <v>211</v>
          </cell>
          <cell r="K487" t="str">
            <v>000001121</v>
          </cell>
          <cell r="L487" t="str">
            <v>9302000</v>
          </cell>
          <cell r="M487" t="str">
            <v>1585</v>
          </cell>
          <cell r="N487" t="str">
            <v>99920</v>
          </cell>
          <cell r="O487" t="str">
            <v>11404</v>
          </cell>
          <cell r="P487" t="str">
            <v>292</v>
          </cell>
          <cell r="Q487" t="str">
            <v>953</v>
          </cell>
          <cell r="R487" t="str">
            <v>INTERCO BILL W/O</v>
          </cell>
          <cell r="S487" t="str">
            <v>PRA</v>
          </cell>
          <cell r="U487" t="str">
            <v>2014-11-30</v>
          </cell>
          <cell r="V487">
            <v>9443.1200000000008</v>
          </cell>
          <cell r="W487" t="str">
            <v>UTXEMEM101</v>
          </cell>
          <cell r="Y487" t="str">
            <v>LEGAL</v>
          </cell>
          <cell r="AA487" t="str">
            <v>DLO</v>
          </cell>
          <cell r="AC487" t="str">
            <v>ICB</v>
          </cell>
          <cell r="AD487" t="str">
            <v>ICB</v>
          </cell>
          <cell r="AF487" t="str">
            <v>211</v>
          </cell>
          <cell r="AG487" t="str">
            <v>0000101434</v>
          </cell>
        </row>
        <row r="488">
          <cell r="A488" t="str">
            <v>00645862</v>
          </cell>
          <cell r="B488" t="str">
            <v>9539302000</v>
          </cell>
          <cell r="C488" t="str">
            <v>ICB4TARGET0000013315</v>
          </cell>
          <cell r="D488">
            <v>2014</v>
          </cell>
          <cell r="E488">
            <v>11</v>
          </cell>
          <cell r="F488" t="str">
            <v>2014-11-30</v>
          </cell>
          <cell r="G488" t="str">
            <v>PRJ</v>
          </cell>
          <cell r="H488" t="str">
            <v>211</v>
          </cell>
          <cell r="I488" t="str">
            <v>211</v>
          </cell>
          <cell r="K488" t="str">
            <v>000001121</v>
          </cell>
          <cell r="L488" t="str">
            <v>9302000</v>
          </cell>
          <cell r="M488" t="str">
            <v>1113</v>
          </cell>
          <cell r="N488" t="str">
            <v>99920</v>
          </cell>
          <cell r="O488" t="str">
            <v>11404</v>
          </cell>
          <cell r="P488" t="str">
            <v>292</v>
          </cell>
          <cell r="Q488" t="str">
            <v>953</v>
          </cell>
          <cell r="R488" t="str">
            <v>INTERCO BILL W/O</v>
          </cell>
          <cell r="S488" t="str">
            <v>PRA</v>
          </cell>
          <cell r="U488" t="str">
            <v>2014-11-30</v>
          </cell>
          <cell r="V488">
            <v>304.3</v>
          </cell>
          <cell r="W488" t="str">
            <v>UTXEMEM201</v>
          </cell>
          <cell r="Y488" t="str">
            <v>LEGAL</v>
          </cell>
          <cell r="AA488" t="str">
            <v>DLO</v>
          </cell>
          <cell r="AC488" t="str">
            <v>ICB</v>
          </cell>
          <cell r="AD488" t="str">
            <v>ICB</v>
          </cell>
          <cell r="AF488" t="str">
            <v>211</v>
          </cell>
          <cell r="AG488" t="str">
            <v>0000017421</v>
          </cell>
        </row>
        <row r="489">
          <cell r="A489" t="str">
            <v>00646090</v>
          </cell>
          <cell r="B489" t="str">
            <v>9539302000</v>
          </cell>
          <cell r="C489" t="str">
            <v>ICB4TARGET0000013316</v>
          </cell>
          <cell r="D489">
            <v>2014</v>
          </cell>
          <cell r="E489">
            <v>11</v>
          </cell>
          <cell r="F489" t="str">
            <v>2014-11-30</v>
          </cell>
          <cell r="G489" t="str">
            <v>PRJ</v>
          </cell>
          <cell r="H489" t="str">
            <v>211</v>
          </cell>
          <cell r="I489" t="str">
            <v>211</v>
          </cell>
          <cell r="K489" t="str">
            <v>000001121</v>
          </cell>
          <cell r="L489" t="str">
            <v>9302000</v>
          </cell>
          <cell r="M489" t="str">
            <v>1113</v>
          </cell>
          <cell r="N489" t="str">
            <v>99920</v>
          </cell>
          <cell r="O489" t="str">
            <v>11404</v>
          </cell>
          <cell r="P489" t="str">
            <v>292</v>
          </cell>
          <cell r="Q489" t="str">
            <v>953</v>
          </cell>
          <cell r="R489" t="str">
            <v>INTERCO BILL W/O</v>
          </cell>
          <cell r="S489" t="str">
            <v>PRA</v>
          </cell>
          <cell r="U489" t="str">
            <v>2014-11-30</v>
          </cell>
          <cell r="V489">
            <v>213.01</v>
          </cell>
          <cell r="W489" t="str">
            <v>UTXEMEM201</v>
          </cell>
          <cell r="Y489" t="str">
            <v>LEGAL</v>
          </cell>
          <cell r="AA489" t="str">
            <v>DLO</v>
          </cell>
          <cell r="AC489" t="str">
            <v>ICB</v>
          </cell>
          <cell r="AD489" t="str">
            <v>ICB</v>
          </cell>
          <cell r="AF489" t="str">
            <v>211</v>
          </cell>
          <cell r="AG489" t="str">
            <v>0000017421</v>
          </cell>
        </row>
        <row r="490">
          <cell r="A490" t="str">
            <v>00645860</v>
          </cell>
          <cell r="B490" t="str">
            <v>9539302000</v>
          </cell>
          <cell r="C490" t="str">
            <v>ICB4TARGET0000013317</v>
          </cell>
          <cell r="D490">
            <v>2014</v>
          </cell>
          <cell r="E490">
            <v>11</v>
          </cell>
          <cell r="F490" t="str">
            <v>2014-11-30</v>
          </cell>
          <cell r="G490" t="str">
            <v>PRJ</v>
          </cell>
          <cell r="H490" t="str">
            <v>211</v>
          </cell>
          <cell r="I490" t="str">
            <v>211</v>
          </cell>
          <cell r="K490" t="str">
            <v>000001121</v>
          </cell>
          <cell r="L490" t="str">
            <v>9302000</v>
          </cell>
          <cell r="M490" t="str">
            <v>1113</v>
          </cell>
          <cell r="N490" t="str">
            <v>99920</v>
          </cell>
          <cell r="O490" t="str">
            <v>11404</v>
          </cell>
          <cell r="P490" t="str">
            <v>292</v>
          </cell>
          <cell r="Q490" t="str">
            <v>953</v>
          </cell>
          <cell r="R490" t="str">
            <v>INTERCO BILL W/O</v>
          </cell>
          <cell r="S490" t="str">
            <v>PRA</v>
          </cell>
          <cell r="U490" t="str">
            <v>2014-11-30</v>
          </cell>
          <cell r="V490">
            <v>912.9</v>
          </cell>
          <cell r="W490" t="str">
            <v>UTXEMEM201</v>
          </cell>
          <cell r="Y490" t="str">
            <v>LEGAL</v>
          </cell>
          <cell r="AA490" t="str">
            <v>DLO</v>
          </cell>
          <cell r="AC490" t="str">
            <v>ICB</v>
          </cell>
          <cell r="AD490" t="str">
            <v>ICB</v>
          </cell>
          <cell r="AF490" t="str">
            <v>211</v>
          </cell>
          <cell r="AG490" t="str">
            <v>0000114836</v>
          </cell>
        </row>
        <row r="491">
          <cell r="A491" t="str">
            <v>00645861</v>
          </cell>
          <cell r="B491" t="str">
            <v>9539302000</v>
          </cell>
          <cell r="C491" t="str">
            <v>ICB4TARGET0000013318</v>
          </cell>
          <cell r="D491">
            <v>2014</v>
          </cell>
          <cell r="E491">
            <v>11</v>
          </cell>
          <cell r="F491" t="str">
            <v>2014-11-30</v>
          </cell>
          <cell r="G491" t="str">
            <v>PRJ</v>
          </cell>
          <cell r="H491" t="str">
            <v>211</v>
          </cell>
          <cell r="I491" t="str">
            <v>211</v>
          </cell>
          <cell r="K491" t="str">
            <v>000001121</v>
          </cell>
          <cell r="L491" t="str">
            <v>9302000</v>
          </cell>
          <cell r="M491" t="str">
            <v>1113</v>
          </cell>
          <cell r="N491" t="str">
            <v>99920</v>
          </cell>
          <cell r="O491" t="str">
            <v>11404</v>
          </cell>
          <cell r="P491" t="str">
            <v>292</v>
          </cell>
          <cell r="Q491" t="str">
            <v>953</v>
          </cell>
          <cell r="R491" t="str">
            <v>INTERCO BILL W/O</v>
          </cell>
          <cell r="S491" t="str">
            <v>PRA</v>
          </cell>
          <cell r="U491" t="str">
            <v>2014-11-30</v>
          </cell>
          <cell r="V491">
            <v>1704.08</v>
          </cell>
          <cell r="W491" t="str">
            <v>UTXEMEM201</v>
          </cell>
          <cell r="Y491" t="str">
            <v>LEGAL</v>
          </cell>
          <cell r="AA491" t="str">
            <v>DLO</v>
          </cell>
          <cell r="AC491" t="str">
            <v>ICB</v>
          </cell>
          <cell r="AD491" t="str">
            <v>ICB</v>
          </cell>
          <cell r="AF491" t="str">
            <v>211</v>
          </cell>
          <cell r="AG491" t="str">
            <v>0000135545</v>
          </cell>
        </row>
        <row r="492">
          <cell r="A492" t="str">
            <v>00647120</v>
          </cell>
          <cell r="B492" t="str">
            <v>9539302000</v>
          </cell>
          <cell r="C492" t="str">
            <v>ICB4TARGET0000013319</v>
          </cell>
          <cell r="D492">
            <v>2014</v>
          </cell>
          <cell r="E492">
            <v>11</v>
          </cell>
          <cell r="F492" t="str">
            <v>2014-11-30</v>
          </cell>
          <cell r="G492" t="str">
            <v>PRJ</v>
          </cell>
          <cell r="H492" t="str">
            <v>211</v>
          </cell>
          <cell r="I492" t="str">
            <v>211</v>
          </cell>
          <cell r="K492" t="str">
            <v>000001121</v>
          </cell>
          <cell r="L492" t="str">
            <v>9302000</v>
          </cell>
          <cell r="M492" t="str">
            <v>1113</v>
          </cell>
          <cell r="N492" t="str">
            <v>99920</v>
          </cell>
          <cell r="O492" t="str">
            <v>11404</v>
          </cell>
          <cell r="P492" t="str">
            <v>292</v>
          </cell>
          <cell r="Q492" t="str">
            <v>953</v>
          </cell>
          <cell r="R492" t="str">
            <v>INTERCO BILL W/O</v>
          </cell>
          <cell r="S492" t="str">
            <v>PRA</v>
          </cell>
          <cell r="U492" t="str">
            <v>2014-11-30</v>
          </cell>
          <cell r="V492">
            <v>8666.44</v>
          </cell>
          <cell r="W492" t="str">
            <v>UTXEMEM201</v>
          </cell>
          <cell r="Y492" t="str">
            <v>LEGAL</v>
          </cell>
          <cell r="AA492" t="str">
            <v>DLO</v>
          </cell>
          <cell r="AC492" t="str">
            <v>ICB</v>
          </cell>
          <cell r="AD492" t="str">
            <v>ICB</v>
          </cell>
          <cell r="AF492" t="str">
            <v>211</v>
          </cell>
          <cell r="AG492" t="str">
            <v>0000139593</v>
          </cell>
        </row>
        <row r="493">
          <cell r="A493" t="str">
            <v>00647377</v>
          </cell>
          <cell r="B493" t="str">
            <v>9539302000</v>
          </cell>
          <cell r="C493" t="str">
            <v>ICB4TARGET0000013320</v>
          </cell>
          <cell r="D493">
            <v>2014</v>
          </cell>
          <cell r="E493">
            <v>11</v>
          </cell>
          <cell r="F493" t="str">
            <v>2014-11-30</v>
          </cell>
          <cell r="G493" t="str">
            <v>PRJ</v>
          </cell>
          <cell r="H493" t="str">
            <v>211</v>
          </cell>
          <cell r="I493" t="str">
            <v>211</v>
          </cell>
          <cell r="K493" t="str">
            <v>000001121</v>
          </cell>
          <cell r="L493" t="str">
            <v>9302000</v>
          </cell>
          <cell r="M493" t="str">
            <v>1113</v>
          </cell>
          <cell r="N493" t="str">
            <v>99920</v>
          </cell>
          <cell r="O493" t="str">
            <v>11404</v>
          </cell>
          <cell r="P493" t="str">
            <v>292</v>
          </cell>
          <cell r="Q493" t="str">
            <v>953</v>
          </cell>
          <cell r="R493" t="str">
            <v>INTERCO BILL W/O</v>
          </cell>
          <cell r="S493" t="str">
            <v>PRA</v>
          </cell>
          <cell r="U493" t="str">
            <v>2014-11-30</v>
          </cell>
          <cell r="V493">
            <v>213.01</v>
          </cell>
          <cell r="W493" t="str">
            <v>UTXEMEM201</v>
          </cell>
          <cell r="Y493" t="str">
            <v>LEGAL</v>
          </cell>
          <cell r="AA493" t="str">
            <v>DLO</v>
          </cell>
          <cell r="AC493" t="str">
            <v>ICB</v>
          </cell>
          <cell r="AD493" t="str">
            <v>ICB</v>
          </cell>
          <cell r="AF493" t="str">
            <v>211</v>
          </cell>
          <cell r="AG493" t="str">
            <v>0000213071</v>
          </cell>
        </row>
        <row r="494">
          <cell r="A494" t="str">
            <v>00647376</v>
          </cell>
          <cell r="B494" t="str">
            <v>9539302000</v>
          </cell>
          <cell r="C494" t="str">
            <v>ICB4TARGET0000013321</v>
          </cell>
          <cell r="D494">
            <v>2014</v>
          </cell>
          <cell r="E494">
            <v>11</v>
          </cell>
          <cell r="F494" t="str">
            <v>2014-11-30</v>
          </cell>
          <cell r="G494" t="str">
            <v>PRJ</v>
          </cell>
          <cell r="H494" t="str">
            <v>211</v>
          </cell>
          <cell r="I494" t="str">
            <v>211</v>
          </cell>
          <cell r="K494" t="str">
            <v>000001121</v>
          </cell>
          <cell r="L494" t="str">
            <v>9302000</v>
          </cell>
          <cell r="M494" t="str">
            <v>1113</v>
          </cell>
          <cell r="N494" t="str">
            <v>99920</v>
          </cell>
          <cell r="O494" t="str">
            <v>11404</v>
          </cell>
          <cell r="P494" t="str">
            <v>292</v>
          </cell>
          <cell r="Q494" t="str">
            <v>953</v>
          </cell>
          <cell r="R494" t="str">
            <v>INTERCO BILL W/O</v>
          </cell>
          <cell r="S494" t="str">
            <v>PRA</v>
          </cell>
          <cell r="U494" t="str">
            <v>2014-11-30</v>
          </cell>
          <cell r="V494">
            <v>1521.5</v>
          </cell>
          <cell r="W494" t="str">
            <v>UTXEMEM201</v>
          </cell>
          <cell r="Y494" t="str">
            <v>LEGAL</v>
          </cell>
          <cell r="AA494" t="str">
            <v>DLO</v>
          </cell>
          <cell r="AC494" t="str">
            <v>ICB</v>
          </cell>
          <cell r="AD494" t="str">
            <v>ICB</v>
          </cell>
          <cell r="AF494" t="str">
            <v>211</v>
          </cell>
          <cell r="AG494" t="str">
            <v>0000230666</v>
          </cell>
        </row>
        <row r="495">
          <cell r="A495" t="str">
            <v>00641594</v>
          </cell>
          <cell r="B495" t="str">
            <v>9569210001</v>
          </cell>
          <cell r="C495" t="str">
            <v>ICB4TARGET0000014631</v>
          </cell>
          <cell r="D495">
            <v>2014</v>
          </cell>
          <cell r="E495">
            <v>10</v>
          </cell>
          <cell r="F495" t="str">
            <v>2014-10-31</v>
          </cell>
          <cell r="G495" t="str">
            <v>PRJ</v>
          </cell>
          <cell r="H495" t="str">
            <v>211</v>
          </cell>
          <cell r="I495" t="str">
            <v>211</v>
          </cell>
          <cell r="K495" t="str">
            <v>TDOANDA</v>
          </cell>
          <cell r="L495" t="str">
            <v>9210001</v>
          </cell>
          <cell r="M495" t="str">
            <v>1113</v>
          </cell>
          <cell r="N495" t="str">
            <v>99920</v>
          </cell>
          <cell r="O495" t="str">
            <v>11404</v>
          </cell>
          <cell r="P495" t="str">
            <v>294</v>
          </cell>
          <cell r="Q495" t="str">
            <v>956</v>
          </cell>
          <cell r="R495" t="str">
            <v>INTERCO BILL W/O</v>
          </cell>
          <cell r="S495" t="str">
            <v>PRA</v>
          </cell>
          <cell r="U495" t="str">
            <v>2014-10-31</v>
          </cell>
          <cell r="V495">
            <v>100.72</v>
          </cell>
          <cell r="W495" t="str">
            <v>UTXE000501</v>
          </cell>
          <cell r="Y495" t="str">
            <v>TDOTH</v>
          </cell>
          <cell r="AA495" t="str">
            <v>DLO</v>
          </cell>
          <cell r="AC495" t="str">
            <v>ICB</v>
          </cell>
          <cell r="AD495" t="str">
            <v>ICB</v>
          </cell>
          <cell r="AF495" t="str">
            <v>211</v>
          </cell>
          <cell r="AG495" t="str">
            <v>0000146747</v>
          </cell>
        </row>
        <row r="496">
          <cell r="A496" t="str">
            <v>00643211</v>
          </cell>
          <cell r="B496" t="str">
            <v>9539302000</v>
          </cell>
          <cell r="C496" t="str">
            <v>ICB4TARGET0000015116</v>
          </cell>
          <cell r="D496">
            <v>2014</v>
          </cell>
          <cell r="E496">
            <v>10</v>
          </cell>
          <cell r="F496" t="str">
            <v>2014-10-31</v>
          </cell>
          <cell r="G496" t="str">
            <v>PRJ</v>
          </cell>
          <cell r="H496" t="str">
            <v>211</v>
          </cell>
          <cell r="I496" t="str">
            <v>211</v>
          </cell>
          <cell r="K496" t="str">
            <v>000001121</v>
          </cell>
          <cell r="L496" t="str">
            <v>9302000</v>
          </cell>
          <cell r="M496" t="str">
            <v>1113</v>
          </cell>
          <cell r="N496" t="str">
            <v>99920</v>
          </cell>
          <cell r="O496" t="str">
            <v>11404</v>
          </cell>
          <cell r="P496" t="str">
            <v>292</v>
          </cell>
          <cell r="Q496" t="str">
            <v>953</v>
          </cell>
          <cell r="R496" t="str">
            <v>INTERCO BILL W/O</v>
          </cell>
          <cell r="S496" t="str">
            <v>PRA</v>
          </cell>
          <cell r="U496" t="str">
            <v>2014-10-31</v>
          </cell>
          <cell r="V496">
            <v>213.01</v>
          </cell>
          <cell r="W496" t="str">
            <v>UTXEMEM201</v>
          </cell>
          <cell r="Y496" t="str">
            <v>LEGAL</v>
          </cell>
          <cell r="AA496" t="str">
            <v>DLO</v>
          </cell>
          <cell r="AC496" t="str">
            <v>ICB</v>
          </cell>
          <cell r="AD496" t="str">
            <v>ICB</v>
          </cell>
          <cell r="AF496" t="str">
            <v>211</v>
          </cell>
          <cell r="AG496" t="str">
            <v>0000017421</v>
          </cell>
        </row>
        <row r="497">
          <cell r="A497" t="str">
            <v>00644251</v>
          </cell>
          <cell r="B497" t="str">
            <v>9539302000</v>
          </cell>
          <cell r="C497" t="str">
            <v>ICB4TARGET0000015117</v>
          </cell>
          <cell r="D497">
            <v>2014</v>
          </cell>
          <cell r="E497">
            <v>10</v>
          </cell>
          <cell r="F497" t="str">
            <v>2014-10-31</v>
          </cell>
          <cell r="G497" t="str">
            <v>PRJ</v>
          </cell>
          <cell r="H497" t="str">
            <v>211</v>
          </cell>
          <cell r="I497" t="str">
            <v>211</v>
          </cell>
          <cell r="K497" t="str">
            <v>000001121</v>
          </cell>
          <cell r="L497" t="str">
            <v>9302000</v>
          </cell>
          <cell r="M497" t="str">
            <v>1113</v>
          </cell>
          <cell r="N497" t="str">
            <v>99920</v>
          </cell>
          <cell r="O497" t="str">
            <v>11404</v>
          </cell>
          <cell r="P497" t="str">
            <v>292</v>
          </cell>
          <cell r="Q497" t="str">
            <v>953</v>
          </cell>
          <cell r="R497" t="str">
            <v>INTERCO BILL W/O</v>
          </cell>
          <cell r="S497" t="str">
            <v>PRA</v>
          </cell>
          <cell r="U497" t="str">
            <v>2014-10-31</v>
          </cell>
          <cell r="V497">
            <v>121.72</v>
          </cell>
          <cell r="W497" t="str">
            <v>UTXEMEM201</v>
          </cell>
          <cell r="Y497" t="str">
            <v>LEGAL</v>
          </cell>
          <cell r="AA497" t="str">
            <v>DLO</v>
          </cell>
          <cell r="AC497" t="str">
            <v>ICB</v>
          </cell>
          <cell r="AD497" t="str">
            <v>ICB</v>
          </cell>
          <cell r="AF497" t="str">
            <v>211</v>
          </cell>
          <cell r="AG497" t="str">
            <v>0000017421</v>
          </cell>
        </row>
        <row r="498">
          <cell r="A498" t="str">
            <v>00659538</v>
          </cell>
          <cell r="B498" t="str">
            <v>9549210001</v>
          </cell>
          <cell r="C498" t="str">
            <v>ICB4TARGET0000018012</v>
          </cell>
          <cell r="D498">
            <v>2015</v>
          </cell>
          <cell r="E498">
            <v>1</v>
          </cell>
          <cell r="F498" t="str">
            <v>2015-01-31</v>
          </cell>
          <cell r="G498" t="str">
            <v>PRJ</v>
          </cell>
          <cell r="H498" t="str">
            <v>211</v>
          </cell>
          <cell r="I498" t="str">
            <v>211</v>
          </cell>
          <cell r="K498" t="str">
            <v>TDOANDA</v>
          </cell>
          <cell r="L498" t="str">
            <v>9210001</v>
          </cell>
          <cell r="M498" t="str">
            <v>1585</v>
          </cell>
          <cell r="N498" t="str">
            <v>99920</v>
          </cell>
          <cell r="O498" t="str">
            <v>10381</v>
          </cell>
          <cell r="P498" t="str">
            <v>289</v>
          </cell>
          <cell r="Q498" t="str">
            <v>954</v>
          </cell>
          <cell r="R498" t="str">
            <v>INTERCO BILL W/O</v>
          </cell>
          <cell r="S498" t="str">
            <v>PRA</v>
          </cell>
          <cell r="U498" t="str">
            <v>2015-01-31</v>
          </cell>
          <cell r="V498">
            <v>591.34</v>
          </cell>
          <cell r="W498" t="str">
            <v>UTXE000101</v>
          </cell>
          <cell r="Y498" t="str">
            <v>TDOTH</v>
          </cell>
          <cell r="AA498" t="str">
            <v>DLO</v>
          </cell>
          <cell r="AC498" t="str">
            <v>ICB</v>
          </cell>
          <cell r="AD498" t="str">
            <v>ICB</v>
          </cell>
          <cell r="AF498" t="str">
            <v>211</v>
          </cell>
          <cell r="AG498" t="str">
            <v>0000146747</v>
          </cell>
        </row>
        <row r="499">
          <cell r="A499" t="str">
            <v>00658087</v>
          </cell>
          <cell r="B499" t="str">
            <v>9549210001</v>
          </cell>
          <cell r="C499" t="str">
            <v>ICB4TARGET0000018364</v>
          </cell>
          <cell r="D499">
            <v>2015</v>
          </cell>
          <cell r="E499">
            <v>1</v>
          </cell>
          <cell r="F499" t="str">
            <v>2015-01-31</v>
          </cell>
          <cell r="G499" t="str">
            <v>PRJ</v>
          </cell>
          <cell r="H499" t="str">
            <v>211</v>
          </cell>
          <cell r="I499" t="str">
            <v>211</v>
          </cell>
          <cell r="K499" t="str">
            <v>TDOANDA</v>
          </cell>
          <cell r="L499" t="str">
            <v>9210001</v>
          </cell>
          <cell r="M499" t="str">
            <v>1113</v>
          </cell>
          <cell r="N499" t="str">
            <v>99920</v>
          </cell>
          <cell r="O499" t="str">
            <v>13123</v>
          </cell>
          <cell r="P499" t="str">
            <v>263</v>
          </cell>
          <cell r="Q499" t="str">
            <v>954</v>
          </cell>
          <cell r="R499" t="str">
            <v>INTERCO BILL W/O</v>
          </cell>
          <cell r="S499" t="str">
            <v>PRA</v>
          </cell>
          <cell r="U499" t="str">
            <v>2015-01-31</v>
          </cell>
          <cell r="V499">
            <v>20.79</v>
          </cell>
          <cell r="W499" t="str">
            <v>UTXE000501</v>
          </cell>
          <cell r="Y499" t="str">
            <v>TDOTH</v>
          </cell>
          <cell r="AA499" t="str">
            <v>DLO</v>
          </cell>
          <cell r="AC499" t="str">
            <v>ICB</v>
          </cell>
          <cell r="AD499" t="str">
            <v>ICB</v>
          </cell>
          <cell r="AF499" t="str">
            <v>211</v>
          </cell>
          <cell r="AG499" t="str">
            <v>0000266656</v>
          </cell>
        </row>
        <row r="500">
          <cell r="A500" t="str">
            <v>00646090</v>
          </cell>
          <cell r="B500" t="str">
            <v>9539302000</v>
          </cell>
          <cell r="C500" t="str">
            <v>ICB4TARGET0000018727</v>
          </cell>
          <cell r="D500">
            <v>2015</v>
          </cell>
          <cell r="E500">
            <v>1</v>
          </cell>
          <cell r="F500" t="str">
            <v>2015-01-31</v>
          </cell>
          <cell r="G500" t="str">
            <v>PRJ</v>
          </cell>
          <cell r="H500" t="str">
            <v>211</v>
          </cell>
          <cell r="I500" t="str">
            <v>211</v>
          </cell>
          <cell r="K500" t="str">
            <v>000001121</v>
          </cell>
          <cell r="L500" t="str">
            <v>9302000</v>
          </cell>
          <cell r="M500" t="str">
            <v>1113</v>
          </cell>
          <cell r="N500" t="str">
            <v>99920</v>
          </cell>
          <cell r="O500" t="str">
            <v>11404</v>
          </cell>
          <cell r="P500" t="str">
            <v>292</v>
          </cell>
          <cell r="Q500" t="str">
            <v>953</v>
          </cell>
          <cell r="R500" t="str">
            <v>INTERCO BILL W/O</v>
          </cell>
          <cell r="S500" t="str">
            <v>PRA</v>
          </cell>
          <cell r="U500" t="str">
            <v>2015-01-31</v>
          </cell>
          <cell r="V500">
            <v>-207.86</v>
          </cell>
          <cell r="W500" t="str">
            <v>UTXEMEM201</v>
          </cell>
          <cell r="Y500" t="str">
            <v>LEGAL</v>
          </cell>
          <cell r="AA500" t="str">
            <v>DLO</v>
          </cell>
          <cell r="AC500" t="str">
            <v>ICB</v>
          </cell>
          <cell r="AD500" t="str">
            <v>ICB</v>
          </cell>
          <cell r="AF500" t="str">
            <v>211</v>
          </cell>
          <cell r="AG500" t="str">
            <v>0000017421</v>
          </cell>
        </row>
        <row r="501">
          <cell r="A501" t="str">
            <v>00659388</v>
          </cell>
          <cell r="B501" t="str">
            <v>9539302000</v>
          </cell>
          <cell r="C501" t="str">
            <v>ICB4TARGET0000018728</v>
          </cell>
          <cell r="D501">
            <v>2015</v>
          </cell>
          <cell r="E501">
            <v>1</v>
          </cell>
          <cell r="F501" t="str">
            <v>2015-01-31</v>
          </cell>
          <cell r="G501" t="str">
            <v>PRJ</v>
          </cell>
          <cell r="H501" t="str">
            <v>211</v>
          </cell>
          <cell r="I501" t="str">
            <v>211</v>
          </cell>
          <cell r="K501" t="str">
            <v>000001121</v>
          </cell>
          <cell r="L501" t="str">
            <v>9302000</v>
          </cell>
          <cell r="M501" t="str">
            <v>1113</v>
          </cell>
          <cell r="N501" t="str">
            <v>99920</v>
          </cell>
          <cell r="O501" t="str">
            <v>11404</v>
          </cell>
          <cell r="P501" t="str">
            <v>292</v>
          </cell>
          <cell r="Q501" t="str">
            <v>953</v>
          </cell>
          <cell r="R501" t="str">
            <v>INTERCO BILL W/O</v>
          </cell>
          <cell r="S501" t="str">
            <v>PRA</v>
          </cell>
          <cell r="U501" t="str">
            <v>2015-01-31</v>
          </cell>
          <cell r="V501">
            <v>59.39</v>
          </cell>
          <cell r="W501" t="str">
            <v>UTXEMEM201</v>
          </cell>
          <cell r="Y501" t="str">
            <v>LEGAL</v>
          </cell>
          <cell r="AA501" t="str">
            <v>DLO</v>
          </cell>
          <cell r="AC501" t="str">
            <v>ICB</v>
          </cell>
          <cell r="AD501" t="str">
            <v>ICB</v>
          </cell>
          <cell r="AF501" t="str">
            <v>211</v>
          </cell>
          <cell r="AG501" t="str">
            <v>0000059570</v>
          </cell>
        </row>
        <row r="502">
          <cell r="A502" t="str">
            <v>00659387</v>
          </cell>
          <cell r="B502" t="str">
            <v>9539302000</v>
          </cell>
          <cell r="C502" t="str">
            <v>ICB4TARGET0000018729</v>
          </cell>
          <cell r="D502">
            <v>2015</v>
          </cell>
          <cell r="E502">
            <v>1</v>
          </cell>
          <cell r="F502" t="str">
            <v>2015-01-31</v>
          </cell>
          <cell r="G502" t="str">
            <v>PRJ</v>
          </cell>
          <cell r="H502" t="str">
            <v>211</v>
          </cell>
          <cell r="I502" t="str">
            <v>211</v>
          </cell>
          <cell r="K502" t="str">
            <v>000001121</v>
          </cell>
          <cell r="L502" t="str">
            <v>9302000</v>
          </cell>
          <cell r="M502" t="str">
            <v>1113</v>
          </cell>
          <cell r="N502" t="str">
            <v>99920</v>
          </cell>
          <cell r="O502" t="str">
            <v>11404</v>
          </cell>
          <cell r="P502" t="str">
            <v>292</v>
          </cell>
          <cell r="Q502" t="str">
            <v>953</v>
          </cell>
          <cell r="R502" t="str">
            <v>INTERCO BILL W/O</v>
          </cell>
          <cell r="S502" t="str">
            <v>PRA</v>
          </cell>
          <cell r="U502" t="str">
            <v>2015-01-31</v>
          </cell>
          <cell r="V502">
            <v>213.79</v>
          </cell>
          <cell r="W502" t="str">
            <v>UTXEMEM201</v>
          </cell>
          <cell r="Y502" t="str">
            <v>LEGAL</v>
          </cell>
          <cell r="AA502" t="str">
            <v>DLO</v>
          </cell>
          <cell r="AC502" t="str">
            <v>ICB</v>
          </cell>
          <cell r="AD502" t="str">
            <v>ICB</v>
          </cell>
          <cell r="AF502" t="str">
            <v>211</v>
          </cell>
          <cell r="AG502" t="str">
            <v>0000096234</v>
          </cell>
        </row>
        <row r="503">
          <cell r="A503" t="str">
            <v>00659385</v>
          </cell>
          <cell r="B503" t="str">
            <v>9539302000</v>
          </cell>
          <cell r="C503" t="str">
            <v>ICB4TARGET0000018730</v>
          </cell>
          <cell r="D503">
            <v>2015</v>
          </cell>
          <cell r="E503">
            <v>1</v>
          </cell>
          <cell r="F503" t="str">
            <v>2015-01-31</v>
          </cell>
          <cell r="G503" t="str">
            <v>PRJ</v>
          </cell>
          <cell r="H503" t="str">
            <v>211</v>
          </cell>
          <cell r="I503" t="str">
            <v>211</v>
          </cell>
          <cell r="K503" t="str">
            <v>000001121</v>
          </cell>
          <cell r="L503" t="str">
            <v>9302000</v>
          </cell>
          <cell r="M503" t="str">
            <v>1113</v>
          </cell>
          <cell r="N503" t="str">
            <v>99920</v>
          </cell>
          <cell r="O503" t="str">
            <v>11404</v>
          </cell>
          <cell r="P503" t="str">
            <v>292</v>
          </cell>
          <cell r="Q503" t="str">
            <v>953</v>
          </cell>
          <cell r="R503" t="str">
            <v>INTERCO BILL W/O</v>
          </cell>
          <cell r="S503" t="str">
            <v>PRA</v>
          </cell>
          <cell r="U503" t="str">
            <v>2015-01-31</v>
          </cell>
          <cell r="V503">
            <v>247.64</v>
          </cell>
          <cell r="W503" t="str">
            <v>UTXEMEM201</v>
          </cell>
          <cell r="Y503" t="str">
            <v>LEGAL</v>
          </cell>
          <cell r="AA503" t="str">
            <v>DLO</v>
          </cell>
          <cell r="AC503" t="str">
            <v>ICB</v>
          </cell>
          <cell r="AD503" t="str">
            <v>ICB</v>
          </cell>
          <cell r="AF503" t="str">
            <v>211</v>
          </cell>
          <cell r="AG503" t="str">
            <v>0000099079</v>
          </cell>
        </row>
        <row r="504">
          <cell r="A504" t="str">
            <v>00659391</v>
          </cell>
          <cell r="B504" t="str">
            <v>9539302000</v>
          </cell>
          <cell r="C504" t="str">
            <v>ICB4TARGET0000018731</v>
          </cell>
          <cell r="D504">
            <v>2015</v>
          </cell>
          <cell r="E504">
            <v>1</v>
          </cell>
          <cell r="F504" t="str">
            <v>2015-01-31</v>
          </cell>
          <cell r="G504" t="str">
            <v>PRJ</v>
          </cell>
          <cell r="H504" t="str">
            <v>211</v>
          </cell>
          <cell r="I504" t="str">
            <v>211</v>
          </cell>
          <cell r="K504" t="str">
            <v>000001121</v>
          </cell>
          <cell r="L504" t="str">
            <v>9302000</v>
          </cell>
          <cell r="M504" t="str">
            <v>1113</v>
          </cell>
          <cell r="N504" t="str">
            <v>99920</v>
          </cell>
          <cell r="O504" t="str">
            <v>11404</v>
          </cell>
          <cell r="P504" t="str">
            <v>292</v>
          </cell>
          <cell r="Q504" t="str">
            <v>953</v>
          </cell>
          <cell r="R504" t="str">
            <v>INTERCO BILL W/O</v>
          </cell>
          <cell r="S504" t="str">
            <v>PRA</v>
          </cell>
          <cell r="U504" t="str">
            <v>2015-01-31</v>
          </cell>
          <cell r="V504">
            <v>89.08</v>
          </cell>
          <cell r="W504" t="str">
            <v>UTXEMEM201</v>
          </cell>
          <cell r="Y504" t="str">
            <v>LEGAL</v>
          </cell>
          <cell r="AA504" t="str">
            <v>DLO</v>
          </cell>
          <cell r="AC504" t="str">
            <v>ICB</v>
          </cell>
          <cell r="AD504" t="str">
            <v>ICB</v>
          </cell>
          <cell r="AF504" t="str">
            <v>211</v>
          </cell>
          <cell r="AG504" t="str">
            <v>0000120049</v>
          </cell>
        </row>
        <row r="505">
          <cell r="A505" t="str">
            <v>00658411</v>
          </cell>
          <cell r="B505" t="str">
            <v>9539302000</v>
          </cell>
          <cell r="C505" t="str">
            <v>ICB4TARGET0000018732</v>
          </cell>
          <cell r="D505">
            <v>2015</v>
          </cell>
          <cell r="E505">
            <v>1</v>
          </cell>
          <cell r="F505" t="str">
            <v>2015-01-31</v>
          </cell>
          <cell r="G505" t="str">
            <v>PRJ</v>
          </cell>
          <cell r="H505" t="str">
            <v>211</v>
          </cell>
          <cell r="I505" t="str">
            <v>211</v>
          </cell>
          <cell r="K505" t="str">
            <v>000001121</v>
          </cell>
          <cell r="L505" t="str">
            <v>9302000</v>
          </cell>
          <cell r="M505" t="str">
            <v>1113</v>
          </cell>
          <cell r="N505" t="str">
            <v>99920</v>
          </cell>
          <cell r="O505" t="str">
            <v>11404</v>
          </cell>
          <cell r="P505" t="str">
            <v>292</v>
          </cell>
          <cell r="Q505" t="str">
            <v>953</v>
          </cell>
          <cell r="R505" t="str">
            <v>INTERCO BILL W/O</v>
          </cell>
          <cell r="S505" t="str">
            <v>PRA</v>
          </cell>
          <cell r="U505" t="str">
            <v>2015-01-31</v>
          </cell>
          <cell r="V505">
            <v>1484.68</v>
          </cell>
          <cell r="W505" t="str">
            <v>UTXEMEM201</v>
          </cell>
          <cell r="Y505" t="str">
            <v>LEGAL</v>
          </cell>
          <cell r="AA505" t="str">
            <v>DLO</v>
          </cell>
          <cell r="AC505" t="str">
            <v>ICB</v>
          </cell>
          <cell r="AD505" t="str">
            <v>ICB</v>
          </cell>
          <cell r="AF505" t="str">
            <v>211</v>
          </cell>
          <cell r="AG505" t="str">
            <v>0000121258</v>
          </cell>
        </row>
        <row r="506">
          <cell r="A506" t="str">
            <v>00659235</v>
          </cell>
          <cell r="B506" t="str">
            <v>9539302000</v>
          </cell>
          <cell r="C506" t="str">
            <v>ICB4TARGET0000018733</v>
          </cell>
          <cell r="D506">
            <v>2015</v>
          </cell>
          <cell r="E506">
            <v>1</v>
          </cell>
          <cell r="F506" t="str">
            <v>2015-01-31</v>
          </cell>
          <cell r="G506" t="str">
            <v>PRJ</v>
          </cell>
          <cell r="H506" t="str">
            <v>211</v>
          </cell>
          <cell r="I506" t="str">
            <v>211</v>
          </cell>
          <cell r="K506" t="str">
            <v>000001121</v>
          </cell>
          <cell r="L506" t="str">
            <v>9302000</v>
          </cell>
          <cell r="M506" t="str">
            <v>1113</v>
          </cell>
          <cell r="N506" t="str">
            <v>99920</v>
          </cell>
          <cell r="O506" t="str">
            <v>11404</v>
          </cell>
          <cell r="P506" t="str">
            <v>292</v>
          </cell>
          <cell r="Q506" t="str">
            <v>953</v>
          </cell>
          <cell r="R506" t="str">
            <v>INTERCO BILL W/O</v>
          </cell>
          <cell r="S506" t="str">
            <v>PRA</v>
          </cell>
          <cell r="U506" t="str">
            <v>2015-01-31</v>
          </cell>
          <cell r="V506">
            <v>212.31</v>
          </cell>
          <cell r="W506" t="str">
            <v>UTXEMEM201</v>
          </cell>
          <cell r="Y506" t="str">
            <v>LEGAL</v>
          </cell>
          <cell r="AA506" t="str">
            <v>DLO</v>
          </cell>
          <cell r="AC506" t="str">
            <v>ICB</v>
          </cell>
          <cell r="AD506" t="str">
            <v>ICB</v>
          </cell>
          <cell r="AF506" t="str">
            <v>211</v>
          </cell>
          <cell r="AG506" t="str">
            <v>0000125815</v>
          </cell>
        </row>
        <row r="507">
          <cell r="A507" t="str">
            <v>00659389</v>
          </cell>
          <cell r="B507" t="str">
            <v>9539302000</v>
          </cell>
          <cell r="C507" t="str">
            <v>ICB4TARGET0000018734</v>
          </cell>
          <cell r="D507">
            <v>2015</v>
          </cell>
          <cell r="E507">
            <v>1</v>
          </cell>
          <cell r="F507" t="str">
            <v>2015-01-31</v>
          </cell>
          <cell r="G507" t="str">
            <v>PRJ</v>
          </cell>
          <cell r="H507" t="str">
            <v>211</v>
          </cell>
          <cell r="I507" t="str">
            <v>211</v>
          </cell>
          <cell r="K507" t="str">
            <v>000001121</v>
          </cell>
          <cell r="L507" t="str">
            <v>9302000</v>
          </cell>
          <cell r="M507" t="str">
            <v>1113</v>
          </cell>
          <cell r="N507" t="str">
            <v>99920</v>
          </cell>
          <cell r="O507" t="str">
            <v>11404</v>
          </cell>
          <cell r="P507" t="str">
            <v>292</v>
          </cell>
          <cell r="Q507" t="str">
            <v>953</v>
          </cell>
          <cell r="R507" t="str">
            <v>INTERCO BILL W/O</v>
          </cell>
          <cell r="S507" t="str">
            <v>PRA</v>
          </cell>
          <cell r="U507" t="str">
            <v>2015-01-31</v>
          </cell>
          <cell r="V507">
            <v>148.47</v>
          </cell>
          <cell r="W507" t="str">
            <v>UTXEMEM201</v>
          </cell>
          <cell r="Y507" t="str">
            <v>LEGAL</v>
          </cell>
          <cell r="AA507" t="str">
            <v>DLO</v>
          </cell>
          <cell r="AC507" t="str">
            <v>ICB</v>
          </cell>
          <cell r="AD507" t="str">
            <v>ICB</v>
          </cell>
          <cell r="AF507" t="str">
            <v>211</v>
          </cell>
          <cell r="AG507" t="str">
            <v>0000130709</v>
          </cell>
        </row>
        <row r="508">
          <cell r="A508" t="str">
            <v>00659390</v>
          </cell>
          <cell r="B508" t="str">
            <v>9539302000</v>
          </cell>
          <cell r="C508" t="str">
            <v>ICB4TARGET0000018735</v>
          </cell>
          <cell r="D508">
            <v>2015</v>
          </cell>
          <cell r="E508">
            <v>1</v>
          </cell>
          <cell r="F508" t="str">
            <v>2015-01-31</v>
          </cell>
          <cell r="G508" t="str">
            <v>PRJ</v>
          </cell>
          <cell r="H508" t="str">
            <v>211</v>
          </cell>
          <cell r="I508" t="str">
            <v>211</v>
          </cell>
          <cell r="K508" t="str">
            <v>000001121</v>
          </cell>
          <cell r="L508" t="str">
            <v>9302000</v>
          </cell>
          <cell r="M508" t="str">
            <v>1113</v>
          </cell>
          <cell r="N508" t="str">
            <v>99920</v>
          </cell>
          <cell r="O508" t="str">
            <v>11404</v>
          </cell>
          <cell r="P508" t="str">
            <v>292</v>
          </cell>
          <cell r="Q508" t="str">
            <v>953</v>
          </cell>
          <cell r="R508" t="str">
            <v>INTERCO BILL W/O</v>
          </cell>
          <cell r="S508" t="str">
            <v>PRA</v>
          </cell>
          <cell r="U508" t="str">
            <v>2015-01-31</v>
          </cell>
          <cell r="V508">
            <v>100.96</v>
          </cell>
          <cell r="W508" t="str">
            <v>UTXEMEM201</v>
          </cell>
          <cell r="Y508" t="str">
            <v>LEGAL</v>
          </cell>
          <cell r="AA508" t="str">
            <v>DLO</v>
          </cell>
          <cell r="AC508" t="str">
            <v>ICB</v>
          </cell>
          <cell r="AD508" t="str">
            <v>ICB</v>
          </cell>
          <cell r="AF508" t="str">
            <v>211</v>
          </cell>
          <cell r="AG508" t="str">
            <v>0000136093</v>
          </cell>
        </row>
        <row r="509">
          <cell r="A509" t="str">
            <v>00659386</v>
          </cell>
          <cell r="B509" t="str">
            <v>9539302000</v>
          </cell>
          <cell r="C509" t="str">
            <v>ICB4TARGET0000018736</v>
          </cell>
          <cell r="D509">
            <v>2015</v>
          </cell>
          <cell r="E509">
            <v>1</v>
          </cell>
          <cell r="F509" t="str">
            <v>2015-01-31</v>
          </cell>
          <cell r="G509" t="str">
            <v>PRJ</v>
          </cell>
          <cell r="H509" t="str">
            <v>211</v>
          </cell>
          <cell r="I509" t="str">
            <v>211</v>
          </cell>
          <cell r="K509" t="str">
            <v>000001121</v>
          </cell>
          <cell r="L509" t="str">
            <v>9302000</v>
          </cell>
          <cell r="M509" t="str">
            <v>1113</v>
          </cell>
          <cell r="N509" t="str">
            <v>99920</v>
          </cell>
          <cell r="O509" t="str">
            <v>11404</v>
          </cell>
          <cell r="P509" t="str">
            <v>292</v>
          </cell>
          <cell r="Q509" t="str">
            <v>953</v>
          </cell>
          <cell r="R509" t="str">
            <v>INTERCO BILL W/O</v>
          </cell>
          <cell r="S509" t="str">
            <v>PRA</v>
          </cell>
          <cell r="U509" t="str">
            <v>2015-01-31</v>
          </cell>
          <cell r="V509">
            <v>139.56</v>
          </cell>
          <cell r="W509" t="str">
            <v>UTXEMEM201</v>
          </cell>
          <cell r="Y509" t="str">
            <v>LEGAL</v>
          </cell>
          <cell r="AA509" t="str">
            <v>DLO</v>
          </cell>
          <cell r="AC509" t="str">
            <v>ICB</v>
          </cell>
          <cell r="AD509" t="str">
            <v>ICB</v>
          </cell>
          <cell r="AF509" t="str">
            <v>211</v>
          </cell>
          <cell r="AG509" t="str">
            <v>0000140418</v>
          </cell>
        </row>
        <row r="510">
          <cell r="A510" t="str">
            <v>00660146</v>
          </cell>
          <cell r="B510" t="str">
            <v>9569210001</v>
          </cell>
          <cell r="C510" t="str">
            <v>ICB4TARGET0000020403</v>
          </cell>
          <cell r="D510">
            <v>2015</v>
          </cell>
          <cell r="E510">
            <v>2</v>
          </cell>
          <cell r="F510" t="str">
            <v>2015-02-28</v>
          </cell>
          <cell r="G510" t="str">
            <v>PRJ</v>
          </cell>
          <cell r="H510" t="str">
            <v>211</v>
          </cell>
          <cell r="I510" t="str">
            <v>211</v>
          </cell>
          <cell r="K510" t="str">
            <v>TDOANDA</v>
          </cell>
          <cell r="L510" t="str">
            <v>9210001</v>
          </cell>
          <cell r="M510" t="str">
            <v>1585</v>
          </cell>
          <cell r="N510" t="str">
            <v>99920</v>
          </cell>
          <cell r="O510" t="str">
            <v>13042</v>
          </cell>
          <cell r="P510" t="str">
            <v>289</v>
          </cell>
          <cell r="Q510" t="str">
            <v>956</v>
          </cell>
          <cell r="R510" t="str">
            <v>INTERCO BILL W/O</v>
          </cell>
          <cell r="S510" t="str">
            <v>PRA</v>
          </cell>
          <cell r="U510" t="str">
            <v>2015-02-28</v>
          </cell>
          <cell r="V510">
            <v>120.8</v>
          </cell>
          <cell r="W510" t="str">
            <v>UTXE000301</v>
          </cell>
          <cell r="Y510" t="str">
            <v>TDOTH</v>
          </cell>
          <cell r="AA510" t="str">
            <v>DLO</v>
          </cell>
          <cell r="AC510" t="str">
            <v>ICB</v>
          </cell>
          <cell r="AD510" t="str">
            <v>ICB</v>
          </cell>
          <cell r="AF510" t="str">
            <v>211</v>
          </cell>
          <cell r="AG510" t="str">
            <v>0000146747</v>
          </cell>
        </row>
        <row r="511">
          <cell r="A511" t="str">
            <v>00670931</v>
          </cell>
          <cell r="B511" t="str">
            <v>9549030001</v>
          </cell>
          <cell r="C511" t="str">
            <v>ICB4TARGET0000020833</v>
          </cell>
          <cell r="D511">
            <v>2015</v>
          </cell>
          <cell r="E511">
            <v>4</v>
          </cell>
          <cell r="F511" t="str">
            <v>2015-04-30</v>
          </cell>
          <cell r="G511" t="str">
            <v>PRJ</v>
          </cell>
          <cell r="H511" t="str">
            <v>211</v>
          </cell>
          <cell r="I511" t="str">
            <v>211</v>
          </cell>
          <cell r="K511" t="str">
            <v>000008295</v>
          </cell>
          <cell r="L511" t="str">
            <v>9030001</v>
          </cell>
          <cell r="M511" t="str">
            <v>1397</v>
          </cell>
          <cell r="N511" t="str">
            <v>99920</v>
          </cell>
          <cell r="O511" t="str">
            <v>12150</v>
          </cell>
          <cell r="P511" t="str">
            <v>259</v>
          </cell>
          <cell r="Q511" t="str">
            <v>954</v>
          </cell>
          <cell r="R511" t="str">
            <v>INTERCO BILL W/O</v>
          </cell>
          <cell r="S511" t="str">
            <v>PRA</v>
          </cell>
          <cell r="U511" t="str">
            <v>2015-04-30</v>
          </cell>
          <cell r="V511">
            <v>32.479999999999997</v>
          </cell>
          <cell r="W511" t="str">
            <v>UTXC000101</v>
          </cell>
          <cell r="Y511" t="str">
            <v>DISTR</v>
          </cell>
          <cell r="AA511" t="str">
            <v>DLO</v>
          </cell>
          <cell r="AC511" t="str">
            <v>ICB</v>
          </cell>
          <cell r="AD511" t="str">
            <v>ICB</v>
          </cell>
          <cell r="AF511" t="str">
            <v>211</v>
          </cell>
          <cell r="AG511" t="str">
            <v>0000146747</v>
          </cell>
        </row>
        <row r="512">
          <cell r="A512" t="str">
            <v>00664468</v>
          </cell>
          <cell r="B512" t="str">
            <v>9539302000</v>
          </cell>
          <cell r="C512" t="str">
            <v>ICB4TARGET0000021128</v>
          </cell>
          <cell r="D512">
            <v>2015</v>
          </cell>
          <cell r="E512">
            <v>2</v>
          </cell>
          <cell r="F512" t="str">
            <v>2015-02-28</v>
          </cell>
          <cell r="G512" t="str">
            <v>PRJ</v>
          </cell>
          <cell r="H512" t="str">
            <v>211</v>
          </cell>
          <cell r="I512" t="str">
            <v>211</v>
          </cell>
          <cell r="K512" t="str">
            <v>000001121</v>
          </cell>
          <cell r="L512" t="str">
            <v>9302000</v>
          </cell>
          <cell r="M512" t="str">
            <v>1113</v>
          </cell>
          <cell r="N512" t="str">
            <v>99920</v>
          </cell>
          <cell r="O512" t="str">
            <v>11404</v>
          </cell>
          <cell r="P512" t="str">
            <v>292</v>
          </cell>
          <cell r="Q512" t="str">
            <v>953</v>
          </cell>
          <cell r="R512" t="str">
            <v>INTERCO BILL W/O</v>
          </cell>
          <cell r="S512" t="str">
            <v>PRA</v>
          </cell>
          <cell r="U512" t="str">
            <v>2015-02-28</v>
          </cell>
          <cell r="V512">
            <v>445.4</v>
          </cell>
          <cell r="W512" t="str">
            <v>UTXEMEM201</v>
          </cell>
          <cell r="Y512" t="str">
            <v>LEGAL</v>
          </cell>
          <cell r="AA512" t="str">
            <v>DLO</v>
          </cell>
          <cell r="AC512" t="str">
            <v>ICB</v>
          </cell>
          <cell r="AD512" t="str">
            <v>ICB</v>
          </cell>
          <cell r="AF512" t="str">
            <v>211</v>
          </cell>
          <cell r="AG512" t="str">
            <v>0000096605</v>
          </cell>
        </row>
        <row r="513">
          <cell r="A513" t="str">
            <v>00664457</v>
          </cell>
          <cell r="B513" t="str">
            <v>9539302000</v>
          </cell>
          <cell r="C513" t="str">
            <v>ICB4TARGET0000021129</v>
          </cell>
          <cell r="D513">
            <v>2015</v>
          </cell>
          <cell r="E513">
            <v>2</v>
          </cell>
          <cell r="F513" t="str">
            <v>2015-02-28</v>
          </cell>
          <cell r="G513" t="str">
            <v>PRJ</v>
          </cell>
          <cell r="H513" t="str">
            <v>211</v>
          </cell>
          <cell r="I513" t="str">
            <v>211</v>
          </cell>
          <cell r="K513" t="str">
            <v>000001121</v>
          </cell>
          <cell r="L513" t="str">
            <v>9302000</v>
          </cell>
          <cell r="M513" t="str">
            <v>1113</v>
          </cell>
          <cell r="N513" t="str">
            <v>99920</v>
          </cell>
          <cell r="O513" t="str">
            <v>11404</v>
          </cell>
          <cell r="P513" t="str">
            <v>292</v>
          </cell>
          <cell r="Q513" t="str">
            <v>953</v>
          </cell>
          <cell r="R513" t="str">
            <v>INTERCO BILL W/O</v>
          </cell>
          <cell r="S513" t="str">
            <v>PRA</v>
          </cell>
          <cell r="U513" t="str">
            <v>2015-02-28</v>
          </cell>
          <cell r="V513">
            <v>4311.5</v>
          </cell>
          <cell r="W513" t="str">
            <v>UTXEMEM201</v>
          </cell>
          <cell r="Y513" t="str">
            <v>LEGAL</v>
          </cell>
          <cell r="AA513" t="str">
            <v>DLO</v>
          </cell>
          <cell r="AC513" t="str">
            <v>ICB</v>
          </cell>
          <cell r="AD513" t="str">
            <v>ICB</v>
          </cell>
          <cell r="AF513" t="str">
            <v>211</v>
          </cell>
          <cell r="AG513" t="str">
            <v>0000110910</v>
          </cell>
        </row>
        <row r="514">
          <cell r="A514" t="str">
            <v>00664469</v>
          </cell>
          <cell r="B514" t="str">
            <v>9539302000</v>
          </cell>
          <cell r="C514" t="str">
            <v>ICB4TARGET0000021130</v>
          </cell>
          <cell r="D514">
            <v>2015</v>
          </cell>
          <cell r="E514">
            <v>2</v>
          </cell>
          <cell r="F514" t="str">
            <v>2015-02-28</v>
          </cell>
          <cell r="G514" t="str">
            <v>PRJ</v>
          </cell>
          <cell r="H514" t="str">
            <v>211</v>
          </cell>
          <cell r="I514" t="str">
            <v>211</v>
          </cell>
          <cell r="K514" t="str">
            <v>000001121</v>
          </cell>
          <cell r="L514" t="str">
            <v>9302000</v>
          </cell>
          <cell r="M514" t="str">
            <v>1113</v>
          </cell>
          <cell r="N514" t="str">
            <v>99920</v>
          </cell>
          <cell r="O514" t="str">
            <v>11404</v>
          </cell>
          <cell r="P514" t="str">
            <v>292</v>
          </cell>
          <cell r="Q514" t="str">
            <v>953</v>
          </cell>
          <cell r="R514" t="str">
            <v>INTERCO BILL W/O</v>
          </cell>
          <cell r="S514" t="str">
            <v>PRA</v>
          </cell>
          <cell r="U514" t="str">
            <v>2015-02-28</v>
          </cell>
          <cell r="V514">
            <v>3860.16</v>
          </cell>
          <cell r="W514" t="str">
            <v>UTXEMEM201</v>
          </cell>
          <cell r="Y514" t="str">
            <v>LEGAL</v>
          </cell>
          <cell r="AA514" t="str">
            <v>DLO</v>
          </cell>
          <cell r="AC514" t="str">
            <v>ICB</v>
          </cell>
          <cell r="AD514" t="str">
            <v>ICB</v>
          </cell>
          <cell r="AF514" t="str">
            <v>211</v>
          </cell>
          <cell r="AG514" t="str">
            <v>0000114836</v>
          </cell>
        </row>
        <row r="515">
          <cell r="A515" t="str">
            <v>00664458</v>
          </cell>
          <cell r="B515" t="str">
            <v>9539302000</v>
          </cell>
          <cell r="C515" t="str">
            <v>ICB4TARGET0000021131</v>
          </cell>
          <cell r="D515">
            <v>2015</v>
          </cell>
          <cell r="E515">
            <v>2</v>
          </cell>
          <cell r="F515" t="str">
            <v>2015-02-28</v>
          </cell>
          <cell r="G515" t="str">
            <v>PRJ</v>
          </cell>
          <cell r="H515" t="str">
            <v>211</v>
          </cell>
          <cell r="I515" t="str">
            <v>211</v>
          </cell>
          <cell r="K515" t="str">
            <v>000001121</v>
          </cell>
          <cell r="L515" t="str">
            <v>9302000</v>
          </cell>
          <cell r="M515" t="str">
            <v>1113</v>
          </cell>
          <cell r="N515" t="str">
            <v>99920</v>
          </cell>
          <cell r="O515" t="str">
            <v>11404</v>
          </cell>
          <cell r="P515" t="str">
            <v>292</v>
          </cell>
          <cell r="Q515" t="str">
            <v>953</v>
          </cell>
          <cell r="R515" t="str">
            <v>INTERCO BILL W/O</v>
          </cell>
          <cell r="S515" t="str">
            <v>PRA</v>
          </cell>
          <cell r="U515" t="str">
            <v>2015-02-28</v>
          </cell>
          <cell r="V515">
            <v>285.8</v>
          </cell>
          <cell r="W515" t="str">
            <v>UTXEMEM201</v>
          </cell>
          <cell r="Y515" t="str">
            <v>LEGAL</v>
          </cell>
          <cell r="AA515" t="str">
            <v>DLO</v>
          </cell>
          <cell r="AC515" t="str">
            <v>ICB</v>
          </cell>
          <cell r="AD515" t="str">
            <v>ICB</v>
          </cell>
          <cell r="AF515" t="str">
            <v>211</v>
          </cell>
          <cell r="AG515" t="str">
            <v>0000126823</v>
          </cell>
        </row>
        <row r="516">
          <cell r="A516" t="str">
            <v>00663816</v>
          </cell>
          <cell r="B516" t="str">
            <v>9539302000</v>
          </cell>
          <cell r="C516" t="str">
            <v>ICB4TARGET0000021132</v>
          </cell>
          <cell r="D516">
            <v>2015</v>
          </cell>
          <cell r="E516">
            <v>2</v>
          </cell>
          <cell r="F516" t="str">
            <v>2015-02-28</v>
          </cell>
          <cell r="G516" t="str">
            <v>PRJ</v>
          </cell>
          <cell r="H516" t="str">
            <v>211</v>
          </cell>
          <cell r="I516" t="str">
            <v>211</v>
          </cell>
          <cell r="K516" t="str">
            <v>000001121</v>
          </cell>
          <cell r="L516" t="str">
            <v>9302000</v>
          </cell>
          <cell r="M516" t="str">
            <v>1113</v>
          </cell>
          <cell r="N516" t="str">
            <v>99920</v>
          </cell>
          <cell r="O516" t="str">
            <v>11404</v>
          </cell>
          <cell r="P516" t="str">
            <v>292</v>
          </cell>
          <cell r="Q516" t="str">
            <v>953</v>
          </cell>
          <cell r="R516" t="str">
            <v>INTERCO BILL W/O</v>
          </cell>
          <cell r="S516" t="str">
            <v>PRA</v>
          </cell>
          <cell r="U516" t="str">
            <v>2015-02-28</v>
          </cell>
          <cell r="V516">
            <v>280.31</v>
          </cell>
          <cell r="W516" t="str">
            <v>UTXEMEM201</v>
          </cell>
          <cell r="Y516" t="str">
            <v>LEGAL</v>
          </cell>
          <cell r="AA516" t="str">
            <v>DLO</v>
          </cell>
          <cell r="AC516" t="str">
            <v>ICB</v>
          </cell>
          <cell r="AD516" t="str">
            <v>ICB</v>
          </cell>
          <cell r="AF516" t="str">
            <v>211</v>
          </cell>
          <cell r="AG516" t="str">
            <v>0000131754</v>
          </cell>
        </row>
        <row r="517">
          <cell r="A517" t="str">
            <v>00664467</v>
          </cell>
          <cell r="B517" t="str">
            <v>9539302000</v>
          </cell>
          <cell r="C517" t="str">
            <v>ICB4TARGET0000021133</v>
          </cell>
          <cell r="D517">
            <v>2015</v>
          </cell>
          <cell r="E517">
            <v>2</v>
          </cell>
          <cell r="F517" t="str">
            <v>2015-02-28</v>
          </cell>
          <cell r="G517" t="str">
            <v>PRJ</v>
          </cell>
          <cell r="H517" t="str">
            <v>211</v>
          </cell>
          <cell r="I517" t="str">
            <v>211</v>
          </cell>
          <cell r="K517" t="str">
            <v>000001121</v>
          </cell>
          <cell r="L517" t="str">
            <v>9302000</v>
          </cell>
          <cell r="M517" t="str">
            <v>1113</v>
          </cell>
          <cell r="N517" t="str">
            <v>99920</v>
          </cell>
          <cell r="O517" t="str">
            <v>11404</v>
          </cell>
          <cell r="P517" t="str">
            <v>292</v>
          </cell>
          <cell r="Q517" t="str">
            <v>953</v>
          </cell>
          <cell r="R517" t="str">
            <v>INTERCO BILL W/O</v>
          </cell>
          <cell r="S517" t="str">
            <v>PRA</v>
          </cell>
          <cell r="U517" t="str">
            <v>2015-02-28</v>
          </cell>
          <cell r="V517">
            <v>178.16</v>
          </cell>
          <cell r="W517" t="str">
            <v>UTXEMEM201</v>
          </cell>
          <cell r="Y517" t="str">
            <v>LEGAL</v>
          </cell>
          <cell r="AA517" t="str">
            <v>DLO</v>
          </cell>
          <cell r="AC517" t="str">
            <v>ICB</v>
          </cell>
          <cell r="AD517" t="str">
            <v>ICB</v>
          </cell>
          <cell r="AF517" t="str">
            <v>211</v>
          </cell>
          <cell r="AG517" t="str">
            <v>0000136845</v>
          </cell>
        </row>
        <row r="518">
          <cell r="A518" t="str">
            <v>00662221</v>
          </cell>
          <cell r="B518" t="str">
            <v>9539302000</v>
          </cell>
          <cell r="C518" t="str">
            <v>ICB4TARGET0000021134</v>
          </cell>
          <cell r="D518">
            <v>2015</v>
          </cell>
          <cell r="E518">
            <v>2</v>
          </cell>
          <cell r="F518" t="str">
            <v>2015-02-28</v>
          </cell>
          <cell r="G518" t="str">
            <v>PRJ</v>
          </cell>
          <cell r="H518" t="str">
            <v>211</v>
          </cell>
          <cell r="I518" t="str">
            <v>211</v>
          </cell>
          <cell r="K518" t="str">
            <v>000001121</v>
          </cell>
          <cell r="L518" t="str">
            <v>9302000</v>
          </cell>
          <cell r="M518" t="str">
            <v>1113</v>
          </cell>
          <cell r="N518" t="str">
            <v>99920</v>
          </cell>
          <cell r="O518" t="str">
            <v>11404</v>
          </cell>
          <cell r="P518" t="str">
            <v>292</v>
          </cell>
          <cell r="Q518" t="str">
            <v>953</v>
          </cell>
          <cell r="R518" t="str">
            <v>INTERCO BILL W/O</v>
          </cell>
          <cell r="S518" t="str">
            <v>PRA</v>
          </cell>
          <cell r="U518" t="str">
            <v>2015-02-28</v>
          </cell>
          <cell r="V518">
            <v>890.81</v>
          </cell>
          <cell r="W518" t="str">
            <v>UTXEMEM201</v>
          </cell>
          <cell r="Y518" t="str">
            <v>LEGAL</v>
          </cell>
          <cell r="AA518" t="str">
            <v>DLO</v>
          </cell>
          <cell r="AC518" t="str">
            <v>ICB</v>
          </cell>
          <cell r="AD518" t="str">
            <v>ICB</v>
          </cell>
          <cell r="AF518" t="str">
            <v>211</v>
          </cell>
          <cell r="AG518" t="str">
            <v>0000140778</v>
          </cell>
        </row>
        <row r="519">
          <cell r="A519" t="str">
            <v>00662222</v>
          </cell>
          <cell r="B519" t="str">
            <v>9539302000</v>
          </cell>
          <cell r="C519" t="str">
            <v>ICB4TARGET0000021135</v>
          </cell>
          <cell r="D519">
            <v>2015</v>
          </cell>
          <cell r="E519">
            <v>2</v>
          </cell>
          <cell r="F519" t="str">
            <v>2015-02-28</v>
          </cell>
          <cell r="G519" t="str">
            <v>PRJ</v>
          </cell>
          <cell r="H519" t="str">
            <v>211</v>
          </cell>
          <cell r="I519" t="str">
            <v>211</v>
          </cell>
          <cell r="K519" t="str">
            <v>000001121</v>
          </cell>
          <cell r="L519" t="str">
            <v>9302000</v>
          </cell>
          <cell r="M519" t="str">
            <v>1113</v>
          </cell>
          <cell r="N519" t="str">
            <v>99920</v>
          </cell>
          <cell r="O519" t="str">
            <v>11404</v>
          </cell>
          <cell r="P519" t="str">
            <v>292</v>
          </cell>
          <cell r="Q519" t="str">
            <v>953</v>
          </cell>
          <cell r="R519" t="str">
            <v>INTERCO BILL W/O</v>
          </cell>
          <cell r="S519" t="str">
            <v>PRA</v>
          </cell>
          <cell r="U519" t="str">
            <v>2015-02-28</v>
          </cell>
          <cell r="V519">
            <v>118.77</v>
          </cell>
          <cell r="W519" t="str">
            <v>UTXEMEM201</v>
          </cell>
          <cell r="Y519" t="str">
            <v>LEGAL</v>
          </cell>
          <cell r="AA519" t="str">
            <v>DLO</v>
          </cell>
          <cell r="AC519" t="str">
            <v>ICB</v>
          </cell>
          <cell r="AD519" t="str">
            <v>ICB</v>
          </cell>
          <cell r="AF519" t="str">
            <v>211</v>
          </cell>
          <cell r="AG519" t="str">
            <v>0000143664</v>
          </cell>
        </row>
        <row r="520">
          <cell r="A520" t="str">
            <v>00664459</v>
          </cell>
          <cell r="B520" t="str">
            <v>9539302000</v>
          </cell>
          <cell r="C520" t="str">
            <v>ICB4TARGET0000021136</v>
          </cell>
          <cell r="D520">
            <v>2015</v>
          </cell>
          <cell r="E520">
            <v>2</v>
          </cell>
          <cell r="F520" t="str">
            <v>2015-02-28</v>
          </cell>
          <cell r="G520" t="str">
            <v>PRJ</v>
          </cell>
          <cell r="H520" t="str">
            <v>211</v>
          </cell>
          <cell r="I520" t="str">
            <v>211</v>
          </cell>
          <cell r="K520" t="str">
            <v>000001121</v>
          </cell>
          <cell r="L520" t="str">
            <v>9302000</v>
          </cell>
          <cell r="M520" t="str">
            <v>1113</v>
          </cell>
          <cell r="N520" t="str">
            <v>99920</v>
          </cell>
          <cell r="O520" t="str">
            <v>11404</v>
          </cell>
          <cell r="P520" t="str">
            <v>292</v>
          </cell>
          <cell r="Q520" t="str">
            <v>953</v>
          </cell>
          <cell r="R520" t="str">
            <v>INTERCO BILL W/O</v>
          </cell>
          <cell r="S520" t="str">
            <v>PRA</v>
          </cell>
          <cell r="U520" t="str">
            <v>2015-02-28</v>
          </cell>
          <cell r="V520">
            <v>89.08</v>
          </cell>
          <cell r="W520" t="str">
            <v>UTXEMEM201</v>
          </cell>
          <cell r="Y520" t="str">
            <v>LEGAL</v>
          </cell>
          <cell r="AA520" t="str">
            <v>DLO</v>
          </cell>
          <cell r="AC520" t="str">
            <v>ICB</v>
          </cell>
          <cell r="AD520" t="str">
            <v>ICB</v>
          </cell>
          <cell r="AF520" t="str">
            <v>211</v>
          </cell>
          <cell r="AG520" t="str">
            <v>0000195703</v>
          </cell>
        </row>
        <row r="521">
          <cell r="A521" t="str">
            <v>00682905</v>
          </cell>
          <cell r="B521" t="str">
            <v>9549210001</v>
          </cell>
          <cell r="C521" t="str">
            <v>ICB4TARGET0000023139</v>
          </cell>
          <cell r="D521">
            <v>2015</v>
          </cell>
          <cell r="E521">
            <v>6</v>
          </cell>
          <cell r="F521" t="str">
            <v>2015-06-30</v>
          </cell>
          <cell r="G521" t="str">
            <v>PRJ</v>
          </cell>
          <cell r="H521" t="str">
            <v>211</v>
          </cell>
          <cell r="I521" t="str">
            <v>211</v>
          </cell>
          <cell r="K521" t="str">
            <v>TDOANDA</v>
          </cell>
          <cell r="L521" t="str">
            <v>9210001</v>
          </cell>
          <cell r="M521" t="str">
            <v>1113</v>
          </cell>
          <cell r="N521" t="str">
            <v>99920</v>
          </cell>
          <cell r="O521" t="str">
            <v>13123</v>
          </cell>
          <cell r="P521" t="str">
            <v>263</v>
          </cell>
          <cell r="Q521" t="str">
            <v>954</v>
          </cell>
          <cell r="R521" t="str">
            <v>INTERCO BILL W/O</v>
          </cell>
          <cell r="S521" t="str">
            <v>PRA</v>
          </cell>
          <cell r="U521" t="str">
            <v>2015-06-30</v>
          </cell>
          <cell r="V521">
            <v>20.81</v>
          </cell>
          <cell r="W521" t="str">
            <v>UTXE000501</v>
          </cell>
          <cell r="Y521" t="str">
            <v>TDOTH</v>
          </cell>
          <cell r="AA521" t="str">
            <v>DLO</v>
          </cell>
          <cell r="AC521" t="str">
            <v>ICB</v>
          </cell>
          <cell r="AD521" t="str">
            <v>ICB</v>
          </cell>
          <cell r="AF521" t="str">
            <v>211</v>
          </cell>
          <cell r="AG521" t="str">
            <v>0000266656</v>
          </cell>
        </row>
        <row r="522">
          <cell r="A522" t="str">
            <v>00681536</v>
          </cell>
          <cell r="B522" t="str">
            <v>9539302000</v>
          </cell>
          <cell r="C522" t="str">
            <v>ICB4TARGET0000023818</v>
          </cell>
          <cell r="D522">
            <v>2015</v>
          </cell>
          <cell r="E522">
            <v>6</v>
          </cell>
          <cell r="F522" t="str">
            <v>2015-06-30</v>
          </cell>
          <cell r="G522" t="str">
            <v>PRJ</v>
          </cell>
          <cell r="H522" t="str">
            <v>211</v>
          </cell>
          <cell r="I522" t="str">
            <v>211</v>
          </cell>
          <cell r="K522" t="str">
            <v>000001121</v>
          </cell>
          <cell r="L522" t="str">
            <v>9302000</v>
          </cell>
          <cell r="M522" t="str">
            <v>1585</v>
          </cell>
          <cell r="N522" t="str">
            <v>99920</v>
          </cell>
          <cell r="O522" t="str">
            <v>11404</v>
          </cell>
          <cell r="P522" t="str">
            <v>292</v>
          </cell>
          <cell r="Q522" t="str">
            <v>953</v>
          </cell>
          <cell r="R522" t="str">
            <v>INTERCO BILL W/O</v>
          </cell>
          <cell r="S522" t="str">
            <v>PRA</v>
          </cell>
          <cell r="U522" t="str">
            <v>2015-06-30</v>
          </cell>
          <cell r="V522">
            <v>300.04000000000002</v>
          </cell>
          <cell r="W522" t="str">
            <v>UTXEMEM101</v>
          </cell>
          <cell r="Y522" t="str">
            <v>LEGAL</v>
          </cell>
          <cell r="AA522" t="str">
            <v>DLO</v>
          </cell>
          <cell r="AC522" t="str">
            <v>ICB</v>
          </cell>
          <cell r="AD522" t="str">
            <v>ICB</v>
          </cell>
          <cell r="AF522" t="str">
            <v>211</v>
          </cell>
          <cell r="AG522" t="str">
            <v>0000122688</v>
          </cell>
        </row>
        <row r="523">
          <cell r="A523" t="str">
            <v>00685362</v>
          </cell>
          <cell r="B523" t="str">
            <v>9539302000</v>
          </cell>
          <cell r="C523" t="str">
            <v>ICB4TARGET0000023823</v>
          </cell>
          <cell r="D523">
            <v>2015</v>
          </cell>
          <cell r="E523">
            <v>6</v>
          </cell>
          <cell r="F523" t="str">
            <v>2015-06-30</v>
          </cell>
          <cell r="G523" t="str">
            <v>PRJ</v>
          </cell>
          <cell r="H523" t="str">
            <v>211</v>
          </cell>
          <cell r="I523" t="str">
            <v>211</v>
          </cell>
          <cell r="K523" t="str">
            <v>000001121</v>
          </cell>
          <cell r="L523" t="str">
            <v>9302000</v>
          </cell>
          <cell r="M523" t="str">
            <v>1113</v>
          </cell>
          <cell r="N523" t="str">
            <v>99920</v>
          </cell>
          <cell r="O523" t="str">
            <v>11404</v>
          </cell>
          <cell r="P523" t="str">
            <v>292</v>
          </cell>
          <cell r="Q523" t="str">
            <v>953</v>
          </cell>
          <cell r="R523" t="str">
            <v>INTERCO BILL W/O</v>
          </cell>
          <cell r="S523" t="str">
            <v>PRA</v>
          </cell>
          <cell r="U523" t="str">
            <v>2015-06-30</v>
          </cell>
          <cell r="V523">
            <v>713.33</v>
          </cell>
          <cell r="W523" t="str">
            <v>UTXEMEM201</v>
          </cell>
          <cell r="Y523" t="str">
            <v>LEGAL</v>
          </cell>
          <cell r="AA523" t="str">
            <v>DLO</v>
          </cell>
          <cell r="AC523" t="str">
            <v>ICB</v>
          </cell>
          <cell r="AD523" t="str">
            <v>ICB</v>
          </cell>
          <cell r="AF523" t="str">
            <v>211</v>
          </cell>
          <cell r="AG523" t="str">
            <v>0000121145</v>
          </cell>
        </row>
        <row r="524">
          <cell r="A524" t="str">
            <v>00684696</v>
          </cell>
          <cell r="B524" t="str">
            <v>9539302000</v>
          </cell>
          <cell r="C524" t="str">
            <v>ICB4TARGET0000023824</v>
          </cell>
          <cell r="D524">
            <v>2015</v>
          </cell>
          <cell r="E524">
            <v>6</v>
          </cell>
          <cell r="F524" t="str">
            <v>2015-06-30</v>
          </cell>
          <cell r="G524" t="str">
            <v>PRJ</v>
          </cell>
          <cell r="H524" t="str">
            <v>211</v>
          </cell>
          <cell r="I524" t="str">
            <v>211</v>
          </cell>
          <cell r="K524" t="str">
            <v>000001121</v>
          </cell>
          <cell r="L524" t="str">
            <v>9302000</v>
          </cell>
          <cell r="M524" t="str">
            <v>1113</v>
          </cell>
          <cell r="N524" t="str">
            <v>99920</v>
          </cell>
          <cell r="O524" t="str">
            <v>11404</v>
          </cell>
          <cell r="P524" t="str">
            <v>292</v>
          </cell>
          <cell r="Q524" t="str">
            <v>953</v>
          </cell>
          <cell r="R524" t="str">
            <v>INTERCO BILL W/O</v>
          </cell>
          <cell r="S524" t="str">
            <v>PRA</v>
          </cell>
          <cell r="U524" t="str">
            <v>2015-06-30</v>
          </cell>
          <cell r="V524">
            <v>59.44</v>
          </cell>
          <cell r="W524" t="str">
            <v>UTXEMEM201</v>
          </cell>
          <cell r="Y524" t="str">
            <v>LEGAL</v>
          </cell>
          <cell r="AA524" t="str">
            <v>DLO</v>
          </cell>
          <cell r="AC524" t="str">
            <v>ICB</v>
          </cell>
          <cell r="AD524" t="str">
            <v>ICB</v>
          </cell>
          <cell r="AF524" t="str">
            <v>211</v>
          </cell>
          <cell r="AG524" t="str">
            <v>0000121593</v>
          </cell>
        </row>
        <row r="525">
          <cell r="A525" t="str">
            <v>00682618</v>
          </cell>
          <cell r="B525" t="str">
            <v>9539302000</v>
          </cell>
          <cell r="C525" t="str">
            <v>ICB4TARGET0000023825</v>
          </cell>
          <cell r="D525">
            <v>2015</v>
          </cell>
          <cell r="E525">
            <v>6</v>
          </cell>
          <cell r="F525" t="str">
            <v>2015-06-30</v>
          </cell>
          <cell r="G525" t="str">
            <v>PRJ</v>
          </cell>
          <cell r="H525" t="str">
            <v>211</v>
          </cell>
          <cell r="I525" t="str">
            <v>211</v>
          </cell>
          <cell r="K525" t="str">
            <v>000001121</v>
          </cell>
          <cell r="L525" t="str">
            <v>9302000</v>
          </cell>
          <cell r="M525" t="str">
            <v>1113</v>
          </cell>
          <cell r="N525" t="str">
            <v>99920</v>
          </cell>
          <cell r="O525" t="str">
            <v>11404</v>
          </cell>
          <cell r="P525" t="str">
            <v>292</v>
          </cell>
          <cell r="Q525" t="str">
            <v>953</v>
          </cell>
          <cell r="R525" t="str">
            <v>INTERCO BILL W/O</v>
          </cell>
          <cell r="S525" t="str">
            <v>PRA</v>
          </cell>
          <cell r="U525" t="str">
            <v>2015-06-30</v>
          </cell>
          <cell r="V525">
            <v>286.07</v>
          </cell>
          <cell r="W525" t="str">
            <v>UTXEMEM201</v>
          </cell>
          <cell r="Y525" t="str">
            <v>LEGAL</v>
          </cell>
          <cell r="AA525" t="str">
            <v>DLO</v>
          </cell>
          <cell r="AC525" t="str">
            <v>ICB</v>
          </cell>
          <cell r="AD525" t="str">
            <v>ICB</v>
          </cell>
          <cell r="AF525" t="str">
            <v>211</v>
          </cell>
          <cell r="AG525" t="str">
            <v>0000126823</v>
          </cell>
        </row>
        <row r="526">
          <cell r="A526" t="str">
            <v>00684697</v>
          </cell>
          <cell r="B526" t="str">
            <v>9539302000</v>
          </cell>
          <cell r="C526" t="str">
            <v>ICB4TARGET0000023826</v>
          </cell>
          <cell r="D526">
            <v>2015</v>
          </cell>
          <cell r="E526">
            <v>6</v>
          </cell>
          <cell r="F526" t="str">
            <v>2015-06-30</v>
          </cell>
          <cell r="G526" t="str">
            <v>PRJ</v>
          </cell>
          <cell r="H526" t="str">
            <v>211</v>
          </cell>
          <cell r="I526" t="str">
            <v>211</v>
          </cell>
          <cell r="K526" t="str">
            <v>000001121</v>
          </cell>
          <cell r="L526" t="str">
            <v>9302000</v>
          </cell>
          <cell r="M526" t="str">
            <v>1113</v>
          </cell>
          <cell r="N526" t="str">
            <v>99920</v>
          </cell>
          <cell r="O526" t="str">
            <v>11404</v>
          </cell>
          <cell r="P526" t="str">
            <v>292</v>
          </cell>
          <cell r="Q526" t="str">
            <v>953</v>
          </cell>
          <cell r="R526" t="str">
            <v>INTERCO BILL W/O</v>
          </cell>
          <cell r="S526" t="str">
            <v>PRA</v>
          </cell>
          <cell r="U526" t="str">
            <v>2015-06-30</v>
          </cell>
          <cell r="V526">
            <v>5944.4</v>
          </cell>
          <cell r="W526" t="str">
            <v>UTXEMEM201</v>
          </cell>
          <cell r="Y526" t="str">
            <v>LEGAL</v>
          </cell>
          <cell r="AA526" t="str">
            <v>DLO</v>
          </cell>
          <cell r="AC526" t="str">
            <v>ICB</v>
          </cell>
          <cell r="AD526" t="str">
            <v>ICB</v>
          </cell>
          <cell r="AF526" t="str">
            <v>211</v>
          </cell>
          <cell r="AG526" t="str">
            <v>0000277411</v>
          </cell>
        </row>
        <row r="527">
          <cell r="A527" t="str">
            <v>00635079</v>
          </cell>
          <cell r="B527" t="str">
            <v>9539302000</v>
          </cell>
          <cell r="C527" t="str">
            <v>ICB4TARGET0000025395</v>
          </cell>
          <cell r="D527">
            <v>2014</v>
          </cell>
          <cell r="E527">
            <v>9</v>
          </cell>
          <cell r="F527" t="str">
            <v>2014-09-30</v>
          </cell>
          <cell r="G527" t="str">
            <v>PRJ</v>
          </cell>
          <cell r="H527" t="str">
            <v>211</v>
          </cell>
          <cell r="I527" t="str">
            <v>211</v>
          </cell>
          <cell r="K527" t="str">
            <v>000001121</v>
          </cell>
          <cell r="L527" t="str">
            <v>9302000</v>
          </cell>
          <cell r="M527" t="str">
            <v>1113</v>
          </cell>
          <cell r="N527" t="str">
            <v>99920</v>
          </cell>
          <cell r="O527" t="str">
            <v>11404</v>
          </cell>
          <cell r="P527" t="str">
            <v>292</v>
          </cell>
          <cell r="Q527" t="str">
            <v>953</v>
          </cell>
          <cell r="R527" t="str">
            <v>INTERCO BILL W/O</v>
          </cell>
          <cell r="S527" t="str">
            <v>PRA</v>
          </cell>
          <cell r="U527" t="str">
            <v>2014-09-30</v>
          </cell>
          <cell r="V527">
            <v>291.04000000000002</v>
          </cell>
          <cell r="W527" t="str">
            <v>UTXEMEM201</v>
          </cell>
          <cell r="Y527" t="str">
            <v>LEGAL</v>
          </cell>
          <cell r="AA527" t="str">
            <v>DLO</v>
          </cell>
          <cell r="AC527" t="str">
            <v>ICB</v>
          </cell>
          <cell r="AD527" t="str">
            <v>ICB</v>
          </cell>
          <cell r="AF527" t="str">
            <v>211</v>
          </cell>
          <cell r="AG527" t="str">
            <v>0000126823</v>
          </cell>
        </row>
        <row r="528">
          <cell r="A528" t="str">
            <v>00673093</v>
          </cell>
          <cell r="B528" t="str">
            <v>9539302000</v>
          </cell>
          <cell r="C528" t="str">
            <v>ICB4TARGET0000026084</v>
          </cell>
          <cell r="D528">
            <v>2015</v>
          </cell>
          <cell r="E528">
            <v>4</v>
          </cell>
          <cell r="F528" t="str">
            <v>2015-04-30</v>
          </cell>
          <cell r="G528" t="str">
            <v>PRJ</v>
          </cell>
          <cell r="H528" t="str">
            <v>211</v>
          </cell>
          <cell r="I528" t="str">
            <v>211</v>
          </cell>
          <cell r="K528" t="str">
            <v>000001121</v>
          </cell>
          <cell r="L528" t="str">
            <v>9302000</v>
          </cell>
          <cell r="M528" t="str">
            <v>1113</v>
          </cell>
          <cell r="N528" t="str">
            <v>99920</v>
          </cell>
          <cell r="O528" t="str">
            <v>11404</v>
          </cell>
          <cell r="P528" t="str">
            <v>292</v>
          </cell>
          <cell r="Q528" t="str">
            <v>953</v>
          </cell>
          <cell r="R528" t="str">
            <v>INTERCO BILL W/O</v>
          </cell>
          <cell r="S528" t="str">
            <v>PRA</v>
          </cell>
          <cell r="U528" t="str">
            <v>2015-04-30</v>
          </cell>
          <cell r="V528">
            <v>5944.4</v>
          </cell>
          <cell r="W528" t="str">
            <v>UTXEMEM201</v>
          </cell>
          <cell r="Y528" t="str">
            <v>LEGAL</v>
          </cell>
          <cell r="AA528" t="str">
            <v>DLO</v>
          </cell>
          <cell r="AC528" t="str">
            <v>ICB</v>
          </cell>
          <cell r="AD528" t="str">
            <v>ICB</v>
          </cell>
          <cell r="AF528" t="str">
            <v>211</v>
          </cell>
          <cell r="AG528" t="str">
            <v>0000101424</v>
          </cell>
        </row>
        <row r="529">
          <cell r="A529" t="str">
            <v>00673091</v>
          </cell>
          <cell r="B529" t="str">
            <v>9539302000</v>
          </cell>
          <cell r="C529" t="str">
            <v>ICB4TARGET0000026085</v>
          </cell>
          <cell r="D529">
            <v>2015</v>
          </cell>
          <cell r="E529">
            <v>4</v>
          </cell>
          <cell r="F529" t="str">
            <v>2015-04-30</v>
          </cell>
          <cell r="G529" t="str">
            <v>PRJ</v>
          </cell>
          <cell r="H529" t="str">
            <v>211</v>
          </cell>
          <cell r="I529" t="str">
            <v>211</v>
          </cell>
          <cell r="K529" t="str">
            <v>000001121</v>
          </cell>
          <cell r="L529" t="str">
            <v>9302000</v>
          </cell>
          <cell r="M529" t="str">
            <v>1113</v>
          </cell>
          <cell r="N529" t="str">
            <v>99920</v>
          </cell>
          <cell r="O529" t="str">
            <v>11404</v>
          </cell>
          <cell r="P529" t="str">
            <v>292</v>
          </cell>
          <cell r="Q529" t="str">
            <v>953</v>
          </cell>
          <cell r="R529" t="str">
            <v>INTERCO BILL W/O</v>
          </cell>
          <cell r="S529" t="str">
            <v>PRA</v>
          </cell>
          <cell r="U529" t="str">
            <v>2015-04-30</v>
          </cell>
          <cell r="V529">
            <v>713.33</v>
          </cell>
          <cell r="W529" t="str">
            <v>UTXEMEM201</v>
          </cell>
          <cell r="Y529" t="str">
            <v>LEGAL</v>
          </cell>
          <cell r="AA529" t="str">
            <v>DLO</v>
          </cell>
          <cell r="AC529" t="str">
            <v>ICB</v>
          </cell>
          <cell r="AD529" t="str">
            <v>ICB</v>
          </cell>
          <cell r="AF529" t="str">
            <v>211</v>
          </cell>
          <cell r="AG529" t="str">
            <v>0000121145</v>
          </cell>
        </row>
        <row r="530">
          <cell r="A530" t="str">
            <v>00670276</v>
          </cell>
          <cell r="B530" t="str">
            <v>9539302000</v>
          </cell>
          <cell r="C530" t="str">
            <v>ICB4TARGET0000026086</v>
          </cell>
          <cell r="D530">
            <v>2015</v>
          </cell>
          <cell r="E530">
            <v>4</v>
          </cell>
          <cell r="F530" t="str">
            <v>2015-04-30</v>
          </cell>
          <cell r="G530" t="str">
            <v>PRJ</v>
          </cell>
          <cell r="H530" t="str">
            <v>211</v>
          </cell>
          <cell r="I530" t="str">
            <v>211</v>
          </cell>
          <cell r="K530" t="str">
            <v>000001121</v>
          </cell>
          <cell r="L530" t="str">
            <v>9302000</v>
          </cell>
          <cell r="M530" t="str">
            <v>1113</v>
          </cell>
          <cell r="N530" t="str">
            <v>99920</v>
          </cell>
          <cell r="O530" t="str">
            <v>11404</v>
          </cell>
          <cell r="P530" t="str">
            <v>292</v>
          </cell>
          <cell r="Q530" t="str">
            <v>953</v>
          </cell>
          <cell r="R530" t="str">
            <v>INTERCO BILL W/O</v>
          </cell>
          <cell r="S530" t="str">
            <v>PRA</v>
          </cell>
          <cell r="U530" t="str">
            <v>2015-04-30</v>
          </cell>
          <cell r="V530">
            <v>475.55</v>
          </cell>
          <cell r="W530" t="str">
            <v>UTXEMEM201</v>
          </cell>
          <cell r="Y530" t="str">
            <v>LEGAL</v>
          </cell>
          <cell r="AA530" t="str">
            <v>DLO</v>
          </cell>
          <cell r="AC530" t="str">
            <v>ICB</v>
          </cell>
          <cell r="AD530" t="str">
            <v>ICB</v>
          </cell>
          <cell r="AF530" t="str">
            <v>211</v>
          </cell>
          <cell r="AG530" t="str">
            <v>0000138378</v>
          </cell>
        </row>
        <row r="531">
          <cell r="A531" t="str">
            <v>00673084</v>
          </cell>
          <cell r="B531" t="str">
            <v>9539302000</v>
          </cell>
          <cell r="C531" t="str">
            <v>ICB4TARGET0000026087</v>
          </cell>
          <cell r="D531">
            <v>2015</v>
          </cell>
          <cell r="E531">
            <v>4</v>
          </cell>
          <cell r="F531" t="str">
            <v>2015-04-30</v>
          </cell>
          <cell r="G531" t="str">
            <v>PRJ</v>
          </cell>
          <cell r="H531" t="str">
            <v>211</v>
          </cell>
          <cell r="I531" t="str">
            <v>211</v>
          </cell>
          <cell r="K531" t="str">
            <v>000001121</v>
          </cell>
          <cell r="L531" t="str">
            <v>9302000</v>
          </cell>
          <cell r="M531" t="str">
            <v>1113</v>
          </cell>
          <cell r="N531" t="str">
            <v>99920</v>
          </cell>
          <cell r="O531" t="str">
            <v>11404</v>
          </cell>
          <cell r="P531" t="str">
            <v>292</v>
          </cell>
          <cell r="Q531" t="str">
            <v>953</v>
          </cell>
          <cell r="R531" t="str">
            <v>INTERCO BILL W/O</v>
          </cell>
          <cell r="S531" t="str">
            <v>PRA</v>
          </cell>
          <cell r="U531" t="str">
            <v>2015-04-30</v>
          </cell>
          <cell r="V531">
            <v>249.67</v>
          </cell>
          <cell r="W531" t="str">
            <v>UTXEMEM201</v>
          </cell>
          <cell r="Y531" t="str">
            <v>LEGAL</v>
          </cell>
          <cell r="AA531" t="str">
            <v>DLO</v>
          </cell>
          <cell r="AC531" t="str">
            <v>ICB</v>
          </cell>
          <cell r="AD531" t="str">
            <v>ICB</v>
          </cell>
          <cell r="AF531" t="str">
            <v>211</v>
          </cell>
          <cell r="AG531" t="str">
            <v>0000142834</v>
          </cell>
        </row>
        <row r="532">
          <cell r="A532" t="str">
            <v>00672841</v>
          </cell>
          <cell r="B532" t="str">
            <v>9539302000</v>
          </cell>
          <cell r="C532" t="str">
            <v>ICB4TARGET0000026088</v>
          </cell>
          <cell r="D532">
            <v>2015</v>
          </cell>
          <cell r="E532">
            <v>4</v>
          </cell>
          <cell r="F532" t="str">
            <v>2015-04-30</v>
          </cell>
          <cell r="G532" t="str">
            <v>PRJ</v>
          </cell>
          <cell r="H532" t="str">
            <v>211</v>
          </cell>
          <cell r="I532" t="str">
            <v>211</v>
          </cell>
          <cell r="K532" t="str">
            <v>000001121</v>
          </cell>
          <cell r="L532" t="str">
            <v>9302000</v>
          </cell>
          <cell r="M532" t="str">
            <v>1113</v>
          </cell>
          <cell r="N532" t="str">
            <v>99920</v>
          </cell>
          <cell r="O532" t="str">
            <v>11404</v>
          </cell>
          <cell r="P532" t="str">
            <v>292</v>
          </cell>
          <cell r="Q532" t="str">
            <v>953</v>
          </cell>
          <cell r="R532" t="str">
            <v>INTERCO BILL W/O</v>
          </cell>
          <cell r="S532" t="str">
            <v>PRA</v>
          </cell>
          <cell r="U532" t="str">
            <v>2015-04-30</v>
          </cell>
          <cell r="V532">
            <v>148.61000000000001</v>
          </cell>
          <cell r="W532" t="str">
            <v>UTXEMEM201</v>
          </cell>
          <cell r="Y532" t="str">
            <v>LEGAL</v>
          </cell>
          <cell r="AA532" t="str">
            <v>DLO</v>
          </cell>
          <cell r="AC532" t="str">
            <v>ICB</v>
          </cell>
          <cell r="AD532" t="str">
            <v>ICB</v>
          </cell>
          <cell r="AF532" t="str">
            <v>211</v>
          </cell>
          <cell r="AG532" t="str">
            <v>0000160470</v>
          </cell>
        </row>
        <row r="533">
          <cell r="A533" t="str">
            <v>00667240</v>
          </cell>
          <cell r="B533" t="str">
            <v>9539302000</v>
          </cell>
          <cell r="C533" t="str">
            <v>ICB4TARGET0000026337</v>
          </cell>
          <cell r="D533">
            <v>2015</v>
          </cell>
          <cell r="E533">
            <v>3</v>
          </cell>
          <cell r="F533" t="str">
            <v>2015-03-31</v>
          </cell>
          <cell r="G533" t="str">
            <v>PRJ</v>
          </cell>
          <cell r="H533" t="str">
            <v>211</v>
          </cell>
          <cell r="I533" t="str">
            <v>211</v>
          </cell>
          <cell r="K533" t="str">
            <v>000001121</v>
          </cell>
          <cell r="L533" t="str">
            <v>9302000</v>
          </cell>
          <cell r="M533" t="str">
            <v>1585</v>
          </cell>
          <cell r="N533" t="str">
            <v>99920</v>
          </cell>
          <cell r="O533" t="str">
            <v>11404</v>
          </cell>
          <cell r="P533" t="str">
            <v>292</v>
          </cell>
          <cell r="Q533" t="str">
            <v>953</v>
          </cell>
          <cell r="R533" t="str">
            <v>INTERCO BILL W/O</v>
          </cell>
          <cell r="S533" t="str">
            <v>PRA</v>
          </cell>
          <cell r="U533" t="str">
            <v>2015-03-31</v>
          </cell>
          <cell r="V533">
            <v>1159.49</v>
          </cell>
          <cell r="W533" t="str">
            <v>UTXEMEM101</v>
          </cell>
          <cell r="Y533" t="str">
            <v>LEGAL</v>
          </cell>
          <cell r="AA533" t="str">
            <v>DLO</v>
          </cell>
          <cell r="AC533" t="str">
            <v>ICB</v>
          </cell>
          <cell r="AD533" t="str">
            <v>ICB</v>
          </cell>
          <cell r="AF533" t="str">
            <v>211</v>
          </cell>
          <cell r="AG533" t="str">
            <v>0000098419</v>
          </cell>
        </row>
        <row r="534">
          <cell r="A534" t="str">
            <v>00667874</v>
          </cell>
          <cell r="B534" t="str">
            <v>9539302000</v>
          </cell>
          <cell r="C534" t="str">
            <v>ICB4TARGET0000026338</v>
          </cell>
          <cell r="D534">
            <v>2015</v>
          </cell>
          <cell r="E534">
            <v>3</v>
          </cell>
          <cell r="F534" t="str">
            <v>2015-03-31</v>
          </cell>
          <cell r="G534" t="str">
            <v>PRJ</v>
          </cell>
          <cell r="H534" t="str">
            <v>211</v>
          </cell>
          <cell r="I534" t="str">
            <v>211</v>
          </cell>
          <cell r="K534" t="str">
            <v>000001121</v>
          </cell>
          <cell r="L534" t="str">
            <v>9302000</v>
          </cell>
          <cell r="M534" t="str">
            <v>1585</v>
          </cell>
          <cell r="N534" t="str">
            <v>99920</v>
          </cell>
          <cell r="O534" t="str">
            <v>11404</v>
          </cell>
          <cell r="P534" t="str">
            <v>292</v>
          </cell>
          <cell r="Q534" t="str">
            <v>953</v>
          </cell>
          <cell r="R534" t="str">
            <v>INTERCO BILL W/O</v>
          </cell>
          <cell r="S534" t="str">
            <v>PRA</v>
          </cell>
          <cell r="U534" t="str">
            <v>2015-03-31</v>
          </cell>
          <cell r="V534">
            <v>3316.14</v>
          </cell>
          <cell r="W534" t="str">
            <v>UTXEMEM101</v>
          </cell>
          <cell r="Y534" t="str">
            <v>LEGAL</v>
          </cell>
          <cell r="AA534" t="str">
            <v>DLO</v>
          </cell>
          <cell r="AC534" t="str">
            <v>ICB</v>
          </cell>
          <cell r="AD534" t="str">
            <v>ICB</v>
          </cell>
          <cell r="AF534" t="str">
            <v>211</v>
          </cell>
          <cell r="AG534" t="str">
            <v>0000141907</v>
          </cell>
        </row>
        <row r="535">
          <cell r="A535" t="str">
            <v>00667122</v>
          </cell>
          <cell r="B535" t="str">
            <v>9539302000</v>
          </cell>
          <cell r="C535" t="str">
            <v>ICB4TARGET0000026343</v>
          </cell>
          <cell r="D535">
            <v>2015</v>
          </cell>
          <cell r="E535">
            <v>3</v>
          </cell>
          <cell r="F535" t="str">
            <v>2015-03-31</v>
          </cell>
          <cell r="G535" t="str">
            <v>PRJ</v>
          </cell>
          <cell r="H535" t="str">
            <v>211</v>
          </cell>
          <cell r="I535" t="str">
            <v>211</v>
          </cell>
          <cell r="K535" t="str">
            <v>000001121</v>
          </cell>
          <cell r="L535" t="str">
            <v>9302000</v>
          </cell>
          <cell r="M535" t="str">
            <v>1113</v>
          </cell>
          <cell r="N535" t="str">
            <v>99920</v>
          </cell>
          <cell r="O535" t="str">
            <v>11404</v>
          </cell>
          <cell r="P535" t="str">
            <v>292</v>
          </cell>
          <cell r="Q535" t="str">
            <v>953</v>
          </cell>
          <cell r="R535" t="str">
            <v>INTERCO BILL W/O</v>
          </cell>
          <cell r="S535" t="str">
            <v>PRA</v>
          </cell>
          <cell r="U535" t="str">
            <v>2015-03-31</v>
          </cell>
          <cell r="V535">
            <v>230.13</v>
          </cell>
          <cell r="W535" t="str">
            <v>UTXEMEM201</v>
          </cell>
          <cell r="Y535" t="str">
            <v>LEGAL</v>
          </cell>
          <cell r="AA535" t="str">
            <v>DLO</v>
          </cell>
          <cell r="AC535" t="str">
            <v>ICB</v>
          </cell>
          <cell r="AD535" t="str">
            <v>ICB</v>
          </cell>
          <cell r="AF535" t="str">
            <v>211</v>
          </cell>
          <cell r="AG535" t="str">
            <v>0000120927</v>
          </cell>
        </row>
        <row r="536">
          <cell r="A536" t="str">
            <v>00667123</v>
          </cell>
          <cell r="B536" t="str">
            <v>9539302000</v>
          </cell>
          <cell r="C536" t="str">
            <v>ICB4TARGET0000026344</v>
          </cell>
          <cell r="D536">
            <v>2015</v>
          </cell>
          <cell r="E536">
            <v>3</v>
          </cell>
          <cell r="F536" t="str">
            <v>2015-03-31</v>
          </cell>
          <cell r="G536" t="str">
            <v>PRJ</v>
          </cell>
          <cell r="H536" t="str">
            <v>211</v>
          </cell>
          <cell r="I536" t="str">
            <v>211</v>
          </cell>
          <cell r="K536" t="str">
            <v>000001121</v>
          </cell>
          <cell r="L536" t="str">
            <v>9302000</v>
          </cell>
          <cell r="M536" t="str">
            <v>1113</v>
          </cell>
          <cell r="N536" t="str">
            <v>99920</v>
          </cell>
          <cell r="O536" t="str">
            <v>11404</v>
          </cell>
          <cell r="P536" t="str">
            <v>292</v>
          </cell>
          <cell r="Q536" t="str">
            <v>953</v>
          </cell>
          <cell r="R536" t="str">
            <v>INTERCO BILL W/O</v>
          </cell>
          <cell r="S536" t="str">
            <v>PRA</v>
          </cell>
          <cell r="U536" t="str">
            <v>2015-03-31</v>
          </cell>
          <cell r="V536">
            <v>285.8</v>
          </cell>
          <cell r="W536" t="str">
            <v>UTXEMEM201</v>
          </cell>
          <cell r="Y536" t="str">
            <v>LEGAL</v>
          </cell>
          <cell r="AA536" t="str">
            <v>DLO</v>
          </cell>
          <cell r="AC536" t="str">
            <v>ICB</v>
          </cell>
          <cell r="AD536" t="str">
            <v>ICB</v>
          </cell>
          <cell r="AF536" t="str">
            <v>211</v>
          </cell>
          <cell r="AG536" t="str">
            <v>0000126823</v>
          </cell>
        </row>
        <row r="537">
          <cell r="A537" t="str">
            <v>00667125</v>
          </cell>
          <cell r="B537" t="str">
            <v>9539302000</v>
          </cell>
          <cell r="C537" t="str">
            <v>ICB4TARGET0000026345</v>
          </cell>
          <cell r="D537">
            <v>2015</v>
          </cell>
          <cell r="E537">
            <v>3</v>
          </cell>
          <cell r="F537" t="str">
            <v>2015-03-31</v>
          </cell>
          <cell r="G537" t="str">
            <v>PRJ</v>
          </cell>
          <cell r="H537" t="str">
            <v>211</v>
          </cell>
          <cell r="I537" t="str">
            <v>211</v>
          </cell>
          <cell r="K537" t="str">
            <v>000001121</v>
          </cell>
          <cell r="L537" t="str">
            <v>9302000</v>
          </cell>
          <cell r="M537" t="str">
            <v>1113</v>
          </cell>
          <cell r="N537" t="str">
            <v>99920</v>
          </cell>
          <cell r="O537" t="str">
            <v>11404</v>
          </cell>
          <cell r="P537" t="str">
            <v>292</v>
          </cell>
          <cell r="Q537" t="str">
            <v>953</v>
          </cell>
          <cell r="R537" t="str">
            <v>INTERCO BILL W/O</v>
          </cell>
          <cell r="S537" t="str">
            <v>PRA</v>
          </cell>
          <cell r="U537" t="str">
            <v>2015-03-31</v>
          </cell>
          <cell r="V537">
            <v>187.07</v>
          </cell>
          <cell r="W537" t="str">
            <v>UTXEMEM201</v>
          </cell>
          <cell r="Y537" t="str">
            <v>LEGAL</v>
          </cell>
          <cell r="AA537" t="str">
            <v>DLO</v>
          </cell>
          <cell r="AC537" t="str">
            <v>ICB</v>
          </cell>
          <cell r="AD537" t="str">
            <v>ICB</v>
          </cell>
          <cell r="AF537" t="str">
            <v>211</v>
          </cell>
          <cell r="AG537" t="str">
            <v>0000139597</v>
          </cell>
        </row>
        <row r="538">
          <cell r="A538" t="str">
            <v>00667124</v>
          </cell>
          <cell r="B538" t="str">
            <v>9539302000</v>
          </cell>
          <cell r="C538" t="str">
            <v>ICB4TARGET0000026346</v>
          </cell>
          <cell r="D538">
            <v>2015</v>
          </cell>
          <cell r="E538">
            <v>3</v>
          </cell>
          <cell r="F538" t="str">
            <v>2015-03-31</v>
          </cell>
          <cell r="G538" t="str">
            <v>PRJ</v>
          </cell>
          <cell r="H538" t="str">
            <v>211</v>
          </cell>
          <cell r="I538" t="str">
            <v>211</v>
          </cell>
          <cell r="K538" t="str">
            <v>000001121</v>
          </cell>
          <cell r="L538" t="str">
            <v>9302000</v>
          </cell>
          <cell r="M538" t="str">
            <v>1113</v>
          </cell>
          <cell r="N538" t="str">
            <v>99920</v>
          </cell>
          <cell r="O538" t="str">
            <v>11404</v>
          </cell>
          <cell r="P538" t="str">
            <v>292</v>
          </cell>
          <cell r="Q538" t="str">
            <v>953</v>
          </cell>
          <cell r="R538" t="str">
            <v>INTERCO BILL W/O</v>
          </cell>
          <cell r="S538" t="str">
            <v>PRA</v>
          </cell>
          <cell r="U538" t="str">
            <v>2015-03-31</v>
          </cell>
          <cell r="V538">
            <v>89.08</v>
          </cell>
          <cell r="W538" t="str">
            <v>UTXEMEM201</v>
          </cell>
          <cell r="Y538" t="str">
            <v>LEGAL</v>
          </cell>
          <cell r="AA538" t="str">
            <v>DLO</v>
          </cell>
          <cell r="AC538" t="str">
            <v>ICB</v>
          </cell>
          <cell r="AD538" t="str">
            <v>ICB</v>
          </cell>
          <cell r="AF538" t="str">
            <v>211</v>
          </cell>
          <cell r="AG538" t="str">
            <v>0000167023</v>
          </cell>
        </row>
        <row r="539">
          <cell r="A539" t="str">
            <v>00675231</v>
          </cell>
          <cell r="B539" t="str">
            <v>9539070001</v>
          </cell>
          <cell r="C539" t="str">
            <v>ICB4TARGET0000028125</v>
          </cell>
          <cell r="D539">
            <v>2015</v>
          </cell>
          <cell r="E539">
            <v>5</v>
          </cell>
          <cell r="F539" t="str">
            <v>2015-05-31</v>
          </cell>
          <cell r="G539" t="str">
            <v>PRJ</v>
          </cell>
          <cell r="H539" t="str">
            <v>211</v>
          </cell>
          <cell r="I539" t="str">
            <v>211</v>
          </cell>
          <cell r="K539" t="str">
            <v>TXDSMANDA</v>
          </cell>
          <cell r="L539" t="str">
            <v>9070001</v>
          </cell>
          <cell r="M539" t="str">
            <v>1397</v>
          </cell>
          <cell r="N539" t="str">
            <v>99920</v>
          </cell>
          <cell r="O539" t="str">
            <v>10329</v>
          </cell>
          <cell r="P539" t="str">
            <v>721</v>
          </cell>
          <cell r="Q539" t="str">
            <v>953</v>
          </cell>
          <cell r="R539" t="str">
            <v>INTERCO BILL W/O</v>
          </cell>
          <cell r="S539" t="str">
            <v>PRA</v>
          </cell>
          <cell r="U539" t="str">
            <v>2015-05-31</v>
          </cell>
          <cell r="V539">
            <v>4060.18</v>
          </cell>
          <cell r="W539" t="str">
            <v>UTXC008201</v>
          </cell>
          <cell r="Y539" t="str">
            <v>LEGAL</v>
          </cell>
          <cell r="AA539" t="str">
            <v>DLO</v>
          </cell>
          <cell r="AC539" t="str">
            <v>ICB</v>
          </cell>
          <cell r="AD539" t="str">
            <v>ICB</v>
          </cell>
          <cell r="AF539" t="str">
            <v>211</v>
          </cell>
          <cell r="AG539" t="str">
            <v>0000011145</v>
          </cell>
        </row>
        <row r="540">
          <cell r="A540" t="str">
            <v>00675389</v>
          </cell>
          <cell r="B540" t="str">
            <v>9549210001</v>
          </cell>
          <cell r="C540" t="str">
            <v>ICB4TARGET0000032287</v>
          </cell>
          <cell r="D540">
            <v>2015</v>
          </cell>
          <cell r="E540">
            <v>5</v>
          </cell>
          <cell r="F540" t="str">
            <v>2015-05-31</v>
          </cell>
          <cell r="G540" t="str">
            <v>PRJ</v>
          </cell>
          <cell r="H540" t="str">
            <v>211</v>
          </cell>
          <cell r="I540" t="str">
            <v>211</v>
          </cell>
          <cell r="K540" t="str">
            <v>TDOANDA</v>
          </cell>
          <cell r="L540" t="str">
            <v>9210001</v>
          </cell>
          <cell r="M540" t="str">
            <v>1113</v>
          </cell>
          <cell r="N540" t="str">
            <v>99920</v>
          </cell>
          <cell r="O540" t="str">
            <v>13123</v>
          </cell>
          <cell r="P540" t="str">
            <v>263</v>
          </cell>
          <cell r="Q540" t="str">
            <v>954</v>
          </cell>
          <cell r="R540" t="str">
            <v>INTERCO BILL W/O</v>
          </cell>
          <cell r="S540" t="str">
            <v>PRA</v>
          </cell>
          <cell r="U540" t="str">
            <v>2015-05-31</v>
          </cell>
          <cell r="V540">
            <v>20.81</v>
          </cell>
          <cell r="W540" t="str">
            <v>UTXE000501</v>
          </cell>
          <cell r="Y540" t="str">
            <v>TDOTH</v>
          </cell>
          <cell r="AA540" t="str">
            <v>DLO</v>
          </cell>
          <cell r="AC540" t="str">
            <v>ICB</v>
          </cell>
          <cell r="AD540" t="str">
            <v>ICB</v>
          </cell>
          <cell r="AF540" t="str">
            <v>211</v>
          </cell>
          <cell r="AG540" t="str">
            <v>0000266656</v>
          </cell>
        </row>
        <row r="541">
          <cell r="A541" t="str">
            <v>00676968</v>
          </cell>
          <cell r="B541" t="str">
            <v>9539302000</v>
          </cell>
          <cell r="C541" t="str">
            <v>ICB4TARGET0000033075</v>
          </cell>
          <cell r="D541">
            <v>2015</v>
          </cell>
          <cell r="E541">
            <v>5</v>
          </cell>
          <cell r="F541" t="str">
            <v>2015-05-31</v>
          </cell>
          <cell r="G541" t="str">
            <v>PRJ</v>
          </cell>
          <cell r="H541" t="str">
            <v>211</v>
          </cell>
          <cell r="I541" t="str">
            <v>211</v>
          </cell>
          <cell r="K541" t="str">
            <v>000001121</v>
          </cell>
          <cell r="L541" t="str">
            <v>9302000</v>
          </cell>
          <cell r="M541" t="str">
            <v>1113</v>
          </cell>
          <cell r="N541" t="str">
            <v>99920</v>
          </cell>
          <cell r="O541" t="str">
            <v>11404</v>
          </cell>
          <cell r="P541" t="str">
            <v>292</v>
          </cell>
          <cell r="Q541" t="str">
            <v>953</v>
          </cell>
          <cell r="R541" t="str">
            <v>INTERCO BILL W/O</v>
          </cell>
          <cell r="S541" t="str">
            <v>PRA</v>
          </cell>
          <cell r="U541" t="str">
            <v>2015-05-31</v>
          </cell>
          <cell r="V541">
            <v>4161.08</v>
          </cell>
          <cell r="W541" t="str">
            <v>UTXEMEM201</v>
          </cell>
          <cell r="Y541" t="str">
            <v>LEGAL</v>
          </cell>
          <cell r="AA541" t="str">
            <v>DLO</v>
          </cell>
          <cell r="AC541" t="str">
            <v>ICB</v>
          </cell>
          <cell r="AD541" t="str">
            <v>ICB</v>
          </cell>
          <cell r="AF541" t="str">
            <v>211</v>
          </cell>
          <cell r="AG541" t="str">
            <v>0000101349</v>
          </cell>
        </row>
        <row r="542">
          <cell r="A542" t="str">
            <v>00676963</v>
          </cell>
          <cell r="B542" t="str">
            <v>9539302000</v>
          </cell>
          <cell r="C542" t="str">
            <v>ICB4TARGET0000033076</v>
          </cell>
          <cell r="D542">
            <v>2015</v>
          </cell>
          <cell r="E542">
            <v>5</v>
          </cell>
          <cell r="F542" t="str">
            <v>2015-05-31</v>
          </cell>
          <cell r="G542" t="str">
            <v>PRJ</v>
          </cell>
          <cell r="H542" t="str">
            <v>211</v>
          </cell>
          <cell r="I542" t="str">
            <v>211</v>
          </cell>
          <cell r="K542" t="str">
            <v>000001121</v>
          </cell>
          <cell r="L542" t="str">
            <v>9302000</v>
          </cell>
          <cell r="M542" t="str">
            <v>1113</v>
          </cell>
          <cell r="N542" t="str">
            <v>99920</v>
          </cell>
          <cell r="O542" t="str">
            <v>11404</v>
          </cell>
          <cell r="P542" t="str">
            <v>292</v>
          </cell>
          <cell r="Q542" t="str">
            <v>953</v>
          </cell>
          <cell r="R542" t="str">
            <v>INTERCO BILL W/O</v>
          </cell>
          <cell r="S542" t="str">
            <v>PRA</v>
          </cell>
          <cell r="U542" t="str">
            <v>2015-05-31</v>
          </cell>
          <cell r="V542">
            <v>594.44000000000005</v>
          </cell>
          <cell r="W542" t="str">
            <v>UTXEMEM201</v>
          </cell>
          <cell r="Y542" t="str">
            <v>LEGAL</v>
          </cell>
          <cell r="AA542" t="str">
            <v>DLO</v>
          </cell>
          <cell r="AC542" t="str">
            <v>ICB</v>
          </cell>
          <cell r="AD542" t="str">
            <v>ICB</v>
          </cell>
          <cell r="AF542" t="str">
            <v>211</v>
          </cell>
          <cell r="AG542" t="str">
            <v>0000142817</v>
          </cell>
        </row>
        <row r="543">
          <cell r="B543" t="str">
            <v>9534264000</v>
          </cell>
          <cell r="C543" t="str">
            <v>ICB7OFFSET0000000138</v>
          </cell>
          <cell r="D543">
            <v>2015</v>
          </cell>
          <cell r="E543">
            <v>1</v>
          </cell>
          <cell r="F543" t="str">
            <v>2015-01-31</v>
          </cell>
          <cell r="G543" t="str">
            <v>PRJ</v>
          </cell>
          <cell r="H543" t="str">
            <v>211</v>
          </cell>
          <cell r="I543" t="str">
            <v>211</v>
          </cell>
          <cell r="K543" t="str">
            <v>000001121</v>
          </cell>
          <cell r="L543" t="str">
            <v>4264000</v>
          </cell>
          <cell r="M543" t="str">
            <v>1113</v>
          </cell>
          <cell r="N543" t="str">
            <v>99910</v>
          </cell>
          <cell r="P543" t="str">
            <v>289</v>
          </cell>
          <cell r="Q543" t="str">
            <v>953</v>
          </cell>
          <cell r="R543" t="str">
            <v>INTERCO BILL RESCAT_BENLOC</v>
          </cell>
          <cell r="S543" t="str">
            <v>PRA</v>
          </cell>
          <cell r="U543" t="str">
            <v>2015-01-31</v>
          </cell>
          <cell r="V543">
            <v>-26367.26</v>
          </cell>
          <cell r="W543" t="str">
            <v>G0001113</v>
          </cell>
          <cell r="Y543" t="str">
            <v>LEGAL</v>
          </cell>
          <cell r="AA543" t="str">
            <v>BAL</v>
          </cell>
          <cell r="AC543" t="str">
            <v>ICB</v>
          </cell>
          <cell r="AD543" t="str">
            <v>ICB</v>
          </cell>
        </row>
        <row r="544">
          <cell r="B544" t="str">
            <v>9534264000</v>
          </cell>
          <cell r="C544" t="str">
            <v>ICB7OFFSET0000000142</v>
          </cell>
          <cell r="D544">
            <v>2014</v>
          </cell>
          <cell r="E544">
            <v>8</v>
          </cell>
          <cell r="F544" t="str">
            <v>2014-08-31</v>
          </cell>
          <cell r="G544" t="str">
            <v>PRJ</v>
          </cell>
          <cell r="H544" t="str">
            <v>211</v>
          </cell>
          <cell r="I544" t="str">
            <v>211</v>
          </cell>
          <cell r="K544" t="str">
            <v>000001121</v>
          </cell>
          <cell r="L544" t="str">
            <v>4264000</v>
          </cell>
          <cell r="M544" t="str">
            <v>1113</v>
          </cell>
          <cell r="N544" t="str">
            <v>99910</v>
          </cell>
          <cell r="P544" t="str">
            <v>289</v>
          </cell>
          <cell r="Q544" t="str">
            <v>953</v>
          </cell>
          <cell r="R544" t="str">
            <v>INTERCO BILL RESCAT_BENLOC</v>
          </cell>
          <cell r="S544" t="str">
            <v>PRA</v>
          </cell>
          <cell r="U544" t="str">
            <v>2014-08-31</v>
          </cell>
          <cell r="V544">
            <v>-5.0999999999999996</v>
          </cell>
          <cell r="W544" t="str">
            <v>G0001113</v>
          </cell>
          <cell r="Y544" t="str">
            <v>LEGAL</v>
          </cell>
          <cell r="AA544" t="str">
            <v>BAL</v>
          </cell>
          <cell r="AC544" t="str">
            <v>ICB</v>
          </cell>
          <cell r="AD544" t="str">
            <v>ICB</v>
          </cell>
        </row>
        <row r="545">
          <cell r="B545" t="str">
            <v>9539302000</v>
          </cell>
          <cell r="C545" t="str">
            <v>ICB7OFFSET0000001931</v>
          </cell>
          <cell r="D545">
            <v>2015</v>
          </cell>
          <cell r="E545">
            <v>1</v>
          </cell>
          <cell r="F545" t="str">
            <v>2015-01-31</v>
          </cell>
          <cell r="G545" t="str">
            <v>PRJ</v>
          </cell>
          <cell r="H545" t="str">
            <v>211</v>
          </cell>
          <cell r="I545" t="str">
            <v>211</v>
          </cell>
          <cell r="K545" t="str">
            <v>000001121</v>
          </cell>
          <cell r="L545" t="str">
            <v>9302000</v>
          </cell>
          <cell r="M545" t="str">
            <v>1113</v>
          </cell>
          <cell r="N545" t="str">
            <v>99910</v>
          </cell>
          <cell r="P545" t="str">
            <v>292</v>
          </cell>
          <cell r="Q545" t="str">
            <v>953</v>
          </cell>
          <cell r="R545" t="str">
            <v>INTERCO BILL RESCAT_BENLOC</v>
          </cell>
          <cell r="S545" t="str">
            <v>PRA</v>
          </cell>
          <cell r="U545" t="str">
            <v>2015-01-31</v>
          </cell>
          <cell r="V545">
            <v>-161868.94</v>
          </cell>
          <cell r="W545" t="str">
            <v>G0001113</v>
          </cell>
          <cell r="Y545" t="str">
            <v>LEGAL</v>
          </cell>
          <cell r="AA545" t="str">
            <v>BAL</v>
          </cell>
          <cell r="AC545" t="str">
            <v>ICB</v>
          </cell>
          <cell r="AD545" t="str">
            <v>ICB</v>
          </cell>
        </row>
        <row r="546">
          <cell r="B546" t="str">
            <v>9539302000</v>
          </cell>
          <cell r="C546" t="str">
            <v>ICB7OFFSET0000002075</v>
          </cell>
          <cell r="D546">
            <v>2014</v>
          </cell>
          <cell r="E546">
            <v>7</v>
          </cell>
          <cell r="F546" t="str">
            <v>2014-07-31</v>
          </cell>
          <cell r="G546" t="str">
            <v>PRJ</v>
          </cell>
          <cell r="H546" t="str">
            <v>211</v>
          </cell>
          <cell r="I546" t="str">
            <v>211</v>
          </cell>
          <cell r="K546" t="str">
            <v>000001121</v>
          </cell>
          <cell r="L546" t="str">
            <v>9302000</v>
          </cell>
          <cell r="M546" t="str">
            <v>1113</v>
          </cell>
          <cell r="N546" t="str">
            <v>99910</v>
          </cell>
          <cell r="P546" t="str">
            <v>292</v>
          </cell>
          <cell r="Q546" t="str">
            <v>953</v>
          </cell>
          <cell r="R546" t="str">
            <v>INTERCO BILL RESCAT_BENLOC</v>
          </cell>
          <cell r="S546" t="str">
            <v>PRA</v>
          </cell>
          <cell r="U546" t="str">
            <v>2014-07-31</v>
          </cell>
          <cell r="V546">
            <v>-5500</v>
          </cell>
          <cell r="W546" t="str">
            <v>G0001113</v>
          </cell>
          <cell r="Y546" t="str">
            <v>LEGAL</v>
          </cell>
          <cell r="AA546" t="str">
            <v>BAL</v>
          </cell>
          <cell r="AC546" t="str">
            <v>ICB</v>
          </cell>
          <cell r="AD546" t="str">
            <v>ICB</v>
          </cell>
        </row>
        <row r="547">
          <cell r="B547" t="str">
            <v>9539302000</v>
          </cell>
          <cell r="C547" t="str">
            <v>ICB7OFFSET0000002217</v>
          </cell>
          <cell r="D547">
            <v>2014</v>
          </cell>
          <cell r="E547">
            <v>8</v>
          </cell>
          <cell r="F547" t="str">
            <v>2014-08-31</v>
          </cell>
          <cell r="G547" t="str">
            <v>PRJ</v>
          </cell>
          <cell r="H547" t="str">
            <v>211</v>
          </cell>
          <cell r="I547" t="str">
            <v>211</v>
          </cell>
          <cell r="K547" t="str">
            <v>000001121</v>
          </cell>
          <cell r="L547" t="str">
            <v>9302000</v>
          </cell>
          <cell r="M547" t="str">
            <v>1113</v>
          </cell>
          <cell r="N547" t="str">
            <v>99910</v>
          </cell>
          <cell r="P547" t="str">
            <v>292</v>
          </cell>
          <cell r="Q547" t="str">
            <v>953</v>
          </cell>
          <cell r="R547" t="str">
            <v>INTERCO BILL RESCAT_BENLOC</v>
          </cell>
          <cell r="S547" t="str">
            <v>PRA</v>
          </cell>
          <cell r="U547" t="str">
            <v>2014-08-31</v>
          </cell>
          <cell r="V547">
            <v>-20.46</v>
          </cell>
          <cell r="W547" t="str">
            <v>G0001113</v>
          </cell>
          <cell r="Y547" t="str">
            <v>LEGAL</v>
          </cell>
          <cell r="AA547" t="str">
            <v>BAL</v>
          </cell>
          <cell r="AC547" t="str">
            <v>ICB</v>
          </cell>
          <cell r="AD547" t="str">
            <v>ICB</v>
          </cell>
        </row>
        <row r="548">
          <cell r="B548" t="str">
            <v>9534264000</v>
          </cell>
          <cell r="C548" t="str">
            <v>ICB7TARGET0000001970</v>
          </cell>
          <cell r="D548">
            <v>2015</v>
          </cell>
          <cell r="E548">
            <v>1</v>
          </cell>
          <cell r="F548" t="str">
            <v>2015-01-31</v>
          </cell>
          <cell r="G548" t="str">
            <v>PRJ</v>
          </cell>
          <cell r="H548" t="str">
            <v>211</v>
          </cell>
          <cell r="I548" t="str">
            <v>211</v>
          </cell>
          <cell r="K548" t="str">
            <v>000001121</v>
          </cell>
          <cell r="L548" t="str">
            <v>4264000</v>
          </cell>
          <cell r="M548" t="str">
            <v>1113</v>
          </cell>
          <cell r="N548" t="str">
            <v>99920</v>
          </cell>
          <cell r="O548" t="str">
            <v>11404</v>
          </cell>
          <cell r="P548" t="str">
            <v>289</v>
          </cell>
          <cell r="Q548" t="str">
            <v>953</v>
          </cell>
          <cell r="R548" t="str">
            <v>INTERCO BILL RESCAT_BENLOC</v>
          </cell>
          <cell r="S548" t="str">
            <v>PRA</v>
          </cell>
          <cell r="U548" t="str">
            <v>2015-01-31</v>
          </cell>
          <cell r="V548">
            <v>16440.46</v>
          </cell>
          <cell r="W548" t="str">
            <v>G0001113</v>
          </cell>
          <cell r="Y548" t="str">
            <v>LEGAL</v>
          </cell>
          <cell r="AA548" t="str">
            <v>DLO</v>
          </cell>
          <cell r="AC548" t="str">
            <v>ICB</v>
          </cell>
          <cell r="AD548" t="str">
            <v>ICB</v>
          </cell>
        </row>
        <row r="549">
          <cell r="B549" t="str">
            <v>9534264000</v>
          </cell>
          <cell r="C549" t="str">
            <v>ICB7TARGET0000002537</v>
          </cell>
          <cell r="D549">
            <v>2014</v>
          </cell>
          <cell r="E549">
            <v>8</v>
          </cell>
          <cell r="F549" t="str">
            <v>2014-08-31</v>
          </cell>
          <cell r="G549" t="str">
            <v>PRJ</v>
          </cell>
          <cell r="H549" t="str">
            <v>211</v>
          </cell>
          <cell r="I549" t="str">
            <v>211</v>
          </cell>
          <cell r="K549" t="str">
            <v>000001121</v>
          </cell>
          <cell r="L549" t="str">
            <v>4264000</v>
          </cell>
          <cell r="M549" t="str">
            <v>1113</v>
          </cell>
          <cell r="N549" t="str">
            <v>99920</v>
          </cell>
          <cell r="O549" t="str">
            <v>11404</v>
          </cell>
          <cell r="P549" t="str">
            <v>289</v>
          </cell>
          <cell r="Q549" t="str">
            <v>953</v>
          </cell>
          <cell r="R549" t="str">
            <v>INTERCO BILL RESCAT_BENLOC</v>
          </cell>
          <cell r="S549" t="str">
            <v>PRA</v>
          </cell>
          <cell r="U549" t="str">
            <v>2014-08-31</v>
          </cell>
          <cell r="V549">
            <v>3.27</v>
          </cell>
          <cell r="W549" t="str">
            <v>G0001113</v>
          </cell>
          <cell r="Y549" t="str">
            <v>LEGAL</v>
          </cell>
          <cell r="AA549" t="str">
            <v>DLO</v>
          </cell>
          <cell r="AC549" t="str">
            <v>ICB</v>
          </cell>
          <cell r="AD549" t="str">
            <v>ICB</v>
          </cell>
        </row>
        <row r="550">
          <cell r="B550" t="str">
            <v>9539302000</v>
          </cell>
          <cell r="C550" t="str">
            <v>ICB7TARGET0000010685</v>
          </cell>
          <cell r="D550">
            <v>2015</v>
          </cell>
          <cell r="E550">
            <v>1</v>
          </cell>
          <cell r="F550" t="str">
            <v>2015-01-31</v>
          </cell>
          <cell r="G550" t="str">
            <v>PRJ</v>
          </cell>
          <cell r="H550" t="str">
            <v>211</v>
          </cell>
          <cell r="I550" t="str">
            <v>211</v>
          </cell>
          <cell r="K550" t="str">
            <v>000001121</v>
          </cell>
          <cell r="L550" t="str">
            <v>9302000</v>
          </cell>
          <cell r="M550" t="str">
            <v>1113</v>
          </cell>
          <cell r="N550" t="str">
            <v>99920</v>
          </cell>
          <cell r="O550" t="str">
            <v>11404</v>
          </cell>
          <cell r="P550" t="str">
            <v>292</v>
          </cell>
          <cell r="Q550" t="str">
            <v>953</v>
          </cell>
          <cell r="R550" t="str">
            <v>INTERCO BILL RESCAT_BENLOC</v>
          </cell>
          <cell r="S550" t="str">
            <v>PRA</v>
          </cell>
          <cell r="U550" t="str">
            <v>2015-01-31</v>
          </cell>
          <cell r="V550">
            <v>100928.16</v>
          </cell>
          <cell r="W550" t="str">
            <v>G0001113</v>
          </cell>
          <cell r="Y550" t="str">
            <v>LEGAL</v>
          </cell>
          <cell r="AA550" t="str">
            <v>DLO</v>
          </cell>
          <cell r="AC550" t="str">
            <v>ICB</v>
          </cell>
          <cell r="AD550" t="str">
            <v>ICB</v>
          </cell>
        </row>
        <row r="551">
          <cell r="A551" t="str">
            <v>01721471</v>
          </cell>
          <cell r="B551" t="str">
            <v>9539302000</v>
          </cell>
          <cell r="C551" t="str">
            <v>ICB7TARGET0000012717</v>
          </cell>
          <cell r="D551">
            <v>2014</v>
          </cell>
          <cell r="E551">
            <v>7</v>
          </cell>
          <cell r="F551" t="str">
            <v>2014-07-31</v>
          </cell>
          <cell r="G551" t="str">
            <v>PRJ</v>
          </cell>
          <cell r="H551" t="str">
            <v>211</v>
          </cell>
          <cell r="I551" t="str">
            <v>211</v>
          </cell>
          <cell r="K551" t="str">
            <v>000001121</v>
          </cell>
          <cell r="L551" t="str">
            <v>9302000</v>
          </cell>
          <cell r="M551" t="str">
            <v>1113</v>
          </cell>
          <cell r="N551" t="str">
            <v>99920</v>
          </cell>
          <cell r="O551" t="str">
            <v>11404</v>
          </cell>
          <cell r="P551" t="str">
            <v>292</v>
          </cell>
          <cell r="Q551" t="str">
            <v>953</v>
          </cell>
          <cell r="R551" t="str">
            <v>INTERCO BILL RESCAT_BENLOC</v>
          </cell>
          <cell r="S551" t="str">
            <v>PRA</v>
          </cell>
          <cell r="U551" t="str">
            <v>2014-07-31</v>
          </cell>
          <cell r="V551">
            <v>3522.47</v>
          </cell>
          <cell r="W551" t="str">
            <v>G0001113</v>
          </cell>
          <cell r="Y551" t="str">
            <v>LEGAL</v>
          </cell>
          <cell r="AA551" t="str">
            <v>DLO</v>
          </cell>
          <cell r="AC551" t="str">
            <v>ICB</v>
          </cell>
          <cell r="AD551" t="str">
            <v>ICB</v>
          </cell>
          <cell r="AF551" t="str">
            <v>103</v>
          </cell>
          <cell r="AG551" t="str">
            <v>0000056144</v>
          </cell>
        </row>
        <row r="552">
          <cell r="B552" t="str">
            <v>9539302000</v>
          </cell>
          <cell r="C552" t="str">
            <v>ICB7TARGET0000014960</v>
          </cell>
          <cell r="D552">
            <v>2014</v>
          </cell>
          <cell r="E552">
            <v>8</v>
          </cell>
          <cell r="F552" t="str">
            <v>2014-08-31</v>
          </cell>
          <cell r="G552" t="str">
            <v>PRJ</v>
          </cell>
          <cell r="H552" t="str">
            <v>211</v>
          </cell>
          <cell r="I552" t="str">
            <v>211</v>
          </cell>
          <cell r="K552" t="str">
            <v>000001121</v>
          </cell>
          <cell r="L552" t="str">
            <v>9302000</v>
          </cell>
          <cell r="M552" t="str">
            <v>1113</v>
          </cell>
          <cell r="N552" t="str">
            <v>99920</v>
          </cell>
          <cell r="O552" t="str">
            <v>11404</v>
          </cell>
          <cell r="P552" t="str">
            <v>292</v>
          </cell>
          <cell r="Q552" t="str">
            <v>953</v>
          </cell>
          <cell r="R552" t="str">
            <v>INTERCO BILL RESCAT_BENLOC</v>
          </cell>
          <cell r="S552" t="str">
            <v>PRA</v>
          </cell>
          <cell r="U552" t="str">
            <v>2014-08-31</v>
          </cell>
          <cell r="V552">
            <v>13.1</v>
          </cell>
          <cell r="W552" t="str">
            <v>G0001113</v>
          </cell>
          <cell r="Y552" t="str">
            <v>LEGAL</v>
          </cell>
          <cell r="AA552" t="str">
            <v>DLO</v>
          </cell>
          <cell r="AC552" t="str">
            <v>ICB</v>
          </cell>
          <cell r="AD552" t="str">
            <v>ICB</v>
          </cell>
        </row>
      </sheetData>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I-D-2.5Contributions&amp;Donations"/>
      <sheetName val="TCC Interco Pivot"/>
      <sheetName val="Sheet2"/>
      <sheetName val="TCC Interco Det"/>
      <sheetName val="Pivot TCC GL"/>
      <sheetName val="TCC GL Detail All"/>
      <sheetName val="Pivot TCC GL Dues"/>
      <sheetName val="TCC GL Detail Dues"/>
      <sheetName val="Interco Example"/>
      <sheetName val="Sheet20"/>
      <sheetName val="Sheet19"/>
      <sheetName val="Pivot TCC GL Donations"/>
      <sheetName val="TCC GL Detail Donations"/>
      <sheetName val="Lookup"/>
      <sheetName val="WP II-D-2.5-1 Educational "/>
      <sheetName val="TCC AP Det Dues and Donation WP"/>
      <sheetName val="GregBlair Dues Review"/>
      <sheetName val="TCC Dues PS Query"/>
      <sheetName val="GregBlair Donation Review"/>
      <sheetName val="TCC PS Donation Query"/>
      <sheetName val="TNC Interco Pivot"/>
      <sheetName val="TNC Interco Detail"/>
      <sheetName val="TNC Pivot GL"/>
      <sheetName val="TNC GL Detail Dues and Donation"/>
      <sheetName val="TNC AP Det Dues and Donations"/>
      <sheetName val="Notes"/>
      <sheetName val="Shannon's file 2 donations"/>
      <sheetName val="Shannon File 2 dues"/>
      <sheetName val="TNC AP Det Dues"/>
    </sheetNames>
    <sheetDataSet>
      <sheetData sheetId="0">
        <row r="2">
          <cell r="B2" t="str">
            <v>PUBLIC UTILITY COMMISSION OF TEXAS</v>
          </cell>
        </row>
      </sheetData>
      <sheetData sheetId="1">
        <row r="3">
          <cell r="A3" t="str">
            <v>Sum of Sum Amount</v>
          </cell>
        </row>
      </sheetData>
      <sheetData sheetId="2">
        <row r="3">
          <cell r="A3" t="str">
            <v>Sum of Sum Amount</v>
          </cell>
        </row>
      </sheetData>
      <sheetData sheetId="3">
        <row r="1">
          <cell r="A1" t="str">
            <v>Unit</v>
          </cell>
        </row>
      </sheetData>
      <sheetData sheetId="4">
        <row r="1">
          <cell r="B1" t="str">
            <v>TCC Donations &amp; Dues</v>
          </cell>
        </row>
      </sheetData>
      <sheetData sheetId="5">
        <row r="1">
          <cell r="A1" t="str">
            <v>Unit</v>
          </cell>
        </row>
      </sheetData>
      <sheetData sheetId="6">
        <row r="3">
          <cell r="A3" t="str">
            <v>Sum of Sum Amount</v>
          </cell>
        </row>
      </sheetData>
      <sheetData sheetId="7">
        <row r="1">
          <cell r="A1" t="str">
            <v>Unit</v>
          </cell>
        </row>
      </sheetData>
      <sheetData sheetId="8">
        <row r="1">
          <cell r="A1" t="str">
            <v>cs - community service                   dv  - economic development      ed - education</v>
          </cell>
        </row>
      </sheetData>
      <sheetData sheetId="9">
        <row r="3">
          <cell r="A3" t="str">
            <v>Sum of Sum Amount</v>
          </cell>
        </row>
      </sheetData>
      <sheetData sheetId="10">
        <row r="1">
          <cell r="A1" t="str">
            <v>Unit</v>
          </cell>
        </row>
      </sheetData>
      <sheetData sheetId="11">
        <row r="3">
          <cell r="A3" t="str">
            <v>Sum of Sum Amount</v>
          </cell>
        </row>
      </sheetData>
      <sheetData sheetId="12">
        <row r="1">
          <cell r="A1" t="str">
            <v>Unit</v>
          </cell>
        </row>
      </sheetData>
      <sheetData sheetId="13">
        <row r="1">
          <cell r="A1" t="str">
            <v>260</v>
          </cell>
          <cell r="B1" t="str">
            <v>Professional Svcs Exp Gen</v>
          </cell>
        </row>
        <row r="2">
          <cell r="A2" t="str">
            <v>290</v>
          </cell>
          <cell r="B2" t="str">
            <v>Other Outside Services Gen</v>
          </cell>
        </row>
        <row r="3">
          <cell r="A3" t="str">
            <v>393</v>
          </cell>
          <cell r="B3" t="str">
            <v xml:space="preserve">Sales &amp; Use Tax Accrual </v>
          </cell>
        </row>
        <row r="4">
          <cell r="A4" t="str">
            <v>396</v>
          </cell>
          <cell r="B4" t="str">
            <v>Material w/Fixed % Stores Load</v>
          </cell>
        </row>
        <row r="5">
          <cell r="A5" t="str">
            <v>510</v>
          </cell>
          <cell r="B5" t="str">
            <v>Busin Exp 100% Deduct Gen</v>
          </cell>
        </row>
        <row r="6">
          <cell r="A6" t="str">
            <v>520</v>
          </cell>
          <cell r="B6" t="str">
            <v>Business Exp Part Deduct Gen</v>
          </cell>
        </row>
        <row r="7">
          <cell r="A7" t="str">
            <v>780</v>
          </cell>
          <cell r="B7" t="str">
            <v>AEPSC Bill</v>
          </cell>
        </row>
        <row r="8">
          <cell r="A8" t="str">
            <v>960</v>
          </cell>
          <cell r="B8" t="str">
            <v>Advertising</v>
          </cell>
        </row>
        <row r="9">
          <cell r="A9" t="str">
            <v>953</v>
          </cell>
          <cell r="B9" t="str">
            <v>Company Memberships</v>
          </cell>
        </row>
        <row r="10">
          <cell r="A10" t="str">
            <v>954</v>
          </cell>
          <cell r="B10" t="str">
            <v>Employee Memberships</v>
          </cell>
        </row>
        <row r="11">
          <cell r="A11" t="str">
            <v>955</v>
          </cell>
          <cell r="B11" t="str">
            <v>Corporate Contributions</v>
          </cell>
        </row>
        <row r="12">
          <cell r="A12" t="str">
            <v>956</v>
          </cell>
          <cell r="B12" t="str">
            <v>County &amp; Social Club Dues</v>
          </cell>
        </row>
      </sheetData>
      <sheetData sheetId="14">
        <row r="1">
          <cell r="B1" t="str">
            <v>PUBLIC UTILITY COMMISSION OF TEXAS</v>
          </cell>
        </row>
      </sheetData>
      <sheetData sheetId="15">
        <row r="1">
          <cell r="A1" t="str">
            <v>Vendor Name</v>
          </cell>
        </row>
      </sheetData>
      <sheetData sheetId="16">
        <row r="1">
          <cell r="A1" t="str">
            <v>Vendor Name</v>
          </cell>
        </row>
      </sheetData>
      <sheetData sheetId="17">
        <row r="1">
          <cell r="A1" t="str">
            <v>Unit</v>
          </cell>
          <cell r="D1" t="str">
            <v>Voucher</v>
          </cell>
          <cell r="E1" t="str">
            <v>Descr</v>
          </cell>
          <cell r="F1" t="str">
            <v>Period</v>
          </cell>
          <cell r="G1" t="str">
            <v>Year</v>
          </cell>
          <cell r="H1" t="str">
            <v>GL Unit</v>
          </cell>
          <cell r="I1" t="str">
            <v>Cost Comp</v>
          </cell>
          <cell r="J1" t="str">
            <v>Name</v>
          </cell>
          <cell r="K1" t="str">
            <v>Date</v>
          </cell>
          <cell r="L1" t="str">
            <v>Invoice</v>
          </cell>
          <cell r="M1" t="str">
            <v>W/O</v>
          </cell>
        </row>
        <row r="2">
          <cell r="D2" t="str">
            <v>00672145</v>
          </cell>
          <cell r="E2" t="str">
            <v>Expense Distribution</v>
          </cell>
          <cell r="F2">
            <v>4</v>
          </cell>
          <cell r="G2">
            <v>2015</v>
          </cell>
          <cell r="H2" t="str">
            <v>211</v>
          </cell>
          <cell r="I2" t="str">
            <v>953</v>
          </cell>
          <cell r="J2" t="str">
            <v>ASSOCIATION OF ELECTRIC</v>
          </cell>
          <cell r="K2">
            <v>42104</v>
          </cell>
          <cell r="L2" t="str">
            <v>75250</v>
          </cell>
          <cell r="M2" t="str">
            <v>UTXEMEM101</v>
          </cell>
        </row>
        <row r="3">
          <cell r="D3" t="str">
            <v>00657812</v>
          </cell>
          <cell r="E3" t="str">
            <v>Expense Distribution</v>
          </cell>
          <cell r="F3">
            <v>1</v>
          </cell>
          <cell r="G3">
            <v>2015</v>
          </cell>
          <cell r="H3" t="str">
            <v>211</v>
          </cell>
          <cell r="I3" t="str">
            <v>953</v>
          </cell>
          <cell r="J3" t="str">
            <v>ASSOCIATION OF ELECTRIC</v>
          </cell>
          <cell r="K3">
            <v>42020</v>
          </cell>
          <cell r="L3" t="str">
            <v>73913</v>
          </cell>
          <cell r="M3" t="str">
            <v>UTXEMEM101</v>
          </cell>
        </row>
        <row r="4">
          <cell r="D4" t="str">
            <v>00644869</v>
          </cell>
          <cell r="E4" t="str">
            <v>Expense Distribution</v>
          </cell>
          <cell r="F4">
            <v>11</v>
          </cell>
          <cell r="G4">
            <v>2014</v>
          </cell>
          <cell r="H4" t="str">
            <v>211</v>
          </cell>
          <cell r="I4" t="str">
            <v>953</v>
          </cell>
          <cell r="J4" t="str">
            <v>ASSOCIATION OF ELECTRIC</v>
          </cell>
          <cell r="K4">
            <v>41947</v>
          </cell>
          <cell r="L4" t="str">
            <v>72262</v>
          </cell>
          <cell r="M4" t="str">
            <v>UTXEMEM101</v>
          </cell>
        </row>
        <row r="5">
          <cell r="D5" t="str">
            <v>00644868</v>
          </cell>
          <cell r="E5" t="str">
            <v>Expense Distribution</v>
          </cell>
          <cell r="F5">
            <v>11</v>
          </cell>
          <cell r="G5">
            <v>2014</v>
          </cell>
          <cell r="H5" t="str">
            <v>211</v>
          </cell>
          <cell r="I5" t="str">
            <v>953</v>
          </cell>
          <cell r="J5" t="str">
            <v>ASSOCIATION OF ELECTRIC</v>
          </cell>
          <cell r="K5">
            <v>41947</v>
          </cell>
          <cell r="L5" t="str">
            <v>72260</v>
          </cell>
          <cell r="M5" t="str">
            <v>UTXEMEM101</v>
          </cell>
        </row>
        <row r="6">
          <cell r="D6" t="str">
            <v>00623024</v>
          </cell>
          <cell r="E6" t="str">
            <v>Expense Distribution</v>
          </cell>
          <cell r="F6">
            <v>7</v>
          </cell>
          <cell r="G6">
            <v>2014</v>
          </cell>
          <cell r="H6" t="str">
            <v>211</v>
          </cell>
          <cell r="I6" t="str">
            <v>953</v>
          </cell>
          <cell r="J6" t="str">
            <v>ASSOCIATION OF ELECTRIC</v>
          </cell>
          <cell r="K6">
            <v>41820</v>
          </cell>
          <cell r="L6" t="str">
            <v>71045</v>
          </cell>
          <cell r="M6" t="str">
            <v>UTXEMEM201</v>
          </cell>
        </row>
        <row r="7">
          <cell r="D7" t="str">
            <v>00660852</v>
          </cell>
          <cell r="E7" t="str">
            <v>Expense Distribution</v>
          </cell>
          <cell r="F7">
            <v>2</v>
          </cell>
          <cell r="G7">
            <v>2015</v>
          </cell>
          <cell r="H7" t="str">
            <v>211</v>
          </cell>
          <cell r="I7" t="str">
            <v>953</v>
          </cell>
          <cell r="J7" t="str">
            <v>MCALLEN CHAMBER OF COMMERCE</v>
          </cell>
          <cell r="K7">
            <v>42039</v>
          </cell>
          <cell r="L7" t="str">
            <v>74143</v>
          </cell>
          <cell r="M7" t="str">
            <v>UTXEMEM201</v>
          </cell>
        </row>
        <row r="8">
          <cell r="D8" t="str">
            <v>00651188</v>
          </cell>
          <cell r="E8" t="str">
            <v>Expense Distribution</v>
          </cell>
          <cell r="F8">
            <v>12</v>
          </cell>
          <cell r="G8">
            <v>2014</v>
          </cell>
          <cell r="H8" t="str">
            <v>211</v>
          </cell>
          <cell r="I8" t="str">
            <v>953</v>
          </cell>
          <cell r="J8" t="str">
            <v>CORPUS CHRISTI CHAMBER OF COMMERCE</v>
          </cell>
          <cell r="K8">
            <v>41981</v>
          </cell>
          <cell r="L8" t="str">
            <v>73035</v>
          </cell>
          <cell r="M8" t="str">
            <v>UTXEMEM201</v>
          </cell>
        </row>
        <row r="9">
          <cell r="D9" t="str">
            <v>00651195</v>
          </cell>
          <cell r="E9" t="str">
            <v>Expense Distribution</v>
          </cell>
          <cell r="F9">
            <v>12</v>
          </cell>
          <cell r="G9">
            <v>2014</v>
          </cell>
          <cell r="H9" t="str">
            <v>211</v>
          </cell>
          <cell r="I9" t="str">
            <v>953</v>
          </cell>
          <cell r="J9" t="str">
            <v>LAREDO BUILDERS ASSOCIATION</v>
          </cell>
          <cell r="K9">
            <v>41981</v>
          </cell>
          <cell r="L9" t="str">
            <v>73069</v>
          </cell>
          <cell r="M9" t="str">
            <v>UTXEMEM201</v>
          </cell>
        </row>
        <row r="10">
          <cell r="D10" t="str">
            <v>00667875</v>
          </cell>
          <cell r="E10" t="str">
            <v>Expense Distribution</v>
          </cell>
          <cell r="F10">
            <v>3</v>
          </cell>
          <cell r="G10">
            <v>2015</v>
          </cell>
          <cell r="H10" t="str">
            <v>211</v>
          </cell>
          <cell r="I10" t="str">
            <v>953</v>
          </cell>
          <cell r="J10" t="str">
            <v>TEXAS ASSOCIATION OF BUSINESS</v>
          </cell>
          <cell r="K10">
            <v>42081</v>
          </cell>
          <cell r="L10" t="str">
            <v>74874</v>
          </cell>
          <cell r="M10" t="str">
            <v>UTXEMEM101</v>
          </cell>
        </row>
        <row r="11">
          <cell r="D11" t="str">
            <v>00659394</v>
          </cell>
          <cell r="E11" t="str">
            <v>Expense Distribution</v>
          </cell>
          <cell r="F11">
            <v>1</v>
          </cell>
          <cell r="G11">
            <v>2015</v>
          </cell>
          <cell r="H11" t="str">
            <v>211</v>
          </cell>
          <cell r="I11" t="str">
            <v>953</v>
          </cell>
          <cell r="J11" t="str">
            <v>RIO GRANDE VALLEY</v>
          </cell>
          <cell r="K11">
            <v>42031</v>
          </cell>
          <cell r="L11" t="str">
            <v>74088</v>
          </cell>
          <cell r="M11" t="str">
            <v>UTXEMEM201</v>
          </cell>
        </row>
        <row r="12">
          <cell r="D12" t="str">
            <v>00651187</v>
          </cell>
          <cell r="E12" t="str">
            <v>Expense Distribution</v>
          </cell>
          <cell r="F12">
            <v>12</v>
          </cell>
          <cell r="G12">
            <v>2014</v>
          </cell>
          <cell r="H12" t="str">
            <v>211</v>
          </cell>
          <cell r="I12" t="str">
            <v>953</v>
          </cell>
          <cell r="J12" t="str">
            <v>RIO GRANDE VALLEY</v>
          </cell>
          <cell r="K12">
            <v>41981</v>
          </cell>
          <cell r="L12" t="str">
            <v>73028</v>
          </cell>
          <cell r="M12" t="str">
            <v>UTXEMEM201</v>
          </cell>
        </row>
        <row r="13">
          <cell r="D13" t="str">
            <v>00660318</v>
          </cell>
          <cell r="E13" t="str">
            <v>Expense Distribution</v>
          </cell>
          <cell r="F13">
            <v>2</v>
          </cell>
          <cell r="G13">
            <v>2015</v>
          </cell>
          <cell r="H13" t="str">
            <v>211</v>
          </cell>
          <cell r="I13" t="str">
            <v>953</v>
          </cell>
          <cell r="J13" t="str">
            <v>CORPUS CHRISTI REGIONAL</v>
          </cell>
          <cell r="K13">
            <v>42037</v>
          </cell>
          <cell r="L13" t="str">
            <v>74113</v>
          </cell>
          <cell r="M13" t="str">
            <v>UTXEMEM201</v>
          </cell>
        </row>
        <row r="14">
          <cell r="D14" t="str">
            <v>00652902</v>
          </cell>
          <cell r="E14" t="str">
            <v>Expense Distribution</v>
          </cell>
          <cell r="F14">
            <v>12</v>
          </cell>
          <cell r="G14">
            <v>2014</v>
          </cell>
          <cell r="H14" t="str">
            <v>211</v>
          </cell>
          <cell r="I14" t="str">
            <v>953</v>
          </cell>
          <cell r="J14" t="str">
            <v>PADRE ISLAND BUSINESS ASSN</v>
          </cell>
          <cell r="K14">
            <v>41990</v>
          </cell>
          <cell r="L14" t="str">
            <v>73580</v>
          </cell>
          <cell r="M14" t="str">
            <v>UTXEMEM201</v>
          </cell>
        </row>
        <row r="15">
          <cell r="D15" t="str">
            <v>00653232</v>
          </cell>
          <cell r="E15" t="str">
            <v>Expense Distribution</v>
          </cell>
          <cell r="F15">
            <v>12</v>
          </cell>
          <cell r="G15">
            <v>2014</v>
          </cell>
          <cell r="H15" t="str">
            <v>211</v>
          </cell>
          <cell r="I15" t="str">
            <v>953</v>
          </cell>
          <cell r="J15" t="str">
            <v>CORPUS CHRISTI BLACK CHAMBER OF COMMERCE</v>
          </cell>
          <cell r="K15">
            <v>41991</v>
          </cell>
          <cell r="L15" t="str">
            <v>73635</v>
          </cell>
          <cell r="M15" t="str">
            <v>UTXEMEM201</v>
          </cell>
        </row>
        <row r="16">
          <cell r="D16" t="str">
            <v>00660146</v>
          </cell>
          <cell r="E16" t="str">
            <v>Country/Social Club Memb/Exp</v>
          </cell>
          <cell r="F16">
            <v>2</v>
          </cell>
          <cell r="G16">
            <v>2015</v>
          </cell>
          <cell r="H16" t="str">
            <v>211</v>
          </cell>
          <cell r="I16" t="str">
            <v>956</v>
          </cell>
          <cell r="J16" t="str">
            <v>JP MORGAN CHASE CORPORATE CARD ACTIVITY</v>
          </cell>
          <cell r="K16">
            <v>42037</v>
          </cell>
          <cell r="L16" t="str">
            <v>0000245350EX0000089857</v>
          </cell>
          <cell r="M16" t="str">
            <v>UTXE000301</v>
          </cell>
        </row>
        <row r="17">
          <cell r="D17" t="str">
            <v>01735724</v>
          </cell>
          <cell r="E17" t="str">
            <v>Expense Distribution</v>
          </cell>
          <cell r="F17">
            <v>9</v>
          </cell>
          <cell r="G17">
            <v>2014</v>
          </cell>
          <cell r="H17" t="str">
            <v>211</v>
          </cell>
          <cell r="I17" t="str">
            <v>520</v>
          </cell>
          <cell r="J17" t="str">
            <v>CLASSY PROMO</v>
          </cell>
          <cell r="K17">
            <v>41852</v>
          </cell>
          <cell r="L17" t="str">
            <v>5290</v>
          </cell>
          <cell r="M17" t="str">
            <v>UTXE000501</v>
          </cell>
        </row>
        <row r="18">
          <cell r="D18" t="str">
            <v>00655377</v>
          </cell>
          <cell r="E18" t="str">
            <v>Expense Distribution</v>
          </cell>
          <cell r="F18">
            <v>12</v>
          </cell>
          <cell r="G18">
            <v>2014</v>
          </cell>
          <cell r="H18" t="str">
            <v>211</v>
          </cell>
          <cell r="I18" t="str">
            <v>953</v>
          </cell>
          <cell r="J18" t="str">
            <v>DEL MAR COLLEGE FOUNDATION INC</v>
          </cell>
          <cell r="K18">
            <v>41956</v>
          </cell>
          <cell r="L18" t="str">
            <v>540Y</v>
          </cell>
          <cell r="M18" t="str">
            <v>UTXEMEM201</v>
          </cell>
        </row>
        <row r="19">
          <cell r="D19" t="str">
            <v>00625117</v>
          </cell>
          <cell r="E19" t="str">
            <v>Expense Distribution</v>
          </cell>
          <cell r="F19">
            <v>7</v>
          </cell>
          <cell r="G19">
            <v>2014</v>
          </cell>
          <cell r="H19" t="str">
            <v>211</v>
          </cell>
          <cell r="I19" t="str">
            <v>954</v>
          </cell>
          <cell r="J19" t="str">
            <v>JUNIOR ACHIEVEMENT</v>
          </cell>
          <cell r="K19">
            <v>41835</v>
          </cell>
          <cell r="L19" t="str">
            <v>71144</v>
          </cell>
          <cell r="M19" t="str">
            <v>UTXEMEM201</v>
          </cell>
        </row>
        <row r="20">
          <cell r="D20" t="str">
            <v>00631032</v>
          </cell>
          <cell r="E20" t="str">
            <v>Expense Distribution</v>
          </cell>
          <cell r="F20">
            <v>8</v>
          </cell>
          <cell r="G20">
            <v>2014</v>
          </cell>
          <cell r="H20" t="str">
            <v>211</v>
          </cell>
          <cell r="I20" t="str">
            <v>954</v>
          </cell>
          <cell r="J20" t="str">
            <v>ROTARY CLUB</v>
          </cell>
          <cell r="K20">
            <v>41870</v>
          </cell>
          <cell r="L20" t="str">
            <v>71441</v>
          </cell>
          <cell r="M20" t="str">
            <v>UTXEMEM201</v>
          </cell>
        </row>
        <row r="21">
          <cell r="D21" t="str">
            <v>00676969</v>
          </cell>
          <cell r="E21" t="str">
            <v>Expense Distribution</v>
          </cell>
          <cell r="F21">
            <v>5</v>
          </cell>
          <cell r="G21">
            <v>2015</v>
          </cell>
          <cell r="H21" t="str">
            <v>211</v>
          </cell>
          <cell r="I21" t="str">
            <v>954</v>
          </cell>
          <cell r="J21" t="str">
            <v>LAREDO GATEWAY ROTARY</v>
          </cell>
          <cell r="K21">
            <v>42132</v>
          </cell>
          <cell r="L21" t="str">
            <v>75569</v>
          </cell>
          <cell r="M21" t="str">
            <v>UTXEMEM201</v>
          </cell>
        </row>
        <row r="22">
          <cell r="D22" t="str">
            <v>00662845</v>
          </cell>
          <cell r="E22" t="str">
            <v>Expense Distribution</v>
          </cell>
          <cell r="F22">
            <v>2</v>
          </cell>
          <cell r="G22">
            <v>2015</v>
          </cell>
          <cell r="H22" t="str">
            <v>211</v>
          </cell>
          <cell r="I22" t="str">
            <v>954</v>
          </cell>
          <cell r="J22" t="str">
            <v>LAREDO GATEWAY ROTARY</v>
          </cell>
          <cell r="K22">
            <v>42052</v>
          </cell>
          <cell r="L22" t="str">
            <v>74455</v>
          </cell>
          <cell r="M22" t="str">
            <v>UTXEMEM201</v>
          </cell>
        </row>
        <row r="23">
          <cell r="D23" t="str">
            <v>00662846</v>
          </cell>
          <cell r="E23" t="str">
            <v>Expense Distribution</v>
          </cell>
          <cell r="F23">
            <v>2</v>
          </cell>
          <cell r="G23">
            <v>2015</v>
          </cell>
          <cell r="H23" t="str">
            <v>211</v>
          </cell>
          <cell r="I23" t="str">
            <v>954</v>
          </cell>
          <cell r="J23" t="str">
            <v>EAGLE LAKE NOON LIONS CLUB</v>
          </cell>
          <cell r="K23">
            <v>42052</v>
          </cell>
          <cell r="L23" t="str">
            <v>74457</v>
          </cell>
          <cell r="M23" t="str">
            <v>UTXEMEM201</v>
          </cell>
        </row>
        <row r="24">
          <cell r="D24" t="str">
            <v>00634405</v>
          </cell>
          <cell r="E24" t="str">
            <v>Expense Distribution</v>
          </cell>
          <cell r="F24">
            <v>9</v>
          </cell>
          <cell r="G24">
            <v>2014</v>
          </cell>
          <cell r="H24" t="str">
            <v>211</v>
          </cell>
          <cell r="I24" t="str">
            <v>954</v>
          </cell>
          <cell r="J24" t="str">
            <v>EAGLE LAKE NOON LIONS CLUB</v>
          </cell>
          <cell r="K24">
            <v>41891</v>
          </cell>
          <cell r="L24" t="str">
            <v>71696</v>
          </cell>
          <cell r="M24" t="str">
            <v>UTXEMEM201</v>
          </cell>
        </row>
        <row r="25">
          <cell r="D25" t="str">
            <v>00633256</v>
          </cell>
          <cell r="E25" t="str">
            <v>Employee Membership Dues/Fees</v>
          </cell>
          <cell r="F25">
            <v>9</v>
          </cell>
          <cell r="G25">
            <v>2014</v>
          </cell>
          <cell r="H25" t="str">
            <v>211</v>
          </cell>
          <cell r="I25" t="str">
            <v>954</v>
          </cell>
          <cell r="J25" t="str">
            <v>JP MORGAN CHASE CORPORATE CARD ACTIVITY</v>
          </cell>
          <cell r="K25">
            <v>41884</v>
          </cell>
          <cell r="L25" t="str">
            <v>0000123586EX0000018974</v>
          </cell>
          <cell r="M25" t="str">
            <v>UTXEMEM201</v>
          </cell>
        </row>
        <row r="26">
          <cell r="D26" t="str">
            <v>00628309</v>
          </cell>
          <cell r="E26" t="str">
            <v>Employee Membership Dues/Fees</v>
          </cell>
          <cell r="F26">
            <v>8</v>
          </cell>
          <cell r="G26">
            <v>2014</v>
          </cell>
          <cell r="H26" t="str">
            <v>211</v>
          </cell>
          <cell r="I26" t="str">
            <v>954</v>
          </cell>
          <cell r="J26" t="str">
            <v>JP MORGAN CHASE CORPORATE CARD ACTIVITY</v>
          </cell>
          <cell r="K26">
            <v>41855</v>
          </cell>
          <cell r="L26" t="str">
            <v>0000245350EX0000007570</v>
          </cell>
          <cell r="M26" t="str">
            <v>UTXEMEM101</v>
          </cell>
        </row>
        <row r="27">
          <cell r="D27" t="str">
            <v>00628313</v>
          </cell>
          <cell r="E27" t="str">
            <v>Employee Membership Dues/Fees</v>
          </cell>
          <cell r="F27">
            <v>8</v>
          </cell>
          <cell r="G27">
            <v>2014</v>
          </cell>
          <cell r="H27" t="str">
            <v>211</v>
          </cell>
          <cell r="I27" t="str">
            <v>954</v>
          </cell>
          <cell r="J27" t="str">
            <v>JP MORGAN CHASE CORPORATE CARD ACTIVITY</v>
          </cell>
          <cell r="K27">
            <v>41855</v>
          </cell>
          <cell r="L27" t="str">
            <v>0000245350EX0000008656</v>
          </cell>
          <cell r="M27" t="str">
            <v>UTXEMEM101</v>
          </cell>
        </row>
        <row r="28">
          <cell r="D28" t="str">
            <v>00625754</v>
          </cell>
          <cell r="E28" t="str">
            <v>Membership dues/fees</v>
          </cell>
          <cell r="F28">
            <v>7</v>
          </cell>
          <cell r="G28">
            <v>2014</v>
          </cell>
          <cell r="H28" t="str">
            <v>211</v>
          </cell>
          <cell r="I28" t="str">
            <v>954</v>
          </cell>
          <cell r="J28" t="str">
            <v>JP MORGAN CHASE CORPORATE CARD ACTIVITY</v>
          </cell>
          <cell r="K28">
            <v>41841</v>
          </cell>
          <cell r="L28" t="str">
            <v>0000089967ER356</v>
          </cell>
          <cell r="M28" t="str">
            <v>UTXEMEM101</v>
          </cell>
        </row>
        <row r="29">
          <cell r="D29" t="str">
            <v>00680206</v>
          </cell>
          <cell r="E29" t="str">
            <v>Employee Membership Dues/Fees</v>
          </cell>
          <cell r="F29">
            <v>6</v>
          </cell>
          <cell r="G29">
            <v>2015</v>
          </cell>
          <cell r="H29" t="str">
            <v>211</v>
          </cell>
          <cell r="I29" t="str">
            <v>954</v>
          </cell>
          <cell r="J29" t="str">
            <v>KING, PATRICK S</v>
          </cell>
          <cell r="K29">
            <v>42156</v>
          </cell>
          <cell r="L29" t="str">
            <v>0000154344EX0000142769</v>
          </cell>
          <cell r="M29" t="str">
            <v>UTXEMEM201</v>
          </cell>
        </row>
        <row r="30">
          <cell r="D30" t="str">
            <v>00652113</v>
          </cell>
          <cell r="E30" t="str">
            <v>Employee Membership Dues/Fees</v>
          </cell>
          <cell r="F30">
            <v>12</v>
          </cell>
          <cell r="G30">
            <v>2014</v>
          </cell>
          <cell r="H30" t="str">
            <v>211</v>
          </cell>
          <cell r="I30" t="str">
            <v>954</v>
          </cell>
          <cell r="J30" t="str">
            <v>KING, PATRICK S</v>
          </cell>
          <cell r="K30">
            <v>41988</v>
          </cell>
          <cell r="L30" t="str">
            <v>0000154344EX0000069196</v>
          </cell>
          <cell r="M30" t="str">
            <v>UTXEMEM201</v>
          </cell>
        </row>
        <row r="31">
          <cell r="D31" t="str">
            <v>00652113</v>
          </cell>
          <cell r="E31" t="str">
            <v>Employee Membership Dues/Fees</v>
          </cell>
          <cell r="F31">
            <v>12</v>
          </cell>
          <cell r="G31">
            <v>2014</v>
          </cell>
          <cell r="H31" t="str">
            <v>211</v>
          </cell>
          <cell r="I31" t="str">
            <v>954</v>
          </cell>
          <cell r="J31" t="str">
            <v>KING, PATRICK S</v>
          </cell>
          <cell r="K31">
            <v>41988</v>
          </cell>
          <cell r="L31" t="str">
            <v>0000154344EX0000069196</v>
          </cell>
          <cell r="M31" t="str">
            <v>UTXEMEM201</v>
          </cell>
        </row>
        <row r="32">
          <cell r="D32" t="str">
            <v>00652113</v>
          </cell>
          <cell r="E32" t="str">
            <v>Employee Membership Dues/Fees</v>
          </cell>
          <cell r="F32">
            <v>12</v>
          </cell>
          <cell r="G32">
            <v>2014</v>
          </cell>
          <cell r="H32" t="str">
            <v>211</v>
          </cell>
          <cell r="I32" t="str">
            <v>954</v>
          </cell>
          <cell r="J32" t="str">
            <v>KING, PATRICK S</v>
          </cell>
          <cell r="K32">
            <v>41988</v>
          </cell>
          <cell r="L32" t="str">
            <v>0000154344EX0000069196</v>
          </cell>
          <cell r="M32" t="str">
            <v>UTXEMEM201</v>
          </cell>
        </row>
        <row r="33">
          <cell r="D33" t="str">
            <v>00644701</v>
          </cell>
          <cell r="E33" t="str">
            <v>Employee Membership Dues/Fees</v>
          </cell>
          <cell r="F33">
            <v>11</v>
          </cell>
          <cell r="G33">
            <v>2014</v>
          </cell>
          <cell r="H33" t="str">
            <v>211</v>
          </cell>
          <cell r="I33" t="str">
            <v>954</v>
          </cell>
          <cell r="J33" t="str">
            <v>KING, PATRICK S</v>
          </cell>
          <cell r="K33">
            <v>41946</v>
          </cell>
          <cell r="L33" t="str">
            <v>0000154344EX0000047064</v>
          </cell>
          <cell r="M33" t="str">
            <v>UTXEMEM201</v>
          </cell>
        </row>
        <row r="34">
          <cell r="D34" t="str">
            <v>00635083</v>
          </cell>
          <cell r="E34" t="str">
            <v>Employee Membership Dues/Fees</v>
          </cell>
          <cell r="F34">
            <v>9</v>
          </cell>
          <cell r="G34">
            <v>2014</v>
          </cell>
          <cell r="H34" t="str">
            <v>211</v>
          </cell>
          <cell r="I34" t="str">
            <v>954</v>
          </cell>
          <cell r="J34" t="str">
            <v>KING, PATRICK S</v>
          </cell>
          <cell r="K34">
            <v>41894</v>
          </cell>
          <cell r="L34" t="str">
            <v>0000154344EX0000025483</v>
          </cell>
          <cell r="M34" t="str">
            <v>UTXEMEM201</v>
          </cell>
        </row>
        <row r="35">
          <cell r="D35" t="str">
            <v>00683519</v>
          </cell>
          <cell r="E35" t="str">
            <v>Expense Distribution</v>
          </cell>
          <cell r="F35">
            <v>6</v>
          </cell>
          <cell r="G35">
            <v>2015</v>
          </cell>
          <cell r="H35" t="str">
            <v>211</v>
          </cell>
          <cell r="I35" t="str">
            <v>956</v>
          </cell>
          <cell r="J35" t="str">
            <v>AUSTIN CLUB</v>
          </cell>
          <cell r="K35">
            <v>42149</v>
          </cell>
          <cell r="L35" t="str">
            <v>05829</v>
          </cell>
          <cell r="M35" t="str">
            <v>UTXEMEM101</v>
          </cell>
        </row>
        <row r="36">
          <cell r="D36" t="str">
            <v>00682718</v>
          </cell>
          <cell r="E36" t="str">
            <v>Expense Distribution</v>
          </cell>
          <cell r="F36">
            <v>6</v>
          </cell>
          <cell r="G36">
            <v>2015</v>
          </cell>
          <cell r="H36" t="str">
            <v>211</v>
          </cell>
          <cell r="I36" t="str">
            <v>956</v>
          </cell>
          <cell r="J36" t="str">
            <v>AUSTIN CLUB</v>
          </cell>
          <cell r="K36">
            <v>42119</v>
          </cell>
          <cell r="L36" t="str">
            <v>05354</v>
          </cell>
          <cell r="M36" t="str">
            <v>UTXEMEM101</v>
          </cell>
        </row>
        <row r="37">
          <cell r="D37" t="str">
            <v>00682181</v>
          </cell>
          <cell r="E37" t="str">
            <v>Expense Distribution</v>
          </cell>
          <cell r="F37">
            <v>6</v>
          </cell>
          <cell r="G37">
            <v>2015</v>
          </cell>
          <cell r="H37" t="str">
            <v>211</v>
          </cell>
          <cell r="I37" t="str">
            <v>956</v>
          </cell>
          <cell r="J37" t="str">
            <v>AUSTIN CLUB</v>
          </cell>
          <cell r="K37">
            <v>42149</v>
          </cell>
          <cell r="L37" t="str">
            <v>05354</v>
          </cell>
          <cell r="M37" t="str">
            <v>UTXEMEM101</v>
          </cell>
        </row>
        <row r="38">
          <cell r="D38" t="str">
            <v>00682160</v>
          </cell>
          <cell r="E38" t="str">
            <v>Expense Distribution</v>
          </cell>
          <cell r="F38">
            <v>6</v>
          </cell>
          <cell r="G38">
            <v>2015</v>
          </cell>
          <cell r="H38" t="str">
            <v>211</v>
          </cell>
          <cell r="I38" t="str">
            <v>956</v>
          </cell>
          <cell r="J38" t="str">
            <v>AUSTIN CLUB</v>
          </cell>
          <cell r="K38">
            <v>42149</v>
          </cell>
          <cell r="L38" t="str">
            <v>05830</v>
          </cell>
          <cell r="M38" t="str">
            <v>UTXEMEM101</v>
          </cell>
        </row>
        <row r="39">
          <cell r="D39" t="str">
            <v>00682159</v>
          </cell>
          <cell r="E39" t="str">
            <v>Expense Distribution</v>
          </cell>
          <cell r="F39">
            <v>6</v>
          </cell>
          <cell r="G39">
            <v>2015</v>
          </cell>
          <cell r="H39" t="str">
            <v>211</v>
          </cell>
          <cell r="I39" t="str">
            <v>956</v>
          </cell>
          <cell r="J39" t="str">
            <v>AUSTIN CLUB</v>
          </cell>
          <cell r="K39">
            <v>42119</v>
          </cell>
          <cell r="L39" t="str">
            <v>05829</v>
          </cell>
          <cell r="M39" t="str">
            <v>UTXEMEM101</v>
          </cell>
        </row>
        <row r="40">
          <cell r="D40" t="str">
            <v>00675999</v>
          </cell>
          <cell r="E40" t="str">
            <v>Expense Distribution</v>
          </cell>
          <cell r="F40">
            <v>5</v>
          </cell>
          <cell r="G40">
            <v>2015</v>
          </cell>
          <cell r="H40" t="str">
            <v>211</v>
          </cell>
          <cell r="I40" t="str">
            <v>956</v>
          </cell>
          <cell r="J40" t="str">
            <v>AUSTIN CLUB</v>
          </cell>
          <cell r="K40">
            <v>42088</v>
          </cell>
          <cell r="L40" t="str">
            <v>05354</v>
          </cell>
          <cell r="M40" t="str">
            <v>UTXEMEM101</v>
          </cell>
        </row>
        <row r="41">
          <cell r="D41" t="str">
            <v>00673420</v>
          </cell>
          <cell r="E41" t="str">
            <v>Expense Distribution</v>
          </cell>
          <cell r="F41">
            <v>4</v>
          </cell>
          <cell r="G41">
            <v>2015</v>
          </cell>
          <cell r="H41" t="str">
            <v>211</v>
          </cell>
          <cell r="I41" t="str">
            <v>956</v>
          </cell>
          <cell r="J41" t="str">
            <v>AUSTIN CLUB</v>
          </cell>
          <cell r="K41">
            <v>42088</v>
          </cell>
          <cell r="L41" t="str">
            <v>05187</v>
          </cell>
          <cell r="M41" t="str">
            <v>UTXEMEM101</v>
          </cell>
        </row>
        <row r="42">
          <cell r="D42" t="str">
            <v>00673321</v>
          </cell>
          <cell r="E42" t="str">
            <v>Expense Distribution</v>
          </cell>
          <cell r="F42">
            <v>4</v>
          </cell>
          <cell r="G42">
            <v>2015</v>
          </cell>
          <cell r="H42" t="str">
            <v>211</v>
          </cell>
          <cell r="I42" t="str">
            <v>956</v>
          </cell>
          <cell r="J42" t="str">
            <v>AUSTIN CLUB</v>
          </cell>
          <cell r="K42">
            <v>42089</v>
          </cell>
          <cell r="L42" t="str">
            <v>05830</v>
          </cell>
          <cell r="M42" t="str">
            <v>UTXEMEM101</v>
          </cell>
        </row>
        <row r="43">
          <cell r="D43" t="str">
            <v>00673320</v>
          </cell>
          <cell r="E43" t="str">
            <v>Expense Distribution</v>
          </cell>
          <cell r="F43">
            <v>4</v>
          </cell>
          <cell r="G43">
            <v>2015</v>
          </cell>
          <cell r="H43" t="str">
            <v>211</v>
          </cell>
          <cell r="I43" t="str">
            <v>956</v>
          </cell>
          <cell r="J43" t="str">
            <v>AUSTIN CLUB</v>
          </cell>
          <cell r="K43">
            <v>42088</v>
          </cell>
          <cell r="L43" t="str">
            <v>05829</v>
          </cell>
          <cell r="M43" t="str">
            <v>UTXEMEM101</v>
          </cell>
        </row>
        <row r="44">
          <cell r="D44" t="str">
            <v>00667932</v>
          </cell>
          <cell r="E44" t="str">
            <v>Expense Distribution</v>
          </cell>
          <cell r="F44">
            <v>3</v>
          </cell>
          <cell r="G44">
            <v>2015</v>
          </cell>
          <cell r="H44" t="str">
            <v>211</v>
          </cell>
          <cell r="I44" t="str">
            <v>956</v>
          </cell>
          <cell r="J44" t="str">
            <v>AUSTIN CLUB</v>
          </cell>
          <cell r="K44">
            <v>42060</v>
          </cell>
          <cell r="L44" t="str">
            <v>05830</v>
          </cell>
          <cell r="M44" t="str">
            <v>UTXEMEM101</v>
          </cell>
        </row>
        <row r="45">
          <cell r="D45" t="str">
            <v>00667931</v>
          </cell>
          <cell r="E45" t="str">
            <v>Expense Distribution</v>
          </cell>
          <cell r="F45">
            <v>3</v>
          </cell>
          <cell r="G45">
            <v>2015</v>
          </cell>
          <cell r="H45" t="str">
            <v>211</v>
          </cell>
          <cell r="I45" t="str">
            <v>956</v>
          </cell>
          <cell r="J45" t="str">
            <v>AUSTIN CLUB</v>
          </cell>
          <cell r="K45">
            <v>42060</v>
          </cell>
          <cell r="L45" t="str">
            <v>05829</v>
          </cell>
          <cell r="M45" t="str">
            <v>UTXEMEM101</v>
          </cell>
        </row>
        <row r="46">
          <cell r="D46" t="str">
            <v>00667775</v>
          </cell>
          <cell r="E46" t="str">
            <v>Expense Distribution</v>
          </cell>
          <cell r="F46">
            <v>3</v>
          </cell>
          <cell r="G46">
            <v>2015</v>
          </cell>
          <cell r="H46" t="str">
            <v>211</v>
          </cell>
          <cell r="I46" t="str">
            <v>956</v>
          </cell>
          <cell r="J46" t="str">
            <v>AUSTIN CLUB</v>
          </cell>
          <cell r="K46">
            <v>42060</v>
          </cell>
          <cell r="L46" t="str">
            <v>05354</v>
          </cell>
          <cell r="M46" t="str">
            <v>UTXEMEM101</v>
          </cell>
        </row>
        <row r="47">
          <cell r="D47" t="str">
            <v>00660078</v>
          </cell>
          <cell r="E47" t="str">
            <v>Expense Distribution</v>
          </cell>
          <cell r="F47">
            <v>1</v>
          </cell>
          <cell r="G47">
            <v>2015</v>
          </cell>
          <cell r="H47" t="str">
            <v>211</v>
          </cell>
          <cell r="I47" t="str">
            <v>956</v>
          </cell>
          <cell r="J47" t="str">
            <v>AUSTIN CLUB</v>
          </cell>
          <cell r="K47">
            <v>42029</v>
          </cell>
          <cell r="L47" t="str">
            <v>05829</v>
          </cell>
          <cell r="M47" t="str">
            <v>UTXEMEM101</v>
          </cell>
        </row>
        <row r="48">
          <cell r="D48" t="str">
            <v>00660077</v>
          </cell>
          <cell r="E48" t="str">
            <v>Expense Distribution</v>
          </cell>
          <cell r="F48">
            <v>1</v>
          </cell>
          <cell r="G48">
            <v>2015</v>
          </cell>
          <cell r="H48" t="str">
            <v>211</v>
          </cell>
          <cell r="I48" t="str">
            <v>956</v>
          </cell>
          <cell r="J48" t="str">
            <v>AUSTIN CLUB</v>
          </cell>
          <cell r="K48">
            <v>41998</v>
          </cell>
          <cell r="L48" t="str">
            <v>05829</v>
          </cell>
          <cell r="M48" t="str">
            <v>UTXEMEM101</v>
          </cell>
        </row>
        <row r="49">
          <cell r="D49" t="str">
            <v>00652862</v>
          </cell>
          <cell r="E49" t="str">
            <v>Expense Distribution</v>
          </cell>
          <cell r="F49">
            <v>12</v>
          </cell>
          <cell r="G49">
            <v>2014</v>
          </cell>
          <cell r="H49" t="str">
            <v>211</v>
          </cell>
          <cell r="I49" t="str">
            <v>956</v>
          </cell>
          <cell r="J49" t="str">
            <v>AUSTIN CLUB</v>
          </cell>
          <cell r="K49">
            <v>41968</v>
          </cell>
          <cell r="L49" t="str">
            <v>05830</v>
          </cell>
          <cell r="M49" t="str">
            <v>UTXEMEM101</v>
          </cell>
        </row>
        <row r="50">
          <cell r="D50" t="str">
            <v>00652861</v>
          </cell>
          <cell r="E50" t="str">
            <v>Expense Distribution</v>
          </cell>
          <cell r="F50">
            <v>12</v>
          </cell>
          <cell r="G50">
            <v>2014</v>
          </cell>
          <cell r="H50" t="str">
            <v>211</v>
          </cell>
          <cell r="I50" t="str">
            <v>956</v>
          </cell>
          <cell r="J50" t="str">
            <v>AUSTIN CLUB</v>
          </cell>
          <cell r="K50">
            <v>41968</v>
          </cell>
          <cell r="L50" t="str">
            <v>05829</v>
          </cell>
          <cell r="M50" t="str">
            <v>UTXEMEM101</v>
          </cell>
        </row>
        <row r="51">
          <cell r="D51" t="str">
            <v>00652860</v>
          </cell>
          <cell r="E51" t="str">
            <v>Expense Distribution</v>
          </cell>
          <cell r="F51">
            <v>12</v>
          </cell>
          <cell r="G51">
            <v>2014</v>
          </cell>
          <cell r="H51" t="str">
            <v>211</v>
          </cell>
          <cell r="I51" t="str">
            <v>956</v>
          </cell>
          <cell r="J51" t="str">
            <v>AUSTIN CLUB</v>
          </cell>
          <cell r="K51">
            <v>41968</v>
          </cell>
          <cell r="L51" t="str">
            <v>05354</v>
          </cell>
          <cell r="M51" t="str">
            <v>UTXEMEM101</v>
          </cell>
        </row>
        <row r="52">
          <cell r="D52" t="str">
            <v>00652859</v>
          </cell>
          <cell r="E52" t="str">
            <v>Expense Distribution</v>
          </cell>
          <cell r="F52">
            <v>12</v>
          </cell>
          <cell r="G52">
            <v>2014</v>
          </cell>
          <cell r="H52" t="str">
            <v>211</v>
          </cell>
          <cell r="I52" t="str">
            <v>956</v>
          </cell>
          <cell r="J52" t="str">
            <v>AUSTIN CLUB</v>
          </cell>
          <cell r="K52">
            <v>41968</v>
          </cell>
          <cell r="L52" t="str">
            <v>05187</v>
          </cell>
          <cell r="M52" t="str">
            <v>UTXEMEM101</v>
          </cell>
        </row>
        <row r="53">
          <cell r="D53" t="str">
            <v>00644410</v>
          </cell>
          <cell r="E53" t="str">
            <v>Expense Distribution</v>
          </cell>
          <cell r="F53">
            <v>11</v>
          </cell>
          <cell r="G53">
            <v>2014</v>
          </cell>
          <cell r="H53" t="str">
            <v>211</v>
          </cell>
          <cell r="I53" t="str">
            <v>956</v>
          </cell>
          <cell r="J53" t="str">
            <v>AUSTIN CLUB</v>
          </cell>
          <cell r="K53">
            <v>41937</v>
          </cell>
          <cell r="L53" t="str">
            <v>05829</v>
          </cell>
          <cell r="M53" t="str">
            <v>UTXEMEM101</v>
          </cell>
        </row>
        <row r="54">
          <cell r="D54" t="str">
            <v>00644409</v>
          </cell>
          <cell r="E54" t="str">
            <v>Expense Distribution</v>
          </cell>
          <cell r="F54">
            <v>11</v>
          </cell>
          <cell r="G54">
            <v>2014</v>
          </cell>
          <cell r="H54" t="str">
            <v>211</v>
          </cell>
          <cell r="I54" t="str">
            <v>956</v>
          </cell>
          <cell r="J54" t="str">
            <v>AUSTIN CLUB</v>
          </cell>
          <cell r="K54">
            <v>41907</v>
          </cell>
          <cell r="L54" t="str">
            <v>05829</v>
          </cell>
          <cell r="M54" t="str">
            <v>UTXEMEM101</v>
          </cell>
        </row>
        <row r="55">
          <cell r="D55" t="str">
            <v>00644408</v>
          </cell>
          <cell r="E55" t="str">
            <v>Expense Distribution</v>
          </cell>
          <cell r="F55">
            <v>11</v>
          </cell>
          <cell r="G55">
            <v>2014</v>
          </cell>
          <cell r="H55" t="str">
            <v>211</v>
          </cell>
          <cell r="I55" t="str">
            <v>956</v>
          </cell>
          <cell r="J55" t="str">
            <v>AUSTIN CLUB</v>
          </cell>
          <cell r="K55">
            <v>41937</v>
          </cell>
          <cell r="L55" t="str">
            <v>05354</v>
          </cell>
          <cell r="M55" t="str">
            <v>UTXEMEM101</v>
          </cell>
        </row>
        <row r="56">
          <cell r="D56" t="str">
            <v>00637003</v>
          </cell>
          <cell r="E56" t="str">
            <v>Expense Distribution</v>
          </cell>
          <cell r="F56">
            <v>9</v>
          </cell>
          <cell r="G56">
            <v>2014</v>
          </cell>
          <cell r="H56" t="str">
            <v>211</v>
          </cell>
          <cell r="I56" t="str">
            <v>956</v>
          </cell>
          <cell r="J56" t="str">
            <v>AUSTIN CLUB</v>
          </cell>
          <cell r="K56">
            <v>41876</v>
          </cell>
          <cell r="L56" t="str">
            <v>8252014</v>
          </cell>
          <cell r="M56" t="str">
            <v>UTXEMEM101</v>
          </cell>
        </row>
        <row r="57">
          <cell r="D57" t="str">
            <v>00637000</v>
          </cell>
          <cell r="E57" t="str">
            <v>Expense Distribution</v>
          </cell>
          <cell r="F57">
            <v>9</v>
          </cell>
          <cell r="G57">
            <v>2014</v>
          </cell>
          <cell r="H57" t="str">
            <v>211</v>
          </cell>
          <cell r="I57" t="str">
            <v>956</v>
          </cell>
          <cell r="J57" t="str">
            <v>AUSTIN CLUB</v>
          </cell>
          <cell r="K57">
            <v>41876</v>
          </cell>
          <cell r="L57" t="str">
            <v>08252014</v>
          </cell>
          <cell r="M57" t="str">
            <v>UTXEMEM101</v>
          </cell>
        </row>
        <row r="58">
          <cell r="D58" t="str">
            <v>00637004</v>
          </cell>
          <cell r="E58" t="str">
            <v>Expense Distribution</v>
          </cell>
          <cell r="F58">
            <v>9</v>
          </cell>
          <cell r="G58">
            <v>2014</v>
          </cell>
          <cell r="H58" t="str">
            <v>211</v>
          </cell>
          <cell r="I58" t="str">
            <v>956</v>
          </cell>
          <cell r="J58" t="str">
            <v>AUSTIN CLUB</v>
          </cell>
          <cell r="K58">
            <v>41906</v>
          </cell>
          <cell r="L58" t="str">
            <v>8252014</v>
          </cell>
          <cell r="M58" t="str">
            <v>UTXEMEM101</v>
          </cell>
        </row>
        <row r="59">
          <cell r="D59" t="str">
            <v>00637003</v>
          </cell>
          <cell r="E59" t="str">
            <v>Expense Distribution</v>
          </cell>
          <cell r="F59">
            <v>9</v>
          </cell>
          <cell r="G59">
            <v>2014</v>
          </cell>
          <cell r="H59" t="str">
            <v>211</v>
          </cell>
          <cell r="I59" t="str">
            <v>956</v>
          </cell>
          <cell r="J59" t="str">
            <v>AUSTIN CLUB</v>
          </cell>
          <cell r="K59">
            <v>41876</v>
          </cell>
          <cell r="L59" t="str">
            <v>8252014</v>
          </cell>
          <cell r="M59" t="str">
            <v>UTXEMEM101</v>
          </cell>
        </row>
        <row r="60">
          <cell r="D60" t="str">
            <v>00637000</v>
          </cell>
          <cell r="E60" t="str">
            <v>Expense Distribution</v>
          </cell>
          <cell r="F60">
            <v>9</v>
          </cell>
          <cell r="G60">
            <v>2014</v>
          </cell>
          <cell r="H60" t="str">
            <v>211</v>
          </cell>
          <cell r="I60" t="str">
            <v>956</v>
          </cell>
          <cell r="J60" t="str">
            <v>AUSTIN CLUB</v>
          </cell>
          <cell r="K60">
            <v>41876</v>
          </cell>
          <cell r="L60" t="str">
            <v>08252014</v>
          </cell>
          <cell r="M60" t="str">
            <v>UTXEMEM101</v>
          </cell>
        </row>
        <row r="61">
          <cell r="D61" t="str">
            <v>00634420</v>
          </cell>
          <cell r="E61" t="str">
            <v>Expense Distribution</v>
          </cell>
          <cell r="F61">
            <v>9</v>
          </cell>
          <cell r="G61">
            <v>2014</v>
          </cell>
          <cell r="H61" t="str">
            <v>211</v>
          </cell>
          <cell r="I61" t="str">
            <v>956</v>
          </cell>
          <cell r="J61" t="str">
            <v>AUSTIN CLUB</v>
          </cell>
          <cell r="K61">
            <v>41876</v>
          </cell>
          <cell r="L61" t="str">
            <v>05354</v>
          </cell>
          <cell r="M61" t="str">
            <v>UTXEMEM101</v>
          </cell>
        </row>
        <row r="62">
          <cell r="D62" t="str">
            <v>00632306</v>
          </cell>
          <cell r="E62" t="str">
            <v>Expense Distribution</v>
          </cell>
          <cell r="F62">
            <v>8</v>
          </cell>
          <cell r="G62">
            <v>2014</v>
          </cell>
          <cell r="H62" t="str">
            <v>211</v>
          </cell>
          <cell r="I62" t="str">
            <v>956</v>
          </cell>
          <cell r="J62" t="str">
            <v>AUSTIN CLUB</v>
          </cell>
          <cell r="K62">
            <v>41876</v>
          </cell>
          <cell r="L62" t="str">
            <v>05829</v>
          </cell>
          <cell r="M62" t="str">
            <v>UTXEMEM101</v>
          </cell>
        </row>
        <row r="63">
          <cell r="D63" t="str">
            <v>00632305</v>
          </cell>
          <cell r="E63" t="str">
            <v>Expense Distribution</v>
          </cell>
          <cell r="F63">
            <v>8</v>
          </cell>
          <cell r="G63">
            <v>2014</v>
          </cell>
          <cell r="H63" t="str">
            <v>211</v>
          </cell>
          <cell r="I63" t="str">
            <v>956</v>
          </cell>
          <cell r="J63" t="str">
            <v>AUSTIN CLUB</v>
          </cell>
          <cell r="K63">
            <v>41845</v>
          </cell>
          <cell r="L63" t="str">
            <v>05829</v>
          </cell>
          <cell r="M63" t="str">
            <v>UTXEMEM101</v>
          </cell>
        </row>
        <row r="64">
          <cell r="D64" t="str">
            <v>00629370</v>
          </cell>
          <cell r="E64" t="str">
            <v>Expense Distribution</v>
          </cell>
          <cell r="F64">
            <v>8</v>
          </cell>
          <cell r="G64">
            <v>2014</v>
          </cell>
          <cell r="H64" t="str">
            <v>211</v>
          </cell>
          <cell r="I64" t="str">
            <v>956</v>
          </cell>
          <cell r="J64" t="str">
            <v>AUSTIN CLUB</v>
          </cell>
          <cell r="K64">
            <v>41845</v>
          </cell>
          <cell r="L64" t="str">
            <v>05830</v>
          </cell>
          <cell r="M64" t="str">
            <v>UTXEMEM101</v>
          </cell>
        </row>
        <row r="65">
          <cell r="D65" t="str">
            <v>00629369</v>
          </cell>
          <cell r="E65" t="str">
            <v>Expense Distribution</v>
          </cell>
          <cell r="F65">
            <v>8</v>
          </cell>
          <cell r="G65">
            <v>2014</v>
          </cell>
          <cell r="H65" t="str">
            <v>211</v>
          </cell>
          <cell r="I65" t="str">
            <v>956</v>
          </cell>
          <cell r="J65" t="str">
            <v>AUSTIN CLUB</v>
          </cell>
          <cell r="K65">
            <v>41845</v>
          </cell>
          <cell r="L65" t="str">
            <v>05354</v>
          </cell>
          <cell r="M65" t="str">
            <v>UTXEMEM101</v>
          </cell>
        </row>
        <row r="66">
          <cell r="D66" t="str">
            <v>00629368</v>
          </cell>
          <cell r="E66" t="str">
            <v>Expense Distribution</v>
          </cell>
          <cell r="F66">
            <v>8</v>
          </cell>
          <cell r="G66">
            <v>2014</v>
          </cell>
          <cell r="H66" t="str">
            <v>211</v>
          </cell>
          <cell r="I66" t="str">
            <v>956</v>
          </cell>
          <cell r="J66" t="str">
            <v>AUSTIN CLUB</v>
          </cell>
          <cell r="K66">
            <v>41845</v>
          </cell>
          <cell r="L66" t="str">
            <v>05187</v>
          </cell>
          <cell r="M66" t="str">
            <v>UTXEMEM101</v>
          </cell>
        </row>
        <row r="67">
          <cell r="D67" t="str">
            <v>00623863</v>
          </cell>
          <cell r="E67" t="str">
            <v>Expense Distribution</v>
          </cell>
          <cell r="F67">
            <v>7</v>
          </cell>
          <cell r="G67">
            <v>2014</v>
          </cell>
          <cell r="H67" t="str">
            <v>211</v>
          </cell>
          <cell r="I67" t="str">
            <v>956</v>
          </cell>
          <cell r="J67" t="str">
            <v>AUSTIN CLUB</v>
          </cell>
          <cell r="K67">
            <v>41815</v>
          </cell>
          <cell r="L67" t="str">
            <v>05829</v>
          </cell>
          <cell r="M67" t="str">
            <v>UTXEMEM101</v>
          </cell>
        </row>
        <row r="68">
          <cell r="D68" t="str">
            <v>00684146</v>
          </cell>
          <cell r="E68" t="str">
            <v>Expense Distribution</v>
          </cell>
          <cell r="F68">
            <v>6</v>
          </cell>
          <cell r="G68">
            <v>2015</v>
          </cell>
          <cell r="H68" t="str">
            <v>211</v>
          </cell>
          <cell r="I68" t="str">
            <v>956</v>
          </cell>
          <cell r="J68" t="str">
            <v>CORPUS CHRISTI COUNTRY CLUB</v>
          </cell>
          <cell r="K68">
            <v>42173</v>
          </cell>
          <cell r="L68" t="str">
            <v>75840</v>
          </cell>
          <cell r="M68" t="str">
            <v>UTXEMEM201</v>
          </cell>
        </row>
        <row r="69">
          <cell r="D69" t="str">
            <v>00678607</v>
          </cell>
          <cell r="E69" t="str">
            <v>Expense Distribution</v>
          </cell>
          <cell r="F69">
            <v>5</v>
          </cell>
          <cell r="G69">
            <v>2015</v>
          </cell>
          <cell r="H69" t="str">
            <v>211</v>
          </cell>
          <cell r="I69" t="str">
            <v>956</v>
          </cell>
          <cell r="J69" t="str">
            <v>CORPUS CHRISTI COUNTRY CLUB</v>
          </cell>
          <cell r="K69">
            <v>42144</v>
          </cell>
          <cell r="L69" t="str">
            <v>75640</v>
          </cell>
          <cell r="M69" t="str">
            <v>UTXEMEM201</v>
          </cell>
        </row>
        <row r="70">
          <cell r="D70" t="str">
            <v>00672142</v>
          </cell>
          <cell r="E70" t="str">
            <v>Expense Distribution</v>
          </cell>
          <cell r="F70">
            <v>4</v>
          </cell>
          <cell r="G70">
            <v>2015</v>
          </cell>
          <cell r="H70" t="str">
            <v>211</v>
          </cell>
          <cell r="I70" t="str">
            <v>956</v>
          </cell>
          <cell r="J70" t="str">
            <v>CORPUS CHRISTI COUNTRY CLUB</v>
          </cell>
          <cell r="K70">
            <v>42104</v>
          </cell>
          <cell r="L70" t="str">
            <v>75247</v>
          </cell>
          <cell r="M70" t="str">
            <v>UTXEMEM201</v>
          </cell>
        </row>
        <row r="71">
          <cell r="D71" t="str">
            <v>00667126</v>
          </cell>
          <cell r="E71" t="str">
            <v>Expense Distribution</v>
          </cell>
          <cell r="F71">
            <v>3</v>
          </cell>
          <cell r="G71">
            <v>2015</v>
          </cell>
          <cell r="H71" t="str">
            <v>211</v>
          </cell>
          <cell r="I71" t="str">
            <v>956</v>
          </cell>
          <cell r="J71" t="str">
            <v>CORPUS CHRISTI COUNTRY CLUB</v>
          </cell>
          <cell r="K71">
            <v>42076</v>
          </cell>
          <cell r="L71" t="str">
            <v>74814</v>
          </cell>
          <cell r="M71" t="str">
            <v>UTXEMEM201</v>
          </cell>
        </row>
        <row r="72">
          <cell r="D72" t="str">
            <v>00662839</v>
          </cell>
          <cell r="E72" t="str">
            <v>Expense Distribution</v>
          </cell>
          <cell r="F72">
            <v>2</v>
          </cell>
          <cell r="G72">
            <v>2015</v>
          </cell>
          <cell r="H72" t="str">
            <v>211</v>
          </cell>
          <cell r="I72" t="str">
            <v>956</v>
          </cell>
          <cell r="J72" t="str">
            <v>CORPUS CHRISTI COUNTRY CLUB</v>
          </cell>
          <cell r="K72">
            <v>42052</v>
          </cell>
          <cell r="L72" t="str">
            <v>74440</v>
          </cell>
          <cell r="M72" t="str">
            <v>UTXEMEM201</v>
          </cell>
        </row>
        <row r="73">
          <cell r="D73" t="str">
            <v>00657598</v>
          </cell>
          <cell r="E73" t="str">
            <v>Expense Distribution</v>
          </cell>
          <cell r="F73">
            <v>1</v>
          </cell>
          <cell r="G73">
            <v>2015</v>
          </cell>
          <cell r="H73" t="str">
            <v>211</v>
          </cell>
          <cell r="I73" t="str">
            <v>956</v>
          </cell>
          <cell r="J73" t="str">
            <v>CORPUS CHRISTI COUNTRY CLUB</v>
          </cell>
          <cell r="K73">
            <v>42019</v>
          </cell>
          <cell r="L73" t="str">
            <v>73903</v>
          </cell>
          <cell r="M73" t="str">
            <v>UTXEMEM201</v>
          </cell>
        </row>
        <row r="74">
          <cell r="D74" t="str">
            <v>00651189</v>
          </cell>
          <cell r="E74" t="str">
            <v>Expense Distribution</v>
          </cell>
          <cell r="F74">
            <v>12</v>
          </cell>
          <cell r="G74">
            <v>2014</v>
          </cell>
          <cell r="H74" t="str">
            <v>211</v>
          </cell>
          <cell r="I74" t="str">
            <v>956</v>
          </cell>
          <cell r="J74" t="str">
            <v>CORPUS CHRISTI COUNTRY CLUB</v>
          </cell>
          <cell r="K74">
            <v>41981</v>
          </cell>
          <cell r="L74" t="str">
            <v>73036</v>
          </cell>
          <cell r="M74" t="str">
            <v>UTXEMEM201</v>
          </cell>
        </row>
        <row r="75">
          <cell r="D75" t="str">
            <v>00647121</v>
          </cell>
          <cell r="E75" t="str">
            <v>Expense Distribution</v>
          </cell>
          <cell r="F75">
            <v>11</v>
          </cell>
          <cell r="G75">
            <v>2014</v>
          </cell>
          <cell r="H75" t="str">
            <v>211</v>
          </cell>
          <cell r="I75" t="str">
            <v>956</v>
          </cell>
          <cell r="J75" t="str">
            <v>CORPUS CHRISTI COUNTRY CLUB</v>
          </cell>
          <cell r="K75">
            <v>41960</v>
          </cell>
          <cell r="L75" t="str">
            <v>72468</v>
          </cell>
          <cell r="M75" t="str">
            <v>UTXEMEM201</v>
          </cell>
        </row>
        <row r="76">
          <cell r="D76" t="str">
            <v>00640318</v>
          </cell>
          <cell r="E76" t="str">
            <v>Expense Distribution</v>
          </cell>
          <cell r="F76">
            <v>10</v>
          </cell>
          <cell r="G76">
            <v>2014</v>
          </cell>
          <cell r="H76" t="str">
            <v>211</v>
          </cell>
          <cell r="I76" t="str">
            <v>956</v>
          </cell>
          <cell r="J76" t="str">
            <v>CORPUS CHRISTI COUNTRY CLUB</v>
          </cell>
          <cell r="K76">
            <v>41921</v>
          </cell>
          <cell r="L76" t="str">
            <v>71963</v>
          </cell>
          <cell r="M76" t="str">
            <v>UTXEMEM201</v>
          </cell>
        </row>
        <row r="77">
          <cell r="D77" t="str">
            <v>00634404</v>
          </cell>
          <cell r="E77" t="str">
            <v>Expense Distribution</v>
          </cell>
          <cell r="F77">
            <v>9</v>
          </cell>
          <cell r="G77">
            <v>2014</v>
          </cell>
          <cell r="H77" t="str">
            <v>211</v>
          </cell>
          <cell r="I77" t="str">
            <v>956</v>
          </cell>
          <cell r="J77" t="str">
            <v>CORPUS CHRISTI COUNTRY CLUB</v>
          </cell>
          <cell r="K77">
            <v>41891</v>
          </cell>
          <cell r="L77" t="str">
            <v>71694</v>
          </cell>
          <cell r="M77" t="str">
            <v>UTXEMEM201</v>
          </cell>
        </row>
        <row r="78">
          <cell r="D78" t="str">
            <v>00628731</v>
          </cell>
          <cell r="E78" t="str">
            <v>Expense Distribution</v>
          </cell>
          <cell r="F78">
            <v>8</v>
          </cell>
          <cell r="G78">
            <v>2014</v>
          </cell>
          <cell r="H78" t="str">
            <v>211</v>
          </cell>
          <cell r="I78" t="str">
            <v>956</v>
          </cell>
          <cell r="J78" t="str">
            <v>CORPUS CHRISTI COUNTRY CLUB</v>
          </cell>
          <cell r="K78">
            <v>41856</v>
          </cell>
          <cell r="L78" t="str">
            <v>71325</v>
          </cell>
          <cell r="M78" t="str">
            <v>UTXEMEM201</v>
          </cell>
        </row>
        <row r="79">
          <cell r="D79" t="str">
            <v>00625116</v>
          </cell>
          <cell r="E79" t="str">
            <v>Expense Distribution</v>
          </cell>
          <cell r="F79">
            <v>7</v>
          </cell>
          <cell r="G79">
            <v>2014</v>
          </cell>
          <cell r="H79" t="str">
            <v>211</v>
          </cell>
          <cell r="I79" t="str">
            <v>956</v>
          </cell>
          <cell r="J79" t="str">
            <v>CORPUS CHRISTI COUNTRY CLUB</v>
          </cell>
          <cell r="K79">
            <v>41834</v>
          </cell>
          <cell r="L79" t="str">
            <v>71140</v>
          </cell>
          <cell r="M79" t="str">
            <v>UTXEMEM201</v>
          </cell>
        </row>
        <row r="80">
          <cell r="D80" t="str">
            <v>00640326</v>
          </cell>
          <cell r="E80" t="str">
            <v>Expense Distribution</v>
          </cell>
          <cell r="F80">
            <v>10</v>
          </cell>
          <cell r="G80">
            <v>2014</v>
          </cell>
          <cell r="H80" t="str">
            <v>211</v>
          </cell>
          <cell r="I80" t="str">
            <v>956</v>
          </cell>
          <cell r="J80" t="str">
            <v>TEXAS A&amp;M</v>
          </cell>
          <cell r="K80">
            <v>41921</v>
          </cell>
          <cell r="L80" t="str">
            <v>71977</v>
          </cell>
          <cell r="M80" t="str">
            <v>UTXEMEM201</v>
          </cell>
        </row>
        <row r="81">
          <cell r="D81" t="str">
            <v>00682590</v>
          </cell>
          <cell r="E81" t="str">
            <v>Country/Social Club Memb/Exp</v>
          </cell>
          <cell r="F81">
            <v>6</v>
          </cell>
          <cell r="G81">
            <v>2015</v>
          </cell>
          <cell r="H81" t="str">
            <v>211</v>
          </cell>
          <cell r="I81" t="str">
            <v>956</v>
          </cell>
          <cell r="J81" t="str">
            <v>JP MORGAN CHASE CORPORATE CARD ACTIVITY</v>
          </cell>
          <cell r="K81">
            <v>42166</v>
          </cell>
          <cell r="L81" t="str">
            <v>0000245350EX0000147585</v>
          </cell>
          <cell r="M81" t="str">
            <v>UTXEMEM101</v>
          </cell>
        </row>
        <row r="82">
          <cell r="D82" t="str">
            <v>00678033</v>
          </cell>
          <cell r="E82" t="str">
            <v>Country/Social Club Memb/Exp</v>
          </cell>
          <cell r="F82">
            <v>5</v>
          </cell>
          <cell r="G82">
            <v>2015</v>
          </cell>
          <cell r="H82" t="str">
            <v>211</v>
          </cell>
          <cell r="I82" t="str">
            <v>956</v>
          </cell>
          <cell r="J82" t="str">
            <v>JP MORGAN CHASE CORPORATE CARD ACTIVITY</v>
          </cell>
          <cell r="K82">
            <v>42139</v>
          </cell>
          <cell r="L82" t="str">
            <v>0000123586EX0000136194</v>
          </cell>
          <cell r="M82" t="str">
            <v>UTXEMEM201</v>
          </cell>
        </row>
        <row r="83">
          <cell r="D83" t="str">
            <v>00678033</v>
          </cell>
          <cell r="E83" t="str">
            <v>Country/Social Club Memb/Exp</v>
          </cell>
          <cell r="F83">
            <v>5</v>
          </cell>
          <cell r="G83">
            <v>2015</v>
          </cell>
          <cell r="H83" t="str">
            <v>211</v>
          </cell>
          <cell r="I83" t="str">
            <v>956</v>
          </cell>
          <cell r="J83" t="str">
            <v>JP MORGAN CHASE CORPORATE CARD ACTIVITY</v>
          </cell>
          <cell r="K83">
            <v>42139</v>
          </cell>
          <cell r="L83" t="str">
            <v>0000123586EX0000136194</v>
          </cell>
          <cell r="M83" t="str">
            <v>UTXEMEM201</v>
          </cell>
        </row>
        <row r="84">
          <cell r="D84" t="str">
            <v>00678119</v>
          </cell>
          <cell r="E84" t="str">
            <v>Country/Social Club Memb/Exp</v>
          </cell>
          <cell r="F84">
            <v>5</v>
          </cell>
          <cell r="G84">
            <v>2015</v>
          </cell>
          <cell r="H84" t="str">
            <v>211</v>
          </cell>
          <cell r="I84" t="str">
            <v>956</v>
          </cell>
          <cell r="J84" t="str">
            <v>JP MORGAN CHASE CORPORATE CARD ACTIVITY</v>
          </cell>
          <cell r="K84">
            <v>42142</v>
          </cell>
          <cell r="L84" t="str">
            <v>0000245350EX0000133780</v>
          </cell>
          <cell r="M84" t="str">
            <v>UTXEMEM101</v>
          </cell>
        </row>
        <row r="85">
          <cell r="D85" t="str">
            <v>00678119</v>
          </cell>
          <cell r="E85" t="str">
            <v>Country/Social Club Memb/Exp</v>
          </cell>
          <cell r="F85">
            <v>5</v>
          </cell>
          <cell r="G85">
            <v>2015</v>
          </cell>
          <cell r="H85" t="str">
            <v>211</v>
          </cell>
          <cell r="I85" t="str">
            <v>956</v>
          </cell>
          <cell r="J85" t="str">
            <v>JP MORGAN CHASE CORPORATE CARD ACTIVITY</v>
          </cell>
          <cell r="K85">
            <v>42142</v>
          </cell>
          <cell r="L85" t="str">
            <v>0000245350EX0000133780</v>
          </cell>
          <cell r="M85" t="str">
            <v>UTXEMEM101</v>
          </cell>
        </row>
        <row r="86">
          <cell r="D86" t="str">
            <v>00667109</v>
          </cell>
          <cell r="E86" t="str">
            <v>Country/Social Club Memb/Exp</v>
          </cell>
          <cell r="F86">
            <v>3</v>
          </cell>
          <cell r="G86">
            <v>2015</v>
          </cell>
          <cell r="H86" t="str">
            <v>211</v>
          </cell>
          <cell r="I86" t="str">
            <v>956</v>
          </cell>
          <cell r="J86" t="str">
            <v>JP MORGAN CHASE CORPORATE CARD ACTIVITY</v>
          </cell>
          <cell r="K86">
            <v>42076</v>
          </cell>
          <cell r="L86" t="str">
            <v>0000123586EX0000108194</v>
          </cell>
          <cell r="M86" t="str">
            <v>UTXEMEM201</v>
          </cell>
        </row>
        <row r="87">
          <cell r="D87" t="str">
            <v>00667109</v>
          </cell>
          <cell r="E87" t="str">
            <v>Country/Social Club Memb/Exp</v>
          </cell>
          <cell r="F87">
            <v>3</v>
          </cell>
          <cell r="G87">
            <v>2015</v>
          </cell>
          <cell r="H87" t="str">
            <v>211</v>
          </cell>
          <cell r="I87" t="str">
            <v>956</v>
          </cell>
          <cell r="J87" t="str">
            <v>JP MORGAN CHASE CORPORATE CARD ACTIVITY</v>
          </cell>
          <cell r="K87">
            <v>42076</v>
          </cell>
          <cell r="L87" t="str">
            <v>0000123586EX0000108194</v>
          </cell>
          <cell r="M87" t="str">
            <v>UTXEMEM201</v>
          </cell>
        </row>
        <row r="88">
          <cell r="D88" t="str">
            <v>00667109</v>
          </cell>
          <cell r="E88" t="str">
            <v>Country/Social Club Memb/Exp</v>
          </cell>
          <cell r="F88">
            <v>3</v>
          </cell>
          <cell r="G88">
            <v>2015</v>
          </cell>
          <cell r="H88" t="str">
            <v>211</v>
          </cell>
          <cell r="I88" t="str">
            <v>956</v>
          </cell>
          <cell r="J88" t="str">
            <v>JP MORGAN CHASE CORPORATE CARD ACTIVITY</v>
          </cell>
          <cell r="K88">
            <v>42076</v>
          </cell>
          <cell r="L88" t="str">
            <v>0000123586EX0000108194</v>
          </cell>
          <cell r="M88" t="str">
            <v>UTXEMEM201</v>
          </cell>
        </row>
        <row r="89">
          <cell r="D89" t="str">
            <v>00660146</v>
          </cell>
          <cell r="E89" t="str">
            <v>Country/Social Club Memb/Exp</v>
          </cell>
          <cell r="F89">
            <v>2</v>
          </cell>
          <cell r="G89">
            <v>2015</v>
          </cell>
          <cell r="H89" t="str">
            <v>211</v>
          </cell>
          <cell r="I89" t="str">
            <v>956</v>
          </cell>
          <cell r="J89" t="str">
            <v>JP MORGAN CHASE CORPORATE CARD ACTIVITY</v>
          </cell>
          <cell r="K89">
            <v>42037</v>
          </cell>
          <cell r="L89" t="str">
            <v>0000245350EX0000089857</v>
          </cell>
          <cell r="M89" t="str">
            <v>UTXEMEM101</v>
          </cell>
        </row>
        <row r="90">
          <cell r="D90" t="str">
            <v>00660146</v>
          </cell>
          <cell r="E90" t="str">
            <v>Country/Social Club Memb/Exp</v>
          </cell>
          <cell r="F90">
            <v>2</v>
          </cell>
          <cell r="G90">
            <v>2015</v>
          </cell>
          <cell r="H90" t="str">
            <v>211</v>
          </cell>
          <cell r="I90" t="str">
            <v>956</v>
          </cell>
          <cell r="J90" t="str">
            <v>JP MORGAN CHASE CORPORATE CARD ACTIVITY</v>
          </cell>
          <cell r="K90">
            <v>42037</v>
          </cell>
          <cell r="L90" t="str">
            <v>0000245350EX0000089857</v>
          </cell>
          <cell r="M90" t="str">
            <v>UTXEMEM101</v>
          </cell>
        </row>
        <row r="91">
          <cell r="D91" t="str">
            <v>00654806</v>
          </cell>
          <cell r="E91" t="str">
            <v>Country/Social Club Memb/Exp</v>
          </cell>
          <cell r="F91">
            <v>12</v>
          </cell>
          <cell r="G91">
            <v>2014</v>
          </cell>
          <cell r="H91" t="str">
            <v>211</v>
          </cell>
          <cell r="I91" t="str">
            <v>956</v>
          </cell>
          <cell r="J91" t="str">
            <v>JP MORGAN CHASE CORPORATE CARD ACTIVITY</v>
          </cell>
          <cell r="K91">
            <v>42003</v>
          </cell>
          <cell r="L91" t="str">
            <v>0000089967EX0000077326</v>
          </cell>
          <cell r="M91" t="str">
            <v>UTXE000301</v>
          </cell>
        </row>
        <row r="92">
          <cell r="D92" t="str">
            <v>00652896</v>
          </cell>
          <cell r="E92" t="str">
            <v>Country/Social Club Memb/Exp</v>
          </cell>
          <cell r="F92">
            <v>12</v>
          </cell>
          <cell r="G92">
            <v>2014</v>
          </cell>
          <cell r="H92" t="str">
            <v>211</v>
          </cell>
          <cell r="I92" t="str">
            <v>956</v>
          </cell>
          <cell r="J92" t="str">
            <v>JP MORGAN CHASE CORPORATE CARD ACTIVITY</v>
          </cell>
          <cell r="K92">
            <v>41990</v>
          </cell>
          <cell r="L92" t="str">
            <v>0000245350EX0000071878</v>
          </cell>
          <cell r="M92" t="str">
            <v>UTXEMEM101</v>
          </cell>
        </row>
        <row r="93">
          <cell r="D93" t="str">
            <v>00646491</v>
          </cell>
          <cell r="E93" t="str">
            <v>Country/Social Club Memb/Exp</v>
          </cell>
          <cell r="F93">
            <v>11</v>
          </cell>
          <cell r="G93">
            <v>2014</v>
          </cell>
          <cell r="H93" t="str">
            <v>211</v>
          </cell>
          <cell r="I93" t="str">
            <v>956</v>
          </cell>
          <cell r="J93" t="str">
            <v>JP MORGAN CHASE CORPORATE CARD ACTIVITY</v>
          </cell>
          <cell r="K93">
            <v>41956</v>
          </cell>
          <cell r="L93" t="str">
            <v>0000089967EX0000053620</v>
          </cell>
          <cell r="M93" t="str">
            <v>UTXEMEM101</v>
          </cell>
        </row>
        <row r="94">
          <cell r="D94" t="str">
            <v>00641594</v>
          </cell>
          <cell r="E94" t="str">
            <v>Country/Social Club Memb/Exp</v>
          </cell>
          <cell r="F94">
            <v>10</v>
          </cell>
          <cell r="G94">
            <v>2014</v>
          </cell>
          <cell r="H94" t="str">
            <v>211</v>
          </cell>
          <cell r="I94" t="str">
            <v>956</v>
          </cell>
          <cell r="J94" t="str">
            <v>JP MORGAN CHASE CORPORATE CARD ACTIVITY</v>
          </cell>
          <cell r="K94">
            <v>41928</v>
          </cell>
          <cell r="L94" t="str">
            <v>0000123586EX0000038281</v>
          </cell>
          <cell r="M94" t="str">
            <v>UTXEMEM201</v>
          </cell>
        </row>
        <row r="95">
          <cell r="D95" t="str">
            <v>00641594</v>
          </cell>
          <cell r="E95" t="str">
            <v>Country/Social Club Memb/Exp</v>
          </cell>
          <cell r="F95">
            <v>10</v>
          </cell>
          <cell r="G95">
            <v>2014</v>
          </cell>
          <cell r="H95" t="str">
            <v>211</v>
          </cell>
          <cell r="I95" t="str">
            <v>956</v>
          </cell>
          <cell r="J95" t="str">
            <v>JP MORGAN CHASE CORPORATE CARD ACTIVITY</v>
          </cell>
          <cell r="K95">
            <v>41928</v>
          </cell>
          <cell r="L95" t="str">
            <v>0000123586EX0000038281</v>
          </cell>
          <cell r="M95" t="str">
            <v>UTXEMEM201</v>
          </cell>
        </row>
        <row r="96">
          <cell r="D96" t="str">
            <v>00629842</v>
          </cell>
          <cell r="E96" t="str">
            <v>Country/Social Club Memb/Exp</v>
          </cell>
          <cell r="F96">
            <v>8</v>
          </cell>
          <cell r="G96">
            <v>2014</v>
          </cell>
          <cell r="H96" t="str">
            <v>211</v>
          </cell>
          <cell r="I96" t="str">
            <v>956</v>
          </cell>
          <cell r="J96" t="str">
            <v>JP MORGAN CHASE CORPORATE CARD ACTIVITY</v>
          </cell>
          <cell r="K96">
            <v>41864</v>
          </cell>
          <cell r="L96" t="str">
            <v>0000245350ER124</v>
          </cell>
          <cell r="M96" t="str">
            <v>UTXEMEM101</v>
          </cell>
        </row>
        <row r="97">
          <cell r="D97" t="str">
            <v>00627631</v>
          </cell>
          <cell r="E97" t="str">
            <v>Country/Social Club Memb/Exp</v>
          </cell>
          <cell r="F97">
            <v>8</v>
          </cell>
          <cell r="G97">
            <v>2014</v>
          </cell>
          <cell r="H97" t="str">
            <v>211</v>
          </cell>
          <cell r="I97" t="str">
            <v>956</v>
          </cell>
          <cell r="J97" t="str">
            <v>JP MORGAN CHASE CORPORATE CARD ACTIVITY</v>
          </cell>
          <cell r="K97">
            <v>41852</v>
          </cell>
          <cell r="L97" t="str">
            <v>0000123586ER177</v>
          </cell>
          <cell r="M97" t="str">
            <v>UTXEMEM201</v>
          </cell>
        </row>
        <row r="98">
          <cell r="D98" t="str">
            <v>00627631</v>
          </cell>
          <cell r="E98" t="str">
            <v>Country/Social Club Memb/Exp</v>
          </cell>
          <cell r="F98">
            <v>8</v>
          </cell>
          <cell r="G98">
            <v>2014</v>
          </cell>
          <cell r="H98" t="str">
            <v>211</v>
          </cell>
          <cell r="I98" t="str">
            <v>956</v>
          </cell>
          <cell r="J98" t="str">
            <v>JP MORGAN CHASE CORPORATE CARD ACTIVITY</v>
          </cell>
          <cell r="K98">
            <v>41852</v>
          </cell>
          <cell r="L98" t="str">
            <v>0000123586ER177</v>
          </cell>
          <cell r="M98" t="str">
            <v>UTXEMEM201</v>
          </cell>
        </row>
        <row r="99">
          <cell r="D99" t="str">
            <v>00627631</v>
          </cell>
          <cell r="E99" t="str">
            <v>Country/Social Club Memb/Exp</v>
          </cell>
          <cell r="F99">
            <v>8</v>
          </cell>
          <cell r="G99">
            <v>2014</v>
          </cell>
          <cell r="H99" t="str">
            <v>211</v>
          </cell>
          <cell r="I99" t="str">
            <v>956</v>
          </cell>
          <cell r="J99" t="str">
            <v>JP MORGAN CHASE CORPORATE CARD ACTIVITY</v>
          </cell>
          <cell r="K99">
            <v>41852</v>
          </cell>
          <cell r="L99" t="str">
            <v>0000123586ER177</v>
          </cell>
          <cell r="M99" t="str">
            <v>UTXEMEM201</v>
          </cell>
        </row>
        <row r="100">
          <cell r="D100" t="str">
            <v>00661134</v>
          </cell>
          <cell r="E100" t="str">
            <v>Country/Social Club Memb/Exp</v>
          </cell>
          <cell r="F100">
            <v>2</v>
          </cell>
          <cell r="G100">
            <v>2015</v>
          </cell>
          <cell r="H100" t="str">
            <v>211</v>
          </cell>
          <cell r="I100" t="str">
            <v>956</v>
          </cell>
          <cell r="J100" t="str">
            <v>KING, PATRICK S</v>
          </cell>
          <cell r="K100">
            <v>42040</v>
          </cell>
          <cell r="L100" t="str">
            <v>0000154344EX0000091014</v>
          </cell>
          <cell r="M100" t="str">
            <v>UTXEMEM201</v>
          </cell>
        </row>
        <row r="101">
          <cell r="D101" t="str">
            <v>00629843</v>
          </cell>
          <cell r="E101" t="str">
            <v>Country/Social Club Memb/Exp</v>
          </cell>
          <cell r="F101">
            <v>8</v>
          </cell>
          <cell r="G101">
            <v>2014</v>
          </cell>
          <cell r="H101" t="str">
            <v>211</v>
          </cell>
          <cell r="I101" t="str">
            <v>956</v>
          </cell>
          <cell r="J101" t="str">
            <v>BLACK, WILLIAM R</v>
          </cell>
          <cell r="K101">
            <v>41864</v>
          </cell>
          <cell r="L101" t="str">
            <v>0000245350ER124</v>
          </cell>
          <cell r="M101" t="str">
            <v>UTXEMEM101</v>
          </cell>
        </row>
        <row r="102">
          <cell r="D102" t="str">
            <v>00629843</v>
          </cell>
          <cell r="E102" t="str">
            <v>Country/Social Club Memb/Exp</v>
          </cell>
          <cell r="F102">
            <v>8</v>
          </cell>
          <cell r="G102">
            <v>2014</v>
          </cell>
          <cell r="H102" t="str">
            <v>211</v>
          </cell>
          <cell r="I102" t="str">
            <v>956</v>
          </cell>
          <cell r="J102" t="str">
            <v>BLACK, WILLIAM R</v>
          </cell>
          <cell r="K102">
            <v>41864</v>
          </cell>
          <cell r="L102" t="str">
            <v>0000245350ER124</v>
          </cell>
          <cell r="M102" t="str">
            <v>UTXEMEM101</v>
          </cell>
        </row>
        <row r="103">
          <cell r="D103" t="str">
            <v>00122654</v>
          </cell>
          <cell r="E103" t="str">
            <v>Employee Membership Dues/Fees</v>
          </cell>
          <cell r="F103">
            <v>5</v>
          </cell>
          <cell r="G103">
            <v>2015</v>
          </cell>
          <cell r="H103" t="str">
            <v>169</v>
          </cell>
          <cell r="I103" t="str">
            <v>954</v>
          </cell>
          <cell r="J103" t="str">
            <v>JP MORGAN CHASE CORPORATE CARD ACTIVITY</v>
          </cell>
          <cell r="K103">
            <v>42140</v>
          </cell>
          <cell r="L103" t="str">
            <v>0000155537EX0000120336</v>
          </cell>
          <cell r="M103" t="str">
            <v>4169745801</v>
          </cell>
        </row>
        <row r="104">
          <cell r="D104" t="str">
            <v>01753263</v>
          </cell>
          <cell r="E104" t="str">
            <v>Employee Membership Dues/Fees</v>
          </cell>
          <cell r="F104">
            <v>11</v>
          </cell>
          <cell r="G104">
            <v>2014</v>
          </cell>
          <cell r="H104" t="str">
            <v>169</v>
          </cell>
          <cell r="I104" t="str">
            <v>954</v>
          </cell>
          <cell r="J104" t="str">
            <v>SMOLL, IRIS N</v>
          </cell>
          <cell r="K104">
            <v>41946</v>
          </cell>
          <cell r="L104" t="str">
            <v>0000229147EX0000049844</v>
          </cell>
          <cell r="M104" t="str">
            <v>1699900311</v>
          </cell>
        </row>
        <row r="105">
          <cell r="D105" t="str">
            <v>01729222</v>
          </cell>
          <cell r="E105" t="str">
            <v>Employee Membership Dues/Fees</v>
          </cell>
          <cell r="F105">
            <v>8</v>
          </cell>
          <cell r="G105">
            <v>2014</v>
          </cell>
          <cell r="H105" t="str">
            <v>169</v>
          </cell>
          <cell r="I105" t="str">
            <v>954</v>
          </cell>
          <cell r="J105" t="str">
            <v>SMOLL, IRIS N</v>
          </cell>
          <cell r="K105">
            <v>41869</v>
          </cell>
          <cell r="L105" t="str">
            <v>0000229147EX0000014363</v>
          </cell>
          <cell r="M105" t="str">
            <v>1699900311</v>
          </cell>
        </row>
        <row r="106">
          <cell r="D106" t="str">
            <v>00123007</v>
          </cell>
          <cell r="E106" t="str">
            <v>Employee Membership Dues/Fees</v>
          </cell>
          <cell r="F106">
            <v>5</v>
          </cell>
          <cell r="G106">
            <v>2015</v>
          </cell>
          <cell r="H106" t="str">
            <v>169</v>
          </cell>
          <cell r="I106" t="str">
            <v>954</v>
          </cell>
          <cell r="J106" t="str">
            <v>JP MORGAN CHASE CORPORATE CARD ACTIVITY</v>
          </cell>
          <cell r="K106">
            <v>42151</v>
          </cell>
          <cell r="L106" t="str">
            <v>0000154190EX0000140575</v>
          </cell>
          <cell r="M106" t="str">
            <v>1699900305</v>
          </cell>
        </row>
        <row r="107">
          <cell r="D107" t="str">
            <v>00123138</v>
          </cell>
          <cell r="E107" t="str">
            <v>Employee Membership Dues/Fees</v>
          </cell>
          <cell r="F107">
            <v>6</v>
          </cell>
          <cell r="G107">
            <v>2015</v>
          </cell>
          <cell r="H107" t="str">
            <v>169</v>
          </cell>
          <cell r="I107" t="str">
            <v>954</v>
          </cell>
          <cell r="J107" t="str">
            <v>SMITH, KENNETH E</v>
          </cell>
          <cell r="K107">
            <v>42156</v>
          </cell>
          <cell r="L107" t="str">
            <v>0000093449EX0000141211</v>
          </cell>
          <cell r="M107" t="str">
            <v>4217868301</v>
          </cell>
        </row>
        <row r="108">
          <cell r="D108" t="str">
            <v>00667163</v>
          </cell>
          <cell r="E108" t="str">
            <v>Employee Membership Dues/Fees</v>
          </cell>
          <cell r="F108">
            <v>3</v>
          </cell>
          <cell r="G108">
            <v>2015</v>
          </cell>
          <cell r="H108" t="str">
            <v>211</v>
          </cell>
          <cell r="I108" t="str">
            <v>954</v>
          </cell>
          <cell r="J108" t="str">
            <v>JP MORGAN CHASE CORPORATE CARD ACTIVITY</v>
          </cell>
          <cell r="K108">
            <v>42077</v>
          </cell>
          <cell r="L108" t="str">
            <v>0000154959EX0000098119</v>
          </cell>
          <cell r="M108" t="str">
            <v>G0000211</v>
          </cell>
        </row>
        <row r="109">
          <cell r="D109" t="str">
            <v>00655205</v>
          </cell>
          <cell r="E109" t="str">
            <v>Employee Membership Dues/Fees</v>
          </cell>
          <cell r="F109">
            <v>12</v>
          </cell>
          <cell r="G109">
            <v>2014</v>
          </cell>
          <cell r="H109" t="str">
            <v>211</v>
          </cell>
          <cell r="I109" t="str">
            <v>954</v>
          </cell>
          <cell r="J109" t="str">
            <v>JP MORGAN CHASE CORPORATE CARD ACTIVITY</v>
          </cell>
          <cell r="K109">
            <v>42002</v>
          </cell>
          <cell r="L109" t="str">
            <v>0000154358EX0000065878</v>
          </cell>
          <cell r="M109" t="str">
            <v>G0000119</v>
          </cell>
        </row>
        <row r="110">
          <cell r="D110" t="str">
            <v>00655205</v>
          </cell>
          <cell r="E110" t="str">
            <v>Employee Membership Dues/Fees</v>
          </cell>
          <cell r="F110">
            <v>12</v>
          </cell>
          <cell r="G110">
            <v>2014</v>
          </cell>
          <cell r="H110" t="str">
            <v>211</v>
          </cell>
          <cell r="I110" t="str">
            <v>954</v>
          </cell>
          <cell r="J110" t="str">
            <v>JP MORGAN CHASE CORPORATE CARD ACTIVITY</v>
          </cell>
          <cell r="K110">
            <v>42002</v>
          </cell>
          <cell r="L110" t="str">
            <v>0000154358EX0000065878</v>
          </cell>
          <cell r="M110" t="str">
            <v>G0000211</v>
          </cell>
        </row>
        <row r="111">
          <cell r="D111" t="str">
            <v>00630581</v>
          </cell>
          <cell r="E111" t="str">
            <v>Employee Membership Dues/Fees</v>
          </cell>
          <cell r="F111">
            <v>8</v>
          </cell>
          <cell r="G111">
            <v>2014</v>
          </cell>
          <cell r="H111" t="str">
            <v>211</v>
          </cell>
          <cell r="I111" t="str">
            <v>954</v>
          </cell>
          <cell r="J111" t="str">
            <v>JP MORGAN CHASE CORPORATE CARD ACTIVITY</v>
          </cell>
          <cell r="K111">
            <v>41869</v>
          </cell>
          <cell r="L111" t="str">
            <v>0000200636EX0000011450</v>
          </cell>
          <cell r="M111" t="str">
            <v>G0000211</v>
          </cell>
        </row>
        <row r="112">
          <cell r="D112" t="str">
            <v>00630270</v>
          </cell>
          <cell r="E112" t="str">
            <v>Employee Membership Dues/Fees</v>
          </cell>
          <cell r="F112">
            <v>8</v>
          </cell>
          <cell r="G112">
            <v>2014</v>
          </cell>
          <cell r="H112" t="str">
            <v>211</v>
          </cell>
          <cell r="I112" t="str">
            <v>954</v>
          </cell>
          <cell r="J112" t="str">
            <v>JP MORGAN CHASE CORPORATE CARD ACTIVITY</v>
          </cell>
          <cell r="K112">
            <v>41865</v>
          </cell>
          <cell r="L112" t="str">
            <v>0000227910EX0000012811</v>
          </cell>
          <cell r="M112" t="str">
            <v>G0000211</v>
          </cell>
        </row>
        <row r="113">
          <cell r="D113" t="str">
            <v>00664074</v>
          </cell>
          <cell r="E113" t="str">
            <v>Employee Membership Dues/Fees</v>
          </cell>
          <cell r="F113">
            <v>2</v>
          </cell>
          <cell r="G113">
            <v>2015</v>
          </cell>
          <cell r="H113" t="str">
            <v>211</v>
          </cell>
          <cell r="I113" t="str">
            <v>954</v>
          </cell>
          <cell r="J113" t="str">
            <v>JP MORGAN CHASE CORPORATE CARD ACTIVITY</v>
          </cell>
          <cell r="K113">
            <v>42060</v>
          </cell>
          <cell r="L113" t="str">
            <v>0000091579EX0000098502</v>
          </cell>
          <cell r="M113" t="str">
            <v>UTXC002801</v>
          </cell>
        </row>
        <row r="114">
          <cell r="D114" t="str">
            <v>00676881</v>
          </cell>
          <cell r="E114" t="str">
            <v>Expense Distribution</v>
          </cell>
          <cell r="F114">
            <v>5</v>
          </cell>
          <cell r="G114">
            <v>2015</v>
          </cell>
          <cell r="H114" t="str">
            <v>211</v>
          </cell>
          <cell r="I114" t="str">
            <v>954</v>
          </cell>
          <cell r="J114" t="str">
            <v>KIWANIS CLUB</v>
          </cell>
          <cell r="K114">
            <v>42124</v>
          </cell>
          <cell r="L114" t="str">
            <v>62</v>
          </cell>
          <cell r="M114" t="str">
            <v>G0000211</v>
          </cell>
        </row>
        <row r="115">
          <cell r="D115" t="str">
            <v>00673651</v>
          </cell>
          <cell r="E115" t="str">
            <v>Expense Distribution</v>
          </cell>
          <cell r="F115">
            <v>4</v>
          </cell>
          <cell r="G115">
            <v>2015</v>
          </cell>
          <cell r="H115" t="str">
            <v>211</v>
          </cell>
          <cell r="I115" t="str">
            <v>954</v>
          </cell>
          <cell r="J115" t="str">
            <v>KIWANIS CLUB</v>
          </cell>
          <cell r="K115">
            <v>42094</v>
          </cell>
          <cell r="L115" t="str">
            <v>62</v>
          </cell>
          <cell r="M115" t="str">
            <v>G0000211</v>
          </cell>
        </row>
        <row r="116">
          <cell r="D116" t="str">
            <v>00665575</v>
          </cell>
          <cell r="E116" t="str">
            <v>Expense Distribution</v>
          </cell>
          <cell r="F116">
            <v>3</v>
          </cell>
          <cell r="G116">
            <v>2015</v>
          </cell>
          <cell r="H116" t="str">
            <v>211</v>
          </cell>
          <cell r="I116" t="str">
            <v>954</v>
          </cell>
          <cell r="J116" t="str">
            <v>KIWANIS CLUB</v>
          </cell>
          <cell r="K116">
            <v>42063</v>
          </cell>
          <cell r="L116" t="str">
            <v>62</v>
          </cell>
          <cell r="M116" t="str">
            <v>G0000211</v>
          </cell>
        </row>
        <row r="117">
          <cell r="D117" t="str">
            <v>00657498</v>
          </cell>
          <cell r="E117" t="str">
            <v>Expense Distribution</v>
          </cell>
          <cell r="F117">
            <v>1</v>
          </cell>
          <cell r="G117">
            <v>2015</v>
          </cell>
          <cell r="H117" t="str">
            <v>211</v>
          </cell>
          <cell r="I117" t="str">
            <v>954</v>
          </cell>
          <cell r="J117" t="str">
            <v>KIWANIS CLUB</v>
          </cell>
          <cell r="K117">
            <v>42004</v>
          </cell>
          <cell r="L117" t="str">
            <v>62</v>
          </cell>
          <cell r="M117" t="str">
            <v>G0000211</v>
          </cell>
        </row>
        <row r="118">
          <cell r="D118" t="str">
            <v>00655727</v>
          </cell>
          <cell r="E118" t="str">
            <v>Expense Distribution</v>
          </cell>
          <cell r="F118">
            <v>1</v>
          </cell>
          <cell r="G118">
            <v>2015</v>
          </cell>
          <cell r="H118" t="str">
            <v>211</v>
          </cell>
          <cell r="I118" t="str">
            <v>954</v>
          </cell>
          <cell r="J118" t="str">
            <v>KIWANIS CLUB</v>
          </cell>
          <cell r="K118">
            <v>41973</v>
          </cell>
          <cell r="L118" t="str">
            <v>62</v>
          </cell>
          <cell r="M118" t="str">
            <v>G0000211</v>
          </cell>
        </row>
        <row r="119">
          <cell r="D119" t="str">
            <v>00678658</v>
          </cell>
          <cell r="E119" t="str">
            <v>Employee Membership Dues/Fees</v>
          </cell>
          <cell r="F119">
            <v>5</v>
          </cell>
          <cell r="G119">
            <v>2015</v>
          </cell>
          <cell r="H119" t="str">
            <v>211</v>
          </cell>
          <cell r="I119" t="str">
            <v>954</v>
          </cell>
          <cell r="J119" t="str">
            <v>CEDILLO, JESUS</v>
          </cell>
          <cell r="K119">
            <v>42145</v>
          </cell>
          <cell r="L119" t="str">
            <v>0000153408EX0000131370</v>
          </cell>
          <cell r="M119" t="str">
            <v>G0000211</v>
          </cell>
        </row>
        <row r="120">
          <cell r="D120" t="str">
            <v>00654562</v>
          </cell>
          <cell r="E120" t="str">
            <v>Expense Distribution</v>
          </cell>
          <cell r="F120">
            <v>12</v>
          </cell>
          <cell r="G120">
            <v>2014</v>
          </cell>
          <cell r="H120" t="str">
            <v>211</v>
          </cell>
          <cell r="I120" t="str">
            <v>954</v>
          </cell>
          <cell r="J120" t="str">
            <v>KIWANIS CLUB OF BEEVILLE</v>
          </cell>
          <cell r="K120">
            <v>41943</v>
          </cell>
          <cell r="L120" t="str">
            <v>62</v>
          </cell>
          <cell r="M120" t="str">
            <v>G0000211</v>
          </cell>
        </row>
        <row r="121">
          <cell r="D121" t="str">
            <v>00643368</v>
          </cell>
          <cell r="E121" t="str">
            <v>Expense Distribution</v>
          </cell>
          <cell r="F121">
            <v>10</v>
          </cell>
          <cell r="G121">
            <v>2014</v>
          </cell>
          <cell r="H121" t="str">
            <v>211</v>
          </cell>
          <cell r="I121" t="str">
            <v>954</v>
          </cell>
          <cell r="J121" t="str">
            <v>KIWANIS CLUB OF BEEVILLE</v>
          </cell>
          <cell r="K121">
            <v>41912</v>
          </cell>
          <cell r="L121" t="str">
            <v>62</v>
          </cell>
          <cell r="M121" t="str">
            <v>G0000211</v>
          </cell>
        </row>
        <row r="122">
          <cell r="D122" t="str">
            <v>00631120</v>
          </cell>
          <cell r="E122" t="str">
            <v>Expense Distribution</v>
          </cell>
          <cell r="F122">
            <v>8</v>
          </cell>
          <cell r="G122">
            <v>2014</v>
          </cell>
          <cell r="H122" t="str">
            <v>211</v>
          </cell>
          <cell r="I122" t="str">
            <v>954</v>
          </cell>
          <cell r="J122" t="str">
            <v>KIWANIS CLUB OF BEEVILLE</v>
          </cell>
          <cell r="K122">
            <v>41851</v>
          </cell>
          <cell r="L122" t="str">
            <v>62</v>
          </cell>
          <cell r="M122" t="str">
            <v>G0000211</v>
          </cell>
        </row>
        <row r="123">
          <cell r="D123" t="str">
            <v>00624521</v>
          </cell>
          <cell r="E123" t="str">
            <v>Expense Distribution</v>
          </cell>
          <cell r="F123">
            <v>7</v>
          </cell>
          <cell r="G123">
            <v>2014</v>
          </cell>
          <cell r="H123" t="str">
            <v>211</v>
          </cell>
          <cell r="I123" t="str">
            <v>954</v>
          </cell>
          <cell r="J123" t="str">
            <v>KIWANIS CLUB OF BEEVILLE</v>
          </cell>
          <cell r="K123">
            <v>41820</v>
          </cell>
          <cell r="L123" t="str">
            <v>62</v>
          </cell>
          <cell r="M123" t="str">
            <v>G0000211</v>
          </cell>
        </row>
        <row r="124">
          <cell r="D124" t="str">
            <v>00670931</v>
          </cell>
          <cell r="E124" t="str">
            <v>Employee Membership Dues/Fees</v>
          </cell>
          <cell r="F124">
            <v>4</v>
          </cell>
          <cell r="G124">
            <v>2015</v>
          </cell>
          <cell r="H124" t="str">
            <v>211</v>
          </cell>
          <cell r="I124" t="str">
            <v>954</v>
          </cell>
          <cell r="J124" t="str">
            <v>JP MORGAN CHASE CORPORATE CARD ACTIVITY</v>
          </cell>
          <cell r="K124">
            <v>42100</v>
          </cell>
          <cell r="L124" t="str">
            <v>0000153883EX0000107854</v>
          </cell>
          <cell r="M124" t="str">
            <v>UTXC000101</v>
          </cell>
        </row>
        <row r="125">
          <cell r="D125" t="str">
            <v>00675231</v>
          </cell>
          <cell r="E125" t="str">
            <v>Expense Distribution</v>
          </cell>
          <cell r="F125">
            <v>5</v>
          </cell>
          <cell r="G125">
            <v>2015</v>
          </cell>
          <cell r="H125" t="str">
            <v>211</v>
          </cell>
          <cell r="I125" t="str">
            <v>953</v>
          </cell>
          <cell r="J125" t="str">
            <v>ASSOCIATION OF ENERGY SERVICES</v>
          </cell>
          <cell r="K125">
            <v>42124</v>
          </cell>
          <cell r="L125" t="str">
            <v>043020152</v>
          </cell>
          <cell r="M125" t="str">
            <v>UTXC008201</v>
          </cell>
        </row>
        <row r="126">
          <cell r="D126" t="str">
            <v>00669821</v>
          </cell>
          <cell r="E126" t="str">
            <v>Employee Membership Dues/Fees</v>
          </cell>
          <cell r="F126">
            <v>3</v>
          </cell>
          <cell r="G126">
            <v>2015</v>
          </cell>
          <cell r="H126" t="str">
            <v>211</v>
          </cell>
          <cell r="I126" t="str">
            <v>954</v>
          </cell>
          <cell r="J126" t="str">
            <v>OSTERLOH, PAMELA D</v>
          </cell>
          <cell r="K126">
            <v>42093</v>
          </cell>
          <cell r="L126" t="str">
            <v>0000093431EX0000114913</v>
          </cell>
          <cell r="M126" t="str">
            <v>UTXC007901</v>
          </cell>
        </row>
        <row r="127">
          <cell r="D127" t="str">
            <v>00653292</v>
          </cell>
          <cell r="E127" t="str">
            <v>Employee Membership Dues/Fees</v>
          </cell>
          <cell r="F127">
            <v>12</v>
          </cell>
          <cell r="G127">
            <v>2014</v>
          </cell>
          <cell r="H127" t="str">
            <v>211</v>
          </cell>
          <cell r="I127" t="str">
            <v>954</v>
          </cell>
          <cell r="J127" t="str">
            <v>JP MORGAN CHASE CORPORATE CARD ACTIVITY</v>
          </cell>
          <cell r="K127">
            <v>41991</v>
          </cell>
          <cell r="L127" t="str">
            <v>0000154777EX0000068673</v>
          </cell>
          <cell r="M127" t="str">
            <v>UTXC000201</v>
          </cell>
        </row>
        <row r="128">
          <cell r="D128" t="str">
            <v>01808171</v>
          </cell>
          <cell r="E128" t="str">
            <v>Employee Membership Dues/Fees</v>
          </cell>
          <cell r="F128">
            <v>4</v>
          </cell>
          <cell r="G128">
            <v>2015</v>
          </cell>
          <cell r="H128" t="str">
            <v>211</v>
          </cell>
          <cell r="I128" t="str">
            <v>954</v>
          </cell>
          <cell r="J128" t="str">
            <v>JP MORGAN CHASE CORPORATE CARD ACTIVITY</v>
          </cell>
          <cell r="K128">
            <v>42115</v>
          </cell>
          <cell r="L128" t="str">
            <v>0000052392EX0000124875</v>
          </cell>
          <cell r="M128" t="str">
            <v>4076303402</v>
          </cell>
        </row>
        <row r="129">
          <cell r="D129" t="str">
            <v>01790848</v>
          </cell>
          <cell r="E129" t="str">
            <v>Employee Membership Dues/Fees</v>
          </cell>
          <cell r="F129">
            <v>3</v>
          </cell>
          <cell r="G129">
            <v>2015</v>
          </cell>
          <cell r="H129" t="str">
            <v>211</v>
          </cell>
          <cell r="I129" t="str">
            <v>954</v>
          </cell>
          <cell r="J129" t="str">
            <v>JP MORGAN CHASE CORPORATE CARD ACTIVITY</v>
          </cell>
          <cell r="K129">
            <v>42066</v>
          </cell>
          <cell r="L129" t="str">
            <v>0000107038EX0000103374</v>
          </cell>
          <cell r="M129" t="str">
            <v>4076303402</v>
          </cell>
        </row>
        <row r="130">
          <cell r="D130" t="str">
            <v>00659538</v>
          </cell>
          <cell r="E130" t="str">
            <v>Employee Membership Dues/Fees</v>
          </cell>
          <cell r="F130">
            <v>1</v>
          </cell>
          <cell r="G130">
            <v>2015</v>
          </cell>
          <cell r="H130" t="str">
            <v>211</v>
          </cell>
          <cell r="I130" t="str">
            <v>954</v>
          </cell>
          <cell r="J130" t="str">
            <v>JP MORGAN CHASE CORPORATE CARD ACTIVITY</v>
          </cell>
          <cell r="K130">
            <v>42032</v>
          </cell>
          <cell r="L130" t="str">
            <v>0000093747EX0000081289</v>
          </cell>
          <cell r="M130" t="str">
            <v>UTXE000101</v>
          </cell>
        </row>
        <row r="131">
          <cell r="D131" t="str">
            <v>01778065</v>
          </cell>
          <cell r="E131" t="str">
            <v>Employee Membership Dues/Fees</v>
          </cell>
          <cell r="F131">
            <v>1</v>
          </cell>
          <cell r="G131">
            <v>2015</v>
          </cell>
          <cell r="H131" t="str">
            <v>211</v>
          </cell>
          <cell r="I131" t="str">
            <v>954</v>
          </cell>
          <cell r="J131" t="str">
            <v>JP MORGAN CHASE CORPORATE CARD ACTIVITY</v>
          </cell>
          <cell r="K131">
            <v>42024</v>
          </cell>
          <cell r="L131" t="str">
            <v>0000211146EX0000085269</v>
          </cell>
          <cell r="M131" t="str">
            <v>4076303402</v>
          </cell>
        </row>
        <row r="132">
          <cell r="D132" t="str">
            <v>00654764</v>
          </cell>
          <cell r="E132" t="str">
            <v>Employee Membership Dues/Fees</v>
          </cell>
          <cell r="F132">
            <v>12</v>
          </cell>
          <cell r="G132">
            <v>2014</v>
          </cell>
          <cell r="H132" t="str">
            <v>211</v>
          </cell>
          <cell r="I132" t="str">
            <v>954</v>
          </cell>
          <cell r="J132" t="str">
            <v>JP MORGAN CHASE CORPORATE CARD ACTIVITY</v>
          </cell>
          <cell r="K132">
            <v>42002</v>
          </cell>
          <cell r="L132" t="str">
            <v>0000282205EX0000074887</v>
          </cell>
          <cell r="M132" t="str">
            <v>UTXE000301</v>
          </cell>
        </row>
        <row r="133">
          <cell r="D133" t="str">
            <v>00653900</v>
          </cell>
          <cell r="E133" t="str">
            <v>Employee Membership Dues/Fees</v>
          </cell>
          <cell r="F133">
            <v>12</v>
          </cell>
          <cell r="G133">
            <v>2014</v>
          </cell>
          <cell r="H133" t="str">
            <v>211</v>
          </cell>
          <cell r="I133" t="str">
            <v>954</v>
          </cell>
          <cell r="J133" t="str">
            <v>JP MORGAN CHASE CORPORATE CARD ACTIVITY</v>
          </cell>
          <cell r="K133">
            <v>41995</v>
          </cell>
          <cell r="L133" t="str">
            <v>0000154286EX0000071032</v>
          </cell>
          <cell r="M133" t="str">
            <v>UTXE000501</v>
          </cell>
        </row>
        <row r="134">
          <cell r="D134" t="str">
            <v>00646490</v>
          </cell>
          <cell r="E134" t="str">
            <v>Employee Membership Dues/Fees</v>
          </cell>
          <cell r="F134">
            <v>11</v>
          </cell>
          <cell r="G134">
            <v>2014</v>
          </cell>
          <cell r="H134" t="str">
            <v>211</v>
          </cell>
          <cell r="I134" t="str">
            <v>954</v>
          </cell>
          <cell r="J134" t="str">
            <v>JP MORGAN CHASE CORPORATE CARD ACTIVITY</v>
          </cell>
          <cell r="K134">
            <v>41956</v>
          </cell>
          <cell r="L134" t="str">
            <v>0000089967EX0000049430</v>
          </cell>
          <cell r="M134" t="str">
            <v>UTXEMEM101</v>
          </cell>
        </row>
        <row r="135">
          <cell r="D135" t="str">
            <v>01755590</v>
          </cell>
          <cell r="E135" t="str">
            <v>Employee Membership Dues/Fees</v>
          </cell>
          <cell r="F135">
            <v>11</v>
          </cell>
          <cell r="G135">
            <v>2014</v>
          </cell>
          <cell r="H135" t="str">
            <v>211</v>
          </cell>
          <cell r="I135" t="str">
            <v>954</v>
          </cell>
          <cell r="J135" t="str">
            <v>JP MORGAN CHASE CORPORATE CARD ACTIVITY</v>
          </cell>
          <cell r="K135">
            <v>41953</v>
          </cell>
          <cell r="L135" t="str">
            <v>0000107038EX0000053821</v>
          </cell>
          <cell r="M135" t="str">
            <v>4076303402</v>
          </cell>
        </row>
        <row r="136">
          <cell r="D136" t="str">
            <v>01755590</v>
          </cell>
          <cell r="E136" t="str">
            <v>Employee Membership Dues/Fees</v>
          </cell>
          <cell r="F136">
            <v>11</v>
          </cell>
          <cell r="G136">
            <v>2014</v>
          </cell>
          <cell r="H136" t="str">
            <v>211</v>
          </cell>
          <cell r="I136" t="str">
            <v>954</v>
          </cell>
          <cell r="J136" t="str">
            <v>JP MORGAN CHASE CORPORATE CARD ACTIVITY</v>
          </cell>
          <cell r="K136">
            <v>41953</v>
          </cell>
          <cell r="L136" t="str">
            <v>0000107038EX0000053821</v>
          </cell>
          <cell r="M136" t="str">
            <v>4076303402</v>
          </cell>
        </row>
        <row r="137">
          <cell r="D137" t="str">
            <v>00623215</v>
          </cell>
          <cell r="E137" t="str">
            <v>Membership dues/fees</v>
          </cell>
          <cell r="F137">
            <v>7</v>
          </cell>
          <cell r="G137">
            <v>2014</v>
          </cell>
          <cell r="H137" t="str">
            <v>211</v>
          </cell>
          <cell r="I137" t="str">
            <v>954</v>
          </cell>
          <cell r="J137" t="str">
            <v>JP MORGAN CHASE CORPORATE CARD ACTIVITY</v>
          </cell>
          <cell r="K137">
            <v>41822</v>
          </cell>
          <cell r="L137" t="str">
            <v>0000093747ER183</v>
          </cell>
          <cell r="M137" t="str">
            <v>UTXE000101</v>
          </cell>
        </row>
        <row r="138">
          <cell r="D138" t="str">
            <v>00682905</v>
          </cell>
          <cell r="E138" t="str">
            <v>Employee Membership Dues/Fees</v>
          </cell>
          <cell r="F138">
            <v>6</v>
          </cell>
          <cell r="G138">
            <v>2015</v>
          </cell>
          <cell r="H138" t="str">
            <v>211</v>
          </cell>
          <cell r="I138" t="str">
            <v>954</v>
          </cell>
          <cell r="J138" t="str">
            <v>LONGORIA, JOHN F</v>
          </cell>
          <cell r="K138">
            <v>42170</v>
          </cell>
          <cell r="L138" t="str">
            <v>0000266656EX0000145788</v>
          </cell>
          <cell r="M138" t="str">
            <v>UTXE000501</v>
          </cell>
        </row>
        <row r="139">
          <cell r="D139" t="str">
            <v>00675389</v>
          </cell>
          <cell r="E139" t="str">
            <v>Employee Membership Dues/Fees</v>
          </cell>
          <cell r="F139">
            <v>5</v>
          </cell>
          <cell r="G139">
            <v>2015</v>
          </cell>
          <cell r="H139" t="str">
            <v>211</v>
          </cell>
          <cell r="I139" t="str">
            <v>954</v>
          </cell>
          <cell r="J139" t="str">
            <v>LONGORIA, JOHN F</v>
          </cell>
          <cell r="K139">
            <v>42125</v>
          </cell>
          <cell r="L139" t="str">
            <v>0000266656EX0000127972</v>
          </cell>
          <cell r="M139" t="str">
            <v>UTXE000501</v>
          </cell>
        </row>
        <row r="140">
          <cell r="D140" t="str">
            <v>00658087</v>
          </cell>
          <cell r="E140" t="str">
            <v>Employee Membership Dues/Fees</v>
          </cell>
          <cell r="F140">
            <v>1</v>
          </cell>
          <cell r="G140">
            <v>2015</v>
          </cell>
          <cell r="H140" t="str">
            <v>211</v>
          </cell>
          <cell r="I140" t="str">
            <v>954</v>
          </cell>
          <cell r="J140" t="str">
            <v>LONGORIA, JOHN F</v>
          </cell>
          <cell r="K140">
            <v>42024</v>
          </cell>
          <cell r="L140" t="str">
            <v>0000266656EX0000006221</v>
          </cell>
          <cell r="M140" t="str">
            <v>UTXE000501</v>
          </cell>
        </row>
        <row r="141">
          <cell r="D141" t="str">
            <v>00653316</v>
          </cell>
          <cell r="E141" t="str">
            <v>Employee Membership Dues/Fees</v>
          </cell>
          <cell r="F141">
            <v>12</v>
          </cell>
          <cell r="G141">
            <v>2014</v>
          </cell>
          <cell r="H141" t="str">
            <v>211</v>
          </cell>
          <cell r="I141" t="str">
            <v>954</v>
          </cell>
          <cell r="J141" t="str">
            <v>LONGORIA, JOHN F</v>
          </cell>
          <cell r="K141">
            <v>41992</v>
          </cell>
          <cell r="L141" t="str">
            <v>0000266656EX0000066765</v>
          </cell>
          <cell r="M141" t="str">
            <v>UTXE000501</v>
          </cell>
        </row>
        <row r="142">
          <cell r="D142" t="str">
            <v>00660146</v>
          </cell>
          <cell r="E142" t="str">
            <v>Country/Social Club Memb/Exp</v>
          </cell>
          <cell r="F142">
            <v>2</v>
          </cell>
          <cell r="G142">
            <v>2015</v>
          </cell>
          <cell r="H142" t="str">
            <v>211</v>
          </cell>
          <cell r="I142" t="str">
            <v>956</v>
          </cell>
          <cell r="J142" t="str">
            <v>JP MORGAN CHASE CORPORATE CARD ACTIVITY</v>
          </cell>
          <cell r="K142">
            <v>42037</v>
          </cell>
          <cell r="L142" t="str">
            <v>0000245350EX0000089857</v>
          </cell>
          <cell r="M142" t="str">
            <v>UTXE000301</v>
          </cell>
        </row>
        <row r="143">
          <cell r="D143" t="str">
            <v>00641594</v>
          </cell>
          <cell r="E143" t="str">
            <v>Country/Social Club Memb/Exp</v>
          </cell>
          <cell r="F143">
            <v>10</v>
          </cell>
          <cell r="G143">
            <v>2014</v>
          </cell>
          <cell r="H143" t="str">
            <v>211</v>
          </cell>
          <cell r="I143" t="str">
            <v>956</v>
          </cell>
          <cell r="J143" t="str">
            <v>JP MORGAN CHASE CORPORATE CARD ACTIVITY</v>
          </cell>
          <cell r="K143">
            <v>41928</v>
          </cell>
          <cell r="L143" t="str">
            <v>0000123586EX0000038281</v>
          </cell>
          <cell r="M143" t="str">
            <v>UTXE000501</v>
          </cell>
        </row>
        <row r="144">
          <cell r="D144" t="str">
            <v>00641594</v>
          </cell>
          <cell r="E144" t="str">
            <v>Country/Social Club Memb/Exp</v>
          </cell>
          <cell r="F144">
            <v>10</v>
          </cell>
          <cell r="G144">
            <v>2014</v>
          </cell>
          <cell r="H144" t="str">
            <v>211</v>
          </cell>
          <cell r="I144" t="str">
            <v>956</v>
          </cell>
          <cell r="J144" t="str">
            <v>JP MORGAN CHASE CORPORATE CARD ACTIVITY</v>
          </cell>
          <cell r="K144">
            <v>41928</v>
          </cell>
          <cell r="L144" t="str">
            <v>0000123586EX0000038281</v>
          </cell>
          <cell r="M144" t="str">
            <v>UTXE000501</v>
          </cell>
        </row>
        <row r="145">
          <cell r="D145" t="str">
            <v>00627631</v>
          </cell>
          <cell r="E145" t="str">
            <v>Country/Social Club Memb/Exp</v>
          </cell>
          <cell r="F145">
            <v>8</v>
          </cell>
          <cell r="G145">
            <v>2014</v>
          </cell>
          <cell r="H145" t="str">
            <v>211</v>
          </cell>
          <cell r="I145" t="str">
            <v>956</v>
          </cell>
          <cell r="J145" t="str">
            <v>JP MORGAN CHASE CORPORATE CARD ACTIVITY</v>
          </cell>
          <cell r="K145">
            <v>41852</v>
          </cell>
          <cell r="L145" t="str">
            <v>0000123586ER177</v>
          </cell>
          <cell r="M145" t="str">
            <v>UTXE000301</v>
          </cell>
        </row>
        <row r="146">
          <cell r="D146" t="str">
            <v>00627631</v>
          </cell>
          <cell r="E146" t="str">
            <v>Country/Social Club Memb/Exp</v>
          </cell>
          <cell r="F146">
            <v>8</v>
          </cell>
          <cell r="G146">
            <v>2014</v>
          </cell>
          <cell r="H146" t="str">
            <v>211</v>
          </cell>
          <cell r="I146" t="str">
            <v>956</v>
          </cell>
          <cell r="J146" t="str">
            <v>JP MORGAN CHASE CORPORATE CARD ACTIVITY</v>
          </cell>
          <cell r="K146">
            <v>41852</v>
          </cell>
          <cell r="L146" t="str">
            <v>0000123586ER177</v>
          </cell>
          <cell r="M146" t="str">
            <v>UTXE000301</v>
          </cell>
        </row>
        <row r="147">
          <cell r="D147" t="str">
            <v>00646090</v>
          </cell>
          <cell r="E147" t="str">
            <v>Expense Distribution</v>
          </cell>
          <cell r="F147">
            <v>1</v>
          </cell>
          <cell r="G147">
            <v>2015</v>
          </cell>
          <cell r="H147" t="str">
            <v>211</v>
          </cell>
          <cell r="I147" t="str">
            <v>953</v>
          </cell>
          <cell r="J147" t="str">
            <v>CHAMBER OF COMMERCE</v>
          </cell>
          <cell r="K147">
            <v>41953</v>
          </cell>
          <cell r="L147" t="str">
            <v>72351</v>
          </cell>
          <cell r="M147" t="str">
            <v>UTXEMEM201</v>
          </cell>
        </row>
        <row r="148">
          <cell r="D148" t="str">
            <v>00646090</v>
          </cell>
          <cell r="E148" t="str">
            <v>Expense Distribution</v>
          </cell>
          <cell r="F148">
            <v>11</v>
          </cell>
          <cell r="G148">
            <v>2014</v>
          </cell>
          <cell r="H148" t="str">
            <v>211</v>
          </cell>
          <cell r="I148" t="str">
            <v>953</v>
          </cell>
          <cell r="J148" t="str">
            <v>CHAMBER OF COMMERCE</v>
          </cell>
          <cell r="K148">
            <v>41953</v>
          </cell>
          <cell r="L148" t="str">
            <v>72351</v>
          </cell>
          <cell r="M148" t="str">
            <v>UTXEMEM201</v>
          </cell>
        </row>
        <row r="149">
          <cell r="D149" t="str">
            <v>00645862</v>
          </cell>
          <cell r="E149" t="str">
            <v>Expense Distribution</v>
          </cell>
          <cell r="F149">
            <v>11</v>
          </cell>
          <cell r="G149">
            <v>2014</v>
          </cell>
          <cell r="H149" t="str">
            <v>211</v>
          </cell>
          <cell r="I149" t="str">
            <v>953</v>
          </cell>
          <cell r="J149" t="str">
            <v>CHAMBER OF COMMERCE</v>
          </cell>
          <cell r="K149">
            <v>41953</v>
          </cell>
          <cell r="L149" t="str">
            <v>72338</v>
          </cell>
          <cell r="M149" t="str">
            <v>UTXEMEM201</v>
          </cell>
        </row>
        <row r="150">
          <cell r="D150" t="str">
            <v>00644251</v>
          </cell>
          <cell r="E150" t="str">
            <v>Expense Distribution</v>
          </cell>
          <cell r="F150">
            <v>10</v>
          </cell>
          <cell r="G150">
            <v>2014</v>
          </cell>
          <cell r="H150" t="str">
            <v>211</v>
          </cell>
          <cell r="I150" t="str">
            <v>953</v>
          </cell>
          <cell r="J150" t="str">
            <v>CHAMBER OF COMMERCE</v>
          </cell>
          <cell r="K150">
            <v>41943</v>
          </cell>
          <cell r="L150" t="str">
            <v>72227</v>
          </cell>
          <cell r="M150" t="str">
            <v>UTXEMEM201</v>
          </cell>
        </row>
        <row r="151">
          <cell r="D151" t="str">
            <v>00643211</v>
          </cell>
          <cell r="E151" t="str">
            <v>Expense Distribution</v>
          </cell>
          <cell r="F151">
            <v>10</v>
          </cell>
          <cell r="G151">
            <v>2014</v>
          </cell>
          <cell r="H151" t="str">
            <v>211</v>
          </cell>
          <cell r="I151" t="str">
            <v>953</v>
          </cell>
          <cell r="J151" t="str">
            <v>CHAMBER OF COMMERCE</v>
          </cell>
          <cell r="K151">
            <v>41936</v>
          </cell>
          <cell r="L151" t="str">
            <v>72133</v>
          </cell>
          <cell r="M151" t="str">
            <v>UTXEMEM201</v>
          </cell>
        </row>
        <row r="152">
          <cell r="D152" t="str">
            <v>00652652</v>
          </cell>
          <cell r="E152" t="str">
            <v>Expense Distribution</v>
          </cell>
          <cell r="F152">
            <v>12</v>
          </cell>
          <cell r="G152">
            <v>2014</v>
          </cell>
          <cell r="H152" t="str">
            <v>211</v>
          </cell>
          <cell r="I152" t="str">
            <v>953</v>
          </cell>
          <cell r="J152" t="str">
            <v>PORTLAND CHAMBER OF COMMERCE</v>
          </cell>
          <cell r="K152">
            <v>41988</v>
          </cell>
          <cell r="L152" t="str">
            <v>73513</v>
          </cell>
          <cell r="M152" t="str">
            <v>UTXEMEM201</v>
          </cell>
        </row>
        <row r="153">
          <cell r="D153" t="str">
            <v>01721471</v>
          </cell>
          <cell r="E153" t="str">
            <v>Expense Distribution</v>
          </cell>
          <cell r="F153">
            <v>7</v>
          </cell>
          <cell r="G153">
            <v>2014</v>
          </cell>
          <cell r="H153" t="str">
            <v>211</v>
          </cell>
          <cell r="I153" t="str">
            <v>953</v>
          </cell>
          <cell r="J153" t="str">
            <v>SOUTHEASTERN ELECTRIC EXCHANGE</v>
          </cell>
          <cell r="K153">
            <v>41830</v>
          </cell>
          <cell r="L153" t="str">
            <v>3300</v>
          </cell>
          <cell r="M153" t="str">
            <v>G0001113</v>
          </cell>
        </row>
        <row r="154">
          <cell r="D154" t="str">
            <v>00652655</v>
          </cell>
          <cell r="E154" t="str">
            <v>Expense Distribution</v>
          </cell>
          <cell r="F154">
            <v>12</v>
          </cell>
          <cell r="G154">
            <v>2014</v>
          </cell>
          <cell r="H154" t="str">
            <v>211</v>
          </cell>
          <cell r="I154" t="str">
            <v>953</v>
          </cell>
          <cell r="J154" t="str">
            <v>SOUTHERN ECONOMIC DEVELOPMENT COUNCIL</v>
          </cell>
          <cell r="K154">
            <v>41988</v>
          </cell>
          <cell r="L154" t="str">
            <v>73525</v>
          </cell>
          <cell r="M154" t="str">
            <v>UTXEMEM101</v>
          </cell>
        </row>
        <row r="155">
          <cell r="D155" t="str">
            <v>00659388</v>
          </cell>
          <cell r="E155" t="str">
            <v>Expense Distribution</v>
          </cell>
          <cell r="F155">
            <v>1</v>
          </cell>
          <cell r="G155">
            <v>2015</v>
          </cell>
          <cell r="H155" t="str">
            <v>211</v>
          </cell>
          <cell r="I155" t="str">
            <v>953</v>
          </cell>
          <cell r="J155" t="str">
            <v>THREE RIVERS</v>
          </cell>
          <cell r="K155">
            <v>42030</v>
          </cell>
          <cell r="L155" t="str">
            <v>74079</v>
          </cell>
          <cell r="M155" t="str">
            <v>UTXEMEM201</v>
          </cell>
        </row>
        <row r="156">
          <cell r="D156" t="str">
            <v>00659387</v>
          </cell>
          <cell r="E156" t="str">
            <v>Expense Distribution</v>
          </cell>
          <cell r="F156">
            <v>1</v>
          </cell>
          <cell r="G156">
            <v>2015</v>
          </cell>
          <cell r="H156" t="str">
            <v>211</v>
          </cell>
          <cell r="I156" t="str">
            <v>953</v>
          </cell>
          <cell r="J156" t="str">
            <v>ALICE CHAMBER OF COMMERCE</v>
          </cell>
          <cell r="K156">
            <v>42030</v>
          </cell>
          <cell r="L156" t="str">
            <v>74078</v>
          </cell>
          <cell r="M156" t="str">
            <v>UTXEMEM201</v>
          </cell>
        </row>
        <row r="157">
          <cell r="D157" t="str">
            <v>00647382</v>
          </cell>
          <cell r="E157" t="str">
            <v>Expense Distribution</v>
          </cell>
          <cell r="F157">
            <v>11</v>
          </cell>
          <cell r="G157">
            <v>2014</v>
          </cell>
          <cell r="H157" t="str">
            <v>211</v>
          </cell>
          <cell r="I157" t="str">
            <v>953</v>
          </cell>
          <cell r="J157" t="str">
            <v>ASSOCIATION OF ELECTRIC</v>
          </cell>
          <cell r="K157">
            <v>41961</v>
          </cell>
          <cell r="L157" t="str">
            <v>72524</v>
          </cell>
          <cell r="M157" t="str">
            <v>UTXEMEM101</v>
          </cell>
        </row>
        <row r="158">
          <cell r="D158" t="str">
            <v>00664468</v>
          </cell>
          <cell r="E158" t="str">
            <v>Expense Distribution</v>
          </cell>
          <cell r="F158">
            <v>2</v>
          </cell>
          <cell r="G158">
            <v>2015</v>
          </cell>
          <cell r="H158" t="str">
            <v>211</v>
          </cell>
          <cell r="I158" t="str">
            <v>953</v>
          </cell>
          <cell r="J158" t="str">
            <v>BAY CITY CHAMBER OF COMMERCE</v>
          </cell>
          <cell r="K158">
            <v>42062</v>
          </cell>
          <cell r="L158" t="str">
            <v>74650</v>
          </cell>
          <cell r="M158" t="str">
            <v>UTXEMEM201</v>
          </cell>
        </row>
        <row r="159">
          <cell r="D159" t="str">
            <v>00623023</v>
          </cell>
          <cell r="E159" t="str">
            <v>Expense Distribution</v>
          </cell>
          <cell r="F159">
            <v>7</v>
          </cell>
          <cell r="G159">
            <v>2014</v>
          </cell>
          <cell r="H159" t="str">
            <v>211</v>
          </cell>
          <cell r="I159" t="str">
            <v>953</v>
          </cell>
          <cell r="J159" t="str">
            <v>CENTER FOR LEGISLATIVE ENERGY</v>
          </cell>
          <cell r="K159">
            <v>41820</v>
          </cell>
          <cell r="L159" t="str">
            <v>71042</v>
          </cell>
          <cell r="M159" t="str">
            <v>UTXEMEM101</v>
          </cell>
        </row>
        <row r="160">
          <cell r="D160" t="str">
            <v>00667240</v>
          </cell>
          <cell r="E160" t="str">
            <v>Expense Distribution</v>
          </cell>
          <cell r="F160">
            <v>3</v>
          </cell>
          <cell r="G160">
            <v>2015</v>
          </cell>
          <cell r="H160" t="str">
            <v>211</v>
          </cell>
          <cell r="I160" t="str">
            <v>953</v>
          </cell>
          <cell r="J160" t="str">
            <v>GULF COAST POWER ASSOCIATION</v>
          </cell>
          <cell r="K160">
            <v>42069</v>
          </cell>
          <cell r="L160" t="str">
            <v>74804</v>
          </cell>
          <cell r="M160" t="str">
            <v>UTXEMEM101</v>
          </cell>
        </row>
        <row r="161">
          <cell r="D161" t="str">
            <v>00659385</v>
          </cell>
          <cell r="E161" t="str">
            <v>Expense Distribution</v>
          </cell>
          <cell r="F161">
            <v>1</v>
          </cell>
          <cell r="G161">
            <v>2015</v>
          </cell>
          <cell r="H161" t="str">
            <v>211</v>
          </cell>
          <cell r="I161" t="str">
            <v>953</v>
          </cell>
          <cell r="J161" t="str">
            <v>KINGSVILLE CHAMBER OF COMMERCE</v>
          </cell>
          <cell r="K161">
            <v>42023</v>
          </cell>
          <cell r="L161" t="str">
            <v>74076</v>
          </cell>
          <cell r="M161" t="str">
            <v>UTXEMEM201</v>
          </cell>
        </row>
        <row r="162">
          <cell r="D162" t="str">
            <v>00676968</v>
          </cell>
          <cell r="E162" t="str">
            <v>Expense Distribution</v>
          </cell>
          <cell r="F162">
            <v>5</v>
          </cell>
          <cell r="G162">
            <v>2015</v>
          </cell>
          <cell r="H162" t="str">
            <v>211</v>
          </cell>
          <cell r="I162" t="str">
            <v>953</v>
          </cell>
          <cell r="J162" t="str">
            <v>TEXAS CIVIL JUSTICE LEAGUE</v>
          </cell>
          <cell r="K162">
            <v>42132</v>
          </cell>
          <cell r="L162" t="str">
            <v>75568</v>
          </cell>
          <cell r="M162" t="str">
            <v>UTXEMEM201</v>
          </cell>
        </row>
        <row r="163">
          <cell r="D163" t="str">
            <v>00648200</v>
          </cell>
          <cell r="E163" t="str">
            <v>Expense Distribution</v>
          </cell>
          <cell r="F163">
            <v>11</v>
          </cell>
          <cell r="G163">
            <v>2014</v>
          </cell>
          <cell r="H163" t="str">
            <v>211</v>
          </cell>
          <cell r="I163" t="str">
            <v>953</v>
          </cell>
          <cell r="J163" t="str">
            <v>TEXAS ECONOMIC DEVELOPMENT CORP</v>
          </cell>
          <cell r="K163">
            <v>41957</v>
          </cell>
          <cell r="L163" t="str">
            <v>72630</v>
          </cell>
          <cell r="M163" t="str">
            <v>UTXEMEM101</v>
          </cell>
        </row>
        <row r="164">
          <cell r="D164" t="str">
            <v>00673093</v>
          </cell>
          <cell r="E164" t="str">
            <v>Expense Distribution</v>
          </cell>
          <cell r="F164">
            <v>4</v>
          </cell>
          <cell r="G164">
            <v>2015</v>
          </cell>
          <cell r="H164" t="str">
            <v>211</v>
          </cell>
          <cell r="I164" t="str">
            <v>953</v>
          </cell>
          <cell r="J164" t="str">
            <v>TEXAS STATE AQUARIUM</v>
          </cell>
          <cell r="K164">
            <v>42111</v>
          </cell>
          <cell r="L164" t="str">
            <v>75387</v>
          </cell>
          <cell r="M164" t="str">
            <v>UTXEMEM201</v>
          </cell>
        </row>
        <row r="165">
          <cell r="D165" t="str">
            <v>00647383</v>
          </cell>
          <cell r="E165" t="str">
            <v>Expense Distribution</v>
          </cell>
          <cell r="F165">
            <v>11</v>
          </cell>
          <cell r="G165">
            <v>2014</v>
          </cell>
          <cell r="H165" t="str">
            <v>211</v>
          </cell>
          <cell r="I165" t="str">
            <v>953</v>
          </cell>
          <cell r="J165" t="str">
            <v>TEXAS TAXPAYERS &amp; RESEARCH ASSOCIATION</v>
          </cell>
          <cell r="K165">
            <v>41961</v>
          </cell>
          <cell r="L165" t="str">
            <v>72526</v>
          </cell>
          <cell r="M165" t="str">
            <v>UTXEMEM101</v>
          </cell>
        </row>
        <row r="166">
          <cell r="D166" t="str">
            <v>00629266</v>
          </cell>
          <cell r="E166" t="str">
            <v>Expense Distribution</v>
          </cell>
          <cell r="F166">
            <v>8</v>
          </cell>
          <cell r="G166">
            <v>2014</v>
          </cell>
          <cell r="H166" t="str">
            <v>211</v>
          </cell>
          <cell r="I166" t="str">
            <v>953</v>
          </cell>
          <cell r="J166" t="str">
            <v>WESTSIDE BUSINESS ASSOCIATION</v>
          </cell>
          <cell r="K166">
            <v>41859</v>
          </cell>
          <cell r="L166" t="str">
            <v>71350</v>
          </cell>
          <cell r="M166" t="str">
            <v>UTXEMEM201</v>
          </cell>
        </row>
        <row r="167">
          <cell r="D167" t="str">
            <v>00664457</v>
          </cell>
          <cell r="E167" t="str">
            <v>Expense Distribution</v>
          </cell>
          <cell r="F167">
            <v>2</v>
          </cell>
          <cell r="G167">
            <v>2015</v>
          </cell>
          <cell r="H167" t="str">
            <v>211</v>
          </cell>
          <cell r="I167" t="str">
            <v>953</v>
          </cell>
          <cell r="J167" t="str">
            <v>GREATER KINGSVILLE ECONOMIC</v>
          </cell>
          <cell r="K167">
            <v>42062</v>
          </cell>
          <cell r="L167" t="str">
            <v>74634</v>
          </cell>
          <cell r="M167" t="str">
            <v>UTXEMEM201</v>
          </cell>
        </row>
        <row r="168">
          <cell r="D168" t="str">
            <v>00664469</v>
          </cell>
          <cell r="E168" t="str">
            <v>Expense Distribution</v>
          </cell>
          <cell r="F168">
            <v>2</v>
          </cell>
          <cell r="G168">
            <v>2015</v>
          </cell>
          <cell r="H168" t="str">
            <v>211</v>
          </cell>
          <cell r="I168" t="str">
            <v>953</v>
          </cell>
          <cell r="J168" t="str">
            <v>VICTORIA ECONOMIC DEVELOPMENT CORP</v>
          </cell>
          <cell r="K168">
            <v>42062</v>
          </cell>
          <cell r="L168" t="str">
            <v>74651</v>
          </cell>
          <cell r="M168" t="str">
            <v>UTXEMEM201</v>
          </cell>
        </row>
        <row r="169">
          <cell r="D169" t="str">
            <v>00645860</v>
          </cell>
          <cell r="E169" t="str">
            <v>Expense Distribution</v>
          </cell>
          <cell r="F169">
            <v>11</v>
          </cell>
          <cell r="G169">
            <v>2014</v>
          </cell>
          <cell r="H169" t="str">
            <v>211</v>
          </cell>
          <cell r="I169" t="str">
            <v>953</v>
          </cell>
          <cell r="J169" t="str">
            <v>VICTORIA ECONOMIC DEVELOPMENT CORP</v>
          </cell>
          <cell r="K169">
            <v>41953</v>
          </cell>
          <cell r="L169" t="str">
            <v>72334</v>
          </cell>
          <cell r="M169" t="str">
            <v>UTXEMEM201</v>
          </cell>
        </row>
        <row r="170">
          <cell r="D170" t="str">
            <v>00659391</v>
          </cell>
          <cell r="E170" t="str">
            <v>Expense Distribution</v>
          </cell>
          <cell r="F170">
            <v>1</v>
          </cell>
          <cell r="G170">
            <v>2015</v>
          </cell>
          <cell r="H170" t="str">
            <v>211</v>
          </cell>
          <cell r="I170" t="str">
            <v>953</v>
          </cell>
          <cell r="J170" t="str">
            <v>SINTON</v>
          </cell>
          <cell r="K170">
            <v>42030</v>
          </cell>
          <cell r="L170" t="str">
            <v>74082</v>
          </cell>
          <cell r="M170" t="str">
            <v>UTXEMEM201</v>
          </cell>
        </row>
        <row r="171">
          <cell r="D171" t="str">
            <v>00667122</v>
          </cell>
          <cell r="E171" t="str">
            <v>Expense Distribution</v>
          </cell>
          <cell r="F171">
            <v>3</v>
          </cell>
          <cell r="G171">
            <v>2015</v>
          </cell>
          <cell r="H171" t="str">
            <v>211</v>
          </cell>
          <cell r="I171" t="str">
            <v>953</v>
          </cell>
          <cell r="J171" t="str">
            <v>EL CAMPO CHAMBER OF COMMERCE</v>
          </cell>
          <cell r="K171">
            <v>42076</v>
          </cell>
          <cell r="L171" t="str">
            <v>74810</v>
          </cell>
          <cell r="M171" t="str">
            <v>UTXEMEM201</v>
          </cell>
        </row>
        <row r="172">
          <cell r="D172" t="str">
            <v>00624507</v>
          </cell>
          <cell r="E172" t="str">
            <v>Expense Distribution</v>
          </cell>
          <cell r="F172">
            <v>7</v>
          </cell>
          <cell r="G172">
            <v>2014</v>
          </cell>
          <cell r="H172" t="str">
            <v>211</v>
          </cell>
          <cell r="I172" t="str">
            <v>953</v>
          </cell>
          <cell r="J172" t="str">
            <v>EL CAMPO CHAMBER OF COMMERCE</v>
          </cell>
          <cell r="K172">
            <v>41831</v>
          </cell>
          <cell r="L172" t="str">
            <v>71106</v>
          </cell>
          <cell r="M172" t="str">
            <v>UTXEMEM201</v>
          </cell>
        </row>
        <row r="173">
          <cell r="D173" t="str">
            <v>00685362</v>
          </cell>
          <cell r="E173" t="str">
            <v>Expense Distribution</v>
          </cell>
          <cell r="F173">
            <v>6</v>
          </cell>
          <cell r="G173">
            <v>2015</v>
          </cell>
          <cell r="H173" t="str">
            <v>211</v>
          </cell>
          <cell r="I173" t="str">
            <v>953</v>
          </cell>
          <cell r="J173" t="str">
            <v>LAREDO CHAMBER OF COMMERCE</v>
          </cell>
          <cell r="K173">
            <v>42181</v>
          </cell>
          <cell r="L173" t="str">
            <v>75905</v>
          </cell>
          <cell r="M173" t="str">
            <v>UTXEMEM201</v>
          </cell>
        </row>
        <row r="174">
          <cell r="D174" t="str">
            <v>00673091</v>
          </cell>
          <cell r="E174" t="str">
            <v>Expense Distribution</v>
          </cell>
          <cell r="F174">
            <v>4</v>
          </cell>
          <cell r="G174">
            <v>2015</v>
          </cell>
          <cell r="H174" t="str">
            <v>211</v>
          </cell>
          <cell r="I174" t="str">
            <v>953</v>
          </cell>
          <cell r="J174" t="str">
            <v>LAREDO CHAMBER OF COMMERCE</v>
          </cell>
          <cell r="K174">
            <v>42111</v>
          </cell>
          <cell r="L174" t="str">
            <v>75380</v>
          </cell>
          <cell r="M174" t="str">
            <v>UTXEMEM201</v>
          </cell>
        </row>
        <row r="175">
          <cell r="D175" t="str">
            <v>00658411</v>
          </cell>
          <cell r="E175" t="str">
            <v>Expense Distribution</v>
          </cell>
          <cell r="F175">
            <v>1</v>
          </cell>
          <cell r="G175">
            <v>2015</v>
          </cell>
          <cell r="H175" t="str">
            <v>211</v>
          </cell>
          <cell r="I175" t="str">
            <v>953</v>
          </cell>
          <cell r="J175" t="str">
            <v>CORPUS CHRISTI HISPANIC CHAMBER</v>
          </cell>
          <cell r="K175">
            <v>42025</v>
          </cell>
          <cell r="L175" t="str">
            <v>74007</v>
          </cell>
          <cell r="M175" t="str">
            <v>UTXEMEM201</v>
          </cell>
        </row>
        <row r="176">
          <cell r="D176" t="str">
            <v>00684696</v>
          </cell>
          <cell r="E176" t="str">
            <v>Expense Distribution</v>
          </cell>
          <cell r="F176">
            <v>6</v>
          </cell>
          <cell r="G176">
            <v>2015</v>
          </cell>
          <cell r="H176" t="str">
            <v>211</v>
          </cell>
          <cell r="I176" t="str">
            <v>953</v>
          </cell>
          <cell r="J176" t="str">
            <v>GEORGE WEST CHAMBER OF COMMERCE</v>
          </cell>
          <cell r="K176">
            <v>42177</v>
          </cell>
          <cell r="L176" t="str">
            <v>75864</v>
          </cell>
          <cell r="M176" t="str">
            <v>UTXEMEM201</v>
          </cell>
        </row>
        <row r="177">
          <cell r="D177" t="str">
            <v>00681536</v>
          </cell>
          <cell r="E177" t="str">
            <v>Expense Distribution</v>
          </cell>
          <cell r="F177">
            <v>6</v>
          </cell>
          <cell r="G177">
            <v>2015</v>
          </cell>
          <cell r="H177" t="str">
            <v>211</v>
          </cell>
          <cell r="I177" t="str">
            <v>953</v>
          </cell>
          <cell r="J177" t="str">
            <v>UTILITY ECONOMIC DEVELOPMENT ASSOCIATION</v>
          </cell>
          <cell r="K177">
            <v>42160</v>
          </cell>
          <cell r="L177" t="str">
            <v>75734</v>
          </cell>
          <cell r="M177" t="str">
            <v>UTXEMEM101</v>
          </cell>
        </row>
        <row r="178">
          <cell r="D178" t="str">
            <v>00624511</v>
          </cell>
          <cell r="E178" t="str">
            <v>Expense Distribution</v>
          </cell>
          <cell r="F178">
            <v>7</v>
          </cell>
          <cell r="G178">
            <v>2014</v>
          </cell>
          <cell r="H178" t="str">
            <v>211</v>
          </cell>
          <cell r="I178" t="str">
            <v>953</v>
          </cell>
          <cell r="J178" t="str">
            <v>UTILITY ECONOMIC DEVELOPMENT ASSOCIATION</v>
          </cell>
          <cell r="K178">
            <v>41831</v>
          </cell>
          <cell r="L178" t="str">
            <v>71111</v>
          </cell>
          <cell r="M178" t="str">
            <v>UTXEMEM101</v>
          </cell>
        </row>
        <row r="179">
          <cell r="D179" t="str">
            <v>00629665</v>
          </cell>
          <cell r="E179" t="str">
            <v>Expense Distribution</v>
          </cell>
          <cell r="F179">
            <v>8</v>
          </cell>
          <cell r="G179">
            <v>2014</v>
          </cell>
          <cell r="H179" t="str">
            <v>211</v>
          </cell>
          <cell r="I179" t="str">
            <v>953</v>
          </cell>
          <cell r="J179" t="str">
            <v>REFUGIO COUNTY</v>
          </cell>
          <cell r="K179">
            <v>41862</v>
          </cell>
          <cell r="L179" t="str">
            <v>71371</v>
          </cell>
          <cell r="M179" t="str">
            <v>UTXEMEM201</v>
          </cell>
        </row>
        <row r="180">
          <cell r="D180" t="str">
            <v>00659235</v>
          </cell>
          <cell r="E180" t="str">
            <v>Expense Distribution</v>
          </cell>
          <cell r="F180">
            <v>1</v>
          </cell>
          <cell r="G180">
            <v>2015</v>
          </cell>
          <cell r="H180" t="str">
            <v>211</v>
          </cell>
          <cell r="I180" t="str">
            <v>953</v>
          </cell>
          <cell r="J180" t="str">
            <v>DEL RIO CHAMBER OF COMMERCE</v>
          </cell>
          <cell r="K180">
            <v>42030</v>
          </cell>
          <cell r="L180" t="str">
            <v>74070</v>
          </cell>
          <cell r="M180" t="str">
            <v>UTXEMEM201</v>
          </cell>
        </row>
        <row r="181">
          <cell r="D181" t="str">
            <v>00682618</v>
          </cell>
          <cell r="E181" t="str">
            <v>Expense Distribution</v>
          </cell>
          <cell r="F181">
            <v>6</v>
          </cell>
          <cell r="G181">
            <v>2015</v>
          </cell>
          <cell r="H181" t="str">
            <v>211</v>
          </cell>
          <cell r="I181" t="str">
            <v>953</v>
          </cell>
          <cell r="J181" t="str">
            <v>VICTORIA CHAMBER OF COMMERCE</v>
          </cell>
          <cell r="K181">
            <v>42165</v>
          </cell>
          <cell r="L181" t="str">
            <v>75807</v>
          </cell>
          <cell r="M181" t="str">
            <v>UTXEMEM201</v>
          </cell>
        </row>
        <row r="182">
          <cell r="D182" t="str">
            <v>00667123</v>
          </cell>
          <cell r="E182" t="str">
            <v>Expense Distribution</v>
          </cell>
          <cell r="F182">
            <v>3</v>
          </cell>
          <cell r="G182">
            <v>2015</v>
          </cell>
          <cell r="H182" t="str">
            <v>211</v>
          </cell>
          <cell r="I182" t="str">
            <v>953</v>
          </cell>
          <cell r="J182" t="str">
            <v>VICTORIA CHAMBER OF COMMERCE</v>
          </cell>
          <cell r="K182">
            <v>42076</v>
          </cell>
          <cell r="L182" t="str">
            <v>74811</v>
          </cell>
          <cell r="M182" t="str">
            <v>UTXEMEM201</v>
          </cell>
        </row>
        <row r="183">
          <cell r="D183" t="str">
            <v>00664458</v>
          </cell>
          <cell r="E183" t="str">
            <v>Expense Distribution</v>
          </cell>
          <cell r="F183">
            <v>2</v>
          </cell>
          <cell r="G183">
            <v>2015</v>
          </cell>
          <cell r="H183" t="str">
            <v>211</v>
          </cell>
          <cell r="I183" t="str">
            <v>953</v>
          </cell>
          <cell r="J183" t="str">
            <v>VICTORIA CHAMBER OF COMMERCE</v>
          </cell>
          <cell r="K183">
            <v>42062</v>
          </cell>
          <cell r="L183" t="str">
            <v>74638</v>
          </cell>
          <cell r="M183" t="str">
            <v>UTXEMEM201</v>
          </cell>
        </row>
        <row r="184">
          <cell r="D184" t="str">
            <v>00635079</v>
          </cell>
          <cell r="E184" t="str">
            <v>Expense Distribution</v>
          </cell>
          <cell r="F184">
            <v>9</v>
          </cell>
          <cell r="G184">
            <v>2014</v>
          </cell>
          <cell r="H184" t="str">
            <v>211</v>
          </cell>
          <cell r="I184" t="str">
            <v>953</v>
          </cell>
          <cell r="J184" t="str">
            <v>VICTORIA CHAMBER OF COMMERCE</v>
          </cell>
          <cell r="K184">
            <v>41894</v>
          </cell>
          <cell r="L184" t="str">
            <v>71738</v>
          </cell>
          <cell r="M184" t="str">
            <v>UTXEMEM201</v>
          </cell>
        </row>
        <row r="185">
          <cell r="D185" t="str">
            <v>00659389</v>
          </cell>
          <cell r="E185" t="str">
            <v>Expense Distribution</v>
          </cell>
          <cell r="F185">
            <v>1</v>
          </cell>
          <cell r="G185">
            <v>2015</v>
          </cell>
          <cell r="H185" t="str">
            <v>211</v>
          </cell>
          <cell r="I185" t="str">
            <v>953</v>
          </cell>
          <cell r="J185" t="str">
            <v>ARANSAS PASS CHAMBER OF COMMERCE</v>
          </cell>
          <cell r="K185">
            <v>42030</v>
          </cell>
          <cell r="L185" t="str">
            <v>74080</v>
          </cell>
          <cell r="M185" t="str">
            <v>UTXEMEM201</v>
          </cell>
        </row>
        <row r="186">
          <cell r="D186" t="str">
            <v>00663816</v>
          </cell>
          <cell r="E186" t="str">
            <v>Expense Distribution</v>
          </cell>
          <cell r="F186">
            <v>2</v>
          </cell>
          <cell r="G186">
            <v>2015</v>
          </cell>
          <cell r="H186" t="str">
            <v>211</v>
          </cell>
          <cell r="I186" t="str">
            <v>953</v>
          </cell>
          <cell r="J186" t="str">
            <v>BUILDERS ASSOCIATION</v>
          </cell>
          <cell r="K186">
            <v>42058</v>
          </cell>
          <cell r="L186" t="str">
            <v>74559</v>
          </cell>
          <cell r="M186" t="str">
            <v>UTXEMEM201</v>
          </cell>
        </row>
        <row r="187">
          <cell r="D187" t="str">
            <v>00631259</v>
          </cell>
          <cell r="E187" t="str">
            <v>Expense Distribution</v>
          </cell>
          <cell r="F187">
            <v>8</v>
          </cell>
          <cell r="G187">
            <v>2014</v>
          </cell>
          <cell r="H187" t="str">
            <v>211</v>
          </cell>
          <cell r="I187" t="str">
            <v>953</v>
          </cell>
          <cell r="J187" t="str">
            <v>CISCO CHAMBER OF COMMERCE</v>
          </cell>
          <cell r="K187">
            <v>41870</v>
          </cell>
          <cell r="L187" t="str">
            <v>71443</v>
          </cell>
          <cell r="M187" t="str">
            <v>UTXEMEM201</v>
          </cell>
        </row>
        <row r="188">
          <cell r="D188" t="str">
            <v>00645861</v>
          </cell>
          <cell r="E188" t="str">
            <v>Expense Distribution</v>
          </cell>
          <cell r="F188">
            <v>11</v>
          </cell>
          <cell r="G188">
            <v>2014</v>
          </cell>
          <cell r="H188" t="str">
            <v>211</v>
          </cell>
          <cell r="I188" t="str">
            <v>953</v>
          </cell>
          <cell r="J188" t="str">
            <v>HARLINGEN AREA CHAMBER OF COMMERCE</v>
          </cell>
          <cell r="K188">
            <v>41953</v>
          </cell>
          <cell r="L188" t="str">
            <v>72336</v>
          </cell>
          <cell r="M188" t="str">
            <v>UTXEMEM201</v>
          </cell>
        </row>
        <row r="189">
          <cell r="D189" t="str">
            <v>00659390</v>
          </cell>
          <cell r="E189" t="str">
            <v>Expense Distribution</v>
          </cell>
          <cell r="F189">
            <v>1</v>
          </cell>
          <cell r="G189">
            <v>2015</v>
          </cell>
          <cell r="H189" t="str">
            <v>211</v>
          </cell>
          <cell r="I189" t="str">
            <v>953</v>
          </cell>
          <cell r="J189" t="str">
            <v>INGLESIDE CHAMBER OF COMMERCE</v>
          </cell>
          <cell r="K189">
            <v>42030</v>
          </cell>
          <cell r="L189" t="str">
            <v>74081</v>
          </cell>
          <cell r="M189" t="str">
            <v>UTXEMEM201</v>
          </cell>
        </row>
        <row r="190">
          <cell r="D190" t="str">
            <v>00664467</v>
          </cell>
          <cell r="E190" t="str">
            <v>Expense Distribution</v>
          </cell>
          <cell r="F190">
            <v>2</v>
          </cell>
          <cell r="G190">
            <v>2015</v>
          </cell>
          <cell r="H190" t="str">
            <v>211</v>
          </cell>
          <cell r="I190" t="str">
            <v>953</v>
          </cell>
          <cell r="J190" t="str">
            <v>KENEDY CHAMBER OF COMMERCE</v>
          </cell>
          <cell r="K190">
            <v>42062</v>
          </cell>
          <cell r="L190" t="str">
            <v>74649</v>
          </cell>
          <cell r="M190" t="str">
            <v>UTXEMEM201</v>
          </cell>
        </row>
        <row r="191">
          <cell r="D191" t="str">
            <v>00612166</v>
          </cell>
          <cell r="E191" t="str">
            <v>Expense Distribution</v>
          </cell>
          <cell r="F191">
            <v>8</v>
          </cell>
          <cell r="G191">
            <v>2014</v>
          </cell>
          <cell r="H191" t="str">
            <v>211</v>
          </cell>
          <cell r="I191" t="str">
            <v>953</v>
          </cell>
          <cell r="J191" t="str">
            <v>LOS FRESNOS AREA CHAMBER OF COMMERCE</v>
          </cell>
          <cell r="K191">
            <v>41761</v>
          </cell>
          <cell r="L191" t="str">
            <v>70354</v>
          </cell>
          <cell r="M191" t="str">
            <v>UTXEMEM201</v>
          </cell>
        </row>
        <row r="192">
          <cell r="D192" t="str">
            <v>00670276</v>
          </cell>
          <cell r="E192" t="str">
            <v>Expense Distribution</v>
          </cell>
          <cell r="F192">
            <v>4</v>
          </cell>
          <cell r="G192">
            <v>2015</v>
          </cell>
          <cell r="H192" t="str">
            <v>211</v>
          </cell>
          <cell r="I192" t="str">
            <v>953</v>
          </cell>
          <cell r="J192" t="str">
            <v>MISSION CHAMBER OF COMMERCE</v>
          </cell>
          <cell r="K192">
            <v>42095</v>
          </cell>
          <cell r="L192" t="str">
            <v>74983</v>
          </cell>
          <cell r="M192" t="str">
            <v>UTXEMEM201</v>
          </cell>
        </row>
        <row r="193">
          <cell r="D193" t="str">
            <v>00647120</v>
          </cell>
          <cell r="E193" t="str">
            <v>Expense Distribution</v>
          </cell>
          <cell r="F193">
            <v>11</v>
          </cell>
          <cell r="G193">
            <v>2014</v>
          </cell>
          <cell r="H193" t="str">
            <v>211</v>
          </cell>
          <cell r="I193" t="str">
            <v>953</v>
          </cell>
          <cell r="J193" t="str">
            <v>PORT INDUSTRIES OF CORPUS CHRISTI</v>
          </cell>
          <cell r="K193">
            <v>41960</v>
          </cell>
          <cell r="L193" t="str">
            <v>72456</v>
          </cell>
          <cell r="M193" t="str">
            <v>UTXEMEM201</v>
          </cell>
        </row>
        <row r="194">
          <cell r="D194" t="str">
            <v>00667125</v>
          </cell>
          <cell r="E194" t="str">
            <v>Expense Distribution</v>
          </cell>
          <cell r="F194">
            <v>3</v>
          </cell>
          <cell r="G194">
            <v>2015</v>
          </cell>
          <cell r="H194" t="str">
            <v>211</v>
          </cell>
          <cell r="I194" t="str">
            <v>953</v>
          </cell>
          <cell r="J194" t="str">
            <v>PORT LAVACA CHAMBER OF COMMERCE</v>
          </cell>
          <cell r="K194">
            <v>42076</v>
          </cell>
          <cell r="L194" t="str">
            <v>74813</v>
          </cell>
          <cell r="M194" t="str">
            <v>UTXEMEM201</v>
          </cell>
        </row>
        <row r="195">
          <cell r="D195" t="str">
            <v>00659386</v>
          </cell>
          <cell r="E195" t="str">
            <v>Expense Distribution</v>
          </cell>
          <cell r="F195">
            <v>1</v>
          </cell>
          <cell r="G195">
            <v>2015</v>
          </cell>
          <cell r="H195" t="str">
            <v>211</v>
          </cell>
          <cell r="I195" t="str">
            <v>953</v>
          </cell>
          <cell r="J195" t="str">
            <v>ROCKPORT-FULTON AREA CHAMBER</v>
          </cell>
          <cell r="K195">
            <v>42030</v>
          </cell>
          <cell r="L195" t="str">
            <v>74077</v>
          </cell>
          <cell r="M195" t="str">
            <v>UTXEMEM201</v>
          </cell>
        </row>
        <row r="196">
          <cell r="D196" t="str">
            <v>00662221</v>
          </cell>
          <cell r="E196" t="str">
            <v>Expense Distribution</v>
          </cell>
          <cell r="F196">
            <v>2</v>
          </cell>
          <cell r="G196">
            <v>2015</v>
          </cell>
          <cell r="H196" t="str">
            <v>211</v>
          </cell>
          <cell r="I196" t="str">
            <v>953</v>
          </cell>
          <cell r="J196" t="str">
            <v>SAN PATRICIO ECONOMIC DEVELOPMENT</v>
          </cell>
          <cell r="K196">
            <v>42047</v>
          </cell>
          <cell r="L196" t="str">
            <v>74352</v>
          </cell>
          <cell r="M196" t="str">
            <v>UTXEMEM201</v>
          </cell>
        </row>
        <row r="197">
          <cell r="D197" t="str">
            <v>00667874</v>
          </cell>
          <cell r="E197" t="str">
            <v>Expense Distribution</v>
          </cell>
          <cell r="F197">
            <v>3</v>
          </cell>
          <cell r="G197">
            <v>2015</v>
          </cell>
          <cell r="H197" t="str">
            <v>211</v>
          </cell>
          <cell r="I197" t="str">
            <v>953</v>
          </cell>
          <cell r="J197" t="str">
            <v>TEXAS ASSOCIATION OF BUSINESS</v>
          </cell>
          <cell r="K197">
            <v>42081</v>
          </cell>
          <cell r="L197" t="str">
            <v>74873</v>
          </cell>
          <cell r="M197" t="str">
            <v>UTXEMEM101</v>
          </cell>
        </row>
        <row r="198">
          <cell r="D198" t="str">
            <v>00676963</v>
          </cell>
          <cell r="E198" t="str">
            <v>Expense Distribution</v>
          </cell>
          <cell r="F198">
            <v>5</v>
          </cell>
          <cell r="G198">
            <v>2015</v>
          </cell>
          <cell r="H198" t="str">
            <v>211</v>
          </cell>
          <cell r="I198" t="str">
            <v>953</v>
          </cell>
          <cell r="J198" t="str">
            <v>USS LEXINGTON MUSEUM ON THE BAY</v>
          </cell>
          <cell r="K198">
            <v>42132</v>
          </cell>
          <cell r="L198" t="str">
            <v>75563</v>
          </cell>
          <cell r="M198" t="str">
            <v>UTXEMEM201</v>
          </cell>
        </row>
        <row r="199">
          <cell r="D199" t="str">
            <v>00673084</v>
          </cell>
          <cell r="E199" t="str">
            <v>Expense Distribution</v>
          </cell>
          <cell r="F199">
            <v>4</v>
          </cell>
          <cell r="G199">
            <v>2015</v>
          </cell>
          <cell r="H199" t="str">
            <v>211</v>
          </cell>
          <cell r="I199" t="str">
            <v>953</v>
          </cell>
          <cell r="J199" t="str">
            <v>UVALDE AREA CHAMBER OF COMMERCE</v>
          </cell>
          <cell r="K199">
            <v>42110</v>
          </cell>
          <cell r="L199" t="str">
            <v>75352</v>
          </cell>
          <cell r="M199" t="str">
            <v>UTXEMEM201</v>
          </cell>
        </row>
        <row r="200">
          <cell r="D200" t="str">
            <v>00624505</v>
          </cell>
          <cell r="E200" t="str">
            <v>Expense Distribution</v>
          </cell>
          <cell r="F200">
            <v>7</v>
          </cell>
          <cell r="G200">
            <v>2014</v>
          </cell>
          <cell r="H200" t="str">
            <v>211</v>
          </cell>
          <cell r="I200" t="str">
            <v>953</v>
          </cell>
          <cell r="J200" t="str">
            <v>UVALDE AREA CHAMBER OF COMMERCE</v>
          </cell>
          <cell r="K200">
            <v>41831</v>
          </cell>
          <cell r="L200" t="str">
            <v>71103</v>
          </cell>
          <cell r="M200" t="str">
            <v>UTXEMEM201</v>
          </cell>
        </row>
        <row r="201">
          <cell r="D201" t="str">
            <v>00662222</v>
          </cell>
          <cell r="E201" t="str">
            <v>Expense Distribution</v>
          </cell>
          <cell r="F201">
            <v>2</v>
          </cell>
          <cell r="G201">
            <v>2015</v>
          </cell>
          <cell r="H201" t="str">
            <v>211</v>
          </cell>
          <cell r="I201" t="str">
            <v>953</v>
          </cell>
          <cell r="J201" t="str">
            <v>YORKTOWN CHAMBER OF COMMERCE</v>
          </cell>
          <cell r="K201">
            <v>42047</v>
          </cell>
          <cell r="L201" t="str">
            <v>74353</v>
          </cell>
          <cell r="M201" t="str">
            <v>UTXEMEM201</v>
          </cell>
        </row>
        <row r="202">
          <cell r="D202" t="str">
            <v>00672841</v>
          </cell>
          <cell r="E202" t="str">
            <v>Expense Distribution</v>
          </cell>
          <cell r="F202">
            <v>4</v>
          </cell>
          <cell r="G202">
            <v>2015</v>
          </cell>
          <cell r="H202" t="str">
            <v>211</v>
          </cell>
          <cell r="I202" t="str">
            <v>953</v>
          </cell>
          <cell r="J202" t="str">
            <v>RIO GRANDE VALLEY</v>
          </cell>
          <cell r="K202">
            <v>42110</v>
          </cell>
          <cell r="L202" t="str">
            <v>75349</v>
          </cell>
          <cell r="M202" t="str">
            <v>UTXEMEM201</v>
          </cell>
        </row>
        <row r="203">
          <cell r="D203" t="str">
            <v>00667124</v>
          </cell>
          <cell r="E203" t="str">
            <v>Expense Distribution</v>
          </cell>
          <cell r="F203">
            <v>3</v>
          </cell>
          <cell r="G203">
            <v>2015</v>
          </cell>
          <cell r="H203" t="str">
            <v>211</v>
          </cell>
          <cell r="I203" t="str">
            <v>953</v>
          </cell>
          <cell r="J203" t="str">
            <v>GOLIAD COUNTY CHAMBER OF COMMERCE</v>
          </cell>
          <cell r="K203">
            <v>42076</v>
          </cell>
          <cell r="L203" t="str">
            <v>74812</v>
          </cell>
          <cell r="M203" t="str">
            <v>UTXEMEM201</v>
          </cell>
        </row>
        <row r="204">
          <cell r="D204" t="str">
            <v>00652134</v>
          </cell>
          <cell r="E204" t="str">
            <v>Expense Distribution</v>
          </cell>
          <cell r="F204">
            <v>12</v>
          </cell>
          <cell r="G204">
            <v>2014</v>
          </cell>
          <cell r="H204" t="str">
            <v>211</v>
          </cell>
          <cell r="I204" t="str">
            <v>953</v>
          </cell>
          <cell r="J204" t="str">
            <v>DIMMIT COUNTY CHAMBER OF COMMERCE</v>
          </cell>
          <cell r="K204">
            <v>41988</v>
          </cell>
          <cell r="L204" t="str">
            <v>73510</v>
          </cell>
          <cell r="M204" t="str">
            <v>UTXEMEM201</v>
          </cell>
        </row>
        <row r="205">
          <cell r="D205" t="str">
            <v>00664459</v>
          </cell>
          <cell r="E205" t="str">
            <v>Expense Distribution</v>
          </cell>
          <cell r="F205">
            <v>2</v>
          </cell>
          <cell r="G205">
            <v>2015</v>
          </cell>
          <cell r="H205" t="str">
            <v>211</v>
          </cell>
          <cell r="I205" t="str">
            <v>953</v>
          </cell>
          <cell r="J205" t="str">
            <v>PALACIOS CHAMBER OF COMMERCE</v>
          </cell>
          <cell r="K205">
            <v>42062</v>
          </cell>
          <cell r="L205" t="str">
            <v>74639</v>
          </cell>
          <cell r="M205" t="str">
            <v>UTXEMEM201</v>
          </cell>
        </row>
        <row r="206">
          <cell r="D206" t="str">
            <v>00647377</v>
          </cell>
          <cell r="E206" t="str">
            <v>Expense Distribution</v>
          </cell>
          <cell r="F206">
            <v>11</v>
          </cell>
          <cell r="G206">
            <v>2014</v>
          </cell>
          <cell r="H206" t="str">
            <v>211</v>
          </cell>
          <cell r="I206" t="str">
            <v>953</v>
          </cell>
          <cell r="J206" t="str">
            <v>ALTON CHAMBER OF COMMERCE</v>
          </cell>
          <cell r="K206">
            <v>41960</v>
          </cell>
          <cell r="L206" t="str">
            <v>72478</v>
          </cell>
          <cell r="M206" t="str">
            <v>UTXEMEM201</v>
          </cell>
        </row>
        <row r="207">
          <cell r="D207" t="str">
            <v>00647376</v>
          </cell>
          <cell r="E207" t="str">
            <v>Expense Distribution</v>
          </cell>
          <cell r="F207">
            <v>11</v>
          </cell>
          <cell r="G207">
            <v>2014</v>
          </cell>
          <cell r="H207" t="str">
            <v>211</v>
          </cell>
          <cell r="I207" t="str">
            <v>953</v>
          </cell>
          <cell r="J207" t="str">
            <v>STARR COUNTY INDUSTRIAL FOUNDATION</v>
          </cell>
          <cell r="K207">
            <v>41960</v>
          </cell>
          <cell r="L207" t="str">
            <v>72477</v>
          </cell>
          <cell r="M207" t="str">
            <v>UTXEMEM201</v>
          </cell>
        </row>
        <row r="208">
          <cell r="D208" t="str">
            <v>00684697</v>
          </cell>
          <cell r="E208" t="str">
            <v>Expense Distribution</v>
          </cell>
          <cell r="F208">
            <v>6</v>
          </cell>
          <cell r="G208">
            <v>2015</v>
          </cell>
          <cell r="H208" t="str">
            <v>211</v>
          </cell>
          <cell r="I208" t="str">
            <v>953</v>
          </cell>
          <cell r="J208" t="str">
            <v>SOUTH TEXAS ENERGY &amp; ECONOMIC ROUNDTABLE</v>
          </cell>
          <cell r="K208">
            <v>42177</v>
          </cell>
          <cell r="L208" t="str">
            <v>75865</v>
          </cell>
          <cell r="M208" t="str">
            <v>UTXEMEM201</v>
          </cell>
        </row>
        <row r="209">
          <cell r="D209" t="str">
            <v>00652659</v>
          </cell>
          <cell r="E209" t="str">
            <v>Expense Distribution</v>
          </cell>
          <cell r="F209">
            <v>12</v>
          </cell>
          <cell r="G209">
            <v>2014</v>
          </cell>
          <cell r="H209" t="str">
            <v>211</v>
          </cell>
          <cell r="I209" t="str">
            <v>953</v>
          </cell>
          <cell r="J209" t="str">
            <v>INDUSTRIAL ASSET MANAGEMENT COUNCIL</v>
          </cell>
          <cell r="K209">
            <v>41989</v>
          </cell>
          <cell r="L209" t="str">
            <v>73544</v>
          </cell>
          <cell r="M209" t="str">
            <v>UTXEMEM101</v>
          </cell>
        </row>
      </sheetData>
      <sheetData sheetId="18">
        <row r="1">
          <cell r="A1" t="str">
            <v>Vendor Name</v>
          </cell>
        </row>
      </sheetData>
      <sheetData sheetId="19">
        <row r="1">
          <cell r="A1" t="str">
            <v>Unit</v>
          </cell>
        </row>
        <row r="2">
          <cell r="D2" t="str">
            <v>00685364</v>
          </cell>
          <cell r="E2" t="str">
            <v>Expense Distribution</v>
          </cell>
          <cell r="F2">
            <v>6</v>
          </cell>
          <cell r="G2">
            <v>2015</v>
          </cell>
          <cell r="H2" t="str">
            <v>211</v>
          </cell>
          <cell r="I2" t="str">
            <v>954</v>
          </cell>
          <cell r="J2" t="str">
            <v>EL CENIZO, CITY OF</v>
          </cell>
          <cell r="K2">
            <v>42181</v>
          </cell>
          <cell r="L2" t="str">
            <v>75907</v>
          </cell>
          <cell r="M2" t="str">
            <v>UTXECON201</v>
          </cell>
          <cell r="N2" t="str">
            <v>0000132609</v>
          </cell>
        </row>
        <row r="3">
          <cell r="D3" t="str">
            <v>00669977</v>
          </cell>
          <cell r="E3" t="str">
            <v>Miscellaneous Expense</v>
          </cell>
          <cell r="F3">
            <v>3</v>
          </cell>
          <cell r="G3">
            <v>2015</v>
          </cell>
          <cell r="H3" t="str">
            <v>211</v>
          </cell>
          <cell r="I3" t="str">
            <v>510</v>
          </cell>
          <cell r="J3" t="str">
            <v>JP MORGAN CHASE CORPORATE CARD ACTIVITY</v>
          </cell>
          <cell r="K3">
            <v>42094</v>
          </cell>
          <cell r="L3" t="str">
            <v>0000092902EX0000115947</v>
          </cell>
          <cell r="M3" t="str">
            <v>UTXECON201</v>
          </cell>
          <cell r="N3" t="str">
            <v>0000146747</v>
          </cell>
        </row>
        <row r="4">
          <cell r="D4" t="str">
            <v>00652573</v>
          </cell>
          <cell r="E4" t="str">
            <v>Miscellaneous Expense</v>
          </cell>
          <cell r="F4">
            <v>12</v>
          </cell>
          <cell r="G4">
            <v>2014</v>
          </cell>
          <cell r="H4" t="str">
            <v>211</v>
          </cell>
          <cell r="I4" t="str">
            <v>510</v>
          </cell>
          <cell r="J4" t="str">
            <v>JP MORGAN CHASE CORPORATE CARD ACTIVITY</v>
          </cell>
          <cell r="K4">
            <v>41989</v>
          </cell>
          <cell r="L4" t="str">
            <v>0000092914EX0000069482</v>
          </cell>
          <cell r="M4" t="str">
            <v>UTXECON201</v>
          </cell>
          <cell r="N4" t="str">
            <v>0000146747</v>
          </cell>
        </row>
        <row r="5">
          <cell r="D5" t="str">
            <v>00651613</v>
          </cell>
          <cell r="E5" t="str">
            <v>Miscellaneous Expense</v>
          </cell>
          <cell r="F5">
            <v>12</v>
          </cell>
          <cell r="G5">
            <v>2014</v>
          </cell>
          <cell r="H5" t="str">
            <v>211</v>
          </cell>
          <cell r="I5" t="str">
            <v>510</v>
          </cell>
          <cell r="J5" t="str">
            <v>JP MORGAN CHASE CORPORATE CARD ACTIVITY</v>
          </cell>
          <cell r="K5">
            <v>41984</v>
          </cell>
          <cell r="L5" t="str">
            <v>0000092606EX0000068432</v>
          </cell>
          <cell r="M5" t="str">
            <v>UTXC000201</v>
          </cell>
          <cell r="N5" t="str">
            <v>0000146747</v>
          </cell>
        </row>
        <row r="6">
          <cell r="D6" t="str">
            <v>00646306</v>
          </cell>
          <cell r="E6" t="str">
            <v>Miscellaneous Expense</v>
          </cell>
          <cell r="F6">
            <v>11</v>
          </cell>
          <cell r="G6">
            <v>2014</v>
          </cell>
          <cell r="H6" t="str">
            <v>211</v>
          </cell>
          <cell r="I6" t="str">
            <v>510</v>
          </cell>
          <cell r="J6" t="str">
            <v>JP MORGAN CHASE CORPORATE CARD ACTIVITY</v>
          </cell>
          <cell r="K6">
            <v>41955</v>
          </cell>
          <cell r="L6" t="str">
            <v>0000092902EX0000054279</v>
          </cell>
          <cell r="M6" t="str">
            <v>UTXECON201</v>
          </cell>
          <cell r="N6" t="str">
            <v>0000146747</v>
          </cell>
        </row>
        <row r="7">
          <cell r="D7" t="str">
            <v>00646306</v>
          </cell>
          <cell r="E7" t="str">
            <v>Miscellaneous Expense</v>
          </cell>
          <cell r="F7">
            <v>11</v>
          </cell>
          <cell r="G7">
            <v>2014</v>
          </cell>
          <cell r="H7" t="str">
            <v>211</v>
          </cell>
          <cell r="I7" t="str">
            <v>510</v>
          </cell>
          <cell r="J7" t="str">
            <v>JP MORGAN CHASE CORPORATE CARD ACTIVITY</v>
          </cell>
          <cell r="K7">
            <v>41955</v>
          </cell>
          <cell r="L7" t="str">
            <v>0000092902EX0000054279</v>
          </cell>
          <cell r="M7" t="str">
            <v>UTXECON201</v>
          </cell>
          <cell r="N7" t="str">
            <v>0000146747</v>
          </cell>
        </row>
        <row r="8">
          <cell r="D8" t="str">
            <v>00677989</v>
          </cell>
          <cell r="E8" t="str">
            <v>Expense Distribution</v>
          </cell>
          <cell r="F8">
            <v>5</v>
          </cell>
          <cell r="G8">
            <v>2015</v>
          </cell>
          <cell r="H8" t="str">
            <v>211</v>
          </cell>
          <cell r="I8" t="str">
            <v>954</v>
          </cell>
          <cell r="J8" t="str">
            <v>WESLACO ELKS LODGE</v>
          </cell>
          <cell r="K8">
            <v>42139</v>
          </cell>
          <cell r="L8" t="str">
            <v>75606</v>
          </cell>
          <cell r="M8" t="str">
            <v>UTXECON201</v>
          </cell>
          <cell r="N8" t="str">
            <v>0000160093</v>
          </cell>
        </row>
        <row r="9">
          <cell r="D9" t="str">
            <v>00685363</v>
          </cell>
          <cell r="E9" t="str">
            <v>Expense Distribution</v>
          </cell>
          <cell r="F9">
            <v>6</v>
          </cell>
          <cell r="G9">
            <v>2015</v>
          </cell>
          <cell r="H9" t="str">
            <v>211</v>
          </cell>
          <cell r="I9" t="str">
            <v>954</v>
          </cell>
          <cell r="J9" t="str">
            <v>LAREDO LITTLE THEATRE</v>
          </cell>
          <cell r="K9">
            <v>42181</v>
          </cell>
          <cell r="L9" t="str">
            <v>75906</v>
          </cell>
          <cell r="M9" t="str">
            <v>UTXECON201</v>
          </cell>
          <cell r="N9" t="str">
            <v>0000286843</v>
          </cell>
        </row>
        <row r="10">
          <cell r="D10" t="str">
            <v>00646089</v>
          </cell>
          <cell r="E10" t="str">
            <v>Expense Distribution</v>
          </cell>
          <cell r="F10">
            <v>1</v>
          </cell>
          <cell r="G10">
            <v>2015</v>
          </cell>
          <cell r="H10" t="str">
            <v>211</v>
          </cell>
          <cell r="I10" t="str">
            <v>955</v>
          </cell>
          <cell r="J10" t="str">
            <v>CHAMBER OF COMMERCE</v>
          </cell>
          <cell r="K10">
            <v>41953</v>
          </cell>
          <cell r="L10" t="str">
            <v>72350</v>
          </cell>
          <cell r="M10" t="str">
            <v>UTXECON201</v>
          </cell>
          <cell r="N10" t="str">
            <v>0000017421</v>
          </cell>
        </row>
        <row r="11">
          <cell r="D11" t="str">
            <v>00661973</v>
          </cell>
          <cell r="E11" t="str">
            <v>Expense Distribution</v>
          </cell>
          <cell r="F11">
            <v>2</v>
          </cell>
          <cell r="G11">
            <v>2015</v>
          </cell>
          <cell r="H11" t="str">
            <v>211</v>
          </cell>
          <cell r="I11" t="str">
            <v>955</v>
          </cell>
          <cell r="J11" t="str">
            <v>CHAMBER OF COMMERCE</v>
          </cell>
          <cell r="K11">
            <v>42046</v>
          </cell>
          <cell r="L11" t="str">
            <v>74322</v>
          </cell>
          <cell r="M11" t="str">
            <v>UTXECON201</v>
          </cell>
          <cell r="N11" t="str">
            <v>0000017421</v>
          </cell>
        </row>
        <row r="12">
          <cell r="D12" t="str">
            <v>00661972</v>
          </cell>
          <cell r="E12" t="str">
            <v>Expense Distribution</v>
          </cell>
          <cell r="F12">
            <v>2</v>
          </cell>
          <cell r="G12">
            <v>2015</v>
          </cell>
          <cell r="H12" t="str">
            <v>211</v>
          </cell>
          <cell r="I12" t="str">
            <v>955</v>
          </cell>
          <cell r="J12" t="str">
            <v>CHAMBER OF COMMERCE</v>
          </cell>
          <cell r="K12">
            <v>42046</v>
          </cell>
          <cell r="L12" t="str">
            <v>74321</v>
          </cell>
          <cell r="M12" t="str">
            <v>UTXECON201</v>
          </cell>
          <cell r="N12" t="str">
            <v>0000017421</v>
          </cell>
        </row>
        <row r="13">
          <cell r="D13" t="str">
            <v>00646089</v>
          </cell>
          <cell r="E13" t="str">
            <v>Expense Distribution</v>
          </cell>
          <cell r="F13">
            <v>11</v>
          </cell>
          <cell r="G13">
            <v>2014</v>
          </cell>
          <cell r="H13" t="str">
            <v>211</v>
          </cell>
          <cell r="I13" t="str">
            <v>955</v>
          </cell>
          <cell r="J13" t="str">
            <v>CHAMBER OF COMMERCE</v>
          </cell>
          <cell r="K13">
            <v>41953</v>
          </cell>
          <cell r="L13" t="str">
            <v>72350</v>
          </cell>
          <cell r="M13" t="str">
            <v>UTXECON201</v>
          </cell>
          <cell r="N13" t="str">
            <v>0000017421</v>
          </cell>
        </row>
        <row r="14">
          <cell r="D14" t="str">
            <v>00643213</v>
          </cell>
          <cell r="E14" t="str">
            <v>Expense Distribution</v>
          </cell>
          <cell r="F14">
            <v>10</v>
          </cell>
          <cell r="G14">
            <v>2014</v>
          </cell>
          <cell r="H14" t="str">
            <v>211</v>
          </cell>
          <cell r="I14" t="str">
            <v>955</v>
          </cell>
          <cell r="J14" t="str">
            <v>CHAMBER OF COMMERCE</v>
          </cell>
          <cell r="K14">
            <v>41936</v>
          </cell>
          <cell r="L14" t="str">
            <v>72135</v>
          </cell>
          <cell r="M14" t="str">
            <v>UTXECON201</v>
          </cell>
          <cell r="N14" t="str">
            <v>0000017421</v>
          </cell>
        </row>
        <row r="15">
          <cell r="D15" t="str">
            <v>00672834</v>
          </cell>
          <cell r="E15" t="str">
            <v>Expense Distribution</v>
          </cell>
          <cell r="F15">
            <v>4</v>
          </cell>
          <cell r="G15">
            <v>2015</v>
          </cell>
          <cell r="H15" t="str">
            <v>211</v>
          </cell>
          <cell r="I15" t="str">
            <v>955</v>
          </cell>
          <cell r="J15" t="str">
            <v>LIONS CLUB</v>
          </cell>
          <cell r="K15">
            <v>42110</v>
          </cell>
          <cell r="L15" t="str">
            <v>75340</v>
          </cell>
          <cell r="M15" t="str">
            <v>UTXECON201</v>
          </cell>
          <cell r="N15" t="str">
            <v>0000038852</v>
          </cell>
        </row>
        <row r="16">
          <cell r="D16" t="str">
            <v>00634402</v>
          </cell>
          <cell r="E16" t="str">
            <v>Expense Distribution</v>
          </cell>
          <cell r="F16">
            <v>9</v>
          </cell>
          <cell r="G16">
            <v>2014</v>
          </cell>
          <cell r="H16" t="str">
            <v>211</v>
          </cell>
          <cell r="I16" t="str">
            <v>955</v>
          </cell>
          <cell r="J16" t="str">
            <v>ROTARY CLUB</v>
          </cell>
          <cell r="K16">
            <v>41876</v>
          </cell>
          <cell r="L16" t="str">
            <v>71504</v>
          </cell>
          <cell r="M16" t="str">
            <v>UTXECON201</v>
          </cell>
          <cell r="N16" t="str">
            <v>0000052445</v>
          </cell>
        </row>
        <row r="17">
          <cell r="D17" t="str">
            <v>00664465</v>
          </cell>
          <cell r="E17" t="str">
            <v>Expense Distribution</v>
          </cell>
          <cell r="F17">
            <v>2</v>
          </cell>
          <cell r="G17">
            <v>2015</v>
          </cell>
          <cell r="H17" t="str">
            <v>211</v>
          </cell>
          <cell r="I17" t="str">
            <v>955</v>
          </cell>
          <cell r="J17" t="str">
            <v>BAY CITY CHAMBER OF COMMERCE</v>
          </cell>
          <cell r="K17">
            <v>42062</v>
          </cell>
          <cell r="L17" t="str">
            <v>74647</v>
          </cell>
          <cell r="M17" t="str">
            <v>UTXECON201</v>
          </cell>
          <cell r="N17" t="str">
            <v>0000096605</v>
          </cell>
        </row>
        <row r="18">
          <cell r="D18" t="str">
            <v>00673096</v>
          </cell>
          <cell r="E18" t="str">
            <v>Expense Distribution</v>
          </cell>
          <cell r="F18">
            <v>4</v>
          </cell>
          <cell r="G18">
            <v>2015</v>
          </cell>
          <cell r="H18" t="str">
            <v>211</v>
          </cell>
          <cell r="I18" t="str">
            <v>955</v>
          </cell>
          <cell r="J18" t="str">
            <v>GREATER NEW BRAUNFELS CHAMBER</v>
          </cell>
          <cell r="K18">
            <v>42111</v>
          </cell>
          <cell r="L18" t="str">
            <v>75413</v>
          </cell>
          <cell r="M18" t="str">
            <v>UTXECON101</v>
          </cell>
          <cell r="N18" t="str">
            <v>0000098369</v>
          </cell>
        </row>
        <row r="19">
          <cell r="D19" t="str">
            <v>00684698</v>
          </cell>
          <cell r="E19" t="str">
            <v>Expense Distribution</v>
          </cell>
          <cell r="F19">
            <v>6</v>
          </cell>
          <cell r="G19">
            <v>2015</v>
          </cell>
          <cell r="H19" t="str">
            <v>211</v>
          </cell>
          <cell r="I19" t="str">
            <v>955</v>
          </cell>
          <cell r="J19" t="str">
            <v>TEXAS ECONOMIC DEVELOPMENT CORP</v>
          </cell>
          <cell r="K19">
            <v>42177</v>
          </cell>
          <cell r="L19" t="str">
            <v>75866</v>
          </cell>
          <cell r="M19" t="str">
            <v>UTXECON101</v>
          </cell>
          <cell r="N19" t="str">
            <v>0000101368</v>
          </cell>
        </row>
        <row r="20">
          <cell r="D20" t="str">
            <v>00648201</v>
          </cell>
          <cell r="E20" t="str">
            <v>Expense Distribution</v>
          </cell>
          <cell r="F20">
            <v>11</v>
          </cell>
          <cell r="G20">
            <v>2014</v>
          </cell>
          <cell r="H20" t="str">
            <v>211</v>
          </cell>
          <cell r="I20" t="str">
            <v>955</v>
          </cell>
          <cell r="J20" t="str">
            <v>TEXAS ECONOMIC DEVELOPMENT CORP</v>
          </cell>
          <cell r="K20">
            <v>41964</v>
          </cell>
          <cell r="L20" t="str">
            <v>72631</v>
          </cell>
          <cell r="M20" t="str">
            <v>UTXECON101</v>
          </cell>
          <cell r="N20" t="str">
            <v>0000101368</v>
          </cell>
        </row>
        <row r="21">
          <cell r="D21" t="str">
            <v>00678822</v>
          </cell>
          <cell r="E21" t="str">
            <v>Expense Distribution</v>
          </cell>
          <cell r="F21">
            <v>5</v>
          </cell>
          <cell r="G21">
            <v>2015</v>
          </cell>
          <cell r="H21" t="str">
            <v>211</v>
          </cell>
          <cell r="I21" t="str">
            <v>955</v>
          </cell>
          <cell r="J21" t="str">
            <v>TEXAS ECONOMIC DEVELOPMENT COUNCIL</v>
          </cell>
          <cell r="K21">
            <v>42145</v>
          </cell>
          <cell r="L21" t="str">
            <v>75662</v>
          </cell>
          <cell r="M21" t="str">
            <v>UTXECON101</v>
          </cell>
          <cell r="N21" t="str">
            <v>0000101369</v>
          </cell>
        </row>
        <row r="22">
          <cell r="D22" t="str">
            <v>00652656</v>
          </cell>
          <cell r="E22" t="str">
            <v>Expense Distribution</v>
          </cell>
          <cell r="F22">
            <v>12</v>
          </cell>
          <cell r="G22">
            <v>2014</v>
          </cell>
          <cell r="H22" t="str">
            <v>211</v>
          </cell>
          <cell r="I22" t="str">
            <v>955</v>
          </cell>
          <cell r="J22" t="str">
            <v>TEXAS ECONOMIC DEVELOPMENT COUNCIL</v>
          </cell>
          <cell r="K22">
            <v>41988</v>
          </cell>
          <cell r="L22" t="str">
            <v>73526</v>
          </cell>
          <cell r="M22" t="str">
            <v>UTXECON101</v>
          </cell>
          <cell r="N22" t="str">
            <v>0000101369</v>
          </cell>
        </row>
        <row r="23">
          <cell r="D23" t="str">
            <v>00641057</v>
          </cell>
          <cell r="E23" t="str">
            <v>Expense Distribution</v>
          </cell>
          <cell r="F23">
            <v>10</v>
          </cell>
          <cell r="G23">
            <v>2014</v>
          </cell>
          <cell r="H23" t="str">
            <v>211</v>
          </cell>
          <cell r="I23" t="str">
            <v>955</v>
          </cell>
          <cell r="J23" t="str">
            <v>TEXAS ECONOMIC DEVELOPMENT COUNCIL</v>
          </cell>
          <cell r="K23">
            <v>41926</v>
          </cell>
          <cell r="L23" t="str">
            <v>72032</v>
          </cell>
          <cell r="M23" t="str">
            <v>UTXECON101</v>
          </cell>
          <cell r="N23" t="str">
            <v>0000101369</v>
          </cell>
        </row>
        <row r="24">
          <cell r="D24" t="str">
            <v>00641056</v>
          </cell>
          <cell r="E24" t="str">
            <v>Expense Distribution</v>
          </cell>
          <cell r="F24">
            <v>10</v>
          </cell>
          <cell r="G24">
            <v>2014</v>
          </cell>
          <cell r="H24" t="str">
            <v>211</v>
          </cell>
          <cell r="I24" t="str">
            <v>955</v>
          </cell>
          <cell r="J24" t="str">
            <v>TEXAS ECONOMIC DEVELOPMENT COUNCIL</v>
          </cell>
          <cell r="K24">
            <v>41926</v>
          </cell>
          <cell r="L24" t="str">
            <v>72031</v>
          </cell>
          <cell r="M24" t="str">
            <v>UTXECON101</v>
          </cell>
          <cell r="N24" t="str">
            <v>0000101369</v>
          </cell>
        </row>
        <row r="25">
          <cell r="D25" t="str">
            <v>00641055</v>
          </cell>
          <cell r="E25" t="str">
            <v>Expense Distribution</v>
          </cell>
          <cell r="F25">
            <v>10</v>
          </cell>
          <cell r="G25">
            <v>2014</v>
          </cell>
          <cell r="H25" t="str">
            <v>211</v>
          </cell>
          <cell r="I25" t="str">
            <v>955</v>
          </cell>
          <cell r="J25" t="str">
            <v>TEXAS ECONOMIC DEVELOPMENT COUNCIL</v>
          </cell>
          <cell r="K25">
            <v>41926</v>
          </cell>
          <cell r="L25" t="str">
            <v>72030</v>
          </cell>
          <cell r="M25" t="str">
            <v>UTXECON101</v>
          </cell>
          <cell r="N25" t="str">
            <v>0000101369</v>
          </cell>
        </row>
        <row r="26">
          <cell r="D26" t="str">
            <v>00643373</v>
          </cell>
          <cell r="E26" t="str">
            <v>Expense Distribution</v>
          </cell>
          <cell r="F26">
            <v>10</v>
          </cell>
          <cell r="G26">
            <v>2014</v>
          </cell>
          <cell r="H26" t="str">
            <v>211</v>
          </cell>
          <cell r="I26" t="str">
            <v>955</v>
          </cell>
          <cell r="J26" t="str">
            <v>TEXAS LEGISLATIVE BLACK CAUCUS</v>
          </cell>
          <cell r="K26">
            <v>41936</v>
          </cell>
          <cell r="L26" t="str">
            <v>72138</v>
          </cell>
          <cell r="M26" t="str">
            <v>UTXECON101</v>
          </cell>
          <cell r="N26" t="str">
            <v>0000101387</v>
          </cell>
        </row>
        <row r="27">
          <cell r="D27" t="str">
            <v>00652657</v>
          </cell>
          <cell r="E27" t="str">
            <v>Expense Distribution</v>
          </cell>
          <cell r="F27">
            <v>12</v>
          </cell>
          <cell r="G27">
            <v>2014</v>
          </cell>
          <cell r="H27" t="str">
            <v>211</v>
          </cell>
          <cell r="I27" t="str">
            <v>955</v>
          </cell>
          <cell r="J27" t="str">
            <v>VICTORIA ECONOMIC DEVELOPMENT CORP</v>
          </cell>
          <cell r="K27">
            <v>41988</v>
          </cell>
          <cell r="L27" t="str">
            <v>73528</v>
          </cell>
          <cell r="M27" t="str">
            <v>UTXECON201</v>
          </cell>
          <cell r="N27" t="str">
            <v>0000114836</v>
          </cell>
        </row>
        <row r="28">
          <cell r="D28" t="str">
            <v>00680253</v>
          </cell>
          <cell r="E28" t="str">
            <v>Expense Distribution</v>
          </cell>
          <cell r="F28">
            <v>6</v>
          </cell>
          <cell r="G28">
            <v>2015</v>
          </cell>
          <cell r="H28" t="str">
            <v>211</v>
          </cell>
          <cell r="I28" t="str">
            <v>955</v>
          </cell>
          <cell r="J28" t="str">
            <v>EL CAMPO CHAMBER OF COMMERCE</v>
          </cell>
          <cell r="K28">
            <v>42153</v>
          </cell>
          <cell r="L28" t="str">
            <v>75699</v>
          </cell>
          <cell r="M28" t="str">
            <v>UTXECON201</v>
          </cell>
          <cell r="N28" t="str">
            <v>0000120927</v>
          </cell>
        </row>
        <row r="29">
          <cell r="D29" t="str">
            <v>00672835</v>
          </cell>
          <cell r="E29" t="str">
            <v>Expense Distribution</v>
          </cell>
          <cell r="F29">
            <v>4</v>
          </cell>
          <cell r="G29">
            <v>2015</v>
          </cell>
          <cell r="H29" t="str">
            <v>211</v>
          </cell>
          <cell r="I29" t="str">
            <v>955</v>
          </cell>
          <cell r="J29" t="str">
            <v>EL CAMPO CHAMBER OF COMMERCE</v>
          </cell>
          <cell r="K29">
            <v>42110</v>
          </cell>
          <cell r="L29" t="str">
            <v>75342</v>
          </cell>
          <cell r="M29" t="str">
            <v>UTXECON201</v>
          </cell>
          <cell r="N29" t="str">
            <v>0000120927</v>
          </cell>
        </row>
        <row r="30">
          <cell r="D30" t="str">
            <v>00667121</v>
          </cell>
          <cell r="E30" t="str">
            <v>Expense Distribution</v>
          </cell>
          <cell r="F30">
            <v>3</v>
          </cell>
          <cell r="G30">
            <v>2015</v>
          </cell>
          <cell r="H30" t="str">
            <v>211</v>
          </cell>
          <cell r="I30" t="str">
            <v>955</v>
          </cell>
          <cell r="J30" t="str">
            <v>EL CAMPO CHAMBER OF COMMERCE</v>
          </cell>
          <cell r="K30">
            <v>42076</v>
          </cell>
          <cell r="L30" t="str">
            <v>74809</v>
          </cell>
          <cell r="M30" t="str">
            <v>UTXECON201</v>
          </cell>
          <cell r="N30" t="str">
            <v>0000120927</v>
          </cell>
        </row>
        <row r="31">
          <cell r="D31" t="str">
            <v>00648203</v>
          </cell>
          <cell r="E31" t="str">
            <v>Expense Distribution</v>
          </cell>
          <cell r="F31">
            <v>11</v>
          </cell>
          <cell r="G31">
            <v>2014</v>
          </cell>
          <cell r="H31" t="str">
            <v>211</v>
          </cell>
          <cell r="I31" t="str">
            <v>955</v>
          </cell>
          <cell r="J31" t="str">
            <v>EL CAMPO CHAMBER OF COMMERCE</v>
          </cell>
          <cell r="K31">
            <v>41964</v>
          </cell>
          <cell r="L31" t="str">
            <v>72638</v>
          </cell>
          <cell r="M31" t="str">
            <v>UTXECON201</v>
          </cell>
          <cell r="N31" t="str">
            <v>0000120927</v>
          </cell>
        </row>
        <row r="32">
          <cell r="D32" t="str">
            <v>00648535</v>
          </cell>
          <cell r="E32" t="str">
            <v>Expense Distribution</v>
          </cell>
          <cell r="F32">
            <v>11</v>
          </cell>
          <cell r="G32">
            <v>2014</v>
          </cell>
          <cell r="H32" t="str">
            <v>211</v>
          </cell>
          <cell r="I32" t="str">
            <v>955</v>
          </cell>
          <cell r="J32" t="str">
            <v>DEL RIO CHAMBER OF COMMERCE</v>
          </cell>
          <cell r="K32">
            <v>41964</v>
          </cell>
          <cell r="L32" t="str">
            <v>72658</v>
          </cell>
          <cell r="M32" t="str">
            <v>UTXECON201</v>
          </cell>
          <cell r="N32" t="str">
            <v>0000125815</v>
          </cell>
        </row>
        <row r="33">
          <cell r="D33" t="str">
            <v>00667120</v>
          </cell>
          <cell r="E33" t="str">
            <v>Expense Distribution</v>
          </cell>
          <cell r="F33">
            <v>3</v>
          </cell>
          <cell r="G33">
            <v>2015</v>
          </cell>
          <cell r="H33" t="str">
            <v>211</v>
          </cell>
          <cell r="I33" t="str">
            <v>955</v>
          </cell>
          <cell r="J33" t="str">
            <v>VICTORIA CHAMBER OF COMMERCE</v>
          </cell>
          <cell r="K33">
            <v>42076</v>
          </cell>
          <cell r="L33" t="str">
            <v>74808</v>
          </cell>
          <cell r="M33" t="str">
            <v>UTXECON201</v>
          </cell>
          <cell r="N33" t="str">
            <v>0000126823</v>
          </cell>
        </row>
        <row r="34">
          <cell r="D34" t="str">
            <v>00664460</v>
          </cell>
          <cell r="E34" t="str">
            <v>Expense Distribution</v>
          </cell>
          <cell r="F34">
            <v>2</v>
          </cell>
          <cell r="G34">
            <v>2015</v>
          </cell>
          <cell r="H34" t="str">
            <v>211</v>
          </cell>
          <cell r="I34" t="str">
            <v>955</v>
          </cell>
          <cell r="J34" t="str">
            <v>VICTORIA CHAMBER OF COMMERCE</v>
          </cell>
          <cell r="K34">
            <v>42062</v>
          </cell>
          <cell r="L34" t="str">
            <v>74640</v>
          </cell>
          <cell r="M34" t="str">
            <v>UTXECON201</v>
          </cell>
          <cell r="N34" t="str">
            <v>0000126823</v>
          </cell>
        </row>
        <row r="35">
          <cell r="D35" t="str">
            <v>00635332</v>
          </cell>
          <cell r="E35" t="str">
            <v>Expense Distribution</v>
          </cell>
          <cell r="F35">
            <v>9</v>
          </cell>
          <cell r="G35">
            <v>2014</v>
          </cell>
          <cell r="H35" t="str">
            <v>211</v>
          </cell>
          <cell r="I35" t="str">
            <v>955</v>
          </cell>
          <cell r="J35" t="str">
            <v>DEVINE CHAMBER OF COMMERCE</v>
          </cell>
          <cell r="K35">
            <v>41894</v>
          </cell>
          <cell r="L35" t="str">
            <v>71721</v>
          </cell>
          <cell r="M35" t="str">
            <v>UTXECON201</v>
          </cell>
          <cell r="N35" t="str">
            <v>0000127007</v>
          </cell>
        </row>
        <row r="36">
          <cell r="D36" t="str">
            <v>00669710</v>
          </cell>
          <cell r="E36" t="str">
            <v>Expense Distribution</v>
          </cell>
          <cell r="F36">
            <v>3</v>
          </cell>
          <cell r="G36">
            <v>2015</v>
          </cell>
          <cell r="H36" t="str">
            <v>211</v>
          </cell>
          <cell r="I36" t="str">
            <v>955</v>
          </cell>
          <cell r="J36" t="str">
            <v>ARANSAS PASS CHAMBER OF COMMERCE</v>
          </cell>
          <cell r="K36">
            <v>42093</v>
          </cell>
          <cell r="L36" t="str">
            <v>74978</v>
          </cell>
          <cell r="M36" t="str">
            <v>UTXECON201</v>
          </cell>
          <cell r="N36" t="str">
            <v>0000130709</v>
          </cell>
        </row>
        <row r="37">
          <cell r="D37" t="str">
            <v>00659227</v>
          </cell>
          <cell r="E37" t="str">
            <v>Expense Distribution</v>
          </cell>
          <cell r="F37">
            <v>1</v>
          </cell>
          <cell r="G37">
            <v>2015</v>
          </cell>
          <cell r="H37" t="str">
            <v>211</v>
          </cell>
          <cell r="I37" t="str">
            <v>955</v>
          </cell>
          <cell r="J37" t="str">
            <v>ARANSAS PASS CHAMBER OF COMMERCE</v>
          </cell>
          <cell r="K37">
            <v>42030</v>
          </cell>
          <cell r="L37" t="str">
            <v>74060</v>
          </cell>
          <cell r="M37" t="str">
            <v>UTXECON201</v>
          </cell>
          <cell r="N37" t="str">
            <v>0000130709</v>
          </cell>
        </row>
        <row r="38">
          <cell r="D38" t="str">
            <v>00631915</v>
          </cell>
          <cell r="E38" t="str">
            <v>Expense Distribution</v>
          </cell>
          <cell r="F38">
            <v>8</v>
          </cell>
          <cell r="G38">
            <v>2014</v>
          </cell>
          <cell r="H38" t="str">
            <v>211</v>
          </cell>
          <cell r="I38" t="str">
            <v>955</v>
          </cell>
          <cell r="J38" t="str">
            <v>COMBES, TOWN OF</v>
          </cell>
          <cell r="K38">
            <v>41876</v>
          </cell>
          <cell r="L38" t="str">
            <v>71493</v>
          </cell>
          <cell r="M38" t="str">
            <v>UTXECON201</v>
          </cell>
          <cell r="N38" t="str">
            <v>0000132570</v>
          </cell>
        </row>
        <row r="39">
          <cell r="D39" t="str">
            <v>00624504</v>
          </cell>
          <cell r="E39" t="str">
            <v>Expense Distribution</v>
          </cell>
          <cell r="F39">
            <v>7</v>
          </cell>
          <cell r="G39">
            <v>2014</v>
          </cell>
          <cell r="H39" t="str">
            <v>211</v>
          </cell>
          <cell r="I39" t="str">
            <v>955</v>
          </cell>
          <cell r="J39" t="str">
            <v>GEORGE WEST, CITY OF</v>
          </cell>
          <cell r="K39">
            <v>41830</v>
          </cell>
          <cell r="L39" t="str">
            <v>71102</v>
          </cell>
          <cell r="M39" t="str">
            <v>UTXECON201</v>
          </cell>
          <cell r="N39" t="str">
            <v>0000132632</v>
          </cell>
        </row>
        <row r="40">
          <cell r="D40" t="str">
            <v>00632230</v>
          </cell>
          <cell r="E40" t="str">
            <v>Expense Distribution</v>
          </cell>
          <cell r="F40">
            <v>8</v>
          </cell>
          <cell r="G40">
            <v>2014</v>
          </cell>
          <cell r="H40" t="str">
            <v>211</v>
          </cell>
          <cell r="I40" t="str">
            <v>955</v>
          </cell>
          <cell r="J40" t="str">
            <v>MERCEDES, CITY OF</v>
          </cell>
          <cell r="K40">
            <v>41877</v>
          </cell>
          <cell r="L40" t="str">
            <v>71495</v>
          </cell>
          <cell r="M40" t="str">
            <v>UTXECON201</v>
          </cell>
          <cell r="N40" t="str">
            <v>0000132755</v>
          </cell>
        </row>
        <row r="41">
          <cell r="D41" t="str">
            <v>00672840</v>
          </cell>
          <cell r="E41" t="str">
            <v>Expense Distribution</v>
          </cell>
          <cell r="F41">
            <v>4</v>
          </cell>
          <cell r="G41">
            <v>2015</v>
          </cell>
          <cell r="H41" t="str">
            <v>211</v>
          </cell>
          <cell r="I41" t="str">
            <v>955</v>
          </cell>
          <cell r="J41" t="str">
            <v>HARLINGEN AREA CHAMBER OF COMMERCE</v>
          </cell>
          <cell r="K41">
            <v>42110</v>
          </cell>
          <cell r="L41" t="str">
            <v>75348</v>
          </cell>
          <cell r="M41" t="str">
            <v>UTXECON201</v>
          </cell>
          <cell r="N41" t="str">
            <v>0000135545</v>
          </cell>
        </row>
        <row r="42">
          <cell r="D42" t="str">
            <v>00664691</v>
          </cell>
          <cell r="E42" t="str">
            <v>Expense Distribution</v>
          </cell>
          <cell r="F42">
            <v>3</v>
          </cell>
          <cell r="G42">
            <v>2015</v>
          </cell>
          <cell r="H42" t="str">
            <v>211</v>
          </cell>
          <cell r="I42" t="str">
            <v>955</v>
          </cell>
          <cell r="J42" t="str">
            <v>HARLINGEN AREA CHAMBER OF COMMERCE</v>
          </cell>
          <cell r="K42">
            <v>42065</v>
          </cell>
          <cell r="L42" t="str">
            <v>74678</v>
          </cell>
          <cell r="M42" t="str">
            <v>UTXECON201</v>
          </cell>
          <cell r="N42" t="str">
            <v>0000135545</v>
          </cell>
        </row>
        <row r="43">
          <cell r="D43" t="str">
            <v>00659228</v>
          </cell>
          <cell r="E43" t="str">
            <v>Expense Distribution</v>
          </cell>
          <cell r="F43">
            <v>1</v>
          </cell>
          <cell r="G43">
            <v>2015</v>
          </cell>
          <cell r="H43" t="str">
            <v>211</v>
          </cell>
          <cell r="I43" t="str">
            <v>955</v>
          </cell>
          <cell r="J43" t="str">
            <v>HARLINGEN AREA CHAMBER OF COMMERCE</v>
          </cell>
          <cell r="K43">
            <v>42030</v>
          </cell>
          <cell r="L43" t="str">
            <v>74061</v>
          </cell>
          <cell r="M43" t="str">
            <v>UTXECON201</v>
          </cell>
          <cell r="N43" t="str">
            <v>0000135545</v>
          </cell>
        </row>
        <row r="44">
          <cell r="D44" t="str">
            <v>00643212</v>
          </cell>
          <cell r="E44" t="str">
            <v>Expense Distribution</v>
          </cell>
          <cell r="F44">
            <v>10</v>
          </cell>
          <cell r="G44">
            <v>2014</v>
          </cell>
          <cell r="H44" t="str">
            <v>211</v>
          </cell>
          <cell r="I44" t="str">
            <v>955</v>
          </cell>
          <cell r="J44" t="str">
            <v>HARLINGEN AREA CHAMBER OF COMMERCE</v>
          </cell>
          <cell r="K44">
            <v>41936</v>
          </cell>
          <cell r="L44" t="str">
            <v>72134</v>
          </cell>
          <cell r="M44" t="str">
            <v>UTXECON201</v>
          </cell>
          <cell r="N44" t="str">
            <v>0000135545</v>
          </cell>
        </row>
        <row r="45">
          <cell r="D45" t="str">
            <v>00632110</v>
          </cell>
          <cell r="E45" t="str">
            <v>Expense Distribution</v>
          </cell>
          <cell r="F45">
            <v>8</v>
          </cell>
          <cell r="G45">
            <v>2014</v>
          </cell>
          <cell r="H45" t="str">
            <v>211</v>
          </cell>
          <cell r="I45" t="str">
            <v>955</v>
          </cell>
          <cell r="J45" t="str">
            <v>HARLINGEN AREA CHAMBER OF COMMERCE</v>
          </cell>
          <cell r="K45">
            <v>41876</v>
          </cell>
          <cell r="L45" t="str">
            <v>71496</v>
          </cell>
          <cell r="M45" t="str">
            <v>UTXECON201</v>
          </cell>
          <cell r="N45" t="str">
            <v>0000135545</v>
          </cell>
        </row>
        <row r="46">
          <cell r="D46" t="str">
            <v>00673082</v>
          </cell>
          <cell r="E46" t="str">
            <v>Expense Distribution</v>
          </cell>
          <cell r="F46">
            <v>4</v>
          </cell>
          <cell r="G46">
            <v>2015</v>
          </cell>
          <cell r="H46" t="str">
            <v>211</v>
          </cell>
          <cell r="I46" t="str">
            <v>955</v>
          </cell>
          <cell r="J46" t="str">
            <v>KENEDY CHAMBER OF COMMERCE</v>
          </cell>
          <cell r="K46">
            <v>42110</v>
          </cell>
          <cell r="L46" t="str">
            <v>75350</v>
          </cell>
          <cell r="M46" t="str">
            <v>UTXECON201</v>
          </cell>
          <cell r="N46" t="str">
            <v>0000136845</v>
          </cell>
        </row>
        <row r="47">
          <cell r="D47" t="str">
            <v>00632462</v>
          </cell>
          <cell r="E47" t="str">
            <v>Expense Distribution</v>
          </cell>
          <cell r="F47">
            <v>8</v>
          </cell>
          <cell r="G47">
            <v>2014</v>
          </cell>
          <cell r="H47" t="str">
            <v>211</v>
          </cell>
          <cell r="I47" t="str">
            <v>955</v>
          </cell>
          <cell r="J47" t="str">
            <v>KINNEY COUNTY CHAMBER</v>
          </cell>
          <cell r="K47">
            <v>41871</v>
          </cell>
          <cell r="L47" t="str">
            <v>71521</v>
          </cell>
          <cell r="M47" t="str">
            <v>UTXECON201</v>
          </cell>
          <cell r="N47" t="str">
            <v>0000136956</v>
          </cell>
        </row>
        <row r="48">
          <cell r="D48" t="str">
            <v>00632109</v>
          </cell>
          <cell r="E48" t="str">
            <v>Expense Distribution</v>
          </cell>
          <cell r="F48">
            <v>8</v>
          </cell>
          <cell r="G48">
            <v>2014</v>
          </cell>
          <cell r="H48" t="str">
            <v>211</v>
          </cell>
          <cell r="I48" t="str">
            <v>955</v>
          </cell>
          <cell r="J48" t="str">
            <v>PORT ISABEL CHAMBER OF COMMERCE</v>
          </cell>
          <cell r="K48">
            <v>41876</v>
          </cell>
          <cell r="L48" t="str">
            <v>71494</v>
          </cell>
          <cell r="M48" t="str">
            <v>UTXECON201</v>
          </cell>
          <cell r="N48" t="str">
            <v>0000139594</v>
          </cell>
        </row>
        <row r="49">
          <cell r="D49" t="str">
            <v>00675398</v>
          </cell>
          <cell r="E49" t="str">
            <v>Expense Distribution</v>
          </cell>
          <cell r="F49">
            <v>5</v>
          </cell>
          <cell r="G49">
            <v>2015</v>
          </cell>
          <cell r="H49" t="str">
            <v>211</v>
          </cell>
          <cell r="I49" t="str">
            <v>955</v>
          </cell>
          <cell r="J49" t="str">
            <v>RAYMONDVILLE CHAMBER COMMERCE</v>
          </cell>
          <cell r="K49">
            <v>42125</v>
          </cell>
          <cell r="L49" t="str">
            <v>75503</v>
          </cell>
          <cell r="M49" t="str">
            <v>UTXECON201</v>
          </cell>
          <cell r="N49" t="str">
            <v>0000140043</v>
          </cell>
        </row>
        <row r="50">
          <cell r="D50" t="str">
            <v>00672830</v>
          </cell>
          <cell r="E50" t="str">
            <v>Expense Distribution</v>
          </cell>
          <cell r="F50">
            <v>4</v>
          </cell>
          <cell r="G50">
            <v>2015</v>
          </cell>
          <cell r="H50" t="str">
            <v>211</v>
          </cell>
          <cell r="I50" t="str">
            <v>955</v>
          </cell>
          <cell r="J50" t="str">
            <v>ROCKPORT-FULTON AREA CHAMBER</v>
          </cell>
          <cell r="K50">
            <v>42110</v>
          </cell>
          <cell r="L50" t="str">
            <v>75331</v>
          </cell>
          <cell r="M50" t="str">
            <v>UTXECON201</v>
          </cell>
          <cell r="N50" t="str">
            <v>0000140418</v>
          </cell>
        </row>
        <row r="51">
          <cell r="D51" t="str">
            <v>00659234</v>
          </cell>
          <cell r="E51" t="str">
            <v>Expense Distribution</v>
          </cell>
          <cell r="F51">
            <v>1</v>
          </cell>
          <cell r="G51">
            <v>2015</v>
          </cell>
          <cell r="H51" t="str">
            <v>211</v>
          </cell>
          <cell r="I51" t="str">
            <v>955</v>
          </cell>
          <cell r="J51" t="str">
            <v>ROCKPORT-FULTON AREA CHAMBER</v>
          </cell>
          <cell r="K51">
            <v>42030</v>
          </cell>
          <cell r="L51" t="str">
            <v>74068</v>
          </cell>
          <cell r="M51" t="str">
            <v>UTXECON201</v>
          </cell>
          <cell r="N51" t="str">
            <v>0000140418</v>
          </cell>
        </row>
        <row r="52">
          <cell r="D52" t="str">
            <v>00642052</v>
          </cell>
          <cell r="E52" t="str">
            <v>Expense Distribution</v>
          </cell>
          <cell r="F52">
            <v>10</v>
          </cell>
          <cell r="G52">
            <v>2014</v>
          </cell>
          <cell r="H52" t="str">
            <v>211</v>
          </cell>
          <cell r="I52" t="str">
            <v>955</v>
          </cell>
          <cell r="J52" t="str">
            <v>ROCKPORT-FULTON AREA CHAMBER</v>
          </cell>
          <cell r="K52">
            <v>41932</v>
          </cell>
          <cell r="L52" t="str">
            <v>72082</v>
          </cell>
          <cell r="M52" t="str">
            <v>UTXECON201</v>
          </cell>
          <cell r="N52" t="str">
            <v>0000140418</v>
          </cell>
        </row>
        <row r="53">
          <cell r="D53" t="str">
            <v>00642879</v>
          </cell>
          <cell r="E53" t="str">
            <v>Expense Distribution</v>
          </cell>
          <cell r="F53">
            <v>10</v>
          </cell>
          <cell r="G53">
            <v>2014</v>
          </cell>
          <cell r="H53" t="str">
            <v>211</v>
          </cell>
          <cell r="I53" t="str">
            <v>955</v>
          </cell>
          <cell r="J53" t="str">
            <v>TEXAS A &amp; M CORPUS CHRISTI</v>
          </cell>
          <cell r="K53">
            <v>41919</v>
          </cell>
          <cell r="L53" t="str">
            <v>X150001</v>
          </cell>
          <cell r="M53" t="str">
            <v>UTXECON201</v>
          </cell>
          <cell r="N53" t="str">
            <v>0000141887</v>
          </cell>
        </row>
        <row r="54">
          <cell r="D54" t="str">
            <v>00635074</v>
          </cell>
          <cell r="E54" t="str">
            <v>Expense Distribution</v>
          </cell>
          <cell r="F54">
            <v>9</v>
          </cell>
          <cell r="G54">
            <v>2014</v>
          </cell>
          <cell r="H54" t="str">
            <v>211</v>
          </cell>
          <cell r="I54" t="str">
            <v>955</v>
          </cell>
          <cell r="J54" t="str">
            <v>UVALDE AREA CHAMBER OF COMMERCE</v>
          </cell>
          <cell r="K54">
            <v>41887</v>
          </cell>
          <cell r="L54" t="str">
            <v>71722</v>
          </cell>
          <cell r="M54" t="str">
            <v>UTXECON201</v>
          </cell>
          <cell r="N54" t="str">
            <v>0000142834</v>
          </cell>
        </row>
        <row r="55">
          <cell r="D55" t="str">
            <v>00681221</v>
          </cell>
          <cell r="E55" t="str">
            <v>Corporate Contributions</v>
          </cell>
          <cell r="F55">
            <v>6</v>
          </cell>
          <cell r="G55">
            <v>2015</v>
          </cell>
          <cell r="H55" t="str">
            <v>211</v>
          </cell>
          <cell r="I55" t="str">
            <v>955</v>
          </cell>
          <cell r="J55" t="str">
            <v>JP MORGAN CHASE CORPORATE CARD ACTIVITY</v>
          </cell>
          <cell r="K55">
            <v>42159</v>
          </cell>
          <cell r="L55" t="str">
            <v>0000092606EX0000144488</v>
          </cell>
          <cell r="M55" t="str">
            <v>UTXC000201</v>
          </cell>
          <cell r="N55" t="str">
            <v>0000146747</v>
          </cell>
        </row>
        <row r="56">
          <cell r="D56" t="str">
            <v>00630059</v>
          </cell>
          <cell r="E56" t="str">
            <v>Corporate Contributions</v>
          </cell>
          <cell r="F56">
            <v>8</v>
          </cell>
          <cell r="G56">
            <v>2014</v>
          </cell>
          <cell r="H56" t="str">
            <v>211</v>
          </cell>
          <cell r="I56" t="str">
            <v>955</v>
          </cell>
          <cell r="J56" t="str">
            <v>JP MORGAN CHASE CORPORATE CARD ACTIVITY</v>
          </cell>
          <cell r="K56">
            <v>41864</v>
          </cell>
          <cell r="L56" t="str">
            <v>0000091092EX0000011122</v>
          </cell>
          <cell r="M56" t="str">
            <v>UTXE000301</v>
          </cell>
          <cell r="N56" t="str">
            <v>0000146747</v>
          </cell>
        </row>
        <row r="57">
          <cell r="D57" t="str">
            <v>00630059</v>
          </cell>
          <cell r="E57" t="str">
            <v>Corporate Contributions</v>
          </cell>
          <cell r="F57">
            <v>8</v>
          </cell>
          <cell r="G57">
            <v>2014</v>
          </cell>
          <cell r="H57" t="str">
            <v>211</v>
          </cell>
          <cell r="I57" t="str">
            <v>955</v>
          </cell>
          <cell r="J57" t="str">
            <v>JP MORGAN CHASE CORPORATE CARD ACTIVITY</v>
          </cell>
          <cell r="K57">
            <v>41864</v>
          </cell>
          <cell r="L57" t="str">
            <v>0000091092EX0000011122</v>
          </cell>
          <cell r="M57" t="str">
            <v>UTXE000301</v>
          </cell>
          <cell r="N57" t="str">
            <v>0000146747</v>
          </cell>
        </row>
        <row r="58">
          <cell r="D58" t="str">
            <v>00682615</v>
          </cell>
          <cell r="E58" t="str">
            <v>Expense Distribution</v>
          </cell>
          <cell r="F58">
            <v>6</v>
          </cell>
          <cell r="G58">
            <v>2015</v>
          </cell>
          <cell r="H58" t="str">
            <v>211</v>
          </cell>
          <cell r="I58" t="str">
            <v>955</v>
          </cell>
          <cell r="J58" t="str">
            <v>SEA DRIFT CHAMBER OF COMMERCE</v>
          </cell>
          <cell r="K58">
            <v>42165</v>
          </cell>
          <cell r="L58" t="str">
            <v>75802</v>
          </cell>
          <cell r="M58" t="str">
            <v>UTXECON201</v>
          </cell>
          <cell r="N58" t="str">
            <v>0000147871</v>
          </cell>
        </row>
        <row r="59">
          <cell r="D59" t="str">
            <v>00664686</v>
          </cell>
          <cell r="E59" t="str">
            <v>Expense Distribution</v>
          </cell>
          <cell r="F59">
            <v>3</v>
          </cell>
          <cell r="G59">
            <v>2015</v>
          </cell>
          <cell r="H59" t="str">
            <v>211</v>
          </cell>
          <cell r="I59" t="str">
            <v>955</v>
          </cell>
          <cell r="J59" t="str">
            <v>WESLACO AREA CHAMBER OF COMMERCE</v>
          </cell>
          <cell r="K59">
            <v>42065</v>
          </cell>
          <cell r="L59" t="str">
            <v>74671</v>
          </cell>
          <cell r="M59" t="str">
            <v>UTXECON201</v>
          </cell>
          <cell r="N59" t="str">
            <v>0000150688</v>
          </cell>
        </row>
        <row r="60">
          <cell r="D60" t="str">
            <v>00655227</v>
          </cell>
          <cell r="E60" t="str">
            <v>Corporate Contributions</v>
          </cell>
          <cell r="F60">
            <v>12</v>
          </cell>
          <cell r="G60">
            <v>2014</v>
          </cell>
          <cell r="H60" t="str">
            <v>211</v>
          </cell>
          <cell r="I60" t="str">
            <v>955</v>
          </cell>
          <cell r="J60" t="str">
            <v>ARCE, ANTONIO S</v>
          </cell>
          <cell r="K60">
            <v>42003</v>
          </cell>
          <cell r="L60" t="str">
            <v>0000153062EX0000079140</v>
          </cell>
          <cell r="M60" t="str">
            <v>UTXE000501</v>
          </cell>
          <cell r="N60" t="str">
            <v>0000153062</v>
          </cell>
        </row>
        <row r="61">
          <cell r="D61" t="str">
            <v>00632115</v>
          </cell>
          <cell r="E61" t="str">
            <v>Expense Distribution</v>
          </cell>
          <cell r="F61">
            <v>8</v>
          </cell>
          <cell r="G61">
            <v>2014</v>
          </cell>
          <cell r="H61" t="str">
            <v>211</v>
          </cell>
          <cell r="I61" t="str">
            <v>955</v>
          </cell>
          <cell r="J61" t="str">
            <v>RIO GRANDE VALLEY</v>
          </cell>
          <cell r="K61">
            <v>41876</v>
          </cell>
          <cell r="L61" t="str">
            <v>71501</v>
          </cell>
          <cell r="M61" t="str">
            <v>UTXECON201</v>
          </cell>
          <cell r="N61" t="str">
            <v>0000160470</v>
          </cell>
        </row>
        <row r="62">
          <cell r="D62" t="str">
            <v>00632114</v>
          </cell>
          <cell r="E62" t="str">
            <v>Expense Distribution</v>
          </cell>
          <cell r="F62">
            <v>8</v>
          </cell>
          <cell r="G62">
            <v>2014</v>
          </cell>
          <cell r="H62" t="str">
            <v>211</v>
          </cell>
          <cell r="I62" t="str">
            <v>955</v>
          </cell>
          <cell r="J62" t="str">
            <v>RIO GRANDE VALLEY</v>
          </cell>
          <cell r="K62">
            <v>41876</v>
          </cell>
          <cell r="L62" t="str">
            <v>71500</v>
          </cell>
          <cell r="M62" t="str">
            <v>UTXECON201</v>
          </cell>
          <cell r="N62" t="str">
            <v>0000160470</v>
          </cell>
        </row>
        <row r="63">
          <cell r="D63" t="str">
            <v>00664687</v>
          </cell>
          <cell r="E63" t="str">
            <v>Expense Distribution</v>
          </cell>
          <cell r="F63">
            <v>3</v>
          </cell>
          <cell r="G63">
            <v>2015</v>
          </cell>
          <cell r="H63" t="str">
            <v>211</v>
          </cell>
          <cell r="I63" t="str">
            <v>955</v>
          </cell>
          <cell r="J63" t="str">
            <v>SOUTH PADRE ISLAND</v>
          </cell>
          <cell r="K63">
            <v>42065</v>
          </cell>
          <cell r="L63" t="str">
            <v>74672</v>
          </cell>
          <cell r="M63" t="str">
            <v>UTXECON201</v>
          </cell>
          <cell r="N63" t="str">
            <v>0000162201</v>
          </cell>
        </row>
        <row r="64">
          <cell r="D64" t="str">
            <v>00631031</v>
          </cell>
          <cell r="E64" t="str">
            <v>Expense Distribution</v>
          </cell>
          <cell r="F64">
            <v>8</v>
          </cell>
          <cell r="G64">
            <v>2014</v>
          </cell>
          <cell r="H64" t="str">
            <v>211</v>
          </cell>
          <cell r="I64" t="str">
            <v>955</v>
          </cell>
          <cell r="J64" t="str">
            <v>MEXICAN AMERICAN LEGISLATIVE</v>
          </cell>
          <cell r="K64">
            <v>41869</v>
          </cell>
          <cell r="L64" t="str">
            <v>71426</v>
          </cell>
          <cell r="M64" t="str">
            <v>UTXECON101</v>
          </cell>
          <cell r="N64" t="str">
            <v>0000164207</v>
          </cell>
        </row>
        <row r="65">
          <cell r="D65" t="str">
            <v>00673085</v>
          </cell>
          <cell r="E65" t="str">
            <v>Expense Distribution</v>
          </cell>
          <cell r="F65">
            <v>4</v>
          </cell>
          <cell r="G65">
            <v>2015</v>
          </cell>
          <cell r="H65" t="str">
            <v>211</v>
          </cell>
          <cell r="I65" t="str">
            <v>955</v>
          </cell>
          <cell r="J65" t="str">
            <v>DIMMIT COUNTY CHAMBER OF COMMERCE</v>
          </cell>
          <cell r="K65">
            <v>42110</v>
          </cell>
          <cell r="L65" t="str">
            <v>75354</v>
          </cell>
          <cell r="M65" t="str">
            <v>UTXECON201</v>
          </cell>
          <cell r="N65" t="str">
            <v>0000167024</v>
          </cell>
        </row>
        <row r="66">
          <cell r="D66" t="str">
            <v>00635078</v>
          </cell>
          <cell r="E66" t="str">
            <v>Expense Distribution</v>
          </cell>
          <cell r="F66">
            <v>9</v>
          </cell>
          <cell r="G66">
            <v>2014</v>
          </cell>
          <cell r="H66" t="str">
            <v>211</v>
          </cell>
          <cell r="I66" t="str">
            <v>955</v>
          </cell>
          <cell r="J66" t="str">
            <v>SALAZAR, CHRISTINA M</v>
          </cell>
          <cell r="K66">
            <v>41894</v>
          </cell>
          <cell r="L66" t="str">
            <v>71727</v>
          </cell>
          <cell r="M66" t="str">
            <v>UTXECON201</v>
          </cell>
          <cell r="N66" t="str">
            <v>0000191055</v>
          </cell>
        </row>
        <row r="67">
          <cell r="D67" t="str">
            <v>00682614</v>
          </cell>
          <cell r="E67" t="str">
            <v>Expense Distribution</v>
          </cell>
          <cell r="F67">
            <v>6</v>
          </cell>
          <cell r="G67">
            <v>2015</v>
          </cell>
          <cell r="H67" t="str">
            <v>211</v>
          </cell>
          <cell r="I67" t="str">
            <v>955</v>
          </cell>
          <cell r="J67" t="str">
            <v>PALACIOS CHAMBER OF COMMERCE</v>
          </cell>
          <cell r="K67">
            <v>42165</v>
          </cell>
          <cell r="L67" t="str">
            <v>75800</v>
          </cell>
          <cell r="M67" t="str">
            <v>UTXECON201</v>
          </cell>
          <cell r="N67" t="str">
            <v>0000195703</v>
          </cell>
        </row>
        <row r="68">
          <cell r="D68" t="str">
            <v>00644147</v>
          </cell>
          <cell r="E68" t="str">
            <v>Expense Distribution</v>
          </cell>
          <cell r="F68">
            <v>10</v>
          </cell>
          <cell r="G68">
            <v>2014</v>
          </cell>
          <cell r="H68" t="str">
            <v>211</v>
          </cell>
          <cell r="I68" t="str">
            <v>955</v>
          </cell>
          <cell r="J68" t="str">
            <v>FUTURE OF THE REGION INC</v>
          </cell>
          <cell r="K68">
            <v>41939</v>
          </cell>
          <cell r="L68" t="str">
            <v>72154</v>
          </cell>
          <cell r="M68" t="str">
            <v>UTXECON201</v>
          </cell>
          <cell r="N68" t="str">
            <v>0000215395</v>
          </cell>
        </row>
        <row r="69">
          <cell r="D69" t="str">
            <v>00671247</v>
          </cell>
          <cell r="E69" t="str">
            <v>Expense Distribution</v>
          </cell>
          <cell r="F69">
            <v>4</v>
          </cell>
          <cell r="G69">
            <v>2015</v>
          </cell>
          <cell r="H69" t="str">
            <v>211</v>
          </cell>
          <cell r="I69" t="str">
            <v>955</v>
          </cell>
          <cell r="J69" t="str">
            <v>LOPEZ, ARACELI MELISSA</v>
          </cell>
          <cell r="K69">
            <v>42096</v>
          </cell>
          <cell r="L69" t="str">
            <v>75025</v>
          </cell>
          <cell r="M69" t="str">
            <v>G0001113</v>
          </cell>
          <cell r="N69" t="str">
            <v>0000247212</v>
          </cell>
        </row>
        <row r="70">
          <cell r="D70" t="str">
            <v>00644412</v>
          </cell>
          <cell r="E70" t="str">
            <v>Expense Distribution</v>
          </cell>
          <cell r="F70">
            <v>11</v>
          </cell>
          <cell r="G70">
            <v>2014</v>
          </cell>
          <cell r="H70" t="str">
            <v>211</v>
          </cell>
          <cell r="I70" t="str">
            <v>955</v>
          </cell>
          <cell r="J70" t="str">
            <v>CLASSY PROMO</v>
          </cell>
          <cell r="K70">
            <v>41936</v>
          </cell>
          <cell r="L70" t="str">
            <v>5555</v>
          </cell>
          <cell r="M70" t="str">
            <v>UTXE000501</v>
          </cell>
          <cell r="N70" t="str">
            <v>0000247561</v>
          </cell>
        </row>
        <row r="71">
          <cell r="D71" t="str">
            <v>00644411</v>
          </cell>
          <cell r="E71" t="str">
            <v>Expense Distribution</v>
          </cell>
          <cell r="F71">
            <v>11</v>
          </cell>
          <cell r="G71">
            <v>2014</v>
          </cell>
          <cell r="H71" t="str">
            <v>211</v>
          </cell>
          <cell r="I71" t="str">
            <v>955</v>
          </cell>
          <cell r="J71" t="str">
            <v>CLASSY PROMO</v>
          </cell>
          <cell r="K71">
            <v>41929</v>
          </cell>
          <cell r="L71" t="str">
            <v>5536</v>
          </cell>
          <cell r="M71" t="str">
            <v>UTXE000501</v>
          </cell>
          <cell r="N71" t="str">
            <v>0000247561</v>
          </cell>
        </row>
        <row r="72">
          <cell r="D72" t="str">
            <v>00629663</v>
          </cell>
          <cell r="E72" t="str">
            <v>Expense Distribution</v>
          </cell>
          <cell r="F72">
            <v>8</v>
          </cell>
          <cell r="G72">
            <v>2014</v>
          </cell>
          <cell r="H72" t="str">
            <v>211</v>
          </cell>
          <cell r="I72" t="str">
            <v>955</v>
          </cell>
          <cell r="J72" t="str">
            <v>TEXAS HOUSE REPUBLICAN CAUCUS</v>
          </cell>
          <cell r="K72">
            <v>41862</v>
          </cell>
          <cell r="L72" t="str">
            <v>71369</v>
          </cell>
          <cell r="M72" t="str">
            <v>UTXECON101</v>
          </cell>
          <cell r="N72" t="str">
            <v>0000253003</v>
          </cell>
        </row>
        <row r="73">
          <cell r="D73" t="str">
            <v>00641417</v>
          </cell>
          <cell r="E73" t="str">
            <v>Expense Distribution</v>
          </cell>
          <cell r="F73">
            <v>10</v>
          </cell>
          <cell r="G73">
            <v>2014</v>
          </cell>
          <cell r="H73" t="str">
            <v>211</v>
          </cell>
          <cell r="I73" t="str">
            <v>955</v>
          </cell>
          <cell r="J73" t="str">
            <v>TEXAS HOUSE DEMOCRATIC CAMPAIGN COMMITTE</v>
          </cell>
          <cell r="K73">
            <v>41926</v>
          </cell>
          <cell r="L73" t="str">
            <v>72033</v>
          </cell>
          <cell r="M73" t="str">
            <v>UTXECON101</v>
          </cell>
          <cell r="N73" t="str">
            <v>0000261324</v>
          </cell>
        </row>
        <row r="74">
          <cell r="D74" t="str">
            <v>00671248</v>
          </cell>
          <cell r="E74" t="str">
            <v>Expense Distribution</v>
          </cell>
          <cell r="F74">
            <v>4</v>
          </cell>
          <cell r="G74">
            <v>2015</v>
          </cell>
          <cell r="H74" t="str">
            <v>211</v>
          </cell>
          <cell r="I74" t="str">
            <v>955</v>
          </cell>
          <cell r="J74" t="str">
            <v>GUZMAN, CHRISTINA</v>
          </cell>
          <cell r="K74">
            <v>42096</v>
          </cell>
          <cell r="L74" t="str">
            <v>75026</v>
          </cell>
          <cell r="M74" t="str">
            <v>G0001113</v>
          </cell>
          <cell r="N74" t="str">
            <v>0000284870</v>
          </cell>
        </row>
        <row r="75">
          <cell r="D75" t="str">
            <v>00658042</v>
          </cell>
          <cell r="E75" t="str">
            <v>Expense Distribution</v>
          </cell>
          <cell r="F75">
            <v>1</v>
          </cell>
          <cell r="G75">
            <v>2015</v>
          </cell>
          <cell r="H75" t="str">
            <v>211</v>
          </cell>
          <cell r="I75" t="str">
            <v>955</v>
          </cell>
          <cell r="J75" t="str">
            <v>2015 TEXAS INAUGURAL COMMITTEE</v>
          </cell>
          <cell r="K75">
            <v>42020</v>
          </cell>
          <cell r="L75" t="str">
            <v>73932</v>
          </cell>
          <cell r="M75" t="str">
            <v>UTXECON101</v>
          </cell>
          <cell r="N75" t="str">
            <v>0000291754</v>
          </cell>
        </row>
        <row r="76">
          <cell r="D76" t="str">
            <v>00679263</v>
          </cell>
          <cell r="E76" t="str">
            <v>Expense Distribution</v>
          </cell>
          <cell r="F76">
            <v>5</v>
          </cell>
          <cell r="G76">
            <v>2015</v>
          </cell>
          <cell r="H76" t="str">
            <v>211</v>
          </cell>
          <cell r="I76" t="str">
            <v>955</v>
          </cell>
          <cell r="J76" t="str">
            <v>JUAN HINOJOSA GOVERNOR FOR A DAY</v>
          </cell>
          <cell r="K76">
            <v>42150</v>
          </cell>
          <cell r="L76" t="str">
            <v>75671</v>
          </cell>
          <cell r="M76" t="str">
            <v>UTXECON201</v>
          </cell>
          <cell r="N76" t="str">
            <v>0000294483</v>
          </cell>
        </row>
        <row r="77">
          <cell r="D77" t="str">
            <v>00670997</v>
          </cell>
          <cell r="E77" t="str">
            <v>Expense Distribution</v>
          </cell>
          <cell r="F77">
            <v>4</v>
          </cell>
          <cell r="G77">
            <v>2015</v>
          </cell>
          <cell r="H77" t="str">
            <v>211</v>
          </cell>
          <cell r="I77" t="str">
            <v>955</v>
          </cell>
          <cell r="J77" t="str">
            <v>GONZALES, AUDREY ALAINE</v>
          </cell>
          <cell r="K77">
            <v>42096</v>
          </cell>
          <cell r="L77" t="str">
            <v>75032</v>
          </cell>
          <cell r="M77" t="str">
            <v>G0001113</v>
          </cell>
          <cell r="N77" t="str">
            <v>0000293127</v>
          </cell>
        </row>
        <row r="78">
          <cell r="D78" t="str">
            <v>00664254</v>
          </cell>
          <cell r="E78" t="str">
            <v>Expense Distribution</v>
          </cell>
          <cell r="F78">
            <v>2</v>
          </cell>
          <cell r="G78">
            <v>2015</v>
          </cell>
          <cell r="H78" t="str">
            <v>211</v>
          </cell>
          <cell r="I78" t="str">
            <v>955</v>
          </cell>
          <cell r="J78" t="str">
            <v>AMERICAN ASSOCIATION OF</v>
          </cell>
          <cell r="K78">
            <v>42060</v>
          </cell>
          <cell r="L78" t="str">
            <v>74595</v>
          </cell>
          <cell r="M78" t="str">
            <v>UTXECON101</v>
          </cell>
          <cell r="N78" t="str">
            <v>0000009726</v>
          </cell>
        </row>
        <row r="79">
          <cell r="D79" t="str">
            <v>00672839</v>
          </cell>
          <cell r="E79" t="str">
            <v>Expense Distribution</v>
          </cell>
          <cell r="F79">
            <v>5</v>
          </cell>
          <cell r="G79">
            <v>2015</v>
          </cell>
          <cell r="H79" t="str">
            <v>211</v>
          </cell>
          <cell r="I79" t="str">
            <v>955</v>
          </cell>
          <cell r="J79" t="str">
            <v>AMERICAN CANCER SOCIETY</v>
          </cell>
          <cell r="K79">
            <v>42110</v>
          </cell>
          <cell r="L79" t="str">
            <v>75347</v>
          </cell>
          <cell r="M79" t="str">
            <v>UTXECON201</v>
          </cell>
          <cell r="N79" t="str">
            <v>0000009761</v>
          </cell>
        </row>
        <row r="80">
          <cell r="D80" t="str">
            <v>00673089</v>
          </cell>
          <cell r="E80" t="str">
            <v>Expense Distribution</v>
          </cell>
          <cell r="F80">
            <v>4</v>
          </cell>
          <cell r="G80">
            <v>2015</v>
          </cell>
          <cell r="H80" t="str">
            <v>211</v>
          </cell>
          <cell r="I80" t="str">
            <v>955</v>
          </cell>
          <cell r="J80" t="str">
            <v>AMERICAN CANCER SOCIETY</v>
          </cell>
          <cell r="K80">
            <v>42111</v>
          </cell>
          <cell r="L80" t="str">
            <v>75375</v>
          </cell>
          <cell r="M80" t="str">
            <v>UTXECON201</v>
          </cell>
          <cell r="N80" t="str">
            <v>0000009761</v>
          </cell>
        </row>
        <row r="81">
          <cell r="D81" t="str">
            <v>00672839</v>
          </cell>
          <cell r="E81" t="str">
            <v>Expense Distribution</v>
          </cell>
          <cell r="F81">
            <v>4</v>
          </cell>
          <cell r="G81">
            <v>2015</v>
          </cell>
          <cell r="H81" t="str">
            <v>211</v>
          </cell>
          <cell r="I81" t="str">
            <v>955</v>
          </cell>
          <cell r="J81" t="str">
            <v>AMERICAN CANCER SOCIETY</v>
          </cell>
          <cell r="K81">
            <v>42110</v>
          </cell>
          <cell r="L81" t="str">
            <v>75347</v>
          </cell>
          <cell r="M81" t="str">
            <v>UTXECON201</v>
          </cell>
          <cell r="N81" t="str">
            <v>0000009761</v>
          </cell>
        </row>
        <row r="82">
          <cell r="D82" t="str">
            <v>00667619</v>
          </cell>
          <cell r="E82" t="str">
            <v>Expense Distribution</v>
          </cell>
          <cell r="F82">
            <v>3</v>
          </cell>
          <cell r="G82">
            <v>2015</v>
          </cell>
          <cell r="H82" t="str">
            <v>211</v>
          </cell>
          <cell r="I82" t="str">
            <v>955</v>
          </cell>
          <cell r="J82" t="str">
            <v>AMERICAN CANCER SOCIETY</v>
          </cell>
          <cell r="K82">
            <v>42079</v>
          </cell>
          <cell r="L82" t="str">
            <v>74838</v>
          </cell>
          <cell r="M82" t="str">
            <v>UTXECON201</v>
          </cell>
          <cell r="N82" t="str">
            <v>0000009761</v>
          </cell>
        </row>
        <row r="83">
          <cell r="D83" t="str">
            <v>00667621</v>
          </cell>
          <cell r="E83" t="str">
            <v>Expense Distribution</v>
          </cell>
          <cell r="F83">
            <v>3</v>
          </cell>
          <cell r="G83">
            <v>2015</v>
          </cell>
          <cell r="H83" t="str">
            <v>211</v>
          </cell>
          <cell r="I83" t="str">
            <v>955</v>
          </cell>
          <cell r="J83" t="str">
            <v>AMERICAN HEART ASSOCIATION</v>
          </cell>
          <cell r="K83">
            <v>42079</v>
          </cell>
          <cell r="L83" t="str">
            <v>74840</v>
          </cell>
          <cell r="M83" t="str">
            <v>UTXECON201</v>
          </cell>
          <cell r="N83" t="str">
            <v>0000009885</v>
          </cell>
        </row>
        <row r="84">
          <cell r="D84" t="str">
            <v>00667620</v>
          </cell>
          <cell r="E84" t="str">
            <v>Expense Distribution</v>
          </cell>
          <cell r="F84">
            <v>3</v>
          </cell>
          <cell r="G84">
            <v>2015</v>
          </cell>
          <cell r="H84" t="str">
            <v>211</v>
          </cell>
          <cell r="I84" t="str">
            <v>955</v>
          </cell>
          <cell r="J84" t="str">
            <v>AMERICAN HEART ASSOCIATION</v>
          </cell>
          <cell r="K84">
            <v>42072</v>
          </cell>
          <cell r="L84" t="str">
            <v>74839</v>
          </cell>
          <cell r="M84" t="str">
            <v>UTXECON201</v>
          </cell>
          <cell r="N84" t="str">
            <v>0000009885</v>
          </cell>
        </row>
        <row r="85">
          <cell r="D85" t="str">
            <v>00662840</v>
          </cell>
          <cell r="E85" t="str">
            <v>Expense Distribution</v>
          </cell>
          <cell r="F85">
            <v>2</v>
          </cell>
          <cell r="G85">
            <v>2015</v>
          </cell>
          <cell r="H85" t="str">
            <v>211</v>
          </cell>
          <cell r="I85" t="str">
            <v>955</v>
          </cell>
          <cell r="J85" t="str">
            <v>AMERICAN HEART ASSOCIATION</v>
          </cell>
          <cell r="K85">
            <v>42052</v>
          </cell>
          <cell r="L85" t="str">
            <v>74446</v>
          </cell>
          <cell r="M85" t="str">
            <v>UTXECON201</v>
          </cell>
          <cell r="N85" t="str">
            <v>0000009885</v>
          </cell>
        </row>
        <row r="86">
          <cell r="D86" t="str">
            <v>00657599</v>
          </cell>
          <cell r="E86" t="str">
            <v>Expense Distribution</v>
          </cell>
          <cell r="F86">
            <v>1</v>
          </cell>
          <cell r="G86">
            <v>2015</v>
          </cell>
          <cell r="H86" t="str">
            <v>211</v>
          </cell>
          <cell r="I86" t="str">
            <v>955</v>
          </cell>
          <cell r="J86" t="str">
            <v>AMERICAN HEART ASSOCIATION</v>
          </cell>
          <cell r="K86">
            <v>42019</v>
          </cell>
          <cell r="L86" t="str">
            <v>73904</v>
          </cell>
          <cell r="M86" t="str">
            <v>UTXECON201</v>
          </cell>
          <cell r="N86" t="str">
            <v>0000009885</v>
          </cell>
        </row>
        <row r="87">
          <cell r="D87" t="str">
            <v>00652901</v>
          </cell>
          <cell r="E87" t="str">
            <v>Expense Distribution</v>
          </cell>
          <cell r="F87">
            <v>12</v>
          </cell>
          <cell r="G87">
            <v>2014</v>
          </cell>
          <cell r="H87" t="str">
            <v>211</v>
          </cell>
          <cell r="I87" t="str">
            <v>955</v>
          </cell>
          <cell r="J87" t="str">
            <v>AMERICAN HEART ASSOCIATION</v>
          </cell>
          <cell r="K87">
            <v>41990</v>
          </cell>
          <cell r="L87" t="str">
            <v>73578</v>
          </cell>
          <cell r="M87" t="str">
            <v>UTXECON201</v>
          </cell>
          <cell r="N87" t="str">
            <v>0000009885</v>
          </cell>
        </row>
        <row r="88">
          <cell r="D88" t="str">
            <v>00647380</v>
          </cell>
          <cell r="E88" t="str">
            <v>Expense Distribution</v>
          </cell>
          <cell r="F88">
            <v>11</v>
          </cell>
          <cell r="G88">
            <v>2014</v>
          </cell>
          <cell r="H88" t="str">
            <v>211</v>
          </cell>
          <cell r="I88" t="str">
            <v>955</v>
          </cell>
          <cell r="J88" t="str">
            <v>AMERICAN HEART ASSOCIATION</v>
          </cell>
          <cell r="K88">
            <v>41961</v>
          </cell>
          <cell r="L88" t="str">
            <v>72517</v>
          </cell>
          <cell r="M88" t="str">
            <v>UTXECON201</v>
          </cell>
          <cell r="N88" t="str">
            <v>0000009885</v>
          </cell>
        </row>
        <row r="89">
          <cell r="D89" t="str">
            <v>00672143</v>
          </cell>
          <cell r="E89" t="str">
            <v>Expense Distribution</v>
          </cell>
          <cell r="F89">
            <v>4</v>
          </cell>
          <cell r="G89">
            <v>2015</v>
          </cell>
          <cell r="H89" t="str">
            <v>211</v>
          </cell>
          <cell r="I89" t="str">
            <v>955</v>
          </cell>
          <cell r="J89" t="str">
            <v>AMERICAN RED CROSS</v>
          </cell>
          <cell r="K89">
            <v>42104</v>
          </cell>
          <cell r="L89" t="str">
            <v>75248</v>
          </cell>
          <cell r="M89" t="str">
            <v>UTXECON201</v>
          </cell>
          <cell r="N89" t="str">
            <v>0000009998</v>
          </cell>
        </row>
        <row r="90">
          <cell r="D90" t="str">
            <v>00624858</v>
          </cell>
          <cell r="E90" t="str">
            <v>Expense Distribution</v>
          </cell>
          <cell r="F90">
            <v>7</v>
          </cell>
          <cell r="G90">
            <v>2014</v>
          </cell>
          <cell r="H90" t="str">
            <v>211</v>
          </cell>
          <cell r="I90" t="str">
            <v>955</v>
          </cell>
          <cell r="J90" t="str">
            <v>AMERICAN RED CROSS</v>
          </cell>
          <cell r="K90">
            <v>41834</v>
          </cell>
          <cell r="L90" t="str">
            <v>71138</v>
          </cell>
          <cell r="M90" t="str">
            <v>UTXECON201</v>
          </cell>
          <cell r="N90" t="str">
            <v>0000009998</v>
          </cell>
        </row>
        <row r="91">
          <cell r="D91" t="str">
            <v>00652658</v>
          </cell>
          <cell r="E91" t="str">
            <v>Expense Distribution</v>
          </cell>
          <cell r="F91">
            <v>12</v>
          </cell>
          <cell r="G91">
            <v>2014</v>
          </cell>
          <cell r="H91" t="str">
            <v>211</v>
          </cell>
          <cell r="I91" t="str">
            <v>955</v>
          </cell>
          <cell r="J91" t="str">
            <v>BIG BROTHERS/BIG SISTERS</v>
          </cell>
          <cell r="K91">
            <v>41989</v>
          </cell>
          <cell r="L91" t="str">
            <v>73540</v>
          </cell>
          <cell r="M91" t="str">
            <v>G0001113</v>
          </cell>
          <cell r="N91" t="str">
            <v>0000013355</v>
          </cell>
        </row>
        <row r="92">
          <cell r="D92" t="str">
            <v>00647253</v>
          </cell>
          <cell r="E92" t="str">
            <v>Expense Distribution</v>
          </cell>
          <cell r="F92">
            <v>11</v>
          </cell>
          <cell r="G92">
            <v>2014</v>
          </cell>
          <cell r="H92" t="str">
            <v>211</v>
          </cell>
          <cell r="I92" t="str">
            <v>955</v>
          </cell>
          <cell r="J92" t="str">
            <v>BIG BROTHERS/BIG SISTERS</v>
          </cell>
          <cell r="K92">
            <v>41960</v>
          </cell>
          <cell r="L92" t="str">
            <v>72474</v>
          </cell>
          <cell r="M92" t="str">
            <v>UTXECON201</v>
          </cell>
          <cell r="N92" t="str">
            <v>0000013355</v>
          </cell>
        </row>
        <row r="93">
          <cell r="D93" t="str">
            <v>00677992</v>
          </cell>
          <cell r="E93" t="str">
            <v>Expense Distribution</v>
          </cell>
          <cell r="F93">
            <v>5</v>
          </cell>
          <cell r="G93">
            <v>2015</v>
          </cell>
          <cell r="H93" t="str">
            <v>211</v>
          </cell>
          <cell r="I93" t="str">
            <v>955</v>
          </cell>
          <cell r="J93" t="str">
            <v>BOY SCOUTS OF AMERICA</v>
          </cell>
          <cell r="K93">
            <v>42139</v>
          </cell>
          <cell r="L93" t="str">
            <v>75610</v>
          </cell>
          <cell r="M93" t="str">
            <v>UTXECON201</v>
          </cell>
          <cell r="N93" t="str">
            <v>0000014384</v>
          </cell>
        </row>
        <row r="94">
          <cell r="D94" t="str">
            <v>00677991</v>
          </cell>
          <cell r="E94" t="str">
            <v>Expense Distribution</v>
          </cell>
          <cell r="F94">
            <v>5</v>
          </cell>
          <cell r="G94">
            <v>2015</v>
          </cell>
          <cell r="H94" t="str">
            <v>211</v>
          </cell>
          <cell r="I94" t="str">
            <v>955</v>
          </cell>
          <cell r="J94" t="str">
            <v>BOY SCOUTS OF AMERICA</v>
          </cell>
          <cell r="K94">
            <v>42132</v>
          </cell>
          <cell r="L94" t="str">
            <v>75609</v>
          </cell>
          <cell r="M94" t="str">
            <v>UTXECON201</v>
          </cell>
          <cell r="N94" t="str">
            <v>0000014384</v>
          </cell>
        </row>
        <row r="95">
          <cell r="D95" t="str">
            <v>00675835</v>
          </cell>
          <cell r="E95" t="str">
            <v>Expense Distribution</v>
          </cell>
          <cell r="F95">
            <v>5</v>
          </cell>
          <cell r="G95">
            <v>2015</v>
          </cell>
          <cell r="H95" t="str">
            <v>211</v>
          </cell>
          <cell r="I95" t="str">
            <v>955</v>
          </cell>
          <cell r="J95" t="str">
            <v>BOY SCOUTS OF AMERICA</v>
          </cell>
          <cell r="K95">
            <v>42125</v>
          </cell>
          <cell r="L95" t="str">
            <v>75494</v>
          </cell>
          <cell r="M95" t="str">
            <v>UTXECON201</v>
          </cell>
          <cell r="N95" t="str">
            <v>0000014384</v>
          </cell>
        </row>
        <row r="96">
          <cell r="D96" t="str">
            <v>00667129</v>
          </cell>
          <cell r="E96" t="str">
            <v>Expense Distribution</v>
          </cell>
          <cell r="F96">
            <v>3</v>
          </cell>
          <cell r="G96">
            <v>2015</v>
          </cell>
          <cell r="H96" t="str">
            <v>211</v>
          </cell>
          <cell r="I96" t="str">
            <v>955</v>
          </cell>
          <cell r="J96" t="str">
            <v>BOY SCOUTS OF AMERICA</v>
          </cell>
          <cell r="K96">
            <v>42076</v>
          </cell>
          <cell r="L96" t="str">
            <v>74822</v>
          </cell>
          <cell r="M96" t="str">
            <v>UTXECON201</v>
          </cell>
          <cell r="N96" t="str">
            <v>0000014384</v>
          </cell>
        </row>
        <row r="97">
          <cell r="D97" t="str">
            <v>00664470</v>
          </cell>
          <cell r="E97" t="str">
            <v>Expense Distribution</v>
          </cell>
          <cell r="F97">
            <v>2</v>
          </cell>
          <cell r="G97">
            <v>2015</v>
          </cell>
          <cell r="H97" t="str">
            <v>211</v>
          </cell>
          <cell r="I97" t="str">
            <v>955</v>
          </cell>
          <cell r="J97" t="str">
            <v>BOY SCOUTS OF AMERICA</v>
          </cell>
          <cell r="K97">
            <v>42062</v>
          </cell>
          <cell r="L97" t="str">
            <v>74653</v>
          </cell>
          <cell r="M97" t="str">
            <v>UTXECON201</v>
          </cell>
          <cell r="N97" t="str">
            <v>0000014384</v>
          </cell>
        </row>
        <row r="98">
          <cell r="D98" t="str">
            <v>00663818</v>
          </cell>
          <cell r="E98" t="str">
            <v>Expense Distribution</v>
          </cell>
          <cell r="F98">
            <v>2</v>
          </cell>
          <cell r="G98">
            <v>2015</v>
          </cell>
          <cell r="H98" t="str">
            <v>211</v>
          </cell>
          <cell r="I98" t="str">
            <v>955</v>
          </cell>
          <cell r="J98" t="str">
            <v>BOY SCOUTS OF AMERICA</v>
          </cell>
          <cell r="K98">
            <v>42058</v>
          </cell>
          <cell r="L98" t="str">
            <v>74563</v>
          </cell>
          <cell r="M98" t="str">
            <v>UTXECON201</v>
          </cell>
          <cell r="N98" t="str">
            <v>0000014384</v>
          </cell>
        </row>
        <row r="99">
          <cell r="D99" t="str">
            <v>00651514</v>
          </cell>
          <cell r="E99" t="str">
            <v>Expense Distribution</v>
          </cell>
          <cell r="F99">
            <v>12</v>
          </cell>
          <cell r="G99">
            <v>2014</v>
          </cell>
          <cell r="H99" t="str">
            <v>211</v>
          </cell>
          <cell r="I99" t="str">
            <v>955</v>
          </cell>
          <cell r="J99" t="str">
            <v>BOY SCOUTS OF AMERICA</v>
          </cell>
          <cell r="K99">
            <v>41982</v>
          </cell>
          <cell r="L99" t="str">
            <v>73117</v>
          </cell>
          <cell r="M99" t="str">
            <v>UTXECON201</v>
          </cell>
          <cell r="N99" t="str">
            <v>0000014384</v>
          </cell>
        </row>
        <row r="100">
          <cell r="D100" t="str">
            <v>00631508</v>
          </cell>
          <cell r="E100" t="str">
            <v>Expense Distribution</v>
          </cell>
          <cell r="F100">
            <v>8</v>
          </cell>
          <cell r="G100">
            <v>2014</v>
          </cell>
          <cell r="H100" t="str">
            <v>211</v>
          </cell>
          <cell r="I100" t="str">
            <v>955</v>
          </cell>
          <cell r="J100" t="str">
            <v>BOY SCOUTS OF AMERICA</v>
          </cell>
          <cell r="K100">
            <v>41871</v>
          </cell>
          <cell r="L100" t="str">
            <v>71463</v>
          </cell>
          <cell r="M100" t="str">
            <v>UTXECON201</v>
          </cell>
          <cell r="N100" t="str">
            <v>0000014384</v>
          </cell>
        </row>
        <row r="101">
          <cell r="D101" t="str">
            <v>00672838</v>
          </cell>
          <cell r="E101" t="str">
            <v>Expense Distribution</v>
          </cell>
          <cell r="F101">
            <v>4</v>
          </cell>
          <cell r="G101">
            <v>2015</v>
          </cell>
          <cell r="H101" t="str">
            <v>211</v>
          </cell>
          <cell r="I101" t="str">
            <v>955</v>
          </cell>
          <cell r="J101" t="str">
            <v>BOYS &amp; GIRLS CLUBS</v>
          </cell>
          <cell r="K101">
            <v>42110</v>
          </cell>
          <cell r="L101" t="str">
            <v>75345</v>
          </cell>
          <cell r="M101" t="str">
            <v>UTXECON201</v>
          </cell>
          <cell r="N101" t="str">
            <v>0000014464</v>
          </cell>
        </row>
        <row r="102">
          <cell r="D102" t="str">
            <v>00659393</v>
          </cell>
          <cell r="E102" t="str">
            <v>Expense Distribution</v>
          </cell>
          <cell r="F102">
            <v>1</v>
          </cell>
          <cell r="G102">
            <v>2015</v>
          </cell>
          <cell r="H102" t="str">
            <v>211</v>
          </cell>
          <cell r="I102" t="str">
            <v>955</v>
          </cell>
          <cell r="J102" t="str">
            <v>BOYS &amp; GIRLS CLUBS</v>
          </cell>
          <cell r="K102">
            <v>42031</v>
          </cell>
          <cell r="L102" t="str">
            <v>74087</v>
          </cell>
          <cell r="M102" t="str">
            <v>UTXECON201</v>
          </cell>
          <cell r="N102" t="str">
            <v>0000014464</v>
          </cell>
        </row>
        <row r="103">
          <cell r="D103" t="str">
            <v>00651444</v>
          </cell>
          <cell r="E103" t="str">
            <v>Expense Distribution</v>
          </cell>
          <cell r="F103">
            <v>12</v>
          </cell>
          <cell r="G103">
            <v>2014</v>
          </cell>
          <cell r="H103" t="str">
            <v>211</v>
          </cell>
          <cell r="I103" t="str">
            <v>955</v>
          </cell>
          <cell r="J103" t="str">
            <v>BOYS &amp; GIRLS CLUBS</v>
          </cell>
          <cell r="K103">
            <v>41982</v>
          </cell>
          <cell r="L103" t="str">
            <v>73102</v>
          </cell>
          <cell r="M103" t="str">
            <v>UTXECON201</v>
          </cell>
          <cell r="N103" t="str">
            <v>0000014464</v>
          </cell>
        </row>
        <row r="104">
          <cell r="D104" t="str">
            <v>00638008</v>
          </cell>
          <cell r="E104" t="str">
            <v>Expense Distribution</v>
          </cell>
          <cell r="F104">
            <v>9</v>
          </cell>
          <cell r="G104">
            <v>2014</v>
          </cell>
          <cell r="H104" t="str">
            <v>211</v>
          </cell>
          <cell r="I104" t="str">
            <v>955</v>
          </cell>
          <cell r="J104" t="str">
            <v>BOYS &amp; GIRLS CLUBS</v>
          </cell>
          <cell r="K104">
            <v>41911</v>
          </cell>
          <cell r="L104" t="str">
            <v>71869</v>
          </cell>
          <cell r="M104" t="str">
            <v>UTXECON201</v>
          </cell>
          <cell r="N104" t="str">
            <v>0000014464</v>
          </cell>
        </row>
        <row r="105">
          <cell r="D105" t="str">
            <v>00632124</v>
          </cell>
          <cell r="E105" t="str">
            <v>Expense Distribution</v>
          </cell>
          <cell r="F105">
            <v>8</v>
          </cell>
          <cell r="G105">
            <v>2014</v>
          </cell>
          <cell r="H105" t="str">
            <v>211</v>
          </cell>
          <cell r="I105" t="str">
            <v>955</v>
          </cell>
          <cell r="J105" t="str">
            <v>BOYS &amp; GIRLS CLUBS</v>
          </cell>
          <cell r="K105">
            <v>41877</v>
          </cell>
          <cell r="L105" t="str">
            <v>71527</v>
          </cell>
          <cell r="M105" t="str">
            <v>UTXECON201</v>
          </cell>
          <cell r="N105" t="str">
            <v>0000014464</v>
          </cell>
        </row>
        <row r="106">
          <cell r="D106" t="str">
            <v>00629057</v>
          </cell>
          <cell r="E106" t="str">
            <v>Expense Distribution</v>
          </cell>
          <cell r="F106">
            <v>8</v>
          </cell>
          <cell r="G106">
            <v>2014</v>
          </cell>
          <cell r="H106" t="str">
            <v>211</v>
          </cell>
          <cell r="I106" t="str">
            <v>955</v>
          </cell>
          <cell r="J106" t="str">
            <v>BOYS &amp; GIRLS CLUBS</v>
          </cell>
          <cell r="K106">
            <v>41859</v>
          </cell>
          <cell r="L106" t="str">
            <v>71354</v>
          </cell>
          <cell r="M106" t="str">
            <v>UTXECON201</v>
          </cell>
          <cell r="N106" t="str">
            <v>0000014464</v>
          </cell>
        </row>
        <row r="107">
          <cell r="D107" t="str">
            <v>00627245</v>
          </cell>
          <cell r="E107" t="str">
            <v>Expense Distribution</v>
          </cell>
          <cell r="F107">
            <v>7</v>
          </cell>
          <cell r="G107">
            <v>2014</v>
          </cell>
          <cell r="H107" t="str">
            <v>211</v>
          </cell>
          <cell r="I107" t="str">
            <v>955</v>
          </cell>
          <cell r="J107" t="str">
            <v>BOYS &amp; GIRLS CLUBS</v>
          </cell>
          <cell r="K107">
            <v>41849</v>
          </cell>
          <cell r="L107" t="str">
            <v>71264</v>
          </cell>
          <cell r="M107" t="str">
            <v>UTXECON201</v>
          </cell>
          <cell r="N107" t="str">
            <v>0000014464</v>
          </cell>
        </row>
        <row r="108">
          <cell r="D108" t="str">
            <v>00627131</v>
          </cell>
          <cell r="E108" t="str">
            <v>Expense Distribution</v>
          </cell>
          <cell r="F108">
            <v>7</v>
          </cell>
          <cell r="G108">
            <v>2014</v>
          </cell>
          <cell r="H108" t="str">
            <v>211</v>
          </cell>
          <cell r="I108" t="str">
            <v>955</v>
          </cell>
          <cell r="J108" t="str">
            <v>BOYS &amp; GIRLS CLUBS</v>
          </cell>
          <cell r="K108">
            <v>41849</v>
          </cell>
          <cell r="L108" t="str">
            <v>71272</v>
          </cell>
          <cell r="M108" t="str">
            <v>UTXECON201</v>
          </cell>
          <cell r="N108" t="str">
            <v>0000014464</v>
          </cell>
        </row>
        <row r="109">
          <cell r="D109" t="str">
            <v>00627130</v>
          </cell>
          <cell r="E109" t="str">
            <v>Expense Distribution</v>
          </cell>
          <cell r="F109">
            <v>7</v>
          </cell>
          <cell r="G109">
            <v>2014</v>
          </cell>
          <cell r="H109" t="str">
            <v>211</v>
          </cell>
          <cell r="I109" t="str">
            <v>955</v>
          </cell>
          <cell r="J109" t="str">
            <v>BOYS &amp; GIRLS CLUBS</v>
          </cell>
          <cell r="K109">
            <v>41849</v>
          </cell>
          <cell r="L109" t="str">
            <v>71270</v>
          </cell>
          <cell r="M109" t="str">
            <v>UTXECON201</v>
          </cell>
          <cell r="N109" t="str">
            <v>0000014464</v>
          </cell>
        </row>
        <row r="110">
          <cell r="D110" t="str">
            <v>00627129</v>
          </cell>
          <cell r="E110" t="str">
            <v>Expense Distribution</v>
          </cell>
          <cell r="F110">
            <v>7</v>
          </cell>
          <cell r="G110">
            <v>2014</v>
          </cell>
          <cell r="H110" t="str">
            <v>211</v>
          </cell>
          <cell r="I110" t="str">
            <v>955</v>
          </cell>
          <cell r="J110" t="str">
            <v>BOYS &amp; GIRLS CLUBS</v>
          </cell>
          <cell r="K110">
            <v>41849</v>
          </cell>
          <cell r="L110" t="str">
            <v>71269</v>
          </cell>
          <cell r="M110" t="str">
            <v>UTXECON201</v>
          </cell>
          <cell r="N110" t="str">
            <v>0000014464</v>
          </cell>
        </row>
        <row r="111">
          <cell r="D111" t="str">
            <v>00627128</v>
          </cell>
          <cell r="E111" t="str">
            <v>Expense Distribution</v>
          </cell>
          <cell r="F111">
            <v>7</v>
          </cell>
          <cell r="G111">
            <v>2014</v>
          </cell>
          <cell r="H111" t="str">
            <v>211</v>
          </cell>
          <cell r="I111" t="str">
            <v>955</v>
          </cell>
          <cell r="J111" t="str">
            <v>BOYS &amp; GIRLS CLUBS</v>
          </cell>
          <cell r="K111">
            <v>41849</v>
          </cell>
          <cell r="L111" t="str">
            <v>71267</v>
          </cell>
          <cell r="M111" t="str">
            <v>UTXECON201</v>
          </cell>
          <cell r="N111" t="str">
            <v>0000014464</v>
          </cell>
        </row>
        <row r="112">
          <cell r="D112" t="str">
            <v>00627127</v>
          </cell>
          <cell r="E112" t="str">
            <v>Expense Distribution</v>
          </cell>
          <cell r="F112">
            <v>7</v>
          </cell>
          <cell r="G112">
            <v>2014</v>
          </cell>
          <cell r="H112" t="str">
            <v>211</v>
          </cell>
          <cell r="I112" t="str">
            <v>955</v>
          </cell>
          <cell r="J112" t="str">
            <v>BOYS &amp; GIRLS CLUBS</v>
          </cell>
          <cell r="K112">
            <v>41849</v>
          </cell>
          <cell r="L112" t="str">
            <v>71266</v>
          </cell>
          <cell r="M112" t="str">
            <v>UTXECON201</v>
          </cell>
          <cell r="N112" t="str">
            <v>0000014464</v>
          </cell>
        </row>
        <row r="113">
          <cell r="D113" t="str">
            <v>00627126</v>
          </cell>
          <cell r="E113" t="str">
            <v>Expense Distribution</v>
          </cell>
          <cell r="F113">
            <v>7</v>
          </cell>
          <cell r="G113">
            <v>2014</v>
          </cell>
          <cell r="H113" t="str">
            <v>211</v>
          </cell>
          <cell r="I113" t="str">
            <v>955</v>
          </cell>
          <cell r="J113" t="str">
            <v>BOYS &amp; GIRLS CLUBS</v>
          </cell>
          <cell r="K113">
            <v>41849</v>
          </cell>
          <cell r="L113" t="str">
            <v>71260</v>
          </cell>
          <cell r="M113" t="str">
            <v>UTXECON201</v>
          </cell>
          <cell r="N113" t="str">
            <v>0000014464</v>
          </cell>
        </row>
        <row r="114">
          <cell r="D114" t="str">
            <v>00624509</v>
          </cell>
          <cell r="E114" t="str">
            <v>Expense Distribution</v>
          </cell>
          <cell r="F114">
            <v>7</v>
          </cell>
          <cell r="G114">
            <v>2014</v>
          </cell>
          <cell r="H114" t="str">
            <v>211</v>
          </cell>
          <cell r="I114" t="str">
            <v>955</v>
          </cell>
          <cell r="J114" t="str">
            <v>BOYS &amp; GIRLS CLUBS</v>
          </cell>
          <cell r="K114">
            <v>41831</v>
          </cell>
          <cell r="L114" t="str">
            <v>71108</v>
          </cell>
          <cell r="M114" t="str">
            <v>UTXECON201</v>
          </cell>
          <cell r="N114" t="str">
            <v>0000014464</v>
          </cell>
        </row>
        <row r="115">
          <cell r="D115" t="str">
            <v>00660853</v>
          </cell>
          <cell r="E115" t="str">
            <v>Expense Distribution</v>
          </cell>
          <cell r="F115">
            <v>2</v>
          </cell>
          <cell r="G115">
            <v>2015</v>
          </cell>
          <cell r="H115" t="str">
            <v>211</v>
          </cell>
          <cell r="I115" t="str">
            <v>955</v>
          </cell>
          <cell r="J115" t="str">
            <v>CHAMBER OF COMMERCE</v>
          </cell>
          <cell r="K115">
            <v>42039</v>
          </cell>
          <cell r="L115" t="str">
            <v>74144</v>
          </cell>
          <cell r="M115" t="str">
            <v>UTXECON201</v>
          </cell>
          <cell r="N115" t="str">
            <v>0000017421</v>
          </cell>
        </row>
        <row r="116">
          <cell r="D116" t="str">
            <v>00628730</v>
          </cell>
          <cell r="E116" t="str">
            <v>Expense Distribution</v>
          </cell>
          <cell r="F116">
            <v>8</v>
          </cell>
          <cell r="G116">
            <v>2014</v>
          </cell>
          <cell r="H116" t="str">
            <v>211</v>
          </cell>
          <cell r="I116" t="str">
            <v>955</v>
          </cell>
          <cell r="J116" t="str">
            <v>CHAMBER OF COMMERCE</v>
          </cell>
          <cell r="K116">
            <v>41856</v>
          </cell>
          <cell r="L116" t="str">
            <v>71323</v>
          </cell>
          <cell r="M116" t="str">
            <v>UTXECON201</v>
          </cell>
          <cell r="N116" t="str">
            <v>0000017421</v>
          </cell>
        </row>
        <row r="117">
          <cell r="D117" t="str">
            <v>00664548</v>
          </cell>
          <cell r="E117" t="str">
            <v>Expense Distribution</v>
          </cell>
          <cell r="F117">
            <v>3</v>
          </cell>
          <cell r="G117">
            <v>2015</v>
          </cell>
          <cell r="H117" t="str">
            <v>211</v>
          </cell>
          <cell r="I117" t="str">
            <v>955</v>
          </cell>
          <cell r="J117" t="str">
            <v>CHILDRENS HOSPITAL</v>
          </cell>
          <cell r="K117">
            <v>42062</v>
          </cell>
          <cell r="L117" t="str">
            <v>74644</v>
          </cell>
          <cell r="M117" t="str">
            <v>UTXECON201</v>
          </cell>
          <cell r="N117" t="str">
            <v>0000017871</v>
          </cell>
        </row>
        <row r="118">
          <cell r="D118" t="str">
            <v>00673223</v>
          </cell>
          <cell r="E118" t="str">
            <v>Expense Distribution</v>
          </cell>
          <cell r="F118">
            <v>4</v>
          </cell>
          <cell r="G118">
            <v>2015</v>
          </cell>
          <cell r="H118" t="str">
            <v>211</v>
          </cell>
          <cell r="I118" t="str">
            <v>955</v>
          </cell>
          <cell r="J118" t="str">
            <v>CYSTIC FIBROSIS FOUNDATION</v>
          </cell>
          <cell r="K118">
            <v>42110</v>
          </cell>
          <cell r="L118" t="str">
            <v>75357</v>
          </cell>
          <cell r="M118" t="str">
            <v>UTXECON201</v>
          </cell>
          <cell r="N118" t="str">
            <v>0000021363</v>
          </cell>
        </row>
        <row r="119">
          <cell r="D119" t="str">
            <v>00651877</v>
          </cell>
          <cell r="E119" t="str">
            <v>Expense Distribution</v>
          </cell>
          <cell r="F119">
            <v>12</v>
          </cell>
          <cell r="G119">
            <v>2014</v>
          </cell>
          <cell r="H119" t="str">
            <v>211</v>
          </cell>
          <cell r="I119" t="str">
            <v>955</v>
          </cell>
          <cell r="J119" t="str">
            <v>GOODWILL INDUSTRIES</v>
          </cell>
          <cell r="K119">
            <v>41985</v>
          </cell>
          <cell r="L119" t="str">
            <v>73395</v>
          </cell>
          <cell r="M119" t="str">
            <v>G0001113</v>
          </cell>
          <cell r="N119" t="str">
            <v>0000028885</v>
          </cell>
        </row>
        <row r="120">
          <cell r="D120" t="str">
            <v>00670282</v>
          </cell>
          <cell r="E120" t="str">
            <v>Expense Distribution</v>
          </cell>
          <cell r="F120">
            <v>4</v>
          </cell>
          <cell r="G120">
            <v>2015</v>
          </cell>
          <cell r="H120" t="str">
            <v>211</v>
          </cell>
          <cell r="I120" t="str">
            <v>955</v>
          </cell>
          <cell r="J120" t="str">
            <v>HABITAT FOR HUMANITY</v>
          </cell>
          <cell r="K120">
            <v>42095</v>
          </cell>
          <cell r="L120" t="str">
            <v>74989</v>
          </cell>
          <cell r="M120" t="str">
            <v>UTXECON201</v>
          </cell>
          <cell r="N120" t="str">
            <v>0000029880</v>
          </cell>
        </row>
        <row r="121">
          <cell r="D121" t="str">
            <v>00681532</v>
          </cell>
          <cell r="E121" t="str">
            <v>Expense Distribution</v>
          </cell>
          <cell r="F121">
            <v>6</v>
          </cell>
          <cell r="G121">
            <v>2015</v>
          </cell>
          <cell r="H121" t="str">
            <v>211</v>
          </cell>
          <cell r="I121" t="str">
            <v>955</v>
          </cell>
          <cell r="J121" t="str">
            <v>JUNIOR ACHIEVEMENT</v>
          </cell>
          <cell r="K121">
            <v>42159</v>
          </cell>
          <cell r="L121" t="str">
            <v>75719</v>
          </cell>
          <cell r="M121" t="str">
            <v>UTXECON201</v>
          </cell>
          <cell r="N121" t="str">
            <v>0000035634</v>
          </cell>
        </row>
        <row r="122">
          <cell r="D122" t="str">
            <v>00681531</v>
          </cell>
          <cell r="E122" t="str">
            <v>Expense Distribution</v>
          </cell>
          <cell r="F122">
            <v>6</v>
          </cell>
          <cell r="G122">
            <v>2015</v>
          </cell>
          <cell r="H122" t="str">
            <v>211</v>
          </cell>
          <cell r="I122" t="str">
            <v>955</v>
          </cell>
          <cell r="J122" t="str">
            <v>JUNIOR ACHIEVEMENT</v>
          </cell>
          <cell r="K122">
            <v>42159</v>
          </cell>
          <cell r="L122" t="str">
            <v>75718</v>
          </cell>
          <cell r="M122" t="str">
            <v>UTXECON201</v>
          </cell>
          <cell r="N122" t="str">
            <v>0000035634</v>
          </cell>
        </row>
        <row r="123">
          <cell r="D123" t="str">
            <v>00673324</v>
          </cell>
          <cell r="E123" t="str">
            <v>Expense Distribution</v>
          </cell>
          <cell r="F123">
            <v>4</v>
          </cell>
          <cell r="G123">
            <v>2015</v>
          </cell>
          <cell r="H123" t="str">
            <v>211</v>
          </cell>
          <cell r="I123" t="str">
            <v>955</v>
          </cell>
          <cell r="J123" t="str">
            <v>JUNIOR ACHIEVEMENT</v>
          </cell>
          <cell r="K123">
            <v>42111</v>
          </cell>
          <cell r="L123" t="str">
            <v>75378</v>
          </cell>
          <cell r="M123" t="str">
            <v>UTXECON201</v>
          </cell>
          <cell r="N123" t="str">
            <v>0000035634</v>
          </cell>
        </row>
        <row r="124">
          <cell r="D124" t="str">
            <v>00651874</v>
          </cell>
          <cell r="E124" t="str">
            <v>Expense Distribution</v>
          </cell>
          <cell r="F124">
            <v>12</v>
          </cell>
          <cell r="G124">
            <v>2014</v>
          </cell>
          <cell r="H124" t="str">
            <v>211</v>
          </cell>
          <cell r="I124" t="str">
            <v>955</v>
          </cell>
          <cell r="J124" t="str">
            <v>JUNIOR ACHIEVEMENT</v>
          </cell>
          <cell r="K124">
            <v>41982</v>
          </cell>
          <cell r="L124" t="str">
            <v>73099</v>
          </cell>
          <cell r="M124" t="str">
            <v>G0001113</v>
          </cell>
          <cell r="N124" t="str">
            <v>0000035634</v>
          </cell>
        </row>
        <row r="125">
          <cell r="D125" t="str">
            <v>00640321</v>
          </cell>
          <cell r="E125" t="str">
            <v>Expense Distribution</v>
          </cell>
          <cell r="F125">
            <v>10</v>
          </cell>
          <cell r="G125">
            <v>2014</v>
          </cell>
          <cell r="H125" t="str">
            <v>211</v>
          </cell>
          <cell r="I125" t="str">
            <v>955</v>
          </cell>
          <cell r="J125" t="str">
            <v>JUNIOR ACHIEVEMENT</v>
          </cell>
          <cell r="K125">
            <v>41921</v>
          </cell>
          <cell r="L125" t="str">
            <v>71966</v>
          </cell>
          <cell r="M125" t="str">
            <v>UTXECON201</v>
          </cell>
          <cell r="N125" t="str">
            <v>0000035634</v>
          </cell>
        </row>
        <row r="126">
          <cell r="D126" t="str">
            <v>00673087</v>
          </cell>
          <cell r="E126" t="str">
            <v>Expense Distribution</v>
          </cell>
          <cell r="F126">
            <v>4</v>
          </cell>
          <cell r="G126">
            <v>2015</v>
          </cell>
          <cell r="H126" t="str">
            <v>211</v>
          </cell>
          <cell r="I126" t="str">
            <v>955</v>
          </cell>
          <cell r="J126" t="str">
            <v>MAKE-A-WISH FOUNDATION</v>
          </cell>
          <cell r="K126">
            <v>42111</v>
          </cell>
          <cell r="L126" t="str">
            <v>75368</v>
          </cell>
          <cell r="M126" t="str">
            <v>UTXECON201</v>
          </cell>
          <cell r="N126" t="str">
            <v>0000039853</v>
          </cell>
        </row>
        <row r="127">
          <cell r="D127" t="str">
            <v>00681535</v>
          </cell>
          <cell r="E127" t="str">
            <v>Expense Distribution</v>
          </cell>
          <cell r="F127">
            <v>6</v>
          </cell>
          <cell r="G127">
            <v>2015</v>
          </cell>
          <cell r="H127" t="str">
            <v>211</v>
          </cell>
          <cell r="I127" t="str">
            <v>955</v>
          </cell>
          <cell r="J127" t="str">
            <v>MARCH OF DIMES WALK AMERICA</v>
          </cell>
          <cell r="K127">
            <v>42160</v>
          </cell>
          <cell r="L127" t="str">
            <v>75732</v>
          </cell>
          <cell r="M127" t="str">
            <v>UTXECON201</v>
          </cell>
          <cell r="N127" t="str">
            <v>0000040061</v>
          </cell>
        </row>
        <row r="128">
          <cell r="D128" t="str">
            <v>00670285</v>
          </cell>
          <cell r="E128" t="str">
            <v>Expense Distribution</v>
          </cell>
          <cell r="F128">
            <v>4</v>
          </cell>
          <cell r="G128">
            <v>2015</v>
          </cell>
          <cell r="H128" t="str">
            <v>211</v>
          </cell>
          <cell r="I128" t="str">
            <v>955</v>
          </cell>
          <cell r="J128" t="str">
            <v>MARCH OF DIMES WALK AMERICA</v>
          </cell>
          <cell r="K128">
            <v>42095</v>
          </cell>
          <cell r="L128" t="str">
            <v>74995</v>
          </cell>
          <cell r="M128" t="str">
            <v>UTXECON201</v>
          </cell>
          <cell r="N128" t="str">
            <v>0000040061</v>
          </cell>
        </row>
        <row r="129">
          <cell r="D129" t="str">
            <v>00629264</v>
          </cell>
          <cell r="E129" t="str">
            <v>Expense Distribution</v>
          </cell>
          <cell r="F129">
            <v>8</v>
          </cell>
          <cell r="G129">
            <v>2014</v>
          </cell>
          <cell r="H129" t="str">
            <v>211</v>
          </cell>
          <cell r="I129" t="str">
            <v>955</v>
          </cell>
          <cell r="J129" t="str">
            <v>MARCH OF DIMES WALK AMERICA</v>
          </cell>
          <cell r="K129">
            <v>41856</v>
          </cell>
          <cell r="L129" t="str">
            <v>71319</v>
          </cell>
          <cell r="M129" t="str">
            <v>UTXECON201</v>
          </cell>
          <cell r="N129" t="str">
            <v>0000040061</v>
          </cell>
        </row>
        <row r="130">
          <cell r="D130" t="str">
            <v>00651873</v>
          </cell>
          <cell r="E130" t="str">
            <v>Expense Distribution</v>
          </cell>
          <cell r="F130">
            <v>12</v>
          </cell>
          <cell r="G130">
            <v>2014</v>
          </cell>
          <cell r="H130" t="str">
            <v>211</v>
          </cell>
          <cell r="I130" t="str">
            <v>955</v>
          </cell>
          <cell r="J130" t="str">
            <v>NAACP</v>
          </cell>
          <cell r="K130">
            <v>41982</v>
          </cell>
          <cell r="L130" t="str">
            <v>73097</v>
          </cell>
          <cell r="M130" t="str">
            <v>G0001113</v>
          </cell>
          <cell r="N130" t="str">
            <v>0000044209</v>
          </cell>
        </row>
        <row r="131">
          <cell r="D131" t="str">
            <v>00625118</v>
          </cell>
          <cell r="E131" t="str">
            <v>Expense Distribution</v>
          </cell>
          <cell r="F131">
            <v>7</v>
          </cell>
          <cell r="G131">
            <v>2014</v>
          </cell>
          <cell r="H131" t="str">
            <v>211</v>
          </cell>
          <cell r="I131" t="str">
            <v>955</v>
          </cell>
          <cell r="J131" t="str">
            <v>NAACP</v>
          </cell>
          <cell r="K131">
            <v>41835</v>
          </cell>
          <cell r="L131" t="str">
            <v>71145</v>
          </cell>
          <cell r="M131" t="str">
            <v>UTXECON201</v>
          </cell>
          <cell r="N131" t="str">
            <v>0000044209</v>
          </cell>
        </row>
        <row r="132">
          <cell r="D132" t="str">
            <v>00664690</v>
          </cell>
          <cell r="E132" t="str">
            <v>Expense Distribution</v>
          </cell>
          <cell r="F132">
            <v>3</v>
          </cell>
          <cell r="G132">
            <v>2015</v>
          </cell>
          <cell r="H132" t="str">
            <v>211</v>
          </cell>
          <cell r="I132" t="str">
            <v>955</v>
          </cell>
          <cell r="J132" t="str">
            <v>ROTARY CLUB</v>
          </cell>
          <cell r="K132">
            <v>42065</v>
          </cell>
          <cell r="L132" t="str">
            <v>74676</v>
          </cell>
          <cell r="M132" t="str">
            <v>UTXECON201</v>
          </cell>
          <cell r="N132" t="str">
            <v>0000052445</v>
          </cell>
        </row>
        <row r="133">
          <cell r="D133" t="str">
            <v>00657813</v>
          </cell>
          <cell r="E133" t="str">
            <v>Expense Distribution</v>
          </cell>
          <cell r="F133">
            <v>1</v>
          </cell>
          <cell r="G133">
            <v>2015</v>
          </cell>
          <cell r="H133" t="str">
            <v>211</v>
          </cell>
          <cell r="I133" t="str">
            <v>955</v>
          </cell>
          <cell r="J133" t="str">
            <v>ROTARY CLUB</v>
          </cell>
          <cell r="K133">
            <v>42020</v>
          </cell>
          <cell r="L133" t="str">
            <v>73915</v>
          </cell>
          <cell r="M133" t="str">
            <v>UTXECON201</v>
          </cell>
          <cell r="N133" t="str">
            <v>0000052445</v>
          </cell>
        </row>
        <row r="134">
          <cell r="D134" t="str">
            <v>00648538</v>
          </cell>
          <cell r="E134" t="str">
            <v>Expense Distribution</v>
          </cell>
          <cell r="F134">
            <v>11</v>
          </cell>
          <cell r="G134">
            <v>2014</v>
          </cell>
          <cell r="H134" t="str">
            <v>211</v>
          </cell>
          <cell r="I134" t="str">
            <v>955</v>
          </cell>
          <cell r="J134" t="str">
            <v>ROTARY CLUB</v>
          </cell>
          <cell r="K134">
            <v>41967</v>
          </cell>
          <cell r="L134" t="str">
            <v>72689</v>
          </cell>
          <cell r="M134" t="str">
            <v>UTXECON201</v>
          </cell>
          <cell r="N134" t="str">
            <v>0000052445</v>
          </cell>
        </row>
        <row r="135">
          <cell r="D135" t="str">
            <v>00637046</v>
          </cell>
          <cell r="E135" t="str">
            <v>Expense Distribution</v>
          </cell>
          <cell r="F135">
            <v>9</v>
          </cell>
          <cell r="G135">
            <v>2014</v>
          </cell>
          <cell r="H135" t="str">
            <v>211</v>
          </cell>
          <cell r="I135" t="str">
            <v>955</v>
          </cell>
          <cell r="J135" t="str">
            <v>ROTARY CLUB</v>
          </cell>
          <cell r="K135">
            <v>41905</v>
          </cell>
          <cell r="L135" t="str">
            <v>71826</v>
          </cell>
          <cell r="M135" t="str">
            <v>UTXECON201</v>
          </cell>
          <cell r="N135" t="str">
            <v>0000052445</v>
          </cell>
        </row>
        <row r="136">
          <cell r="D136" t="str">
            <v>00663608</v>
          </cell>
          <cell r="E136" t="str">
            <v>Expense Distribution</v>
          </cell>
          <cell r="F136">
            <v>2</v>
          </cell>
          <cell r="G136">
            <v>2015</v>
          </cell>
          <cell r="H136" t="str">
            <v>211</v>
          </cell>
          <cell r="I136" t="str">
            <v>955</v>
          </cell>
          <cell r="J136" t="str">
            <v>YWCA</v>
          </cell>
          <cell r="K136">
            <v>42058</v>
          </cell>
          <cell r="L136" t="str">
            <v>74551</v>
          </cell>
          <cell r="M136" t="str">
            <v>UTXECON201</v>
          </cell>
          <cell r="N136" t="str">
            <v>0000066457</v>
          </cell>
        </row>
        <row r="137">
          <cell r="D137" t="str">
            <v>00635076</v>
          </cell>
          <cell r="E137" t="str">
            <v>Expense Distribution</v>
          </cell>
          <cell r="F137">
            <v>9</v>
          </cell>
          <cell r="G137">
            <v>2014</v>
          </cell>
          <cell r="H137" t="str">
            <v>211</v>
          </cell>
          <cell r="I137" t="str">
            <v>955</v>
          </cell>
          <cell r="J137" t="str">
            <v>CHILDRENS MIRACLE NETWORK</v>
          </cell>
          <cell r="K137">
            <v>41894</v>
          </cell>
          <cell r="L137" t="str">
            <v>71725</v>
          </cell>
          <cell r="M137" t="str">
            <v>UTXECON301</v>
          </cell>
          <cell r="N137" t="str">
            <v>0000072802</v>
          </cell>
        </row>
        <row r="138">
          <cell r="D138" t="str">
            <v>00647447</v>
          </cell>
          <cell r="E138" t="str">
            <v>Expense Distribution</v>
          </cell>
          <cell r="F138">
            <v>11</v>
          </cell>
          <cell r="G138">
            <v>2014</v>
          </cell>
          <cell r="H138" t="str">
            <v>211</v>
          </cell>
          <cell r="I138" t="str">
            <v>955</v>
          </cell>
          <cell r="J138" t="str">
            <v>MARY HELP OF CHRISTIANS CHURCH</v>
          </cell>
          <cell r="K138">
            <v>41961</v>
          </cell>
          <cell r="L138" t="str">
            <v>72499</v>
          </cell>
          <cell r="M138" t="str">
            <v>UTXECON201</v>
          </cell>
          <cell r="N138" t="str">
            <v>0000073558</v>
          </cell>
        </row>
        <row r="139">
          <cell r="D139" t="str">
            <v>00663934</v>
          </cell>
          <cell r="E139" t="str">
            <v>Expense Distribution</v>
          </cell>
          <cell r="F139">
            <v>2</v>
          </cell>
          <cell r="G139">
            <v>2015</v>
          </cell>
          <cell r="H139" t="str">
            <v>211</v>
          </cell>
          <cell r="I139" t="str">
            <v>955</v>
          </cell>
          <cell r="J139" t="str">
            <v>U S O</v>
          </cell>
          <cell r="K139">
            <v>42058</v>
          </cell>
          <cell r="L139" t="str">
            <v>74562</v>
          </cell>
          <cell r="M139" t="str">
            <v>UTXECON201</v>
          </cell>
          <cell r="N139" t="str">
            <v>0000074992</v>
          </cell>
        </row>
        <row r="140">
          <cell r="D140" t="str">
            <v>00634702</v>
          </cell>
          <cell r="E140" t="str">
            <v>Expense Distribution</v>
          </cell>
          <cell r="F140">
            <v>9</v>
          </cell>
          <cell r="G140">
            <v>2014</v>
          </cell>
          <cell r="H140" t="str">
            <v>211</v>
          </cell>
          <cell r="I140" t="str">
            <v>955</v>
          </cell>
          <cell r="J140" t="str">
            <v>MATAGORDA COUNTY</v>
          </cell>
          <cell r="K140">
            <v>41891</v>
          </cell>
          <cell r="L140" t="str">
            <v>71695</v>
          </cell>
          <cell r="M140" t="str">
            <v>UTXECON201</v>
          </cell>
          <cell r="N140" t="str">
            <v>0000083461</v>
          </cell>
        </row>
        <row r="141">
          <cell r="D141" t="str">
            <v>00682671</v>
          </cell>
          <cell r="E141" t="str">
            <v>Expense Distribution</v>
          </cell>
          <cell r="F141">
            <v>6</v>
          </cell>
          <cell r="G141">
            <v>2015</v>
          </cell>
          <cell r="H141" t="str">
            <v>211</v>
          </cell>
          <cell r="I141" t="str">
            <v>955</v>
          </cell>
          <cell r="J141" t="str">
            <v>GIRL SCOUTS</v>
          </cell>
          <cell r="K141">
            <v>42165</v>
          </cell>
          <cell r="L141" t="str">
            <v>75805</v>
          </cell>
          <cell r="M141" t="str">
            <v>UTXECON201</v>
          </cell>
          <cell r="N141" t="str">
            <v>0000086873</v>
          </cell>
        </row>
        <row r="142">
          <cell r="D142" t="str">
            <v>00670274</v>
          </cell>
          <cell r="E142" t="str">
            <v>Expense Distribution</v>
          </cell>
          <cell r="F142">
            <v>4</v>
          </cell>
          <cell r="G142">
            <v>2015</v>
          </cell>
          <cell r="H142" t="str">
            <v>211</v>
          </cell>
          <cell r="I142" t="str">
            <v>955</v>
          </cell>
          <cell r="J142" t="str">
            <v>UNITED WAY OF THE COASTAL BEND</v>
          </cell>
          <cell r="K142">
            <v>42089</v>
          </cell>
          <cell r="L142" t="str">
            <v>74943</v>
          </cell>
          <cell r="M142" t="str">
            <v>UTXECON201</v>
          </cell>
          <cell r="N142" t="str">
            <v>0000093522</v>
          </cell>
        </row>
        <row r="143">
          <cell r="D143" t="str">
            <v>00652127</v>
          </cell>
          <cell r="E143" t="str">
            <v>Expense Distribution</v>
          </cell>
          <cell r="F143">
            <v>12</v>
          </cell>
          <cell r="G143">
            <v>2014</v>
          </cell>
          <cell r="H143" t="str">
            <v>211</v>
          </cell>
          <cell r="I143" t="str">
            <v>955</v>
          </cell>
          <cell r="J143" t="str">
            <v>UNITED WAY OF THE COASTAL BEND</v>
          </cell>
          <cell r="K143">
            <v>41982</v>
          </cell>
          <cell r="L143" t="str">
            <v>73084</v>
          </cell>
          <cell r="M143" t="str">
            <v>G0001113</v>
          </cell>
          <cell r="N143" t="str">
            <v>0000093522</v>
          </cell>
        </row>
        <row r="144">
          <cell r="D144" t="str">
            <v>00629662</v>
          </cell>
          <cell r="E144" t="str">
            <v>Expense Distribution</v>
          </cell>
          <cell r="F144">
            <v>8</v>
          </cell>
          <cell r="G144">
            <v>2014</v>
          </cell>
          <cell r="H144" t="str">
            <v>211</v>
          </cell>
          <cell r="I144" t="str">
            <v>955</v>
          </cell>
          <cell r="J144" t="str">
            <v>UNITED WAY OF THE COASTAL BEND</v>
          </cell>
          <cell r="K144">
            <v>41859</v>
          </cell>
          <cell r="L144" t="str">
            <v>71358</v>
          </cell>
          <cell r="M144" t="str">
            <v>UTXECON201</v>
          </cell>
          <cell r="N144" t="str">
            <v>0000093522</v>
          </cell>
        </row>
        <row r="145">
          <cell r="D145" t="str">
            <v>00629661</v>
          </cell>
          <cell r="E145" t="str">
            <v>Expense Distribution</v>
          </cell>
          <cell r="F145">
            <v>8</v>
          </cell>
          <cell r="G145">
            <v>2014</v>
          </cell>
          <cell r="H145" t="str">
            <v>211</v>
          </cell>
          <cell r="I145" t="str">
            <v>955</v>
          </cell>
          <cell r="J145" t="str">
            <v>UNITED WAY OF THE COASTAL BEND</v>
          </cell>
          <cell r="K145">
            <v>41859</v>
          </cell>
          <cell r="L145" t="str">
            <v>71357</v>
          </cell>
          <cell r="M145" t="str">
            <v>UTXECON201</v>
          </cell>
          <cell r="N145" t="str">
            <v>0000093522</v>
          </cell>
        </row>
        <row r="146">
          <cell r="D146" t="str">
            <v>00675394</v>
          </cell>
          <cell r="E146" t="str">
            <v>Expense Distribution</v>
          </cell>
          <cell r="F146">
            <v>5</v>
          </cell>
          <cell r="G146">
            <v>2015</v>
          </cell>
          <cell r="H146" t="str">
            <v>211</v>
          </cell>
          <cell r="I146" t="str">
            <v>955</v>
          </cell>
          <cell r="J146" t="str">
            <v>UNITED WAY OF NORTHERN CAMERON COUNTY</v>
          </cell>
          <cell r="K146">
            <v>42125</v>
          </cell>
          <cell r="L146" t="str">
            <v>75499</v>
          </cell>
          <cell r="M146" t="str">
            <v>UTXECON201</v>
          </cell>
          <cell r="N146" t="str">
            <v>0000093537</v>
          </cell>
        </row>
        <row r="147">
          <cell r="D147" t="str">
            <v>00652130</v>
          </cell>
          <cell r="E147" t="str">
            <v>Expense Distribution</v>
          </cell>
          <cell r="F147">
            <v>12</v>
          </cell>
          <cell r="G147">
            <v>2014</v>
          </cell>
          <cell r="H147" t="str">
            <v>211</v>
          </cell>
          <cell r="I147" t="str">
            <v>955</v>
          </cell>
          <cell r="J147" t="str">
            <v>UNITED WAY OF NORTHERN CAMERON COUNTY</v>
          </cell>
          <cell r="K147">
            <v>41985</v>
          </cell>
          <cell r="L147" t="str">
            <v>73448</v>
          </cell>
          <cell r="M147" t="str">
            <v>G0001113</v>
          </cell>
          <cell r="N147" t="str">
            <v>0000093537</v>
          </cell>
        </row>
        <row r="148">
          <cell r="D148" t="str">
            <v>00663606</v>
          </cell>
          <cell r="E148" t="str">
            <v>Expense Distribution</v>
          </cell>
          <cell r="F148">
            <v>2</v>
          </cell>
          <cell r="G148">
            <v>2015</v>
          </cell>
          <cell r="H148" t="str">
            <v>211</v>
          </cell>
          <cell r="I148" t="str">
            <v>955</v>
          </cell>
          <cell r="J148" t="str">
            <v>UNITED WAY OF LAREDO INC</v>
          </cell>
          <cell r="K148">
            <v>42058</v>
          </cell>
          <cell r="L148" t="str">
            <v>74549</v>
          </cell>
          <cell r="M148" t="str">
            <v>UTXECON201</v>
          </cell>
          <cell r="N148" t="str">
            <v>0000093544</v>
          </cell>
        </row>
        <row r="149">
          <cell r="D149" t="str">
            <v>00652129</v>
          </cell>
          <cell r="E149" t="str">
            <v>Expense Distribution</v>
          </cell>
          <cell r="F149">
            <v>12</v>
          </cell>
          <cell r="G149">
            <v>2014</v>
          </cell>
          <cell r="H149" t="str">
            <v>211</v>
          </cell>
          <cell r="I149" t="str">
            <v>955</v>
          </cell>
          <cell r="J149" t="str">
            <v>UNITED WAY OF LAREDO INC</v>
          </cell>
          <cell r="K149">
            <v>41985</v>
          </cell>
          <cell r="L149" t="str">
            <v>73446</v>
          </cell>
          <cell r="M149" t="str">
            <v>G0001113</v>
          </cell>
          <cell r="N149" t="str">
            <v>0000093544</v>
          </cell>
        </row>
        <row r="150">
          <cell r="D150" t="str">
            <v>00644563</v>
          </cell>
          <cell r="E150" t="str">
            <v>Expense Distribution</v>
          </cell>
          <cell r="F150">
            <v>11</v>
          </cell>
          <cell r="G150">
            <v>2014</v>
          </cell>
          <cell r="H150" t="str">
            <v>211</v>
          </cell>
          <cell r="I150" t="str">
            <v>955</v>
          </cell>
          <cell r="J150" t="str">
            <v>UNITED WAY OF LAREDO INC</v>
          </cell>
          <cell r="K150">
            <v>41943</v>
          </cell>
          <cell r="L150" t="str">
            <v>72234</v>
          </cell>
          <cell r="M150" t="str">
            <v>UTXECON201</v>
          </cell>
          <cell r="N150" t="str">
            <v>0000093544</v>
          </cell>
        </row>
        <row r="151">
          <cell r="D151" t="str">
            <v>00640322</v>
          </cell>
          <cell r="E151" t="str">
            <v>Expense Distribution</v>
          </cell>
          <cell r="F151">
            <v>10</v>
          </cell>
          <cell r="G151">
            <v>2014</v>
          </cell>
          <cell r="H151" t="str">
            <v>211</v>
          </cell>
          <cell r="I151" t="str">
            <v>955</v>
          </cell>
          <cell r="J151" t="str">
            <v>UNITED WAY OF LAREDO INC</v>
          </cell>
          <cell r="K151">
            <v>41921</v>
          </cell>
          <cell r="L151" t="str">
            <v>71967</v>
          </cell>
          <cell r="M151" t="str">
            <v>UTXECON201</v>
          </cell>
          <cell r="N151" t="str">
            <v>0000093544</v>
          </cell>
        </row>
        <row r="152">
          <cell r="D152" t="str">
            <v>00635771</v>
          </cell>
          <cell r="E152" t="str">
            <v>Expense Distribution</v>
          </cell>
          <cell r="F152">
            <v>9</v>
          </cell>
          <cell r="G152">
            <v>2014</v>
          </cell>
          <cell r="H152" t="str">
            <v>211</v>
          </cell>
          <cell r="I152" t="str">
            <v>955</v>
          </cell>
          <cell r="J152" t="str">
            <v>UNITED WAY OF LAREDO INC</v>
          </cell>
          <cell r="K152">
            <v>41898</v>
          </cell>
          <cell r="L152" t="str">
            <v>71775</v>
          </cell>
          <cell r="M152" t="str">
            <v>UTXECON201</v>
          </cell>
          <cell r="N152" t="str">
            <v>0000093544</v>
          </cell>
        </row>
        <row r="153">
          <cell r="D153" t="str">
            <v>00652651</v>
          </cell>
          <cell r="E153" t="str">
            <v>Expense Distribution</v>
          </cell>
          <cell r="F153">
            <v>12</v>
          </cell>
          <cell r="G153">
            <v>2014</v>
          </cell>
          <cell r="H153" t="str">
            <v>211</v>
          </cell>
          <cell r="I153" t="str">
            <v>955</v>
          </cell>
          <cell r="J153" t="str">
            <v>UNITED WAY OF SOUTHERN CAMERON COUNTY</v>
          </cell>
          <cell r="K153">
            <v>41985</v>
          </cell>
          <cell r="L153" t="str">
            <v>73450</v>
          </cell>
          <cell r="M153" t="str">
            <v>G0001113</v>
          </cell>
          <cell r="N153" t="str">
            <v>0000093555</v>
          </cell>
        </row>
        <row r="154">
          <cell r="D154" t="str">
            <v>00652128</v>
          </cell>
          <cell r="E154" t="str">
            <v>Expense Distribution</v>
          </cell>
          <cell r="F154">
            <v>12</v>
          </cell>
          <cell r="G154">
            <v>2014</v>
          </cell>
          <cell r="H154" t="str">
            <v>211</v>
          </cell>
          <cell r="I154" t="str">
            <v>955</v>
          </cell>
          <cell r="J154" t="str">
            <v>VICTORIA COUNTY UNITED WAY</v>
          </cell>
          <cell r="K154">
            <v>41985</v>
          </cell>
          <cell r="L154" t="str">
            <v>73438</v>
          </cell>
          <cell r="M154" t="str">
            <v>G0001113</v>
          </cell>
          <cell r="N154" t="str">
            <v>0000093563</v>
          </cell>
        </row>
        <row r="155">
          <cell r="D155" t="str">
            <v>00648202</v>
          </cell>
          <cell r="E155" t="str">
            <v>Expense Distribution</v>
          </cell>
          <cell r="F155">
            <v>11</v>
          </cell>
          <cell r="G155">
            <v>2014</v>
          </cell>
          <cell r="H155" t="str">
            <v>211</v>
          </cell>
          <cell r="I155" t="str">
            <v>955</v>
          </cell>
          <cell r="J155" t="str">
            <v>VICTORIA COUNTY UNITED WAY</v>
          </cell>
          <cell r="K155">
            <v>41964</v>
          </cell>
          <cell r="L155" t="str">
            <v>72634</v>
          </cell>
          <cell r="M155" t="str">
            <v>UTXECON201</v>
          </cell>
          <cell r="N155" t="str">
            <v>0000093563</v>
          </cell>
        </row>
        <row r="156">
          <cell r="D156" t="str">
            <v>00624508</v>
          </cell>
          <cell r="E156" t="str">
            <v>Expense Distribution</v>
          </cell>
          <cell r="F156">
            <v>7</v>
          </cell>
          <cell r="G156">
            <v>2014</v>
          </cell>
          <cell r="H156" t="str">
            <v>211</v>
          </cell>
          <cell r="I156" t="str">
            <v>955</v>
          </cell>
          <cell r="J156" t="str">
            <v>HARLINGEN, CITY OF</v>
          </cell>
          <cell r="K156">
            <v>41831</v>
          </cell>
          <cell r="L156" t="str">
            <v>71107</v>
          </cell>
          <cell r="M156" t="str">
            <v>UTXECON201</v>
          </cell>
          <cell r="N156" t="str">
            <v>0000097110</v>
          </cell>
        </row>
        <row r="157">
          <cell r="D157" t="str">
            <v>00673090</v>
          </cell>
          <cell r="E157" t="str">
            <v>Expense Distribution</v>
          </cell>
          <cell r="F157">
            <v>4</v>
          </cell>
          <cell r="G157">
            <v>2015</v>
          </cell>
          <cell r="H157" t="str">
            <v>211</v>
          </cell>
          <cell r="I157" t="str">
            <v>955</v>
          </cell>
          <cell r="J157" t="str">
            <v>MCALLEN, CITY OF</v>
          </cell>
          <cell r="K157">
            <v>42111</v>
          </cell>
          <cell r="L157" t="str">
            <v>75376</v>
          </cell>
          <cell r="M157" t="str">
            <v>UTXECON201</v>
          </cell>
          <cell r="N157" t="str">
            <v>0000097118</v>
          </cell>
        </row>
        <row r="158">
          <cell r="D158" t="str">
            <v>00662842</v>
          </cell>
          <cell r="E158" t="str">
            <v>Expense Distribution</v>
          </cell>
          <cell r="F158">
            <v>2</v>
          </cell>
          <cell r="G158">
            <v>2015</v>
          </cell>
          <cell r="H158" t="str">
            <v>211</v>
          </cell>
          <cell r="I158" t="str">
            <v>955</v>
          </cell>
          <cell r="J158" t="str">
            <v>MCALLEN, CITY OF</v>
          </cell>
          <cell r="K158">
            <v>42052</v>
          </cell>
          <cell r="L158" t="str">
            <v>74448</v>
          </cell>
          <cell r="M158" t="str">
            <v>UTXECON201</v>
          </cell>
          <cell r="N158" t="str">
            <v>0000097118</v>
          </cell>
        </row>
        <row r="159">
          <cell r="D159" t="str">
            <v>00651647</v>
          </cell>
          <cell r="E159" t="str">
            <v>Expense Distribution</v>
          </cell>
          <cell r="F159">
            <v>12</v>
          </cell>
          <cell r="G159">
            <v>2014</v>
          </cell>
          <cell r="H159" t="str">
            <v>211</v>
          </cell>
          <cell r="I159" t="str">
            <v>955</v>
          </cell>
          <cell r="J159" t="str">
            <v>MCALLEN, CITY OF</v>
          </cell>
          <cell r="K159">
            <v>41983</v>
          </cell>
          <cell r="L159" t="str">
            <v>73185</v>
          </cell>
          <cell r="M159" t="str">
            <v>UTXECON201</v>
          </cell>
          <cell r="N159" t="str">
            <v>0000097118</v>
          </cell>
        </row>
        <row r="160">
          <cell r="D160" t="str">
            <v>00631510</v>
          </cell>
          <cell r="E160" t="str">
            <v>Expense Distribution</v>
          </cell>
          <cell r="F160">
            <v>8</v>
          </cell>
          <cell r="G160">
            <v>2014</v>
          </cell>
          <cell r="H160" t="str">
            <v>211</v>
          </cell>
          <cell r="I160" t="str">
            <v>955</v>
          </cell>
          <cell r="J160" t="str">
            <v>MCALLEN, CITY OF</v>
          </cell>
          <cell r="K160">
            <v>41871</v>
          </cell>
          <cell r="L160" t="str">
            <v>71466</v>
          </cell>
          <cell r="M160" t="str">
            <v>UTXECON201</v>
          </cell>
          <cell r="N160" t="str">
            <v>0000097118</v>
          </cell>
        </row>
        <row r="161">
          <cell r="D161" t="str">
            <v>00663068</v>
          </cell>
          <cell r="E161" t="str">
            <v>Expense Distribution</v>
          </cell>
          <cell r="F161">
            <v>2</v>
          </cell>
          <cell r="G161">
            <v>2015</v>
          </cell>
          <cell r="H161" t="str">
            <v>211</v>
          </cell>
          <cell r="I161" t="str">
            <v>955</v>
          </cell>
          <cell r="J161" t="str">
            <v>PHARR, CITY OF</v>
          </cell>
          <cell r="K161">
            <v>42052</v>
          </cell>
          <cell r="L161" t="str">
            <v>74432</v>
          </cell>
          <cell r="M161" t="str">
            <v>UTXECON201</v>
          </cell>
          <cell r="N161" t="str">
            <v>0000097121</v>
          </cell>
        </row>
        <row r="162">
          <cell r="D162" t="str">
            <v>00622131</v>
          </cell>
          <cell r="E162" t="str">
            <v>Expense Distribution</v>
          </cell>
          <cell r="F162">
            <v>8</v>
          </cell>
          <cell r="G162">
            <v>2014</v>
          </cell>
          <cell r="H162" t="str">
            <v>211</v>
          </cell>
          <cell r="I162" t="str">
            <v>955</v>
          </cell>
          <cell r="J162" t="str">
            <v>CORPUS CHRISTI BOTANICAL SOC</v>
          </cell>
          <cell r="K162">
            <v>41816</v>
          </cell>
          <cell r="L162" t="str">
            <v>71017</v>
          </cell>
          <cell r="M162" t="str">
            <v>UTXECON201</v>
          </cell>
          <cell r="N162" t="str">
            <v>0000097342</v>
          </cell>
        </row>
        <row r="163">
          <cell r="D163" t="str">
            <v>00631696</v>
          </cell>
          <cell r="E163" t="str">
            <v>Expense Distribution</v>
          </cell>
          <cell r="F163">
            <v>8</v>
          </cell>
          <cell r="G163">
            <v>2014</v>
          </cell>
          <cell r="H163" t="str">
            <v>211</v>
          </cell>
          <cell r="I163" t="str">
            <v>955</v>
          </cell>
          <cell r="J163" t="str">
            <v>CORPUS CHRISTI BOTANICAL SOC</v>
          </cell>
          <cell r="K163">
            <v>41816</v>
          </cell>
          <cell r="L163" t="str">
            <v>71481</v>
          </cell>
          <cell r="M163" t="str">
            <v>UTXECON201</v>
          </cell>
          <cell r="N163" t="str">
            <v>0000097342</v>
          </cell>
        </row>
        <row r="164">
          <cell r="D164" t="str">
            <v>00646382</v>
          </cell>
          <cell r="E164" t="str">
            <v>Expense Distribution</v>
          </cell>
          <cell r="F164">
            <v>11</v>
          </cell>
          <cell r="G164">
            <v>2014</v>
          </cell>
          <cell r="H164" t="str">
            <v>211</v>
          </cell>
          <cell r="I164" t="str">
            <v>955</v>
          </cell>
          <cell r="J164" t="str">
            <v>CORPUS CHRISTI ISD</v>
          </cell>
          <cell r="K164">
            <v>41955</v>
          </cell>
          <cell r="L164" t="str">
            <v>72373</v>
          </cell>
          <cell r="M164" t="str">
            <v>UTXECON201</v>
          </cell>
          <cell r="N164" t="str">
            <v>0000097349</v>
          </cell>
        </row>
        <row r="165">
          <cell r="D165" t="str">
            <v>00644367</v>
          </cell>
          <cell r="E165" t="str">
            <v>Expense Distribution</v>
          </cell>
          <cell r="F165">
            <v>11</v>
          </cell>
          <cell r="G165">
            <v>2014</v>
          </cell>
          <cell r="H165" t="str">
            <v>211</v>
          </cell>
          <cell r="I165" t="str">
            <v>955</v>
          </cell>
          <cell r="J165" t="str">
            <v>CORPUS CHRISTI ISD</v>
          </cell>
          <cell r="K165">
            <v>41943</v>
          </cell>
          <cell r="L165" t="str">
            <v>72226</v>
          </cell>
          <cell r="M165" t="str">
            <v>UTXECON201</v>
          </cell>
          <cell r="N165" t="str">
            <v>0000097349</v>
          </cell>
        </row>
        <row r="166">
          <cell r="D166" t="str">
            <v>00636604</v>
          </cell>
          <cell r="E166" t="str">
            <v>Expense Distribution</v>
          </cell>
          <cell r="F166">
            <v>9</v>
          </cell>
          <cell r="G166">
            <v>2014</v>
          </cell>
          <cell r="H166" t="str">
            <v>211</v>
          </cell>
          <cell r="I166" t="str">
            <v>955</v>
          </cell>
          <cell r="J166" t="str">
            <v>FWCP INC</v>
          </cell>
          <cell r="K166">
            <v>41904</v>
          </cell>
          <cell r="L166" t="str">
            <v>71801</v>
          </cell>
          <cell r="M166" t="str">
            <v>UTXECON101</v>
          </cell>
          <cell r="N166" t="str">
            <v>0000098214</v>
          </cell>
        </row>
        <row r="167">
          <cell r="D167" t="str">
            <v>00652654</v>
          </cell>
          <cell r="E167" t="str">
            <v>Expense Distribution</v>
          </cell>
          <cell r="F167">
            <v>12</v>
          </cell>
          <cell r="G167">
            <v>2014</v>
          </cell>
          <cell r="H167" t="str">
            <v>211</v>
          </cell>
          <cell r="I167" t="str">
            <v>955</v>
          </cell>
          <cell r="J167" t="str">
            <v>KEEP TEXAS BEAUTIFUL</v>
          </cell>
          <cell r="K167">
            <v>41988</v>
          </cell>
          <cell r="L167" t="str">
            <v>73515</v>
          </cell>
          <cell r="M167" t="str">
            <v>UTXECON101</v>
          </cell>
          <cell r="N167" t="str">
            <v>0000099027</v>
          </cell>
        </row>
        <row r="168">
          <cell r="D168" t="str">
            <v>00662223</v>
          </cell>
          <cell r="E168" t="str">
            <v>Expense Distribution</v>
          </cell>
          <cell r="F168">
            <v>2</v>
          </cell>
          <cell r="G168">
            <v>2015</v>
          </cell>
          <cell r="H168" t="str">
            <v>211</v>
          </cell>
          <cell r="I168" t="str">
            <v>955</v>
          </cell>
          <cell r="J168" t="str">
            <v>KENEDY ROTARY CLUB</v>
          </cell>
          <cell r="K168">
            <v>42047</v>
          </cell>
          <cell r="L168" t="str">
            <v>74354</v>
          </cell>
          <cell r="M168" t="str">
            <v>UTXECON201</v>
          </cell>
          <cell r="N168" t="str">
            <v>0000099042</v>
          </cell>
        </row>
        <row r="169">
          <cell r="D169" t="str">
            <v>00664461</v>
          </cell>
          <cell r="E169" t="str">
            <v>Expense Distribution</v>
          </cell>
          <cell r="F169">
            <v>2</v>
          </cell>
          <cell r="G169">
            <v>2015</v>
          </cell>
          <cell r="H169" t="str">
            <v>211</v>
          </cell>
          <cell r="I169" t="str">
            <v>955</v>
          </cell>
          <cell r="J169" t="str">
            <v>MATAGORDA COUNTY FAIR &amp; LIVESTOCK ASSN</v>
          </cell>
          <cell r="K169">
            <v>42055</v>
          </cell>
          <cell r="L169" t="str">
            <v>74641</v>
          </cell>
          <cell r="M169" t="str">
            <v>UTXECON201</v>
          </cell>
          <cell r="N169" t="str">
            <v>0000099444</v>
          </cell>
        </row>
        <row r="170">
          <cell r="D170" t="str">
            <v>00670275</v>
          </cell>
          <cell r="E170" t="str">
            <v>Expense Distribution</v>
          </cell>
          <cell r="F170">
            <v>4</v>
          </cell>
          <cell r="G170">
            <v>2015</v>
          </cell>
          <cell r="H170" t="str">
            <v>211</v>
          </cell>
          <cell r="I170" t="str">
            <v>955</v>
          </cell>
          <cell r="J170" t="str">
            <v>MCALLEN CHAMBER OF COMMERCE</v>
          </cell>
          <cell r="K170">
            <v>42095</v>
          </cell>
          <cell r="L170" t="str">
            <v>74981</v>
          </cell>
          <cell r="M170" t="str">
            <v>UTXECON201</v>
          </cell>
          <cell r="N170" t="str">
            <v>0000099469</v>
          </cell>
        </row>
        <row r="171">
          <cell r="D171" t="str">
            <v>00651649</v>
          </cell>
          <cell r="E171" t="str">
            <v>Expense Distribution</v>
          </cell>
          <cell r="F171">
            <v>12</v>
          </cell>
          <cell r="G171">
            <v>2014</v>
          </cell>
          <cell r="H171" t="str">
            <v>211</v>
          </cell>
          <cell r="I171" t="str">
            <v>955</v>
          </cell>
          <cell r="J171" t="str">
            <v>MCALLEN CHAMBER OF COMMERCE</v>
          </cell>
          <cell r="K171">
            <v>41983</v>
          </cell>
          <cell r="L171" t="str">
            <v>73190</v>
          </cell>
          <cell r="M171" t="str">
            <v>UTXECON201</v>
          </cell>
          <cell r="N171" t="str">
            <v>0000099469</v>
          </cell>
        </row>
        <row r="172">
          <cell r="D172" t="str">
            <v>00669384</v>
          </cell>
          <cell r="E172" t="str">
            <v>Expense Distribution</v>
          </cell>
          <cell r="F172">
            <v>3</v>
          </cell>
          <cell r="G172">
            <v>2015</v>
          </cell>
          <cell r="H172" t="str">
            <v>211</v>
          </cell>
          <cell r="I172" t="str">
            <v>955</v>
          </cell>
          <cell r="J172" t="str">
            <v>SAN ANGELO STOCK SHOW</v>
          </cell>
          <cell r="K172">
            <v>42089</v>
          </cell>
          <cell r="L172" t="str">
            <v>74959</v>
          </cell>
          <cell r="M172" t="str">
            <v>UTXECON301</v>
          </cell>
          <cell r="N172" t="str">
            <v>0000100758</v>
          </cell>
        </row>
        <row r="173">
          <cell r="D173" t="str">
            <v>00643214</v>
          </cell>
          <cell r="E173" t="str">
            <v>Expense Distribution</v>
          </cell>
          <cell r="F173">
            <v>10</v>
          </cell>
          <cell r="G173">
            <v>2014</v>
          </cell>
          <cell r="H173" t="str">
            <v>211</v>
          </cell>
          <cell r="I173" t="str">
            <v>955</v>
          </cell>
          <cell r="J173" t="str">
            <v>SAN PATRICIO COUNTY</v>
          </cell>
          <cell r="K173">
            <v>41936</v>
          </cell>
          <cell r="L173" t="str">
            <v>72140</v>
          </cell>
          <cell r="M173" t="str">
            <v>UTXECON201</v>
          </cell>
          <cell r="N173" t="str">
            <v>0000100764</v>
          </cell>
        </row>
        <row r="174">
          <cell r="D174" t="str">
            <v>00651192</v>
          </cell>
          <cell r="E174" t="str">
            <v>Expense Distribution</v>
          </cell>
          <cell r="F174">
            <v>12</v>
          </cell>
          <cell r="G174">
            <v>2014</v>
          </cell>
          <cell r="H174" t="str">
            <v>211</v>
          </cell>
          <cell r="I174" t="str">
            <v>955</v>
          </cell>
          <cell r="J174" t="str">
            <v>TEXAS ENGINEERING FOUNDATION</v>
          </cell>
          <cell r="K174">
            <v>41981</v>
          </cell>
          <cell r="L174" t="str">
            <v>73052</v>
          </cell>
          <cell r="M174" t="str">
            <v>UTXECON201</v>
          </cell>
          <cell r="N174" t="str">
            <v>0000101376</v>
          </cell>
        </row>
        <row r="175">
          <cell r="D175" t="str">
            <v>00664749</v>
          </cell>
          <cell r="E175" t="str">
            <v>Expense Distribution</v>
          </cell>
          <cell r="F175">
            <v>3</v>
          </cell>
          <cell r="G175">
            <v>2015</v>
          </cell>
          <cell r="H175" t="str">
            <v>211</v>
          </cell>
          <cell r="I175" t="str">
            <v>955</v>
          </cell>
          <cell r="J175" t="str">
            <v>TEXAS STATE TECHNICAL COLLEGE</v>
          </cell>
          <cell r="K175">
            <v>42065</v>
          </cell>
          <cell r="L175" t="str">
            <v>74666</v>
          </cell>
          <cell r="M175" t="str">
            <v>UTXECON201</v>
          </cell>
          <cell r="N175" t="str">
            <v>0000101430</v>
          </cell>
        </row>
        <row r="176">
          <cell r="D176" t="str">
            <v>00645859</v>
          </cell>
          <cell r="E176" t="str">
            <v>Expense Distribution</v>
          </cell>
          <cell r="F176">
            <v>11</v>
          </cell>
          <cell r="G176">
            <v>2014</v>
          </cell>
          <cell r="H176" t="str">
            <v>211</v>
          </cell>
          <cell r="I176" t="str">
            <v>955</v>
          </cell>
          <cell r="J176" t="str">
            <v>TEXAS STATE TECHNICAL COLLEGE</v>
          </cell>
          <cell r="K176">
            <v>41953</v>
          </cell>
          <cell r="L176" t="str">
            <v>72332</v>
          </cell>
          <cell r="M176" t="str">
            <v>UTXECON201</v>
          </cell>
          <cell r="N176" t="str">
            <v>0000101430</v>
          </cell>
        </row>
        <row r="177">
          <cell r="D177" t="str">
            <v>00654160</v>
          </cell>
          <cell r="E177" t="str">
            <v>Expense Distribution</v>
          </cell>
          <cell r="F177">
            <v>12</v>
          </cell>
          <cell r="G177">
            <v>2014</v>
          </cell>
          <cell r="H177" t="str">
            <v>211</v>
          </cell>
          <cell r="I177" t="str">
            <v>955</v>
          </cell>
          <cell r="J177" t="str">
            <v>TEXAS TECH FOUNDATION INC</v>
          </cell>
          <cell r="K177">
            <v>41996</v>
          </cell>
          <cell r="L177" t="str">
            <v>73753</v>
          </cell>
          <cell r="M177" t="str">
            <v>G0001113</v>
          </cell>
          <cell r="N177" t="str">
            <v>0000101435</v>
          </cell>
        </row>
        <row r="178">
          <cell r="D178" t="str">
            <v>00651196</v>
          </cell>
          <cell r="E178" t="str">
            <v>Expense Distribution</v>
          </cell>
          <cell r="F178">
            <v>12</v>
          </cell>
          <cell r="G178">
            <v>2014</v>
          </cell>
          <cell r="H178" t="str">
            <v>211</v>
          </cell>
          <cell r="I178" t="str">
            <v>955</v>
          </cell>
          <cell r="J178" t="str">
            <v>TEXAS TECH FOUNDATION INC</v>
          </cell>
          <cell r="K178">
            <v>41982</v>
          </cell>
          <cell r="L178" t="str">
            <v>73083</v>
          </cell>
          <cell r="M178" t="str">
            <v>UTXECON201</v>
          </cell>
          <cell r="N178" t="str">
            <v>0000101435</v>
          </cell>
        </row>
        <row r="179">
          <cell r="D179" t="str">
            <v>00652022</v>
          </cell>
          <cell r="E179" t="str">
            <v>Expense Distribution</v>
          </cell>
          <cell r="F179">
            <v>12</v>
          </cell>
          <cell r="G179">
            <v>2014</v>
          </cell>
          <cell r="H179" t="str">
            <v>211</v>
          </cell>
          <cell r="I179" t="str">
            <v>955</v>
          </cell>
          <cell r="J179" t="str">
            <v>UNITED WAY OF TARRANT COUNTY</v>
          </cell>
          <cell r="K179">
            <v>41984</v>
          </cell>
          <cell r="L179" t="str">
            <v>73326</v>
          </cell>
          <cell r="M179" t="str">
            <v>G0001113</v>
          </cell>
          <cell r="N179" t="str">
            <v>0000101827</v>
          </cell>
        </row>
        <row r="180">
          <cell r="D180" t="str">
            <v>00651711</v>
          </cell>
          <cell r="E180" t="str">
            <v>Expense Distribution</v>
          </cell>
          <cell r="F180">
            <v>12</v>
          </cell>
          <cell r="G180">
            <v>2014</v>
          </cell>
          <cell r="H180" t="str">
            <v>211</v>
          </cell>
          <cell r="I180" t="str">
            <v>955</v>
          </cell>
          <cell r="J180" t="str">
            <v>UNITED WAY OF TARRANT COUNTY</v>
          </cell>
          <cell r="K180">
            <v>41977</v>
          </cell>
          <cell r="L180" t="str">
            <v>73303</v>
          </cell>
          <cell r="M180" t="str">
            <v>UTXECON201</v>
          </cell>
          <cell r="N180" t="str">
            <v>0000101827</v>
          </cell>
        </row>
        <row r="181">
          <cell r="D181" t="str">
            <v>00652650</v>
          </cell>
          <cell r="E181" t="str">
            <v>Expense Distribution</v>
          </cell>
          <cell r="F181">
            <v>12</v>
          </cell>
          <cell r="G181">
            <v>2014</v>
          </cell>
          <cell r="H181" t="str">
            <v>211</v>
          </cell>
          <cell r="I181" t="str">
            <v>955</v>
          </cell>
          <cell r="J181" t="str">
            <v>UNITED WAY/CAPITAL AREA</v>
          </cell>
          <cell r="K181">
            <v>41978</v>
          </cell>
          <cell r="L181" t="str">
            <v>73444</v>
          </cell>
          <cell r="M181" t="str">
            <v>G0001113</v>
          </cell>
          <cell r="N181" t="str">
            <v>0000101832</v>
          </cell>
        </row>
        <row r="182">
          <cell r="D182" t="str">
            <v>00652649</v>
          </cell>
          <cell r="E182" t="str">
            <v>Expense Distribution</v>
          </cell>
          <cell r="F182">
            <v>12</v>
          </cell>
          <cell r="G182">
            <v>2014</v>
          </cell>
          <cell r="H182" t="str">
            <v>211</v>
          </cell>
          <cell r="I182" t="str">
            <v>955</v>
          </cell>
          <cell r="J182" t="str">
            <v>UNITED WAY/CAPITAL AREA</v>
          </cell>
          <cell r="K182">
            <v>41985</v>
          </cell>
          <cell r="L182" t="str">
            <v>73443</v>
          </cell>
          <cell r="M182" t="str">
            <v>UTXECON101</v>
          </cell>
          <cell r="N182" t="str">
            <v>0000101832</v>
          </cell>
        </row>
        <row r="183">
          <cell r="D183" t="str">
            <v>00647721</v>
          </cell>
          <cell r="E183" t="str">
            <v>Expense Distribution</v>
          </cell>
          <cell r="F183">
            <v>12</v>
          </cell>
          <cell r="G183">
            <v>2014</v>
          </cell>
          <cell r="H183" t="str">
            <v>211</v>
          </cell>
          <cell r="I183" t="str">
            <v>955</v>
          </cell>
          <cell r="J183" t="str">
            <v>UNITED WAY/CAPITAL AREA</v>
          </cell>
          <cell r="K183">
            <v>41960</v>
          </cell>
          <cell r="L183" t="str">
            <v>72472</v>
          </cell>
          <cell r="M183" t="str">
            <v>UTXECON201</v>
          </cell>
          <cell r="N183" t="str">
            <v>0000101832</v>
          </cell>
        </row>
        <row r="184">
          <cell r="D184" t="str">
            <v>00647721</v>
          </cell>
          <cell r="E184" t="str">
            <v>Expense Distribution</v>
          </cell>
          <cell r="F184">
            <v>11</v>
          </cell>
          <cell r="G184">
            <v>2014</v>
          </cell>
          <cell r="H184" t="str">
            <v>211</v>
          </cell>
          <cell r="I184" t="str">
            <v>955</v>
          </cell>
          <cell r="J184" t="str">
            <v>UNITED WAY/CAPITAL AREA</v>
          </cell>
          <cell r="K184">
            <v>41960</v>
          </cell>
          <cell r="L184" t="str">
            <v>72472</v>
          </cell>
          <cell r="M184" t="str">
            <v>UTXECON201</v>
          </cell>
          <cell r="N184" t="str">
            <v>0000101832</v>
          </cell>
        </row>
        <row r="185">
          <cell r="D185" t="str">
            <v>00631260</v>
          </cell>
          <cell r="E185" t="str">
            <v>Expense Distribution</v>
          </cell>
          <cell r="F185">
            <v>8</v>
          </cell>
          <cell r="G185">
            <v>2014</v>
          </cell>
          <cell r="H185" t="str">
            <v>211</v>
          </cell>
          <cell r="I185" t="str">
            <v>955</v>
          </cell>
          <cell r="J185" t="str">
            <v>UNIVERSITY OF TEXAS</v>
          </cell>
          <cell r="K185">
            <v>41871</v>
          </cell>
          <cell r="L185" t="str">
            <v>71461</v>
          </cell>
          <cell r="M185" t="str">
            <v>UTXECON201</v>
          </cell>
          <cell r="N185" t="str">
            <v>0000101846</v>
          </cell>
        </row>
        <row r="186">
          <cell r="D186" t="str">
            <v>00662411</v>
          </cell>
          <cell r="E186" t="str">
            <v>Expense Distribution</v>
          </cell>
          <cell r="F186">
            <v>2</v>
          </cell>
          <cell r="G186">
            <v>2015</v>
          </cell>
          <cell r="H186" t="str">
            <v>211</v>
          </cell>
          <cell r="I186" t="str">
            <v>955</v>
          </cell>
          <cell r="J186" t="str">
            <v>NUECES COUNTY JR LIVESTOCK SHOW &amp; SALE</v>
          </cell>
          <cell r="K186">
            <v>42048</v>
          </cell>
          <cell r="L186" t="str">
            <v>74389</v>
          </cell>
          <cell r="M186" t="str">
            <v>UTXECON201</v>
          </cell>
          <cell r="N186" t="str">
            <v>0000109944</v>
          </cell>
        </row>
        <row r="187">
          <cell r="D187" t="str">
            <v>00644004</v>
          </cell>
          <cell r="E187" t="str">
            <v>Expense Distribution</v>
          </cell>
          <cell r="F187">
            <v>10</v>
          </cell>
          <cell r="G187">
            <v>2014</v>
          </cell>
          <cell r="H187" t="str">
            <v>211</v>
          </cell>
          <cell r="I187" t="str">
            <v>955</v>
          </cell>
          <cell r="J187" t="str">
            <v>VICTORIA COLLEGE FOUNDATION</v>
          </cell>
          <cell r="K187">
            <v>41941</v>
          </cell>
          <cell r="L187" t="str">
            <v>72196</v>
          </cell>
          <cell r="M187" t="str">
            <v>G0001113</v>
          </cell>
          <cell r="N187" t="str">
            <v>0000110982</v>
          </cell>
        </row>
        <row r="188">
          <cell r="D188" t="str">
            <v>00651190</v>
          </cell>
          <cell r="E188" t="str">
            <v>Expense Distribution</v>
          </cell>
          <cell r="F188">
            <v>12</v>
          </cell>
          <cell r="G188">
            <v>2014</v>
          </cell>
          <cell r="H188" t="str">
            <v>211</v>
          </cell>
          <cell r="I188" t="str">
            <v>955</v>
          </cell>
          <cell r="J188" t="str">
            <v>LAREDO GATEWAY ROTARY</v>
          </cell>
          <cell r="K188">
            <v>41981</v>
          </cell>
          <cell r="L188" t="str">
            <v>73045</v>
          </cell>
          <cell r="M188" t="str">
            <v>UTXECON201</v>
          </cell>
          <cell r="N188" t="str">
            <v>0000110984</v>
          </cell>
        </row>
        <row r="189">
          <cell r="D189" t="str">
            <v>00669381</v>
          </cell>
          <cell r="E189" t="str">
            <v>Expense Distribution</v>
          </cell>
          <cell r="F189">
            <v>3</v>
          </cell>
          <cell r="G189">
            <v>2015</v>
          </cell>
          <cell r="H189" t="str">
            <v>211</v>
          </cell>
          <cell r="I189" t="str">
            <v>955</v>
          </cell>
          <cell r="J189" t="str">
            <v>POTEET ROTARY CLUB</v>
          </cell>
          <cell r="K189">
            <v>42089</v>
          </cell>
          <cell r="L189" t="str">
            <v>74952</v>
          </cell>
          <cell r="M189" t="str">
            <v>UTXECON201</v>
          </cell>
          <cell r="N189" t="str">
            <v>0000114266</v>
          </cell>
        </row>
        <row r="190">
          <cell r="D190" t="str">
            <v>00675397</v>
          </cell>
          <cell r="E190" t="str">
            <v>Expense Distribution</v>
          </cell>
          <cell r="F190">
            <v>5</v>
          </cell>
          <cell r="G190">
            <v>2015</v>
          </cell>
          <cell r="H190" t="str">
            <v>211</v>
          </cell>
          <cell r="I190" t="str">
            <v>955</v>
          </cell>
          <cell r="J190" t="str">
            <v>HARLINGEN AREA EDUCATION FOUNDATION</v>
          </cell>
          <cell r="K190">
            <v>42125</v>
          </cell>
          <cell r="L190" t="str">
            <v>75502</v>
          </cell>
          <cell r="M190" t="str">
            <v>UTXECON201</v>
          </cell>
          <cell r="N190" t="str">
            <v>0000114268</v>
          </cell>
        </row>
        <row r="191">
          <cell r="D191" t="str">
            <v>00624510</v>
          </cell>
          <cell r="E191" t="str">
            <v>Expense Distribution</v>
          </cell>
          <cell r="F191">
            <v>7</v>
          </cell>
          <cell r="G191">
            <v>2014</v>
          </cell>
          <cell r="H191" t="str">
            <v>211</v>
          </cell>
          <cell r="I191" t="str">
            <v>955</v>
          </cell>
          <cell r="J191" t="str">
            <v>HARLINGEN AREA EDUCATION FOUNDATION</v>
          </cell>
          <cell r="K191">
            <v>41831</v>
          </cell>
          <cell r="L191" t="str">
            <v>71110</v>
          </cell>
          <cell r="M191" t="str">
            <v>UTXECON201</v>
          </cell>
          <cell r="N191" t="str">
            <v>0000114268</v>
          </cell>
        </row>
        <row r="192">
          <cell r="D192" t="str">
            <v>00627314</v>
          </cell>
          <cell r="E192" t="str">
            <v>Expense Distribution</v>
          </cell>
          <cell r="F192">
            <v>7</v>
          </cell>
          <cell r="G192">
            <v>2014</v>
          </cell>
          <cell r="H192" t="str">
            <v>211</v>
          </cell>
          <cell r="I192" t="str">
            <v>955</v>
          </cell>
          <cell r="J192" t="str">
            <v>MEXICAN FOLKLORE SCHOOL OF DANCE</v>
          </cell>
          <cell r="K192">
            <v>41849</v>
          </cell>
          <cell r="L192" t="str">
            <v>71258</v>
          </cell>
          <cell r="M192" t="str">
            <v>UTXECON201</v>
          </cell>
          <cell r="N192" t="str">
            <v>0000114269</v>
          </cell>
        </row>
        <row r="193">
          <cell r="D193" t="str">
            <v>00664463</v>
          </cell>
          <cell r="E193" t="str">
            <v>Expense Distribution</v>
          </cell>
          <cell r="F193">
            <v>2</v>
          </cell>
          <cell r="G193">
            <v>2015</v>
          </cell>
          <cell r="H193" t="str">
            <v>211</v>
          </cell>
          <cell r="I193" t="str">
            <v>955</v>
          </cell>
          <cell r="J193" t="str">
            <v>GOLIAD COUNTY</v>
          </cell>
          <cell r="K193">
            <v>42062</v>
          </cell>
          <cell r="L193" t="str">
            <v>74645</v>
          </cell>
          <cell r="M193" t="str">
            <v>UTXECON201</v>
          </cell>
          <cell r="N193" t="str">
            <v>0000114786</v>
          </cell>
        </row>
        <row r="194">
          <cell r="D194" t="str">
            <v>00662015</v>
          </cell>
          <cell r="E194" t="str">
            <v>Expense Distribution</v>
          </cell>
          <cell r="F194">
            <v>2</v>
          </cell>
          <cell r="G194">
            <v>2015</v>
          </cell>
          <cell r="H194" t="str">
            <v>211</v>
          </cell>
          <cell r="I194" t="str">
            <v>955</v>
          </cell>
          <cell r="J194" t="str">
            <v>REFUGIO LITTLE LEAGUE</v>
          </cell>
          <cell r="K194">
            <v>42046</v>
          </cell>
          <cell r="L194" t="str">
            <v>74341</v>
          </cell>
          <cell r="M194" t="str">
            <v>UTXECON201</v>
          </cell>
          <cell r="N194" t="str">
            <v>0000114789</v>
          </cell>
        </row>
        <row r="195">
          <cell r="D195" t="str">
            <v>00664466</v>
          </cell>
          <cell r="E195" t="str">
            <v>Expense Distribution</v>
          </cell>
          <cell r="F195">
            <v>5</v>
          </cell>
          <cell r="G195">
            <v>2015</v>
          </cell>
          <cell r="H195" t="str">
            <v>211</v>
          </cell>
          <cell r="I195" t="str">
            <v>955</v>
          </cell>
          <cell r="J195" t="str">
            <v>KIWANIS CLUB</v>
          </cell>
          <cell r="K195">
            <v>42062</v>
          </cell>
          <cell r="L195" t="str">
            <v>74648</v>
          </cell>
          <cell r="M195" t="str">
            <v>UTXECON201</v>
          </cell>
          <cell r="N195" t="str">
            <v>0000115116</v>
          </cell>
        </row>
        <row r="196">
          <cell r="D196" t="str">
            <v>00664466</v>
          </cell>
          <cell r="E196" t="str">
            <v>Expense Distribution</v>
          </cell>
          <cell r="F196">
            <v>2</v>
          </cell>
          <cell r="G196">
            <v>2015</v>
          </cell>
          <cell r="H196" t="str">
            <v>211</v>
          </cell>
          <cell r="I196" t="str">
            <v>955</v>
          </cell>
          <cell r="J196" t="str">
            <v>KIWANIS CLUB</v>
          </cell>
          <cell r="K196">
            <v>42062</v>
          </cell>
          <cell r="L196" t="str">
            <v>74648</v>
          </cell>
          <cell r="M196" t="str">
            <v>UTXECON201</v>
          </cell>
          <cell r="N196" t="str">
            <v>0000115116</v>
          </cell>
        </row>
        <row r="197">
          <cell r="D197" t="str">
            <v>00662225</v>
          </cell>
          <cell r="E197" t="str">
            <v>Expense Distribution</v>
          </cell>
          <cell r="F197">
            <v>2</v>
          </cell>
          <cell r="G197">
            <v>2015</v>
          </cell>
          <cell r="H197" t="str">
            <v>211</v>
          </cell>
          <cell r="I197" t="str">
            <v>955</v>
          </cell>
          <cell r="J197" t="str">
            <v>KIWANIS CLUB</v>
          </cell>
          <cell r="K197">
            <v>42047</v>
          </cell>
          <cell r="L197" t="str">
            <v>74367</v>
          </cell>
          <cell r="M197" t="str">
            <v>UTXECON201</v>
          </cell>
          <cell r="N197" t="str">
            <v>0000115116</v>
          </cell>
        </row>
        <row r="198">
          <cell r="D198" t="str">
            <v>00676212</v>
          </cell>
          <cell r="E198" t="str">
            <v>Expense Distribution</v>
          </cell>
          <cell r="F198">
            <v>5</v>
          </cell>
          <cell r="G198">
            <v>2015</v>
          </cell>
          <cell r="H198" t="str">
            <v>211</v>
          </cell>
          <cell r="I198" t="str">
            <v>955</v>
          </cell>
          <cell r="J198" t="str">
            <v>TEXAS A&amp;M</v>
          </cell>
          <cell r="K198">
            <v>42129</v>
          </cell>
          <cell r="L198" t="str">
            <v>75519</v>
          </cell>
          <cell r="M198" t="str">
            <v>G0001113</v>
          </cell>
          <cell r="N198" t="str">
            <v>0000120050</v>
          </cell>
        </row>
        <row r="199">
          <cell r="D199" t="str">
            <v>00673922</v>
          </cell>
          <cell r="E199" t="str">
            <v>Expense Distribution</v>
          </cell>
          <cell r="F199">
            <v>4</v>
          </cell>
          <cell r="G199">
            <v>2015</v>
          </cell>
          <cell r="H199" t="str">
            <v>211</v>
          </cell>
          <cell r="I199" t="str">
            <v>955</v>
          </cell>
          <cell r="J199" t="str">
            <v>TEXAS A&amp;M</v>
          </cell>
          <cell r="K199">
            <v>42117</v>
          </cell>
          <cell r="L199" t="str">
            <v>75439</v>
          </cell>
          <cell r="M199" t="str">
            <v>G0001113</v>
          </cell>
          <cell r="N199" t="str">
            <v>0000120050</v>
          </cell>
        </row>
        <row r="200">
          <cell r="D200" t="str">
            <v>00672658</v>
          </cell>
          <cell r="E200" t="str">
            <v>Expense Distribution</v>
          </cell>
          <cell r="F200">
            <v>4</v>
          </cell>
          <cell r="G200">
            <v>2015</v>
          </cell>
          <cell r="H200" t="str">
            <v>211</v>
          </cell>
          <cell r="I200" t="str">
            <v>955</v>
          </cell>
          <cell r="J200" t="str">
            <v>TEXAS A&amp;M</v>
          </cell>
          <cell r="K200">
            <v>42109</v>
          </cell>
          <cell r="L200" t="str">
            <v>75313</v>
          </cell>
          <cell r="M200" t="str">
            <v>G0001113</v>
          </cell>
          <cell r="N200" t="str">
            <v>0000120050</v>
          </cell>
        </row>
        <row r="201">
          <cell r="D201" t="str">
            <v>00663817</v>
          </cell>
          <cell r="E201" t="str">
            <v>Expense Distribution</v>
          </cell>
          <cell r="F201">
            <v>2</v>
          </cell>
          <cell r="G201">
            <v>2015</v>
          </cell>
          <cell r="H201" t="str">
            <v>211</v>
          </cell>
          <cell r="I201" t="str">
            <v>955</v>
          </cell>
          <cell r="J201" t="str">
            <v>TEXAS A&amp;M</v>
          </cell>
          <cell r="K201">
            <v>42058</v>
          </cell>
          <cell r="L201" t="str">
            <v>74560</v>
          </cell>
          <cell r="M201" t="str">
            <v>UTXECON201</v>
          </cell>
          <cell r="N201" t="str">
            <v>0000120050</v>
          </cell>
        </row>
        <row r="202">
          <cell r="D202" t="str">
            <v>00654161</v>
          </cell>
          <cell r="E202" t="str">
            <v>Expense Distribution</v>
          </cell>
          <cell r="F202">
            <v>12</v>
          </cell>
          <cell r="G202">
            <v>2014</v>
          </cell>
          <cell r="H202" t="str">
            <v>211</v>
          </cell>
          <cell r="I202" t="str">
            <v>955</v>
          </cell>
          <cell r="J202" t="str">
            <v>TEXAS A&amp;M</v>
          </cell>
          <cell r="K202">
            <v>41996</v>
          </cell>
          <cell r="L202" t="str">
            <v>73764</v>
          </cell>
          <cell r="M202" t="str">
            <v>G0001113</v>
          </cell>
          <cell r="N202" t="str">
            <v>0000120050</v>
          </cell>
        </row>
        <row r="203">
          <cell r="D203" t="str">
            <v>00652126</v>
          </cell>
          <cell r="E203" t="str">
            <v>Expense Distribution</v>
          </cell>
          <cell r="F203">
            <v>12</v>
          </cell>
          <cell r="G203">
            <v>2014</v>
          </cell>
          <cell r="H203" t="str">
            <v>211</v>
          </cell>
          <cell r="I203" t="str">
            <v>955</v>
          </cell>
          <cell r="J203" t="str">
            <v>TEXAS A&amp;M</v>
          </cell>
          <cell r="K203">
            <v>41985</v>
          </cell>
          <cell r="L203" t="str">
            <v>73420</v>
          </cell>
          <cell r="M203" t="str">
            <v>G0001113</v>
          </cell>
          <cell r="N203" t="str">
            <v>0000120050</v>
          </cell>
        </row>
        <row r="204">
          <cell r="D204" t="str">
            <v>00649474</v>
          </cell>
          <cell r="E204" t="str">
            <v>Expense Distribution</v>
          </cell>
          <cell r="F204">
            <v>12</v>
          </cell>
          <cell r="G204">
            <v>2014</v>
          </cell>
          <cell r="H204" t="str">
            <v>211</v>
          </cell>
          <cell r="I204" t="str">
            <v>955</v>
          </cell>
          <cell r="J204" t="str">
            <v>TEXAS A&amp;M</v>
          </cell>
          <cell r="K204">
            <v>41974</v>
          </cell>
          <cell r="L204" t="str">
            <v>72802</v>
          </cell>
          <cell r="M204" t="str">
            <v>G0001113</v>
          </cell>
          <cell r="N204" t="str">
            <v>0000120050</v>
          </cell>
        </row>
        <row r="205">
          <cell r="D205" t="str">
            <v>00645863</v>
          </cell>
          <cell r="E205" t="str">
            <v>Expense Distribution</v>
          </cell>
          <cell r="F205">
            <v>11</v>
          </cell>
          <cell r="G205">
            <v>2014</v>
          </cell>
          <cell r="H205" t="str">
            <v>211</v>
          </cell>
          <cell r="I205" t="str">
            <v>955</v>
          </cell>
          <cell r="J205" t="str">
            <v>TEXAS A&amp;M</v>
          </cell>
          <cell r="K205">
            <v>41953</v>
          </cell>
          <cell r="L205" t="str">
            <v>72339</v>
          </cell>
          <cell r="M205" t="str">
            <v>UTXECON201</v>
          </cell>
          <cell r="N205" t="str">
            <v>0000120050</v>
          </cell>
        </row>
        <row r="206">
          <cell r="D206" t="str">
            <v>00629664</v>
          </cell>
          <cell r="E206" t="str">
            <v>Expense Distribution</v>
          </cell>
          <cell r="F206">
            <v>8</v>
          </cell>
          <cell r="G206">
            <v>2014</v>
          </cell>
          <cell r="H206" t="str">
            <v>211</v>
          </cell>
          <cell r="I206" t="str">
            <v>955</v>
          </cell>
          <cell r="J206" t="str">
            <v>TEXAS A&amp;M</v>
          </cell>
          <cell r="K206">
            <v>41862</v>
          </cell>
          <cell r="L206" t="str">
            <v>71370</v>
          </cell>
          <cell r="M206" t="str">
            <v>UTXECON201</v>
          </cell>
          <cell r="N206" t="str">
            <v>0000120050</v>
          </cell>
        </row>
        <row r="207">
          <cell r="D207" t="str">
            <v>00629056</v>
          </cell>
          <cell r="E207" t="str">
            <v>Expense Distribution</v>
          </cell>
          <cell r="F207">
            <v>8</v>
          </cell>
          <cell r="G207">
            <v>2014</v>
          </cell>
          <cell r="H207" t="str">
            <v>211</v>
          </cell>
          <cell r="I207" t="str">
            <v>955</v>
          </cell>
          <cell r="J207" t="str">
            <v>TEXAS A&amp;M</v>
          </cell>
          <cell r="K207">
            <v>41859</v>
          </cell>
          <cell r="L207" t="str">
            <v>71353</v>
          </cell>
          <cell r="M207" t="str">
            <v>UTXECON201</v>
          </cell>
          <cell r="N207" t="str">
            <v>0000120050</v>
          </cell>
        </row>
        <row r="208">
          <cell r="D208" t="str">
            <v>00628787</v>
          </cell>
          <cell r="E208" t="str">
            <v>Expense Distribution</v>
          </cell>
          <cell r="F208">
            <v>8</v>
          </cell>
          <cell r="G208">
            <v>2014</v>
          </cell>
          <cell r="H208" t="str">
            <v>211</v>
          </cell>
          <cell r="I208" t="str">
            <v>955</v>
          </cell>
          <cell r="J208" t="str">
            <v>TEXAS A&amp;M</v>
          </cell>
          <cell r="K208">
            <v>41856</v>
          </cell>
          <cell r="L208" t="str">
            <v>71324</v>
          </cell>
          <cell r="M208" t="str">
            <v>UTXECON201</v>
          </cell>
          <cell r="N208" t="str">
            <v>0000120050</v>
          </cell>
        </row>
        <row r="209">
          <cell r="D209" t="str">
            <v>00673094</v>
          </cell>
          <cell r="E209" t="str">
            <v>Expense Distribution</v>
          </cell>
          <cell r="F209">
            <v>4</v>
          </cell>
          <cell r="G209">
            <v>2015</v>
          </cell>
          <cell r="H209" t="str">
            <v>211</v>
          </cell>
          <cell r="I209" t="str">
            <v>955</v>
          </cell>
          <cell r="J209" t="str">
            <v>HALO-FLIGHT FOA</v>
          </cell>
          <cell r="K209">
            <v>42111</v>
          </cell>
          <cell r="L209" t="str">
            <v>75391</v>
          </cell>
          <cell r="M209" t="str">
            <v>UTXECON201</v>
          </cell>
          <cell r="N209" t="str">
            <v>0000120162</v>
          </cell>
        </row>
        <row r="210">
          <cell r="D210" t="str">
            <v>00627315</v>
          </cell>
          <cell r="E210" t="str">
            <v>Expense Distribution</v>
          </cell>
          <cell r="F210">
            <v>7</v>
          </cell>
          <cell r="G210">
            <v>2014</v>
          </cell>
          <cell r="H210" t="str">
            <v>211</v>
          </cell>
          <cell r="I210" t="str">
            <v>955</v>
          </cell>
          <cell r="J210" t="str">
            <v>ABILENE INDUSTRIAL FOUNDATION</v>
          </cell>
          <cell r="K210">
            <v>41849</v>
          </cell>
          <cell r="L210" t="str">
            <v>71280</v>
          </cell>
          <cell r="M210" t="str">
            <v>UTXECON301</v>
          </cell>
          <cell r="N210" t="str">
            <v>0000120374</v>
          </cell>
        </row>
        <row r="211">
          <cell r="D211" t="str">
            <v>00663635</v>
          </cell>
          <cell r="E211" t="str">
            <v>Expense Distribution</v>
          </cell>
          <cell r="F211">
            <v>2</v>
          </cell>
          <cell r="G211">
            <v>2015</v>
          </cell>
          <cell r="H211" t="str">
            <v>211</v>
          </cell>
          <cell r="I211" t="str">
            <v>955</v>
          </cell>
          <cell r="J211" t="str">
            <v>CALALLEN HIGH SCHOOL</v>
          </cell>
          <cell r="K211">
            <v>42058</v>
          </cell>
          <cell r="L211" t="str">
            <v>74557</v>
          </cell>
          <cell r="M211" t="str">
            <v>UTXECON201</v>
          </cell>
          <cell r="N211" t="str">
            <v>0000120921</v>
          </cell>
        </row>
        <row r="212">
          <cell r="D212" t="str">
            <v>00658157</v>
          </cell>
          <cell r="E212" t="str">
            <v>Expense Distribution</v>
          </cell>
          <cell r="F212">
            <v>1</v>
          </cell>
          <cell r="G212">
            <v>2015</v>
          </cell>
          <cell r="H212" t="str">
            <v>211</v>
          </cell>
          <cell r="I212" t="str">
            <v>955</v>
          </cell>
          <cell r="J212" t="str">
            <v>DRISCOLL CHILDRENS HOSPITAL</v>
          </cell>
          <cell r="K212">
            <v>42024</v>
          </cell>
          <cell r="L212" t="str">
            <v>73968</v>
          </cell>
          <cell r="M212" t="str">
            <v>UTXECON201</v>
          </cell>
          <cell r="N212" t="str">
            <v>0000121144</v>
          </cell>
        </row>
        <row r="213">
          <cell r="D213" t="str">
            <v>00629058</v>
          </cell>
          <cell r="E213" t="str">
            <v>Expense Distribution</v>
          </cell>
          <cell r="F213">
            <v>8</v>
          </cell>
          <cell r="G213">
            <v>2014</v>
          </cell>
          <cell r="H213" t="str">
            <v>211</v>
          </cell>
          <cell r="I213" t="str">
            <v>955</v>
          </cell>
          <cell r="J213" t="str">
            <v>DRISCOLL CHILDRENS HOSPITAL</v>
          </cell>
          <cell r="K213">
            <v>41859</v>
          </cell>
          <cell r="L213" t="str">
            <v>71355</v>
          </cell>
          <cell r="M213" t="str">
            <v>UTXECON201</v>
          </cell>
          <cell r="N213" t="str">
            <v>0000121144</v>
          </cell>
        </row>
        <row r="214">
          <cell r="D214" t="str">
            <v>00676965</v>
          </cell>
          <cell r="E214" t="str">
            <v>Expense Distribution</v>
          </cell>
          <cell r="F214">
            <v>5</v>
          </cell>
          <cell r="G214">
            <v>2015</v>
          </cell>
          <cell r="H214" t="str">
            <v>211</v>
          </cell>
          <cell r="I214" t="str">
            <v>955</v>
          </cell>
          <cell r="J214" t="str">
            <v>LAREDO CHAMBER OF COMMERCE</v>
          </cell>
          <cell r="K214">
            <v>42132</v>
          </cell>
          <cell r="L214" t="str">
            <v>75565</v>
          </cell>
          <cell r="M214" t="str">
            <v>UTXECON201</v>
          </cell>
          <cell r="N214" t="str">
            <v>0000121145</v>
          </cell>
        </row>
        <row r="215">
          <cell r="D215" t="str">
            <v>00652904</v>
          </cell>
          <cell r="E215" t="str">
            <v>Expense Distribution</v>
          </cell>
          <cell r="F215">
            <v>12</v>
          </cell>
          <cell r="G215">
            <v>2014</v>
          </cell>
          <cell r="H215" t="str">
            <v>211</v>
          </cell>
          <cell r="I215" t="str">
            <v>955</v>
          </cell>
          <cell r="J215" t="str">
            <v>LAREDO CHAMBER OF COMMERCE</v>
          </cell>
          <cell r="K215">
            <v>41990</v>
          </cell>
          <cell r="L215" t="str">
            <v>73584</v>
          </cell>
          <cell r="M215" t="str">
            <v>UTXECON201</v>
          </cell>
          <cell r="N215" t="str">
            <v>0000121145</v>
          </cell>
        </row>
        <row r="216">
          <cell r="D216" t="str">
            <v>00644561</v>
          </cell>
          <cell r="E216" t="str">
            <v>Expense Distribution</v>
          </cell>
          <cell r="F216">
            <v>11</v>
          </cell>
          <cell r="G216">
            <v>2014</v>
          </cell>
          <cell r="H216" t="str">
            <v>211</v>
          </cell>
          <cell r="I216" t="str">
            <v>955</v>
          </cell>
          <cell r="J216" t="str">
            <v>LAREDO CHAMBER OF COMMERCE</v>
          </cell>
          <cell r="K216">
            <v>41943</v>
          </cell>
          <cell r="L216" t="str">
            <v>72231</v>
          </cell>
          <cell r="M216" t="str">
            <v>UTXECON201</v>
          </cell>
          <cell r="N216" t="str">
            <v>0000121145</v>
          </cell>
        </row>
        <row r="217">
          <cell r="D217" t="str">
            <v>00640320</v>
          </cell>
          <cell r="E217" t="str">
            <v>Expense Distribution</v>
          </cell>
          <cell r="F217">
            <v>10</v>
          </cell>
          <cell r="G217">
            <v>2014</v>
          </cell>
          <cell r="H217" t="str">
            <v>211</v>
          </cell>
          <cell r="I217" t="str">
            <v>955</v>
          </cell>
          <cell r="J217" t="str">
            <v>LAREDO CHAMBER OF COMMERCE</v>
          </cell>
          <cell r="K217">
            <v>41921</v>
          </cell>
          <cell r="L217" t="str">
            <v>71965</v>
          </cell>
          <cell r="M217" t="str">
            <v>UTXECON201</v>
          </cell>
          <cell r="N217" t="str">
            <v>0000121145</v>
          </cell>
        </row>
        <row r="218">
          <cell r="D218" t="str">
            <v>00635072</v>
          </cell>
          <cell r="E218" t="str">
            <v>Expense Distribution</v>
          </cell>
          <cell r="F218">
            <v>9</v>
          </cell>
          <cell r="G218">
            <v>2014</v>
          </cell>
          <cell r="H218" t="str">
            <v>211</v>
          </cell>
          <cell r="I218" t="str">
            <v>955</v>
          </cell>
          <cell r="J218" t="str">
            <v>BAYLOR UNIVERSITY</v>
          </cell>
          <cell r="K218">
            <v>41894</v>
          </cell>
          <cell r="L218" t="str">
            <v>71714</v>
          </cell>
          <cell r="M218" t="str">
            <v>G0001113</v>
          </cell>
          <cell r="N218" t="str">
            <v>0000121228</v>
          </cell>
        </row>
        <row r="219">
          <cell r="D219" t="str">
            <v>00662841</v>
          </cell>
          <cell r="E219" t="str">
            <v>Expense Distribution</v>
          </cell>
          <cell r="F219">
            <v>2</v>
          </cell>
          <cell r="G219">
            <v>2015</v>
          </cell>
          <cell r="H219" t="str">
            <v>211</v>
          </cell>
          <cell r="I219" t="str">
            <v>955</v>
          </cell>
          <cell r="J219" t="str">
            <v>CORPUS CHRISTI HISPANIC CHAMBER</v>
          </cell>
          <cell r="K219">
            <v>42052</v>
          </cell>
          <cell r="L219" t="str">
            <v>74447</v>
          </cell>
          <cell r="M219" t="str">
            <v>UTXECON201</v>
          </cell>
          <cell r="N219" t="str">
            <v>0000121258</v>
          </cell>
        </row>
        <row r="220">
          <cell r="D220" t="str">
            <v>00644250</v>
          </cell>
          <cell r="E220" t="str">
            <v>Expense Distribution</v>
          </cell>
          <cell r="F220">
            <v>10</v>
          </cell>
          <cell r="G220">
            <v>2014</v>
          </cell>
          <cell r="H220" t="str">
            <v>211</v>
          </cell>
          <cell r="I220" t="str">
            <v>955</v>
          </cell>
          <cell r="J220" t="str">
            <v>CORPUS CHRISTI HISPANIC CHAMBER</v>
          </cell>
          <cell r="K220">
            <v>41936</v>
          </cell>
          <cell r="L220" t="str">
            <v>72225</v>
          </cell>
          <cell r="M220" t="str">
            <v>UTXECON201</v>
          </cell>
          <cell r="N220" t="str">
            <v>0000121258</v>
          </cell>
        </row>
        <row r="221">
          <cell r="D221" t="str">
            <v>00640324</v>
          </cell>
          <cell r="E221" t="str">
            <v>Expense Distribution</v>
          </cell>
          <cell r="F221">
            <v>10</v>
          </cell>
          <cell r="G221">
            <v>2014</v>
          </cell>
          <cell r="H221" t="str">
            <v>211</v>
          </cell>
          <cell r="I221" t="str">
            <v>955</v>
          </cell>
          <cell r="J221" t="str">
            <v>CORPUS CHRISTI HISPANIC CHAMBER</v>
          </cell>
          <cell r="K221">
            <v>41921</v>
          </cell>
          <cell r="L221" t="str">
            <v>71969</v>
          </cell>
          <cell r="M221" t="str">
            <v>UTXECON201</v>
          </cell>
          <cell r="N221" t="str">
            <v>0000121258</v>
          </cell>
        </row>
        <row r="222">
          <cell r="D222" t="str">
            <v>00672832</v>
          </cell>
          <cell r="E222" t="str">
            <v>Expense Distribution</v>
          </cell>
          <cell r="F222">
            <v>4</v>
          </cell>
          <cell r="G222">
            <v>2015</v>
          </cell>
          <cell r="H222" t="str">
            <v>211</v>
          </cell>
          <cell r="I222" t="str">
            <v>955</v>
          </cell>
          <cell r="J222" t="str">
            <v>REFUGIO COUNTY</v>
          </cell>
          <cell r="K222">
            <v>42110</v>
          </cell>
          <cell r="L222" t="str">
            <v>75333</v>
          </cell>
          <cell r="M222" t="str">
            <v>UTXECON201</v>
          </cell>
          <cell r="N222" t="str">
            <v>0000122745</v>
          </cell>
        </row>
        <row r="223">
          <cell r="D223" t="str">
            <v>00669383</v>
          </cell>
          <cell r="E223" t="str">
            <v>Expense Distribution</v>
          </cell>
          <cell r="F223">
            <v>3</v>
          </cell>
          <cell r="G223">
            <v>2015</v>
          </cell>
          <cell r="H223" t="str">
            <v>211</v>
          </cell>
          <cell r="I223" t="str">
            <v>955</v>
          </cell>
          <cell r="J223" t="str">
            <v>SOUTHWEST TEXAS JUNIOR COLLEGE</v>
          </cell>
          <cell r="K223">
            <v>42089</v>
          </cell>
          <cell r="L223" t="str">
            <v>74954</v>
          </cell>
          <cell r="M223" t="str">
            <v>UTXECON201</v>
          </cell>
          <cell r="N223" t="str">
            <v>0000123561</v>
          </cell>
        </row>
        <row r="224">
          <cell r="D224" t="str">
            <v>00627860</v>
          </cell>
          <cell r="E224" t="str">
            <v>Expense Distribution</v>
          </cell>
          <cell r="F224">
            <v>8</v>
          </cell>
          <cell r="G224">
            <v>2014</v>
          </cell>
          <cell r="H224" t="str">
            <v>211</v>
          </cell>
          <cell r="I224" t="str">
            <v>955</v>
          </cell>
          <cell r="J224" t="str">
            <v>SOUTHWEST TEXAS JUNIOR COLLEGE</v>
          </cell>
          <cell r="K224">
            <v>41851</v>
          </cell>
          <cell r="L224" t="str">
            <v>71309</v>
          </cell>
          <cell r="M224" t="str">
            <v>UTXECON201</v>
          </cell>
          <cell r="N224" t="str">
            <v>0000123561</v>
          </cell>
        </row>
        <row r="225">
          <cell r="D225" t="str">
            <v>00663819</v>
          </cell>
          <cell r="E225" t="str">
            <v>Expense Distribution</v>
          </cell>
          <cell r="F225">
            <v>2</v>
          </cell>
          <cell r="G225">
            <v>2015</v>
          </cell>
          <cell r="H225" t="str">
            <v>211</v>
          </cell>
          <cell r="I225" t="str">
            <v>955</v>
          </cell>
          <cell r="J225" t="str">
            <v>TEXAS A &amp; M UNIVERSITY-KINGSVILLE</v>
          </cell>
          <cell r="K225">
            <v>42058</v>
          </cell>
          <cell r="L225" t="str">
            <v>74564</v>
          </cell>
          <cell r="M225" t="str">
            <v>UTXECON201</v>
          </cell>
          <cell r="N225" t="str">
            <v>0000123563</v>
          </cell>
        </row>
        <row r="226">
          <cell r="D226" t="str">
            <v>00664464</v>
          </cell>
          <cell r="E226" t="str">
            <v>Expense Distribution</v>
          </cell>
          <cell r="F226">
            <v>2</v>
          </cell>
          <cell r="G226">
            <v>2015</v>
          </cell>
          <cell r="H226" t="str">
            <v>211</v>
          </cell>
          <cell r="I226" t="str">
            <v>955</v>
          </cell>
          <cell r="J226" t="str">
            <v>VICTORIA ADULT LITERACY COUNCIL</v>
          </cell>
          <cell r="K226">
            <v>42062</v>
          </cell>
          <cell r="L226" t="str">
            <v>74646</v>
          </cell>
          <cell r="M226" t="str">
            <v>UTXECON201</v>
          </cell>
          <cell r="N226" t="str">
            <v>0000123783</v>
          </cell>
        </row>
        <row r="227">
          <cell r="D227" t="str">
            <v>00674154</v>
          </cell>
          <cell r="E227" t="str">
            <v>Expense Distribution</v>
          </cell>
          <cell r="F227">
            <v>4</v>
          </cell>
          <cell r="G227">
            <v>2015</v>
          </cell>
          <cell r="H227" t="str">
            <v>211</v>
          </cell>
          <cell r="I227" t="str">
            <v>955</v>
          </cell>
          <cell r="J227" t="str">
            <v>SALTWATER-FISHERIES</v>
          </cell>
          <cell r="K227">
            <v>42118</v>
          </cell>
          <cell r="L227" t="str">
            <v>75452</v>
          </cell>
          <cell r="M227" t="str">
            <v>UTXECON201</v>
          </cell>
          <cell r="N227" t="str">
            <v>0000123878</v>
          </cell>
        </row>
        <row r="228">
          <cell r="D228" t="str">
            <v>00651193</v>
          </cell>
          <cell r="E228" t="str">
            <v>Expense Distribution</v>
          </cell>
          <cell r="F228">
            <v>12</v>
          </cell>
          <cell r="G228">
            <v>2014</v>
          </cell>
          <cell r="H228" t="str">
            <v>211</v>
          </cell>
          <cell r="I228" t="str">
            <v>955</v>
          </cell>
          <cell r="J228" t="str">
            <v>UNITED WAY OF SOUTH TEXAS</v>
          </cell>
          <cell r="K228">
            <v>41981</v>
          </cell>
          <cell r="L228" t="str">
            <v>73054</v>
          </cell>
          <cell r="M228" t="str">
            <v>UTXECON201</v>
          </cell>
          <cell r="N228" t="str">
            <v>0000124002</v>
          </cell>
        </row>
        <row r="229">
          <cell r="D229" t="str">
            <v>00648832</v>
          </cell>
          <cell r="E229" t="str">
            <v>Expense Distribution</v>
          </cell>
          <cell r="F229">
            <v>11</v>
          </cell>
          <cell r="G229">
            <v>2014</v>
          </cell>
          <cell r="H229" t="str">
            <v>211</v>
          </cell>
          <cell r="I229" t="str">
            <v>955</v>
          </cell>
          <cell r="J229" t="str">
            <v>UNITED WAY OF SOUTH TEXAS</v>
          </cell>
          <cell r="K229">
            <v>41960</v>
          </cell>
          <cell r="L229" t="str">
            <v>72719</v>
          </cell>
          <cell r="M229" t="str">
            <v>UTXECON201</v>
          </cell>
          <cell r="N229" t="str">
            <v>0000124002</v>
          </cell>
        </row>
        <row r="230">
          <cell r="D230" t="str">
            <v>00659392</v>
          </cell>
          <cell r="E230" t="str">
            <v>Expense Distribution</v>
          </cell>
          <cell r="F230">
            <v>1</v>
          </cell>
          <cell r="G230">
            <v>2015</v>
          </cell>
          <cell r="H230" t="str">
            <v>211</v>
          </cell>
          <cell r="I230" t="str">
            <v>955</v>
          </cell>
          <cell r="J230" t="str">
            <v>ST PATRICK SCHOOL</v>
          </cell>
          <cell r="K230">
            <v>42031</v>
          </cell>
          <cell r="L230" t="str">
            <v>74086</v>
          </cell>
          <cell r="M230" t="str">
            <v>UTXECON201</v>
          </cell>
          <cell r="N230" t="str">
            <v>0000124114</v>
          </cell>
        </row>
        <row r="231">
          <cell r="D231" t="str">
            <v>00635218</v>
          </cell>
          <cell r="E231" t="str">
            <v>Expense Distribution</v>
          </cell>
          <cell r="F231">
            <v>9</v>
          </cell>
          <cell r="G231">
            <v>2014</v>
          </cell>
          <cell r="H231" t="str">
            <v>211</v>
          </cell>
          <cell r="I231" t="str">
            <v>955</v>
          </cell>
          <cell r="J231" t="str">
            <v>ST PATRICK SCHOOL</v>
          </cell>
          <cell r="K231">
            <v>41894</v>
          </cell>
          <cell r="L231" t="str">
            <v>71728</v>
          </cell>
          <cell r="M231" t="str">
            <v>UTXECON201</v>
          </cell>
          <cell r="N231" t="str">
            <v>0000124114</v>
          </cell>
        </row>
        <row r="232">
          <cell r="D232" t="str">
            <v>00652653</v>
          </cell>
          <cell r="E232" t="str">
            <v>Expense Distribution</v>
          </cell>
          <cell r="F232">
            <v>12</v>
          </cell>
          <cell r="G232">
            <v>2014</v>
          </cell>
          <cell r="H232" t="str">
            <v>211</v>
          </cell>
          <cell r="I232" t="str">
            <v>955</v>
          </cell>
          <cell r="J232" t="str">
            <v>TEXAS CONSERVATIVE COALITION</v>
          </cell>
          <cell r="K232">
            <v>41988</v>
          </cell>
          <cell r="L232" t="str">
            <v>73514</v>
          </cell>
          <cell r="M232" t="str">
            <v>G0001113</v>
          </cell>
          <cell r="N232" t="str">
            <v>0000124371</v>
          </cell>
        </row>
        <row r="233">
          <cell r="D233" t="str">
            <v>00658158</v>
          </cell>
          <cell r="E233" t="str">
            <v>Expense Distribution</v>
          </cell>
          <cell r="F233">
            <v>1</v>
          </cell>
          <cell r="G233">
            <v>2015</v>
          </cell>
          <cell r="H233" t="str">
            <v>211</v>
          </cell>
          <cell r="I233" t="str">
            <v>955</v>
          </cell>
          <cell r="J233" t="str">
            <v>CORPUS CHRISTI CHAMBER OF COMMERCE</v>
          </cell>
          <cell r="K233">
            <v>42024</v>
          </cell>
          <cell r="L233" t="str">
            <v>73969</v>
          </cell>
          <cell r="M233" t="str">
            <v>UTXECON201</v>
          </cell>
          <cell r="N233" t="str">
            <v>0000124825</v>
          </cell>
        </row>
        <row r="234">
          <cell r="D234" t="str">
            <v>00651876</v>
          </cell>
          <cell r="E234" t="str">
            <v>Expense Distribution</v>
          </cell>
          <cell r="F234">
            <v>12</v>
          </cell>
          <cell r="G234">
            <v>2014</v>
          </cell>
          <cell r="H234" t="str">
            <v>211</v>
          </cell>
          <cell r="I234" t="str">
            <v>955</v>
          </cell>
          <cell r="J234" t="str">
            <v>CORPUS CHRISTI CHAMBER OF COMMERCE</v>
          </cell>
          <cell r="K234">
            <v>41985</v>
          </cell>
          <cell r="L234" t="str">
            <v>73394</v>
          </cell>
          <cell r="M234" t="str">
            <v>UTXECON201</v>
          </cell>
          <cell r="N234" t="str">
            <v>0000124825</v>
          </cell>
        </row>
        <row r="235">
          <cell r="D235" t="str">
            <v>00640325</v>
          </cell>
          <cell r="E235" t="str">
            <v>Expense Distribution</v>
          </cell>
          <cell r="F235">
            <v>10</v>
          </cell>
          <cell r="G235">
            <v>2014</v>
          </cell>
          <cell r="H235" t="str">
            <v>211</v>
          </cell>
          <cell r="I235" t="str">
            <v>955</v>
          </cell>
          <cell r="J235" t="str">
            <v>CORPUS CHRISTI CHAMBER OF COMMERCE</v>
          </cell>
          <cell r="K235">
            <v>41921</v>
          </cell>
          <cell r="L235" t="str">
            <v>71970</v>
          </cell>
          <cell r="M235" t="str">
            <v>UTXECON201</v>
          </cell>
          <cell r="N235" t="str">
            <v>0000124825</v>
          </cell>
        </row>
        <row r="236">
          <cell r="D236" t="str">
            <v>00629055</v>
          </cell>
          <cell r="E236" t="str">
            <v>Expense Distribution</v>
          </cell>
          <cell r="F236">
            <v>8</v>
          </cell>
          <cell r="G236">
            <v>2014</v>
          </cell>
          <cell r="H236" t="str">
            <v>211</v>
          </cell>
          <cell r="I236" t="str">
            <v>955</v>
          </cell>
          <cell r="J236" t="str">
            <v>CORPUS CHRISTI CHAMBER OF COMMERCE</v>
          </cell>
          <cell r="K236">
            <v>41859</v>
          </cell>
          <cell r="L236" t="str">
            <v>71352</v>
          </cell>
          <cell r="M236" t="str">
            <v>UTXECON201</v>
          </cell>
          <cell r="N236" t="str">
            <v>0000124825</v>
          </cell>
        </row>
        <row r="237">
          <cell r="D237" t="str">
            <v>00625115</v>
          </cell>
          <cell r="E237" t="str">
            <v>Expense Distribution</v>
          </cell>
          <cell r="F237">
            <v>7</v>
          </cell>
          <cell r="G237">
            <v>2014</v>
          </cell>
          <cell r="H237" t="str">
            <v>211</v>
          </cell>
          <cell r="I237" t="str">
            <v>955</v>
          </cell>
          <cell r="J237" t="str">
            <v>CORPUS CHRISTI CHAMBER OF COMMERCE</v>
          </cell>
          <cell r="K237">
            <v>41834</v>
          </cell>
          <cell r="L237" t="str">
            <v>71016</v>
          </cell>
          <cell r="M237" t="str">
            <v>UTXECON201</v>
          </cell>
          <cell r="N237" t="str">
            <v>0000124825</v>
          </cell>
        </row>
        <row r="238">
          <cell r="D238" t="str">
            <v>00651298</v>
          </cell>
          <cell r="E238" t="str">
            <v>Expense Distribution</v>
          </cell>
          <cell r="F238">
            <v>12</v>
          </cell>
          <cell r="G238">
            <v>2014</v>
          </cell>
          <cell r="H238" t="str">
            <v>211</v>
          </cell>
          <cell r="I238" t="str">
            <v>955</v>
          </cell>
          <cell r="J238" t="str">
            <v>CORPUS CHRISTI POLICE</v>
          </cell>
          <cell r="K238">
            <v>41981</v>
          </cell>
          <cell r="L238" t="str">
            <v>73065</v>
          </cell>
          <cell r="M238" t="str">
            <v>UTXECON201</v>
          </cell>
          <cell r="N238" t="str">
            <v>0000125871</v>
          </cell>
        </row>
        <row r="239">
          <cell r="D239" t="str">
            <v>00667127</v>
          </cell>
          <cell r="E239" t="str">
            <v>Expense Distribution</v>
          </cell>
          <cell r="F239">
            <v>3</v>
          </cell>
          <cell r="G239">
            <v>2015</v>
          </cell>
          <cell r="H239" t="str">
            <v>211</v>
          </cell>
          <cell r="I239" t="str">
            <v>955</v>
          </cell>
          <cell r="J239" t="str">
            <v>TEXAS A &amp; M INTERNATIONAL</v>
          </cell>
          <cell r="K239">
            <v>42076</v>
          </cell>
          <cell r="L239" t="str">
            <v>74818</v>
          </cell>
          <cell r="M239" t="str">
            <v>UTXECON201</v>
          </cell>
          <cell r="N239" t="str">
            <v>0000126445</v>
          </cell>
        </row>
        <row r="240">
          <cell r="D240" t="str">
            <v>00630249</v>
          </cell>
          <cell r="E240" t="str">
            <v>Expense Distribution</v>
          </cell>
          <cell r="F240">
            <v>8</v>
          </cell>
          <cell r="G240">
            <v>2014</v>
          </cell>
          <cell r="H240" t="str">
            <v>211</v>
          </cell>
          <cell r="I240" t="str">
            <v>955</v>
          </cell>
          <cell r="J240" t="str">
            <v>TEXAS A &amp; M INTERNATIONAL</v>
          </cell>
          <cell r="K240">
            <v>41865</v>
          </cell>
          <cell r="L240" t="str">
            <v>71391</v>
          </cell>
          <cell r="M240" t="str">
            <v>UTXECON201</v>
          </cell>
          <cell r="N240" t="str">
            <v>0000126445</v>
          </cell>
        </row>
        <row r="241">
          <cell r="D241" t="str">
            <v>00662226</v>
          </cell>
          <cell r="E241" t="str">
            <v>Expense Distribution</v>
          </cell>
          <cell r="F241">
            <v>2</v>
          </cell>
          <cell r="G241">
            <v>2015</v>
          </cell>
          <cell r="H241" t="str">
            <v>211</v>
          </cell>
          <cell r="I241" t="str">
            <v>955</v>
          </cell>
          <cell r="J241" t="str">
            <v>VICTORIA COLLEGE</v>
          </cell>
          <cell r="K241">
            <v>42047</v>
          </cell>
          <cell r="L241" t="str">
            <v>74368</v>
          </cell>
          <cell r="M241" t="str">
            <v>UTXECON201</v>
          </cell>
          <cell r="N241" t="str">
            <v>0000126446</v>
          </cell>
        </row>
        <row r="242">
          <cell r="D242" t="str">
            <v>00676964</v>
          </cell>
          <cell r="E242" t="str">
            <v>Expense Distribution</v>
          </cell>
          <cell r="F242">
            <v>5</v>
          </cell>
          <cell r="G242">
            <v>2015</v>
          </cell>
          <cell r="H242" t="str">
            <v>211</v>
          </cell>
          <cell r="I242" t="str">
            <v>955</v>
          </cell>
          <cell r="J242" t="str">
            <v>DRESS FOR SUCCESS</v>
          </cell>
          <cell r="K242">
            <v>42132</v>
          </cell>
          <cell r="L242" t="str">
            <v>75564</v>
          </cell>
          <cell r="M242" t="str">
            <v>UTXECON201</v>
          </cell>
          <cell r="N242" t="str">
            <v>0000126659</v>
          </cell>
        </row>
        <row r="243">
          <cell r="D243" t="str">
            <v>00635075</v>
          </cell>
          <cell r="E243" t="str">
            <v>Expense Distribution</v>
          </cell>
          <cell r="F243">
            <v>9</v>
          </cell>
          <cell r="G243">
            <v>2014</v>
          </cell>
          <cell r="H243" t="str">
            <v>211</v>
          </cell>
          <cell r="I243" t="str">
            <v>955</v>
          </cell>
          <cell r="J243" t="str">
            <v>YORKTOWN WESTERN DAYS</v>
          </cell>
          <cell r="K243">
            <v>41894</v>
          </cell>
          <cell r="L243" t="str">
            <v>71723</v>
          </cell>
          <cell r="M243" t="str">
            <v>UTXECON201</v>
          </cell>
          <cell r="N243" t="str">
            <v>0000126681</v>
          </cell>
        </row>
        <row r="244">
          <cell r="D244" t="str">
            <v>00667119</v>
          </cell>
          <cell r="E244" t="str">
            <v>Expense Distribution</v>
          </cell>
          <cell r="F244">
            <v>3</v>
          </cell>
          <cell r="G244">
            <v>2015</v>
          </cell>
          <cell r="H244" t="str">
            <v>211</v>
          </cell>
          <cell r="I244" t="str">
            <v>955</v>
          </cell>
          <cell r="J244" t="str">
            <v>KARNES COUNTY</v>
          </cell>
          <cell r="K244">
            <v>42076</v>
          </cell>
          <cell r="L244" t="str">
            <v>74807</v>
          </cell>
          <cell r="M244" t="str">
            <v>UTXECON201</v>
          </cell>
          <cell r="N244" t="str">
            <v>0000126682</v>
          </cell>
        </row>
        <row r="245">
          <cell r="D245" t="str">
            <v>00667118</v>
          </cell>
          <cell r="E245" t="str">
            <v>Expense Distribution</v>
          </cell>
          <cell r="F245">
            <v>3</v>
          </cell>
          <cell r="G245">
            <v>2015</v>
          </cell>
          <cell r="H245" t="str">
            <v>211</v>
          </cell>
          <cell r="I245" t="str">
            <v>955</v>
          </cell>
          <cell r="J245" t="str">
            <v>KARNES COUNTY</v>
          </cell>
          <cell r="K245">
            <v>42076</v>
          </cell>
          <cell r="L245" t="str">
            <v>74806</v>
          </cell>
          <cell r="M245" t="str">
            <v>UTXECON201</v>
          </cell>
          <cell r="N245" t="str">
            <v>0000126682</v>
          </cell>
        </row>
        <row r="246">
          <cell r="D246" t="str">
            <v>00646091</v>
          </cell>
          <cell r="E246" t="str">
            <v>Expense Distribution</v>
          </cell>
          <cell r="F246">
            <v>11</v>
          </cell>
          <cell r="G246">
            <v>2014</v>
          </cell>
          <cell r="H246" t="str">
            <v>211</v>
          </cell>
          <cell r="I246" t="str">
            <v>955</v>
          </cell>
          <cell r="J246" t="str">
            <v>JUNIOR LEAGUE</v>
          </cell>
          <cell r="K246">
            <v>41953</v>
          </cell>
          <cell r="L246" t="str">
            <v>72352</v>
          </cell>
          <cell r="M246" t="str">
            <v>UTXECON201</v>
          </cell>
          <cell r="N246" t="str">
            <v>0000126813</v>
          </cell>
        </row>
        <row r="247">
          <cell r="D247" t="str">
            <v>00648536</v>
          </cell>
          <cell r="E247" t="str">
            <v>Expense Distribution</v>
          </cell>
          <cell r="F247">
            <v>11</v>
          </cell>
          <cell r="G247">
            <v>2014</v>
          </cell>
          <cell r="H247" t="str">
            <v>211</v>
          </cell>
          <cell r="I247" t="str">
            <v>955</v>
          </cell>
          <cell r="J247" t="str">
            <v>ARANSAS COUNTY COUNCIL ON AGING</v>
          </cell>
          <cell r="K247">
            <v>41964</v>
          </cell>
          <cell r="L247" t="str">
            <v>72665</v>
          </cell>
          <cell r="M247" t="str">
            <v>UTXECON201</v>
          </cell>
          <cell r="N247" t="str">
            <v>0000130706</v>
          </cell>
        </row>
        <row r="248">
          <cell r="D248" t="str">
            <v>00662612</v>
          </cell>
          <cell r="E248" t="str">
            <v>Expense Distribution</v>
          </cell>
          <cell r="F248">
            <v>2</v>
          </cell>
          <cell r="G248">
            <v>2015</v>
          </cell>
          <cell r="H248" t="str">
            <v>211</v>
          </cell>
          <cell r="I248" t="str">
            <v>955</v>
          </cell>
          <cell r="J248" t="str">
            <v>ARANSAS PASS</v>
          </cell>
          <cell r="K248">
            <v>42046</v>
          </cell>
          <cell r="L248" t="str">
            <v>74348</v>
          </cell>
          <cell r="M248" t="str">
            <v>UTXECON201</v>
          </cell>
          <cell r="N248" t="str">
            <v>0000130711</v>
          </cell>
        </row>
        <row r="249">
          <cell r="D249" t="str">
            <v>00629268</v>
          </cell>
          <cell r="E249" t="str">
            <v>Expense Distribution</v>
          </cell>
          <cell r="F249">
            <v>8</v>
          </cell>
          <cell r="G249">
            <v>2014</v>
          </cell>
          <cell r="H249" t="str">
            <v>211</v>
          </cell>
          <cell r="I249" t="str">
            <v>955</v>
          </cell>
          <cell r="J249" t="str">
            <v>BAY AREA CITIZENS AGAINST</v>
          </cell>
          <cell r="K249">
            <v>41859</v>
          </cell>
          <cell r="L249" t="str">
            <v>71359</v>
          </cell>
          <cell r="M249" t="str">
            <v>UTXECON201</v>
          </cell>
          <cell r="N249" t="str">
            <v>0000131107</v>
          </cell>
        </row>
        <row r="250">
          <cell r="D250" t="str">
            <v>00640896</v>
          </cell>
          <cell r="E250" t="str">
            <v>Expense Distribution</v>
          </cell>
          <cell r="F250">
            <v>10</v>
          </cell>
          <cell r="G250">
            <v>2014</v>
          </cell>
          <cell r="H250" t="str">
            <v>211</v>
          </cell>
          <cell r="I250" t="str">
            <v>955</v>
          </cell>
          <cell r="J250" t="str">
            <v>BAY AREA STUDIOS  INC</v>
          </cell>
          <cell r="K250">
            <v>41925</v>
          </cell>
          <cell r="L250" t="str">
            <v>71983</v>
          </cell>
          <cell r="M250" t="str">
            <v>UTXECON201</v>
          </cell>
          <cell r="N250" t="str">
            <v>0000131109</v>
          </cell>
        </row>
        <row r="251">
          <cell r="D251" t="str">
            <v>00667128</v>
          </cell>
          <cell r="E251" t="str">
            <v>Expense Distribution</v>
          </cell>
          <cell r="F251">
            <v>3</v>
          </cell>
          <cell r="G251">
            <v>2015</v>
          </cell>
          <cell r="H251" t="str">
            <v>211</v>
          </cell>
          <cell r="I251" t="str">
            <v>955</v>
          </cell>
          <cell r="J251" t="str">
            <v>BEACH TO BAY RELAY</v>
          </cell>
          <cell r="K251">
            <v>42076</v>
          </cell>
          <cell r="L251" t="str">
            <v>74820</v>
          </cell>
          <cell r="M251" t="str">
            <v>UTXECON201</v>
          </cell>
          <cell r="N251" t="str">
            <v>0000131129</v>
          </cell>
        </row>
        <row r="252">
          <cell r="D252" t="str">
            <v>00659237</v>
          </cell>
          <cell r="E252" t="str">
            <v>Expense Distribution</v>
          </cell>
          <cell r="F252">
            <v>1</v>
          </cell>
          <cell r="G252">
            <v>2015</v>
          </cell>
          <cell r="H252" t="str">
            <v>211</v>
          </cell>
          <cell r="I252" t="str">
            <v>955</v>
          </cell>
          <cell r="J252" t="str">
            <v>BEACH TO BAY RELAY</v>
          </cell>
          <cell r="K252">
            <v>42030</v>
          </cell>
          <cell r="L252" t="str">
            <v>74072</v>
          </cell>
          <cell r="M252" t="str">
            <v>UTXECON201</v>
          </cell>
          <cell r="N252" t="str">
            <v>0000131129</v>
          </cell>
        </row>
        <row r="253">
          <cell r="D253" t="str">
            <v>00659232</v>
          </cell>
          <cell r="E253" t="str">
            <v>Expense Distribution</v>
          </cell>
          <cell r="F253">
            <v>1</v>
          </cell>
          <cell r="G253">
            <v>2015</v>
          </cell>
          <cell r="H253" t="str">
            <v>211</v>
          </cell>
          <cell r="I253" t="str">
            <v>955</v>
          </cell>
          <cell r="J253" t="str">
            <v>BEACH TO BAY RELAY</v>
          </cell>
          <cell r="K253">
            <v>42030</v>
          </cell>
          <cell r="L253" t="str">
            <v>74066</v>
          </cell>
          <cell r="M253" t="str">
            <v>UTXECON201</v>
          </cell>
          <cell r="N253" t="str">
            <v>0000131129</v>
          </cell>
        </row>
        <row r="254">
          <cell r="D254" t="str">
            <v>00670281</v>
          </cell>
          <cell r="E254" t="str">
            <v>Expense Distribution</v>
          </cell>
          <cell r="F254">
            <v>4</v>
          </cell>
          <cell r="G254">
            <v>2015</v>
          </cell>
          <cell r="H254" t="str">
            <v>211</v>
          </cell>
          <cell r="I254" t="str">
            <v>955</v>
          </cell>
          <cell r="J254" t="str">
            <v>BORDERFEST ASSOCIATION</v>
          </cell>
          <cell r="K254">
            <v>42095</v>
          </cell>
          <cell r="L254" t="str">
            <v>74988</v>
          </cell>
          <cell r="M254" t="str">
            <v>UTXECON201</v>
          </cell>
          <cell r="N254" t="str">
            <v>0000131511</v>
          </cell>
        </row>
        <row r="255">
          <cell r="D255" t="str">
            <v>00673095</v>
          </cell>
          <cell r="E255" t="str">
            <v>Expense Distribution</v>
          </cell>
          <cell r="F255">
            <v>4</v>
          </cell>
          <cell r="G255">
            <v>2015</v>
          </cell>
          <cell r="H255" t="str">
            <v>211</v>
          </cell>
          <cell r="I255" t="str">
            <v>955</v>
          </cell>
          <cell r="J255" t="str">
            <v>BUILDERS ASSOCIATION</v>
          </cell>
          <cell r="K255">
            <v>42111</v>
          </cell>
          <cell r="L255" t="str">
            <v>75392</v>
          </cell>
          <cell r="M255" t="str">
            <v>UTXECON201</v>
          </cell>
          <cell r="N255" t="str">
            <v>0000131754</v>
          </cell>
        </row>
        <row r="256">
          <cell r="D256" t="str">
            <v>00644249</v>
          </cell>
          <cell r="E256" t="str">
            <v>Expense Distribution</v>
          </cell>
          <cell r="F256">
            <v>10</v>
          </cell>
          <cell r="G256">
            <v>2014</v>
          </cell>
          <cell r="H256" t="str">
            <v>211</v>
          </cell>
          <cell r="I256" t="str">
            <v>955</v>
          </cell>
          <cell r="J256" t="str">
            <v>BUILDERS ASSOCIATION</v>
          </cell>
          <cell r="K256">
            <v>41943</v>
          </cell>
          <cell r="L256" t="str">
            <v>72224</v>
          </cell>
          <cell r="M256" t="str">
            <v>UTXECON201</v>
          </cell>
          <cell r="N256" t="str">
            <v>0000131754</v>
          </cell>
        </row>
        <row r="257">
          <cell r="D257" t="str">
            <v>00632117</v>
          </cell>
          <cell r="E257" t="str">
            <v>Expense Distribution</v>
          </cell>
          <cell r="F257">
            <v>8</v>
          </cell>
          <cell r="G257">
            <v>2014</v>
          </cell>
          <cell r="H257" t="str">
            <v>211</v>
          </cell>
          <cell r="I257" t="str">
            <v>955</v>
          </cell>
          <cell r="J257" t="str">
            <v>ALAMO, CITY OF</v>
          </cell>
          <cell r="K257">
            <v>41876</v>
          </cell>
          <cell r="L257" t="str">
            <v>71503</v>
          </cell>
          <cell r="M257" t="str">
            <v>UTXECON201</v>
          </cell>
          <cell r="N257" t="str">
            <v>0000132487</v>
          </cell>
        </row>
        <row r="258">
          <cell r="D258" t="str">
            <v>00632232</v>
          </cell>
          <cell r="E258" t="str">
            <v>Expense Distribution</v>
          </cell>
          <cell r="F258">
            <v>8</v>
          </cell>
          <cell r="G258">
            <v>2014</v>
          </cell>
          <cell r="H258" t="str">
            <v>211</v>
          </cell>
          <cell r="I258" t="str">
            <v>955</v>
          </cell>
          <cell r="J258" t="str">
            <v>CAMPWOOD, CITY OF</v>
          </cell>
          <cell r="K258">
            <v>41877</v>
          </cell>
          <cell r="L258" t="str">
            <v>71517</v>
          </cell>
          <cell r="M258" t="str">
            <v>UTXECON301</v>
          </cell>
          <cell r="N258" t="str">
            <v>0000132549</v>
          </cell>
        </row>
        <row r="259">
          <cell r="D259" t="str">
            <v>00647379</v>
          </cell>
          <cell r="E259" t="str">
            <v>Expense Distribution</v>
          </cell>
          <cell r="F259">
            <v>11</v>
          </cell>
          <cell r="G259">
            <v>2014</v>
          </cell>
          <cell r="H259" t="str">
            <v>211</v>
          </cell>
          <cell r="I259" t="str">
            <v>955</v>
          </cell>
          <cell r="J259" t="str">
            <v>EL CENIZO, CITY OF</v>
          </cell>
          <cell r="K259">
            <v>41961</v>
          </cell>
          <cell r="L259" t="str">
            <v>72515</v>
          </cell>
          <cell r="M259" t="str">
            <v>UTXECON201</v>
          </cell>
          <cell r="N259" t="str">
            <v>0000132609</v>
          </cell>
        </row>
        <row r="260">
          <cell r="D260" t="str">
            <v>00647378</v>
          </cell>
          <cell r="E260" t="str">
            <v>Expense Distribution</v>
          </cell>
          <cell r="F260">
            <v>11</v>
          </cell>
          <cell r="G260">
            <v>2014</v>
          </cell>
          <cell r="H260" t="str">
            <v>211</v>
          </cell>
          <cell r="I260" t="str">
            <v>955</v>
          </cell>
          <cell r="J260" t="str">
            <v>ENCINAL, CITY OF</v>
          </cell>
          <cell r="K260">
            <v>41961</v>
          </cell>
          <cell r="L260" t="str">
            <v>72498</v>
          </cell>
          <cell r="M260" t="str">
            <v>UTXECON201</v>
          </cell>
          <cell r="N260" t="str">
            <v>0000132616</v>
          </cell>
        </row>
        <row r="261">
          <cell r="D261" t="str">
            <v>00646088</v>
          </cell>
          <cell r="E261" t="str">
            <v>Expense Distribution</v>
          </cell>
          <cell r="F261">
            <v>11</v>
          </cell>
          <cell r="G261">
            <v>2014</v>
          </cell>
          <cell r="H261" t="str">
            <v>211</v>
          </cell>
          <cell r="I261" t="str">
            <v>955</v>
          </cell>
          <cell r="J261" t="str">
            <v>INGLESIDE, CITY OF</v>
          </cell>
          <cell r="K261">
            <v>41953</v>
          </cell>
          <cell r="L261" t="str">
            <v>72349</v>
          </cell>
          <cell r="M261" t="str">
            <v>UTXECON201</v>
          </cell>
          <cell r="N261" t="str">
            <v>0000132685</v>
          </cell>
        </row>
        <row r="262">
          <cell r="D262" t="str">
            <v>00675396</v>
          </cell>
          <cell r="E262" t="str">
            <v>Expense Distribution</v>
          </cell>
          <cell r="F262">
            <v>5</v>
          </cell>
          <cell r="G262">
            <v>2015</v>
          </cell>
          <cell r="H262" t="str">
            <v>211</v>
          </cell>
          <cell r="I262" t="str">
            <v>955</v>
          </cell>
          <cell r="J262" t="str">
            <v>LAGUNA VISTA, TOWN OF</v>
          </cell>
          <cell r="K262">
            <v>42125</v>
          </cell>
          <cell r="L262" t="str">
            <v>75501</v>
          </cell>
          <cell r="M262" t="str">
            <v>UTXECON201</v>
          </cell>
          <cell r="N262" t="str">
            <v>0000132709</v>
          </cell>
        </row>
        <row r="263">
          <cell r="D263" t="str">
            <v>00632113</v>
          </cell>
          <cell r="E263" t="str">
            <v>Expense Distribution</v>
          </cell>
          <cell r="F263">
            <v>8</v>
          </cell>
          <cell r="G263">
            <v>2014</v>
          </cell>
          <cell r="H263" t="str">
            <v>211</v>
          </cell>
          <cell r="I263" t="str">
            <v>955</v>
          </cell>
          <cell r="J263" t="str">
            <v>LYFORD, CITY OF</v>
          </cell>
          <cell r="K263">
            <v>41876</v>
          </cell>
          <cell r="L263" t="str">
            <v>71499</v>
          </cell>
          <cell r="M263" t="str">
            <v>UTXECON201</v>
          </cell>
          <cell r="N263" t="str">
            <v>0000132736</v>
          </cell>
        </row>
        <row r="264">
          <cell r="D264" t="str">
            <v>00632118</v>
          </cell>
          <cell r="E264" t="str">
            <v>Expense Distribution</v>
          </cell>
          <cell r="F264">
            <v>8</v>
          </cell>
          <cell r="G264">
            <v>2014</v>
          </cell>
          <cell r="H264" t="str">
            <v>211</v>
          </cell>
          <cell r="I264" t="str">
            <v>955</v>
          </cell>
          <cell r="J264" t="str">
            <v>NATALIA, CITY OF</v>
          </cell>
          <cell r="K264">
            <v>41877</v>
          </cell>
          <cell r="L264" t="str">
            <v>71511</v>
          </cell>
          <cell r="M264" t="str">
            <v>UTXECON201</v>
          </cell>
          <cell r="N264" t="str">
            <v>0000132779</v>
          </cell>
        </row>
        <row r="265">
          <cell r="D265" t="str">
            <v>00632111</v>
          </cell>
          <cell r="E265" t="str">
            <v>Expense Distribution</v>
          </cell>
          <cell r="F265">
            <v>8</v>
          </cell>
          <cell r="G265">
            <v>2014</v>
          </cell>
          <cell r="H265" t="str">
            <v>211</v>
          </cell>
          <cell r="I265" t="str">
            <v>955</v>
          </cell>
          <cell r="J265" t="str">
            <v>PORT ISABEL, CITY OF</v>
          </cell>
          <cell r="K265">
            <v>41876</v>
          </cell>
          <cell r="L265" t="str">
            <v>71497</v>
          </cell>
          <cell r="M265" t="str">
            <v>UTXECON201</v>
          </cell>
          <cell r="N265" t="str">
            <v>0000132818</v>
          </cell>
        </row>
        <row r="266">
          <cell r="D266" t="str">
            <v>00631117</v>
          </cell>
          <cell r="E266" t="str">
            <v>Expense Distribution</v>
          </cell>
          <cell r="F266">
            <v>8</v>
          </cell>
          <cell r="G266">
            <v>2014</v>
          </cell>
          <cell r="H266" t="str">
            <v>211</v>
          </cell>
          <cell r="I266" t="str">
            <v>955</v>
          </cell>
          <cell r="J266" t="str">
            <v>PORT LAVACA, CITY OF</v>
          </cell>
          <cell r="K266">
            <v>41862</v>
          </cell>
          <cell r="L266" t="str">
            <v>71425</v>
          </cell>
          <cell r="M266" t="str">
            <v>UTXECON201</v>
          </cell>
          <cell r="N266" t="str">
            <v>0000132819</v>
          </cell>
        </row>
        <row r="267">
          <cell r="D267" t="str">
            <v>00632116</v>
          </cell>
          <cell r="E267" t="str">
            <v>Expense Distribution</v>
          </cell>
          <cell r="F267">
            <v>8</v>
          </cell>
          <cell r="G267">
            <v>2014</v>
          </cell>
          <cell r="H267" t="str">
            <v>211</v>
          </cell>
          <cell r="I267" t="str">
            <v>955</v>
          </cell>
          <cell r="J267" t="str">
            <v>RAYMONDVILLE, CITY OF</v>
          </cell>
          <cell r="K267">
            <v>41876</v>
          </cell>
          <cell r="L267" t="str">
            <v>71502</v>
          </cell>
          <cell r="M267" t="str">
            <v>UTXECON201</v>
          </cell>
          <cell r="N267" t="str">
            <v>0000132838</v>
          </cell>
        </row>
        <row r="268">
          <cell r="D268" t="str">
            <v>00643208</v>
          </cell>
          <cell r="E268" t="str">
            <v>Expense Distribution</v>
          </cell>
          <cell r="F268">
            <v>10</v>
          </cell>
          <cell r="G268">
            <v>2014</v>
          </cell>
          <cell r="H268" t="str">
            <v>211</v>
          </cell>
          <cell r="I268" t="str">
            <v>955</v>
          </cell>
          <cell r="J268" t="str">
            <v>RIO HONDO, CITY OF</v>
          </cell>
          <cell r="K268">
            <v>41929</v>
          </cell>
          <cell r="L268" t="str">
            <v>72127</v>
          </cell>
          <cell r="M268" t="str">
            <v>UTXECON201</v>
          </cell>
          <cell r="N268" t="str">
            <v>0000132843</v>
          </cell>
        </row>
        <row r="269">
          <cell r="D269" t="str">
            <v>00632119</v>
          </cell>
          <cell r="E269" t="str">
            <v>Expense Distribution</v>
          </cell>
          <cell r="F269">
            <v>8</v>
          </cell>
          <cell r="G269">
            <v>2014</v>
          </cell>
          <cell r="H269" t="str">
            <v>211</v>
          </cell>
          <cell r="I269" t="str">
            <v>955</v>
          </cell>
          <cell r="J269" t="str">
            <v>ROCKSPRINGS, CITY OF</v>
          </cell>
          <cell r="K269">
            <v>41877</v>
          </cell>
          <cell r="L269" t="str">
            <v>71512</v>
          </cell>
          <cell r="M269" t="str">
            <v>UTXECON201</v>
          </cell>
          <cell r="N269" t="str">
            <v>0000132851</v>
          </cell>
        </row>
        <row r="270">
          <cell r="D270" t="str">
            <v>00684695</v>
          </cell>
          <cell r="E270" t="str">
            <v>Expense Distribution</v>
          </cell>
          <cell r="F270">
            <v>6</v>
          </cell>
          <cell r="G270">
            <v>2015</v>
          </cell>
          <cell r="H270" t="str">
            <v>211</v>
          </cell>
          <cell r="I270" t="str">
            <v>955</v>
          </cell>
          <cell r="J270" t="str">
            <v>THREE RIVERS, CITY OF</v>
          </cell>
          <cell r="K270">
            <v>42177</v>
          </cell>
          <cell r="L270" t="str">
            <v>75861</v>
          </cell>
          <cell r="M270" t="str">
            <v>UTXECON201</v>
          </cell>
          <cell r="N270" t="str">
            <v>0000132906</v>
          </cell>
        </row>
        <row r="271">
          <cell r="D271" t="str">
            <v>00632120</v>
          </cell>
          <cell r="E271" t="str">
            <v>Expense Distribution</v>
          </cell>
          <cell r="F271">
            <v>8</v>
          </cell>
          <cell r="G271">
            <v>2014</v>
          </cell>
          <cell r="H271" t="str">
            <v>211</v>
          </cell>
          <cell r="I271" t="str">
            <v>955</v>
          </cell>
          <cell r="J271" t="str">
            <v>UVALDE, CITY OF</v>
          </cell>
          <cell r="K271">
            <v>41877</v>
          </cell>
          <cell r="L271" t="str">
            <v>71515</v>
          </cell>
          <cell r="M271" t="str">
            <v>UTXECON301</v>
          </cell>
          <cell r="N271" t="str">
            <v>0000132917</v>
          </cell>
        </row>
        <row r="272">
          <cell r="D272" t="str">
            <v>00663611</v>
          </cell>
          <cell r="E272" t="str">
            <v>Expense Distribution</v>
          </cell>
          <cell r="F272">
            <v>2</v>
          </cell>
          <cell r="G272">
            <v>2015</v>
          </cell>
          <cell r="H272" t="str">
            <v>211</v>
          </cell>
          <cell r="I272" t="str">
            <v>955</v>
          </cell>
          <cell r="J272" t="str">
            <v>COASTAL BEND BAYS FOUNDATION</v>
          </cell>
          <cell r="K272">
            <v>42058</v>
          </cell>
          <cell r="L272" t="str">
            <v>74554</v>
          </cell>
          <cell r="M272" t="str">
            <v>UTXECON201</v>
          </cell>
          <cell r="N272" t="str">
            <v>0000133061</v>
          </cell>
        </row>
        <row r="273">
          <cell r="D273" t="str">
            <v>00681602</v>
          </cell>
          <cell r="E273" t="str">
            <v>Expense Distribution</v>
          </cell>
          <cell r="F273">
            <v>6</v>
          </cell>
          <cell r="G273">
            <v>2015</v>
          </cell>
          <cell r="H273" t="str">
            <v>211</v>
          </cell>
          <cell r="I273" t="str">
            <v>955</v>
          </cell>
          <cell r="J273" t="str">
            <v>COASTAL CONSERVATION ASSOCIATION</v>
          </cell>
          <cell r="K273">
            <v>42159</v>
          </cell>
          <cell r="L273" t="str">
            <v>75722</v>
          </cell>
          <cell r="M273" t="str">
            <v>UTXECON201</v>
          </cell>
          <cell r="N273" t="str">
            <v>0000133071</v>
          </cell>
        </row>
        <row r="274">
          <cell r="D274" t="str">
            <v>00635722</v>
          </cell>
          <cell r="E274" t="str">
            <v>Expense Distribution</v>
          </cell>
          <cell r="F274">
            <v>9</v>
          </cell>
          <cell r="G274">
            <v>2014</v>
          </cell>
          <cell r="H274" t="str">
            <v>211</v>
          </cell>
          <cell r="I274" t="str">
            <v>955</v>
          </cell>
          <cell r="J274" t="str">
            <v>COMMUNITIES IN SCHOOLS</v>
          </cell>
          <cell r="K274">
            <v>41898</v>
          </cell>
          <cell r="L274" t="str">
            <v>71768</v>
          </cell>
          <cell r="M274" t="str">
            <v>UTXECON201</v>
          </cell>
          <cell r="N274" t="str">
            <v>0000133170</v>
          </cell>
        </row>
        <row r="275">
          <cell r="D275" t="str">
            <v>00652132</v>
          </cell>
          <cell r="E275" t="str">
            <v>Expense Distribution</v>
          </cell>
          <cell r="F275">
            <v>12</v>
          </cell>
          <cell r="G275">
            <v>2014</v>
          </cell>
          <cell r="H275" t="str">
            <v>211</v>
          </cell>
          <cell r="I275" t="str">
            <v>955</v>
          </cell>
          <cell r="J275" t="str">
            <v>CRYSTAL CITY FESTIVAL ASSOC.</v>
          </cell>
          <cell r="K275">
            <v>41988</v>
          </cell>
          <cell r="L275" t="str">
            <v>73507</v>
          </cell>
          <cell r="M275" t="str">
            <v>UTXECON201</v>
          </cell>
          <cell r="N275" t="str">
            <v>0000133492</v>
          </cell>
        </row>
        <row r="276">
          <cell r="D276" t="str">
            <v>00643210</v>
          </cell>
          <cell r="E276" t="str">
            <v>Expense Distribution</v>
          </cell>
          <cell r="F276">
            <v>10</v>
          </cell>
          <cell r="G276">
            <v>2014</v>
          </cell>
          <cell r="H276" t="str">
            <v>211</v>
          </cell>
          <cell r="I276" t="str">
            <v>955</v>
          </cell>
          <cell r="J276" t="str">
            <v>CRYSTAL CITY FESTIVAL ASSOC.</v>
          </cell>
          <cell r="K276">
            <v>41936</v>
          </cell>
          <cell r="L276" t="str">
            <v>72130</v>
          </cell>
          <cell r="M276" t="str">
            <v>UTXECON201</v>
          </cell>
          <cell r="N276" t="str">
            <v>0000133492</v>
          </cell>
        </row>
        <row r="277">
          <cell r="D277" t="str">
            <v>00632122</v>
          </cell>
          <cell r="E277" t="str">
            <v>Expense Distribution</v>
          </cell>
          <cell r="F277">
            <v>8</v>
          </cell>
          <cell r="G277">
            <v>2014</v>
          </cell>
          <cell r="H277" t="str">
            <v>211</v>
          </cell>
          <cell r="I277" t="str">
            <v>955</v>
          </cell>
          <cell r="J277" t="str">
            <v>CRYSTAL CITY FESTIVAL ASSOC.</v>
          </cell>
          <cell r="K277">
            <v>41877</v>
          </cell>
          <cell r="L277" t="str">
            <v>71518</v>
          </cell>
          <cell r="M277" t="str">
            <v>UTXECON201</v>
          </cell>
          <cell r="N277" t="str">
            <v>0000133492</v>
          </cell>
        </row>
        <row r="278">
          <cell r="D278" t="str">
            <v>00678606</v>
          </cell>
          <cell r="E278" t="str">
            <v>Expense Distribution</v>
          </cell>
          <cell r="F278">
            <v>5</v>
          </cell>
          <cell r="G278">
            <v>2015</v>
          </cell>
          <cell r="H278" t="str">
            <v>211</v>
          </cell>
          <cell r="I278" t="str">
            <v>955</v>
          </cell>
          <cell r="J278" t="str">
            <v>DEL MAR COLLEGE FOUNDATION INC</v>
          </cell>
          <cell r="K278">
            <v>42144</v>
          </cell>
          <cell r="L278" t="str">
            <v>75639</v>
          </cell>
          <cell r="M278" t="str">
            <v>UTXECON201</v>
          </cell>
          <cell r="N278" t="str">
            <v>0000133757</v>
          </cell>
        </row>
        <row r="279">
          <cell r="D279" t="str">
            <v>00651186</v>
          </cell>
          <cell r="E279" t="str">
            <v>Expense Distribution</v>
          </cell>
          <cell r="F279">
            <v>12</v>
          </cell>
          <cell r="G279">
            <v>2014</v>
          </cell>
          <cell r="H279" t="str">
            <v>211</v>
          </cell>
          <cell r="I279" t="str">
            <v>955</v>
          </cell>
          <cell r="J279" t="str">
            <v>DEL MAR COLLEGE FOUNDATION INC</v>
          </cell>
          <cell r="K279">
            <v>41981</v>
          </cell>
          <cell r="L279" t="str">
            <v>73025</v>
          </cell>
          <cell r="M279" t="str">
            <v>UTXECON201</v>
          </cell>
          <cell r="N279" t="str">
            <v>0000133757</v>
          </cell>
        </row>
        <row r="280">
          <cell r="D280" t="str">
            <v>00662224</v>
          </cell>
          <cell r="E280" t="str">
            <v>Expense Distribution</v>
          </cell>
          <cell r="F280">
            <v>2</v>
          </cell>
          <cell r="G280">
            <v>2015</v>
          </cell>
          <cell r="H280" t="str">
            <v>211</v>
          </cell>
          <cell r="I280" t="str">
            <v>955</v>
          </cell>
          <cell r="J280" t="str">
            <v>DEWITT COUNTY</v>
          </cell>
          <cell r="K280">
            <v>42047</v>
          </cell>
          <cell r="L280" t="str">
            <v>74364</v>
          </cell>
          <cell r="M280" t="str">
            <v>UTXECON201</v>
          </cell>
          <cell r="N280" t="str">
            <v>0000133873</v>
          </cell>
        </row>
        <row r="281">
          <cell r="D281" t="str">
            <v>00651646</v>
          </cell>
          <cell r="E281" t="str">
            <v>Expense Distribution</v>
          </cell>
          <cell r="F281">
            <v>12</v>
          </cell>
          <cell r="G281">
            <v>2014</v>
          </cell>
          <cell r="H281" t="str">
            <v>211</v>
          </cell>
          <cell r="I281" t="str">
            <v>955</v>
          </cell>
          <cell r="J281" t="str">
            <v>FOOD BANK OF CORPUS CHRISTI</v>
          </cell>
          <cell r="K281">
            <v>41981</v>
          </cell>
          <cell r="L281" t="str">
            <v>73066</v>
          </cell>
          <cell r="M281" t="str">
            <v>UTXECON201</v>
          </cell>
          <cell r="N281" t="str">
            <v>0000134745</v>
          </cell>
        </row>
        <row r="282">
          <cell r="D282" t="str">
            <v>00635768</v>
          </cell>
          <cell r="E282" t="str">
            <v>Expense Distribution</v>
          </cell>
          <cell r="F282">
            <v>9</v>
          </cell>
          <cell r="G282">
            <v>2014</v>
          </cell>
          <cell r="H282" t="str">
            <v>211</v>
          </cell>
          <cell r="I282" t="str">
            <v>955</v>
          </cell>
          <cell r="J282" t="str">
            <v>FREER CHAMBER OF COMMERCE</v>
          </cell>
          <cell r="K282">
            <v>41898</v>
          </cell>
          <cell r="L282" t="str">
            <v>71772</v>
          </cell>
          <cell r="M282" t="str">
            <v>UTXECON201</v>
          </cell>
          <cell r="N282" t="str">
            <v>0000134865</v>
          </cell>
        </row>
        <row r="283">
          <cell r="D283" t="str">
            <v>00663069</v>
          </cell>
          <cell r="E283" t="str">
            <v>Expense Distribution</v>
          </cell>
          <cell r="F283">
            <v>2</v>
          </cell>
          <cell r="G283">
            <v>2015</v>
          </cell>
          <cell r="H283" t="str">
            <v>211</v>
          </cell>
          <cell r="I283" t="str">
            <v>955</v>
          </cell>
          <cell r="J283" t="str">
            <v>GLORIA G CANALES</v>
          </cell>
          <cell r="K283">
            <v>42052</v>
          </cell>
          <cell r="L283" t="str">
            <v>74456</v>
          </cell>
          <cell r="M283" t="str">
            <v>UTXECON201</v>
          </cell>
          <cell r="N283" t="str">
            <v>0000135160</v>
          </cell>
        </row>
        <row r="284">
          <cell r="D284" t="str">
            <v>00624538</v>
          </cell>
          <cell r="E284" t="str">
            <v>Expense Distribution</v>
          </cell>
          <cell r="F284">
            <v>7</v>
          </cell>
          <cell r="G284">
            <v>2014</v>
          </cell>
          <cell r="H284" t="str">
            <v>211</v>
          </cell>
          <cell r="I284" t="str">
            <v>955</v>
          </cell>
          <cell r="J284" t="str">
            <v>GLORIA G CANALES</v>
          </cell>
          <cell r="K284">
            <v>41831</v>
          </cell>
          <cell r="L284" t="str">
            <v>71109</v>
          </cell>
          <cell r="M284" t="str">
            <v>UTXECON201</v>
          </cell>
          <cell r="N284" t="str">
            <v>0000135160</v>
          </cell>
        </row>
        <row r="285">
          <cell r="D285" t="str">
            <v>00635772</v>
          </cell>
          <cell r="E285" t="str">
            <v>Expense Distribution</v>
          </cell>
          <cell r="F285">
            <v>9</v>
          </cell>
          <cell r="G285">
            <v>2014</v>
          </cell>
          <cell r="H285" t="str">
            <v>211</v>
          </cell>
          <cell r="I285" t="str">
            <v>955</v>
          </cell>
          <cell r="J285" t="str">
            <v>HARBOR LIGHTS FESTIVAL</v>
          </cell>
          <cell r="K285">
            <v>41898</v>
          </cell>
          <cell r="L285" t="str">
            <v>71780</v>
          </cell>
          <cell r="M285" t="str">
            <v>UTXECON201</v>
          </cell>
          <cell r="N285" t="str">
            <v>0000135535</v>
          </cell>
        </row>
        <row r="286">
          <cell r="D286" t="str">
            <v>00661022</v>
          </cell>
          <cell r="E286" t="str">
            <v>Expense Distribution</v>
          </cell>
          <cell r="F286">
            <v>2</v>
          </cell>
          <cell r="G286">
            <v>2015</v>
          </cell>
          <cell r="H286" t="str">
            <v>211</v>
          </cell>
          <cell r="I286" t="str">
            <v>955</v>
          </cell>
          <cell r="J286" t="str">
            <v>HASKELL COUNTY</v>
          </cell>
          <cell r="K286">
            <v>42030</v>
          </cell>
          <cell r="L286" t="str">
            <v>74157</v>
          </cell>
          <cell r="M286" t="str">
            <v>UTXECON201</v>
          </cell>
          <cell r="N286" t="str">
            <v>0000135610</v>
          </cell>
        </row>
        <row r="287">
          <cell r="D287" t="str">
            <v>00659261</v>
          </cell>
          <cell r="E287" t="str">
            <v>Expense Distribution</v>
          </cell>
          <cell r="F287">
            <v>1</v>
          </cell>
          <cell r="G287">
            <v>2015</v>
          </cell>
          <cell r="H287" t="str">
            <v>211</v>
          </cell>
          <cell r="I287" t="str">
            <v>955</v>
          </cell>
          <cell r="J287" t="str">
            <v>HASKELL COUNTY</v>
          </cell>
          <cell r="K287">
            <v>42030</v>
          </cell>
          <cell r="L287" t="str">
            <v>74069</v>
          </cell>
          <cell r="M287" t="str">
            <v>UTXECON201</v>
          </cell>
          <cell r="N287" t="str">
            <v>0000135610</v>
          </cell>
        </row>
        <row r="288">
          <cell r="D288" t="str">
            <v>00647251</v>
          </cell>
          <cell r="E288" t="str">
            <v>Expense Distribution</v>
          </cell>
          <cell r="F288">
            <v>11</v>
          </cell>
          <cell r="G288">
            <v>2014</v>
          </cell>
          <cell r="H288" t="str">
            <v>211</v>
          </cell>
          <cell r="I288" t="str">
            <v>955</v>
          </cell>
          <cell r="J288" t="str">
            <v>HISPANIC WOMENS NETWORK OF TEXAS</v>
          </cell>
          <cell r="K288">
            <v>41960</v>
          </cell>
          <cell r="L288" t="str">
            <v>72455</v>
          </cell>
          <cell r="M288" t="str">
            <v>UTXECON201</v>
          </cell>
          <cell r="N288" t="str">
            <v>0000135814</v>
          </cell>
        </row>
        <row r="289">
          <cell r="D289" t="str">
            <v>00659523</v>
          </cell>
          <cell r="E289" t="str">
            <v>Expense Distribution</v>
          </cell>
          <cell r="F289">
            <v>5</v>
          </cell>
          <cell r="G289">
            <v>2015</v>
          </cell>
          <cell r="H289" t="str">
            <v>211</v>
          </cell>
          <cell r="I289" t="str">
            <v>955</v>
          </cell>
          <cell r="J289" t="str">
            <v>HUMANE SOCIETY</v>
          </cell>
          <cell r="K289">
            <v>42030</v>
          </cell>
          <cell r="L289" t="str">
            <v>74075</v>
          </cell>
          <cell r="M289" t="str">
            <v>UTXECON201</v>
          </cell>
          <cell r="N289" t="str">
            <v>0000135977</v>
          </cell>
        </row>
        <row r="290">
          <cell r="D290" t="str">
            <v>00664471</v>
          </cell>
          <cell r="E290" t="str">
            <v>Expense Distribution</v>
          </cell>
          <cell r="F290">
            <v>2</v>
          </cell>
          <cell r="G290">
            <v>2015</v>
          </cell>
          <cell r="H290" t="str">
            <v>211</v>
          </cell>
          <cell r="I290" t="str">
            <v>955</v>
          </cell>
          <cell r="J290" t="str">
            <v>HUMANE SOCIETY</v>
          </cell>
          <cell r="K290">
            <v>42062</v>
          </cell>
          <cell r="L290" t="str">
            <v>74661</v>
          </cell>
          <cell r="M290" t="str">
            <v>UTXECON201</v>
          </cell>
          <cell r="N290" t="str">
            <v>0000135977</v>
          </cell>
        </row>
        <row r="291">
          <cell r="D291" t="str">
            <v>00659523</v>
          </cell>
          <cell r="E291" t="str">
            <v>Expense Distribution</v>
          </cell>
          <cell r="F291">
            <v>1</v>
          </cell>
          <cell r="G291">
            <v>2015</v>
          </cell>
          <cell r="H291" t="str">
            <v>211</v>
          </cell>
          <cell r="I291" t="str">
            <v>955</v>
          </cell>
          <cell r="J291" t="str">
            <v>HUMANE SOCIETY</v>
          </cell>
          <cell r="K291">
            <v>42030</v>
          </cell>
          <cell r="L291" t="str">
            <v>74075</v>
          </cell>
          <cell r="M291" t="str">
            <v>UTXECON201</v>
          </cell>
          <cell r="N291" t="str">
            <v>0000135977</v>
          </cell>
        </row>
        <row r="292">
          <cell r="D292" t="str">
            <v>00644562</v>
          </cell>
          <cell r="E292" t="str">
            <v>Expense Distribution</v>
          </cell>
          <cell r="F292">
            <v>11</v>
          </cell>
          <cell r="G292">
            <v>2014</v>
          </cell>
          <cell r="H292" t="str">
            <v>211</v>
          </cell>
          <cell r="I292" t="str">
            <v>955</v>
          </cell>
          <cell r="J292" t="str">
            <v>JIM HOGG COUNTY FAIR</v>
          </cell>
          <cell r="K292">
            <v>41943</v>
          </cell>
          <cell r="L292" t="str">
            <v>72233</v>
          </cell>
          <cell r="M292" t="str">
            <v>UTXECON201</v>
          </cell>
          <cell r="N292" t="str">
            <v>0000136501</v>
          </cell>
        </row>
        <row r="293">
          <cell r="D293" t="str">
            <v>00630375</v>
          </cell>
          <cell r="E293" t="str">
            <v>Expense Distribution</v>
          </cell>
          <cell r="F293">
            <v>8</v>
          </cell>
          <cell r="G293">
            <v>2014</v>
          </cell>
          <cell r="H293" t="str">
            <v>211</v>
          </cell>
          <cell r="I293" t="str">
            <v>955</v>
          </cell>
          <cell r="J293" t="str">
            <v>JIM HOGG COUNTY</v>
          </cell>
          <cell r="K293">
            <v>41865</v>
          </cell>
          <cell r="L293" t="str">
            <v>71388</v>
          </cell>
          <cell r="M293" t="str">
            <v>UTXECON201</v>
          </cell>
          <cell r="N293" t="str">
            <v>0000136503</v>
          </cell>
        </row>
        <row r="294">
          <cell r="D294" t="str">
            <v>00635077</v>
          </cell>
          <cell r="E294" t="str">
            <v>Expense Distribution</v>
          </cell>
          <cell r="F294">
            <v>9</v>
          </cell>
          <cell r="G294">
            <v>2014</v>
          </cell>
          <cell r="H294" t="str">
            <v>211</v>
          </cell>
          <cell r="I294" t="str">
            <v>955</v>
          </cell>
          <cell r="J294" t="str">
            <v>JIM WELLS COUNTY FAIR ASSOC</v>
          </cell>
          <cell r="K294">
            <v>41887</v>
          </cell>
          <cell r="L294" t="str">
            <v>71726</v>
          </cell>
          <cell r="M294" t="str">
            <v>UTXECON201</v>
          </cell>
          <cell r="N294" t="str">
            <v>0000136523</v>
          </cell>
        </row>
        <row r="295">
          <cell r="D295" t="str">
            <v>00634447</v>
          </cell>
          <cell r="E295" t="str">
            <v>Expense Distribution</v>
          </cell>
          <cell r="F295">
            <v>10</v>
          </cell>
          <cell r="G295">
            <v>2014</v>
          </cell>
          <cell r="H295" t="str">
            <v>211</v>
          </cell>
          <cell r="I295" t="str">
            <v>955</v>
          </cell>
          <cell r="J295" t="str">
            <v>KARNES CITY</v>
          </cell>
          <cell r="K295">
            <v>41891</v>
          </cell>
          <cell r="L295" t="str">
            <v>71699</v>
          </cell>
          <cell r="M295" t="str">
            <v>UTXECON201</v>
          </cell>
          <cell r="N295" t="str">
            <v>0000136782</v>
          </cell>
        </row>
        <row r="296">
          <cell r="D296" t="str">
            <v>00634447</v>
          </cell>
          <cell r="E296" t="str">
            <v>Expense Distribution</v>
          </cell>
          <cell r="F296">
            <v>9</v>
          </cell>
          <cell r="G296">
            <v>2014</v>
          </cell>
          <cell r="H296" t="str">
            <v>211</v>
          </cell>
          <cell r="I296" t="str">
            <v>955</v>
          </cell>
          <cell r="J296" t="str">
            <v>KARNES CITY</v>
          </cell>
          <cell r="K296">
            <v>41891</v>
          </cell>
          <cell r="L296" t="str">
            <v>71699</v>
          </cell>
          <cell r="M296" t="str">
            <v>UTXECON201</v>
          </cell>
          <cell r="N296" t="str">
            <v>0000136782</v>
          </cell>
        </row>
        <row r="297">
          <cell r="D297" t="str">
            <v>00659233</v>
          </cell>
          <cell r="E297" t="str">
            <v>Expense Distribution</v>
          </cell>
          <cell r="F297">
            <v>1</v>
          </cell>
          <cell r="G297">
            <v>2015</v>
          </cell>
          <cell r="H297" t="str">
            <v>211</v>
          </cell>
          <cell r="I297" t="str">
            <v>955</v>
          </cell>
          <cell r="J297" t="str">
            <v>KLEBERG-KENEDY COUNTY</v>
          </cell>
          <cell r="K297">
            <v>42030</v>
          </cell>
          <cell r="L297" t="str">
            <v>74067</v>
          </cell>
          <cell r="M297" t="str">
            <v>UTXECON201</v>
          </cell>
          <cell r="N297" t="str">
            <v>0000137010</v>
          </cell>
        </row>
        <row r="298">
          <cell r="D298" t="str">
            <v>00676970</v>
          </cell>
          <cell r="E298" t="str">
            <v>Expense Distribution</v>
          </cell>
          <cell r="F298">
            <v>5</v>
          </cell>
          <cell r="G298">
            <v>2015</v>
          </cell>
          <cell r="H298" t="str">
            <v>211</v>
          </cell>
          <cell r="I298" t="str">
            <v>955</v>
          </cell>
          <cell r="J298" t="str">
            <v>LAREDO BUILDERS ASSOCIATION</v>
          </cell>
          <cell r="K298">
            <v>42132</v>
          </cell>
          <cell r="L298" t="str">
            <v>75570</v>
          </cell>
          <cell r="M298" t="str">
            <v>UTXECON201</v>
          </cell>
          <cell r="N298" t="str">
            <v>0000137195</v>
          </cell>
        </row>
        <row r="299">
          <cell r="D299" t="str">
            <v>00635769</v>
          </cell>
          <cell r="E299" t="str">
            <v>Expense Distribution</v>
          </cell>
          <cell r="F299">
            <v>9</v>
          </cell>
          <cell r="G299">
            <v>2014</v>
          </cell>
          <cell r="H299" t="str">
            <v>211</v>
          </cell>
          <cell r="I299" t="str">
            <v>955</v>
          </cell>
          <cell r="J299" t="str">
            <v>LAREDO BUILDERS ASSOCIATION</v>
          </cell>
          <cell r="K299">
            <v>41898</v>
          </cell>
          <cell r="L299" t="str">
            <v>71773</v>
          </cell>
          <cell r="M299" t="str">
            <v>UTXECON201</v>
          </cell>
          <cell r="N299" t="str">
            <v>0000137195</v>
          </cell>
        </row>
        <row r="300">
          <cell r="D300" t="str">
            <v>00623022</v>
          </cell>
          <cell r="E300" t="str">
            <v>Expense Distribution</v>
          </cell>
          <cell r="F300">
            <v>7</v>
          </cell>
          <cell r="G300">
            <v>2014</v>
          </cell>
          <cell r="H300" t="str">
            <v>211</v>
          </cell>
          <cell r="I300" t="str">
            <v>955</v>
          </cell>
          <cell r="J300" t="str">
            <v>LAREDO BUILDERS ASSOCIATION</v>
          </cell>
          <cell r="K300">
            <v>41820</v>
          </cell>
          <cell r="L300" t="str">
            <v>71041</v>
          </cell>
          <cell r="M300" t="str">
            <v>UTXECON201</v>
          </cell>
          <cell r="N300" t="str">
            <v>0000137195</v>
          </cell>
        </row>
        <row r="301">
          <cell r="D301" t="str">
            <v>00630284</v>
          </cell>
          <cell r="E301" t="str">
            <v>Expense Distribution</v>
          </cell>
          <cell r="F301">
            <v>8</v>
          </cell>
          <cell r="G301">
            <v>2014</v>
          </cell>
          <cell r="H301" t="str">
            <v>211</v>
          </cell>
          <cell r="I301" t="str">
            <v>955</v>
          </cell>
          <cell r="J301" t="str">
            <v>LAREDO ISD</v>
          </cell>
          <cell r="K301">
            <v>41865</v>
          </cell>
          <cell r="L301" t="str">
            <v>71390</v>
          </cell>
          <cell r="M301" t="str">
            <v>UTXECON201</v>
          </cell>
          <cell r="N301" t="str">
            <v>0000137204</v>
          </cell>
        </row>
        <row r="302">
          <cell r="D302" t="str">
            <v>00630283</v>
          </cell>
          <cell r="E302" t="str">
            <v>Expense Distribution</v>
          </cell>
          <cell r="F302">
            <v>8</v>
          </cell>
          <cell r="G302">
            <v>2014</v>
          </cell>
          <cell r="H302" t="str">
            <v>211</v>
          </cell>
          <cell r="I302" t="str">
            <v>955</v>
          </cell>
          <cell r="J302" t="str">
            <v>LIFE FAIR</v>
          </cell>
          <cell r="K302">
            <v>41865</v>
          </cell>
          <cell r="L302" t="str">
            <v>71387</v>
          </cell>
          <cell r="M302" t="str">
            <v>UTXECON201</v>
          </cell>
          <cell r="N302" t="str">
            <v>0000137390</v>
          </cell>
        </row>
        <row r="303">
          <cell r="D303" t="str">
            <v>00664683</v>
          </cell>
          <cell r="E303" t="str">
            <v>Expense Distribution</v>
          </cell>
          <cell r="F303">
            <v>3</v>
          </cell>
          <cell r="G303">
            <v>2015</v>
          </cell>
          <cell r="H303" t="str">
            <v>211</v>
          </cell>
          <cell r="I303" t="str">
            <v>955</v>
          </cell>
          <cell r="J303" t="str">
            <v>LOS FRESNOS</v>
          </cell>
          <cell r="K303">
            <v>42065</v>
          </cell>
          <cell r="L303" t="str">
            <v>74668</v>
          </cell>
          <cell r="M303" t="str">
            <v>UTXECON201</v>
          </cell>
          <cell r="N303" t="str">
            <v>0000137582</v>
          </cell>
        </row>
        <row r="304">
          <cell r="D304" t="str">
            <v>00651297</v>
          </cell>
          <cell r="E304" t="str">
            <v>Expense Distribution</v>
          </cell>
          <cell r="F304">
            <v>12</v>
          </cell>
          <cell r="G304">
            <v>2014</v>
          </cell>
          <cell r="H304" t="str">
            <v>211</v>
          </cell>
          <cell r="I304" t="str">
            <v>955</v>
          </cell>
          <cell r="J304" t="str">
            <v>MAKE A WISH FOUNDATION OF</v>
          </cell>
          <cell r="K304">
            <v>41981</v>
          </cell>
          <cell r="L304" t="str">
            <v>73059</v>
          </cell>
          <cell r="M304" t="str">
            <v>UTXECON201</v>
          </cell>
          <cell r="N304" t="str">
            <v>0000137756</v>
          </cell>
        </row>
        <row r="305">
          <cell r="D305" t="str">
            <v>00653233</v>
          </cell>
          <cell r="E305" t="str">
            <v>Expense Distribution</v>
          </cell>
          <cell r="F305">
            <v>12</v>
          </cell>
          <cell r="G305">
            <v>2014</v>
          </cell>
          <cell r="H305" t="str">
            <v>211</v>
          </cell>
          <cell r="I305" t="str">
            <v>955</v>
          </cell>
          <cell r="J305" t="str">
            <v>MIDDLE RIO GRANDE DEVELOPMENT</v>
          </cell>
          <cell r="K305">
            <v>41991</v>
          </cell>
          <cell r="L305" t="str">
            <v>73637</v>
          </cell>
          <cell r="M305" t="str">
            <v>UTXECON201</v>
          </cell>
          <cell r="N305" t="str">
            <v>0000138274</v>
          </cell>
        </row>
        <row r="306">
          <cell r="D306" t="str">
            <v>00670278</v>
          </cell>
          <cell r="E306" t="str">
            <v>Expense Distribution</v>
          </cell>
          <cell r="F306">
            <v>4</v>
          </cell>
          <cell r="G306">
            <v>2015</v>
          </cell>
          <cell r="H306" t="str">
            <v>211</v>
          </cell>
          <cell r="I306" t="str">
            <v>955</v>
          </cell>
          <cell r="J306" t="str">
            <v>NEWSPAPERS IN EDUCATION</v>
          </cell>
          <cell r="K306">
            <v>42095</v>
          </cell>
          <cell r="L306" t="str">
            <v>74985</v>
          </cell>
          <cell r="M306" t="str">
            <v>UTXECON201</v>
          </cell>
          <cell r="N306" t="str">
            <v>0000138730</v>
          </cell>
        </row>
        <row r="307">
          <cell r="D307" t="str">
            <v>00672836</v>
          </cell>
          <cell r="E307" t="str">
            <v>Expense Distribution</v>
          </cell>
          <cell r="F307">
            <v>4</v>
          </cell>
          <cell r="G307">
            <v>2015</v>
          </cell>
          <cell r="H307" t="str">
            <v>211</v>
          </cell>
          <cell r="I307" t="str">
            <v>955</v>
          </cell>
          <cell r="J307" t="str">
            <v>NIXON SMILEY LIVESTOCK SHOW</v>
          </cell>
          <cell r="K307">
            <v>42110</v>
          </cell>
          <cell r="L307" t="str">
            <v>75343</v>
          </cell>
          <cell r="M307" t="str">
            <v>UTXECON201</v>
          </cell>
          <cell r="N307" t="str">
            <v>0000138748</v>
          </cell>
        </row>
        <row r="308">
          <cell r="D308" t="str">
            <v>00662230</v>
          </cell>
          <cell r="E308" t="str">
            <v>Expense Distribution</v>
          </cell>
          <cell r="F308">
            <v>2</v>
          </cell>
          <cell r="G308">
            <v>2015</v>
          </cell>
          <cell r="H308" t="str">
            <v>211</v>
          </cell>
          <cell r="I308" t="str">
            <v>955</v>
          </cell>
          <cell r="J308" t="str">
            <v>NORDHEIM FFA STOCK SHOW</v>
          </cell>
          <cell r="K308">
            <v>42047</v>
          </cell>
          <cell r="L308" t="str">
            <v>74374</v>
          </cell>
          <cell r="M308" t="str">
            <v>UTXECON201</v>
          </cell>
          <cell r="N308" t="str">
            <v>0000138759</v>
          </cell>
        </row>
        <row r="309">
          <cell r="D309" t="str">
            <v>00664685</v>
          </cell>
          <cell r="E309" t="str">
            <v>Expense Distribution</v>
          </cell>
          <cell r="F309">
            <v>3</v>
          </cell>
          <cell r="G309">
            <v>2015</v>
          </cell>
          <cell r="H309" t="str">
            <v>211</v>
          </cell>
          <cell r="I309" t="str">
            <v>955</v>
          </cell>
          <cell r="J309" t="str">
            <v>RIO GRANDE VALLEY LIVESTOCK SHOW</v>
          </cell>
          <cell r="K309">
            <v>42065</v>
          </cell>
          <cell r="L309" t="str">
            <v>74670</v>
          </cell>
          <cell r="M309" t="str">
            <v>UTXECON201</v>
          </cell>
          <cell r="N309" t="str">
            <v>0000140296</v>
          </cell>
        </row>
        <row r="310">
          <cell r="D310" t="str">
            <v>00664684</v>
          </cell>
          <cell r="E310" t="str">
            <v>Expense Distribution</v>
          </cell>
          <cell r="F310">
            <v>3</v>
          </cell>
          <cell r="G310">
            <v>2015</v>
          </cell>
          <cell r="H310" t="str">
            <v>211</v>
          </cell>
          <cell r="I310" t="str">
            <v>955</v>
          </cell>
          <cell r="J310" t="str">
            <v>RIO GRANDE VALLEY LIVESTOCK SHOW</v>
          </cell>
          <cell r="K310">
            <v>42065</v>
          </cell>
          <cell r="L310" t="str">
            <v>74669</v>
          </cell>
          <cell r="M310" t="str">
            <v>UTXECON201</v>
          </cell>
          <cell r="N310" t="str">
            <v>0000140296</v>
          </cell>
        </row>
        <row r="311">
          <cell r="D311" t="str">
            <v>00645858</v>
          </cell>
          <cell r="E311" t="str">
            <v>Expense Distribution</v>
          </cell>
          <cell r="F311">
            <v>11</v>
          </cell>
          <cell r="G311">
            <v>2014</v>
          </cell>
          <cell r="H311" t="str">
            <v>211</v>
          </cell>
          <cell r="I311" t="str">
            <v>955</v>
          </cell>
          <cell r="J311" t="str">
            <v>RIO GRANDE VALLEY LIVESTOCK SHOW</v>
          </cell>
          <cell r="K311">
            <v>41953</v>
          </cell>
          <cell r="L311" t="str">
            <v>72331</v>
          </cell>
          <cell r="M311" t="str">
            <v>UTXECON201</v>
          </cell>
          <cell r="N311" t="str">
            <v>0000140296</v>
          </cell>
        </row>
        <row r="312">
          <cell r="D312" t="str">
            <v>00645857</v>
          </cell>
          <cell r="E312" t="str">
            <v>Expense Distribution</v>
          </cell>
          <cell r="F312">
            <v>11</v>
          </cell>
          <cell r="G312">
            <v>2014</v>
          </cell>
          <cell r="H312" t="str">
            <v>211</v>
          </cell>
          <cell r="I312" t="str">
            <v>955</v>
          </cell>
          <cell r="J312" t="str">
            <v>RIO GRANDE VALLEY LIVESTOCK SHOW</v>
          </cell>
          <cell r="K312">
            <v>41953</v>
          </cell>
          <cell r="L312" t="str">
            <v>72329</v>
          </cell>
          <cell r="M312" t="str">
            <v>UTXECON201</v>
          </cell>
          <cell r="N312" t="str">
            <v>0000140296</v>
          </cell>
        </row>
        <row r="313">
          <cell r="D313" t="str">
            <v>00659231</v>
          </cell>
          <cell r="E313" t="str">
            <v>Expense Distribution</v>
          </cell>
          <cell r="F313">
            <v>1</v>
          </cell>
          <cell r="G313">
            <v>2015</v>
          </cell>
          <cell r="H313" t="str">
            <v>211</v>
          </cell>
          <cell r="I313" t="str">
            <v>955</v>
          </cell>
          <cell r="J313" t="str">
            <v>SAN PATRICIO ECONOMIC DEVELOPMENT</v>
          </cell>
          <cell r="K313">
            <v>42030</v>
          </cell>
          <cell r="L313" t="str">
            <v>74065</v>
          </cell>
          <cell r="M313" t="str">
            <v>UTXECON201</v>
          </cell>
          <cell r="N313" t="str">
            <v>0000140778</v>
          </cell>
        </row>
        <row r="314">
          <cell r="D314" t="str">
            <v>00643207</v>
          </cell>
          <cell r="E314" t="str">
            <v>Expense Distribution</v>
          </cell>
          <cell r="F314">
            <v>10</v>
          </cell>
          <cell r="G314">
            <v>2014</v>
          </cell>
          <cell r="H314" t="str">
            <v>211</v>
          </cell>
          <cell r="I314" t="str">
            <v>955</v>
          </cell>
          <cell r="J314" t="str">
            <v>SAN PATRICIO ECONOMIC DEVELOPMENT</v>
          </cell>
          <cell r="K314">
            <v>41869</v>
          </cell>
          <cell r="L314" t="str">
            <v>71427</v>
          </cell>
          <cell r="M314" t="str">
            <v>UTXECON201</v>
          </cell>
          <cell r="N314" t="str">
            <v>0000140778</v>
          </cell>
        </row>
        <row r="315">
          <cell r="D315" t="str">
            <v>00640898</v>
          </cell>
          <cell r="E315" t="str">
            <v>Expense Distribution</v>
          </cell>
          <cell r="F315">
            <v>10</v>
          </cell>
          <cell r="G315">
            <v>2014</v>
          </cell>
          <cell r="H315" t="str">
            <v>211</v>
          </cell>
          <cell r="I315" t="str">
            <v>955</v>
          </cell>
          <cell r="J315" t="str">
            <v>SOUTH ROCKPORT NEIGHBORS</v>
          </cell>
          <cell r="K315">
            <v>41925</v>
          </cell>
          <cell r="L315" t="str">
            <v>71999</v>
          </cell>
          <cell r="M315" t="str">
            <v>UTXECON201</v>
          </cell>
          <cell r="N315" t="str">
            <v>0000141208</v>
          </cell>
        </row>
        <row r="316">
          <cell r="D316" t="str">
            <v>00647722</v>
          </cell>
          <cell r="E316" t="str">
            <v>Expense Distribution</v>
          </cell>
          <cell r="F316">
            <v>11</v>
          </cell>
          <cell r="G316">
            <v>2014</v>
          </cell>
          <cell r="H316" t="str">
            <v>211</v>
          </cell>
          <cell r="I316" t="str">
            <v>955</v>
          </cell>
          <cell r="J316" t="str">
            <v>STARR COUNTY FAIR ASSOC  INC</v>
          </cell>
          <cell r="K316">
            <v>41960</v>
          </cell>
          <cell r="L316" t="str">
            <v>72473</v>
          </cell>
          <cell r="M316" t="str">
            <v>UTXECON201</v>
          </cell>
          <cell r="N316" t="str">
            <v>0000141436</v>
          </cell>
        </row>
        <row r="317">
          <cell r="D317" t="str">
            <v>00652021</v>
          </cell>
          <cell r="E317" t="str">
            <v>Expense Distribution</v>
          </cell>
          <cell r="F317">
            <v>12</v>
          </cell>
          <cell r="G317">
            <v>2014</v>
          </cell>
          <cell r="H317" t="str">
            <v>211</v>
          </cell>
          <cell r="I317" t="str">
            <v>955</v>
          </cell>
          <cell r="J317" t="str">
            <v>TEXAS SOCIETY OF PROFESSIONAL</v>
          </cell>
          <cell r="K317">
            <v>41982</v>
          </cell>
          <cell r="L317" t="str">
            <v>73110</v>
          </cell>
          <cell r="M317" t="str">
            <v>UTXECON201</v>
          </cell>
          <cell r="N317" t="str">
            <v>0000141982</v>
          </cell>
        </row>
        <row r="318">
          <cell r="D318" t="str">
            <v>00640319</v>
          </cell>
          <cell r="E318" t="str">
            <v>Expense Distribution</v>
          </cell>
          <cell r="F318">
            <v>10</v>
          </cell>
          <cell r="G318">
            <v>2014</v>
          </cell>
          <cell r="H318" t="str">
            <v>211</v>
          </cell>
          <cell r="I318" t="str">
            <v>955</v>
          </cell>
          <cell r="J318" t="str">
            <v>TEXAS SOCIETY OF PROFESSIONAL</v>
          </cell>
          <cell r="K318">
            <v>41921</v>
          </cell>
          <cell r="L318" t="str">
            <v>71964</v>
          </cell>
          <cell r="M318" t="str">
            <v>UTXECON201</v>
          </cell>
          <cell r="N318" t="str">
            <v>0000141982</v>
          </cell>
        </row>
        <row r="319">
          <cell r="D319" t="str">
            <v>00672858</v>
          </cell>
          <cell r="E319" t="str">
            <v>Expense Distribution</v>
          </cell>
          <cell r="F319">
            <v>4</v>
          </cell>
          <cell r="G319">
            <v>2015</v>
          </cell>
          <cell r="H319" t="str">
            <v>211</v>
          </cell>
          <cell r="I319" t="str">
            <v>955</v>
          </cell>
          <cell r="J319" t="str">
            <v>TIP O TEX</v>
          </cell>
          <cell r="K319">
            <v>42110</v>
          </cell>
          <cell r="L319" t="str">
            <v>75346</v>
          </cell>
          <cell r="M319" t="str">
            <v>UTXECON201</v>
          </cell>
          <cell r="N319" t="str">
            <v>0000142199</v>
          </cell>
        </row>
        <row r="320">
          <cell r="D320" t="str">
            <v>00676966</v>
          </cell>
          <cell r="E320" t="str">
            <v>Expense Distribution</v>
          </cell>
          <cell r="F320">
            <v>5</v>
          </cell>
          <cell r="G320">
            <v>2015</v>
          </cell>
          <cell r="H320" t="str">
            <v>211</v>
          </cell>
          <cell r="I320" t="str">
            <v>955</v>
          </cell>
          <cell r="J320" t="str">
            <v>TULOSO-MIDWAY</v>
          </cell>
          <cell r="K320">
            <v>42132</v>
          </cell>
          <cell r="L320" t="str">
            <v>75566</v>
          </cell>
          <cell r="M320" t="str">
            <v>UTXECON201</v>
          </cell>
          <cell r="N320" t="str">
            <v>0000142541</v>
          </cell>
        </row>
        <row r="321">
          <cell r="D321" t="str">
            <v>00663612</v>
          </cell>
          <cell r="E321" t="str">
            <v>Expense Distribution</v>
          </cell>
          <cell r="F321">
            <v>2</v>
          </cell>
          <cell r="G321">
            <v>2015</v>
          </cell>
          <cell r="H321" t="str">
            <v>211</v>
          </cell>
          <cell r="I321" t="str">
            <v>955</v>
          </cell>
          <cell r="J321" t="str">
            <v>TULOSO-MIDWAY</v>
          </cell>
          <cell r="K321">
            <v>42058</v>
          </cell>
          <cell r="L321" t="str">
            <v>74555</v>
          </cell>
          <cell r="M321" t="str">
            <v>UTXECON201</v>
          </cell>
          <cell r="N321" t="str">
            <v>0000142541</v>
          </cell>
        </row>
        <row r="322">
          <cell r="D322" t="str">
            <v>00663610</v>
          </cell>
          <cell r="E322" t="str">
            <v>Expense Distribution</v>
          </cell>
          <cell r="F322">
            <v>2</v>
          </cell>
          <cell r="G322">
            <v>2015</v>
          </cell>
          <cell r="H322" t="str">
            <v>211</v>
          </cell>
          <cell r="I322" t="str">
            <v>955</v>
          </cell>
          <cell r="J322" t="str">
            <v>TULOSO-MIDWAY</v>
          </cell>
          <cell r="K322">
            <v>42058</v>
          </cell>
          <cell r="L322" t="str">
            <v>74553</v>
          </cell>
          <cell r="M322" t="str">
            <v>UTXECON201</v>
          </cell>
          <cell r="N322" t="str">
            <v>0000142541</v>
          </cell>
        </row>
        <row r="323">
          <cell r="D323" t="str">
            <v>00640897</v>
          </cell>
          <cell r="E323" t="str">
            <v>Expense Distribution</v>
          </cell>
          <cell r="F323">
            <v>10</v>
          </cell>
          <cell r="G323">
            <v>2014</v>
          </cell>
          <cell r="H323" t="str">
            <v>211</v>
          </cell>
          <cell r="I323" t="str">
            <v>955</v>
          </cell>
          <cell r="J323" t="str">
            <v>UVALDE AREA CHAMBER OF COMMERCE</v>
          </cell>
          <cell r="K323">
            <v>41925</v>
          </cell>
          <cell r="L323" t="str">
            <v>71996</v>
          </cell>
          <cell r="M323" t="str">
            <v>UTXECON201</v>
          </cell>
          <cell r="N323" t="str">
            <v>0000142834</v>
          </cell>
        </row>
        <row r="324">
          <cell r="D324" t="str">
            <v>00643252</v>
          </cell>
          <cell r="E324" t="str">
            <v>Expense Distribution</v>
          </cell>
          <cell r="F324">
            <v>10</v>
          </cell>
          <cell r="G324">
            <v>2014</v>
          </cell>
          <cell r="H324" t="str">
            <v>211</v>
          </cell>
          <cell r="I324" t="str">
            <v>955</v>
          </cell>
          <cell r="J324" t="str">
            <v>UVALDE ATHLETIC BOOSTER CLUB</v>
          </cell>
          <cell r="K324">
            <v>41936</v>
          </cell>
          <cell r="L324" t="str">
            <v>72131</v>
          </cell>
          <cell r="M324" t="str">
            <v>UTXECON201</v>
          </cell>
          <cell r="N324" t="str">
            <v>0000142835</v>
          </cell>
        </row>
        <row r="325">
          <cell r="D325" t="str">
            <v>00671250</v>
          </cell>
          <cell r="E325" t="str">
            <v>Expense Distribution</v>
          </cell>
          <cell r="F325">
            <v>4</v>
          </cell>
          <cell r="G325">
            <v>2015</v>
          </cell>
          <cell r="H325" t="str">
            <v>211</v>
          </cell>
          <cell r="I325" t="str">
            <v>955</v>
          </cell>
          <cell r="J325" t="str">
            <v>UVALDE HIGH SCHOOL</v>
          </cell>
          <cell r="K325">
            <v>42101</v>
          </cell>
          <cell r="L325" t="str">
            <v>75066</v>
          </cell>
          <cell r="M325" t="str">
            <v>G0001113</v>
          </cell>
          <cell r="N325" t="str">
            <v>0000142843</v>
          </cell>
        </row>
        <row r="326">
          <cell r="D326" t="str">
            <v>00670951</v>
          </cell>
          <cell r="E326" t="str">
            <v>Expense Distribution</v>
          </cell>
          <cell r="F326">
            <v>4</v>
          </cell>
          <cell r="G326">
            <v>2015</v>
          </cell>
          <cell r="H326" t="str">
            <v>211</v>
          </cell>
          <cell r="I326" t="str">
            <v>955</v>
          </cell>
          <cell r="J326" t="str">
            <v>UVALDE HIGH SCHOOL</v>
          </cell>
          <cell r="K326">
            <v>42096</v>
          </cell>
          <cell r="L326" t="str">
            <v>75031</v>
          </cell>
          <cell r="M326" t="str">
            <v>G0001113</v>
          </cell>
          <cell r="N326" t="str">
            <v>0000142843</v>
          </cell>
        </row>
        <row r="327">
          <cell r="D327" t="str">
            <v>00651648</v>
          </cell>
          <cell r="E327" t="str">
            <v>Expense Distribution</v>
          </cell>
          <cell r="F327">
            <v>12</v>
          </cell>
          <cell r="G327">
            <v>2014</v>
          </cell>
          <cell r="H327" t="str">
            <v>211</v>
          </cell>
          <cell r="I327" t="str">
            <v>955</v>
          </cell>
          <cell r="J327" t="str">
            <v>VALLEY LAND FUND</v>
          </cell>
          <cell r="K327">
            <v>41983</v>
          </cell>
          <cell r="L327" t="str">
            <v>73188</v>
          </cell>
          <cell r="M327" t="str">
            <v>UTXECON201</v>
          </cell>
          <cell r="N327" t="str">
            <v>0000142875</v>
          </cell>
        </row>
        <row r="328">
          <cell r="D328" t="str">
            <v>00647723</v>
          </cell>
          <cell r="E328" t="str">
            <v>Expense Distribution</v>
          </cell>
          <cell r="F328">
            <v>11</v>
          </cell>
          <cell r="G328">
            <v>2014</v>
          </cell>
          <cell r="H328" t="str">
            <v>211</v>
          </cell>
          <cell r="I328" t="str">
            <v>955</v>
          </cell>
          <cell r="J328" t="str">
            <v>WASHINGTON'S BIRTHDAY</v>
          </cell>
          <cell r="K328">
            <v>41961</v>
          </cell>
          <cell r="L328" t="str">
            <v>72516</v>
          </cell>
          <cell r="M328" t="str">
            <v>UTXECON201</v>
          </cell>
          <cell r="N328" t="str">
            <v>0000143142</v>
          </cell>
        </row>
        <row r="329">
          <cell r="D329" t="str">
            <v>00667117</v>
          </cell>
          <cell r="E329" t="str">
            <v>Expense Distribution</v>
          </cell>
          <cell r="F329">
            <v>3</v>
          </cell>
          <cell r="G329">
            <v>2015</v>
          </cell>
          <cell r="H329" t="str">
            <v>211</v>
          </cell>
          <cell r="I329" t="str">
            <v>955</v>
          </cell>
          <cell r="J329" t="str">
            <v>SENATE HISPANIC RESEARCH COUNCIL INC</v>
          </cell>
          <cell r="K329">
            <v>42076</v>
          </cell>
          <cell r="L329" t="str">
            <v>74803</v>
          </cell>
          <cell r="M329" t="str">
            <v>UTXECON101</v>
          </cell>
          <cell r="N329" t="str">
            <v>0000144626</v>
          </cell>
        </row>
        <row r="330">
          <cell r="D330" t="str">
            <v>00647375</v>
          </cell>
          <cell r="E330" t="str">
            <v>Expense Distribution</v>
          </cell>
          <cell r="F330">
            <v>11</v>
          </cell>
          <cell r="G330">
            <v>2014</v>
          </cell>
          <cell r="H330" t="str">
            <v>211</v>
          </cell>
          <cell r="I330" t="str">
            <v>955</v>
          </cell>
          <cell r="J330" t="str">
            <v>TEXAS CITRUS FIESTA</v>
          </cell>
          <cell r="K330">
            <v>41960</v>
          </cell>
          <cell r="L330" t="str">
            <v>72476</v>
          </cell>
          <cell r="M330" t="str">
            <v>UTXECON201</v>
          </cell>
          <cell r="N330" t="str">
            <v>0000144827</v>
          </cell>
        </row>
        <row r="331">
          <cell r="D331" t="str">
            <v>00632588</v>
          </cell>
          <cell r="E331" t="str">
            <v>Expense Distribution</v>
          </cell>
          <cell r="F331">
            <v>8</v>
          </cell>
          <cell r="G331">
            <v>2014</v>
          </cell>
          <cell r="H331" t="str">
            <v>211</v>
          </cell>
          <cell r="I331" t="str">
            <v>955</v>
          </cell>
          <cell r="J331" t="str">
            <v>EDINBURG BOYS &amp; GIRLS CLUB</v>
          </cell>
          <cell r="K331">
            <v>41877</v>
          </cell>
          <cell r="L331" t="str">
            <v>71528</v>
          </cell>
          <cell r="M331" t="str">
            <v>UTXECON201</v>
          </cell>
          <cell r="N331" t="str">
            <v>0000144956</v>
          </cell>
        </row>
        <row r="332">
          <cell r="D332" t="str">
            <v>00676971</v>
          </cell>
          <cell r="E332" t="str">
            <v>Expense Distribution</v>
          </cell>
          <cell r="F332">
            <v>5</v>
          </cell>
          <cell r="G332">
            <v>2015</v>
          </cell>
          <cell r="H332" t="str">
            <v>211</v>
          </cell>
          <cell r="I332" t="str">
            <v>955</v>
          </cell>
          <cell r="J332" t="str">
            <v>SPECIAL OLYMPICS</v>
          </cell>
          <cell r="K332">
            <v>42132</v>
          </cell>
          <cell r="L332" t="str">
            <v>75571</v>
          </cell>
          <cell r="M332" t="str">
            <v>UTXECON201</v>
          </cell>
          <cell r="N332" t="str">
            <v>0000145162</v>
          </cell>
        </row>
        <row r="333">
          <cell r="D333" t="str">
            <v>00624857</v>
          </cell>
          <cell r="E333" t="str">
            <v>Expense Distribution</v>
          </cell>
          <cell r="F333">
            <v>7</v>
          </cell>
          <cell r="G333">
            <v>2014</v>
          </cell>
          <cell r="H333" t="str">
            <v>211</v>
          </cell>
          <cell r="I333" t="str">
            <v>955</v>
          </cell>
          <cell r="J333" t="str">
            <v>SPECIAL OLYMPICS</v>
          </cell>
          <cell r="K333">
            <v>41834</v>
          </cell>
          <cell r="L333" t="str">
            <v>71137</v>
          </cell>
          <cell r="M333" t="str">
            <v>UTXECON201</v>
          </cell>
          <cell r="N333" t="str">
            <v>0000145162</v>
          </cell>
        </row>
        <row r="334">
          <cell r="D334" t="str">
            <v>00664462</v>
          </cell>
          <cell r="E334" t="str">
            <v>Expense Distribution</v>
          </cell>
          <cell r="F334">
            <v>2</v>
          </cell>
          <cell r="G334">
            <v>2015</v>
          </cell>
          <cell r="H334" t="str">
            <v>211</v>
          </cell>
          <cell r="I334" t="str">
            <v>955</v>
          </cell>
          <cell r="J334" t="str">
            <v>INEZ COMMUNITY BENEFIT ASSOC</v>
          </cell>
          <cell r="K334">
            <v>42062</v>
          </cell>
          <cell r="L334" t="str">
            <v>74643</v>
          </cell>
          <cell r="M334" t="str">
            <v>UTXECON201</v>
          </cell>
          <cell r="N334" t="str">
            <v>0000146684</v>
          </cell>
        </row>
        <row r="335">
          <cell r="D335" t="str">
            <v>00670283</v>
          </cell>
          <cell r="E335" t="str">
            <v>Expense Distribution</v>
          </cell>
          <cell r="F335">
            <v>4</v>
          </cell>
          <cell r="G335">
            <v>2015</v>
          </cell>
          <cell r="H335" t="str">
            <v>211</v>
          </cell>
          <cell r="I335" t="str">
            <v>955</v>
          </cell>
          <cell r="J335" t="str">
            <v>FLOUR BLUFF OPERATION GRADUATION</v>
          </cell>
          <cell r="K335">
            <v>42095</v>
          </cell>
          <cell r="L335" t="str">
            <v>74993</v>
          </cell>
          <cell r="M335" t="str">
            <v>UTXECON201</v>
          </cell>
          <cell r="N335" t="str">
            <v>0000146700</v>
          </cell>
        </row>
        <row r="336">
          <cell r="D336" t="str">
            <v>00682590</v>
          </cell>
          <cell r="E336" t="str">
            <v>Corporate Contributions</v>
          </cell>
          <cell r="F336">
            <v>6</v>
          </cell>
          <cell r="G336">
            <v>2015</v>
          </cell>
          <cell r="H336" t="str">
            <v>211</v>
          </cell>
          <cell r="I336" t="str">
            <v>955</v>
          </cell>
          <cell r="J336" t="str">
            <v>JP MORGAN CHASE CORPORATE CARD ACTIVITY</v>
          </cell>
          <cell r="K336">
            <v>42166</v>
          </cell>
          <cell r="L336" t="str">
            <v>0000245350EX0000147585</v>
          </cell>
          <cell r="M336" t="str">
            <v>UTXECON201</v>
          </cell>
          <cell r="N336" t="str">
            <v>0000146747</v>
          </cell>
        </row>
        <row r="337">
          <cell r="D337" t="str">
            <v>00654083</v>
          </cell>
          <cell r="E337" t="str">
            <v>Corporate Contributions</v>
          </cell>
          <cell r="F337">
            <v>12</v>
          </cell>
          <cell r="G337">
            <v>2014</v>
          </cell>
          <cell r="H337" t="str">
            <v>211</v>
          </cell>
          <cell r="I337" t="str">
            <v>955</v>
          </cell>
          <cell r="J337" t="str">
            <v>JP MORGAN CHASE CORPORATE CARD ACTIVITY</v>
          </cell>
          <cell r="K337">
            <v>41996</v>
          </cell>
          <cell r="L337" t="str">
            <v>0000092902EX0000076377</v>
          </cell>
          <cell r="M337" t="str">
            <v>UTXECON201</v>
          </cell>
          <cell r="N337" t="str">
            <v>0000146747</v>
          </cell>
        </row>
        <row r="338">
          <cell r="D338" t="str">
            <v>00633937</v>
          </cell>
          <cell r="E338" t="str">
            <v>Corporate Contributions</v>
          </cell>
          <cell r="F338">
            <v>9</v>
          </cell>
          <cell r="G338">
            <v>2014</v>
          </cell>
          <cell r="H338" t="str">
            <v>211</v>
          </cell>
          <cell r="I338" t="str">
            <v>955</v>
          </cell>
          <cell r="J338" t="str">
            <v>JP MORGAN CHASE CORPORATE CARD ACTIVITY</v>
          </cell>
          <cell r="K338">
            <v>41887</v>
          </cell>
          <cell r="L338" t="str">
            <v>0000092902EX0000021522</v>
          </cell>
          <cell r="M338" t="str">
            <v>UTXECON201</v>
          </cell>
          <cell r="N338" t="str">
            <v>0000146747</v>
          </cell>
        </row>
        <row r="339">
          <cell r="D339" t="str">
            <v>00662611</v>
          </cell>
          <cell r="E339" t="str">
            <v>Expense Distribution</v>
          </cell>
          <cell r="F339">
            <v>2</v>
          </cell>
          <cell r="G339">
            <v>2015</v>
          </cell>
          <cell r="H339" t="str">
            <v>211</v>
          </cell>
          <cell r="I339" t="str">
            <v>955</v>
          </cell>
          <cell r="J339" t="str">
            <v>BEE COUNTY JR LIVESTOCK SHOW</v>
          </cell>
          <cell r="K339">
            <v>42046</v>
          </cell>
          <cell r="L339" t="str">
            <v>74347</v>
          </cell>
          <cell r="M339" t="str">
            <v>UTXECON201</v>
          </cell>
          <cell r="N339" t="str">
            <v>0000147218</v>
          </cell>
        </row>
        <row r="340">
          <cell r="D340" t="str">
            <v>00670950</v>
          </cell>
          <cell r="E340" t="str">
            <v>Expense Distribution</v>
          </cell>
          <cell r="F340">
            <v>4</v>
          </cell>
          <cell r="G340">
            <v>2015</v>
          </cell>
          <cell r="H340" t="str">
            <v>211</v>
          </cell>
          <cell r="I340" t="str">
            <v>955</v>
          </cell>
          <cell r="J340" t="str">
            <v>EDINBURG HIGH SCHOOL</v>
          </cell>
          <cell r="K340">
            <v>42096</v>
          </cell>
          <cell r="L340" t="str">
            <v>75030</v>
          </cell>
          <cell r="M340" t="str">
            <v>G0001113</v>
          </cell>
          <cell r="N340" t="str">
            <v>0000148093</v>
          </cell>
        </row>
        <row r="341">
          <cell r="D341" t="str">
            <v>00673088</v>
          </cell>
          <cell r="E341" t="str">
            <v>Expense Distribution</v>
          </cell>
          <cell r="F341">
            <v>4</v>
          </cell>
          <cell r="G341">
            <v>2015</v>
          </cell>
          <cell r="H341" t="str">
            <v>211</v>
          </cell>
          <cell r="I341" t="str">
            <v>955</v>
          </cell>
          <cell r="J341" t="str">
            <v>MISSION LIONS CLUB</v>
          </cell>
          <cell r="K341">
            <v>42111</v>
          </cell>
          <cell r="L341" t="str">
            <v>75372</v>
          </cell>
          <cell r="M341" t="str">
            <v>UTXECON201</v>
          </cell>
          <cell r="N341" t="str">
            <v>0000148095</v>
          </cell>
        </row>
        <row r="342">
          <cell r="D342" t="str">
            <v>00632589</v>
          </cell>
          <cell r="E342" t="str">
            <v>Expense Distribution</v>
          </cell>
          <cell r="F342">
            <v>8</v>
          </cell>
          <cell r="G342">
            <v>2014</v>
          </cell>
          <cell r="H342" t="str">
            <v>211</v>
          </cell>
          <cell r="I342" t="str">
            <v>955</v>
          </cell>
          <cell r="J342" t="str">
            <v>MISSION BOYS &amp; GIRLS CLUB</v>
          </cell>
          <cell r="K342">
            <v>41877</v>
          </cell>
          <cell r="L342" t="str">
            <v>71529</v>
          </cell>
          <cell r="M342" t="str">
            <v>UTXECON201</v>
          </cell>
          <cell r="N342" t="str">
            <v>0000148151</v>
          </cell>
        </row>
        <row r="343">
          <cell r="D343" t="str">
            <v>00672144</v>
          </cell>
          <cell r="E343" t="str">
            <v>Expense Distribution</v>
          </cell>
          <cell r="F343">
            <v>4</v>
          </cell>
          <cell r="G343">
            <v>2015</v>
          </cell>
          <cell r="H343" t="str">
            <v>211</v>
          </cell>
          <cell r="I343" t="str">
            <v>955</v>
          </cell>
          <cell r="J343" t="str">
            <v>HARBOR PLAYHOUSE</v>
          </cell>
          <cell r="K343">
            <v>42104</v>
          </cell>
          <cell r="L343" t="str">
            <v>75249</v>
          </cell>
          <cell r="M343" t="str">
            <v>UTXECON201</v>
          </cell>
          <cell r="N343" t="str">
            <v>0000149751</v>
          </cell>
        </row>
        <row r="344">
          <cell r="D344" t="str">
            <v>00667415</v>
          </cell>
          <cell r="E344" t="str">
            <v>Expense Distribution</v>
          </cell>
          <cell r="F344">
            <v>3</v>
          </cell>
          <cell r="G344">
            <v>2015</v>
          </cell>
          <cell r="H344" t="str">
            <v>211</v>
          </cell>
          <cell r="I344" t="str">
            <v>955</v>
          </cell>
          <cell r="J344" t="str">
            <v>INGLESIDE</v>
          </cell>
          <cell r="K344">
            <v>42076</v>
          </cell>
          <cell r="L344" t="str">
            <v>74829</v>
          </cell>
          <cell r="M344" t="str">
            <v>UTXECON201</v>
          </cell>
          <cell r="N344" t="str">
            <v>0000149834</v>
          </cell>
        </row>
        <row r="345">
          <cell r="D345" t="str">
            <v>00667393</v>
          </cell>
          <cell r="E345" t="str">
            <v>Expense Distribution</v>
          </cell>
          <cell r="F345">
            <v>3</v>
          </cell>
          <cell r="G345">
            <v>2015</v>
          </cell>
          <cell r="H345" t="str">
            <v>211</v>
          </cell>
          <cell r="I345" t="str">
            <v>955</v>
          </cell>
          <cell r="J345" t="str">
            <v>INGLESIDE</v>
          </cell>
          <cell r="K345">
            <v>42076</v>
          </cell>
          <cell r="L345" t="str">
            <v>74830</v>
          </cell>
          <cell r="M345" t="str">
            <v>UTXECON201</v>
          </cell>
          <cell r="N345" t="str">
            <v>0000149834</v>
          </cell>
        </row>
        <row r="346">
          <cell r="D346" t="str">
            <v>00624537</v>
          </cell>
          <cell r="E346" t="str">
            <v>Expense Distribution</v>
          </cell>
          <cell r="F346">
            <v>7</v>
          </cell>
          <cell r="G346">
            <v>2014</v>
          </cell>
          <cell r="H346" t="str">
            <v>211</v>
          </cell>
          <cell r="I346" t="str">
            <v>955</v>
          </cell>
          <cell r="J346" t="str">
            <v>INGLESIDE</v>
          </cell>
          <cell r="K346">
            <v>41830</v>
          </cell>
          <cell r="L346" t="str">
            <v>71101</v>
          </cell>
          <cell r="M346" t="str">
            <v>UTXECON201</v>
          </cell>
          <cell r="N346" t="str">
            <v>0000149834</v>
          </cell>
        </row>
        <row r="347">
          <cell r="D347" t="str">
            <v>00647122</v>
          </cell>
          <cell r="E347" t="str">
            <v>Expense Distribution</v>
          </cell>
          <cell r="F347">
            <v>11</v>
          </cell>
          <cell r="G347">
            <v>2014</v>
          </cell>
          <cell r="H347" t="str">
            <v>211</v>
          </cell>
          <cell r="I347" t="str">
            <v>955</v>
          </cell>
          <cell r="J347" t="str">
            <v>NUECES COUNTY</v>
          </cell>
          <cell r="K347">
            <v>41960</v>
          </cell>
          <cell r="L347" t="str">
            <v>72469</v>
          </cell>
          <cell r="M347" t="str">
            <v>UTXECON201</v>
          </cell>
          <cell r="N347" t="str">
            <v>0000151056</v>
          </cell>
        </row>
        <row r="348">
          <cell r="D348" t="str">
            <v>00684145</v>
          </cell>
          <cell r="E348" t="str">
            <v>Expense Distribution</v>
          </cell>
          <cell r="F348">
            <v>6</v>
          </cell>
          <cell r="G348">
            <v>2015</v>
          </cell>
          <cell r="H348" t="str">
            <v>211</v>
          </cell>
          <cell r="I348" t="str">
            <v>955</v>
          </cell>
          <cell r="J348" t="str">
            <v>LAREDO, CITY OF</v>
          </cell>
          <cell r="K348">
            <v>42173</v>
          </cell>
          <cell r="L348" t="str">
            <v>75839</v>
          </cell>
          <cell r="M348" t="str">
            <v>UTXECON201</v>
          </cell>
          <cell r="N348" t="str">
            <v>0000151361</v>
          </cell>
        </row>
        <row r="349">
          <cell r="D349" t="str">
            <v>00662838</v>
          </cell>
          <cell r="E349" t="str">
            <v>Expense Distribution</v>
          </cell>
          <cell r="F349">
            <v>2</v>
          </cell>
          <cell r="G349">
            <v>2015</v>
          </cell>
          <cell r="H349" t="str">
            <v>211</v>
          </cell>
          <cell r="I349" t="str">
            <v>955</v>
          </cell>
          <cell r="J349" t="str">
            <v>LAREDO, CITY OF</v>
          </cell>
          <cell r="K349">
            <v>42052</v>
          </cell>
          <cell r="L349" t="str">
            <v>74439</v>
          </cell>
          <cell r="M349" t="str">
            <v>UTXECON201</v>
          </cell>
          <cell r="N349" t="str">
            <v>0000151361</v>
          </cell>
        </row>
        <row r="350">
          <cell r="D350" t="str">
            <v>00652903</v>
          </cell>
          <cell r="E350" t="str">
            <v>Expense Distribution</v>
          </cell>
          <cell r="F350">
            <v>12</v>
          </cell>
          <cell r="G350">
            <v>2014</v>
          </cell>
          <cell r="H350" t="str">
            <v>211</v>
          </cell>
          <cell r="I350" t="str">
            <v>955</v>
          </cell>
          <cell r="J350" t="str">
            <v>LAREDO, CITY OF</v>
          </cell>
          <cell r="K350">
            <v>41990</v>
          </cell>
          <cell r="L350" t="str">
            <v>73582</v>
          </cell>
          <cell r="M350" t="str">
            <v>UTXECON201</v>
          </cell>
          <cell r="N350" t="str">
            <v>0000151361</v>
          </cell>
        </row>
        <row r="351">
          <cell r="D351" t="str">
            <v>00651446</v>
          </cell>
          <cell r="E351" t="str">
            <v>Expense Distribution</v>
          </cell>
          <cell r="F351">
            <v>12</v>
          </cell>
          <cell r="G351">
            <v>2014</v>
          </cell>
          <cell r="H351" t="str">
            <v>211</v>
          </cell>
          <cell r="I351" t="str">
            <v>955</v>
          </cell>
          <cell r="J351" t="str">
            <v>LAREDO, CITY OF</v>
          </cell>
          <cell r="K351">
            <v>41982</v>
          </cell>
          <cell r="L351" t="str">
            <v>73106</v>
          </cell>
          <cell r="M351" t="str">
            <v>UTXECON201</v>
          </cell>
          <cell r="N351" t="str">
            <v>0000151361</v>
          </cell>
        </row>
        <row r="352">
          <cell r="D352" t="str">
            <v>00651445</v>
          </cell>
          <cell r="E352" t="str">
            <v>Expense Distribution</v>
          </cell>
          <cell r="F352">
            <v>12</v>
          </cell>
          <cell r="G352">
            <v>2014</v>
          </cell>
          <cell r="H352" t="str">
            <v>211</v>
          </cell>
          <cell r="I352" t="str">
            <v>955</v>
          </cell>
          <cell r="J352" t="str">
            <v>LAREDO, CITY OF</v>
          </cell>
          <cell r="K352">
            <v>41982</v>
          </cell>
          <cell r="L352" t="str">
            <v>73103</v>
          </cell>
          <cell r="M352" t="str">
            <v>UTXECON201</v>
          </cell>
          <cell r="N352" t="str">
            <v>0000151361</v>
          </cell>
        </row>
        <row r="353">
          <cell r="D353" t="str">
            <v>00635835</v>
          </cell>
          <cell r="E353" t="str">
            <v>Expense Distribution</v>
          </cell>
          <cell r="F353">
            <v>9</v>
          </cell>
          <cell r="G353">
            <v>2014</v>
          </cell>
          <cell r="H353" t="str">
            <v>211</v>
          </cell>
          <cell r="I353" t="str">
            <v>955</v>
          </cell>
          <cell r="J353" t="str">
            <v>LAREDO, CITY OF</v>
          </cell>
          <cell r="K353">
            <v>41891</v>
          </cell>
          <cell r="L353" t="str">
            <v>71779</v>
          </cell>
          <cell r="M353" t="str">
            <v>UTXECON201</v>
          </cell>
          <cell r="N353" t="str">
            <v>0000151361</v>
          </cell>
        </row>
        <row r="354">
          <cell r="D354" t="str">
            <v>00635833</v>
          </cell>
          <cell r="E354" t="str">
            <v>Expense Distribution</v>
          </cell>
          <cell r="F354">
            <v>9</v>
          </cell>
          <cell r="G354">
            <v>2014</v>
          </cell>
          <cell r="H354" t="str">
            <v>211</v>
          </cell>
          <cell r="I354" t="str">
            <v>955</v>
          </cell>
          <cell r="J354" t="str">
            <v>LAREDO, CITY OF</v>
          </cell>
          <cell r="K354">
            <v>41898</v>
          </cell>
          <cell r="L354" t="str">
            <v>71771</v>
          </cell>
          <cell r="M354" t="str">
            <v>UTXECON201</v>
          </cell>
          <cell r="N354" t="str">
            <v>0000151361</v>
          </cell>
        </row>
        <row r="355">
          <cell r="D355" t="str">
            <v>00681534</v>
          </cell>
          <cell r="E355" t="str">
            <v>Expense Distribution</v>
          </cell>
          <cell r="F355">
            <v>6</v>
          </cell>
          <cell r="G355">
            <v>2015</v>
          </cell>
          <cell r="H355" t="str">
            <v>211</v>
          </cell>
          <cell r="I355" t="str">
            <v>955</v>
          </cell>
          <cell r="J355" t="str">
            <v>CORPUS CHRISTI, CITY OF</v>
          </cell>
          <cell r="K355">
            <v>42159</v>
          </cell>
          <cell r="L355" t="str">
            <v>75721</v>
          </cell>
          <cell r="M355" t="str">
            <v>UTXECON201</v>
          </cell>
          <cell r="N355" t="str">
            <v>0000151362</v>
          </cell>
        </row>
        <row r="356">
          <cell r="D356" t="str">
            <v>00679174</v>
          </cell>
          <cell r="E356" t="str">
            <v>Expense Distribution</v>
          </cell>
          <cell r="F356">
            <v>5</v>
          </cell>
          <cell r="G356">
            <v>2015</v>
          </cell>
          <cell r="H356" t="str">
            <v>211</v>
          </cell>
          <cell r="I356" t="str">
            <v>955</v>
          </cell>
          <cell r="J356" t="str">
            <v>CORPUS CHRISTI, CITY OF</v>
          </cell>
          <cell r="K356">
            <v>42146</v>
          </cell>
          <cell r="L356" t="str">
            <v>75670</v>
          </cell>
          <cell r="M356" t="str">
            <v>UTXECON201</v>
          </cell>
          <cell r="N356" t="str">
            <v>0000151362</v>
          </cell>
        </row>
        <row r="357">
          <cell r="D357" t="str">
            <v>00640948</v>
          </cell>
          <cell r="E357" t="str">
            <v>Expense Distribution</v>
          </cell>
          <cell r="F357">
            <v>10</v>
          </cell>
          <cell r="G357">
            <v>2014</v>
          </cell>
          <cell r="H357" t="str">
            <v>211</v>
          </cell>
          <cell r="I357" t="str">
            <v>955</v>
          </cell>
          <cell r="J357" t="str">
            <v>PARRISH, RITA M</v>
          </cell>
          <cell r="K357">
            <v>41925</v>
          </cell>
          <cell r="L357" t="str">
            <v>71998</v>
          </cell>
          <cell r="M357" t="str">
            <v>UTXECON201</v>
          </cell>
          <cell r="N357" t="str">
            <v>0000154863</v>
          </cell>
        </row>
        <row r="358">
          <cell r="D358" t="str">
            <v>00661974</v>
          </cell>
          <cell r="E358" t="str">
            <v>Expense Distribution</v>
          </cell>
          <cell r="F358">
            <v>2</v>
          </cell>
          <cell r="G358">
            <v>2015</v>
          </cell>
          <cell r="H358" t="str">
            <v>211</v>
          </cell>
          <cell r="I358" t="str">
            <v>955</v>
          </cell>
          <cell r="J358" t="str">
            <v>MAVERICK COUNTY</v>
          </cell>
          <cell r="K358">
            <v>42046</v>
          </cell>
          <cell r="L358" t="str">
            <v>74327</v>
          </cell>
          <cell r="M358" t="str">
            <v>UTXECON201</v>
          </cell>
          <cell r="N358" t="str">
            <v>0000156328</v>
          </cell>
        </row>
        <row r="359">
          <cell r="D359" t="str">
            <v>00667391</v>
          </cell>
          <cell r="E359" t="str">
            <v>Expense Distribution</v>
          </cell>
          <cell r="F359">
            <v>3</v>
          </cell>
          <cell r="G359">
            <v>2015</v>
          </cell>
          <cell r="H359" t="str">
            <v>211</v>
          </cell>
          <cell r="I359" t="str">
            <v>955</v>
          </cell>
          <cell r="J359" t="str">
            <v>RIO GRANDE VALLEY</v>
          </cell>
          <cell r="K359">
            <v>42076</v>
          </cell>
          <cell r="L359" t="str">
            <v>74824</v>
          </cell>
          <cell r="M359" t="str">
            <v>UTXECON201</v>
          </cell>
          <cell r="N359" t="str">
            <v>0000160470</v>
          </cell>
        </row>
        <row r="360">
          <cell r="D360" t="str">
            <v>00651875</v>
          </cell>
          <cell r="E360" t="str">
            <v>Expense Distribution</v>
          </cell>
          <cell r="F360">
            <v>12</v>
          </cell>
          <cell r="G360">
            <v>2014</v>
          </cell>
          <cell r="H360" t="str">
            <v>211</v>
          </cell>
          <cell r="I360" t="str">
            <v>955</v>
          </cell>
          <cell r="J360" t="str">
            <v>RIO GRANDE VALLEY</v>
          </cell>
          <cell r="K360">
            <v>41982</v>
          </cell>
          <cell r="L360" t="str">
            <v>73100</v>
          </cell>
          <cell r="M360" t="str">
            <v>G0001113</v>
          </cell>
          <cell r="N360" t="str">
            <v>0000160470</v>
          </cell>
        </row>
        <row r="361">
          <cell r="D361" t="str">
            <v>00644560</v>
          </cell>
          <cell r="E361" t="str">
            <v>Expense Distribution</v>
          </cell>
          <cell r="F361">
            <v>11</v>
          </cell>
          <cell r="G361">
            <v>2014</v>
          </cell>
          <cell r="H361" t="str">
            <v>211</v>
          </cell>
          <cell r="I361" t="str">
            <v>955</v>
          </cell>
          <cell r="J361" t="str">
            <v>FLOUR BLUFF INTERMEDIATE MATH</v>
          </cell>
          <cell r="K361">
            <v>41943</v>
          </cell>
          <cell r="L361" t="str">
            <v>72223</v>
          </cell>
          <cell r="M361" t="str">
            <v>UTXECON201</v>
          </cell>
          <cell r="N361" t="str">
            <v>0000160753</v>
          </cell>
        </row>
        <row r="362">
          <cell r="D362" t="str">
            <v>00659230</v>
          </cell>
          <cell r="E362" t="str">
            <v>Expense Distribution</v>
          </cell>
          <cell r="F362">
            <v>1</v>
          </cell>
          <cell r="G362">
            <v>2015</v>
          </cell>
          <cell r="H362" t="str">
            <v>211</v>
          </cell>
          <cell r="I362" t="str">
            <v>955</v>
          </cell>
          <cell r="J362" t="str">
            <v>FOOD BANK OF RIO GRANDE VALLEY</v>
          </cell>
          <cell r="K362">
            <v>42030</v>
          </cell>
          <cell r="L362" t="str">
            <v>74064</v>
          </cell>
          <cell r="M362" t="str">
            <v>UTXECON201</v>
          </cell>
          <cell r="N362" t="str">
            <v>0000163140</v>
          </cell>
        </row>
        <row r="363">
          <cell r="D363" t="str">
            <v>00635770</v>
          </cell>
          <cell r="E363" t="str">
            <v>Expense Distribution</v>
          </cell>
          <cell r="F363">
            <v>9</v>
          </cell>
          <cell r="G363">
            <v>2014</v>
          </cell>
          <cell r="H363" t="str">
            <v>211</v>
          </cell>
          <cell r="I363" t="str">
            <v>955</v>
          </cell>
          <cell r="J363" t="str">
            <v>CHILDRENS ADVOCACY CENTER</v>
          </cell>
          <cell r="K363">
            <v>41898</v>
          </cell>
          <cell r="L363" t="str">
            <v>71774</v>
          </cell>
          <cell r="M363" t="str">
            <v>UTXECON201</v>
          </cell>
          <cell r="N363" t="str">
            <v>0000163838</v>
          </cell>
        </row>
        <row r="364">
          <cell r="D364" t="str">
            <v>00651194</v>
          </cell>
          <cell r="E364" t="str">
            <v>Expense Distribution</v>
          </cell>
          <cell r="F364">
            <v>12</v>
          </cell>
          <cell r="G364">
            <v>2014</v>
          </cell>
          <cell r="H364" t="str">
            <v>211</v>
          </cell>
          <cell r="I364" t="str">
            <v>955</v>
          </cell>
          <cell r="J364" t="str">
            <v>CHRISTUS SPOHN HEALTH SYSTEM FOUNDATION</v>
          </cell>
          <cell r="K364">
            <v>41981</v>
          </cell>
          <cell r="L364" t="str">
            <v>73060</v>
          </cell>
          <cell r="M364" t="str">
            <v>UTXECON201</v>
          </cell>
          <cell r="N364" t="str">
            <v>0000164599</v>
          </cell>
        </row>
        <row r="365">
          <cell r="D365" t="str">
            <v>00661975</v>
          </cell>
          <cell r="E365" t="str">
            <v>Expense Distribution</v>
          </cell>
          <cell r="F365">
            <v>2</v>
          </cell>
          <cell r="G365">
            <v>2015</v>
          </cell>
          <cell r="H365" t="str">
            <v>211</v>
          </cell>
          <cell r="I365" t="str">
            <v>955</v>
          </cell>
          <cell r="J365" t="str">
            <v>CITIZENS FOR</v>
          </cell>
          <cell r="K365">
            <v>42046</v>
          </cell>
          <cell r="L365" t="str">
            <v>74349</v>
          </cell>
          <cell r="M365" t="str">
            <v>UTXECON201</v>
          </cell>
          <cell r="N365" t="str">
            <v>0000166369</v>
          </cell>
        </row>
        <row r="366">
          <cell r="D366" t="str">
            <v>00664689</v>
          </cell>
          <cell r="E366" t="str">
            <v>Expense Distribution</v>
          </cell>
          <cell r="F366">
            <v>3</v>
          </cell>
          <cell r="G366">
            <v>2015</v>
          </cell>
          <cell r="H366" t="str">
            <v>211</v>
          </cell>
          <cell r="I366" t="str">
            <v>955</v>
          </cell>
          <cell r="J366" t="str">
            <v>RONALD MCDONALD HOUSE CHARITIES</v>
          </cell>
          <cell r="K366">
            <v>42065</v>
          </cell>
          <cell r="L366" t="str">
            <v>74675</v>
          </cell>
          <cell r="M366" t="str">
            <v>UTXECON201</v>
          </cell>
          <cell r="N366" t="str">
            <v>0000166433</v>
          </cell>
        </row>
        <row r="367">
          <cell r="D367" t="str">
            <v>00662014</v>
          </cell>
          <cell r="E367" t="str">
            <v>Expense Distribution</v>
          </cell>
          <cell r="F367">
            <v>2</v>
          </cell>
          <cell r="G367">
            <v>2015</v>
          </cell>
          <cell r="H367" t="str">
            <v>211</v>
          </cell>
          <cell r="I367" t="str">
            <v>955</v>
          </cell>
          <cell r="J367" t="str">
            <v>SAN FELIPE- DEL RIO</v>
          </cell>
          <cell r="K367">
            <v>42046</v>
          </cell>
          <cell r="L367" t="str">
            <v>74340</v>
          </cell>
          <cell r="M367" t="str">
            <v>UTXECON201</v>
          </cell>
          <cell r="N367" t="str">
            <v>0000166802</v>
          </cell>
        </row>
        <row r="368">
          <cell r="D368" t="str">
            <v>00663935</v>
          </cell>
          <cell r="E368" t="str">
            <v>Expense Distribution</v>
          </cell>
          <cell r="F368">
            <v>2</v>
          </cell>
          <cell r="G368">
            <v>2015</v>
          </cell>
          <cell r="H368" t="str">
            <v>211</v>
          </cell>
          <cell r="I368" t="str">
            <v>955</v>
          </cell>
          <cell r="J368" t="str">
            <v>COASTAL BEND COUNCIL OF GOVERNMENTS</v>
          </cell>
          <cell r="K368">
            <v>42059</v>
          </cell>
          <cell r="L368" t="str">
            <v>74572</v>
          </cell>
          <cell r="M368" t="str">
            <v>UTXECON201</v>
          </cell>
          <cell r="N368" t="str">
            <v>0000167162</v>
          </cell>
        </row>
        <row r="369">
          <cell r="D369" t="str">
            <v>00663607</v>
          </cell>
          <cell r="E369" t="str">
            <v>Expense Distribution</v>
          </cell>
          <cell r="F369">
            <v>2</v>
          </cell>
          <cell r="G369">
            <v>2015</v>
          </cell>
          <cell r="H369" t="str">
            <v>211</v>
          </cell>
          <cell r="I369" t="str">
            <v>955</v>
          </cell>
          <cell r="J369" t="str">
            <v>BEAUTIFY CORPUS CHRISTI ASSOCIATION</v>
          </cell>
          <cell r="K369">
            <v>42058</v>
          </cell>
          <cell r="L369" t="str">
            <v>74550</v>
          </cell>
          <cell r="M369" t="str">
            <v>UTXECON201</v>
          </cell>
          <cell r="N369" t="str">
            <v>0000167479</v>
          </cell>
        </row>
        <row r="370">
          <cell r="D370" t="str">
            <v>00652131</v>
          </cell>
          <cell r="E370" t="str">
            <v>Expense Distribution</v>
          </cell>
          <cell r="F370">
            <v>12</v>
          </cell>
          <cell r="G370">
            <v>2014</v>
          </cell>
          <cell r="H370" t="str">
            <v>211</v>
          </cell>
          <cell r="I370" t="str">
            <v>955</v>
          </cell>
          <cell r="J370" t="str">
            <v>EL PROGRESO MEMORIAL LIBRARY</v>
          </cell>
          <cell r="K370">
            <v>41988</v>
          </cell>
          <cell r="L370" t="str">
            <v>73504</v>
          </cell>
          <cell r="M370" t="str">
            <v>UTXECON201</v>
          </cell>
          <cell r="N370" t="str">
            <v>0000169482</v>
          </cell>
        </row>
        <row r="371">
          <cell r="D371" t="str">
            <v>00648537</v>
          </cell>
          <cell r="E371" t="str">
            <v>Expense Distribution</v>
          </cell>
          <cell r="F371">
            <v>11</v>
          </cell>
          <cell r="G371">
            <v>2014</v>
          </cell>
          <cell r="H371" t="str">
            <v>211</v>
          </cell>
          <cell r="I371" t="str">
            <v>955</v>
          </cell>
          <cell r="J371" t="str">
            <v>SAN PATRICIO &amp; ARANSAS COUNTIES</v>
          </cell>
          <cell r="K371">
            <v>41964</v>
          </cell>
          <cell r="L371" t="str">
            <v>72666</v>
          </cell>
          <cell r="M371" t="str">
            <v>UTXECON201</v>
          </cell>
          <cell r="N371" t="str">
            <v>0000169483</v>
          </cell>
        </row>
        <row r="372">
          <cell r="D372" t="str">
            <v>00663240</v>
          </cell>
          <cell r="E372" t="str">
            <v>Expense Distribution</v>
          </cell>
          <cell r="F372">
            <v>2</v>
          </cell>
          <cell r="G372">
            <v>2015</v>
          </cell>
          <cell r="H372" t="str">
            <v>211</v>
          </cell>
          <cell r="I372" t="str">
            <v>955</v>
          </cell>
          <cell r="J372" t="str">
            <v>FLOUR BLUFF HIGH SCHOOL</v>
          </cell>
          <cell r="K372">
            <v>42054</v>
          </cell>
          <cell r="L372" t="str">
            <v>74501</v>
          </cell>
          <cell r="M372" t="str">
            <v>G0001113</v>
          </cell>
          <cell r="N372" t="str">
            <v>0000169586</v>
          </cell>
        </row>
        <row r="373">
          <cell r="D373" t="str">
            <v>00672831</v>
          </cell>
          <cell r="E373" t="str">
            <v>Expense Distribution</v>
          </cell>
          <cell r="F373">
            <v>4</v>
          </cell>
          <cell r="G373">
            <v>2015</v>
          </cell>
          <cell r="H373" t="str">
            <v>211</v>
          </cell>
          <cell r="I373" t="str">
            <v>955</v>
          </cell>
          <cell r="J373" t="str">
            <v>ARANSAS COUNTY ISD</v>
          </cell>
          <cell r="K373">
            <v>42110</v>
          </cell>
          <cell r="L373" t="str">
            <v>75332</v>
          </cell>
          <cell r="M373" t="str">
            <v>UTXECON201</v>
          </cell>
          <cell r="N373" t="str">
            <v>0000169645</v>
          </cell>
        </row>
        <row r="374">
          <cell r="D374" t="str">
            <v>00677993</v>
          </cell>
          <cell r="E374" t="str">
            <v>Expense Distribution</v>
          </cell>
          <cell r="F374">
            <v>5</v>
          </cell>
          <cell r="G374">
            <v>2015</v>
          </cell>
          <cell r="H374" t="str">
            <v>211</v>
          </cell>
          <cell r="I374" t="str">
            <v>955</v>
          </cell>
          <cell r="J374" t="str">
            <v>TEXAS GAME WARDEN ASSOCIATION</v>
          </cell>
          <cell r="K374">
            <v>42139</v>
          </cell>
          <cell r="L374" t="str">
            <v>75611</v>
          </cell>
          <cell r="M374" t="str">
            <v>UTXECON201</v>
          </cell>
          <cell r="N374" t="str">
            <v>0000173608</v>
          </cell>
        </row>
        <row r="375">
          <cell r="D375" t="str">
            <v>00674153</v>
          </cell>
          <cell r="E375" t="str">
            <v>Expense Distribution</v>
          </cell>
          <cell r="F375">
            <v>4</v>
          </cell>
          <cell r="G375">
            <v>2015</v>
          </cell>
          <cell r="H375" t="str">
            <v>211</v>
          </cell>
          <cell r="I375" t="str">
            <v>955</v>
          </cell>
          <cell r="J375" t="str">
            <v>TEXAS GAME WARDEN ASSOCIATION</v>
          </cell>
          <cell r="K375">
            <v>42118</v>
          </cell>
          <cell r="L375" t="str">
            <v>75451</v>
          </cell>
          <cell r="M375" t="str">
            <v>UTXECON201</v>
          </cell>
          <cell r="N375" t="str">
            <v>0000173608</v>
          </cell>
        </row>
        <row r="376">
          <cell r="D376" t="str">
            <v>00635601</v>
          </cell>
          <cell r="E376" t="str">
            <v>Expense Distribution</v>
          </cell>
          <cell r="F376">
            <v>9</v>
          </cell>
          <cell r="G376">
            <v>2014</v>
          </cell>
          <cell r="H376" t="str">
            <v>211</v>
          </cell>
          <cell r="I376" t="str">
            <v>955</v>
          </cell>
          <cell r="J376" t="str">
            <v>SOUTH TEXAS ACADEMIC RISING SCHOLARS</v>
          </cell>
          <cell r="K376">
            <v>41898</v>
          </cell>
          <cell r="L376" t="str">
            <v>71770</v>
          </cell>
          <cell r="M376" t="str">
            <v>UTXECON201</v>
          </cell>
          <cell r="N376" t="str">
            <v>0000179454</v>
          </cell>
        </row>
        <row r="377">
          <cell r="D377" t="str">
            <v>00635600</v>
          </cell>
          <cell r="E377" t="str">
            <v>Expense Distribution</v>
          </cell>
          <cell r="F377">
            <v>9</v>
          </cell>
          <cell r="G377">
            <v>2014</v>
          </cell>
          <cell r="H377" t="str">
            <v>211</v>
          </cell>
          <cell r="I377" t="str">
            <v>955</v>
          </cell>
          <cell r="J377" t="str">
            <v>SOUTH TEXAS ACADEMIC RISING SCHOLARS</v>
          </cell>
          <cell r="K377">
            <v>41898</v>
          </cell>
          <cell r="L377" t="str">
            <v>71769</v>
          </cell>
          <cell r="M377" t="str">
            <v>UTXECON201</v>
          </cell>
          <cell r="N377" t="str">
            <v>0000179454</v>
          </cell>
        </row>
        <row r="378">
          <cell r="D378" t="str">
            <v>00662227</v>
          </cell>
          <cell r="E378" t="str">
            <v>Expense Distribution</v>
          </cell>
          <cell r="F378">
            <v>2</v>
          </cell>
          <cell r="G378">
            <v>2015</v>
          </cell>
          <cell r="H378" t="str">
            <v>211</v>
          </cell>
          <cell r="I378" t="str">
            <v>955</v>
          </cell>
          <cell r="J378" t="str">
            <v>HOSPICE</v>
          </cell>
          <cell r="K378">
            <v>42047</v>
          </cell>
          <cell r="L378" t="str">
            <v>74369</v>
          </cell>
          <cell r="M378" t="str">
            <v>UTXECON201</v>
          </cell>
          <cell r="N378" t="str">
            <v>0000181543</v>
          </cell>
        </row>
        <row r="379">
          <cell r="D379" t="str">
            <v>00662228</v>
          </cell>
          <cell r="E379" t="str">
            <v>Expense Distribution</v>
          </cell>
          <cell r="F379">
            <v>2</v>
          </cell>
          <cell r="G379">
            <v>2015</v>
          </cell>
          <cell r="H379" t="str">
            <v>211</v>
          </cell>
          <cell r="I379" t="str">
            <v>955</v>
          </cell>
          <cell r="J379" t="str">
            <v>VICTORIA ROTARY CLUB</v>
          </cell>
          <cell r="K379">
            <v>42047</v>
          </cell>
          <cell r="L379" t="str">
            <v>74370</v>
          </cell>
          <cell r="M379" t="str">
            <v>UTXECON201</v>
          </cell>
          <cell r="N379" t="str">
            <v>0000183218</v>
          </cell>
        </row>
        <row r="380">
          <cell r="D380" t="str">
            <v>00662844</v>
          </cell>
          <cell r="E380" t="str">
            <v>Expense Distribution</v>
          </cell>
          <cell r="F380">
            <v>2</v>
          </cell>
          <cell r="G380">
            <v>2015</v>
          </cell>
          <cell r="H380" t="str">
            <v>211</v>
          </cell>
          <cell r="I380" t="str">
            <v>955</v>
          </cell>
          <cell r="J380" t="str">
            <v>SOUTH TEXAS AGRICULTURAL ROUND UP</v>
          </cell>
          <cell r="K380">
            <v>42052</v>
          </cell>
          <cell r="L380" t="str">
            <v>74451</v>
          </cell>
          <cell r="M380" t="str">
            <v>UTXECON201</v>
          </cell>
          <cell r="N380" t="str">
            <v>0000183535</v>
          </cell>
        </row>
        <row r="381">
          <cell r="D381" t="str">
            <v>00673086</v>
          </cell>
          <cell r="E381" t="str">
            <v>Expense Distribution</v>
          </cell>
          <cell r="F381">
            <v>4</v>
          </cell>
          <cell r="G381">
            <v>2015</v>
          </cell>
          <cell r="H381" t="str">
            <v>211</v>
          </cell>
          <cell r="I381" t="str">
            <v>955</v>
          </cell>
          <cell r="J381" t="str">
            <v>TEXAS MARITIME MUSEUM</v>
          </cell>
          <cell r="K381">
            <v>42110</v>
          </cell>
          <cell r="L381" t="str">
            <v>75356</v>
          </cell>
          <cell r="M381" t="str">
            <v>UTXECON201</v>
          </cell>
          <cell r="N381" t="str">
            <v>0000183861</v>
          </cell>
        </row>
        <row r="382">
          <cell r="D382" t="str">
            <v>00663815</v>
          </cell>
          <cell r="E382" t="str">
            <v>Expense Distribution</v>
          </cell>
          <cell r="F382">
            <v>2</v>
          </cell>
          <cell r="G382">
            <v>2015</v>
          </cell>
          <cell r="H382" t="str">
            <v>211</v>
          </cell>
          <cell r="I382" t="str">
            <v>955</v>
          </cell>
          <cell r="J382" t="str">
            <v>PALMER DRUG ABUSE PROGRAM</v>
          </cell>
          <cell r="K382">
            <v>42058</v>
          </cell>
          <cell r="L382" t="str">
            <v>74558</v>
          </cell>
          <cell r="M382" t="str">
            <v>UTXECON201</v>
          </cell>
          <cell r="N382" t="str">
            <v>0000191809</v>
          </cell>
        </row>
        <row r="383">
          <cell r="D383" t="str">
            <v>00673374</v>
          </cell>
          <cell r="E383" t="str">
            <v>Expense Distribution</v>
          </cell>
          <cell r="F383">
            <v>4</v>
          </cell>
          <cell r="G383">
            <v>2015</v>
          </cell>
          <cell r="H383" t="str">
            <v>211</v>
          </cell>
          <cell r="I383" t="str">
            <v>955</v>
          </cell>
          <cell r="J383" t="str">
            <v>UVALDE CONSOLIDATED INDEPENDENT SCHOOL</v>
          </cell>
          <cell r="K383">
            <v>42101</v>
          </cell>
          <cell r="L383" t="str">
            <v>75062</v>
          </cell>
          <cell r="M383" t="str">
            <v>G0001113</v>
          </cell>
          <cell r="N383" t="str">
            <v>0000195865</v>
          </cell>
        </row>
        <row r="384">
          <cell r="D384" t="str">
            <v>00663933</v>
          </cell>
          <cell r="E384" t="str">
            <v>Expense Distribution</v>
          </cell>
          <cell r="F384">
            <v>2</v>
          </cell>
          <cell r="G384">
            <v>2015</v>
          </cell>
          <cell r="H384" t="str">
            <v>211</v>
          </cell>
          <cell r="I384" t="str">
            <v>955</v>
          </cell>
          <cell r="J384" t="str">
            <v>CASA OF THE COASTAL BEND</v>
          </cell>
          <cell r="K384">
            <v>42058</v>
          </cell>
          <cell r="L384" t="str">
            <v>74561</v>
          </cell>
          <cell r="M384" t="str">
            <v>UTXECON201</v>
          </cell>
          <cell r="N384" t="str">
            <v>0000198879</v>
          </cell>
        </row>
        <row r="385">
          <cell r="D385" t="str">
            <v>00659236</v>
          </cell>
          <cell r="E385" t="str">
            <v>Expense Distribution</v>
          </cell>
          <cell r="F385">
            <v>1</v>
          </cell>
          <cell r="G385">
            <v>2015</v>
          </cell>
          <cell r="H385" t="str">
            <v>211</v>
          </cell>
          <cell r="I385" t="str">
            <v>955</v>
          </cell>
          <cell r="J385" t="str">
            <v>FRIO COUNTY 4-H</v>
          </cell>
          <cell r="K385">
            <v>42030</v>
          </cell>
          <cell r="L385" t="str">
            <v>74071</v>
          </cell>
          <cell r="M385" t="str">
            <v>UTXECON201</v>
          </cell>
          <cell r="N385" t="str">
            <v>0000199372</v>
          </cell>
        </row>
        <row r="386">
          <cell r="D386" t="str">
            <v>00658159</v>
          </cell>
          <cell r="E386" t="str">
            <v>Expense Distribution</v>
          </cell>
          <cell r="F386">
            <v>1</v>
          </cell>
          <cell r="G386">
            <v>2015</v>
          </cell>
          <cell r="H386" t="str">
            <v>211</v>
          </cell>
          <cell r="I386" t="str">
            <v>955</v>
          </cell>
          <cell r="J386" t="str">
            <v>BANQUETE HIGH SCHOOL</v>
          </cell>
          <cell r="K386">
            <v>42024</v>
          </cell>
          <cell r="L386" t="str">
            <v>73971</v>
          </cell>
          <cell r="M386" t="str">
            <v>UTXECON201</v>
          </cell>
          <cell r="N386" t="str">
            <v>0000200253</v>
          </cell>
        </row>
        <row r="387">
          <cell r="D387" t="str">
            <v>00631118</v>
          </cell>
          <cell r="E387" t="str">
            <v>Expense Distribution</v>
          </cell>
          <cell r="F387">
            <v>8</v>
          </cell>
          <cell r="G387">
            <v>2014</v>
          </cell>
          <cell r="H387" t="str">
            <v>211</v>
          </cell>
          <cell r="I387" t="str">
            <v>955</v>
          </cell>
          <cell r="J387" t="str">
            <v>SOUTH TEXAS COUNTY JUDGES</v>
          </cell>
          <cell r="K387">
            <v>41870</v>
          </cell>
          <cell r="L387" t="str">
            <v>71440</v>
          </cell>
          <cell r="M387" t="str">
            <v>UTXECON201</v>
          </cell>
          <cell r="N387" t="str">
            <v>0000200933</v>
          </cell>
        </row>
        <row r="388">
          <cell r="D388" t="str">
            <v>00647254</v>
          </cell>
          <cell r="E388" t="str">
            <v>Expense Distribution</v>
          </cell>
          <cell r="F388">
            <v>11</v>
          </cell>
          <cell r="G388">
            <v>2014</v>
          </cell>
          <cell r="H388" t="str">
            <v>211</v>
          </cell>
          <cell r="I388" t="str">
            <v>955</v>
          </cell>
          <cell r="J388" t="str">
            <v>VALLEY SYMPHONY ORCHESTRA &amp; CHORALE</v>
          </cell>
          <cell r="K388">
            <v>41960</v>
          </cell>
          <cell r="L388" t="str">
            <v>72475</v>
          </cell>
          <cell r="M388" t="str">
            <v>UTXECON201</v>
          </cell>
          <cell r="N388" t="str">
            <v>0000201315</v>
          </cell>
        </row>
        <row r="389">
          <cell r="D389" t="str">
            <v>00647720</v>
          </cell>
          <cell r="E389" t="str">
            <v>Expense Distribution</v>
          </cell>
          <cell r="F389">
            <v>11</v>
          </cell>
          <cell r="G389">
            <v>2014</v>
          </cell>
          <cell r="H389" t="str">
            <v>211</v>
          </cell>
          <cell r="I389" t="str">
            <v>955</v>
          </cell>
          <cell r="J389" t="str">
            <v>SOUTH TEXAS ISD EDUCATION FOUNDATION</v>
          </cell>
          <cell r="K389">
            <v>41960</v>
          </cell>
          <cell r="L389" t="str">
            <v>72470</v>
          </cell>
          <cell r="M389" t="str">
            <v>UTXECON201</v>
          </cell>
          <cell r="N389" t="str">
            <v>0000203985</v>
          </cell>
        </row>
        <row r="390">
          <cell r="D390" t="str">
            <v>00677994</v>
          </cell>
          <cell r="E390" t="str">
            <v>Expense Distribution</v>
          </cell>
          <cell r="F390">
            <v>5</v>
          </cell>
          <cell r="G390">
            <v>2015</v>
          </cell>
          <cell r="H390" t="str">
            <v>211</v>
          </cell>
          <cell r="I390" t="str">
            <v>955</v>
          </cell>
          <cell r="J390" t="str">
            <v>SINTON KIWANIS CLUB</v>
          </cell>
          <cell r="K390">
            <v>42139</v>
          </cell>
          <cell r="L390" t="str">
            <v>75617</v>
          </cell>
          <cell r="M390" t="str">
            <v>UTXECON201</v>
          </cell>
          <cell r="N390" t="str">
            <v>0000208992</v>
          </cell>
        </row>
        <row r="391">
          <cell r="D391" t="str">
            <v>00658156</v>
          </cell>
          <cell r="E391" t="str">
            <v>Expense Distribution</v>
          </cell>
          <cell r="F391">
            <v>1</v>
          </cell>
          <cell r="G391">
            <v>2015</v>
          </cell>
          <cell r="H391" t="str">
            <v>211</v>
          </cell>
          <cell r="I391" t="str">
            <v>955</v>
          </cell>
          <cell r="J391" t="str">
            <v>CHRISTIAN BUSINESS ASSOCIATION (CBA)</v>
          </cell>
          <cell r="K391">
            <v>42024</v>
          </cell>
          <cell r="L391" t="str">
            <v>73966</v>
          </cell>
          <cell r="M391" t="str">
            <v>UTXECON201</v>
          </cell>
          <cell r="N391" t="str">
            <v>0000209065</v>
          </cell>
        </row>
        <row r="392">
          <cell r="D392" t="str">
            <v>00670277</v>
          </cell>
          <cell r="E392" t="str">
            <v>Expense Distribution</v>
          </cell>
          <cell r="F392">
            <v>4</v>
          </cell>
          <cell r="G392">
            <v>2015</v>
          </cell>
          <cell r="H392" t="str">
            <v>211</v>
          </cell>
          <cell r="I392" t="str">
            <v>955</v>
          </cell>
          <cell r="J392" t="str">
            <v>ROMA LITTLE LEAGUE</v>
          </cell>
          <cell r="K392">
            <v>42095</v>
          </cell>
          <cell r="L392" t="str">
            <v>74984</v>
          </cell>
          <cell r="M392" t="str">
            <v>UTXECON201</v>
          </cell>
          <cell r="N392" t="str">
            <v>0000209285</v>
          </cell>
        </row>
        <row r="393">
          <cell r="D393" t="str">
            <v>00632123</v>
          </cell>
          <cell r="E393" t="str">
            <v>Expense Distribution</v>
          </cell>
          <cell r="F393">
            <v>8</v>
          </cell>
          <cell r="G393">
            <v>2014</v>
          </cell>
          <cell r="H393" t="str">
            <v>211</v>
          </cell>
          <cell r="I393" t="str">
            <v>955</v>
          </cell>
          <cell r="J393" t="str">
            <v>SOUTH TEXAS FOOD BANK</v>
          </cell>
          <cell r="K393">
            <v>41870</v>
          </cell>
          <cell r="L393" t="str">
            <v>71520</v>
          </cell>
          <cell r="M393" t="str">
            <v>UTXECON201</v>
          </cell>
          <cell r="N393" t="str">
            <v>0000210463</v>
          </cell>
        </row>
        <row r="394">
          <cell r="D394" t="str">
            <v>00628728</v>
          </cell>
          <cell r="E394" t="str">
            <v>Expense Distribution</v>
          </cell>
          <cell r="F394">
            <v>8</v>
          </cell>
          <cell r="G394">
            <v>2014</v>
          </cell>
          <cell r="H394" t="str">
            <v>211</v>
          </cell>
          <cell r="I394" t="str">
            <v>955</v>
          </cell>
          <cell r="J394" t="str">
            <v>SOUTH TEXAS FOOD BANK</v>
          </cell>
          <cell r="K394">
            <v>41856</v>
          </cell>
          <cell r="L394" t="str">
            <v>71321</v>
          </cell>
          <cell r="M394" t="str">
            <v>UTXECON201</v>
          </cell>
          <cell r="N394" t="str">
            <v>0000210463</v>
          </cell>
        </row>
        <row r="395">
          <cell r="D395" t="str">
            <v>00663609</v>
          </cell>
          <cell r="E395" t="str">
            <v>Expense Distribution</v>
          </cell>
          <cell r="F395">
            <v>2</v>
          </cell>
          <cell r="G395">
            <v>2015</v>
          </cell>
          <cell r="H395" t="str">
            <v>211</v>
          </cell>
          <cell r="I395" t="str">
            <v>955</v>
          </cell>
          <cell r="J395" t="str">
            <v>CORPUS CHRISTI BLACK CHAMBER OF COMMERCE</v>
          </cell>
          <cell r="K395">
            <v>42058</v>
          </cell>
          <cell r="L395" t="str">
            <v>74552</v>
          </cell>
          <cell r="M395" t="str">
            <v>UTXECON201</v>
          </cell>
          <cell r="N395" t="str">
            <v>0000210694</v>
          </cell>
        </row>
        <row r="396">
          <cell r="D396" t="str">
            <v>00644248</v>
          </cell>
          <cell r="E396" t="str">
            <v>Expense Distribution</v>
          </cell>
          <cell r="F396">
            <v>10</v>
          </cell>
          <cell r="G396">
            <v>2014</v>
          </cell>
          <cell r="H396" t="str">
            <v>211</v>
          </cell>
          <cell r="I396" t="str">
            <v>955</v>
          </cell>
          <cell r="J396" t="str">
            <v>CORPUS CHRISTI BLACK CHAMBER OF COMMERCE</v>
          </cell>
          <cell r="K396">
            <v>41943</v>
          </cell>
          <cell r="L396" t="str">
            <v>72222</v>
          </cell>
          <cell r="M396" t="str">
            <v>UTXECON201</v>
          </cell>
          <cell r="N396" t="str">
            <v>0000210694</v>
          </cell>
        </row>
        <row r="397">
          <cell r="D397" t="str">
            <v>00651191</v>
          </cell>
          <cell r="E397" t="str">
            <v>Expense Distribution</v>
          </cell>
          <cell r="F397">
            <v>12</v>
          </cell>
          <cell r="G397">
            <v>2014</v>
          </cell>
          <cell r="H397" t="str">
            <v>211</v>
          </cell>
          <cell r="I397" t="str">
            <v>955</v>
          </cell>
          <cell r="J397" t="str">
            <v>ESCOBARES, CITY OF</v>
          </cell>
          <cell r="K397">
            <v>41981</v>
          </cell>
          <cell r="L397" t="str">
            <v>73049</v>
          </cell>
          <cell r="M397" t="str">
            <v>UTXECON201</v>
          </cell>
          <cell r="N397" t="str">
            <v>0000210695</v>
          </cell>
        </row>
        <row r="398">
          <cell r="D398" t="str">
            <v>00635073</v>
          </cell>
          <cell r="E398" t="str">
            <v>Expense Distribution</v>
          </cell>
          <cell r="F398">
            <v>9</v>
          </cell>
          <cell r="G398">
            <v>2014</v>
          </cell>
          <cell r="H398" t="str">
            <v>211</v>
          </cell>
          <cell r="I398" t="str">
            <v>955</v>
          </cell>
          <cell r="J398" t="str">
            <v>MAVERICK ATHLETIC BOOSTER CLUB</v>
          </cell>
          <cell r="K398">
            <v>41894</v>
          </cell>
          <cell r="L398" t="str">
            <v>71720</v>
          </cell>
          <cell r="M398" t="str">
            <v>UTXECON201</v>
          </cell>
          <cell r="N398" t="str">
            <v>0000212982</v>
          </cell>
        </row>
        <row r="399">
          <cell r="D399" t="str">
            <v>00662229</v>
          </cell>
          <cell r="E399" t="str">
            <v>Expense Distribution</v>
          </cell>
          <cell r="F399">
            <v>2</v>
          </cell>
          <cell r="G399">
            <v>2015</v>
          </cell>
          <cell r="H399" t="str">
            <v>211</v>
          </cell>
          <cell r="I399" t="str">
            <v>955</v>
          </cell>
          <cell r="J399" t="str">
            <v>VICTORIA SYMPHONY SOCIETY</v>
          </cell>
          <cell r="K399">
            <v>42047</v>
          </cell>
          <cell r="L399" t="str">
            <v>74372</v>
          </cell>
          <cell r="M399" t="str">
            <v>UTXECON201</v>
          </cell>
          <cell r="N399" t="str">
            <v>0000213813</v>
          </cell>
        </row>
        <row r="400">
          <cell r="D400" t="str">
            <v>00670284</v>
          </cell>
          <cell r="E400" t="str">
            <v>Expense Distribution</v>
          </cell>
          <cell r="F400">
            <v>4</v>
          </cell>
          <cell r="G400">
            <v>2015</v>
          </cell>
          <cell r="H400" t="str">
            <v>211</v>
          </cell>
          <cell r="I400" t="str">
            <v>955</v>
          </cell>
          <cell r="J400" t="str">
            <v>ART MUSEUM OF SOUTH TEXAS</v>
          </cell>
          <cell r="K400">
            <v>42095</v>
          </cell>
          <cell r="L400" t="str">
            <v>74994</v>
          </cell>
          <cell r="M400" t="str">
            <v>UTXECON201</v>
          </cell>
          <cell r="N400" t="str">
            <v>0000216374</v>
          </cell>
        </row>
        <row r="401">
          <cell r="D401" t="str">
            <v>00664986</v>
          </cell>
          <cell r="E401" t="str">
            <v>Expense Distribution</v>
          </cell>
          <cell r="F401">
            <v>3</v>
          </cell>
          <cell r="G401">
            <v>2015</v>
          </cell>
          <cell r="H401" t="str">
            <v>211</v>
          </cell>
          <cell r="I401" t="str">
            <v>955</v>
          </cell>
          <cell r="J401" t="str">
            <v>ART MUSEUM OF SOUTH TEXAS</v>
          </cell>
          <cell r="K401">
            <v>42066</v>
          </cell>
          <cell r="L401" t="str">
            <v>74685</v>
          </cell>
          <cell r="M401" t="str">
            <v>UTXECON201</v>
          </cell>
          <cell r="N401" t="str">
            <v>0000216374</v>
          </cell>
        </row>
        <row r="402">
          <cell r="D402" t="str">
            <v>00629267</v>
          </cell>
          <cell r="E402" t="str">
            <v>Expense Distribution</v>
          </cell>
          <cell r="F402">
            <v>8</v>
          </cell>
          <cell r="G402">
            <v>2014</v>
          </cell>
          <cell r="H402" t="str">
            <v>211</v>
          </cell>
          <cell r="I402" t="str">
            <v>955</v>
          </cell>
          <cell r="J402" t="str">
            <v>NUECES COUNTY LOCAL EMERGENCY</v>
          </cell>
          <cell r="K402">
            <v>41859</v>
          </cell>
          <cell r="L402" t="str">
            <v>71356</v>
          </cell>
          <cell r="M402" t="str">
            <v>UTXECON201</v>
          </cell>
          <cell r="N402" t="str">
            <v>0000216376</v>
          </cell>
        </row>
        <row r="403">
          <cell r="D403" t="str">
            <v>00631511</v>
          </cell>
          <cell r="E403" t="str">
            <v>Expense Distribution</v>
          </cell>
          <cell r="F403">
            <v>8</v>
          </cell>
          <cell r="G403">
            <v>2014</v>
          </cell>
          <cell r="H403" t="str">
            <v>211</v>
          </cell>
          <cell r="I403" t="str">
            <v>955</v>
          </cell>
          <cell r="J403" t="str">
            <v>PAN AMERICAN GOLF ASSOCIATION</v>
          </cell>
          <cell r="K403">
            <v>41871</v>
          </cell>
          <cell r="L403" t="str">
            <v>71467</v>
          </cell>
          <cell r="M403" t="str">
            <v>UTXECON201</v>
          </cell>
          <cell r="N403" t="str">
            <v>0000217631</v>
          </cell>
        </row>
        <row r="404">
          <cell r="D404" t="str">
            <v>00675395</v>
          </cell>
          <cell r="E404" t="str">
            <v>Expense Distribution</v>
          </cell>
          <cell r="F404">
            <v>5</v>
          </cell>
          <cell r="G404">
            <v>2015</v>
          </cell>
          <cell r="H404" t="str">
            <v>211</v>
          </cell>
          <cell r="I404" t="str">
            <v>955</v>
          </cell>
          <cell r="J404" t="str">
            <v>SOUTH TEXAS ALUMNI &amp; FRIENDS</v>
          </cell>
          <cell r="K404">
            <v>42125</v>
          </cell>
          <cell r="L404" t="str">
            <v>75500</v>
          </cell>
          <cell r="M404" t="str">
            <v>UTXECON201</v>
          </cell>
          <cell r="N404" t="str">
            <v>0000217649</v>
          </cell>
        </row>
        <row r="405">
          <cell r="D405" t="str">
            <v>00631030</v>
          </cell>
          <cell r="E405" t="str">
            <v>Expense Distribution</v>
          </cell>
          <cell r="F405">
            <v>8</v>
          </cell>
          <cell r="G405">
            <v>2014</v>
          </cell>
          <cell r="H405" t="str">
            <v>211</v>
          </cell>
          <cell r="I405" t="str">
            <v>955</v>
          </cell>
          <cell r="J405" t="str">
            <v>VICTORIA BOULEVARD LIONS CLUB</v>
          </cell>
          <cell r="K405">
            <v>41869</v>
          </cell>
          <cell r="L405" t="str">
            <v>71424</v>
          </cell>
          <cell r="M405" t="str">
            <v>UTXECON201</v>
          </cell>
          <cell r="N405" t="str">
            <v>0000217885</v>
          </cell>
        </row>
        <row r="406">
          <cell r="D406" t="str">
            <v>00631509</v>
          </cell>
          <cell r="E406" t="str">
            <v>Expense Distribution</v>
          </cell>
          <cell r="F406">
            <v>8</v>
          </cell>
          <cell r="G406">
            <v>2014</v>
          </cell>
          <cell r="H406" t="str">
            <v>211</v>
          </cell>
          <cell r="I406" t="str">
            <v>955</v>
          </cell>
          <cell r="J406" t="str">
            <v>SOUTH TEXAS COLLEGE (STC)</v>
          </cell>
          <cell r="K406">
            <v>41871</v>
          </cell>
          <cell r="L406" t="str">
            <v>71465</v>
          </cell>
          <cell r="M406" t="str">
            <v>UTXECON201</v>
          </cell>
          <cell r="N406" t="str">
            <v>0000218632</v>
          </cell>
        </row>
        <row r="407">
          <cell r="D407" t="str">
            <v>00640323</v>
          </cell>
          <cell r="E407" t="str">
            <v>Expense Distribution</v>
          </cell>
          <cell r="F407">
            <v>10</v>
          </cell>
          <cell r="G407">
            <v>2014</v>
          </cell>
          <cell r="H407" t="str">
            <v>211</v>
          </cell>
          <cell r="I407" t="str">
            <v>955</v>
          </cell>
          <cell r="J407" t="str">
            <v>CORPUS CHRISTI EDUCATION FOUNDATION</v>
          </cell>
          <cell r="K407">
            <v>41921</v>
          </cell>
          <cell r="L407" t="str">
            <v>71968</v>
          </cell>
          <cell r="M407" t="str">
            <v>UTXECON201</v>
          </cell>
          <cell r="N407" t="str">
            <v>0000223627</v>
          </cell>
        </row>
        <row r="408">
          <cell r="D408" t="str">
            <v>00661976</v>
          </cell>
          <cell r="E408" t="str">
            <v>Expense Distribution</v>
          </cell>
          <cell r="F408">
            <v>2</v>
          </cell>
          <cell r="G408">
            <v>2015</v>
          </cell>
          <cell r="H408" t="str">
            <v>211</v>
          </cell>
          <cell r="I408" t="str">
            <v>955</v>
          </cell>
          <cell r="J408" t="str">
            <v>ROCKPORT ART CENTER</v>
          </cell>
          <cell r="K408">
            <v>42046</v>
          </cell>
          <cell r="L408" t="str">
            <v>74350</v>
          </cell>
          <cell r="M408" t="str">
            <v>UTXECON201</v>
          </cell>
          <cell r="N408" t="str">
            <v>0000223879</v>
          </cell>
        </row>
        <row r="409">
          <cell r="D409" t="str">
            <v>00632112</v>
          </cell>
          <cell r="E409" t="str">
            <v>Expense Distribution</v>
          </cell>
          <cell r="F409">
            <v>8</v>
          </cell>
          <cell r="G409">
            <v>2014</v>
          </cell>
          <cell r="H409" t="str">
            <v>211</v>
          </cell>
          <cell r="I409" t="str">
            <v>955</v>
          </cell>
          <cell r="J409" t="str">
            <v>LOAVES &amp; FISHES OF THE RIO GRANDE</v>
          </cell>
          <cell r="K409">
            <v>41876</v>
          </cell>
          <cell r="L409" t="str">
            <v>71498</v>
          </cell>
          <cell r="M409" t="str">
            <v>UTXECON301</v>
          </cell>
          <cell r="N409" t="str">
            <v>0000225332</v>
          </cell>
        </row>
        <row r="410">
          <cell r="D410" t="str">
            <v>00651645</v>
          </cell>
          <cell r="E410" t="str">
            <v>Expense Distribution</v>
          </cell>
          <cell r="F410">
            <v>12</v>
          </cell>
          <cell r="G410">
            <v>2014</v>
          </cell>
          <cell r="H410" t="str">
            <v>211</v>
          </cell>
          <cell r="I410" t="str">
            <v>955</v>
          </cell>
          <cell r="J410" t="str">
            <v>KEDT-TV/FM KVRT-FM</v>
          </cell>
          <cell r="K410">
            <v>41981</v>
          </cell>
          <cell r="L410" t="str">
            <v>73062</v>
          </cell>
          <cell r="M410" t="str">
            <v>UTXECON201</v>
          </cell>
          <cell r="N410" t="str">
            <v>0000225954</v>
          </cell>
        </row>
        <row r="411">
          <cell r="D411" t="str">
            <v>00629265</v>
          </cell>
          <cell r="E411" t="str">
            <v>Expense Distribution</v>
          </cell>
          <cell r="F411">
            <v>8</v>
          </cell>
          <cell r="G411">
            <v>2014</v>
          </cell>
          <cell r="H411" t="str">
            <v>211</v>
          </cell>
          <cell r="I411" t="str">
            <v>955</v>
          </cell>
          <cell r="J411" t="str">
            <v>KEDT-TV/FM KVRT-FM</v>
          </cell>
          <cell r="K411">
            <v>41859</v>
          </cell>
          <cell r="L411" t="str">
            <v>71348</v>
          </cell>
          <cell r="M411" t="str">
            <v>UTXECON201</v>
          </cell>
          <cell r="N411" t="str">
            <v>0000225954</v>
          </cell>
        </row>
        <row r="412">
          <cell r="D412" t="str">
            <v>00643209</v>
          </cell>
          <cell r="E412" t="str">
            <v>Expense Distribution</v>
          </cell>
          <cell r="F412">
            <v>10</v>
          </cell>
          <cell r="G412">
            <v>2014</v>
          </cell>
          <cell r="H412" t="str">
            <v>211</v>
          </cell>
          <cell r="I412" t="str">
            <v>955</v>
          </cell>
          <cell r="J412" t="str">
            <v>UVALDE FESTIVAL &amp; EVENTS ASSOCIATION INC</v>
          </cell>
          <cell r="K412">
            <v>41936</v>
          </cell>
          <cell r="L412" t="str">
            <v>72128</v>
          </cell>
          <cell r="M412" t="str">
            <v>UTXECON201</v>
          </cell>
          <cell r="N412" t="str">
            <v>0000229362</v>
          </cell>
        </row>
        <row r="413">
          <cell r="D413" t="str">
            <v>00651447</v>
          </cell>
          <cell r="E413" t="str">
            <v>Expense Distribution</v>
          </cell>
          <cell r="F413">
            <v>12</v>
          </cell>
          <cell r="G413">
            <v>2014</v>
          </cell>
          <cell r="H413" t="str">
            <v>211</v>
          </cell>
          <cell r="I413" t="str">
            <v>955</v>
          </cell>
          <cell r="J413" t="str">
            <v>SOUTHERN BROOKS VOLUNTEER FIRE DEPARTMEN</v>
          </cell>
          <cell r="K413">
            <v>41982</v>
          </cell>
          <cell r="L413" t="str">
            <v>73108</v>
          </cell>
          <cell r="M413" t="str">
            <v>UTXECON201</v>
          </cell>
          <cell r="N413" t="str">
            <v>0000236011</v>
          </cell>
        </row>
        <row r="414">
          <cell r="D414" t="str">
            <v>00645856</v>
          </cell>
          <cell r="E414" t="str">
            <v>Expense Distribution</v>
          </cell>
          <cell r="F414">
            <v>11</v>
          </cell>
          <cell r="G414">
            <v>2014</v>
          </cell>
          <cell r="H414" t="str">
            <v>211</v>
          </cell>
          <cell r="I414" t="str">
            <v>955</v>
          </cell>
          <cell r="J414" t="str">
            <v>PCA SAN PAT COUNTY</v>
          </cell>
          <cell r="K414">
            <v>41950</v>
          </cell>
          <cell r="L414" t="str">
            <v>72085</v>
          </cell>
          <cell r="M414" t="str">
            <v>UTXECON201</v>
          </cell>
          <cell r="N414" t="str">
            <v>0000236786</v>
          </cell>
        </row>
        <row r="415">
          <cell r="D415" t="str">
            <v>00677990</v>
          </cell>
          <cell r="E415" t="str">
            <v>Expense Distribution</v>
          </cell>
          <cell r="F415">
            <v>5</v>
          </cell>
          <cell r="G415">
            <v>2015</v>
          </cell>
          <cell r="H415" t="str">
            <v>211</v>
          </cell>
          <cell r="I415" t="str">
            <v>955</v>
          </cell>
          <cell r="J415" t="str">
            <v>TEXAS CONJUNTO MUSIC HALL OF FAME</v>
          </cell>
          <cell r="K415">
            <v>42139</v>
          </cell>
          <cell r="L415" t="str">
            <v>75608</v>
          </cell>
          <cell r="M415" t="str">
            <v>UTXECON201</v>
          </cell>
          <cell r="N415" t="str">
            <v>0000239199</v>
          </cell>
        </row>
        <row r="416">
          <cell r="D416" t="str">
            <v>00643372</v>
          </cell>
          <cell r="E416" t="str">
            <v>Expense Distribution</v>
          </cell>
          <cell r="F416">
            <v>10</v>
          </cell>
          <cell r="G416">
            <v>2014</v>
          </cell>
          <cell r="H416" t="str">
            <v>211</v>
          </cell>
          <cell r="I416" t="str">
            <v>955</v>
          </cell>
          <cell r="J416" t="str">
            <v>TEXAS CONJUNTO MUSIC HALL OF FAME</v>
          </cell>
          <cell r="K416">
            <v>41936</v>
          </cell>
          <cell r="L416" t="str">
            <v>72136</v>
          </cell>
          <cell r="M416" t="str">
            <v>UTXECON201</v>
          </cell>
          <cell r="N416" t="str">
            <v>0000239199</v>
          </cell>
        </row>
        <row r="417">
          <cell r="D417" t="str">
            <v>00659229</v>
          </cell>
          <cell r="E417" t="str">
            <v>Expense Distribution</v>
          </cell>
          <cell r="F417">
            <v>1</v>
          </cell>
          <cell r="G417">
            <v>2015</v>
          </cell>
          <cell r="H417" t="str">
            <v>211</v>
          </cell>
          <cell r="I417" t="str">
            <v>955</v>
          </cell>
          <cell r="J417" t="str">
            <v>GUTIERREZ MIDDLE SCHOOL</v>
          </cell>
          <cell r="K417">
            <v>42030</v>
          </cell>
          <cell r="L417" t="str">
            <v>74063</v>
          </cell>
          <cell r="M417" t="str">
            <v>UTXECON201</v>
          </cell>
          <cell r="N417" t="str">
            <v>0000240973</v>
          </cell>
        </row>
        <row r="418">
          <cell r="D418" t="str">
            <v>00673083</v>
          </cell>
          <cell r="E418" t="str">
            <v>Expense Distribution</v>
          </cell>
          <cell r="F418">
            <v>4</v>
          </cell>
          <cell r="G418">
            <v>2015</v>
          </cell>
          <cell r="H418" t="str">
            <v>211</v>
          </cell>
          <cell r="I418" t="str">
            <v>955</v>
          </cell>
          <cell r="J418" t="str">
            <v>CAMP WOOD PUBLIC LIBRARY</v>
          </cell>
          <cell r="K418">
            <v>42110</v>
          </cell>
          <cell r="L418" t="str">
            <v>75351</v>
          </cell>
          <cell r="M418" t="str">
            <v>UTXECON201</v>
          </cell>
          <cell r="N418" t="str">
            <v>0000241614</v>
          </cell>
        </row>
        <row r="419">
          <cell r="D419" t="str">
            <v>00624506</v>
          </cell>
          <cell r="E419" t="str">
            <v>Expense Distribution</v>
          </cell>
          <cell r="F419">
            <v>7</v>
          </cell>
          <cell r="G419">
            <v>2014</v>
          </cell>
          <cell r="H419" t="str">
            <v>211</v>
          </cell>
          <cell r="I419" t="str">
            <v>955</v>
          </cell>
          <cell r="J419" t="str">
            <v>CAMP WOOD PUBLIC LIBRARY</v>
          </cell>
          <cell r="K419">
            <v>41831</v>
          </cell>
          <cell r="L419" t="str">
            <v>71105</v>
          </cell>
          <cell r="M419" t="str">
            <v>UTXECON201</v>
          </cell>
          <cell r="N419" t="str">
            <v>0000241614</v>
          </cell>
        </row>
        <row r="420">
          <cell r="D420" t="str">
            <v>00676967</v>
          </cell>
          <cell r="E420" t="str">
            <v>Expense Distribution</v>
          </cell>
          <cell r="F420">
            <v>5</v>
          </cell>
          <cell r="G420">
            <v>2015</v>
          </cell>
          <cell r="H420" t="str">
            <v>211</v>
          </cell>
          <cell r="I420" t="str">
            <v>955</v>
          </cell>
          <cell r="J420" t="str">
            <v>CORPUS CHRISTI CONVENTION &amp;  VISITORS</v>
          </cell>
          <cell r="K420">
            <v>42132</v>
          </cell>
          <cell r="L420" t="str">
            <v>75567</v>
          </cell>
          <cell r="M420" t="str">
            <v>UTXECON201</v>
          </cell>
          <cell r="N420" t="str">
            <v>0000242587</v>
          </cell>
        </row>
        <row r="421">
          <cell r="D421" t="str">
            <v>00643215</v>
          </cell>
          <cell r="E421" t="str">
            <v>Expense Distribution</v>
          </cell>
          <cell r="F421">
            <v>10</v>
          </cell>
          <cell r="G421">
            <v>2014</v>
          </cell>
          <cell r="H421" t="str">
            <v>211</v>
          </cell>
          <cell r="I421" t="str">
            <v>955</v>
          </cell>
          <cell r="J421" t="str">
            <v>PORTLAND KIWANIS CLUB</v>
          </cell>
          <cell r="K421">
            <v>41939</v>
          </cell>
          <cell r="L421" t="str">
            <v>72153</v>
          </cell>
          <cell r="M421" t="str">
            <v>UTXECON201</v>
          </cell>
          <cell r="N421" t="str">
            <v>0000244713</v>
          </cell>
        </row>
        <row r="422">
          <cell r="D422" t="str">
            <v>00631258</v>
          </cell>
          <cell r="E422" t="str">
            <v>Expense Distribution</v>
          </cell>
          <cell r="F422">
            <v>8</v>
          </cell>
          <cell r="G422">
            <v>2014</v>
          </cell>
          <cell r="H422" t="str">
            <v>211</v>
          </cell>
          <cell r="I422" t="str">
            <v>955</v>
          </cell>
          <cell r="J422" t="str">
            <v>FAMILY CRISIS CENTER</v>
          </cell>
          <cell r="K422">
            <v>41870</v>
          </cell>
          <cell r="L422" t="str">
            <v>71439</v>
          </cell>
          <cell r="M422" t="str">
            <v>UTXECON201</v>
          </cell>
          <cell r="N422" t="str">
            <v>0000245074</v>
          </cell>
        </row>
        <row r="423">
          <cell r="D423" t="str">
            <v>00684280</v>
          </cell>
          <cell r="E423" t="str">
            <v>Expense Distribution</v>
          </cell>
          <cell r="F423">
            <v>6</v>
          </cell>
          <cell r="G423">
            <v>2015</v>
          </cell>
          <cell r="H423" t="str">
            <v>211</v>
          </cell>
          <cell r="I423" t="str">
            <v>955</v>
          </cell>
          <cell r="J423" t="str">
            <v>RISE SCHOOL OF CORPUS CHRISTI</v>
          </cell>
          <cell r="K423">
            <v>42173</v>
          </cell>
          <cell r="L423" t="str">
            <v>75845</v>
          </cell>
          <cell r="M423" t="str">
            <v>UTXECON201</v>
          </cell>
          <cell r="N423" t="str">
            <v>0000245573</v>
          </cell>
        </row>
        <row r="424">
          <cell r="D424" t="str">
            <v>00647381</v>
          </cell>
          <cell r="E424" t="str">
            <v>Expense Distribution</v>
          </cell>
          <cell r="F424">
            <v>11</v>
          </cell>
          <cell r="G424">
            <v>2014</v>
          </cell>
          <cell r="H424" t="str">
            <v>211</v>
          </cell>
          <cell r="I424" t="str">
            <v>955</v>
          </cell>
          <cell r="J424" t="str">
            <v>RISE SCHOOL OF CORPUS CHRISTI</v>
          </cell>
          <cell r="K424">
            <v>41961</v>
          </cell>
          <cell r="L424" t="str">
            <v>72519</v>
          </cell>
          <cell r="M424" t="str">
            <v>UTXECON201</v>
          </cell>
          <cell r="N424" t="str">
            <v>0000245573</v>
          </cell>
        </row>
        <row r="425">
          <cell r="D425" t="str">
            <v>00664688</v>
          </cell>
          <cell r="E425" t="str">
            <v>Expense Distribution</v>
          </cell>
          <cell r="F425">
            <v>3</v>
          </cell>
          <cell r="G425">
            <v>2015</v>
          </cell>
          <cell r="H425" t="str">
            <v>211</v>
          </cell>
          <cell r="I425" t="str">
            <v>955</v>
          </cell>
          <cell r="J425" t="str">
            <v>JALAPENO 100</v>
          </cell>
          <cell r="K425">
            <v>42065</v>
          </cell>
          <cell r="L425" t="str">
            <v>74674</v>
          </cell>
          <cell r="M425" t="str">
            <v>UTXECON201</v>
          </cell>
          <cell r="N425" t="str">
            <v>0000245987</v>
          </cell>
        </row>
        <row r="426">
          <cell r="D426" t="str">
            <v>00675399</v>
          </cell>
          <cell r="E426" t="str">
            <v>Expense Distribution</v>
          </cell>
          <cell r="F426">
            <v>5</v>
          </cell>
          <cell r="G426">
            <v>2015</v>
          </cell>
          <cell r="H426" t="str">
            <v>211</v>
          </cell>
          <cell r="I426" t="str">
            <v>955</v>
          </cell>
          <cell r="J426" t="str">
            <v>DEVEREUX</v>
          </cell>
          <cell r="K426">
            <v>42125</v>
          </cell>
          <cell r="L426" t="str">
            <v>75504</v>
          </cell>
          <cell r="M426" t="str">
            <v>UTXECON201</v>
          </cell>
          <cell r="N426" t="str">
            <v>0000247004</v>
          </cell>
        </row>
        <row r="427">
          <cell r="D427" t="str">
            <v>00638007</v>
          </cell>
          <cell r="E427" t="str">
            <v>Expense Distribution</v>
          </cell>
          <cell r="F427">
            <v>9</v>
          </cell>
          <cell r="G427">
            <v>2014</v>
          </cell>
          <cell r="H427" t="str">
            <v>211</v>
          </cell>
          <cell r="I427" t="str">
            <v>955</v>
          </cell>
          <cell r="J427" t="str">
            <v>EDUCATION FOUNDATION</v>
          </cell>
          <cell r="K427">
            <v>41911</v>
          </cell>
          <cell r="L427" t="str">
            <v>71865</v>
          </cell>
          <cell r="M427" t="str">
            <v>UTXECON201</v>
          </cell>
          <cell r="N427" t="str">
            <v>0000248400</v>
          </cell>
        </row>
        <row r="428">
          <cell r="D428" t="str">
            <v>00642077</v>
          </cell>
          <cell r="E428" t="str">
            <v>Expense Distribution</v>
          </cell>
          <cell r="F428">
            <v>10</v>
          </cell>
          <cell r="G428">
            <v>2014</v>
          </cell>
          <cell r="H428" t="str">
            <v>211</v>
          </cell>
          <cell r="I428" t="str">
            <v>955</v>
          </cell>
          <cell r="J428" t="str">
            <v>BEE COUNTY AREA</v>
          </cell>
          <cell r="K428">
            <v>41932</v>
          </cell>
          <cell r="L428" t="str">
            <v>72083</v>
          </cell>
          <cell r="M428" t="str">
            <v>UTXECON201</v>
          </cell>
          <cell r="N428" t="str">
            <v>0000250581</v>
          </cell>
        </row>
        <row r="429">
          <cell r="D429" t="str">
            <v>00682009</v>
          </cell>
          <cell r="E429" t="str">
            <v>Expense Distribution</v>
          </cell>
          <cell r="F429">
            <v>6</v>
          </cell>
          <cell r="G429">
            <v>2015</v>
          </cell>
          <cell r="H429" t="str">
            <v>211</v>
          </cell>
          <cell r="I429" t="str">
            <v>955</v>
          </cell>
          <cell r="J429" t="str">
            <v>ASSOCIATION OF FORMER STUDENTS OF</v>
          </cell>
          <cell r="K429">
            <v>42164</v>
          </cell>
          <cell r="L429" t="str">
            <v>75761</v>
          </cell>
          <cell r="M429" t="str">
            <v>G0001113</v>
          </cell>
          <cell r="N429" t="str">
            <v>0000254867</v>
          </cell>
        </row>
        <row r="430">
          <cell r="D430" t="str">
            <v>00673921</v>
          </cell>
          <cell r="E430" t="str">
            <v>Expense Distribution</v>
          </cell>
          <cell r="F430">
            <v>4</v>
          </cell>
          <cell r="G430">
            <v>2015</v>
          </cell>
          <cell r="H430" t="str">
            <v>211</v>
          </cell>
          <cell r="I430" t="str">
            <v>955</v>
          </cell>
          <cell r="J430" t="str">
            <v>ASSOCIATION OF FORMER STUDENTS OF</v>
          </cell>
          <cell r="K430">
            <v>42117</v>
          </cell>
          <cell r="L430" t="str">
            <v>75437</v>
          </cell>
          <cell r="M430" t="str">
            <v>G0001113</v>
          </cell>
          <cell r="N430" t="str">
            <v>0000254867</v>
          </cell>
        </row>
        <row r="431">
          <cell r="D431" t="str">
            <v>00672659</v>
          </cell>
          <cell r="E431" t="str">
            <v>Expense Distribution</v>
          </cell>
          <cell r="F431">
            <v>4</v>
          </cell>
          <cell r="G431">
            <v>2015</v>
          </cell>
          <cell r="H431" t="str">
            <v>211</v>
          </cell>
          <cell r="I431" t="str">
            <v>955</v>
          </cell>
          <cell r="J431" t="str">
            <v>ASSOCIATION OF FORMER STUDENTS OF</v>
          </cell>
          <cell r="K431">
            <v>42109</v>
          </cell>
          <cell r="L431" t="str">
            <v>75316</v>
          </cell>
          <cell r="M431" t="str">
            <v>G0001113</v>
          </cell>
          <cell r="N431" t="str">
            <v>0000254867</v>
          </cell>
        </row>
        <row r="432">
          <cell r="D432" t="str">
            <v>00657811</v>
          </cell>
          <cell r="E432" t="str">
            <v>Expense Distribution</v>
          </cell>
          <cell r="F432">
            <v>1</v>
          </cell>
          <cell r="G432">
            <v>2015</v>
          </cell>
          <cell r="H432" t="str">
            <v>211</v>
          </cell>
          <cell r="I432" t="str">
            <v>955</v>
          </cell>
          <cell r="J432" t="str">
            <v>ASSOCIATION OF FORMER STUDENTS OF</v>
          </cell>
          <cell r="K432">
            <v>42020</v>
          </cell>
          <cell r="L432" t="str">
            <v>73922</v>
          </cell>
          <cell r="M432" t="str">
            <v>G0001113</v>
          </cell>
          <cell r="N432" t="str">
            <v>0000254867</v>
          </cell>
        </row>
        <row r="433">
          <cell r="D433" t="str">
            <v>00654159</v>
          </cell>
          <cell r="E433" t="str">
            <v>Expense Distribution</v>
          </cell>
          <cell r="F433">
            <v>12</v>
          </cell>
          <cell r="G433">
            <v>2014</v>
          </cell>
          <cell r="H433" t="str">
            <v>211</v>
          </cell>
          <cell r="I433" t="str">
            <v>955</v>
          </cell>
          <cell r="J433" t="str">
            <v>ASSOCIATION OF FORMER STUDENTS OF</v>
          </cell>
          <cell r="K433">
            <v>41996</v>
          </cell>
          <cell r="L433" t="str">
            <v>73747</v>
          </cell>
          <cell r="M433" t="str">
            <v>G0001113</v>
          </cell>
          <cell r="N433" t="str">
            <v>0000254867</v>
          </cell>
        </row>
        <row r="434">
          <cell r="D434" t="str">
            <v>00654158</v>
          </cell>
          <cell r="E434" t="str">
            <v>Expense Distribution</v>
          </cell>
          <cell r="F434">
            <v>12</v>
          </cell>
          <cell r="G434">
            <v>2014</v>
          </cell>
          <cell r="H434" t="str">
            <v>211</v>
          </cell>
          <cell r="I434" t="str">
            <v>955</v>
          </cell>
          <cell r="J434" t="str">
            <v>ASSOCIATION OF FORMER STUDENTS OF</v>
          </cell>
          <cell r="K434">
            <v>41996</v>
          </cell>
          <cell r="L434" t="str">
            <v>73746</v>
          </cell>
          <cell r="M434" t="str">
            <v>G0001113</v>
          </cell>
          <cell r="N434" t="str">
            <v>0000254867</v>
          </cell>
        </row>
        <row r="435">
          <cell r="D435" t="str">
            <v>00649473</v>
          </cell>
          <cell r="E435" t="str">
            <v>Expense Distribution</v>
          </cell>
          <cell r="F435">
            <v>12</v>
          </cell>
          <cell r="G435">
            <v>2014</v>
          </cell>
          <cell r="H435" t="str">
            <v>211</v>
          </cell>
          <cell r="I435" t="str">
            <v>955</v>
          </cell>
          <cell r="J435" t="str">
            <v>ASSOCIATION OF FORMER STUDENTS OF</v>
          </cell>
          <cell r="K435">
            <v>41974</v>
          </cell>
          <cell r="L435" t="str">
            <v>72792</v>
          </cell>
          <cell r="M435" t="str">
            <v>G0001113</v>
          </cell>
          <cell r="N435" t="str">
            <v>0000254867</v>
          </cell>
        </row>
        <row r="436">
          <cell r="D436" t="str">
            <v>00642472</v>
          </cell>
          <cell r="E436" t="str">
            <v>Expense Distribution</v>
          </cell>
          <cell r="F436">
            <v>10</v>
          </cell>
          <cell r="G436">
            <v>2014</v>
          </cell>
          <cell r="H436" t="str">
            <v>211</v>
          </cell>
          <cell r="I436" t="str">
            <v>955</v>
          </cell>
          <cell r="J436" t="str">
            <v>ASSOCIATION OF FORMER STUDENTS OF</v>
          </cell>
          <cell r="K436">
            <v>41934</v>
          </cell>
          <cell r="L436" t="str">
            <v>72113</v>
          </cell>
          <cell r="M436" t="str">
            <v>G0001113</v>
          </cell>
          <cell r="N436" t="str">
            <v>0000254867</v>
          </cell>
        </row>
        <row r="437">
          <cell r="D437" t="str">
            <v>00633936</v>
          </cell>
          <cell r="E437" t="str">
            <v>Expense Distribution</v>
          </cell>
          <cell r="F437">
            <v>9</v>
          </cell>
          <cell r="G437">
            <v>2014</v>
          </cell>
          <cell r="H437" t="str">
            <v>211</v>
          </cell>
          <cell r="I437" t="str">
            <v>955</v>
          </cell>
          <cell r="J437" t="str">
            <v>ASSOCIATION OF FORMER STUDENTS OF</v>
          </cell>
          <cell r="K437">
            <v>41887</v>
          </cell>
          <cell r="L437" t="str">
            <v>71672</v>
          </cell>
          <cell r="M437" t="str">
            <v>G0001113</v>
          </cell>
          <cell r="N437" t="str">
            <v>0000254867</v>
          </cell>
        </row>
        <row r="438">
          <cell r="D438" t="str">
            <v>00634403</v>
          </cell>
          <cell r="E438" t="str">
            <v>Expense Distribution</v>
          </cell>
          <cell r="F438">
            <v>9</v>
          </cell>
          <cell r="G438">
            <v>2014</v>
          </cell>
          <cell r="H438" t="str">
            <v>211</v>
          </cell>
          <cell r="I438" t="str">
            <v>955</v>
          </cell>
          <cell r="J438" t="str">
            <v>H2O4TEXAS</v>
          </cell>
          <cell r="K438">
            <v>41891</v>
          </cell>
          <cell r="L438" t="str">
            <v>71693</v>
          </cell>
          <cell r="M438" t="str">
            <v>UTXECON201</v>
          </cell>
          <cell r="N438" t="str">
            <v>0000255460</v>
          </cell>
        </row>
        <row r="439">
          <cell r="D439" t="str">
            <v>00681533</v>
          </cell>
          <cell r="E439" t="str">
            <v>Expense Distribution</v>
          </cell>
          <cell r="F439">
            <v>6</v>
          </cell>
          <cell r="G439">
            <v>2015</v>
          </cell>
          <cell r="H439" t="str">
            <v>211</v>
          </cell>
          <cell r="I439" t="str">
            <v>955</v>
          </cell>
          <cell r="J439" t="str">
            <v>NUSTAR FOUNDATION - CASTING FOR A CAUSE</v>
          </cell>
          <cell r="K439">
            <v>42159</v>
          </cell>
          <cell r="L439" t="str">
            <v>75720</v>
          </cell>
          <cell r="M439" t="str">
            <v>UTXECON201</v>
          </cell>
          <cell r="N439" t="str">
            <v>0000258568</v>
          </cell>
        </row>
        <row r="440">
          <cell r="D440" t="str">
            <v>00625211</v>
          </cell>
          <cell r="E440" t="str">
            <v>Expense Distribution</v>
          </cell>
          <cell r="F440">
            <v>7</v>
          </cell>
          <cell r="G440">
            <v>2014</v>
          </cell>
          <cell r="H440" t="str">
            <v>211</v>
          </cell>
          <cell r="I440" t="str">
            <v>955</v>
          </cell>
          <cell r="J440" t="str">
            <v>WESLEY COMMUNITY CENTER</v>
          </cell>
          <cell r="K440">
            <v>41834</v>
          </cell>
          <cell r="L440" t="str">
            <v>71139</v>
          </cell>
          <cell r="M440" t="str">
            <v>UTXECON201</v>
          </cell>
          <cell r="N440" t="str">
            <v>0000260094</v>
          </cell>
        </row>
        <row r="441">
          <cell r="D441" t="str">
            <v>00632392</v>
          </cell>
          <cell r="E441" t="str">
            <v>Expense Distribution</v>
          </cell>
          <cell r="F441">
            <v>8</v>
          </cell>
          <cell r="G441">
            <v>2014</v>
          </cell>
          <cell r="H441" t="str">
            <v>211</v>
          </cell>
          <cell r="I441" t="str">
            <v>955</v>
          </cell>
          <cell r="J441" t="str">
            <v>RIO GRANDE VALLEY VIPERS</v>
          </cell>
          <cell r="K441">
            <v>41877</v>
          </cell>
          <cell r="L441" t="str">
            <v>71531</v>
          </cell>
          <cell r="M441" t="str">
            <v>UTXECON201</v>
          </cell>
          <cell r="N441" t="str">
            <v>0000263813</v>
          </cell>
        </row>
        <row r="442">
          <cell r="D442" t="str">
            <v>00652133</v>
          </cell>
          <cell r="E442" t="str">
            <v>Expense Distribution</v>
          </cell>
          <cell r="F442">
            <v>12</v>
          </cell>
          <cell r="G442">
            <v>2014</v>
          </cell>
          <cell r="H442" t="str">
            <v>211</v>
          </cell>
          <cell r="I442" t="str">
            <v>955</v>
          </cell>
          <cell r="J442" t="str">
            <v>OUR LADY OF REFUGE</v>
          </cell>
          <cell r="K442">
            <v>41988</v>
          </cell>
          <cell r="L442" t="str">
            <v>73509</v>
          </cell>
          <cell r="M442" t="str">
            <v>UTXECON201</v>
          </cell>
          <cell r="N442" t="str">
            <v>0000264440</v>
          </cell>
        </row>
        <row r="443">
          <cell r="D443" t="str">
            <v>00674152</v>
          </cell>
          <cell r="E443" t="str">
            <v>Expense Distribution</v>
          </cell>
          <cell r="F443">
            <v>4</v>
          </cell>
          <cell r="G443">
            <v>2015</v>
          </cell>
          <cell r="H443" t="str">
            <v>211</v>
          </cell>
          <cell r="I443" t="str">
            <v>955</v>
          </cell>
          <cell r="J443" t="str">
            <v>PRESIDIO ISD</v>
          </cell>
          <cell r="K443">
            <v>42118</v>
          </cell>
          <cell r="L443" t="str">
            <v>75450</v>
          </cell>
          <cell r="M443" t="str">
            <v>UTXECON201</v>
          </cell>
          <cell r="N443" t="str">
            <v>0000266031</v>
          </cell>
        </row>
        <row r="444">
          <cell r="D444" t="str">
            <v>00648585</v>
          </cell>
          <cell r="E444" t="str">
            <v>Expense Distribution</v>
          </cell>
          <cell r="F444">
            <v>11</v>
          </cell>
          <cell r="G444">
            <v>2014</v>
          </cell>
          <cell r="H444" t="str">
            <v>211</v>
          </cell>
          <cell r="I444" t="str">
            <v>955</v>
          </cell>
          <cell r="J444" t="str">
            <v>JEFFERSON ELEMENTARY</v>
          </cell>
          <cell r="K444">
            <v>41967</v>
          </cell>
          <cell r="L444" t="str">
            <v>72707</v>
          </cell>
          <cell r="M444" t="str">
            <v>UTXECON201</v>
          </cell>
          <cell r="N444" t="str">
            <v>0000266791</v>
          </cell>
        </row>
        <row r="445">
          <cell r="D445" t="str">
            <v>00672833</v>
          </cell>
          <cell r="E445" t="str">
            <v>Expense Distribution</v>
          </cell>
          <cell r="F445">
            <v>4</v>
          </cell>
          <cell r="G445">
            <v>2015</v>
          </cell>
          <cell r="H445" t="str">
            <v>211</v>
          </cell>
          <cell r="I445" t="str">
            <v>955</v>
          </cell>
          <cell r="J445" t="str">
            <v>GOLIAD COUNTY LIVESTOCK EXPOSITION INC</v>
          </cell>
          <cell r="K445">
            <v>42110</v>
          </cell>
          <cell r="L445" t="str">
            <v>75334</v>
          </cell>
          <cell r="M445" t="str">
            <v>UTXECON201</v>
          </cell>
          <cell r="N445" t="str">
            <v>0000267282</v>
          </cell>
        </row>
        <row r="446">
          <cell r="D446" t="str">
            <v>00663238</v>
          </cell>
          <cell r="E446" t="str">
            <v>Expense Distribution</v>
          </cell>
          <cell r="F446">
            <v>2</v>
          </cell>
          <cell r="G446">
            <v>2015</v>
          </cell>
          <cell r="H446" t="str">
            <v>211</v>
          </cell>
          <cell r="I446" t="str">
            <v>955</v>
          </cell>
          <cell r="J446" t="str">
            <v>WILLIAM MARSH RICE UNIVERSITY</v>
          </cell>
          <cell r="K446">
            <v>42054</v>
          </cell>
          <cell r="L446" t="str">
            <v>74499</v>
          </cell>
          <cell r="M446" t="str">
            <v>G0001113</v>
          </cell>
          <cell r="N446" t="str">
            <v>0000266591</v>
          </cell>
        </row>
        <row r="447">
          <cell r="D447" t="str">
            <v>00670279</v>
          </cell>
          <cell r="E447" t="str">
            <v>Expense Distribution</v>
          </cell>
          <cell r="F447">
            <v>4</v>
          </cell>
          <cell r="G447">
            <v>2015</v>
          </cell>
          <cell r="H447" t="str">
            <v>211</v>
          </cell>
          <cell r="I447" t="str">
            <v>955</v>
          </cell>
          <cell r="J447" t="str">
            <v>RGV AGGIE MOMS CLUB</v>
          </cell>
          <cell r="K447">
            <v>42095</v>
          </cell>
          <cell r="L447" t="str">
            <v>74986</v>
          </cell>
          <cell r="M447" t="str">
            <v>UTXECON201</v>
          </cell>
          <cell r="N447" t="str">
            <v>0000267130</v>
          </cell>
        </row>
        <row r="448">
          <cell r="D448" t="str">
            <v>00662836</v>
          </cell>
          <cell r="E448" t="str">
            <v>Expense Distribution</v>
          </cell>
          <cell r="F448">
            <v>2</v>
          </cell>
          <cell r="G448">
            <v>2015</v>
          </cell>
          <cell r="H448" t="str">
            <v>211</v>
          </cell>
          <cell r="I448" t="str">
            <v>955</v>
          </cell>
          <cell r="J448" t="str">
            <v>SERVICE OVER SELF FOUNDATION</v>
          </cell>
          <cell r="K448">
            <v>42052</v>
          </cell>
          <cell r="L448" t="str">
            <v>74434</v>
          </cell>
          <cell r="M448" t="str">
            <v>UTXECON201</v>
          </cell>
          <cell r="N448" t="str">
            <v>0000275701</v>
          </cell>
        </row>
        <row r="449">
          <cell r="D449" t="str">
            <v>00672837</v>
          </cell>
          <cell r="E449" t="str">
            <v>Expense Distribution</v>
          </cell>
          <cell r="F449">
            <v>4</v>
          </cell>
          <cell r="G449">
            <v>2015</v>
          </cell>
          <cell r="H449" t="str">
            <v>211</v>
          </cell>
          <cell r="I449" t="str">
            <v>955</v>
          </cell>
          <cell r="J449" t="str">
            <v>PALACIOS HIGH SCHOOL</v>
          </cell>
          <cell r="K449">
            <v>42110</v>
          </cell>
          <cell r="L449" t="str">
            <v>75344</v>
          </cell>
          <cell r="M449" t="str">
            <v>UTXECON201</v>
          </cell>
          <cell r="N449" t="str">
            <v>0000276032</v>
          </cell>
        </row>
        <row r="450">
          <cell r="D450" t="str">
            <v>00669380</v>
          </cell>
          <cell r="E450" t="str">
            <v>Expense Distribution</v>
          </cell>
          <cell r="F450">
            <v>3</v>
          </cell>
          <cell r="G450">
            <v>2015</v>
          </cell>
          <cell r="H450" t="str">
            <v>211</v>
          </cell>
          <cell r="I450" t="str">
            <v>955</v>
          </cell>
          <cell r="J450" t="str">
            <v>CACTUS JACK FOUNDATION</v>
          </cell>
          <cell r="K450">
            <v>42089</v>
          </cell>
          <cell r="L450" t="str">
            <v>74951</v>
          </cell>
          <cell r="M450" t="str">
            <v>UTXECON201</v>
          </cell>
          <cell r="N450" t="str">
            <v>0000276076</v>
          </cell>
        </row>
        <row r="451">
          <cell r="D451" t="str">
            <v>00682825</v>
          </cell>
          <cell r="E451" t="str">
            <v>Expense Distribution</v>
          </cell>
          <cell r="F451">
            <v>6</v>
          </cell>
          <cell r="G451">
            <v>2015</v>
          </cell>
          <cell r="H451" t="str">
            <v>211</v>
          </cell>
          <cell r="I451" t="str">
            <v>955</v>
          </cell>
          <cell r="J451" t="str">
            <v>PORT ARANSAS ART CENTER</v>
          </cell>
          <cell r="K451">
            <v>42167</v>
          </cell>
          <cell r="L451" t="str">
            <v>75818</v>
          </cell>
          <cell r="M451" t="str">
            <v>UTXECON201</v>
          </cell>
          <cell r="N451" t="str">
            <v>0000275097</v>
          </cell>
        </row>
        <row r="452">
          <cell r="D452" t="str">
            <v>00663439</v>
          </cell>
          <cell r="E452" t="str">
            <v>Expense Distribution</v>
          </cell>
          <cell r="F452">
            <v>2</v>
          </cell>
          <cell r="G452">
            <v>2015</v>
          </cell>
          <cell r="H452" t="str">
            <v>211</v>
          </cell>
          <cell r="I452" t="str">
            <v>955</v>
          </cell>
          <cell r="J452" t="str">
            <v>ROBERT VELA HIGH SCHOOL EDINBURG CISD</v>
          </cell>
          <cell r="K452">
            <v>42054</v>
          </cell>
          <cell r="L452" t="str">
            <v>74502</v>
          </cell>
          <cell r="M452" t="str">
            <v>G0001113</v>
          </cell>
          <cell r="N452" t="str">
            <v>0000275284</v>
          </cell>
        </row>
        <row r="453">
          <cell r="D453" t="str">
            <v>00670165</v>
          </cell>
          <cell r="E453" t="str">
            <v>Expense Distribution</v>
          </cell>
          <cell r="F453">
            <v>4</v>
          </cell>
          <cell r="G453">
            <v>2015</v>
          </cell>
          <cell r="H453" t="str">
            <v>211</v>
          </cell>
          <cell r="I453" t="str">
            <v>955</v>
          </cell>
          <cell r="J453" t="str">
            <v>VICTORIA ISD</v>
          </cell>
          <cell r="K453">
            <v>42093</v>
          </cell>
          <cell r="L453" t="str">
            <v>74980</v>
          </cell>
          <cell r="M453" t="str">
            <v>UTXECON201</v>
          </cell>
          <cell r="N453" t="str">
            <v>0000271971</v>
          </cell>
        </row>
        <row r="454">
          <cell r="D454" t="str">
            <v>00662843</v>
          </cell>
          <cell r="E454" t="str">
            <v>Expense Distribution</v>
          </cell>
          <cell r="F454">
            <v>2</v>
          </cell>
          <cell r="G454">
            <v>2015</v>
          </cell>
          <cell r="H454" t="str">
            <v>211</v>
          </cell>
          <cell r="I454" t="str">
            <v>955</v>
          </cell>
          <cell r="J454" t="str">
            <v>EDINBURG WORLD BIRDING CENTER</v>
          </cell>
          <cell r="K454">
            <v>42052</v>
          </cell>
          <cell r="L454" t="str">
            <v>74449</v>
          </cell>
          <cell r="M454" t="str">
            <v>UTXECON201</v>
          </cell>
          <cell r="N454" t="str">
            <v>0000273404</v>
          </cell>
        </row>
        <row r="455">
          <cell r="D455" t="str">
            <v>00681530</v>
          </cell>
          <cell r="E455" t="str">
            <v>Expense Distribution</v>
          </cell>
          <cell r="F455">
            <v>6</v>
          </cell>
          <cell r="G455">
            <v>2015</v>
          </cell>
          <cell r="H455" t="str">
            <v>211</v>
          </cell>
          <cell r="I455" t="str">
            <v>955</v>
          </cell>
          <cell r="J455" t="str">
            <v>EDUCATION IS OUR FREEDOM</v>
          </cell>
          <cell r="K455">
            <v>42159</v>
          </cell>
          <cell r="L455" t="str">
            <v>75717</v>
          </cell>
          <cell r="M455" t="str">
            <v>UTXECON201</v>
          </cell>
          <cell r="N455" t="str">
            <v>0000277657</v>
          </cell>
        </row>
        <row r="456">
          <cell r="D456" t="str">
            <v>00667392</v>
          </cell>
          <cell r="E456" t="str">
            <v>Expense Distribution</v>
          </cell>
          <cell r="F456">
            <v>3</v>
          </cell>
          <cell r="G456">
            <v>2015</v>
          </cell>
          <cell r="H456" t="str">
            <v>211</v>
          </cell>
          <cell r="I456" t="str">
            <v>955</v>
          </cell>
          <cell r="J456" t="str">
            <v>RGV MENTORS</v>
          </cell>
          <cell r="K456">
            <v>42076</v>
          </cell>
          <cell r="L456" t="str">
            <v>74825</v>
          </cell>
          <cell r="M456" t="str">
            <v>UTXECON201</v>
          </cell>
          <cell r="N456" t="str">
            <v>0000276469</v>
          </cell>
        </row>
        <row r="457">
          <cell r="D457" t="str">
            <v>00671249</v>
          </cell>
          <cell r="E457" t="str">
            <v>Expense Distribution</v>
          </cell>
          <cell r="F457">
            <v>4</v>
          </cell>
          <cell r="G457">
            <v>2015</v>
          </cell>
          <cell r="H457" t="str">
            <v>211</v>
          </cell>
          <cell r="I457" t="str">
            <v>955</v>
          </cell>
          <cell r="J457" t="str">
            <v>EMILIANO ZAPATA ELEMENTARY</v>
          </cell>
          <cell r="K457">
            <v>42101</v>
          </cell>
          <cell r="L457" t="str">
            <v>75061</v>
          </cell>
          <cell r="M457" t="str">
            <v>G0001113</v>
          </cell>
          <cell r="N457" t="str">
            <v>0000276904</v>
          </cell>
        </row>
        <row r="458">
          <cell r="D458" t="str">
            <v>00674155</v>
          </cell>
          <cell r="E458" t="str">
            <v>Expense Distribution</v>
          </cell>
          <cell r="F458">
            <v>4</v>
          </cell>
          <cell r="G458">
            <v>2015</v>
          </cell>
          <cell r="H458" t="str">
            <v>211</v>
          </cell>
          <cell r="I458" t="str">
            <v>955</v>
          </cell>
          <cell r="J458" t="str">
            <v>NUECES A&amp;M CLUB</v>
          </cell>
          <cell r="K458">
            <v>42118</v>
          </cell>
          <cell r="L458" t="str">
            <v>75453</v>
          </cell>
          <cell r="M458" t="str">
            <v>UTXECON201</v>
          </cell>
          <cell r="N458" t="str">
            <v>0000276967</v>
          </cell>
        </row>
        <row r="459">
          <cell r="D459" t="str">
            <v>00663239</v>
          </cell>
          <cell r="E459" t="str">
            <v>Expense Distribution</v>
          </cell>
          <cell r="F459">
            <v>2</v>
          </cell>
          <cell r="G459">
            <v>2015</v>
          </cell>
          <cell r="H459" t="str">
            <v>211</v>
          </cell>
          <cell r="I459" t="str">
            <v>955</v>
          </cell>
          <cell r="J459" t="str">
            <v>GRULLA HIGH SCHOOL</v>
          </cell>
          <cell r="K459">
            <v>42054</v>
          </cell>
          <cell r="L459" t="str">
            <v>74500</v>
          </cell>
          <cell r="M459" t="str">
            <v>G0001113</v>
          </cell>
          <cell r="N459" t="str">
            <v>0000283790</v>
          </cell>
        </row>
        <row r="460">
          <cell r="D460" t="str">
            <v>00670280</v>
          </cell>
          <cell r="E460" t="str">
            <v>Expense Distribution</v>
          </cell>
          <cell r="F460">
            <v>4</v>
          </cell>
          <cell r="G460">
            <v>2015</v>
          </cell>
          <cell r="H460" t="str">
            <v>211</v>
          </cell>
          <cell r="I460" t="str">
            <v>955</v>
          </cell>
          <cell r="J460" t="str">
            <v>QUINTA MAZATLAN</v>
          </cell>
          <cell r="K460">
            <v>42095</v>
          </cell>
          <cell r="L460" t="str">
            <v>74987</v>
          </cell>
          <cell r="M460" t="str">
            <v>UTXECON201</v>
          </cell>
          <cell r="N460" t="str">
            <v>0000283815</v>
          </cell>
        </row>
        <row r="461">
          <cell r="D461" t="str">
            <v>00662835</v>
          </cell>
          <cell r="E461" t="str">
            <v>Expense Distribution</v>
          </cell>
          <cell r="F461">
            <v>2</v>
          </cell>
          <cell r="G461">
            <v>2015</v>
          </cell>
          <cell r="H461" t="str">
            <v>211</v>
          </cell>
          <cell r="I461" t="str">
            <v>955</v>
          </cell>
          <cell r="J461" t="str">
            <v>EDINBURG CRIME STOPPERS</v>
          </cell>
          <cell r="K461">
            <v>42052</v>
          </cell>
          <cell r="L461" t="str">
            <v>74433</v>
          </cell>
          <cell r="M461" t="str">
            <v>UTXECON201</v>
          </cell>
          <cell r="N461" t="str">
            <v>0000283838</v>
          </cell>
        </row>
        <row r="462">
          <cell r="D462" t="str">
            <v>00669382</v>
          </cell>
          <cell r="E462" t="str">
            <v>Expense Distribution</v>
          </cell>
          <cell r="F462">
            <v>3</v>
          </cell>
          <cell r="G462">
            <v>2015</v>
          </cell>
          <cell r="H462" t="str">
            <v>211</v>
          </cell>
          <cell r="I462" t="str">
            <v>955</v>
          </cell>
          <cell r="J462" t="str">
            <v>SABINAL CIVIC CLUB</v>
          </cell>
          <cell r="K462">
            <v>42089</v>
          </cell>
          <cell r="L462" t="str">
            <v>74953</v>
          </cell>
          <cell r="M462" t="str">
            <v>UTXECON201</v>
          </cell>
          <cell r="N462" t="str">
            <v>0000284779</v>
          </cell>
        </row>
        <row r="463">
          <cell r="D463" t="str">
            <v>00632121</v>
          </cell>
          <cell r="E463" t="str">
            <v>Expense Distribution</v>
          </cell>
          <cell r="F463">
            <v>8</v>
          </cell>
          <cell r="G463">
            <v>2014</v>
          </cell>
          <cell r="H463" t="str">
            <v>211</v>
          </cell>
          <cell r="I463" t="str">
            <v>955</v>
          </cell>
          <cell r="J463" t="str">
            <v>PIONEERS YOUTH LEADERSHIP INC</v>
          </cell>
          <cell r="K463">
            <v>41877</v>
          </cell>
          <cell r="L463" t="str">
            <v>71516</v>
          </cell>
          <cell r="M463" t="str">
            <v>UTXECON301</v>
          </cell>
          <cell r="N463" t="str">
            <v>0000280812</v>
          </cell>
        </row>
        <row r="464">
          <cell r="D464" t="str">
            <v>00682313</v>
          </cell>
          <cell r="E464" t="str">
            <v>Expense Distribution</v>
          </cell>
          <cell r="F464">
            <v>6</v>
          </cell>
          <cell r="G464">
            <v>2015</v>
          </cell>
          <cell r="H464" t="str">
            <v>211</v>
          </cell>
          <cell r="I464" t="str">
            <v>955</v>
          </cell>
          <cell r="J464" t="str">
            <v>DEL RIO NATIONAL LITTLE LEAGUE</v>
          </cell>
          <cell r="K464">
            <v>42165</v>
          </cell>
          <cell r="L464" t="str">
            <v>75778</v>
          </cell>
          <cell r="M464" t="str">
            <v>UTXECON201</v>
          </cell>
          <cell r="N464" t="str">
            <v>0000284285</v>
          </cell>
        </row>
        <row r="465">
          <cell r="D465" t="str">
            <v>00682617</v>
          </cell>
          <cell r="E465" t="str">
            <v>Expense Distribution</v>
          </cell>
          <cell r="F465">
            <v>6</v>
          </cell>
          <cell r="G465">
            <v>2015</v>
          </cell>
          <cell r="H465" t="str">
            <v>211</v>
          </cell>
          <cell r="I465" t="str">
            <v>955</v>
          </cell>
          <cell r="J465" t="str">
            <v>SAN ANTONIO BAY PARTNERSHIP</v>
          </cell>
          <cell r="K465">
            <v>42165</v>
          </cell>
          <cell r="L465" t="str">
            <v>75804</v>
          </cell>
          <cell r="M465" t="str">
            <v>UTXECON201</v>
          </cell>
          <cell r="N465" t="str">
            <v>0000284306</v>
          </cell>
        </row>
        <row r="466">
          <cell r="D466" t="str">
            <v>00682616</v>
          </cell>
          <cell r="E466" t="str">
            <v>Expense Distribution</v>
          </cell>
          <cell r="F466">
            <v>6</v>
          </cell>
          <cell r="G466">
            <v>2015</v>
          </cell>
          <cell r="H466" t="str">
            <v>211</v>
          </cell>
          <cell r="I466" t="str">
            <v>955</v>
          </cell>
          <cell r="J466" t="str">
            <v>SAN ANTONIO BAY PARTNERSHIP</v>
          </cell>
          <cell r="K466">
            <v>42165</v>
          </cell>
          <cell r="L466" t="str">
            <v>75803</v>
          </cell>
          <cell r="M466" t="str">
            <v>UTXECON201</v>
          </cell>
          <cell r="N466" t="str">
            <v>0000284306</v>
          </cell>
        </row>
        <row r="467">
          <cell r="D467" t="str">
            <v>00625268</v>
          </cell>
          <cell r="E467" t="str">
            <v>Expense Distribution</v>
          </cell>
          <cell r="F467">
            <v>7</v>
          </cell>
          <cell r="G467">
            <v>2014</v>
          </cell>
          <cell r="H467" t="str">
            <v>211</v>
          </cell>
          <cell r="I467" t="str">
            <v>955</v>
          </cell>
          <cell r="J467" t="str">
            <v>LAREDO LITTLE THEATRE</v>
          </cell>
          <cell r="K467">
            <v>41836</v>
          </cell>
          <cell r="L467" t="str">
            <v>71171</v>
          </cell>
          <cell r="M467" t="str">
            <v>UTXECON201</v>
          </cell>
          <cell r="N467" t="str">
            <v>0000286843</v>
          </cell>
        </row>
        <row r="468">
          <cell r="D468" t="str">
            <v>00682824</v>
          </cell>
          <cell r="E468" t="str">
            <v>Expense Distribution</v>
          </cell>
          <cell r="F468">
            <v>6</v>
          </cell>
          <cell r="G468">
            <v>2015</v>
          </cell>
          <cell r="H468" t="str">
            <v>211</v>
          </cell>
          <cell r="I468" t="str">
            <v>955</v>
          </cell>
          <cell r="J468" t="str">
            <v>JONATHAN L HACKNEY MEMORIAL SCHOLARSHIP</v>
          </cell>
          <cell r="K468">
            <v>42165</v>
          </cell>
          <cell r="L468" t="str">
            <v>75801</v>
          </cell>
          <cell r="M468" t="str">
            <v>UTXECON201</v>
          </cell>
          <cell r="N468" t="str">
            <v>0000286179</v>
          </cell>
        </row>
        <row r="469">
          <cell r="D469" t="str">
            <v>00679724</v>
          </cell>
          <cell r="E469" t="str">
            <v>Expense Distribution</v>
          </cell>
          <cell r="F469">
            <v>5</v>
          </cell>
          <cell r="G469">
            <v>2015</v>
          </cell>
          <cell r="H469" t="str">
            <v>211</v>
          </cell>
          <cell r="I469" t="str">
            <v>955</v>
          </cell>
          <cell r="J469" t="str">
            <v>RMB REGIONAL FAIRGROUNDS</v>
          </cell>
          <cell r="K469">
            <v>42151</v>
          </cell>
          <cell r="L469" t="str">
            <v>75684</v>
          </cell>
          <cell r="M469" t="str">
            <v>UTXECON201</v>
          </cell>
          <cell r="N469" t="str">
            <v>0000286180</v>
          </cell>
        </row>
        <row r="470">
          <cell r="D470" t="str">
            <v>00628729</v>
          </cell>
          <cell r="E470" t="str">
            <v>Expense Distribution</v>
          </cell>
          <cell r="F470">
            <v>8</v>
          </cell>
          <cell r="G470">
            <v>2014</v>
          </cell>
          <cell r="H470" t="str">
            <v>211</v>
          </cell>
          <cell r="I470" t="str">
            <v>955</v>
          </cell>
          <cell r="J470" t="str">
            <v>LMA FOUNDATION</v>
          </cell>
          <cell r="K470">
            <v>41856</v>
          </cell>
          <cell r="L470" t="str">
            <v>71322</v>
          </cell>
          <cell r="M470" t="str">
            <v>UTXECON201</v>
          </cell>
          <cell r="N470" t="str">
            <v>0000281855</v>
          </cell>
        </row>
        <row r="471">
          <cell r="D471" t="str">
            <v>00660854</v>
          </cell>
          <cell r="E471" t="str">
            <v>Expense Distribution</v>
          </cell>
          <cell r="F471">
            <v>2</v>
          </cell>
          <cell r="G471">
            <v>2015</v>
          </cell>
          <cell r="H471" t="str">
            <v>211</v>
          </cell>
          <cell r="I471" t="str">
            <v>955</v>
          </cell>
          <cell r="J471" t="str">
            <v>CCA TEXAS CORPUS CHRISTI CHAPTER</v>
          </cell>
          <cell r="K471">
            <v>42039</v>
          </cell>
          <cell r="L471" t="str">
            <v>74145</v>
          </cell>
          <cell r="M471" t="str">
            <v>UTXECON201</v>
          </cell>
          <cell r="N471" t="str">
            <v>0000284057</v>
          </cell>
        </row>
        <row r="472">
          <cell r="D472" t="str">
            <v>00663613</v>
          </cell>
          <cell r="E472" t="str">
            <v>Expense Distribution</v>
          </cell>
          <cell r="F472">
            <v>2</v>
          </cell>
          <cell r="G472">
            <v>2015</v>
          </cell>
          <cell r="H472" t="str">
            <v>211</v>
          </cell>
          <cell r="I472" t="str">
            <v>955</v>
          </cell>
          <cell r="J472" t="str">
            <v>NORTHWEST PONY BASEBALL</v>
          </cell>
          <cell r="K472">
            <v>42058</v>
          </cell>
          <cell r="L472" t="str">
            <v>74556</v>
          </cell>
          <cell r="M472" t="str">
            <v>UTXECON201</v>
          </cell>
          <cell r="N472" t="str">
            <v>0000284378</v>
          </cell>
        </row>
        <row r="473">
          <cell r="D473" t="str">
            <v>00679413</v>
          </cell>
          <cell r="E473" t="str">
            <v>Expense Distribution</v>
          </cell>
          <cell r="F473">
            <v>5</v>
          </cell>
          <cell r="G473">
            <v>2015</v>
          </cell>
          <cell r="H473" t="str">
            <v>211</v>
          </cell>
          <cell r="I473" t="str">
            <v>955</v>
          </cell>
          <cell r="J473" t="str">
            <v>IMAGINARIUM OF SOUTH TEXAS</v>
          </cell>
          <cell r="K473">
            <v>42151</v>
          </cell>
          <cell r="L473" t="str">
            <v>75682</v>
          </cell>
          <cell r="M473" t="str">
            <v>UTXECON201</v>
          </cell>
          <cell r="N473" t="str">
            <v>0000286322</v>
          </cell>
        </row>
        <row r="474">
          <cell r="D474" t="str">
            <v>00662837</v>
          </cell>
          <cell r="E474" t="str">
            <v>Expense Distribution</v>
          </cell>
          <cell r="F474">
            <v>2</v>
          </cell>
          <cell r="G474">
            <v>2015</v>
          </cell>
          <cell r="H474" t="str">
            <v>211</v>
          </cell>
          <cell r="I474" t="str">
            <v>955</v>
          </cell>
          <cell r="J474" t="str">
            <v>LULAC COUNCIL</v>
          </cell>
          <cell r="K474">
            <v>42052</v>
          </cell>
          <cell r="L474" t="str">
            <v>74435</v>
          </cell>
          <cell r="M474" t="str">
            <v>UTXECON201</v>
          </cell>
          <cell r="N474" t="str">
            <v>0000281154</v>
          </cell>
        </row>
        <row r="475">
          <cell r="D475" t="str">
            <v>00640895</v>
          </cell>
          <cell r="E475" t="str">
            <v>Expense Distribution</v>
          </cell>
          <cell r="F475">
            <v>10</v>
          </cell>
          <cell r="G475">
            <v>2014</v>
          </cell>
          <cell r="H475" t="str">
            <v>211</v>
          </cell>
          <cell r="I475" t="str">
            <v>955</v>
          </cell>
          <cell r="J475" t="str">
            <v>LULAC COUNCIL</v>
          </cell>
          <cell r="K475">
            <v>41921</v>
          </cell>
          <cell r="L475" t="str">
            <v>71971</v>
          </cell>
          <cell r="M475" t="str">
            <v>UTXECON201</v>
          </cell>
          <cell r="N475" t="str">
            <v>0000281154</v>
          </cell>
        </row>
        <row r="476">
          <cell r="D476" t="str">
            <v>00673092</v>
          </cell>
          <cell r="E476" t="str">
            <v>Expense Distribution</v>
          </cell>
          <cell r="F476">
            <v>4</v>
          </cell>
          <cell r="G476">
            <v>2015</v>
          </cell>
          <cell r="H476" t="str">
            <v>211</v>
          </cell>
          <cell r="I476" t="str">
            <v>955</v>
          </cell>
          <cell r="J476" t="str">
            <v>AUTISM AWARENESS &amp; EDUCATION FOUNDATION</v>
          </cell>
          <cell r="K476">
            <v>42111</v>
          </cell>
          <cell r="L476" t="str">
            <v>75386</v>
          </cell>
          <cell r="M476" t="str">
            <v>UTXECON201</v>
          </cell>
          <cell r="N476" t="str">
            <v>0000284167</v>
          </cell>
        </row>
        <row r="477">
          <cell r="D477" t="str">
            <v>00624539</v>
          </cell>
          <cell r="E477" t="str">
            <v>Expense Distribution</v>
          </cell>
          <cell r="F477">
            <v>7</v>
          </cell>
          <cell r="G477">
            <v>2014</v>
          </cell>
          <cell r="H477" t="str">
            <v>211</v>
          </cell>
          <cell r="I477" t="str">
            <v>955</v>
          </cell>
          <cell r="J477" t="str">
            <v>OCEANS OF PLASTIC</v>
          </cell>
          <cell r="K477">
            <v>41831</v>
          </cell>
          <cell r="L477" t="str">
            <v>71112</v>
          </cell>
          <cell r="M477" t="str">
            <v>UTXECON201</v>
          </cell>
          <cell r="N477" t="str">
            <v>0000286783</v>
          </cell>
        </row>
        <row r="478">
          <cell r="D478" t="str">
            <v>00624540</v>
          </cell>
          <cell r="E478" t="str">
            <v>Expense Distribution</v>
          </cell>
          <cell r="F478">
            <v>7</v>
          </cell>
          <cell r="G478">
            <v>2014</v>
          </cell>
          <cell r="H478" t="str">
            <v>211</v>
          </cell>
          <cell r="I478" t="str">
            <v>955</v>
          </cell>
          <cell r="J478" t="str">
            <v>UNITED METHODIST WOMEN</v>
          </cell>
          <cell r="K478">
            <v>41831</v>
          </cell>
          <cell r="L478" t="str">
            <v>71113</v>
          </cell>
          <cell r="M478" t="str">
            <v>UTXECON201</v>
          </cell>
          <cell r="N478" t="str">
            <v>0000286784</v>
          </cell>
        </row>
        <row r="479">
          <cell r="D479" t="str">
            <v>00629176</v>
          </cell>
          <cell r="E479" t="str">
            <v>Expense Distribution</v>
          </cell>
          <cell r="F479">
            <v>8</v>
          </cell>
          <cell r="G479">
            <v>2014</v>
          </cell>
          <cell r="H479" t="str">
            <v>211</v>
          </cell>
          <cell r="I479" t="str">
            <v>955</v>
          </cell>
          <cell r="J479" t="str">
            <v>CC API CLAY SHOOT</v>
          </cell>
          <cell r="K479">
            <v>41859</v>
          </cell>
          <cell r="L479" t="str">
            <v>71351</v>
          </cell>
          <cell r="M479" t="str">
            <v>UTXECON201</v>
          </cell>
          <cell r="N479" t="str">
            <v>0000287356</v>
          </cell>
        </row>
        <row r="480">
          <cell r="D480" t="str">
            <v>00632229</v>
          </cell>
          <cell r="E480" t="str">
            <v>Expense Distribution</v>
          </cell>
          <cell r="F480">
            <v>8</v>
          </cell>
          <cell r="G480">
            <v>2014</v>
          </cell>
          <cell r="H480" t="str">
            <v>211</v>
          </cell>
          <cell r="I480" t="str">
            <v>955</v>
          </cell>
          <cell r="J480" t="str">
            <v>LAGUNA VISTA VOLUNTEER FIRE DEPARTMENT</v>
          </cell>
          <cell r="K480">
            <v>41876</v>
          </cell>
          <cell r="L480" t="str">
            <v>71492</v>
          </cell>
          <cell r="M480" t="str">
            <v>UTXECON201</v>
          </cell>
          <cell r="N480" t="str">
            <v>0000288023</v>
          </cell>
        </row>
        <row r="481">
          <cell r="D481" t="str">
            <v>00632231</v>
          </cell>
          <cell r="E481" t="str">
            <v>Expense Distribution</v>
          </cell>
          <cell r="F481">
            <v>8</v>
          </cell>
          <cell r="G481">
            <v>2014</v>
          </cell>
          <cell r="H481" t="str">
            <v>211</v>
          </cell>
          <cell r="I481" t="str">
            <v>955</v>
          </cell>
          <cell r="J481" t="str">
            <v>COTULLA MAIN STREET</v>
          </cell>
          <cell r="K481">
            <v>41877</v>
          </cell>
          <cell r="L481" t="str">
            <v>71513</v>
          </cell>
          <cell r="M481" t="str">
            <v>UTXECON201</v>
          </cell>
          <cell r="N481" t="str">
            <v>0000288024</v>
          </cell>
        </row>
        <row r="482">
          <cell r="D482" t="str">
            <v>00635216</v>
          </cell>
          <cell r="E482" t="str">
            <v>Expense Distribution</v>
          </cell>
          <cell r="F482">
            <v>9</v>
          </cell>
          <cell r="G482">
            <v>2014</v>
          </cell>
          <cell r="H482" t="str">
            <v>211</v>
          </cell>
          <cell r="I482" t="str">
            <v>955</v>
          </cell>
          <cell r="J482" t="str">
            <v>CLAUD H GILMER MEMORIAL LIBRARY</v>
          </cell>
          <cell r="K482">
            <v>41894</v>
          </cell>
          <cell r="L482" t="str">
            <v>71719</v>
          </cell>
          <cell r="M482" t="str">
            <v>UTXECON201</v>
          </cell>
          <cell r="N482" t="str">
            <v>0000288754</v>
          </cell>
        </row>
        <row r="483">
          <cell r="D483" t="str">
            <v>00635217</v>
          </cell>
          <cell r="E483" t="str">
            <v>Expense Distribution</v>
          </cell>
          <cell r="F483">
            <v>9</v>
          </cell>
          <cell r="G483">
            <v>2014</v>
          </cell>
          <cell r="H483" t="str">
            <v>211</v>
          </cell>
          <cell r="I483" t="str">
            <v>955</v>
          </cell>
          <cell r="J483" t="str">
            <v>BAY CITY JUNIOR SERVICE LEAGUE CHARITIES</v>
          </cell>
          <cell r="K483">
            <v>41894</v>
          </cell>
          <cell r="L483" t="str">
            <v>71724</v>
          </cell>
          <cell r="M483" t="str">
            <v>UTXECON201</v>
          </cell>
          <cell r="N483" t="str">
            <v>0000288755</v>
          </cell>
        </row>
        <row r="484">
          <cell r="D484" t="str">
            <v>00642078</v>
          </cell>
          <cell r="E484" t="str">
            <v>Expense Distribution</v>
          </cell>
          <cell r="F484">
            <v>10</v>
          </cell>
          <cell r="G484">
            <v>2014</v>
          </cell>
          <cell r="H484" t="str">
            <v>211</v>
          </cell>
          <cell r="I484" t="str">
            <v>955</v>
          </cell>
          <cell r="J484" t="str">
            <v>LONESOME DOVE FOUNDATION</v>
          </cell>
          <cell r="K484">
            <v>41932</v>
          </cell>
          <cell r="L484" t="str">
            <v>72086</v>
          </cell>
          <cell r="M484" t="str">
            <v>UTXECON201</v>
          </cell>
          <cell r="N484" t="str">
            <v>0000289926</v>
          </cell>
        </row>
        <row r="485">
          <cell r="D485" t="str">
            <v>00640411</v>
          </cell>
          <cell r="E485" t="str">
            <v>Expense Distribution</v>
          </cell>
          <cell r="F485">
            <v>10</v>
          </cell>
          <cell r="G485">
            <v>2014</v>
          </cell>
          <cell r="H485" t="str">
            <v>211</v>
          </cell>
          <cell r="I485" t="str">
            <v>955</v>
          </cell>
          <cell r="J485" t="str">
            <v>CORPUS CHRISTI DOWNTOWN</v>
          </cell>
          <cell r="K485">
            <v>41921</v>
          </cell>
          <cell r="L485" t="str">
            <v>71974</v>
          </cell>
          <cell r="M485" t="str">
            <v>UTXECON201</v>
          </cell>
          <cell r="N485" t="str">
            <v>0000289681</v>
          </cell>
        </row>
        <row r="486">
          <cell r="D486" t="str">
            <v>00640410</v>
          </cell>
          <cell r="E486" t="str">
            <v>Expense Distribution</v>
          </cell>
          <cell r="F486">
            <v>10</v>
          </cell>
          <cell r="G486">
            <v>2014</v>
          </cell>
          <cell r="H486" t="str">
            <v>211</v>
          </cell>
          <cell r="I486" t="str">
            <v>955</v>
          </cell>
          <cell r="J486" t="str">
            <v>CORPUS CHRISTI DOWNTOWN</v>
          </cell>
          <cell r="K486">
            <v>41921</v>
          </cell>
          <cell r="L486" t="str">
            <v>71972</v>
          </cell>
          <cell r="M486" t="str">
            <v>UTXECON201</v>
          </cell>
          <cell r="N486" t="str">
            <v>0000289681</v>
          </cell>
        </row>
        <row r="487">
          <cell r="D487" t="str">
            <v>00640412</v>
          </cell>
          <cell r="E487" t="str">
            <v>Expense Distribution</v>
          </cell>
          <cell r="F487">
            <v>10</v>
          </cell>
          <cell r="G487">
            <v>2014</v>
          </cell>
          <cell r="H487" t="str">
            <v>211</v>
          </cell>
          <cell r="I487" t="str">
            <v>955</v>
          </cell>
          <cell r="J487" t="str">
            <v>TEEN BOOKFEST BY THE BAY</v>
          </cell>
          <cell r="K487">
            <v>41921</v>
          </cell>
          <cell r="L487" t="str">
            <v>71976</v>
          </cell>
          <cell r="M487" t="str">
            <v>UTXECON201</v>
          </cell>
          <cell r="N487" t="str">
            <v>0000289682</v>
          </cell>
        </row>
        <row r="488">
          <cell r="D488" t="str">
            <v>00640413</v>
          </cell>
          <cell r="E488" t="str">
            <v>Expense Distribution</v>
          </cell>
          <cell r="F488">
            <v>10</v>
          </cell>
          <cell r="G488">
            <v>2014</v>
          </cell>
          <cell r="H488" t="str">
            <v>211</v>
          </cell>
          <cell r="I488" t="str">
            <v>955</v>
          </cell>
          <cell r="J488" t="str">
            <v>WILDLIFE IN FOCUS</v>
          </cell>
          <cell r="K488">
            <v>41921</v>
          </cell>
          <cell r="L488" t="str">
            <v>71978</v>
          </cell>
          <cell r="M488" t="str">
            <v>UTXECON201</v>
          </cell>
          <cell r="N488" t="str">
            <v>0000289684</v>
          </cell>
        </row>
        <row r="489">
          <cell r="D489" t="str">
            <v>00658274</v>
          </cell>
          <cell r="E489" t="str">
            <v>Expense Distribution</v>
          </cell>
          <cell r="F489">
            <v>1</v>
          </cell>
          <cell r="G489">
            <v>2015</v>
          </cell>
          <cell r="H489" t="str">
            <v>211</v>
          </cell>
          <cell r="I489" t="str">
            <v>955</v>
          </cell>
          <cell r="J489" t="str">
            <v>COASTAL BEND WELLNESS FOUNDATION</v>
          </cell>
          <cell r="K489">
            <v>42024</v>
          </cell>
          <cell r="L489" t="str">
            <v>73965</v>
          </cell>
          <cell r="M489" t="str">
            <v>UTXECON201</v>
          </cell>
          <cell r="N489" t="str">
            <v>0000291805</v>
          </cell>
        </row>
        <row r="490">
          <cell r="D490" t="str">
            <v>00662016</v>
          </cell>
          <cell r="E490" t="str">
            <v>Expense Distribution</v>
          </cell>
          <cell r="F490">
            <v>2</v>
          </cell>
          <cell r="G490">
            <v>2015</v>
          </cell>
          <cell r="H490" t="str">
            <v>211</v>
          </cell>
          <cell r="I490" t="str">
            <v>955</v>
          </cell>
          <cell r="J490" t="str">
            <v>BRUSH COUNTY CASA</v>
          </cell>
          <cell r="K490">
            <v>42046</v>
          </cell>
          <cell r="L490" t="str">
            <v>74346</v>
          </cell>
          <cell r="M490" t="str">
            <v>UTXECON201</v>
          </cell>
          <cell r="N490" t="str">
            <v>0000292174</v>
          </cell>
        </row>
        <row r="491">
          <cell r="D491" t="str">
            <v>00662013</v>
          </cell>
          <cell r="E491" t="str">
            <v>Expense Distribution</v>
          </cell>
          <cell r="F491">
            <v>2</v>
          </cell>
          <cell r="G491">
            <v>2015</v>
          </cell>
          <cell r="H491" t="str">
            <v>211</v>
          </cell>
          <cell r="I491" t="str">
            <v>955</v>
          </cell>
          <cell r="J491" t="str">
            <v>HONOR TEXAS ELDERS</v>
          </cell>
          <cell r="K491">
            <v>42046</v>
          </cell>
          <cell r="L491" t="str">
            <v>74331</v>
          </cell>
          <cell r="M491" t="str">
            <v>UTXECON201</v>
          </cell>
          <cell r="N491" t="str">
            <v>0000292175</v>
          </cell>
        </row>
        <row r="492">
          <cell r="D492" t="str">
            <v>00662252</v>
          </cell>
          <cell r="E492" t="str">
            <v>Expense Distribution</v>
          </cell>
          <cell r="F492">
            <v>2</v>
          </cell>
          <cell r="G492">
            <v>2015</v>
          </cell>
          <cell r="H492" t="str">
            <v>211</v>
          </cell>
          <cell r="I492" t="str">
            <v>955</v>
          </cell>
          <cell r="J492" t="str">
            <v>MID-COAST HURRICANE CONFERENCE</v>
          </cell>
          <cell r="K492">
            <v>42047</v>
          </cell>
          <cell r="L492" t="str">
            <v>74377</v>
          </cell>
          <cell r="M492" t="str">
            <v>UTXECON201</v>
          </cell>
          <cell r="N492" t="str">
            <v>0000292195</v>
          </cell>
        </row>
        <row r="493">
          <cell r="D493" t="str">
            <v>00667241</v>
          </cell>
          <cell r="E493" t="str">
            <v>Expense Distribution</v>
          </cell>
          <cell r="F493">
            <v>3</v>
          </cell>
          <cell r="G493">
            <v>2015</v>
          </cell>
          <cell r="H493" t="str">
            <v>211</v>
          </cell>
          <cell r="I493" t="str">
            <v>955</v>
          </cell>
          <cell r="J493" t="str">
            <v>FRIENDS OF THE NRA</v>
          </cell>
          <cell r="K493">
            <v>42076</v>
          </cell>
          <cell r="L493" t="str">
            <v>74817</v>
          </cell>
          <cell r="M493" t="str">
            <v>UTXECON201</v>
          </cell>
          <cell r="N493" t="str">
            <v>0000292730</v>
          </cell>
        </row>
        <row r="494">
          <cell r="D494" t="str">
            <v>00652785</v>
          </cell>
          <cell r="E494" t="str">
            <v>Expense Distribution</v>
          </cell>
          <cell r="F494">
            <v>12</v>
          </cell>
          <cell r="G494">
            <v>2014</v>
          </cell>
          <cell r="H494" t="str">
            <v>211</v>
          </cell>
          <cell r="I494" t="str">
            <v>955</v>
          </cell>
          <cell r="J494" t="str">
            <v>ARCE, ANTONIO</v>
          </cell>
          <cell r="K494">
            <v>41988</v>
          </cell>
          <cell r="L494" t="str">
            <v>73511</v>
          </cell>
          <cell r="M494" t="str">
            <v>UTXECON201</v>
          </cell>
          <cell r="N494" t="str">
            <v>0000291207</v>
          </cell>
        </row>
        <row r="495">
          <cell r="D495" t="str">
            <v>00651294</v>
          </cell>
          <cell r="E495" t="str">
            <v>Expense Distribution</v>
          </cell>
          <cell r="F495">
            <v>12</v>
          </cell>
          <cell r="G495">
            <v>2014</v>
          </cell>
          <cell r="H495" t="str">
            <v>211</v>
          </cell>
          <cell r="I495" t="str">
            <v>955</v>
          </cell>
          <cell r="J495" t="str">
            <v>WEBB COUNTY LARGA VISTA</v>
          </cell>
          <cell r="K495">
            <v>41981</v>
          </cell>
          <cell r="L495" t="str">
            <v>73038</v>
          </cell>
          <cell r="M495" t="str">
            <v>UTXECON201</v>
          </cell>
          <cell r="N495" t="str">
            <v>0000290858</v>
          </cell>
        </row>
        <row r="496">
          <cell r="D496" t="str">
            <v>00651295</v>
          </cell>
          <cell r="E496" t="str">
            <v>Expense Distribution</v>
          </cell>
          <cell r="F496">
            <v>12</v>
          </cell>
          <cell r="G496">
            <v>2014</v>
          </cell>
          <cell r="H496" t="str">
            <v>211</v>
          </cell>
          <cell r="I496" t="str">
            <v>955</v>
          </cell>
          <cell r="J496" t="str">
            <v>BETHANY HOUSE OF LAREDO</v>
          </cell>
          <cell r="K496">
            <v>41981</v>
          </cell>
          <cell r="L496" t="str">
            <v>73041</v>
          </cell>
          <cell r="M496" t="str">
            <v>UTXECON201</v>
          </cell>
          <cell r="N496" t="str">
            <v>0000290860</v>
          </cell>
        </row>
        <row r="497">
          <cell r="D497" t="str">
            <v>00651296</v>
          </cell>
          <cell r="E497" t="str">
            <v>Expense Distribution</v>
          </cell>
          <cell r="F497">
            <v>12</v>
          </cell>
          <cell r="G497">
            <v>2014</v>
          </cell>
          <cell r="H497" t="str">
            <v>211</v>
          </cell>
          <cell r="I497" t="str">
            <v>955</v>
          </cell>
          <cell r="J497" t="str">
            <v>LAREDO PAN AMERICAN GOLF ASSOCIATION</v>
          </cell>
          <cell r="K497">
            <v>41981</v>
          </cell>
          <cell r="L497" t="str">
            <v>73046</v>
          </cell>
          <cell r="M497" t="str">
            <v>UTXECON201</v>
          </cell>
          <cell r="N497" t="str">
            <v>0000290861</v>
          </cell>
        </row>
        <row r="498">
          <cell r="D498" t="str">
            <v>00657836</v>
          </cell>
          <cell r="E498" t="str">
            <v>Expense Distribution</v>
          </cell>
          <cell r="F498">
            <v>1</v>
          </cell>
          <cell r="G498">
            <v>2015</v>
          </cell>
          <cell r="H498" t="str">
            <v>211</v>
          </cell>
          <cell r="I498" t="str">
            <v>955</v>
          </cell>
          <cell r="J498" t="str">
            <v>FANNIE BLUNTZER NASON RENEWAL CENTER INC</v>
          </cell>
          <cell r="K498">
            <v>42019</v>
          </cell>
          <cell r="L498" t="str">
            <v>73905</v>
          </cell>
          <cell r="M498" t="str">
            <v>UTXECON201</v>
          </cell>
          <cell r="N498" t="str">
            <v>0000291734</v>
          </cell>
        </row>
        <row r="499">
          <cell r="D499" t="str">
            <v>00659260</v>
          </cell>
          <cell r="E499" t="str">
            <v>Expense Distribution</v>
          </cell>
          <cell r="F499">
            <v>1</v>
          </cell>
          <cell r="G499">
            <v>2015</v>
          </cell>
          <cell r="H499" t="str">
            <v>211</v>
          </cell>
          <cell r="I499" t="str">
            <v>955</v>
          </cell>
          <cell r="J499" t="str">
            <v>HARLINGEN HIGH SCHOOL SOUTH</v>
          </cell>
          <cell r="K499">
            <v>42030</v>
          </cell>
          <cell r="L499" t="str">
            <v>74062</v>
          </cell>
          <cell r="M499" t="str">
            <v>UTXECON201</v>
          </cell>
          <cell r="N499" t="str">
            <v>0000291895</v>
          </cell>
        </row>
        <row r="500">
          <cell r="D500" t="str">
            <v>00661029</v>
          </cell>
          <cell r="E500" t="str">
            <v>Expense Distribution</v>
          </cell>
          <cell r="F500">
            <v>2</v>
          </cell>
          <cell r="G500">
            <v>2015</v>
          </cell>
          <cell r="H500" t="str">
            <v>211</v>
          </cell>
          <cell r="I500" t="str">
            <v>955</v>
          </cell>
          <cell r="J500" t="str">
            <v>GEORGE EVANS ELEMENTARY SCHOOL</v>
          </cell>
          <cell r="K500">
            <v>42039</v>
          </cell>
          <cell r="L500" t="str">
            <v>74146</v>
          </cell>
          <cell r="M500" t="str">
            <v>UTXECON201</v>
          </cell>
          <cell r="N500" t="str">
            <v>0000292054</v>
          </cell>
        </row>
        <row r="501">
          <cell r="D501" t="str">
            <v>00664547</v>
          </cell>
          <cell r="E501" t="str">
            <v>Expense Distribution</v>
          </cell>
          <cell r="F501">
            <v>3</v>
          </cell>
          <cell r="G501">
            <v>2015</v>
          </cell>
          <cell r="H501" t="str">
            <v>211</v>
          </cell>
          <cell r="I501" t="str">
            <v>955</v>
          </cell>
          <cell r="J501" t="str">
            <v>VICTORIA SUNRISE ROTARY</v>
          </cell>
          <cell r="K501">
            <v>42062</v>
          </cell>
          <cell r="L501" t="str">
            <v>74642</v>
          </cell>
          <cell r="M501" t="str">
            <v>UTXECON201</v>
          </cell>
          <cell r="N501" t="str">
            <v>0000292481</v>
          </cell>
        </row>
        <row r="502">
          <cell r="D502" t="str">
            <v>00664750</v>
          </cell>
          <cell r="E502" t="str">
            <v>Expense Distribution</v>
          </cell>
          <cell r="F502">
            <v>3</v>
          </cell>
          <cell r="G502">
            <v>2015</v>
          </cell>
          <cell r="H502" t="str">
            <v>211</v>
          </cell>
          <cell r="I502" t="str">
            <v>955</v>
          </cell>
          <cell r="J502" t="str">
            <v>TEXAS HERITAGE INDEPENDENCE CELEBRATION</v>
          </cell>
          <cell r="K502">
            <v>42065</v>
          </cell>
          <cell r="L502" t="str">
            <v>74667</v>
          </cell>
          <cell r="M502" t="str">
            <v>UTXECON201</v>
          </cell>
          <cell r="N502" t="str">
            <v>0000292534</v>
          </cell>
        </row>
        <row r="503">
          <cell r="D503" t="str">
            <v>00631536</v>
          </cell>
          <cell r="E503" t="str">
            <v>Expense Distribution</v>
          </cell>
          <cell r="F503">
            <v>8</v>
          </cell>
          <cell r="G503">
            <v>2014</v>
          </cell>
          <cell r="H503" t="str">
            <v>211</v>
          </cell>
          <cell r="I503" t="str">
            <v>955</v>
          </cell>
          <cell r="J503" t="str">
            <v>LAS DAMAS DE LA CULTURA DE ORO</v>
          </cell>
          <cell r="K503">
            <v>41871</v>
          </cell>
          <cell r="L503" t="str">
            <v>71468</v>
          </cell>
          <cell r="M503" t="str">
            <v>UTXECON201</v>
          </cell>
          <cell r="N503" t="str">
            <v>0000287796</v>
          </cell>
        </row>
        <row r="504">
          <cell r="D504" t="str">
            <v>00631537</v>
          </cell>
          <cell r="E504" t="str">
            <v>Expense Distribution</v>
          </cell>
          <cell r="F504">
            <v>8</v>
          </cell>
          <cell r="G504">
            <v>2014</v>
          </cell>
          <cell r="H504" t="str">
            <v>211</v>
          </cell>
          <cell r="I504" t="str">
            <v>955</v>
          </cell>
          <cell r="J504" t="str">
            <v>FC PADRE SOCCER CLUB</v>
          </cell>
          <cell r="K504">
            <v>41871</v>
          </cell>
          <cell r="L504" t="str">
            <v>71469</v>
          </cell>
          <cell r="M504" t="str">
            <v>UTXECON201</v>
          </cell>
          <cell r="N504" t="str">
            <v>0000287797</v>
          </cell>
        </row>
        <row r="505">
          <cell r="D505" t="str">
            <v>00648584</v>
          </cell>
          <cell r="E505" t="str">
            <v>Expense Distribution</v>
          </cell>
          <cell r="F505">
            <v>11</v>
          </cell>
          <cell r="G505">
            <v>2014</v>
          </cell>
          <cell r="H505" t="str">
            <v>211</v>
          </cell>
          <cell r="I505" t="str">
            <v>955</v>
          </cell>
          <cell r="J505" t="str">
            <v>GIVE JOY WITH A TOY</v>
          </cell>
          <cell r="K505">
            <v>41964</v>
          </cell>
          <cell r="L505" t="str">
            <v>72657</v>
          </cell>
          <cell r="M505" t="str">
            <v>UTXECON201</v>
          </cell>
          <cell r="N505" t="str">
            <v>0000290520</v>
          </cell>
        </row>
        <row r="506">
          <cell r="D506" t="str">
            <v>00637061</v>
          </cell>
          <cell r="E506" t="str">
            <v>Expense Distribution</v>
          </cell>
          <cell r="F506">
            <v>9</v>
          </cell>
          <cell r="G506">
            <v>2014</v>
          </cell>
          <cell r="H506" t="str">
            <v>211</v>
          </cell>
          <cell r="I506" t="str">
            <v>955</v>
          </cell>
          <cell r="J506" t="str">
            <v>TARRANT COUNTY COLLEGE FOUNDATION</v>
          </cell>
          <cell r="K506">
            <v>41906</v>
          </cell>
          <cell r="L506" t="str">
            <v>71834</v>
          </cell>
          <cell r="M506" t="str">
            <v>G0001113</v>
          </cell>
          <cell r="N506" t="str">
            <v>0000289116</v>
          </cell>
        </row>
        <row r="507">
          <cell r="D507" t="str">
            <v>00678821</v>
          </cell>
          <cell r="E507" t="str">
            <v>Expense Distribution</v>
          </cell>
          <cell r="F507">
            <v>5</v>
          </cell>
          <cell r="G507">
            <v>2015</v>
          </cell>
          <cell r="H507" t="str">
            <v>211</v>
          </cell>
          <cell r="I507" t="str">
            <v>955</v>
          </cell>
          <cell r="J507" t="str">
            <v>DAMAGE PREENTION COUNCIL OF TEXAS BOARDE</v>
          </cell>
          <cell r="K507">
            <v>42144</v>
          </cell>
          <cell r="L507" t="str">
            <v>75643</v>
          </cell>
          <cell r="M507" t="str">
            <v>UTXECON201</v>
          </cell>
          <cell r="N507" t="str">
            <v>0000289117</v>
          </cell>
        </row>
        <row r="508">
          <cell r="D508" t="str">
            <v>00637063</v>
          </cell>
          <cell r="E508" t="str">
            <v>Expense Distribution</v>
          </cell>
          <cell r="F508">
            <v>10</v>
          </cell>
          <cell r="G508">
            <v>2014</v>
          </cell>
          <cell r="H508" t="str">
            <v>211</v>
          </cell>
          <cell r="I508" t="str">
            <v>955</v>
          </cell>
          <cell r="J508" t="str">
            <v>DAMAGE PREENTION COUNCIL OF TEXAS BOARDE</v>
          </cell>
          <cell r="K508">
            <v>41905</v>
          </cell>
          <cell r="L508" t="str">
            <v>71825</v>
          </cell>
          <cell r="M508" t="str">
            <v>UTXECON201</v>
          </cell>
          <cell r="N508" t="str">
            <v>0000289117</v>
          </cell>
        </row>
        <row r="509">
          <cell r="D509" t="str">
            <v>00637062</v>
          </cell>
          <cell r="E509" t="str">
            <v>Expense Distribution</v>
          </cell>
          <cell r="F509">
            <v>9</v>
          </cell>
          <cell r="G509">
            <v>2014</v>
          </cell>
          <cell r="H509" t="str">
            <v>211</v>
          </cell>
          <cell r="I509" t="str">
            <v>955</v>
          </cell>
          <cell r="J509" t="str">
            <v>DAMAGE PREENTION COUNCIL OF TEXAS BOARDE</v>
          </cell>
          <cell r="K509">
            <v>41905</v>
          </cell>
          <cell r="L509" t="str">
            <v>71824</v>
          </cell>
          <cell r="M509" t="str">
            <v>UTXECON201</v>
          </cell>
          <cell r="N509" t="str">
            <v>0000289117</v>
          </cell>
        </row>
        <row r="510">
          <cell r="D510" t="str">
            <v>00640934</v>
          </cell>
          <cell r="E510" t="str">
            <v>Expense Distribution</v>
          </cell>
          <cell r="F510">
            <v>10</v>
          </cell>
          <cell r="G510">
            <v>2014</v>
          </cell>
          <cell r="H510" t="str">
            <v>211</v>
          </cell>
          <cell r="I510" t="str">
            <v>955</v>
          </cell>
          <cell r="J510" t="str">
            <v>MONTALVO HOUSE</v>
          </cell>
          <cell r="K510">
            <v>41925</v>
          </cell>
          <cell r="L510" t="str">
            <v>71994</v>
          </cell>
          <cell r="M510" t="str">
            <v>UTXECON201</v>
          </cell>
          <cell r="N510" t="str">
            <v>0000289730</v>
          </cell>
        </row>
        <row r="511">
          <cell r="D511" t="str">
            <v>00640935</v>
          </cell>
          <cell r="E511" t="str">
            <v>Expense Distribution</v>
          </cell>
          <cell r="F511">
            <v>10</v>
          </cell>
          <cell r="G511">
            <v>2014</v>
          </cell>
          <cell r="H511" t="str">
            <v>211</v>
          </cell>
          <cell r="I511" t="str">
            <v>955</v>
          </cell>
          <cell r="J511" t="str">
            <v>MIDDLE RIO GRANDE</v>
          </cell>
          <cell r="K511">
            <v>41925</v>
          </cell>
          <cell r="L511" t="str">
            <v>71997</v>
          </cell>
          <cell r="M511" t="str">
            <v>UTXECON201</v>
          </cell>
          <cell r="N511" t="str">
            <v>0000289731</v>
          </cell>
        </row>
        <row r="512">
          <cell r="D512" t="str">
            <v>00647252</v>
          </cell>
          <cell r="E512" t="str">
            <v>Expense Distribution</v>
          </cell>
          <cell r="F512">
            <v>11</v>
          </cell>
          <cell r="G512">
            <v>2014</v>
          </cell>
          <cell r="H512" t="str">
            <v>211</v>
          </cell>
          <cell r="I512" t="str">
            <v>955</v>
          </cell>
          <cell r="J512" t="str">
            <v>BLUE SUNDAY CHILD ABUSE PREVENTION</v>
          </cell>
          <cell r="K512">
            <v>41960</v>
          </cell>
          <cell r="L512" t="str">
            <v>72471</v>
          </cell>
          <cell r="M512" t="str">
            <v>UTXECON201</v>
          </cell>
          <cell r="N512" t="str">
            <v>0000290407</v>
          </cell>
        </row>
        <row r="513">
          <cell r="D513" t="str">
            <v>00635834</v>
          </cell>
          <cell r="E513" t="str">
            <v>Expense Distribution</v>
          </cell>
          <cell r="F513">
            <v>9</v>
          </cell>
          <cell r="G513">
            <v>2014</v>
          </cell>
          <cell r="H513" t="str">
            <v>211</v>
          </cell>
          <cell r="I513" t="str">
            <v>955</v>
          </cell>
          <cell r="J513" t="str">
            <v>IMMANUEL MINISTRIES INC</v>
          </cell>
          <cell r="K513">
            <v>41898</v>
          </cell>
          <cell r="L513" t="str">
            <v>71776</v>
          </cell>
          <cell r="M513" t="str">
            <v>UTXECON201</v>
          </cell>
          <cell r="N513" t="str">
            <v>0000288930</v>
          </cell>
        </row>
        <row r="514">
          <cell r="D514" t="str">
            <v>00645903</v>
          </cell>
          <cell r="E514" t="str">
            <v>Expense Distribution</v>
          </cell>
          <cell r="F514">
            <v>11</v>
          </cell>
          <cell r="G514">
            <v>2014</v>
          </cell>
          <cell r="H514" t="str">
            <v>211</v>
          </cell>
          <cell r="I514" t="str">
            <v>955</v>
          </cell>
          <cell r="J514" t="str">
            <v>KEEP HARLINGEN BEAUTIFUL</v>
          </cell>
          <cell r="K514">
            <v>41953</v>
          </cell>
          <cell r="L514" t="str">
            <v>72333</v>
          </cell>
          <cell r="M514" t="str">
            <v>UTXECON201</v>
          </cell>
          <cell r="N514" t="str">
            <v>0000290325</v>
          </cell>
        </row>
        <row r="515">
          <cell r="D515" t="str">
            <v>00678095</v>
          </cell>
          <cell r="E515" t="str">
            <v>Expense Distribution</v>
          </cell>
          <cell r="F515">
            <v>5</v>
          </cell>
          <cell r="G515">
            <v>2015</v>
          </cell>
          <cell r="H515" t="str">
            <v>211</v>
          </cell>
          <cell r="I515" t="str">
            <v>955</v>
          </cell>
          <cell r="J515" t="str">
            <v>NUCES COUNTRY ROBSTOWN MEN SOFTBALL</v>
          </cell>
          <cell r="K515">
            <v>42139</v>
          </cell>
          <cell r="L515" t="str">
            <v>75615</v>
          </cell>
          <cell r="M515" t="str">
            <v>UTXECON201</v>
          </cell>
          <cell r="N515" t="str">
            <v>0000294250</v>
          </cell>
        </row>
        <row r="516">
          <cell r="D516" t="str">
            <v>00678096</v>
          </cell>
          <cell r="E516" t="str">
            <v>Expense Distribution</v>
          </cell>
          <cell r="F516">
            <v>5</v>
          </cell>
          <cell r="G516">
            <v>2015</v>
          </cell>
          <cell r="H516" t="str">
            <v>211</v>
          </cell>
          <cell r="I516" t="str">
            <v>955</v>
          </cell>
          <cell r="J516" t="str">
            <v>BEE COUNTY HISTORICAL SOCIETY</v>
          </cell>
          <cell r="K516">
            <v>42139</v>
          </cell>
          <cell r="L516" t="str">
            <v>75616</v>
          </cell>
          <cell r="M516" t="str">
            <v>UTXECON201</v>
          </cell>
          <cell r="N516" t="str">
            <v>0000294251</v>
          </cell>
        </row>
        <row r="517">
          <cell r="D517" t="str">
            <v>00670323</v>
          </cell>
          <cell r="E517" t="str">
            <v>Expense Distribution</v>
          </cell>
          <cell r="F517">
            <v>4</v>
          </cell>
          <cell r="G517">
            <v>2015</v>
          </cell>
          <cell r="H517" t="str">
            <v>211</v>
          </cell>
          <cell r="I517" t="str">
            <v>955</v>
          </cell>
          <cell r="J517" t="str">
            <v>BORDER CHAPTER AMERICAN PETROLEUM</v>
          </cell>
          <cell r="K517">
            <v>42095</v>
          </cell>
          <cell r="L517" t="str">
            <v>74992</v>
          </cell>
          <cell r="M517" t="str">
            <v>UTXECON201</v>
          </cell>
          <cell r="N517" t="str">
            <v>0000293059</v>
          </cell>
        </row>
        <row r="518">
          <cell r="D518" t="str">
            <v>00670993</v>
          </cell>
          <cell r="E518" t="str">
            <v>Expense Distribution</v>
          </cell>
          <cell r="F518">
            <v>4</v>
          </cell>
          <cell r="G518">
            <v>2015</v>
          </cell>
          <cell r="H518" t="str">
            <v>211</v>
          </cell>
          <cell r="I518" t="str">
            <v>955</v>
          </cell>
          <cell r="J518" t="str">
            <v>MORALES JUNIOR HIGH</v>
          </cell>
          <cell r="K518">
            <v>42096</v>
          </cell>
          <cell r="L518" t="str">
            <v>75024</v>
          </cell>
          <cell r="M518" t="str">
            <v>G0001113</v>
          </cell>
          <cell r="N518" t="str">
            <v>0000293124</v>
          </cell>
        </row>
        <row r="519">
          <cell r="D519" t="str">
            <v>00670992</v>
          </cell>
          <cell r="E519" t="str">
            <v>Expense Distribution</v>
          </cell>
          <cell r="F519">
            <v>4</v>
          </cell>
          <cell r="G519">
            <v>2015</v>
          </cell>
          <cell r="H519" t="str">
            <v>211</v>
          </cell>
          <cell r="I519" t="str">
            <v>955</v>
          </cell>
          <cell r="J519" t="str">
            <v>MORALES JUNIOR HIGH</v>
          </cell>
          <cell r="K519">
            <v>42096</v>
          </cell>
          <cell r="L519" t="str">
            <v>75023</v>
          </cell>
          <cell r="M519" t="str">
            <v>G0001113</v>
          </cell>
          <cell r="N519" t="str">
            <v>0000293124</v>
          </cell>
        </row>
        <row r="520">
          <cell r="D520" t="str">
            <v>00670994</v>
          </cell>
          <cell r="E520" t="str">
            <v>Expense Distribution</v>
          </cell>
          <cell r="F520">
            <v>4</v>
          </cell>
          <cell r="G520">
            <v>2015</v>
          </cell>
          <cell r="H520" t="str">
            <v>211</v>
          </cell>
          <cell r="I520" t="str">
            <v>955</v>
          </cell>
          <cell r="J520" t="str">
            <v>LONG ELEMENTARY</v>
          </cell>
          <cell r="K520">
            <v>42096</v>
          </cell>
          <cell r="L520" t="str">
            <v>75027</v>
          </cell>
          <cell r="M520" t="str">
            <v>G0001113</v>
          </cell>
          <cell r="N520" t="str">
            <v>0000293125</v>
          </cell>
        </row>
        <row r="521">
          <cell r="D521" t="str">
            <v>00670996</v>
          </cell>
          <cell r="E521" t="str">
            <v>Expense Distribution</v>
          </cell>
          <cell r="F521">
            <v>4</v>
          </cell>
          <cell r="G521">
            <v>2015</v>
          </cell>
          <cell r="H521" t="str">
            <v>211</v>
          </cell>
          <cell r="I521" t="str">
            <v>955</v>
          </cell>
          <cell r="J521" t="str">
            <v>DALTON EARLY CHILDHOOD CENTER</v>
          </cell>
          <cell r="K521">
            <v>42096</v>
          </cell>
          <cell r="L521" t="str">
            <v>75029</v>
          </cell>
          <cell r="M521" t="str">
            <v>G0001113</v>
          </cell>
          <cell r="N521" t="str">
            <v>0000293126</v>
          </cell>
        </row>
        <row r="522">
          <cell r="D522" t="str">
            <v>00670995</v>
          </cell>
          <cell r="E522" t="str">
            <v>Expense Distribution</v>
          </cell>
          <cell r="F522">
            <v>4</v>
          </cell>
          <cell r="G522">
            <v>2015</v>
          </cell>
          <cell r="H522" t="str">
            <v>211</v>
          </cell>
          <cell r="I522" t="str">
            <v>955</v>
          </cell>
          <cell r="J522" t="str">
            <v>DALTON EARLY CHILDHOOD CENTER</v>
          </cell>
          <cell r="K522">
            <v>42096</v>
          </cell>
          <cell r="L522" t="str">
            <v>75028</v>
          </cell>
          <cell r="M522" t="str">
            <v>G0001113</v>
          </cell>
          <cell r="N522" t="str">
            <v>0000293126</v>
          </cell>
        </row>
        <row r="523">
          <cell r="D523" t="str">
            <v>00671389</v>
          </cell>
          <cell r="E523" t="str">
            <v>Expense Distribution</v>
          </cell>
          <cell r="F523">
            <v>4</v>
          </cell>
          <cell r="G523">
            <v>2015</v>
          </cell>
          <cell r="H523" t="str">
            <v>211</v>
          </cell>
          <cell r="I523" t="str">
            <v>955</v>
          </cell>
          <cell r="J523" t="str">
            <v>BATESVILLE ELEMENTARY SCHOOL</v>
          </cell>
          <cell r="K523">
            <v>42101</v>
          </cell>
          <cell r="L523" t="str">
            <v>75063</v>
          </cell>
          <cell r="M523" t="str">
            <v>G0001113</v>
          </cell>
          <cell r="N523" t="str">
            <v>0000293197</v>
          </cell>
        </row>
        <row r="524">
          <cell r="D524" t="str">
            <v>00671390</v>
          </cell>
          <cell r="E524" t="str">
            <v>Expense Distribution</v>
          </cell>
          <cell r="F524">
            <v>4</v>
          </cell>
          <cell r="G524">
            <v>2015</v>
          </cell>
          <cell r="H524" t="str">
            <v>211</v>
          </cell>
          <cell r="I524" t="str">
            <v>955</v>
          </cell>
          <cell r="J524" t="str">
            <v>ROBB ELEMENTARY</v>
          </cell>
          <cell r="K524">
            <v>42101</v>
          </cell>
          <cell r="L524" t="str">
            <v>75064</v>
          </cell>
          <cell r="M524" t="str">
            <v>G0001113</v>
          </cell>
          <cell r="N524" t="str">
            <v>0000293198</v>
          </cell>
        </row>
        <row r="525">
          <cell r="D525" t="str">
            <v>00671391</v>
          </cell>
          <cell r="E525" t="str">
            <v>Expense Distribution</v>
          </cell>
          <cell r="F525">
            <v>4</v>
          </cell>
          <cell r="G525">
            <v>2015</v>
          </cell>
          <cell r="H525" t="str">
            <v>211</v>
          </cell>
          <cell r="I525" t="str">
            <v>955</v>
          </cell>
          <cell r="J525" t="str">
            <v>BENSON ELEMENTARY</v>
          </cell>
          <cell r="K525">
            <v>42101</v>
          </cell>
          <cell r="L525" t="str">
            <v>75067</v>
          </cell>
          <cell r="M525" t="str">
            <v>G0001113</v>
          </cell>
          <cell r="N525" t="str">
            <v>0000293199</v>
          </cell>
        </row>
        <row r="526">
          <cell r="D526" t="str">
            <v>00685530</v>
          </cell>
          <cell r="E526" t="str">
            <v>Expense Distribution</v>
          </cell>
          <cell r="F526">
            <v>6</v>
          </cell>
          <cell r="G526">
            <v>2015</v>
          </cell>
          <cell r="H526" t="str">
            <v>211</v>
          </cell>
          <cell r="I526" t="str">
            <v>955</v>
          </cell>
          <cell r="J526" t="str">
            <v>UNIVERSITY OF TEXAS FOUNDATION</v>
          </cell>
          <cell r="K526">
            <v>42181</v>
          </cell>
          <cell r="L526" t="str">
            <v>75898</v>
          </cell>
          <cell r="M526" t="str">
            <v>G0001113</v>
          </cell>
          <cell r="N526" t="str">
            <v>0000295524</v>
          </cell>
        </row>
        <row r="527">
          <cell r="D527" t="str">
            <v>00672857</v>
          </cell>
          <cell r="E527" t="str">
            <v>Expense Distribution</v>
          </cell>
          <cell r="F527">
            <v>4</v>
          </cell>
          <cell r="G527">
            <v>2015</v>
          </cell>
          <cell r="H527" t="str">
            <v>211</v>
          </cell>
          <cell r="I527" t="str">
            <v>955</v>
          </cell>
          <cell r="J527" t="str">
            <v>GOLIAD COUNTY SENIOR CITIZENS CENTER INC</v>
          </cell>
          <cell r="K527">
            <v>42110</v>
          </cell>
          <cell r="L527" t="str">
            <v>75339</v>
          </cell>
          <cell r="M527" t="str">
            <v>UTXECON201</v>
          </cell>
          <cell r="N527" t="str">
            <v>0000293500</v>
          </cell>
        </row>
        <row r="528">
          <cell r="D528" t="str">
            <v>00673222</v>
          </cell>
          <cell r="E528" t="str">
            <v>Expense Distribution</v>
          </cell>
          <cell r="F528">
            <v>4</v>
          </cell>
          <cell r="G528">
            <v>2015</v>
          </cell>
          <cell r="H528" t="str">
            <v>211</v>
          </cell>
          <cell r="I528" t="str">
            <v>955</v>
          </cell>
          <cell r="J528" t="str">
            <v>KNIPPA INDEPENDENT SCHOOL DISTRICT</v>
          </cell>
          <cell r="K528">
            <v>42110</v>
          </cell>
          <cell r="L528" t="str">
            <v>75353</v>
          </cell>
          <cell r="M528" t="str">
            <v>UTXECON201</v>
          </cell>
          <cell r="N528" t="str">
            <v>0000293532</v>
          </cell>
        </row>
        <row r="529">
          <cell r="D529" t="str">
            <v>00679723</v>
          </cell>
          <cell r="E529" t="str">
            <v>Expense Distribution</v>
          </cell>
          <cell r="F529">
            <v>5</v>
          </cell>
          <cell r="G529">
            <v>2015</v>
          </cell>
          <cell r="H529" t="str">
            <v>211</v>
          </cell>
          <cell r="I529" t="str">
            <v>955</v>
          </cell>
          <cell r="J529" t="str">
            <v>CORPUS CHRISTI JUNETEENTH COALITION</v>
          </cell>
          <cell r="K529">
            <v>42151</v>
          </cell>
          <cell r="L529" t="str">
            <v>75683</v>
          </cell>
          <cell r="M529" t="str">
            <v>UTXECON201</v>
          </cell>
          <cell r="N529" t="str">
            <v>0000294603</v>
          </cell>
        </row>
      </sheetData>
      <sheetData sheetId="20">
        <row r="3">
          <cell r="A3" t="str">
            <v>Sum of Sum Amount</v>
          </cell>
        </row>
      </sheetData>
      <sheetData sheetId="21">
        <row r="1">
          <cell r="A1" t="str">
            <v>Unit</v>
          </cell>
        </row>
      </sheetData>
      <sheetData sheetId="22">
        <row r="3">
          <cell r="A3" t="str">
            <v>Sum of Sum Amount</v>
          </cell>
        </row>
      </sheetData>
      <sheetData sheetId="23">
        <row r="1">
          <cell r="A1" t="str">
            <v>Unit</v>
          </cell>
        </row>
      </sheetData>
      <sheetData sheetId="24">
        <row r="1">
          <cell r="A1" t="str">
            <v>Vendor Name</v>
          </cell>
        </row>
      </sheetData>
      <sheetData sheetId="25">
        <row r="1">
          <cell r="A1" t="str">
            <v>Can accomplish this with two queries</v>
          </cell>
        </row>
      </sheetData>
      <sheetData sheetId="26" refreshError="1"/>
      <sheetData sheetId="27" refreshError="1"/>
      <sheetData sheetId="2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s"/>
      <sheetName val="I-A"/>
      <sheetName val="I-A-1"/>
      <sheetName val="II-B"/>
      <sheetName val="II-B-1 Plant"/>
      <sheetName val="WP II-B-1"/>
      <sheetName val="II-B-2 General Plant"/>
      <sheetName val="WP II-B-2"/>
      <sheetName val="WP II-B-2 1"/>
      <sheetName val="II-B-3 Comm. Equip."/>
      <sheetName val="WP II-B-3"/>
      <sheetName val="II-B-4 CWIP"/>
      <sheetName val="WP II-B-4"/>
      <sheetName val="WP II-B-4 1"/>
      <sheetName val="II-B-5 Depreciation"/>
      <sheetName val="WP II-B-5"/>
      <sheetName val="II-B-6 Plant Future"/>
      <sheetName val="WP II-B-6"/>
      <sheetName val="II-B-7 Accum. Provisions"/>
      <sheetName val="II-B-8 M&amp;S (all)"/>
      <sheetName val="II-B-8 M&amp;S (TRAN)"/>
      <sheetName val="II-B-8 M&amp;S (DIST)"/>
      <sheetName val="II-B-8 M&amp;S (MET)"/>
      <sheetName val="II-B-8 M&amp;S (TBILL)"/>
      <sheetName val="II-B-8 M&amp;S (TDCS)"/>
      <sheetName val="II-B-9 CWCapital"/>
      <sheetName val="WP II-B-9"/>
      <sheetName val="WP II-B-9 1"/>
      <sheetName val="II-B-10 Prepayments (all)"/>
      <sheetName val="II-B-10 Prepayments (TRAN)"/>
      <sheetName val="II-B-10 Prepayments (DIST)"/>
      <sheetName val="II-B-10 Prepayments (MET)"/>
      <sheetName val="II-B-10 Prepayments (TBILL)"/>
      <sheetName val="II-B-10 Prepayments (TDCS)"/>
      <sheetName val="II-B-11 Rate Base Other"/>
      <sheetName val="WP II-B-11"/>
      <sheetName val="II-B-12 Reg. Assets"/>
      <sheetName val="II-C-1 ROR"/>
      <sheetName val="II-C-1.1 ROR Method"/>
      <sheetName val="II-C-2.1"/>
      <sheetName val="II-C-2.2"/>
      <sheetName val="II-C-2.2a"/>
      <sheetName val="II-C-2.3"/>
      <sheetName val="II-C-2.3a"/>
      <sheetName val="II-C-2.4"/>
      <sheetName val="II-C-2.4a"/>
      <sheetName val="II-C-2.5"/>
      <sheetName val="II-C-2.6 part 1"/>
      <sheetName val="II-C-2.6 part 2"/>
      <sheetName val="II-C-2.7"/>
      <sheetName val="II-C-2.8 Financial Ratios"/>
      <sheetName val="WP II-C-2.8"/>
      <sheetName val="WP II-C-2.8 1"/>
      <sheetName val="II-C-2.9"/>
      <sheetName val="II-C-2.10"/>
      <sheetName val="II-D-1 O&amp;M"/>
      <sheetName val="WP II-D-1"/>
      <sheetName val="WP II-D-1 1"/>
      <sheetName val="WP II-D-1 2"/>
      <sheetName val="WP II-D-1 3"/>
      <sheetName val="II-D-1.1 Mthly O&amp;M (all)"/>
      <sheetName val="II-D-1.1 Mthly O&amp;M (TRAN)"/>
      <sheetName val="II-D-1.1Mthly O&amp;M (DIST)"/>
      <sheetName val="II-D-1.1 Mthly O&amp;M (MET)"/>
      <sheetName val="II-D-1.1 Mthly O&amp;M (TBILL)"/>
      <sheetName val="II-D-1.1 Mthly O&amp;M (TDCS)"/>
      <sheetName val="II-D-2 A&amp;G"/>
      <sheetName val="WP II-D-2"/>
      <sheetName val="WP II-D-2 1"/>
      <sheetName val="WP II-D-2 2"/>
      <sheetName val="WP II-D-2 3"/>
      <sheetName val="WP II-D-2 4"/>
      <sheetName val="WP II-D-2 5"/>
      <sheetName val="WP II-D-2 6"/>
      <sheetName val="II-D-2.1 Mthly A&amp;G (all)"/>
      <sheetName val="II-D-2.1 Mthly A&amp;G (TRAN)"/>
      <sheetName val="II-D-2.1 Mthly A&amp;G (DIST)"/>
      <sheetName val="II-D-2.1 Mthly A&amp;G (MET)"/>
      <sheetName val="II-D-2.1 Mthly A&amp;G (TBILL)"/>
      <sheetName val="II-D-2.1 Mthly A&amp;G (TDCS)"/>
      <sheetName val="II D-2.2 Bad Debt part 1"/>
      <sheetName val="II-D-2.2 Bad Debt part 2"/>
      <sheetName val="II-D-2.3 Adv.Contr.&amp;Dues"/>
      <sheetName val="II-D-2.4 Advertising"/>
      <sheetName val="II-D-2.4a Advertising Capital"/>
      <sheetName val="II-D-2.5Contributions&amp;Donations"/>
      <sheetName val="WP II-D-2.5"/>
      <sheetName val="II-D-2.6 Dues Summary"/>
      <sheetName val="II-D-2.6a Industry"/>
      <sheetName val="II-D-2.6b Business Economic"/>
      <sheetName val="II-D-2.6c Professional"/>
      <sheetName val="II-D-2.7 Outside Services"/>
      <sheetName val="II-D-2.8 Factoring"/>
      <sheetName val="II-D-2.9 Rents &amp; Leases"/>
      <sheetName val="WP II-D-2.9"/>
      <sheetName val="II-D-3 Payroll"/>
      <sheetName val="WP II-D-3"/>
      <sheetName val="WP II-D-3 1"/>
      <sheetName val="WP II-D-3 2"/>
      <sheetName val="WP II-D-3 3"/>
      <sheetName val="II-D-3.1 Payroll Narrative"/>
      <sheetName val="II-D-3.2 Reg and Overtime"/>
      <sheetName val="II-D-3.3 Union"/>
      <sheetName val="II-D-3.4 Exp vs Capital"/>
      <sheetName val="II-D-3.5 No. of Employees"/>
      <sheetName val="II-D-3.6 Non Standard Pay"/>
      <sheetName val="II-D-3.7 Benefits part 1"/>
      <sheetName val="WP II-D-3.7 part 1"/>
      <sheetName val="II-D-3.7 Benefits part 2"/>
      <sheetName val="WP II-D-3.7 part 2"/>
      <sheetName val="II-D-3.7 Benefits part 3"/>
      <sheetName val="WP II-D-3.7 part 3"/>
      <sheetName val="II-D-3.7 Benefits part 4"/>
      <sheetName val="WP II-D-3.7 part 4"/>
      <sheetName val="II-D-3.7 Benefits part 5"/>
      <sheetName val="WP II-D-3.7 part 5"/>
      <sheetName val="II-D-3.7 Benefits part 6"/>
      <sheetName val="WP II-D-3.7 part 6"/>
      <sheetName val="II-D-3.7 Benefits part 7"/>
      <sheetName val="WP II-D-3.7 part 7"/>
      <sheetName val="II-D-3.7 Benefits part 8"/>
      <sheetName val="II-D-3.7 Benefits part 9"/>
      <sheetName val="WP II-D-3.7 part 9"/>
      <sheetName val="II-D-3.7 Benefits part 10"/>
      <sheetName val="WP II-D-3.7 part 10"/>
      <sheetName val="II-D-3.7 Benefits part 11"/>
      <sheetName val="WP II-D-3.7 part 11"/>
      <sheetName val="II-D-3.7 Benefits part 12"/>
      <sheetName val="WP II-D-3.7 part 12"/>
      <sheetName val="II-D-3.8 Pensions"/>
      <sheetName val="WP II-D-3.8"/>
      <sheetName val="WP II-D-3.8 1"/>
      <sheetName val="II-D-3.9 PostRetirement Benefit"/>
      <sheetName val="WP II-D-3.9"/>
      <sheetName val="II-D-3.10 Admin Fees"/>
      <sheetName val="WP II-D-3.10"/>
      <sheetName val="II-D-4 Exclusions"/>
      <sheetName val="II-E-1 Dep. Exp."/>
      <sheetName val="WP II-E-1"/>
      <sheetName val="WP II-E-1 1"/>
      <sheetName val="II-E-2 Taxes Other"/>
      <sheetName val="WP II-E-2"/>
      <sheetName val="WP II-E-2 1"/>
      <sheetName val="WP II-E-2 2"/>
      <sheetName val="WP II-E-2 3"/>
      <sheetName val="WP II-E-2 4"/>
      <sheetName val="WP II-E-2 5"/>
      <sheetName val="II-E-2.1 Ad Valorem"/>
      <sheetName val="WP II-E-2.1"/>
      <sheetName val="WP II-E-2.1 1"/>
      <sheetName val="WP II-E-2.1 2"/>
      <sheetName val="WP II-E-2.1 3"/>
      <sheetName val="WP II-E-2.1 4"/>
      <sheetName val="II-E-3 FIT"/>
      <sheetName val="II-E-3.1"/>
      <sheetName val="II-E-3.2"/>
      <sheetName val="II-E-3.3"/>
      <sheetName val="II-E-3.4"/>
      <sheetName val="II-E-3.5"/>
      <sheetName val="WP II-E-3.5"/>
      <sheetName val="II-E-3.6"/>
      <sheetName val="II-E-3.7 ADFIT"/>
      <sheetName val="II-E-3.8"/>
      <sheetName val="II-E-3.9"/>
      <sheetName val="II-E-3.10"/>
      <sheetName val="II-E-3.11"/>
      <sheetName val="II-E-3.12"/>
      <sheetName val="II-E-3.13"/>
      <sheetName val="II-E-3.14"/>
      <sheetName val="II-E-3.15"/>
      <sheetName val="II-E-3.16 Accum Def ITC"/>
      <sheetName val="II-E-3.17"/>
      <sheetName val="II-E-3.18"/>
      <sheetName val="II-E-3.19"/>
      <sheetName val="II-E-3.20"/>
      <sheetName val="II-E-3.21"/>
      <sheetName val="II-E-3.22"/>
      <sheetName val="II-E-3.23"/>
      <sheetName val="II-E-3.24"/>
      <sheetName val="II-E-3.25"/>
      <sheetName val="II-E-3.26"/>
      <sheetName val="II-E-4 Other Expenses"/>
      <sheetName val="II-E-4.1"/>
      <sheetName val="II-E-4.2"/>
      <sheetName val="II-E-4.3"/>
      <sheetName val="II-E-4.4 Reg Comm Exp"/>
      <sheetName val="WP II-E-4.4"/>
      <sheetName val="II E-4.5 Rate Case Expense"/>
      <sheetName val="II-E-5 Other Revenues"/>
      <sheetName val="II-F Alloc. Factor"/>
      <sheetName val="II-F Alloc. Data"/>
      <sheetName val="WP II-F"/>
      <sheetName val="WP II-F 1"/>
      <sheetName val="WP II-F 2"/>
      <sheetName val="WP II-F 3"/>
      <sheetName val="WP II-F 4"/>
      <sheetName val="WP II-F 5"/>
      <sheetName val="WP II-F 6"/>
      <sheetName val="WP II-F 7"/>
      <sheetName val="WP II-F 8"/>
      <sheetName val="WP II-F 9"/>
      <sheetName val="WP II-F 1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ow r="10">
          <cell r="A10" t="str">
            <v>(1)</v>
          </cell>
          <cell r="B10" t="str">
            <v>Total Debt as a Percent of Total Capital</v>
          </cell>
          <cell r="C10" t="str">
            <v>[(d)+(e)+(f)+(g)] / [(d)+(e)+(f)+(g)+(h)+(i)+(j)]</v>
          </cell>
          <cell r="D10">
            <v>0.42463393168848718</v>
          </cell>
          <cell r="E10">
            <v>0.45519729577798784</v>
          </cell>
          <cell r="F10">
            <v>0.454164609880437</v>
          </cell>
          <cell r="G10">
            <v>0.68703740136326585</v>
          </cell>
          <cell r="H10">
            <v>0.63265059251349676</v>
          </cell>
        </row>
        <row r="13">
          <cell r="A13" t="str">
            <v>(2)</v>
          </cell>
          <cell r="B13" t="str">
            <v>Total CWIP as  percent of Net Plant</v>
          </cell>
          <cell r="C13" t="str">
            <v>[a] / [(a)+(b)-(c)]</v>
          </cell>
          <cell r="D13">
            <v>4.2422973625445108E-2</v>
          </cell>
          <cell r="E13">
            <v>2.2491450999312167E-2</v>
          </cell>
          <cell r="F13">
            <v>1.2118660326073116E-2</v>
          </cell>
          <cell r="G13">
            <v>7.4147030725513294E-3</v>
          </cell>
          <cell r="H13">
            <v>2.4463944949858402E-2</v>
          </cell>
        </row>
        <row r="16">
          <cell r="A16" t="str">
            <v>(3)</v>
          </cell>
          <cell r="B16" t="str">
            <v>Construction Expenditures as a Percent of Average Total Capital</v>
          </cell>
          <cell r="C16" t="str">
            <v xml:space="preserve">[(bb)] / {[(d)+(e)+(f)+(g)+(h)+(i)+(j)+(k)+(l)+(m)+(n)+(o)+(p)+(q)] / 2} </v>
          </cell>
          <cell r="D16">
            <v>5.0325688775810687E-2</v>
          </cell>
          <cell r="E16">
            <v>5.1238936388095242E-2</v>
          </cell>
          <cell r="F16">
            <v>6.00089836564534E-2</v>
          </cell>
          <cell r="G16">
            <v>6.8301011552983348E-2</v>
          </cell>
          <cell r="H16">
            <v>6.5074715906207073E-2</v>
          </cell>
        </row>
        <row r="19">
          <cell r="A19" t="str">
            <v>(4)</v>
          </cell>
          <cell r="B19" t="str">
            <v>Pre-Tax Interest Coverage</v>
          </cell>
          <cell r="C19" t="str">
            <v>[(r)+(s)+(t)-(u)+(v)+(w)] / [(w)]</v>
          </cell>
          <cell r="D19">
            <v>2.1385489510489513</v>
          </cell>
          <cell r="E19">
            <v>1.7790223328493397</v>
          </cell>
          <cell r="F19">
            <v>2.4869798178246114</v>
          </cell>
          <cell r="G19">
            <v>3.5176536196019659</v>
          </cell>
          <cell r="H19">
            <v>2.3144290657439446</v>
          </cell>
        </row>
        <row r="22">
          <cell r="A22" t="str">
            <v>(5)</v>
          </cell>
          <cell r="B22" t="str">
            <v>Funds Flow from Operations / Total Debt</v>
          </cell>
          <cell r="C22" t="str">
            <v>[(cc)-(gg)-(dd)-(ee)] / [(d)+(e)+(f)+(g)]</v>
          </cell>
          <cell r="D22">
            <v>0.13170884196376936</v>
          </cell>
          <cell r="E22">
            <v>9.1476773230258296E-2</v>
          </cell>
          <cell r="F22">
            <v>0.15737837369909394</v>
          </cell>
          <cell r="G22">
            <v>0.21364923755140541</v>
          </cell>
          <cell r="H22">
            <v>0.17150033284076049</v>
          </cell>
        </row>
        <row r="25">
          <cell r="A25" t="str">
            <v>(6)</v>
          </cell>
          <cell r="B25" t="str">
            <v>Fixed Charge Coverage</v>
          </cell>
          <cell r="C25" t="str">
            <v>[(r)+(s)+(t)-(u)+(v)+(w)+(1/3*(x))] / [(w)+(1/3*(x)]</v>
          </cell>
          <cell r="D25">
            <v>2.0917992811511739</v>
          </cell>
          <cell r="E25">
            <v>1.7722853715656597</v>
          </cell>
          <cell r="F25">
            <v>2.4625988171224455</v>
          </cell>
          <cell r="G25">
            <v>3.4858843908090806</v>
          </cell>
          <cell r="H25">
            <v>2.2994412770809576</v>
          </cell>
        </row>
        <row r="28">
          <cell r="A28" t="str">
            <v>(7)</v>
          </cell>
          <cell r="B28" t="str">
            <v>Fixed Charge Coverage Ratio (Including Distributions on Preferred Trust Securities)</v>
          </cell>
          <cell r="C28" t="str">
            <v>[(r)+(s)+(t)-(u)+(v)+(w)+(1/3*(x))+(ee)] / [(w)+(1/3*(x))+(ee)]</v>
          </cell>
          <cell r="D28">
            <v>2.0917992811511739</v>
          </cell>
          <cell r="E28">
            <v>1.7722853715656597</v>
          </cell>
          <cell r="F28">
            <v>2.4625988171224455</v>
          </cell>
          <cell r="G28">
            <v>3.4858843908090806</v>
          </cell>
          <cell r="H28">
            <v>2.2994412770809576</v>
          </cell>
        </row>
        <row r="31">
          <cell r="A31" t="str">
            <v>(8)</v>
          </cell>
          <cell r="B31" t="str">
            <v>Funds from Operations Interest Coverage</v>
          </cell>
          <cell r="C31" t="str">
            <v>[(cc)-(gg)-(dd)-(ee)+(ff)] / [(w)]</v>
          </cell>
          <cell r="D31">
            <v>2.6127622377622379</v>
          </cell>
          <cell r="E31">
            <v>2.2438636520777155</v>
          </cell>
          <cell r="F31">
            <v>2.7757456688694409</v>
          </cell>
          <cell r="G31">
            <v>4.0058206406190093</v>
          </cell>
          <cell r="H31">
            <v>3.4628373702422146</v>
          </cell>
        </row>
        <row r="34">
          <cell r="A34" t="str">
            <v>(9)</v>
          </cell>
          <cell r="B34" t="str">
            <v>Net Cash Flow / Capital Outlays</v>
          </cell>
          <cell r="C34" t="str">
            <v>[(cc)-(gg)-(dd)-(ee)-(z)-(aa)] / [(bb)]</v>
          </cell>
          <cell r="D34">
            <v>0.16695143358689293</v>
          </cell>
          <cell r="E34">
            <v>0.8253005728194045</v>
          </cell>
          <cell r="F34">
            <v>1.171514367753107</v>
          </cell>
          <cell r="G34">
            <v>1.9020770149802408</v>
          </cell>
          <cell r="H34">
            <v>1.0379898725671362</v>
          </cell>
        </row>
        <row r="37">
          <cell r="A37" t="str">
            <v>(10)</v>
          </cell>
          <cell r="B37" t="str">
            <v>Cash Coverage of Common Dividends</v>
          </cell>
          <cell r="C37" t="str">
            <v>[(cc)-(gg)-(dd)-(ee)-(z)] / [(aa)]</v>
          </cell>
          <cell r="D37">
            <v>1.2038</v>
          </cell>
          <cell r="E37" t="str">
            <v>---</v>
          </cell>
          <cell r="F37">
            <v>5.4539999999999997</v>
          </cell>
          <cell r="G37">
            <v>14.797666666666666</v>
          </cell>
          <cell r="H37">
            <v>2.471156462585034</v>
          </cell>
        </row>
        <row r="40">
          <cell r="A40" t="str">
            <v>(11)</v>
          </cell>
          <cell r="B40" t="str">
            <v>Return on Average Common Equity</v>
          </cell>
          <cell r="C40" t="str">
            <v>[(y)] / {[(q)+(j)] / 2}</v>
          </cell>
          <cell r="D40">
            <v>3.8832698532909597E-2</v>
          </cell>
          <cell r="E40">
            <v>3.0951585285428268E-2</v>
          </cell>
          <cell r="F40">
            <v>7.7520729757105583E-2</v>
          </cell>
          <cell r="G40">
            <v>-0.23521816941240256</v>
          </cell>
          <cell r="H40">
            <v>0.10174395792125528</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DELETE"/>
      <sheetName val="Macros"/>
      <sheetName val="I-A"/>
      <sheetName val="I-A-1"/>
      <sheetName val="I-A-2"/>
      <sheetName val="II-B"/>
      <sheetName val="Attachment II-B"/>
      <sheetName val="II-B-1 Plant"/>
      <sheetName val="Attachment II-B-1 Plant"/>
      <sheetName val="II-B-2 General Plant"/>
      <sheetName val="II-B-3 Comm. Equip."/>
      <sheetName val="II-B-4 CWIP"/>
      <sheetName val="II-B-5 Depreciation"/>
      <sheetName val="Attachment II-B-5 Depreciation"/>
      <sheetName val="II-B-6 Plant Future"/>
      <sheetName val="II-B-7 Accum. Provisions"/>
      <sheetName val="II-B-8 M&amp;S"/>
      <sheetName val="II-B-8-1 M&amp;S MONTHLY"/>
      <sheetName val="II-B-9 CWCapital"/>
      <sheetName val="II-B-10 Prepayments"/>
      <sheetName val="II-B-10-1 Prepayments (MONTHLY)"/>
      <sheetName val="II-B-11 Rate Base Other"/>
      <sheetName val="II-B-12 Reg. Assets"/>
      <sheetName val="II-B-13 Gain on Disposition"/>
      <sheetName val="II-B-14 Pension Funding"/>
      <sheetName val="II-C-1 ROR"/>
      <sheetName val="II-C-1.1 ROR Method"/>
      <sheetName val="II-C-2.1"/>
      <sheetName val="II-C-2.5"/>
      <sheetName val="II-C-2.2"/>
      <sheetName val="II-C-2.2a"/>
      <sheetName val="II-C-2.3"/>
      <sheetName val="II-C-2.3a"/>
      <sheetName val="II-C-2.4"/>
      <sheetName val="II-C-2.4a"/>
      <sheetName val="II-C-2-5"/>
      <sheetName val="II-C-2.5.1"/>
      <sheetName val="II-C-2.6"/>
      <sheetName val="II-C-2.7"/>
      <sheetName val="II-C-2.8 "/>
      <sheetName val="II-C-2.9 "/>
      <sheetName val="II-C-2.10 "/>
      <sheetName val="II-C-3"/>
      <sheetName val="II-D-1 O&amp;M"/>
      <sheetName val="II-D-1 O&amp;M part 2"/>
      <sheetName val="Attachment II-D-1 O&amp;M"/>
      <sheetName val="II-D-1.1 Mthly O&amp;M (all)"/>
      <sheetName val="II-D-1.1 Mthly O&amp;M (Tran)"/>
      <sheetName val="II-D-1.1Mthly O&amp;M (Dist)"/>
      <sheetName val="II-D-1.1 Mthly O&amp;M (Meter)"/>
      <sheetName val="II-D-1.1 Mthly O&amp;M (TDCS)"/>
      <sheetName val="II-D-2 A&amp;G"/>
      <sheetName val="II-D-2 A&amp;G part 2"/>
      <sheetName val="Attachment II D-2 A&amp;G"/>
      <sheetName val="II-D-2.1 Mthly A&amp;G (all)"/>
      <sheetName val="II-D-2.1 Mthly A&amp;G (Tran)"/>
      <sheetName val="II-D-2.1 Mthly A&amp;G (Dist)"/>
      <sheetName val="II-D-2.1 Mthly A&amp;G (Meter)"/>
      <sheetName val="II-D-2.1 Mthly A&amp;G (TDCS)"/>
      <sheetName val="II D-2.2 Bad Debt"/>
      <sheetName val="II D-2.2 Bad Debt (Part 2)"/>
      <sheetName val="II D-2.2 Bad Debt (Part 3)"/>
      <sheetName val="II-D-2.3 Adv.Contr.&amp;Dues"/>
      <sheetName val="II-D-2.4 Advertising"/>
      <sheetName val="II-D-2.4a Advertising Capital"/>
      <sheetName val="II-D-2.5Contributions&amp;Donations"/>
      <sheetName val="II-D-2.5 Contr &amp; Don AEPSC"/>
      <sheetName val="II-D-2.6 Dues Summary"/>
      <sheetName val="II-D-2.6 Dues Summary AEPSC"/>
      <sheetName val="II-D-2.6a Industry"/>
      <sheetName val="II-D-2.6a Industry AEPSC"/>
      <sheetName val="II-D-2.6b Business Economic"/>
      <sheetName val="II-D-2.6b Business Econ AEPSC"/>
      <sheetName val="II-D-2.6c Professional"/>
      <sheetName val="II-D-2.6c Professional AEPSC"/>
      <sheetName val="II-D-2.6d Educational"/>
      <sheetName val="II-D-2.6d Educational AEPSC"/>
      <sheetName val="II-D-2.6e Community Serv"/>
      <sheetName val="II-D-2.6e Community Serv AEPSC"/>
      <sheetName val="II-D-2.6f Other"/>
      <sheetName val="II-D-2.6f Other AEPSC"/>
      <sheetName val="II-D-2.6g Political"/>
      <sheetName val="II-D-2.6g Political AEPSC"/>
      <sheetName val="II-D-2.7 Outside Services"/>
      <sheetName val="II-D-2.7 Outside Services AEPSC"/>
      <sheetName val="II-D-2.7-1 Outside Services"/>
      <sheetName val="II-D-2.7.1 Outside Serv AEPSC"/>
      <sheetName val="II-D-2.7-2 Outside Services"/>
      <sheetName val="II-D-2.7.2 Outside Serv AEPSC"/>
      <sheetName val="II-D-2.7-3 Outside Services"/>
      <sheetName val="II-D-2.7.3 Outside Serv AEPSC"/>
      <sheetName val="II-D-2.8 Factoring"/>
      <sheetName val="II-D-2-9 Rents and Leases"/>
      <sheetName val="II-D-3 PAYROLL"/>
      <sheetName val="II-D-3.1 Payroll Narrative"/>
      <sheetName val="II-D-3.2 Reg and Overtime"/>
      <sheetName val="II-D-3.3 Union"/>
      <sheetName val="II-D-3.4 Exp vs Capital"/>
      <sheetName val="II-D-3.5 No. of Employees"/>
      <sheetName val="II-D-3.6 Non Standard Pay"/>
      <sheetName val="II-D-3.8 Pension"/>
      <sheetName val="II-D-3.9 OPEB"/>
      <sheetName val="II-D-4 Exclusions"/>
      <sheetName val="II-E-1 Dep. Exp."/>
      <sheetName val="Attachment II-E-1-1"/>
      <sheetName val="Attachment II-E-1-2"/>
      <sheetName val="Attachment II-E-1-3 Depr Rates"/>
      <sheetName val="II-E-2 Taxes Other"/>
      <sheetName val="Attachment II-E-2"/>
      <sheetName val="II-E-2.1 Ad valorem"/>
      <sheetName val="II-E-3 FIT"/>
      <sheetName val="II-E-3-Attach"/>
      <sheetName val="II-E-3.1"/>
      <sheetName val="Attachment II-E-3.1"/>
      <sheetName val="Attachment II-E-3.1.1"/>
      <sheetName val="II-E-3.2"/>
      <sheetName val="II-E-3.3"/>
      <sheetName val="II-E-3.4"/>
      <sheetName val="II-E-3.5 ADFIT"/>
      <sheetName val="II-E-3.6"/>
      <sheetName val="II-E-3.7"/>
      <sheetName val="II-E-3.8"/>
      <sheetName val="II-E-3.9 ITC"/>
      <sheetName val="II-E-3.10"/>
      <sheetName val="II-E-3.11"/>
      <sheetName val="II-E-3.12 ITC Utilized"/>
      <sheetName val="II-E-3.13 ITC Elections"/>
      <sheetName val="II-E-3.14 Accum Def ITC"/>
      <sheetName val="II-E-3.15"/>
      <sheetName val="II-E-3.16"/>
      <sheetName val="II-E-3.17"/>
      <sheetName val="II-E-3.18"/>
      <sheetName val="II-E-3.19"/>
      <sheetName val="II-E-3.20"/>
      <sheetName val="II-E-3.21"/>
      <sheetName val="II-E-3.22"/>
      <sheetName val="II-E-3.23 Pg 1"/>
      <sheetName val="II-E-3.23 Pg 2"/>
      <sheetName val="II-E-3.23 Pg 3"/>
      <sheetName val="II-E-3.24"/>
      <sheetName val="II-E-4 Other Expenses"/>
      <sheetName val="II-E-4.1"/>
      <sheetName val="II-E-4.2"/>
      <sheetName val="II-E-4.3"/>
      <sheetName val="II-E-4.4 Reg Comm Exp"/>
      <sheetName val="II E-4.5 Rate Case Expense"/>
      <sheetName val="II-E-5 Other Revenues"/>
      <sheetName val="II-F Alloc_Factor"/>
      <sheetName val="II-F Alloc_Data"/>
      <sheetName val="II-G"/>
      <sheetName val="III-A Wholesale TCOS"/>
      <sheetName val="III-A-1 Wholesale TCOS"/>
      <sheetName val="III-B"/>
      <sheetName val="III-E-5"/>
    </sheetNames>
    <sheetDataSet>
      <sheetData sheetId="0"/>
      <sheetData sheetId="1"/>
      <sheetData sheetId="2">
        <row r="16">
          <cell r="D16">
            <v>353211852.00999999</v>
          </cell>
        </row>
        <row r="17">
          <cell r="D17">
            <v>106556953.36000001</v>
          </cell>
        </row>
        <row r="18">
          <cell r="D18">
            <v>7412809</v>
          </cell>
        </row>
        <row r="21">
          <cell r="D21">
            <v>57060562.00999999</v>
          </cell>
        </row>
        <row r="22">
          <cell r="D22">
            <v>164505701.68000001</v>
          </cell>
          <cell r="F22">
            <v>264256554.10956654</v>
          </cell>
        </row>
        <row r="23">
          <cell r="D23">
            <v>24026114.5</v>
          </cell>
        </row>
        <row r="24">
          <cell r="D24">
            <v>9266162.6400000006</v>
          </cell>
          <cell r="E24">
            <v>7412808.9800000004</v>
          </cell>
        </row>
        <row r="25">
          <cell r="D25">
            <v>-781283.78</v>
          </cell>
        </row>
        <row r="26">
          <cell r="E26">
            <v>-13438236.138756949</v>
          </cell>
        </row>
        <row r="37">
          <cell r="D37">
            <v>1680</v>
          </cell>
        </row>
        <row r="38">
          <cell r="D38">
            <v>-395249.2099999999</v>
          </cell>
        </row>
      </sheetData>
      <sheetData sheetId="3">
        <row r="27">
          <cell r="D27">
            <v>-990896468.75999999</v>
          </cell>
          <cell r="E27">
            <v>966319219.69999993</v>
          </cell>
          <cell r="F27">
            <v>-24577249.060000088</v>
          </cell>
          <cell r="G27">
            <v>-4790267.66</v>
          </cell>
          <cell r="H27">
            <v>-19726711.400000088</v>
          </cell>
          <cell r="I27">
            <v>-60270</v>
          </cell>
          <cell r="J27">
            <v>0</v>
          </cell>
        </row>
        <row r="36">
          <cell r="F36">
            <v>768064975.10578656</v>
          </cell>
          <cell r="G36">
            <v>274282393.1401614</v>
          </cell>
          <cell r="H36">
            <v>424580403.38628626</v>
          </cell>
          <cell r="I36">
            <v>52840089.747293204</v>
          </cell>
          <cell r="J36">
            <v>16362089.812045662</v>
          </cell>
          <cell r="K36">
            <v>493782582.94562513</v>
          </cell>
        </row>
      </sheetData>
      <sheetData sheetId="4"/>
      <sheetData sheetId="5">
        <row r="37">
          <cell r="G37">
            <v>7.0766999999999997E-2</v>
          </cell>
        </row>
      </sheetData>
      <sheetData sheetId="6"/>
      <sheetData sheetId="7">
        <row r="15">
          <cell r="E15">
            <v>0</v>
          </cell>
          <cell r="F15">
            <v>0</v>
          </cell>
          <cell r="M15">
            <v>0</v>
          </cell>
          <cell r="N15">
            <v>0</v>
          </cell>
        </row>
        <row r="16">
          <cell r="E16">
            <v>0</v>
          </cell>
          <cell r="F16">
            <v>0</v>
          </cell>
          <cell r="M16">
            <v>0</v>
          </cell>
          <cell r="N16">
            <v>0</v>
          </cell>
        </row>
        <row r="17">
          <cell r="E17">
            <v>108785874.44</v>
          </cell>
          <cell r="F17">
            <v>0</v>
          </cell>
          <cell r="M17">
            <v>25043616.760000002</v>
          </cell>
          <cell r="N17">
            <v>81300979.405689448</v>
          </cell>
          <cell r="O17">
            <v>2441278.2743105418</v>
          </cell>
          <cell r="P17">
            <v>0</v>
          </cell>
        </row>
        <row r="21">
          <cell r="E21">
            <v>0</v>
          </cell>
          <cell r="F21">
            <v>0</v>
          </cell>
          <cell r="M21">
            <v>0</v>
          </cell>
        </row>
        <row r="22">
          <cell r="E22">
            <v>73224949.810000002</v>
          </cell>
          <cell r="F22">
            <v>0</v>
          </cell>
          <cell r="G22">
            <v>-1259569.72</v>
          </cell>
          <cell r="M22">
            <v>71965380.090000004</v>
          </cell>
          <cell r="N22">
            <v>0</v>
          </cell>
        </row>
        <row r="23">
          <cell r="E23">
            <v>35979785.259999998</v>
          </cell>
          <cell r="F23">
            <v>0</v>
          </cell>
          <cell r="G23">
            <v>0</v>
          </cell>
          <cell r="M23">
            <v>35979785.259999998</v>
          </cell>
          <cell r="N23">
            <v>0</v>
          </cell>
        </row>
        <row r="24">
          <cell r="E24">
            <v>1249597777.1399999</v>
          </cell>
          <cell r="F24">
            <v>0</v>
          </cell>
          <cell r="G24">
            <v>-1820103.25</v>
          </cell>
          <cell r="M24">
            <v>1247777673.8900001</v>
          </cell>
          <cell r="N24">
            <v>-2.384185791015625E-7</v>
          </cell>
        </row>
        <row r="25">
          <cell r="E25">
            <v>46640646.600000001</v>
          </cell>
          <cell r="F25">
            <v>0</v>
          </cell>
          <cell r="G25">
            <v>0</v>
          </cell>
          <cell r="M25">
            <v>46640646.600000001</v>
          </cell>
          <cell r="N25">
            <v>0</v>
          </cell>
        </row>
        <row r="26">
          <cell r="E26">
            <v>562498025.34000003</v>
          </cell>
          <cell r="F26">
            <v>0</v>
          </cell>
          <cell r="G26">
            <v>-335752.02000000008</v>
          </cell>
          <cell r="M26">
            <v>562162273.32000005</v>
          </cell>
          <cell r="N26">
            <v>0</v>
          </cell>
        </row>
        <row r="27">
          <cell r="E27">
            <v>499084206.63</v>
          </cell>
          <cell r="F27">
            <v>0</v>
          </cell>
          <cell r="G27">
            <v>251066.15000000008</v>
          </cell>
          <cell r="M27">
            <v>499335272.77999997</v>
          </cell>
          <cell r="N27">
            <v>0</v>
          </cell>
        </row>
        <row r="28">
          <cell r="E28">
            <v>2640150.7999999998</v>
          </cell>
          <cell r="F28">
            <v>0</v>
          </cell>
          <cell r="G28">
            <v>0</v>
          </cell>
          <cell r="M28">
            <v>2640150.7999999998</v>
          </cell>
          <cell r="N28">
            <v>0</v>
          </cell>
        </row>
        <row r="29">
          <cell r="E29">
            <v>25028079.770000003</v>
          </cell>
          <cell r="F29">
            <v>0</v>
          </cell>
          <cell r="G29">
            <v>0</v>
          </cell>
          <cell r="M29">
            <v>25028079.770000003</v>
          </cell>
          <cell r="N29">
            <v>0</v>
          </cell>
        </row>
        <row r="30">
          <cell r="E30">
            <v>54376.24</v>
          </cell>
          <cell r="F30">
            <v>0</v>
          </cell>
          <cell r="G30">
            <v>0</v>
          </cell>
          <cell r="M30">
            <v>54376.24</v>
          </cell>
          <cell r="N30">
            <v>0</v>
          </cell>
        </row>
        <row r="34">
          <cell r="E34">
            <v>17134118.599999998</v>
          </cell>
          <cell r="F34">
            <v>0</v>
          </cell>
          <cell r="G34">
            <v>0</v>
          </cell>
          <cell r="M34">
            <v>0</v>
          </cell>
          <cell r="N34">
            <v>17134118.599999998</v>
          </cell>
        </row>
        <row r="35">
          <cell r="E35">
            <v>14270139.780000001</v>
          </cell>
          <cell r="F35">
            <v>0</v>
          </cell>
          <cell r="G35">
            <v>-2149571.1284442702</v>
          </cell>
          <cell r="M35">
            <v>0</v>
          </cell>
          <cell r="N35">
            <v>12120568.651555732</v>
          </cell>
        </row>
        <row r="36">
          <cell r="E36">
            <v>401828211.06</v>
          </cell>
          <cell r="F36">
            <v>0</v>
          </cell>
          <cell r="G36">
            <v>-5175555.1836823914</v>
          </cell>
          <cell r="M36">
            <v>0</v>
          </cell>
          <cell r="N36">
            <v>396652655.87631762</v>
          </cell>
        </row>
        <row r="37">
          <cell r="E37">
            <v>0</v>
          </cell>
          <cell r="F37">
            <v>0</v>
          </cell>
          <cell r="G37">
            <v>0</v>
          </cell>
          <cell r="M37">
            <v>0</v>
          </cell>
          <cell r="N37">
            <v>0</v>
          </cell>
        </row>
        <row r="38">
          <cell r="E38">
            <v>653270085.89999998</v>
          </cell>
          <cell r="F38">
            <v>0</v>
          </cell>
          <cell r="G38">
            <v>-40944570.144099228</v>
          </cell>
          <cell r="M38">
            <v>0</v>
          </cell>
          <cell r="N38">
            <v>612325515.75590074</v>
          </cell>
        </row>
        <row r="39">
          <cell r="E39">
            <v>602304116.79000008</v>
          </cell>
          <cell r="F39">
            <v>0</v>
          </cell>
          <cell r="G39">
            <v>-29081165.760632262</v>
          </cell>
          <cell r="M39">
            <v>0</v>
          </cell>
          <cell r="N39">
            <v>573222951.0293678</v>
          </cell>
        </row>
        <row r="40">
          <cell r="E40">
            <v>57614514.880000003</v>
          </cell>
          <cell r="F40">
            <v>0</v>
          </cell>
          <cell r="G40">
            <v>-236447.67445143664</v>
          </cell>
          <cell r="M40">
            <v>0</v>
          </cell>
          <cell r="N40">
            <v>57378067.20554857</v>
          </cell>
        </row>
        <row r="41">
          <cell r="E41">
            <v>287738801.02999997</v>
          </cell>
          <cell r="F41">
            <v>0</v>
          </cell>
          <cell r="G41">
            <v>-2088447.571981967</v>
          </cell>
          <cell r="M41">
            <v>0</v>
          </cell>
          <cell r="N41">
            <v>285650353.458018</v>
          </cell>
        </row>
        <row r="42">
          <cell r="E42">
            <v>542916686.42000008</v>
          </cell>
          <cell r="F42">
            <v>0</v>
          </cell>
          <cell r="G42">
            <v>-1941888.9906555642</v>
          </cell>
          <cell r="M42">
            <v>0</v>
          </cell>
          <cell r="N42">
            <v>540974797.42934453</v>
          </cell>
        </row>
        <row r="43">
          <cell r="E43">
            <v>217550376.88999999</v>
          </cell>
          <cell r="F43">
            <v>0</v>
          </cell>
          <cell r="G43">
            <v>-42596.366282076757</v>
          </cell>
          <cell r="M43">
            <v>0</v>
          </cell>
          <cell r="N43">
            <v>217507780.52371791</v>
          </cell>
        </row>
        <row r="44">
          <cell r="E44">
            <v>179757339.56</v>
          </cell>
          <cell r="F44">
            <v>0</v>
          </cell>
          <cell r="G44">
            <v>0</v>
          </cell>
          <cell r="N44">
            <v>0</v>
          </cell>
          <cell r="O44">
            <v>179757339.56</v>
          </cell>
        </row>
        <row r="45">
          <cell r="E45">
            <v>55096265.619999997</v>
          </cell>
          <cell r="F45">
            <v>0</v>
          </cell>
          <cell r="G45">
            <v>-24497.193862567881</v>
          </cell>
          <cell r="N45">
            <v>55071768.426137432</v>
          </cell>
        </row>
        <row r="46">
          <cell r="E46">
            <v>0</v>
          </cell>
          <cell r="G46">
            <v>0</v>
          </cell>
          <cell r="N46">
            <v>0</v>
          </cell>
        </row>
        <row r="47">
          <cell r="E47">
            <v>85601162.850000009</v>
          </cell>
          <cell r="F47">
            <v>0</v>
          </cell>
          <cell r="G47">
            <v>-4511014.819566262</v>
          </cell>
          <cell r="N47">
            <v>81090148.030433744</v>
          </cell>
        </row>
        <row r="48">
          <cell r="E48">
            <v>0</v>
          </cell>
          <cell r="G48">
            <v>0</v>
          </cell>
        </row>
      </sheetData>
      <sheetData sheetId="8"/>
      <sheetData sheetId="9">
        <row r="15">
          <cell r="E15">
            <v>0</v>
          </cell>
          <cell r="F15">
            <v>0</v>
          </cell>
          <cell r="M15">
            <v>0</v>
          </cell>
          <cell r="N15">
            <v>0</v>
          </cell>
        </row>
        <row r="16">
          <cell r="E16">
            <v>12961402.65</v>
          </cell>
          <cell r="F16">
            <v>0</v>
          </cell>
          <cell r="N16">
            <v>12254281.815634307</v>
          </cell>
          <cell r="O16">
            <v>543899.37077215116</v>
          </cell>
          <cell r="P16">
            <v>163221.46359354205</v>
          </cell>
        </row>
        <row r="17">
          <cell r="E17">
            <v>281634140.46000004</v>
          </cell>
          <cell r="F17">
            <v>0</v>
          </cell>
          <cell r="M17">
            <v>99185533.469999999</v>
          </cell>
          <cell r="N17">
            <v>172494961.17809194</v>
          </cell>
          <cell r="O17">
            <v>7656091.3366977694</v>
          </cell>
          <cell r="P17">
            <v>2297554.4752103472</v>
          </cell>
        </row>
        <row r="18">
          <cell r="E18">
            <v>4077464.29</v>
          </cell>
          <cell r="F18">
            <v>0</v>
          </cell>
          <cell r="M18">
            <v>1117713.82</v>
          </cell>
          <cell r="N18">
            <v>2798278.6541498336</v>
          </cell>
          <cell r="O18">
            <v>124200.01613602972</v>
          </cell>
          <cell r="P18">
            <v>37271.799714136177</v>
          </cell>
        </row>
        <row r="19">
          <cell r="E19">
            <v>185605.55000000002</v>
          </cell>
          <cell r="F19">
            <v>0</v>
          </cell>
          <cell r="M19">
            <v>0</v>
          </cell>
          <cell r="N19">
            <v>180194.72386084907</v>
          </cell>
          <cell r="O19">
            <v>5410.8261391509577</v>
          </cell>
          <cell r="P19">
            <v>0</v>
          </cell>
        </row>
        <row r="20">
          <cell r="E20">
            <v>1140695.18</v>
          </cell>
          <cell r="F20">
            <v>0</v>
          </cell>
          <cell r="M20">
            <v>3676.2400000000002</v>
          </cell>
          <cell r="N20">
            <v>1103872.2382916636</v>
          </cell>
          <cell r="O20">
            <v>33146.701708336383</v>
          </cell>
          <cell r="P20">
            <v>0</v>
          </cell>
        </row>
        <row r="21">
          <cell r="E21">
            <v>32277620.41</v>
          </cell>
          <cell r="F21">
            <v>0</v>
          </cell>
          <cell r="M21">
            <v>13877291.710000001</v>
          </cell>
          <cell r="N21">
            <v>17863917.04906106</v>
          </cell>
          <cell r="O21">
            <v>536411.65093893779</v>
          </cell>
          <cell r="P21">
            <v>0</v>
          </cell>
        </row>
        <row r="22">
          <cell r="E22">
            <v>440894.21</v>
          </cell>
          <cell r="F22">
            <v>0</v>
          </cell>
          <cell r="M22">
            <v>75794.62</v>
          </cell>
          <cell r="N22">
            <v>354456.10221116344</v>
          </cell>
          <cell r="O22">
            <v>10643.487788836583</v>
          </cell>
          <cell r="P22">
            <v>0</v>
          </cell>
        </row>
        <row r="23">
          <cell r="E23">
            <v>192198.35</v>
          </cell>
          <cell r="F23">
            <v>0</v>
          </cell>
          <cell r="N23">
            <v>186595.32866749307</v>
          </cell>
          <cell r="O23">
            <v>5603.0213325069453</v>
          </cell>
          <cell r="P23">
            <v>0</v>
          </cell>
        </row>
        <row r="26">
          <cell r="E26">
            <v>3112237.7899999996</v>
          </cell>
          <cell r="F26">
            <v>0</v>
          </cell>
          <cell r="M26">
            <v>319924.44</v>
          </cell>
          <cell r="N26">
            <v>2710911.0316809611</v>
          </cell>
          <cell r="O26">
            <v>81402.31831903827</v>
          </cell>
          <cell r="P26">
            <v>0</v>
          </cell>
        </row>
        <row r="27">
          <cell r="E27">
            <v>892302.42</v>
          </cell>
          <cell r="F27">
            <v>0</v>
          </cell>
          <cell r="M27">
            <v>0</v>
          </cell>
          <cell r="N27">
            <v>866289.76435385342</v>
          </cell>
          <cell r="O27">
            <v>26012.655646146661</v>
          </cell>
          <cell r="P27">
            <v>0</v>
          </cell>
        </row>
      </sheetData>
      <sheetData sheetId="10">
        <row r="14">
          <cell r="E14">
            <v>88987940.570000008</v>
          </cell>
          <cell r="F14">
            <v>0</v>
          </cell>
          <cell r="G14">
            <v>-1925527.0673419912</v>
          </cell>
          <cell r="M14">
            <v>9309274.1199999992</v>
          </cell>
          <cell r="N14">
            <v>75486457.599851757</v>
          </cell>
          <cell r="O14">
            <v>2266681.7828062451</v>
          </cell>
          <cell r="P14">
            <v>0</v>
          </cell>
        </row>
      </sheetData>
      <sheetData sheetId="11">
        <row r="15">
          <cell r="E15">
            <v>489227554.81100005</v>
          </cell>
          <cell r="F15">
            <v>0</v>
          </cell>
          <cell r="G15">
            <v>-489227554.81100005</v>
          </cell>
        </row>
      </sheetData>
      <sheetData sheetId="12">
        <row r="16">
          <cell r="E16">
            <v>0</v>
          </cell>
        </row>
        <row r="17">
          <cell r="E17">
            <v>0</v>
          </cell>
        </row>
        <row r="18">
          <cell r="E18">
            <v>49510916.969999999</v>
          </cell>
          <cell r="F18">
            <v>0</v>
          </cell>
          <cell r="H18">
            <v>49510916.969999999</v>
          </cell>
          <cell r="M18">
            <v>9356150.2300000004</v>
          </cell>
          <cell r="N18">
            <v>38984163.482240185</v>
          </cell>
          <cell r="O18">
            <v>1170603.2577598109</v>
          </cell>
          <cell r="P18">
            <v>0</v>
          </cell>
        </row>
        <row r="23">
          <cell r="E23">
            <v>0</v>
          </cell>
          <cell r="G23">
            <v>0</v>
          </cell>
          <cell r="M23">
            <v>0</v>
          </cell>
        </row>
        <row r="24">
          <cell r="E24">
            <v>21047359.41</v>
          </cell>
          <cell r="G24">
            <v>-28</v>
          </cell>
          <cell r="M24">
            <v>21047331.420000002</v>
          </cell>
          <cell r="N24">
            <v>-1.0000001639127731E-2</v>
          </cell>
        </row>
        <row r="25">
          <cell r="E25">
            <v>4522075.17</v>
          </cell>
          <cell r="G25">
            <v>-77446.356147991144</v>
          </cell>
          <cell r="M25">
            <v>4444628.8138520084</v>
          </cell>
          <cell r="N25">
            <v>0</v>
          </cell>
        </row>
        <row r="26">
          <cell r="E26">
            <v>148766804.15000001</v>
          </cell>
          <cell r="F26">
            <v>0</v>
          </cell>
          <cell r="G26">
            <v>-2603451.635857204</v>
          </cell>
          <cell r="M26">
            <v>146163352.51414281</v>
          </cell>
          <cell r="N26">
            <v>0</v>
          </cell>
        </row>
        <row r="27">
          <cell r="E27">
            <v>15571694.460000001</v>
          </cell>
          <cell r="G27">
            <v>-266685.30478604598</v>
          </cell>
          <cell r="M27">
            <v>15305009.155213956</v>
          </cell>
          <cell r="N27">
            <v>0</v>
          </cell>
        </row>
        <row r="28">
          <cell r="E28">
            <v>94372637.569999993</v>
          </cell>
          <cell r="G28">
            <v>-1641477.3250552153</v>
          </cell>
          <cell r="M28">
            <v>92731160.244944781</v>
          </cell>
          <cell r="N28">
            <v>0</v>
          </cell>
        </row>
        <row r="29">
          <cell r="E29">
            <v>44228560.149999999</v>
          </cell>
          <cell r="G29">
            <v>-731338.35817838728</v>
          </cell>
          <cell r="M29">
            <v>43497221.791821614</v>
          </cell>
          <cell r="N29">
            <v>0</v>
          </cell>
        </row>
        <row r="30">
          <cell r="E30">
            <v>6150.54</v>
          </cell>
          <cell r="G30">
            <v>-105.33591181821629</v>
          </cell>
          <cell r="M30">
            <v>6045.2040881817838</v>
          </cell>
          <cell r="N30">
            <v>0</v>
          </cell>
        </row>
        <row r="31">
          <cell r="E31">
            <v>2964620.88</v>
          </cell>
          <cell r="G31">
            <v>-50772.947349358394</v>
          </cell>
          <cell r="M31">
            <v>2913847.9326506415</v>
          </cell>
          <cell r="N31">
            <v>0</v>
          </cell>
        </row>
        <row r="32">
          <cell r="E32">
            <v>48847.58</v>
          </cell>
          <cell r="G32">
            <v>-836.57766300410469</v>
          </cell>
          <cell r="M32">
            <v>48011.002336995894</v>
          </cell>
          <cell r="N32">
            <v>0</v>
          </cell>
        </row>
        <row r="37">
          <cell r="E37">
            <v>454910.63</v>
          </cell>
          <cell r="G37">
            <v>0</v>
          </cell>
        </row>
        <row r="38">
          <cell r="E38">
            <v>2340610.42</v>
          </cell>
          <cell r="G38">
            <v>194693.64001867382</v>
          </cell>
        </row>
        <row r="39">
          <cell r="E39">
            <v>23239039.66</v>
          </cell>
          <cell r="G39">
            <v>333812.20628867461</v>
          </cell>
        </row>
        <row r="40">
          <cell r="E40">
            <v>0</v>
          </cell>
        </row>
        <row r="41">
          <cell r="E41">
            <v>250157781.00999999</v>
          </cell>
          <cell r="G41">
            <v>2132478.8238680307</v>
          </cell>
        </row>
        <row r="42">
          <cell r="E42">
            <v>205389394.62</v>
          </cell>
          <cell r="G42">
            <v>1302149.7886100868</v>
          </cell>
        </row>
        <row r="43">
          <cell r="E43">
            <v>19339012.350000001</v>
          </cell>
          <cell r="G43">
            <v>-124869.92927236219</v>
          </cell>
        </row>
        <row r="44">
          <cell r="E44">
            <v>68866377.109999999</v>
          </cell>
          <cell r="G44">
            <v>-321362.2781117768</v>
          </cell>
        </row>
        <row r="45">
          <cell r="E45">
            <v>84051301.920000002</v>
          </cell>
          <cell r="G45">
            <v>-452272.87044178887</v>
          </cell>
        </row>
        <row r="46">
          <cell r="E46">
            <v>108148405.31999999</v>
          </cell>
          <cell r="G46">
            <v>-824889.38008303859</v>
          </cell>
        </row>
        <row r="47">
          <cell r="E47">
            <v>119530715.58</v>
          </cell>
          <cell r="G47">
            <v>-916363.77638619277</v>
          </cell>
        </row>
        <row r="48">
          <cell r="E48">
            <v>28585146.149999999</v>
          </cell>
          <cell r="G48">
            <v>-216720.32451294124</v>
          </cell>
        </row>
        <row r="49">
          <cell r="E49">
            <v>0</v>
          </cell>
        </row>
        <row r="50">
          <cell r="E50">
            <v>20018858.120000001</v>
          </cell>
          <cell r="G50">
            <v>292762.28212314984</v>
          </cell>
        </row>
        <row r="63">
          <cell r="E63">
            <v>0</v>
          </cell>
          <cell r="M63">
            <v>0</v>
          </cell>
          <cell r="N63">
            <v>0</v>
          </cell>
        </row>
        <row r="64">
          <cell r="E64">
            <v>0</v>
          </cell>
          <cell r="G64">
            <v>0</v>
          </cell>
          <cell r="M64">
            <v>0</v>
          </cell>
          <cell r="N64">
            <v>0</v>
          </cell>
        </row>
        <row r="65">
          <cell r="E65">
            <v>31158799.699999999</v>
          </cell>
          <cell r="G65">
            <v>-241299.88822113781</v>
          </cell>
          <cell r="M65">
            <v>438152.37314422755</v>
          </cell>
          <cell r="N65">
            <v>28816519.566241581</v>
          </cell>
          <cell r="O65">
            <v>1279004.9303359273</v>
          </cell>
          <cell r="P65">
            <v>383822.94205712539</v>
          </cell>
        </row>
        <row r="66">
          <cell r="E66">
            <v>425177.66</v>
          </cell>
          <cell r="F66">
            <v>0</v>
          </cell>
          <cell r="G66">
            <v>-3253.8427947531509</v>
          </cell>
          <cell r="M66">
            <v>1970.5143639731225</v>
          </cell>
          <cell r="N66">
            <v>397042.37738678599</v>
          </cell>
          <cell r="O66">
            <v>17622.501463532219</v>
          </cell>
          <cell r="P66">
            <v>5288.4239909555381</v>
          </cell>
        </row>
        <row r="67">
          <cell r="E67">
            <v>106227.27</v>
          </cell>
          <cell r="G67">
            <v>-808.17918385859593</v>
          </cell>
          <cell r="M67">
            <v>0</v>
          </cell>
          <cell r="N67">
            <v>102345.88329538835</v>
          </cell>
          <cell r="O67">
            <v>3073.207520753052</v>
          </cell>
          <cell r="P67">
            <v>0</v>
          </cell>
        </row>
        <row r="68">
          <cell r="E68">
            <v>477281.60000000003</v>
          </cell>
          <cell r="F68">
            <v>0</v>
          </cell>
          <cell r="G68">
            <v>-3635.332341818078</v>
          </cell>
          <cell r="M68">
            <v>430.02690701325315</v>
          </cell>
          <cell r="N68">
            <v>459420.90540194459</v>
          </cell>
          <cell r="O68">
            <v>13795.335349224073</v>
          </cell>
          <cell r="P68">
            <v>0</v>
          </cell>
        </row>
        <row r="69">
          <cell r="E69">
            <v>9034769.8699999992</v>
          </cell>
          <cell r="F69">
            <v>0</v>
          </cell>
          <cell r="G69">
            <v>-99183.359325510872</v>
          </cell>
          <cell r="M69">
            <v>3143977.0206505368</v>
          </cell>
          <cell r="N69">
            <v>5622770.8318244722</v>
          </cell>
          <cell r="O69">
            <v>168838.65819947916</v>
          </cell>
          <cell r="P69">
            <v>0</v>
          </cell>
        </row>
        <row r="70">
          <cell r="E70">
            <v>15022.18</v>
          </cell>
          <cell r="F70">
            <v>0</v>
          </cell>
          <cell r="G70">
            <v>-128.23520896781685</v>
          </cell>
          <cell r="M70">
            <v>1440.1065646274878</v>
          </cell>
          <cell r="N70">
            <v>13061.62808211031</v>
          </cell>
          <cell r="O70">
            <v>392.21014429438605</v>
          </cell>
          <cell r="P70">
            <v>0</v>
          </cell>
        </row>
        <row r="71">
          <cell r="E71">
            <v>-124.4</v>
          </cell>
          <cell r="G71">
            <v>0.94643767529758938</v>
          </cell>
          <cell r="M71">
            <v>0</v>
          </cell>
          <cell r="N71">
            <v>-119.85460872661335</v>
          </cell>
          <cell r="O71">
            <v>-3.598953598089075</v>
          </cell>
          <cell r="P71">
            <v>0</v>
          </cell>
        </row>
        <row r="74">
          <cell r="E74">
            <v>42841868.359999999</v>
          </cell>
          <cell r="G74">
            <v>-207386.83260618855</v>
          </cell>
          <cell r="M74">
            <v>7427743.9949724404</v>
          </cell>
          <cell r="N74">
            <v>34180380.638919793</v>
          </cell>
          <cell r="O74">
            <v>1026356.8935015826</v>
          </cell>
          <cell r="P74">
            <v>0</v>
          </cell>
        </row>
        <row r="75">
          <cell r="E75">
            <v>2110650.37</v>
          </cell>
          <cell r="F75">
            <v>0</v>
          </cell>
          <cell r="G75">
            <v>-18919.523906930812</v>
          </cell>
          <cell r="M75">
            <v>295499.63534620579</v>
          </cell>
          <cell r="N75">
            <v>1743866.964165509</v>
          </cell>
          <cell r="O75">
            <v>52364.246581354389</v>
          </cell>
          <cell r="P75">
            <v>0</v>
          </cell>
        </row>
        <row r="77">
          <cell r="E77">
            <v>651570.24</v>
          </cell>
          <cell r="F77">
            <v>0</v>
          </cell>
          <cell r="M77">
            <v>0</v>
          </cell>
          <cell r="N77">
            <v>632575.4777955031</v>
          </cell>
          <cell r="O77">
            <v>18994.762204496918</v>
          </cell>
          <cell r="P77">
            <v>0</v>
          </cell>
        </row>
      </sheetData>
      <sheetData sheetId="13"/>
      <sheetData sheetId="14">
        <row r="16">
          <cell r="E16">
            <v>4941591.72</v>
          </cell>
          <cell r="G16">
            <v>-1809575.72</v>
          </cell>
          <cell r="M16">
            <v>3132016</v>
          </cell>
        </row>
      </sheetData>
      <sheetData sheetId="15">
        <row r="15">
          <cell r="E15">
            <v>-2954995.2899999996</v>
          </cell>
          <cell r="G15">
            <v>0</v>
          </cell>
          <cell r="M15">
            <v>0</v>
          </cell>
          <cell r="N15">
            <v>-2954995.2899999996</v>
          </cell>
        </row>
        <row r="16">
          <cell r="E16">
            <v>-10000</v>
          </cell>
          <cell r="F16">
            <v>0</v>
          </cell>
          <cell r="M16">
            <v>0</v>
          </cell>
          <cell r="N16">
            <v>-10000</v>
          </cell>
          <cell r="O16">
            <v>0</v>
          </cell>
          <cell r="P16">
            <v>0</v>
          </cell>
        </row>
        <row r="17">
          <cell r="E17">
            <v>0</v>
          </cell>
          <cell r="M17">
            <v>0</v>
          </cell>
          <cell r="N17">
            <v>0</v>
          </cell>
          <cell r="O17">
            <v>0</v>
          </cell>
          <cell r="P17">
            <v>0</v>
          </cell>
        </row>
        <row r="18">
          <cell r="E18">
            <v>0</v>
          </cell>
          <cell r="M18">
            <v>0</v>
          </cell>
          <cell r="N18">
            <v>0</v>
          </cell>
          <cell r="O18">
            <v>0</v>
          </cell>
          <cell r="P18">
            <v>0</v>
          </cell>
        </row>
      </sheetData>
      <sheetData sheetId="16">
        <row r="17">
          <cell r="E17">
            <v>41496406.449000001</v>
          </cell>
          <cell r="F17">
            <v>0</v>
          </cell>
          <cell r="G17">
            <v>-2165245.9807692319</v>
          </cell>
          <cell r="M17">
            <v>12187415.579384616</v>
          </cell>
          <cell r="N17">
            <v>26352442.665615145</v>
          </cell>
          <cell r="O17">
            <v>791302.22323100769</v>
          </cell>
          <cell r="P17">
            <v>0</v>
          </cell>
        </row>
      </sheetData>
      <sheetData sheetId="17"/>
      <sheetData sheetId="18">
        <row r="21">
          <cell r="E21">
            <v>0</v>
          </cell>
          <cell r="G21">
            <v>-12026841.04531789</v>
          </cell>
          <cell r="H21">
            <v>-12026841.04531789</v>
          </cell>
          <cell r="M21">
            <v>-8893506.2204153724</v>
          </cell>
          <cell r="N21">
            <v>-2161911.1329729408</v>
          </cell>
          <cell r="O21">
            <v>-971423.69192957703</v>
          </cell>
          <cell r="P21">
            <v>0</v>
          </cell>
        </row>
      </sheetData>
      <sheetData sheetId="19">
        <row r="17">
          <cell r="E17">
            <v>886063</v>
          </cell>
          <cell r="G17">
            <v>-75117.769230769249</v>
          </cell>
          <cell r="H17">
            <v>810945.23076923075</v>
          </cell>
          <cell r="M17">
            <v>192093.46153846153</v>
          </cell>
          <cell r="N17">
            <v>599698.10367063037</v>
          </cell>
          <cell r="O17">
            <v>18602.075438887703</v>
          </cell>
          <cell r="P17">
            <v>551.59012125118602</v>
          </cell>
        </row>
        <row r="18">
          <cell r="E18">
            <v>0</v>
          </cell>
          <cell r="G18">
            <v>3141.5384615384614</v>
          </cell>
          <cell r="H18">
            <v>3141.5384615384614</v>
          </cell>
          <cell r="M18">
            <v>302.30769230769232</v>
          </cell>
          <cell r="N18">
            <v>1771.7826014205643</v>
          </cell>
          <cell r="O18">
            <v>590.1830067233858</v>
          </cell>
          <cell r="P18">
            <v>477.26516108681892</v>
          </cell>
        </row>
        <row r="19">
          <cell r="E19">
            <v>229333</v>
          </cell>
          <cell r="G19">
            <v>-91018.923076923093</v>
          </cell>
          <cell r="H19">
            <v>138314.07692307691</v>
          </cell>
          <cell r="M19">
            <v>342692.30769230769</v>
          </cell>
          <cell r="N19">
            <v>-198052.65738549051</v>
          </cell>
          <cell r="O19">
            <v>-6143.4085767603601</v>
          </cell>
          <cell r="P19">
            <v>-182.16480697991645</v>
          </cell>
        </row>
        <row r="20">
          <cell r="E20">
            <v>134555517</v>
          </cell>
          <cell r="G20">
            <v>-75527413.533259824</v>
          </cell>
          <cell r="H20">
            <v>59028103.466740176</v>
          </cell>
          <cell r="M20">
            <v>19501974.413113527</v>
          </cell>
          <cell r="N20">
            <v>24665732.88711337</v>
          </cell>
          <cell r="O20">
            <v>8216186.560744443</v>
          </cell>
          <cell r="P20">
            <v>6644209.6057688361</v>
          </cell>
        </row>
        <row r="21">
          <cell r="E21">
            <v>-134555517</v>
          </cell>
          <cell r="G21">
            <v>134555517</v>
          </cell>
          <cell r="H21">
            <v>0</v>
          </cell>
          <cell r="M21">
            <v>-14993340.615384616</v>
          </cell>
          <cell r="N21">
            <v>9356386.3590799216</v>
          </cell>
          <cell r="O21">
            <v>3116624.0310973232</v>
          </cell>
          <cell r="P21">
            <v>2520330.2252073721</v>
          </cell>
        </row>
        <row r="22">
          <cell r="E22">
            <v>1188841</v>
          </cell>
          <cell r="G22">
            <v>260545.4615384615</v>
          </cell>
          <cell r="H22">
            <v>1449386.4615384615</v>
          </cell>
          <cell r="M22">
            <v>146820.69230769231</v>
          </cell>
          <cell r="N22">
            <v>1262250.9307599305</v>
          </cell>
          <cell r="O22">
            <v>39153.845731849331</v>
          </cell>
          <cell r="P22">
            <v>1160.9927389893637</v>
          </cell>
        </row>
        <row r="23">
          <cell r="E23">
            <v>235760</v>
          </cell>
          <cell r="G23">
            <v>-69234.923076923063</v>
          </cell>
          <cell r="H23">
            <v>166525.07692307694</v>
          </cell>
          <cell r="M23">
            <v>90198.692307692312</v>
          </cell>
          <cell r="N23">
            <v>73964.057937132122</v>
          </cell>
          <cell r="O23">
            <v>2294.2960417771537</v>
          </cell>
          <cell r="P23">
            <v>68.030636475348402</v>
          </cell>
        </row>
        <row r="24">
          <cell r="E24">
            <v>30836334</v>
          </cell>
          <cell r="G24">
            <v>-19992683.937507838</v>
          </cell>
          <cell r="H24">
            <v>10843650.062492164</v>
          </cell>
          <cell r="M24">
            <v>2824228.8445397355</v>
          </cell>
          <cell r="N24">
            <v>5004408.6382173747</v>
          </cell>
          <cell r="O24">
            <v>1666974.7939773032</v>
          </cell>
          <cell r="P24">
            <v>1348037.78575775</v>
          </cell>
        </row>
        <row r="25">
          <cell r="E25">
            <v>-30836334</v>
          </cell>
          <cell r="G25">
            <v>30836334</v>
          </cell>
          <cell r="H25">
            <v>0</v>
          </cell>
          <cell r="M25">
            <v>-2171299.3846153845</v>
          </cell>
          <cell r="N25">
            <v>1354969.2803515934</v>
          </cell>
          <cell r="O25">
            <v>451341.9667032318</v>
          </cell>
          <cell r="P25">
            <v>364988.1375605592</v>
          </cell>
        </row>
      </sheetData>
      <sheetData sheetId="20"/>
      <sheetData sheetId="21">
        <row r="15">
          <cell r="E15">
            <v>-1678499.3100000003</v>
          </cell>
          <cell r="M15">
            <v>-1077053.6500000001</v>
          </cell>
          <cell r="N15">
            <v>-582830.71923873154</v>
          </cell>
          <cell r="O15">
            <v>-18078.864917229574</v>
          </cell>
          <cell r="P15">
            <v>-536.07584403897829</v>
          </cell>
        </row>
        <row r="16">
          <cell r="E16">
            <v>-530894164.89999986</v>
          </cell>
          <cell r="G16">
            <v>112586456.90999998</v>
          </cell>
          <cell r="M16">
            <v>-211666283</v>
          </cell>
          <cell r="N16">
            <v>-200245805.00163227</v>
          </cell>
          <cell r="O16">
            <v>-6211437.9688067492</v>
          </cell>
          <cell r="P16">
            <v>-184182.01956088832</v>
          </cell>
        </row>
        <row r="17">
          <cell r="E17">
            <v>-31693</v>
          </cell>
          <cell r="F17">
            <v>0</v>
          </cell>
          <cell r="G17">
            <v>0</v>
          </cell>
          <cell r="M17">
            <v>-31693</v>
          </cell>
          <cell r="N17">
            <v>0</v>
          </cell>
          <cell r="O17">
            <v>0</v>
          </cell>
          <cell r="P17">
            <v>0</v>
          </cell>
        </row>
        <row r="19">
          <cell r="E19">
            <v>-7270951.7250000015</v>
          </cell>
          <cell r="M19">
            <v>-7771003.5610000007</v>
          </cell>
          <cell r="N19">
            <v>484575.06740098138</v>
          </cell>
          <cell r="O19">
            <v>15031.066305568853</v>
          </cell>
          <cell r="P19">
            <v>445.70229344898803</v>
          </cell>
        </row>
        <row r="20">
          <cell r="E20">
            <v>-1098189.83</v>
          </cell>
          <cell r="N20">
            <v>-1098189.83</v>
          </cell>
        </row>
        <row r="21">
          <cell r="E21">
            <v>-3128978.4110000003</v>
          </cell>
          <cell r="M21">
            <v>-2969329.21</v>
          </cell>
          <cell r="N21">
            <v>-154708.00578180081</v>
          </cell>
          <cell r="O21">
            <v>-4798.8979403769217</v>
          </cell>
          <cell r="P21">
            <v>-142.29727782261105</v>
          </cell>
        </row>
        <row r="22">
          <cell r="E22">
            <v>-20142665.429999989</v>
          </cell>
          <cell r="G22">
            <v>0</v>
          </cell>
          <cell r="M22">
            <v>-17703183.510000002</v>
          </cell>
          <cell r="N22">
            <v>-2439481.9199999869</v>
          </cell>
        </row>
      </sheetData>
      <sheetData sheetId="22">
        <row r="17">
          <cell r="E17">
            <v>18238.01999999999</v>
          </cell>
          <cell r="G17">
            <v>0</v>
          </cell>
          <cell r="M17">
            <v>8977.3099938148061</v>
          </cell>
          <cell r="N17">
            <v>8974.087989206253</v>
          </cell>
          <cell r="O17">
            <v>278.36783332921237</v>
          </cell>
          <cell r="P17">
            <v>8.2541836497181365</v>
          </cell>
        </row>
        <row r="18">
          <cell r="E18">
            <v>152449591.62199998</v>
          </cell>
          <cell r="G18">
            <v>-161633110.1153391</v>
          </cell>
          <cell r="M18">
            <v>4536379.0436608912</v>
          </cell>
          <cell r="N18">
            <v>-13319931.155500792</v>
          </cell>
          <cell r="O18">
            <v>-399966.38149921974</v>
          </cell>
          <cell r="P18">
            <v>0</v>
          </cell>
        </row>
        <row r="19">
          <cell r="E19">
            <v>69972953.040000007</v>
          </cell>
          <cell r="G19">
            <v>0</v>
          </cell>
          <cell r="M19">
            <v>0</v>
          </cell>
          <cell r="N19">
            <v>0</v>
          </cell>
          <cell r="O19">
            <v>69972953.040000007</v>
          </cell>
          <cell r="P19">
            <v>0</v>
          </cell>
        </row>
        <row r="20">
          <cell r="E20">
            <v>-37279019.740000039</v>
          </cell>
          <cell r="G20">
            <v>0</v>
          </cell>
          <cell r="M20">
            <v>0</v>
          </cell>
          <cell r="N20">
            <v>0</v>
          </cell>
          <cell r="O20">
            <v>-37279019.740000039</v>
          </cell>
          <cell r="P20">
            <v>0</v>
          </cell>
        </row>
        <row r="21">
          <cell r="E21">
            <v>3190453.7800000012</v>
          </cell>
          <cell r="G21">
            <v>0</v>
          </cell>
          <cell r="M21">
            <v>316959.46999999986</v>
          </cell>
          <cell r="N21">
            <v>1793164.2890438065</v>
          </cell>
          <cell r="O21">
            <v>597305.27368784731</v>
          </cell>
          <cell r="P21">
            <v>483024.74726834759</v>
          </cell>
        </row>
        <row r="22">
          <cell r="E22">
            <v>15341059.109999999</v>
          </cell>
          <cell r="G22">
            <v>0</v>
          </cell>
          <cell r="M22">
            <v>10998327.380000001</v>
          </cell>
          <cell r="N22">
            <v>3867920.9107686002</v>
          </cell>
          <cell r="O22">
            <v>461137.14634988649</v>
          </cell>
          <cell r="P22">
            <v>13673.672881512031</v>
          </cell>
        </row>
        <row r="23">
          <cell r="E23">
            <v>22970719</v>
          </cell>
          <cell r="G23">
            <v>0</v>
          </cell>
          <cell r="M23">
            <v>7210254</v>
          </cell>
          <cell r="N23">
            <v>15049513.700710975</v>
          </cell>
          <cell r="O23">
            <v>690477.21759707888</v>
          </cell>
          <cell r="P23">
            <v>20474.081691947355</v>
          </cell>
        </row>
      </sheetData>
      <sheetData sheetId="23">
        <row r="14">
          <cell r="E14">
            <v>138048.10999999993</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16">
          <cell r="E16">
            <v>0.02</v>
          </cell>
          <cell r="G16">
            <v>0</v>
          </cell>
          <cell r="M16">
            <v>0</v>
          </cell>
        </row>
        <row r="17">
          <cell r="E17">
            <v>10821868.379999999</v>
          </cell>
          <cell r="G17">
            <v>-104251.42610281547</v>
          </cell>
          <cell r="M17">
            <v>10717616.953897182</v>
          </cell>
        </row>
        <row r="18">
          <cell r="E18">
            <v>1921947.72</v>
          </cell>
          <cell r="G18">
            <v>4773.7520619511342</v>
          </cell>
          <cell r="M18">
            <v>1926721.4720619512</v>
          </cell>
        </row>
        <row r="19">
          <cell r="E19">
            <v>593036.63000000012</v>
          </cell>
          <cell r="G19">
            <v>-2769.482528620114</v>
          </cell>
          <cell r="M19">
            <v>590267.14747137995</v>
          </cell>
        </row>
        <row r="20">
          <cell r="E20">
            <v>135171.17999999996</v>
          </cell>
          <cell r="G20">
            <v>244671.87503587009</v>
          </cell>
          <cell r="M20">
            <v>379843.05503587006</v>
          </cell>
        </row>
        <row r="21">
          <cell r="E21">
            <v>266755984.88</v>
          </cell>
          <cell r="G21">
            <v>-266755984.88000003</v>
          </cell>
          <cell r="M21">
            <v>0</v>
          </cell>
        </row>
        <row r="22">
          <cell r="E22">
            <v>560180.50999999046</v>
          </cell>
          <cell r="G22">
            <v>0</v>
          </cell>
          <cell r="M22">
            <v>357914.1</v>
          </cell>
          <cell r="N22">
            <v>202266.40999999049</v>
          </cell>
        </row>
        <row r="23">
          <cell r="E23">
            <v>4523498.1229999997</v>
          </cell>
          <cell r="G23">
            <v>-104360.8814864392</v>
          </cell>
          <cell r="M23">
            <v>4419137.2415135605</v>
          </cell>
        </row>
        <row r="24">
          <cell r="E24">
            <v>1856049.6000000003</v>
          </cell>
          <cell r="G24">
            <v>0</v>
          </cell>
          <cell r="M24">
            <v>1856049.6000000003</v>
          </cell>
        </row>
        <row r="25">
          <cell r="E25">
            <v>0</v>
          </cell>
          <cell r="G25">
            <v>0</v>
          </cell>
          <cell r="M25">
            <v>0</v>
          </cell>
        </row>
        <row r="29">
          <cell r="E29">
            <v>57673.149999999994</v>
          </cell>
          <cell r="G29">
            <v>395.9997461381663</v>
          </cell>
          <cell r="M29">
            <v>58069.149746138166</v>
          </cell>
        </row>
        <row r="30">
          <cell r="E30">
            <v>926603.65999999992</v>
          </cell>
          <cell r="G30">
            <v>8685.5352472063314</v>
          </cell>
          <cell r="M30">
            <v>935289.19524720625</v>
          </cell>
        </row>
        <row r="31">
          <cell r="E31">
            <v>3338276.2899999996</v>
          </cell>
          <cell r="G31">
            <v>-3618.8637592851919</v>
          </cell>
          <cell r="M31">
            <v>3334657.4262407143</v>
          </cell>
        </row>
        <row r="32">
          <cell r="E32">
            <v>5627343.6500000004</v>
          </cell>
          <cell r="G32">
            <v>-3040.5711570695739</v>
          </cell>
          <cell r="M32">
            <v>5624303.0788429314</v>
          </cell>
        </row>
        <row r="33">
          <cell r="E33">
            <v>1353.27</v>
          </cell>
          <cell r="G33">
            <v>-263.75</v>
          </cell>
          <cell r="M33">
            <v>1089.52</v>
          </cell>
        </row>
        <row r="34">
          <cell r="E34">
            <v>-34560.870000000003</v>
          </cell>
          <cell r="G34">
            <v>3664.3873976179498</v>
          </cell>
          <cell r="M34">
            <v>-30896.482602382057</v>
          </cell>
        </row>
        <row r="42">
          <cell r="E42">
            <v>5345916.1199999992</v>
          </cell>
          <cell r="G42">
            <v>61708.620002207339</v>
          </cell>
          <cell r="M42">
            <v>0</v>
          </cell>
          <cell r="N42">
            <v>3731105.9244089536</v>
          </cell>
          <cell r="O42">
            <v>1676518.8155932531</v>
          </cell>
          <cell r="P42">
            <v>0</v>
          </cell>
        </row>
        <row r="43">
          <cell r="E43">
            <v>2307861.6</v>
          </cell>
          <cell r="G43">
            <v>96693.933667059464</v>
          </cell>
          <cell r="M43">
            <v>0</v>
          </cell>
          <cell r="N43">
            <v>2404555.5336670596</v>
          </cell>
        </row>
        <row r="44">
          <cell r="E44">
            <v>1313229.3699999999</v>
          </cell>
          <cell r="G44">
            <v>-3854.7055401791949</v>
          </cell>
          <cell r="M44">
            <v>0</v>
          </cell>
          <cell r="N44">
            <v>1309374.6644598206</v>
          </cell>
        </row>
        <row r="45">
          <cell r="E45">
            <v>4764092.9000000004</v>
          </cell>
          <cell r="G45">
            <v>-168407.48309069639</v>
          </cell>
          <cell r="M45">
            <v>0</v>
          </cell>
          <cell r="N45">
            <v>4595685.4169093035</v>
          </cell>
        </row>
        <row r="46">
          <cell r="E46">
            <v>987682.85999999987</v>
          </cell>
          <cell r="G46">
            <v>3993.4550840480124</v>
          </cell>
          <cell r="M46">
            <v>0</v>
          </cell>
          <cell r="N46">
            <v>991676.31508404785</v>
          </cell>
        </row>
        <row r="47">
          <cell r="E47">
            <v>79320.740000000005</v>
          </cell>
          <cell r="G47">
            <v>381.49341515272573</v>
          </cell>
          <cell r="M47">
            <v>0</v>
          </cell>
          <cell r="N47">
            <v>79702.233415152732</v>
          </cell>
        </row>
        <row r="48">
          <cell r="E48">
            <v>5373360</v>
          </cell>
          <cell r="G48">
            <v>48974.138436878857</v>
          </cell>
          <cell r="M48">
            <v>0</v>
          </cell>
          <cell r="N48">
            <v>0</v>
          </cell>
          <cell r="O48">
            <v>5422334.138436879</v>
          </cell>
        </row>
        <row r="49">
          <cell r="E49">
            <v>933505.01</v>
          </cell>
          <cell r="G49">
            <v>21878.868492839491</v>
          </cell>
          <cell r="M49">
            <v>0</v>
          </cell>
          <cell r="N49">
            <v>955383.87849283952</v>
          </cell>
        </row>
        <row r="50">
          <cell r="E50">
            <v>21670470.166999999</v>
          </cell>
          <cell r="G50">
            <v>20937.555252263235</v>
          </cell>
          <cell r="M50">
            <v>0</v>
          </cell>
          <cell r="N50">
            <v>14966448.996095188</v>
          </cell>
          <cell r="O50">
            <v>6724958.726157072</v>
          </cell>
          <cell r="P50">
            <v>0</v>
          </cell>
        </row>
        <row r="51">
          <cell r="E51">
            <v>1731069.6000000003</v>
          </cell>
          <cell r="G51">
            <v>0</v>
          </cell>
          <cell r="M51">
            <v>0</v>
          </cell>
          <cell r="N51">
            <v>1731069.6000000003</v>
          </cell>
        </row>
        <row r="58">
          <cell r="E58">
            <v>116379.21</v>
          </cell>
          <cell r="F58">
            <v>0</v>
          </cell>
          <cell r="G58">
            <v>3708.0385120504911</v>
          </cell>
          <cell r="M58">
            <v>0</v>
          </cell>
          <cell r="N58">
            <v>119095.31590304158</v>
          </cell>
          <cell r="O58">
            <v>991.93260900891471</v>
          </cell>
          <cell r="P58">
            <v>0</v>
          </cell>
        </row>
        <row r="59">
          <cell r="E59">
            <v>10374.809999999998</v>
          </cell>
          <cell r="F59">
            <v>0</v>
          </cell>
          <cell r="G59">
            <v>-5223.9864810640302</v>
          </cell>
          <cell r="M59">
            <v>0</v>
          </cell>
          <cell r="N59">
            <v>5150.8235189359675</v>
          </cell>
        </row>
        <row r="60">
          <cell r="E60">
            <v>1932331.5399999998</v>
          </cell>
          <cell r="F60">
            <v>0</v>
          </cell>
          <cell r="G60">
            <v>-30602.721635457641</v>
          </cell>
          <cell r="M60">
            <v>0</v>
          </cell>
          <cell r="N60">
            <v>1901728.8183645422</v>
          </cell>
        </row>
        <row r="61">
          <cell r="E61">
            <v>31761246.73</v>
          </cell>
          <cell r="F61">
            <v>0</v>
          </cell>
          <cell r="G61">
            <v>6766122.8487765333</v>
          </cell>
          <cell r="M61">
            <v>0</v>
          </cell>
          <cell r="N61">
            <v>38527369.578776531</v>
          </cell>
        </row>
        <row r="62">
          <cell r="E62">
            <v>1658504.4</v>
          </cell>
          <cell r="F62">
            <v>0</v>
          </cell>
          <cell r="G62">
            <v>2220.8930369465797</v>
          </cell>
          <cell r="M62">
            <v>0</v>
          </cell>
          <cell r="N62">
            <v>1660725.2930369466</v>
          </cell>
        </row>
        <row r="63">
          <cell r="E63">
            <v>998434.51</v>
          </cell>
          <cell r="F63">
            <v>0</v>
          </cell>
          <cell r="G63">
            <v>10999.509948515688</v>
          </cell>
          <cell r="M63">
            <v>0</v>
          </cell>
          <cell r="N63">
            <v>1009434.0199485157</v>
          </cell>
        </row>
        <row r="64">
          <cell r="E64">
            <v>739323.48</v>
          </cell>
          <cell r="F64">
            <v>0</v>
          </cell>
          <cell r="G64">
            <v>5347.8534097064658</v>
          </cell>
          <cell r="M64">
            <v>0</v>
          </cell>
          <cell r="N64">
            <v>744671.33340970648</v>
          </cell>
        </row>
        <row r="65">
          <cell r="E65">
            <v>358784.63999999996</v>
          </cell>
          <cell r="F65">
            <v>0</v>
          </cell>
          <cell r="G65">
            <v>6429.8259541348716</v>
          </cell>
          <cell r="M65">
            <v>0</v>
          </cell>
          <cell r="N65">
            <v>0</v>
          </cell>
          <cell r="O65">
            <v>365214.46595413482</v>
          </cell>
        </row>
        <row r="66">
          <cell r="E66">
            <v>150097.85</v>
          </cell>
          <cell r="F66">
            <v>0</v>
          </cell>
          <cell r="G66">
            <v>-2730.4789637481463</v>
          </cell>
          <cell r="M66">
            <v>0</v>
          </cell>
          <cell r="N66">
            <v>146150.10190363362</v>
          </cell>
          <cell r="O66">
            <v>1217.2691326182344</v>
          </cell>
          <cell r="P66">
            <v>0</v>
          </cell>
        </row>
        <row r="73">
          <cell r="E73">
            <v>611705.67999999993</v>
          </cell>
          <cell r="G73">
            <v>14396.125539014874</v>
          </cell>
          <cell r="M73">
            <v>94.12</v>
          </cell>
          <cell r="N73">
            <v>0</v>
          </cell>
          <cell r="O73">
            <v>13336.077477392921</v>
          </cell>
          <cell r="P73">
            <v>612671.6080616219</v>
          </cell>
        </row>
        <row r="74">
          <cell r="E74">
            <v>182284.28000000003</v>
          </cell>
          <cell r="G74">
            <v>6306.2181156605093</v>
          </cell>
          <cell r="M74">
            <v>1950.3999999999996</v>
          </cell>
          <cell r="N74">
            <v>0</v>
          </cell>
          <cell r="O74">
            <v>186640.09811566054</v>
          </cell>
          <cell r="P74">
            <v>0</v>
          </cell>
        </row>
        <row r="75">
          <cell r="E75">
            <v>8546428.839999998</v>
          </cell>
          <cell r="G75">
            <v>208904.18044301032</v>
          </cell>
          <cell r="M75">
            <v>180916.05</v>
          </cell>
          <cell r="N75">
            <v>0</v>
          </cell>
          <cell r="O75">
            <v>0</v>
          </cell>
          <cell r="P75">
            <v>8574416.9704430085</v>
          </cell>
        </row>
        <row r="76">
          <cell r="E76">
            <v>818597.36999999988</v>
          </cell>
          <cell r="G76">
            <v>-791840.03</v>
          </cell>
          <cell r="M76">
            <v>9.0200000000013461</v>
          </cell>
          <cell r="N76">
            <v>0</v>
          </cell>
          <cell r="O76">
            <v>0</v>
          </cell>
          <cell r="P76">
            <v>26748.319999999851</v>
          </cell>
        </row>
        <row r="77">
          <cell r="E77">
            <v>69390.34</v>
          </cell>
          <cell r="G77">
            <v>1238.21</v>
          </cell>
          <cell r="M77">
            <v>0</v>
          </cell>
          <cell r="N77">
            <v>0</v>
          </cell>
          <cell r="O77">
            <v>1504.6265991205901</v>
          </cell>
          <cell r="P77">
            <v>69123.923400879416</v>
          </cell>
        </row>
        <row r="80">
          <cell r="E80">
            <v>13760632.82</v>
          </cell>
          <cell r="G80">
            <v>-13760632.820000002</v>
          </cell>
          <cell r="M80">
            <v>0</v>
          </cell>
          <cell r="N80">
            <v>0</v>
          </cell>
          <cell r="O80">
            <v>0</v>
          </cell>
          <cell r="P80">
            <v>0</v>
          </cell>
        </row>
        <row r="81">
          <cell r="E81">
            <v>476011.1799999997</v>
          </cell>
          <cell r="G81">
            <v>19073.812504833564</v>
          </cell>
          <cell r="M81">
            <v>139.87</v>
          </cell>
          <cell r="N81">
            <v>0</v>
          </cell>
          <cell r="O81">
            <v>0</v>
          </cell>
          <cell r="P81">
            <v>494945.12250483327</v>
          </cell>
        </row>
        <row r="82">
          <cell r="E82">
            <v>1469576.38</v>
          </cell>
          <cell r="G82">
            <v>30629.135956804123</v>
          </cell>
          <cell r="M82">
            <v>67874.27</v>
          </cell>
          <cell r="N82">
            <v>0</v>
          </cell>
          <cell r="O82">
            <v>0</v>
          </cell>
          <cell r="P82">
            <v>1432331.2459568039</v>
          </cell>
        </row>
        <row r="83">
          <cell r="E83">
            <v>212.88000000000002</v>
          </cell>
          <cell r="G83">
            <v>0</v>
          </cell>
          <cell r="M83">
            <v>30.8</v>
          </cell>
          <cell r="N83">
            <v>0</v>
          </cell>
          <cell r="O83">
            <v>0</v>
          </cell>
          <cell r="P83">
            <v>182.08</v>
          </cell>
        </row>
        <row r="84">
          <cell r="E84">
            <v>7323.9500000000007</v>
          </cell>
          <cell r="G84">
            <v>102.53000000000002</v>
          </cell>
          <cell r="M84">
            <v>1517.5200000000002</v>
          </cell>
          <cell r="N84">
            <v>0</v>
          </cell>
          <cell r="O84">
            <v>0</v>
          </cell>
          <cell r="P84">
            <v>5908.96</v>
          </cell>
        </row>
        <row r="91">
          <cell r="E91">
            <v>10.760000000000105</v>
          </cell>
          <cell r="G91">
            <v>-10.76</v>
          </cell>
          <cell r="M91">
            <v>0</v>
          </cell>
          <cell r="N91">
            <v>1.0480505352461478E-13</v>
          </cell>
          <cell r="O91">
            <v>0</v>
          </cell>
          <cell r="P91">
            <v>0</v>
          </cell>
        </row>
        <row r="92">
          <cell r="E92">
            <v>257162.87</v>
          </cell>
          <cell r="G92">
            <v>-257162.87</v>
          </cell>
          <cell r="M92">
            <v>0</v>
          </cell>
          <cell r="N92">
            <v>0</v>
          </cell>
          <cell r="O92">
            <v>0</v>
          </cell>
          <cell r="P92">
            <v>0</v>
          </cell>
        </row>
        <row r="93">
          <cell r="E93">
            <v>0</v>
          </cell>
          <cell r="G93">
            <v>0</v>
          </cell>
          <cell r="M93">
            <v>0</v>
          </cell>
          <cell r="N93">
            <v>0</v>
          </cell>
          <cell r="O93">
            <v>0</v>
          </cell>
          <cell r="P93">
            <v>0</v>
          </cell>
        </row>
      </sheetData>
      <sheetData sheetId="44"/>
      <sheetData sheetId="45"/>
      <sheetData sheetId="46"/>
      <sheetData sheetId="47"/>
      <sheetData sheetId="48"/>
      <sheetData sheetId="49"/>
      <sheetData sheetId="50"/>
      <sheetData sheetId="51">
        <row r="15">
          <cell r="E15">
            <v>22945363.029999997</v>
          </cell>
          <cell r="F15">
            <v>0</v>
          </cell>
          <cell r="G15">
            <v>-91266.835643879342</v>
          </cell>
          <cell r="M15">
            <v>7386903.1246080352</v>
          </cell>
          <cell r="N15">
            <v>9652087.4142319411</v>
          </cell>
          <cell r="O15">
            <v>3215122.4234401383</v>
          </cell>
          <cell r="P15">
            <v>2599983.2320760018</v>
          </cell>
        </row>
        <row r="16">
          <cell r="E16">
            <v>2117517.3199999998</v>
          </cell>
          <cell r="F16">
            <v>0</v>
          </cell>
          <cell r="G16">
            <v>-505801.63766643696</v>
          </cell>
          <cell r="M16">
            <v>529037.56000000006</v>
          </cell>
          <cell r="N16">
            <v>675630.27312817122</v>
          </cell>
          <cell r="O16">
            <v>225053.29136228329</v>
          </cell>
          <cell r="P16">
            <v>181994.55784310849</v>
          </cell>
        </row>
        <row r="17">
          <cell r="E17">
            <v>-7159509.3100000005</v>
          </cell>
          <cell r="F17">
            <v>0</v>
          </cell>
          <cell r="G17">
            <v>-193538.16464660829</v>
          </cell>
          <cell r="M17">
            <v>52748.810000000005</v>
          </cell>
          <cell r="N17">
            <v>-4621484.5052404478</v>
          </cell>
          <cell r="O17">
            <v>-1539422.2850148198</v>
          </cell>
          <cell r="P17">
            <v>-1244889.4943913405</v>
          </cell>
        </row>
        <row r="18">
          <cell r="E18">
            <v>6040670.9000000004</v>
          </cell>
          <cell r="F18">
            <v>0</v>
          </cell>
          <cell r="G18">
            <v>-2299241.7199999997</v>
          </cell>
          <cell r="M18">
            <v>1185037.0399999996</v>
          </cell>
          <cell r="N18">
            <v>1906214.9174426557</v>
          </cell>
          <cell r="O18">
            <v>365410.59761912475</v>
          </cell>
          <cell r="P18">
            <v>284766.62493822066</v>
          </cell>
        </row>
        <row r="19">
          <cell r="E19">
            <v>2097873.5060000001</v>
          </cell>
          <cell r="F19">
            <v>0</v>
          </cell>
          <cell r="G19">
            <v>1521926.962220296</v>
          </cell>
          <cell r="M19">
            <v>2051487.950681064</v>
          </cell>
          <cell r="N19">
            <v>1519772.7299063001</v>
          </cell>
          <cell r="O19">
            <v>47141.931579640979</v>
          </cell>
          <cell r="P19">
            <v>1397.8560532912295</v>
          </cell>
        </row>
        <row r="20">
          <cell r="E20">
            <v>3545241.39</v>
          </cell>
          <cell r="F20">
            <v>0</v>
          </cell>
          <cell r="G20">
            <v>-878.52000000000044</v>
          </cell>
          <cell r="M20">
            <v>365304.05</v>
          </cell>
          <cell r="N20">
            <v>1983847.5854833834</v>
          </cell>
          <cell r="O20">
            <v>660822.11888906232</v>
          </cell>
          <cell r="P20">
            <v>534389.11562755471</v>
          </cell>
        </row>
        <row r="21">
          <cell r="E21">
            <v>-1551330.9099999997</v>
          </cell>
          <cell r="F21">
            <v>0</v>
          </cell>
          <cell r="G21">
            <v>6134895.1346356031</v>
          </cell>
          <cell r="M21">
            <v>-135096.96707340516</v>
          </cell>
          <cell r="N21">
            <v>2944615.1021156819</v>
          </cell>
          <cell r="O21">
            <v>980854.98368499347</v>
          </cell>
          <cell r="P21">
            <v>793191.10590833297</v>
          </cell>
        </row>
        <row r="22">
          <cell r="E22">
            <v>1420106.4700000002</v>
          </cell>
          <cell r="F22">
            <v>0</v>
          </cell>
          <cell r="G22">
            <v>-1993500.7184426922</v>
          </cell>
          <cell r="M22">
            <v>-57549.189999999944</v>
          </cell>
          <cell r="N22">
            <v>-443550.88770423201</v>
          </cell>
          <cell r="O22">
            <v>-55201.013817069164</v>
          </cell>
          <cell r="P22">
            <v>-17093.156921390866</v>
          </cell>
        </row>
        <row r="23">
          <cell r="E23">
            <v>1934200.0669999998</v>
          </cell>
          <cell r="F23">
            <v>0</v>
          </cell>
          <cell r="G23">
            <v>914978.76921724016</v>
          </cell>
          <cell r="M23">
            <v>841120.22656649142</v>
          </cell>
          <cell r="N23">
            <v>1945908.5360035233</v>
          </cell>
          <cell r="O23">
            <v>60360.266544704478</v>
          </cell>
          <cell r="P23">
            <v>1789.80710252072</v>
          </cell>
        </row>
        <row r="24">
          <cell r="E24">
            <v>696577.69</v>
          </cell>
          <cell r="F24">
            <v>0</v>
          </cell>
          <cell r="G24">
            <v>15.822395206396095</v>
          </cell>
          <cell r="M24">
            <v>24064.972395206401</v>
          </cell>
          <cell r="N24">
            <v>419682.11215659877</v>
          </cell>
          <cell r="O24">
            <v>139796.63792951382</v>
          </cell>
          <cell r="P24">
            <v>113049.78991388732</v>
          </cell>
        </row>
        <row r="25">
          <cell r="E25">
            <v>12973560.820000002</v>
          </cell>
          <cell r="F25">
            <v>0</v>
          </cell>
          <cell r="G25">
            <v>-6097.1074709502273</v>
          </cell>
          <cell r="M25">
            <v>32689.257427764685</v>
          </cell>
          <cell r="N25">
            <v>12313285.773212058</v>
          </cell>
          <cell r="O25">
            <v>500331.34795234847</v>
          </cell>
          <cell r="P25">
            <v>121157.33393688017</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ow r="16">
          <cell r="E16">
            <v>1393068.47987859</v>
          </cell>
          <cell r="M16">
            <v>1393068.4798785916</v>
          </cell>
          <cell r="N16">
            <v>-1.6298145055770874E-9</v>
          </cell>
          <cell r="O16">
            <v>0</v>
          </cell>
          <cell r="P16">
            <v>0</v>
          </cell>
        </row>
        <row r="17">
          <cell r="E17">
            <v>74944.616761052879</v>
          </cell>
          <cell r="M17">
            <v>74944.616761052879</v>
          </cell>
          <cell r="O17">
            <v>0</v>
          </cell>
          <cell r="P17">
            <v>0</v>
          </cell>
        </row>
        <row r="18">
          <cell r="E18">
            <v>704067.15106429078</v>
          </cell>
          <cell r="M18">
            <v>704067.1510642909</v>
          </cell>
          <cell r="N18">
            <v>-1.1641532182693481E-10</v>
          </cell>
          <cell r="O18">
            <v>0</v>
          </cell>
          <cell r="P18">
            <v>0</v>
          </cell>
        </row>
        <row r="19">
          <cell r="E19">
            <v>23645.650614366306</v>
          </cell>
          <cell r="M19">
            <v>23645.650614366306</v>
          </cell>
          <cell r="N19">
            <v>0</v>
          </cell>
          <cell r="O19">
            <v>0</v>
          </cell>
          <cell r="P19">
            <v>0</v>
          </cell>
        </row>
        <row r="20">
          <cell r="E20">
            <v>0</v>
          </cell>
          <cell r="O20">
            <v>0</v>
          </cell>
          <cell r="P20">
            <v>0</v>
          </cell>
        </row>
        <row r="21">
          <cell r="E21">
            <v>0</v>
          </cell>
          <cell r="N21">
            <v>0</v>
          </cell>
          <cell r="O21">
            <v>0</v>
          </cell>
          <cell r="P21">
            <v>0</v>
          </cell>
        </row>
        <row r="22">
          <cell r="E22">
            <v>0</v>
          </cell>
          <cell r="O22">
            <v>0</v>
          </cell>
          <cell r="P22">
            <v>0</v>
          </cell>
        </row>
        <row r="23">
          <cell r="E23">
            <v>683376.126405466</v>
          </cell>
          <cell r="M23">
            <v>683376.12640546635</v>
          </cell>
          <cell r="N23">
            <v>-3.4924596548080444E-10</v>
          </cell>
          <cell r="O23">
            <v>0</v>
          </cell>
          <cell r="P23">
            <v>0</v>
          </cell>
        </row>
        <row r="24">
          <cell r="E24">
            <v>0</v>
          </cell>
          <cell r="N24">
            <v>0</v>
          </cell>
          <cell r="O24">
            <v>0</v>
          </cell>
          <cell r="P24">
            <v>0</v>
          </cell>
        </row>
        <row r="30">
          <cell r="E30">
            <v>3245.6989280774119</v>
          </cell>
          <cell r="M30">
            <v>3245.6989280774119</v>
          </cell>
          <cell r="N30">
            <v>0</v>
          </cell>
          <cell r="O30">
            <v>0</v>
          </cell>
          <cell r="P30">
            <v>0</v>
          </cell>
        </row>
        <row r="31">
          <cell r="E31">
            <v>1669.2597708654559</v>
          </cell>
          <cell r="M31">
            <v>1669.2597708654559</v>
          </cell>
          <cell r="N31">
            <v>0</v>
          </cell>
          <cell r="O31">
            <v>0</v>
          </cell>
          <cell r="P31">
            <v>0</v>
          </cell>
        </row>
        <row r="32">
          <cell r="E32">
            <v>2223596.3051812775</v>
          </cell>
          <cell r="M32">
            <v>2223596.3051812775</v>
          </cell>
          <cell r="N32">
            <v>0</v>
          </cell>
          <cell r="O32">
            <v>0</v>
          </cell>
          <cell r="P32">
            <v>0</v>
          </cell>
        </row>
        <row r="33">
          <cell r="E33">
            <v>526929.00437924522</v>
          </cell>
          <cell r="M33">
            <v>526929.00437924522</v>
          </cell>
          <cell r="N33">
            <v>0</v>
          </cell>
          <cell r="O33">
            <v>0</v>
          </cell>
          <cell r="P33">
            <v>0</v>
          </cell>
        </row>
        <row r="34">
          <cell r="E34">
            <v>0</v>
          </cell>
          <cell r="N34">
            <v>0</v>
          </cell>
        </row>
        <row r="35">
          <cell r="E35">
            <v>6274.4478032649404</v>
          </cell>
          <cell r="M35">
            <v>6274.4478032649404</v>
          </cell>
          <cell r="N35">
            <v>0</v>
          </cell>
        </row>
        <row r="36">
          <cell r="E36">
            <v>0</v>
          </cell>
          <cell r="N36">
            <v>0</v>
          </cell>
        </row>
        <row r="44">
          <cell r="E44">
            <v>3182745.5479511064</v>
          </cell>
          <cell r="M44">
            <v>0</v>
          </cell>
          <cell r="N44">
            <v>3182745.5479511064</v>
          </cell>
          <cell r="O44">
            <v>0</v>
          </cell>
          <cell r="P44">
            <v>0</v>
          </cell>
        </row>
        <row r="45">
          <cell r="E45">
            <v>296784.69818675879</v>
          </cell>
          <cell r="M45">
            <v>0</v>
          </cell>
          <cell r="N45">
            <v>296784.69818675879</v>
          </cell>
          <cell r="O45">
            <v>0</v>
          </cell>
          <cell r="P45">
            <v>0</v>
          </cell>
        </row>
        <row r="46">
          <cell r="E46">
            <v>-2398540.1192099983</v>
          </cell>
          <cell r="M46">
            <v>0</v>
          </cell>
          <cell r="N46">
            <v>-2398540.1192099983</v>
          </cell>
          <cell r="O46">
            <v>0</v>
          </cell>
          <cell r="P46">
            <v>0</v>
          </cell>
        </row>
        <row r="47">
          <cell r="E47">
            <v>128915.05767349768</v>
          </cell>
          <cell r="M47">
            <v>0</v>
          </cell>
          <cell r="N47">
            <v>128915.05767349768</v>
          </cell>
          <cell r="O47">
            <v>0</v>
          </cell>
          <cell r="P47">
            <v>0</v>
          </cell>
        </row>
        <row r="48">
          <cell r="E48">
            <v>35907.508579195222</v>
          </cell>
          <cell r="M48">
            <v>0</v>
          </cell>
          <cell r="N48">
            <v>35907.508579195222</v>
          </cell>
          <cell r="O48">
            <v>0</v>
          </cell>
          <cell r="P48">
            <v>0</v>
          </cell>
        </row>
        <row r="49">
          <cell r="E49">
            <v>4447057.4413128709</v>
          </cell>
          <cell r="M49">
            <v>0</v>
          </cell>
          <cell r="N49">
            <v>0</v>
          </cell>
          <cell r="O49">
            <v>4447057.4413128709</v>
          </cell>
          <cell r="P49">
            <v>0</v>
          </cell>
        </row>
        <row r="50">
          <cell r="E50">
            <v>876835.70123151026</v>
          </cell>
          <cell r="M50">
            <v>0</v>
          </cell>
          <cell r="N50">
            <v>876835.70123151026</v>
          </cell>
          <cell r="O50">
            <v>0</v>
          </cell>
          <cell r="P50">
            <v>0</v>
          </cell>
        </row>
        <row r="51">
          <cell r="E51">
            <v>8481326.0839747936</v>
          </cell>
          <cell r="M51">
            <v>0</v>
          </cell>
          <cell r="N51">
            <v>5851871.666440676</v>
          </cell>
          <cell r="O51">
            <v>2629454.4175341176</v>
          </cell>
          <cell r="P51">
            <v>0</v>
          </cell>
        </row>
        <row r="52">
          <cell r="E52">
            <v>0</v>
          </cell>
          <cell r="M52">
            <v>0</v>
          </cell>
          <cell r="N52">
            <v>0</v>
          </cell>
          <cell r="O52">
            <v>0</v>
          </cell>
          <cell r="P52">
            <v>0</v>
          </cell>
        </row>
        <row r="56">
          <cell r="E56">
            <v>2680910.6075635394</v>
          </cell>
          <cell r="M56">
            <v>0</v>
          </cell>
          <cell r="N56">
            <v>1849751.4031802153</v>
          </cell>
          <cell r="O56">
            <v>831159.20438332413</v>
          </cell>
          <cell r="P56">
            <v>0</v>
          </cell>
        </row>
        <row r="63">
          <cell r="E63">
            <v>12.918375758035047</v>
          </cell>
          <cell r="M63">
            <v>0</v>
          </cell>
          <cell r="N63">
            <v>12.918375758035047</v>
          </cell>
          <cell r="O63">
            <v>0</v>
          </cell>
          <cell r="P63">
            <v>0</v>
          </cell>
        </row>
        <row r="64">
          <cell r="E64">
            <v>-18744.586314052314</v>
          </cell>
          <cell r="M64">
            <v>0</v>
          </cell>
          <cell r="N64">
            <v>-18744.586314052314</v>
          </cell>
          <cell r="O64">
            <v>0</v>
          </cell>
          <cell r="P64">
            <v>0</v>
          </cell>
        </row>
        <row r="65">
          <cell r="E65">
            <v>14085536.267343339</v>
          </cell>
          <cell r="M65">
            <v>0</v>
          </cell>
          <cell r="N65">
            <v>14085536.267343339</v>
          </cell>
          <cell r="O65">
            <v>0</v>
          </cell>
          <cell r="P65">
            <v>0</v>
          </cell>
        </row>
        <row r="66">
          <cell r="E66">
            <v>156317.79571007742</v>
          </cell>
          <cell r="M66">
            <v>0</v>
          </cell>
          <cell r="N66">
            <v>156317.79571007742</v>
          </cell>
          <cell r="O66">
            <v>0</v>
          </cell>
          <cell r="P66">
            <v>0</v>
          </cell>
        </row>
        <row r="67">
          <cell r="E67">
            <v>676583.56012438249</v>
          </cell>
          <cell r="M67">
            <v>0</v>
          </cell>
          <cell r="N67">
            <v>676583.56012438249</v>
          </cell>
          <cell r="O67">
            <v>0</v>
          </cell>
          <cell r="P67">
            <v>0</v>
          </cell>
        </row>
        <row r="68">
          <cell r="E68">
            <v>199167.93265376252</v>
          </cell>
          <cell r="M68">
            <v>0</v>
          </cell>
          <cell r="N68">
            <v>199167.93265376252</v>
          </cell>
          <cell r="O68">
            <v>0</v>
          </cell>
          <cell r="P68">
            <v>0</v>
          </cell>
        </row>
        <row r="69">
          <cell r="E69">
            <v>297645.78470243374</v>
          </cell>
          <cell r="M69">
            <v>0</v>
          </cell>
          <cell r="N69">
            <v>0</v>
          </cell>
          <cell r="O69">
            <v>297645.78470243374</v>
          </cell>
          <cell r="P69">
            <v>0</v>
          </cell>
        </row>
        <row r="70">
          <cell r="E70">
            <v>71577.626130050427</v>
          </cell>
          <cell r="M70">
            <v>0</v>
          </cell>
          <cell r="N70">
            <v>49386.50844859684</v>
          </cell>
          <cell r="O70">
            <v>22191.11768145359</v>
          </cell>
          <cell r="P70">
            <v>0</v>
          </cell>
        </row>
        <row r="74">
          <cell r="E74">
            <v>108908.04935239209</v>
          </cell>
          <cell r="M74">
            <v>0</v>
          </cell>
          <cell r="N74">
            <v>75143.429452238022</v>
          </cell>
          <cell r="O74">
            <v>33764.619900154066</v>
          </cell>
          <cell r="P74">
            <v>0</v>
          </cell>
        </row>
        <row r="85">
          <cell r="E85">
            <v>71891.638480916008</v>
          </cell>
          <cell r="M85">
            <v>0</v>
          </cell>
          <cell r="N85">
            <v>0</v>
          </cell>
          <cell r="O85">
            <v>71891.638480916008</v>
          </cell>
          <cell r="P85">
            <v>0</v>
          </cell>
        </row>
        <row r="86">
          <cell r="E86">
            <v>3911447.8621498458</v>
          </cell>
          <cell r="M86">
            <v>0</v>
          </cell>
          <cell r="N86">
            <v>0</v>
          </cell>
          <cell r="O86">
            <v>0</v>
          </cell>
          <cell r="P86">
            <v>3911447.8621498458</v>
          </cell>
        </row>
        <row r="89">
          <cell r="E89">
            <v>481042.52784597577</v>
          </cell>
          <cell r="M89">
            <v>0</v>
          </cell>
          <cell r="N89">
            <v>0</v>
          </cell>
          <cell r="O89">
            <v>10247.830129675072</v>
          </cell>
          <cell r="P89">
            <v>470794.69771630067</v>
          </cell>
        </row>
        <row r="90">
          <cell r="E90">
            <v>0</v>
          </cell>
          <cell r="M90">
            <v>0</v>
          </cell>
          <cell r="N90">
            <v>0</v>
          </cell>
          <cell r="O90">
            <v>0</v>
          </cell>
          <cell r="P90">
            <v>0</v>
          </cell>
        </row>
        <row r="91">
          <cell r="E91">
            <v>0</v>
          </cell>
          <cell r="M91">
            <v>0</v>
          </cell>
          <cell r="N91">
            <v>0</v>
          </cell>
          <cell r="O91">
            <v>0</v>
          </cell>
          <cell r="P91">
            <v>0</v>
          </cell>
        </row>
        <row r="95">
          <cell r="E95">
            <v>0</v>
          </cell>
          <cell r="M95">
            <v>0</v>
          </cell>
        </row>
        <row r="96">
          <cell r="E96">
            <v>0</v>
          </cell>
          <cell r="M96">
            <v>0</v>
          </cell>
        </row>
        <row r="97">
          <cell r="E97">
            <v>1296451.8487646123</v>
          </cell>
          <cell r="M97">
            <v>0</v>
          </cell>
          <cell r="N97">
            <v>0</v>
          </cell>
          <cell r="O97">
            <v>0</v>
          </cell>
          <cell r="P97">
            <v>1296451.8487646123</v>
          </cell>
        </row>
        <row r="98">
          <cell r="M98">
            <v>0</v>
          </cell>
          <cell r="N98">
            <v>0</v>
          </cell>
          <cell r="O98">
            <v>0</v>
          </cell>
          <cell r="P98">
            <v>0</v>
          </cell>
        </row>
        <row r="101">
          <cell r="E101">
            <v>1068399.039778186</v>
          </cell>
          <cell r="M101">
            <v>0</v>
          </cell>
          <cell r="N101">
            <v>0</v>
          </cell>
          <cell r="O101">
            <v>0</v>
          </cell>
          <cell r="P101">
            <v>1068399.039778186</v>
          </cell>
        </row>
        <row r="102">
          <cell r="E102">
            <v>0</v>
          </cell>
          <cell r="M102">
            <v>0</v>
          </cell>
          <cell r="N102">
            <v>0</v>
          </cell>
          <cell r="O102">
            <v>0</v>
          </cell>
          <cell r="P102">
            <v>0</v>
          </cell>
        </row>
        <row r="109">
          <cell r="E109">
            <v>0</v>
          </cell>
          <cell r="M109">
            <v>0</v>
          </cell>
          <cell r="N109">
            <v>0</v>
          </cell>
          <cell r="O109">
            <v>0</v>
          </cell>
          <cell r="P109">
            <v>0</v>
          </cell>
        </row>
        <row r="110">
          <cell r="E110">
            <v>0</v>
          </cell>
          <cell r="M110">
            <v>0</v>
          </cell>
          <cell r="N110">
            <v>0</v>
          </cell>
          <cell r="O110">
            <v>0</v>
          </cell>
          <cell r="P110">
            <v>0</v>
          </cell>
        </row>
        <row r="111">
          <cell r="E111">
            <v>0</v>
          </cell>
          <cell r="M111">
            <v>0</v>
          </cell>
          <cell r="N111">
            <v>0</v>
          </cell>
          <cell r="O111">
            <v>0</v>
          </cell>
          <cell r="P111">
            <v>0</v>
          </cell>
        </row>
        <row r="114">
          <cell r="E114">
            <v>0</v>
          </cell>
          <cell r="M114">
            <v>0</v>
          </cell>
          <cell r="N114">
            <v>0</v>
          </cell>
          <cell r="O114">
            <v>0</v>
          </cell>
          <cell r="P114">
            <v>0</v>
          </cell>
        </row>
        <row r="115">
          <cell r="E115">
            <v>0</v>
          </cell>
          <cell r="M115">
            <v>0</v>
          </cell>
          <cell r="N115">
            <v>0</v>
          </cell>
          <cell r="O115">
            <v>0</v>
          </cell>
          <cell r="P115">
            <v>0</v>
          </cell>
        </row>
        <row r="123">
          <cell r="E123">
            <v>6013556.3834675439</v>
          </cell>
          <cell r="M123">
            <v>1640.1468730051229</v>
          </cell>
          <cell r="N123">
            <v>3751652.9845447848</v>
          </cell>
          <cell r="O123">
            <v>1249680.3145183581</v>
          </cell>
          <cell r="P123">
            <v>1010582.9375313958</v>
          </cell>
        </row>
        <row r="124">
          <cell r="E124">
            <v>144930.84559267634</v>
          </cell>
          <cell r="M124">
            <v>0</v>
          </cell>
          <cell r="N124">
            <v>90442.085022854648</v>
          </cell>
          <cell r="O124">
            <v>30126.371954620172</v>
          </cell>
          <cell r="P124">
            <v>24362.388615201526</v>
          </cell>
        </row>
        <row r="125">
          <cell r="E125">
            <v>-4508111.3884582715</v>
          </cell>
          <cell r="M125">
            <v>0</v>
          </cell>
          <cell r="N125">
            <v>-2813224.4162387289</v>
          </cell>
          <cell r="O125">
            <v>-937088.58142766531</v>
          </cell>
          <cell r="P125">
            <v>-757798.39079187706</v>
          </cell>
        </row>
        <row r="126">
          <cell r="E126">
            <v>54162.499595196117</v>
          </cell>
          <cell r="M126">
            <v>0</v>
          </cell>
          <cell r="N126">
            <v>40387.138999083523</v>
          </cell>
          <cell r="O126">
            <v>7741.9856820660571</v>
          </cell>
          <cell r="P126">
            <v>6033.3749140465343</v>
          </cell>
        </row>
        <row r="127">
          <cell r="E127">
            <v>0</v>
          </cell>
          <cell r="M127">
            <v>0</v>
          </cell>
          <cell r="N127">
            <v>0</v>
          </cell>
          <cell r="O127">
            <v>0</v>
          </cell>
          <cell r="P127">
            <v>0</v>
          </cell>
        </row>
        <row r="128">
          <cell r="E128">
            <v>8026.2548844684243</v>
          </cell>
          <cell r="M128">
            <v>-1268.4876120084859</v>
          </cell>
          <cell r="N128">
            <v>5800.2552023637954</v>
          </cell>
          <cell r="O128">
            <v>1932.0722826544256</v>
          </cell>
          <cell r="P128">
            <v>1562.4150114586889</v>
          </cell>
        </row>
        <row r="129">
          <cell r="E129">
            <v>133342.10269467623</v>
          </cell>
          <cell r="M129">
            <v>0</v>
          </cell>
          <cell r="N129">
            <v>114654.5984120213</v>
          </cell>
          <cell r="O129">
            <v>14269.050624362253</v>
          </cell>
          <cell r="P129">
            <v>4418.4536582926848</v>
          </cell>
        </row>
        <row r="130">
          <cell r="E130">
            <v>17565.123494660842</v>
          </cell>
          <cell r="M130">
            <v>913.55648941640573</v>
          </cell>
          <cell r="N130">
            <v>16136.195536132964</v>
          </cell>
          <cell r="O130">
            <v>500.52972457729783</v>
          </cell>
          <cell r="P130">
            <v>14.841744534174563</v>
          </cell>
        </row>
        <row r="131">
          <cell r="E131">
            <v>0</v>
          </cell>
          <cell r="M131">
            <v>0</v>
          </cell>
          <cell r="N131">
            <v>0</v>
          </cell>
          <cell r="O131">
            <v>0</v>
          </cell>
          <cell r="P131">
            <v>0</v>
          </cell>
        </row>
        <row r="132">
          <cell r="E132">
            <v>3100827.2108019157</v>
          </cell>
          <cell r="M132">
            <v>40154.033985814596</v>
          </cell>
          <cell r="N132">
            <v>2913614.2740918277</v>
          </cell>
          <cell r="O132">
            <v>118390.21557844436</v>
          </cell>
          <cell r="P132">
            <v>28668.687145829052</v>
          </cell>
        </row>
      </sheetData>
      <sheetData sheetId="94"/>
      <sheetData sheetId="95"/>
      <sheetData sheetId="96"/>
      <sheetData sheetId="97"/>
      <sheetData sheetId="98"/>
      <sheetData sheetId="99"/>
      <sheetData sheetId="100"/>
      <sheetData sheetId="101"/>
      <sheetData sheetId="102"/>
      <sheetData sheetId="103">
        <row r="16">
          <cell r="E16">
            <v>10302202.91</v>
          </cell>
          <cell r="G16">
            <v>-6411706.6699999999</v>
          </cell>
          <cell r="M16">
            <v>0</v>
          </cell>
          <cell r="N16">
            <v>3345254.6120565129</v>
          </cell>
          <cell r="O16">
            <v>416325.27671747468</v>
          </cell>
          <cell r="P16">
            <v>128916.3512260127</v>
          </cell>
        </row>
        <row r="17">
          <cell r="E17">
            <v>18347706.210000001</v>
          </cell>
          <cell r="G17">
            <v>1752795.1500000004</v>
          </cell>
          <cell r="M17">
            <v>4582516.1999999993</v>
          </cell>
          <cell r="N17">
            <v>15065600.413257865</v>
          </cell>
          <cell r="O17">
            <v>452384.74674213491</v>
          </cell>
          <cell r="P17">
            <v>0</v>
          </cell>
        </row>
        <row r="21">
          <cell r="E21">
            <v>568854.13</v>
          </cell>
          <cell r="G21">
            <v>151800.75703099347</v>
          </cell>
          <cell r="M21">
            <v>720654.88703099347</v>
          </cell>
          <cell r="N21">
            <v>0</v>
          </cell>
        </row>
        <row r="22">
          <cell r="E22">
            <v>233210.49</v>
          </cell>
          <cell r="G22">
            <v>310979.5139324693</v>
          </cell>
          <cell r="M22">
            <v>544190.00393246929</v>
          </cell>
          <cell r="N22">
            <v>0</v>
          </cell>
        </row>
        <row r="23">
          <cell r="E23">
            <v>15571788.08</v>
          </cell>
          <cell r="G23">
            <v>9576405.8578208145</v>
          </cell>
          <cell r="M23">
            <v>25148193.937820815</v>
          </cell>
          <cell r="N23">
            <v>0</v>
          </cell>
        </row>
        <row r="24">
          <cell r="E24">
            <v>383748.44</v>
          </cell>
          <cell r="G24">
            <v>387024.55338968866</v>
          </cell>
          <cell r="M24">
            <v>770772.99338968867</v>
          </cell>
        </row>
        <row r="25">
          <cell r="E25">
            <v>10712331.82</v>
          </cell>
          <cell r="G25">
            <v>2805357.7336078435</v>
          </cell>
          <cell r="M25">
            <v>13517689.553607844</v>
          </cell>
        </row>
        <row r="26">
          <cell r="E26">
            <v>7175704.8899999997</v>
          </cell>
          <cell r="G26">
            <v>3114956.2545233397</v>
          </cell>
          <cell r="M26">
            <v>10290661.144523339</v>
          </cell>
        </row>
        <row r="27">
          <cell r="E27">
            <v>10945.415999999999</v>
          </cell>
          <cell r="G27">
            <v>31738.580766548577</v>
          </cell>
          <cell r="M27">
            <v>42683.996766548575</v>
          </cell>
        </row>
        <row r="28">
          <cell r="E28">
            <v>416844.3</v>
          </cell>
          <cell r="G28">
            <v>200833.69432373805</v>
          </cell>
          <cell r="M28">
            <v>617677.99432373804</v>
          </cell>
        </row>
        <row r="29">
          <cell r="E29">
            <v>2614.6799999999998</v>
          </cell>
          <cell r="G29">
            <v>-2316.6786847138442</v>
          </cell>
          <cell r="M29">
            <v>298.0013152861556</v>
          </cell>
        </row>
        <row r="34">
          <cell r="E34">
            <v>17674.64</v>
          </cell>
          <cell r="G34">
            <v>3493.363211272208</v>
          </cell>
          <cell r="M34">
            <v>0</v>
          </cell>
          <cell r="N34">
            <v>21168.003211272207</v>
          </cell>
        </row>
        <row r="35">
          <cell r="E35">
            <v>108322.07</v>
          </cell>
          <cell r="G35">
            <v>48033.26560506894</v>
          </cell>
          <cell r="M35">
            <v>0</v>
          </cell>
          <cell r="N35">
            <v>156355.33560506895</v>
          </cell>
        </row>
        <row r="36">
          <cell r="E36">
            <v>4194178.5500000003</v>
          </cell>
          <cell r="G36">
            <v>2552294.9321518163</v>
          </cell>
          <cell r="M36">
            <v>0</v>
          </cell>
          <cell r="N36">
            <v>6746473.4821518166</v>
          </cell>
        </row>
        <row r="37">
          <cell r="E37">
            <v>0</v>
          </cell>
          <cell r="G37">
            <v>0</v>
          </cell>
          <cell r="M37">
            <v>0</v>
          </cell>
          <cell r="N37">
            <v>0</v>
          </cell>
        </row>
        <row r="38">
          <cell r="E38">
            <v>23727148.620000001</v>
          </cell>
          <cell r="G38">
            <v>-5724778.4567765184</v>
          </cell>
          <cell r="M38">
            <v>0</v>
          </cell>
          <cell r="N38">
            <v>18002370.163223483</v>
          </cell>
        </row>
        <row r="39">
          <cell r="E39">
            <v>19144246.109999999</v>
          </cell>
          <cell r="G39">
            <v>631945.70051319152</v>
          </cell>
          <cell r="M39">
            <v>0</v>
          </cell>
          <cell r="N39">
            <v>19776191.810513191</v>
          </cell>
        </row>
        <row r="40">
          <cell r="E40">
            <v>1402099.7</v>
          </cell>
          <cell r="G40">
            <v>-725038.5069745268</v>
          </cell>
          <cell r="M40">
            <v>0</v>
          </cell>
          <cell r="N40">
            <v>677061.19302547316</v>
          </cell>
        </row>
        <row r="41">
          <cell r="E41">
            <v>7206301.71</v>
          </cell>
          <cell r="G41">
            <v>477692.79802068416</v>
          </cell>
          <cell r="M41">
            <v>0</v>
          </cell>
          <cell r="N41">
            <v>7683994.5080206841</v>
          </cell>
        </row>
        <row r="42">
          <cell r="E42">
            <v>13469789.189999999</v>
          </cell>
          <cell r="G42">
            <v>6072126.9513862673</v>
          </cell>
          <cell r="M42">
            <v>0</v>
          </cell>
          <cell r="N42">
            <v>19541916.141386267</v>
          </cell>
        </row>
        <row r="43">
          <cell r="E43">
            <v>8119984.79</v>
          </cell>
          <cell r="G43">
            <v>-3128759.2659281846</v>
          </cell>
          <cell r="M43">
            <v>0</v>
          </cell>
          <cell r="N43">
            <v>4991225.5240718154</v>
          </cell>
        </row>
        <row r="44">
          <cell r="E44">
            <v>24299656.690000001</v>
          </cell>
          <cell r="G44">
            <v>-1099391.9120998261</v>
          </cell>
          <cell r="M44">
            <v>0</v>
          </cell>
          <cell r="N44">
            <v>0</v>
          </cell>
          <cell r="O44">
            <v>23200264.777900174</v>
          </cell>
        </row>
        <row r="45">
          <cell r="E45">
            <v>1200821.8700000001</v>
          </cell>
          <cell r="G45">
            <v>212789.31336005917</v>
          </cell>
          <cell r="M45">
            <v>0</v>
          </cell>
          <cell r="N45">
            <v>1413611.1833600593</v>
          </cell>
        </row>
        <row r="46">
          <cell r="E46">
            <v>0</v>
          </cell>
          <cell r="G46">
            <v>0</v>
          </cell>
          <cell r="N46">
            <v>0</v>
          </cell>
        </row>
        <row r="47">
          <cell r="E47">
            <v>2621473.6</v>
          </cell>
          <cell r="G47">
            <v>-540008.933219122</v>
          </cell>
          <cell r="N47">
            <v>2081464.6667808781</v>
          </cell>
        </row>
        <row r="48">
          <cell r="E48">
            <v>167919.13</v>
          </cell>
          <cell r="G48">
            <v>0</v>
          </cell>
          <cell r="N48">
            <v>167919.13</v>
          </cell>
        </row>
        <row r="49">
          <cell r="E49">
            <v>-10163764.199999999</v>
          </cell>
          <cell r="G49">
            <v>10163764.199999999</v>
          </cell>
          <cell r="N49">
            <v>0</v>
          </cell>
        </row>
        <row r="54">
          <cell r="E54">
            <v>0</v>
          </cell>
        </row>
        <row r="55">
          <cell r="E55">
            <v>1191725.9200000002</v>
          </cell>
          <cell r="G55">
            <v>3112576.0870303232</v>
          </cell>
          <cell r="M55">
            <v>1515883.3019533353</v>
          </cell>
          <cell r="N55">
            <v>2636294.0458453773</v>
          </cell>
          <cell r="O55">
            <v>117010.42086989482</v>
          </cell>
          <cell r="P55">
            <v>35114.238361715827</v>
          </cell>
        </row>
        <row r="56">
          <cell r="E56">
            <v>67709.23</v>
          </cell>
          <cell r="G56">
            <v>296790.7959242019</v>
          </cell>
          <cell r="M56">
            <v>99916.685319600627</v>
          </cell>
          <cell r="N56">
            <v>250148.76144525479</v>
          </cell>
          <cell r="O56">
            <v>11102.711362156191</v>
          </cell>
          <cell r="P56">
            <v>3331.8677971902721</v>
          </cell>
        </row>
        <row r="57">
          <cell r="E57">
            <v>9280.32</v>
          </cell>
          <cell r="G57">
            <v>8359.6372319860384</v>
          </cell>
          <cell r="M57">
            <v>0</v>
          </cell>
          <cell r="N57">
            <v>17125.71214780437</v>
          </cell>
          <cell r="O57">
            <v>514.24508418166931</v>
          </cell>
          <cell r="P57">
            <v>0</v>
          </cell>
        </row>
        <row r="58">
          <cell r="E58">
            <v>101120.64</v>
          </cell>
          <cell r="G58">
            <v>-53255.632446973126</v>
          </cell>
          <cell r="M58">
            <v>154.25966415211781</v>
          </cell>
          <cell r="N58">
            <v>46319.870505113526</v>
          </cell>
          <cell r="O58">
            <v>1390.8773837612341</v>
          </cell>
          <cell r="P58">
            <v>0</v>
          </cell>
        </row>
        <row r="59">
          <cell r="E59">
            <v>1026886.8400000001</v>
          </cell>
          <cell r="G59">
            <v>-77423.82793963654</v>
          </cell>
          <cell r="M59">
            <v>408207.76187499979</v>
          </cell>
          <cell r="N59">
            <v>525476.42215109605</v>
          </cell>
          <cell r="O59">
            <v>15778.828034267603</v>
          </cell>
          <cell r="P59">
            <v>0</v>
          </cell>
        </row>
        <row r="60">
          <cell r="E60">
            <v>2557.08</v>
          </cell>
          <cell r="G60">
            <v>13327.927566104325</v>
          </cell>
          <cell r="M60">
            <v>2730.8095340376594</v>
          </cell>
          <cell r="N60">
            <v>12770.723084515397</v>
          </cell>
          <cell r="O60">
            <v>383.47494755126883</v>
          </cell>
          <cell r="P60">
            <v>0</v>
          </cell>
        </row>
        <row r="61">
          <cell r="E61">
            <v>1806.72</v>
          </cell>
          <cell r="G61">
            <v>-5.5509999999912907E-2</v>
          </cell>
          <cell r="M61">
            <v>0</v>
          </cell>
          <cell r="N61">
            <v>1753.9960894744349</v>
          </cell>
          <cell r="O61">
            <v>52.668400525565289</v>
          </cell>
          <cell r="P61">
            <v>0</v>
          </cell>
        </row>
        <row r="62">
          <cell r="E62">
            <v>7758446.0600000005</v>
          </cell>
          <cell r="G62">
            <v>-1496390.0411851709</v>
          </cell>
          <cell r="M62">
            <v>458016.28670399997</v>
          </cell>
          <cell r="N62">
            <v>5634838.7039348083</v>
          </cell>
          <cell r="O62">
            <v>169201.02817602167</v>
          </cell>
          <cell r="P62">
            <v>0</v>
          </cell>
        </row>
        <row r="63">
          <cell r="E63">
            <v>276232.84999999998</v>
          </cell>
          <cell r="G63">
            <v>-161860.85771731471</v>
          </cell>
          <cell r="M63">
            <v>11756.940841825079</v>
          </cell>
          <cell r="N63">
            <v>99623.588078872752</v>
          </cell>
          <cell r="O63">
            <v>2991.4633619874321</v>
          </cell>
          <cell r="P63">
            <v>0</v>
          </cell>
        </row>
        <row r="64">
          <cell r="E64">
            <v>43307.64</v>
          </cell>
          <cell r="G64">
            <v>0</v>
          </cell>
          <cell r="M64">
            <v>0</v>
          </cell>
          <cell r="N64">
            <v>42045.12327818355</v>
          </cell>
          <cell r="O64">
            <v>1262.516721816452</v>
          </cell>
          <cell r="P64">
            <v>0</v>
          </cell>
        </row>
        <row r="65">
          <cell r="E65">
            <v>0</v>
          </cell>
          <cell r="N65">
            <v>0</v>
          </cell>
          <cell r="P65">
            <v>0</v>
          </cell>
        </row>
      </sheetData>
      <sheetData sheetId="104"/>
      <sheetData sheetId="105"/>
      <sheetData sheetId="106"/>
      <sheetData sheetId="107">
        <row r="17">
          <cell r="E17">
            <v>-934758.20000000042</v>
          </cell>
          <cell r="F17">
            <v>-3342155.6000000029</v>
          </cell>
          <cell r="N17">
            <v>-934758.20000000042</v>
          </cell>
          <cell r="O17">
            <v>-2085625.8700396661</v>
          </cell>
          <cell r="P17">
            <v>-694724.59312625974</v>
          </cell>
          <cell r="Q17">
            <v>-561805.13683407765</v>
          </cell>
        </row>
        <row r="18">
          <cell r="E18">
            <v>1329288.0700000012</v>
          </cell>
          <cell r="F18">
            <v>7196952.600000008</v>
          </cell>
          <cell r="H18">
            <v>5858.7189595666987</v>
          </cell>
          <cell r="N18">
            <v>1319836.9434609162</v>
          </cell>
          <cell r="O18">
            <v>4500712.3958703587</v>
          </cell>
          <cell r="P18">
            <v>1499192.9439098688</v>
          </cell>
          <cell r="Q18">
            <v>1212357.105718432</v>
          </cell>
        </row>
        <row r="19">
          <cell r="E19">
            <v>8219.3500000000022</v>
          </cell>
          <cell r="F19">
            <v>47951.679999999993</v>
          </cell>
          <cell r="N19">
            <v>8219.3500000000022</v>
          </cell>
          <cell r="O19">
            <v>29923.581152195169</v>
          </cell>
          <cell r="P19">
            <v>9967.5824122971917</v>
          </cell>
          <cell r="Q19">
            <v>8060.5164355076322</v>
          </cell>
        </row>
        <row r="20">
          <cell r="E20">
            <v>17175.339999999997</v>
          </cell>
          <cell r="F20">
            <v>99798.589999999938</v>
          </cell>
          <cell r="N20">
            <v>17175.339999999997</v>
          </cell>
          <cell r="O20">
            <v>62277.926586506488</v>
          </cell>
          <cell r="P20">
            <v>20744.855455659905</v>
          </cell>
          <cell r="Q20">
            <v>16775.807957833538</v>
          </cell>
        </row>
        <row r="25">
          <cell r="E25">
            <v>18016129</v>
          </cell>
          <cell r="F25">
            <v>33628273.68</v>
          </cell>
          <cell r="H25">
            <v>10263908.654977381</v>
          </cell>
          <cell r="N25">
            <v>26468255.273194097</v>
          </cell>
          <cell r="O25">
            <v>34343174.684060588</v>
          </cell>
          <cell r="P25">
            <v>1065293.2239963673</v>
          </cell>
          <cell r="Q25">
            <v>31588.153726321976</v>
          </cell>
        </row>
        <row r="34">
          <cell r="E34">
            <v>0</v>
          </cell>
          <cell r="F34">
            <v>600</v>
          </cell>
          <cell r="N34">
            <v>0</v>
          </cell>
          <cell r="O34">
            <v>600</v>
          </cell>
        </row>
        <row r="35">
          <cell r="E35">
            <v>16900</v>
          </cell>
          <cell r="F35">
            <v>42451.68</v>
          </cell>
          <cell r="H35">
            <v>-59199.957841926356</v>
          </cell>
          <cell r="N35">
            <v>151.34672839160703</v>
          </cell>
          <cell r="O35">
            <v>0.36381001004351937</v>
          </cell>
          <cell r="P35">
            <v>1.1285046944168748E-2</v>
          </cell>
          <cell r="Q35">
            <v>3.3462504937737037E-4</v>
          </cell>
        </row>
        <row r="36">
          <cell r="E36">
            <v>4</v>
          </cell>
          <cell r="F36">
            <v>4</v>
          </cell>
          <cell r="N36">
            <v>4</v>
          </cell>
          <cell r="O36">
            <v>4</v>
          </cell>
          <cell r="P36">
            <v>0</v>
          </cell>
          <cell r="Q36">
            <v>0</v>
          </cell>
        </row>
        <row r="37">
          <cell r="E37">
            <v>0</v>
          </cell>
          <cell r="F37">
            <v>47194380.509999998</v>
          </cell>
          <cell r="H37">
            <v>455436.55006119609</v>
          </cell>
          <cell r="N37">
            <v>0</v>
          </cell>
          <cell r="O37">
            <v>47649817.060061194</v>
          </cell>
          <cell r="P37">
            <v>0</v>
          </cell>
          <cell r="Q37">
            <v>0</v>
          </cell>
        </row>
        <row r="38">
          <cell r="E38">
            <v>281208.40999999997</v>
          </cell>
          <cell r="F38">
            <v>971618.05</v>
          </cell>
          <cell r="H38">
            <v>1057751.7188602234</v>
          </cell>
          <cell r="N38">
            <v>606563.38134298474</v>
          </cell>
          <cell r="O38">
            <v>1465202.1255795087</v>
          </cell>
          <cell r="P38">
            <v>182348.05750822058</v>
          </cell>
          <cell r="Q38">
            <v>56464.614429509187</v>
          </cell>
        </row>
      </sheetData>
      <sheetData sheetId="108"/>
      <sheetData sheetId="109"/>
      <sheetData sheetId="110">
        <row r="20">
          <cell r="E20">
            <v>-655814</v>
          </cell>
          <cell r="F20">
            <v>0</v>
          </cell>
          <cell r="G20">
            <v>-149859.83083510003</v>
          </cell>
          <cell r="M20">
            <v>-272616.99150810001</v>
          </cell>
          <cell r="N20">
            <v>-516558.55503235379</v>
          </cell>
          <cell r="O20">
            <v>-16023.164239639174</v>
          </cell>
          <cell r="P20">
            <v>-475.12005500708335</v>
          </cell>
        </row>
        <row r="21">
          <cell r="E21">
            <v>-6572182</v>
          </cell>
          <cell r="F21">
            <v>0</v>
          </cell>
          <cell r="G21">
            <v>-102779</v>
          </cell>
          <cell r="M21">
            <v>-659913</v>
          </cell>
          <cell r="N21">
            <v>-5828880.2883630302</v>
          </cell>
          <cell r="O21">
            <v>-180806.42607455491</v>
          </cell>
          <cell r="P21">
            <v>-5361.2855624146787</v>
          </cell>
        </row>
        <row r="22">
          <cell r="E22">
            <v>-2465424</v>
          </cell>
          <cell r="F22">
            <v>0</v>
          </cell>
          <cell r="G22">
            <v>2465424</v>
          </cell>
          <cell r="M22">
            <v>0</v>
          </cell>
          <cell r="N22">
            <v>0</v>
          </cell>
        </row>
        <row r="23">
          <cell r="E23">
            <v>-2617000</v>
          </cell>
          <cell r="F23">
            <v>0</v>
          </cell>
          <cell r="G23">
            <v>2617000</v>
          </cell>
          <cell r="M23">
            <v>0</v>
          </cell>
          <cell r="N23">
            <v>0</v>
          </cell>
        </row>
        <row r="29">
          <cell r="E29">
            <v>3064000</v>
          </cell>
          <cell r="F29">
            <v>0</v>
          </cell>
          <cell r="G29">
            <v>-1213000.0000000002</v>
          </cell>
          <cell r="M29">
            <v>651000</v>
          </cell>
          <cell r="N29">
            <v>1162859.6057813063</v>
          </cell>
          <cell r="O29">
            <v>36070.819599355789</v>
          </cell>
          <cell r="P29">
            <v>1069.5746193376367</v>
          </cell>
        </row>
        <row r="30">
          <cell r="E30">
            <v>627500.39</v>
          </cell>
          <cell r="F30">
            <v>0</v>
          </cell>
          <cell r="G30">
            <v>0</v>
          </cell>
          <cell r="M30">
            <v>115322.87</v>
          </cell>
          <cell r="N30">
            <v>319617.28106398083</v>
          </cell>
          <cell r="O30">
            <v>106464.91719009625</v>
          </cell>
          <cell r="P30">
            <v>86095.321745922978</v>
          </cell>
        </row>
        <row r="31">
          <cell r="E31">
            <v>-2943000</v>
          </cell>
          <cell r="F31">
            <v>0</v>
          </cell>
          <cell r="G31">
            <v>2943000</v>
          </cell>
          <cell r="M31">
            <v>0</v>
          </cell>
          <cell r="N31">
            <v>0</v>
          </cell>
        </row>
        <row r="32">
          <cell r="E32">
            <v>-44869.2</v>
          </cell>
          <cell r="F32">
            <v>0</v>
          </cell>
          <cell r="G32">
            <v>0</v>
          </cell>
          <cell r="M32">
            <v>-934.5</v>
          </cell>
          <cell r="N32">
            <v>-43934.7</v>
          </cell>
        </row>
        <row r="40">
          <cell r="E40">
            <v>-655814</v>
          </cell>
          <cell r="F40">
            <v>0</v>
          </cell>
          <cell r="G40">
            <v>-149859.83083510003</v>
          </cell>
          <cell r="M40">
            <v>-272616.99150810001</v>
          </cell>
          <cell r="N40">
            <v>-516558.55503235379</v>
          </cell>
          <cell r="O40">
            <v>-16023.164239639174</v>
          </cell>
          <cell r="P40">
            <v>-475.12005500708335</v>
          </cell>
        </row>
        <row r="41">
          <cell r="E41">
            <v>-6572182</v>
          </cell>
          <cell r="F41">
            <v>0</v>
          </cell>
          <cell r="G41">
            <v>-102779</v>
          </cell>
          <cell r="M41">
            <v>-659913</v>
          </cell>
          <cell r="N41">
            <v>-5828880.2883630302</v>
          </cell>
          <cell r="O41">
            <v>-180806.42607455491</v>
          </cell>
          <cell r="P41">
            <v>-5361.2855624146787</v>
          </cell>
        </row>
        <row r="42">
          <cell r="E42">
            <v>-2465424</v>
          </cell>
          <cell r="F42">
            <v>0</v>
          </cell>
          <cell r="G42">
            <v>2465424</v>
          </cell>
          <cell r="M42">
            <v>0</v>
          </cell>
          <cell r="N42">
            <v>0</v>
          </cell>
        </row>
        <row r="43">
          <cell r="E43">
            <v>-2617000</v>
          </cell>
          <cell r="F43">
            <v>0</v>
          </cell>
          <cell r="G43">
            <v>2617000</v>
          </cell>
          <cell r="M43">
            <v>0</v>
          </cell>
          <cell r="N43">
            <v>0</v>
          </cell>
          <cell r="O43">
            <v>0</v>
          </cell>
          <cell r="P43">
            <v>0</v>
          </cell>
        </row>
        <row r="44">
          <cell r="E44">
            <v>-30999.970000000671</v>
          </cell>
          <cell r="F44">
            <v>0</v>
          </cell>
          <cell r="G44">
            <v>30999.970000000671</v>
          </cell>
        </row>
        <row r="47">
          <cell r="E47">
            <v>-711534.98999999929</v>
          </cell>
          <cell r="F47">
            <v>0</v>
          </cell>
          <cell r="G47">
            <v>711534.98999999929</v>
          </cell>
        </row>
      </sheetData>
      <sheetData sheetId="111"/>
      <sheetData sheetId="112"/>
      <sheetData sheetId="113"/>
      <sheetData sheetId="114"/>
      <sheetData sheetId="115"/>
      <sheetData sheetId="116"/>
      <sheetData sheetId="117"/>
      <sheetData sheetId="118">
        <row r="15">
          <cell r="F15">
            <v>-5.9999999997671694E-2</v>
          </cell>
          <cell r="G15">
            <v>0</v>
          </cell>
          <cell r="H15">
            <v>5.9999999997671694E-2</v>
          </cell>
          <cell r="N15">
            <v>0</v>
          </cell>
          <cell r="O15">
            <v>0</v>
          </cell>
          <cell r="P15">
            <v>0</v>
          </cell>
          <cell r="Q15">
            <v>0</v>
          </cell>
        </row>
        <row r="16">
          <cell r="F16">
            <v>481742.31</v>
          </cell>
          <cell r="G16">
            <v>0</v>
          </cell>
          <cell r="H16">
            <v>-481742.31</v>
          </cell>
          <cell r="N16">
            <v>0</v>
          </cell>
          <cell r="O16">
            <v>0</v>
          </cell>
          <cell r="P16">
            <v>0</v>
          </cell>
          <cell r="Q16">
            <v>0</v>
          </cell>
        </row>
        <row r="17">
          <cell r="F17">
            <v>3596848.75</v>
          </cell>
          <cell r="G17">
            <v>0</v>
          </cell>
          <cell r="H17">
            <v>-3596848.75</v>
          </cell>
          <cell r="N17">
            <v>0</v>
          </cell>
          <cell r="O17">
            <v>0</v>
          </cell>
        </row>
        <row r="18">
          <cell r="F18">
            <v>1161957.48</v>
          </cell>
          <cell r="G18">
            <v>0</v>
          </cell>
          <cell r="H18">
            <v>-1161957.48</v>
          </cell>
          <cell r="N18">
            <v>0</v>
          </cell>
          <cell r="O18">
            <v>0</v>
          </cell>
        </row>
        <row r="19">
          <cell r="F19">
            <v>98688.09</v>
          </cell>
          <cell r="G19">
            <v>0</v>
          </cell>
          <cell r="H19">
            <v>0</v>
          </cell>
          <cell r="N19">
            <v>0</v>
          </cell>
          <cell r="O19">
            <v>61584.93445631396</v>
          </cell>
          <cell r="P19">
            <v>20514.018907934038</v>
          </cell>
          <cell r="Q19">
            <v>16589.136635752002</v>
          </cell>
        </row>
        <row r="20">
          <cell r="F20">
            <v>366639.42000000004</v>
          </cell>
          <cell r="G20">
            <v>0</v>
          </cell>
          <cell r="H20">
            <v>0</v>
          </cell>
          <cell r="N20">
            <v>11.14</v>
          </cell>
          <cell r="O20">
            <v>228789.29558400734</v>
          </cell>
          <cell r="P20">
            <v>76210.001309209008</v>
          </cell>
          <cell r="Q20">
            <v>61628.983106783635</v>
          </cell>
        </row>
        <row r="21">
          <cell r="F21">
            <v>141406.01999999999</v>
          </cell>
          <cell r="G21">
            <v>0</v>
          </cell>
          <cell r="H21">
            <v>-141406.01999999999</v>
          </cell>
          <cell r="N21">
            <v>0</v>
          </cell>
          <cell r="O21">
            <v>0</v>
          </cell>
          <cell r="P21">
            <v>0</v>
          </cell>
          <cell r="Q21">
            <v>0</v>
          </cell>
        </row>
        <row r="22">
          <cell r="F22">
            <v>46557.030000000006</v>
          </cell>
          <cell r="G22">
            <v>0</v>
          </cell>
          <cell r="H22">
            <v>0</v>
          </cell>
          <cell r="N22">
            <v>0</v>
          </cell>
          <cell r="O22">
            <v>29053.269153660214</v>
          </cell>
          <cell r="P22">
            <v>9677.6803940298414</v>
          </cell>
          <cell r="Q22">
            <v>7826.0804523099505</v>
          </cell>
        </row>
        <row r="23">
          <cell r="F23">
            <v>217600.33</v>
          </cell>
          <cell r="G23">
            <v>0</v>
          </cell>
          <cell r="H23">
            <v>0</v>
          </cell>
          <cell r="N23">
            <v>5105.8</v>
          </cell>
          <cell r="O23">
            <v>132604.26564517806</v>
          </cell>
          <cell r="P23">
            <v>44170.647200209845</v>
          </cell>
          <cell r="Q23">
            <v>35719.617154612097</v>
          </cell>
        </row>
        <row r="24">
          <cell r="F24">
            <v>250244.65</v>
          </cell>
          <cell r="G24">
            <v>0</v>
          </cell>
          <cell r="H24">
            <v>0</v>
          </cell>
          <cell r="N24">
            <v>524.92999999999995</v>
          </cell>
          <cell r="O24">
            <v>0</v>
          </cell>
          <cell r="P24">
            <v>0</v>
          </cell>
          <cell r="Q24">
            <v>249719.72</v>
          </cell>
        </row>
        <row r="25">
          <cell r="F25">
            <v>262500</v>
          </cell>
          <cell r="G25">
            <v>0</v>
          </cell>
          <cell r="H25">
            <v>0</v>
          </cell>
          <cell r="N25">
            <v>0</v>
          </cell>
          <cell r="O25">
            <v>262500</v>
          </cell>
          <cell r="P25">
            <v>0</v>
          </cell>
          <cell r="Q25">
            <v>0</v>
          </cell>
        </row>
        <row r="26">
          <cell r="F26">
            <v>2253358.23</v>
          </cell>
          <cell r="G26">
            <v>0</v>
          </cell>
          <cell r="H26">
            <v>0</v>
          </cell>
          <cell r="N26">
            <v>564743.44999999995</v>
          </cell>
          <cell r="O26">
            <v>1053756.6442745323</v>
          </cell>
          <cell r="P26">
            <v>351007.65984159667</v>
          </cell>
          <cell r="Q26">
            <v>283850.47588387114</v>
          </cell>
        </row>
        <row r="27">
          <cell r="F27">
            <v>14240.19</v>
          </cell>
          <cell r="G27">
            <v>0</v>
          </cell>
          <cell r="H27">
            <v>0</v>
          </cell>
          <cell r="N27">
            <v>0</v>
          </cell>
          <cell r="O27">
            <v>13799.451441375753</v>
          </cell>
          <cell r="P27">
            <v>428.04610379212539</v>
          </cell>
          <cell r="Q27">
            <v>12.692454832121355</v>
          </cell>
        </row>
        <row r="28">
          <cell r="F28">
            <v>1788364.3299999998</v>
          </cell>
          <cell r="G28">
            <v>0</v>
          </cell>
          <cell r="H28">
            <v>0</v>
          </cell>
          <cell r="N28">
            <v>224015.42</v>
          </cell>
          <cell r="O28">
            <v>976210.25079273677</v>
          </cell>
          <cell r="P28">
            <v>325176.85891322856</v>
          </cell>
          <cell r="Q28">
            <v>262961.80029403453</v>
          </cell>
        </row>
        <row r="29">
          <cell r="F29">
            <v>14240.06</v>
          </cell>
          <cell r="G29">
            <v>0</v>
          </cell>
          <cell r="H29">
            <v>0</v>
          </cell>
          <cell r="N29">
            <v>0</v>
          </cell>
          <cell r="O29">
            <v>13799.32546491846</v>
          </cell>
          <cell r="P29">
            <v>428.04219612000213</v>
          </cell>
          <cell r="Q29">
            <v>12.692338961537592</v>
          </cell>
        </row>
        <row r="30">
          <cell r="F30">
            <v>53891.76</v>
          </cell>
          <cell r="G30">
            <v>0</v>
          </cell>
          <cell r="H30">
            <v>0</v>
          </cell>
          <cell r="N30">
            <v>0</v>
          </cell>
          <cell r="O30">
            <v>33630.405729155384</v>
          </cell>
          <cell r="P30">
            <v>11202.330328024826</v>
          </cell>
          <cell r="Q30">
            <v>9059.0239428197892</v>
          </cell>
        </row>
        <row r="31">
          <cell r="F31">
            <v>-0.01</v>
          </cell>
          <cell r="G31">
            <v>0</v>
          </cell>
          <cell r="H31">
            <v>0</v>
          </cell>
          <cell r="N31">
            <v>0</v>
          </cell>
          <cell r="O31">
            <v>-6.2403613704869517E-3</v>
          </cell>
          <cell r="P31">
            <v>-2.0786721992424864E-3</v>
          </cell>
          <cell r="Q31">
            <v>-1.6809664302705628E-3</v>
          </cell>
        </row>
        <row r="32">
          <cell r="F32">
            <v>8967.2400000000271</v>
          </cell>
          <cell r="G32">
            <v>0</v>
          </cell>
          <cell r="H32">
            <v>-8967.2400000000271</v>
          </cell>
          <cell r="N32">
            <v>0</v>
          </cell>
          <cell r="O32">
            <v>0</v>
          </cell>
          <cell r="P32">
            <v>0</v>
          </cell>
          <cell r="Q32">
            <v>0</v>
          </cell>
        </row>
        <row r="33">
          <cell r="F33">
            <v>-1850.94</v>
          </cell>
          <cell r="G33">
            <v>0</v>
          </cell>
          <cell r="H33">
            <v>1850.94</v>
          </cell>
          <cell r="N33">
            <v>0</v>
          </cell>
          <cell r="O33">
            <v>0</v>
          </cell>
        </row>
        <row r="34">
          <cell r="F34">
            <v>7777131.1799999997</v>
          </cell>
          <cell r="G34">
            <v>7777131.1799999997</v>
          </cell>
          <cell r="H34">
            <v>0</v>
          </cell>
          <cell r="N34">
            <v>0</v>
          </cell>
          <cell r="O34">
            <v>0</v>
          </cell>
          <cell r="P34">
            <v>0</v>
          </cell>
          <cell r="Q34">
            <v>0</v>
          </cell>
        </row>
        <row r="35">
          <cell r="F35">
            <v>9652252.2200000007</v>
          </cell>
          <cell r="G35">
            <v>9652252.2200000007</v>
          </cell>
          <cell r="H35">
            <v>0</v>
          </cell>
          <cell r="N35">
            <v>0</v>
          </cell>
          <cell r="O35">
            <v>0</v>
          </cell>
        </row>
        <row r="36">
          <cell r="F36">
            <v>230619.86</v>
          </cell>
          <cell r="G36">
            <v>0</v>
          </cell>
          <cell r="H36">
            <v>0</v>
          </cell>
          <cell r="N36">
            <v>0</v>
          </cell>
          <cell r="O36">
            <v>230619.86</v>
          </cell>
          <cell r="P36">
            <v>0</v>
          </cell>
          <cell r="Q36">
            <v>0</v>
          </cell>
        </row>
        <row r="37">
          <cell r="F37">
            <v>1272633.56</v>
          </cell>
          <cell r="G37">
            <v>0</v>
          </cell>
          <cell r="H37">
            <v>-1272633.56</v>
          </cell>
          <cell r="N37">
            <v>0</v>
          </cell>
          <cell r="O37">
            <v>0</v>
          </cell>
          <cell r="P37">
            <v>0</v>
          </cell>
          <cell r="Q37">
            <v>0</v>
          </cell>
        </row>
        <row r="38">
          <cell r="F38">
            <v>9804913.6600000001</v>
          </cell>
          <cell r="G38">
            <v>9804913.6600000001</v>
          </cell>
          <cell r="H38">
            <v>0</v>
          </cell>
          <cell r="N38">
            <v>0</v>
          </cell>
          <cell r="O38">
            <v>0</v>
          </cell>
          <cell r="P38">
            <v>0</v>
          </cell>
          <cell r="Q38">
            <v>0</v>
          </cell>
        </row>
        <row r="39">
          <cell r="F39">
            <v>-4664598.13</v>
          </cell>
          <cell r="G39">
            <v>0</v>
          </cell>
          <cell r="H39">
            <v>0</v>
          </cell>
          <cell r="N39">
            <v>-283993.96000000002</v>
          </cell>
          <cell r="O39">
            <v>-2733655.3041862054</v>
          </cell>
          <cell r="P39">
            <v>-910584.01040647051</v>
          </cell>
          <cell r="Q39">
            <v>-736364.85540732404</v>
          </cell>
        </row>
        <row r="40">
          <cell r="F40">
            <v>1269880.51</v>
          </cell>
          <cell r="G40">
            <v>0</v>
          </cell>
          <cell r="H40">
            <v>-1269880.51</v>
          </cell>
          <cell r="N40">
            <v>0</v>
          </cell>
          <cell r="O40">
            <v>0</v>
          </cell>
          <cell r="P40">
            <v>0</v>
          </cell>
          <cell r="Q40">
            <v>0</v>
          </cell>
        </row>
        <row r="41">
          <cell r="F41">
            <v>877360.25</v>
          </cell>
          <cell r="G41">
            <v>0</v>
          </cell>
          <cell r="H41">
            <v>0</v>
          </cell>
          <cell r="N41">
            <v>5195.84</v>
          </cell>
          <cell r="O41">
            <v>544262.1092877544</v>
          </cell>
          <cell r="P41">
            <v>181294.39122357254</v>
          </cell>
          <cell r="Q41">
            <v>146607.90948867315</v>
          </cell>
        </row>
        <row r="42">
          <cell r="F42">
            <v>620549.02</v>
          </cell>
          <cell r="G42">
            <v>0</v>
          </cell>
          <cell r="H42">
            <v>0</v>
          </cell>
          <cell r="N42">
            <v>0</v>
          </cell>
          <cell r="O42">
            <v>601342.82397098013</v>
          </cell>
          <cell r="P42">
            <v>18653.093127480861</v>
          </cell>
          <cell r="Q42">
            <v>553.10290153903645</v>
          </cell>
        </row>
        <row r="43">
          <cell r="F43">
            <v>-1677.69</v>
          </cell>
          <cell r="G43">
            <v>0</v>
          </cell>
          <cell r="H43">
            <v>1677.69</v>
          </cell>
          <cell r="N43">
            <v>0</v>
          </cell>
          <cell r="O43">
            <v>0</v>
          </cell>
        </row>
        <row r="44">
          <cell r="F44">
            <v>2.9999999998835847E-2</v>
          </cell>
          <cell r="G44">
            <v>0</v>
          </cell>
          <cell r="H44">
            <v>0</v>
          </cell>
          <cell r="N44">
            <v>0</v>
          </cell>
          <cell r="O44">
            <v>2.9999999998835847E-2</v>
          </cell>
        </row>
        <row r="45">
          <cell r="F45">
            <v>-314829.20999999996</v>
          </cell>
          <cell r="G45">
            <v>0</v>
          </cell>
          <cell r="H45">
            <v>314829.20999999996</v>
          </cell>
          <cell r="N45">
            <v>0</v>
          </cell>
          <cell r="O45">
            <v>0</v>
          </cell>
          <cell r="P45">
            <v>0</v>
          </cell>
          <cell r="Q45">
            <v>0</v>
          </cell>
        </row>
        <row r="46">
          <cell r="F46">
            <v>-33565.769999999997</v>
          </cell>
          <cell r="G46">
            <v>0</v>
          </cell>
          <cell r="H46">
            <v>33565.769999999997</v>
          </cell>
          <cell r="N46">
            <v>0</v>
          </cell>
          <cell r="O46">
            <v>0</v>
          </cell>
        </row>
        <row r="47">
          <cell r="F47">
            <v>0.17</v>
          </cell>
          <cell r="G47">
            <v>0</v>
          </cell>
          <cell r="H47">
            <v>0</v>
          </cell>
          <cell r="N47">
            <v>0</v>
          </cell>
          <cell r="O47">
            <v>0.17</v>
          </cell>
        </row>
        <row r="48">
          <cell r="F48">
            <v>6355.24</v>
          </cell>
          <cell r="G48">
            <v>0</v>
          </cell>
          <cell r="H48">
            <v>0</v>
          </cell>
          <cell r="N48">
            <v>0</v>
          </cell>
          <cell r="O48">
            <v>6158.5432342046588</v>
          </cell>
          <cell r="P48">
            <v>191.03226295884161</v>
          </cell>
          <cell r="Q48">
            <v>5.6645028364994365</v>
          </cell>
        </row>
        <row r="49">
          <cell r="F49">
            <v>30265.18</v>
          </cell>
          <cell r="G49">
            <v>0</v>
          </cell>
          <cell r="H49">
            <v>0</v>
          </cell>
          <cell r="N49">
            <v>1269.73</v>
          </cell>
          <cell r="O49">
            <v>18094.208609988586</v>
          </cell>
          <cell r="P49">
            <v>6027.2035819525545</v>
          </cell>
          <cell r="Q49">
            <v>4874.0378080588589</v>
          </cell>
        </row>
        <row r="50">
          <cell r="F50">
            <v>126370.52</v>
          </cell>
          <cell r="G50">
            <v>0</v>
          </cell>
          <cell r="H50">
            <v>0</v>
          </cell>
          <cell r="N50">
            <v>4478.1000000000004</v>
          </cell>
          <cell r="O50">
            <v>76065.274912317109</v>
          </cell>
          <cell r="P50">
            <v>25337.43847523888</v>
          </cell>
          <cell r="Q50">
            <v>20489.706612444013</v>
          </cell>
        </row>
        <row r="51">
          <cell r="F51">
            <v>-4.0000000000000008E-2</v>
          </cell>
          <cell r="G51">
            <v>0</v>
          </cell>
          <cell r="H51">
            <v>0</v>
          </cell>
          <cell r="N51">
            <v>0</v>
          </cell>
          <cell r="O51">
            <v>-4.0000000000000008E-2</v>
          </cell>
          <cell r="P51">
            <v>0</v>
          </cell>
          <cell r="Q51">
            <v>0</v>
          </cell>
        </row>
        <row r="54">
          <cell r="F54">
            <v>6557462.5899999999</v>
          </cell>
          <cell r="G54">
            <v>0</v>
          </cell>
          <cell r="H54">
            <v>0</v>
          </cell>
          <cell r="N54">
            <v>2613172.2999999998</v>
          </cell>
          <cell r="O54">
            <v>3822213.2097636964</v>
          </cell>
          <cell r="P54">
            <v>118561.48624840064</v>
          </cell>
          <cell r="Q54">
            <v>3515.5939879032398</v>
          </cell>
        </row>
        <row r="55">
          <cell r="F55">
            <v>1577533.07</v>
          </cell>
          <cell r="G55">
            <v>0</v>
          </cell>
          <cell r="H55">
            <v>-1577533.07</v>
          </cell>
          <cell r="N55">
            <v>0</v>
          </cell>
          <cell r="O55">
            <v>0</v>
          </cell>
          <cell r="P55">
            <v>0</v>
          </cell>
          <cell r="Q55">
            <v>0</v>
          </cell>
        </row>
        <row r="56">
          <cell r="F56">
            <v>93998677.370000005</v>
          </cell>
          <cell r="G56">
            <v>0</v>
          </cell>
          <cell r="H56">
            <v>-6272015</v>
          </cell>
          <cell r="N56">
            <v>44449919.43</v>
          </cell>
          <cell r="O56">
            <v>41937313.528922789</v>
          </cell>
          <cell r="P56">
            <v>1300856.3228636957</v>
          </cell>
          <cell r="Q56">
            <v>38573.088213519397</v>
          </cell>
        </row>
        <row r="57">
          <cell r="F57">
            <v>84821.66</v>
          </cell>
          <cell r="G57">
            <v>0</v>
          </cell>
          <cell r="H57">
            <v>-84821.66</v>
          </cell>
          <cell r="N57">
            <v>0</v>
          </cell>
          <cell r="O57">
            <v>0</v>
          </cell>
          <cell r="P57">
            <v>0</v>
          </cell>
          <cell r="Q57">
            <v>0</v>
          </cell>
        </row>
        <row r="58">
          <cell r="F58">
            <v>8083801.9400000004</v>
          </cell>
          <cell r="G58">
            <v>0</v>
          </cell>
          <cell r="H58">
            <v>-8083801.9400000004</v>
          </cell>
          <cell r="N58">
            <v>0</v>
          </cell>
          <cell r="O58">
            <v>0</v>
          </cell>
          <cell r="P58">
            <v>0</v>
          </cell>
          <cell r="Q58">
            <v>0</v>
          </cell>
        </row>
        <row r="59">
          <cell r="F59">
            <v>-3082190.3200000003</v>
          </cell>
          <cell r="G59">
            <v>0</v>
          </cell>
          <cell r="H59">
            <v>3082190.3200000003</v>
          </cell>
          <cell r="N59">
            <v>0</v>
          </cell>
          <cell r="O59">
            <v>0</v>
          </cell>
          <cell r="P59">
            <v>0</v>
          </cell>
          <cell r="Q59">
            <v>0</v>
          </cell>
        </row>
        <row r="60">
          <cell r="F60">
            <v>10707174.83</v>
          </cell>
          <cell r="G60">
            <v>0</v>
          </cell>
          <cell r="H60">
            <v>-10707174.83</v>
          </cell>
          <cell r="N60">
            <v>0</v>
          </cell>
          <cell r="O60">
            <v>0</v>
          </cell>
          <cell r="P60">
            <v>0</v>
          </cell>
          <cell r="Q60">
            <v>0</v>
          </cell>
        </row>
        <row r="64">
          <cell r="F64">
            <v>-737779788.18000007</v>
          </cell>
          <cell r="G64">
            <v>0</v>
          </cell>
          <cell r="H64">
            <v>0</v>
          </cell>
          <cell r="N64">
            <v>-258507936.75</v>
          </cell>
          <cell r="O64">
            <v>-464438230.17997235</v>
          </cell>
          <cell r="P64">
            <v>-14406440.409983989</v>
          </cell>
          <cell r="Q64">
            <v>-427180.84004373901</v>
          </cell>
        </row>
        <row r="65">
          <cell r="F65">
            <v>-65503090.979999997</v>
          </cell>
          <cell r="G65">
            <v>0</v>
          </cell>
          <cell r="H65">
            <v>0</v>
          </cell>
          <cell r="N65">
            <v>-17614845.600000001</v>
          </cell>
          <cell r="O65">
            <v>-46406088.45345439</v>
          </cell>
          <cell r="P65">
            <v>-1439473.5500263863</v>
          </cell>
          <cell r="Q65">
            <v>-42683.376519217374</v>
          </cell>
        </row>
        <row r="66">
          <cell r="F66">
            <v>164932943.06</v>
          </cell>
          <cell r="G66">
            <v>0</v>
          </cell>
          <cell r="H66">
            <v>1822242.2</v>
          </cell>
          <cell r="N66">
            <v>-20475653.870000001</v>
          </cell>
          <cell r="O66">
            <v>181435983.15067917</v>
          </cell>
          <cell r="P66">
            <v>5627974.8514118642</v>
          </cell>
          <cell r="Q66">
            <v>166881.12790894674</v>
          </cell>
        </row>
        <row r="67">
          <cell r="F67">
            <v>-14088.73</v>
          </cell>
          <cell r="G67">
            <v>0</v>
          </cell>
          <cell r="H67">
            <v>0</v>
          </cell>
          <cell r="N67">
            <v>-4198.87</v>
          </cell>
          <cell r="O67">
            <v>-9583.7655840269272</v>
          </cell>
          <cell r="P67">
            <v>-297.27946326907079</v>
          </cell>
          <cell r="Q67">
            <v>-8.8149527040021027</v>
          </cell>
        </row>
        <row r="68">
          <cell r="F68">
            <v>561695.62</v>
          </cell>
          <cell r="G68">
            <v>0</v>
          </cell>
          <cell r="H68">
            <v>0</v>
          </cell>
          <cell r="N68">
            <v>483247.72</v>
          </cell>
          <cell r="O68">
            <v>76019.911723642828</v>
          </cell>
          <cell r="P68">
            <v>2358.0667073735872</v>
          </cell>
          <cell r="Q68">
            <v>69.921568983614193</v>
          </cell>
        </row>
        <row r="69">
          <cell r="F69">
            <v>-99400.8</v>
          </cell>
          <cell r="G69">
            <v>0</v>
          </cell>
          <cell r="H69">
            <v>0</v>
          </cell>
          <cell r="N69">
            <v>-109380.57</v>
          </cell>
          <cell r="O69">
            <v>9670.8928399900942</v>
          </cell>
          <cell r="P69">
            <v>299.98206942755263</v>
          </cell>
          <cell r="Q69">
            <v>8.8950905823559783</v>
          </cell>
        </row>
        <row r="70">
          <cell r="F70">
            <v>-5934529.2000000002</v>
          </cell>
          <cell r="G70">
            <v>0</v>
          </cell>
          <cell r="H70">
            <v>5934529.2000000002</v>
          </cell>
          <cell r="N70">
            <v>0</v>
          </cell>
          <cell r="O70">
            <v>0</v>
          </cell>
          <cell r="P70">
            <v>0</v>
          </cell>
          <cell r="Q70">
            <v>0</v>
          </cell>
        </row>
        <row r="71">
          <cell r="F71">
            <v>-353614072</v>
          </cell>
          <cell r="G71">
            <v>0</v>
          </cell>
          <cell r="H71">
            <v>23594722</v>
          </cell>
          <cell r="N71">
            <v>-167216364</v>
          </cell>
          <cell r="O71">
            <v>-157764180.09998298</v>
          </cell>
          <cell r="P71">
            <v>-4893697.6152020395</v>
          </cell>
          <cell r="Q71">
            <v>-145108.28481498387</v>
          </cell>
        </row>
        <row r="72">
          <cell r="F72">
            <v>-30729584</v>
          </cell>
          <cell r="G72">
            <v>0</v>
          </cell>
          <cell r="H72">
            <v>30729584</v>
          </cell>
          <cell r="N72">
            <v>0</v>
          </cell>
          <cell r="O72">
            <v>0</v>
          </cell>
          <cell r="P72">
            <v>0</v>
          </cell>
          <cell r="Q72">
            <v>0</v>
          </cell>
        </row>
        <row r="75">
          <cell r="F75">
            <v>-12081933.700000001</v>
          </cell>
          <cell r="G75">
            <v>0</v>
          </cell>
          <cell r="H75">
            <v>0</v>
          </cell>
          <cell r="N75">
            <v>-8620034.4600000009</v>
          </cell>
          <cell r="O75">
            <v>-3354752.3212341713</v>
          </cell>
          <cell r="P75">
            <v>-104061.2857976558</v>
          </cell>
          <cell r="Q75">
            <v>-3085.632968173546</v>
          </cell>
        </row>
        <row r="76">
          <cell r="F76">
            <v>5934529.2000000002</v>
          </cell>
          <cell r="G76">
            <v>0</v>
          </cell>
          <cell r="H76">
            <v>-5934529.2000000002</v>
          </cell>
          <cell r="N76">
            <v>0</v>
          </cell>
          <cell r="O76">
            <v>0</v>
          </cell>
          <cell r="P76">
            <v>0</v>
          </cell>
          <cell r="Q76">
            <v>0</v>
          </cell>
        </row>
        <row r="77">
          <cell r="F77">
            <v>353614072</v>
          </cell>
          <cell r="G77">
            <v>0</v>
          </cell>
          <cell r="H77">
            <v>-23594722</v>
          </cell>
          <cell r="N77">
            <v>167216364</v>
          </cell>
          <cell r="O77">
            <v>157764180.09998298</v>
          </cell>
          <cell r="P77">
            <v>4893697.6152020395</v>
          </cell>
          <cell r="Q77">
            <v>145108.28481498387</v>
          </cell>
        </row>
        <row r="78">
          <cell r="F78">
            <v>30729584</v>
          </cell>
          <cell r="G78">
            <v>0</v>
          </cell>
          <cell r="H78">
            <v>-30729584</v>
          </cell>
          <cell r="N78">
            <v>0</v>
          </cell>
          <cell r="O78">
            <v>0</v>
          </cell>
          <cell r="P78">
            <v>0</v>
          </cell>
          <cell r="Q78">
            <v>0</v>
          </cell>
        </row>
        <row r="83">
          <cell r="F83">
            <v>0</v>
          </cell>
          <cell r="G83">
            <v>0</v>
          </cell>
          <cell r="H83">
            <v>0</v>
          </cell>
          <cell r="N83">
            <v>0</v>
          </cell>
          <cell r="O83">
            <v>0</v>
          </cell>
          <cell r="P83">
            <v>0</v>
          </cell>
          <cell r="Q83">
            <v>0</v>
          </cell>
        </row>
        <row r="84">
          <cell r="F84">
            <v>-59430744.869999997</v>
          </cell>
          <cell r="G84">
            <v>-59430744.869999997</v>
          </cell>
          <cell r="H84">
            <v>0</v>
          </cell>
          <cell r="N84">
            <v>0</v>
          </cell>
          <cell r="O84">
            <v>0</v>
          </cell>
          <cell r="P84">
            <v>0</v>
          </cell>
          <cell r="Q84">
            <v>0</v>
          </cell>
        </row>
        <row r="85">
          <cell r="F85">
            <v>-84094791.900000006</v>
          </cell>
          <cell r="G85">
            <v>-84094791.900000006</v>
          </cell>
          <cell r="H85">
            <v>0</v>
          </cell>
          <cell r="N85">
            <v>0</v>
          </cell>
          <cell r="O85">
            <v>0</v>
          </cell>
          <cell r="P85">
            <v>0</v>
          </cell>
          <cell r="Q85">
            <v>0</v>
          </cell>
        </row>
        <row r="86">
          <cell r="F86">
            <v>-32014414.23</v>
          </cell>
          <cell r="G86">
            <v>0</v>
          </cell>
          <cell r="H86">
            <v>31690888.219999999</v>
          </cell>
          <cell r="N86">
            <v>0</v>
          </cell>
          <cell r="O86">
            <v>-313512.77370716748</v>
          </cell>
          <cell r="P86">
            <v>-9724.8736186745336</v>
          </cell>
          <cell r="Q86">
            <v>-288.36267415964693</v>
          </cell>
        </row>
        <row r="87">
          <cell r="F87">
            <v>-25049781.960000001</v>
          </cell>
          <cell r="G87">
            <v>0</v>
          </cell>
          <cell r="H87">
            <v>0</v>
          </cell>
          <cell r="N87">
            <v>-2400257.7599999998</v>
          </cell>
          <cell r="O87">
            <v>-14134121.587758938</v>
          </cell>
          <cell r="P87">
            <v>-4708093.6280609919</v>
          </cell>
          <cell r="Q87">
            <v>-3807308.9841800728</v>
          </cell>
        </row>
        <row r="88">
          <cell r="F88">
            <v>27486153.219999999</v>
          </cell>
          <cell r="G88">
            <v>0</v>
          </cell>
          <cell r="H88">
            <v>-27486153.219999999</v>
          </cell>
          <cell r="N88">
            <v>0</v>
          </cell>
          <cell r="O88">
            <v>0</v>
          </cell>
          <cell r="P88">
            <v>0</v>
          </cell>
          <cell r="Q88">
            <v>0</v>
          </cell>
        </row>
        <row r="89">
          <cell r="F89">
            <v>-32716.219999999972</v>
          </cell>
          <cell r="G89">
            <v>0</v>
          </cell>
          <cell r="H89">
            <v>32716.219999999972</v>
          </cell>
          <cell r="N89">
            <v>0</v>
          </cell>
          <cell r="O89">
            <v>0</v>
          </cell>
          <cell r="P89">
            <v>0</v>
          </cell>
          <cell r="Q89">
            <v>0</v>
          </cell>
        </row>
        <row r="90">
          <cell r="F90">
            <v>0.21</v>
          </cell>
          <cell r="G90">
            <v>0</v>
          </cell>
          <cell r="H90">
            <v>0</v>
          </cell>
          <cell r="N90">
            <v>0</v>
          </cell>
          <cell r="O90">
            <v>0.21</v>
          </cell>
        </row>
        <row r="91">
          <cell r="F91">
            <v>90108.42</v>
          </cell>
          <cell r="G91">
            <v>0</v>
          </cell>
          <cell r="H91">
            <v>-90108.42</v>
          </cell>
          <cell r="N91">
            <v>0</v>
          </cell>
          <cell r="O91">
            <v>0</v>
          </cell>
          <cell r="P91">
            <v>0</v>
          </cell>
          <cell r="Q91">
            <v>0</v>
          </cell>
        </row>
        <row r="92">
          <cell r="F92">
            <v>-27486153.219999999</v>
          </cell>
          <cell r="G92">
            <v>0</v>
          </cell>
          <cell r="H92">
            <v>27486153.219999999</v>
          </cell>
          <cell r="N92">
            <v>0</v>
          </cell>
          <cell r="O92">
            <v>0</v>
          </cell>
          <cell r="P92">
            <v>0</v>
          </cell>
          <cell r="Q92">
            <v>0</v>
          </cell>
        </row>
        <row r="93">
          <cell r="F93">
            <v>-141406.01999999999</v>
          </cell>
          <cell r="G93">
            <v>0</v>
          </cell>
          <cell r="H93">
            <v>141406.01999999999</v>
          </cell>
          <cell r="N93">
            <v>0</v>
          </cell>
          <cell r="O93">
            <v>0</v>
          </cell>
          <cell r="P93">
            <v>0</v>
          </cell>
          <cell r="Q93">
            <v>0</v>
          </cell>
        </row>
        <row r="94">
          <cell r="F94">
            <v>-1269880.51</v>
          </cell>
          <cell r="G94">
            <v>0</v>
          </cell>
          <cell r="H94">
            <v>1269880.51</v>
          </cell>
          <cell r="N94">
            <v>0</v>
          </cell>
          <cell r="O94">
            <v>0</v>
          </cell>
          <cell r="P94">
            <v>0</v>
          </cell>
          <cell r="Q94">
            <v>0</v>
          </cell>
        </row>
        <row r="95">
          <cell r="F95">
            <v>-65786.5</v>
          </cell>
          <cell r="G95">
            <v>0</v>
          </cell>
          <cell r="H95">
            <v>65786.5</v>
          </cell>
          <cell r="N95">
            <v>0</v>
          </cell>
          <cell r="O95">
            <v>0</v>
          </cell>
          <cell r="P95">
            <v>0</v>
          </cell>
        </row>
        <row r="96">
          <cell r="F96">
            <v>-14694320.140000001</v>
          </cell>
          <cell r="G96">
            <v>0</v>
          </cell>
          <cell r="H96">
            <v>0</v>
          </cell>
          <cell r="N96">
            <v>0</v>
          </cell>
          <cell r="O96">
            <v>0</v>
          </cell>
          <cell r="P96">
            <v>-14694320.140000001</v>
          </cell>
        </row>
        <row r="97">
          <cell r="F97">
            <v>7828594.1299999999</v>
          </cell>
          <cell r="G97">
            <v>0</v>
          </cell>
          <cell r="H97">
            <v>0</v>
          </cell>
          <cell r="N97">
            <v>0</v>
          </cell>
          <cell r="O97">
            <v>0</v>
          </cell>
          <cell r="P97">
            <v>7828594.1299999999</v>
          </cell>
        </row>
        <row r="98">
          <cell r="F98">
            <v>-226650.23999999999</v>
          </cell>
          <cell r="G98">
            <v>0</v>
          </cell>
          <cell r="H98">
            <v>226650.23999999999</v>
          </cell>
          <cell r="N98">
            <v>0</v>
          </cell>
          <cell r="O98">
            <v>0</v>
          </cell>
        </row>
        <row r="99">
          <cell r="F99">
            <v>-401873.06</v>
          </cell>
          <cell r="G99">
            <v>0</v>
          </cell>
          <cell r="H99">
            <v>401873.06</v>
          </cell>
          <cell r="N99">
            <v>0</v>
          </cell>
          <cell r="O99">
            <v>0</v>
          </cell>
        </row>
        <row r="100">
          <cell r="F100">
            <v>-6605664.8899999997</v>
          </cell>
          <cell r="G100">
            <v>0</v>
          </cell>
          <cell r="H100">
            <v>6605664.8899999997</v>
          </cell>
          <cell r="N100">
            <v>0</v>
          </cell>
          <cell r="O100">
            <v>0</v>
          </cell>
          <cell r="P100">
            <v>0</v>
          </cell>
        </row>
        <row r="101">
          <cell r="F101">
            <v>-1222995.8999999999</v>
          </cell>
          <cell r="G101">
            <v>0</v>
          </cell>
          <cell r="H101">
            <v>0</v>
          </cell>
          <cell r="N101">
            <v>-606002.71</v>
          </cell>
          <cell r="O101">
            <v>-597897.04807762569</v>
          </cell>
          <cell r="P101">
            <v>-18546.208375434213</v>
          </cell>
          <cell r="Q101">
            <v>-549.93354694013692</v>
          </cell>
        </row>
        <row r="102">
          <cell r="F102">
            <v>-3829.9900000000002</v>
          </cell>
          <cell r="G102">
            <v>0</v>
          </cell>
          <cell r="H102">
            <v>0</v>
          </cell>
          <cell r="N102">
            <v>0</v>
          </cell>
          <cell r="O102">
            <v>-3711.4505512886221</v>
          </cell>
          <cell r="P102">
            <v>-115.12573196444727</v>
          </cell>
          <cell r="Q102">
            <v>-3.4137167469307972</v>
          </cell>
        </row>
        <row r="103">
          <cell r="F103">
            <v>-126634.62</v>
          </cell>
          <cell r="G103">
            <v>-126634.62</v>
          </cell>
          <cell r="H103">
            <v>0</v>
          </cell>
          <cell r="N103">
            <v>0</v>
          </cell>
          <cell r="O103">
            <v>0</v>
          </cell>
        </row>
        <row r="104">
          <cell r="F104">
            <v>3053930.46</v>
          </cell>
          <cell r="G104">
            <v>0</v>
          </cell>
          <cell r="H104">
            <v>0</v>
          </cell>
          <cell r="N104">
            <v>314872.11</v>
          </cell>
          <cell r="O104">
            <v>1709271.3918849728</v>
          </cell>
          <cell r="P104">
            <v>569360.44442479953</v>
          </cell>
          <cell r="Q104">
            <v>460426.51369022776</v>
          </cell>
        </row>
        <row r="105">
          <cell r="F105">
            <v>-669995.29</v>
          </cell>
          <cell r="G105">
            <v>0</v>
          </cell>
          <cell r="H105">
            <v>0</v>
          </cell>
          <cell r="N105">
            <v>-66561.490000000005</v>
          </cell>
          <cell r="O105">
            <v>-376564.49751661491</v>
          </cell>
          <cell r="P105">
            <v>-125434.10641432507</v>
          </cell>
          <cell r="Q105">
            <v>-101435.19606906007</v>
          </cell>
        </row>
        <row r="106">
          <cell r="F106">
            <v>-10455154.960000001</v>
          </cell>
          <cell r="G106">
            <v>-10455154.960000001</v>
          </cell>
          <cell r="H106">
            <v>0</v>
          </cell>
          <cell r="O106">
            <v>0</v>
          </cell>
        </row>
        <row r="107">
          <cell r="F107">
            <v>0.01</v>
          </cell>
          <cell r="G107">
            <v>0</v>
          </cell>
          <cell r="H107">
            <v>0</v>
          </cell>
          <cell r="O107">
            <v>0.01</v>
          </cell>
        </row>
        <row r="108">
          <cell r="F108">
            <v>11594906.449999999</v>
          </cell>
          <cell r="G108">
            <v>0</v>
          </cell>
          <cell r="H108">
            <v>-11594906.449999999</v>
          </cell>
          <cell r="N108">
            <v>0</v>
          </cell>
          <cell r="O108">
            <v>0</v>
          </cell>
          <cell r="P108">
            <v>0</v>
          </cell>
          <cell r="Q108">
            <v>0</v>
          </cell>
        </row>
        <row r="109">
          <cell r="F109">
            <v>-40279371.979999997</v>
          </cell>
          <cell r="G109">
            <v>0</v>
          </cell>
          <cell r="H109">
            <v>40279371.979999997</v>
          </cell>
          <cell r="N109">
            <v>0</v>
          </cell>
          <cell r="O109">
            <v>0</v>
          </cell>
          <cell r="P109">
            <v>0</v>
          </cell>
          <cell r="Q109">
            <v>0</v>
          </cell>
        </row>
        <row r="112">
          <cell r="F112">
            <v>-30995318.16</v>
          </cell>
          <cell r="G112">
            <v>0</v>
          </cell>
          <cell r="H112">
            <v>0</v>
          </cell>
          <cell r="N112">
            <v>-11011086.129999999</v>
          </cell>
          <cell r="O112">
            <v>-19365713.483539969</v>
          </cell>
          <cell r="P112">
            <v>-600706.35698816495</v>
          </cell>
          <cell r="Q112">
            <v>-17812.189471868554</v>
          </cell>
        </row>
        <row r="113">
          <cell r="F113">
            <v>-11594906.449999999</v>
          </cell>
          <cell r="G113">
            <v>0</v>
          </cell>
          <cell r="H113">
            <v>11594906.449999999</v>
          </cell>
          <cell r="N113">
            <v>0</v>
          </cell>
          <cell r="O113">
            <v>0</v>
          </cell>
          <cell r="P113">
            <v>0</v>
          </cell>
          <cell r="Q113">
            <v>0</v>
          </cell>
        </row>
        <row r="114">
          <cell r="F114">
            <v>40279371.979999997</v>
          </cell>
          <cell r="G114">
            <v>0</v>
          </cell>
          <cell r="H114">
            <v>-40279371.979999997</v>
          </cell>
          <cell r="N114">
            <v>0</v>
          </cell>
          <cell r="O114">
            <v>0</v>
          </cell>
          <cell r="P114">
            <v>0</v>
          </cell>
          <cell r="Q114">
            <v>0</v>
          </cell>
        </row>
        <row r="120">
          <cell r="F120">
            <v>-751176653.36000013</v>
          </cell>
        </row>
      </sheetData>
      <sheetData sheetId="119"/>
      <sheetData sheetId="120"/>
      <sheetData sheetId="121"/>
      <sheetData sheetId="122"/>
      <sheetData sheetId="123"/>
      <sheetData sheetId="124"/>
      <sheetData sheetId="125"/>
      <sheetData sheetId="126"/>
      <sheetData sheetId="127"/>
      <sheetData sheetId="128">
        <row r="11">
          <cell r="D11">
            <v>946783549.204</v>
          </cell>
          <cell r="E11">
            <v>-868296683.87801325</v>
          </cell>
          <cell r="F11">
            <v>78486865.325986743</v>
          </cell>
          <cell r="G11">
            <v>689578109.77979982</v>
          </cell>
          <cell r="H11">
            <v>768064975.10578656</v>
          </cell>
          <cell r="I11">
            <v>274282393.1401614</v>
          </cell>
          <cell r="J11">
            <v>493782581.96562517</v>
          </cell>
        </row>
        <row r="14">
          <cell r="D14">
            <v>85692020.188000008</v>
          </cell>
          <cell r="E14">
            <v>15898868.535355762</v>
          </cell>
          <cell r="H14">
            <v>88417329.123050064</v>
          </cell>
          <cell r="I14">
            <v>42653747.734306365</v>
          </cell>
          <cell r="J14">
            <v>45763581.388743699</v>
          </cell>
        </row>
        <row r="15">
          <cell r="D15">
            <v>430900320.153</v>
          </cell>
          <cell r="E15">
            <v>19675699.899999976</v>
          </cell>
          <cell r="H15">
            <v>179654995.1228888</v>
          </cell>
          <cell r="I15">
            <v>42698340.342059709</v>
          </cell>
          <cell r="J15">
            <v>136956654.76082912</v>
          </cell>
        </row>
        <row r="16">
          <cell r="D16">
            <v>0</v>
          </cell>
          <cell r="E16">
            <v>0</v>
          </cell>
          <cell r="H16">
            <v>0</v>
          </cell>
          <cell r="I16">
            <v>0</v>
          </cell>
          <cell r="J16">
            <v>0</v>
          </cell>
        </row>
        <row r="17">
          <cell r="D17">
            <v>169552958.26999995</v>
          </cell>
          <cell r="E17">
            <v>167918.86600005627</v>
          </cell>
          <cell r="H17">
            <v>192225033.36491439</v>
          </cell>
          <cell r="I17">
            <v>58732004.758602656</v>
          </cell>
          <cell r="J17">
            <v>133493028.60631172</v>
          </cell>
        </row>
        <row r="18">
          <cell r="E18">
            <v>0</v>
          </cell>
        </row>
        <row r="19">
          <cell r="E19">
            <v>0</v>
          </cell>
        </row>
        <row r="20">
          <cell r="D20">
            <v>103321214.70000002</v>
          </cell>
          <cell r="E20">
            <v>1252826.4599999785</v>
          </cell>
          <cell r="H20">
            <v>116297796.84501643</v>
          </cell>
          <cell r="I20">
            <v>27485447.434726391</v>
          </cell>
          <cell r="J20">
            <v>88812349.410290033</v>
          </cell>
        </row>
        <row r="21">
          <cell r="D21">
            <v>305967.24</v>
          </cell>
          <cell r="E21">
            <v>-305967.24</v>
          </cell>
        </row>
        <row r="22">
          <cell r="D22">
            <v>1252826.46</v>
          </cell>
          <cell r="E22">
            <v>-1252826.46</v>
          </cell>
          <cell r="H22">
            <v>0</v>
          </cell>
          <cell r="I22">
            <v>0</v>
          </cell>
          <cell r="J22">
            <v>0</v>
          </cell>
        </row>
        <row r="23">
          <cell r="D23">
            <v>-14512406.59</v>
          </cell>
          <cell r="E23">
            <v>14512406.59</v>
          </cell>
        </row>
        <row r="24">
          <cell r="D24">
            <v>0</v>
          </cell>
          <cell r="E24">
            <v>0</v>
          </cell>
          <cell r="H24">
            <v>-24577249.060000088</v>
          </cell>
          <cell r="I24">
            <v>-4790267.66</v>
          </cell>
          <cell r="J24">
            <v>-19786981.400000088</v>
          </cell>
        </row>
        <row r="25">
          <cell r="I25">
            <v>166779272.60969511</v>
          </cell>
        </row>
        <row r="28">
          <cell r="D28">
            <v>627500.39</v>
          </cell>
          <cell r="E28">
            <v>0</v>
          </cell>
          <cell r="F28">
            <v>627500.39</v>
          </cell>
          <cell r="G28">
            <v>0</v>
          </cell>
          <cell r="H28">
            <v>627500.39</v>
          </cell>
          <cell r="I28">
            <v>115322.87</v>
          </cell>
          <cell r="J28">
            <v>512177.52</v>
          </cell>
        </row>
        <row r="29">
          <cell r="D29">
            <v>1305.28</v>
          </cell>
          <cell r="E29">
            <v>-1305.28</v>
          </cell>
          <cell r="F29">
            <v>0</v>
          </cell>
          <cell r="G29">
            <v>0</v>
          </cell>
          <cell r="H29">
            <v>0</v>
          </cell>
          <cell r="J29">
            <v>0</v>
          </cell>
        </row>
        <row r="30">
          <cell r="D30">
            <v>-44869.2</v>
          </cell>
          <cell r="E30">
            <v>0</v>
          </cell>
          <cell r="F30">
            <v>-44869.2</v>
          </cell>
          <cell r="G30">
            <v>0</v>
          </cell>
          <cell r="H30">
            <v>-44869.2</v>
          </cell>
          <cell r="I30">
            <v>-934.5</v>
          </cell>
          <cell r="J30">
            <v>-43934.7</v>
          </cell>
        </row>
        <row r="31">
          <cell r="D31">
            <v>859461.9</v>
          </cell>
          <cell r="E31">
            <v>-859461.9</v>
          </cell>
          <cell r="F31">
            <v>0</v>
          </cell>
          <cell r="G31">
            <v>0</v>
          </cell>
          <cell r="H31">
            <v>0</v>
          </cell>
          <cell r="J31">
            <v>0</v>
          </cell>
        </row>
        <row r="32">
          <cell r="D32">
            <v>3064000</v>
          </cell>
          <cell r="E32">
            <v>-1213000.0000000002</v>
          </cell>
          <cell r="F32">
            <v>1850999.9999999998</v>
          </cell>
          <cell r="G32">
            <v>0</v>
          </cell>
          <cell r="H32">
            <v>1850999.9999999998</v>
          </cell>
          <cell r="I32">
            <v>651000</v>
          </cell>
          <cell r="J32">
            <v>1199999.9999999998</v>
          </cell>
        </row>
        <row r="33">
          <cell r="D33">
            <v>513018.5</v>
          </cell>
          <cell r="E33">
            <v>-513018.5</v>
          </cell>
          <cell r="F33">
            <v>0</v>
          </cell>
          <cell r="G33">
            <v>0</v>
          </cell>
          <cell r="H33">
            <v>0</v>
          </cell>
          <cell r="I33">
            <v>0</v>
          </cell>
          <cell r="J33">
            <v>0</v>
          </cell>
        </row>
        <row r="34">
          <cell r="D34">
            <v>-14529435.440000001</v>
          </cell>
          <cell r="E34">
            <v>14529435.440000001</v>
          </cell>
          <cell r="F34">
            <v>0</v>
          </cell>
          <cell r="G34">
            <v>0</v>
          </cell>
          <cell r="H34">
            <v>0</v>
          </cell>
          <cell r="I34">
            <v>0</v>
          </cell>
          <cell r="J34">
            <v>0</v>
          </cell>
        </row>
        <row r="35">
          <cell r="D35">
            <v>-160473.31</v>
          </cell>
          <cell r="E35">
            <v>160473.31</v>
          </cell>
          <cell r="F35">
            <v>0</v>
          </cell>
          <cell r="G35">
            <v>0</v>
          </cell>
          <cell r="H35">
            <v>0</v>
          </cell>
          <cell r="I35">
            <v>0</v>
          </cell>
          <cell r="J35">
            <v>0</v>
          </cell>
        </row>
        <row r="37">
          <cell r="I37">
            <v>765388.37</v>
          </cell>
        </row>
        <row r="42">
          <cell r="D42">
            <v>24738501.460000001</v>
          </cell>
          <cell r="E42">
            <v>0</v>
          </cell>
          <cell r="F42">
            <v>24738501.460000001</v>
          </cell>
          <cell r="H42">
            <v>24738501.460000001</v>
          </cell>
          <cell r="I42">
            <v>19197656.690000001</v>
          </cell>
          <cell r="J42">
            <v>5540844.7699999996</v>
          </cell>
        </row>
        <row r="43">
          <cell r="D43">
            <v>240038976</v>
          </cell>
          <cell r="E43">
            <v>-240038976</v>
          </cell>
          <cell r="F43">
            <v>0</v>
          </cell>
          <cell r="H43">
            <v>0</v>
          </cell>
          <cell r="I43">
            <v>0</v>
          </cell>
          <cell r="J43">
            <v>0</v>
          </cell>
        </row>
        <row r="44">
          <cell r="D44">
            <v>-15438390.120000001</v>
          </cell>
          <cell r="E44">
            <v>0</v>
          </cell>
          <cell r="F44">
            <v>-15438390.120000001</v>
          </cell>
          <cell r="H44">
            <v>-15438390.120000001</v>
          </cell>
          <cell r="I44">
            <v>-5422234.29</v>
          </cell>
          <cell r="J44">
            <v>-10016155.830000002</v>
          </cell>
        </row>
        <row r="45">
          <cell r="D45">
            <v>0</v>
          </cell>
          <cell r="E45">
            <v>0</v>
          </cell>
          <cell r="F45">
            <v>0</v>
          </cell>
          <cell r="H45">
            <v>0</v>
          </cell>
          <cell r="I45">
            <v>0</v>
          </cell>
          <cell r="J45">
            <v>0</v>
          </cell>
        </row>
        <row r="46">
          <cell r="D46">
            <v>207465.13</v>
          </cell>
          <cell r="E46">
            <v>0</v>
          </cell>
          <cell r="F46">
            <v>207465.13</v>
          </cell>
          <cell r="H46">
            <v>207465.13</v>
          </cell>
          <cell r="I46">
            <v>0</v>
          </cell>
          <cell r="J46">
            <v>207465.13</v>
          </cell>
        </row>
        <row r="47">
          <cell r="D47">
            <v>2560947.13</v>
          </cell>
          <cell r="E47">
            <v>0</v>
          </cell>
          <cell r="F47">
            <v>2560947.13</v>
          </cell>
          <cell r="H47">
            <v>2560947.13</v>
          </cell>
          <cell r="I47">
            <v>269690.28000000003</v>
          </cell>
          <cell r="J47">
            <v>2291256.8499999996</v>
          </cell>
        </row>
        <row r="48">
          <cell r="D48">
            <v>4608928.99</v>
          </cell>
          <cell r="E48">
            <v>-4608928.99</v>
          </cell>
          <cell r="F48">
            <v>0</v>
          </cell>
          <cell r="H48">
            <v>0</v>
          </cell>
          <cell r="I48">
            <v>0</v>
          </cell>
          <cell r="J48">
            <v>0</v>
          </cell>
        </row>
        <row r="49">
          <cell r="D49">
            <v>-98682.08</v>
          </cell>
          <cell r="E49">
            <v>0</v>
          </cell>
          <cell r="F49">
            <v>-98682.08</v>
          </cell>
          <cell r="H49">
            <v>-98682.08</v>
          </cell>
          <cell r="I49">
            <v>0</v>
          </cell>
          <cell r="J49">
            <v>-98682.08</v>
          </cell>
        </row>
        <row r="50">
          <cell r="D50">
            <v>3682001.08</v>
          </cell>
          <cell r="E50">
            <v>0</v>
          </cell>
          <cell r="F50">
            <v>3682001.08</v>
          </cell>
          <cell r="H50">
            <v>3682001.08</v>
          </cell>
          <cell r="I50">
            <v>0</v>
          </cell>
          <cell r="J50">
            <v>3682001.08</v>
          </cell>
        </row>
        <row r="51">
          <cell r="D51">
            <v>31731</v>
          </cell>
          <cell r="E51">
            <v>-31731</v>
          </cell>
          <cell r="F51">
            <v>0</v>
          </cell>
          <cell r="H51">
            <v>0</v>
          </cell>
          <cell r="I51">
            <v>0</v>
          </cell>
          <cell r="J51">
            <v>0</v>
          </cell>
        </row>
        <row r="52">
          <cell r="D52">
            <v>-2971784</v>
          </cell>
          <cell r="E52">
            <v>0</v>
          </cell>
          <cell r="F52">
            <v>-2971784</v>
          </cell>
          <cell r="H52">
            <v>-2971784</v>
          </cell>
          <cell r="I52">
            <v>-579605</v>
          </cell>
          <cell r="J52">
            <v>-2392179</v>
          </cell>
        </row>
        <row r="53">
          <cell r="D53">
            <v>-37746.230000000003</v>
          </cell>
          <cell r="E53">
            <v>0</v>
          </cell>
          <cell r="F53">
            <v>-37746.230000000003</v>
          </cell>
          <cell r="H53">
            <v>-37746.230000000003</v>
          </cell>
          <cell r="I53">
            <v>24552.35</v>
          </cell>
          <cell r="J53">
            <v>-62298.58</v>
          </cell>
        </row>
        <row r="54">
          <cell r="D54">
            <v>-463109.62</v>
          </cell>
          <cell r="E54">
            <v>0</v>
          </cell>
          <cell r="F54">
            <v>-463109.62</v>
          </cell>
          <cell r="H54">
            <v>-463109.62</v>
          </cell>
          <cell r="I54">
            <v>0</v>
          </cell>
          <cell r="J54">
            <v>-463109.62</v>
          </cell>
        </row>
        <row r="55">
          <cell r="D55">
            <v>14355620</v>
          </cell>
          <cell r="E55">
            <v>-14355620</v>
          </cell>
          <cell r="F55">
            <v>0</v>
          </cell>
          <cell r="H55">
            <v>0</v>
          </cell>
          <cell r="I55">
            <v>0</v>
          </cell>
          <cell r="J55">
            <v>0</v>
          </cell>
        </row>
        <row r="56">
          <cell r="D56">
            <v>-76078.600000000006</v>
          </cell>
          <cell r="E56">
            <v>76078.600000000006</v>
          </cell>
          <cell r="F56">
            <v>0</v>
          </cell>
          <cell r="H56">
            <v>0</v>
          </cell>
          <cell r="I56">
            <v>0</v>
          </cell>
          <cell r="J56">
            <v>0</v>
          </cell>
        </row>
        <row r="57">
          <cell r="D57">
            <v>15273513.82</v>
          </cell>
          <cell r="E57">
            <v>0</v>
          </cell>
          <cell r="F57">
            <v>15273513.82</v>
          </cell>
          <cell r="H57">
            <v>15273513.82</v>
          </cell>
          <cell r="I57">
            <v>13013627.300000001</v>
          </cell>
          <cell r="J57">
            <v>2259886.5199999996</v>
          </cell>
        </row>
        <row r="58">
          <cell r="D58">
            <v>1803604.24</v>
          </cell>
          <cell r="E58">
            <v>-387118</v>
          </cell>
          <cell r="F58">
            <v>1416486.24</v>
          </cell>
          <cell r="H58">
            <v>1416486.24</v>
          </cell>
          <cell r="I58">
            <v>701885.04</v>
          </cell>
          <cell r="J58">
            <v>714601.2</v>
          </cell>
        </row>
        <row r="59">
          <cell r="D59">
            <v>-29150600.579999998</v>
          </cell>
          <cell r="E59">
            <v>33383096.579999998</v>
          </cell>
          <cell r="F59">
            <v>4232496</v>
          </cell>
          <cell r="H59">
            <v>4232496</v>
          </cell>
          <cell r="I59">
            <v>4232495.74</v>
          </cell>
          <cell r="J59">
            <v>0.25999999977648258</v>
          </cell>
        </row>
        <row r="60">
          <cell r="D60">
            <v>1640230.55</v>
          </cell>
          <cell r="E60">
            <v>0</v>
          </cell>
          <cell r="F60">
            <v>1640230.55</v>
          </cell>
          <cell r="H60">
            <v>1640230.55</v>
          </cell>
          <cell r="I60">
            <v>1640230.55</v>
          </cell>
          <cell r="J60">
            <v>0</v>
          </cell>
        </row>
        <row r="61">
          <cell r="D61">
            <v>-319911.18</v>
          </cell>
          <cell r="E61">
            <v>0</v>
          </cell>
          <cell r="F61">
            <v>-319911.18</v>
          </cell>
          <cell r="H61">
            <v>-319911.18</v>
          </cell>
          <cell r="I61">
            <v>0</v>
          </cell>
          <cell r="J61">
            <v>-319911.18</v>
          </cell>
        </row>
        <row r="62">
          <cell r="D62">
            <v>25430</v>
          </cell>
          <cell r="E62">
            <v>-25430</v>
          </cell>
          <cell r="F62">
            <v>0</v>
          </cell>
          <cell r="H62">
            <v>0</v>
          </cell>
          <cell r="I62">
            <v>0</v>
          </cell>
          <cell r="J62">
            <v>0</v>
          </cell>
        </row>
        <row r="63">
          <cell r="D63">
            <v>33014322</v>
          </cell>
          <cell r="E63">
            <v>-33014322</v>
          </cell>
          <cell r="F63">
            <v>0</v>
          </cell>
          <cell r="H63">
            <v>0</v>
          </cell>
          <cell r="I63">
            <v>0</v>
          </cell>
          <cell r="J63">
            <v>0</v>
          </cell>
        </row>
        <row r="64">
          <cell r="D64">
            <v>70880.509999999995</v>
          </cell>
          <cell r="E64">
            <v>0</v>
          </cell>
          <cell r="F64">
            <v>70880.509999999995</v>
          </cell>
          <cell r="H64">
            <v>70880.509999999995</v>
          </cell>
          <cell r="I64">
            <v>0</v>
          </cell>
          <cell r="J64">
            <v>70880.509999999995</v>
          </cell>
        </row>
        <row r="65">
          <cell r="D65">
            <v>-768866</v>
          </cell>
          <cell r="E65">
            <v>0</v>
          </cell>
          <cell r="F65">
            <v>-768866</v>
          </cell>
          <cell r="H65">
            <v>-768866</v>
          </cell>
          <cell r="I65">
            <v>-182730</v>
          </cell>
          <cell r="J65">
            <v>-586136</v>
          </cell>
        </row>
        <row r="66">
          <cell r="D66">
            <v>791840.03</v>
          </cell>
          <cell r="E66">
            <v>0</v>
          </cell>
          <cell r="F66">
            <v>791840.03</v>
          </cell>
          <cell r="H66">
            <v>791840.03</v>
          </cell>
          <cell r="I66">
            <v>2500</v>
          </cell>
          <cell r="J66">
            <v>789340.03</v>
          </cell>
        </row>
        <row r="67">
          <cell r="D67">
            <v>-14355620</v>
          </cell>
          <cell r="E67">
            <v>14355620</v>
          </cell>
          <cell r="F67">
            <v>0</v>
          </cell>
          <cell r="H67">
            <v>0</v>
          </cell>
          <cell r="I67">
            <v>0</v>
          </cell>
          <cell r="J67">
            <v>0</v>
          </cell>
        </row>
        <row r="68">
          <cell r="D68">
            <v>531742.31999999995</v>
          </cell>
          <cell r="E68">
            <v>0</v>
          </cell>
          <cell r="F68">
            <v>531742.31999999995</v>
          </cell>
          <cell r="H68">
            <v>531742.31999999995</v>
          </cell>
          <cell r="I68">
            <v>52826.52</v>
          </cell>
          <cell r="J68">
            <v>478915.79999999993</v>
          </cell>
        </row>
        <row r="69">
          <cell r="D69">
            <v>0</v>
          </cell>
          <cell r="E69">
            <v>0</v>
          </cell>
          <cell r="F69">
            <v>0</v>
          </cell>
          <cell r="H69">
            <v>0</v>
          </cell>
          <cell r="I69">
            <v>0</v>
          </cell>
          <cell r="J69">
            <v>0</v>
          </cell>
        </row>
        <row r="70">
          <cell r="D70">
            <v>156468</v>
          </cell>
          <cell r="E70">
            <v>-156468</v>
          </cell>
          <cell r="F70">
            <v>0</v>
          </cell>
          <cell r="H70">
            <v>0</v>
          </cell>
          <cell r="I70">
            <v>0</v>
          </cell>
        </row>
        <row r="71">
          <cell r="D71">
            <v>0</v>
          </cell>
          <cell r="E71">
            <v>0</v>
          </cell>
          <cell r="F71">
            <v>0</v>
          </cell>
          <cell r="H71">
            <v>0</v>
          </cell>
          <cell r="I71">
            <v>0</v>
          </cell>
          <cell r="J71">
            <v>0</v>
          </cell>
        </row>
        <row r="72">
          <cell r="D72">
            <v>3890496.24</v>
          </cell>
          <cell r="E72">
            <v>0</v>
          </cell>
          <cell r="F72">
            <v>3890496.24</v>
          </cell>
          <cell r="H72">
            <v>3890496.24</v>
          </cell>
          <cell r="I72">
            <v>0</v>
          </cell>
          <cell r="J72">
            <v>3890496.24</v>
          </cell>
        </row>
        <row r="73">
          <cell r="D73">
            <v>5778566.9699999997</v>
          </cell>
          <cell r="E73">
            <v>-5778566.9699999997</v>
          </cell>
          <cell r="F73">
            <v>0</v>
          </cell>
          <cell r="H73">
            <v>0</v>
          </cell>
          <cell r="I73">
            <v>0</v>
          </cell>
          <cell r="J73">
            <v>0</v>
          </cell>
        </row>
        <row r="74">
          <cell r="D74">
            <v>-509.1099999999999</v>
          </cell>
          <cell r="E74">
            <v>0</v>
          </cell>
          <cell r="F74">
            <v>-509.1099999999999</v>
          </cell>
          <cell r="H74">
            <v>-509.1099999999999</v>
          </cell>
          <cell r="I74">
            <v>1160.71</v>
          </cell>
          <cell r="J74">
            <v>-1669.82</v>
          </cell>
        </row>
        <row r="75">
          <cell r="D75">
            <v>414961.71</v>
          </cell>
          <cell r="E75">
            <v>0</v>
          </cell>
          <cell r="F75">
            <v>414961.71</v>
          </cell>
          <cell r="H75">
            <v>414961.71</v>
          </cell>
          <cell r="I75">
            <v>14563</v>
          </cell>
          <cell r="J75">
            <v>400398.71</v>
          </cell>
        </row>
        <row r="77">
          <cell r="I77">
            <v>32966618.890000001</v>
          </cell>
        </row>
        <row r="82">
          <cell r="D82">
            <v>10921553.050000001</v>
          </cell>
          <cell r="E82">
            <v>0</v>
          </cell>
          <cell r="F82">
            <v>10921553.050000001</v>
          </cell>
          <cell r="H82">
            <v>10921553.050000001</v>
          </cell>
          <cell r="I82">
            <v>7636313.3700000001</v>
          </cell>
          <cell r="J82">
            <v>3285239.6800000006</v>
          </cell>
        </row>
        <row r="83">
          <cell r="D83">
            <v>-24098766.339999996</v>
          </cell>
          <cell r="E83">
            <v>24098766.339999996</v>
          </cell>
          <cell r="F83">
            <v>0</v>
          </cell>
          <cell r="H83">
            <v>0</v>
          </cell>
          <cell r="I83">
            <v>0</v>
          </cell>
          <cell r="J83">
            <v>0</v>
          </cell>
        </row>
        <row r="84">
          <cell r="D84">
            <v>5299709.0299999993</v>
          </cell>
          <cell r="E84">
            <v>-5299709.0299999993</v>
          </cell>
          <cell r="F84">
            <v>0</v>
          </cell>
          <cell r="H84">
            <v>0</v>
          </cell>
          <cell r="I84">
            <v>0</v>
          </cell>
          <cell r="J84">
            <v>0</v>
          </cell>
        </row>
        <row r="85">
          <cell r="D85">
            <v>71121000</v>
          </cell>
          <cell r="E85">
            <v>0</v>
          </cell>
          <cell r="F85">
            <v>71121000</v>
          </cell>
          <cell r="H85">
            <v>71121000</v>
          </cell>
          <cell r="I85">
            <v>81094000</v>
          </cell>
          <cell r="J85">
            <v>-9973000</v>
          </cell>
        </row>
        <row r="86">
          <cell r="D86">
            <v>0</v>
          </cell>
          <cell r="E86">
            <v>0</v>
          </cell>
          <cell r="F86">
            <v>0</v>
          </cell>
          <cell r="H86">
            <v>0</v>
          </cell>
          <cell r="I86">
            <v>0</v>
          </cell>
          <cell r="J86">
            <v>0</v>
          </cell>
        </row>
        <row r="87">
          <cell r="D87">
            <v>0</v>
          </cell>
          <cell r="E87">
            <v>0</v>
          </cell>
          <cell r="F87">
            <v>0</v>
          </cell>
          <cell r="H87">
            <v>0</v>
          </cell>
          <cell r="I87">
            <v>0</v>
          </cell>
          <cell r="J87">
            <v>0</v>
          </cell>
        </row>
        <row r="88">
          <cell r="D88">
            <v>-43307.64</v>
          </cell>
          <cell r="E88">
            <v>0</v>
          </cell>
          <cell r="F88">
            <v>-43307.64</v>
          </cell>
          <cell r="H88">
            <v>-43307.64</v>
          </cell>
          <cell r="I88">
            <v>0</v>
          </cell>
          <cell r="J88">
            <v>-43307.64</v>
          </cell>
        </row>
        <row r="89">
          <cell r="D89">
            <v>25430</v>
          </cell>
          <cell r="E89">
            <v>-25430</v>
          </cell>
          <cell r="F89">
            <v>0</v>
          </cell>
          <cell r="H89">
            <v>0</v>
          </cell>
          <cell r="I89">
            <v>0</v>
          </cell>
          <cell r="J89">
            <v>0</v>
          </cell>
        </row>
        <row r="90">
          <cell r="D90">
            <v>25798.559999999998</v>
          </cell>
          <cell r="E90">
            <v>0</v>
          </cell>
          <cell r="F90">
            <v>25798.559999999998</v>
          </cell>
          <cell r="H90">
            <v>25798.559999999998</v>
          </cell>
          <cell r="I90">
            <v>0</v>
          </cell>
          <cell r="J90">
            <v>25798.559999999998</v>
          </cell>
        </row>
        <row r="91">
          <cell r="D91">
            <v>4915</v>
          </cell>
          <cell r="E91">
            <v>-4915</v>
          </cell>
          <cell r="F91">
            <v>0</v>
          </cell>
          <cell r="H91">
            <v>0</v>
          </cell>
          <cell r="I91">
            <v>0</v>
          </cell>
          <cell r="J91">
            <v>0</v>
          </cell>
        </row>
        <row r="92">
          <cell r="D92">
            <v>137500</v>
          </cell>
          <cell r="E92">
            <v>0</v>
          </cell>
          <cell r="F92">
            <v>137500</v>
          </cell>
          <cell r="H92">
            <v>137500</v>
          </cell>
          <cell r="I92">
            <v>26100</v>
          </cell>
          <cell r="J92">
            <v>111400</v>
          </cell>
        </row>
        <row r="94">
          <cell r="D94">
            <v>0</v>
          </cell>
          <cell r="E94">
            <v>0</v>
          </cell>
          <cell r="F94">
            <v>0</v>
          </cell>
          <cell r="H94">
            <v>0</v>
          </cell>
          <cell r="I94">
            <v>0</v>
          </cell>
          <cell r="J94">
            <v>0</v>
          </cell>
        </row>
        <row r="95">
          <cell r="D95">
            <v>6070946.1399999997</v>
          </cell>
          <cell r="E95">
            <v>0</v>
          </cell>
          <cell r="F95">
            <v>6070946.1399999997</v>
          </cell>
          <cell r="H95">
            <v>6070946.1399999997</v>
          </cell>
          <cell r="I95">
            <v>214972.27</v>
          </cell>
          <cell r="J95">
            <v>5855973.8700000001</v>
          </cell>
        </row>
        <row r="96">
          <cell r="D96">
            <v>0</v>
          </cell>
          <cell r="E96">
            <v>0</v>
          </cell>
          <cell r="F96">
            <v>0</v>
          </cell>
          <cell r="H96">
            <v>0</v>
          </cell>
          <cell r="I96">
            <v>0</v>
          </cell>
          <cell r="J96">
            <v>0</v>
          </cell>
        </row>
        <row r="97">
          <cell r="D97">
            <v>-1256000</v>
          </cell>
          <cell r="E97">
            <v>0</v>
          </cell>
          <cell r="F97">
            <v>-1256000</v>
          </cell>
          <cell r="H97">
            <v>-1256000</v>
          </cell>
          <cell r="I97">
            <v>-314000</v>
          </cell>
          <cell r="J97">
            <v>-942000</v>
          </cell>
        </row>
        <row r="98">
          <cell r="D98">
            <v>136668361.91</v>
          </cell>
          <cell r="E98">
            <v>0</v>
          </cell>
          <cell r="F98">
            <v>136668361.91</v>
          </cell>
          <cell r="H98">
            <v>136668361.91</v>
          </cell>
          <cell r="I98">
            <v>75407042.859999999</v>
          </cell>
          <cell r="J98">
            <v>61261319.049999997</v>
          </cell>
        </row>
        <row r="99">
          <cell r="D99">
            <v>-16184000</v>
          </cell>
          <cell r="E99">
            <v>0</v>
          </cell>
          <cell r="F99">
            <v>-16184000</v>
          </cell>
          <cell r="H99">
            <v>-16184000</v>
          </cell>
          <cell r="I99">
            <v>-1965000</v>
          </cell>
          <cell r="J99">
            <v>-14219000</v>
          </cell>
        </row>
        <row r="100">
          <cell r="D100">
            <v>1486000</v>
          </cell>
          <cell r="E100">
            <v>0</v>
          </cell>
          <cell r="F100">
            <v>1486000</v>
          </cell>
          <cell r="H100">
            <v>1486000</v>
          </cell>
          <cell r="I100">
            <v>-1123000</v>
          </cell>
          <cell r="J100">
            <v>2609000</v>
          </cell>
        </row>
        <row r="101">
          <cell r="D101">
            <v>11122.92</v>
          </cell>
          <cell r="E101">
            <v>0</v>
          </cell>
          <cell r="F101">
            <v>11122.92</v>
          </cell>
          <cell r="H101">
            <v>11122.92</v>
          </cell>
          <cell r="I101">
            <v>0</v>
          </cell>
          <cell r="J101">
            <v>11122.92</v>
          </cell>
        </row>
        <row r="102">
          <cell r="D102">
            <v>0</v>
          </cell>
          <cell r="E102">
            <v>0</v>
          </cell>
          <cell r="F102">
            <v>0</v>
          </cell>
          <cell r="H102">
            <v>0</v>
          </cell>
          <cell r="I102">
            <v>0</v>
          </cell>
          <cell r="J102">
            <v>0</v>
          </cell>
        </row>
        <row r="103">
          <cell r="D103">
            <v>23372622</v>
          </cell>
          <cell r="E103">
            <v>-23372622</v>
          </cell>
          <cell r="F103">
            <v>0</v>
          </cell>
          <cell r="H103">
            <v>0</v>
          </cell>
          <cell r="I103">
            <v>0</v>
          </cell>
          <cell r="J103">
            <v>0</v>
          </cell>
        </row>
        <row r="104">
          <cell r="D104">
            <v>4608928.99</v>
          </cell>
          <cell r="E104">
            <v>-4608928.99</v>
          </cell>
          <cell r="F104">
            <v>0</v>
          </cell>
          <cell r="H104">
            <v>0</v>
          </cell>
          <cell r="I104">
            <v>0</v>
          </cell>
          <cell r="J104">
            <v>0</v>
          </cell>
        </row>
        <row r="105">
          <cell r="D105">
            <v>-1304961.02</v>
          </cell>
          <cell r="E105">
            <v>1304961.02</v>
          </cell>
          <cell r="F105">
            <v>0</v>
          </cell>
          <cell r="H105">
            <v>0</v>
          </cell>
          <cell r="I105">
            <v>0</v>
          </cell>
          <cell r="J105">
            <v>0</v>
          </cell>
        </row>
        <row r="106">
          <cell r="D106">
            <v>10163764.02</v>
          </cell>
          <cell r="E106">
            <v>-10163764.02</v>
          </cell>
          <cell r="F106">
            <v>0</v>
          </cell>
          <cell r="H106">
            <v>0</v>
          </cell>
          <cell r="I106">
            <v>0</v>
          </cell>
          <cell r="J106">
            <v>0</v>
          </cell>
        </row>
        <row r="107">
          <cell r="D107">
            <v>270798</v>
          </cell>
          <cell r="E107">
            <v>-270798</v>
          </cell>
          <cell r="F107">
            <v>0</v>
          </cell>
          <cell r="H107">
            <v>0</v>
          </cell>
          <cell r="I107">
            <v>0</v>
          </cell>
          <cell r="J107">
            <v>0</v>
          </cell>
        </row>
        <row r="108">
          <cell r="D108">
            <v>18195000</v>
          </cell>
          <cell r="E108">
            <v>0</v>
          </cell>
          <cell r="F108">
            <v>18195000</v>
          </cell>
          <cell r="H108">
            <v>18195000</v>
          </cell>
          <cell r="I108">
            <v>9544000</v>
          </cell>
          <cell r="J108">
            <v>8651000</v>
          </cell>
        </row>
        <row r="109">
          <cell r="D109">
            <v>54554.98</v>
          </cell>
          <cell r="E109">
            <v>0</v>
          </cell>
          <cell r="F109">
            <v>54554.98</v>
          </cell>
          <cell r="H109">
            <v>54554.98</v>
          </cell>
          <cell r="I109">
            <v>0</v>
          </cell>
          <cell r="J109">
            <v>54554.98</v>
          </cell>
        </row>
        <row r="110">
          <cell r="D110">
            <v>0</v>
          </cell>
          <cell r="E110">
            <v>0</v>
          </cell>
          <cell r="F110">
            <v>0</v>
          </cell>
          <cell r="H110">
            <v>0</v>
          </cell>
          <cell r="I110">
            <v>0</v>
          </cell>
          <cell r="J110">
            <v>0</v>
          </cell>
        </row>
        <row r="111">
          <cell r="D111">
            <v>40186.69</v>
          </cell>
          <cell r="E111">
            <v>0</v>
          </cell>
          <cell r="F111">
            <v>40186.69</v>
          </cell>
          <cell r="H111">
            <v>40186.69</v>
          </cell>
          <cell r="I111">
            <v>0</v>
          </cell>
          <cell r="J111">
            <v>40186.69</v>
          </cell>
        </row>
        <row r="112">
          <cell r="D112">
            <v>7258952</v>
          </cell>
          <cell r="E112">
            <v>-7258952</v>
          </cell>
          <cell r="F112">
            <v>0</v>
          </cell>
          <cell r="H112">
            <v>0</v>
          </cell>
          <cell r="I112">
            <v>0</v>
          </cell>
          <cell r="J112">
            <v>0</v>
          </cell>
        </row>
        <row r="113">
          <cell r="D113">
            <v>3030075.84</v>
          </cell>
          <cell r="E113">
            <v>-3030075.84</v>
          </cell>
          <cell r="F113">
            <v>0</v>
          </cell>
          <cell r="H113">
            <v>0</v>
          </cell>
          <cell r="I113">
            <v>0</v>
          </cell>
          <cell r="J113">
            <v>0</v>
          </cell>
        </row>
        <row r="114">
          <cell r="D114">
            <v>11100</v>
          </cell>
          <cell r="E114">
            <v>-11100</v>
          </cell>
          <cell r="F114">
            <v>0</v>
          </cell>
          <cell r="H114">
            <v>0</v>
          </cell>
          <cell r="I114">
            <v>0</v>
          </cell>
          <cell r="J114">
            <v>0</v>
          </cell>
        </row>
        <row r="115">
          <cell r="D115">
            <v>1</v>
          </cell>
          <cell r="E115">
            <v>0</v>
          </cell>
          <cell r="F115">
            <v>1</v>
          </cell>
          <cell r="H115">
            <v>1</v>
          </cell>
          <cell r="I115">
            <v>0</v>
          </cell>
          <cell r="J115">
            <v>1</v>
          </cell>
        </row>
        <row r="117">
          <cell r="I117">
            <v>170520428.5</v>
          </cell>
        </row>
        <row r="123">
          <cell r="D123">
            <v>40875408.300930001</v>
          </cell>
          <cell r="E123">
            <v>-236897280.00106746</v>
          </cell>
          <cell r="F123">
            <v>12066386.739462515</v>
          </cell>
          <cell r="G123">
            <v>-5643631.833779973</v>
          </cell>
          <cell r="H123">
            <v>6422754.9056825675</v>
          </cell>
          <cell r="I123">
            <v>-6149913.1490020752</v>
          </cell>
          <cell r="J123">
            <v>12572668.058884652</v>
          </cell>
        </row>
        <row r="124">
          <cell r="D124">
            <v>5207994.8251</v>
          </cell>
          <cell r="E124">
            <v>-5207994.8251</v>
          </cell>
          <cell r="F124">
            <v>0</v>
          </cell>
          <cell r="G124">
            <v>0</v>
          </cell>
          <cell r="H124">
            <v>0</v>
          </cell>
          <cell r="I124">
            <v>0</v>
          </cell>
          <cell r="J124">
            <v>0</v>
          </cell>
        </row>
        <row r="125">
          <cell r="D125">
            <v>-2943000</v>
          </cell>
          <cell r="E125">
            <v>2943000</v>
          </cell>
          <cell r="F125">
            <v>0</v>
          </cell>
          <cell r="G125">
            <v>0</v>
          </cell>
          <cell r="H125">
            <v>0</v>
          </cell>
        </row>
        <row r="126">
          <cell r="D126">
            <v>-7337075.1400000006</v>
          </cell>
          <cell r="E126">
            <v>7337075.1400000006</v>
          </cell>
          <cell r="F126">
            <v>0</v>
          </cell>
          <cell r="G126">
            <v>0</v>
          </cell>
          <cell r="H126">
            <v>0</v>
          </cell>
          <cell r="I126">
            <v>0</v>
          </cell>
          <cell r="J126">
            <v>0</v>
          </cell>
        </row>
        <row r="129">
          <cell r="D129">
            <v>-655814</v>
          </cell>
          <cell r="E129">
            <v>-149859.83083510003</v>
          </cell>
          <cell r="F129">
            <v>-805673.83083510003</v>
          </cell>
          <cell r="G129">
            <v>0</v>
          </cell>
          <cell r="H129">
            <v>-805673.83083510003</v>
          </cell>
          <cell r="I129">
            <v>-272616.99150810001</v>
          </cell>
          <cell r="J129">
            <v>-533056.83932699997</v>
          </cell>
        </row>
        <row r="132">
          <cell r="D132">
            <v>-5919529.8150999993</v>
          </cell>
          <cell r="E132">
            <v>5919529.8150999993</v>
          </cell>
          <cell r="F132">
            <v>0</v>
          </cell>
          <cell r="G132">
            <v>0</v>
          </cell>
          <cell r="H132">
            <v>0</v>
          </cell>
          <cell r="I132">
            <v>0</v>
          </cell>
          <cell r="J132">
            <v>0</v>
          </cell>
        </row>
        <row r="133">
          <cell r="D133">
            <v>7306075.1699999999</v>
          </cell>
          <cell r="E133">
            <v>-7306075.1699999999</v>
          </cell>
          <cell r="F133">
            <v>0</v>
          </cell>
          <cell r="G133">
            <v>0</v>
          </cell>
          <cell r="H133">
            <v>0</v>
          </cell>
          <cell r="I133">
            <v>0</v>
          </cell>
          <cell r="J133">
            <v>0</v>
          </cell>
        </row>
        <row r="134">
          <cell r="D134">
            <v>-6572182</v>
          </cell>
          <cell r="E134">
            <v>-102779</v>
          </cell>
          <cell r="F134">
            <v>-6674961</v>
          </cell>
          <cell r="G134">
            <v>0</v>
          </cell>
          <cell r="H134">
            <v>-6674961</v>
          </cell>
          <cell r="I134">
            <v>-659913</v>
          </cell>
          <cell r="J134">
            <v>-6015048</v>
          </cell>
        </row>
        <row r="135">
          <cell r="D135">
            <v>-2465424</v>
          </cell>
          <cell r="E135">
            <v>2465424</v>
          </cell>
          <cell r="F135">
            <v>0</v>
          </cell>
          <cell r="G135">
            <v>0</v>
          </cell>
          <cell r="H135">
            <v>0</v>
          </cell>
          <cell r="I135">
            <v>0</v>
          </cell>
          <cell r="J135">
            <v>0</v>
          </cell>
        </row>
      </sheetData>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17">
          <cell r="M17">
            <v>26442.331767578293</v>
          </cell>
          <cell r="N17">
            <v>40931.886876950688</v>
          </cell>
          <cell r="O17">
            <v>5094.0753714823622</v>
          </cell>
          <cell r="P17">
            <v>1577.3954801390921</v>
          </cell>
        </row>
        <row r="18">
          <cell r="M18">
            <v>26442.331767578293</v>
          </cell>
          <cell r="N18">
            <v>40931.886876950688</v>
          </cell>
          <cell r="O18">
            <v>5094.0753714823622</v>
          </cell>
          <cell r="P18">
            <v>1577.3954801390921</v>
          </cell>
        </row>
        <row r="19">
          <cell r="M19">
            <v>26442.331767578293</v>
          </cell>
          <cell r="N19">
            <v>40931.886876950688</v>
          </cell>
          <cell r="O19">
            <v>5094.0753714823622</v>
          </cell>
          <cell r="P19">
            <v>1577.3954801390921</v>
          </cell>
        </row>
        <row r="20">
          <cell r="M20">
            <v>2644.2331767578294</v>
          </cell>
          <cell r="N20">
            <v>4093.1886876950689</v>
          </cell>
          <cell r="O20">
            <v>509.4075371482362</v>
          </cell>
          <cell r="P20">
            <v>157.7395480139092</v>
          </cell>
        </row>
        <row r="21">
          <cell r="M21">
            <v>33052.914709472869</v>
          </cell>
          <cell r="N21">
            <v>51164.858596188365</v>
          </cell>
          <cell r="O21">
            <v>6367.5942143529528</v>
          </cell>
          <cell r="P21">
            <v>1971.7443501738653</v>
          </cell>
        </row>
        <row r="22">
          <cell r="M22">
            <v>0</v>
          </cell>
          <cell r="N22">
            <v>0</v>
          </cell>
          <cell r="O22">
            <v>0</v>
          </cell>
          <cell r="P22">
            <v>0</v>
          </cell>
        </row>
        <row r="23">
          <cell r="M23">
            <v>793269.95302734873</v>
          </cell>
          <cell r="N23">
            <v>1227956.6063085205</v>
          </cell>
          <cell r="O23">
            <v>152822.26114447086</v>
          </cell>
          <cell r="P23">
            <v>47321.86440417276</v>
          </cell>
        </row>
        <row r="27">
          <cell r="M27">
            <v>26442.331767578293</v>
          </cell>
          <cell r="N27">
            <v>40931.886876950688</v>
          </cell>
          <cell r="O27">
            <v>5094.0753714823622</v>
          </cell>
          <cell r="P27">
            <v>1577.3954801390921</v>
          </cell>
        </row>
        <row r="28">
          <cell r="M28">
            <v>79326.995302734882</v>
          </cell>
          <cell r="N28">
            <v>122795.66063085207</v>
          </cell>
          <cell r="O28">
            <v>15282.226114447087</v>
          </cell>
          <cell r="P28">
            <v>4732.1864404172766</v>
          </cell>
        </row>
        <row r="29">
          <cell r="M29">
            <v>39663.497651367441</v>
          </cell>
          <cell r="N29">
            <v>61397.830315426036</v>
          </cell>
          <cell r="O29">
            <v>7641.1130572235434</v>
          </cell>
          <cell r="P29">
            <v>2366.0932202086383</v>
          </cell>
        </row>
        <row r="30">
          <cell r="M30">
            <v>79326.995302734882</v>
          </cell>
          <cell r="N30">
            <v>122795.66063085207</v>
          </cell>
          <cell r="O30">
            <v>15282.226114447087</v>
          </cell>
          <cell r="P30">
            <v>4732.1864404172766</v>
          </cell>
        </row>
        <row r="31">
          <cell r="M31">
            <v>13221.165883789146</v>
          </cell>
          <cell r="N31">
            <v>20465.943438475344</v>
          </cell>
          <cell r="O31">
            <v>2547.0376857411811</v>
          </cell>
          <cell r="P31">
            <v>788.69774006954606</v>
          </cell>
        </row>
        <row r="34">
          <cell r="M34">
            <v>528846.6353515659</v>
          </cell>
          <cell r="N34">
            <v>818637.73753901385</v>
          </cell>
          <cell r="O34">
            <v>101881.50742964724</v>
          </cell>
          <cell r="P34">
            <v>31547.909602781845</v>
          </cell>
        </row>
        <row r="40">
          <cell r="M40">
            <v>1961.6852779769317</v>
          </cell>
          <cell r="N40">
            <v>3036.6262927229413</v>
          </cell>
          <cell r="O40">
            <v>377.91571291736426</v>
          </cell>
          <cell r="P40">
            <v>117.02271638276193</v>
          </cell>
        </row>
        <row r="41">
          <cell r="M41">
            <v>0</v>
          </cell>
          <cell r="N41">
            <v>0</v>
          </cell>
          <cell r="O41">
            <v>0</v>
          </cell>
          <cell r="P41">
            <v>0</v>
          </cell>
        </row>
        <row r="42">
          <cell r="M42">
            <v>4726.1054204206903</v>
          </cell>
          <cell r="N42">
            <v>7315.860573022378</v>
          </cell>
          <cell r="O42">
            <v>910.47708790620175</v>
          </cell>
          <cell r="P42">
            <v>281.93191865072862</v>
          </cell>
        </row>
        <row r="43">
          <cell r="M43">
            <v>1068.6466471298354</v>
          </cell>
          <cell r="N43">
            <v>1654.2309527098535</v>
          </cell>
          <cell r="O43">
            <v>205.87316632325354</v>
          </cell>
          <cell r="P43">
            <v>63.749233837057311</v>
          </cell>
        </row>
        <row r="44">
          <cell r="M44">
            <v>19185.14453191125</v>
          </cell>
          <cell r="N44">
            <v>29697.992317795517</v>
          </cell>
          <cell r="O44">
            <v>3695.9891857256289</v>
          </cell>
          <cell r="P44">
            <v>1144.4739645675963</v>
          </cell>
        </row>
        <row r="45">
          <cell r="M45">
            <v>1099.8936251160878</v>
          </cell>
          <cell r="N45">
            <v>1702.6002788124808</v>
          </cell>
          <cell r="O45">
            <v>211.89284954907967</v>
          </cell>
          <cell r="P45">
            <v>65.613246522351389</v>
          </cell>
        </row>
        <row r="46">
          <cell r="M46">
            <v>77592.67071853891</v>
          </cell>
          <cell r="N46">
            <v>120110.98144627026</v>
          </cell>
          <cell r="O46">
            <v>14948.111096597502</v>
          </cell>
          <cell r="P46">
            <v>4628.726738593281</v>
          </cell>
        </row>
        <row r="50">
          <cell r="M50">
            <v>1194.7880189479379</v>
          </cell>
          <cell r="N50">
            <v>1849.4937762439224</v>
          </cell>
          <cell r="O50">
            <v>230.17411153306568</v>
          </cell>
          <cell r="P50">
            <v>71.274093275073611</v>
          </cell>
        </row>
        <row r="51">
          <cell r="M51">
            <v>0</v>
          </cell>
          <cell r="N51">
            <v>0</v>
          </cell>
          <cell r="O51">
            <v>0</v>
          </cell>
          <cell r="P51">
            <v>0</v>
          </cell>
        </row>
        <row r="52">
          <cell r="M52">
            <v>0</v>
          </cell>
          <cell r="N52">
            <v>0</v>
          </cell>
          <cell r="O52">
            <v>0</v>
          </cell>
          <cell r="P52">
            <v>0</v>
          </cell>
        </row>
        <row r="53">
          <cell r="M53">
            <v>1708.8885751432822</v>
          </cell>
          <cell r="N53">
            <v>2645.3050531966919</v>
          </cell>
          <cell r="O53">
            <v>329.21480903279058</v>
          </cell>
          <cell r="P53">
            <v>101.9423376949491</v>
          </cell>
        </row>
        <row r="54">
          <cell r="M54">
            <v>968.24943926612127</v>
          </cell>
          <cell r="N54">
            <v>1498.8192745280539</v>
          </cell>
          <cell r="O54">
            <v>186.53179550771821</v>
          </cell>
          <cell r="P54">
            <v>57.760121254445181</v>
          </cell>
        </row>
        <row r="57">
          <cell r="M57">
            <v>0</v>
          </cell>
          <cell r="N57">
            <v>0</v>
          </cell>
          <cell r="O57">
            <v>0</v>
          </cell>
          <cell r="P57">
            <v>0</v>
          </cell>
        </row>
        <row r="62">
          <cell r="M62">
            <v>51661.765737561633</v>
          </cell>
          <cell r="N62">
            <v>79970.766936151544</v>
          </cell>
          <cell r="O62">
            <v>9952.5613249313774</v>
          </cell>
          <cell r="P62">
            <v>3081.8400013554342</v>
          </cell>
        </row>
        <row r="63">
          <cell r="M63">
            <v>14659.842905279815</v>
          </cell>
          <cell r="N63">
            <v>22692.969618077572</v>
          </cell>
          <cell r="O63">
            <v>2824.1966461199772</v>
          </cell>
          <cell r="P63">
            <v>874.52083052263106</v>
          </cell>
        </row>
        <row r="64">
          <cell r="M64">
            <v>5846.952750364615</v>
          </cell>
          <cell r="N64">
            <v>9050.8965191279258</v>
          </cell>
          <cell r="O64">
            <v>1126.4066371171348</v>
          </cell>
          <cell r="P64">
            <v>348.79514114260195</v>
          </cell>
        </row>
        <row r="65">
          <cell r="M65">
            <v>13791.452860970418</v>
          </cell>
          <cell r="N65">
            <v>21348.729504491028</v>
          </cell>
          <cell r="O65">
            <v>2656.902612581644</v>
          </cell>
          <cell r="P65">
            <v>822.71773906565988</v>
          </cell>
        </row>
        <row r="66">
          <cell r="M66">
            <v>142549.1063924357</v>
          </cell>
          <cell r="N66">
            <v>220661.47375171384</v>
          </cell>
          <cell r="O66">
            <v>27461.870552236487</v>
          </cell>
          <cell r="P66">
            <v>8503.6493036138927</v>
          </cell>
        </row>
      </sheetData>
      <sheetData sheetId="146">
        <row r="17">
          <cell r="E17">
            <v>170638.71</v>
          </cell>
          <cell r="G17">
            <v>0</v>
          </cell>
          <cell r="M17">
            <v>0</v>
          </cell>
          <cell r="N17">
            <v>170638.71</v>
          </cell>
          <cell r="O17">
            <v>0</v>
          </cell>
        </row>
        <row r="18">
          <cell r="E18">
            <v>1491341.07</v>
          </cell>
          <cell r="G18">
            <v>211403</v>
          </cell>
          <cell r="M18">
            <v>0</v>
          </cell>
          <cell r="N18">
            <v>1642474.07</v>
          </cell>
          <cell r="O18">
            <v>60270</v>
          </cell>
        </row>
        <row r="19">
          <cell r="E19">
            <v>19427994.890000001</v>
          </cell>
          <cell r="G19">
            <v>-406021.77</v>
          </cell>
          <cell r="M19">
            <v>3543715.2399999998</v>
          </cell>
          <cell r="N19">
            <v>15478257.880000001</v>
          </cell>
          <cell r="O19">
            <v>0</v>
          </cell>
        </row>
        <row r="20">
          <cell r="E20">
            <v>969806494.09000003</v>
          </cell>
          <cell r="G20">
            <v>-966124600.92999995</v>
          </cell>
          <cell r="M20">
            <v>1246552.42</v>
          </cell>
          <cell r="N20">
            <v>2435340.7400000859</v>
          </cell>
          <cell r="O20">
            <v>0</v>
          </cell>
        </row>
      </sheetData>
      <sheetData sheetId="147"/>
      <sheetData sheetId="148"/>
      <sheetData sheetId="149"/>
      <sheetData sheetId="150"/>
      <sheetData sheetId="151"/>
      <sheetData sheetId="152"/>
      <sheetData sheetId="15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s"/>
      <sheetName val="I-A"/>
      <sheetName val="I-A-1"/>
      <sheetName val="I-A-2"/>
      <sheetName val="II-B Summary of Rate Base"/>
      <sheetName val="II-B-1 Plant"/>
      <sheetName val="Attachment II-B-1 Plant"/>
      <sheetName val="II-B-2 General Plant"/>
      <sheetName val="Attachment II-B-2"/>
      <sheetName val="II-B-3 Comm. Equip."/>
      <sheetName val="II-B-4 CWIP"/>
      <sheetName val="II-B-5 Depreciation"/>
      <sheetName val="Attachment II-B-5"/>
      <sheetName val="II-B-6 Plant Held For Future"/>
      <sheetName val="II-B-7 Accum. Provisions"/>
      <sheetName val="Attachment II-B-7"/>
      <sheetName val="II-B-8 M&amp;S"/>
      <sheetName val="II-B-8 M&amp;S (Monthly)"/>
      <sheetName val="Attachment II-B-8"/>
      <sheetName val="II-B-9 CWCapital"/>
      <sheetName val="II-B-10 Prepayments"/>
      <sheetName val="II-B-10 Prepayments (Monthly)"/>
      <sheetName val="Attachment  II-B-10"/>
      <sheetName val="II-B-11 Rate Base Other"/>
      <sheetName val="II-B-12 Reg. Assets"/>
      <sheetName val="II-B-13 Gain or Loss"/>
      <sheetName val="II-B-14 Pension Funding"/>
      <sheetName val="II-C-1 ROR"/>
      <sheetName val="II-C-1.1 ROR Method"/>
      <sheetName val="II-C-2.1"/>
      <sheetName val="II-C-2.2"/>
      <sheetName val="II-C-2.2a"/>
      <sheetName val="II-C-2.3"/>
      <sheetName val="II-C-2.3a"/>
      <sheetName val="II-C-2.4"/>
      <sheetName val="II-C-2.4a"/>
      <sheetName val="II-C-2.5"/>
      <sheetName val="II-C-2.5.1"/>
      <sheetName val="II-D-2.5Contributions&amp;Donations"/>
      <sheetName val="II-C-2.6"/>
      <sheetName val="II-C-2.7"/>
      <sheetName val="II-C-2.8 "/>
      <sheetName val="II-C-2.9 "/>
      <sheetName val="II-C-2.10 "/>
      <sheetName val="II-C-3"/>
      <sheetName val="II-D-1 O&amp;M"/>
      <sheetName val="II-D-1 O&amp;M (Prior Yrs)"/>
      <sheetName val="Attachment II-D-1 O&amp;M"/>
      <sheetName val="II-D-1.1 Mthly O&amp;M (all)"/>
      <sheetName val="II-D-1.1 Mthly O&amp;M (Tran)"/>
      <sheetName val="II-D-1.1Mthly O&amp;M (Dist)"/>
      <sheetName val="II-D-1.1 Mthly O&amp;M (Meter)"/>
      <sheetName val="II-D-1.1 Mthly O&amp;M (TDCS)"/>
      <sheetName val="II-D-2 A&amp;G"/>
      <sheetName val="II-D-2 A&amp;G (Prior Yrs)"/>
      <sheetName val="Attachment II D-2 A&amp;G"/>
      <sheetName val="II-D-2.1 Mthly A&amp;G (all)"/>
      <sheetName val="II-D-2.1 Mthly A&amp;G (Tran)"/>
      <sheetName val="II-D-2.1 Mthly A&amp;G (Dist)"/>
      <sheetName val="II-D-2.1 Mthly A&amp;G (Meter)"/>
      <sheetName val="II-D-2.1 Mthly A&amp;G (TDCS)"/>
      <sheetName val="II D-2.2 Bad Debt"/>
      <sheetName val="II D-2.2 Bad Debt (Part 2)"/>
      <sheetName val="II D-2.2 Bad Debt (Part 3)"/>
      <sheetName val="II-D-2.3 Adv. Contr.&amp;Dues"/>
      <sheetName val="II-D-2.4 Advertising"/>
      <sheetName val="II-D-2.4a Advertising Capital"/>
      <sheetName val="II-D-2.5 Contributions"/>
      <sheetName val="II-D-2.5 Contributions AEPSC"/>
      <sheetName val="II-D-2.6 Dues Summary"/>
      <sheetName val="II-D-2.6 Dues Summary AEPSC"/>
      <sheetName val="II-D-2.6a Industry"/>
      <sheetName val="II-D-2.6a Industry AEPSC"/>
      <sheetName val="II-D-2.6b Business Economic"/>
      <sheetName val="II-D-2.6b Business Economic AEP"/>
      <sheetName val="II-D-2.6c Professional"/>
      <sheetName val="II-D-2.6c Professional AEPSC"/>
      <sheetName val="II-D-2.6d Educational"/>
      <sheetName val="II-D-2.6d Educational AEPSC"/>
      <sheetName val="II-D-2.6e Community Serv"/>
      <sheetName val="II-D-2.6e Community Serv AEPSC"/>
      <sheetName val="II-D-2.6f Other "/>
      <sheetName val="II-D-2.6f Other AEPSC"/>
      <sheetName val="II-D-2.6g Political"/>
      <sheetName val="II-D-2.6g Political AEPSC"/>
      <sheetName val="II-D-2.7 Outside Services TY"/>
      <sheetName val="II-D-2.7 TY AEPSC"/>
      <sheetName val="II-D-2.7-1 Outside Services"/>
      <sheetName val="II-D-2.7.1 AEPSC"/>
      <sheetName val="II-D-2.7-2 Outside Services"/>
      <sheetName val="II-D-2.7.2 AEPSC"/>
      <sheetName val="II-D-2.7-3 Outside Services"/>
      <sheetName val="II-D-2.7.3 AEPSC "/>
      <sheetName val="II-D-2.8 Factoring"/>
      <sheetName val="II-D-2-9 Rents and Leases"/>
      <sheetName val="II-D-3 Payroll"/>
      <sheetName val="II-D-3.1 Payroll Narrative"/>
      <sheetName val="II-D-3.2 Reg and Overtime"/>
      <sheetName val="II-D-3.3 Union"/>
      <sheetName val="II-D-3.4 Exp vs Capital"/>
      <sheetName val="II-D-3.5 No. of Employees"/>
      <sheetName val="II-D-3.6 Non Standard Pay"/>
      <sheetName val="II-D-3.8 Pension Expense"/>
      <sheetName val="II-D-3.9 PostRetirement Benefit"/>
      <sheetName val="II-D-4 Exclusions"/>
      <sheetName val="II-E-1 Dep. Exp."/>
      <sheetName val="Attachment II-E-1.1"/>
      <sheetName val="Attachment II-E-1.2"/>
      <sheetName val="Attachment II-E-1.3 Depr Rates"/>
      <sheetName val="II-E-2 Taxes Other"/>
      <sheetName val="Attachment II-E-2"/>
      <sheetName val="II-E-2.1 Ad valorem"/>
      <sheetName val="II-E-3 FIT"/>
      <sheetName val="Attachment II-E-3"/>
      <sheetName val="II-E-3.1"/>
      <sheetName val="Attachment II-E-3.1"/>
      <sheetName val="Attachment II-E-3.1.1"/>
      <sheetName val="II-E-3.2"/>
      <sheetName val="II-E-3.3"/>
      <sheetName val="II-E-3.4"/>
      <sheetName val="II-E-3.5 ADFIT"/>
      <sheetName val="II-E-3.5 (Monthly)"/>
      <sheetName val="II-E-3.6"/>
      <sheetName val="II-E-3.7"/>
      <sheetName val="II-E-3.8"/>
      <sheetName val="II-E-3.9 ITC"/>
      <sheetName val="II-E-3.10"/>
      <sheetName val="II-E-3.11"/>
      <sheetName val="II-E-3.12 ITC Utilized"/>
      <sheetName val="II-E-3.13 ITC Elections"/>
      <sheetName val="II-E-3.14 Accum Def ITC"/>
      <sheetName val="II-E-3.15"/>
      <sheetName val="II-E-3.16"/>
      <sheetName val="II-E-3.17"/>
      <sheetName val="II-E-3.18"/>
      <sheetName val="II-E-3.19"/>
      <sheetName val="II-E-3.20"/>
      <sheetName val="II-E-3.21"/>
      <sheetName val="II-E-3.22"/>
      <sheetName val="II-E-3.23 Pg 1"/>
      <sheetName val="II-E-3.23 Pg 2"/>
      <sheetName val="II-E-3.23 Pg 3"/>
      <sheetName val="II-E-3.24"/>
      <sheetName val="II-E-4 Other Expenses"/>
      <sheetName val="II E-4.1"/>
      <sheetName val="II E-4.2"/>
      <sheetName val="II E-4.3"/>
      <sheetName val="II E-4.4 Reg Comm Exp"/>
      <sheetName val="II-E-4.5 Rate Case Exp "/>
      <sheetName val="II-E-5 Other Revenues"/>
      <sheetName val="II-F-1 Alloc_Factor"/>
      <sheetName val="II-F-1 Alloc_Data"/>
      <sheetName val="II-G"/>
      <sheetName val="III-A Wholesale TCOS"/>
      <sheetName val="III-A-1 Wholesale TCOS"/>
      <sheetName val="III-B"/>
      <sheetName val="III-E-5"/>
    </sheetNames>
    <sheetDataSet>
      <sheetData sheetId="0"/>
      <sheetData sheetId="1">
        <row r="5">
          <cell r="B5" t="str">
            <v>TEST YEAR ENDING 12/31/2018</v>
          </cell>
        </row>
        <row r="16">
          <cell r="D16">
            <v>97585157.180000007</v>
          </cell>
        </row>
        <row r="17">
          <cell r="D17">
            <v>25148242.479999997</v>
          </cell>
        </row>
        <row r="18">
          <cell r="D18">
            <v>1487593</v>
          </cell>
        </row>
        <row r="21">
          <cell r="D21">
            <v>16749513.750000002</v>
          </cell>
        </row>
        <row r="22">
          <cell r="D22">
            <v>37756471.93</v>
          </cell>
          <cell r="F22">
            <v>63132174.906656101</v>
          </cell>
        </row>
        <row r="23">
          <cell r="D23">
            <v>5857420.6799999997</v>
          </cell>
        </row>
        <row r="24">
          <cell r="D24">
            <v>2083794.17</v>
          </cell>
          <cell r="E24">
            <v>1487592.8000000003</v>
          </cell>
        </row>
        <row r="25">
          <cell r="D25">
            <v>-208612.47999999998</v>
          </cell>
        </row>
        <row r="26">
          <cell r="E26">
            <v>-7303362.0836939896</v>
          </cell>
        </row>
        <row r="33">
          <cell r="D33">
            <v>1094.48</v>
          </cell>
        </row>
        <row r="34">
          <cell r="D34">
            <v>-168889.87999999998</v>
          </cell>
        </row>
      </sheetData>
      <sheetData sheetId="2">
        <row r="27">
          <cell r="D27">
            <v>-292228976.15000021</v>
          </cell>
          <cell r="E27">
            <v>285946640.88999993</v>
          </cell>
          <cell r="F27">
            <v>-6282335.2600002708</v>
          </cell>
          <cell r="G27">
            <v>-574476.22</v>
          </cell>
          <cell r="H27">
            <v>-5575932.5600002706</v>
          </cell>
          <cell r="I27">
            <v>-131926.48000000001</v>
          </cell>
          <cell r="J27">
            <v>0</v>
          </cell>
        </row>
        <row r="37">
          <cell r="F37">
            <v>271303838.23995918</v>
          </cell>
          <cell r="G37">
            <v>145930975.6573903</v>
          </cell>
          <cell r="H37">
            <v>105456393.19872651</v>
          </cell>
          <cell r="I37">
            <v>16997112.932803087</v>
          </cell>
          <cell r="J37">
            <v>2919356.4510392263</v>
          </cell>
          <cell r="K37">
            <v>125372862.58256881</v>
          </cell>
        </row>
      </sheetData>
      <sheetData sheetId="3"/>
      <sheetData sheetId="4"/>
      <sheetData sheetId="5">
        <row r="15">
          <cell r="E15">
            <v>21967.68</v>
          </cell>
          <cell r="F15">
            <v>1731.05</v>
          </cell>
          <cell r="M15">
            <v>2113.29</v>
          </cell>
          <cell r="N15">
            <v>15244.304307525115</v>
          </cell>
          <cell r="O15">
            <v>2457.0265873662552</v>
          </cell>
          <cell r="P15">
            <v>422.00910510863116</v>
          </cell>
        </row>
        <row r="16">
          <cell r="N16">
            <v>0</v>
          </cell>
        </row>
        <row r="17">
          <cell r="E17">
            <v>35144634.579999998</v>
          </cell>
          <cell r="F17">
            <v>545799.06000000006</v>
          </cell>
          <cell r="M17">
            <v>12555392.34</v>
          </cell>
          <cell r="N17">
            <v>20836686.292550176</v>
          </cell>
          <cell r="O17">
            <v>1202378.411096917</v>
          </cell>
          <cell r="P17">
            <v>4378.47635290574</v>
          </cell>
        </row>
        <row r="21">
          <cell r="E21">
            <v>4409881.01</v>
          </cell>
          <cell r="M21">
            <v>3151650.32</v>
          </cell>
          <cell r="N21">
            <v>1258230.69</v>
          </cell>
        </row>
        <row r="22">
          <cell r="E22">
            <v>29581044.469999999</v>
          </cell>
          <cell r="G22">
            <v>-1605797.69</v>
          </cell>
          <cell r="M22">
            <v>29233477.469999999</v>
          </cell>
          <cell r="N22">
            <v>-1258230.6900000013</v>
          </cell>
        </row>
        <row r="23">
          <cell r="E23">
            <v>21832894.039999999</v>
          </cell>
          <cell r="G23">
            <v>-57283.7</v>
          </cell>
          <cell r="M23">
            <v>21775610.34</v>
          </cell>
          <cell r="N23">
            <v>0</v>
          </cell>
        </row>
        <row r="24">
          <cell r="E24">
            <v>555003750.74000001</v>
          </cell>
          <cell r="F24">
            <v>238419.99</v>
          </cell>
          <cell r="G24">
            <v>-268009.46999999997</v>
          </cell>
          <cell r="M24">
            <v>554497321.27999997</v>
          </cell>
          <cell r="N24">
            <v>0</v>
          </cell>
        </row>
        <row r="25">
          <cell r="E25">
            <v>3358475.48</v>
          </cell>
          <cell r="G25">
            <v>5744.77</v>
          </cell>
          <cell r="M25">
            <v>3364220.25</v>
          </cell>
          <cell r="N25">
            <v>0</v>
          </cell>
        </row>
        <row r="26">
          <cell r="E26">
            <v>374524771.18000001</v>
          </cell>
          <cell r="G26">
            <v>2462.0300000000002</v>
          </cell>
          <cell r="M26">
            <v>374527233.20999998</v>
          </cell>
          <cell r="N26">
            <v>0</v>
          </cell>
        </row>
        <row r="27">
          <cell r="E27">
            <v>197972201.50999999</v>
          </cell>
          <cell r="G27">
            <v>-305362.57</v>
          </cell>
          <cell r="M27">
            <v>197666838.94</v>
          </cell>
          <cell r="N27">
            <v>0</v>
          </cell>
        </row>
        <row r="28">
          <cell r="E28">
            <v>2196626.2000000002</v>
          </cell>
          <cell r="M28">
            <v>2196626.2000000002</v>
          </cell>
          <cell r="N28">
            <v>0</v>
          </cell>
        </row>
        <row r="29">
          <cell r="E29">
            <v>60895.9</v>
          </cell>
          <cell r="M29">
            <v>60895.9</v>
          </cell>
          <cell r="N29">
            <v>0</v>
          </cell>
        </row>
        <row r="30">
          <cell r="N30">
            <v>0</v>
          </cell>
        </row>
        <row r="34">
          <cell r="E34">
            <v>5965394.0699999994</v>
          </cell>
          <cell r="N34">
            <v>5965394.0699999994</v>
          </cell>
        </row>
        <row r="35">
          <cell r="E35">
            <v>5429963.3100000005</v>
          </cell>
          <cell r="N35">
            <v>5429963.3100000005</v>
          </cell>
        </row>
        <row r="36">
          <cell r="E36">
            <v>151490854.59999999</v>
          </cell>
          <cell r="N36">
            <v>151490854.59999999</v>
          </cell>
        </row>
        <row r="37">
          <cell r="N37">
            <v>0</v>
          </cell>
        </row>
        <row r="38">
          <cell r="E38">
            <v>199041028.24000001</v>
          </cell>
          <cell r="N38">
            <v>199041028.24000001</v>
          </cell>
        </row>
        <row r="39">
          <cell r="E39">
            <v>146765821.12</v>
          </cell>
          <cell r="N39">
            <v>146765821.12</v>
          </cell>
        </row>
        <row r="40">
          <cell r="E40">
            <v>23461567.460000001</v>
          </cell>
          <cell r="N40">
            <v>23461567.460000001</v>
          </cell>
        </row>
        <row r="41">
          <cell r="E41">
            <v>60559213.840000004</v>
          </cell>
          <cell r="N41">
            <v>60559213.840000004</v>
          </cell>
        </row>
        <row r="42">
          <cell r="E42">
            <v>156769633.86000001</v>
          </cell>
          <cell r="N42">
            <v>156769633.86000001</v>
          </cell>
        </row>
        <row r="43">
          <cell r="E43">
            <v>86266579.420000002</v>
          </cell>
          <cell r="N43">
            <v>86266579.420000002</v>
          </cell>
        </row>
        <row r="44">
          <cell r="E44">
            <v>11360148.120000001</v>
          </cell>
          <cell r="N44">
            <v>0</v>
          </cell>
          <cell r="O44">
            <v>11360148.120000001</v>
          </cell>
        </row>
        <row r="45">
          <cell r="E45">
            <v>38689628.060000002</v>
          </cell>
          <cell r="N45">
            <v>0</v>
          </cell>
          <cell r="O45">
            <v>38689628.060000002</v>
          </cell>
        </row>
        <row r="46">
          <cell r="E46">
            <v>15286890.65</v>
          </cell>
          <cell r="N46">
            <v>15286890.65</v>
          </cell>
        </row>
        <row r="47">
          <cell r="E47">
            <v>86895.92</v>
          </cell>
          <cell r="N47">
            <v>86895.92</v>
          </cell>
        </row>
        <row r="48">
          <cell r="E48">
            <v>21994021.510000002</v>
          </cell>
          <cell r="N48">
            <v>21994021.510000002</v>
          </cell>
        </row>
        <row r="49">
          <cell r="N49">
            <v>0</v>
          </cell>
        </row>
      </sheetData>
      <sheetData sheetId="6"/>
      <sheetData sheetId="7">
        <row r="15">
          <cell r="G15">
            <v>0</v>
          </cell>
          <cell r="M15">
            <v>0</v>
          </cell>
          <cell r="N15">
            <v>0</v>
          </cell>
        </row>
        <row r="16">
          <cell r="E16">
            <v>1964624.08</v>
          </cell>
          <cell r="F16">
            <v>0</v>
          </cell>
          <cell r="G16">
            <v>1258230.69</v>
          </cell>
          <cell r="M16">
            <v>1258230.69</v>
          </cell>
          <cell r="N16">
            <v>1934026.0558330885</v>
          </cell>
          <cell r="O16">
            <v>14433.030267411108</v>
          </cell>
          <cell r="P16">
            <v>16164.993899500443</v>
          </cell>
        </row>
        <row r="17">
          <cell r="E17">
            <v>17632.61</v>
          </cell>
          <cell r="G17">
            <v>0</v>
          </cell>
          <cell r="M17">
            <v>0</v>
          </cell>
          <cell r="N17">
            <v>17357.991037320015</v>
          </cell>
          <cell r="O17">
            <v>129.53724654716427</v>
          </cell>
          <cell r="P17">
            <v>145.081716132824</v>
          </cell>
        </row>
        <row r="18">
          <cell r="E18">
            <v>51893553.980000004</v>
          </cell>
          <cell r="F18">
            <v>2661.7000000000003</v>
          </cell>
          <cell r="G18">
            <v>0</v>
          </cell>
          <cell r="M18">
            <v>17465124.91</v>
          </cell>
          <cell r="N18">
            <v>33889603.493828975</v>
          </cell>
          <cell r="O18">
            <v>252907.48875991776</v>
          </cell>
          <cell r="P18">
            <v>283256.38741110789</v>
          </cell>
        </row>
        <row r="19">
          <cell r="E19">
            <v>3081196.63</v>
          </cell>
          <cell r="F19">
            <v>184508.68</v>
          </cell>
          <cell r="G19">
            <v>0</v>
          </cell>
          <cell r="M19">
            <v>918042.76</v>
          </cell>
          <cell r="N19">
            <v>1947828.7941522184</v>
          </cell>
          <cell r="O19">
            <v>14536.035777255362</v>
          </cell>
          <cell r="P19">
            <v>16280.360070526005</v>
          </cell>
        </row>
        <row r="20">
          <cell r="E20">
            <v>3270.07</v>
          </cell>
          <cell r="F20">
            <v>0</v>
          </cell>
          <cell r="G20">
            <v>0</v>
          </cell>
          <cell r="M20">
            <v>0</v>
          </cell>
          <cell r="N20">
            <v>3219.1403173670292</v>
          </cell>
          <cell r="O20">
            <v>24.023435204231561</v>
          </cell>
          <cell r="P20">
            <v>26.906247428739352</v>
          </cell>
        </row>
        <row r="21">
          <cell r="E21">
            <v>75112.59</v>
          </cell>
          <cell r="F21">
            <v>18370.760000000002</v>
          </cell>
          <cell r="G21">
            <v>0</v>
          </cell>
          <cell r="M21">
            <v>0</v>
          </cell>
          <cell r="N21">
            <v>54842.096827015645</v>
          </cell>
          <cell r="O21">
            <v>1899.4632042370185</v>
          </cell>
          <cell r="P21">
            <v>0.26996874732513931</v>
          </cell>
        </row>
        <row r="22">
          <cell r="E22">
            <v>22467.5</v>
          </cell>
          <cell r="F22">
            <v>645.27</v>
          </cell>
          <cell r="G22">
            <v>0</v>
          </cell>
          <cell r="M22">
            <v>1993.0900000000001</v>
          </cell>
          <cell r="N22">
            <v>19165.254555174713</v>
          </cell>
          <cell r="O22">
            <v>663.79110088032826</v>
          </cell>
          <cell r="P22">
            <v>9.4343944957975684E-2</v>
          </cell>
        </row>
        <row r="23">
          <cell r="E23">
            <v>175725.22000000003</v>
          </cell>
          <cell r="F23">
            <v>29447.920000000002</v>
          </cell>
          <cell r="G23">
            <v>0</v>
          </cell>
          <cell r="M23">
            <v>0</v>
          </cell>
          <cell r="N23">
            <v>138269.42492299201</v>
          </cell>
          <cell r="O23">
            <v>7978.8201016220328</v>
          </cell>
          <cell r="P23">
            <v>29.054975385968667</v>
          </cell>
        </row>
        <row r="24">
          <cell r="E24">
            <v>16572942.780000001</v>
          </cell>
          <cell r="F24">
            <v>51269.93</v>
          </cell>
          <cell r="G24">
            <v>0</v>
          </cell>
          <cell r="M24">
            <v>9229222.8800000008</v>
          </cell>
          <cell r="N24">
            <v>7048296.5981341703</v>
          </cell>
          <cell r="O24">
            <v>244118.67553010455</v>
          </cell>
          <cell r="P24">
            <v>34.696335725022443</v>
          </cell>
        </row>
        <row r="25">
          <cell r="E25">
            <v>1925886.6</v>
          </cell>
          <cell r="F25">
            <v>1925886.6</v>
          </cell>
          <cell r="G25">
            <v>0</v>
          </cell>
          <cell r="M25">
            <v>0</v>
          </cell>
          <cell r="N25">
            <v>0</v>
          </cell>
          <cell r="O25">
            <v>0</v>
          </cell>
          <cell r="P25">
            <v>0</v>
          </cell>
        </row>
        <row r="26">
          <cell r="E26">
            <v>32898.03</v>
          </cell>
          <cell r="F26">
            <v>32898.03</v>
          </cell>
          <cell r="G26">
            <v>0</v>
          </cell>
          <cell r="M26">
            <v>0</v>
          </cell>
          <cell r="N26">
            <v>0</v>
          </cell>
          <cell r="O26">
            <v>0</v>
          </cell>
          <cell r="P26">
            <v>0</v>
          </cell>
        </row>
        <row r="29">
          <cell r="E29">
            <v>2051577.8499999999</v>
          </cell>
          <cell r="F29">
            <v>51787.880000000005</v>
          </cell>
          <cell r="G29">
            <v>0</v>
          </cell>
          <cell r="M29">
            <v>133285.20000000001</v>
          </cell>
          <cell r="N29">
            <v>1804013.6408083166</v>
          </cell>
          <cell r="O29">
            <v>62482.248654086048</v>
          </cell>
          <cell r="P29">
            <v>8.8805375969244782</v>
          </cell>
        </row>
        <row r="30">
          <cell r="E30">
            <v>480269.98</v>
          </cell>
          <cell r="G30">
            <v>0</v>
          </cell>
          <cell r="M30">
            <v>0</v>
          </cell>
          <cell r="N30">
            <v>464190.39967989881</v>
          </cell>
          <cell r="O30">
            <v>16077.295270696219</v>
          </cell>
          <cell r="P30">
            <v>2.2850494049710721</v>
          </cell>
        </row>
      </sheetData>
      <sheetData sheetId="8"/>
      <sheetData sheetId="9">
        <row r="19">
          <cell r="E19">
            <v>35960023.890000001</v>
          </cell>
          <cell r="F19">
            <v>237590.12</v>
          </cell>
          <cell r="G19">
            <v>0</v>
          </cell>
          <cell r="M19">
            <v>1938473.86</v>
          </cell>
          <cell r="N19">
            <v>19721577.45994119</v>
          </cell>
          <cell r="O19">
            <v>14062285.36752787</v>
          </cell>
          <cell r="P19">
            <v>97.082530942056849</v>
          </cell>
        </row>
      </sheetData>
      <sheetData sheetId="10">
        <row r="15">
          <cell r="E15">
            <v>346958895.972</v>
          </cell>
          <cell r="F15">
            <v>182478.15599999996</v>
          </cell>
          <cell r="G15">
            <v>-346776417.81599998</v>
          </cell>
        </row>
      </sheetData>
      <sheetData sheetId="11">
        <row r="16">
          <cell r="E16">
            <v>1731.05</v>
          </cell>
          <cell r="F16">
            <v>1731.05</v>
          </cell>
          <cell r="G16">
            <v>0</v>
          </cell>
          <cell r="H16">
            <v>0</v>
          </cell>
          <cell r="M16">
            <v>0</v>
          </cell>
        </row>
        <row r="17">
          <cell r="G17">
            <v>0</v>
          </cell>
          <cell r="H17">
            <v>0</v>
          </cell>
          <cell r="M17">
            <v>0</v>
          </cell>
        </row>
        <row r="18">
          <cell r="E18">
            <v>16230431.949999997</v>
          </cell>
          <cell r="F18">
            <v>542502.38</v>
          </cell>
          <cell r="G18">
            <v>0</v>
          </cell>
          <cell r="H18">
            <v>15687929.569999997</v>
          </cell>
          <cell r="M18">
            <v>5013194.3499999996</v>
          </cell>
          <cell r="N18">
            <v>10090352.365504477</v>
          </cell>
          <cell r="O18">
            <v>582262.53802079114</v>
          </cell>
          <cell r="P18">
            <v>2120.3164747287019</v>
          </cell>
        </row>
        <row r="23">
          <cell r="G23">
            <v>0</v>
          </cell>
          <cell r="M23">
            <v>0</v>
          </cell>
          <cell r="N23">
            <v>0</v>
          </cell>
        </row>
        <row r="24">
          <cell r="E24">
            <v>6574428.3399999999</v>
          </cell>
          <cell r="G24">
            <v>347567</v>
          </cell>
          <cell r="M24">
            <v>6921995.3399999999</v>
          </cell>
          <cell r="N24">
            <v>0</v>
          </cell>
        </row>
        <row r="25">
          <cell r="E25">
            <v>343976.32</v>
          </cell>
          <cell r="G25">
            <v>-20869.587454052315</v>
          </cell>
          <cell r="M25">
            <v>323106.73254594771</v>
          </cell>
          <cell r="N25">
            <v>0</v>
          </cell>
        </row>
        <row r="26">
          <cell r="E26">
            <v>85824835.210000008</v>
          </cell>
          <cell r="F26">
            <v>168161.62</v>
          </cell>
          <cell r="G26">
            <v>-5195703.2142289663</v>
          </cell>
          <cell r="M26">
            <v>80460970.375771031</v>
          </cell>
          <cell r="N26">
            <v>0</v>
          </cell>
        </row>
        <row r="27">
          <cell r="E27">
            <v>1735299.99</v>
          </cell>
          <cell r="G27">
            <v>-105333.24824621681</v>
          </cell>
          <cell r="M27">
            <v>1629966.7417537831</v>
          </cell>
          <cell r="N27">
            <v>0</v>
          </cell>
        </row>
        <row r="28">
          <cell r="E28">
            <v>98794487.719999999</v>
          </cell>
          <cell r="G28">
            <v>-5994070.8105535759</v>
          </cell>
          <cell r="M28">
            <v>92800416.909446418</v>
          </cell>
          <cell r="N28">
            <v>0</v>
          </cell>
        </row>
        <row r="29">
          <cell r="E29">
            <v>58791429.869999997</v>
          </cell>
          <cell r="G29">
            <v>-3494753.3714573747</v>
          </cell>
          <cell r="M29">
            <v>55296676.498542622</v>
          </cell>
          <cell r="N29">
            <v>0</v>
          </cell>
        </row>
        <row r="30">
          <cell r="E30">
            <v>12649.56</v>
          </cell>
          <cell r="G30">
            <v>-767.46881493261503</v>
          </cell>
          <cell r="M30">
            <v>11882.091185067384</v>
          </cell>
          <cell r="N30">
            <v>0</v>
          </cell>
        </row>
        <row r="31">
          <cell r="E31">
            <v>807.17000000000007</v>
          </cell>
          <cell r="G31">
            <v>-48.972280723531803</v>
          </cell>
          <cell r="M31">
            <v>758.19771927646832</v>
          </cell>
          <cell r="N31">
            <v>0</v>
          </cell>
        </row>
        <row r="32">
          <cell r="G32">
            <v>0</v>
          </cell>
          <cell r="M32">
            <v>0</v>
          </cell>
          <cell r="N32">
            <v>0</v>
          </cell>
        </row>
        <row r="37">
          <cell r="E37">
            <v>382693.37</v>
          </cell>
          <cell r="G37">
            <v>0</v>
          </cell>
        </row>
        <row r="38">
          <cell r="E38">
            <v>296266.92</v>
          </cell>
          <cell r="G38">
            <v>-1360.259967733291</v>
          </cell>
        </row>
        <row r="39">
          <cell r="E39">
            <v>50564838.25</v>
          </cell>
          <cell r="G39">
            <v>-232159.9902087755</v>
          </cell>
        </row>
        <row r="40">
          <cell r="E40">
            <v>0</v>
          </cell>
          <cell r="G40">
            <v>0</v>
          </cell>
        </row>
        <row r="41">
          <cell r="E41">
            <v>94924505.829999998</v>
          </cell>
          <cell r="G41">
            <v>-435829.97803944629</v>
          </cell>
        </row>
        <row r="42">
          <cell r="E42">
            <v>34276340.859999999</v>
          </cell>
          <cell r="G42">
            <v>-157374.08115708255</v>
          </cell>
        </row>
        <row r="43">
          <cell r="E43">
            <v>6332613.5</v>
          </cell>
          <cell r="G43">
            <v>-29075.134797963277</v>
          </cell>
        </row>
        <row r="44">
          <cell r="E44">
            <v>21221202</v>
          </cell>
          <cell r="G44">
            <v>-97433.596527690795</v>
          </cell>
        </row>
        <row r="45">
          <cell r="E45">
            <v>42127270.270000003</v>
          </cell>
          <cell r="G45">
            <v>-193420.30928786052</v>
          </cell>
        </row>
        <row r="46">
          <cell r="E46">
            <v>62610329.939999998</v>
          </cell>
          <cell r="G46">
            <v>-287464.84887329</v>
          </cell>
        </row>
        <row r="47">
          <cell r="E47">
            <v>31961793.690000001</v>
          </cell>
          <cell r="G47">
            <v>-146747.22528406986</v>
          </cell>
        </row>
        <row r="48">
          <cell r="E48">
            <v>15254878.300000001</v>
          </cell>
          <cell r="G48">
            <v>-70040.220029064614</v>
          </cell>
        </row>
        <row r="49">
          <cell r="E49">
            <v>71534.009999999995</v>
          </cell>
          <cell r="G49">
            <v>-328.43643203376502</v>
          </cell>
        </row>
        <row r="50">
          <cell r="E50">
            <v>12924862.630000001</v>
          </cell>
          <cell r="G50">
            <v>-59342.343127747845</v>
          </cell>
        </row>
        <row r="61">
          <cell r="G61">
            <v>0</v>
          </cell>
          <cell r="M61">
            <v>0</v>
          </cell>
          <cell r="N61">
            <v>0</v>
          </cell>
          <cell r="O61">
            <v>0</v>
          </cell>
          <cell r="P61">
            <v>0</v>
          </cell>
        </row>
        <row r="62">
          <cell r="E62">
            <v>17632.61</v>
          </cell>
          <cell r="G62">
            <v>0</v>
          </cell>
          <cell r="M62">
            <v>0</v>
          </cell>
          <cell r="N62">
            <v>17357.991037320015</v>
          </cell>
          <cell r="O62">
            <v>129.53724654716427</v>
          </cell>
          <cell r="P62">
            <v>145.081716132824</v>
          </cell>
        </row>
        <row r="63">
          <cell r="E63">
            <v>23132241.09</v>
          </cell>
          <cell r="F63">
            <v>860.22</v>
          </cell>
          <cell r="G63">
            <v>-119390.79493021104</v>
          </cell>
          <cell r="M63">
            <v>235143.96</v>
          </cell>
          <cell r="N63">
            <v>22422108.282540049</v>
          </cell>
          <cell r="O63">
            <v>167329.16628761232</v>
          </cell>
          <cell r="P63">
            <v>187408.66624212579</v>
          </cell>
        </row>
        <row r="64">
          <cell r="E64">
            <v>1771427.53</v>
          </cell>
          <cell r="F64">
            <v>182508.66</v>
          </cell>
          <cell r="G64">
            <v>-12586.045736788346</v>
          </cell>
          <cell r="M64">
            <v>94343.21</v>
          </cell>
          <cell r="N64">
            <v>1458908.3772500029</v>
          </cell>
          <cell r="O64">
            <v>10887.375949626887</v>
          </cell>
          <cell r="P64">
            <v>12193.861063582115</v>
          </cell>
        </row>
        <row r="65">
          <cell r="E65">
            <v>28171.72</v>
          </cell>
          <cell r="F65">
            <v>5519.59</v>
          </cell>
          <cell r="G65">
            <v>-172.1796611153226</v>
          </cell>
          <cell r="M65">
            <v>1215.69</v>
          </cell>
          <cell r="N65">
            <v>20552.326642619431</v>
          </cell>
          <cell r="O65">
            <v>711.83252424231023</v>
          </cell>
          <cell r="P65">
            <v>0.10117202294117655</v>
          </cell>
        </row>
        <row r="66">
          <cell r="E66">
            <v>72519.7</v>
          </cell>
          <cell r="F66">
            <v>5834.12</v>
          </cell>
          <cell r="G66">
            <v>-306.17567732190889</v>
          </cell>
          <cell r="M66">
            <v>0</v>
          </cell>
          <cell r="N66">
            <v>62745.498190269231</v>
          </cell>
          <cell r="O66">
            <v>3620.7212297703086</v>
          </cell>
          <cell r="P66">
            <v>13.184902638554814</v>
          </cell>
        </row>
        <row r="67">
          <cell r="E67">
            <v>3737741.85</v>
          </cell>
          <cell r="F67">
            <v>45542.07</v>
          </cell>
          <cell r="G67">
            <v>-109165.16996600867</v>
          </cell>
          <cell r="M67">
            <v>1644305.33</v>
          </cell>
          <cell r="N67">
            <v>1873820.0529837427</v>
          </cell>
          <cell r="O67">
            <v>64900.002879736065</v>
          </cell>
          <cell r="P67">
            <v>9.2241705128887457</v>
          </cell>
        </row>
        <row r="68">
          <cell r="E68">
            <v>1916439.79</v>
          </cell>
          <cell r="F68">
            <v>1916439.79</v>
          </cell>
          <cell r="G68">
            <v>0</v>
          </cell>
          <cell r="M68">
            <v>0</v>
          </cell>
          <cell r="N68">
            <v>0</v>
          </cell>
          <cell r="O68">
            <v>0</v>
          </cell>
          <cell r="P68">
            <v>0</v>
          </cell>
        </row>
        <row r="69">
          <cell r="E69">
            <v>17434.650000000001</v>
          </cell>
          <cell r="F69">
            <v>17434.650000000001</v>
          </cell>
          <cell r="G69">
            <v>0</v>
          </cell>
          <cell r="M69">
            <v>0</v>
          </cell>
          <cell r="N69">
            <v>0</v>
          </cell>
          <cell r="O69">
            <v>0</v>
          </cell>
          <cell r="P69">
            <v>0</v>
          </cell>
        </row>
        <row r="72">
          <cell r="E72">
            <v>23237792.66</v>
          </cell>
          <cell r="F72">
            <v>204596.86000000002</v>
          </cell>
          <cell r="G72">
            <v>-187389.48646782211</v>
          </cell>
          <cell r="M72">
            <v>1455707.22</v>
          </cell>
          <cell r="N72">
            <v>20673952.278714865</v>
          </cell>
          <cell r="O72">
            <v>716045.04407326982</v>
          </cell>
          <cell r="P72">
            <v>101.77074404264862</v>
          </cell>
        </row>
        <row r="73">
          <cell r="E73">
            <v>1161123.3300000003</v>
          </cell>
          <cell r="F73">
            <v>51787.880000000005</v>
          </cell>
          <cell r="G73">
            <v>-7836.3021731315721</v>
          </cell>
          <cell r="M73">
            <v>48911.590000000004</v>
          </cell>
          <cell r="N73">
            <v>1017346.6165129511</v>
          </cell>
          <cell r="O73">
            <v>35235.933267042004</v>
          </cell>
          <cell r="P73">
            <v>5.0080468754100345</v>
          </cell>
        </row>
        <row r="74">
          <cell r="E74">
            <v>374585.91000000003</v>
          </cell>
          <cell r="G74">
            <v>0</v>
          </cell>
          <cell r="M74">
            <v>0</v>
          </cell>
          <cell r="N74">
            <v>362044.66345649713</v>
          </cell>
          <cell r="O74">
            <v>12539.464322363934</v>
          </cell>
          <cell r="P74">
            <v>1.7822211389436575</v>
          </cell>
        </row>
      </sheetData>
      <sheetData sheetId="12"/>
      <sheetData sheetId="13"/>
      <sheetData sheetId="14">
        <row r="16">
          <cell r="E16">
            <v>-10000</v>
          </cell>
          <cell r="F16">
            <v>0</v>
          </cell>
          <cell r="G16">
            <v>0</v>
          </cell>
          <cell r="N16">
            <v>-10000</v>
          </cell>
        </row>
        <row r="17">
          <cell r="E17">
            <v>-24393671.839999996</v>
          </cell>
          <cell r="F17">
            <v>-23706535.799999997</v>
          </cell>
          <cell r="G17">
            <v>0</v>
          </cell>
          <cell r="N17">
            <v>-687136.03999999911</v>
          </cell>
        </row>
        <row r="18">
          <cell r="E18">
            <v>0</v>
          </cell>
          <cell r="F18">
            <v>0</v>
          </cell>
          <cell r="M18">
            <v>0</v>
          </cell>
          <cell r="N18">
            <v>0</v>
          </cell>
        </row>
      </sheetData>
      <sheetData sheetId="15"/>
      <sheetData sheetId="16">
        <row r="17">
          <cell r="E17">
            <v>11299929.003</v>
          </cell>
          <cell r="F17">
            <v>3875783.1850000001</v>
          </cell>
          <cell r="G17">
            <v>522596.47230769228</v>
          </cell>
          <cell r="M17">
            <v>2989578.1387692313</v>
          </cell>
          <cell r="N17">
            <v>4685786.7658351278</v>
          </cell>
          <cell r="O17">
            <v>270392.74705873849</v>
          </cell>
          <cell r="P17">
            <v>984.63864459595754</v>
          </cell>
        </row>
      </sheetData>
      <sheetData sheetId="17"/>
      <sheetData sheetId="18"/>
      <sheetData sheetId="19">
        <row r="16">
          <cell r="E16">
            <v>0</v>
          </cell>
          <cell r="G16">
            <v>-10913441.334353855</v>
          </cell>
          <cell r="H16">
            <v>-10913441.334353855</v>
          </cell>
          <cell r="M16">
            <v>-7137138.340057862</v>
          </cell>
          <cell r="N16">
            <v>-3060477.7708206829</v>
          </cell>
          <cell r="O16">
            <v>-715825.22347531002</v>
          </cell>
          <cell r="P16">
            <v>0</v>
          </cell>
        </row>
      </sheetData>
      <sheetData sheetId="20">
        <row r="17">
          <cell r="E17">
            <v>289487.30300000001</v>
          </cell>
          <cell r="F17">
            <v>28569.023000000001</v>
          </cell>
          <cell r="G17">
            <v>-23207.180000000008</v>
          </cell>
          <cell r="H17">
            <v>237711.10000000003</v>
          </cell>
          <cell r="M17">
            <v>80471.851307692326</v>
          </cell>
          <cell r="N17">
            <v>148630.76979600362</v>
          </cell>
          <cell r="O17">
            <v>8577.1362117983517</v>
          </cell>
          <cell r="P17">
            <v>31.342684505729892</v>
          </cell>
        </row>
        <row r="18">
          <cell r="G18">
            <v>1593.7753846153846</v>
          </cell>
          <cell r="H18">
            <v>1593.7753846153846</v>
          </cell>
          <cell r="M18">
            <v>590.37846153846158</v>
          </cell>
          <cell r="N18">
            <v>733.29204609643705</v>
          </cell>
          <cell r="O18">
            <v>179.61549775746414</v>
          </cell>
          <cell r="P18">
            <v>90.489379223021842</v>
          </cell>
        </row>
        <row r="19">
          <cell r="E19">
            <v>91094.670000000013</v>
          </cell>
          <cell r="G19">
            <v>-32167.416153846149</v>
          </cell>
          <cell r="H19">
            <v>58927.253846153864</v>
          </cell>
          <cell r="M19">
            <v>0</v>
          </cell>
          <cell r="N19">
            <v>34253.635320276328</v>
          </cell>
          <cell r="O19">
            <v>24465.651091298019</v>
          </cell>
          <cell r="P19">
            <v>207.9674345795184</v>
          </cell>
        </row>
        <row r="20">
          <cell r="E20">
            <v>51236449.459999993</v>
          </cell>
          <cell r="F20">
            <v>21449829.16</v>
          </cell>
          <cell r="G20">
            <v>-19106891.816813882</v>
          </cell>
          <cell r="H20">
            <v>10679728.483186111</v>
          </cell>
          <cell r="M20">
            <v>3986288.6148972106</v>
          </cell>
          <cell r="N20">
            <v>4891629.7265391909</v>
          </cell>
          <cell r="O20">
            <v>1198175.4239047021</v>
          </cell>
          <cell r="P20">
            <v>603634.71784500813</v>
          </cell>
        </row>
        <row r="21">
          <cell r="E21">
            <v>-51236449.459999993</v>
          </cell>
          <cell r="F21">
            <v>-21449829.159999989</v>
          </cell>
          <cell r="G21">
            <v>29786620.300000001</v>
          </cell>
          <cell r="H21">
            <v>0</v>
          </cell>
          <cell r="M21">
            <v>-3147650.2746153842</v>
          </cell>
          <cell r="N21">
            <v>2300332.8565038648</v>
          </cell>
          <cell r="O21">
            <v>563452.76514079806</v>
          </cell>
          <cell r="P21">
            <v>283864.65297072136</v>
          </cell>
        </row>
        <row r="22">
          <cell r="E22">
            <v>373756.59200000006</v>
          </cell>
          <cell r="F22">
            <v>28799.030000000006</v>
          </cell>
          <cell r="G22">
            <v>77523.649230769253</v>
          </cell>
          <cell r="H22">
            <v>422481.21123076929</v>
          </cell>
          <cell r="M22">
            <v>73534.30415384614</v>
          </cell>
          <cell r="N22">
            <v>202838.23394107513</v>
          </cell>
          <cell r="O22">
            <v>144877.16159691382</v>
          </cell>
          <cell r="P22">
            <v>1231.5115389342359</v>
          </cell>
        </row>
        <row r="23">
          <cell r="E23">
            <v>84624.73</v>
          </cell>
          <cell r="F23">
            <v>0</v>
          </cell>
          <cell r="G23">
            <v>76249.75076923077</v>
          </cell>
          <cell r="H23">
            <v>160874.48076923075</v>
          </cell>
          <cell r="M23">
            <v>159685.84615384616</v>
          </cell>
          <cell r="N23">
            <v>690.93762201678226</v>
          </cell>
          <cell r="O23">
            <v>493.50203644246017</v>
          </cell>
          <cell r="P23">
            <v>4.1949569253528214</v>
          </cell>
        </row>
        <row r="24">
          <cell r="E24">
            <v>11604082.860000001</v>
          </cell>
          <cell r="F24">
            <v>1266551.96</v>
          </cell>
          <cell r="G24">
            <v>-7420423.4057664014</v>
          </cell>
          <cell r="H24">
            <v>2917107.4942336008</v>
          </cell>
          <cell r="M24">
            <v>1555950.3349957522</v>
          </cell>
          <cell r="N24">
            <v>994746.64053740259</v>
          </cell>
          <cell r="O24">
            <v>243657.23579550901</v>
          </cell>
          <cell r="P24">
            <v>122753.28290493698</v>
          </cell>
        </row>
        <row r="25">
          <cell r="E25">
            <v>-11604082.860000001</v>
          </cell>
          <cell r="F25">
            <v>-1266551.9600000002</v>
          </cell>
          <cell r="G25">
            <v>10337530.9</v>
          </cell>
          <cell r="H25">
            <v>0</v>
          </cell>
          <cell r="M25">
            <v>-1228608.3553846155</v>
          </cell>
          <cell r="N25">
            <v>897878.70986135723</v>
          </cell>
          <cell r="O25">
            <v>219930.01595488191</v>
          </cell>
          <cell r="P25">
            <v>110799.62956837633</v>
          </cell>
        </row>
      </sheetData>
      <sheetData sheetId="21"/>
      <sheetData sheetId="22"/>
      <sheetData sheetId="23">
        <row r="15">
          <cell r="E15">
            <v>-6325667.3500000015</v>
          </cell>
          <cell r="F15">
            <v>0</v>
          </cell>
          <cell r="M15">
            <v>0</v>
          </cell>
          <cell r="N15">
            <v>-5979351.9463053849</v>
          </cell>
          <cell r="O15">
            <v>-345054.50097670045</v>
          </cell>
          <cell r="P15">
            <v>-1260.9027179162917</v>
          </cell>
        </row>
        <row r="16">
          <cell r="E16">
            <v>-1156363</v>
          </cell>
          <cell r="F16">
            <v>0</v>
          </cell>
          <cell r="M16">
            <v>-886425</v>
          </cell>
          <cell r="N16">
            <v>-255159.52963947476</v>
          </cell>
          <cell r="O16">
            <v>-14724.663301279752</v>
          </cell>
          <cell r="P16">
            <v>-53.807059245517848</v>
          </cell>
        </row>
        <row r="17">
          <cell r="E17">
            <v>-139558539</v>
          </cell>
          <cell r="F17">
            <v>0</v>
          </cell>
          <cell r="G17">
            <v>28734247.449999999</v>
          </cell>
          <cell r="M17">
            <v>-65300501</v>
          </cell>
          <cell r="N17">
            <v>-43031470.130711362</v>
          </cell>
          <cell r="O17">
            <v>-2483246.1085387422</v>
          </cell>
          <cell r="P17">
            <v>-9074.31074989218</v>
          </cell>
        </row>
        <row r="19">
          <cell r="E19">
            <v>-4433162.2929999996</v>
          </cell>
          <cell r="F19">
            <v>0</v>
          </cell>
          <cell r="M19">
            <v>-4433162.2929999996</v>
          </cell>
          <cell r="N19">
            <v>0</v>
          </cell>
          <cell r="O19">
            <v>0</v>
          </cell>
          <cell r="P19">
            <v>0</v>
          </cell>
        </row>
        <row r="20">
          <cell r="E20">
            <v>-243272.75</v>
          </cell>
          <cell r="F20">
            <v>0</v>
          </cell>
          <cell r="M20">
            <v>0</v>
          </cell>
          <cell r="N20">
            <v>-243272.75</v>
          </cell>
        </row>
        <row r="21">
          <cell r="E21">
            <v>-7821678.54</v>
          </cell>
          <cell r="M21">
            <v>-7813302.4900000002</v>
          </cell>
          <cell r="N21">
            <v>-7917.4809705809294</v>
          </cell>
          <cell r="O21">
            <v>-456.89942151413112</v>
          </cell>
          <cell r="P21">
            <v>-1.6696079047537202</v>
          </cell>
        </row>
        <row r="22">
          <cell r="E22">
            <v>-195067.55499999999</v>
          </cell>
          <cell r="F22">
            <v>-169280.66999999998</v>
          </cell>
          <cell r="M22">
            <v>0</v>
          </cell>
          <cell r="N22">
            <v>-25786.885000000009</v>
          </cell>
        </row>
        <row r="23">
          <cell r="E23">
            <v>-4066443.9400000013</v>
          </cell>
          <cell r="F23">
            <v>0</v>
          </cell>
          <cell r="M23">
            <v>-2222064.6600000011</v>
          </cell>
          <cell r="N23">
            <v>-1844379.2800000003</v>
          </cell>
        </row>
      </sheetData>
      <sheetData sheetId="24">
        <row r="17">
          <cell r="E17">
            <v>27440971.600000001</v>
          </cell>
          <cell r="N17">
            <v>0</v>
          </cell>
          <cell r="O17">
            <v>27440971.600000001</v>
          </cell>
          <cell r="P17">
            <v>0</v>
          </cell>
        </row>
        <row r="18">
          <cell r="E18">
            <v>-20056326.23999998</v>
          </cell>
          <cell r="N18">
            <v>0</v>
          </cell>
          <cell r="O18">
            <v>-20056326.23999998</v>
          </cell>
          <cell r="P18">
            <v>0</v>
          </cell>
        </row>
        <row r="19">
          <cell r="E19">
            <v>987113.53999999992</v>
          </cell>
          <cell r="M19">
            <v>124777.81999999999</v>
          </cell>
          <cell r="N19">
            <v>630203.17283987429</v>
          </cell>
          <cell r="O19">
            <v>154364.49526561587</v>
          </cell>
          <cell r="P19">
            <v>77768.051894509772</v>
          </cell>
        </row>
        <row r="20">
          <cell r="E20">
            <v>3266634</v>
          </cell>
          <cell r="F20">
            <v>-0.04</v>
          </cell>
          <cell r="M20">
            <v>2931187.18</v>
          </cell>
          <cell r="N20">
            <v>317081.93369084271</v>
          </cell>
          <cell r="O20">
            <v>18298.061291746715</v>
          </cell>
          <cell r="P20">
            <v>66.865017410453234</v>
          </cell>
        </row>
        <row r="21">
          <cell r="E21">
            <v>4258340</v>
          </cell>
          <cell r="M21">
            <v>2057116</v>
          </cell>
          <cell r="N21">
            <v>2080712.1652791498</v>
          </cell>
          <cell r="O21">
            <v>120073.06215018345</v>
          </cell>
          <cell r="P21">
            <v>438.77257066680414</v>
          </cell>
        </row>
      </sheetData>
      <sheetData sheetId="25">
        <row r="14">
          <cell r="E14">
            <v>48311.65</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16">
          <cell r="E16">
            <v>191912.68999999997</v>
          </cell>
          <cell r="F16">
            <v>191912.68999999994</v>
          </cell>
          <cell r="G16">
            <v>-1.4900000000000007</v>
          </cell>
          <cell r="M16">
            <v>-1.4900000000000007</v>
          </cell>
          <cell r="N16">
            <v>2.9103830456733704E-11</v>
          </cell>
        </row>
        <row r="17">
          <cell r="E17">
            <v>5681920.0199999996</v>
          </cell>
          <cell r="F17">
            <v>0</v>
          </cell>
          <cell r="G17">
            <v>5502.3178556116127</v>
          </cell>
          <cell r="M17">
            <v>5687422.3378556119</v>
          </cell>
          <cell r="N17">
            <v>-9.3132257461547852E-10</v>
          </cell>
        </row>
        <row r="18">
          <cell r="E18">
            <v>905070.14</v>
          </cell>
          <cell r="F18">
            <v>0</v>
          </cell>
          <cell r="G18">
            <v>23483.890000000003</v>
          </cell>
          <cell r="M18">
            <v>928554.03</v>
          </cell>
          <cell r="N18">
            <v>0</v>
          </cell>
        </row>
        <row r="19">
          <cell r="E19">
            <v>225926.75</v>
          </cell>
          <cell r="F19">
            <v>0</v>
          </cell>
          <cell r="G19">
            <v>22669.411122912661</v>
          </cell>
          <cell r="M19">
            <v>248596.16112291266</v>
          </cell>
          <cell r="N19">
            <v>0</v>
          </cell>
        </row>
        <row r="20">
          <cell r="E20">
            <v>204533.69999999995</v>
          </cell>
          <cell r="F20">
            <v>0</v>
          </cell>
          <cell r="G20">
            <v>22758.786683778162</v>
          </cell>
          <cell r="M20">
            <v>227292.48668377814</v>
          </cell>
          <cell r="N20">
            <v>-2.9103830456733704E-11</v>
          </cell>
        </row>
        <row r="21">
          <cell r="E21">
            <v>0</v>
          </cell>
          <cell r="F21">
            <v>0</v>
          </cell>
          <cell r="G21">
            <v>0</v>
          </cell>
          <cell r="M21">
            <v>0</v>
          </cell>
          <cell r="N21">
            <v>0</v>
          </cell>
        </row>
        <row r="22">
          <cell r="E22">
            <v>60638221.039999999</v>
          </cell>
          <cell r="F22">
            <v>0</v>
          </cell>
          <cell r="G22">
            <v>-60638221.039999999</v>
          </cell>
          <cell r="M22">
            <v>0</v>
          </cell>
          <cell r="N22">
            <v>0</v>
          </cell>
        </row>
        <row r="23">
          <cell r="E23">
            <v>2095147.0869999998</v>
          </cell>
          <cell r="F23">
            <v>0</v>
          </cell>
          <cell r="G23">
            <v>-108829.23811527027</v>
          </cell>
          <cell r="M23">
            <v>1986317.8488847294</v>
          </cell>
          <cell r="N23">
            <v>2.3283064365386963E-10</v>
          </cell>
        </row>
        <row r="24">
          <cell r="E24">
            <v>404015.03999999986</v>
          </cell>
          <cell r="G24">
            <v>0</v>
          </cell>
          <cell r="M24">
            <v>404015.03999999986</v>
          </cell>
          <cell r="N24">
            <v>0</v>
          </cell>
        </row>
        <row r="25">
          <cell r="E25">
            <v>613.62999999999954</v>
          </cell>
          <cell r="F25">
            <v>613.6299999999992</v>
          </cell>
          <cell r="G25">
            <v>-7191.6100000000151</v>
          </cell>
          <cell r="M25">
            <v>-7191.6100000000151</v>
          </cell>
          <cell r="N25">
            <v>0</v>
          </cell>
        </row>
        <row r="30">
          <cell r="E30">
            <v>20143.23</v>
          </cell>
          <cell r="F30">
            <v>0</v>
          </cell>
          <cell r="G30">
            <v>7157.8218257242661</v>
          </cell>
          <cell r="M30">
            <v>27301.051825724266</v>
          </cell>
          <cell r="N30">
            <v>0</v>
          </cell>
        </row>
        <row r="31">
          <cell r="E31">
            <v>581290.71</v>
          </cell>
          <cell r="F31">
            <v>0</v>
          </cell>
          <cell r="G31">
            <v>2273.0723756019738</v>
          </cell>
          <cell r="M31">
            <v>583563.78237560194</v>
          </cell>
          <cell r="N31">
            <v>0</v>
          </cell>
        </row>
        <row r="32">
          <cell r="E32">
            <v>3258283.1010000003</v>
          </cell>
          <cell r="F32">
            <v>0</v>
          </cell>
          <cell r="G32">
            <v>39913.864574458756</v>
          </cell>
          <cell r="M32">
            <v>3298196.9655744592</v>
          </cell>
          <cell r="N32">
            <v>0</v>
          </cell>
        </row>
        <row r="33">
          <cell r="E33">
            <v>5920575.1099999994</v>
          </cell>
          <cell r="F33">
            <v>0</v>
          </cell>
          <cell r="G33">
            <v>2251.5932375699499</v>
          </cell>
          <cell r="M33">
            <v>5922826.7032375708</v>
          </cell>
          <cell r="N33">
            <v>-1.862645149230957E-9</v>
          </cell>
        </row>
        <row r="34">
          <cell r="E34">
            <v>748.53</v>
          </cell>
          <cell r="F34">
            <v>0</v>
          </cell>
          <cell r="G34">
            <v>-253.4199999999999</v>
          </cell>
          <cell r="M34">
            <v>495.11000000000007</v>
          </cell>
          <cell r="N34">
            <v>0</v>
          </cell>
        </row>
        <row r="35">
          <cell r="E35">
            <v>10072.960000000001</v>
          </cell>
          <cell r="F35">
            <v>0</v>
          </cell>
          <cell r="G35">
            <v>1264.9734896243804</v>
          </cell>
          <cell r="M35">
            <v>11337.933489624382</v>
          </cell>
          <cell r="N35">
            <v>0</v>
          </cell>
        </row>
        <row r="42">
          <cell r="E42">
            <v>1144301.2000000002</v>
          </cell>
          <cell r="G42">
            <v>7791.9900000000007</v>
          </cell>
          <cell r="M42">
            <v>0</v>
          </cell>
          <cell r="N42">
            <v>1152093.1900000002</v>
          </cell>
        </row>
        <row r="43">
          <cell r="E43">
            <v>259712.69999999998</v>
          </cell>
          <cell r="G43">
            <v>-20696.189578326474</v>
          </cell>
          <cell r="M43">
            <v>0</v>
          </cell>
          <cell r="N43">
            <v>239016.51042167351</v>
          </cell>
        </row>
        <row r="44">
          <cell r="E44">
            <v>1301555.3799999999</v>
          </cell>
          <cell r="G44">
            <v>-20613.415409584119</v>
          </cell>
          <cell r="M44">
            <v>0</v>
          </cell>
          <cell r="N44">
            <v>1280941.9645904158</v>
          </cell>
        </row>
        <row r="45">
          <cell r="E45">
            <v>276528.06</v>
          </cell>
          <cell r="G45">
            <v>358.43654452904917</v>
          </cell>
          <cell r="M45">
            <v>0</v>
          </cell>
          <cell r="N45">
            <v>276886.49654452904</v>
          </cell>
        </row>
        <row r="46">
          <cell r="E46">
            <v>23401.3</v>
          </cell>
          <cell r="G46">
            <v>101.61279686640586</v>
          </cell>
          <cell r="M46">
            <v>0</v>
          </cell>
          <cell r="N46">
            <v>23502.912796866403</v>
          </cell>
        </row>
        <row r="47">
          <cell r="E47">
            <v>2011275.6099999999</v>
          </cell>
          <cell r="G47">
            <v>-6495.3007199073081</v>
          </cell>
          <cell r="M47">
            <v>0</v>
          </cell>
          <cell r="N47">
            <v>0</v>
          </cell>
          <cell r="O47">
            <v>2004780.3092800926</v>
          </cell>
        </row>
        <row r="48">
          <cell r="E48">
            <v>283231.98</v>
          </cell>
          <cell r="G48">
            <v>2005.8580276517439</v>
          </cell>
          <cell r="M48">
            <v>0</v>
          </cell>
          <cell r="N48">
            <v>285237.83802765171</v>
          </cell>
        </row>
        <row r="49">
          <cell r="E49">
            <v>6269905.2699999996</v>
          </cell>
          <cell r="G49">
            <v>-56609.57567283012</v>
          </cell>
          <cell r="M49">
            <v>0</v>
          </cell>
          <cell r="N49">
            <v>5035521.0862970501</v>
          </cell>
          <cell r="O49">
            <v>1177774.608030119</v>
          </cell>
          <cell r="P49">
            <v>0</v>
          </cell>
        </row>
        <row r="50">
          <cell r="E50">
            <v>278145.87</v>
          </cell>
          <cell r="G50">
            <v>0</v>
          </cell>
          <cell r="M50">
            <v>0</v>
          </cell>
          <cell r="N50">
            <v>278145.87</v>
          </cell>
        </row>
        <row r="53">
          <cell r="E53">
            <v>2386535.8200000003</v>
          </cell>
          <cell r="G53">
            <v>1545.2294328990865</v>
          </cell>
          <cell r="M53">
            <v>0</v>
          </cell>
          <cell r="N53">
            <v>1935403.217842178</v>
          </cell>
          <cell r="O53">
            <v>452677.83159072133</v>
          </cell>
          <cell r="P53">
            <v>0</v>
          </cell>
        </row>
        <row r="59">
          <cell r="E59">
            <v>12772.09</v>
          </cell>
          <cell r="G59">
            <v>1013.21</v>
          </cell>
          <cell r="M59">
            <v>0</v>
          </cell>
          <cell r="N59">
            <v>13785.3</v>
          </cell>
        </row>
        <row r="60">
          <cell r="E60">
            <v>733065.93</v>
          </cell>
          <cell r="G60">
            <v>-9728.5576413514445</v>
          </cell>
          <cell r="M60">
            <v>0</v>
          </cell>
          <cell r="N60">
            <v>723337.37235864857</v>
          </cell>
        </row>
        <row r="61">
          <cell r="E61">
            <v>6193873.5499999998</v>
          </cell>
          <cell r="G61">
            <v>2078231.5710018608</v>
          </cell>
          <cell r="M61">
            <v>0</v>
          </cell>
          <cell r="N61">
            <v>8272105.1210018601</v>
          </cell>
        </row>
        <row r="62">
          <cell r="E62">
            <v>329421.05000000005</v>
          </cell>
          <cell r="G62">
            <v>-207.20312400490192</v>
          </cell>
          <cell r="M62">
            <v>0</v>
          </cell>
          <cell r="N62">
            <v>329213.84687599516</v>
          </cell>
        </row>
        <row r="63">
          <cell r="E63">
            <v>153705.24</v>
          </cell>
          <cell r="G63">
            <v>-556.20020374615854</v>
          </cell>
          <cell r="M63">
            <v>0</v>
          </cell>
          <cell r="N63">
            <v>153149.03979625384</v>
          </cell>
        </row>
        <row r="64">
          <cell r="E64">
            <v>150099.13</v>
          </cell>
          <cell r="G64">
            <v>103.62418992176927</v>
          </cell>
          <cell r="M64">
            <v>0</v>
          </cell>
          <cell r="N64">
            <v>150202.75418992178</v>
          </cell>
        </row>
        <row r="65">
          <cell r="E65">
            <v>97631.310000000027</v>
          </cell>
          <cell r="G65">
            <v>8.4057727887422828</v>
          </cell>
          <cell r="M65">
            <v>0</v>
          </cell>
          <cell r="N65">
            <v>0</v>
          </cell>
          <cell r="O65">
            <v>97639.715772788768</v>
          </cell>
        </row>
        <row r="66">
          <cell r="E66">
            <v>74995.450000000012</v>
          </cell>
          <cell r="G66">
            <v>-1999.5733490448151</v>
          </cell>
          <cell r="M66">
            <v>0</v>
          </cell>
          <cell r="N66">
            <v>72264.078758919961</v>
          </cell>
          <cell r="O66">
            <v>731.7978920352391</v>
          </cell>
          <cell r="P66">
            <v>0</v>
          </cell>
        </row>
        <row r="69">
          <cell r="E69">
            <v>38640.449999999997</v>
          </cell>
          <cell r="G69">
            <v>-5613.2600000000011</v>
          </cell>
          <cell r="M69">
            <v>0</v>
          </cell>
          <cell r="N69">
            <v>32696.085982475586</v>
          </cell>
          <cell r="O69">
            <v>331.10401752440708</v>
          </cell>
          <cell r="P69">
            <v>0</v>
          </cell>
        </row>
        <row r="77">
          <cell r="E77">
            <v>250146.63999999998</v>
          </cell>
          <cell r="G77">
            <v>2889.3199930797632</v>
          </cell>
          <cell r="M77">
            <v>951.39000000000033</v>
          </cell>
          <cell r="N77">
            <v>0</v>
          </cell>
          <cell r="O77">
            <v>252084.56999307973</v>
          </cell>
          <cell r="P77">
            <v>0</v>
          </cell>
        </row>
        <row r="78">
          <cell r="E78">
            <v>1813854.0300000005</v>
          </cell>
          <cell r="G78">
            <v>37004.311908207885</v>
          </cell>
          <cell r="M78">
            <v>5282.1400000000021</v>
          </cell>
          <cell r="N78">
            <v>0</v>
          </cell>
          <cell r="O78">
            <v>0</v>
          </cell>
          <cell r="P78">
            <v>1845576.2019082084</v>
          </cell>
        </row>
        <row r="82">
          <cell r="E82">
            <v>72724.38</v>
          </cell>
          <cell r="G82">
            <v>690.32000000000016</v>
          </cell>
          <cell r="M82">
            <v>44.64</v>
          </cell>
          <cell r="N82">
            <v>0</v>
          </cell>
          <cell r="O82">
            <v>8817.1835375948103</v>
          </cell>
          <cell r="P82">
            <v>64552.876462405206</v>
          </cell>
        </row>
        <row r="83">
          <cell r="E83">
            <v>-67690.849999999991</v>
          </cell>
          <cell r="G83">
            <v>156996.49000000002</v>
          </cell>
          <cell r="M83">
            <v>-9.9999999999997868E-3</v>
          </cell>
          <cell r="N83">
            <v>0</v>
          </cell>
          <cell r="P83">
            <v>89305.650000000023</v>
          </cell>
        </row>
        <row r="84">
          <cell r="E84">
            <v>50640.37999999999</v>
          </cell>
          <cell r="G84">
            <v>673.56999999999994</v>
          </cell>
          <cell r="M84">
            <v>0</v>
          </cell>
          <cell r="N84">
            <v>0</v>
          </cell>
          <cell r="O84">
            <v>6166.6095841950118</v>
          </cell>
          <cell r="P84">
            <v>45147.340415804982</v>
          </cell>
        </row>
        <row r="91">
          <cell r="E91">
            <v>89500.119999999981</v>
          </cell>
          <cell r="G91">
            <v>1345.4118175258893</v>
          </cell>
          <cell r="M91">
            <v>9.6599999999999753</v>
          </cell>
          <cell r="N91">
            <v>0</v>
          </cell>
          <cell r="O91">
            <v>0</v>
          </cell>
          <cell r="P91">
            <v>90835.871817525869</v>
          </cell>
        </row>
        <row r="92">
          <cell r="E92">
            <v>73.430000000000007</v>
          </cell>
          <cell r="G92">
            <v>0</v>
          </cell>
          <cell r="M92">
            <v>16.14</v>
          </cell>
          <cell r="N92">
            <v>0</v>
          </cell>
          <cell r="O92">
            <v>0</v>
          </cell>
          <cell r="P92">
            <v>57.290000000000006</v>
          </cell>
        </row>
        <row r="95">
          <cell r="E95">
            <v>3122298.47</v>
          </cell>
          <cell r="G95">
            <v>-3122298.4699999997</v>
          </cell>
          <cell r="M95">
            <v>0</v>
          </cell>
          <cell r="N95">
            <v>0</v>
          </cell>
          <cell r="O95">
            <v>0</v>
          </cell>
          <cell r="P95">
            <v>0</v>
          </cell>
        </row>
        <row r="96">
          <cell r="E96">
            <v>114622.54000000004</v>
          </cell>
          <cell r="G96">
            <v>1375.1823813100345</v>
          </cell>
          <cell r="M96">
            <v>66.110000000000099</v>
          </cell>
          <cell r="N96">
            <v>0</v>
          </cell>
          <cell r="O96">
            <v>0</v>
          </cell>
          <cell r="P96">
            <v>115931.61238131007</v>
          </cell>
        </row>
        <row r="97">
          <cell r="E97">
            <v>2314.3399999999997</v>
          </cell>
          <cell r="G97">
            <v>62.430000000000014</v>
          </cell>
          <cell r="M97">
            <v>808.49000000000012</v>
          </cell>
          <cell r="N97">
            <v>0</v>
          </cell>
          <cell r="O97">
            <v>0</v>
          </cell>
          <cell r="P97">
            <v>1568.2799999999993</v>
          </cell>
        </row>
        <row r="103">
          <cell r="E103">
            <v>60961.52</v>
          </cell>
          <cell r="G103">
            <v>-60961.52</v>
          </cell>
          <cell r="M103">
            <v>0</v>
          </cell>
          <cell r="N103">
            <v>0</v>
          </cell>
        </row>
        <row r="104">
          <cell r="E104">
            <v>0</v>
          </cell>
          <cell r="G104">
            <v>0</v>
          </cell>
          <cell r="M104">
            <v>0</v>
          </cell>
          <cell r="N104">
            <v>0</v>
          </cell>
        </row>
        <row r="107">
          <cell r="E107">
            <v>2.7100000000000222</v>
          </cell>
          <cell r="G107">
            <v>-2.71</v>
          </cell>
          <cell r="M107">
            <v>0</v>
          </cell>
          <cell r="N107">
            <v>2.2204460492503131E-14</v>
          </cell>
        </row>
      </sheetData>
      <sheetData sheetId="46"/>
      <sheetData sheetId="47"/>
      <sheetData sheetId="48"/>
      <sheetData sheetId="49"/>
      <sheetData sheetId="50"/>
      <sheetData sheetId="51"/>
      <sheetData sheetId="52"/>
      <sheetData sheetId="53">
        <row r="15">
          <cell r="E15">
            <v>7854489.5</v>
          </cell>
          <cell r="F15">
            <v>44311.079999999987</v>
          </cell>
          <cell r="G15">
            <v>27852.052452234224</v>
          </cell>
          <cell r="M15">
            <v>3659264.4177177651</v>
          </cell>
          <cell r="N15">
            <v>3053882.1078282907</v>
          </cell>
          <cell r="O15">
            <v>748030.14407448564</v>
          </cell>
          <cell r="P15">
            <v>376853.80283169309</v>
          </cell>
        </row>
        <row r="16">
          <cell r="E16">
            <v>853404.62000000011</v>
          </cell>
          <cell r="F16">
            <v>38021.779999999992</v>
          </cell>
          <cell r="G16">
            <v>-233833.02999999994</v>
          </cell>
          <cell r="M16">
            <v>289068.24000000005</v>
          </cell>
          <cell r="N16">
            <v>213748.32230211672</v>
          </cell>
          <cell r="O16">
            <v>52356.372211445581</v>
          </cell>
          <cell r="P16">
            <v>26376.875486437817</v>
          </cell>
        </row>
        <row r="17">
          <cell r="E17">
            <v>-2356482.14</v>
          </cell>
          <cell r="G17">
            <v>-26086.436383117325</v>
          </cell>
          <cell r="M17">
            <v>-30604.969999999998</v>
          </cell>
          <cell r="N17">
            <v>-1718837.4466809214</v>
          </cell>
          <cell r="O17">
            <v>-421018.9448981976</v>
          </cell>
          <cell r="P17">
            <v>-212107.21480399842</v>
          </cell>
        </row>
        <row r="18">
          <cell r="E18">
            <v>2191363.0949999993</v>
          </cell>
          <cell r="F18">
            <v>46900.3</v>
          </cell>
          <cell r="G18">
            <v>-985586.53</v>
          </cell>
          <cell r="M18">
            <v>553035.12500000023</v>
          </cell>
          <cell r="N18">
            <v>462903.46890552051</v>
          </cell>
          <cell r="O18">
            <v>91444.849532548906</v>
          </cell>
          <cell r="P18">
            <v>51492.821561929792</v>
          </cell>
        </row>
        <row r="19">
          <cell r="E19">
            <v>588707.23</v>
          </cell>
          <cell r="F19">
            <v>168382.15000000002</v>
          </cell>
          <cell r="G19">
            <v>1449926.51</v>
          </cell>
          <cell r="M19">
            <v>197666.50999999998</v>
          </cell>
          <cell r="N19">
            <v>1581014.9823100236</v>
          </cell>
          <cell r="O19">
            <v>91236.699337418424</v>
          </cell>
          <cell r="P19">
            <v>333.39835255773249</v>
          </cell>
        </row>
        <row r="20">
          <cell r="E20">
            <v>1174882.9740000006</v>
          </cell>
          <cell r="F20">
            <v>125726.10400000004</v>
          </cell>
          <cell r="G20">
            <v>-182.20000000000005</v>
          </cell>
          <cell r="M20">
            <v>134606.55599999998</v>
          </cell>
          <cell r="N20">
            <v>668228.94288365124</v>
          </cell>
          <cell r="O20">
            <v>163678.68004422131</v>
          </cell>
          <cell r="P20">
            <v>82460.491072128018</v>
          </cell>
        </row>
        <row r="21">
          <cell r="E21">
            <v>-48336.849999997452</v>
          </cell>
          <cell r="F21">
            <v>-114229.18999999949</v>
          </cell>
          <cell r="G21">
            <v>1117896.6084777594</v>
          </cell>
          <cell r="M21">
            <v>-109383.30237282551</v>
          </cell>
          <cell r="N21">
            <v>945062.62075577921</v>
          </cell>
          <cell r="O21">
            <v>231487.43252111977</v>
          </cell>
          <cell r="P21">
            <v>116622.19757368795</v>
          </cell>
        </row>
        <row r="22">
          <cell r="E22">
            <v>252873.58999999988</v>
          </cell>
          <cell r="F22">
            <v>160.26</v>
          </cell>
          <cell r="G22">
            <v>-304777.49892746808</v>
          </cell>
          <cell r="M22">
            <v>-886.12000000008265</v>
          </cell>
          <cell r="N22">
            <v>-43048.01166428117</v>
          </cell>
          <cell r="O22">
            <v>-6938.3362506204849</v>
          </cell>
          <cell r="P22">
            <v>-1191.7010125664788</v>
          </cell>
        </row>
        <row r="23">
          <cell r="E23">
            <v>101799.50999999998</v>
          </cell>
          <cell r="F23">
            <v>0</v>
          </cell>
          <cell r="G23">
            <v>289.85000000000002</v>
          </cell>
          <cell r="M23">
            <v>30600.710000000003</v>
          </cell>
          <cell r="N23">
            <v>67574.814618768127</v>
          </cell>
          <cell r="O23">
            <v>3899.585464488262</v>
          </cell>
          <cell r="P23">
            <v>14.249916743593301</v>
          </cell>
        </row>
        <row r="24">
          <cell r="E24">
            <v>310520.45500000031</v>
          </cell>
          <cell r="F24">
            <v>10255.314000000002</v>
          </cell>
          <cell r="G24">
            <v>267739.22954920161</v>
          </cell>
          <cell r="M24">
            <v>293129.88660571852</v>
          </cell>
          <cell r="N24">
            <v>259825.75270214857</v>
          </cell>
          <cell r="O24">
            <v>14993.940186934855</v>
          </cell>
          <cell r="P24">
            <v>54.791054400003553</v>
          </cell>
        </row>
        <row r="25">
          <cell r="E25">
            <v>229069.10000000015</v>
          </cell>
          <cell r="G25">
            <v>0</v>
          </cell>
          <cell r="M25">
            <v>-24222.049999999992</v>
          </cell>
          <cell r="N25">
            <v>185107.58939947499</v>
          </cell>
          <cell r="O25">
            <v>45340.996108797881</v>
          </cell>
          <cell r="P25">
            <v>22842.564491727273</v>
          </cell>
        </row>
        <row r="26">
          <cell r="E26">
            <v>4627994.7899999972</v>
          </cell>
          <cell r="G26">
            <v>-57140.919221823635</v>
          </cell>
          <cell r="M26">
            <v>7816.5999999999985</v>
          </cell>
          <cell r="N26">
            <v>2652433.3720714552</v>
          </cell>
          <cell r="O26">
            <v>1894499.9214609433</v>
          </cell>
          <cell r="P26">
            <v>16103.977245774913</v>
          </cell>
        </row>
      </sheetData>
      <sheetData sheetId="54"/>
      <sheetData sheetId="55"/>
      <sheetData sheetId="56"/>
      <sheetData sheetId="57"/>
      <sheetData sheetId="58"/>
      <sheetData sheetId="59"/>
      <sheetData sheetId="60"/>
      <sheetData sheetId="61"/>
      <sheetData sheetId="62"/>
      <sheetData sheetId="63"/>
      <sheetData sheetId="64"/>
      <sheetData sheetId="65">
        <row r="5">
          <cell r="C5" t="str">
            <v>TEST YEAR ENDING 12/31/2018</v>
          </cell>
        </row>
      </sheetData>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ow r="16">
          <cell r="E16">
            <v>809170.84686211904</v>
          </cell>
          <cell r="M16">
            <v>809170.84686211904</v>
          </cell>
          <cell r="N16">
            <v>0</v>
          </cell>
        </row>
        <row r="17">
          <cell r="E17">
            <v>0</v>
          </cell>
          <cell r="N17">
            <v>0</v>
          </cell>
        </row>
        <row r="18">
          <cell r="E18">
            <v>152896.0536584536</v>
          </cell>
          <cell r="M18">
            <v>152896.05365845378</v>
          </cell>
          <cell r="N18">
            <v>0</v>
          </cell>
        </row>
        <row r="19">
          <cell r="E19">
            <v>1368.5360520489853</v>
          </cell>
          <cell r="M19">
            <v>1368.5360520489858</v>
          </cell>
          <cell r="N19">
            <v>0</v>
          </cell>
        </row>
        <row r="20">
          <cell r="E20">
            <v>0</v>
          </cell>
          <cell r="N20">
            <v>0</v>
          </cell>
        </row>
        <row r="21">
          <cell r="E21">
            <v>0</v>
          </cell>
          <cell r="N21">
            <v>0</v>
          </cell>
        </row>
        <row r="22">
          <cell r="E22">
            <v>0</v>
          </cell>
          <cell r="N22">
            <v>0</v>
          </cell>
        </row>
        <row r="23">
          <cell r="E23">
            <v>129641.20316812172</v>
          </cell>
          <cell r="M23">
            <v>129641.20316812166</v>
          </cell>
          <cell r="N23">
            <v>0</v>
          </cell>
        </row>
        <row r="24">
          <cell r="E24">
            <v>0</v>
          </cell>
          <cell r="N24">
            <v>0</v>
          </cell>
        </row>
        <row r="29">
          <cell r="E29">
            <v>32793.090311506225</v>
          </cell>
          <cell r="M29">
            <v>32793.090311506225</v>
          </cell>
          <cell r="N29">
            <v>0</v>
          </cell>
        </row>
        <row r="30">
          <cell r="E30">
            <v>19429.358305242225</v>
          </cell>
          <cell r="M30">
            <v>19429.358305242262</v>
          </cell>
          <cell r="N30">
            <v>-3.637978807091713E-11</v>
          </cell>
        </row>
        <row r="31">
          <cell r="E31">
            <v>1299740.1449568919</v>
          </cell>
          <cell r="M31">
            <v>1299740.1449568919</v>
          </cell>
          <cell r="N31">
            <v>0</v>
          </cell>
        </row>
        <row r="32">
          <cell r="E32">
            <v>190642.00042483967</v>
          </cell>
          <cell r="M32">
            <v>190642.00042483967</v>
          </cell>
          <cell r="N32">
            <v>0</v>
          </cell>
        </row>
        <row r="33">
          <cell r="E33">
            <v>0</v>
          </cell>
          <cell r="N33">
            <v>0</v>
          </cell>
        </row>
        <row r="34">
          <cell r="E34">
            <v>19812.980059717833</v>
          </cell>
          <cell r="M34">
            <v>19812.980059717782</v>
          </cell>
          <cell r="N34">
            <v>5.0931703299283981E-11</v>
          </cell>
        </row>
        <row r="35">
          <cell r="E35">
            <v>0</v>
          </cell>
          <cell r="N35">
            <v>0</v>
          </cell>
        </row>
        <row r="42">
          <cell r="E42">
            <v>0</v>
          </cell>
          <cell r="M42">
            <v>0</v>
          </cell>
          <cell r="N42">
            <v>0</v>
          </cell>
        </row>
        <row r="43">
          <cell r="E43">
            <v>99935.636992247382</v>
          </cell>
          <cell r="M43">
            <v>0</v>
          </cell>
          <cell r="N43">
            <v>99935.636992247382</v>
          </cell>
        </row>
        <row r="44">
          <cell r="E44">
            <v>-139535.17800300091</v>
          </cell>
          <cell r="M44">
            <v>0</v>
          </cell>
          <cell r="N44">
            <v>-139535.17800300091</v>
          </cell>
        </row>
        <row r="45">
          <cell r="E45">
            <v>26497.47086011069</v>
          </cell>
          <cell r="M45">
            <v>0</v>
          </cell>
          <cell r="N45">
            <v>26497.47086011069</v>
          </cell>
        </row>
        <row r="46">
          <cell r="E46">
            <v>21136.054354856074</v>
          </cell>
          <cell r="M46">
            <v>0</v>
          </cell>
          <cell r="N46">
            <v>21136.054354856074</v>
          </cell>
        </row>
        <row r="47">
          <cell r="E47">
            <v>674894.98717253015</v>
          </cell>
          <cell r="M47">
            <v>0</v>
          </cell>
          <cell r="N47">
            <v>0</v>
          </cell>
          <cell r="O47">
            <v>674894.98717253015</v>
          </cell>
        </row>
        <row r="48">
          <cell r="E48">
            <v>251903.24281749231</v>
          </cell>
          <cell r="M48">
            <v>0</v>
          </cell>
          <cell r="N48">
            <v>251903.24281749231</v>
          </cell>
        </row>
        <row r="49">
          <cell r="E49">
            <v>2513225.3062101984</v>
          </cell>
          <cell r="M49">
            <v>0</v>
          </cell>
          <cell r="N49">
            <v>2036825.4862860274</v>
          </cell>
          <cell r="O49">
            <v>476399.81992417126</v>
          </cell>
          <cell r="P49">
            <v>0</v>
          </cell>
        </row>
        <row r="50">
          <cell r="E50">
            <v>0</v>
          </cell>
          <cell r="M50">
            <v>0</v>
          </cell>
          <cell r="N50">
            <v>0</v>
          </cell>
        </row>
        <row r="54">
          <cell r="E54">
            <v>809587.38138024439</v>
          </cell>
          <cell r="M54">
            <v>0</v>
          </cell>
          <cell r="N54">
            <v>656124.30676079285</v>
          </cell>
          <cell r="O54">
            <v>153463.0746194516</v>
          </cell>
          <cell r="P54">
            <v>0</v>
          </cell>
        </row>
        <row r="60">
          <cell r="E60">
            <v>0</v>
          </cell>
          <cell r="M60">
            <v>0</v>
          </cell>
          <cell r="N60">
            <v>0</v>
          </cell>
        </row>
        <row r="61">
          <cell r="E61">
            <v>14478.740470546378</v>
          </cell>
          <cell r="M61">
            <v>0</v>
          </cell>
          <cell r="N61">
            <v>14478.740470546378</v>
          </cell>
        </row>
        <row r="62">
          <cell r="E62">
            <v>3118966.3297771243</v>
          </cell>
          <cell r="M62">
            <v>0</v>
          </cell>
          <cell r="N62">
            <v>3118966.3297771243</v>
          </cell>
        </row>
        <row r="63">
          <cell r="E63">
            <v>59389.408013251668</v>
          </cell>
          <cell r="M63">
            <v>0</v>
          </cell>
          <cell r="N63">
            <v>59389.408013251668</v>
          </cell>
        </row>
        <row r="64">
          <cell r="E64">
            <v>51301.916846372493</v>
          </cell>
          <cell r="M64">
            <v>0</v>
          </cell>
          <cell r="N64">
            <v>51301.916846372493</v>
          </cell>
        </row>
        <row r="65">
          <cell r="E65">
            <v>27401.183222173531</v>
          </cell>
          <cell r="M65">
            <v>0</v>
          </cell>
          <cell r="N65">
            <v>27401.183222173531</v>
          </cell>
        </row>
        <row r="66">
          <cell r="E66">
            <v>79678.943547313116</v>
          </cell>
          <cell r="M66">
            <v>0</v>
          </cell>
          <cell r="N66">
            <v>0</v>
          </cell>
          <cell r="O66">
            <v>79678.943547313116</v>
          </cell>
        </row>
        <row r="67">
          <cell r="E67">
            <v>65082.356710985681</v>
          </cell>
          <cell r="M67">
            <v>0</v>
          </cell>
          <cell r="N67">
            <v>64429.893398879387</v>
          </cell>
          <cell r="O67">
            <v>652.46331210629535</v>
          </cell>
          <cell r="P67">
            <v>0</v>
          </cell>
        </row>
        <row r="70">
          <cell r="E70">
            <v>0</v>
          </cell>
          <cell r="M70">
            <v>0</v>
          </cell>
          <cell r="N70">
            <v>0</v>
          </cell>
          <cell r="O70">
            <v>0</v>
          </cell>
          <cell r="P70">
            <v>0</v>
          </cell>
        </row>
        <row r="80">
          <cell r="E80">
            <v>155327.97884397153</v>
          </cell>
          <cell r="M80">
            <v>0</v>
          </cell>
          <cell r="N80">
            <v>0</v>
          </cell>
          <cell r="O80">
            <v>155327.97884397153</v>
          </cell>
        </row>
        <row r="81">
          <cell r="E81">
            <v>402827.14208323945</v>
          </cell>
          <cell r="M81">
            <v>0</v>
          </cell>
          <cell r="N81">
            <v>0</v>
          </cell>
          <cell r="P81">
            <v>402827.14208323945</v>
          </cell>
        </row>
        <row r="84">
          <cell r="E84">
            <v>0</v>
          </cell>
          <cell r="M84">
            <v>0</v>
          </cell>
          <cell r="N84">
            <v>0</v>
          </cell>
          <cell r="O84">
            <v>0</v>
          </cell>
          <cell r="P84">
            <v>0</v>
          </cell>
        </row>
        <row r="85">
          <cell r="M85">
            <v>0</v>
          </cell>
          <cell r="N85">
            <v>0</v>
          </cell>
          <cell r="P85">
            <v>0</v>
          </cell>
        </row>
        <row r="86">
          <cell r="M86">
            <v>0</v>
          </cell>
          <cell r="N86">
            <v>0</v>
          </cell>
          <cell r="O86">
            <v>0</v>
          </cell>
          <cell r="P86">
            <v>0</v>
          </cell>
        </row>
        <row r="92">
          <cell r="M92">
            <v>0</v>
          </cell>
          <cell r="N92">
            <v>0</v>
          </cell>
        </row>
        <row r="93">
          <cell r="M93">
            <v>0</v>
          </cell>
          <cell r="N93">
            <v>0</v>
          </cell>
        </row>
        <row r="94">
          <cell r="E94">
            <v>45272.711885010292</v>
          </cell>
          <cell r="M94">
            <v>0</v>
          </cell>
          <cell r="N94">
            <v>0</v>
          </cell>
          <cell r="O94">
            <v>0</v>
          </cell>
          <cell r="P94">
            <v>45272.711885010292</v>
          </cell>
        </row>
        <row r="95">
          <cell r="M95">
            <v>0</v>
          </cell>
          <cell r="N95">
            <v>0</v>
          </cell>
          <cell r="O95">
            <v>0</v>
          </cell>
          <cell r="P95">
            <v>0</v>
          </cell>
        </row>
        <row r="98">
          <cell r="E98">
            <v>327954.57348120789</v>
          </cell>
          <cell r="M98">
            <v>0</v>
          </cell>
          <cell r="N98">
            <v>0</v>
          </cell>
          <cell r="O98">
            <v>0</v>
          </cell>
          <cell r="P98">
            <v>327954.57348120789</v>
          </cell>
        </row>
        <row r="99">
          <cell r="M99">
            <v>0</v>
          </cell>
          <cell r="N99">
            <v>0</v>
          </cell>
          <cell r="O99">
            <v>0</v>
          </cell>
          <cell r="P99">
            <v>0</v>
          </cell>
        </row>
        <row r="105">
          <cell r="M105">
            <v>0</v>
          </cell>
          <cell r="N105">
            <v>0</v>
          </cell>
        </row>
        <row r="106">
          <cell r="M106">
            <v>0</v>
          </cell>
          <cell r="N106">
            <v>0</v>
          </cell>
        </row>
        <row r="107">
          <cell r="M107">
            <v>0</v>
          </cell>
          <cell r="N107">
            <v>0</v>
          </cell>
        </row>
        <row r="110">
          <cell r="M110">
            <v>0</v>
          </cell>
          <cell r="N110">
            <v>0</v>
          </cell>
        </row>
        <row r="111">
          <cell r="M111">
            <v>0</v>
          </cell>
          <cell r="N111">
            <v>0</v>
          </cell>
        </row>
        <row r="121">
          <cell r="E121">
            <v>513910.28835526522</v>
          </cell>
          <cell r="M121">
            <v>2026.9386551990174</v>
          </cell>
          <cell r="N121">
            <v>374089.23650395073</v>
          </cell>
          <cell r="O121">
            <v>91630.919465244311</v>
          </cell>
          <cell r="P121">
            <v>46163.193730871135</v>
          </cell>
        </row>
        <row r="122">
          <cell r="E122">
            <v>0</v>
          </cell>
          <cell r="M122">
            <v>0</v>
          </cell>
          <cell r="N122">
            <v>0</v>
          </cell>
          <cell r="O122">
            <v>0</v>
          </cell>
          <cell r="P122">
            <v>0</v>
          </cell>
        </row>
        <row r="123">
          <cell r="E123">
            <v>-1140434.5806810413</v>
          </cell>
          <cell r="M123">
            <v>0</v>
          </cell>
          <cell r="N123">
            <v>-833440.47392760671</v>
          </cell>
          <cell r="O123">
            <v>-204146.25574165388</v>
          </cell>
          <cell r="P123">
            <v>-102847.85101178079</v>
          </cell>
        </row>
        <row r="124">
          <cell r="E124">
            <v>0</v>
          </cell>
          <cell r="M124">
            <v>0</v>
          </cell>
          <cell r="N124">
            <v>0</v>
          </cell>
          <cell r="O124">
            <v>0</v>
          </cell>
          <cell r="P124">
            <v>0</v>
          </cell>
        </row>
        <row r="125">
          <cell r="E125">
            <v>144.75959946401204</v>
          </cell>
          <cell r="M125">
            <v>0</v>
          </cell>
          <cell r="N125">
            <v>105.79169662744548</v>
          </cell>
          <cell r="O125">
            <v>25.913042899481116</v>
          </cell>
          <cell r="P125">
            <v>13.054859937085451</v>
          </cell>
        </row>
        <row r="126">
          <cell r="E126">
            <v>2393.5094027735686</v>
          </cell>
          <cell r="M126">
            <v>0</v>
          </cell>
          <cell r="N126">
            <v>2013.2815308217459</v>
          </cell>
          <cell r="O126">
            <v>324.49406344116397</v>
          </cell>
          <cell r="P126">
            <v>55.733808510659067</v>
          </cell>
        </row>
        <row r="127">
          <cell r="E127">
            <v>19710.697767285092</v>
          </cell>
          <cell r="M127">
            <v>374.10892262362171</v>
          </cell>
          <cell r="N127">
            <v>18277.95610264481</v>
          </cell>
          <cell r="O127">
            <v>1054.7783570039128</v>
          </cell>
          <cell r="P127">
            <v>3.8543850127470725</v>
          </cell>
        </row>
        <row r="128">
          <cell r="E128">
            <v>1412655.8178302562</v>
          </cell>
          <cell r="M128">
            <v>0</v>
          </cell>
          <cell r="N128">
            <v>821158.19181657967</v>
          </cell>
          <cell r="O128">
            <v>586512.04825122037</v>
          </cell>
          <cell r="P128">
            <v>4985.5777624560915</v>
          </cell>
        </row>
      </sheetData>
      <sheetData sheetId="96"/>
      <sheetData sheetId="97"/>
      <sheetData sheetId="98"/>
      <sheetData sheetId="99"/>
      <sheetData sheetId="100"/>
      <sheetData sheetId="101"/>
      <sheetData sheetId="102"/>
      <sheetData sheetId="103"/>
      <sheetData sheetId="104"/>
      <sheetData sheetId="105">
        <row r="17">
          <cell r="E17">
            <v>0</v>
          </cell>
          <cell r="F17">
            <v>0</v>
          </cell>
        </row>
        <row r="18">
          <cell r="E18">
            <v>-757997.40000000037</v>
          </cell>
          <cell r="F18">
            <v>0</v>
          </cell>
          <cell r="G18">
            <v>1219675.2</v>
          </cell>
          <cell r="M18">
            <v>0</v>
          </cell>
          <cell r="N18">
            <v>388336.63525755802</v>
          </cell>
          <cell r="O18">
            <v>62590.815456574754</v>
          </cell>
          <cell r="P18">
            <v>10750.349285866812</v>
          </cell>
        </row>
        <row r="19">
          <cell r="E19">
            <v>5705585.7800000003</v>
          </cell>
          <cell r="F19">
            <v>2154.33</v>
          </cell>
          <cell r="G19">
            <v>582680.10999999987</v>
          </cell>
          <cell r="M19">
            <v>2264376.12</v>
          </cell>
          <cell r="N19">
            <v>3801567.6149424161</v>
          </cell>
          <cell r="O19">
            <v>219368.99007623011</v>
          </cell>
          <cell r="P19">
            <v>798.8349813544404</v>
          </cell>
        </row>
        <row r="23">
          <cell r="E23">
            <v>197268.09</v>
          </cell>
          <cell r="F23">
            <v>0</v>
          </cell>
          <cell r="G23">
            <v>153114.09968990952</v>
          </cell>
          <cell r="M23">
            <v>350382.18968990952</v>
          </cell>
          <cell r="N23">
            <v>0</v>
          </cell>
        </row>
        <row r="24">
          <cell r="E24">
            <v>195604.67</v>
          </cell>
          <cell r="F24">
            <v>0</v>
          </cell>
          <cell r="G24">
            <v>221580.86755842992</v>
          </cell>
          <cell r="M24">
            <v>417185.53755842993</v>
          </cell>
          <cell r="N24">
            <v>0</v>
          </cell>
        </row>
        <row r="25">
          <cell r="E25">
            <v>9440741.3999999985</v>
          </cell>
          <cell r="F25">
            <v>13362.87</v>
          </cell>
          <cell r="G25">
            <v>1950855.9349868894</v>
          </cell>
          <cell r="M25">
            <v>11378234.464986889</v>
          </cell>
          <cell r="N25">
            <v>0</v>
          </cell>
        </row>
        <row r="26">
          <cell r="E26">
            <v>67492.800000000003</v>
          </cell>
          <cell r="F26">
            <v>0</v>
          </cell>
          <cell r="G26">
            <v>-30633.865078624949</v>
          </cell>
          <cell r="M26">
            <v>36858.934921375054</v>
          </cell>
          <cell r="N26">
            <v>0</v>
          </cell>
        </row>
        <row r="27">
          <cell r="E27">
            <v>13604638.66</v>
          </cell>
          <cell r="F27">
            <v>0</v>
          </cell>
          <cell r="G27">
            <v>1001757.365098225</v>
          </cell>
          <cell r="M27">
            <v>14606396.025098225</v>
          </cell>
          <cell r="N27">
            <v>0</v>
          </cell>
        </row>
        <row r="28">
          <cell r="E28">
            <v>4672972.34</v>
          </cell>
          <cell r="F28">
            <v>0</v>
          </cell>
          <cell r="G28">
            <v>247796.89816979133</v>
          </cell>
          <cell r="M28">
            <v>4920769.2381697912</v>
          </cell>
          <cell r="N28">
            <v>0</v>
          </cell>
        </row>
        <row r="29">
          <cell r="E29">
            <v>11248.08</v>
          </cell>
          <cell r="F29">
            <v>0</v>
          </cell>
          <cell r="G29">
            <v>22695.923090557975</v>
          </cell>
          <cell r="M29">
            <v>33944.003090557977</v>
          </cell>
          <cell r="N29">
            <v>0</v>
          </cell>
        </row>
        <row r="30">
          <cell r="E30">
            <v>744.81</v>
          </cell>
          <cell r="F30">
            <v>0</v>
          </cell>
          <cell r="G30">
            <v>480.18798837362056</v>
          </cell>
          <cell r="M30">
            <v>1224.9979883736205</v>
          </cell>
          <cell r="N30">
            <v>0</v>
          </cell>
        </row>
        <row r="31">
          <cell r="E31">
            <v>0</v>
          </cell>
          <cell r="F31">
            <v>0</v>
          </cell>
          <cell r="G31">
            <v>0</v>
          </cell>
          <cell r="N31">
            <v>0</v>
          </cell>
        </row>
        <row r="36">
          <cell r="E36">
            <v>21010.92</v>
          </cell>
          <cell r="F36">
            <v>0</v>
          </cell>
          <cell r="G36">
            <v>49213.072073943724</v>
          </cell>
          <cell r="M36">
            <v>0</v>
          </cell>
          <cell r="N36">
            <v>70223.992073943722</v>
          </cell>
        </row>
        <row r="37">
          <cell r="E37">
            <v>89086.32</v>
          </cell>
          <cell r="F37">
            <v>0</v>
          </cell>
          <cell r="G37">
            <v>-764.31495764151623</v>
          </cell>
          <cell r="M37">
            <v>0</v>
          </cell>
          <cell r="N37">
            <v>88322.005042358491</v>
          </cell>
        </row>
        <row r="38">
          <cell r="E38">
            <v>4750171.63</v>
          </cell>
          <cell r="F38">
            <v>0</v>
          </cell>
          <cell r="G38">
            <v>-1491465.6386043634</v>
          </cell>
          <cell r="M38">
            <v>0</v>
          </cell>
          <cell r="N38">
            <v>3258705.9913956365</v>
          </cell>
        </row>
        <row r="39">
          <cell r="E39">
            <v>0</v>
          </cell>
          <cell r="F39">
            <v>0</v>
          </cell>
          <cell r="G39">
            <v>0</v>
          </cell>
          <cell r="N39">
            <v>0</v>
          </cell>
        </row>
        <row r="40">
          <cell r="E40">
            <v>6961946.9799999995</v>
          </cell>
          <cell r="F40">
            <v>0</v>
          </cell>
          <cell r="G40">
            <v>722325.02926555462</v>
          </cell>
          <cell r="N40">
            <v>7684272.0092655541</v>
          </cell>
        </row>
        <row r="41">
          <cell r="E41">
            <v>3846325.2600000002</v>
          </cell>
          <cell r="F41">
            <v>0</v>
          </cell>
          <cell r="G41">
            <v>220884.74332546862</v>
          </cell>
          <cell r="N41">
            <v>4067210.0033254689</v>
          </cell>
        </row>
        <row r="42">
          <cell r="E42">
            <v>389606.86</v>
          </cell>
          <cell r="F42">
            <v>0</v>
          </cell>
          <cell r="G42">
            <v>-97502.854272853117</v>
          </cell>
          <cell r="N42">
            <v>292104.00572714687</v>
          </cell>
        </row>
        <row r="43">
          <cell r="E43">
            <v>1726430.67</v>
          </cell>
          <cell r="F43">
            <v>0</v>
          </cell>
          <cell r="G43">
            <v>-355793.67362128058</v>
          </cell>
          <cell r="N43">
            <v>1370636.9963787193</v>
          </cell>
        </row>
        <row r="44">
          <cell r="E44">
            <v>4124721.4299999997</v>
          </cell>
          <cell r="F44">
            <v>0</v>
          </cell>
          <cell r="G44">
            <v>113317.56621530466</v>
          </cell>
          <cell r="N44">
            <v>4238038.9962153044</v>
          </cell>
        </row>
        <row r="45">
          <cell r="E45">
            <v>5398127.0099999998</v>
          </cell>
          <cell r="F45">
            <v>0</v>
          </cell>
          <cell r="G45">
            <v>-3860279.0025127875</v>
          </cell>
          <cell r="N45">
            <v>1537848.0074872123</v>
          </cell>
        </row>
        <row r="46">
          <cell r="E46">
            <v>6099603.5799999991</v>
          </cell>
          <cell r="F46">
            <v>0</v>
          </cell>
          <cell r="G46">
            <v>315315.27913484006</v>
          </cell>
          <cell r="N46">
            <v>0</v>
          </cell>
          <cell r="O46">
            <v>6414918.8591348389</v>
          </cell>
        </row>
        <row r="47">
          <cell r="E47">
            <v>880145.44</v>
          </cell>
          <cell r="F47">
            <v>0</v>
          </cell>
          <cell r="G47">
            <v>-425025.45042016974</v>
          </cell>
          <cell r="N47">
            <v>455119.9895798302</v>
          </cell>
        </row>
        <row r="48">
          <cell r="E48">
            <v>2511.2399999999998</v>
          </cell>
          <cell r="F48">
            <v>0</v>
          </cell>
          <cell r="G48">
            <v>-1160.2412437856747</v>
          </cell>
          <cell r="N48">
            <v>1350.9987562143251</v>
          </cell>
        </row>
        <row r="49">
          <cell r="E49">
            <v>988477.91</v>
          </cell>
          <cell r="F49">
            <v>0</v>
          </cell>
          <cell r="G49">
            <v>-333673.79910320614</v>
          </cell>
          <cell r="N49">
            <v>654804.11089679389</v>
          </cell>
        </row>
        <row r="50">
          <cell r="E50">
            <v>40365.78</v>
          </cell>
          <cell r="F50">
            <v>0</v>
          </cell>
          <cell r="G50">
            <v>0</v>
          </cell>
          <cell r="N50">
            <v>40365.78</v>
          </cell>
        </row>
        <row r="51">
          <cell r="E51">
            <v>-1880533.13</v>
          </cell>
          <cell r="F51">
            <v>0</v>
          </cell>
          <cell r="G51">
            <v>1880533.13</v>
          </cell>
          <cell r="N51">
            <v>0</v>
          </cell>
        </row>
        <row r="56">
          <cell r="E56">
            <v>0</v>
          </cell>
          <cell r="F56">
            <v>0</v>
          </cell>
          <cell r="G56">
            <v>0</v>
          </cell>
          <cell r="M56">
            <v>0</v>
          </cell>
          <cell r="N56">
            <v>0</v>
          </cell>
          <cell r="O56">
            <v>0</v>
          </cell>
          <cell r="P56">
            <v>0</v>
          </cell>
        </row>
        <row r="57">
          <cell r="E57">
            <v>1292030.6599999999</v>
          </cell>
          <cell r="F57">
            <v>350.96</v>
          </cell>
          <cell r="G57">
            <v>-598400.69625910989</v>
          </cell>
          <cell r="M57">
            <v>233339.68382119719</v>
          </cell>
          <cell r="N57">
            <v>452775.99815779342</v>
          </cell>
          <cell r="O57">
            <v>3378.9253593865183</v>
          </cell>
          <cell r="P57">
            <v>3784.3964025129007</v>
          </cell>
        </row>
        <row r="58">
          <cell r="E58">
            <v>109819.98</v>
          </cell>
          <cell r="F58">
            <v>1272.3699999999999</v>
          </cell>
          <cell r="G58">
            <v>77415.391282522003</v>
          </cell>
          <cell r="M58">
            <v>58870.502875517508</v>
          </cell>
          <cell r="N58">
            <v>125113.09716822364</v>
          </cell>
          <cell r="O58">
            <v>933.67982961360929</v>
          </cell>
          <cell r="P58">
            <v>1045.7214091672424</v>
          </cell>
        </row>
        <row r="59">
          <cell r="E59">
            <v>6366.5400000000009</v>
          </cell>
          <cell r="F59">
            <v>2641.14</v>
          </cell>
          <cell r="G59">
            <v>1294.8434339999992</v>
          </cell>
          <cell r="M59">
            <v>127.358451</v>
          </cell>
          <cell r="N59">
            <v>4729.0697533219645</v>
          </cell>
          <cell r="O59">
            <v>163.79195009699848</v>
          </cell>
          <cell r="P59">
            <v>2.327958103689105E-2</v>
          </cell>
        </row>
        <row r="60">
          <cell r="E60">
            <v>12193.85</v>
          </cell>
          <cell r="F60">
            <v>4623.5</v>
          </cell>
          <cell r="G60">
            <v>-3182.3410006357799</v>
          </cell>
          <cell r="M60">
            <v>0</v>
          </cell>
          <cell r="N60">
            <v>4147.7897178783332</v>
          </cell>
          <cell r="O60">
            <v>239.3476937995548</v>
          </cell>
          <cell r="P60">
            <v>0.87158768633230455</v>
          </cell>
        </row>
        <row r="61">
          <cell r="E61">
            <v>552141.65999999992</v>
          </cell>
          <cell r="F61">
            <v>2305.44</v>
          </cell>
          <cell r="G61">
            <v>-62312.224426222383</v>
          </cell>
          <cell r="M61">
            <v>272337.29025802173</v>
          </cell>
          <cell r="N61">
            <v>207982.19107161625</v>
          </cell>
          <cell r="O61">
            <v>7203.4904194713627</v>
          </cell>
          <cell r="P61">
            <v>1.0238246682406702</v>
          </cell>
        </row>
        <row r="62">
          <cell r="E62">
            <v>1349.55</v>
          </cell>
          <cell r="F62">
            <v>1349.55</v>
          </cell>
          <cell r="G62">
            <v>0</v>
          </cell>
          <cell r="M62">
            <v>0</v>
          </cell>
          <cell r="N62">
            <v>0</v>
          </cell>
          <cell r="O62">
            <v>0</v>
          </cell>
          <cell r="P62">
            <v>0</v>
          </cell>
        </row>
        <row r="63">
          <cell r="E63">
            <v>3526.65</v>
          </cell>
          <cell r="F63">
            <v>3526.65</v>
          </cell>
          <cell r="G63">
            <v>0</v>
          </cell>
          <cell r="M63">
            <v>0</v>
          </cell>
          <cell r="N63">
            <v>0</v>
          </cell>
          <cell r="O63">
            <v>0</v>
          </cell>
          <cell r="P63">
            <v>0</v>
          </cell>
        </row>
        <row r="64">
          <cell r="E64">
            <v>1304506.25</v>
          </cell>
          <cell r="F64">
            <v>16232.38</v>
          </cell>
          <cell r="G64">
            <v>-573538.87575800519</v>
          </cell>
          <cell r="M64">
            <v>62009.677138891602</v>
          </cell>
          <cell r="N64">
            <v>630871.88132657844</v>
          </cell>
          <cell r="O64">
            <v>21850.330211614335</v>
          </cell>
          <cell r="P64">
            <v>3.1055649105030474</v>
          </cell>
        </row>
        <row r="65">
          <cell r="E65">
            <v>2248515.58</v>
          </cell>
          <cell r="F65">
            <v>0</v>
          </cell>
          <cell r="G65">
            <v>-336624.19174500019</v>
          </cell>
          <cell r="M65">
            <v>0</v>
          </cell>
          <cell r="N65">
            <v>1847880.7017224873</v>
          </cell>
          <cell r="O65">
            <v>64001.590052488689</v>
          </cell>
          <cell r="P65">
            <v>9.096480023801206</v>
          </cell>
        </row>
        <row r="66">
          <cell r="E66">
            <v>70017.84</v>
          </cell>
          <cell r="F66">
            <v>0</v>
          </cell>
          <cell r="G66">
            <v>55046.158123842994</v>
          </cell>
          <cell r="M66">
            <v>8335.4653502617784</v>
          </cell>
          <cell r="N66">
            <v>112820.42713187452</v>
          </cell>
          <cell r="O66">
            <v>3907.5502656151984</v>
          </cell>
          <cell r="P66">
            <v>0.55537609150048906</v>
          </cell>
        </row>
        <row r="67">
          <cell r="E67">
            <v>39297.97</v>
          </cell>
          <cell r="F67">
            <v>0</v>
          </cell>
          <cell r="G67">
            <v>-39297.97</v>
          </cell>
          <cell r="N67">
            <v>0</v>
          </cell>
          <cell r="O67">
            <v>0</v>
          </cell>
          <cell r="P67">
            <v>0</v>
          </cell>
        </row>
      </sheetData>
      <sheetData sheetId="106"/>
      <sheetData sheetId="107"/>
      <sheetData sheetId="108"/>
      <sheetData sheetId="109">
        <row r="17">
          <cell r="E17">
            <v>-519009.22999999986</v>
          </cell>
          <cell r="F17">
            <v>-1077405.0299999996</v>
          </cell>
          <cell r="N17">
            <v>-519009.22999999986</v>
          </cell>
          <cell r="O17">
            <v>-787377.8768431854</v>
          </cell>
          <cell r="P17">
            <v>-192863.49828183578</v>
          </cell>
          <cell r="Q17">
            <v>-97163.654874978165</v>
          </cell>
        </row>
        <row r="18">
          <cell r="E18">
            <v>685493.78999999992</v>
          </cell>
          <cell r="F18">
            <v>1947356.4799999984</v>
          </cell>
          <cell r="H18">
            <v>-5180.9108383164767</v>
          </cell>
          <cell r="N18">
            <v>686550.51036861201</v>
          </cell>
          <cell r="O18">
            <v>1418588.1774312637</v>
          </cell>
          <cell r="P18">
            <v>347474.68346146611</v>
          </cell>
          <cell r="Q18">
            <v>175055.98790033945</v>
          </cell>
        </row>
        <row r="19">
          <cell r="E19">
            <v>5050.34</v>
          </cell>
          <cell r="F19">
            <v>13002.179999999993</v>
          </cell>
          <cell r="N19">
            <v>5050.34</v>
          </cell>
          <cell r="O19">
            <v>9502.1172146680328</v>
          </cell>
          <cell r="P19">
            <v>2327.486739216467</v>
          </cell>
          <cell r="Q19">
            <v>1172.5760461154928</v>
          </cell>
        </row>
        <row r="20">
          <cell r="E20">
            <v>10504.18</v>
          </cell>
          <cell r="F20">
            <v>27232.760000000013</v>
          </cell>
          <cell r="N20">
            <v>10504.18</v>
          </cell>
          <cell r="O20">
            <v>19901.960871094179</v>
          </cell>
          <cell r="P20">
            <v>4874.8661972272885</v>
          </cell>
          <cell r="Q20">
            <v>2455.9329316785479</v>
          </cell>
        </row>
        <row r="25">
          <cell r="E25">
            <v>9783193.1899999995</v>
          </cell>
          <cell r="F25">
            <v>10126369.390000001</v>
          </cell>
          <cell r="H25">
            <v>10520005.638160868</v>
          </cell>
          <cell r="N25">
            <v>19197361.462003164</v>
          </cell>
          <cell r="O25">
            <v>10617269.864615317</v>
          </cell>
          <cell r="P25">
            <v>612697.96254985151</v>
          </cell>
          <cell r="Q25">
            <v>2238.9289925334092</v>
          </cell>
        </row>
        <row r="34">
          <cell r="H34">
            <v>0</v>
          </cell>
          <cell r="N34">
            <v>0</v>
          </cell>
          <cell r="O34">
            <v>0</v>
          </cell>
          <cell r="P34">
            <v>0</v>
          </cell>
          <cell r="Q34">
            <v>0</v>
          </cell>
        </row>
        <row r="35">
          <cell r="E35">
            <v>4461.28</v>
          </cell>
          <cell r="F35">
            <v>1258.8399999999999</v>
          </cell>
          <cell r="H35">
            <v>-3595.7527942414504</v>
          </cell>
          <cell r="N35">
            <v>1656.8528156238858</v>
          </cell>
          <cell r="O35">
            <v>441.9190772934773</v>
          </cell>
          <cell r="P35">
            <v>25.502122647556355</v>
          </cell>
          <cell r="Q35">
            <v>9.3190193630048365E-2</v>
          </cell>
        </row>
        <row r="36">
          <cell r="E36">
            <v>2</v>
          </cell>
          <cell r="F36">
            <v>0</v>
          </cell>
          <cell r="H36">
            <v>-2</v>
          </cell>
          <cell r="O36">
            <v>0</v>
          </cell>
        </row>
        <row r="37">
          <cell r="E37">
            <v>0</v>
          </cell>
          <cell r="F37">
            <v>4393373.84</v>
          </cell>
          <cell r="H37">
            <v>-29000.926186315715</v>
          </cell>
          <cell r="N37">
            <v>0</v>
          </cell>
          <cell r="O37">
            <v>4364372.9138136841</v>
          </cell>
        </row>
        <row r="38">
          <cell r="E38">
            <v>113661.15000000004</v>
          </cell>
          <cell r="F38">
            <v>255379.52</v>
          </cell>
          <cell r="H38">
            <v>235221.76347027355</v>
          </cell>
          <cell r="N38">
            <v>327783.44561369409</v>
          </cell>
          <cell r="O38">
            <v>232558.11707567365</v>
          </cell>
          <cell r="P38">
            <v>37482.948728640964</v>
          </cell>
          <cell r="Q38">
            <v>6437.9220522649375</v>
          </cell>
        </row>
      </sheetData>
      <sheetData sheetId="110"/>
      <sheetData sheetId="111"/>
      <sheetData sheetId="112">
        <row r="20">
          <cell r="E20">
            <v>-585924</v>
          </cell>
          <cell r="G20">
            <v>-62062</v>
          </cell>
          <cell r="M20">
            <v>-252156</v>
          </cell>
          <cell r="N20">
            <v>-374159.23885185964</v>
          </cell>
          <cell r="O20">
            <v>-21591.859888365343</v>
          </cell>
          <cell r="P20">
            <v>-78.901259775034745</v>
          </cell>
        </row>
        <row r="21">
          <cell r="E21">
            <v>-2153200.09</v>
          </cell>
          <cell r="G21">
            <v>62062.089999999851</v>
          </cell>
          <cell r="M21">
            <v>-266178</v>
          </cell>
          <cell r="N21">
            <v>-1725047.7339643023</v>
          </cell>
          <cell r="O21">
            <v>-99548.494610997703</v>
          </cell>
          <cell r="P21">
            <v>-363.77142470011728</v>
          </cell>
        </row>
        <row r="22">
          <cell r="E22">
            <v>-621733.91</v>
          </cell>
          <cell r="G22">
            <v>621733.91</v>
          </cell>
          <cell r="M22">
            <v>0</v>
          </cell>
          <cell r="N22">
            <v>0</v>
          </cell>
        </row>
        <row r="23">
          <cell r="G23">
            <v>0</v>
          </cell>
        </row>
        <row r="29">
          <cell r="E29">
            <v>338000</v>
          </cell>
          <cell r="G29">
            <v>-25000.419999999984</v>
          </cell>
          <cell r="M29">
            <v>153999.54</v>
          </cell>
          <cell r="N29">
            <v>150295.161922581</v>
          </cell>
          <cell r="O29">
            <v>8673.1844123095398</v>
          </cell>
          <cell r="P29">
            <v>31.693665109468501</v>
          </cell>
        </row>
        <row r="30">
          <cell r="E30">
            <v>127469.79999999999</v>
          </cell>
          <cell r="M30">
            <v>146.79</v>
          </cell>
          <cell r="N30">
            <v>93048.870662023648</v>
          </cell>
          <cell r="O30">
            <v>22791.763948209129</v>
          </cell>
          <cell r="P30">
            <v>11482.375389767209</v>
          </cell>
        </row>
        <row r="31">
          <cell r="E31">
            <v>-1467.77</v>
          </cell>
          <cell r="G31">
            <v>0</v>
          </cell>
          <cell r="M31">
            <v>-308.26</v>
          </cell>
          <cell r="N31">
            <v>-1159.51</v>
          </cell>
        </row>
        <row r="32">
          <cell r="E32">
            <v>-48000</v>
          </cell>
          <cell r="G32">
            <v>48000</v>
          </cell>
          <cell r="M32">
            <v>0</v>
          </cell>
          <cell r="N32">
            <v>0</v>
          </cell>
        </row>
        <row r="40">
          <cell r="E40">
            <v>-585924</v>
          </cell>
          <cell r="F40">
            <v>0</v>
          </cell>
          <cell r="G40">
            <v>-62062</v>
          </cell>
          <cell r="M40">
            <v>-252156</v>
          </cell>
          <cell r="N40">
            <v>-374159.23885185964</v>
          </cell>
          <cell r="O40">
            <v>-21591.859888365343</v>
          </cell>
          <cell r="P40">
            <v>-78.901259775034745</v>
          </cell>
        </row>
        <row r="41">
          <cell r="E41">
            <v>-2153200.09</v>
          </cell>
          <cell r="F41">
            <v>0</v>
          </cell>
          <cell r="G41">
            <v>62062.089999999851</v>
          </cell>
          <cell r="M41">
            <v>-266178</v>
          </cell>
          <cell r="N41">
            <v>-1725047.7339643023</v>
          </cell>
          <cell r="O41">
            <v>-99548.494610997703</v>
          </cell>
          <cell r="P41">
            <v>-363.77142470011728</v>
          </cell>
        </row>
        <row r="42">
          <cell r="E42">
            <v>-621733.91</v>
          </cell>
          <cell r="F42">
            <v>0</v>
          </cell>
          <cell r="G42">
            <v>621733.91</v>
          </cell>
          <cell r="M42">
            <v>0</v>
          </cell>
          <cell r="N42">
            <v>0</v>
          </cell>
          <cell r="O42">
            <v>0</v>
          </cell>
          <cell r="P42">
            <v>0</v>
          </cell>
        </row>
        <row r="43">
          <cell r="E43">
            <v>-21000</v>
          </cell>
          <cell r="F43">
            <v>0</v>
          </cell>
          <cell r="G43">
            <v>21000</v>
          </cell>
          <cell r="M43">
            <v>0</v>
          </cell>
          <cell r="N43">
            <v>0</v>
          </cell>
          <cell r="O43">
            <v>0</v>
          </cell>
          <cell r="P43">
            <v>0</v>
          </cell>
        </row>
        <row r="44">
          <cell r="E44">
            <v>-48000</v>
          </cell>
          <cell r="F44">
            <v>0</v>
          </cell>
          <cell r="G44">
            <v>48000</v>
          </cell>
          <cell r="M44">
            <v>0</v>
          </cell>
          <cell r="N44">
            <v>0</v>
          </cell>
          <cell r="O44">
            <v>0</v>
          </cell>
          <cell r="P44">
            <v>0</v>
          </cell>
        </row>
        <row r="47">
          <cell r="E47">
            <v>-379495</v>
          </cell>
          <cell r="G47">
            <v>379495</v>
          </cell>
          <cell r="M47">
            <v>0</v>
          </cell>
          <cell r="N47">
            <v>0</v>
          </cell>
        </row>
      </sheetData>
      <sheetData sheetId="113"/>
      <sheetData sheetId="114"/>
      <sheetData sheetId="115"/>
      <sheetData sheetId="116"/>
      <sheetData sheetId="117"/>
      <sheetData sheetId="118"/>
      <sheetData sheetId="119"/>
      <sheetData sheetId="120">
        <row r="16">
          <cell r="F16">
            <v>0</v>
          </cell>
          <cell r="H16">
            <v>0</v>
          </cell>
          <cell r="N16">
            <v>0</v>
          </cell>
          <cell r="O16">
            <v>0</v>
          </cell>
          <cell r="P16">
            <v>0</v>
          </cell>
          <cell r="Q16">
            <v>0</v>
          </cell>
        </row>
        <row r="17">
          <cell r="F17">
            <v>201184.23</v>
          </cell>
          <cell r="H17">
            <v>-201184.23</v>
          </cell>
          <cell r="N17">
            <v>0</v>
          </cell>
          <cell r="O17">
            <v>0</v>
          </cell>
          <cell r="P17">
            <v>0</v>
          </cell>
          <cell r="Q17">
            <v>0</v>
          </cell>
        </row>
        <row r="18">
          <cell r="F18">
            <v>1006379.13</v>
          </cell>
          <cell r="H18">
            <v>-1006379.13</v>
          </cell>
          <cell r="N18">
            <v>0</v>
          </cell>
          <cell r="O18">
            <v>0</v>
          </cell>
        </row>
        <row r="19">
          <cell r="F19">
            <v>335040.82</v>
          </cell>
          <cell r="H19">
            <v>-335040.82</v>
          </cell>
          <cell r="N19">
            <v>0</v>
          </cell>
          <cell r="O19">
            <v>0</v>
          </cell>
        </row>
        <row r="20">
          <cell r="F20">
            <v>163929.88</v>
          </cell>
          <cell r="H20">
            <v>0</v>
          </cell>
          <cell r="N20">
            <v>0</v>
          </cell>
          <cell r="O20">
            <v>119801.52057166304</v>
          </cell>
          <cell r="P20">
            <v>29344.665422363552</v>
          </cell>
          <cell r="Q20">
            <v>14783.694005973406</v>
          </cell>
        </row>
        <row r="21">
          <cell r="F21">
            <v>65399.189999999995</v>
          </cell>
          <cell r="H21">
            <v>0</v>
          </cell>
          <cell r="N21">
            <v>-0.08</v>
          </cell>
          <cell r="O21">
            <v>47794.410575282222</v>
          </cell>
          <cell r="P21">
            <v>11706.954809073355</v>
          </cell>
          <cell r="Q21">
            <v>5897.9046156444219</v>
          </cell>
        </row>
        <row r="22">
          <cell r="F22">
            <v>92280.51</v>
          </cell>
          <cell r="H22">
            <v>-92280.72</v>
          </cell>
          <cell r="N22">
            <v>0</v>
          </cell>
          <cell r="O22">
            <v>-0.15347000388712728</v>
          </cell>
          <cell r="P22">
            <v>-3.7591558896305145E-2</v>
          </cell>
          <cell r="Q22">
            <v>-1.8938437222970412E-2</v>
          </cell>
        </row>
        <row r="23">
          <cell r="F23">
            <v>9395.23</v>
          </cell>
          <cell r="H23">
            <v>0</v>
          </cell>
          <cell r="N23">
            <v>0</v>
          </cell>
          <cell r="O23">
            <v>6866.1237360785335</v>
          </cell>
          <cell r="P23">
            <v>1681.8159137074504</v>
          </cell>
          <cell r="Q23">
            <v>847.29035021401535</v>
          </cell>
        </row>
        <row r="24">
          <cell r="F24">
            <v>5996.57</v>
          </cell>
          <cell r="H24">
            <v>0</v>
          </cell>
          <cell r="N24">
            <v>0</v>
          </cell>
          <cell r="O24">
            <v>4382.3505770541497</v>
          </cell>
          <cell r="P24">
            <v>1073.4305443997312</v>
          </cell>
          <cell r="Q24">
            <v>540.78887854611946</v>
          </cell>
        </row>
        <row r="25">
          <cell r="F25">
            <v>20083.400000000001</v>
          </cell>
          <cell r="H25">
            <v>0</v>
          </cell>
          <cell r="N25">
            <v>0</v>
          </cell>
          <cell r="O25">
            <v>0</v>
          </cell>
          <cell r="Q25">
            <v>20083.400000000001</v>
          </cell>
        </row>
        <row r="26">
          <cell r="F26">
            <v>679081.63</v>
          </cell>
          <cell r="H26">
            <v>0</v>
          </cell>
          <cell r="N26">
            <v>334042.64</v>
          </cell>
          <cell r="O26">
            <v>252157.78635664732</v>
          </cell>
          <cell r="P26">
            <v>61764.54054148178</v>
          </cell>
          <cell r="Q26">
            <v>31116.663101870858</v>
          </cell>
        </row>
        <row r="27">
          <cell r="F27">
            <v>5415.22</v>
          </cell>
          <cell r="H27">
            <v>0</v>
          </cell>
          <cell r="N27">
            <v>0</v>
          </cell>
          <cell r="O27">
            <v>5118.7494465183718</v>
          </cell>
          <cell r="P27">
            <v>295.39113130554477</v>
          </cell>
          <cell r="Q27">
            <v>1.0794221760830753</v>
          </cell>
        </row>
        <row r="28">
          <cell r="F28">
            <v>573660.86</v>
          </cell>
          <cell r="H28">
            <v>0</v>
          </cell>
          <cell r="N28">
            <v>119588.77</v>
          </cell>
          <cell r="O28">
            <v>331840.21626291086</v>
          </cell>
          <cell r="P28">
            <v>81282.274828013964</v>
          </cell>
          <cell r="Q28">
            <v>40949.598909075125</v>
          </cell>
        </row>
        <row r="29">
          <cell r="F29">
            <v>3092.6700000000128</v>
          </cell>
          <cell r="H29">
            <v>-3092.6700000000128</v>
          </cell>
          <cell r="N29">
            <v>0</v>
          </cell>
          <cell r="O29">
            <v>0</v>
          </cell>
          <cell r="P29">
            <v>0</v>
          </cell>
          <cell r="Q29">
            <v>0</v>
          </cell>
        </row>
        <row r="30">
          <cell r="F30">
            <v>-30.870000000000005</v>
          </cell>
          <cell r="H30">
            <v>30.870000000000005</v>
          </cell>
          <cell r="N30">
            <v>0</v>
          </cell>
          <cell r="O30">
            <v>0</v>
          </cell>
          <cell r="P30">
            <v>0</v>
          </cell>
          <cell r="Q30">
            <v>0</v>
          </cell>
        </row>
        <row r="31">
          <cell r="F31">
            <v>-112634.31</v>
          </cell>
          <cell r="H31">
            <v>0</v>
          </cell>
          <cell r="N31">
            <v>0</v>
          </cell>
          <cell r="O31">
            <v>-106467.84654575044</v>
          </cell>
          <cell r="P31">
            <v>-6144.0119246714685</v>
          </cell>
          <cell r="Q31">
            <v>-22.451529578080979</v>
          </cell>
        </row>
        <row r="32">
          <cell r="F32">
            <v>51087.3</v>
          </cell>
          <cell r="H32">
            <v>0</v>
          </cell>
          <cell r="N32">
            <v>0</v>
          </cell>
          <cell r="O32">
            <v>51087.3</v>
          </cell>
          <cell r="P32">
            <v>0</v>
          </cell>
          <cell r="Q32">
            <v>0</v>
          </cell>
        </row>
        <row r="33">
          <cell r="F33">
            <v>512263.5</v>
          </cell>
          <cell r="H33">
            <v>-512263.5</v>
          </cell>
          <cell r="N33">
            <v>0</v>
          </cell>
          <cell r="O33">
            <v>0</v>
          </cell>
          <cell r="P33">
            <v>0</v>
          </cell>
          <cell r="Q33">
            <v>0</v>
          </cell>
        </row>
        <row r="34">
          <cell r="F34">
            <v>-1363521.7000000002</v>
          </cell>
          <cell r="H34">
            <v>0</v>
          </cell>
          <cell r="N34">
            <v>-127868.59</v>
          </cell>
          <cell r="O34">
            <v>-903027.0837574238</v>
          </cell>
          <cell r="P34">
            <v>-221191.07932643511</v>
          </cell>
          <cell r="Q34">
            <v>-111434.94691614121</v>
          </cell>
        </row>
        <row r="35">
          <cell r="F35">
            <v>557837.58000000007</v>
          </cell>
          <cell r="H35">
            <v>-557837.58000000007</v>
          </cell>
          <cell r="N35">
            <v>0</v>
          </cell>
          <cell r="O35">
            <v>0</v>
          </cell>
          <cell r="P35">
            <v>0</v>
          </cell>
          <cell r="Q35">
            <v>0</v>
          </cell>
        </row>
        <row r="36">
          <cell r="F36">
            <v>237056.02</v>
          </cell>
          <cell r="H36">
            <v>0</v>
          </cell>
          <cell r="N36">
            <v>1849.09</v>
          </cell>
          <cell r="O36">
            <v>171891.46885846992</v>
          </cell>
          <cell r="P36">
            <v>42103.786484021606</v>
          </cell>
          <cell r="Q36">
            <v>21211.67465750848</v>
          </cell>
        </row>
        <row r="37">
          <cell r="F37">
            <v>144298.54999999999</v>
          </cell>
          <cell r="H37">
            <v>0</v>
          </cell>
          <cell r="N37">
            <v>0</v>
          </cell>
          <cell r="O37">
            <v>136398.54390881694</v>
          </cell>
          <cell r="P37">
            <v>7871.2428913783206</v>
          </cell>
          <cell r="Q37">
            <v>28.763199804741529</v>
          </cell>
        </row>
        <row r="38">
          <cell r="F38">
            <v>-486.78000000000003</v>
          </cell>
          <cell r="H38">
            <v>486.78000000000003</v>
          </cell>
          <cell r="N38">
            <v>0</v>
          </cell>
          <cell r="O38">
            <v>0</v>
          </cell>
        </row>
        <row r="39">
          <cell r="F39">
            <v>-76291.98000000001</v>
          </cell>
          <cell r="H39">
            <v>76291.98000000001</v>
          </cell>
          <cell r="N39">
            <v>0</v>
          </cell>
          <cell r="O39">
            <v>0</v>
          </cell>
          <cell r="P39">
            <v>0</v>
          </cell>
          <cell r="Q39">
            <v>0</v>
          </cell>
        </row>
        <row r="40">
          <cell r="F40">
            <v>-724.07999999999993</v>
          </cell>
          <cell r="H40">
            <v>724.07999999999993</v>
          </cell>
          <cell r="N40">
            <v>0</v>
          </cell>
          <cell r="O40">
            <v>0</v>
          </cell>
          <cell r="P40">
            <v>0</v>
          </cell>
          <cell r="Q40">
            <v>0</v>
          </cell>
        </row>
        <row r="41">
          <cell r="F41">
            <v>0</v>
          </cell>
          <cell r="H41">
            <v>0</v>
          </cell>
          <cell r="N41">
            <v>0</v>
          </cell>
          <cell r="O41">
            <v>0</v>
          </cell>
          <cell r="P41">
            <v>0</v>
          </cell>
          <cell r="Q41">
            <v>0</v>
          </cell>
        </row>
        <row r="43">
          <cell r="F43">
            <v>1929.38</v>
          </cell>
          <cell r="H43">
            <v>0</v>
          </cell>
          <cell r="N43">
            <v>0</v>
          </cell>
          <cell r="O43">
            <v>1410.0093147177029</v>
          </cell>
          <cell r="P43">
            <v>345.37334238638982</v>
          </cell>
          <cell r="Q43">
            <v>173.99734289590751</v>
          </cell>
        </row>
        <row r="44">
          <cell r="F44">
            <v>6195.4500000000007</v>
          </cell>
          <cell r="H44">
            <v>0</v>
          </cell>
          <cell r="N44">
            <v>2063.9</v>
          </cell>
          <cell r="O44">
            <v>3019.376164478706</v>
          </cell>
          <cell r="P44">
            <v>739.57811977759127</v>
          </cell>
          <cell r="Q44">
            <v>372.59571574370358</v>
          </cell>
        </row>
        <row r="45">
          <cell r="F45">
            <v>6.0000000000000005E-2</v>
          </cell>
          <cell r="H45">
            <v>-6.0000000000000005E-2</v>
          </cell>
          <cell r="N45">
            <v>0</v>
          </cell>
          <cell r="O45">
            <v>0</v>
          </cell>
          <cell r="P45">
            <v>0</v>
          </cell>
          <cell r="Q45">
            <v>0</v>
          </cell>
        </row>
        <row r="48">
          <cell r="F48">
            <v>2060245.94</v>
          </cell>
          <cell r="H48">
            <v>0</v>
          </cell>
          <cell r="N48">
            <v>1322764.3400000001</v>
          </cell>
          <cell r="O48">
            <v>697106.21762688924</v>
          </cell>
          <cell r="P48">
            <v>40228.379297798281</v>
          </cell>
          <cell r="Q48">
            <v>147.00307531240244</v>
          </cell>
        </row>
        <row r="49">
          <cell r="F49">
            <v>1259711.3399999999</v>
          </cell>
          <cell r="H49">
            <v>-1259711.3399999999</v>
          </cell>
          <cell r="N49">
            <v>0</v>
          </cell>
          <cell r="O49">
            <v>0</v>
          </cell>
          <cell r="P49">
            <v>0</v>
          </cell>
          <cell r="Q49">
            <v>0</v>
          </cell>
        </row>
        <row r="50">
          <cell r="F50">
            <v>24930827.579999998</v>
          </cell>
          <cell r="H50">
            <v>-1700624</v>
          </cell>
          <cell r="N50">
            <v>13682271.810000001</v>
          </cell>
          <cell r="O50">
            <v>9025204.9710044414</v>
          </cell>
          <cell r="P50">
            <v>520823.59851833381</v>
          </cell>
          <cell r="Q50">
            <v>1903.2004772227399</v>
          </cell>
        </row>
        <row r="51">
          <cell r="F51">
            <v>2421531.58</v>
          </cell>
          <cell r="H51">
            <v>-2421531.58</v>
          </cell>
          <cell r="N51">
            <v>0</v>
          </cell>
          <cell r="O51">
            <v>0</v>
          </cell>
          <cell r="P51">
            <v>0</v>
          </cell>
          <cell r="Q51">
            <v>0</v>
          </cell>
        </row>
        <row r="52">
          <cell r="F52">
            <v>-984791.45</v>
          </cell>
          <cell r="H52">
            <v>984791.44999999984</v>
          </cell>
          <cell r="N52">
            <v>0</v>
          </cell>
          <cell r="O52">
            <v>0</v>
          </cell>
          <cell r="P52">
            <v>0</v>
          </cell>
          <cell r="Q52">
            <v>0</v>
          </cell>
        </row>
        <row r="53">
          <cell r="F53">
            <v>1637116.43</v>
          </cell>
          <cell r="H53">
            <v>-1637116.43</v>
          </cell>
          <cell r="N53">
            <v>0</v>
          </cell>
          <cell r="O53">
            <v>0</v>
          </cell>
          <cell r="P53">
            <v>0</v>
          </cell>
          <cell r="Q53">
            <v>0</v>
          </cell>
        </row>
        <row r="57">
          <cell r="F57">
            <v>-130215355.72</v>
          </cell>
          <cell r="H57">
            <v>0</v>
          </cell>
          <cell r="N57">
            <v>-83435456.340000004</v>
          </cell>
          <cell r="O57">
            <v>-44218809.957778282</v>
          </cell>
          <cell r="P57">
            <v>-2551764.7298203488</v>
          </cell>
          <cell r="Q57">
            <v>-9324.6924013626212</v>
          </cell>
        </row>
        <row r="58">
          <cell r="F58">
            <v>-24299820.57</v>
          </cell>
          <cell r="H58">
            <v>0</v>
          </cell>
          <cell r="N58">
            <v>-9731238.0899999999</v>
          </cell>
          <cell r="O58">
            <v>-13770986.867764791</v>
          </cell>
          <cell r="P58">
            <v>-794691.63954286976</v>
          </cell>
          <cell r="Q58">
            <v>-2903.972692338883</v>
          </cell>
        </row>
        <row r="59">
          <cell r="F59">
            <v>-19507351.120000001</v>
          </cell>
          <cell r="H59">
            <v>105309</v>
          </cell>
          <cell r="N59">
            <v>-938172.71</v>
          </cell>
          <cell r="O59">
            <v>-17453016.003601883</v>
          </cell>
          <cell r="P59">
            <v>-1007172.981577432</v>
          </cell>
          <cell r="Q59">
            <v>-3680.4248206824332</v>
          </cell>
        </row>
        <row r="60">
          <cell r="F60">
            <v>-4738914.08</v>
          </cell>
          <cell r="H60">
            <v>4738914.08</v>
          </cell>
          <cell r="N60">
            <v>0</v>
          </cell>
          <cell r="O60">
            <v>0</v>
          </cell>
          <cell r="P60">
            <v>0</v>
          </cell>
          <cell r="Q60">
            <v>0</v>
          </cell>
        </row>
        <row r="61">
          <cell r="F61">
            <v>-93787399</v>
          </cell>
          <cell r="H61">
            <v>6397586</v>
          </cell>
          <cell r="N61">
            <v>-51471403</v>
          </cell>
          <cell r="O61">
            <v>-33951961.565240189</v>
          </cell>
          <cell r="P61">
            <v>-1959288.775820076</v>
          </cell>
          <cell r="Q61">
            <v>-7159.6589397372754</v>
          </cell>
        </row>
        <row r="62">
          <cell r="F62">
            <v>-9109571</v>
          </cell>
          <cell r="H62">
            <v>9109571</v>
          </cell>
          <cell r="N62">
            <v>0</v>
          </cell>
          <cell r="O62">
            <v>0</v>
          </cell>
          <cell r="P62">
            <v>0</v>
          </cell>
          <cell r="Q62">
            <v>0</v>
          </cell>
        </row>
        <row r="64">
          <cell r="F64">
            <v>-2519000.61</v>
          </cell>
          <cell r="H64">
            <v>0</v>
          </cell>
          <cell r="N64">
            <v>-2261337.5299999998</v>
          </cell>
          <cell r="O64">
            <v>-243556.63262770846</v>
          </cell>
          <cell r="P64">
            <v>-14055.08708729675</v>
          </cell>
          <cell r="Q64">
            <v>-51.360284994860336</v>
          </cell>
        </row>
        <row r="65">
          <cell r="F65">
            <v>4738914.08</v>
          </cell>
          <cell r="H65">
            <v>-4738914.08</v>
          </cell>
          <cell r="N65">
            <v>0</v>
          </cell>
          <cell r="O65">
            <v>0</v>
          </cell>
          <cell r="P65">
            <v>0</v>
          </cell>
          <cell r="Q65">
            <v>0</v>
          </cell>
        </row>
        <row r="66">
          <cell r="F66">
            <v>93787399</v>
          </cell>
          <cell r="H66">
            <v>-6397586</v>
          </cell>
          <cell r="N66">
            <v>51471403</v>
          </cell>
          <cell r="O66">
            <v>33951961.565240189</v>
          </cell>
          <cell r="P66">
            <v>1959288.775820076</v>
          </cell>
          <cell r="Q66">
            <v>7159.6589397372754</v>
          </cell>
        </row>
        <row r="67">
          <cell r="F67">
            <v>9109571</v>
          </cell>
          <cell r="H67">
            <v>-9109571</v>
          </cell>
          <cell r="N67">
            <v>0</v>
          </cell>
          <cell r="O67">
            <v>0</v>
          </cell>
          <cell r="P67">
            <v>0</v>
          </cell>
          <cell r="Q67">
            <v>0</v>
          </cell>
        </row>
        <row r="72">
          <cell r="F72">
            <v>-363748.56</v>
          </cell>
          <cell r="H72">
            <v>363748.56</v>
          </cell>
          <cell r="O72">
            <v>0</v>
          </cell>
        </row>
        <row r="73">
          <cell r="F73">
            <v>-5496240.3499999996</v>
          </cell>
          <cell r="H73">
            <v>0</v>
          </cell>
          <cell r="N73">
            <v>-560379.18999999994</v>
          </cell>
          <cell r="O73">
            <v>-3607174.4351829733</v>
          </cell>
          <cell r="P73">
            <v>-883555.78806889418</v>
          </cell>
          <cell r="Q73">
            <v>-445130.93674813246</v>
          </cell>
        </row>
        <row r="74">
          <cell r="F74">
            <v>7594624.8600000003</v>
          </cell>
          <cell r="H74">
            <v>-7594624.8600000003</v>
          </cell>
          <cell r="N74">
            <v>0</v>
          </cell>
          <cell r="O74">
            <v>0</v>
          </cell>
          <cell r="P74">
            <v>0</v>
          </cell>
          <cell r="Q74">
            <v>0</v>
          </cell>
        </row>
        <row r="75">
          <cell r="F75">
            <v>-1020.1499999999942</v>
          </cell>
          <cell r="H75">
            <v>1020.1499999999942</v>
          </cell>
          <cell r="N75">
            <v>0</v>
          </cell>
          <cell r="O75">
            <v>0</v>
          </cell>
          <cell r="P75">
            <v>0</v>
          </cell>
          <cell r="Q75">
            <v>0</v>
          </cell>
        </row>
        <row r="76">
          <cell r="F76">
            <v>-7594624.8600000003</v>
          </cell>
          <cell r="H76">
            <v>7594624.8600000003</v>
          </cell>
          <cell r="N76">
            <v>0</v>
          </cell>
          <cell r="O76">
            <v>0</v>
          </cell>
          <cell r="P76">
            <v>0</v>
          </cell>
          <cell r="Q76">
            <v>0</v>
          </cell>
        </row>
        <row r="77">
          <cell r="F77">
            <v>-92280.72</v>
          </cell>
          <cell r="H77">
            <v>92280.72</v>
          </cell>
          <cell r="N77">
            <v>0</v>
          </cell>
          <cell r="O77">
            <v>0</v>
          </cell>
          <cell r="P77">
            <v>0</v>
          </cell>
          <cell r="Q77">
            <v>0</v>
          </cell>
        </row>
        <row r="78">
          <cell r="F78">
            <v>-557837.58000000007</v>
          </cell>
          <cell r="H78">
            <v>557837.58000000007</v>
          </cell>
          <cell r="N78">
            <v>0</v>
          </cell>
          <cell r="O78">
            <v>0</v>
          </cell>
          <cell r="P78">
            <v>0</v>
          </cell>
          <cell r="Q78">
            <v>0</v>
          </cell>
        </row>
        <row r="79">
          <cell r="F79">
            <v>-22315.87</v>
          </cell>
          <cell r="H79">
            <v>22315.87</v>
          </cell>
          <cell r="N79">
            <v>0</v>
          </cell>
          <cell r="O79">
            <v>0</v>
          </cell>
          <cell r="P79">
            <v>0</v>
          </cell>
          <cell r="Q79">
            <v>0</v>
          </cell>
        </row>
        <row r="80">
          <cell r="F80">
            <v>-5762604.0300000003</v>
          </cell>
          <cell r="H80">
            <v>0</v>
          </cell>
          <cell r="N80">
            <v>0</v>
          </cell>
          <cell r="O80">
            <v>0</v>
          </cell>
          <cell r="P80">
            <v>-5762604.0300000003</v>
          </cell>
          <cell r="Q80">
            <v>0</v>
          </cell>
        </row>
        <row r="81">
          <cell r="F81">
            <v>4211828.51</v>
          </cell>
          <cell r="H81">
            <v>0</v>
          </cell>
          <cell r="N81">
            <v>0</v>
          </cell>
          <cell r="O81">
            <v>0</v>
          </cell>
          <cell r="P81">
            <v>4211828.51</v>
          </cell>
          <cell r="Q81">
            <v>0</v>
          </cell>
        </row>
        <row r="82">
          <cell r="F82">
            <v>-135681.45000000001</v>
          </cell>
          <cell r="H82">
            <v>135681.45000000001</v>
          </cell>
          <cell r="N82">
            <v>0</v>
          </cell>
          <cell r="O82">
            <v>0</v>
          </cell>
          <cell r="P82">
            <v>0</v>
          </cell>
          <cell r="Q82">
            <v>0</v>
          </cell>
        </row>
        <row r="83">
          <cell r="F83">
            <v>-2825059.42</v>
          </cell>
          <cell r="H83">
            <v>2825059.42</v>
          </cell>
          <cell r="N83">
            <v>0</v>
          </cell>
          <cell r="O83">
            <v>0</v>
          </cell>
          <cell r="P83">
            <v>0</v>
          </cell>
          <cell r="Q83">
            <v>0</v>
          </cell>
        </row>
        <row r="84">
          <cell r="F84">
            <v>-42027.07</v>
          </cell>
          <cell r="H84">
            <v>0</v>
          </cell>
          <cell r="N84">
            <v>-23188.15</v>
          </cell>
          <cell r="O84">
            <v>-17807.533456259189</v>
          </cell>
          <cell r="P84">
            <v>-1027.6313596446041</v>
          </cell>
          <cell r="Q84">
            <v>-3.7551840962056882</v>
          </cell>
        </row>
        <row r="85">
          <cell r="F85">
            <v>0.26</v>
          </cell>
          <cell r="H85">
            <v>0</v>
          </cell>
          <cell r="N85">
            <v>0</v>
          </cell>
          <cell r="O85">
            <v>0.24576561175626785</v>
          </cell>
          <cell r="P85">
            <v>1.4182562137723238E-2</v>
          </cell>
          <cell r="Q85">
            <v>5.1826106008915535E-5</v>
          </cell>
        </row>
        <row r="86">
          <cell r="F86">
            <v>882441.84000000008</v>
          </cell>
          <cell r="H86">
            <v>0</v>
          </cell>
          <cell r="N86">
            <v>102924.57</v>
          </cell>
          <cell r="O86">
            <v>569678.65930159658</v>
          </cell>
          <cell r="P86">
            <v>139539.37792856453</v>
          </cell>
          <cell r="Q86">
            <v>70299.232769838869</v>
          </cell>
        </row>
        <row r="87">
          <cell r="F87">
            <v>-207293.84999999998</v>
          </cell>
          <cell r="H87">
            <v>0</v>
          </cell>
          <cell r="N87">
            <v>-26203.360000000001</v>
          </cell>
          <cell r="O87">
            <v>-132342.65811130675</v>
          </cell>
          <cell r="P87">
            <v>-32416.542000896192</v>
          </cell>
          <cell r="Q87">
            <v>-16331.289887797067</v>
          </cell>
        </row>
        <row r="88">
          <cell r="F88">
            <v>3704691.62</v>
          </cell>
          <cell r="H88">
            <v>-3704691.62</v>
          </cell>
          <cell r="N88">
            <v>0</v>
          </cell>
          <cell r="O88">
            <v>0</v>
          </cell>
        </row>
        <row r="89">
          <cell r="F89">
            <v>-6158676.0899999999</v>
          </cell>
          <cell r="H89">
            <v>6158676.0899999999</v>
          </cell>
          <cell r="N89">
            <v>0</v>
          </cell>
          <cell r="O89">
            <v>0</v>
          </cell>
        </row>
        <row r="92">
          <cell r="F92">
            <v>-5822778.3000000007</v>
          </cell>
          <cell r="H92">
            <v>0</v>
          </cell>
          <cell r="N92">
            <v>-3090099.93</v>
          </cell>
          <cell r="O92">
            <v>-2583070.658985273</v>
          </cell>
          <cell r="P92">
            <v>-149063.00301898946</v>
          </cell>
          <cell r="Q92">
            <v>-544.70799573804049</v>
          </cell>
        </row>
        <row r="93">
          <cell r="F93">
            <v>-11810.18</v>
          </cell>
          <cell r="H93">
            <v>0</v>
          </cell>
          <cell r="N93">
            <v>-3873.98</v>
          </cell>
          <cell r="O93">
            <v>-7501.7117231542034</v>
          </cell>
          <cell r="P93">
            <v>-432.90634475922758</v>
          </cell>
          <cell r="Q93">
            <v>-1.5819320865690596</v>
          </cell>
        </row>
        <row r="94">
          <cell r="F94">
            <v>204274.06</v>
          </cell>
          <cell r="H94">
            <v>0</v>
          </cell>
          <cell r="N94">
            <v>194567.3</v>
          </cell>
          <cell r="O94">
            <v>9175.3377291202814</v>
          </cell>
          <cell r="P94">
            <v>529.4874109844867</v>
          </cell>
          <cell r="Q94">
            <v>1.9348598952426976</v>
          </cell>
        </row>
        <row r="95">
          <cell r="F95">
            <v>-75267.789999999994</v>
          </cell>
          <cell r="H95">
            <v>0</v>
          </cell>
          <cell r="N95">
            <v>-69331.34</v>
          </cell>
          <cell r="O95">
            <v>-5611.4433304249824</v>
          </cell>
          <cell r="P95">
            <v>-323.82335000956567</v>
          </cell>
          <cell r="Q95">
            <v>-1.1833195654485633</v>
          </cell>
        </row>
        <row r="96">
          <cell r="F96">
            <v>46244.92</v>
          </cell>
          <cell r="H96">
            <v>0</v>
          </cell>
          <cell r="N96">
            <v>25464.43</v>
          </cell>
          <cell r="O96">
            <v>19642.807067096175</v>
          </cell>
          <cell r="P96">
            <v>1133.5407333743706</v>
          </cell>
          <cell r="Q96">
            <v>4.1421995294508038</v>
          </cell>
        </row>
        <row r="97">
          <cell r="F97">
            <v>-3704691.62</v>
          </cell>
          <cell r="H97">
            <v>3704691.62</v>
          </cell>
          <cell r="N97">
            <v>0</v>
          </cell>
          <cell r="O97">
            <v>0</v>
          </cell>
          <cell r="P97">
            <v>0</v>
          </cell>
          <cell r="Q97">
            <v>0</v>
          </cell>
        </row>
        <row r="98">
          <cell r="F98">
            <v>6158676.0899999999</v>
          </cell>
          <cell r="H98">
            <v>-6158676.0899999999</v>
          </cell>
          <cell r="N98">
            <v>0</v>
          </cell>
          <cell r="O98">
            <v>0</v>
          </cell>
          <cell r="P98">
            <v>0</v>
          </cell>
          <cell r="Q98">
            <v>0</v>
          </cell>
        </row>
        <row r="104">
          <cell r="F104">
            <v>-165773492.18000004</v>
          </cell>
        </row>
      </sheetData>
      <sheetData sheetId="121"/>
      <sheetData sheetId="122"/>
      <sheetData sheetId="123"/>
      <sheetData sheetId="124"/>
      <sheetData sheetId="125"/>
      <sheetData sheetId="126"/>
      <sheetData sheetId="127"/>
      <sheetData sheetId="128"/>
      <sheetData sheetId="129"/>
      <sheetData sheetId="130"/>
      <sheetData sheetId="131">
        <row r="11">
          <cell r="D11">
            <v>285370935.48000002</v>
          </cell>
          <cell r="E11">
            <v>-225308030.1171689</v>
          </cell>
          <cell r="F11">
            <v>60062905.362831116</v>
          </cell>
          <cell r="G11">
            <v>211240932.87712806</v>
          </cell>
          <cell r="H11">
            <v>271303838.23995918</v>
          </cell>
          <cell r="I11">
            <v>145930975.6573903</v>
          </cell>
          <cell r="J11">
            <v>125372862.58256882</v>
          </cell>
        </row>
        <row r="14">
          <cell r="D14">
            <v>26717480.77</v>
          </cell>
          <cell r="E14">
            <v>11207672.20974626</v>
          </cell>
          <cell r="H14">
            <v>30792030.083957031</v>
          </cell>
          <cell r="I14">
            <v>19315590.926118102</v>
          </cell>
          <cell r="J14">
            <v>11476439.157838929</v>
          </cell>
        </row>
        <row r="15">
          <cell r="D15">
            <v>122949008.94</v>
          </cell>
          <cell r="E15">
            <v>-60398766.778835356</v>
          </cell>
          <cell r="H15">
            <v>62550242.161164641</v>
          </cell>
          <cell r="I15">
            <v>24325996.514000669</v>
          </cell>
          <cell r="J15">
            <v>38224245.647163965</v>
          </cell>
        </row>
        <row r="16">
          <cell r="D16">
            <v>0</v>
          </cell>
          <cell r="E16">
            <v>0</v>
          </cell>
          <cell r="H16">
            <v>0</v>
          </cell>
          <cell r="I16">
            <v>0</v>
          </cell>
          <cell r="J16">
            <v>0</v>
          </cell>
        </row>
        <row r="17">
          <cell r="D17">
            <v>72127878.689999998</v>
          </cell>
          <cell r="E17">
            <v>40365.779999986291</v>
          </cell>
          <cell r="H17">
            <v>72794571.130433962</v>
          </cell>
          <cell r="I17">
            <v>34644391.489398435</v>
          </cell>
          <cell r="J17">
            <v>38150179.64103552</v>
          </cell>
        </row>
        <row r="18">
          <cell r="D18">
            <v>0</v>
          </cell>
          <cell r="E18">
            <v>0</v>
          </cell>
        </row>
        <row r="19">
          <cell r="D19">
            <v>0</v>
          </cell>
          <cell r="E19">
            <v>0</v>
          </cell>
        </row>
        <row r="20">
          <cell r="D20">
            <v>25400884.420000002</v>
          </cell>
          <cell r="E20">
            <v>369040.25999999791</v>
          </cell>
          <cell r="H20">
            <v>36487372.491812266</v>
          </cell>
          <cell r="I20">
            <v>19709897.560801093</v>
          </cell>
          <cell r="J20">
            <v>16777474.93101117</v>
          </cell>
        </row>
        <row r="21">
          <cell r="D21">
            <v>88677.43</v>
          </cell>
          <cell r="E21">
            <v>-88677.43</v>
          </cell>
        </row>
        <row r="22">
          <cell r="D22">
            <v>369040.67</v>
          </cell>
          <cell r="E22">
            <v>-369040.67</v>
          </cell>
          <cell r="H22">
            <v>0</v>
          </cell>
        </row>
        <row r="23">
          <cell r="D23">
            <v>-3415353.5599999996</v>
          </cell>
          <cell r="E23">
            <v>3415353.5599999996</v>
          </cell>
          <cell r="H23">
            <v>0</v>
          </cell>
          <cell r="I23">
            <v>0</v>
          </cell>
          <cell r="J23">
            <v>0</v>
          </cell>
        </row>
        <row r="24">
          <cell r="D24">
            <v>0</v>
          </cell>
          <cell r="E24">
            <v>-292228976.15000021</v>
          </cell>
          <cell r="H24">
            <v>-6282335.2600002708</v>
          </cell>
          <cell r="I24">
            <v>-574476.22</v>
          </cell>
          <cell r="J24">
            <v>-5707859.0400002711</v>
          </cell>
        </row>
        <row r="25">
          <cell r="I25">
            <v>97421400.2703183</v>
          </cell>
        </row>
        <row r="28">
          <cell r="D28">
            <v>259183.84999999998</v>
          </cell>
          <cell r="E28">
            <v>-259183.84999999998</v>
          </cell>
          <cell r="F28">
            <v>0</v>
          </cell>
          <cell r="G28">
            <v>0</v>
          </cell>
          <cell r="H28">
            <v>0</v>
          </cell>
        </row>
        <row r="29">
          <cell r="D29">
            <v>127469.79999999999</v>
          </cell>
          <cell r="E29">
            <v>0</v>
          </cell>
          <cell r="F29">
            <v>127469.79999999999</v>
          </cell>
          <cell r="G29">
            <v>0</v>
          </cell>
          <cell r="H29">
            <v>127469.79999999999</v>
          </cell>
          <cell r="I29">
            <v>146.79</v>
          </cell>
          <cell r="J29">
            <v>127323.01</v>
          </cell>
        </row>
        <row r="30">
          <cell r="D30">
            <v>100130.96</v>
          </cell>
          <cell r="E30">
            <v>-100130.96</v>
          </cell>
          <cell r="F30">
            <v>0</v>
          </cell>
          <cell r="G30">
            <v>0</v>
          </cell>
          <cell r="H30">
            <v>0</v>
          </cell>
          <cell r="I30">
            <v>0</v>
          </cell>
          <cell r="J30">
            <v>0</v>
          </cell>
        </row>
        <row r="32">
          <cell r="D32">
            <v>338000</v>
          </cell>
          <cell r="E32">
            <v>-25000.419999999984</v>
          </cell>
          <cell r="F32">
            <v>312999.58</v>
          </cell>
          <cell r="G32">
            <v>0</v>
          </cell>
          <cell r="H32">
            <v>312999.58</v>
          </cell>
          <cell r="I32">
            <v>153999.54</v>
          </cell>
          <cell r="J32">
            <v>159000.04</v>
          </cell>
        </row>
        <row r="33">
          <cell r="D33">
            <v>66292.88</v>
          </cell>
          <cell r="E33">
            <v>-66292.88</v>
          </cell>
          <cell r="F33">
            <v>0</v>
          </cell>
          <cell r="G33">
            <v>0</v>
          </cell>
          <cell r="H33">
            <v>0</v>
          </cell>
          <cell r="I33">
            <v>0</v>
          </cell>
          <cell r="J33">
            <v>0</v>
          </cell>
        </row>
        <row r="34">
          <cell r="D34">
            <v>-5494627.7299999995</v>
          </cell>
          <cell r="E34">
            <v>5494627.7299999995</v>
          </cell>
          <cell r="F34">
            <v>0</v>
          </cell>
          <cell r="G34">
            <v>0</v>
          </cell>
          <cell r="H34">
            <v>0</v>
          </cell>
          <cell r="I34">
            <v>0</v>
          </cell>
          <cell r="J34">
            <v>0</v>
          </cell>
        </row>
        <row r="35">
          <cell r="D35">
            <v>-1467.77</v>
          </cell>
          <cell r="E35">
            <v>0</v>
          </cell>
          <cell r="F35">
            <v>-1467.77</v>
          </cell>
          <cell r="G35">
            <v>0</v>
          </cell>
          <cell r="H35">
            <v>-1467.77</v>
          </cell>
          <cell r="I35">
            <v>-308.26</v>
          </cell>
          <cell r="J35">
            <v>-1159.51</v>
          </cell>
        </row>
        <row r="37">
          <cell r="I37">
            <v>153838.07</v>
          </cell>
        </row>
        <row r="43">
          <cell r="D43">
            <v>4400025.29</v>
          </cell>
          <cell r="E43">
            <v>0</v>
          </cell>
          <cell r="F43">
            <v>4400025.29</v>
          </cell>
          <cell r="G43">
            <v>0</v>
          </cell>
          <cell r="H43">
            <v>4400025.29</v>
          </cell>
          <cell r="I43">
            <v>2479106</v>
          </cell>
          <cell r="J43">
            <v>1920919.29</v>
          </cell>
        </row>
        <row r="44">
          <cell r="D44">
            <v>11578.2</v>
          </cell>
          <cell r="E44">
            <v>0</v>
          </cell>
          <cell r="F44">
            <v>11578.2</v>
          </cell>
          <cell r="G44">
            <v>0</v>
          </cell>
          <cell r="H44">
            <v>11578.2</v>
          </cell>
          <cell r="I44">
            <v>0</v>
          </cell>
          <cell r="J44">
            <v>11578.2</v>
          </cell>
        </row>
        <row r="45">
          <cell r="D45">
            <v>1126505.58</v>
          </cell>
          <cell r="E45">
            <v>0</v>
          </cell>
          <cell r="F45">
            <v>1126505.58</v>
          </cell>
          <cell r="G45">
            <v>0</v>
          </cell>
          <cell r="H45">
            <v>1126505.58</v>
          </cell>
          <cell r="I45">
            <v>25820.639999999999</v>
          </cell>
          <cell r="J45">
            <v>1100684.9400000002</v>
          </cell>
        </row>
        <row r="46">
          <cell r="D46">
            <v>2220291</v>
          </cell>
          <cell r="E46">
            <v>-2220291</v>
          </cell>
          <cell r="F46">
            <v>0</v>
          </cell>
          <cell r="G46">
            <v>0</v>
          </cell>
          <cell r="H46">
            <v>0</v>
          </cell>
          <cell r="I46">
            <v>0</v>
          </cell>
          <cell r="J46">
            <v>0</v>
          </cell>
        </row>
        <row r="47">
          <cell r="D47">
            <v>-1033.8900000000001</v>
          </cell>
          <cell r="E47">
            <v>0</v>
          </cell>
          <cell r="F47">
            <v>-1033.8900000000001</v>
          </cell>
          <cell r="G47">
            <v>0</v>
          </cell>
          <cell r="H47">
            <v>-1033.8900000000001</v>
          </cell>
          <cell r="I47">
            <v>75449.64</v>
          </cell>
          <cell r="J47">
            <v>-76483.53</v>
          </cell>
        </row>
        <row r="48">
          <cell r="D48">
            <v>-32130</v>
          </cell>
          <cell r="E48">
            <v>32130</v>
          </cell>
          <cell r="F48">
            <v>0</v>
          </cell>
          <cell r="G48">
            <v>0</v>
          </cell>
          <cell r="H48">
            <v>0</v>
          </cell>
          <cell r="I48">
            <v>0</v>
          </cell>
          <cell r="J48">
            <v>0</v>
          </cell>
        </row>
        <row r="49">
          <cell r="D49">
            <v>1971565.3199999998</v>
          </cell>
          <cell r="E49">
            <v>0</v>
          </cell>
          <cell r="F49">
            <v>1971565.3199999998</v>
          </cell>
          <cell r="G49">
            <v>0</v>
          </cell>
          <cell r="H49">
            <v>1971565.3199999998</v>
          </cell>
          <cell r="I49">
            <v>1059299.94</v>
          </cell>
          <cell r="J49">
            <v>912265.37999999989</v>
          </cell>
        </row>
        <row r="50">
          <cell r="D50">
            <v>4579804</v>
          </cell>
          <cell r="E50">
            <v>-4579804</v>
          </cell>
          <cell r="F50">
            <v>0</v>
          </cell>
          <cell r="G50">
            <v>0</v>
          </cell>
          <cell r="H50">
            <v>0</v>
          </cell>
          <cell r="I50">
            <v>0</v>
          </cell>
          <cell r="J50">
            <v>0</v>
          </cell>
        </row>
        <row r="51">
          <cell r="D51">
            <v>67962</v>
          </cell>
          <cell r="E51">
            <v>0</v>
          </cell>
          <cell r="F51">
            <v>67962</v>
          </cell>
          <cell r="G51">
            <v>0</v>
          </cell>
          <cell r="H51">
            <v>67962</v>
          </cell>
          <cell r="I51">
            <v>0</v>
          </cell>
          <cell r="J51">
            <v>67962</v>
          </cell>
        </row>
        <row r="52">
          <cell r="D52">
            <v>-35035.97</v>
          </cell>
          <cell r="E52">
            <v>0</v>
          </cell>
          <cell r="F52">
            <v>-35035.97</v>
          </cell>
          <cell r="G52">
            <v>0</v>
          </cell>
          <cell r="H52">
            <v>-35035.97</v>
          </cell>
          <cell r="I52">
            <v>25820.639999999999</v>
          </cell>
          <cell r="J52">
            <v>-60856.61</v>
          </cell>
        </row>
        <row r="53">
          <cell r="D53">
            <v>300000</v>
          </cell>
          <cell r="E53">
            <v>0</v>
          </cell>
          <cell r="F53">
            <v>300000</v>
          </cell>
          <cell r="G53">
            <v>0</v>
          </cell>
          <cell r="H53">
            <v>300000</v>
          </cell>
          <cell r="I53">
            <v>-96000</v>
          </cell>
          <cell r="J53">
            <v>396000</v>
          </cell>
        </row>
        <row r="54">
          <cell r="D54">
            <v>332496</v>
          </cell>
          <cell r="E54">
            <v>0</v>
          </cell>
          <cell r="F54">
            <v>332496</v>
          </cell>
          <cell r="G54">
            <v>0</v>
          </cell>
          <cell r="H54">
            <v>332496</v>
          </cell>
          <cell r="I54">
            <v>189384</v>
          </cell>
          <cell r="J54">
            <v>143112</v>
          </cell>
        </row>
        <row r="55">
          <cell r="D55">
            <v>11703821.08</v>
          </cell>
          <cell r="E55">
            <v>0</v>
          </cell>
          <cell r="F55">
            <v>11703821.08</v>
          </cell>
          <cell r="G55">
            <v>0</v>
          </cell>
          <cell r="H55">
            <v>11703821.08</v>
          </cell>
          <cell r="I55">
            <v>10685066.08</v>
          </cell>
          <cell r="J55">
            <v>1018755</v>
          </cell>
        </row>
        <row r="56">
          <cell r="D56">
            <v>136746.72</v>
          </cell>
          <cell r="E56">
            <v>0</v>
          </cell>
          <cell r="F56">
            <v>136746.72</v>
          </cell>
          <cell r="G56">
            <v>0</v>
          </cell>
          <cell r="H56">
            <v>136746.72</v>
          </cell>
          <cell r="I56">
            <v>75449.64</v>
          </cell>
          <cell r="J56">
            <v>61297.08</v>
          </cell>
        </row>
        <row r="57">
          <cell r="D57">
            <v>-156864.79999999999</v>
          </cell>
          <cell r="E57">
            <v>0</v>
          </cell>
          <cell r="F57">
            <v>-156864.79999999999</v>
          </cell>
          <cell r="G57">
            <v>0</v>
          </cell>
          <cell r="H57">
            <v>-156864.79999999999</v>
          </cell>
          <cell r="I57">
            <v>0</v>
          </cell>
          <cell r="J57">
            <v>-156864.79999999999</v>
          </cell>
        </row>
        <row r="58">
          <cell r="D58">
            <v>-59291.14</v>
          </cell>
          <cell r="E58">
            <v>0</v>
          </cell>
          <cell r="F58">
            <v>-59291.14</v>
          </cell>
          <cell r="G58">
            <v>0</v>
          </cell>
          <cell r="H58">
            <v>-59291.14</v>
          </cell>
          <cell r="I58">
            <v>-2525.5</v>
          </cell>
          <cell r="J58">
            <v>-56765.64</v>
          </cell>
        </row>
        <row r="59">
          <cell r="D59">
            <v>0</v>
          </cell>
          <cell r="E59">
            <v>0</v>
          </cell>
          <cell r="F59">
            <v>0</v>
          </cell>
          <cell r="G59">
            <v>0</v>
          </cell>
          <cell r="H59">
            <v>0</v>
          </cell>
          <cell r="I59">
            <v>0</v>
          </cell>
          <cell r="J59">
            <v>0</v>
          </cell>
        </row>
        <row r="60">
          <cell r="D60">
            <v>239324.38</v>
          </cell>
          <cell r="E60">
            <v>0</v>
          </cell>
          <cell r="F60">
            <v>239324.38</v>
          </cell>
          <cell r="G60">
            <v>0</v>
          </cell>
          <cell r="H60">
            <v>239324.38</v>
          </cell>
          <cell r="I60">
            <v>95601.700000000012</v>
          </cell>
          <cell r="J60">
            <v>143722.68</v>
          </cell>
        </row>
        <row r="62">
          <cell r="D62">
            <v>53148</v>
          </cell>
          <cell r="E62">
            <v>-53148</v>
          </cell>
          <cell r="F62">
            <v>0</v>
          </cell>
          <cell r="G62">
            <v>0</v>
          </cell>
          <cell r="H62">
            <v>0</v>
          </cell>
          <cell r="I62">
            <v>0</v>
          </cell>
        </row>
        <row r="63">
          <cell r="D63">
            <v>957689.88</v>
          </cell>
          <cell r="E63">
            <v>0</v>
          </cell>
          <cell r="F63">
            <v>957689.88</v>
          </cell>
          <cell r="G63">
            <v>0</v>
          </cell>
          <cell r="H63">
            <v>957689.88</v>
          </cell>
          <cell r="I63">
            <v>0</v>
          </cell>
          <cell r="J63">
            <v>957689.88</v>
          </cell>
        </row>
        <row r="64">
          <cell r="D64">
            <v>21310.09</v>
          </cell>
          <cell r="E64">
            <v>0</v>
          </cell>
          <cell r="F64">
            <v>21310.09</v>
          </cell>
          <cell r="G64">
            <v>0</v>
          </cell>
          <cell r="H64">
            <v>21310.09</v>
          </cell>
          <cell r="I64">
            <v>7781.01</v>
          </cell>
          <cell r="J64">
            <v>13529.08</v>
          </cell>
        </row>
        <row r="65">
          <cell r="D65">
            <v>-274635.95999999996</v>
          </cell>
          <cell r="E65">
            <v>0</v>
          </cell>
          <cell r="F65">
            <v>-274635.95999999996</v>
          </cell>
          <cell r="G65">
            <v>0</v>
          </cell>
          <cell r="H65">
            <v>-274635.95999999996</v>
          </cell>
          <cell r="I65">
            <v>-100626</v>
          </cell>
          <cell r="J65">
            <v>-174009.96</v>
          </cell>
        </row>
        <row r="67">
          <cell r="I67">
            <v>14519627.790000001</v>
          </cell>
        </row>
        <row r="72">
          <cell r="D72">
            <v>7453811.7199999997</v>
          </cell>
          <cell r="E72">
            <v>0</v>
          </cell>
          <cell r="F72">
            <v>7453811.7199999997</v>
          </cell>
          <cell r="G72">
            <v>0</v>
          </cell>
          <cell r="H72">
            <v>7453811.7199999997</v>
          </cell>
          <cell r="I72">
            <v>6790836.2699999996</v>
          </cell>
          <cell r="J72">
            <v>662975.45000000019</v>
          </cell>
        </row>
        <row r="73">
          <cell r="D73">
            <v>-7948</v>
          </cell>
          <cell r="E73">
            <v>7948</v>
          </cell>
          <cell r="F73">
            <v>0</v>
          </cell>
          <cell r="G73">
            <v>0</v>
          </cell>
          <cell r="H73">
            <v>0</v>
          </cell>
          <cell r="I73">
            <v>0</v>
          </cell>
          <cell r="J73">
            <v>0</v>
          </cell>
        </row>
        <row r="74">
          <cell r="D74">
            <v>-6860229.8100000005</v>
          </cell>
          <cell r="E74">
            <v>6860229.8100000005</v>
          </cell>
          <cell r="F74">
            <v>0</v>
          </cell>
          <cell r="G74">
            <v>0</v>
          </cell>
          <cell r="H74">
            <v>0</v>
          </cell>
          <cell r="I74">
            <v>0</v>
          </cell>
          <cell r="J74">
            <v>0</v>
          </cell>
        </row>
        <row r="75">
          <cell r="D75">
            <v>26037000</v>
          </cell>
          <cell r="E75">
            <v>0</v>
          </cell>
          <cell r="F75">
            <v>26037000</v>
          </cell>
          <cell r="G75">
            <v>0</v>
          </cell>
          <cell r="H75">
            <v>26037000</v>
          </cell>
          <cell r="I75">
            <v>37233000</v>
          </cell>
          <cell r="J75">
            <v>-11196000</v>
          </cell>
        </row>
        <row r="76">
          <cell r="D76">
            <v>1378172.04</v>
          </cell>
          <cell r="E76">
            <v>-1378172.04</v>
          </cell>
          <cell r="F76">
            <v>0</v>
          </cell>
          <cell r="G76">
            <v>0</v>
          </cell>
          <cell r="H76">
            <v>0</v>
          </cell>
          <cell r="I76">
            <v>0</v>
          </cell>
          <cell r="J76">
            <v>0</v>
          </cell>
        </row>
        <row r="78">
          <cell r="D78">
            <v>-39297.97</v>
          </cell>
          <cell r="E78">
            <v>0</v>
          </cell>
          <cell r="F78">
            <v>-39297.97</v>
          </cell>
          <cell r="G78">
            <v>0</v>
          </cell>
          <cell r="H78">
            <v>-39297.97</v>
          </cell>
          <cell r="I78">
            <v>0</v>
          </cell>
          <cell r="J78">
            <v>-39297.97</v>
          </cell>
        </row>
        <row r="79">
          <cell r="D79">
            <v>-10440.780000000001</v>
          </cell>
          <cell r="E79">
            <v>0</v>
          </cell>
          <cell r="F79">
            <v>-10440.780000000001</v>
          </cell>
          <cell r="G79">
            <v>0</v>
          </cell>
          <cell r="H79">
            <v>-10440.780000000001</v>
          </cell>
          <cell r="I79">
            <v>0</v>
          </cell>
          <cell r="J79">
            <v>-10440.780000000001</v>
          </cell>
        </row>
        <row r="80">
          <cell r="D80">
            <v>495</v>
          </cell>
          <cell r="E80">
            <v>-495</v>
          </cell>
          <cell r="F80">
            <v>0</v>
          </cell>
          <cell r="G80">
            <v>0</v>
          </cell>
          <cell r="H80">
            <v>0</v>
          </cell>
          <cell r="I80">
            <v>0</v>
          </cell>
          <cell r="J80">
            <v>0</v>
          </cell>
        </row>
        <row r="82">
          <cell r="D82">
            <v>1649348.53</v>
          </cell>
          <cell r="E82">
            <v>0</v>
          </cell>
          <cell r="F82">
            <v>1649348.53</v>
          </cell>
          <cell r="G82">
            <v>0</v>
          </cell>
          <cell r="H82">
            <v>1649348.53</v>
          </cell>
          <cell r="I82">
            <v>116129.41</v>
          </cell>
          <cell r="J82">
            <v>1533219.12</v>
          </cell>
        </row>
        <row r="84">
          <cell r="D84">
            <v>8596233.3300000001</v>
          </cell>
          <cell r="E84">
            <v>0</v>
          </cell>
          <cell r="F84">
            <v>8596233.3300000001</v>
          </cell>
          <cell r="G84">
            <v>0</v>
          </cell>
          <cell r="H84">
            <v>8596233.3300000001</v>
          </cell>
          <cell r="I84">
            <v>-4433671.43</v>
          </cell>
          <cell r="J84">
            <v>13029904.76</v>
          </cell>
        </row>
        <row r="85">
          <cell r="D85">
            <v>-7283000</v>
          </cell>
          <cell r="E85">
            <v>0</v>
          </cell>
          <cell r="F85">
            <v>-7283000</v>
          </cell>
          <cell r="G85">
            <v>0</v>
          </cell>
          <cell r="H85">
            <v>-7283000</v>
          </cell>
          <cell r="I85">
            <v>-2147000</v>
          </cell>
          <cell r="J85">
            <v>-5136000</v>
          </cell>
        </row>
        <row r="86">
          <cell r="D86">
            <v>12000</v>
          </cell>
          <cell r="E86">
            <v>0</v>
          </cell>
          <cell r="F86">
            <v>12000</v>
          </cell>
          <cell r="G86">
            <v>0</v>
          </cell>
          <cell r="H86">
            <v>12000</v>
          </cell>
          <cell r="I86">
            <v>0</v>
          </cell>
          <cell r="J86">
            <v>12000</v>
          </cell>
        </row>
        <row r="87">
          <cell r="D87">
            <v>69775.8</v>
          </cell>
          <cell r="E87">
            <v>0</v>
          </cell>
          <cell r="F87">
            <v>69775.8</v>
          </cell>
          <cell r="G87">
            <v>0</v>
          </cell>
          <cell r="H87">
            <v>69775.8</v>
          </cell>
          <cell r="I87">
            <v>0</v>
          </cell>
          <cell r="J87">
            <v>69775.8</v>
          </cell>
        </row>
        <row r="88">
          <cell r="D88">
            <v>4579804</v>
          </cell>
          <cell r="E88">
            <v>-4579804</v>
          </cell>
          <cell r="F88">
            <v>0</v>
          </cell>
          <cell r="G88">
            <v>0</v>
          </cell>
          <cell r="H88">
            <v>0</v>
          </cell>
          <cell r="I88">
            <v>0</v>
          </cell>
          <cell r="J88">
            <v>0</v>
          </cell>
        </row>
        <row r="89">
          <cell r="D89">
            <v>2220291</v>
          </cell>
          <cell r="E89">
            <v>-2220291</v>
          </cell>
          <cell r="F89">
            <v>0</v>
          </cell>
          <cell r="G89">
            <v>0</v>
          </cell>
          <cell r="H89">
            <v>0</v>
          </cell>
          <cell r="I89">
            <v>0</v>
          </cell>
          <cell r="J89">
            <v>0</v>
          </cell>
        </row>
        <row r="90">
          <cell r="D90">
            <v>-32130</v>
          </cell>
          <cell r="E90">
            <v>32130</v>
          </cell>
          <cell r="F90">
            <v>0</v>
          </cell>
          <cell r="G90">
            <v>0</v>
          </cell>
          <cell r="H90">
            <v>0</v>
          </cell>
          <cell r="I90">
            <v>0</v>
          </cell>
          <cell r="J90">
            <v>0</v>
          </cell>
        </row>
        <row r="91">
          <cell r="D91">
            <v>16251000</v>
          </cell>
          <cell r="E91">
            <v>0</v>
          </cell>
          <cell r="F91">
            <v>16251000</v>
          </cell>
          <cell r="G91">
            <v>0</v>
          </cell>
          <cell r="H91">
            <v>16251000</v>
          </cell>
          <cell r="I91">
            <v>11806000</v>
          </cell>
          <cell r="J91">
            <v>4445000</v>
          </cell>
        </row>
        <row r="92">
          <cell r="D92">
            <v>39750.07</v>
          </cell>
          <cell r="E92">
            <v>0</v>
          </cell>
          <cell r="F92">
            <v>39750.07</v>
          </cell>
          <cell r="G92">
            <v>0</v>
          </cell>
          <cell r="H92">
            <v>39750.07</v>
          </cell>
          <cell r="I92">
            <v>0</v>
          </cell>
          <cell r="J92">
            <v>39750.07</v>
          </cell>
        </row>
        <row r="94">
          <cell r="D94">
            <v>-44551.91</v>
          </cell>
          <cell r="E94">
            <v>0</v>
          </cell>
          <cell r="F94">
            <v>-44551.91</v>
          </cell>
          <cell r="G94">
            <v>0</v>
          </cell>
          <cell r="H94">
            <v>-44551.91</v>
          </cell>
          <cell r="I94">
            <v>0</v>
          </cell>
          <cell r="J94">
            <v>-44551.91</v>
          </cell>
        </row>
        <row r="95">
          <cell r="D95">
            <v>1880533.13</v>
          </cell>
          <cell r="E95">
            <v>-1880533.13</v>
          </cell>
          <cell r="F95">
            <v>0</v>
          </cell>
          <cell r="G95">
            <v>0</v>
          </cell>
          <cell r="H95">
            <v>0</v>
          </cell>
          <cell r="I95">
            <v>0</v>
          </cell>
          <cell r="J95">
            <v>1880533.13</v>
          </cell>
        </row>
        <row r="96">
          <cell r="D96">
            <v>5755518.3900000006</v>
          </cell>
          <cell r="E96">
            <v>0</v>
          </cell>
          <cell r="F96">
            <v>5755518.3900000006</v>
          </cell>
          <cell r="G96">
            <v>0</v>
          </cell>
          <cell r="H96">
            <v>5755518.3900000006</v>
          </cell>
          <cell r="I96">
            <v>3050252.42</v>
          </cell>
          <cell r="J96">
            <v>2705265.97</v>
          </cell>
        </row>
        <row r="97">
          <cell r="D97">
            <v>1219675.2</v>
          </cell>
          <cell r="E97">
            <v>-1219675.2</v>
          </cell>
          <cell r="F97">
            <v>0</v>
          </cell>
          <cell r="G97">
            <v>0</v>
          </cell>
          <cell r="H97">
            <v>0</v>
          </cell>
          <cell r="I97">
            <v>0</v>
          </cell>
          <cell r="J97">
            <v>1219675.2</v>
          </cell>
        </row>
        <row r="99">
          <cell r="D99">
            <v>-1956935.88</v>
          </cell>
          <cell r="E99">
            <v>1956935.88</v>
          </cell>
          <cell r="F99">
            <v>0</v>
          </cell>
          <cell r="G99">
            <v>0</v>
          </cell>
          <cell r="H99">
            <v>0</v>
          </cell>
          <cell r="I99">
            <v>0</v>
          </cell>
          <cell r="J99">
            <v>0</v>
          </cell>
        </row>
        <row r="100">
          <cell r="D100">
            <v>-362403</v>
          </cell>
          <cell r="E100">
            <v>0</v>
          </cell>
          <cell r="F100">
            <v>-362403</v>
          </cell>
          <cell r="G100">
            <v>0</v>
          </cell>
          <cell r="H100">
            <v>-362403</v>
          </cell>
          <cell r="I100">
            <v>-401179</v>
          </cell>
          <cell r="J100">
            <v>38776</v>
          </cell>
        </row>
        <row r="101">
          <cell r="D101">
            <v>362340</v>
          </cell>
          <cell r="E101">
            <v>0</v>
          </cell>
          <cell r="F101">
            <v>362340</v>
          </cell>
          <cell r="G101">
            <v>0</v>
          </cell>
          <cell r="H101">
            <v>362340</v>
          </cell>
          <cell r="I101">
            <v>401116</v>
          </cell>
          <cell r="J101">
            <v>-38776</v>
          </cell>
        </row>
        <row r="103">
          <cell r="I103">
            <v>52415483.669999994</v>
          </cell>
        </row>
        <row r="109">
          <cell r="D109">
            <v>613952.04780000495</v>
          </cell>
          <cell r="E109">
            <v>23811822.80440329</v>
          </cell>
          <cell r="F109">
            <v>24480203.460703291</v>
          </cell>
          <cell r="G109">
            <v>-16572435.513759065</v>
          </cell>
          <cell r="H109">
            <v>7907767.9469442209</v>
          </cell>
          <cell r="I109">
            <v>2261187.0911851204</v>
          </cell>
          <cell r="J109">
            <v>4995537.1064590961</v>
          </cell>
        </row>
        <row r="110">
          <cell r="D110">
            <v>-2634643</v>
          </cell>
          <cell r="E110">
            <v>2634643</v>
          </cell>
          <cell r="F110">
            <v>0</v>
          </cell>
          <cell r="G110">
            <v>0</v>
          </cell>
          <cell r="H110">
            <v>0</v>
          </cell>
          <cell r="I110">
            <v>0</v>
          </cell>
          <cell r="J110">
            <v>0</v>
          </cell>
        </row>
        <row r="111">
          <cell r="D111">
            <v>-6333753.6299999999</v>
          </cell>
          <cell r="E111">
            <v>6333753.6299999999</v>
          </cell>
          <cell r="F111">
            <v>0</v>
          </cell>
          <cell r="H111">
            <v>0</v>
          </cell>
          <cell r="I111">
            <v>0</v>
          </cell>
          <cell r="J111">
            <v>0</v>
          </cell>
        </row>
        <row r="112">
          <cell r="D112">
            <v>-48000</v>
          </cell>
          <cell r="E112">
            <v>48000</v>
          </cell>
          <cell r="F112">
            <v>0</v>
          </cell>
          <cell r="G112">
            <v>0</v>
          </cell>
          <cell r="H112">
            <v>0</v>
          </cell>
          <cell r="I112">
            <v>0</v>
          </cell>
          <cell r="J112">
            <v>0</v>
          </cell>
        </row>
        <row r="115">
          <cell r="D115">
            <v>-585924</v>
          </cell>
          <cell r="E115">
            <v>-62062</v>
          </cell>
          <cell r="F115">
            <v>-647986</v>
          </cell>
          <cell r="G115">
            <v>0</v>
          </cell>
          <cell r="H115">
            <v>-647986</v>
          </cell>
          <cell r="I115">
            <v>-252156</v>
          </cell>
          <cell r="J115">
            <v>-395830</v>
          </cell>
        </row>
        <row r="118">
          <cell r="D118">
            <v>2255148</v>
          </cell>
          <cell r="E118">
            <v>-2255148</v>
          </cell>
          <cell r="F118">
            <v>0</v>
          </cell>
          <cell r="G118">
            <v>0</v>
          </cell>
          <cell r="H118">
            <v>0</v>
          </cell>
          <cell r="I118">
            <v>0</v>
          </cell>
          <cell r="J118">
            <v>0</v>
          </cell>
        </row>
        <row r="119">
          <cell r="D119">
            <v>6312753.6299999999</v>
          </cell>
          <cell r="E119">
            <v>-6312753.6299999999</v>
          </cell>
          <cell r="F119">
            <v>0</v>
          </cell>
          <cell r="G119">
            <v>0</v>
          </cell>
          <cell r="H119">
            <v>0</v>
          </cell>
          <cell r="I119">
            <v>0</v>
          </cell>
          <cell r="J119">
            <v>0</v>
          </cell>
        </row>
        <row r="120">
          <cell r="D120">
            <v>-2153200.09</v>
          </cell>
          <cell r="E120">
            <v>62062</v>
          </cell>
          <cell r="F120">
            <v>-2091138.0899999999</v>
          </cell>
          <cell r="G120">
            <v>0</v>
          </cell>
          <cell r="H120">
            <v>-2091138.0899999999</v>
          </cell>
          <cell r="I120">
            <v>-266178</v>
          </cell>
          <cell r="J120">
            <v>-1824960</v>
          </cell>
        </row>
        <row r="121">
          <cell r="D121">
            <v>-621733.91</v>
          </cell>
          <cell r="E121">
            <v>621734</v>
          </cell>
          <cell r="F121">
            <v>8.999999996740371E-2</v>
          </cell>
          <cell r="G121">
            <v>0</v>
          </cell>
          <cell r="H121">
            <v>8.999999996740371E-2</v>
          </cell>
          <cell r="I121">
            <v>0</v>
          </cell>
          <cell r="J121">
            <v>0</v>
          </cell>
        </row>
      </sheetData>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ow r="17">
          <cell r="M17">
            <v>13960.502287445228</v>
          </cell>
          <cell r="N17">
            <v>10088.497057218079</v>
          </cell>
          <cell r="O17">
            <v>1626.0306141956889</v>
          </cell>
          <cell r="P17">
            <v>279.28054499056691</v>
          </cell>
        </row>
        <row r="18">
          <cell r="M18">
            <v>13960.502287445228</v>
          </cell>
          <cell r="N18">
            <v>10088.497057218079</v>
          </cell>
          <cell r="O18">
            <v>1626.0306141956889</v>
          </cell>
          <cell r="P18">
            <v>279.28054499056691</v>
          </cell>
        </row>
        <row r="19">
          <cell r="M19">
            <v>13960.502287445228</v>
          </cell>
          <cell r="N19">
            <v>10088.497057218079</v>
          </cell>
          <cell r="O19">
            <v>1626.0306141956889</v>
          </cell>
          <cell r="P19">
            <v>279.28054499056691</v>
          </cell>
        </row>
        <row r="20">
          <cell r="M20">
            <v>1396.0502287445229</v>
          </cell>
          <cell r="N20">
            <v>1008.8497057218079</v>
          </cell>
          <cell r="O20">
            <v>162.60306141956889</v>
          </cell>
          <cell r="P20">
            <v>27.928054499056692</v>
          </cell>
        </row>
        <row r="21">
          <cell r="M21">
            <v>17450.627859306536</v>
          </cell>
          <cell r="N21">
            <v>12610.621321522598</v>
          </cell>
          <cell r="O21">
            <v>2032.5382677446112</v>
          </cell>
          <cell r="P21">
            <v>349.10068123820867</v>
          </cell>
        </row>
        <row r="22">
          <cell r="M22">
            <v>0</v>
          </cell>
          <cell r="N22">
            <v>0</v>
          </cell>
          <cell r="O22">
            <v>0</v>
          </cell>
          <cell r="P22">
            <v>0</v>
          </cell>
        </row>
        <row r="23">
          <cell r="M23">
            <v>418815.06862335687</v>
          </cell>
          <cell r="N23">
            <v>302654.91171654238</v>
          </cell>
          <cell r="O23">
            <v>48780.918425870674</v>
          </cell>
          <cell r="P23">
            <v>8378.4163497170084</v>
          </cell>
        </row>
        <row r="27">
          <cell r="M27">
            <v>13960.502287445228</v>
          </cell>
          <cell r="N27">
            <v>10088.497057218079</v>
          </cell>
          <cell r="O27">
            <v>1626.0306141956889</v>
          </cell>
          <cell r="P27">
            <v>279.28054499056691</v>
          </cell>
        </row>
        <row r="28">
          <cell r="M28">
            <v>41881.506862335686</v>
          </cell>
          <cell r="N28">
            <v>30265.491171654237</v>
          </cell>
          <cell r="O28">
            <v>4878.0918425870668</v>
          </cell>
          <cell r="P28">
            <v>837.84163497170084</v>
          </cell>
        </row>
        <row r="29">
          <cell r="M29">
            <v>20940.753431167843</v>
          </cell>
          <cell r="N29">
            <v>15132.745585827119</v>
          </cell>
          <cell r="O29">
            <v>2439.0459212935334</v>
          </cell>
          <cell r="P29">
            <v>418.92081748585042</v>
          </cell>
        </row>
        <row r="30">
          <cell r="M30">
            <v>41881.506862335686</v>
          </cell>
          <cell r="N30">
            <v>30265.491171654237</v>
          </cell>
          <cell r="O30">
            <v>4878.0918425870668</v>
          </cell>
          <cell r="P30">
            <v>837.84163497170084</v>
          </cell>
        </row>
        <row r="31">
          <cell r="M31">
            <v>6980.251143722614</v>
          </cell>
          <cell r="N31">
            <v>5044.2485286090396</v>
          </cell>
          <cell r="O31">
            <v>813.01530709784447</v>
          </cell>
          <cell r="P31">
            <v>139.64027249528345</v>
          </cell>
        </row>
        <row r="34">
          <cell r="M34">
            <v>279210.04574890458</v>
          </cell>
          <cell r="N34">
            <v>201769.94114436157</v>
          </cell>
          <cell r="O34">
            <v>32520.612283913779</v>
          </cell>
          <cell r="P34">
            <v>5585.6108998113386</v>
          </cell>
        </row>
        <row r="40">
          <cell r="M40">
            <v>1266.1874558282641</v>
          </cell>
          <cell r="N40">
            <v>915.00493026655386</v>
          </cell>
          <cell r="O40">
            <v>147.47747065940848</v>
          </cell>
          <cell r="P40">
            <v>25.330143245773549</v>
          </cell>
        </row>
        <row r="41">
          <cell r="M41">
            <v>0</v>
          </cell>
          <cell r="N41">
            <v>0</v>
          </cell>
          <cell r="O41">
            <v>0</v>
          </cell>
          <cell r="P41">
            <v>0</v>
          </cell>
        </row>
        <row r="42">
          <cell r="M42">
            <v>3050.8985766601163</v>
          </cell>
          <cell r="N42">
            <v>2204.7187614578988</v>
          </cell>
          <cell r="O42">
            <v>355.3492835939528</v>
          </cell>
          <cell r="P42">
            <v>61.033378288032104</v>
          </cell>
        </row>
        <row r="43">
          <cell r="M43">
            <v>690.10981555975479</v>
          </cell>
          <cell r="N43">
            <v>498.70489614782866</v>
          </cell>
          <cell r="O43">
            <v>80.379606990663163</v>
          </cell>
          <cell r="P43">
            <v>13.805681301753383</v>
          </cell>
        </row>
        <row r="44">
          <cell r="M44">
            <v>12384.324546724703</v>
          </cell>
          <cell r="N44">
            <v>8949.4789781041363</v>
          </cell>
          <cell r="O44">
            <v>1442.4474445463982</v>
          </cell>
          <cell r="P44">
            <v>247.74903062476218</v>
          </cell>
        </row>
        <row r="45">
          <cell r="M45">
            <v>710.01165747379287</v>
          </cell>
          <cell r="N45">
            <v>513.08687678498347</v>
          </cell>
          <cell r="O45">
            <v>82.697647098733739</v>
          </cell>
          <cell r="P45">
            <v>14.203818642489841</v>
          </cell>
        </row>
        <row r="46">
          <cell r="M46">
            <v>50088.095109060298</v>
          </cell>
          <cell r="N46">
            <v>36195.946944104289</v>
          </cell>
          <cell r="O46">
            <v>5833.9431044197618</v>
          </cell>
          <cell r="P46">
            <v>1002.014842415647</v>
          </cell>
        </row>
        <row r="50">
          <cell r="M50">
            <v>771.33084607380226</v>
          </cell>
          <cell r="N50">
            <v>557.39892523459571</v>
          </cell>
          <cell r="O50">
            <v>89.839716620897107</v>
          </cell>
          <cell r="P50">
            <v>15.430512070704873</v>
          </cell>
        </row>
        <row r="51">
          <cell r="M51">
            <v>0</v>
          </cell>
          <cell r="N51">
            <v>0</v>
          </cell>
          <cell r="O51">
            <v>0</v>
          </cell>
          <cell r="P51">
            <v>0</v>
          </cell>
        </row>
        <row r="52">
          <cell r="M52">
            <v>0</v>
          </cell>
          <cell r="N52">
            <v>0</v>
          </cell>
          <cell r="O52">
            <v>0</v>
          </cell>
          <cell r="P52">
            <v>0</v>
          </cell>
        </row>
        <row r="53">
          <cell r="M53">
            <v>902.03753756329593</v>
          </cell>
          <cell r="N53">
            <v>651.8535548245585</v>
          </cell>
          <cell r="O53">
            <v>105.06360165498218</v>
          </cell>
          <cell r="P53">
            <v>18.045305957163229</v>
          </cell>
        </row>
        <row r="54">
          <cell r="M54">
            <v>510.99323833341157</v>
          </cell>
          <cell r="N54">
            <v>369.26707041343508</v>
          </cell>
          <cell r="O54">
            <v>59.517246018028068</v>
          </cell>
          <cell r="P54">
            <v>10.222445235125264</v>
          </cell>
        </row>
        <row r="57">
          <cell r="M57">
            <v>0</v>
          </cell>
          <cell r="N57">
            <v>0</v>
          </cell>
          <cell r="O57">
            <v>0</v>
          </cell>
          <cell r="P57">
            <v>0</v>
          </cell>
        </row>
        <row r="61">
          <cell r="M61">
            <v>1571.6215615706265</v>
          </cell>
          <cell r="N61">
            <v>1135.7255758071485</v>
          </cell>
          <cell r="O61">
            <v>183.0524948477001</v>
          </cell>
          <cell r="P61">
            <v>31.440367774524631</v>
          </cell>
        </row>
        <row r="62">
          <cell r="M62">
            <v>22081.109740253887</v>
          </cell>
          <cell r="N62">
            <v>15956.819177988677</v>
          </cell>
          <cell r="O62">
            <v>2571.8673793962735</v>
          </cell>
          <cell r="P62">
            <v>441.73370236115983</v>
          </cell>
        </row>
        <row r="63">
          <cell r="M63">
            <v>2488.9022706918563</v>
          </cell>
          <cell r="N63">
            <v>1798.5945431318132</v>
          </cell>
          <cell r="O63">
            <v>289.89152428459869</v>
          </cell>
          <cell r="P63">
            <v>49.79061413944904</v>
          </cell>
        </row>
        <row r="64">
          <cell r="M64">
            <v>5103.4924070319512</v>
          </cell>
          <cell r="N64">
            <v>3688.016882901044</v>
          </cell>
          <cell r="O64">
            <v>594.42237265431606</v>
          </cell>
          <cell r="P64">
            <v>102.09562030392637</v>
          </cell>
        </row>
      </sheetData>
      <sheetData sheetId="149">
        <row r="17">
          <cell r="E17">
            <v>27712.26</v>
          </cell>
          <cell r="G17">
            <v>0</v>
          </cell>
          <cell r="M17">
            <v>0</v>
          </cell>
          <cell r="N17">
            <v>27712.26</v>
          </cell>
          <cell r="O17">
            <v>0</v>
          </cell>
        </row>
        <row r="18">
          <cell r="E18">
            <v>372142.51999999996</v>
          </cell>
          <cell r="G18">
            <v>-6582</v>
          </cell>
          <cell r="M18">
            <v>0</v>
          </cell>
          <cell r="N18">
            <v>347516.51999999996</v>
          </cell>
          <cell r="O18">
            <v>18044</v>
          </cell>
        </row>
        <row r="19">
          <cell r="E19">
            <v>3824169.2000000011</v>
          </cell>
          <cell r="G19">
            <v>0</v>
          </cell>
          <cell r="M19">
            <v>38183.31</v>
          </cell>
          <cell r="N19">
            <v>3785985.8900000011</v>
          </cell>
          <cell r="O19">
            <v>0</v>
          </cell>
        </row>
        <row r="20">
          <cell r="E20">
            <v>288004952.1700002</v>
          </cell>
          <cell r="G20">
            <v>-285940058.88999993</v>
          </cell>
          <cell r="M20">
            <v>536292.90999999992</v>
          </cell>
          <cell r="N20">
            <v>1414717.8900002695</v>
          </cell>
          <cell r="O20">
            <v>113882.48000000001</v>
          </cell>
        </row>
      </sheetData>
      <sheetData sheetId="150"/>
      <sheetData sheetId="151"/>
      <sheetData sheetId="152"/>
      <sheetData sheetId="153"/>
      <sheetData sheetId="154"/>
      <sheetData sheetId="155"/>
      <sheetData sheetId="15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DELETE"/>
      <sheetName val="Macros"/>
      <sheetName val="I-A"/>
      <sheetName val="I-A-1"/>
      <sheetName val="I-A-2"/>
      <sheetName val="II-B Summary of Rate Base"/>
      <sheetName val="II-B-1 Plant"/>
      <sheetName val="Attachment II-B-1 Plant"/>
      <sheetName val="II-B-2 General Plant"/>
      <sheetName val="Attachment II-B-2"/>
      <sheetName val="II-B-3 Comm. Equip."/>
      <sheetName val="Attachment II-B-3"/>
      <sheetName val="II-B-4 CWIP"/>
      <sheetName val="II-B-5 Depreciation"/>
      <sheetName val="Attachment II-B-5-1"/>
      <sheetName val="II-B-6 Plant Held For Future"/>
      <sheetName val="II-B-7 Accum. Provisions"/>
      <sheetName val="Attachment II-B-7"/>
      <sheetName val="II-B-8 M&amp;S"/>
      <sheetName val="Attachment II-B-8"/>
      <sheetName val="II-B-9 CWCapital"/>
      <sheetName val="II-B-10 Prepayments"/>
      <sheetName val="Attachment  II-B-10"/>
      <sheetName val="II-B-11 Rate Base Other"/>
      <sheetName val="II-B-12 Reg. Assets"/>
      <sheetName val="II-B-13 Gain or Loss"/>
      <sheetName val="II-B-14 Pension Funding"/>
      <sheetName val="II-C-1 ROR"/>
      <sheetName val="II-C-1.1 ROR Method"/>
      <sheetName val="II-C-2.1"/>
      <sheetName val="II-C-2.2"/>
      <sheetName val="II-C-2.2a"/>
      <sheetName val="II-C-2.3"/>
      <sheetName val="II-C-2.3a"/>
      <sheetName val="II-C-2.4"/>
      <sheetName val="II-C-2.4a"/>
      <sheetName val="II-C-2.5"/>
      <sheetName val="II-C-2.5.2"/>
      <sheetName val="II-C-2.6"/>
      <sheetName val="Attachment II-C-2.6"/>
      <sheetName val="II-C-2.7"/>
      <sheetName val="II-C-2.8"/>
      <sheetName val="II-C-2.9"/>
      <sheetName val="II-C-2.10"/>
      <sheetName val="II-C-3"/>
      <sheetName val="II-D-1 O&amp;M"/>
      <sheetName val="Attachment II-D-1 O&amp;M"/>
      <sheetName val="II-D-1.1 Mthly O&amp;M (all)"/>
      <sheetName val="II-D-1.1 Mthly O&amp;M (Tran)"/>
      <sheetName val="II-D-1.1Mthly O&amp;M (Dist)"/>
      <sheetName val="II-D-1.1 Mthly O&amp;M (Meter)"/>
      <sheetName val="II-D-1.1 Mthly O&amp;M (TDCS)"/>
      <sheetName val="II-D-2 A&amp;G"/>
      <sheetName val="Attachment II D-2 A&amp;G"/>
      <sheetName val="II-D-2.1 Mthly A&amp;G (all)"/>
      <sheetName val="II-D-2.1 Mthly A&amp;G (Dist)"/>
      <sheetName val="II-D-2.1 Mthly A&amp;G (Tran)"/>
      <sheetName val="II-D-2.1 Mthly A&amp;G (Meter)"/>
      <sheetName val="II-D-2.1 Mthly A&amp;G (TDCS)"/>
      <sheetName val="II D-2.2 Bad Debt"/>
      <sheetName val="II D-2.2 Bad Debt (Part 2)"/>
      <sheetName val="II D-2.2 Bad Debt (Part 3)"/>
      <sheetName val="II-D-2.3 Adv. Contr.&amp;Dues"/>
      <sheetName val="II-D-2.4 Advertising"/>
      <sheetName val="II-D-2.4a Advertising Capital"/>
      <sheetName val="II-D-2.5Contributions&amp;Donat"/>
      <sheetName val="II-D-2.6 Dues Summary"/>
      <sheetName val="II-D-2.6a Industry"/>
      <sheetName val="II-D-2.6b Business Economic"/>
      <sheetName val="II-D-2.6c Professional"/>
      <sheetName val="II-D-2.7 Outside Services TY"/>
      <sheetName val="II-D-2.7-1 Outside Services"/>
      <sheetName val="II-D-2.7-2 Outside Services"/>
      <sheetName val="II-D-2.7-3 Outside Services"/>
      <sheetName val="II-D-2.8 Factoring"/>
      <sheetName val="II-D-2-9 Rents and Leases"/>
      <sheetName val="II-D-3 Payroll"/>
      <sheetName val="II-D-3.1 Payroll Narrative"/>
      <sheetName val="II-D-3.2 Reg and Overtime"/>
      <sheetName val="II-D-3.3 Union"/>
      <sheetName val="II-D-3.4 Exp vs Capital"/>
      <sheetName val="II-D-3.5 No. of Employees"/>
      <sheetName val="II-D-3.6 Non Standard Pay"/>
      <sheetName val="II-D-3.8 Pension Expense"/>
      <sheetName val="II-D-3.9 PostRetirement Benefit"/>
      <sheetName val="II-D-4 Exclusions"/>
      <sheetName val="II-E-1 Dep. Exp."/>
      <sheetName val="Attachment II-E-1.1"/>
      <sheetName val="Attachment II-E-1.2"/>
      <sheetName val="Attachment II-E-1.3 Depr Rates"/>
      <sheetName val="II-E-2 Taxes Other"/>
      <sheetName val="Attachment II-E-2"/>
      <sheetName val="II-E-2.1 Ad valorem"/>
      <sheetName val="II-E-3 FIT"/>
      <sheetName val="II-E-3-Attach"/>
      <sheetName val="II-E-3.1"/>
      <sheetName val="Attachment II-E-3.1.1"/>
      <sheetName val="II-E-3.2"/>
      <sheetName val="II-E-3.3"/>
      <sheetName val="II-E-3.4"/>
      <sheetName val="II-E-3.5 ADFIT"/>
      <sheetName val="II-E-3.6"/>
      <sheetName val="II-E-3.7"/>
      <sheetName val="II-E-3.8"/>
      <sheetName val="II-E-3.9 ITC"/>
      <sheetName val="II-E-3.10"/>
      <sheetName val="II-E-3.11"/>
      <sheetName val="II-E-3.12 ITC Utilized"/>
      <sheetName val="II-E-3.13 ITC Elections"/>
      <sheetName val="II-E-3.14 Accum Def ITC"/>
      <sheetName val="Attachment II-E-3.1"/>
      <sheetName val="II-E-3.15"/>
      <sheetName val="II-E-3.16"/>
      <sheetName val="II-E-3.17"/>
      <sheetName val="II-E-3.18"/>
      <sheetName val="II-E-3.19"/>
      <sheetName val="II-E-3.20"/>
      <sheetName val="II-E-3.21"/>
      <sheetName val="II-E-3.22"/>
      <sheetName val="II-E-3.23 Pg 1"/>
      <sheetName val="II-E-3.23 Pg 2"/>
      <sheetName val="II-E-3.23 Pg 3"/>
      <sheetName val="II-E-3.24"/>
      <sheetName val="II-E-4 Other Expenses"/>
      <sheetName val="II E-4.1"/>
      <sheetName val="II E-4.2"/>
      <sheetName val="II E-4.3"/>
      <sheetName val="II E-4.4 Reg Comm Exp"/>
      <sheetName val="II-E-4.5 Rate Case Exp "/>
      <sheetName val="II-E-5 Other Revenues"/>
      <sheetName val="II-F-1 Alloc_Data"/>
      <sheetName val="II-F-1 Alloc_Factor"/>
      <sheetName val="II-G"/>
      <sheetName val="III-A-1 Wholesale TCOS"/>
      <sheetName val="III-B"/>
      <sheetName val="III-E-5"/>
      <sheetName val="IV-J-1-Revenue Summary"/>
      <sheetName val="TCOS Calcul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ow r="5">
          <cell r="C5" t="str">
            <v>TEST YEAR ENDING 12/31/2018</v>
          </cell>
        </row>
      </sheetData>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13" Type="http://schemas.openxmlformats.org/officeDocument/2006/relationships/ctrlProp" Target="../ctrlProps/ctrlProp4.xml"/><Relationship Id="rId18" Type="http://schemas.openxmlformats.org/officeDocument/2006/relationships/ctrlProp" Target="../ctrlProps/ctrlProp9.xml"/><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ctrlProp" Target="../ctrlProps/ctrlProp3.xml"/><Relationship Id="rId17" Type="http://schemas.openxmlformats.org/officeDocument/2006/relationships/ctrlProp" Target="../ctrlProps/ctrlProp8.xml"/><Relationship Id="rId2" Type="http://schemas.openxmlformats.org/officeDocument/2006/relationships/printerSettings" Target="../printerSettings/printerSettings2.bin"/><Relationship Id="rId16" Type="http://schemas.openxmlformats.org/officeDocument/2006/relationships/ctrlProp" Target="../ctrlProps/ctrlProp7.xml"/><Relationship Id="rId20" Type="http://schemas.openxmlformats.org/officeDocument/2006/relationships/ctrlProp" Target="../ctrlProps/ctrlProp11.xml"/><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ctrlProp" Target="../ctrlProps/ctrlProp2.xml"/><Relationship Id="rId5" Type="http://schemas.openxmlformats.org/officeDocument/2006/relationships/printerSettings" Target="../printerSettings/printerSettings5.bin"/><Relationship Id="rId15" Type="http://schemas.openxmlformats.org/officeDocument/2006/relationships/ctrlProp" Target="../ctrlProps/ctrlProp6.xml"/><Relationship Id="rId10" Type="http://schemas.openxmlformats.org/officeDocument/2006/relationships/ctrlProp" Target="../ctrlProps/ctrlProp1.xml"/><Relationship Id="rId19" Type="http://schemas.openxmlformats.org/officeDocument/2006/relationships/ctrlProp" Target="../ctrlProps/ctrlProp10.xml"/><Relationship Id="rId4" Type="http://schemas.openxmlformats.org/officeDocument/2006/relationships/printerSettings" Target="../printerSettings/printerSettings4.bin"/><Relationship Id="rId9" Type="http://schemas.openxmlformats.org/officeDocument/2006/relationships/vmlDrawing" Target="../drawings/vmlDrawing1.vml"/><Relationship Id="rId14"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7.bin"/><Relationship Id="rId7" Type="http://schemas.openxmlformats.org/officeDocument/2006/relationships/printerSettings" Target="../printerSettings/printerSettings21.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6" Type="http://schemas.openxmlformats.org/officeDocument/2006/relationships/printerSettings" Target="../printerSettings/printerSettings20.bin"/><Relationship Id="rId5" Type="http://schemas.openxmlformats.org/officeDocument/2006/relationships/printerSettings" Target="../printerSettings/printerSettings19.bin"/><Relationship Id="rId4" Type="http://schemas.openxmlformats.org/officeDocument/2006/relationships/printerSettings" Target="../printerSettings/printerSettings18.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5.bin"/><Relationship Id="rId7" Type="http://schemas.openxmlformats.org/officeDocument/2006/relationships/printerSettings" Target="../printerSettings/printerSettings29.bin"/><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 Id="rId6" Type="http://schemas.openxmlformats.org/officeDocument/2006/relationships/printerSettings" Target="../printerSettings/printerSettings28.bin"/><Relationship Id="rId5" Type="http://schemas.openxmlformats.org/officeDocument/2006/relationships/printerSettings" Target="../printerSettings/printerSettings27.bin"/><Relationship Id="rId4" Type="http://schemas.openxmlformats.org/officeDocument/2006/relationships/printerSettings" Target="../printerSettings/printerSettings26.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2.bin"/><Relationship Id="rId7" Type="http://schemas.openxmlformats.org/officeDocument/2006/relationships/printerSettings" Target="../printerSettings/printerSettings36.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 Id="rId6" Type="http://schemas.openxmlformats.org/officeDocument/2006/relationships/printerSettings" Target="../printerSettings/printerSettings35.bin"/><Relationship Id="rId5" Type="http://schemas.openxmlformats.org/officeDocument/2006/relationships/printerSettings" Target="../printerSettings/printerSettings34.bin"/><Relationship Id="rId4" Type="http://schemas.openxmlformats.org/officeDocument/2006/relationships/printerSettings" Target="../printerSettings/printerSettings33.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39.bin"/><Relationship Id="rId7" Type="http://schemas.openxmlformats.org/officeDocument/2006/relationships/printerSettings" Target="../printerSettings/printerSettings43.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6" Type="http://schemas.openxmlformats.org/officeDocument/2006/relationships/printerSettings" Target="../printerSettings/printerSettings42.bin"/><Relationship Id="rId5" Type="http://schemas.openxmlformats.org/officeDocument/2006/relationships/printerSettings" Target="../printerSettings/printerSettings41.bin"/><Relationship Id="rId4" Type="http://schemas.openxmlformats.org/officeDocument/2006/relationships/printerSettings" Target="../printerSettings/printerSettings40.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46.bin"/><Relationship Id="rId7" Type="http://schemas.openxmlformats.org/officeDocument/2006/relationships/printerSettings" Target="../printerSettings/printerSettings50.bin"/><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 Id="rId6" Type="http://schemas.openxmlformats.org/officeDocument/2006/relationships/printerSettings" Target="../printerSettings/printerSettings49.bin"/><Relationship Id="rId5" Type="http://schemas.openxmlformats.org/officeDocument/2006/relationships/printerSettings" Target="../printerSettings/printerSettings48.bin"/><Relationship Id="rId4" Type="http://schemas.openxmlformats.org/officeDocument/2006/relationships/printerSettings" Target="../printerSettings/printerSettings47.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3.bin"/><Relationship Id="rId7" Type="http://schemas.openxmlformats.org/officeDocument/2006/relationships/printerSettings" Target="../printerSettings/printerSettings57.bin"/><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 Id="rId6" Type="http://schemas.openxmlformats.org/officeDocument/2006/relationships/printerSettings" Target="../printerSettings/printerSettings56.bin"/><Relationship Id="rId5" Type="http://schemas.openxmlformats.org/officeDocument/2006/relationships/printerSettings" Target="../printerSettings/printerSettings55.bin"/><Relationship Id="rId4" Type="http://schemas.openxmlformats.org/officeDocument/2006/relationships/printerSettings" Target="../printerSettings/printerSettings54.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60.bin"/><Relationship Id="rId7" Type="http://schemas.openxmlformats.org/officeDocument/2006/relationships/printerSettings" Target="../printerSettings/printerSettings64.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6" Type="http://schemas.openxmlformats.org/officeDocument/2006/relationships/printerSettings" Target="../printerSettings/printerSettings63.bin"/><Relationship Id="rId5" Type="http://schemas.openxmlformats.org/officeDocument/2006/relationships/printerSettings" Target="../printerSettings/printerSettings62.bin"/><Relationship Id="rId4" Type="http://schemas.openxmlformats.org/officeDocument/2006/relationships/printerSettings" Target="../printerSettings/printerSettings61.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67.bin"/><Relationship Id="rId7" Type="http://schemas.openxmlformats.org/officeDocument/2006/relationships/printerSettings" Target="../printerSettings/printerSettings71.bin"/><Relationship Id="rId2" Type="http://schemas.openxmlformats.org/officeDocument/2006/relationships/printerSettings" Target="../printerSettings/printerSettings66.bin"/><Relationship Id="rId1" Type="http://schemas.openxmlformats.org/officeDocument/2006/relationships/printerSettings" Target="../printerSettings/printerSettings65.bin"/><Relationship Id="rId6" Type="http://schemas.openxmlformats.org/officeDocument/2006/relationships/printerSettings" Target="../printerSettings/printerSettings70.bin"/><Relationship Id="rId5" Type="http://schemas.openxmlformats.org/officeDocument/2006/relationships/printerSettings" Target="../printerSettings/printerSettings69.bin"/><Relationship Id="rId4" Type="http://schemas.openxmlformats.org/officeDocument/2006/relationships/printerSettings" Target="../printerSettings/printerSettings68.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74.bin"/><Relationship Id="rId7" Type="http://schemas.openxmlformats.org/officeDocument/2006/relationships/printerSettings" Target="../printerSettings/printerSettings78.bin"/><Relationship Id="rId2" Type="http://schemas.openxmlformats.org/officeDocument/2006/relationships/printerSettings" Target="../printerSettings/printerSettings73.bin"/><Relationship Id="rId1" Type="http://schemas.openxmlformats.org/officeDocument/2006/relationships/printerSettings" Target="../printerSettings/printerSettings72.bin"/><Relationship Id="rId6" Type="http://schemas.openxmlformats.org/officeDocument/2006/relationships/printerSettings" Target="../printerSettings/printerSettings77.bin"/><Relationship Id="rId5" Type="http://schemas.openxmlformats.org/officeDocument/2006/relationships/printerSettings" Target="../printerSettings/printerSettings76.bin"/><Relationship Id="rId4" Type="http://schemas.openxmlformats.org/officeDocument/2006/relationships/printerSettings" Target="../printerSettings/printerSettings75.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81.bin"/><Relationship Id="rId7" Type="http://schemas.openxmlformats.org/officeDocument/2006/relationships/printerSettings" Target="../printerSettings/printerSettings85.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 Id="rId6" Type="http://schemas.openxmlformats.org/officeDocument/2006/relationships/printerSettings" Target="../printerSettings/printerSettings84.bin"/><Relationship Id="rId5" Type="http://schemas.openxmlformats.org/officeDocument/2006/relationships/printerSettings" Target="../printerSettings/printerSettings83.bin"/><Relationship Id="rId4" Type="http://schemas.openxmlformats.org/officeDocument/2006/relationships/printerSettings" Target="../printerSettings/printerSettings8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89.bin"/><Relationship Id="rId7" Type="http://schemas.openxmlformats.org/officeDocument/2006/relationships/printerSettings" Target="../printerSettings/printerSettings93.bin"/><Relationship Id="rId2" Type="http://schemas.openxmlformats.org/officeDocument/2006/relationships/printerSettings" Target="../printerSettings/printerSettings88.bin"/><Relationship Id="rId1" Type="http://schemas.openxmlformats.org/officeDocument/2006/relationships/printerSettings" Target="../printerSettings/printerSettings87.bin"/><Relationship Id="rId6" Type="http://schemas.openxmlformats.org/officeDocument/2006/relationships/printerSettings" Target="../printerSettings/printerSettings92.bin"/><Relationship Id="rId5" Type="http://schemas.openxmlformats.org/officeDocument/2006/relationships/printerSettings" Target="../printerSettings/printerSettings91.bin"/><Relationship Id="rId4" Type="http://schemas.openxmlformats.org/officeDocument/2006/relationships/printerSettings" Target="../printerSettings/printerSettings90.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96.bin"/><Relationship Id="rId7" Type="http://schemas.openxmlformats.org/officeDocument/2006/relationships/printerSettings" Target="../printerSettings/printerSettings100.bin"/><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 Id="rId6" Type="http://schemas.openxmlformats.org/officeDocument/2006/relationships/printerSettings" Target="../printerSettings/printerSettings99.bin"/><Relationship Id="rId5" Type="http://schemas.openxmlformats.org/officeDocument/2006/relationships/printerSettings" Target="../printerSettings/printerSettings98.bin"/><Relationship Id="rId4" Type="http://schemas.openxmlformats.org/officeDocument/2006/relationships/printerSettings" Target="../printerSettings/printerSettings9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04.bin"/><Relationship Id="rId7" Type="http://schemas.openxmlformats.org/officeDocument/2006/relationships/printerSettings" Target="../printerSettings/printerSettings108.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 Id="rId6" Type="http://schemas.openxmlformats.org/officeDocument/2006/relationships/printerSettings" Target="../printerSettings/printerSettings107.bin"/><Relationship Id="rId5" Type="http://schemas.openxmlformats.org/officeDocument/2006/relationships/printerSettings" Target="../printerSettings/printerSettings106.bin"/><Relationship Id="rId4" Type="http://schemas.openxmlformats.org/officeDocument/2006/relationships/printerSettings" Target="../printerSettings/printerSettings105.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11.bin"/><Relationship Id="rId7" Type="http://schemas.openxmlformats.org/officeDocument/2006/relationships/printerSettings" Target="../printerSettings/printerSettings115.bin"/><Relationship Id="rId2" Type="http://schemas.openxmlformats.org/officeDocument/2006/relationships/printerSettings" Target="../printerSettings/printerSettings110.bin"/><Relationship Id="rId1" Type="http://schemas.openxmlformats.org/officeDocument/2006/relationships/printerSettings" Target="../printerSettings/printerSettings109.bin"/><Relationship Id="rId6" Type="http://schemas.openxmlformats.org/officeDocument/2006/relationships/printerSettings" Target="../printerSettings/printerSettings114.bin"/><Relationship Id="rId5" Type="http://schemas.openxmlformats.org/officeDocument/2006/relationships/printerSettings" Target="../printerSettings/printerSettings113.bin"/><Relationship Id="rId4" Type="http://schemas.openxmlformats.org/officeDocument/2006/relationships/printerSettings" Target="../printerSettings/printerSettings1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19.bin"/><Relationship Id="rId7" Type="http://schemas.openxmlformats.org/officeDocument/2006/relationships/printerSettings" Target="../printerSettings/printerSettings123.bin"/><Relationship Id="rId2" Type="http://schemas.openxmlformats.org/officeDocument/2006/relationships/printerSettings" Target="../printerSettings/printerSettings118.bin"/><Relationship Id="rId1" Type="http://schemas.openxmlformats.org/officeDocument/2006/relationships/printerSettings" Target="../printerSettings/printerSettings117.bin"/><Relationship Id="rId6" Type="http://schemas.openxmlformats.org/officeDocument/2006/relationships/printerSettings" Target="../printerSettings/printerSettings122.bin"/><Relationship Id="rId5" Type="http://schemas.openxmlformats.org/officeDocument/2006/relationships/printerSettings" Target="../printerSettings/printerSettings121.bin"/><Relationship Id="rId4" Type="http://schemas.openxmlformats.org/officeDocument/2006/relationships/printerSettings" Target="../printerSettings/printerSettings120.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126.bin"/><Relationship Id="rId7" Type="http://schemas.openxmlformats.org/officeDocument/2006/relationships/printerSettings" Target="../printerSettings/printerSettings130.bin"/><Relationship Id="rId2" Type="http://schemas.openxmlformats.org/officeDocument/2006/relationships/printerSettings" Target="../printerSettings/printerSettings125.bin"/><Relationship Id="rId1" Type="http://schemas.openxmlformats.org/officeDocument/2006/relationships/printerSettings" Target="../printerSettings/printerSettings124.bin"/><Relationship Id="rId6" Type="http://schemas.openxmlformats.org/officeDocument/2006/relationships/printerSettings" Target="../printerSettings/printerSettings129.bin"/><Relationship Id="rId5" Type="http://schemas.openxmlformats.org/officeDocument/2006/relationships/printerSettings" Target="../printerSettings/printerSettings128.bin"/><Relationship Id="rId4" Type="http://schemas.openxmlformats.org/officeDocument/2006/relationships/printerSettings" Target="../printerSettings/printerSettings127.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133.bin"/><Relationship Id="rId7" Type="http://schemas.openxmlformats.org/officeDocument/2006/relationships/printerSettings" Target="../printerSettings/printerSettings137.bin"/><Relationship Id="rId2" Type="http://schemas.openxmlformats.org/officeDocument/2006/relationships/printerSettings" Target="../printerSettings/printerSettings132.bin"/><Relationship Id="rId1" Type="http://schemas.openxmlformats.org/officeDocument/2006/relationships/printerSettings" Target="../printerSettings/printerSettings131.bin"/><Relationship Id="rId6" Type="http://schemas.openxmlformats.org/officeDocument/2006/relationships/printerSettings" Target="../printerSettings/printerSettings136.bin"/><Relationship Id="rId5" Type="http://schemas.openxmlformats.org/officeDocument/2006/relationships/printerSettings" Target="../printerSettings/printerSettings135.bin"/><Relationship Id="rId4" Type="http://schemas.openxmlformats.org/officeDocument/2006/relationships/printerSettings" Target="../printerSettings/printerSettings134.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140.bin"/><Relationship Id="rId7" Type="http://schemas.openxmlformats.org/officeDocument/2006/relationships/printerSettings" Target="../printerSettings/printerSettings144.bin"/><Relationship Id="rId2" Type="http://schemas.openxmlformats.org/officeDocument/2006/relationships/printerSettings" Target="../printerSettings/printerSettings139.bin"/><Relationship Id="rId1" Type="http://schemas.openxmlformats.org/officeDocument/2006/relationships/printerSettings" Target="../printerSettings/printerSettings138.bin"/><Relationship Id="rId6" Type="http://schemas.openxmlformats.org/officeDocument/2006/relationships/printerSettings" Target="../printerSettings/printerSettings143.bin"/><Relationship Id="rId5" Type="http://schemas.openxmlformats.org/officeDocument/2006/relationships/printerSettings" Target="../printerSettings/printerSettings142.bin"/><Relationship Id="rId4" Type="http://schemas.openxmlformats.org/officeDocument/2006/relationships/printerSettings" Target="../printerSettings/printerSettings141.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147.bin"/><Relationship Id="rId7" Type="http://schemas.openxmlformats.org/officeDocument/2006/relationships/printerSettings" Target="../printerSettings/printerSettings151.bin"/><Relationship Id="rId2" Type="http://schemas.openxmlformats.org/officeDocument/2006/relationships/printerSettings" Target="../printerSettings/printerSettings146.bin"/><Relationship Id="rId1" Type="http://schemas.openxmlformats.org/officeDocument/2006/relationships/printerSettings" Target="../printerSettings/printerSettings145.bin"/><Relationship Id="rId6" Type="http://schemas.openxmlformats.org/officeDocument/2006/relationships/printerSettings" Target="../printerSettings/printerSettings150.bin"/><Relationship Id="rId5" Type="http://schemas.openxmlformats.org/officeDocument/2006/relationships/printerSettings" Target="../printerSettings/printerSettings149.bin"/><Relationship Id="rId4" Type="http://schemas.openxmlformats.org/officeDocument/2006/relationships/printerSettings" Target="../printerSettings/printerSettings148.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154.bin"/><Relationship Id="rId7" Type="http://schemas.openxmlformats.org/officeDocument/2006/relationships/printerSettings" Target="../printerSettings/printerSettings158.bin"/><Relationship Id="rId2" Type="http://schemas.openxmlformats.org/officeDocument/2006/relationships/printerSettings" Target="../printerSettings/printerSettings153.bin"/><Relationship Id="rId1" Type="http://schemas.openxmlformats.org/officeDocument/2006/relationships/printerSettings" Target="../printerSettings/printerSettings152.bin"/><Relationship Id="rId6" Type="http://schemas.openxmlformats.org/officeDocument/2006/relationships/printerSettings" Target="../printerSettings/printerSettings157.bin"/><Relationship Id="rId5" Type="http://schemas.openxmlformats.org/officeDocument/2006/relationships/printerSettings" Target="../printerSettings/printerSettings156.bin"/><Relationship Id="rId4" Type="http://schemas.openxmlformats.org/officeDocument/2006/relationships/printerSettings" Target="../printerSettings/printerSettings15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161.bin"/><Relationship Id="rId7" Type="http://schemas.openxmlformats.org/officeDocument/2006/relationships/printerSettings" Target="../printerSettings/printerSettings165.bin"/><Relationship Id="rId2" Type="http://schemas.openxmlformats.org/officeDocument/2006/relationships/printerSettings" Target="../printerSettings/printerSettings160.bin"/><Relationship Id="rId1" Type="http://schemas.openxmlformats.org/officeDocument/2006/relationships/printerSettings" Target="../printerSettings/printerSettings159.bin"/><Relationship Id="rId6" Type="http://schemas.openxmlformats.org/officeDocument/2006/relationships/printerSettings" Target="../printerSettings/printerSettings164.bin"/><Relationship Id="rId5" Type="http://schemas.openxmlformats.org/officeDocument/2006/relationships/printerSettings" Target="../printerSettings/printerSettings163.bin"/><Relationship Id="rId4" Type="http://schemas.openxmlformats.org/officeDocument/2006/relationships/printerSettings" Target="../printerSettings/printerSettings162.bin"/></Relationships>
</file>

<file path=xl/worksheets/_rels/sheet28.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printerSettings" Target="../printerSettings/printerSettings168.bin"/><Relationship Id="rId7" Type="http://schemas.openxmlformats.org/officeDocument/2006/relationships/printerSettings" Target="../printerSettings/printerSettings172.bin"/><Relationship Id="rId2" Type="http://schemas.openxmlformats.org/officeDocument/2006/relationships/printerSettings" Target="../printerSettings/printerSettings167.bin"/><Relationship Id="rId1" Type="http://schemas.openxmlformats.org/officeDocument/2006/relationships/printerSettings" Target="../printerSettings/printerSettings166.bin"/><Relationship Id="rId6" Type="http://schemas.openxmlformats.org/officeDocument/2006/relationships/printerSettings" Target="../printerSettings/printerSettings171.bin"/><Relationship Id="rId5" Type="http://schemas.openxmlformats.org/officeDocument/2006/relationships/printerSettings" Target="../printerSettings/printerSettings170.bin"/><Relationship Id="rId4" Type="http://schemas.openxmlformats.org/officeDocument/2006/relationships/printerSettings" Target="../printerSettings/printerSettings169.bin"/><Relationship Id="rId9" Type="http://schemas.openxmlformats.org/officeDocument/2006/relationships/comments" Target="../comments1.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75.bin"/><Relationship Id="rId7" Type="http://schemas.openxmlformats.org/officeDocument/2006/relationships/printerSettings" Target="../printerSettings/printerSettings179.bin"/><Relationship Id="rId2" Type="http://schemas.openxmlformats.org/officeDocument/2006/relationships/printerSettings" Target="../printerSettings/printerSettings174.bin"/><Relationship Id="rId1" Type="http://schemas.openxmlformats.org/officeDocument/2006/relationships/printerSettings" Target="../printerSettings/printerSettings173.bin"/><Relationship Id="rId6" Type="http://schemas.openxmlformats.org/officeDocument/2006/relationships/printerSettings" Target="../printerSettings/printerSettings178.bin"/><Relationship Id="rId5" Type="http://schemas.openxmlformats.org/officeDocument/2006/relationships/printerSettings" Target="../printerSettings/printerSettings177.bin"/><Relationship Id="rId4" Type="http://schemas.openxmlformats.org/officeDocument/2006/relationships/printerSettings" Target="../printerSettings/printerSettings176.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182.bin"/><Relationship Id="rId7" Type="http://schemas.openxmlformats.org/officeDocument/2006/relationships/printerSettings" Target="../printerSettings/printerSettings186.bin"/><Relationship Id="rId2" Type="http://schemas.openxmlformats.org/officeDocument/2006/relationships/printerSettings" Target="../printerSettings/printerSettings181.bin"/><Relationship Id="rId1" Type="http://schemas.openxmlformats.org/officeDocument/2006/relationships/printerSettings" Target="../printerSettings/printerSettings180.bin"/><Relationship Id="rId6" Type="http://schemas.openxmlformats.org/officeDocument/2006/relationships/printerSettings" Target="../printerSettings/printerSettings185.bin"/><Relationship Id="rId5" Type="http://schemas.openxmlformats.org/officeDocument/2006/relationships/printerSettings" Target="../printerSettings/printerSettings184.bin"/><Relationship Id="rId4" Type="http://schemas.openxmlformats.org/officeDocument/2006/relationships/printerSettings" Target="../printerSettings/printerSettings183.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89.bin"/><Relationship Id="rId2" Type="http://schemas.openxmlformats.org/officeDocument/2006/relationships/printerSettings" Target="../printerSettings/printerSettings188.bin"/><Relationship Id="rId1" Type="http://schemas.openxmlformats.org/officeDocument/2006/relationships/printerSettings" Target="../printerSettings/printerSettings187.bin"/><Relationship Id="rId5" Type="http://schemas.openxmlformats.org/officeDocument/2006/relationships/printerSettings" Target="../printerSettings/printerSettings191.bin"/><Relationship Id="rId4" Type="http://schemas.openxmlformats.org/officeDocument/2006/relationships/printerSettings" Target="../printerSettings/printerSettings190.bin"/></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194.bin"/><Relationship Id="rId2" Type="http://schemas.openxmlformats.org/officeDocument/2006/relationships/printerSettings" Target="../printerSettings/printerSettings193.bin"/><Relationship Id="rId1" Type="http://schemas.openxmlformats.org/officeDocument/2006/relationships/printerSettings" Target="../printerSettings/printerSettings192.bin"/><Relationship Id="rId5" Type="http://schemas.openxmlformats.org/officeDocument/2006/relationships/printerSettings" Target="../printerSettings/printerSettings196.bin"/><Relationship Id="rId4" Type="http://schemas.openxmlformats.org/officeDocument/2006/relationships/printerSettings" Target="../printerSettings/printerSettings195.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99.bin"/><Relationship Id="rId7" Type="http://schemas.openxmlformats.org/officeDocument/2006/relationships/printerSettings" Target="../printerSettings/printerSettings203.bin"/><Relationship Id="rId2" Type="http://schemas.openxmlformats.org/officeDocument/2006/relationships/printerSettings" Target="../printerSettings/printerSettings198.bin"/><Relationship Id="rId1" Type="http://schemas.openxmlformats.org/officeDocument/2006/relationships/printerSettings" Target="../printerSettings/printerSettings197.bin"/><Relationship Id="rId6" Type="http://schemas.openxmlformats.org/officeDocument/2006/relationships/printerSettings" Target="../printerSettings/printerSettings202.bin"/><Relationship Id="rId5" Type="http://schemas.openxmlformats.org/officeDocument/2006/relationships/printerSettings" Target="../printerSettings/printerSettings201.bin"/><Relationship Id="rId4" Type="http://schemas.openxmlformats.org/officeDocument/2006/relationships/printerSettings" Target="../printerSettings/printerSettings20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0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05.bin"/></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208.bin"/><Relationship Id="rId7" Type="http://schemas.openxmlformats.org/officeDocument/2006/relationships/printerSettings" Target="../printerSettings/printerSettings212.bin"/><Relationship Id="rId2" Type="http://schemas.openxmlformats.org/officeDocument/2006/relationships/printerSettings" Target="../printerSettings/printerSettings207.bin"/><Relationship Id="rId1" Type="http://schemas.openxmlformats.org/officeDocument/2006/relationships/printerSettings" Target="../printerSettings/printerSettings206.bin"/><Relationship Id="rId6" Type="http://schemas.openxmlformats.org/officeDocument/2006/relationships/printerSettings" Target="../printerSettings/printerSettings211.bin"/><Relationship Id="rId5" Type="http://schemas.openxmlformats.org/officeDocument/2006/relationships/printerSettings" Target="../printerSettings/printerSettings210.bin"/><Relationship Id="rId4" Type="http://schemas.openxmlformats.org/officeDocument/2006/relationships/printerSettings" Target="../printerSettings/printerSettings209.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215.bin"/><Relationship Id="rId7" Type="http://schemas.openxmlformats.org/officeDocument/2006/relationships/printerSettings" Target="../printerSettings/printerSettings219.bin"/><Relationship Id="rId2" Type="http://schemas.openxmlformats.org/officeDocument/2006/relationships/printerSettings" Target="../printerSettings/printerSettings214.bin"/><Relationship Id="rId1" Type="http://schemas.openxmlformats.org/officeDocument/2006/relationships/printerSettings" Target="../printerSettings/printerSettings213.bin"/><Relationship Id="rId6" Type="http://schemas.openxmlformats.org/officeDocument/2006/relationships/printerSettings" Target="../printerSettings/printerSettings218.bin"/><Relationship Id="rId5" Type="http://schemas.openxmlformats.org/officeDocument/2006/relationships/printerSettings" Target="../printerSettings/printerSettings217.bin"/><Relationship Id="rId4" Type="http://schemas.openxmlformats.org/officeDocument/2006/relationships/printerSettings" Target="../printerSettings/printerSettings216.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222.bin"/><Relationship Id="rId7" Type="http://schemas.openxmlformats.org/officeDocument/2006/relationships/printerSettings" Target="../printerSettings/printerSettings226.bin"/><Relationship Id="rId2" Type="http://schemas.openxmlformats.org/officeDocument/2006/relationships/printerSettings" Target="../printerSettings/printerSettings221.bin"/><Relationship Id="rId1" Type="http://schemas.openxmlformats.org/officeDocument/2006/relationships/printerSettings" Target="../printerSettings/printerSettings220.bin"/><Relationship Id="rId6" Type="http://schemas.openxmlformats.org/officeDocument/2006/relationships/printerSettings" Target="../printerSettings/printerSettings225.bin"/><Relationship Id="rId5" Type="http://schemas.openxmlformats.org/officeDocument/2006/relationships/printerSettings" Target="../printerSettings/printerSettings224.bin"/><Relationship Id="rId4" Type="http://schemas.openxmlformats.org/officeDocument/2006/relationships/printerSettings" Target="../printerSettings/printerSettings223.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229.bin"/><Relationship Id="rId7" Type="http://schemas.openxmlformats.org/officeDocument/2006/relationships/printerSettings" Target="../printerSettings/printerSettings233.bin"/><Relationship Id="rId2" Type="http://schemas.openxmlformats.org/officeDocument/2006/relationships/printerSettings" Target="../printerSettings/printerSettings228.bin"/><Relationship Id="rId1" Type="http://schemas.openxmlformats.org/officeDocument/2006/relationships/printerSettings" Target="../printerSettings/printerSettings227.bin"/><Relationship Id="rId6" Type="http://schemas.openxmlformats.org/officeDocument/2006/relationships/printerSettings" Target="../printerSettings/printerSettings232.bin"/><Relationship Id="rId5" Type="http://schemas.openxmlformats.org/officeDocument/2006/relationships/printerSettings" Target="../printerSettings/printerSettings231.bin"/><Relationship Id="rId4" Type="http://schemas.openxmlformats.org/officeDocument/2006/relationships/printerSettings" Target="../printerSettings/printerSettings230.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236.bin"/><Relationship Id="rId7" Type="http://schemas.openxmlformats.org/officeDocument/2006/relationships/printerSettings" Target="../printerSettings/printerSettings240.bin"/><Relationship Id="rId2" Type="http://schemas.openxmlformats.org/officeDocument/2006/relationships/printerSettings" Target="../printerSettings/printerSettings235.bin"/><Relationship Id="rId1" Type="http://schemas.openxmlformats.org/officeDocument/2006/relationships/printerSettings" Target="../printerSettings/printerSettings234.bin"/><Relationship Id="rId6" Type="http://schemas.openxmlformats.org/officeDocument/2006/relationships/printerSettings" Target="../printerSettings/printerSettings239.bin"/><Relationship Id="rId5" Type="http://schemas.openxmlformats.org/officeDocument/2006/relationships/printerSettings" Target="../printerSettings/printerSettings238.bin"/><Relationship Id="rId4" Type="http://schemas.openxmlformats.org/officeDocument/2006/relationships/printerSettings" Target="../printerSettings/printerSettings237.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243.bin"/><Relationship Id="rId7" Type="http://schemas.openxmlformats.org/officeDocument/2006/relationships/printerSettings" Target="../printerSettings/printerSettings247.bin"/><Relationship Id="rId2" Type="http://schemas.openxmlformats.org/officeDocument/2006/relationships/printerSettings" Target="../printerSettings/printerSettings242.bin"/><Relationship Id="rId1" Type="http://schemas.openxmlformats.org/officeDocument/2006/relationships/printerSettings" Target="../printerSettings/printerSettings241.bin"/><Relationship Id="rId6" Type="http://schemas.openxmlformats.org/officeDocument/2006/relationships/printerSettings" Target="../printerSettings/printerSettings246.bin"/><Relationship Id="rId5" Type="http://schemas.openxmlformats.org/officeDocument/2006/relationships/printerSettings" Target="../printerSettings/printerSettings245.bin"/><Relationship Id="rId4" Type="http://schemas.openxmlformats.org/officeDocument/2006/relationships/printerSettings" Target="../printerSettings/printerSettings244.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250.bin"/><Relationship Id="rId7" Type="http://schemas.openxmlformats.org/officeDocument/2006/relationships/printerSettings" Target="../printerSettings/printerSettings254.bin"/><Relationship Id="rId2" Type="http://schemas.openxmlformats.org/officeDocument/2006/relationships/printerSettings" Target="../printerSettings/printerSettings249.bin"/><Relationship Id="rId1" Type="http://schemas.openxmlformats.org/officeDocument/2006/relationships/printerSettings" Target="../printerSettings/printerSettings248.bin"/><Relationship Id="rId6" Type="http://schemas.openxmlformats.org/officeDocument/2006/relationships/printerSettings" Target="../printerSettings/printerSettings253.bin"/><Relationship Id="rId5" Type="http://schemas.openxmlformats.org/officeDocument/2006/relationships/printerSettings" Target="../printerSettings/printerSettings252.bin"/><Relationship Id="rId4" Type="http://schemas.openxmlformats.org/officeDocument/2006/relationships/printerSettings" Target="../printerSettings/printerSettings251.bin"/></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257.bin"/><Relationship Id="rId7" Type="http://schemas.openxmlformats.org/officeDocument/2006/relationships/printerSettings" Target="../printerSettings/printerSettings261.bin"/><Relationship Id="rId2" Type="http://schemas.openxmlformats.org/officeDocument/2006/relationships/printerSettings" Target="../printerSettings/printerSettings256.bin"/><Relationship Id="rId1" Type="http://schemas.openxmlformats.org/officeDocument/2006/relationships/printerSettings" Target="../printerSettings/printerSettings255.bin"/><Relationship Id="rId6" Type="http://schemas.openxmlformats.org/officeDocument/2006/relationships/printerSettings" Target="../printerSettings/printerSettings260.bin"/><Relationship Id="rId5" Type="http://schemas.openxmlformats.org/officeDocument/2006/relationships/printerSettings" Target="../printerSettings/printerSettings259.bin"/><Relationship Id="rId4" Type="http://schemas.openxmlformats.org/officeDocument/2006/relationships/printerSettings" Target="../printerSettings/printerSettings258.bin"/></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264.bin"/><Relationship Id="rId7" Type="http://schemas.openxmlformats.org/officeDocument/2006/relationships/printerSettings" Target="../printerSettings/printerSettings268.bin"/><Relationship Id="rId2" Type="http://schemas.openxmlformats.org/officeDocument/2006/relationships/printerSettings" Target="../printerSettings/printerSettings263.bin"/><Relationship Id="rId1" Type="http://schemas.openxmlformats.org/officeDocument/2006/relationships/printerSettings" Target="../printerSettings/printerSettings262.bin"/><Relationship Id="rId6" Type="http://schemas.openxmlformats.org/officeDocument/2006/relationships/printerSettings" Target="../printerSettings/printerSettings267.bin"/><Relationship Id="rId5" Type="http://schemas.openxmlformats.org/officeDocument/2006/relationships/printerSettings" Target="../printerSettings/printerSettings266.bin"/><Relationship Id="rId4" Type="http://schemas.openxmlformats.org/officeDocument/2006/relationships/printerSettings" Target="../printerSettings/printerSettings265.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271.bin"/><Relationship Id="rId2" Type="http://schemas.openxmlformats.org/officeDocument/2006/relationships/printerSettings" Target="../printerSettings/printerSettings270.bin"/><Relationship Id="rId1" Type="http://schemas.openxmlformats.org/officeDocument/2006/relationships/printerSettings" Target="../printerSettings/printerSettings269.bin"/><Relationship Id="rId4" Type="http://schemas.openxmlformats.org/officeDocument/2006/relationships/printerSettings" Target="../printerSettings/printerSettings272.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275.bin"/><Relationship Id="rId7" Type="http://schemas.openxmlformats.org/officeDocument/2006/relationships/printerSettings" Target="../printerSettings/printerSettings279.bin"/><Relationship Id="rId2" Type="http://schemas.openxmlformats.org/officeDocument/2006/relationships/printerSettings" Target="../printerSettings/printerSettings274.bin"/><Relationship Id="rId1" Type="http://schemas.openxmlformats.org/officeDocument/2006/relationships/printerSettings" Target="../printerSettings/printerSettings273.bin"/><Relationship Id="rId6" Type="http://schemas.openxmlformats.org/officeDocument/2006/relationships/printerSettings" Target="../printerSettings/printerSettings278.bin"/><Relationship Id="rId5" Type="http://schemas.openxmlformats.org/officeDocument/2006/relationships/printerSettings" Target="../printerSettings/printerSettings277.bin"/><Relationship Id="rId4" Type="http://schemas.openxmlformats.org/officeDocument/2006/relationships/printerSettings" Target="../printerSettings/printerSettings276.bin"/></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282.bin"/><Relationship Id="rId7" Type="http://schemas.openxmlformats.org/officeDocument/2006/relationships/printerSettings" Target="../printerSettings/printerSettings286.bin"/><Relationship Id="rId2" Type="http://schemas.openxmlformats.org/officeDocument/2006/relationships/printerSettings" Target="../printerSettings/printerSettings281.bin"/><Relationship Id="rId1" Type="http://schemas.openxmlformats.org/officeDocument/2006/relationships/printerSettings" Target="../printerSettings/printerSettings280.bin"/><Relationship Id="rId6" Type="http://schemas.openxmlformats.org/officeDocument/2006/relationships/printerSettings" Target="../printerSettings/printerSettings285.bin"/><Relationship Id="rId5" Type="http://schemas.openxmlformats.org/officeDocument/2006/relationships/printerSettings" Target="../printerSettings/printerSettings284.bin"/><Relationship Id="rId4" Type="http://schemas.openxmlformats.org/officeDocument/2006/relationships/printerSettings" Target="../printerSettings/printerSettings283.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289.bin"/><Relationship Id="rId7" Type="http://schemas.openxmlformats.org/officeDocument/2006/relationships/printerSettings" Target="../printerSettings/printerSettings293.bin"/><Relationship Id="rId2" Type="http://schemas.openxmlformats.org/officeDocument/2006/relationships/printerSettings" Target="../printerSettings/printerSettings288.bin"/><Relationship Id="rId1" Type="http://schemas.openxmlformats.org/officeDocument/2006/relationships/printerSettings" Target="../printerSettings/printerSettings287.bin"/><Relationship Id="rId6" Type="http://schemas.openxmlformats.org/officeDocument/2006/relationships/printerSettings" Target="../printerSettings/printerSettings292.bin"/><Relationship Id="rId5" Type="http://schemas.openxmlformats.org/officeDocument/2006/relationships/printerSettings" Target="../printerSettings/printerSettings291.bin"/><Relationship Id="rId4" Type="http://schemas.openxmlformats.org/officeDocument/2006/relationships/printerSettings" Target="../printerSettings/printerSettings290.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296.bin"/><Relationship Id="rId7" Type="http://schemas.openxmlformats.org/officeDocument/2006/relationships/printerSettings" Target="../printerSettings/printerSettings300.bin"/><Relationship Id="rId2" Type="http://schemas.openxmlformats.org/officeDocument/2006/relationships/printerSettings" Target="../printerSettings/printerSettings295.bin"/><Relationship Id="rId1" Type="http://schemas.openxmlformats.org/officeDocument/2006/relationships/printerSettings" Target="../printerSettings/printerSettings294.bin"/><Relationship Id="rId6" Type="http://schemas.openxmlformats.org/officeDocument/2006/relationships/printerSettings" Target="../printerSettings/printerSettings299.bin"/><Relationship Id="rId5" Type="http://schemas.openxmlformats.org/officeDocument/2006/relationships/printerSettings" Target="../printerSettings/printerSettings298.bin"/><Relationship Id="rId4" Type="http://schemas.openxmlformats.org/officeDocument/2006/relationships/printerSettings" Target="../printerSettings/printerSettings297.bin"/></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303.bin"/><Relationship Id="rId7" Type="http://schemas.openxmlformats.org/officeDocument/2006/relationships/printerSettings" Target="../printerSettings/printerSettings307.bin"/><Relationship Id="rId2" Type="http://schemas.openxmlformats.org/officeDocument/2006/relationships/printerSettings" Target="../printerSettings/printerSettings302.bin"/><Relationship Id="rId1" Type="http://schemas.openxmlformats.org/officeDocument/2006/relationships/printerSettings" Target="../printerSettings/printerSettings301.bin"/><Relationship Id="rId6" Type="http://schemas.openxmlformats.org/officeDocument/2006/relationships/printerSettings" Target="../printerSettings/printerSettings306.bin"/><Relationship Id="rId5" Type="http://schemas.openxmlformats.org/officeDocument/2006/relationships/printerSettings" Target="../printerSettings/printerSettings305.bin"/><Relationship Id="rId4" Type="http://schemas.openxmlformats.org/officeDocument/2006/relationships/printerSettings" Target="../printerSettings/printerSettings304.bin"/></Relationships>
</file>

<file path=xl/worksheets/_rels/sheet51.xml.rels><?xml version="1.0" encoding="UTF-8" standalone="yes"?>
<Relationships xmlns="http://schemas.openxmlformats.org/package/2006/relationships"><Relationship Id="rId3" Type="http://schemas.openxmlformats.org/officeDocument/2006/relationships/printerSettings" Target="../printerSettings/printerSettings310.bin"/><Relationship Id="rId7" Type="http://schemas.openxmlformats.org/officeDocument/2006/relationships/printerSettings" Target="../printerSettings/printerSettings314.bin"/><Relationship Id="rId2" Type="http://schemas.openxmlformats.org/officeDocument/2006/relationships/printerSettings" Target="../printerSettings/printerSettings309.bin"/><Relationship Id="rId1" Type="http://schemas.openxmlformats.org/officeDocument/2006/relationships/printerSettings" Target="../printerSettings/printerSettings308.bin"/><Relationship Id="rId6" Type="http://schemas.openxmlformats.org/officeDocument/2006/relationships/printerSettings" Target="../printerSettings/printerSettings313.bin"/><Relationship Id="rId5" Type="http://schemas.openxmlformats.org/officeDocument/2006/relationships/printerSettings" Target="../printerSettings/printerSettings312.bin"/><Relationship Id="rId4" Type="http://schemas.openxmlformats.org/officeDocument/2006/relationships/printerSettings" Target="../printerSettings/printerSettings311.bin"/></Relationships>
</file>

<file path=xl/worksheets/_rels/sheet52.xml.rels><?xml version="1.0" encoding="UTF-8" standalone="yes"?>
<Relationships xmlns="http://schemas.openxmlformats.org/package/2006/relationships"><Relationship Id="rId3" Type="http://schemas.openxmlformats.org/officeDocument/2006/relationships/printerSettings" Target="../printerSettings/printerSettings317.bin"/><Relationship Id="rId7" Type="http://schemas.openxmlformats.org/officeDocument/2006/relationships/printerSettings" Target="../printerSettings/printerSettings321.bin"/><Relationship Id="rId2" Type="http://schemas.openxmlformats.org/officeDocument/2006/relationships/printerSettings" Target="../printerSettings/printerSettings316.bin"/><Relationship Id="rId1" Type="http://schemas.openxmlformats.org/officeDocument/2006/relationships/printerSettings" Target="../printerSettings/printerSettings315.bin"/><Relationship Id="rId6" Type="http://schemas.openxmlformats.org/officeDocument/2006/relationships/printerSettings" Target="../printerSettings/printerSettings320.bin"/><Relationship Id="rId5" Type="http://schemas.openxmlformats.org/officeDocument/2006/relationships/printerSettings" Target="../printerSettings/printerSettings319.bin"/><Relationship Id="rId4" Type="http://schemas.openxmlformats.org/officeDocument/2006/relationships/printerSettings" Target="../printerSettings/printerSettings318.bin"/></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323.bin"/><Relationship Id="rId1" Type="http://schemas.openxmlformats.org/officeDocument/2006/relationships/printerSettings" Target="../printerSettings/printerSettings322.bin"/></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325.bin"/><Relationship Id="rId1" Type="http://schemas.openxmlformats.org/officeDocument/2006/relationships/printerSettings" Target="../printerSettings/printerSettings324.bin"/></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327.bin"/><Relationship Id="rId1" Type="http://schemas.openxmlformats.org/officeDocument/2006/relationships/printerSettings" Target="../printerSettings/printerSettings326.bin"/></Relationships>
</file>

<file path=xl/worksheets/_rels/sheet56.xml.rels><?xml version="1.0" encoding="UTF-8" standalone="yes"?>
<Relationships xmlns="http://schemas.openxmlformats.org/package/2006/relationships"><Relationship Id="rId3" Type="http://schemas.openxmlformats.org/officeDocument/2006/relationships/printerSettings" Target="../printerSettings/printerSettings330.bin"/><Relationship Id="rId2" Type="http://schemas.openxmlformats.org/officeDocument/2006/relationships/printerSettings" Target="../printerSettings/printerSettings329.bin"/><Relationship Id="rId1" Type="http://schemas.openxmlformats.org/officeDocument/2006/relationships/printerSettings" Target="../printerSettings/printerSettings328.bin"/><Relationship Id="rId6" Type="http://schemas.openxmlformats.org/officeDocument/2006/relationships/printerSettings" Target="../printerSettings/printerSettings333.bin"/><Relationship Id="rId5" Type="http://schemas.openxmlformats.org/officeDocument/2006/relationships/printerSettings" Target="../printerSettings/printerSettings332.bin"/><Relationship Id="rId4" Type="http://schemas.openxmlformats.org/officeDocument/2006/relationships/printerSettings" Target="../printerSettings/printerSettings331.bin"/></Relationships>
</file>

<file path=xl/worksheets/_rels/sheet57.xml.rels><?xml version="1.0" encoding="UTF-8" standalone="yes"?>
<Relationships xmlns="http://schemas.openxmlformats.org/package/2006/relationships"><Relationship Id="rId3" Type="http://schemas.openxmlformats.org/officeDocument/2006/relationships/printerSettings" Target="../printerSettings/printerSettings336.bin"/><Relationship Id="rId7" Type="http://schemas.openxmlformats.org/officeDocument/2006/relationships/printerSettings" Target="../printerSettings/printerSettings340.bin"/><Relationship Id="rId2" Type="http://schemas.openxmlformats.org/officeDocument/2006/relationships/printerSettings" Target="../printerSettings/printerSettings335.bin"/><Relationship Id="rId1" Type="http://schemas.openxmlformats.org/officeDocument/2006/relationships/printerSettings" Target="../printerSettings/printerSettings334.bin"/><Relationship Id="rId6" Type="http://schemas.openxmlformats.org/officeDocument/2006/relationships/printerSettings" Target="../printerSettings/printerSettings339.bin"/><Relationship Id="rId5" Type="http://schemas.openxmlformats.org/officeDocument/2006/relationships/printerSettings" Target="../printerSettings/printerSettings338.bin"/><Relationship Id="rId4" Type="http://schemas.openxmlformats.org/officeDocument/2006/relationships/printerSettings" Target="../printerSettings/printerSettings337.bin"/></Relationships>
</file>

<file path=xl/worksheets/_rels/sheet58.xml.rels><?xml version="1.0" encoding="UTF-8" standalone="yes"?>
<Relationships xmlns="http://schemas.openxmlformats.org/package/2006/relationships"><Relationship Id="rId3" Type="http://schemas.openxmlformats.org/officeDocument/2006/relationships/printerSettings" Target="../printerSettings/printerSettings343.bin"/><Relationship Id="rId7" Type="http://schemas.openxmlformats.org/officeDocument/2006/relationships/printerSettings" Target="../printerSettings/printerSettings347.bin"/><Relationship Id="rId2" Type="http://schemas.openxmlformats.org/officeDocument/2006/relationships/printerSettings" Target="../printerSettings/printerSettings342.bin"/><Relationship Id="rId1" Type="http://schemas.openxmlformats.org/officeDocument/2006/relationships/printerSettings" Target="../printerSettings/printerSettings341.bin"/><Relationship Id="rId6" Type="http://schemas.openxmlformats.org/officeDocument/2006/relationships/printerSettings" Target="../printerSettings/printerSettings346.bin"/><Relationship Id="rId5" Type="http://schemas.openxmlformats.org/officeDocument/2006/relationships/printerSettings" Target="../printerSettings/printerSettings345.bin"/><Relationship Id="rId4" Type="http://schemas.openxmlformats.org/officeDocument/2006/relationships/printerSettings" Target="../printerSettings/printerSettings344.bin"/></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350.bin"/><Relationship Id="rId2" Type="http://schemas.openxmlformats.org/officeDocument/2006/relationships/printerSettings" Target="../printerSettings/printerSettings349.bin"/><Relationship Id="rId1" Type="http://schemas.openxmlformats.org/officeDocument/2006/relationships/printerSettings" Target="../printerSettings/printerSettings348.bin"/></Relationships>
</file>

<file path=xl/worksheets/_rels/sheet60.xml.rels><?xml version="1.0" encoding="UTF-8" standalone="yes"?>
<Relationships xmlns="http://schemas.openxmlformats.org/package/2006/relationships"><Relationship Id="rId3" Type="http://schemas.openxmlformats.org/officeDocument/2006/relationships/printerSettings" Target="../printerSettings/printerSettings353.bin"/><Relationship Id="rId7" Type="http://schemas.openxmlformats.org/officeDocument/2006/relationships/printerSettings" Target="../printerSettings/printerSettings357.bin"/><Relationship Id="rId2" Type="http://schemas.openxmlformats.org/officeDocument/2006/relationships/printerSettings" Target="../printerSettings/printerSettings352.bin"/><Relationship Id="rId1" Type="http://schemas.openxmlformats.org/officeDocument/2006/relationships/printerSettings" Target="../printerSettings/printerSettings351.bin"/><Relationship Id="rId6" Type="http://schemas.openxmlformats.org/officeDocument/2006/relationships/printerSettings" Target="../printerSettings/printerSettings356.bin"/><Relationship Id="rId5" Type="http://schemas.openxmlformats.org/officeDocument/2006/relationships/printerSettings" Target="../printerSettings/printerSettings355.bin"/><Relationship Id="rId4" Type="http://schemas.openxmlformats.org/officeDocument/2006/relationships/printerSettings" Target="../printerSettings/printerSettings354.bin"/></Relationships>
</file>

<file path=xl/worksheets/_rels/sheet61.xml.rels><?xml version="1.0" encoding="UTF-8" standalone="yes"?>
<Relationships xmlns="http://schemas.openxmlformats.org/package/2006/relationships"><Relationship Id="rId3" Type="http://schemas.openxmlformats.org/officeDocument/2006/relationships/printerSettings" Target="../printerSettings/printerSettings360.bin"/><Relationship Id="rId7" Type="http://schemas.openxmlformats.org/officeDocument/2006/relationships/printerSettings" Target="../printerSettings/printerSettings364.bin"/><Relationship Id="rId2" Type="http://schemas.openxmlformats.org/officeDocument/2006/relationships/printerSettings" Target="../printerSettings/printerSettings359.bin"/><Relationship Id="rId1" Type="http://schemas.openxmlformats.org/officeDocument/2006/relationships/printerSettings" Target="../printerSettings/printerSettings358.bin"/><Relationship Id="rId6" Type="http://schemas.openxmlformats.org/officeDocument/2006/relationships/printerSettings" Target="../printerSettings/printerSettings363.bin"/><Relationship Id="rId5" Type="http://schemas.openxmlformats.org/officeDocument/2006/relationships/printerSettings" Target="../printerSettings/printerSettings362.bin"/><Relationship Id="rId4" Type="http://schemas.openxmlformats.org/officeDocument/2006/relationships/printerSettings" Target="../printerSettings/printerSettings361.bin"/></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367.bin"/><Relationship Id="rId7" Type="http://schemas.openxmlformats.org/officeDocument/2006/relationships/printerSettings" Target="../printerSettings/printerSettings371.bin"/><Relationship Id="rId2" Type="http://schemas.openxmlformats.org/officeDocument/2006/relationships/printerSettings" Target="../printerSettings/printerSettings366.bin"/><Relationship Id="rId1" Type="http://schemas.openxmlformats.org/officeDocument/2006/relationships/printerSettings" Target="../printerSettings/printerSettings365.bin"/><Relationship Id="rId6" Type="http://schemas.openxmlformats.org/officeDocument/2006/relationships/printerSettings" Target="../printerSettings/printerSettings370.bin"/><Relationship Id="rId5" Type="http://schemas.openxmlformats.org/officeDocument/2006/relationships/printerSettings" Target="../printerSettings/printerSettings369.bin"/><Relationship Id="rId4" Type="http://schemas.openxmlformats.org/officeDocument/2006/relationships/printerSettings" Target="../printerSettings/printerSettings368.bin"/></Relationships>
</file>

<file path=xl/worksheets/_rels/sheet63.xml.rels><?xml version="1.0" encoding="UTF-8" standalone="yes"?>
<Relationships xmlns="http://schemas.openxmlformats.org/package/2006/relationships"><Relationship Id="rId3" Type="http://schemas.openxmlformats.org/officeDocument/2006/relationships/printerSettings" Target="../printerSettings/printerSettings374.bin"/><Relationship Id="rId7" Type="http://schemas.openxmlformats.org/officeDocument/2006/relationships/printerSettings" Target="../printerSettings/printerSettings378.bin"/><Relationship Id="rId2" Type="http://schemas.openxmlformats.org/officeDocument/2006/relationships/printerSettings" Target="../printerSettings/printerSettings373.bin"/><Relationship Id="rId1" Type="http://schemas.openxmlformats.org/officeDocument/2006/relationships/printerSettings" Target="../printerSettings/printerSettings372.bin"/><Relationship Id="rId6" Type="http://schemas.openxmlformats.org/officeDocument/2006/relationships/printerSettings" Target="../printerSettings/printerSettings377.bin"/><Relationship Id="rId5" Type="http://schemas.openxmlformats.org/officeDocument/2006/relationships/printerSettings" Target="../printerSettings/printerSettings376.bin"/><Relationship Id="rId4" Type="http://schemas.openxmlformats.org/officeDocument/2006/relationships/printerSettings" Target="../printerSettings/printerSettings375.bin"/></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381.bin"/><Relationship Id="rId7" Type="http://schemas.openxmlformats.org/officeDocument/2006/relationships/printerSettings" Target="../printerSettings/printerSettings385.bin"/><Relationship Id="rId2" Type="http://schemas.openxmlformats.org/officeDocument/2006/relationships/printerSettings" Target="../printerSettings/printerSettings380.bin"/><Relationship Id="rId1" Type="http://schemas.openxmlformats.org/officeDocument/2006/relationships/printerSettings" Target="../printerSettings/printerSettings379.bin"/><Relationship Id="rId6" Type="http://schemas.openxmlformats.org/officeDocument/2006/relationships/printerSettings" Target="../printerSettings/printerSettings384.bin"/><Relationship Id="rId5" Type="http://schemas.openxmlformats.org/officeDocument/2006/relationships/printerSettings" Target="../printerSettings/printerSettings383.bin"/><Relationship Id="rId4" Type="http://schemas.openxmlformats.org/officeDocument/2006/relationships/printerSettings" Target="../printerSettings/printerSettings382.bin"/></Relationships>
</file>

<file path=xl/worksheets/_rels/sheet65.xml.rels><?xml version="1.0" encoding="UTF-8" standalone="yes"?>
<Relationships xmlns="http://schemas.openxmlformats.org/package/2006/relationships"><Relationship Id="rId3" Type="http://schemas.openxmlformats.org/officeDocument/2006/relationships/printerSettings" Target="../printerSettings/printerSettings388.bin"/><Relationship Id="rId7" Type="http://schemas.openxmlformats.org/officeDocument/2006/relationships/printerSettings" Target="../printerSettings/printerSettings392.bin"/><Relationship Id="rId2" Type="http://schemas.openxmlformats.org/officeDocument/2006/relationships/printerSettings" Target="../printerSettings/printerSettings387.bin"/><Relationship Id="rId1" Type="http://schemas.openxmlformats.org/officeDocument/2006/relationships/printerSettings" Target="../printerSettings/printerSettings386.bin"/><Relationship Id="rId6" Type="http://schemas.openxmlformats.org/officeDocument/2006/relationships/printerSettings" Target="../printerSettings/printerSettings391.bin"/><Relationship Id="rId5" Type="http://schemas.openxmlformats.org/officeDocument/2006/relationships/printerSettings" Target="../printerSettings/printerSettings390.bin"/><Relationship Id="rId4" Type="http://schemas.openxmlformats.org/officeDocument/2006/relationships/printerSettings" Target="../printerSettings/printerSettings389.bin"/></Relationships>
</file>

<file path=xl/worksheets/_rels/sheet66.xml.rels><?xml version="1.0" encoding="UTF-8" standalone="yes"?>
<Relationships xmlns="http://schemas.openxmlformats.org/package/2006/relationships"><Relationship Id="rId3" Type="http://schemas.openxmlformats.org/officeDocument/2006/relationships/printerSettings" Target="../printerSettings/printerSettings395.bin"/><Relationship Id="rId7" Type="http://schemas.openxmlformats.org/officeDocument/2006/relationships/printerSettings" Target="../printerSettings/printerSettings399.bin"/><Relationship Id="rId2" Type="http://schemas.openxmlformats.org/officeDocument/2006/relationships/printerSettings" Target="../printerSettings/printerSettings394.bin"/><Relationship Id="rId1" Type="http://schemas.openxmlformats.org/officeDocument/2006/relationships/printerSettings" Target="../printerSettings/printerSettings393.bin"/><Relationship Id="rId6" Type="http://schemas.openxmlformats.org/officeDocument/2006/relationships/printerSettings" Target="../printerSettings/printerSettings398.bin"/><Relationship Id="rId5" Type="http://schemas.openxmlformats.org/officeDocument/2006/relationships/printerSettings" Target="../printerSettings/printerSettings397.bin"/><Relationship Id="rId4" Type="http://schemas.openxmlformats.org/officeDocument/2006/relationships/printerSettings" Target="../printerSettings/printerSettings396.bin"/></Relationships>
</file>

<file path=xl/worksheets/_rels/sheet67.xml.rels><?xml version="1.0" encoding="UTF-8" standalone="yes"?>
<Relationships xmlns="http://schemas.openxmlformats.org/package/2006/relationships"><Relationship Id="rId3" Type="http://schemas.openxmlformats.org/officeDocument/2006/relationships/printerSettings" Target="../printerSettings/printerSettings402.bin"/><Relationship Id="rId2" Type="http://schemas.openxmlformats.org/officeDocument/2006/relationships/printerSettings" Target="../printerSettings/printerSettings401.bin"/><Relationship Id="rId1" Type="http://schemas.openxmlformats.org/officeDocument/2006/relationships/printerSettings" Target="../printerSettings/printerSettings400.bin"/><Relationship Id="rId5" Type="http://schemas.openxmlformats.org/officeDocument/2006/relationships/printerSettings" Target="../printerSettings/printerSettings404.bin"/><Relationship Id="rId4" Type="http://schemas.openxmlformats.org/officeDocument/2006/relationships/printerSettings" Target="../printerSettings/printerSettings403.bin"/></Relationships>
</file>

<file path=xl/worksheets/_rels/sheet68.xml.rels><?xml version="1.0" encoding="UTF-8" standalone="yes"?>
<Relationships xmlns="http://schemas.openxmlformats.org/package/2006/relationships"><Relationship Id="rId3" Type="http://schemas.openxmlformats.org/officeDocument/2006/relationships/printerSettings" Target="../printerSettings/printerSettings407.bin"/><Relationship Id="rId2" Type="http://schemas.openxmlformats.org/officeDocument/2006/relationships/printerSettings" Target="../printerSettings/printerSettings406.bin"/><Relationship Id="rId1" Type="http://schemas.openxmlformats.org/officeDocument/2006/relationships/printerSettings" Target="../printerSettings/printerSettings405.bin"/><Relationship Id="rId5" Type="http://schemas.openxmlformats.org/officeDocument/2006/relationships/printerSettings" Target="../printerSettings/printerSettings409.bin"/><Relationship Id="rId4" Type="http://schemas.openxmlformats.org/officeDocument/2006/relationships/printerSettings" Target="../printerSettings/printerSettings408.bin"/></Relationships>
</file>

<file path=xl/worksheets/_rels/sheet69.xml.rels><?xml version="1.0" encoding="UTF-8" standalone="yes"?>
<Relationships xmlns="http://schemas.openxmlformats.org/package/2006/relationships"><Relationship Id="rId3" Type="http://schemas.openxmlformats.org/officeDocument/2006/relationships/printerSettings" Target="../printerSettings/printerSettings412.bin"/><Relationship Id="rId7" Type="http://schemas.openxmlformats.org/officeDocument/2006/relationships/printerSettings" Target="../printerSettings/printerSettings416.bin"/><Relationship Id="rId2" Type="http://schemas.openxmlformats.org/officeDocument/2006/relationships/printerSettings" Target="../printerSettings/printerSettings411.bin"/><Relationship Id="rId1" Type="http://schemas.openxmlformats.org/officeDocument/2006/relationships/printerSettings" Target="../printerSettings/printerSettings410.bin"/><Relationship Id="rId6" Type="http://schemas.openxmlformats.org/officeDocument/2006/relationships/printerSettings" Target="../printerSettings/printerSettings415.bin"/><Relationship Id="rId5" Type="http://schemas.openxmlformats.org/officeDocument/2006/relationships/printerSettings" Target="../printerSettings/printerSettings414.bin"/><Relationship Id="rId4" Type="http://schemas.openxmlformats.org/officeDocument/2006/relationships/printerSettings" Target="../printerSettings/printerSettings413.bin"/></Relationships>
</file>

<file path=xl/worksheets/_rels/sheet70.xml.rels><?xml version="1.0" encoding="UTF-8" standalone="yes"?>
<Relationships xmlns="http://schemas.openxmlformats.org/package/2006/relationships"><Relationship Id="rId3" Type="http://schemas.openxmlformats.org/officeDocument/2006/relationships/printerSettings" Target="../printerSettings/printerSettings419.bin"/><Relationship Id="rId7" Type="http://schemas.openxmlformats.org/officeDocument/2006/relationships/printerSettings" Target="../printerSettings/printerSettings423.bin"/><Relationship Id="rId2" Type="http://schemas.openxmlformats.org/officeDocument/2006/relationships/printerSettings" Target="../printerSettings/printerSettings418.bin"/><Relationship Id="rId1" Type="http://schemas.openxmlformats.org/officeDocument/2006/relationships/printerSettings" Target="../printerSettings/printerSettings417.bin"/><Relationship Id="rId6" Type="http://schemas.openxmlformats.org/officeDocument/2006/relationships/printerSettings" Target="../printerSettings/printerSettings422.bin"/><Relationship Id="rId5" Type="http://schemas.openxmlformats.org/officeDocument/2006/relationships/printerSettings" Target="../printerSettings/printerSettings421.bin"/><Relationship Id="rId4" Type="http://schemas.openxmlformats.org/officeDocument/2006/relationships/printerSettings" Target="../printerSettings/printerSettings420.bin"/></Relationships>
</file>

<file path=xl/worksheets/_rels/sheet71.xml.rels><?xml version="1.0" encoding="UTF-8" standalone="yes"?>
<Relationships xmlns="http://schemas.openxmlformats.org/package/2006/relationships"><Relationship Id="rId3" Type="http://schemas.openxmlformats.org/officeDocument/2006/relationships/printerSettings" Target="../printerSettings/printerSettings426.bin"/><Relationship Id="rId7" Type="http://schemas.openxmlformats.org/officeDocument/2006/relationships/printerSettings" Target="../printerSettings/printerSettings430.bin"/><Relationship Id="rId2" Type="http://schemas.openxmlformats.org/officeDocument/2006/relationships/printerSettings" Target="../printerSettings/printerSettings425.bin"/><Relationship Id="rId1" Type="http://schemas.openxmlformats.org/officeDocument/2006/relationships/printerSettings" Target="../printerSettings/printerSettings424.bin"/><Relationship Id="rId6" Type="http://schemas.openxmlformats.org/officeDocument/2006/relationships/printerSettings" Target="../printerSettings/printerSettings429.bin"/><Relationship Id="rId5" Type="http://schemas.openxmlformats.org/officeDocument/2006/relationships/printerSettings" Target="../printerSettings/printerSettings428.bin"/><Relationship Id="rId4" Type="http://schemas.openxmlformats.org/officeDocument/2006/relationships/printerSettings" Target="../printerSettings/printerSettings427.bin"/></Relationships>
</file>

<file path=xl/worksheets/_rels/sheet72.xml.rels><?xml version="1.0" encoding="UTF-8" standalone="yes"?>
<Relationships xmlns="http://schemas.openxmlformats.org/package/2006/relationships"><Relationship Id="rId3" Type="http://schemas.openxmlformats.org/officeDocument/2006/relationships/printerSettings" Target="../printerSettings/printerSettings433.bin"/><Relationship Id="rId7" Type="http://schemas.openxmlformats.org/officeDocument/2006/relationships/printerSettings" Target="../printerSettings/printerSettings437.bin"/><Relationship Id="rId2" Type="http://schemas.openxmlformats.org/officeDocument/2006/relationships/printerSettings" Target="../printerSettings/printerSettings432.bin"/><Relationship Id="rId1" Type="http://schemas.openxmlformats.org/officeDocument/2006/relationships/printerSettings" Target="../printerSettings/printerSettings431.bin"/><Relationship Id="rId6" Type="http://schemas.openxmlformats.org/officeDocument/2006/relationships/printerSettings" Target="../printerSettings/printerSettings436.bin"/><Relationship Id="rId5" Type="http://schemas.openxmlformats.org/officeDocument/2006/relationships/printerSettings" Target="../printerSettings/printerSettings435.bin"/><Relationship Id="rId4" Type="http://schemas.openxmlformats.org/officeDocument/2006/relationships/printerSettings" Target="../printerSettings/printerSettings434.bin"/></Relationships>
</file>

<file path=xl/worksheets/_rels/sheet73.xml.rels><?xml version="1.0" encoding="UTF-8" standalone="yes"?>
<Relationships xmlns="http://schemas.openxmlformats.org/package/2006/relationships"><Relationship Id="rId3" Type="http://schemas.openxmlformats.org/officeDocument/2006/relationships/printerSettings" Target="../printerSettings/printerSettings440.bin"/><Relationship Id="rId7" Type="http://schemas.openxmlformats.org/officeDocument/2006/relationships/printerSettings" Target="../printerSettings/printerSettings444.bin"/><Relationship Id="rId2" Type="http://schemas.openxmlformats.org/officeDocument/2006/relationships/printerSettings" Target="../printerSettings/printerSettings439.bin"/><Relationship Id="rId1" Type="http://schemas.openxmlformats.org/officeDocument/2006/relationships/printerSettings" Target="../printerSettings/printerSettings438.bin"/><Relationship Id="rId6" Type="http://schemas.openxmlformats.org/officeDocument/2006/relationships/printerSettings" Target="../printerSettings/printerSettings443.bin"/><Relationship Id="rId5" Type="http://schemas.openxmlformats.org/officeDocument/2006/relationships/printerSettings" Target="../printerSettings/printerSettings442.bin"/><Relationship Id="rId4" Type="http://schemas.openxmlformats.org/officeDocument/2006/relationships/printerSettings" Target="../printerSettings/printerSettings441.bin"/></Relationships>
</file>

<file path=xl/worksheets/_rels/sheet74.xml.rels><?xml version="1.0" encoding="UTF-8" standalone="yes"?>
<Relationships xmlns="http://schemas.openxmlformats.org/package/2006/relationships"><Relationship Id="rId3" Type="http://schemas.openxmlformats.org/officeDocument/2006/relationships/printerSettings" Target="../printerSettings/printerSettings447.bin"/><Relationship Id="rId7" Type="http://schemas.openxmlformats.org/officeDocument/2006/relationships/printerSettings" Target="../printerSettings/printerSettings451.bin"/><Relationship Id="rId2" Type="http://schemas.openxmlformats.org/officeDocument/2006/relationships/printerSettings" Target="../printerSettings/printerSettings446.bin"/><Relationship Id="rId1" Type="http://schemas.openxmlformats.org/officeDocument/2006/relationships/printerSettings" Target="../printerSettings/printerSettings445.bin"/><Relationship Id="rId6" Type="http://schemas.openxmlformats.org/officeDocument/2006/relationships/printerSettings" Target="../printerSettings/printerSettings450.bin"/><Relationship Id="rId5" Type="http://schemas.openxmlformats.org/officeDocument/2006/relationships/printerSettings" Target="../printerSettings/printerSettings449.bin"/><Relationship Id="rId4" Type="http://schemas.openxmlformats.org/officeDocument/2006/relationships/printerSettings" Target="../printerSettings/printerSettings448.bin"/></Relationships>
</file>

<file path=xl/worksheets/_rels/sheet75.xml.rels><?xml version="1.0" encoding="UTF-8" standalone="yes"?>
<Relationships xmlns="http://schemas.openxmlformats.org/package/2006/relationships"><Relationship Id="rId3" Type="http://schemas.openxmlformats.org/officeDocument/2006/relationships/printerSettings" Target="../printerSettings/printerSettings454.bin"/><Relationship Id="rId7" Type="http://schemas.openxmlformats.org/officeDocument/2006/relationships/printerSettings" Target="../printerSettings/printerSettings458.bin"/><Relationship Id="rId2" Type="http://schemas.openxmlformats.org/officeDocument/2006/relationships/printerSettings" Target="../printerSettings/printerSettings453.bin"/><Relationship Id="rId1" Type="http://schemas.openxmlformats.org/officeDocument/2006/relationships/printerSettings" Target="../printerSettings/printerSettings452.bin"/><Relationship Id="rId6" Type="http://schemas.openxmlformats.org/officeDocument/2006/relationships/printerSettings" Target="../printerSettings/printerSettings457.bin"/><Relationship Id="rId5" Type="http://schemas.openxmlformats.org/officeDocument/2006/relationships/printerSettings" Target="../printerSettings/printerSettings456.bin"/><Relationship Id="rId4" Type="http://schemas.openxmlformats.org/officeDocument/2006/relationships/printerSettings" Target="../printerSettings/printerSettings455.bin"/></Relationships>
</file>

<file path=xl/worksheets/_rels/sheet76.xml.rels><?xml version="1.0" encoding="UTF-8" standalone="yes"?>
<Relationships xmlns="http://schemas.openxmlformats.org/package/2006/relationships"><Relationship Id="rId3" Type="http://schemas.openxmlformats.org/officeDocument/2006/relationships/printerSettings" Target="../printerSettings/printerSettings461.bin"/><Relationship Id="rId7" Type="http://schemas.openxmlformats.org/officeDocument/2006/relationships/printerSettings" Target="../printerSettings/printerSettings465.bin"/><Relationship Id="rId2" Type="http://schemas.openxmlformats.org/officeDocument/2006/relationships/printerSettings" Target="../printerSettings/printerSettings460.bin"/><Relationship Id="rId1" Type="http://schemas.openxmlformats.org/officeDocument/2006/relationships/printerSettings" Target="../printerSettings/printerSettings459.bin"/><Relationship Id="rId6" Type="http://schemas.openxmlformats.org/officeDocument/2006/relationships/printerSettings" Target="../printerSettings/printerSettings464.bin"/><Relationship Id="rId5" Type="http://schemas.openxmlformats.org/officeDocument/2006/relationships/printerSettings" Target="../printerSettings/printerSettings463.bin"/><Relationship Id="rId4" Type="http://schemas.openxmlformats.org/officeDocument/2006/relationships/printerSettings" Target="../printerSettings/printerSettings462.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466.bin"/></Relationships>
</file>

<file path=xl/worksheets/_rels/sheet78.xml.rels><?xml version="1.0" encoding="UTF-8" standalone="yes"?>
<Relationships xmlns="http://schemas.openxmlformats.org/package/2006/relationships"><Relationship Id="rId3" Type="http://schemas.openxmlformats.org/officeDocument/2006/relationships/printerSettings" Target="../printerSettings/printerSettings469.bin"/><Relationship Id="rId7" Type="http://schemas.openxmlformats.org/officeDocument/2006/relationships/printerSettings" Target="../printerSettings/printerSettings473.bin"/><Relationship Id="rId2" Type="http://schemas.openxmlformats.org/officeDocument/2006/relationships/printerSettings" Target="../printerSettings/printerSettings468.bin"/><Relationship Id="rId1" Type="http://schemas.openxmlformats.org/officeDocument/2006/relationships/printerSettings" Target="../printerSettings/printerSettings467.bin"/><Relationship Id="rId6" Type="http://schemas.openxmlformats.org/officeDocument/2006/relationships/printerSettings" Target="../printerSettings/printerSettings472.bin"/><Relationship Id="rId5" Type="http://schemas.openxmlformats.org/officeDocument/2006/relationships/printerSettings" Target="../printerSettings/printerSettings471.bin"/><Relationship Id="rId4" Type="http://schemas.openxmlformats.org/officeDocument/2006/relationships/printerSettings" Target="../printerSettings/printerSettings470.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474.bin"/></Relationships>
</file>

<file path=xl/worksheets/_rels/sheet80.xml.rels><?xml version="1.0" encoding="UTF-8" standalone="yes"?>
<Relationships xmlns="http://schemas.openxmlformats.org/package/2006/relationships"><Relationship Id="rId3" Type="http://schemas.openxmlformats.org/officeDocument/2006/relationships/printerSettings" Target="../printerSettings/printerSettings477.bin"/><Relationship Id="rId7" Type="http://schemas.openxmlformats.org/officeDocument/2006/relationships/printerSettings" Target="../printerSettings/printerSettings481.bin"/><Relationship Id="rId2" Type="http://schemas.openxmlformats.org/officeDocument/2006/relationships/printerSettings" Target="../printerSettings/printerSettings476.bin"/><Relationship Id="rId1" Type="http://schemas.openxmlformats.org/officeDocument/2006/relationships/printerSettings" Target="../printerSettings/printerSettings475.bin"/><Relationship Id="rId6" Type="http://schemas.openxmlformats.org/officeDocument/2006/relationships/printerSettings" Target="../printerSettings/printerSettings480.bin"/><Relationship Id="rId5" Type="http://schemas.openxmlformats.org/officeDocument/2006/relationships/printerSettings" Target="../printerSettings/printerSettings479.bin"/><Relationship Id="rId4" Type="http://schemas.openxmlformats.org/officeDocument/2006/relationships/printerSettings" Target="../printerSettings/printerSettings478.bin"/></Relationships>
</file>

<file path=xl/worksheets/_rels/sheet81.xml.rels><?xml version="1.0" encoding="UTF-8" standalone="yes"?>
<Relationships xmlns="http://schemas.openxmlformats.org/package/2006/relationships"><Relationship Id="rId3" Type="http://schemas.openxmlformats.org/officeDocument/2006/relationships/printerSettings" Target="../printerSettings/printerSettings484.bin"/><Relationship Id="rId7" Type="http://schemas.openxmlformats.org/officeDocument/2006/relationships/printerSettings" Target="../printerSettings/printerSettings488.bin"/><Relationship Id="rId2" Type="http://schemas.openxmlformats.org/officeDocument/2006/relationships/printerSettings" Target="../printerSettings/printerSettings483.bin"/><Relationship Id="rId1" Type="http://schemas.openxmlformats.org/officeDocument/2006/relationships/printerSettings" Target="../printerSettings/printerSettings482.bin"/><Relationship Id="rId6" Type="http://schemas.openxmlformats.org/officeDocument/2006/relationships/printerSettings" Target="../printerSettings/printerSettings487.bin"/><Relationship Id="rId5" Type="http://schemas.openxmlformats.org/officeDocument/2006/relationships/printerSettings" Target="../printerSettings/printerSettings486.bin"/><Relationship Id="rId4" Type="http://schemas.openxmlformats.org/officeDocument/2006/relationships/printerSettings" Target="../printerSettings/printerSettings485.bin"/></Relationships>
</file>

<file path=xl/worksheets/_rels/sheet82.xml.rels><?xml version="1.0" encoding="UTF-8" standalone="yes"?>
<Relationships xmlns="http://schemas.openxmlformats.org/package/2006/relationships"><Relationship Id="rId3" Type="http://schemas.openxmlformats.org/officeDocument/2006/relationships/printerSettings" Target="../printerSettings/printerSettings491.bin"/><Relationship Id="rId7" Type="http://schemas.openxmlformats.org/officeDocument/2006/relationships/printerSettings" Target="../printerSettings/printerSettings495.bin"/><Relationship Id="rId2" Type="http://schemas.openxmlformats.org/officeDocument/2006/relationships/printerSettings" Target="../printerSettings/printerSettings490.bin"/><Relationship Id="rId1" Type="http://schemas.openxmlformats.org/officeDocument/2006/relationships/printerSettings" Target="../printerSettings/printerSettings489.bin"/><Relationship Id="rId6" Type="http://schemas.openxmlformats.org/officeDocument/2006/relationships/printerSettings" Target="../printerSettings/printerSettings494.bin"/><Relationship Id="rId5" Type="http://schemas.openxmlformats.org/officeDocument/2006/relationships/printerSettings" Target="../printerSettings/printerSettings493.bin"/><Relationship Id="rId4" Type="http://schemas.openxmlformats.org/officeDocument/2006/relationships/printerSettings" Target="../printerSettings/printerSettings492.bin"/></Relationships>
</file>

<file path=xl/worksheets/_rels/sheet83.xml.rels><?xml version="1.0" encoding="UTF-8" standalone="yes"?>
<Relationships xmlns="http://schemas.openxmlformats.org/package/2006/relationships"><Relationship Id="rId3" Type="http://schemas.openxmlformats.org/officeDocument/2006/relationships/printerSettings" Target="../printerSettings/printerSettings498.bin"/><Relationship Id="rId7" Type="http://schemas.openxmlformats.org/officeDocument/2006/relationships/printerSettings" Target="../printerSettings/printerSettings502.bin"/><Relationship Id="rId2" Type="http://schemas.openxmlformats.org/officeDocument/2006/relationships/printerSettings" Target="../printerSettings/printerSettings497.bin"/><Relationship Id="rId1" Type="http://schemas.openxmlformats.org/officeDocument/2006/relationships/printerSettings" Target="../printerSettings/printerSettings496.bin"/><Relationship Id="rId6" Type="http://schemas.openxmlformats.org/officeDocument/2006/relationships/printerSettings" Target="../printerSettings/printerSettings501.bin"/><Relationship Id="rId5" Type="http://schemas.openxmlformats.org/officeDocument/2006/relationships/printerSettings" Target="../printerSettings/printerSettings500.bin"/><Relationship Id="rId4" Type="http://schemas.openxmlformats.org/officeDocument/2006/relationships/printerSettings" Target="../printerSettings/printerSettings499.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503.bin"/></Relationships>
</file>

<file path=xl/worksheets/_rels/sheet85.xml.rels><?xml version="1.0" encoding="UTF-8" standalone="yes"?>
<Relationships xmlns="http://schemas.openxmlformats.org/package/2006/relationships"><Relationship Id="rId3" Type="http://schemas.openxmlformats.org/officeDocument/2006/relationships/printerSettings" Target="../printerSettings/printerSettings506.bin"/><Relationship Id="rId7" Type="http://schemas.openxmlformats.org/officeDocument/2006/relationships/printerSettings" Target="../printerSettings/printerSettings510.bin"/><Relationship Id="rId2" Type="http://schemas.openxmlformats.org/officeDocument/2006/relationships/printerSettings" Target="../printerSettings/printerSettings505.bin"/><Relationship Id="rId1" Type="http://schemas.openxmlformats.org/officeDocument/2006/relationships/printerSettings" Target="../printerSettings/printerSettings504.bin"/><Relationship Id="rId6" Type="http://schemas.openxmlformats.org/officeDocument/2006/relationships/printerSettings" Target="../printerSettings/printerSettings509.bin"/><Relationship Id="rId5" Type="http://schemas.openxmlformats.org/officeDocument/2006/relationships/printerSettings" Target="../printerSettings/printerSettings508.bin"/><Relationship Id="rId4" Type="http://schemas.openxmlformats.org/officeDocument/2006/relationships/printerSettings" Target="../printerSettings/printerSettings507.bin"/></Relationships>
</file>

<file path=xl/worksheets/_rels/sheet86.xml.rels><?xml version="1.0" encoding="UTF-8" standalone="yes"?>
<Relationships xmlns="http://schemas.openxmlformats.org/package/2006/relationships"><Relationship Id="rId3" Type="http://schemas.openxmlformats.org/officeDocument/2006/relationships/printerSettings" Target="../printerSettings/printerSettings513.bin"/><Relationship Id="rId7" Type="http://schemas.openxmlformats.org/officeDocument/2006/relationships/printerSettings" Target="../printerSettings/printerSettings517.bin"/><Relationship Id="rId2" Type="http://schemas.openxmlformats.org/officeDocument/2006/relationships/printerSettings" Target="../printerSettings/printerSettings512.bin"/><Relationship Id="rId1" Type="http://schemas.openxmlformats.org/officeDocument/2006/relationships/printerSettings" Target="../printerSettings/printerSettings511.bin"/><Relationship Id="rId6" Type="http://schemas.openxmlformats.org/officeDocument/2006/relationships/printerSettings" Target="../printerSettings/printerSettings516.bin"/><Relationship Id="rId5" Type="http://schemas.openxmlformats.org/officeDocument/2006/relationships/printerSettings" Target="../printerSettings/printerSettings515.bin"/><Relationship Id="rId4" Type="http://schemas.openxmlformats.org/officeDocument/2006/relationships/printerSettings" Target="../printerSettings/printerSettings514.bin"/></Relationships>
</file>

<file path=xl/worksheets/_rels/sheet87.xml.rels><?xml version="1.0" encoding="UTF-8" standalone="yes"?>
<Relationships xmlns="http://schemas.openxmlformats.org/package/2006/relationships"><Relationship Id="rId3" Type="http://schemas.openxmlformats.org/officeDocument/2006/relationships/printerSettings" Target="../printerSettings/printerSettings520.bin"/><Relationship Id="rId7" Type="http://schemas.openxmlformats.org/officeDocument/2006/relationships/printerSettings" Target="../printerSettings/printerSettings524.bin"/><Relationship Id="rId2" Type="http://schemas.openxmlformats.org/officeDocument/2006/relationships/printerSettings" Target="../printerSettings/printerSettings519.bin"/><Relationship Id="rId1" Type="http://schemas.openxmlformats.org/officeDocument/2006/relationships/printerSettings" Target="../printerSettings/printerSettings518.bin"/><Relationship Id="rId6" Type="http://schemas.openxmlformats.org/officeDocument/2006/relationships/printerSettings" Target="../printerSettings/printerSettings523.bin"/><Relationship Id="rId5" Type="http://schemas.openxmlformats.org/officeDocument/2006/relationships/printerSettings" Target="../printerSettings/printerSettings522.bin"/><Relationship Id="rId4" Type="http://schemas.openxmlformats.org/officeDocument/2006/relationships/printerSettings" Target="../printerSettings/printerSettings521.bin"/></Relationships>
</file>

<file path=xl/worksheets/_rels/sheet88.xml.rels><?xml version="1.0" encoding="UTF-8" standalone="yes"?>
<Relationships xmlns="http://schemas.openxmlformats.org/package/2006/relationships"><Relationship Id="rId3" Type="http://schemas.openxmlformats.org/officeDocument/2006/relationships/printerSettings" Target="../printerSettings/printerSettings527.bin"/><Relationship Id="rId7" Type="http://schemas.openxmlformats.org/officeDocument/2006/relationships/printerSettings" Target="../printerSettings/printerSettings531.bin"/><Relationship Id="rId2" Type="http://schemas.openxmlformats.org/officeDocument/2006/relationships/printerSettings" Target="../printerSettings/printerSettings526.bin"/><Relationship Id="rId1" Type="http://schemas.openxmlformats.org/officeDocument/2006/relationships/printerSettings" Target="../printerSettings/printerSettings525.bin"/><Relationship Id="rId6" Type="http://schemas.openxmlformats.org/officeDocument/2006/relationships/printerSettings" Target="../printerSettings/printerSettings530.bin"/><Relationship Id="rId5" Type="http://schemas.openxmlformats.org/officeDocument/2006/relationships/printerSettings" Target="../printerSettings/printerSettings529.bin"/><Relationship Id="rId4" Type="http://schemas.openxmlformats.org/officeDocument/2006/relationships/printerSettings" Target="../printerSettings/printerSettings528.bin"/></Relationships>
</file>

<file path=xl/worksheets/_rels/sheet89.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printerSettings" Target="../printerSettings/printerSettings534.bin"/><Relationship Id="rId7" Type="http://schemas.openxmlformats.org/officeDocument/2006/relationships/printerSettings" Target="../printerSettings/printerSettings538.bin"/><Relationship Id="rId2" Type="http://schemas.openxmlformats.org/officeDocument/2006/relationships/printerSettings" Target="../printerSettings/printerSettings533.bin"/><Relationship Id="rId1" Type="http://schemas.openxmlformats.org/officeDocument/2006/relationships/printerSettings" Target="../printerSettings/printerSettings532.bin"/><Relationship Id="rId6" Type="http://schemas.openxmlformats.org/officeDocument/2006/relationships/printerSettings" Target="../printerSettings/printerSettings537.bin"/><Relationship Id="rId5" Type="http://schemas.openxmlformats.org/officeDocument/2006/relationships/printerSettings" Target="../printerSettings/printerSettings536.bin"/><Relationship Id="rId4" Type="http://schemas.openxmlformats.org/officeDocument/2006/relationships/printerSettings" Target="../printerSettings/printerSettings535.bin"/><Relationship Id="rId9" Type="http://schemas.openxmlformats.org/officeDocument/2006/relationships/comments" Target="../comments2.xml"/></Relationships>
</file>

<file path=xl/worksheets/_rels/sheet90.xml.rels><?xml version="1.0" encoding="UTF-8" standalone="yes"?>
<Relationships xmlns="http://schemas.openxmlformats.org/package/2006/relationships"><Relationship Id="rId3" Type="http://schemas.openxmlformats.org/officeDocument/2006/relationships/printerSettings" Target="../printerSettings/printerSettings541.bin"/><Relationship Id="rId7" Type="http://schemas.openxmlformats.org/officeDocument/2006/relationships/printerSettings" Target="../printerSettings/printerSettings545.bin"/><Relationship Id="rId2" Type="http://schemas.openxmlformats.org/officeDocument/2006/relationships/printerSettings" Target="../printerSettings/printerSettings540.bin"/><Relationship Id="rId1" Type="http://schemas.openxmlformats.org/officeDocument/2006/relationships/printerSettings" Target="../printerSettings/printerSettings539.bin"/><Relationship Id="rId6" Type="http://schemas.openxmlformats.org/officeDocument/2006/relationships/printerSettings" Target="../printerSettings/printerSettings544.bin"/><Relationship Id="rId5" Type="http://schemas.openxmlformats.org/officeDocument/2006/relationships/printerSettings" Target="../printerSettings/printerSettings543.bin"/><Relationship Id="rId4" Type="http://schemas.openxmlformats.org/officeDocument/2006/relationships/printerSettings" Target="../printerSettings/printerSettings542.bin"/></Relationships>
</file>

<file path=xl/worksheets/_rels/sheet91.xml.rels><?xml version="1.0" encoding="UTF-8" standalone="yes"?>
<Relationships xmlns="http://schemas.openxmlformats.org/package/2006/relationships"><Relationship Id="rId3" Type="http://schemas.openxmlformats.org/officeDocument/2006/relationships/printerSettings" Target="../printerSettings/printerSettings548.bin"/><Relationship Id="rId7" Type="http://schemas.openxmlformats.org/officeDocument/2006/relationships/printerSettings" Target="../printerSettings/printerSettings552.bin"/><Relationship Id="rId2" Type="http://schemas.openxmlformats.org/officeDocument/2006/relationships/printerSettings" Target="../printerSettings/printerSettings547.bin"/><Relationship Id="rId1" Type="http://schemas.openxmlformats.org/officeDocument/2006/relationships/printerSettings" Target="../printerSettings/printerSettings546.bin"/><Relationship Id="rId6" Type="http://schemas.openxmlformats.org/officeDocument/2006/relationships/printerSettings" Target="../printerSettings/printerSettings551.bin"/><Relationship Id="rId5" Type="http://schemas.openxmlformats.org/officeDocument/2006/relationships/printerSettings" Target="../printerSettings/printerSettings550.bin"/><Relationship Id="rId4" Type="http://schemas.openxmlformats.org/officeDocument/2006/relationships/printerSettings" Target="../printerSettings/printerSettings549.bin"/></Relationships>
</file>

<file path=xl/worksheets/_rels/sheet92.xml.rels><?xml version="1.0" encoding="UTF-8" standalone="yes"?>
<Relationships xmlns="http://schemas.openxmlformats.org/package/2006/relationships"><Relationship Id="rId3" Type="http://schemas.openxmlformats.org/officeDocument/2006/relationships/printerSettings" Target="../printerSettings/printerSettings555.bin"/><Relationship Id="rId7" Type="http://schemas.openxmlformats.org/officeDocument/2006/relationships/printerSettings" Target="../printerSettings/printerSettings559.bin"/><Relationship Id="rId2" Type="http://schemas.openxmlformats.org/officeDocument/2006/relationships/printerSettings" Target="../printerSettings/printerSettings554.bin"/><Relationship Id="rId1" Type="http://schemas.openxmlformats.org/officeDocument/2006/relationships/printerSettings" Target="../printerSettings/printerSettings553.bin"/><Relationship Id="rId6" Type="http://schemas.openxmlformats.org/officeDocument/2006/relationships/printerSettings" Target="../printerSettings/printerSettings558.bin"/><Relationship Id="rId5" Type="http://schemas.openxmlformats.org/officeDocument/2006/relationships/printerSettings" Target="../printerSettings/printerSettings557.bin"/><Relationship Id="rId4" Type="http://schemas.openxmlformats.org/officeDocument/2006/relationships/printerSettings" Target="../printerSettings/printerSettings556.bin"/></Relationships>
</file>

<file path=xl/worksheets/_rels/sheet93.xml.rels><?xml version="1.0" encoding="UTF-8" standalone="yes"?>
<Relationships xmlns="http://schemas.openxmlformats.org/package/2006/relationships"><Relationship Id="rId3" Type="http://schemas.openxmlformats.org/officeDocument/2006/relationships/printerSettings" Target="../printerSettings/printerSettings562.bin"/><Relationship Id="rId7" Type="http://schemas.openxmlformats.org/officeDocument/2006/relationships/printerSettings" Target="../printerSettings/printerSettings566.bin"/><Relationship Id="rId2" Type="http://schemas.openxmlformats.org/officeDocument/2006/relationships/printerSettings" Target="../printerSettings/printerSettings561.bin"/><Relationship Id="rId1" Type="http://schemas.openxmlformats.org/officeDocument/2006/relationships/printerSettings" Target="../printerSettings/printerSettings560.bin"/><Relationship Id="rId6" Type="http://schemas.openxmlformats.org/officeDocument/2006/relationships/printerSettings" Target="../printerSettings/printerSettings565.bin"/><Relationship Id="rId5" Type="http://schemas.openxmlformats.org/officeDocument/2006/relationships/printerSettings" Target="../printerSettings/printerSettings564.bin"/><Relationship Id="rId4" Type="http://schemas.openxmlformats.org/officeDocument/2006/relationships/printerSettings" Target="../printerSettings/printerSettings563.bin"/></Relationships>
</file>

<file path=xl/worksheets/_rels/sheet94.xml.rels><?xml version="1.0" encoding="UTF-8" standalone="yes"?>
<Relationships xmlns="http://schemas.openxmlformats.org/package/2006/relationships"><Relationship Id="rId3" Type="http://schemas.openxmlformats.org/officeDocument/2006/relationships/printerSettings" Target="../printerSettings/printerSettings569.bin"/><Relationship Id="rId7" Type="http://schemas.openxmlformats.org/officeDocument/2006/relationships/printerSettings" Target="../printerSettings/printerSettings573.bin"/><Relationship Id="rId2" Type="http://schemas.openxmlformats.org/officeDocument/2006/relationships/printerSettings" Target="../printerSettings/printerSettings568.bin"/><Relationship Id="rId1" Type="http://schemas.openxmlformats.org/officeDocument/2006/relationships/printerSettings" Target="../printerSettings/printerSettings567.bin"/><Relationship Id="rId6" Type="http://schemas.openxmlformats.org/officeDocument/2006/relationships/printerSettings" Target="../printerSettings/printerSettings572.bin"/><Relationship Id="rId5" Type="http://schemas.openxmlformats.org/officeDocument/2006/relationships/printerSettings" Target="../printerSettings/printerSettings571.bin"/><Relationship Id="rId4" Type="http://schemas.openxmlformats.org/officeDocument/2006/relationships/printerSettings" Target="../printerSettings/printerSettings570.bin"/></Relationships>
</file>

<file path=xl/worksheets/_rels/sheet95.xml.rels><?xml version="1.0" encoding="UTF-8" standalone="yes"?>
<Relationships xmlns="http://schemas.openxmlformats.org/package/2006/relationships"><Relationship Id="rId3" Type="http://schemas.openxmlformats.org/officeDocument/2006/relationships/printerSettings" Target="../printerSettings/printerSettings576.bin"/><Relationship Id="rId7" Type="http://schemas.openxmlformats.org/officeDocument/2006/relationships/printerSettings" Target="../printerSettings/printerSettings580.bin"/><Relationship Id="rId2" Type="http://schemas.openxmlformats.org/officeDocument/2006/relationships/printerSettings" Target="../printerSettings/printerSettings575.bin"/><Relationship Id="rId1" Type="http://schemas.openxmlformats.org/officeDocument/2006/relationships/printerSettings" Target="../printerSettings/printerSettings574.bin"/><Relationship Id="rId6" Type="http://schemas.openxmlformats.org/officeDocument/2006/relationships/printerSettings" Target="../printerSettings/printerSettings579.bin"/><Relationship Id="rId5" Type="http://schemas.openxmlformats.org/officeDocument/2006/relationships/printerSettings" Target="../printerSettings/printerSettings578.bin"/><Relationship Id="rId4" Type="http://schemas.openxmlformats.org/officeDocument/2006/relationships/printerSettings" Target="../printerSettings/printerSettings577.bin"/></Relationships>
</file>

<file path=xl/worksheets/_rels/sheet96.xml.rels><?xml version="1.0" encoding="UTF-8" standalone="yes"?>
<Relationships xmlns="http://schemas.openxmlformats.org/package/2006/relationships"><Relationship Id="rId3" Type="http://schemas.openxmlformats.org/officeDocument/2006/relationships/printerSettings" Target="../printerSettings/printerSettings583.bin"/><Relationship Id="rId7" Type="http://schemas.openxmlformats.org/officeDocument/2006/relationships/printerSettings" Target="../printerSettings/printerSettings587.bin"/><Relationship Id="rId2" Type="http://schemas.openxmlformats.org/officeDocument/2006/relationships/printerSettings" Target="../printerSettings/printerSettings582.bin"/><Relationship Id="rId1" Type="http://schemas.openxmlformats.org/officeDocument/2006/relationships/printerSettings" Target="../printerSettings/printerSettings581.bin"/><Relationship Id="rId6" Type="http://schemas.openxmlformats.org/officeDocument/2006/relationships/printerSettings" Target="../printerSettings/printerSettings586.bin"/><Relationship Id="rId5" Type="http://schemas.openxmlformats.org/officeDocument/2006/relationships/printerSettings" Target="../printerSettings/printerSettings585.bin"/><Relationship Id="rId4" Type="http://schemas.openxmlformats.org/officeDocument/2006/relationships/printerSettings" Target="../printerSettings/printerSettings584.bin"/></Relationships>
</file>

<file path=xl/worksheets/_rels/sheet97.xml.rels><?xml version="1.0" encoding="UTF-8" standalone="yes"?>
<Relationships xmlns="http://schemas.openxmlformats.org/package/2006/relationships"><Relationship Id="rId3" Type="http://schemas.openxmlformats.org/officeDocument/2006/relationships/printerSettings" Target="../printerSettings/printerSettings590.bin"/><Relationship Id="rId7" Type="http://schemas.openxmlformats.org/officeDocument/2006/relationships/printerSettings" Target="../printerSettings/printerSettings594.bin"/><Relationship Id="rId2" Type="http://schemas.openxmlformats.org/officeDocument/2006/relationships/printerSettings" Target="../printerSettings/printerSettings589.bin"/><Relationship Id="rId1" Type="http://schemas.openxmlformats.org/officeDocument/2006/relationships/printerSettings" Target="../printerSettings/printerSettings588.bin"/><Relationship Id="rId6" Type="http://schemas.openxmlformats.org/officeDocument/2006/relationships/printerSettings" Target="../printerSettings/printerSettings593.bin"/><Relationship Id="rId5" Type="http://schemas.openxmlformats.org/officeDocument/2006/relationships/printerSettings" Target="../printerSettings/printerSettings592.bin"/><Relationship Id="rId4" Type="http://schemas.openxmlformats.org/officeDocument/2006/relationships/printerSettings" Target="../printerSettings/printerSettings591.bin"/></Relationships>
</file>

<file path=xl/worksheets/_rels/sheet98.xml.rels><?xml version="1.0" encoding="UTF-8" standalone="yes"?>
<Relationships xmlns="http://schemas.openxmlformats.org/package/2006/relationships"><Relationship Id="rId3" Type="http://schemas.openxmlformats.org/officeDocument/2006/relationships/printerSettings" Target="../printerSettings/printerSettings597.bin"/><Relationship Id="rId7" Type="http://schemas.openxmlformats.org/officeDocument/2006/relationships/printerSettings" Target="../printerSettings/printerSettings601.bin"/><Relationship Id="rId2" Type="http://schemas.openxmlformats.org/officeDocument/2006/relationships/printerSettings" Target="../printerSettings/printerSettings596.bin"/><Relationship Id="rId1" Type="http://schemas.openxmlformats.org/officeDocument/2006/relationships/printerSettings" Target="../printerSettings/printerSettings595.bin"/><Relationship Id="rId6" Type="http://schemas.openxmlformats.org/officeDocument/2006/relationships/printerSettings" Target="../printerSettings/printerSettings600.bin"/><Relationship Id="rId5" Type="http://schemas.openxmlformats.org/officeDocument/2006/relationships/printerSettings" Target="../printerSettings/printerSettings599.bin"/><Relationship Id="rId4" Type="http://schemas.openxmlformats.org/officeDocument/2006/relationships/printerSettings" Target="../printerSettings/printerSettings598.bin"/></Relationships>
</file>

<file path=xl/worksheets/_rels/sheet99.xml.rels><?xml version="1.0" encoding="UTF-8" standalone="yes"?>
<Relationships xmlns="http://schemas.openxmlformats.org/package/2006/relationships"><Relationship Id="rId3" Type="http://schemas.openxmlformats.org/officeDocument/2006/relationships/printerSettings" Target="../printerSettings/printerSettings604.bin"/><Relationship Id="rId7" Type="http://schemas.openxmlformats.org/officeDocument/2006/relationships/printerSettings" Target="../printerSettings/printerSettings608.bin"/><Relationship Id="rId2" Type="http://schemas.openxmlformats.org/officeDocument/2006/relationships/printerSettings" Target="../printerSettings/printerSettings603.bin"/><Relationship Id="rId1" Type="http://schemas.openxmlformats.org/officeDocument/2006/relationships/printerSettings" Target="../printerSettings/printerSettings602.bin"/><Relationship Id="rId6" Type="http://schemas.openxmlformats.org/officeDocument/2006/relationships/printerSettings" Target="../printerSettings/printerSettings607.bin"/><Relationship Id="rId5" Type="http://schemas.openxmlformats.org/officeDocument/2006/relationships/printerSettings" Target="../printerSettings/printerSettings606.bin"/><Relationship Id="rId4" Type="http://schemas.openxmlformats.org/officeDocument/2006/relationships/printerSettings" Target="../printerSettings/printerSettings605.bin"/></Relationships>
</file>

<file path=xl/worksheets/_rels/sheet100.xml.rels><?xml version="1.0" encoding="UTF-8" standalone="yes"?>
<Relationships xmlns="http://schemas.openxmlformats.org/package/2006/relationships"><Relationship Id="rId3" Type="http://schemas.openxmlformats.org/officeDocument/2006/relationships/printerSettings" Target="../printerSettings/printerSettings611.bin"/><Relationship Id="rId7" Type="http://schemas.openxmlformats.org/officeDocument/2006/relationships/printerSettings" Target="../printerSettings/printerSettings615.bin"/><Relationship Id="rId2" Type="http://schemas.openxmlformats.org/officeDocument/2006/relationships/printerSettings" Target="../printerSettings/printerSettings610.bin"/><Relationship Id="rId1" Type="http://schemas.openxmlformats.org/officeDocument/2006/relationships/printerSettings" Target="../printerSettings/printerSettings609.bin"/><Relationship Id="rId6" Type="http://schemas.openxmlformats.org/officeDocument/2006/relationships/printerSettings" Target="../printerSettings/printerSettings614.bin"/><Relationship Id="rId5" Type="http://schemas.openxmlformats.org/officeDocument/2006/relationships/printerSettings" Target="../printerSettings/printerSettings613.bin"/><Relationship Id="rId4" Type="http://schemas.openxmlformats.org/officeDocument/2006/relationships/printerSettings" Target="../printerSettings/printerSettings612.bin"/></Relationships>
</file>

<file path=xl/worksheets/_rels/sheet101.xml.rels><?xml version="1.0" encoding="UTF-8" standalone="yes"?>
<Relationships xmlns="http://schemas.openxmlformats.org/package/2006/relationships"><Relationship Id="rId3" Type="http://schemas.openxmlformats.org/officeDocument/2006/relationships/printerSettings" Target="../printerSettings/printerSettings618.bin"/><Relationship Id="rId7" Type="http://schemas.openxmlformats.org/officeDocument/2006/relationships/printerSettings" Target="../printerSettings/printerSettings622.bin"/><Relationship Id="rId2" Type="http://schemas.openxmlformats.org/officeDocument/2006/relationships/printerSettings" Target="../printerSettings/printerSettings617.bin"/><Relationship Id="rId1" Type="http://schemas.openxmlformats.org/officeDocument/2006/relationships/printerSettings" Target="../printerSettings/printerSettings616.bin"/><Relationship Id="rId6" Type="http://schemas.openxmlformats.org/officeDocument/2006/relationships/printerSettings" Target="../printerSettings/printerSettings621.bin"/><Relationship Id="rId5" Type="http://schemas.openxmlformats.org/officeDocument/2006/relationships/printerSettings" Target="../printerSettings/printerSettings620.bin"/><Relationship Id="rId4" Type="http://schemas.openxmlformats.org/officeDocument/2006/relationships/printerSettings" Target="../printerSettings/printerSettings619.bin"/></Relationships>
</file>

<file path=xl/worksheets/_rels/sheet102.xml.rels><?xml version="1.0" encoding="UTF-8" standalone="yes"?>
<Relationships xmlns="http://schemas.openxmlformats.org/package/2006/relationships"><Relationship Id="rId3" Type="http://schemas.openxmlformats.org/officeDocument/2006/relationships/printerSettings" Target="../printerSettings/printerSettings625.bin"/><Relationship Id="rId7" Type="http://schemas.openxmlformats.org/officeDocument/2006/relationships/printerSettings" Target="../printerSettings/printerSettings629.bin"/><Relationship Id="rId2" Type="http://schemas.openxmlformats.org/officeDocument/2006/relationships/printerSettings" Target="../printerSettings/printerSettings624.bin"/><Relationship Id="rId1" Type="http://schemas.openxmlformats.org/officeDocument/2006/relationships/printerSettings" Target="../printerSettings/printerSettings623.bin"/><Relationship Id="rId6" Type="http://schemas.openxmlformats.org/officeDocument/2006/relationships/printerSettings" Target="../printerSettings/printerSettings628.bin"/><Relationship Id="rId5" Type="http://schemas.openxmlformats.org/officeDocument/2006/relationships/printerSettings" Target="../printerSettings/printerSettings627.bin"/><Relationship Id="rId4" Type="http://schemas.openxmlformats.org/officeDocument/2006/relationships/printerSettings" Target="../printerSettings/printerSettings626.bin"/></Relationships>
</file>

<file path=xl/worksheets/_rels/sheet103.xml.rels><?xml version="1.0" encoding="UTF-8" standalone="yes"?>
<Relationships xmlns="http://schemas.openxmlformats.org/package/2006/relationships"><Relationship Id="rId3" Type="http://schemas.openxmlformats.org/officeDocument/2006/relationships/printerSettings" Target="../printerSettings/printerSettings632.bin"/><Relationship Id="rId7" Type="http://schemas.openxmlformats.org/officeDocument/2006/relationships/printerSettings" Target="../printerSettings/printerSettings636.bin"/><Relationship Id="rId2" Type="http://schemas.openxmlformats.org/officeDocument/2006/relationships/printerSettings" Target="../printerSettings/printerSettings631.bin"/><Relationship Id="rId1" Type="http://schemas.openxmlformats.org/officeDocument/2006/relationships/printerSettings" Target="../printerSettings/printerSettings630.bin"/><Relationship Id="rId6" Type="http://schemas.openxmlformats.org/officeDocument/2006/relationships/printerSettings" Target="../printerSettings/printerSettings635.bin"/><Relationship Id="rId5" Type="http://schemas.openxmlformats.org/officeDocument/2006/relationships/printerSettings" Target="../printerSettings/printerSettings634.bin"/><Relationship Id="rId4" Type="http://schemas.openxmlformats.org/officeDocument/2006/relationships/printerSettings" Target="../printerSettings/printerSettings63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637.bin"/></Relationships>
</file>

<file path=xl/worksheets/_rels/sheet105.xml.rels><?xml version="1.0" encoding="UTF-8" standalone="yes"?>
<Relationships xmlns="http://schemas.openxmlformats.org/package/2006/relationships"><Relationship Id="rId3" Type="http://schemas.openxmlformats.org/officeDocument/2006/relationships/printerSettings" Target="../printerSettings/printerSettings640.bin"/><Relationship Id="rId7" Type="http://schemas.openxmlformats.org/officeDocument/2006/relationships/printerSettings" Target="../printerSettings/printerSettings644.bin"/><Relationship Id="rId2" Type="http://schemas.openxmlformats.org/officeDocument/2006/relationships/printerSettings" Target="../printerSettings/printerSettings639.bin"/><Relationship Id="rId1" Type="http://schemas.openxmlformats.org/officeDocument/2006/relationships/printerSettings" Target="../printerSettings/printerSettings638.bin"/><Relationship Id="rId6" Type="http://schemas.openxmlformats.org/officeDocument/2006/relationships/printerSettings" Target="../printerSettings/printerSettings643.bin"/><Relationship Id="rId5" Type="http://schemas.openxmlformats.org/officeDocument/2006/relationships/printerSettings" Target="../printerSettings/printerSettings642.bin"/><Relationship Id="rId4" Type="http://schemas.openxmlformats.org/officeDocument/2006/relationships/printerSettings" Target="../printerSettings/printerSettings641.bin"/></Relationships>
</file>

<file path=xl/worksheets/_rels/sheet106.xml.rels><?xml version="1.0" encoding="UTF-8" standalone="yes"?>
<Relationships xmlns="http://schemas.openxmlformats.org/package/2006/relationships"><Relationship Id="rId3" Type="http://schemas.openxmlformats.org/officeDocument/2006/relationships/printerSettings" Target="../printerSettings/printerSettings647.bin"/><Relationship Id="rId7" Type="http://schemas.openxmlformats.org/officeDocument/2006/relationships/printerSettings" Target="../printerSettings/printerSettings651.bin"/><Relationship Id="rId2" Type="http://schemas.openxmlformats.org/officeDocument/2006/relationships/printerSettings" Target="../printerSettings/printerSettings646.bin"/><Relationship Id="rId1" Type="http://schemas.openxmlformats.org/officeDocument/2006/relationships/printerSettings" Target="../printerSettings/printerSettings645.bin"/><Relationship Id="rId6" Type="http://schemas.openxmlformats.org/officeDocument/2006/relationships/printerSettings" Target="../printerSettings/printerSettings650.bin"/><Relationship Id="rId5" Type="http://schemas.openxmlformats.org/officeDocument/2006/relationships/printerSettings" Target="../printerSettings/printerSettings649.bin"/><Relationship Id="rId4" Type="http://schemas.openxmlformats.org/officeDocument/2006/relationships/printerSettings" Target="../printerSettings/printerSettings648.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652.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653.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654.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65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19"/>
  <sheetViews>
    <sheetView workbookViewId="0"/>
  </sheetViews>
  <sheetFormatPr defaultRowHeight="12.75"/>
  <cols>
    <col min="1" max="1" width="4.140625" customWidth="1"/>
  </cols>
  <sheetData>
    <row r="1" spans="1:1">
      <c r="A1" s="360"/>
    </row>
    <row r="18" s="85" customFormat="1"/>
    <row r="19" s="85" customFormat="1"/>
  </sheetData>
  <customSheetViews>
    <customSheetView guid="{700BB901-DE3D-40AF-9E84-3437521A0345}" showPageBreaks="1">
      <pageMargins left="0.75" right="0.75" top="1" bottom="1" header="0.5" footer="0.5"/>
      <pageSetup orientation="portrait" r:id="rId1"/>
      <headerFooter alignWithMargins="0"/>
    </customSheetView>
    <customSheetView guid="{D30DA162-D620-4A19-970C-1046A6A23ED1}">
      <pageMargins left="0.75" right="0.75" top="1" bottom="1" header="0.5" footer="0.5"/>
      <pageSetup orientation="portrait" r:id="rId2"/>
      <headerFooter alignWithMargins="0"/>
    </customSheetView>
    <customSheetView guid="{7B208CC4-03EC-49A3-9AEF-BDEAF48D6BE2}">
      <pageMargins left="0.75" right="0.75" top="1" bottom="1" header="0.5" footer="0.5"/>
      <pageSetup orientation="portrait" r:id="rId3"/>
      <headerFooter alignWithMargins="0"/>
    </customSheetView>
    <customSheetView guid="{FAFF7267-5C8D-421B-A6E7-C317663504A2}">
      <pageMargins left="0.75" right="0.75" top="1" bottom="1" header="0.5" footer="0.5"/>
      <pageSetup orientation="portrait" r:id="rId4"/>
      <headerFooter alignWithMargins="0"/>
    </customSheetView>
    <customSheetView guid="{659C7A86-29AF-4EB2-A484-62929168C99A}">
      <pageMargins left="0.75" right="0.75" top="1" bottom="1" header="0.5" footer="0.5"/>
      <pageSetup orientation="portrait" r:id="rId5"/>
      <headerFooter alignWithMargins="0"/>
    </customSheetView>
    <customSheetView guid="{DE1D8474-1C81-4DEF-9FC4-4CC6D52CA0A7}">
      <pageMargins left="0.75" right="0.75" top="1" bottom="1" header="0.5" footer="0.5"/>
      <pageSetup orientation="portrait" r:id="rId6"/>
      <headerFooter alignWithMargins="0"/>
    </customSheetView>
  </customSheetViews>
  <phoneticPr fontId="20" type="noConversion"/>
  <pageMargins left="0.75" right="0.75" top="1" bottom="1" header="0.5" footer="0.5"/>
  <pageSetup orientation="portrait" r:id="rId7"/>
  <headerFooter alignWithMargins="0"/>
  <drawing r:id="rId8"/>
  <legacyDrawing r:id="rId9"/>
  <mc:AlternateContent xmlns:mc="http://schemas.openxmlformats.org/markup-compatibility/2006">
    <mc:Choice Requires="x14">
      <controls>
        <mc:AlternateContent xmlns:mc="http://schemas.openxmlformats.org/markup-compatibility/2006">
          <mc:Choice Requires="x14">
            <control shapeId="1025" r:id="rId10" name="Button 1">
              <controlPr defaultSize="0" print="0" autoFill="0" autoPict="0" macro="[0]!Print_All">
                <anchor moveWithCells="1" sizeWithCells="1">
                  <from>
                    <xdr:col>1</xdr:col>
                    <xdr:colOff>0</xdr:colOff>
                    <xdr:row>5</xdr:row>
                    <xdr:rowOff>0</xdr:rowOff>
                  </from>
                  <to>
                    <xdr:col>3</xdr:col>
                    <xdr:colOff>104775</xdr:colOff>
                    <xdr:row>6</xdr:row>
                    <xdr:rowOff>95250</xdr:rowOff>
                  </to>
                </anchor>
              </controlPr>
            </control>
          </mc:Choice>
        </mc:AlternateContent>
        <mc:AlternateContent xmlns:mc="http://schemas.openxmlformats.org/markup-compatibility/2006">
          <mc:Choice Requires="x14">
            <control shapeId="1026" r:id="rId11" name="Button 2">
              <controlPr defaultSize="0" print="0" autoFill="0" autoPict="0" macro="[0]!Print_Summary">
                <anchor moveWithCells="1" sizeWithCells="1">
                  <from>
                    <xdr:col>1</xdr:col>
                    <xdr:colOff>0</xdr:colOff>
                    <xdr:row>7</xdr:row>
                    <xdr:rowOff>152400</xdr:rowOff>
                  </from>
                  <to>
                    <xdr:col>3</xdr:col>
                    <xdr:colOff>104775</xdr:colOff>
                    <xdr:row>9</xdr:row>
                    <xdr:rowOff>85725</xdr:rowOff>
                  </to>
                </anchor>
              </controlPr>
            </control>
          </mc:Choice>
        </mc:AlternateContent>
        <mc:AlternateContent xmlns:mc="http://schemas.openxmlformats.org/markup-compatibility/2006">
          <mc:Choice Requires="x14">
            <control shapeId="1027" r:id="rId12" name="Button 3">
              <controlPr defaultSize="0" print="0" autoFill="0" autoPict="0" macro="[0]!Print_Rate_Base">
                <anchor moveWithCells="1" sizeWithCells="1">
                  <from>
                    <xdr:col>1</xdr:col>
                    <xdr:colOff>0</xdr:colOff>
                    <xdr:row>10</xdr:row>
                    <xdr:rowOff>152400</xdr:rowOff>
                  </from>
                  <to>
                    <xdr:col>3</xdr:col>
                    <xdr:colOff>104775</xdr:colOff>
                    <xdr:row>12</xdr:row>
                    <xdr:rowOff>85725</xdr:rowOff>
                  </to>
                </anchor>
              </controlPr>
            </control>
          </mc:Choice>
        </mc:AlternateContent>
        <mc:AlternateContent xmlns:mc="http://schemas.openxmlformats.org/markup-compatibility/2006">
          <mc:Choice Requires="x14">
            <control shapeId="1028" r:id="rId13" name="Button 4">
              <controlPr defaultSize="0" print="0" autoFill="0" autoPict="0" macro="[0]!Print_Financial_Information">
                <anchor moveWithCells="1" sizeWithCells="1">
                  <from>
                    <xdr:col>1</xdr:col>
                    <xdr:colOff>0</xdr:colOff>
                    <xdr:row>14</xdr:row>
                    <xdr:rowOff>0</xdr:rowOff>
                  </from>
                  <to>
                    <xdr:col>3</xdr:col>
                    <xdr:colOff>104775</xdr:colOff>
                    <xdr:row>16</xdr:row>
                    <xdr:rowOff>19050</xdr:rowOff>
                  </to>
                </anchor>
              </controlPr>
            </control>
          </mc:Choice>
        </mc:AlternateContent>
        <mc:AlternateContent xmlns:mc="http://schemas.openxmlformats.org/markup-compatibility/2006">
          <mc:Choice Requires="x14">
            <control shapeId="1029" r:id="rId14" name="Button 5">
              <controlPr defaultSize="0" print="0" autoFill="0" autoPict="0" macro="[0]!Print_OandM">
                <anchor moveWithCells="1" sizeWithCells="1">
                  <from>
                    <xdr:col>4</xdr:col>
                    <xdr:colOff>0</xdr:colOff>
                    <xdr:row>4</xdr:row>
                    <xdr:rowOff>152400</xdr:rowOff>
                  </from>
                  <to>
                    <xdr:col>6</xdr:col>
                    <xdr:colOff>104775</xdr:colOff>
                    <xdr:row>7</xdr:row>
                    <xdr:rowOff>28575</xdr:rowOff>
                  </to>
                </anchor>
              </controlPr>
            </control>
          </mc:Choice>
        </mc:AlternateContent>
        <mc:AlternateContent xmlns:mc="http://schemas.openxmlformats.org/markup-compatibility/2006">
          <mc:Choice Requires="x14">
            <control shapeId="1030" r:id="rId15" name="Button 6">
              <controlPr defaultSize="0" print="0" autoFill="0" autoPict="0" macro="[0]!Print_Depr_Taxes_Other">
                <anchor moveWithCells="1" sizeWithCells="1">
                  <from>
                    <xdr:col>4</xdr:col>
                    <xdr:colOff>0</xdr:colOff>
                    <xdr:row>8</xdr:row>
                    <xdr:rowOff>0</xdr:rowOff>
                  </from>
                  <to>
                    <xdr:col>6</xdr:col>
                    <xdr:colOff>104775</xdr:colOff>
                    <xdr:row>10</xdr:row>
                    <xdr:rowOff>0</xdr:rowOff>
                  </to>
                </anchor>
              </controlPr>
            </control>
          </mc:Choice>
        </mc:AlternateContent>
        <mc:AlternateContent xmlns:mc="http://schemas.openxmlformats.org/markup-compatibility/2006">
          <mc:Choice Requires="x14">
            <control shapeId="1031" r:id="rId16" name="Button 7">
              <controlPr defaultSize="0" print="0" autoFill="0" autoPict="0" macro="[0]!Print_Functionalization">
                <anchor moveWithCells="1" sizeWithCells="1">
                  <from>
                    <xdr:col>3</xdr:col>
                    <xdr:colOff>600075</xdr:colOff>
                    <xdr:row>10</xdr:row>
                    <xdr:rowOff>142875</xdr:rowOff>
                  </from>
                  <to>
                    <xdr:col>6</xdr:col>
                    <xdr:colOff>104775</xdr:colOff>
                    <xdr:row>12</xdr:row>
                    <xdr:rowOff>76200</xdr:rowOff>
                  </to>
                </anchor>
              </controlPr>
            </control>
          </mc:Choice>
        </mc:AlternateContent>
        <mc:AlternateContent xmlns:mc="http://schemas.openxmlformats.org/markup-compatibility/2006">
          <mc:Choice Requires="x14">
            <control shapeId="1032" r:id="rId17" name="Button 8">
              <controlPr defaultSize="0" print="0" autoFill="0" autoPict="0" macro="[0]!Print_Decommissioning">
                <anchor moveWithCells="1" sizeWithCells="1">
                  <from>
                    <xdr:col>4</xdr:col>
                    <xdr:colOff>0</xdr:colOff>
                    <xdr:row>13</xdr:row>
                    <xdr:rowOff>152400</xdr:rowOff>
                  </from>
                  <to>
                    <xdr:col>6</xdr:col>
                    <xdr:colOff>104775</xdr:colOff>
                    <xdr:row>15</xdr:row>
                    <xdr:rowOff>85725</xdr:rowOff>
                  </to>
                </anchor>
              </controlPr>
            </control>
          </mc:Choice>
        </mc:AlternateContent>
        <mc:AlternateContent xmlns:mc="http://schemas.openxmlformats.org/markup-compatibility/2006">
          <mc:Choice Requires="x14">
            <control shapeId="1033" r:id="rId18" name="Button 9">
              <controlPr defaultSize="0" print="0" autoFill="0" autoPict="0" macro="[0]!Print_Wholesale_TCOS">
                <anchor moveWithCells="1" sizeWithCells="1">
                  <from>
                    <xdr:col>6</xdr:col>
                    <xdr:colOff>600075</xdr:colOff>
                    <xdr:row>8</xdr:row>
                    <xdr:rowOff>0</xdr:rowOff>
                  </from>
                  <to>
                    <xdr:col>9</xdr:col>
                    <xdr:colOff>104775</xdr:colOff>
                    <xdr:row>9</xdr:row>
                    <xdr:rowOff>95250</xdr:rowOff>
                  </to>
                </anchor>
              </controlPr>
            </control>
          </mc:Choice>
        </mc:AlternateContent>
        <mc:AlternateContent xmlns:mc="http://schemas.openxmlformats.org/markup-compatibility/2006">
          <mc:Choice Requires="x14">
            <control shapeId="1034" r:id="rId19" name="Button 10">
              <controlPr defaultSize="0" print="0" autoFill="0" autoPict="0" macro="[0]!Print_Rate_Design">
                <anchor moveWithCells="1" sizeWithCells="1">
                  <from>
                    <xdr:col>6</xdr:col>
                    <xdr:colOff>600075</xdr:colOff>
                    <xdr:row>11</xdr:row>
                    <xdr:rowOff>0</xdr:rowOff>
                  </from>
                  <to>
                    <xdr:col>9</xdr:col>
                    <xdr:colOff>104775</xdr:colOff>
                    <xdr:row>12</xdr:row>
                    <xdr:rowOff>95250</xdr:rowOff>
                  </to>
                </anchor>
              </controlPr>
            </control>
          </mc:Choice>
        </mc:AlternateContent>
        <mc:AlternateContent xmlns:mc="http://schemas.openxmlformats.org/markup-compatibility/2006">
          <mc:Choice Requires="x14">
            <control shapeId="1035" r:id="rId20" name="Button 11">
              <controlPr defaultSize="0" print="0" autoFill="0" autoPict="0" macro="[0]!Print_Class_Allocation">
                <anchor moveWithCells="1" sizeWithCells="1">
                  <from>
                    <xdr:col>7</xdr:col>
                    <xdr:colOff>0</xdr:colOff>
                    <xdr:row>5</xdr:row>
                    <xdr:rowOff>0</xdr:rowOff>
                  </from>
                  <to>
                    <xdr:col>9</xdr:col>
                    <xdr:colOff>104775</xdr:colOff>
                    <xdr:row>6</xdr:row>
                    <xdr:rowOff>95250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V68"/>
  <sheetViews>
    <sheetView tabSelected="1" topLeftCell="B1" zoomScale="110" zoomScaleNormal="110" workbookViewId="0">
      <selection activeCell="B1" sqref="B1"/>
    </sheetView>
  </sheetViews>
  <sheetFormatPr defaultColWidth="9.140625" defaultRowHeight="11.25"/>
  <cols>
    <col min="1" max="1" width="5.5703125" style="354" customWidth="1"/>
    <col min="2" max="2" width="56.5703125" style="354" customWidth="1"/>
    <col min="3" max="3" width="11.5703125" style="354" customWidth="1"/>
    <col min="4" max="4" width="12.85546875" style="354" bestFit="1" customWidth="1"/>
    <col min="5" max="5" width="11.5703125" style="354" customWidth="1"/>
    <col min="6" max="6" width="14.42578125" style="354" customWidth="1"/>
    <col min="7" max="8" width="13.42578125" style="354" customWidth="1"/>
    <col min="9" max="9" width="14" style="354" customWidth="1"/>
    <col min="10" max="11" width="13.42578125" style="354" customWidth="1"/>
    <col min="12" max="12" width="17.5703125" style="354" customWidth="1"/>
    <col min="13" max="13" width="11.42578125" style="354" customWidth="1"/>
    <col min="14" max="14" width="9.140625" style="354"/>
    <col min="15" max="15" width="9.7109375" style="354" customWidth="1"/>
    <col min="16" max="16384" width="9.140625" style="354"/>
  </cols>
  <sheetData>
    <row r="1" spans="1:204" ht="12" thickBot="1">
      <c r="A1" s="31"/>
      <c r="B1" s="10"/>
      <c r="C1" s="10"/>
      <c r="D1" s="10"/>
      <c r="E1" s="10"/>
      <c r="F1" s="1608" t="s">
        <v>1599</v>
      </c>
    </row>
    <row r="2" spans="1:204">
      <c r="B2" s="148" t="s">
        <v>465</v>
      </c>
      <c r="C2" s="42"/>
      <c r="D2" s="42"/>
      <c r="E2" s="42"/>
      <c r="F2" s="20"/>
    </row>
    <row r="3" spans="1:204">
      <c r="B3" s="544" t="s">
        <v>1407</v>
      </c>
      <c r="C3" s="7"/>
      <c r="D3" s="7"/>
      <c r="E3" s="7"/>
      <c r="F3" s="20"/>
    </row>
    <row r="4" spans="1:204">
      <c r="B4" s="146" t="s">
        <v>228</v>
      </c>
      <c r="C4" s="42"/>
      <c r="D4" s="42"/>
      <c r="E4" s="42"/>
      <c r="F4" s="20"/>
    </row>
    <row r="5" spans="1:204">
      <c r="B5" s="1012" t="s">
        <v>1260</v>
      </c>
      <c r="C5" s="42"/>
      <c r="D5" s="39"/>
      <c r="E5" s="42"/>
      <c r="F5" s="20"/>
    </row>
    <row r="6" spans="1:204" ht="12" thickBot="1">
      <c r="B6" s="1134" t="s">
        <v>584</v>
      </c>
      <c r="C6" s="42"/>
      <c r="D6" s="39"/>
      <c r="E6" s="42"/>
      <c r="F6" s="20"/>
    </row>
    <row r="7" spans="1:204">
      <c r="A7" s="385"/>
      <c r="B7" s="20"/>
      <c r="C7" s="20"/>
      <c r="D7" s="20"/>
      <c r="E7" s="20"/>
      <c r="F7" s="20"/>
    </row>
    <row r="8" spans="1:204" s="20" customFormat="1" ht="12" thickBot="1">
      <c r="A8" s="10"/>
      <c r="B8" s="10"/>
      <c r="C8" s="35" t="s">
        <v>1602</v>
      </c>
      <c r="D8" s="35" t="s">
        <v>1603</v>
      </c>
      <c r="E8" s="35" t="s">
        <v>1604</v>
      </c>
      <c r="F8" s="35" t="s">
        <v>1605</v>
      </c>
      <c r="G8" s="3"/>
      <c r="H8" s="3"/>
      <c r="I8" s="3"/>
      <c r="J8" s="3"/>
      <c r="K8" s="3"/>
      <c r="L8" s="3"/>
      <c r="M8" s="3"/>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19"/>
      <c r="DJ8" s="19"/>
      <c r="DK8" s="19"/>
      <c r="DL8" s="19"/>
      <c r="DM8" s="19"/>
      <c r="DN8" s="19"/>
      <c r="DO8" s="19"/>
      <c r="DP8" s="19"/>
      <c r="DQ8" s="19"/>
      <c r="DR8" s="19"/>
      <c r="DS8" s="19"/>
      <c r="DT8" s="19"/>
      <c r="DU8" s="19"/>
      <c r="DV8" s="19"/>
      <c r="DW8" s="19"/>
      <c r="DX8" s="19"/>
      <c r="DY8" s="19"/>
      <c r="DZ8" s="19"/>
      <c r="EA8" s="19"/>
      <c r="EB8" s="19"/>
      <c r="EC8" s="19"/>
      <c r="ED8" s="19"/>
      <c r="EE8" s="19"/>
      <c r="EF8" s="19"/>
      <c r="EG8" s="19"/>
      <c r="EH8" s="19"/>
      <c r="EI8" s="19"/>
      <c r="EJ8" s="19"/>
      <c r="EK8" s="19"/>
      <c r="EL8" s="19"/>
      <c r="EM8" s="19"/>
      <c r="EN8" s="19"/>
      <c r="EO8" s="19"/>
      <c r="EP8" s="19"/>
      <c r="EQ8" s="19"/>
      <c r="ER8" s="19"/>
      <c r="ES8" s="19"/>
      <c r="ET8" s="19"/>
      <c r="EU8" s="19"/>
      <c r="EV8" s="19"/>
      <c r="EW8" s="19"/>
      <c r="EX8" s="19"/>
      <c r="EY8" s="19"/>
      <c r="EZ8" s="19"/>
      <c r="FA8" s="19"/>
      <c r="FB8" s="19"/>
      <c r="FC8" s="19"/>
      <c r="FD8" s="19"/>
      <c r="FE8" s="19"/>
      <c r="FF8" s="19"/>
      <c r="FG8" s="19"/>
      <c r="FH8" s="19"/>
      <c r="FI8" s="19"/>
      <c r="FJ8" s="19"/>
      <c r="FK8" s="19"/>
      <c r="FL8" s="19"/>
      <c r="FM8" s="19"/>
      <c r="FN8" s="19"/>
      <c r="FO8" s="19"/>
      <c r="FP8" s="19"/>
      <c r="FQ8" s="19"/>
      <c r="FR8" s="19"/>
      <c r="FS8" s="19"/>
      <c r="FT8" s="19"/>
      <c r="FU8" s="19"/>
      <c r="FV8" s="19"/>
      <c r="FW8" s="19"/>
      <c r="FX8" s="19"/>
      <c r="FY8" s="19"/>
      <c r="FZ8" s="19"/>
      <c r="GA8" s="19"/>
      <c r="GB8" s="19"/>
      <c r="GC8" s="19"/>
      <c r="GD8" s="19"/>
      <c r="GE8" s="19"/>
      <c r="GF8" s="19"/>
      <c r="GG8" s="19"/>
      <c r="GH8" s="19"/>
      <c r="GI8" s="19"/>
      <c r="GJ8" s="19"/>
      <c r="GK8" s="19"/>
      <c r="GL8" s="19"/>
      <c r="GM8" s="19"/>
      <c r="GN8" s="19"/>
      <c r="GO8" s="19"/>
      <c r="GP8" s="19"/>
      <c r="GQ8" s="19"/>
      <c r="GR8" s="19"/>
      <c r="GS8" s="19"/>
      <c r="GT8" s="19"/>
      <c r="GU8" s="19"/>
      <c r="GV8" s="19"/>
    </row>
    <row r="9" spans="1:204">
      <c r="A9" s="232"/>
      <c r="B9" s="425"/>
      <c r="C9" s="425"/>
      <c r="D9" s="425"/>
      <c r="E9" s="425"/>
      <c r="F9" s="356"/>
      <c r="G9" s="387"/>
      <c r="H9" s="387"/>
      <c r="I9" s="387"/>
      <c r="J9" s="387"/>
      <c r="K9" s="387"/>
    </row>
    <row r="10" spans="1:204">
      <c r="A10" s="233"/>
      <c r="B10" s="357"/>
      <c r="C10" s="357" t="s">
        <v>583</v>
      </c>
      <c r="D10" s="426" t="s">
        <v>1324</v>
      </c>
      <c r="E10" s="426" t="s">
        <v>1032</v>
      </c>
      <c r="F10" s="426" t="s">
        <v>229</v>
      </c>
    </row>
    <row r="11" spans="1:204">
      <c r="A11" s="233" t="s">
        <v>272</v>
      </c>
      <c r="B11" s="357" t="s">
        <v>578</v>
      </c>
      <c r="C11" s="426" t="s">
        <v>586</v>
      </c>
      <c r="D11" s="426" t="s">
        <v>1326</v>
      </c>
      <c r="E11" s="426" t="s">
        <v>1325</v>
      </c>
      <c r="F11" s="426" t="s">
        <v>1326</v>
      </c>
    </row>
    <row r="12" spans="1:204" ht="12" thickBot="1">
      <c r="A12" s="234" t="s">
        <v>1083</v>
      </c>
      <c r="B12" s="427"/>
      <c r="C12" s="427"/>
      <c r="D12" s="1145" t="s">
        <v>988</v>
      </c>
      <c r="E12" s="1145" t="s">
        <v>988</v>
      </c>
      <c r="F12" s="545" t="s">
        <v>820</v>
      </c>
    </row>
    <row r="13" spans="1:204">
      <c r="A13" s="218"/>
      <c r="B13" s="428"/>
      <c r="C13" s="339"/>
      <c r="D13" s="339"/>
      <c r="E13" s="339"/>
      <c r="F13" s="429"/>
    </row>
    <row r="14" spans="1:204">
      <c r="A14" s="61">
        <v>1</v>
      </c>
      <c r="B14" s="379" t="s">
        <v>230</v>
      </c>
      <c r="C14" s="13" t="s">
        <v>1073</v>
      </c>
      <c r="D14" s="1308">
        <f>D16+D17+D18</f>
        <v>591402607.02999997</v>
      </c>
      <c r="E14" s="1308">
        <f>E16+E17+E18</f>
        <v>27752837.883235067</v>
      </c>
      <c r="F14" s="1517">
        <f>F16+F17+F18</f>
        <v>619155444.91323507</v>
      </c>
      <c r="G14" s="11"/>
      <c r="H14" s="11"/>
      <c r="I14" s="11"/>
      <c r="J14" s="11"/>
      <c r="K14" s="11"/>
      <c r="L14" s="430"/>
      <c r="M14" s="430"/>
    </row>
    <row r="15" spans="1:204">
      <c r="A15" s="61">
        <f>A14+1</f>
        <v>2</v>
      </c>
      <c r="B15" s="379"/>
      <c r="C15" s="13"/>
      <c r="D15" s="1147"/>
      <c r="E15" s="13"/>
      <c r="F15" s="44"/>
      <c r="G15" s="11"/>
      <c r="H15" s="11"/>
      <c r="I15" s="11"/>
      <c r="J15" s="11"/>
      <c r="K15" s="11"/>
      <c r="L15" s="430"/>
      <c r="M15" s="430"/>
    </row>
    <row r="16" spans="1:204">
      <c r="A16" s="61">
        <f t="shared" ref="A16:A40" si="0">A15+1</f>
        <v>3</v>
      </c>
      <c r="B16" s="298" t="s">
        <v>1455</v>
      </c>
      <c r="C16" s="13"/>
      <c r="D16" s="1147">
        <f>'[9]I-A'!$D$16+'[10]I-A'!$D$16</f>
        <v>450797009.19</v>
      </c>
      <c r="E16" s="1308">
        <f>F16-D16</f>
        <v>168358435.72323507</v>
      </c>
      <c r="F16" s="44">
        <f>'I-A-1'!K36</f>
        <v>619155444.91323507</v>
      </c>
      <c r="G16" s="11"/>
      <c r="H16" s="11"/>
      <c r="I16" s="11"/>
      <c r="J16" s="11"/>
      <c r="K16" s="11"/>
      <c r="L16" s="430"/>
      <c r="M16" s="430"/>
    </row>
    <row r="17" spans="1:13">
      <c r="A17" s="61">
        <f t="shared" si="0"/>
        <v>4</v>
      </c>
      <c r="B17" s="379" t="s">
        <v>1456</v>
      </c>
      <c r="C17" s="13"/>
      <c r="D17" s="1147">
        <f>'[10]I-A'!$D$17+'[9]I-A'!$D$17</f>
        <v>131705195.84</v>
      </c>
      <c r="E17" s="1308">
        <f>-D17</f>
        <v>-131705195.84</v>
      </c>
      <c r="F17" s="44">
        <f t="shared" ref="F17:F28" si="1">SUM(D17:E17)</f>
        <v>0</v>
      </c>
      <c r="G17" s="11"/>
      <c r="H17" s="11"/>
      <c r="I17" s="11"/>
      <c r="J17" s="11"/>
      <c r="K17" s="11"/>
      <c r="L17" s="430"/>
      <c r="M17" s="430"/>
    </row>
    <row r="18" spans="1:13">
      <c r="A18" s="61">
        <f t="shared" si="0"/>
        <v>5</v>
      </c>
      <c r="B18" s="379" t="s">
        <v>1457</v>
      </c>
      <c r="C18" s="13"/>
      <c r="D18" s="138">
        <f>'[10]I-A'!$D$18+'[9]I-A'!$D$18</f>
        <v>8900402</v>
      </c>
      <c r="E18" s="1225">
        <f>-D18</f>
        <v>-8900402</v>
      </c>
      <c r="F18" s="284">
        <f t="shared" si="1"/>
        <v>0</v>
      </c>
      <c r="G18" s="11"/>
      <c r="H18" s="11"/>
      <c r="I18" s="11"/>
      <c r="J18" s="11"/>
      <c r="K18" s="11"/>
      <c r="L18" s="430"/>
      <c r="M18" s="430"/>
    </row>
    <row r="19" spans="1:13">
      <c r="A19" s="61">
        <f t="shared" si="0"/>
        <v>6</v>
      </c>
      <c r="B19" s="379" t="s">
        <v>230</v>
      </c>
      <c r="C19" s="13"/>
      <c r="D19" s="12">
        <f>SUM(D16:D18)</f>
        <v>591402607.02999997</v>
      </c>
      <c r="E19" s="1325">
        <f>SUM(E16:E18)</f>
        <v>27752837.883235067</v>
      </c>
      <c r="F19" s="44">
        <f>SUM(F16:F18)</f>
        <v>619155444.91323507</v>
      </c>
      <c r="G19" s="11"/>
      <c r="H19" s="11"/>
      <c r="I19" s="11"/>
      <c r="J19" s="11"/>
      <c r="K19" s="11"/>
      <c r="L19" s="430"/>
      <c r="M19" s="430"/>
    </row>
    <row r="20" spans="1:13">
      <c r="A20" s="61">
        <f t="shared" si="0"/>
        <v>7</v>
      </c>
      <c r="B20" s="379"/>
      <c r="C20" s="13"/>
      <c r="D20" s="12"/>
      <c r="E20" s="782"/>
      <c r="F20" s="44"/>
      <c r="G20" s="11"/>
      <c r="H20" s="11"/>
      <c r="I20" s="11"/>
      <c r="J20" s="11"/>
      <c r="K20" s="11"/>
      <c r="L20" s="430"/>
      <c r="M20" s="430"/>
    </row>
    <row r="21" spans="1:13">
      <c r="A21" s="61">
        <f t="shared" si="0"/>
        <v>8</v>
      </c>
      <c r="B21" s="379" t="s">
        <v>1443</v>
      </c>
      <c r="C21" s="13"/>
      <c r="D21" s="1147">
        <f>'[10]I-A'!$D$21+'[9]I-A'!$D$21</f>
        <v>73810075.75999999</v>
      </c>
      <c r="E21" s="782">
        <f>-D21</f>
        <v>-73810075.75999999</v>
      </c>
      <c r="F21" s="44">
        <f t="shared" si="1"/>
        <v>0</v>
      </c>
      <c r="G21" s="11"/>
      <c r="H21" s="11"/>
      <c r="I21" s="11"/>
      <c r="J21" s="11"/>
      <c r="K21" s="11"/>
      <c r="L21" s="430"/>
      <c r="M21" s="430"/>
    </row>
    <row r="22" spans="1:13">
      <c r="A22" s="61">
        <f t="shared" si="0"/>
        <v>9</v>
      </c>
      <c r="B22" s="379" t="s">
        <v>1327</v>
      </c>
      <c r="C22" s="13"/>
      <c r="D22" s="1147">
        <f>'[10]I-A'!$D$22+'[9]I-A'!$D$22</f>
        <v>202262173.61000001</v>
      </c>
      <c r="E22" s="782">
        <f>F22-D22</f>
        <v>125126555.40622264</v>
      </c>
      <c r="F22" s="44">
        <f>'[10]I-A'!$F$22+'[9]I-A'!$F$22</f>
        <v>327388729.01622266</v>
      </c>
      <c r="G22" s="1497"/>
      <c r="H22" s="11"/>
      <c r="I22" s="11"/>
      <c r="J22" s="11"/>
      <c r="K22" s="11"/>
      <c r="L22" s="430"/>
      <c r="M22" s="430"/>
    </row>
    <row r="23" spans="1:13">
      <c r="A23" s="61">
        <f t="shared" si="0"/>
        <v>10</v>
      </c>
      <c r="B23" s="298" t="s">
        <v>1332</v>
      </c>
      <c r="C23" s="13"/>
      <c r="D23" s="1147">
        <f>'[10]I-A'!$D$23+'[9]I-A'!$D$23</f>
        <v>29883535.18</v>
      </c>
      <c r="E23" s="782">
        <f>-D23</f>
        <v>-29883535.18</v>
      </c>
      <c r="F23" s="44">
        <f t="shared" si="1"/>
        <v>0</v>
      </c>
      <c r="G23" s="11"/>
      <c r="H23" s="11"/>
      <c r="I23" s="11"/>
      <c r="J23" s="11"/>
      <c r="K23" s="11"/>
      <c r="L23" s="430"/>
      <c r="M23" s="430"/>
    </row>
    <row r="24" spans="1:13">
      <c r="A24" s="61">
        <f t="shared" si="0"/>
        <v>11</v>
      </c>
      <c r="B24" s="298" t="s">
        <v>1444</v>
      </c>
      <c r="C24" s="13"/>
      <c r="D24" s="1147">
        <f>'[10]I-A'!$D$24+'[9]I-A'!$D$24</f>
        <v>11349956.810000001</v>
      </c>
      <c r="E24" s="782">
        <f>'[10]I-A'!$E$24+'[9]I-A'!$E$24</f>
        <v>8900401.7800000012</v>
      </c>
      <c r="F24" s="44">
        <f t="shared" si="1"/>
        <v>20250358.590000004</v>
      </c>
      <c r="G24" s="11"/>
      <c r="H24" s="11"/>
      <c r="I24" s="11"/>
      <c r="J24" s="11"/>
      <c r="K24" s="11"/>
      <c r="L24" s="430"/>
      <c r="M24" s="430"/>
    </row>
    <row r="25" spans="1:13">
      <c r="A25" s="61">
        <f t="shared" si="0"/>
        <v>12</v>
      </c>
      <c r="B25" s="298" t="s">
        <v>1446</v>
      </c>
      <c r="C25" s="10"/>
      <c r="D25" s="782">
        <f>'[10]I-A'!$D$25+'[9]I-A'!$D$25</f>
        <v>-989896.26</v>
      </c>
      <c r="E25" s="1308">
        <f>-D25</f>
        <v>989896.26</v>
      </c>
      <c r="F25" s="44">
        <f t="shared" si="1"/>
        <v>0</v>
      </c>
      <c r="G25" s="1194"/>
      <c r="H25" s="1194"/>
      <c r="I25" s="1194"/>
      <c r="J25" s="1194"/>
      <c r="K25" s="1194"/>
      <c r="L25" s="430"/>
      <c r="M25" s="430"/>
    </row>
    <row r="26" spans="1:13">
      <c r="A26" s="61">
        <f t="shared" si="0"/>
        <v>13</v>
      </c>
      <c r="B26" s="298" t="s">
        <v>1588</v>
      </c>
      <c r="C26" s="10"/>
      <c r="D26" s="782"/>
      <c r="E26" s="1308">
        <f>'[10]I-A'!$E$26+'[9]I-A'!$E$26</f>
        <v>-20741598.222450938</v>
      </c>
      <c r="F26" s="44">
        <f t="shared" si="1"/>
        <v>-20741598.222450938</v>
      </c>
      <c r="G26" s="1497"/>
      <c r="H26" s="1497"/>
      <c r="I26" s="1497"/>
      <c r="J26" s="1497"/>
      <c r="K26" s="1497"/>
      <c r="L26" s="430"/>
      <c r="M26" s="430"/>
    </row>
    <row r="27" spans="1:13">
      <c r="A27" s="61">
        <f t="shared" si="0"/>
        <v>14</v>
      </c>
      <c r="B27" s="298"/>
      <c r="C27" s="13"/>
      <c r="D27" s="1147"/>
      <c r="E27" s="782"/>
      <c r="F27" s="44">
        <f t="shared" si="1"/>
        <v>0</v>
      </c>
      <c r="G27" s="11"/>
      <c r="H27" s="11"/>
      <c r="I27" s="11"/>
      <c r="J27" s="11"/>
      <c r="K27" s="11"/>
      <c r="L27" s="430"/>
      <c r="M27" s="430"/>
    </row>
    <row r="28" spans="1:13">
      <c r="A28" s="61">
        <f t="shared" si="0"/>
        <v>15</v>
      </c>
      <c r="B28" s="298"/>
      <c r="C28" s="10"/>
      <c r="D28" s="782"/>
      <c r="E28" s="782"/>
      <c r="F28" s="44">
        <f t="shared" si="1"/>
        <v>0</v>
      </c>
      <c r="G28" s="89"/>
      <c r="H28" s="11"/>
      <c r="I28" s="11"/>
      <c r="J28" s="11"/>
      <c r="K28" s="11"/>
      <c r="L28" s="430"/>
      <c r="M28" s="430"/>
    </row>
    <row r="29" spans="1:13" ht="12" thickBot="1">
      <c r="A29" s="61">
        <f t="shared" si="0"/>
        <v>16</v>
      </c>
      <c r="B29" s="1641"/>
      <c r="C29" s="35"/>
      <c r="D29" s="35"/>
      <c r="E29" s="35"/>
      <c r="F29" s="44"/>
      <c r="G29" s="431"/>
      <c r="H29" s="131"/>
      <c r="I29" s="131"/>
      <c r="J29" s="131"/>
      <c r="K29" s="131"/>
      <c r="L29" s="430"/>
      <c r="M29" s="430"/>
    </row>
    <row r="30" spans="1:13" s="434" customFormat="1" ht="12" thickBot="1">
      <c r="A30" s="61">
        <f t="shared" si="0"/>
        <v>17</v>
      </c>
      <c r="B30" s="1642" t="s">
        <v>232</v>
      </c>
      <c r="C30" s="432"/>
      <c r="D30" s="1146">
        <f>SUM(D19:D29)</f>
        <v>907718452.12999988</v>
      </c>
      <c r="E30" s="1146">
        <f t="shared" ref="E30:F30" si="2">SUM(E19:E29)</f>
        <v>38334482.167006776</v>
      </c>
      <c r="F30" s="1518">
        <f t="shared" si="2"/>
        <v>946052934.29700673</v>
      </c>
      <c r="G30" s="431"/>
      <c r="H30" s="431"/>
      <c r="I30" s="431"/>
      <c r="J30" s="431"/>
      <c r="K30" s="431"/>
      <c r="L30" s="433"/>
      <c r="M30" s="433"/>
    </row>
    <row r="31" spans="1:13">
      <c r="A31" s="61">
        <f t="shared" si="0"/>
        <v>18</v>
      </c>
      <c r="B31" s="298"/>
      <c r="C31" s="13"/>
      <c r="D31" s="782"/>
      <c r="E31" s="782"/>
      <c r="F31" s="1496"/>
      <c r="G31" s="1194"/>
      <c r="H31" s="1194"/>
      <c r="I31" s="1194"/>
      <c r="J31" s="1194"/>
      <c r="K31" s="1194"/>
      <c r="L31" s="430"/>
      <c r="M31" s="430"/>
    </row>
    <row r="32" spans="1:13">
      <c r="A32" s="61">
        <f t="shared" si="0"/>
        <v>19</v>
      </c>
      <c r="B32" s="298" t="s">
        <v>1445</v>
      </c>
      <c r="C32" s="13"/>
      <c r="D32" s="1147">
        <v>-3169202.6799999475</v>
      </c>
      <c r="E32" s="1308"/>
      <c r="F32" s="1496">
        <f>D32</f>
        <v>-3169202.6799999475</v>
      </c>
      <c r="G32" s="1210"/>
      <c r="H32" s="1194"/>
      <c r="I32" s="1194"/>
      <c r="J32" s="1194"/>
      <c r="K32" s="1194"/>
      <c r="L32" s="430"/>
      <c r="M32" s="430"/>
    </row>
    <row r="33" spans="1:13">
      <c r="A33" s="61">
        <f t="shared" si="0"/>
        <v>20</v>
      </c>
      <c r="B33" s="298" t="s">
        <v>1328</v>
      </c>
      <c r="C33" s="13"/>
      <c r="D33" s="1147">
        <v>201678625.83999997</v>
      </c>
      <c r="E33" s="83"/>
      <c r="F33" s="1496">
        <f t="shared" ref="F33:F34" si="3">D33</f>
        <v>201678625.83999997</v>
      </c>
      <c r="G33" s="1210"/>
      <c r="H33" s="1194"/>
      <c r="I33" s="1194"/>
      <c r="J33" s="1194"/>
      <c r="K33" s="1194"/>
      <c r="L33" s="430"/>
      <c r="M33" s="430"/>
    </row>
    <row r="34" spans="1:13">
      <c r="A34" s="61">
        <f t="shared" si="0"/>
        <v>21</v>
      </c>
      <c r="B34" s="298" t="s">
        <v>1329</v>
      </c>
      <c r="C34" s="13"/>
      <c r="D34" s="1147">
        <v>75526074.840000004</v>
      </c>
      <c r="E34" s="83"/>
      <c r="F34" s="1496">
        <f t="shared" si="3"/>
        <v>75526074.840000004</v>
      </c>
      <c r="G34" s="1210"/>
      <c r="H34" s="1194"/>
      <c r="I34" s="1194"/>
      <c r="J34" s="1194"/>
      <c r="K34" s="1194"/>
      <c r="L34" s="430"/>
      <c r="M34" s="430"/>
    </row>
    <row r="35" spans="1:13">
      <c r="A35" s="61">
        <f t="shared" si="0"/>
        <v>22</v>
      </c>
      <c r="B35" s="298"/>
      <c r="C35" s="10"/>
      <c r="D35" s="782"/>
      <c r="E35" s="782"/>
      <c r="F35" s="1496"/>
      <c r="G35" s="1210"/>
      <c r="H35" s="1194"/>
      <c r="I35" s="1194"/>
      <c r="J35" s="1194"/>
      <c r="K35" s="1194"/>
      <c r="L35" s="430"/>
      <c r="M35" s="430"/>
    </row>
    <row r="36" spans="1:13">
      <c r="A36" s="61">
        <f t="shared" si="0"/>
        <v>23</v>
      </c>
      <c r="B36" s="379" t="s">
        <v>231</v>
      </c>
      <c r="C36" s="10"/>
      <c r="D36" s="782">
        <v>-387868.4</v>
      </c>
      <c r="E36" s="1309"/>
      <c r="F36" s="1496">
        <f>D36</f>
        <v>-387868.4</v>
      </c>
      <c r="L36" s="430"/>
      <c r="M36" s="430"/>
    </row>
    <row r="37" spans="1:13">
      <c r="A37" s="61">
        <f t="shared" si="0"/>
        <v>24</v>
      </c>
      <c r="B37" s="298" t="s">
        <v>1330</v>
      </c>
      <c r="C37" s="10"/>
      <c r="D37" s="782">
        <f>'[9]I-A'!$D$37+'[10]I-A'!$D$33</f>
        <v>2774.48</v>
      </c>
      <c r="E37" s="1308"/>
      <c r="F37" s="1496">
        <f t="shared" ref="F37" si="4">D37</f>
        <v>2774.48</v>
      </c>
      <c r="L37" s="430"/>
      <c r="M37" s="430"/>
    </row>
    <row r="38" spans="1:13">
      <c r="A38" s="61">
        <f t="shared" si="0"/>
        <v>25</v>
      </c>
      <c r="B38" s="298" t="s">
        <v>1331</v>
      </c>
      <c r="C38" s="10"/>
      <c r="D38" s="782">
        <f>'[9]I-A'!$D$38+'[10]I-A'!$D$34</f>
        <v>-564139.08999999985</v>
      </c>
      <c r="E38" s="1308">
        <f>-D38</f>
        <v>564139.08999999985</v>
      </c>
      <c r="F38" s="1496">
        <f>SUM(D38:E38)</f>
        <v>0</v>
      </c>
      <c r="G38" s="1194"/>
      <c r="L38" s="430"/>
      <c r="M38" s="430"/>
    </row>
    <row r="39" spans="1:13" ht="12" thickBot="1">
      <c r="A39" s="61">
        <f t="shared" si="0"/>
        <v>26</v>
      </c>
      <c r="B39" s="340"/>
      <c r="C39" s="1148"/>
      <c r="D39" s="1148"/>
      <c r="E39" s="1310"/>
      <c r="F39" s="1416"/>
      <c r="G39" s="1194"/>
      <c r="H39" s="1194"/>
      <c r="I39" s="1194"/>
      <c r="J39" s="1194"/>
      <c r="K39" s="1194"/>
      <c r="L39" s="430"/>
      <c r="M39" s="430"/>
    </row>
    <row r="40" spans="1:13" ht="12" thickBot="1">
      <c r="A40" s="61">
        <f t="shared" si="0"/>
        <v>27</v>
      </c>
      <c r="B40" s="1311" t="s">
        <v>701</v>
      </c>
      <c r="C40" s="526"/>
      <c r="D40" s="1312">
        <f>SUM(D30:D38)</f>
        <v>1180804717.1199999</v>
      </c>
      <c r="E40" s="1312">
        <f>SUM(E30:E38)</f>
        <v>38898621.257006779</v>
      </c>
      <c r="F40" s="1519">
        <f>SUM(F30:F38)</f>
        <v>1219703338.3770065</v>
      </c>
      <c r="G40" s="1194"/>
      <c r="H40" s="1194"/>
      <c r="I40" s="1194"/>
      <c r="J40" s="1194"/>
      <c r="K40" s="1194"/>
      <c r="L40" s="430"/>
      <c r="M40" s="430"/>
    </row>
    <row r="41" spans="1:13">
      <c r="A41" s="13"/>
      <c r="B41" s="10"/>
      <c r="C41" s="10"/>
      <c r="D41" s="10"/>
      <c r="E41" s="1216"/>
      <c r="F41" s="10"/>
      <c r="G41" s="1194"/>
      <c r="H41" s="1194"/>
      <c r="I41" s="1194"/>
      <c r="J41" s="1194"/>
      <c r="K41" s="1194"/>
      <c r="L41" s="430"/>
      <c r="M41" s="430"/>
    </row>
    <row r="42" spans="1:13">
      <c r="A42" s="435"/>
      <c r="B42" s="10"/>
      <c r="C42" s="10"/>
      <c r="D42" s="10"/>
      <c r="E42" s="782"/>
      <c r="F42" s="10"/>
      <c r="G42" s="11"/>
      <c r="H42" s="11"/>
      <c r="I42" s="11"/>
      <c r="J42" s="11"/>
      <c r="K42" s="11"/>
      <c r="L42" s="430"/>
      <c r="M42" s="430"/>
    </row>
    <row r="43" spans="1:13">
      <c r="A43" s="435"/>
      <c r="B43" s="31" t="s">
        <v>746</v>
      </c>
      <c r="C43" s="10"/>
      <c r="D43" s="10"/>
      <c r="E43" s="10"/>
      <c r="F43" s="10"/>
      <c r="G43" s="11"/>
      <c r="H43" s="11"/>
      <c r="I43" s="11"/>
      <c r="J43" s="11"/>
      <c r="K43" s="11"/>
      <c r="L43" s="430"/>
      <c r="M43" s="430"/>
    </row>
    <row r="44" spans="1:13">
      <c r="A44" s="435"/>
      <c r="B44" s="36" t="s">
        <v>1520</v>
      </c>
      <c r="C44" s="36"/>
      <c r="D44" s="1119">
        <f>280015560.83116+143357310</f>
        <v>423372870.83116001</v>
      </c>
      <c r="E44" s="36"/>
      <c r="F44" s="36"/>
      <c r="G44" s="11"/>
      <c r="H44" s="11"/>
      <c r="I44" s="11"/>
      <c r="J44" s="11"/>
      <c r="K44" s="11"/>
      <c r="L44" s="430"/>
      <c r="M44" s="430"/>
    </row>
    <row r="45" spans="1:13">
      <c r="A45" s="435"/>
      <c r="B45" s="10" t="s">
        <v>1615</v>
      </c>
      <c r="C45" s="10"/>
      <c r="D45" s="1119">
        <f>'I-A-1'!G36</f>
        <v>420213368.97156656</v>
      </c>
      <c r="E45" s="10"/>
      <c r="F45" s="10"/>
      <c r="G45" s="11"/>
      <c r="H45" s="11"/>
      <c r="I45" s="11"/>
      <c r="J45" s="11"/>
      <c r="K45" s="11"/>
      <c r="L45" s="430"/>
      <c r="M45" s="430"/>
    </row>
    <row r="46" spans="1:13">
      <c r="A46" s="435"/>
      <c r="B46" s="10"/>
      <c r="C46" s="10"/>
      <c r="D46" s="1628"/>
      <c r="E46" s="10"/>
      <c r="F46" s="10"/>
      <c r="G46" s="11"/>
      <c r="H46" s="11"/>
      <c r="I46" s="11"/>
      <c r="J46" s="11"/>
      <c r="K46" s="11"/>
      <c r="L46" s="430"/>
      <c r="M46" s="430"/>
    </row>
    <row r="47" spans="1:13">
      <c r="A47" s="436"/>
      <c r="B47" s="36" t="s">
        <v>1616</v>
      </c>
      <c r="C47" s="35"/>
      <c r="D47" s="1627">
        <f>D45-D44+D46</f>
        <v>-3159501.859593451</v>
      </c>
      <c r="E47" s="35"/>
      <c r="F47" s="35"/>
      <c r="G47" s="131"/>
      <c r="H47" s="131"/>
      <c r="I47" s="131"/>
      <c r="J47" s="131"/>
      <c r="K47" s="131"/>
      <c r="L47" s="430"/>
      <c r="M47" s="430"/>
    </row>
    <row r="48" spans="1:13">
      <c r="A48" s="435"/>
      <c r="B48" s="35"/>
      <c r="C48" s="35"/>
      <c r="D48" s="35"/>
      <c r="E48" s="35"/>
      <c r="F48" s="35"/>
      <c r="L48" s="430"/>
      <c r="M48" s="430"/>
    </row>
    <row r="49" spans="1:13">
      <c r="A49" s="435"/>
      <c r="B49" s="117"/>
      <c r="C49" s="117"/>
      <c r="D49" s="117"/>
      <c r="E49" s="117"/>
      <c r="F49" s="117"/>
      <c r="L49" s="430"/>
      <c r="M49" s="430"/>
    </row>
    <row r="50" spans="1:13">
      <c r="A50" s="436"/>
      <c r="B50" s="10"/>
      <c r="C50" s="10"/>
      <c r="D50" s="10"/>
      <c r="E50" s="1119"/>
      <c r="F50" s="10"/>
      <c r="G50" s="11"/>
      <c r="H50" s="11"/>
      <c r="I50" s="11"/>
      <c r="J50" s="11"/>
      <c r="K50" s="11"/>
      <c r="L50" s="430"/>
      <c r="M50" s="430"/>
    </row>
    <row r="51" spans="1:13">
      <c r="A51" s="436"/>
      <c r="B51" s="10"/>
      <c r="C51" s="10"/>
      <c r="D51" s="10"/>
      <c r="E51" s="10"/>
      <c r="F51" s="10"/>
      <c r="G51" s="11"/>
      <c r="H51" s="11"/>
      <c r="I51" s="11"/>
      <c r="J51" s="11"/>
      <c r="K51" s="11"/>
      <c r="L51" s="430"/>
      <c r="M51" s="430"/>
    </row>
    <row r="52" spans="1:13">
      <c r="A52" s="436"/>
      <c r="B52" s="36"/>
      <c r="C52" s="36"/>
      <c r="D52" s="36"/>
      <c r="E52" s="36"/>
      <c r="F52" s="36"/>
      <c r="G52" s="11"/>
      <c r="H52" s="11"/>
      <c r="I52" s="11"/>
      <c r="J52" s="11"/>
      <c r="K52" s="11"/>
      <c r="L52" s="430"/>
      <c r="M52" s="430"/>
    </row>
    <row r="53" spans="1:13">
      <c r="A53" s="436"/>
      <c r="B53" s="10"/>
      <c r="C53" s="10"/>
      <c r="D53" s="10"/>
      <c r="E53" s="10"/>
      <c r="F53" s="10"/>
      <c r="G53" s="11"/>
      <c r="H53" s="11"/>
      <c r="I53" s="11"/>
      <c r="J53" s="11"/>
      <c r="K53" s="11"/>
      <c r="L53" s="430"/>
      <c r="M53" s="430"/>
    </row>
    <row r="54" spans="1:13">
      <c r="A54" s="436"/>
      <c r="B54" s="36"/>
      <c r="C54" s="36"/>
      <c r="D54" s="36"/>
      <c r="E54" s="36"/>
      <c r="F54" s="36"/>
      <c r="G54" s="11"/>
      <c r="H54" s="11"/>
      <c r="I54" s="11"/>
      <c r="J54" s="11"/>
      <c r="K54" s="11"/>
      <c r="L54" s="430"/>
      <c r="M54" s="430"/>
    </row>
    <row r="55" spans="1:13">
      <c r="A55" s="435"/>
      <c r="B55" s="35"/>
      <c r="C55" s="35"/>
      <c r="D55" s="35"/>
      <c r="E55" s="35"/>
      <c r="F55" s="35"/>
      <c r="G55" s="131"/>
      <c r="H55" s="131"/>
      <c r="I55" s="131"/>
      <c r="J55" s="131"/>
      <c r="K55" s="131"/>
      <c r="L55" s="430"/>
      <c r="M55" s="430"/>
    </row>
    <row r="56" spans="1:13">
      <c r="A56" s="435"/>
      <c r="B56" s="10"/>
      <c r="C56" s="10"/>
      <c r="D56" s="10"/>
      <c r="E56" s="10"/>
      <c r="F56" s="10"/>
      <c r="L56" s="430"/>
      <c r="M56" s="430"/>
    </row>
    <row r="57" spans="1:13">
      <c r="A57" s="435"/>
      <c r="B57" s="49"/>
      <c r="C57" s="49"/>
      <c r="D57" s="49"/>
      <c r="E57" s="49"/>
      <c r="F57" s="49"/>
      <c r="L57" s="430"/>
      <c r="M57" s="430"/>
    </row>
    <row r="58" spans="1:13">
      <c r="A58" s="435"/>
      <c r="B58" s="117"/>
      <c r="C58" s="117"/>
      <c r="D58" s="117"/>
      <c r="E58" s="117"/>
      <c r="F58" s="117"/>
      <c r="L58" s="430"/>
      <c r="M58" s="430"/>
    </row>
    <row r="59" spans="1:13">
      <c r="A59" s="435"/>
      <c r="B59" s="10"/>
      <c r="C59" s="10"/>
      <c r="D59" s="10"/>
      <c r="E59" s="10"/>
      <c r="F59" s="10"/>
      <c r="G59" s="11"/>
      <c r="H59" s="11"/>
      <c r="I59" s="11"/>
      <c r="J59" s="11"/>
      <c r="K59" s="11"/>
      <c r="L59" s="430"/>
      <c r="M59" s="430"/>
    </row>
    <row r="60" spans="1:13">
      <c r="A60" s="435"/>
      <c r="B60" s="10"/>
      <c r="C60" s="10"/>
      <c r="D60" s="10"/>
      <c r="E60" s="10"/>
      <c r="F60" s="10"/>
      <c r="G60" s="11"/>
      <c r="H60" s="11"/>
      <c r="I60" s="11"/>
      <c r="J60" s="11"/>
      <c r="K60" s="11"/>
      <c r="L60" s="430"/>
      <c r="M60" s="430"/>
    </row>
    <row r="61" spans="1:13">
      <c r="A61" s="435"/>
      <c r="B61" s="10"/>
      <c r="C61" s="10"/>
      <c r="D61" s="10"/>
      <c r="E61" s="10"/>
      <c r="F61" s="10"/>
      <c r="G61" s="11"/>
      <c r="H61" s="11"/>
      <c r="I61" s="11"/>
      <c r="J61" s="11"/>
      <c r="K61" s="11"/>
      <c r="L61" s="430"/>
      <c r="M61" s="430"/>
    </row>
    <row r="62" spans="1:13">
      <c r="A62" s="435"/>
      <c r="B62" s="10"/>
      <c r="C62" s="10"/>
      <c r="D62" s="10"/>
      <c r="E62" s="10"/>
      <c r="F62" s="10"/>
      <c r="G62" s="11"/>
      <c r="H62" s="11"/>
      <c r="I62" s="11"/>
      <c r="J62" s="11"/>
      <c r="K62" s="11"/>
      <c r="L62" s="430"/>
      <c r="M62" s="430"/>
    </row>
    <row r="63" spans="1:13">
      <c r="A63" s="435"/>
      <c r="B63" s="10"/>
      <c r="C63" s="10"/>
      <c r="D63" s="10"/>
      <c r="E63" s="10"/>
      <c r="F63" s="10"/>
      <c r="G63" s="11"/>
      <c r="H63" s="11"/>
      <c r="I63" s="11"/>
      <c r="J63" s="11"/>
      <c r="K63" s="11"/>
      <c r="L63" s="430"/>
      <c r="M63" s="430"/>
    </row>
    <row r="64" spans="1:13">
      <c r="A64" s="435"/>
      <c r="B64" s="35"/>
      <c r="C64" s="35"/>
      <c r="D64" s="35"/>
      <c r="E64" s="35"/>
      <c r="F64" s="35"/>
      <c r="G64" s="131"/>
      <c r="H64" s="131"/>
      <c r="I64" s="131"/>
      <c r="J64" s="131"/>
      <c r="K64" s="131"/>
      <c r="L64" s="430"/>
      <c r="M64" s="430"/>
    </row>
    <row r="65" spans="1:13">
      <c r="A65" s="435"/>
      <c r="B65" s="10"/>
      <c r="C65" s="10"/>
      <c r="D65" s="10"/>
      <c r="E65" s="10"/>
      <c r="F65" s="10"/>
      <c r="L65" s="430"/>
      <c r="M65" s="430"/>
    </row>
    <row r="66" spans="1:13">
      <c r="A66" s="435"/>
      <c r="B66" s="117"/>
      <c r="C66" s="117"/>
      <c r="D66" s="117"/>
      <c r="E66" s="117"/>
      <c r="F66" s="117"/>
      <c r="L66" s="430"/>
      <c r="M66" s="430"/>
    </row>
    <row r="67" spans="1:13">
      <c r="A67" s="435"/>
      <c r="B67" s="10"/>
      <c r="C67" s="10"/>
      <c r="D67" s="10"/>
      <c r="E67" s="10"/>
      <c r="F67" s="10"/>
      <c r="G67" s="11"/>
      <c r="H67" s="11"/>
      <c r="I67" s="11"/>
      <c r="J67" s="11"/>
      <c r="K67" s="11"/>
      <c r="L67" s="430"/>
      <c r="M67" s="430"/>
    </row>
    <row r="68" spans="1:13">
      <c r="A68" s="435"/>
      <c r="B68" s="36"/>
      <c r="C68" s="36"/>
      <c r="D68" s="36"/>
      <c r="E68" s="36"/>
      <c r="F68" s="36"/>
      <c r="G68" s="11"/>
      <c r="H68" s="11"/>
      <c r="I68" s="11"/>
      <c r="J68" s="11"/>
      <c r="K68" s="11"/>
      <c r="L68" s="430"/>
      <c r="M68" s="430"/>
    </row>
  </sheetData>
  <customSheetViews>
    <customSheetView guid="{700BB901-DE3D-40AF-9E84-3437521A0345}" showPageBreaks="1">
      <selection activeCell="C23" sqref="C23"/>
      <pageMargins left="1" right="0.5" top="1" bottom="1" header="0.5" footer="0.5"/>
      <pageSetup pageOrder="overThenDown" orientation="portrait" horizontalDpi="4294967292" r:id="rId1"/>
      <headerFooter alignWithMargins="0">
        <oddFooter>&amp;L&amp;8Sponsored by:  Randall W. Hamlett
&amp;C&amp;8&amp;A&amp;R&amp;8&amp;P of &amp;N</oddFooter>
      </headerFooter>
    </customSheetView>
    <customSheetView guid="{D30DA162-D620-4A19-970C-1046A6A23ED1}">
      <pageMargins left="1" right="0.5" top="1" bottom="1" header="0.5" footer="0.5"/>
      <pageSetup pageOrder="overThenDown" orientation="portrait" horizontalDpi="4294967292" r:id="rId2"/>
      <headerFooter alignWithMargins="0">
        <oddFooter>&amp;L&amp;8Sponsored by:  Randall W. Hamlett
&amp;C&amp;8&amp;A&amp;R&amp;8&amp;P of &amp;N</oddFooter>
      </headerFooter>
    </customSheetView>
    <customSheetView guid="{7B208CC4-03EC-49A3-9AEF-BDEAF48D6BE2}" showPageBreaks="1" printArea="1">
      <selection activeCell="B5" sqref="B5"/>
      <pageMargins left="1" right="0.5" top="1" bottom="1" header="0.5" footer="0.5"/>
      <pageSetup pageOrder="overThenDown" orientation="portrait" horizontalDpi="4294967292" r:id="rId3"/>
      <headerFooter alignWithMargins="0">
        <oddFooter>&amp;L&amp;8Sponsored by:  Randall W. Hamlett
&amp;C&amp;8&amp;A&amp;R&amp;8&amp;P of &amp;N</oddFooter>
      </headerFooter>
    </customSheetView>
    <customSheetView guid="{FAFF7267-5C8D-421B-A6E7-C317663504A2}" scale="120">
      <selection activeCell="C23" sqref="C23"/>
      <pageMargins left="1" right="0.5" top="1" bottom="1" header="0.5" footer="0.5"/>
      <pageSetup pageOrder="overThenDown" orientation="portrait" horizontalDpi="4294967292" r:id="rId4"/>
      <headerFooter alignWithMargins="0">
        <oddFooter>&amp;L&amp;8Sponsored by:  Randall W. Hamlett
&amp;C&amp;8&amp;A&amp;R&amp;8&amp;P of &amp;N</oddFooter>
      </headerFooter>
    </customSheetView>
    <customSheetView guid="{659C7A86-29AF-4EB2-A484-62929168C99A}">
      <pageMargins left="1" right="0.5" top="1" bottom="1" header="0.5" footer="0.5"/>
      <pageSetup pageOrder="overThenDown" orientation="portrait" horizontalDpi="4294967292" r:id="rId5"/>
      <headerFooter alignWithMargins="0">
        <oddFooter>&amp;L&amp;8Sponsored by:  Randall W. Hamlett
&amp;C&amp;8&amp;A&amp;R&amp;8&amp;P of &amp;N</oddFooter>
      </headerFooter>
    </customSheetView>
    <customSheetView guid="{DE1D8474-1C81-4DEF-9FC4-4CC6D52CA0A7}">
      <pageMargins left="1" right="0.5" top="1" bottom="1" header="0.5" footer="0.5"/>
      <pageSetup pageOrder="overThenDown" orientation="portrait" horizontalDpi="4294967292" r:id="rId6"/>
      <headerFooter alignWithMargins="0">
        <oddFooter>&amp;L&amp;8Sponsored by:  Randall W. Hamlett
&amp;C&amp;8&amp;A&amp;R&amp;8&amp;P of &amp;N</oddFooter>
      </headerFooter>
    </customSheetView>
  </customSheetViews>
  <phoneticPr fontId="20" type="noConversion"/>
  <pageMargins left="1" right="0.5" top="1" bottom="1" header="0.5" footer="0.5"/>
  <pageSetup pageOrder="overThenDown" orientation="landscape" r:id="rId7"/>
  <headerFooter alignWithMargins="0">
    <oddFooter xml:space="preserve">&amp;L&amp;8Sponsored by:  Randall W. Hamlett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D92"/>
  <sheetViews>
    <sheetView topLeftCell="A7" workbookViewId="0">
      <selection activeCell="D19" sqref="D19"/>
    </sheetView>
  </sheetViews>
  <sheetFormatPr defaultColWidth="9.140625" defaultRowHeight="11.25"/>
  <cols>
    <col min="1" max="1" width="5.5703125" style="218" customWidth="1"/>
    <col min="2" max="2" width="28.5703125" style="218" customWidth="1"/>
    <col min="3" max="3" width="11.5703125" style="218" customWidth="1"/>
    <col min="4" max="4" width="14" style="218" customWidth="1"/>
    <col min="5" max="5" width="14.140625" style="218" customWidth="1"/>
    <col min="6" max="6" width="17" style="218" customWidth="1"/>
    <col min="7" max="7" width="15" style="219" customWidth="1"/>
    <col min="8" max="8" width="15.5703125" style="218" customWidth="1"/>
    <col min="9" max="9" width="12.85546875" style="218" customWidth="1"/>
    <col min="10" max="10" width="17.140625" style="218" customWidth="1"/>
    <col min="11" max="11" width="17.5703125" style="218" customWidth="1"/>
    <col min="12" max="12" width="13.140625" style="218" customWidth="1"/>
    <col min="13" max="13" width="14.140625" style="218" customWidth="1"/>
    <col min="14" max="14" width="13.5703125" style="218" customWidth="1"/>
    <col min="15" max="16" width="13.42578125" style="218" customWidth="1"/>
    <col min="17" max="17" width="14" style="218" customWidth="1"/>
    <col min="18" max="19" width="13.42578125" style="218" customWidth="1"/>
    <col min="20" max="20" width="17.5703125" style="218" customWidth="1"/>
    <col min="21" max="21" width="11.42578125" style="218" customWidth="1"/>
    <col min="22" max="16384" width="9.140625" style="218"/>
  </cols>
  <sheetData>
    <row r="1" spans="1:212" ht="12" thickBot="1">
      <c r="A1" s="7"/>
      <c r="B1" s="4"/>
      <c r="C1" s="4"/>
      <c r="G1" s="3"/>
      <c r="H1" s="4"/>
      <c r="I1" s="4"/>
      <c r="J1" s="4"/>
      <c r="K1" s="331" t="s">
        <v>1600</v>
      </c>
    </row>
    <row r="2" spans="1:212">
      <c r="B2" s="437" t="s">
        <v>465</v>
      </c>
      <c r="C2" s="438"/>
      <c r="D2" s="4"/>
      <c r="E2" s="4"/>
      <c r="F2" s="80"/>
    </row>
    <row r="3" spans="1:212">
      <c r="B3" s="295" t="s">
        <v>1407</v>
      </c>
      <c r="C3" s="211"/>
      <c r="D3" s="4"/>
      <c r="E3" s="4"/>
      <c r="F3" s="80"/>
    </row>
    <row r="4" spans="1:212">
      <c r="B4" s="1544" t="s">
        <v>1606</v>
      </c>
      <c r="C4" s="440"/>
      <c r="D4" s="4"/>
      <c r="E4" s="42"/>
    </row>
    <row r="5" spans="1:212">
      <c r="B5" s="1117" t="s">
        <v>1260</v>
      </c>
      <c r="C5" s="440"/>
      <c r="D5" s="4"/>
      <c r="E5" s="42"/>
    </row>
    <row r="6" spans="1:212" ht="12" thickBot="1">
      <c r="B6" s="441" t="str">
        <f>'I-A'!B6</f>
        <v xml:space="preserve"> </v>
      </c>
      <c r="C6" s="442"/>
      <c r="D6" s="4"/>
      <c r="E6" s="42"/>
    </row>
    <row r="7" spans="1:212">
      <c r="A7" s="385"/>
      <c r="B7" s="4"/>
      <c r="C7" s="4"/>
      <c r="D7" s="4"/>
      <c r="E7" s="4"/>
      <c r="F7" s="4"/>
    </row>
    <row r="8" spans="1:212" s="4" customFormat="1" ht="12" thickBot="1">
      <c r="D8" s="3">
        <v>1</v>
      </c>
      <c r="E8" s="3">
        <v>2</v>
      </c>
      <c r="F8" s="3">
        <v>3</v>
      </c>
      <c r="G8" s="3">
        <v>4</v>
      </c>
      <c r="H8" s="6">
        <v>5</v>
      </c>
      <c r="I8" s="3">
        <v>6</v>
      </c>
      <c r="J8" s="3">
        <v>7</v>
      </c>
      <c r="K8" s="3">
        <v>8</v>
      </c>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row>
    <row r="9" spans="1:212">
      <c r="A9" s="232"/>
      <c r="B9" s="356"/>
      <c r="C9" s="356"/>
      <c r="D9" s="356" t="s">
        <v>1050</v>
      </c>
      <c r="E9" s="356"/>
      <c r="F9" s="356" t="s">
        <v>352</v>
      </c>
      <c r="G9" s="356" t="s">
        <v>580</v>
      </c>
      <c r="H9" s="390" t="s">
        <v>581</v>
      </c>
      <c r="I9" s="390" t="s">
        <v>161</v>
      </c>
      <c r="J9" s="356" t="s">
        <v>183</v>
      </c>
      <c r="K9" s="390"/>
      <c r="L9" s="356" t="s">
        <v>252</v>
      </c>
      <c r="M9" s="6"/>
      <c r="N9" s="387"/>
      <c r="O9" s="387"/>
      <c r="P9" s="387"/>
      <c r="Q9" s="387"/>
      <c r="R9" s="387"/>
      <c r="S9" s="387"/>
    </row>
    <row r="10" spans="1:212">
      <c r="A10" s="233"/>
      <c r="B10" s="357"/>
      <c r="C10" s="357" t="s">
        <v>583</v>
      </c>
      <c r="D10" s="357" t="s">
        <v>283</v>
      </c>
      <c r="E10" s="357" t="s">
        <v>352</v>
      </c>
      <c r="F10" s="357" t="s">
        <v>283</v>
      </c>
      <c r="G10" s="357" t="s">
        <v>585</v>
      </c>
      <c r="H10" s="357" t="s">
        <v>585</v>
      </c>
      <c r="I10" s="357" t="s">
        <v>585</v>
      </c>
      <c r="J10" s="357" t="s">
        <v>249</v>
      </c>
      <c r="K10" s="357" t="s">
        <v>283</v>
      </c>
      <c r="L10" s="374"/>
    </row>
    <row r="11" spans="1:212">
      <c r="A11" s="233" t="s">
        <v>272</v>
      </c>
      <c r="B11" s="357" t="s">
        <v>578</v>
      </c>
      <c r="C11" s="357" t="s">
        <v>586</v>
      </c>
      <c r="D11" s="357" t="s">
        <v>354</v>
      </c>
      <c r="E11" s="357" t="s">
        <v>15</v>
      </c>
      <c r="F11" s="357" t="s">
        <v>1051</v>
      </c>
      <c r="G11" s="357" t="s">
        <v>815</v>
      </c>
      <c r="H11" s="357" t="s">
        <v>570</v>
      </c>
      <c r="I11" s="357" t="s">
        <v>816</v>
      </c>
      <c r="J11" s="357" t="s">
        <v>248</v>
      </c>
      <c r="K11" s="357" t="s">
        <v>466</v>
      </c>
      <c r="L11" s="374"/>
    </row>
    <row r="12" spans="1:212" ht="12" thickBot="1">
      <c r="A12" s="234" t="s">
        <v>1083</v>
      </c>
      <c r="B12" s="443"/>
      <c r="C12" s="443"/>
      <c r="D12" s="358"/>
      <c r="E12" s="358"/>
      <c r="F12" s="358"/>
      <c r="G12" s="358"/>
      <c r="H12" s="359"/>
      <c r="I12" s="359"/>
      <c r="J12" s="359"/>
      <c r="K12" s="359"/>
      <c r="L12" s="359"/>
    </row>
    <row r="13" spans="1:212">
      <c r="B13" s="444"/>
      <c r="C13" s="445"/>
      <c r="D13" s="446"/>
      <c r="E13" s="446"/>
      <c r="F13" s="446"/>
      <c r="G13" s="27"/>
      <c r="H13" s="48"/>
      <c r="I13" s="48"/>
      <c r="J13" s="48"/>
      <c r="K13" s="447"/>
      <c r="L13" s="448"/>
      <c r="M13" s="131"/>
      <c r="N13" s="131"/>
    </row>
    <row r="14" spans="1:212">
      <c r="A14" s="61">
        <v>1</v>
      </c>
      <c r="B14" s="230" t="s">
        <v>575</v>
      </c>
      <c r="C14" s="3" t="s">
        <v>490</v>
      </c>
      <c r="D14" s="12">
        <f>'II-D-2 A&amp;G'!E29-'II-D-2 A&amp;G'!F31</f>
        <v>573510970.64699996</v>
      </c>
      <c r="E14" s="12">
        <f>+F14-D14</f>
        <v>-331305733.36294645</v>
      </c>
      <c r="F14" s="12">
        <f>'II-D-2 A&amp;G'!J29</f>
        <v>242205237.2840535</v>
      </c>
      <c r="G14" s="12">
        <f>'II-D-2 A&amp;G'!M29</f>
        <v>67024336.856060386</v>
      </c>
      <c r="H14" s="12">
        <f>'II-D-2 A&amp;G'!N29</f>
        <v>131959002.50904629</v>
      </c>
      <c r="I14" s="12">
        <f>'II-D-2 A&amp;G'!O29</f>
        <v>25903001.519736797</v>
      </c>
      <c r="J14" s="12">
        <f>'II-D-2 A&amp;G'!P29</f>
        <v>17318896.379209984</v>
      </c>
      <c r="K14" s="44">
        <f>+SUM(H14:J14)</f>
        <v>175180900.40799308</v>
      </c>
      <c r="L14" s="449">
        <f>K14+G14-F14</f>
        <v>-2.0000040531158447E-2</v>
      </c>
      <c r="M14" s="11"/>
      <c r="N14" s="11"/>
      <c r="O14" s="11"/>
      <c r="P14" s="11"/>
      <c r="Q14" s="11"/>
      <c r="R14" s="11"/>
      <c r="S14" s="11"/>
      <c r="T14" s="450"/>
      <c r="U14" s="450"/>
    </row>
    <row r="15" spans="1:212">
      <c r="A15" s="3">
        <f t="shared" ref="A15:A36" si="0">+A14+1</f>
        <v>2</v>
      </c>
      <c r="B15" s="56" t="s">
        <v>154</v>
      </c>
      <c r="C15" s="3" t="s">
        <v>493</v>
      </c>
      <c r="D15" s="12">
        <f>'II-E-1 Dep. Exp.'!E68-'II-E-1 Dep. Exp.'!F68</f>
        <v>241889121.60600001</v>
      </c>
      <c r="E15" s="12">
        <f>+F15-D15</f>
        <v>23130482.889348418</v>
      </c>
      <c r="F15" s="12">
        <f>'II-E-1 Dep. Exp.'!J68</f>
        <v>265019604.49534842</v>
      </c>
      <c r="G15" s="12">
        <f>'II-E-1 Dep. Exp.'!M68</f>
        <v>93376396.248001114</v>
      </c>
      <c r="H15" s="12">
        <f>'II-E-1 Dep. Exp.'!N68</f>
        <v>140272231.40561882</v>
      </c>
      <c r="I15" s="12">
        <f>'II-E-1 Dep. Exp.'!O68</f>
        <v>31187220.406151678</v>
      </c>
      <c r="J15" s="12">
        <f>'II-E-1 Dep. Exp.'!P68</f>
        <v>183756.43557678163</v>
      </c>
      <c r="K15" s="44">
        <f>+SUM(H15:J15)</f>
        <v>171643208.2473473</v>
      </c>
      <c r="L15" s="449">
        <f t="shared" ref="L15:L21" si="1">K15+G15-F15</f>
        <v>0</v>
      </c>
      <c r="M15" s="11"/>
      <c r="N15" s="11"/>
      <c r="O15" s="11"/>
      <c r="P15" s="11"/>
      <c r="Q15" s="11"/>
      <c r="R15" s="11"/>
      <c r="S15" s="11"/>
      <c r="T15" s="450"/>
      <c r="U15" s="450"/>
    </row>
    <row r="16" spans="1:212">
      <c r="A16" s="3">
        <f t="shared" si="0"/>
        <v>3</v>
      </c>
      <c r="B16" s="56" t="s">
        <v>748</v>
      </c>
      <c r="C16" s="3" t="s">
        <v>494</v>
      </c>
      <c r="D16" s="12">
        <f>'II-E-2 Taxes Other'!E41+'II-E-2 Taxes Other'!F41</f>
        <v>130343965.83999999</v>
      </c>
      <c r="E16" s="12">
        <f>+F16-D16</f>
        <v>22441203.49682869</v>
      </c>
      <c r="F16" s="12">
        <f>'II-E-2 Taxes Other'!K41</f>
        <v>152785169.33682868</v>
      </c>
      <c r="G16" s="12">
        <f>'II-E-2 Taxes Other'!N41</f>
        <v>47195344.995527484</v>
      </c>
      <c r="H16" s="12">
        <f>'II-E-2 Taxes Other'!O41</f>
        <v>101841343.46033651</v>
      </c>
      <c r="I16" s="12">
        <f>'II-E-2 Taxes Other'!P41</f>
        <v>2894842.0329584153</v>
      </c>
      <c r="J16" s="12">
        <f>'II-E-2 Taxes Other'!Q41</f>
        <v>853638.84800629923</v>
      </c>
      <c r="K16" s="44">
        <f>+SUM(H16:J16)</f>
        <v>105589824.34130122</v>
      </c>
      <c r="L16" s="449">
        <f t="shared" si="1"/>
        <v>0</v>
      </c>
      <c r="M16" s="11"/>
      <c r="N16" s="11"/>
      <c r="O16" s="11"/>
      <c r="P16" s="11"/>
      <c r="Q16" s="11"/>
      <c r="R16" s="11"/>
      <c r="S16" s="11"/>
      <c r="T16" s="450"/>
      <c r="U16" s="450"/>
    </row>
    <row r="17" spans="1:21">
      <c r="A17" s="3">
        <f t="shared" si="0"/>
        <v>4</v>
      </c>
      <c r="B17" s="230" t="s">
        <v>649</v>
      </c>
      <c r="C17" s="3" t="s">
        <v>495</v>
      </c>
      <c r="D17" s="12">
        <f>'II-E-3 FIT'!E51</f>
        <v>56176858</v>
      </c>
      <c r="E17" s="12">
        <f>+F17-D17</f>
        <v>-4681468</v>
      </c>
      <c r="F17" s="12">
        <f>'II-E-3 FIT'!J51</f>
        <v>51495390</v>
      </c>
      <c r="G17" s="12">
        <f>'II-E-3 FIT'!M51</f>
        <v>31504840</v>
      </c>
      <c r="H17" s="12">
        <f>'II-E-3 FIT'!N51</f>
        <v>18624105</v>
      </c>
      <c r="I17" s="12">
        <f>'II-E-3 FIT'!O51</f>
        <v>1211467</v>
      </c>
      <c r="J17" s="12">
        <f>'II-E-3 FIT'!P51</f>
        <v>154978</v>
      </c>
      <c r="K17" s="44">
        <f>+SUM(H17:J17)</f>
        <v>19990550</v>
      </c>
      <c r="L17" s="449">
        <f t="shared" si="1"/>
        <v>0</v>
      </c>
      <c r="M17" s="131"/>
      <c r="N17" s="11"/>
      <c r="O17" s="131"/>
      <c r="P17" s="131"/>
      <c r="Q17" s="131"/>
      <c r="R17" s="131"/>
      <c r="S17" s="131"/>
      <c r="T17" s="450"/>
      <c r="U17" s="450"/>
    </row>
    <row r="18" spans="1:21">
      <c r="A18" s="3">
        <f t="shared" si="0"/>
        <v>5</v>
      </c>
      <c r="B18" s="230"/>
      <c r="C18" s="6"/>
      <c r="D18" s="12"/>
      <c r="E18" s="12"/>
      <c r="F18" s="12"/>
      <c r="G18" s="12"/>
      <c r="H18" s="12"/>
      <c r="I18" s="12"/>
      <c r="J18" s="12"/>
      <c r="K18" s="44"/>
      <c r="L18" s="449">
        <f t="shared" si="1"/>
        <v>0</v>
      </c>
      <c r="M18" s="131"/>
      <c r="N18" s="11"/>
      <c r="O18" s="131"/>
      <c r="P18" s="131"/>
      <c r="Q18" s="131"/>
      <c r="R18" s="131"/>
      <c r="S18" s="131"/>
      <c r="T18" s="450"/>
      <c r="U18" s="450"/>
    </row>
    <row r="19" spans="1:21">
      <c r="A19" s="3">
        <f t="shared" si="0"/>
        <v>6</v>
      </c>
      <c r="B19" s="56" t="s">
        <v>810</v>
      </c>
      <c r="C19" s="3" t="s">
        <v>877</v>
      </c>
      <c r="D19" s="12">
        <f>'II-B'!D39</f>
        <v>420112675.34351063</v>
      </c>
      <c r="E19" s="12">
        <f>+F19-D19</f>
        <v>-61389678.234939158</v>
      </c>
      <c r="F19" s="12">
        <f>'II-B'!F39</f>
        <v>358722997.10857147</v>
      </c>
      <c r="G19" s="12">
        <f>'II-B'!G39</f>
        <v>186477194.75197762</v>
      </c>
      <c r="H19" s="12">
        <f>'II-B'!H39</f>
        <v>162642757.80450678</v>
      </c>
      <c r="I19" s="12">
        <f>'II-B'!I39</f>
        <v>8832867.9901586026</v>
      </c>
      <c r="J19" s="12">
        <f>'II-B'!J39</f>
        <v>770176.56192834082</v>
      </c>
      <c r="K19" s="44">
        <f>+SUM(H19:J19)</f>
        <v>172245802.35659373</v>
      </c>
      <c r="L19" s="449">
        <f t="shared" si="1"/>
        <v>0</v>
      </c>
      <c r="M19" s="131"/>
      <c r="N19" s="11"/>
      <c r="O19" s="131"/>
      <c r="T19" s="450"/>
      <c r="U19" s="450"/>
    </row>
    <row r="20" spans="1:21">
      <c r="A20" s="3">
        <f t="shared" si="0"/>
        <v>7</v>
      </c>
      <c r="B20" s="230"/>
      <c r="C20" s="6"/>
      <c r="D20" s="12"/>
      <c r="E20" s="12"/>
      <c r="F20" s="12"/>
      <c r="G20" s="12"/>
      <c r="H20" s="12"/>
      <c r="I20" s="12"/>
      <c r="J20" s="12"/>
      <c r="K20" s="44"/>
      <c r="L20" s="449">
        <f t="shared" si="1"/>
        <v>0</v>
      </c>
      <c r="M20" s="11"/>
      <c r="N20" s="11"/>
      <c r="O20" s="131"/>
      <c r="P20" s="11"/>
      <c r="Q20" s="11"/>
      <c r="R20" s="11"/>
      <c r="S20" s="11"/>
      <c r="T20" s="450"/>
      <c r="U20" s="450"/>
    </row>
    <row r="21" spans="1:21">
      <c r="A21" s="3">
        <f t="shared" si="0"/>
        <v>8</v>
      </c>
      <c r="B21" s="230" t="s">
        <v>811</v>
      </c>
      <c r="C21" s="6"/>
      <c r="D21" s="12">
        <f t="shared" ref="D21:J21" si="2">SUM(D14:D20)</f>
        <v>1422033591.4365106</v>
      </c>
      <c r="E21" s="12">
        <f t="shared" si="2"/>
        <v>-351805193.21170849</v>
      </c>
      <c r="F21" s="12">
        <f t="shared" si="2"/>
        <v>1070228398.224802</v>
      </c>
      <c r="G21" s="12">
        <f t="shared" si="2"/>
        <v>425578112.85156655</v>
      </c>
      <c r="H21" s="12">
        <f t="shared" si="2"/>
        <v>555339440.17950845</v>
      </c>
      <c r="I21" s="12">
        <f t="shared" si="2"/>
        <v>70029398.949005499</v>
      </c>
      <c r="J21" s="12">
        <f t="shared" si="2"/>
        <v>19281446.224721406</v>
      </c>
      <c r="K21" s="44">
        <f>+SUM(H21:J21)</f>
        <v>644650285.35323536</v>
      </c>
      <c r="L21" s="449">
        <f t="shared" si="1"/>
        <v>-2.0000100135803223E-2</v>
      </c>
      <c r="M21" s="342"/>
      <c r="N21" s="11"/>
      <c r="O21" s="131"/>
      <c r="P21" s="11"/>
      <c r="Q21" s="11"/>
      <c r="R21" s="11"/>
      <c r="S21" s="11"/>
      <c r="T21" s="450"/>
      <c r="U21" s="450"/>
    </row>
    <row r="22" spans="1:21">
      <c r="A22" s="3">
        <f t="shared" si="0"/>
        <v>9</v>
      </c>
      <c r="B22" s="230"/>
      <c r="C22" s="6"/>
      <c r="D22" s="12"/>
      <c r="E22" s="12"/>
      <c r="F22" s="12"/>
      <c r="G22" s="12"/>
      <c r="H22" s="12"/>
      <c r="I22" s="12"/>
      <c r="J22" s="12"/>
      <c r="K22" s="44"/>
      <c r="L22" s="449"/>
      <c r="M22" s="342"/>
      <c r="N22" s="11"/>
      <c r="O22" s="131"/>
      <c r="P22" s="11"/>
      <c r="Q22" s="11"/>
      <c r="R22" s="11"/>
      <c r="S22" s="11"/>
      <c r="T22" s="450"/>
      <c r="U22" s="450"/>
    </row>
    <row r="23" spans="1:21">
      <c r="A23" s="3">
        <f t="shared" si="0"/>
        <v>10</v>
      </c>
      <c r="B23" s="297" t="s">
        <v>386</v>
      </c>
      <c r="C23" s="3" t="s">
        <v>496</v>
      </c>
      <c r="D23" s="12">
        <v>0</v>
      </c>
      <c r="E23" s="12">
        <v>0</v>
      </c>
      <c r="F23" s="12">
        <v>0</v>
      </c>
      <c r="G23" s="12">
        <v>0</v>
      </c>
      <c r="H23" s="12">
        <v>0</v>
      </c>
      <c r="I23" s="12"/>
      <c r="J23" s="12"/>
      <c r="K23" s="44">
        <f>+SUM(H23:J23)</f>
        <v>0</v>
      </c>
      <c r="L23" s="449"/>
      <c r="M23" s="342"/>
      <c r="N23" s="11"/>
      <c r="O23" s="11"/>
      <c r="P23" s="11"/>
      <c r="Q23" s="11"/>
      <c r="R23" s="11"/>
      <c r="S23" s="11"/>
      <c r="T23" s="450"/>
      <c r="U23" s="450"/>
    </row>
    <row r="24" spans="1:21">
      <c r="A24" s="3">
        <f t="shared" si="0"/>
        <v>11</v>
      </c>
      <c r="B24" s="297"/>
      <c r="C24" s="6"/>
      <c r="D24" s="12"/>
      <c r="E24" s="12"/>
      <c r="F24" s="12"/>
      <c r="G24" s="12"/>
      <c r="H24" s="12"/>
      <c r="I24" s="12"/>
      <c r="J24" s="12"/>
      <c r="K24" s="44">
        <f>+SUM(H24:J24)</f>
        <v>0</v>
      </c>
      <c r="L24" s="449"/>
      <c r="M24" s="342"/>
      <c r="N24" s="11"/>
      <c r="O24" s="11"/>
      <c r="P24" s="11"/>
      <c r="Q24" s="11"/>
      <c r="R24" s="11"/>
      <c r="S24" s="11"/>
      <c r="T24" s="450"/>
      <c r="U24" s="450"/>
    </row>
    <row r="25" spans="1:21">
      <c r="A25" s="3">
        <f t="shared" si="0"/>
        <v>12</v>
      </c>
      <c r="B25" s="56"/>
      <c r="C25" s="3"/>
      <c r="E25" s="12"/>
      <c r="F25" s="12"/>
      <c r="G25" s="12"/>
      <c r="H25" s="12"/>
      <c r="I25" s="12"/>
      <c r="J25" s="12"/>
      <c r="K25" s="44">
        <f>+SUM(H25:J25)</f>
        <v>0</v>
      </c>
      <c r="L25" s="449"/>
      <c r="M25" s="11"/>
      <c r="N25" s="11"/>
      <c r="O25" s="11"/>
      <c r="P25" s="11"/>
      <c r="Q25" s="11"/>
      <c r="R25" s="11"/>
      <c r="S25" s="11"/>
      <c r="T25" s="450"/>
      <c r="U25" s="450"/>
    </row>
    <row r="26" spans="1:21">
      <c r="A26" s="3">
        <f t="shared" si="0"/>
        <v>13</v>
      </c>
      <c r="B26" s="56"/>
      <c r="C26" s="3"/>
      <c r="D26" s="12"/>
      <c r="E26" s="12"/>
      <c r="F26" s="12"/>
      <c r="G26" s="12"/>
      <c r="H26" s="12"/>
      <c r="I26" s="12"/>
      <c r="J26" s="12"/>
      <c r="K26" s="44">
        <f>+SUM(H26:J26)</f>
        <v>0</v>
      </c>
      <c r="L26" s="449"/>
      <c r="M26" s="11"/>
      <c r="N26" s="11"/>
      <c r="O26" s="11"/>
      <c r="P26" s="11"/>
      <c r="Q26" s="11"/>
      <c r="R26" s="11"/>
      <c r="S26" s="11"/>
      <c r="T26" s="450"/>
      <c r="U26" s="450"/>
    </row>
    <row r="27" spans="1:21">
      <c r="A27" s="3">
        <f t="shared" si="0"/>
        <v>14</v>
      </c>
      <c r="B27" s="56" t="s">
        <v>1059</v>
      </c>
      <c r="C27" s="3" t="s">
        <v>497</v>
      </c>
      <c r="D27" s="1495">
        <f>'[10]I-A-1'!D27+'[9]I-A-1'!D27</f>
        <v>-1283125444.9100003</v>
      </c>
      <c r="E27" s="1495">
        <f>'[10]I-A-1'!E27+'[9]I-A-1'!E27</f>
        <v>1252265860.5899999</v>
      </c>
      <c r="F27" s="1495">
        <f>'[10]I-A-1'!F27+'[9]I-A-1'!F27</f>
        <v>-30859584.320000358</v>
      </c>
      <c r="G27" s="1495">
        <f>'[10]I-A-1'!G27+'[9]I-A-1'!G27</f>
        <v>-5364743.88</v>
      </c>
      <c r="H27" s="1495">
        <f>'[10]I-A-1'!H27+'[9]I-A-1'!H27</f>
        <v>-25302643.960000359</v>
      </c>
      <c r="I27" s="1495">
        <f>'[10]I-A-1'!I27+'[9]I-A-1'!I27</f>
        <v>-192196.48000000001</v>
      </c>
      <c r="J27" s="1495">
        <f>'[10]I-A-1'!J27+'[9]I-A-1'!J27</f>
        <v>0</v>
      </c>
      <c r="K27" s="1496">
        <f>+SUM(H27:J27)</f>
        <v>-25494840.440000359</v>
      </c>
      <c r="L27" s="449">
        <f t="shared" ref="L27" si="3">K27+G27-F27</f>
        <v>0</v>
      </c>
      <c r="M27" s="11"/>
      <c r="N27" s="11"/>
      <c r="O27" s="11"/>
      <c r="P27" s="11"/>
      <c r="Q27" s="11"/>
      <c r="R27" s="11"/>
      <c r="S27" s="11"/>
      <c r="T27" s="450"/>
      <c r="U27" s="450"/>
    </row>
    <row r="28" spans="1:21" ht="12" thickBot="1">
      <c r="A28" s="3">
        <f t="shared" si="0"/>
        <v>15</v>
      </c>
      <c r="B28" s="56" t="s">
        <v>584</v>
      </c>
      <c r="C28" s="3"/>
      <c r="D28" s="129"/>
      <c r="E28" s="169"/>
      <c r="F28" s="129"/>
      <c r="G28" s="129"/>
      <c r="H28" s="129"/>
      <c r="I28" s="12"/>
      <c r="J28" s="12"/>
      <c r="K28" s="44"/>
      <c r="L28" s="449"/>
      <c r="M28" s="11"/>
      <c r="N28" s="11"/>
      <c r="O28" s="11"/>
      <c r="P28" s="11"/>
      <c r="Q28" s="11"/>
      <c r="R28" s="11"/>
      <c r="S28" s="11"/>
      <c r="T28" s="450"/>
      <c r="U28" s="450"/>
    </row>
    <row r="29" spans="1:21" s="238" customFormat="1" ht="12" thickBot="1">
      <c r="A29" s="3">
        <f t="shared" si="0"/>
        <v>16</v>
      </c>
      <c r="B29" s="543" t="s">
        <v>812</v>
      </c>
      <c r="C29" s="451"/>
      <c r="D29" s="309">
        <f>SUM(D21:D27)</f>
        <v>138908146.52651024</v>
      </c>
      <c r="E29" s="309">
        <f t="shared" ref="E29:K29" si="4">SUM(E21:E27)</f>
        <v>900460667.37829137</v>
      </c>
      <c r="F29" s="309">
        <f t="shared" si="4"/>
        <v>1039368813.9048016</v>
      </c>
      <c r="G29" s="309">
        <f>SUM(G21:G27)</f>
        <v>420213368.97156656</v>
      </c>
      <c r="H29" s="309">
        <f t="shared" si="4"/>
        <v>530036796.21950811</v>
      </c>
      <c r="I29" s="309">
        <f t="shared" si="4"/>
        <v>69837202.469005495</v>
      </c>
      <c r="J29" s="309">
        <f t="shared" si="4"/>
        <v>19281446.224721406</v>
      </c>
      <c r="K29" s="310">
        <f t="shared" si="4"/>
        <v>619155444.91323495</v>
      </c>
      <c r="L29" s="449"/>
      <c r="M29" s="131"/>
      <c r="N29" s="11"/>
      <c r="O29" s="431"/>
      <c r="P29" s="431"/>
      <c r="Q29" s="431"/>
      <c r="R29" s="431"/>
      <c r="S29" s="431"/>
      <c r="T29" s="452"/>
      <c r="U29" s="452"/>
    </row>
    <row r="30" spans="1:21">
      <c r="A30" s="3">
        <f t="shared" si="0"/>
        <v>17</v>
      </c>
      <c r="B30" s="209"/>
      <c r="C30" s="86"/>
      <c r="D30" s="86"/>
      <c r="E30" s="86"/>
      <c r="F30" s="86"/>
      <c r="G30" s="27"/>
      <c r="H30" s="48"/>
      <c r="I30" s="48"/>
      <c r="J30" s="48"/>
      <c r="K30" s="447"/>
      <c r="L30" s="48"/>
      <c r="M30" s="131"/>
      <c r="N30" s="131"/>
      <c r="T30" s="450"/>
      <c r="U30" s="450"/>
    </row>
    <row r="31" spans="1:21">
      <c r="A31" s="3">
        <f t="shared" si="0"/>
        <v>18</v>
      </c>
      <c r="B31" s="56"/>
      <c r="C31" s="4"/>
      <c r="D31" s="4"/>
      <c r="E31" s="4"/>
      <c r="F31" s="4"/>
      <c r="G31" s="3"/>
      <c r="H31" s="12"/>
      <c r="I31" s="12"/>
      <c r="J31" s="12"/>
      <c r="K31" s="44"/>
      <c r="L31" s="12"/>
      <c r="M31" s="131"/>
      <c r="N31" s="131"/>
      <c r="T31" s="450"/>
      <c r="U31" s="450"/>
    </row>
    <row r="32" spans="1:21" ht="12" thickBot="1">
      <c r="A32" s="3">
        <f t="shared" si="0"/>
        <v>19</v>
      </c>
      <c r="B32" s="56"/>
      <c r="C32" s="4"/>
      <c r="D32" s="4"/>
      <c r="E32" s="4"/>
      <c r="F32" s="4"/>
      <c r="G32" s="3"/>
      <c r="H32" s="12"/>
      <c r="I32" s="12"/>
      <c r="J32" s="12"/>
      <c r="K32" s="44"/>
      <c r="L32" s="12"/>
      <c r="M32" s="131"/>
      <c r="N32" s="131"/>
      <c r="T32" s="450"/>
      <c r="U32" s="450"/>
    </row>
    <row r="33" spans="1:21" ht="12" thickBot="1">
      <c r="A33" s="3">
        <f t="shared" si="0"/>
        <v>20</v>
      </c>
      <c r="B33" s="402" t="s">
        <v>487</v>
      </c>
      <c r="C33" s="403"/>
      <c r="D33" s="403"/>
      <c r="E33" s="403"/>
      <c r="F33" s="403"/>
      <c r="G33" s="404"/>
      <c r="H33" s="309">
        <f>SUM(H29:H32)</f>
        <v>530036796.21950811</v>
      </c>
      <c r="I33" s="309">
        <f>SUM(I29:I32)</f>
        <v>69837202.469005495</v>
      </c>
      <c r="J33" s="309">
        <f>SUM(J29:J32)</f>
        <v>19281446.224721406</v>
      </c>
      <c r="K33" s="310">
        <f>+SUM(H33:J33)</f>
        <v>619155444.91323507</v>
      </c>
      <c r="L33" s="12"/>
      <c r="M33" s="131"/>
      <c r="N33" s="131"/>
      <c r="T33" s="450"/>
      <c r="U33" s="450"/>
    </row>
    <row r="34" spans="1:21">
      <c r="A34" s="3">
        <f t="shared" si="0"/>
        <v>21</v>
      </c>
      <c r="B34" s="56"/>
      <c r="C34" s="4"/>
      <c r="D34" s="4"/>
      <c r="E34" s="4"/>
      <c r="F34" s="4"/>
      <c r="G34" s="3"/>
      <c r="H34" s="12"/>
      <c r="I34" s="12"/>
      <c r="J34" s="12"/>
      <c r="K34" s="44"/>
      <c r="L34" s="12"/>
      <c r="M34" s="131"/>
      <c r="N34" s="131"/>
      <c r="T34" s="450"/>
      <c r="U34" s="450"/>
    </row>
    <row r="35" spans="1:21" ht="12" thickBot="1">
      <c r="A35" s="3">
        <f t="shared" si="0"/>
        <v>22</v>
      </c>
      <c r="B35" s="215"/>
      <c r="C35" s="216"/>
      <c r="D35" s="216"/>
      <c r="E35" s="216"/>
      <c r="F35" s="216"/>
      <c r="G35" s="217"/>
      <c r="H35" s="136"/>
      <c r="I35" s="136"/>
      <c r="J35" s="136"/>
      <c r="K35" s="351">
        <f>+H35</f>
        <v>0</v>
      </c>
      <c r="L35" s="12"/>
      <c r="M35" s="131"/>
      <c r="N35" s="131"/>
      <c r="T35" s="450"/>
      <c r="U35" s="450"/>
    </row>
    <row r="36" spans="1:21" ht="12" thickBot="1">
      <c r="A36" s="3">
        <f t="shared" si="0"/>
        <v>23</v>
      </c>
      <c r="B36" s="402" t="s">
        <v>812</v>
      </c>
      <c r="C36" s="479"/>
      <c r="D36" s="556">
        <f>SUM(D29:D35)</f>
        <v>138908146.52651024</v>
      </c>
      <c r="E36" s="556">
        <f>SUM(E29:E35)</f>
        <v>900460667.37829137</v>
      </c>
      <c r="F36" s="556">
        <f>SUM(F29:F35)</f>
        <v>1039368813.9048016</v>
      </c>
      <c r="G36" s="557">
        <f>SUM(G29:G35)</f>
        <v>420213368.97156656</v>
      </c>
      <c r="H36" s="309">
        <f>SUM(H33:H35)</f>
        <v>530036796.21950811</v>
      </c>
      <c r="I36" s="309">
        <f>SUM(I33:I35)</f>
        <v>69837202.469005495</v>
      </c>
      <c r="J36" s="309">
        <f>SUM(J33:J35)</f>
        <v>19281446.224721406</v>
      </c>
      <c r="K36" s="310">
        <f>SUM(H36:J36)</f>
        <v>619155444.91323507</v>
      </c>
      <c r="L36" s="12"/>
      <c r="M36" s="131"/>
      <c r="N36" s="131"/>
      <c r="T36" s="450"/>
      <c r="U36" s="450"/>
    </row>
    <row r="37" spans="1:21">
      <c r="A37" s="4"/>
      <c r="B37" s="3"/>
      <c r="C37" s="372"/>
      <c r="D37" s="352"/>
      <c r="E37" s="352"/>
      <c r="F37" s="300">
        <f>'[10]I-A-1'!F37+'[9]I-A-1'!F36</f>
        <v>1039368813.3457458</v>
      </c>
      <c r="G37" s="300">
        <f>'[10]I-A-1'!G37+'[9]I-A-1'!G36</f>
        <v>420213368.79755169</v>
      </c>
      <c r="H37" s="300">
        <f>'[10]I-A-1'!H37+'[9]I-A-1'!H36</f>
        <v>530036796.58501279</v>
      </c>
      <c r="I37" s="300">
        <f>'[10]I-A-1'!I37+'[9]I-A-1'!I36</f>
        <v>69837202.680096298</v>
      </c>
      <c r="J37" s="300">
        <f>'[10]I-A-1'!J37+'[9]I-A-1'!J36</f>
        <v>19281446.263084888</v>
      </c>
      <c r="K37" s="300">
        <f>'[10]I-A-1'!K37+'[9]I-A-1'!K36</f>
        <v>619155445.52819395</v>
      </c>
      <c r="L37" s="12"/>
      <c r="M37" s="12"/>
      <c r="N37" s="12"/>
      <c r="O37" s="4"/>
      <c r="P37" s="4"/>
      <c r="T37" s="450"/>
      <c r="U37" s="450"/>
    </row>
    <row r="38" spans="1:21">
      <c r="A38" s="4"/>
      <c r="B38" s="4"/>
      <c r="C38" s="4"/>
      <c r="D38" s="300"/>
      <c r="E38" s="300"/>
      <c r="F38" s="206"/>
      <c r="G38" s="353"/>
      <c r="H38" s="353"/>
      <c r="I38" s="353"/>
      <c r="J38" s="353"/>
      <c r="K38" s="353"/>
      <c r="L38" s="12"/>
      <c r="M38" s="12"/>
      <c r="N38" s="4"/>
      <c r="O38" s="4"/>
      <c r="S38" s="450"/>
      <c r="T38" s="450"/>
    </row>
    <row r="39" spans="1:21">
      <c r="A39" s="4"/>
      <c r="B39" s="4"/>
      <c r="C39" s="4"/>
      <c r="D39" s="300"/>
      <c r="E39" s="300"/>
      <c r="F39" s="206"/>
      <c r="G39" s="353"/>
      <c r="H39" s="353"/>
      <c r="I39" s="353"/>
      <c r="J39" s="353"/>
      <c r="K39" s="12"/>
      <c r="L39" s="12"/>
      <c r="M39" s="12"/>
      <c r="N39" s="4"/>
      <c r="O39" s="4"/>
      <c r="S39" s="450"/>
      <c r="T39" s="450"/>
    </row>
    <row r="40" spans="1:21">
      <c r="A40" s="4"/>
      <c r="B40" s="4"/>
      <c r="C40" s="4"/>
      <c r="D40" s="300"/>
      <c r="E40" s="300"/>
      <c r="F40" s="206"/>
      <c r="G40" s="353"/>
      <c r="H40" s="353"/>
      <c r="I40" s="353"/>
      <c r="J40" s="353"/>
      <c r="K40" s="12"/>
      <c r="L40" s="12"/>
      <c r="M40" s="12"/>
      <c r="N40" s="4"/>
      <c r="O40" s="4"/>
      <c r="S40" s="450"/>
      <c r="T40" s="450"/>
    </row>
    <row r="41" spans="1:21">
      <c r="A41" s="4"/>
      <c r="B41" s="4"/>
      <c r="C41" s="4"/>
      <c r="D41" s="300"/>
      <c r="E41" s="300"/>
      <c r="F41" s="206"/>
      <c r="G41" s="353"/>
      <c r="H41" s="353"/>
      <c r="I41" s="353"/>
      <c r="J41" s="353"/>
      <c r="K41" s="12"/>
      <c r="L41" s="12"/>
      <c r="M41" s="12"/>
      <c r="N41" s="4"/>
      <c r="O41" s="4"/>
      <c r="S41" s="450"/>
      <c r="T41" s="450"/>
    </row>
    <row r="42" spans="1:21">
      <c r="A42" s="4"/>
      <c r="B42" s="4"/>
      <c r="C42" s="4"/>
      <c r="D42" s="300"/>
      <c r="E42" s="300"/>
      <c r="F42" s="206"/>
      <c r="G42" s="353"/>
      <c r="H42" s="353"/>
      <c r="I42" s="353"/>
      <c r="J42" s="353"/>
      <c r="K42" s="12"/>
      <c r="L42" s="12"/>
      <c r="M42" s="12"/>
      <c r="N42" s="4"/>
      <c r="O42" s="4"/>
      <c r="S42" s="450"/>
      <c r="T42" s="450"/>
    </row>
    <row r="43" spans="1:21">
      <c r="A43" s="4"/>
      <c r="B43" s="4"/>
      <c r="C43" s="4"/>
      <c r="D43" s="300"/>
      <c r="E43" s="300"/>
      <c r="F43" s="206"/>
      <c r="G43" s="353"/>
      <c r="H43" s="353"/>
      <c r="I43" s="353"/>
      <c r="J43" s="353"/>
      <c r="K43" s="12"/>
      <c r="L43" s="12"/>
      <c r="M43" s="12"/>
      <c r="N43" s="4"/>
      <c r="O43" s="4"/>
      <c r="S43" s="450"/>
      <c r="T43" s="450"/>
    </row>
    <row r="44" spans="1:21">
      <c r="A44" s="4"/>
      <c r="B44" s="4"/>
      <c r="C44" s="4"/>
      <c r="D44" s="300"/>
      <c r="E44" s="300"/>
      <c r="F44" s="206"/>
      <c r="G44" s="353"/>
      <c r="H44" s="353"/>
      <c r="I44" s="353"/>
      <c r="J44" s="353"/>
      <c r="K44" s="12"/>
      <c r="L44" s="12"/>
      <c r="M44" s="12"/>
      <c r="N44" s="4"/>
      <c r="O44" s="4"/>
      <c r="S44" s="450"/>
      <c r="T44" s="450"/>
    </row>
    <row r="45" spans="1:21">
      <c r="A45" s="4"/>
      <c r="B45" s="4"/>
      <c r="C45" s="4"/>
      <c r="D45" s="300"/>
      <c r="E45" s="300"/>
      <c r="F45" s="206"/>
      <c r="G45" s="353"/>
      <c r="H45" s="353"/>
      <c r="I45" s="353"/>
      <c r="J45" s="353"/>
      <c r="K45" s="12"/>
      <c r="L45" s="12"/>
      <c r="M45" s="12"/>
      <c r="N45" s="4"/>
      <c r="O45" s="4"/>
      <c r="S45" s="450"/>
      <c r="T45" s="450"/>
    </row>
    <row r="46" spans="1:21">
      <c r="A46" s="4"/>
      <c r="B46" s="4"/>
      <c r="C46" s="4"/>
      <c r="D46" s="300"/>
      <c r="E46" s="300"/>
      <c r="F46" s="206"/>
      <c r="G46" s="353"/>
      <c r="H46" s="353"/>
      <c r="I46" s="353"/>
      <c r="J46" s="353"/>
      <c r="K46" s="12"/>
      <c r="L46" s="12"/>
      <c r="M46" s="12"/>
      <c r="N46" s="4"/>
      <c r="O46" s="4"/>
      <c r="S46" s="450"/>
      <c r="T46" s="450"/>
    </row>
    <row r="47" spans="1:21">
      <c r="A47" s="4"/>
      <c r="B47" s="4"/>
      <c r="C47" s="4"/>
      <c r="D47" s="300"/>
      <c r="E47" s="300"/>
      <c r="F47" s="206"/>
      <c r="G47" s="353"/>
      <c r="H47" s="353"/>
      <c r="I47" s="353"/>
      <c r="J47" s="353"/>
      <c r="K47" s="12"/>
      <c r="L47" s="12"/>
      <c r="M47" s="12"/>
      <c r="N47" s="4"/>
      <c r="O47" s="4"/>
      <c r="S47" s="450"/>
      <c r="T47" s="450"/>
    </row>
    <row r="48" spans="1:21">
      <c r="A48" s="453"/>
      <c r="B48" s="4"/>
      <c r="C48" s="4"/>
      <c r="D48" s="300"/>
      <c r="E48" s="206"/>
      <c r="F48" s="206"/>
      <c r="G48" s="206"/>
      <c r="H48" s="206"/>
      <c r="I48" s="206"/>
      <c r="J48" s="206"/>
      <c r="K48" s="206"/>
      <c r="L48" s="11"/>
      <c r="M48" s="11"/>
      <c r="N48" s="11"/>
      <c r="O48" s="11"/>
      <c r="P48" s="11"/>
      <c r="Q48" s="11"/>
      <c r="R48" s="11"/>
      <c r="S48" s="11"/>
      <c r="T48" s="450"/>
      <c r="U48" s="450"/>
    </row>
    <row r="49" spans="1:21">
      <c r="A49" s="453"/>
      <c r="B49" s="4"/>
      <c r="C49" s="4"/>
      <c r="D49" s="4"/>
      <c r="E49" s="4"/>
      <c r="F49" s="137"/>
      <c r="G49" s="169"/>
      <c r="H49" s="46"/>
      <c r="I49" s="46"/>
      <c r="J49" s="12"/>
      <c r="K49" s="11"/>
      <c r="L49" s="11"/>
      <c r="M49" s="11"/>
      <c r="N49" s="11"/>
      <c r="O49" s="11"/>
      <c r="P49" s="11"/>
      <c r="Q49" s="11"/>
      <c r="R49" s="11"/>
      <c r="S49" s="11"/>
      <c r="T49" s="450"/>
      <c r="U49" s="450"/>
    </row>
    <row r="50" spans="1:21">
      <c r="A50" s="453"/>
      <c r="B50" s="14"/>
      <c r="C50" s="5"/>
      <c r="D50" s="363"/>
      <c r="E50" s="363"/>
      <c r="F50" s="363"/>
      <c r="G50" s="363"/>
      <c r="H50" s="363"/>
      <c r="I50" s="363"/>
      <c r="J50" s="363"/>
      <c r="K50" s="363"/>
      <c r="L50" s="11"/>
      <c r="M50" s="11"/>
      <c r="N50" s="11"/>
      <c r="O50" s="11"/>
      <c r="P50" s="11"/>
      <c r="Q50" s="11"/>
      <c r="R50" s="11"/>
      <c r="S50" s="11"/>
      <c r="T50" s="450"/>
      <c r="U50" s="450"/>
    </row>
    <row r="51" spans="1:21">
      <c r="A51" s="453"/>
      <c r="B51" s="4"/>
      <c r="C51" s="4"/>
      <c r="D51" s="81"/>
      <c r="E51" s="81"/>
      <c r="F51" s="81"/>
      <c r="G51" s="81"/>
      <c r="H51" s="81"/>
      <c r="I51" s="81"/>
      <c r="J51" s="81"/>
      <c r="K51" s="81"/>
      <c r="L51" s="11"/>
      <c r="M51" s="11"/>
      <c r="N51" s="11"/>
      <c r="O51" s="11"/>
      <c r="P51" s="11"/>
      <c r="Q51" s="11"/>
      <c r="R51" s="11"/>
      <c r="S51" s="11"/>
      <c r="T51" s="450"/>
      <c r="U51" s="450"/>
    </row>
    <row r="52" spans="1:21">
      <c r="A52" s="454"/>
      <c r="B52" s="4"/>
      <c r="C52" s="4"/>
      <c r="D52" s="81"/>
      <c r="E52" s="4"/>
      <c r="F52" s="137"/>
      <c r="G52" s="169"/>
      <c r="H52" s="129"/>
      <c r="I52" s="46"/>
      <c r="J52" s="12"/>
      <c r="K52" s="11"/>
      <c r="L52" s="11"/>
      <c r="M52" s="11"/>
      <c r="N52" s="11"/>
      <c r="O52" s="11"/>
      <c r="P52" s="11"/>
      <c r="Q52" s="11"/>
      <c r="R52" s="11"/>
      <c r="S52" s="11"/>
      <c r="T52" s="450"/>
      <c r="U52" s="450"/>
    </row>
    <row r="53" spans="1:21">
      <c r="A53" s="453"/>
      <c r="B53" s="6"/>
      <c r="C53" s="6"/>
      <c r="D53" s="6"/>
      <c r="E53" s="6"/>
      <c r="F53" s="6"/>
      <c r="G53" s="3"/>
      <c r="H53" s="12"/>
      <c r="I53" s="12"/>
      <c r="J53" s="12"/>
      <c r="K53" s="12"/>
      <c r="L53" s="12"/>
      <c r="M53" s="12"/>
      <c r="N53" s="12"/>
      <c r="O53" s="12"/>
      <c r="P53" s="12"/>
      <c r="Q53" s="131"/>
      <c r="R53" s="131"/>
      <c r="S53" s="131"/>
      <c r="T53" s="450"/>
      <c r="U53" s="450"/>
    </row>
    <row r="54" spans="1:21">
      <c r="A54" s="453"/>
      <c r="B54" s="4"/>
      <c r="C54" s="4"/>
      <c r="D54" s="4"/>
      <c r="E54" s="4"/>
      <c r="F54" s="4"/>
      <c r="G54" s="364"/>
      <c r="H54" s="365"/>
      <c r="I54" s="12"/>
      <c r="J54" s="12"/>
      <c r="K54" s="12"/>
      <c r="L54" s="12"/>
      <c r="M54" s="12"/>
      <c r="N54" s="12"/>
      <c r="O54" s="4"/>
      <c r="P54" s="4"/>
      <c r="T54" s="450"/>
      <c r="U54" s="450"/>
    </row>
    <row r="55" spans="1:21">
      <c r="A55" s="453"/>
      <c r="B55" s="4"/>
      <c r="C55" s="4"/>
      <c r="D55" s="4"/>
      <c r="E55" s="4"/>
      <c r="F55" s="4"/>
      <c r="G55" s="353"/>
      <c r="H55" s="353"/>
      <c r="I55" s="12"/>
      <c r="J55" s="12"/>
      <c r="K55" s="12"/>
      <c r="L55" s="12"/>
      <c r="M55" s="12"/>
      <c r="N55" s="12"/>
      <c r="O55" s="4"/>
      <c r="P55" s="4"/>
      <c r="T55" s="450"/>
      <c r="U55" s="450"/>
    </row>
    <row r="56" spans="1:21">
      <c r="A56" s="453"/>
      <c r="B56" s="4"/>
      <c r="C56" s="4"/>
      <c r="D56" s="4"/>
      <c r="E56" s="4"/>
      <c r="F56" s="4"/>
      <c r="G56" s="361"/>
      <c r="H56" s="362"/>
      <c r="I56" s="46"/>
      <c r="J56" s="12"/>
      <c r="K56" s="11"/>
      <c r="L56" s="11"/>
      <c r="M56" s="11"/>
      <c r="N56" s="11"/>
      <c r="O56" s="11"/>
      <c r="P56" s="11"/>
      <c r="Q56" s="11"/>
      <c r="R56" s="11"/>
      <c r="S56" s="11"/>
      <c r="T56" s="450"/>
      <c r="U56" s="450"/>
    </row>
    <row r="57" spans="1:21">
      <c r="A57" s="453"/>
      <c r="B57" s="4"/>
      <c r="C57" s="4"/>
      <c r="D57" s="4"/>
      <c r="E57" s="4"/>
      <c r="F57" s="4"/>
      <c r="G57" s="3"/>
      <c r="H57" s="46"/>
      <c r="I57" s="46"/>
      <c r="J57" s="12"/>
      <c r="K57" s="11"/>
      <c r="L57" s="11"/>
      <c r="M57" s="11"/>
      <c r="N57" s="11"/>
      <c r="O57" s="11"/>
      <c r="P57" s="11"/>
      <c r="Q57" s="11"/>
      <c r="R57" s="11"/>
      <c r="S57" s="11"/>
      <c r="T57" s="450"/>
      <c r="U57" s="450"/>
    </row>
    <row r="58" spans="1:21">
      <c r="A58" s="453"/>
      <c r="B58" s="4"/>
      <c r="C58" s="4"/>
      <c r="D58" s="4"/>
      <c r="E58" s="4"/>
      <c r="F58" s="4"/>
      <c r="G58" s="3"/>
      <c r="H58" s="46"/>
      <c r="I58" s="46"/>
      <c r="J58" s="12"/>
      <c r="K58" s="11"/>
      <c r="L58" s="11"/>
      <c r="M58" s="11"/>
      <c r="N58" s="11"/>
      <c r="O58" s="11"/>
      <c r="P58" s="11"/>
      <c r="Q58" s="11"/>
      <c r="R58" s="11"/>
      <c r="S58" s="11"/>
      <c r="T58" s="450"/>
      <c r="U58" s="450"/>
    </row>
    <row r="59" spans="1:21">
      <c r="A59" s="453"/>
      <c r="B59" s="4"/>
      <c r="C59" s="4"/>
      <c r="D59" s="4"/>
      <c r="E59" s="4"/>
      <c r="F59" s="4"/>
      <c r="G59" s="3"/>
      <c r="H59" s="46"/>
      <c r="I59" s="46"/>
      <c r="J59" s="12"/>
      <c r="K59" s="11"/>
      <c r="L59" s="11"/>
      <c r="M59" s="11"/>
      <c r="N59" s="11"/>
      <c r="O59" s="11"/>
      <c r="P59" s="11"/>
      <c r="Q59" s="11"/>
      <c r="R59" s="11"/>
      <c r="S59" s="11"/>
      <c r="T59" s="450"/>
      <c r="U59" s="450"/>
    </row>
    <row r="60" spans="1:21">
      <c r="A60" s="453"/>
      <c r="B60" s="4"/>
      <c r="C60" s="4"/>
      <c r="D60" s="4"/>
      <c r="E60" s="4"/>
      <c r="F60" s="4"/>
      <c r="G60" s="3"/>
      <c r="H60" s="46"/>
      <c r="I60" s="46"/>
      <c r="J60" s="12"/>
      <c r="K60" s="11"/>
      <c r="L60" s="11"/>
      <c r="M60" s="11"/>
      <c r="N60" s="11"/>
      <c r="O60" s="11"/>
      <c r="P60" s="11"/>
      <c r="Q60" s="11"/>
      <c r="R60" s="11"/>
      <c r="S60" s="11"/>
      <c r="T60" s="450"/>
      <c r="U60" s="450"/>
    </row>
    <row r="61" spans="1:21">
      <c r="A61" s="453"/>
      <c r="B61" s="6"/>
      <c r="C61" s="6"/>
      <c r="D61" s="6"/>
      <c r="E61" s="6"/>
      <c r="F61" s="6"/>
      <c r="G61" s="3"/>
      <c r="H61" s="12"/>
      <c r="I61" s="12"/>
      <c r="J61" s="12"/>
      <c r="K61" s="12"/>
      <c r="L61" s="12"/>
      <c r="M61" s="12"/>
      <c r="N61" s="12"/>
      <c r="O61" s="12"/>
      <c r="P61" s="12"/>
      <c r="Q61" s="131"/>
      <c r="R61" s="131"/>
      <c r="S61" s="131"/>
      <c r="T61" s="450"/>
      <c r="U61" s="450"/>
    </row>
    <row r="62" spans="1:21">
      <c r="A62" s="453"/>
      <c r="B62" s="4"/>
      <c r="C62" s="4"/>
      <c r="D62" s="4"/>
      <c r="E62" s="4"/>
      <c r="F62" s="4"/>
      <c r="G62" s="3"/>
      <c r="H62" s="12"/>
      <c r="I62" s="12"/>
      <c r="J62" s="12"/>
      <c r="K62" s="12"/>
      <c r="L62" s="12"/>
      <c r="M62" s="12"/>
      <c r="N62" s="12"/>
      <c r="O62" s="4"/>
      <c r="P62" s="4"/>
      <c r="T62" s="450"/>
      <c r="U62" s="450"/>
    </row>
    <row r="63" spans="1:21">
      <c r="A63" s="453"/>
      <c r="B63" s="7"/>
      <c r="C63" s="7"/>
      <c r="D63" s="7"/>
      <c r="E63" s="7"/>
      <c r="F63" s="7"/>
      <c r="H63" s="131"/>
      <c r="I63" s="131"/>
      <c r="J63" s="131"/>
      <c r="K63" s="131"/>
      <c r="L63" s="131"/>
      <c r="M63" s="131"/>
      <c r="N63" s="131"/>
      <c r="T63" s="450"/>
      <c r="U63" s="450"/>
    </row>
    <row r="64" spans="1:21">
      <c r="A64" s="453"/>
      <c r="B64" s="4"/>
      <c r="C64" s="4"/>
      <c r="D64" s="4"/>
      <c r="E64" s="4"/>
      <c r="F64" s="4"/>
      <c r="H64" s="131"/>
      <c r="I64" s="131"/>
      <c r="J64" s="131"/>
      <c r="K64" s="131"/>
      <c r="L64" s="131"/>
      <c r="M64" s="131"/>
      <c r="N64" s="131"/>
      <c r="T64" s="450"/>
      <c r="U64" s="450"/>
    </row>
    <row r="65" spans="1:21">
      <c r="A65" s="454"/>
      <c r="B65" s="4"/>
      <c r="C65" s="4"/>
      <c r="D65" s="4"/>
      <c r="E65" s="4"/>
      <c r="F65" s="4"/>
      <c r="H65" s="131"/>
      <c r="I65" s="131"/>
      <c r="J65" s="131"/>
      <c r="K65" s="11"/>
      <c r="L65" s="11"/>
      <c r="M65" s="11"/>
      <c r="N65" s="11"/>
      <c r="O65" s="11"/>
      <c r="P65" s="11"/>
      <c r="Q65" s="11"/>
      <c r="R65" s="11"/>
      <c r="S65" s="11"/>
      <c r="T65" s="450"/>
      <c r="U65" s="450"/>
    </row>
    <row r="66" spans="1:21">
      <c r="A66" s="454"/>
      <c r="B66" s="5"/>
      <c r="C66" s="5"/>
      <c r="D66" s="5"/>
      <c r="E66" s="5"/>
      <c r="F66" s="5"/>
      <c r="H66" s="131"/>
      <c r="I66" s="131"/>
      <c r="J66" s="131"/>
      <c r="K66" s="11"/>
      <c r="L66" s="11"/>
      <c r="M66" s="11"/>
      <c r="N66" s="11"/>
      <c r="O66" s="11"/>
      <c r="P66" s="11"/>
      <c r="Q66" s="11"/>
      <c r="R66" s="11"/>
      <c r="S66" s="11"/>
      <c r="T66" s="450"/>
      <c r="U66" s="450"/>
    </row>
    <row r="67" spans="1:21">
      <c r="A67" s="453"/>
      <c r="B67" s="4"/>
      <c r="C67" s="4"/>
      <c r="D67" s="4"/>
      <c r="E67" s="4"/>
      <c r="F67" s="4"/>
      <c r="H67" s="131"/>
      <c r="I67" s="131"/>
      <c r="J67" s="131"/>
      <c r="K67" s="11"/>
      <c r="L67" s="11"/>
      <c r="M67" s="11"/>
      <c r="N67" s="11"/>
      <c r="O67" s="11"/>
      <c r="P67" s="11"/>
      <c r="Q67" s="11"/>
      <c r="R67" s="11"/>
      <c r="S67" s="11"/>
      <c r="T67" s="450"/>
      <c r="U67" s="450"/>
    </row>
    <row r="68" spans="1:21">
      <c r="A68" s="453"/>
      <c r="B68" s="4"/>
      <c r="C68" s="4"/>
      <c r="D68" s="4"/>
      <c r="E68" s="4"/>
      <c r="F68" s="4"/>
      <c r="H68" s="131"/>
      <c r="I68" s="131"/>
      <c r="J68" s="131"/>
      <c r="K68" s="11"/>
      <c r="L68" s="11"/>
      <c r="M68" s="11"/>
      <c r="N68" s="11"/>
      <c r="O68" s="11"/>
      <c r="P68" s="11"/>
      <c r="Q68" s="11"/>
      <c r="R68" s="11"/>
      <c r="S68" s="11"/>
      <c r="T68" s="450"/>
      <c r="U68" s="450"/>
    </row>
    <row r="69" spans="1:21">
      <c r="A69" s="453"/>
      <c r="B69" s="5"/>
      <c r="C69" s="5"/>
      <c r="D69" s="5"/>
      <c r="E69" s="5"/>
      <c r="F69" s="5"/>
      <c r="H69" s="131"/>
      <c r="I69" s="131"/>
      <c r="J69" s="131"/>
      <c r="K69" s="11"/>
      <c r="L69" s="11"/>
      <c r="M69" s="11"/>
      <c r="N69" s="11"/>
      <c r="O69" s="11"/>
      <c r="P69" s="11"/>
      <c r="Q69" s="11"/>
      <c r="R69" s="11"/>
      <c r="S69" s="11"/>
      <c r="T69" s="450"/>
      <c r="U69" s="450"/>
    </row>
    <row r="70" spans="1:21">
      <c r="A70" s="453"/>
      <c r="B70" s="4"/>
      <c r="C70" s="4"/>
      <c r="D70" s="4"/>
      <c r="E70" s="4"/>
      <c r="F70" s="4"/>
      <c r="H70" s="131"/>
      <c r="I70" s="131"/>
      <c r="J70" s="131"/>
      <c r="K70" s="11"/>
      <c r="L70" s="11"/>
      <c r="M70" s="11"/>
      <c r="N70" s="11"/>
      <c r="O70" s="11"/>
      <c r="P70" s="11"/>
      <c r="Q70" s="11"/>
      <c r="R70" s="11"/>
      <c r="S70" s="11"/>
      <c r="T70" s="450"/>
      <c r="U70" s="450"/>
    </row>
    <row r="71" spans="1:21">
      <c r="A71" s="454"/>
      <c r="B71" s="6"/>
      <c r="C71" s="6"/>
      <c r="D71" s="6"/>
      <c r="E71" s="6"/>
      <c r="F71" s="6"/>
      <c r="H71" s="131"/>
      <c r="I71" s="131"/>
      <c r="J71" s="131"/>
      <c r="K71" s="131"/>
      <c r="L71" s="131"/>
      <c r="M71" s="131"/>
      <c r="N71" s="131"/>
      <c r="O71" s="131"/>
      <c r="P71" s="131"/>
      <c r="Q71" s="131"/>
      <c r="R71" s="131"/>
      <c r="S71" s="131"/>
      <c r="T71" s="450"/>
      <c r="U71" s="450"/>
    </row>
    <row r="72" spans="1:21">
      <c r="A72" s="453"/>
      <c r="B72" s="6"/>
      <c r="C72" s="6"/>
      <c r="D72" s="6"/>
      <c r="E72" s="6"/>
      <c r="F72" s="6"/>
      <c r="H72" s="131"/>
      <c r="I72" s="131"/>
      <c r="J72" s="131"/>
      <c r="K72" s="131"/>
      <c r="L72" s="131"/>
      <c r="M72" s="131"/>
      <c r="N72" s="131"/>
      <c r="T72" s="450"/>
      <c r="U72" s="450"/>
    </row>
    <row r="73" spans="1:21">
      <c r="A73" s="453"/>
      <c r="B73" s="4"/>
      <c r="C73" s="4"/>
      <c r="D73" s="4"/>
      <c r="E73" s="4"/>
      <c r="F73" s="4"/>
      <c r="H73" s="131"/>
      <c r="I73" s="131"/>
      <c r="J73" s="131"/>
      <c r="K73" s="131"/>
      <c r="L73" s="131"/>
      <c r="M73" s="131"/>
      <c r="N73" s="131"/>
      <c r="T73" s="450"/>
      <c r="U73" s="450"/>
    </row>
    <row r="74" spans="1:21">
      <c r="A74" s="454"/>
      <c r="B74" s="4"/>
      <c r="C74" s="4"/>
      <c r="D74" s="4"/>
      <c r="E74" s="4"/>
      <c r="F74" s="4"/>
      <c r="H74" s="455"/>
      <c r="I74" s="131"/>
      <c r="J74" s="131"/>
      <c r="K74" s="11"/>
      <c r="L74" s="11"/>
      <c r="M74" s="11"/>
      <c r="N74" s="11"/>
      <c r="O74" s="11"/>
      <c r="P74" s="11"/>
      <c r="Q74" s="11"/>
      <c r="R74" s="11"/>
      <c r="S74" s="11"/>
      <c r="T74" s="450"/>
      <c r="U74" s="450"/>
    </row>
    <row r="75" spans="1:21">
      <c r="A75" s="454"/>
      <c r="B75" s="4"/>
      <c r="C75" s="4"/>
      <c r="D75" s="4"/>
      <c r="E75" s="4"/>
      <c r="F75" s="4"/>
      <c r="H75" s="455"/>
      <c r="I75" s="131"/>
      <c r="J75" s="131"/>
      <c r="K75" s="11"/>
      <c r="L75" s="11"/>
      <c r="M75" s="11"/>
      <c r="N75" s="11"/>
      <c r="O75" s="11"/>
      <c r="P75" s="11"/>
      <c r="Q75" s="11"/>
      <c r="R75" s="11"/>
      <c r="S75" s="11"/>
      <c r="T75" s="450"/>
      <c r="U75" s="450"/>
    </row>
    <row r="76" spans="1:21">
      <c r="A76" s="454"/>
      <c r="B76" s="5"/>
      <c r="C76" s="5"/>
      <c r="D76" s="5"/>
      <c r="E76" s="5"/>
      <c r="F76" s="5"/>
      <c r="H76" s="455"/>
      <c r="I76" s="131"/>
      <c r="J76" s="131"/>
      <c r="K76" s="11"/>
      <c r="L76" s="11"/>
      <c r="M76" s="11"/>
      <c r="N76" s="11"/>
      <c r="O76" s="11"/>
      <c r="P76" s="11"/>
      <c r="Q76" s="11"/>
      <c r="R76" s="11"/>
      <c r="S76" s="11"/>
      <c r="T76" s="450"/>
      <c r="U76" s="450"/>
    </row>
    <row r="77" spans="1:21">
      <c r="A77" s="454"/>
      <c r="B77" s="4"/>
      <c r="C77" s="4"/>
      <c r="D77" s="4"/>
      <c r="E77" s="4"/>
      <c r="F77" s="4"/>
      <c r="H77" s="455"/>
      <c r="I77" s="131"/>
      <c r="J77" s="131"/>
      <c r="K77" s="11"/>
      <c r="L77" s="11"/>
      <c r="M77" s="11"/>
      <c r="N77" s="11"/>
      <c r="O77" s="11"/>
      <c r="P77" s="11"/>
      <c r="Q77" s="11"/>
      <c r="R77" s="11"/>
      <c r="S77" s="11"/>
      <c r="T77" s="450"/>
      <c r="U77" s="450"/>
    </row>
    <row r="78" spans="1:21">
      <c r="A78" s="454"/>
      <c r="B78" s="5"/>
      <c r="C78" s="5"/>
      <c r="D78" s="5"/>
      <c r="E78" s="5"/>
      <c r="F78" s="5"/>
      <c r="H78" s="455"/>
      <c r="I78" s="131"/>
      <c r="J78" s="131"/>
      <c r="K78" s="11"/>
      <c r="L78" s="11"/>
      <c r="M78" s="11"/>
      <c r="N78" s="11"/>
      <c r="O78" s="11"/>
      <c r="P78" s="11"/>
      <c r="Q78" s="11"/>
      <c r="R78" s="11"/>
      <c r="S78" s="11"/>
      <c r="T78" s="450"/>
      <c r="U78" s="450"/>
    </row>
    <row r="79" spans="1:21">
      <c r="A79" s="453"/>
      <c r="B79" s="6"/>
      <c r="C79" s="6"/>
      <c r="D79" s="6"/>
      <c r="E79" s="6"/>
      <c r="F79" s="6"/>
      <c r="H79" s="131"/>
      <c r="I79" s="131"/>
      <c r="J79" s="131"/>
      <c r="K79" s="131"/>
      <c r="L79" s="131"/>
      <c r="M79" s="131"/>
      <c r="N79" s="131"/>
      <c r="O79" s="131"/>
      <c r="P79" s="131"/>
      <c r="Q79" s="131"/>
      <c r="R79" s="131"/>
      <c r="S79" s="131"/>
      <c r="T79" s="450"/>
      <c r="U79" s="450"/>
    </row>
    <row r="80" spans="1:21">
      <c r="A80" s="453"/>
      <c r="B80" s="4"/>
      <c r="C80" s="4"/>
      <c r="D80" s="4"/>
      <c r="E80" s="4"/>
      <c r="F80" s="4"/>
      <c r="H80" s="131"/>
      <c r="I80" s="131"/>
      <c r="J80" s="131"/>
      <c r="K80" s="131"/>
      <c r="L80" s="131"/>
      <c r="M80" s="131"/>
      <c r="N80" s="131"/>
      <c r="T80" s="450"/>
      <c r="U80" s="450"/>
    </row>
    <row r="81" spans="1:21">
      <c r="A81" s="453"/>
      <c r="B81" s="7"/>
      <c r="C81" s="7"/>
      <c r="D81" s="7"/>
      <c r="E81" s="7"/>
      <c r="F81" s="7"/>
      <c r="H81" s="131"/>
      <c r="I81" s="131"/>
      <c r="J81" s="131"/>
      <c r="K81" s="131"/>
      <c r="L81" s="131"/>
      <c r="M81" s="131"/>
      <c r="N81" s="131"/>
      <c r="T81" s="450"/>
      <c r="U81" s="450"/>
    </row>
    <row r="82" spans="1:21">
      <c r="A82" s="453"/>
      <c r="B82" s="4"/>
      <c r="C82" s="4"/>
      <c r="D82" s="4"/>
      <c r="E82" s="4"/>
      <c r="F82" s="4"/>
      <c r="H82" s="131"/>
      <c r="I82" s="131"/>
      <c r="J82" s="131"/>
      <c r="K82" s="131"/>
      <c r="L82" s="131"/>
      <c r="M82" s="131"/>
      <c r="N82" s="131"/>
      <c r="T82" s="450"/>
      <c r="U82" s="450"/>
    </row>
    <row r="83" spans="1:21">
      <c r="A83" s="453"/>
      <c r="B83" s="4"/>
      <c r="C83" s="4"/>
      <c r="D83" s="4"/>
      <c r="E83" s="4"/>
      <c r="F83" s="4"/>
      <c r="H83" s="455"/>
      <c r="I83" s="455"/>
      <c r="J83" s="131"/>
      <c r="K83" s="11"/>
      <c r="L83" s="11"/>
      <c r="M83" s="11"/>
      <c r="N83" s="11"/>
      <c r="O83" s="11"/>
      <c r="P83" s="11"/>
      <c r="Q83" s="11"/>
      <c r="R83" s="11"/>
      <c r="S83" s="11"/>
      <c r="T83" s="450"/>
      <c r="U83" s="450"/>
    </row>
    <row r="84" spans="1:21">
      <c r="A84" s="453"/>
      <c r="B84" s="4"/>
      <c r="C84" s="4"/>
      <c r="D84" s="4"/>
      <c r="E84" s="4"/>
      <c r="F84" s="4"/>
      <c r="H84" s="455"/>
      <c r="I84" s="455"/>
      <c r="J84" s="131"/>
      <c r="K84" s="11"/>
      <c r="L84" s="11"/>
      <c r="M84" s="11"/>
      <c r="N84" s="11"/>
      <c r="O84" s="11"/>
      <c r="P84" s="11"/>
      <c r="Q84" s="11"/>
      <c r="R84" s="11"/>
      <c r="S84" s="11"/>
      <c r="T84" s="450"/>
      <c r="U84" s="450"/>
    </row>
    <row r="85" spans="1:21">
      <c r="A85" s="453"/>
      <c r="B85" s="4"/>
      <c r="C85" s="4"/>
      <c r="D85" s="4"/>
      <c r="E85" s="4"/>
      <c r="F85" s="4"/>
      <c r="H85" s="455"/>
      <c r="I85" s="455"/>
      <c r="J85" s="131"/>
      <c r="K85" s="11"/>
      <c r="L85" s="11"/>
      <c r="M85" s="11"/>
      <c r="N85" s="11"/>
      <c r="O85" s="11"/>
      <c r="P85" s="11"/>
      <c r="Q85" s="11"/>
      <c r="R85" s="11"/>
      <c r="S85" s="11"/>
      <c r="T85" s="450"/>
      <c r="U85" s="450"/>
    </row>
    <row r="86" spans="1:21">
      <c r="A86" s="453"/>
      <c r="B86" s="4"/>
      <c r="C86" s="4"/>
      <c r="D86" s="4"/>
      <c r="E86" s="4"/>
      <c r="F86" s="4"/>
      <c r="H86" s="455"/>
      <c r="I86" s="455"/>
      <c r="J86" s="131"/>
      <c r="K86" s="11"/>
      <c r="L86" s="11"/>
      <c r="M86" s="11"/>
      <c r="N86" s="11"/>
      <c r="O86" s="11"/>
      <c r="P86" s="11"/>
      <c r="Q86" s="11"/>
      <c r="R86" s="11"/>
      <c r="S86" s="11"/>
      <c r="T86" s="450"/>
      <c r="U86" s="450"/>
    </row>
    <row r="87" spans="1:21">
      <c r="A87" s="453"/>
      <c r="B87" s="4"/>
      <c r="C87" s="4"/>
      <c r="D87" s="4"/>
      <c r="E87" s="4"/>
      <c r="F87" s="4"/>
      <c r="H87" s="455"/>
      <c r="I87" s="455"/>
      <c r="J87" s="131"/>
      <c r="K87" s="11"/>
      <c r="L87" s="11"/>
      <c r="M87" s="11"/>
      <c r="N87" s="11"/>
      <c r="O87" s="11"/>
      <c r="P87" s="11"/>
      <c r="Q87" s="11"/>
      <c r="R87" s="11"/>
      <c r="S87" s="11"/>
      <c r="T87" s="450"/>
      <c r="U87" s="450"/>
    </row>
    <row r="88" spans="1:21">
      <c r="A88" s="453"/>
      <c r="B88" s="6"/>
      <c r="C88" s="6"/>
      <c r="D88" s="6"/>
      <c r="E88" s="6"/>
      <c r="F88" s="6"/>
      <c r="H88" s="131"/>
      <c r="I88" s="131"/>
      <c r="J88" s="131"/>
      <c r="K88" s="131"/>
      <c r="L88" s="131"/>
      <c r="M88" s="131"/>
      <c r="N88" s="131"/>
      <c r="O88" s="131"/>
      <c r="P88" s="131"/>
      <c r="Q88" s="131"/>
      <c r="R88" s="131"/>
      <c r="S88" s="131"/>
      <c r="T88" s="450"/>
      <c r="U88" s="450"/>
    </row>
    <row r="89" spans="1:21">
      <c r="A89" s="453"/>
      <c r="B89" s="4"/>
      <c r="C89" s="4"/>
      <c r="D89" s="4"/>
      <c r="E89" s="4"/>
      <c r="F89" s="4"/>
      <c r="H89" s="131"/>
      <c r="I89" s="131"/>
      <c r="J89" s="131"/>
      <c r="K89" s="131"/>
      <c r="L89" s="131"/>
      <c r="M89" s="131"/>
      <c r="N89" s="131"/>
      <c r="T89" s="450"/>
      <c r="U89" s="450"/>
    </row>
    <row r="90" spans="1:21">
      <c r="A90" s="453"/>
      <c r="B90" s="4"/>
      <c r="C90" s="4"/>
      <c r="D90" s="4"/>
      <c r="E90" s="4"/>
      <c r="F90" s="4"/>
      <c r="H90" s="131"/>
      <c r="I90" s="131"/>
      <c r="J90" s="131"/>
      <c r="K90" s="131"/>
      <c r="L90" s="131"/>
      <c r="M90" s="131"/>
      <c r="N90" s="131"/>
      <c r="T90" s="450"/>
      <c r="U90" s="450"/>
    </row>
    <row r="91" spans="1:21">
      <c r="A91" s="453"/>
      <c r="B91" s="4"/>
      <c r="C91" s="4"/>
      <c r="D91" s="4"/>
      <c r="E91" s="4"/>
      <c r="F91" s="4"/>
      <c r="H91" s="455"/>
      <c r="I91" s="455"/>
      <c r="J91" s="131"/>
      <c r="K91" s="11"/>
      <c r="L91" s="11"/>
      <c r="M91" s="11"/>
      <c r="N91" s="11"/>
      <c r="O91" s="11"/>
      <c r="P91" s="11"/>
      <c r="Q91" s="11"/>
      <c r="R91" s="11"/>
      <c r="S91" s="11"/>
      <c r="T91" s="450"/>
      <c r="U91" s="450"/>
    </row>
    <row r="92" spans="1:21">
      <c r="A92" s="453"/>
      <c r="B92" s="5"/>
      <c r="C92" s="5"/>
      <c r="D92" s="5"/>
      <c r="E92" s="5"/>
      <c r="F92" s="5"/>
      <c r="H92" s="455"/>
      <c r="I92" s="455"/>
      <c r="J92" s="131"/>
      <c r="K92" s="11"/>
      <c r="L92" s="11"/>
      <c r="M92" s="11"/>
      <c r="N92" s="11"/>
      <c r="O92" s="11"/>
      <c r="P92" s="11"/>
      <c r="Q92" s="11"/>
      <c r="R92" s="11"/>
      <c r="S92" s="11"/>
      <c r="T92" s="450"/>
      <c r="U92" s="450"/>
    </row>
  </sheetData>
  <dataConsolidate/>
  <customSheetViews>
    <customSheetView guid="{700BB901-DE3D-40AF-9E84-3437521A0345}" showPageBreaks="1" topLeftCell="F1">
      <selection activeCell="K1" sqref="K1"/>
      <pageMargins left="1" right="0.25" top="1" bottom="1" header="0.5" footer="0.5"/>
      <pageSetup scale="74" pageOrder="overThenDown" orientation="landscape" r:id="rId1"/>
      <headerFooter alignWithMargins="0">
        <oddFooter>&amp;L&amp;8Sponsored by:  Randall W. Hamlett
&amp;C&amp;8&amp;A&amp;R&amp;8&amp;P of &amp;N</oddFooter>
      </headerFooter>
    </customSheetView>
    <customSheetView guid="{D30DA162-D620-4A19-970C-1046A6A23ED1}" topLeftCell="F1">
      <selection activeCell="K1" sqref="K1"/>
      <pageMargins left="1" right="0.25" top="1" bottom="1" header="0.5" footer="0.5"/>
      <pageSetup scale="74" pageOrder="overThenDown" orientation="landscape" r:id="rId2"/>
      <headerFooter alignWithMargins="0">
        <oddFooter>&amp;L&amp;8Sponsored by:  Randall W. Hamlett
&amp;C&amp;8&amp;A&amp;R&amp;8&amp;P of &amp;N</oddFooter>
      </headerFooter>
    </customSheetView>
    <customSheetView guid="{7B208CC4-03EC-49A3-9AEF-BDEAF48D6BE2}" showPageBreaks="1" printArea="1" topLeftCell="F1">
      <selection activeCell="K1" sqref="K1"/>
      <pageMargins left="1" right="0.25" top="1" bottom="1" header="0.5" footer="0.5"/>
      <pageSetup scale="74" pageOrder="overThenDown" orientation="landscape" r:id="rId3"/>
      <headerFooter alignWithMargins="0">
        <oddFooter>&amp;L&amp;8Sponsored by:  Randall W. Hamlett
&amp;C&amp;8&amp;A&amp;R&amp;8&amp;P of &amp;N</oddFooter>
      </headerFooter>
    </customSheetView>
    <customSheetView guid="{FAFF7267-5C8D-421B-A6E7-C317663504A2}" topLeftCell="D1">
      <selection activeCell="F21" sqref="F21"/>
      <pageMargins left="1" right="0.25" top="1" bottom="1" header="0.5" footer="0.5"/>
      <pageSetup scale="74" pageOrder="overThenDown" orientation="landscape" r:id="rId4"/>
      <headerFooter alignWithMargins="0">
        <oddFooter>&amp;L&amp;8Sponsored by:  Randall W. Hamlett
&amp;C&amp;8&amp;A&amp;R&amp;8&amp;P of &amp;N</oddFooter>
      </headerFooter>
    </customSheetView>
    <customSheetView guid="{659C7A86-29AF-4EB2-A484-62929168C99A}" topLeftCell="F1">
      <selection activeCell="K1" sqref="K1"/>
      <pageMargins left="1" right="0.25" top="1" bottom="1" header="0.5" footer="0.5"/>
      <pageSetup scale="74" pageOrder="overThenDown" orientation="landscape" r:id="rId5"/>
      <headerFooter alignWithMargins="0">
        <oddFooter>&amp;L&amp;8Sponsored by:  Randall W. Hamlett
&amp;C&amp;8&amp;A&amp;R&amp;8&amp;P of &amp;N</oddFooter>
      </headerFooter>
    </customSheetView>
    <customSheetView guid="{DE1D8474-1C81-4DEF-9FC4-4CC6D52CA0A7}">
      <pageMargins left="1" right="0.25" top="1" bottom="1" header="0.5" footer="0.5"/>
      <pageSetup scale="74" pageOrder="overThenDown" orientation="landscape" r:id="rId6"/>
      <headerFooter alignWithMargins="0">
        <oddFooter>&amp;L&amp;8Sponsored by:  Randall W. Hamlett
&amp;C&amp;8&amp;A&amp;R&amp;8&amp;P of &amp;N</oddFooter>
      </headerFooter>
    </customSheetView>
  </customSheetViews>
  <phoneticPr fontId="20" type="noConversion"/>
  <pageMargins left="1" right="0.25" top="1" bottom="1" header="0.5" footer="0.5"/>
  <pageSetup scale="70" pageOrder="overThenDown" orientation="landscape" r:id="rId7"/>
  <headerFooter alignWithMargins="0">
    <oddFooter xml:space="preserve">&amp;L&amp;8Sponsored by:  Randall W. Hamlett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G320"/>
  <sheetViews>
    <sheetView workbookViewId="0"/>
  </sheetViews>
  <sheetFormatPr defaultColWidth="9.140625" defaultRowHeight="11.25"/>
  <cols>
    <col min="1" max="1" width="3.42578125" style="2083" customWidth="1"/>
    <col min="2" max="2" width="33.5703125" style="2083" bestFit="1" customWidth="1"/>
    <col min="3" max="3" width="6.42578125" style="2083" customWidth="1"/>
    <col min="4" max="4" width="12" style="2083" customWidth="1"/>
    <col min="5" max="5" width="16" style="2084" bestFit="1" customWidth="1"/>
    <col min="6" max="6" width="43" style="2086" bestFit="1" customWidth="1"/>
    <col min="7" max="7" width="11.28515625" style="2086" bestFit="1" customWidth="1"/>
    <col min="8" max="16384" width="9.140625" style="2086"/>
  </cols>
  <sheetData>
    <row r="1" spans="1:6" ht="12" thickBot="1">
      <c r="F1" s="2085"/>
    </row>
    <row r="2" spans="1:6">
      <c r="A2" s="2086"/>
      <c r="B2" s="2087" t="s">
        <v>465</v>
      </c>
      <c r="C2" s="2088"/>
      <c r="D2" s="2089"/>
    </row>
    <row r="3" spans="1:6">
      <c r="A3" s="2086"/>
      <c r="B3" s="2090" t="s">
        <v>1407</v>
      </c>
      <c r="C3" s="2091"/>
      <c r="D3" s="2092"/>
    </row>
    <row r="4" spans="1:6">
      <c r="A4" s="2086"/>
      <c r="B4" s="2093" t="s">
        <v>1794</v>
      </c>
      <c r="C4" s="2094"/>
      <c r="D4" s="2092"/>
    </row>
    <row r="5" spans="1:6">
      <c r="A5" s="2086"/>
      <c r="B5" s="2093" t="s">
        <v>1260</v>
      </c>
      <c r="C5" s="2094"/>
      <c r="D5" s="2092"/>
    </row>
    <row r="6" spans="1:6" ht="12" thickBot="1">
      <c r="A6" s="2086"/>
      <c r="B6" s="2095"/>
      <c r="C6" s="2096"/>
      <c r="D6" s="2097"/>
    </row>
    <row r="7" spans="1:6">
      <c r="A7" s="2098"/>
      <c r="C7" s="2098"/>
    </row>
    <row r="8" spans="1:6" ht="12" thickBot="1">
      <c r="B8" s="2083" t="s">
        <v>584</v>
      </c>
      <c r="E8" s="2099"/>
    </row>
    <row r="9" spans="1:6">
      <c r="A9" s="2100"/>
      <c r="B9" s="2101"/>
      <c r="C9" s="2101"/>
      <c r="D9" s="2101"/>
      <c r="E9" s="2102"/>
      <c r="F9" s="2103"/>
    </row>
    <row r="10" spans="1:6">
      <c r="A10" s="2104"/>
      <c r="B10" s="2105" t="s">
        <v>578</v>
      </c>
      <c r="C10" s="2105" t="s">
        <v>1795</v>
      </c>
      <c r="D10" s="2105" t="s">
        <v>869</v>
      </c>
      <c r="E10" s="2106"/>
      <c r="F10" s="2107"/>
    </row>
    <row r="11" spans="1:6">
      <c r="A11" s="2104" t="s">
        <v>272</v>
      </c>
      <c r="B11" s="2105"/>
      <c r="C11" s="2105" t="s">
        <v>1100</v>
      </c>
      <c r="D11" s="2105" t="s">
        <v>586</v>
      </c>
      <c r="E11" s="2106" t="s">
        <v>229</v>
      </c>
      <c r="F11" s="2107" t="s">
        <v>1796</v>
      </c>
    </row>
    <row r="12" spans="1:6" ht="12" thickBot="1">
      <c r="A12" s="2108" t="s">
        <v>1083</v>
      </c>
      <c r="B12" s="2109"/>
      <c r="C12" s="2109" t="s">
        <v>1797</v>
      </c>
      <c r="D12" s="2109"/>
      <c r="E12" s="2110"/>
      <c r="F12" s="2111"/>
    </row>
    <row r="13" spans="1:6">
      <c r="A13" s="2112"/>
      <c r="B13" s="2113"/>
      <c r="C13" s="2113"/>
      <c r="D13" s="2113"/>
      <c r="E13" s="2114"/>
    </row>
    <row r="14" spans="1:6">
      <c r="A14" s="2115">
        <v>1</v>
      </c>
      <c r="B14" s="2116" t="s">
        <v>1798</v>
      </c>
      <c r="C14" s="2117"/>
      <c r="D14" s="2117"/>
      <c r="E14" s="2118"/>
      <c r="F14" s="2119"/>
    </row>
    <row r="15" spans="1:6">
      <c r="A15" s="2115">
        <f>A14+1</f>
        <v>2</v>
      </c>
      <c r="B15" s="2120"/>
      <c r="C15" s="2113"/>
      <c r="D15" s="2113"/>
      <c r="E15" s="2114"/>
      <c r="F15" s="2121"/>
    </row>
    <row r="16" spans="1:6">
      <c r="A16" s="2115">
        <f t="shared" ref="A16:A81" si="0">A15+1</f>
        <v>3</v>
      </c>
      <c r="B16" s="2122" t="s">
        <v>1799</v>
      </c>
      <c r="C16" s="2113"/>
      <c r="D16" s="2113"/>
      <c r="E16" s="2114"/>
      <c r="F16" s="2121"/>
    </row>
    <row r="17" spans="1:6">
      <c r="A17" s="2115">
        <f t="shared" si="0"/>
        <v>4</v>
      </c>
      <c r="B17" s="2123">
        <v>556</v>
      </c>
      <c r="C17" s="2124" t="s">
        <v>1800</v>
      </c>
      <c r="D17" s="2125" t="s">
        <v>1801</v>
      </c>
      <c r="E17" s="2126">
        <v>-1.4699999999813742</v>
      </c>
      <c r="F17" s="2121" t="s">
        <v>1802</v>
      </c>
    </row>
    <row r="18" spans="1:6">
      <c r="A18" s="2115">
        <f t="shared" si="0"/>
        <v>5</v>
      </c>
      <c r="B18" s="2123" t="s">
        <v>524</v>
      </c>
      <c r="C18" s="2124" t="s">
        <v>1800</v>
      </c>
      <c r="D18" s="2125" t="s">
        <v>1801</v>
      </c>
      <c r="E18" s="2126">
        <v>16405039.291752795</v>
      </c>
      <c r="F18" s="2121" t="s">
        <v>1802</v>
      </c>
    </row>
    <row r="19" spans="1:6">
      <c r="A19" s="2115">
        <f t="shared" si="0"/>
        <v>6</v>
      </c>
      <c r="B19" s="2123" t="s">
        <v>526</v>
      </c>
      <c r="C19" s="2124" t="s">
        <v>1800</v>
      </c>
      <c r="D19" s="2125" t="s">
        <v>1801</v>
      </c>
      <c r="E19" s="2126">
        <v>2855275.502061951</v>
      </c>
      <c r="F19" s="2121" t="s">
        <v>1802</v>
      </c>
    </row>
    <row r="20" spans="1:6">
      <c r="A20" s="2115">
        <f t="shared" si="0"/>
        <v>7</v>
      </c>
      <c r="B20" s="2123" t="s">
        <v>527</v>
      </c>
      <c r="C20" s="2124" t="s">
        <v>1800</v>
      </c>
      <c r="D20" s="2125" t="s">
        <v>1801</v>
      </c>
      <c r="E20" s="2126">
        <v>838863.30859429273</v>
      </c>
      <c r="F20" s="2121" t="s">
        <v>1802</v>
      </c>
    </row>
    <row r="21" spans="1:6">
      <c r="A21" s="2115">
        <f t="shared" si="0"/>
        <v>8</v>
      </c>
      <c r="B21" s="2123" t="s">
        <v>529</v>
      </c>
      <c r="C21" s="2124" t="s">
        <v>1800</v>
      </c>
      <c r="D21" s="2125" t="s">
        <v>1801</v>
      </c>
      <c r="E21" s="2126">
        <v>607135.54171964817</v>
      </c>
      <c r="F21" s="2121" t="s">
        <v>1802</v>
      </c>
    </row>
    <row r="22" spans="1:6">
      <c r="A22" s="2115">
        <f t="shared" si="0"/>
        <v>9</v>
      </c>
      <c r="B22" s="2123">
        <v>565</v>
      </c>
      <c r="C22" s="2124" t="s">
        <v>1800</v>
      </c>
      <c r="D22" s="2125" t="s">
        <v>1801</v>
      </c>
      <c r="E22" s="2126">
        <v>0</v>
      </c>
      <c r="F22" s="2121" t="s">
        <v>1802</v>
      </c>
    </row>
    <row r="23" spans="1:6">
      <c r="A23" s="2115">
        <f t="shared" si="0"/>
        <v>10</v>
      </c>
      <c r="B23" s="2123" t="s">
        <v>532</v>
      </c>
      <c r="C23" s="2124" t="s">
        <v>1800</v>
      </c>
      <c r="D23" s="2125" t="s">
        <v>1801</v>
      </c>
      <c r="E23" s="2126">
        <v>560180.50999999046</v>
      </c>
      <c r="F23" s="2121" t="s">
        <v>1802</v>
      </c>
    </row>
    <row r="24" spans="1:6">
      <c r="A24" s="2115">
        <f t="shared" si="0"/>
        <v>11</v>
      </c>
      <c r="B24" s="2123" t="s">
        <v>882</v>
      </c>
      <c r="C24" s="2124" t="s">
        <v>1800</v>
      </c>
      <c r="D24" s="2125" t="s">
        <v>1801</v>
      </c>
      <c r="E24" s="2126">
        <v>6405455.0903982893</v>
      </c>
      <c r="F24" s="2121" t="s">
        <v>1802</v>
      </c>
    </row>
    <row r="25" spans="1:6">
      <c r="A25" s="2115">
        <f t="shared" si="0"/>
        <v>12</v>
      </c>
      <c r="B25" s="2123" t="s">
        <v>884</v>
      </c>
      <c r="C25" s="2124" t="s">
        <v>1800</v>
      </c>
      <c r="D25" s="2125" t="s">
        <v>1801</v>
      </c>
      <c r="E25" s="2126">
        <v>2260064.64</v>
      </c>
      <c r="F25" s="2121" t="s">
        <v>1802</v>
      </c>
    </row>
    <row r="26" spans="1:6">
      <c r="A26" s="2115">
        <f t="shared" si="0"/>
        <v>13</v>
      </c>
      <c r="B26" s="2123">
        <v>557</v>
      </c>
      <c r="C26" s="2124" t="s">
        <v>1800</v>
      </c>
      <c r="D26" s="2125" t="s">
        <v>1801</v>
      </c>
      <c r="E26" s="2126">
        <v>-7191.6100000000151</v>
      </c>
      <c r="F26" s="2121" t="s">
        <v>1802</v>
      </c>
    </row>
    <row r="27" spans="1:6">
      <c r="A27" s="2115">
        <f t="shared" si="0"/>
        <v>14</v>
      </c>
      <c r="B27" s="2123" t="s">
        <v>423</v>
      </c>
      <c r="C27" s="2124" t="s">
        <v>1800</v>
      </c>
      <c r="D27" s="2125" t="s">
        <v>1801</v>
      </c>
      <c r="E27" s="2126">
        <v>85370.201571862417</v>
      </c>
      <c r="F27" s="2121" t="s">
        <v>1802</v>
      </c>
    </row>
    <row r="28" spans="1:6">
      <c r="A28" s="2115">
        <f t="shared" si="0"/>
        <v>15</v>
      </c>
      <c r="B28" s="2123" t="s">
        <v>1065</v>
      </c>
      <c r="C28" s="2124" t="s">
        <v>1800</v>
      </c>
      <c r="D28" s="2125" t="s">
        <v>1801</v>
      </c>
      <c r="E28" s="2126">
        <v>1518852.9776228082</v>
      </c>
      <c r="F28" s="2121" t="s">
        <v>1802</v>
      </c>
    </row>
    <row r="29" spans="1:6">
      <c r="A29" s="2115">
        <f t="shared" si="0"/>
        <v>16</v>
      </c>
      <c r="B29" s="2123" t="s">
        <v>1067</v>
      </c>
      <c r="C29" s="2124" t="s">
        <v>1800</v>
      </c>
      <c r="D29" s="2125" t="s">
        <v>1801</v>
      </c>
      <c r="E29" s="2126">
        <v>6632854.3918151734</v>
      </c>
      <c r="F29" s="2121" t="s">
        <v>1802</v>
      </c>
    </row>
    <row r="30" spans="1:6">
      <c r="A30" s="2115">
        <f t="shared" si="0"/>
        <v>17</v>
      </c>
      <c r="B30" s="2123" t="s">
        <v>1069</v>
      </c>
      <c r="C30" s="2124" t="s">
        <v>1800</v>
      </c>
      <c r="D30" s="2125" t="s">
        <v>1801</v>
      </c>
      <c r="E30" s="2126">
        <v>11547129.782080499</v>
      </c>
      <c r="F30" s="2121" t="s">
        <v>1802</v>
      </c>
    </row>
    <row r="31" spans="1:6">
      <c r="A31" s="2115">
        <f t="shared" si="0"/>
        <v>18</v>
      </c>
      <c r="B31" s="2123" t="s">
        <v>886</v>
      </c>
      <c r="C31" s="2124" t="s">
        <v>1800</v>
      </c>
      <c r="D31" s="2125" t="s">
        <v>1801</v>
      </c>
      <c r="E31" s="2126">
        <v>1584.6300000000003</v>
      </c>
      <c r="F31" s="2121" t="s">
        <v>1802</v>
      </c>
    </row>
    <row r="32" spans="1:6">
      <c r="A32" s="2115">
        <f t="shared" si="0"/>
        <v>19</v>
      </c>
      <c r="B32" s="2123" t="s">
        <v>888</v>
      </c>
      <c r="C32" s="2124" t="s">
        <v>1800</v>
      </c>
      <c r="D32" s="2125" t="s">
        <v>1801</v>
      </c>
      <c r="E32" s="2126">
        <v>-19558.549112757675</v>
      </c>
      <c r="F32" s="2121" t="s">
        <v>1802</v>
      </c>
    </row>
    <row r="33" spans="1:6">
      <c r="A33" s="2115">
        <f t="shared" si="0"/>
        <v>20</v>
      </c>
      <c r="B33" s="2123" t="s">
        <v>890</v>
      </c>
      <c r="C33" s="2124" t="s">
        <v>1800</v>
      </c>
      <c r="D33" s="2125" t="s">
        <v>1801</v>
      </c>
      <c r="E33" s="2126">
        <v>7795705.7894351063</v>
      </c>
      <c r="F33" s="2121" t="s">
        <v>1802</v>
      </c>
    </row>
    <row r="34" spans="1:6">
      <c r="A34" s="2115">
        <f t="shared" si="0"/>
        <v>21</v>
      </c>
      <c r="B34" s="2123" t="s">
        <v>891</v>
      </c>
      <c r="C34" s="2124" t="s">
        <v>1800</v>
      </c>
      <c r="D34" s="2125" t="s">
        <v>1801</v>
      </c>
      <c r="E34" s="2126">
        <v>3556648.7236670596</v>
      </c>
      <c r="F34" s="2121" t="s">
        <v>1802</v>
      </c>
    </row>
    <row r="35" spans="1:6">
      <c r="A35" s="2115">
        <f t="shared" si="0"/>
        <v>22</v>
      </c>
      <c r="B35" s="2123" t="s">
        <v>892</v>
      </c>
      <c r="C35" s="2124" t="s">
        <v>1800</v>
      </c>
      <c r="D35" s="2125" t="s">
        <v>1801</v>
      </c>
      <c r="E35" s="2126">
        <v>1548391.1748814941</v>
      </c>
      <c r="F35" s="2121" t="s">
        <v>1802</v>
      </c>
    </row>
    <row r="36" spans="1:6">
      <c r="A36" s="2115">
        <f t="shared" si="0"/>
        <v>23</v>
      </c>
      <c r="B36" s="2123">
        <v>583</v>
      </c>
      <c r="C36" s="2124" t="s">
        <v>1800</v>
      </c>
      <c r="D36" s="2125" t="s">
        <v>1801</v>
      </c>
      <c r="E36" s="2126">
        <v>5876627.3814997198</v>
      </c>
      <c r="F36" s="2121" t="s">
        <v>1802</v>
      </c>
    </row>
    <row r="37" spans="1:6">
      <c r="A37" s="2115">
        <f t="shared" si="0"/>
        <v>24</v>
      </c>
      <c r="B37" s="2123" t="s">
        <v>894</v>
      </c>
      <c r="C37" s="2124" t="s">
        <v>1800</v>
      </c>
      <c r="D37" s="2125" t="s">
        <v>1801</v>
      </c>
      <c r="E37" s="2126">
        <v>1268562.8116285771</v>
      </c>
      <c r="F37" s="2121" t="s">
        <v>1802</v>
      </c>
    </row>
    <row r="38" spans="1:6">
      <c r="A38" s="2115">
        <f t="shared" si="0"/>
        <v>25</v>
      </c>
      <c r="B38" s="2123" t="s">
        <v>895</v>
      </c>
      <c r="C38" s="2124" t="s">
        <v>1800</v>
      </c>
      <c r="D38" s="2125" t="s">
        <v>1801</v>
      </c>
      <c r="E38" s="2126">
        <v>103205.14621201914</v>
      </c>
      <c r="F38" s="2121" t="s">
        <v>1802</v>
      </c>
    </row>
    <row r="39" spans="1:6">
      <c r="A39" s="2115">
        <f t="shared" si="0"/>
        <v>26</v>
      </c>
      <c r="B39" s="2123" t="s">
        <v>835</v>
      </c>
      <c r="C39" s="2124" t="s">
        <v>1800</v>
      </c>
      <c r="D39" s="2125" t="s">
        <v>1801</v>
      </c>
      <c r="E39" s="2126">
        <v>7427114.4477169709</v>
      </c>
      <c r="F39" s="2121" t="s">
        <v>1802</v>
      </c>
    </row>
    <row r="40" spans="1:6">
      <c r="A40" s="2115">
        <f t="shared" si="0"/>
        <v>27</v>
      </c>
      <c r="B40" s="2123" t="s">
        <v>836</v>
      </c>
      <c r="C40" s="2124" t="s">
        <v>1800</v>
      </c>
      <c r="D40" s="2125" t="s">
        <v>1801</v>
      </c>
      <c r="E40" s="2126">
        <v>1240621.7165204913</v>
      </c>
      <c r="F40" s="2121" t="s">
        <v>1802</v>
      </c>
    </row>
    <row r="41" spans="1:6">
      <c r="A41" s="2115">
        <f t="shared" si="0"/>
        <v>28</v>
      </c>
      <c r="B41" s="2123" t="s">
        <v>829</v>
      </c>
      <c r="C41" s="2124" t="s">
        <v>1800</v>
      </c>
      <c r="D41" s="2125" t="s">
        <v>1801</v>
      </c>
      <c r="E41" s="2126">
        <v>27904703.416579433</v>
      </c>
      <c r="F41" s="2121" t="s">
        <v>1802</v>
      </c>
    </row>
    <row r="42" spans="1:6">
      <c r="A42" s="2115">
        <f t="shared" si="0"/>
        <v>29</v>
      </c>
      <c r="B42" s="2123" t="s">
        <v>831</v>
      </c>
      <c r="C42" s="2124" t="s">
        <v>1800</v>
      </c>
      <c r="D42" s="2125" t="s">
        <v>1801</v>
      </c>
      <c r="E42" s="2126">
        <v>2009215.4700000002</v>
      </c>
      <c r="F42" s="2121" t="s">
        <v>1802</v>
      </c>
    </row>
    <row r="43" spans="1:6">
      <c r="A43" s="2115">
        <f t="shared" si="0"/>
        <v>30</v>
      </c>
      <c r="B43" s="2123" t="s">
        <v>704</v>
      </c>
      <c r="C43" s="2124" t="s">
        <v>1800</v>
      </c>
      <c r="D43" s="2125" t="s">
        <v>1801</v>
      </c>
      <c r="E43" s="2126">
        <v>153114.43851205049</v>
      </c>
      <c r="F43" s="2121" t="s">
        <v>1802</v>
      </c>
    </row>
    <row r="44" spans="1:6">
      <c r="A44" s="2115">
        <f t="shared" si="0"/>
        <v>31</v>
      </c>
      <c r="B44" s="2123" t="s">
        <v>705</v>
      </c>
      <c r="C44" s="2124" t="s">
        <v>1800</v>
      </c>
      <c r="D44" s="2125" t="s">
        <v>1801</v>
      </c>
      <c r="E44" s="2126">
        <v>18936.123518935969</v>
      </c>
      <c r="F44" s="2121" t="s">
        <v>1802</v>
      </c>
    </row>
    <row r="45" spans="1:6">
      <c r="A45" s="2115">
        <f t="shared" si="0"/>
        <v>32</v>
      </c>
      <c r="B45" s="2123" t="s">
        <v>706</v>
      </c>
      <c r="C45" s="2124" t="s">
        <v>1800</v>
      </c>
      <c r="D45" s="2125" t="s">
        <v>1801</v>
      </c>
      <c r="E45" s="2126">
        <v>2625066.1907231905</v>
      </c>
      <c r="F45" s="2121" t="s">
        <v>1802</v>
      </c>
    </row>
    <row r="46" spans="1:6">
      <c r="A46" s="2115">
        <f t="shared" si="0"/>
        <v>33</v>
      </c>
      <c r="B46" s="2123" t="s">
        <v>707</v>
      </c>
      <c r="C46" s="2124" t="s">
        <v>1800</v>
      </c>
      <c r="D46" s="2125" t="s">
        <v>1801</v>
      </c>
      <c r="E46" s="2126">
        <v>46799474.699778393</v>
      </c>
      <c r="F46" s="2121" t="s">
        <v>1802</v>
      </c>
    </row>
    <row r="47" spans="1:6">
      <c r="A47" s="2115">
        <f t="shared" si="0"/>
        <v>34</v>
      </c>
      <c r="B47" s="2123" t="s">
        <v>708</v>
      </c>
      <c r="C47" s="2124" t="s">
        <v>1800</v>
      </c>
      <c r="D47" s="2125" t="s">
        <v>1801</v>
      </c>
      <c r="E47" s="2126">
        <v>1989939.1399129417</v>
      </c>
      <c r="F47" s="2121" t="s">
        <v>1802</v>
      </c>
    </row>
    <row r="48" spans="1:6">
      <c r="A48" s="2115">
        <f t="shared" si="0"/>
        <v>35</v>
      </c>
      <c r="B48" s="2123" t="s">
        <v>709</v>
      </c>
      <c r="C48" s="2124" t="s">
        <v>1800</v>
      </c>
      <c r="D48" s="2125" t="s">
        <v>1801</v>
      </c>
      <c r="E48" s="2126">
        <v>1162583.0597447695</v>
      </c>
      <c r="F48" s="2121" t="s">
        <v>1802</v>
      </c>
    </row>
    <row r="49" spans="1:6">
      <c r="A49" s="2115">
        <f t="shared" si="0"/>
        <v>36</v>
      </c>
      <c r="B49" s="2123" t="s">
        <v>711</v>
      </c>
      <c r="C49" s="2124" t="s">
        <v>1800</v>
      </c>
      <c r="D49" s="2125" t="s">
        <v>1801</v>
      </c>
      <c r="E49" s="2126">
        <v>894874.08759962826</v>
      </c>
      <c r="F49" s="2121" t="s">
        <v>1802</v>
      </c>
    </row>
    <row r="50" spans="1:6">
      <c r="A50" s="2115">
        <f t="shared" si="0"/>
        <v>37</v>
      </c>
      <c r="B50" s="2127" t="s">
        <v>713</v>
      </c>
      <c r="C50" s="2124" t="s">
        <v>1800</v>
      </c>
      <c r="D50" s="2125" t="s">
        <v>1801</v>
      </c>
      <c r="E50" s="2126">
        <v>462854.18172692356</v>
      </c>
      <c r="F50" s="2121" t="s">
        <v>1802</v>
      </c>
    </row>
    <row r="51" spans="1:6">
      <c r="A51" s="2115">
        <f t="shared" si="0"/>
        <v>38</v>
      </c>
      <c r="B51" s="2127" t="s">
        <v>1000</v>
      </c>
      <c r="C51" s="2124" t="s">
        <v>1800</v>
      </c>
      <c r="D51" s="2125" t="s">
        <v>1801</v>
      </c>
      <c r="E51" s="2126">
        <v>220363.24768720707</v>
      </c>
      <c r="F51" s="2121" t="s">
        <v>1802</v>
      </c>
    </row>
    <row r="52" spans="1:6">
      <c r="A52" s="2115">
        <f t="shared" si="0"/>
        <v>39</v>
      </c>
      <c r="B52" s="2127" t="s">
        <v>1003</v>
      </c>
      <c r="C52" s="2124" t="s">
        <v>1800</v>
      </c>
      <c r="D52" s="2125" t="s">
        <v>1801</v>
      </c>
      <c r="E52" s="2126">
        <v>699516.50553901482</v>
      </c>
      <c r="F52" s="2121" t="s">
        <v>1802</v>
      </c>
    </row>
    <row r="53" spans="1:6">
      <c r="A53" s="2115">
        <f t="shared" si="0"/>
        <v>40</v>
      </c>
      <c r="B53" s="2127" t="s">
        <v>1005</v>
      </c>
      <c r="C53" s="2124" t="s">
        <v>1800</v>
      </c>
      <c r="D53" s="2125" t="s">
        <v>1801</v>
      </c>
      <c r="E53" s="2126">
        <v>441626.45810874033</v>
      </c>
      <c r="F53" s="2121" t="s">
        <v>1802</v>
      </c>
    </row>
    <row r="54" spans="1:6">
      <c r="A54" s="2115">
        <f t="shared" si="0"/>
        <v>41</v>
      </c>
      <c r="B54" s="2127" t="s">
        <v>1007</v>
      </c>
      <c r="C54" s="2124" t="s">
        <v>1800</v>
      </c>
      <c r="D54" s="2125" t="s">
        <v>1801</v>
      </c>
      <c r="E54" s="2126">
        <v>10606191.362351218</v>
      </c>
      <c r="F54" s="2121" t="s">
        <v>1802</v>
      </c>
    </row>
    <row r="55" spans="1:6">
      <c r="A55" s="2115">
        <f t="shared" si="0"/>
        <v>42</v>
      </c>
      <c r="B55" s="2123" t="s">
        <v>1009</v>
      </c>
      <c r="C55" s="2124" t="s">
        <v>1800</v>
      </c>
      <c r="D55" s="2125" t="s">
        <v>1801</v>
      </c>
      <c r="E55" s="2126">
        <v>116062.97999999986</v>
      </c>
      <c r="F55" s="2121" t="s">
        <v>1802</v>
      </c>
    </row>
    <row r="56" spans="1:6">
      <c r="A56" s="2115">
        <f t="shared" si="0"/>
        <v>43</v>
      </c>
      <c r="B56" s="2123" t="s">
        <v>1010</v>
      </c>
      <c r="C56" s="2124" t="s">
        <v>1800</v>
      </c>
      <c r="D56" s="2125" t="s">
        <v>1801</v>
      </c>
      <c r="E56" s="2126">
        <v>121942.49999999999</v>
      </c>
      <c r="F56" s="2121" t="s">
        <v>1802</v>
      </c>
    </row>
    <row r="57" spans="1:6">
      <c r="A57" s="2115">
        <f t="shared" si="0"/>
        <v>44</v>
      </c>
      <c r="B57" s="2123">
        <v>907</v>
      </c>
      <c r="C57" s="2124" t="s">
        <v>1800</v>
      </c>
      <c r="D57" s="2125" t="s">
        <v>1801</v>
      </c>
      <c r="E57" s="2126">
        <v>0</v>
      </c>
      <c r="F57" s="2121" t="s">
        <v>1802</v>
      </c>
    </row>
    <row r="58" spans="1:6">
      <c r="A58" s="2115">
        <f t="shared" si="0"/>
        <v>45</v>
      </c>
      <c r="B58" s="2123" t="s">
        <v>362</v>
      </c>
      <c r="C58" s="2124" t="s">
        <v>1800</v>
      </c>
      <c r="D58" s="2125" t="s">
        <v>1801</v>
      </c>
      <c r="E58" s="2126">
        <v>611082.71488614334</v>
      </c>
      <c r="F58" s="2121" t="s">
        <v>1802</v>
      </c>
    </row>
    <row r="59" spans="1:6">
      <c r="A59" s="2115">
        <f t="shared" si="0"/>
        <v>46</v>
      </c>
      <c r="B59" s="2123" t="s">
        <v>363</v>
      </c>
      <c r="C59" s="2124" t="s">
        <v>1800</v>
      </c>
      <c r="D59" s="2125" t="s">
        <v>1801</v>
      </c>
      <c r="E59" s="2126">
        <v>1591051.0477743298</v>
      </c>
      <c r="F59" s="2121" t="s">
        <v>1802</v>
      </c>
    </row>
    <row r="60" spans="1:6">
      <c r="A60" s="2115">
        <f t="shared" si="0"/>
        <v>47</v>
      </c>
      <c r="B60" s="2123" t="s">
        <v>365</v>
      </c>
      <c r="C60" s="2124" t="s">
        <v>1800</v>
      </c>
      <c r="D60" s="2125" t="s">
        <v>1801</v>
      </c>
      <c r="E60" s="2126">
        <v>286.31000000000006</v>
      </c>
      <c r="F60" s="2121" t="s">
        <v>1802</v>
      </c>
    </row>
    <row r="61" spans="1:6">
      <c r="A61" s="2115">
        <f t="shared" si="0"/>
        <v>48</v>
      </c>
      <c r="B61" s="2123" t="s">
        <v>947</v>
      </c>
      <c r="C61" s="2124" t="s">
        <v>1800</v>
      </c>
      <c r="D61" s="2125" t="s">
        <v>1801</v>
      </c>
      <c r="E61" s="2126">
        <v>9803.25</v>
      </c>
      <c r="F61" s="2121" t="s">
        <v>1802</v>
      </c>
    </row>
    <row r="62" spans="1:6">
      <c r="A62" s="2115">
        <f t="shared" si="0"/>
        <v>49</v>
      </c>
      <c r="B62" s="2128" t="s">
        <v>1042</v>
      </c>
      <c r="C62" s="2124" t="s">
        <v>1800</v>
      </c>
      <c r="D62" s="2125" t="s">
        <v>1801</v>
      </c>
      <c r="E62" s="2084">
        <v>1.2789769243681803E-13</v>
      </c>
      <c r="F62" s="2121" t="s">
        <v>1802</v>
      </c>
    </row>
    <row r="63" spans="1:6">
      <c r="A63" s="2115">
        <f t="shared" si="0"/>
        <v>50</v>
      </c>
      <c r="B63" s="2128" t="s">
        <v>1043</v>
      </c>
      <c r="C63" s="2124" t="s">
        <v>1800</v>
      </c>
      <c r="D63" s="2125" t="s">
        <v>1801</v>
      </c>
      <c r="E63" s="2084">
        <v>0</v>
      </c>
      <c r="F63" s="2121" t="s">
        <v>1802</v>
      </c>
    </row>
    <row r="64" spans="1:6">
      <c r="A64" s="2115">
        <f t="shared" si="0"/>
        <v>51</v>
      </c>
      <c r="B64" s="2268" t="s">
        <v>1054</v>
      </c>
      <c r="C64" s="2124" t="s">
        <v>1800</v>
      </c>
      <c r="D64" s="2083" t="s">
        <v>1803</v>
      </c>
      <c r="E64" s="2084">
        <v>30692126.666808356</v>
      </c>
      <c r="F64" s="2121" t="s">
        <v>1802</v>
      </c>
    </row>
    <row r="65" spans="1:7">
      <c r="A65" s="2115">
        <f t="shared" si="0"/>
        <v>52</v>
      </c>
      <c r="B65" s="2268" t="s">
        <v>534</v>
      </c>
      <c r="C65" s="2124" t="s">
        <v>1800</v>
      </c>
      <c r="D65" s="2083" t="s">
        <v>1803</v>
      </c>
      <c r="E65" s="2084">
        <v>2193265.492333563</v>
      </c>
      <c r="F65" s="2121" t="s">
        <v>1802</v>
      </c>
    </row>
    <row r="66" spans="1:7">
      <c r="A66" s="2115">
        <f t="shared" si="0"/>
        <v>53</v>
      </c>
      <c r="B66" s="2268" t="s">
        <v>536</v>
      </c>
      <c r="C66" s="2124" t="s">
        <v>1800</v>
      </c>
      <c r="D66" s="2083" t="s">
        <v>1803</v>
      </c>
      <c r="E66" s="2084">
        <v>-9735616.0510297269</v>
      </c>
      <c r="F66" s="2121" t="s">
        <v>1802</v>
      </c>
    </row>
    <row r="67" spans="1:7">
      <c r="A67" s="2115">
        <f t="shared" si="0"/>
        <v>54</v>
      </c>
      <c r="B67" s="2268" t="s">
        <v>303</v>
      </c>
      <c r="C67" s="2124" t="s">
        <v>1800</v>
      </c>
      <c r="D67" s="2083" t="s">
        <v>1803</v>
      </c>
      <c r="E67" s="2084">
        <v>4900305.4449999994</v>
      </c>
      <c r="F67" s="2121" t="s">
        <v>1802</v>
      </c>
    </row>
    <row r="68" spans="1:7">
      <c r="A68" s="2115">
        <f t="shared" si="0"/>
        <v>55</v>
      </c>
      <c r="B68" s="2268" t="s">
        <v>305</v>
      </c>
      <c r="C68" s="2124" t="s">
        <v>1800</v>
      </c>
      <c r="D68" s="2083" t="s">
        <v>1803</v>
      </c>
      <c r="E68" s="2084">
        <v>5490052.0582202962</v>
      </c>
      <c r="F68" s="2121" t="s">
        <v>1802</v>
      </c>
    </row>
    <row r="69" spans="1:7">
      <c r="A69" s="2115">
        <f t="shared" si="0"/>
        <v>56</v>
      </c>
      <c r="B69" s="2268" t="s">
        <v>307</v>
      </c>
      <c r="C69" s="2124" t="s">
        <v>1800</v>
      </c>
      <c r="D69" s="2083" t="s">
        <v>1803</v>
      </c>
      <c r="E69" s="2084">
        <v>4593337.540000001</v>
      </c>
      <c r="F69" s="2121" t="s">
        <v>1802</v>
      </c>
    </row>
    <row r="70" spans="1:7">
      <c r="A70" s="2115">
        <f t="shared" si="0"/>
        <v>57</v>
      </c>
      <c r="B70" s="2268" t="s">
        <v>512</v>
      </c>
      <c r="C70" s="2124" t="s">
        <v>1800</v>
      </c>
      <c r="D70" s="2083" t="s">
        <v>1803</v>
      </c>
      <c r="E70" s="2084">
        <v>5767353.1731133647</v>
      </c>
      <c r="F70" s="2121" t="s">
        <v>1802</v>
      </c>
    </row>
    <row r="71" spans="1:7">
      <c r="A71" s="2115">
        <f t="shared" si="0"/>
        <v>58</v>
      </c>
      <c r="B71" s="2268" t="s">
        <v>514</v>
      </c>
      <c r="C71" s="2124" t="s">
        <v>1800</v>
      </c>
      <c r="D71" s="2083" t="s">
        <v>1803</v>
      </c>
      <c r="E71" s="2084">
        <v>-625458.41737016034</v>
      </c>
      <c r="F71" s="2121" t="s">
        <v>1802</v>
      </c>
    </row>
    <row r="72" spans="1:7">
      <c r="A72" s="2115">
        <f t="shared" si="0"/>
        <v>59</v>
      </c>
      <c r="B72" s="2268" t="s">
        <v>576</v>
      </c>
      <c r="C72" s="2124" t="s">
        <v>1800</v>
      </c>
      <c r="D72" s="2083" t="s">
        <v>1803</v>
      </c>
      <c r="E72" s="2084">
        <v>3519272.5667664418</v>
      </c>
      <c r="F72" s="2121" t="s">
        <v>1802</v>
      </c>
    </row>
    <row r="73" spans="1:7">
      <c r="A73" s="2115">
        <f t="shared" si="0"/>
        <v>60</v>
      </c>
      <c r="B73" s="2268" t="s">
        <v>577</v>
      </c>
      <c r="C73" s="2124" t="s">
        <v>1800</v>
      </c>
      <c r="D73" s="2083" t="s">
        <v>1803</v>
      </c>
      <c r="E73" s="2084">
        <v>925662.61239520647</v>
      </c>
      <c r="F73" s="2121" t="s">
        <v>1802</v>
      </c>
    </row>
    <row r="74" spans="1:7">
      <c r="A74" s="2115">
        <f t="shared" si="0"/>
        <v>61</v>
      </c>
      <c r="B74" s="2268">
        <v>935</v>
      </c>
      <c r="C74" s="2124" t="s">
        <v>1800</v>
      </c>
      <c r="D74" s="2083" t="s">
        <v>1803</v>
      </c>
      <c r="E74" s="2084">
        <v>17538317.583307225</v>
      </c>
      <c r="F74" s="2121" t="s">
        <v>1802</v>
      </c>
    </row>
    <row r="75" spans="1:7">
      <c r="A75" s="2115">
        <f t="shared" si="0"/>
        <v>62</v>
      </c>
      <c r="B75" s="2129"/>
      <c r="F75" s="2121"/>
      <c r="G75" s="2267"/>
    </row>
    <row r="76" spans="1:7">
      <c r="A76" s="2115">
        <f t="shared" si="0"/>
        <v>63</v>
      </c>
      <c r="B76" s="2122" t="s">
        <v>1804</v>
      </c>
      <c r="F76" s="2121"/>
    </row>
    <row r="77" spans="1:7">
      <c r="A77" s="2115">
        <f t="shared" si="0"/>
        <v>64</v>
      </c>
      <c r="B77" s="2129"/>
      <c r="F77" s="2121"/>
    </row>
    <row r="78" spans="1:7">
      <c r="A78" s="2115">
        <f t="shared" si="0"/>
        <v>65</v>
      </c>
      <c r="B78" s="2123">
        <v>556</v>
      </c>
      <c r="C78" s="2124" t="s">
        <v>1800</v>
      </c>
      <c r="D78" s="2125" t="s">
        <v>1801</v>
      </c>
      <c r="E78" s="2126">
        <v>2.0000000018626451E-2</v>
      </c>
      <c r="F78" s="2121" t="s">
        <v>1802</v>
      </c>
    </row>
    <row r="79" spans="1:7">
      <c r="A79" s="2115">
        <f t="shared" si="0"/>
        <v>66</v>
      </c>
      <c r="B79" s="2123" t="s">
        <v>524</v>
      </c>
      <c r="C79" s="2124" t="s">
        <v>1800</v>
      </c>
      <c r="D79" s="2125" t="s">
        <v>1801</v>
      </c>
      <c r="E79" s="2126">
        <v>16503788.399999999</v>
      </c>
      <c r="F79" s="2121" t="s">
        <v>1802</v>
      </c>
    </row>
    <row r="80" spans="1:7">
      <c r="A80" s="2115">
        <f t="shared" si="0"/>
        <v>67</v>
      </c>
      <c r="B80" s="2123" t="s">
        <v>526</v>
      </c>
      <c r="C80" s="2124" t="s">
        <v>1800</v>
      </c>
      <c r="D80" s="2125" t="s">
        <v>1801</v>
      </c>
      <c r="E80" s="2126">
        <v>2827017.86</v>
      </c>
      <c r="F80" s="2121" t="s">
        <v>1802</v>
      </c>
    </row>
    <row r="81" spans="1:6">
      <c r="A81" s="2115">
        <f t="shared" si="0"/>
        <v>68</v>
      </c>
      <c r="B81" s="2123" t="s">
        <v>527</v>
      </c>
      <c r="C81" s="2124" t="s">
        <v>1800</v>
      </c>
      <c r="D81" s="2125" t="s">
        <v>1801</v>
      </c>
      <c r="E81" s="2126">
        <v>818963.38000000012</v>
      </c>
      <c r="F81" s="2121" t="s">
        <v>1802</v>
      </c>
    </row>
    <row r="82" spans="1:6">
      <c r="A82" s="2115">
        <f t="shared" ref="A82:A147" si="1">A81+1</f>
        <v>69</v>
      </c>
      <c r="B82" s="2123" t="s">
        <v>529</v>
      </c>
      <c r="C82" s="2124" t="s">
        <v>1800</v>
      </c>
      <c r="D82" s="2125" t="s">
        <v>1801</v>
      </c>
      <c r="E82" s="2126">
        <v>339704.87999999989</v>
      </c>
      <c r="F82" s="2121" t="s">
        <v>1802</v>
      </c>
    </row>
    <row r="83" spans="1:6">
      <c r="A83" s="2115">
        <f t="shared" si="1"/>
        <v>70</v>
      </c>
      <c r="B83" s="2123">
        <v>565</v>
      </c>
      <c r="C83" s="2124" t="s">
        <v>1800</v>
      </c>
      <c r="D83" s="2125" t="s">
        <v>1801</v>
      </c>
      <c r="E83" s="2126">
        <v>327394205.92000002</v>
      </c>
      <c r="F83" s="2121" t="s">
        <v>1802</v>
      </c>
    </row>
    <row r="84" spans="1:6">
      <c r="A84" s="2115">
        <f t="shared" si="1"/>
        <v>71</v>
      </c>
      <c r="B84" s="2123" t="s">
        <v>532</v>
      </c>
      <c r="C84" s="2124" t="s">
        <v>1800</v>
      </c>
      <c r="D84" s="2125" t="s">
        <v>1801</v>
      </c>
      <c r="E84" s="2126">
        <v>560180.50999999046</v>
      </c>
      <c r="F84" s="2121" t="s">
        <v>1802</v>
      </c>
    </row>
    <row r="85" spans="1:6">
      <c r="A85" s="2115">
        <f t="shared" si="1"/>
        <v>72</v>
      </c>
      <c r="B85" s="2123" t="s">
        <v>882</v>
      </c>
      <c r="C85" s="2124" t="s">
        <v>1800</v>
      </c>
      <c r="D85" s="2125" t="s">
        <v>1801</v>
      </c>
      <c r="E85" s="2126">
        <v>6618645.209999999</v>
      </c>
      <c r="F85" s="2121" t="s">
        <v>1802</v>
      </c>
    </row>
    <row r="86" spans="1:6">
      <c r="A86" s="2115">
        <f t="shared" si="1"/>
        <v>73</v>
      </c>
      <c r="B86" s="2123" t="s">
        <v>884</v>
      </c>
      <c r="C86" s="2124" t="s">
        <v>1800</v>
      </c>
      <c r="D86" s="2125" t="s">
        <v>1801</v>
      </c>
      <c r="E86" s="2126">
        <v>2260064.64</v>
      </c>
      <c r="F86" s="2121" t="s">
        <v>1802</v>
      </c>
    </row>
    <row r="87" spans="1:6">
      <c r="A87" s="2115">
        <f t="shared" si="1"/>
        <v>74</v>
      </c>
      <c r="B87" s="2123">
        <v>557</v>
      </c>
      <c r="C87" s="2124" t="s">
        <v>1800</v>
      </c>
      <c r="D87" s="2125" t="s">
        <v>1801</v>
      </c>
      <c r="E87" s="2126">
        <v>0</v>
      </c>
      <c r="F87" s="2121" t="s">
        <v>1802</v>
      </c>
    </row>
    <row r="88" spans="1:6">
      <c r="A88" s="2115">
        <f t="shared" si="1"/>
        <v>75</v>
      </c>
      <c r="B88" s="2123" t="s">
        <v>423</v>
      </c>
      <c r="C88" s="2124" t="s">
        <v>1800</v>
      </c>
      <c r="D88" s="2125" t="s">
        <v>1801</v>
      </c>
      <c r="E88" s="2126">
        <v>77816.37999999999</v>
      </c>
      <c r="F88" s="2121" t="s">
        <v>1802</v>
      </c>
    </row>
    <row r="89" spans="1:6">
      <c r="A89" s="2115">
        <f t="shared" si="1"/>
        <v>76</v>
      </c>
      <c r="B89" s="2123" t="s">
        <v>1065</v>
      </c>
      <c r="C89" s="2124" t="s">
        <v>1800</v>
      </c>
      <c r="D89" s="2125" t="s">
        <v>1801</v>
      </c>
      <c r="E89" s="2126">
        <v>1507894.3699999999</v>
      </c>
      <c r="F89" s="2121" t="s">
        <v>1802</v>
      </c>
    </row>
    <row r="90" spans="1:6">
      <c r="A90" s="2115">
        <f t="shared" si="1"/>
        <v>77</v>
      </c>
      <c r="B90" s="2123" t="s">
        <v>1067</v>
      </c>
      <c r="C90" s="2124" t="s">
        <v>1800</v>
      </c>
      <c r="D90" s="2125" t="s">
        <v>1801</v>
      </c>
      <c r="E90" s="2126">
        <v>6596559.3909999998</v>
      </c>
      <c r="F90" s="2121" t="s">
        <v>1802</v>
      </c>
    </row>
    <row r="91" spans="1:6">
      <c r="A91" s="2115">
        <f t="shared" si="1"/>
        <v>78</v>
      </c>
      <c r="B91" s="2123" t="s">
        <v>1069</v>
      </c>
      <c r="C91" s="2124" t="s">
        <v>1800</v>
      </c>
      <c r="D91" s="2125" t="s">
        <v>1801</v>
      </c>
      <c r="E91" s="2126">
        <v>11547918.76</v>
      </c>
      <c r="F91" s="2121" t="s">
        <v>1802</v>
      </c>
    </row>
    <row r="92" spans="1:6">
      <c r="A92" s="2115">
        <f t="shared" si="1"/>
        <v>79</v>
      </c>
      <c r="B92" s="2123" t="s">
        <v>886</v>
      </c>
      <c r="C92" s="2124" t="s">
        <v>1800</v>
      </c>
      <c r="D92" s="2125" t="s">
        <v>1801</v>
      </c>
      <c r="E92" s="2126">
        <v>2101.8000000000002</v>
      </c>
      <c r="F92" s="2121" t="s">
        <v>1802</v>
      </c>
    </row>
    <row r="93" spans="1:6">
      <c r="A93" s="2115">
        <f t="shared" si="1"/>
        <v>80</v>
      </c>
      <c r="B93" s="2123" t="s">
        <v>888</v>
      </c>
      <c r="C93" s="2124" t="s">
        <v>1800</v>
      </c>
      <c r="D93" s="2125" t="s">
        <v>1801</v>
      </c>
      <c r="E93" s="2126">
        <v>-24487.910000000003</v>
      </c>
      <c r="F93" s="2121" t="s">
        <v>1802</v>
      </c>
    </row>
    <row r="94" spans="1:6">
      <c r="A94" s="2115">
        <f t="shared" si="1"/>
        <v>81</v>
      </c>
      <c r="B94" s="2123" t="s">
        <v>890</v>
      </c>
      <c r="C94" s="2124" t="s">
        <v>1800</v>
      </c>
      <c r="D94" s="2125" t="s">
        <v>1801</v>
      </c>
      <c r="E94" s="2126">
        <v>7732451.9399999995</v>
      </c>
      <c r="F94" s="2121" t="s">
        <v>1802</v>
      </c>
    </row>
    <row r="95" spans="1:6">
      <c r="A95" s="2115">
        <f t="shared" si="1"/>
        <v>82</v>
      </c>
      <c r="B95" s="2123" t="s">
        <v>891</v>
      </c>
      <c r="C95" s="2124" t="s">
        <v>1800</v>
      </c>
      <c r="D95" s="2125" t="s">
        <v>1801</v>
      </c>
      <c r="E95" s="2126">
        <v>3452162.8000000003</v>
      </c>
      <c r="F95" s="2121" t="s">
        <v>1802</v>
      </c>
    </row>
    <row r="96" spans="1:6">
      <c r="A96" s="2115">
        <f t="shared" si="1"/>
        <v>83</v>
      </c>
      <c r="B96" s="2123" t="s">
        <v>892</v>
      </c>
      <c r="C96" s="2124" t="s">
        <v>1800</v>
      </c>
      <c r="D96" s="2125" t="s">
        <v>1801</v>
      </c>
      <c r="E96" s="2126">
        <v>1572942.0699999998</v>
      </c>
      <c r="F96" s="2121" t="s">
        <v>1802</v>
      </c>
    </row>
    <row r="97" spans="1:6">
      <c r="A97" s="2115">
        <f t="shared" si="1"/>
        <v>84</v>
      </c>
      <c r="B97" s="2123">
        <v>583</v>
      </c>
      <c r="C97" s="2124" t="s">
        <v>1800</v>
      </c>
      <c r="D97" s="2125" t="s">
        <v>1801</v>
      </c>
      <c r="E97" s="2126">
        <v>6065648.2800000003</v>
      </c>
      <c r="F97" s="2121" t="s">
        <v>1802</v>
      </c>
    </row>
    <row r="98" spans="1:6">
      <c r="A98" s="2115">
        <f t="shared" si="1"/>
        <v>85</v>
      </c>
      <c r="B98" s="2123" t="s">
        <v>894</v>
      </c>
      <c r="C98" s="2124" t="s">
        <v>1800</v>
      </c>
      <c r="D98" s="2125" t="s">
        <v>1801</v>
      </c>
      <c r="E98" s="2126">
        <v>1264210.92</v>
      </c>
      <c r="F98" s="2121" t="s">
        <v>1802</v>
      </c>
    </row>
    <row r="99" spans="1:6">
      <c r="A99" s="2115">
        <f t="shared" si="1"/>
        <v>86</v>
      </c>
      <c r="B99" s="2123" t="s">
        <v>895</v>
      </c>
      <c r="C99" s="2124" t="s">
        <v>1800</v>
      </c>
      <c r="D99" s="2125" t="s">
        <v>1801</v>
      </c>
      <c r="E99" s="2126">
        <v>102722.04000000001</v>
      </c>
      <c r="F99" s="2121" t="s">
        <v>1802</v>
      </c>
    </row>
    <row r="100" spans="1:6">
      <c r="A100" s="2115">
        <f t="shared" si="1"/>
        <v>87</v>
      </c>
      <c r="B100" s="2123" t="s">
        <v>835</v>
      </c>
      <c r="C100" s="2124" t="s">
        <v>1800</v>
      </c>
      <c r="D100" s="2125" t="s">
        <v>1801</v>
      </c>
      <c r="E100" s="2126">
        <v>7384635.6099999994</v>
      </c>
      <c r="F100" s="2121" t="s">
        <v>1802</v>
      </c>
    </row>
    <row r="101" spans="1:6">
      <c r="A101" s="2115">
        <f t="shared" si="1"/>
        <v>88</v>
      </c>
      <c r="B101" s="2123" t="s">
        <v>836</v>
      </c>
      <c r="C101" s="2124" t="s">
        <v>1800</v>
      </c>
      <c r="D101" s="2125" t="s">
        <v>1801</v>
      </c>
      <c r="E101" s="2126">
        <v>1216736.99</v>
      </c>
      <c r="F101" s="2121" t="s">
        <v>1802</v>
      </c>
    </row>
    <row r="102" spans="1:6">
      <c r="A102" s="2115">
        <f t="shared" si="1"/>
        <v>89</v>
      </c>
      <c r="B102" s="2123" t="s">
        <v>829</v>
      </c>
      <c r="C102" s="2124" t="s">
        <v>1800</v>
      </c>
      <c r="D102" s="2125" t="s">
        <v>1801</v>
      </c>
      <c r="E102" s="2126">
        <v>27940375.436999999</v>
      </c>
      <c r="F102" s="2121" t="s">
        <v>1802</v>
      </c>
    </row>
    <row r="103" spans="1:6">
      <c r="A103" s="2115">
        <f t="shared" si="1"/>
        <v>90</v>
      </c>
      <c r="B103" s="2123" t="s">
        <v>831</v>
      </c>
      <c r="C103" s="2124" t="s">
        <v>1800</v>
      </c>
      <c r="D103" s="2125" t="s">
        <v>1801</v>
      </c>
      <c r="E103" s="2126">
        <v>2009215.4700000002</v>
      </c>
      <c r="F103" s="2121" t="s">
        <v>1802</v>
      </c>
    </row>
    <row r="104" spans="1:6">
      <c r="A104" s="2115">
        <f t="shared" si="1"/>
        <v>91</v>
      </c>
      <c r="B104" s="2123" t="s">
        <v>704</v>
      </c>
      <c r="C104" s="2124" t="s">
        <v>1800</v>
      </c>
      <c r="D104" s="2125" t="s">
        <v>1801</v>
      </c>
      <c r="E104" s="2126">
        <v>155019.66</v>
      </c>
      <c r="F104" s="2121" t="s">
        <v>1802</v>
      </c>
    </row>
    <row r="105" spans="1:6">
      <c r="A105" s="2115">
        <f t="shared" si="1"/>
        <v>92</v>
      </c>
      <c r="B105" s="2123" t="s">
        <v>705</v>
      </c>
      <c r="C105" s="2124" t="s">
        <v>1800</v>
      </c>
      <c r="D105" s="2125" t="s">
        <v>1801</v>
      </c>
      <c r="E105" s="2126">
        <v>23146.899999999998</v>
      </c>
      <c r="F105" s="2121" t="s">
        <v>1802</v>
      </c>
    </row>
    <row r="106" spans="1:6">
      <c r="A106" s="2115">
        <f t="shared" si="1"/>
        <v>93</v>
      </c>
      <c r="B106" s="2123" t="s">
        <v>706</v>
      </c>
      <c r="C106" s="2124" t="s">
        <v>1800</v>
      </c>
      <c r="D106" s="2125" t="s">
        <v>1801</v>
      </c>
      <c r="E106" s="2126">
        <v>2665397.4699999997</v>
      </c>
      <c r="F106" s="2121" t="s">
        <v>1802</v>
      </c>
    </row>
    <row r="107" spans="1:6">
      <c r="A107" s="2115">
        <f t="shared" si="1"/>
        <v>94</v>
      </c>
      <c r="B107" s="2123" t="s">
        <v>707</v>
      </c>
      <c r="C107" s="2124" t="s">
        <v>1800</v>
      </c>
      <c r="D107" s="2125" t="s">
        <v>1801</v>
      </c>
      <c r="E107" s="2126">
        <v>37955120.280000001</v>
      </c>
      <c r="F107" s="2121" t="s">
        <v>1802</v>
      </c>
    </row>
    <row r="108" spans="1:6">
      <c r="A108" s="2115">
        <f t="shared" si="1"/>
        <v>95</v>
      </c>
      <c r="B108" s="2123" t="s">
        <v>708</v>
      </c>
      <c r="C108" s="2124" t="s">
        <v>1800</v>
      </c>
      <c r="D108" s="2125" t="s">
        <v>1801</v>
      </c>
      <c r="E108" s="2126">
        <v>1987925.45</v>
      </c>
      <c r="F108" s="2121" t="s">
        <v>1802</v>
      </c>
    </row>
    <row r="109" spans="1:6">
      <c r="A109" s="2115">
        <f t="shared" si="1"/>
        <v>96</v>
      </c>
      <c r="B109" s="2123" t="s">
        <v>709</v>
      </c>
      <c r="C109" s="2124" t="s">
        <v>1800</v>
      </c>
      <c r="D109" s="2125" t="s">
        <v>1801</v>
      </c>
      <c r="E109" s="2126">
        <v>1152139.75</v>
      </c>
      <c r="F109" s="2121" t="s">
        <v>1802</v>
      </c>
    </row>
    <row r="110" spans="1:6">
      <c r="A110" s="2115">
        <f t="shared" si="1"/>
        <v>97</v>
      </c>
      <c r="B110" s="2123" t="s">
        <v>711</v>
      </c>
      <c r="C110" s="2124" t="s">
        <v>1800</v>
      </c>
      <c r="D110" s="2125" t="s">
        <v>1801</v>
      </c>
      <c r="E110" s="2126">
        <v>889422.61</v>
      </c>
      <c r="F110" s="2121" t="s">
        <v>1802</v>
      </c>
    </row>
    <row r="111" spans="1:6">
      <c r="A111" s="2115">
        <f t="shared" si="1"/>
        <v>98</v>
      </c>
      <c r="B111" s="2127" t="s">
        <v>713</v>
      </c>
      <c r="C111" s="2124" t="s">
        <v>1800</v>
      </c>
      <c r="D111" s="2125" t="s">
        <v>1801</v>
      </c>
      <c r="E111" s="2126">
        <v>456415.94999999995</v>
      </c>
      <c r="F111" s="2121" t="s">
        <v>1802</v>
      </c>
    </row>
    <row r="112" spans="1:6">
      <c r="A112" s="2115">
        <f t="shared" si="1"/>
        <v>99</v>
      </c>
      <c r="B112" s="2127" t="s">
        <v>1000</v>
      </c>
      <c r="C112" s="2124" t="s">
        <v>1800</v>
      </c>
      <c r="D112" s="2125" t="s">
        <v>1801</v>
      </c>
      <c r="E112" s="2126">
        <v>225093.30000000002</v>
      </c>
      <c r="F112" s="2121" t="s">
        <v>1802</v>
      </c>
    </row>
    <row r="113" spans="1:6">
      <c r="A113" s="2115">
        <f t="shared" si="1"/>
        <v>100</v>
      </c>
      <c r="B113" s="2127" t="s">
        <v>1003</v>
      </c>
      <c r="C113" s="2124" t="s">
        <v>1800</v>
      </c>
      <c r="D113" s="2125" t="s">
        <v>1801</v>
      </c>
      <c r="E113" s="2126">
        <v>684430.05999999994</v>
      </c>
      <c r="F113" s="2121" t="s">
        <v>1802</v>
      </c>
    </row>
    <row r="114" spans="1:6">
      <c r="A114" s="2115">
        <f t="shared" si="1"/>
        <v>101</v>
      </c>
      <c r="B114" s="2127" t="s">
        <v>1005</v>
      </c>
      <c r="C114" s="2124" t="s">
        <v>1800</v>
      </c>
      <c r="D114" s="2125" t="s">
        <v>1801</v>
      </c>
      <c r="E114" s="2126">
        <v>432430.92000000004</v>
      </c>
      <c r="F114" s="2121" t="s">
        <v>1802</v>
      </c>
    </row>
    <row r="115" spans="1:6">
      <c r="A115" s="2115">
        <f t="shared" si="1"/>
        <v>102</v>
      </c>
      <c r="B115" s="2127" t="s">
        <v>1007</v>
      </c>
      <c r="C115" s="2124" t="s">
        <v>1800</v>
      </c>
      <c r="D115" s="2125" t="s">
        <v>1801</v>
      </c>
      <c r="E115" s="2126">
        <v>10360282.869999999</v>
      </c>
      <c r="F115" s="2121" t="s">
        <v>1802</v>
      </c>
    </row>
    <row r="116" spans="1:6">
      <c r="A116" s="2115">
        <f t="shared" si="1"/>
        <v>103</v>
      </c>
      <c r="B116" s="2123" t="s">
        <v>1009</v>
      </c>
      <c r="C116" s="2124" t="s">
        <v>1800</v>
      </c>
      <c r="D116" s="2125" t="s">
        <v>1801</v>
      </c>
      <c r="E116" s="2126">
        <v>750906.5199999999</v>
      </c>
      <c r="F116" s="2121" t="s">
        <v>1802</v>
      </c>
    </row>
    <row r="117" spans="1:6">
      <c r="A117" s="2115">
        <f t="shared" si="1"/>
        <v>104</v>
      </c>
      <c r="B117" s="2123" t="s">
        <v>1010</v>
      </c>
      <c r="C117" s="2124" t="s">
        <v>1800</v>
      </c>
      <c r="D117" s="2125" t="s">
        <v>1801</v>
      </c>
      <c r="E117" s="2126">
        <v>120030.71999999999</v>
      </c>
      <c r="F117" s="2121" t="s">
        <v>1802</v>
      </c>
    </row>
    <row r="118" spans="1:6">
      <c r="A118" s="2115">
        <f t="shared" si="1"/>
        <v>105</v>
      </c>
      <c r="B118" s="2123">
        <v>907</v>
      </c>
      <c r="C118" s="2124" t="s">
        <v>1800</v>
      </c>
      <c r="D118" s="2125" t="s">
        <v>1801</v>
      </c>
      <c r="E118" s="2126">
        <v>16882931.289999999</v>
      </c>
      <c r="F118" s="2121" t="s">
        <v>1802</v>
      </c>
    </row>
    <row r="119" spans="1:6">
      <c r="A119" s="2115">
        <f t="shared" si="1"/>
        <v>106</v>
      </c>
      <c r="B119" s="2123" t="s">
        <v>362</v>
      </c>
      <c r="C119" s="2124" t="s">
        <v>1800</v>
      </c>
      <c r="D119" s="2125" t="s">
        <v>1801</v>
      </c>
      <c r="E119" s="2126">
        <v>590633.71999999974</v>
      </c>
      <c r="F119" s="2121" t="s">
        <v>1802</v>
      </c>
    </row>
    <row r="120" spans="1:6">
      <c r="A120" s="2115">
        <f t="shared" si="1"/>
        <v>107</v>
      </c>
      <c r="B120" s="2123" t="s">
        <v>363</v>
      </c>
      <c r="C120" s="2124" t="s">
        <v>1800</v>
      </c>
      <c r="D120" s="2125" t="s">
        <v>1801</v>
      </c>
      <c r="E120" s="2126">
        <v>1559076.4999999998</v>
      </c>
      <c r="F120" s="2121" t="s">
        <v>1802</v>
      </c>
    </row>
    <row r="121" spans="1:6">
      <c r="A121" s="2115">
        <f t="shared" si="1"/>
        <v>108</v>
      </c>
      <c r="B121" s="2123" t="s">
        <v>365</v>
      </c>
      <c r="C121" s="2124" t="s">
        <v>1800</v>
      </c>
      <c r="D121" s="2125" t="s">
        <v>1801</v>
      </c>
      <c r="E121" s="2126">
        <v>286.31000000000006</v>
      </c>
      <c r="F121" s="2121" t="s">
        <v>1802</v>
      </c>
    </row>
    <row r="122" spans="1:6">
      <c r="A122" s="2115">
        <f t="shared" si="1"/>
        <v>109</v>
      </c>
      <c r="B122" s="2123" t="s">
        <v>947</v>
      </c>
      <c r="C122" s="2124" t="s">
        <v>1800</v>
      </c>
      <c r="D122" s="2125" t="s">
        <v>1801</v>
      </c>
      <c r="E122" s="2126">
        <v>9638.2900000000009</v>
      </c>
      <c r="F122" s="2121" t="s">
        <v>1802</v>
      </c>
    </row>
    <row r="123" spans="1:6">
      <c r="A123" s="2115">
        <f t="shared" si="1"/>
        <v>110</v>
      </c>
      <c r="B123" s="2128" t="s">
        <v>1042</v>
      </c>
      <c r="C123" s="2124" t="s">
        <v>1800</v>
      </c>
      <c r="D123" s="2125" t="s">
        <v>1801</v>
      </c>
      <c r="E123" s="2084">
        <v>13.470000000000127</v>
      </c>
      <c r="F123" s="2121" t="s">
        <v>1802</v>
      </c>
    </row>
    <row r="124" spans="1:6">
      <c r="A124" s="2115">
        <f t="shared" si="1"/>
        <v>111</v>
      </c>
      <c r="B124" s="2128" t="s">
        <v>1043</v>
      </c>
      <c r="C124" s="2124" t="s">
        <v>1800</v>
      </c>
      <c r="D124" s="2125" t="s">
        <v>1801</v>
      </c>
      <c r="E124" s="2084">
        <v>318124.39</v>
      </c>
      <c r="F124" s="2121" t="s">
        <v>1802</v>
      </c>
    </row>
    <row r="125" spans="1:6">
      <c r="A125" s="2115">
        <f t="shared" si="1"/>
        <v>112</v>
      </c>
      <c r="B125" s="2128" t="s">
        <v>1054</v>
      </c>
      <c r="C125" s="2124" t="s">
        <v>1800</v>
      </c>
      <c r="D125" s="2083" t="s">
        <v>1803</v>
      </c>
      <c r="E125" s="2084">
        <v>30755541.449999999</v>
      </c>
      <c r="F125" s="2121" t="s">
        <v>1802</v>
      </c>
    </row>
    <row r="126" spans="1:6">
      <c r="A126" s="2115">
        <f t="shared" si="1"/>
        <v>113</v>
      </c>
      <c r="B126" s="2128" t="s">
        <v>534</v>
      </c>
      <c r="C126" s="2124" t="s">
        <v>1800</v>
      </c>
      <c r="D126" s="2083" t="s">
        <v>1803</v>
      </c>
      <c r="E126" s="2084">
        <v>2932900.16</v>
      </c>
      <c r="F126" s="2121" t="s">
        <v>1802</v>
      </c>
    </row>
    <row r="127" spans="1:6">
      <c r="A127" s="2115">
        <f t="shared" si="1"/>
        <v>114</v>
      </c>
      <c r="B127" s="2128" t="s">
        <v>536</v>
      </c>
      <c r="C127" s="2124" t="s">
        <v>1800</v>
      </c>
      <c r="D127" s="2083" t="s">
        <v>1803</v>
      </c>
      <c r="E127" s="2084">
        <v>-9515991.4500000011</v>
      </c>
      <c r="F127" s="2121" t="s">
        <v>1802</v>
      </c>
    </row>
    <row r="128" spans="1:6">
      <c r="A128" s="2115">
        <f t="shared" si="1"/>
        <v>115</v>
      </c>
      <c r="B128" s="2128" t="s">
        <v>303</v>
      </c>
      <c r="C128" s="2124" t="s">
        <v>1800</v>
      </c>
      <c r="D128" s="2083" t="s">
        <v>1803</v>
      </c>
      <c r="E128" s="2084">
        <v>8185133.6949999994</v>
      </c>
      <c r="F128" s="2121" t="s">
        <v>1802</v>
      </c>
    </row>
    <row r="129" spans="1:7">
      <c r="A129" s="2115">
        <f t="shared" si="1"/>
        <v>116</v>
      </c>
      <c r="B129" s="2128" t="s">
        <v>305</v>
      </c>
      <c r="C129" s="2124" t="s">
        <v>1800</v>
      </c>
      <c r="D129" s="2083" t="s">
        <v>1803</v>
      </c>
      <c r="E129" s="2084">
        <v>2518198.5860000001</v>
      </c>
      <c r="F129" s="2121" t="s">
        <v>1802</v>
      </c>
    </row>
    <row r="130" spans="1:7">
      <c r="A130" s="2115">
        <f t="shared" si="1"/>
        <v>117</v>
      </c>
      <c r="B130" s="2128" t="s">
        <v>307</v>
      </c>
      <c r="C130" s="2124" t="s">
        <v>1800</v>
      </c>
      <c r="D130" s="2083" t="s">
        <v>1803</v>
      </c>
      <c r="E130" s="2084">
        <v>4594398.2600000007</v>
      </c>
      <c r="F130" s="2121" t="s">
        <v>1802</v>
      </c>
    </row>
    <row r="131" spans="1:7">
      <c r="A131" s="2115">
        <f t="shared" si="1"/>
        <v>118</v>
      </c>
      <c r="B131" s="2128" t="s">
        <v>512</v>
      </c>
      <c r="C131" s="2124" t="s">
        <v>1800</v>
      </c>
      <c r="D131" s="2083" t="s">
        <v>1803</v>
      </c>
      <c r="E131" s="2084">
        <v>-1485438.5699999977</v>
      </c>
      <c r="F131" s="2121" t="s">
        <v>1802</v>
      </c>
    </row>
    <row r="132" spans="1:7">
      <c r="A132" s="2115">
        <f t="shared" si="1"/>
        <v>119</v>
      </c>
      <c r="B132" s="2128" t="s">
        <v>514</v>
      </c>
      <c r="C132" s="2124" t="s">
        <v>1800</v>
      </c>
      <c r="D132" s="2083" t="s">
        <v>1803</v>
      </c>
      <c r="E132" s="2084">
        <v>1672819.8</v>
      </c>
      <c r="F132" s="2121" t="s">
        <v>1802</v>
      </c>
    </row>
    <row r="133" spans="1:7">
      <c r="A133" s="2115">
        <f t="shared" si="1"/>
        <v>120</v>
      </c>
      <c r="B133" s="2128" t="s">
        <v>576</v>
      </c>
      <c r="C133" s="2124" t="s">
        <v>1800</v>
      </c>
      <c r="D133" s="2083" t="s">
        <v>1803</v>
      </c>
      <c r="E133" s="2084">
        <v>2336264.7180000003</v>
      </c>
      <c r="F133" s="2121" t="s">
        <v>1802</v>
      </c>
    </row>
    <row r="134" spans="1:7">
      <c r="A134" s="2115">
        <f t="shared" si="1"/>
        <v>121</v>
      </c>
      <c r="B134" s="2128" t="s">
        <v>577</v>
      </c>
      <c r="C134" s="2124" t="s">
        <v>1800</v>
      </c>
      <c r="D134" s="2083" t="s">
        <v>1803</v>
      </c>
      <c r="E134" s="2084">
        <v>925646.79</v>
      </c>
      <c r="F134" s="2121" t="s">
        <v>1802</v>
      </c>
    </row>
    <row r="135" spans="1:7">
      <c r="A135" s="2115">
        <f t="shared" si="1"/>
        <v>122</v>
      </c>
      <c r="B135" s="2128">
        <v>935</v>
      </c>
      <c r="C135" s="2124" t="s">
        <v>1800</v>
      </c>
      <c r="D135" s="2083" t="s">
        <v>1803</v>
      </c>
      <c r="E135" s="2084">
        <v>17601555.609999999</v>
      </c>
      <c r="F135" s="2121" t="s">
        <v>1802</v>
      </c>
    </row>
    <row r="136" spans="1:7">
      <c r="A136" s="2115">
        <f t="shared" si="1"/>
        <v>123</v>
      </c>
      <c r="B136" s="2128"/>
      <c r="F136" s="2121"/>
      <c r="G136" s="2267"/>
    </row>
    <row r="137" spans="1:7">
      <c r="A137" s="2115">
        <f t="shared" si="1"/>
        <v>124</v>
      </c>
      <c r="B137" s="2130" t="s">
        <v>1805</v>
      </c>
      <c r="E137" s="2131"/>
      <c r="F137" s="2121"/>
    </row>
    <row r="138" spans="1:7">
      <c r="A138" s="2115">
        <f t="shared" si="1"/>
        <v>125</v>
      </c>
      <c r="B138" s="2128">
        <v>556</v>
      </c>
      <c r="C138" s="2124" t="s">
        <v>1800</v>
      </c>
      <c r="D138" s="2083" t="s">
        <v>1801</v>
      </c>
      <c r="E138" s="2131">
        <v>-1.4900000000000007</v>
      </c>
      <c r="F138" s="2121" t="s">
        <v>1802</v>
      </c>
    </row>
    <row r="139" spans="1:7">
      <c r="A139" s="2115">
        <f t="shared" si="1"/>
        <v>126</v>
      </c>
      <c r="B139" s="2128" t="s">
        <v>524</v>
      </c>
      <c r="C139" s="2124" t="s">
        <v>1800</v>
      </c>
      <c r="D139" s="2083" t="s">
        <v>1801</v>
      </c>
      <c r="E139" s="2131">
        <v>-98749.108247203854</v>
      </c>
      <c r="F139" s="2121" t="s">
        <v>1802</v>
      </c>
    </row>
    <row r="140" spans="1:7">
      <c r="A140" s="2115">
        <f t="shared" si="1"/>
        <v>127</v>
      </c>
      <c r="B140" s="2128" t="s">
        <v>526</v>
      </c>
      <c r="C140" s="2124" t="s">
        <v>1800</v>
      </c>
      <c r="D140" s="2083" t="s">
        <v>1801</v>
      </c>
      <c r="E140" s="2131">
        <v>28257.642061951137</v>
      </c>
      <c r="F140" s="2121" t="s">
        <v>1802</v>
      </c>
    </row>
    <row r="141" spans="1:7">
      <c r="A141" s="2115">
        <f t="shared" si="1"/>
        <v>128</v>
      </c>
      <c r="B141" s="2128" t="s">
        <v>527</v>
      </c>
      <c r="C141" s="2124" t="s">
        <v>1800</v>
      </c>
      <c r="D141" s="2083" t="s">
        <v>1801</v>
      </c>
      <c r="E141" s="2131">
        <v>19899.928594292549</v>
      </c>
      <c r="F141" s="2121" t="s">
        <v>1802</v>
      </c>
    </row>
    <row r="142" spans="1:7">
      <c r="A142" s="2115">
        <f t="shared" si="1"/>
        <v>129</v>
      </c>
      <c r="B142" s="2128" t="s">
        <v>529</v>
      </c>
      <c r="C142" s="2124" t="s">
        <v>1800</v>
      </c>
      <c r="D142" s="2083" t="s">
        <v>1801</v>
      </c>
      <c r="E142" s="2131">
        <v>267430.66171964828</v>
      </c>
      <c r="F142" s="2121" t="s">
        <v>1802</v>
      </c>
    </row>
    <row r="143" spans="1:7">
      <c r="A143" s="2115">
        <f t="shared" si="1"/>
        <v>130</v>
      </c>
      <c r="B143" s="2128">
        <v>565</v>
      </c>
      <c r="C143" s="2124" t="s">
        <v>1800</v>
      </c>
      <c r="D143" s="2083" t="s">
        <v>1801</v>
      </c>
      <c r="E143" s="2131">
        <v>-327394205.92000002</v>
      </c>
      <c r="F143" s="2121" t="s">
        <v>1802</v>
      </c>
    </row>
    <row r="144" spans="1:7">
      <c r="A144" s="2115">
        <f t="shared" si="1"/>
        <v>131</v>
      </c>
      <c r="B144" s="2128" t="s">
        <v>532</v>
      </c>
      <c r="C144" s="2124" t="s">
        <v>1800</v>
      </c>
      <c r="D144" s="2083" t="s">
        <v>1801</v>
      </c>
      <c r="E144" s="2131">
        <v>0</v>
      </c>
      <c r="F144" s="2121" t="s">
        <v>1802</v>
      </c>
    </row>
    <row r="145" spans="1:6">
      <c r="A145" s="2115">
        <f t="shared" si="1"/>
        <v>132</v>
      </c>
      <c r="B145" s="2128" t="s">
        <v>882</v>
      </c>
      <c r="C145" s="2124" t="s">
        <v>1800</v>
      </c>
      <c r="D145" s="2083" t="s">
        <v>1801</v>
      </c>
      <c r="E145" s="2131">
        <v>-213190.11960170948</v>
      </c>
      <c r="F145" s="2121" t="s">
        <v>1802</v>
      </c>
    </row>
    <row r="146" spans="1:6">
      <c r="A146" s="2115">
        <f t="shared" si="1"/>
        <v>133</v>
      </c>
      <c r="B146" s="2128" t="s">
        <v>884</v>
      </c>
      <c r="C146" s="2124" t="s">
        <v>1800</v>
      </c>
      <c r="D146" s="2083" t="s">
        <v>1801</v>
      </c>
      <c r="E146" s="2131">
        <v>0</v>
      </c>
      <c r="F146" s="2121" t="s">
        <v>1802</v>
      </c>
    </row>
    <row r="147" spans="1:6">
      <c r="A147" s="2115">
        <f t="shared" si="1"/>
        <v>134</v>
      </c>
      <c r="B147" s="2128">
        <v>557</v>
      </c>
      <c r="C147" s="2124" t="s">
        <v>1800</v>
      </c>
      <c r="D147" s="2083" t="s">
        <v>1801</v>
      </c>
      <c r="E147" s="2131">
        <v>-7191.6100000000151</v>
      </c>
      <c r="F147" s="2121" t="s">
        <v>1802</v>
      </c>
    </row>
    <row r="148" spans="1:6">
      <c r="A148" s="2115">
        <f t="shared" ref="A148:A213" si="2">A147+1</f>
        <v>135</v>
      </c>
      <c r="B148" s="2128" t="s">
        <v>423</v>
      </c>
      <c r="C148" s="2124" t="s">
        <v>1800</v>
      </c>
      <c r="D148" s="2083" t="s">
        <v>1801</v>
      </c>
      <c r="E148" s="2131">
        <v>7553.8215718624324</v>
      </c>
      <c r="F148" s="2121" t="s">
        <v>1802</v>
      </c>
    </row>
    <row r="149" spans="1:6">
      <c r="A149" s="2115">
        <f t="shared" si="2"/>
        <v>136</v>
      </c>
      <c r="B149" s="2128" t="s">
        <v>1065</v>
      </c>
      <c r="C149" s="2124" t="s">
        <v>1800</v>
      </c>
      <c r="D149" s="2083" t="s">
        <v>1801</v>
      </c>
      <c r="E149" s="2131">
        <v>10958.607622808306</v>
      </c>
      <c r="F149" s="2121" t="s">
        <v>1802</v>
      </c>
    </row>
    <row r="150" spans="1:6">
      <c r="A150" s="2115">
        <f t="shared" si="2"/>
        <v>137</v>
      </c>
      <c r="B150" s="2128" t="s">
        <v>1067</v>
      </c>
      <c r="C150" s="2124" t="s">
        <v>1800</v>
      </c>
      <c r="D150" s="2083" t="s">
        <v>1801</v>
      </c>
      <c r="E150" s="2131">
        <v>36295.000815173567</v>
      </c>
      <c r="F150" s="2121" t="s">
        <v>1802</v>
      </c>
    </row>
    <row r="151" spans="1:6">
      <c r="A151" s="2115">
        <f t="shared" si="2"/>
        <v>138</v>
      </c>
      <c r="B151" s="2128" t="s">
        <v>1069</v>
      </c>
      <c r="C151" s="2124" t="s">
        <v>1800</v>
      </c>
      <c r="D151" s="2083" t="s">
        <v>1801</v>
      </c>
      <c r="E151" s="2131">
        <v>-788.97791949962402</v>
      </c>
      <c r="F151" s="2121" t="s">
        <v>1802</v>
      </c>
    </row>
    <row r="152" spans="1:6">
      <c r="A152" s="2115">
        <f t="shared" si="2"/>
        <v>139</v>
      </c>
      <c r="B152" s="2128" t="s">
        <v>886</v>
      </c>
      <c r="C152" s="2124" t="s">
        <v>1800</v>
      </c>
      <c r="D152" s="2083" t="s">
        <v>1801</v>
      </c>
      <c r="E152" s="2131">
        <v>-517.16999999999985</v>
      </c>
      <c r="F152" s="2121" t="s">
        <v>1802</v>
      </c>
    </row>
    <row r="153" spans="1:6">
      <c r="A153" s="2115">
        <f t="shared" si="2"/>
        <v>140</v>
      </c>
      <c r="B153" s="2128" t="s">
        <v>888</v>
      </c>
      <c r="C153" s="2124" t="s">
        <v>1800</v>
      </c>
      <c r="D153" s="2083" t="s">
        <v>1801</v>
      </c>
      <c r="E153" s="2131">
        <v>4929.3608872423301</v>
      </c>
      <c r="F153" s="2121" t="s">
        <v>1802</v>
      </c>
    </row>
    <row r="154" spans="1:6">
      <c r="A154" s="2115">
        <f t="shared" si="2"/>
        <v>141</v>
      </c>
      <c r="B154" s="2128" t="s">
        <v>890</v>
      </c>
      <c r="C154" s="2124" t="s">
        <v>1800</v>
      </c>
      <c r="D154" s="2083" t="s">
        <v>1801</v>
      </c>
      <c r="E154" s="2131">
        <v>63253.849435106429</v>
      </c>
      <c r="F154" s="2121" t="s">
        <v>1802</v>
      </c>
    </row>
    <row r="155" spans="1:6">
      <c r="A155" s="2115">
        <f t="shared" si="2"/>
        <v>142</v>
      </c>
      <c r="B155" s="2128" t="s">
        <v>891</v>
      </c>
      <c r="C155" s="2124" t="s">
        <v>1800</v>
      </c>
      <c r="D155" s="2083" t="s">
        <v>1801</v>
      </c>
      <c r="E155" s="2131">
        <v>104485.92366705947</v>
      </c>
      <c r="F155" s="2121" t="s">
        <v>1802</v>
      </c>
    </row>
    <row r="156" spans="1:6">
      <c r="A156" s="2115">
        <f t="shared" si="2"/>
        <v>143</v>
      </c>
      <c r="B156" s="2128" t="s">
        <v>892</v>
      </c>
      <c r="C156" s="2124" t="s">
        <v>1800</v>
      </c>
      <c r="D156" s="2083" t="s">
        <v>1801</v>
      </c>
      <c r="E156" s="2131">
        <v>-24550.895118505669</v>
      </c>
      <c r="F156" s="2121" t="s">
        <v>1802</v>
      </c>
    </row>
    <row r="157" spans="1:6">
      <c r="A157" s="2115">
        <f t="shared" si="2"/>
        <v>144</v>
      </c>
      <c r="B157" s="2128">
        <v>583</v>
      </c>
      <c r="C157" s="2124" t="s">
        <v>1800</v>
      </c>
      <c r="D157" s="2083" t="s">
        <v>1801</v>
      </c>
      <c r="E157" s="2131">
        <v>-189020.89850028051</v>
      </c>
      <c r="F157" s="2121" t="s">
        <v>1802</v>
      </c>
    </row>
    <row r="158" spans="1:6">
      <c r="A158" s="2115">
        <f t="shared" si="2"/>
        <v>145</v>
      </c>
      <c r="B158" s="2128" t="s">
        <v>894</v>
      </c>
      <c r="C158" s="2124" t="s">
        <v>1800</v>
      </c>
      <c r="D158" s="2083" t="s">
        <v>1801</v>
      </c>
      <c r="E158" s="2131">
        <v>4351.891628577062</v>
      </c>
      <c r="F158" s="2121" t="s">
        <v>1802</v>
      </c>
    </row>
    <row r="159" spans="1:6">
      <c r="A159" s="2115">
        <f t="shared" si="2"/>
        <v>146</v>
      </c>
      <c r="B159" s="2128" t="s">
        <v>895</v>
      </c>
      <c r="C159" s="2124" t="s">
        <v>1800</v>
      </c>
      <c r="D159" s="2083" t="s">
        <v>1801</v>
      </c>
      <c r="E159" s="2131">
        <v>483.10621201913159</v>
      </c>
      <c r="F159" s="2121" t="s">
        <v>1802</v>
      </c>
    </row>
    <row r="160" spans="1:6">
      <c r="A160" s="2115">
        <f t="shared" si="2"/>
        <v>147</v>
      </c>
      <c r="B160" s="2128" t="s">
        <v>835</v>
      </c>
      <c r="C160" s="2124" t="s">
        <v>1800</v>
      </c>
      <c r="D160" s="2083" t="s">
        <v>1801</v>
      </c>
      <c r="E160" s="2131">
        <v>42478.837716971546</v>
      </c>
      <c r="F160" s="2121" t="s">
        <v>1802</v>
      </c>
    </row>
    <row r="161" spans="1:6">
      <c r="A161" s="2115">
        <f t="shared" si="2"/>
        <v>148</v>
      </c>
      <c r="B161" s="2128" t="s">
        <v>836</v>
      </c>
      <c r="C161" s="2124" t="s">
        <v>1800</v>
      </c>
      <c r="D161" s="2083" t="s">
        <v>1801</v>
      </c>
      <c r="E161" s="2131">
        <v>23884.726520491233</v>
      </c>
      <c r="F161" s="2121" t="s">
        <v>1802</v>
      </c>
    </row>
    <row r="162" spans="1:6">
      <c r="A162" s="2115">
        <f t="shared" si="2"/>
        <v>149</v>
      </c>
      <c r="B162" s="2128" t="s">
        <v>829</v>
      </c>
      <c r="C162" s="2124" t="s">
        <v>1800</v>
      </c>
      <c r="D162" s="2083" t="s">
        <v>1801</v>
      </c>
      <c r="E162" s="2131">
        <v>-35672.020420566885</v>
      </c>
      <c r="F162" s="2121" t="s">
        <v>1802</v>
      </c>
    </row>
    <row r="163" spans="1:6">
      <c r="A163" s="2115">
        <f t="shared" si="2"/>
        <v>150</v>
      </c>
      <c r="B163" s="2128" t="s">
        <v>831</v>
      </c>
      <c r="C163" s="2124" t="s">
        <v>1800</v>
      </c>
      <c r="D163" s="2083" t="s">
        <v>1801</v>
      </c>
      <c r="E163" s="2131">
        <v>0</v>
      </c>
      <c r="F163" s="2121" t="s">
        <v>1802</v>
      </c>
    </row>
    <row r="164" spans="1:6">
      <c r="A164" s="2115">
        <f t="shared" si="2"/>
        <v>151</v>
      </c>
      <c r="B164" s="2128" t="s">
        <v>704</v>
      </c>
      <c r="C164" s="2124" t="s">
        <v>1800</v>
      </c>
      <c r="D164" s="2083" t="s">
        <v>1801</v>
      </c>
      <c r="E164" s="2131">
        <v>-1905.22148794951</v>
      </c>
      <c r="F164" s="2121" t="s">
        <v>1802</v>
      </c>
    </row>
    <row r="165" spans="1:6">
      <c r="A165" s="2115">
        <f t="shared" si="2"/>
        <v>152</v>
      </c>
      <c r="B165" s="2128" t="s">
        <v>705</v>
      </c>
      <c r="C165" s="2124" t="s">
        <v>1800</v>
      </c>
      <c r="D165" s="2083" t="s">
        <v>1801</v>
      </c>
      <c r="E165" s="2131">
        <v>-4210.7764810640301</v>
      </c>
      <c r="F165" s="2121" t="s">
        <v>1802</v>
      </c>
    </row>
    <row r="166" spans="1:6">
      <c r="A166" s="2115">
        <f t="shared" si="2"/>
        <v>153</v>
      </c>
      <c r="B166" s="2128" t="s">
        <v>706</v>
      </c>
      <c r="C166" s="2124" t="s">
        <v>1800</v>
      </c>
      <c r="D166" s="2083" t="s">
        <v>1801</v>
      </c>
      <c r="E166" s="2131">
        <v>-40331.279276809088</v>
      </c>
      <c r="F166" s="2121" t="s">
        <v>1802</v>
      </c>
    </row>
    <row r="167" spans="1:6">
      <c r="A167" s="2115">
        <f t="shared" si="2"/>
        <v>154</v>
      </c>
      <c r="B167" s="2128" t="s">
        <v>707</v>
      </c>
      <c r="C167" s="2124" t="s">
        <v>1800</v>
      </c>
      <c r="D167" s="2083" t="s">
        <v>1801</v>
      </c>
      <c r="E167" s="2131">
        <v>8844354.4197783936</v>
      </c>
      <c r="F167" s="2121" t="s">
        <v>1802</v>
      </c>
    </row>
    <row r="168" spans="1:6">
      <c r="A168" s="2115">
        <f t="shared" si="2"/>
        <v>155</v>
      </c>
      <c r="B168" s="2128" t="s">
        <v>708</v>
      </c>
      <c r="C168" s="2124" t="s">
        <v>1800</v>
      </c>
      <c r="D168" s="2083" t="s">
        <v>1801</v>
      </c>
      <c r="E168" s="2131">
        <v>2013.6899129416779</v>
      </c>
      <c r="F168" s="2121" t="s">
        <v>1802</v>
      </c>
    </row>
    <row r="169" spans="1:6">
      <c r="A169" s="2115">
        <f t="shared" si="2"/>
        <v>156</v>
      </c>
      <c r="B169" s="2128" t="s">
        <v>709</v>
      </c>
      <c r="C169" s="2124" t="s">
        <v>1800</v>
      </c>
      <c r="D169" s="2083" t="s">
        <v>1801</v>
      </c>
      <c r="E169" s="2131">
        <v>10443.309744769529</v>
      </c>
      <c r="F169" s="2121" t="s">
        <v>1802</v>
      </c>
    </row>
    <row r="170" spans="1:6">
      <c r="A170" s="2115">
        <f t="shared" si="2"/>
        <v>157</v>
      </c>
      <c r="B170" s="2128" t="s">
        <v>711</v>
      </c>
      <c r="C170" s="2124" t="s">
        <v>1800</v>
      </c>
      <c r="D170" s="2083" t="s">
        <v>1801</v>
      </c>
      <c r="E170" s="2131">
        <v>5451.4775996282351</v>
      </c>
      <c r="F170" s="2121" t="s">
        <v>1802</v>
      </c>
    </row>
    <row r="171" spans="1:6">
      <c r="A171" s="2115">
        <f t="shared" si="2"/>
        <v>158</v>
      </c>
      <c r="B171" s="2128" t="s">
        <v>713</v>
      </c>
      <c r="C171" s="2124" t="s">
        <v>1800</v>
      </c>
      <c r="D171" s="2083" t="s">
        <v>1801</v>
      </c>
      <c r="E171" s="2131">
        <v>6438.2317269236137</v>
      </c>
      <c r="F171" s="2121" t="s">
        <v>1802</v>
      </c>
    </row>
    <row r="172" spans="1:6">
      <c r="A172" s="2115">
        <f t="shared" si="2"/>
        <v>159</v>
      </c>
      <c r="B172" s="2128" t="s">
        <v>1000</v>
      </c>
      <c r="C172" s="2124" t="s">
        <v>1800</v>
      </c>
      <c r="D172" s="2083" t="s">
        <v>1801</v>
      </c>
      <c r="E172" s="2131">
        <v>-4730.0523127929609</v>
      </c>
      <c r="F172" s="2121" t="s">
        <v>1802</v>
      </c>
    </row>
    <row r="173" spans="1:6">
      <c r="A173" s="2115">
        <f t="shared" si="2"/>
        <v>160</v>
      </c>
      <c r="B173" s="2128" t="s">
        <v>1003</v>
      </c>
      <c r="C173" s="2124" t="s">
        <v>1800</v>
      </c>
      <c r="D173" s="2083" t="s">
        <v>1801</v>
      </c>
      <c r="E173" s="2131">
        <v>15086.445539014874</v>
      </c>
      <c r="F173" s="2121" t="s">
        <v>1802</v>
      </c>
    </row>
    <row r="174" spans="1:6">
      <c r="A174" s="2115">
        <f t="shared" si="2"/>
        <v>161</v>
      </c>
      <c r="B174" s="2128" t="s">
        <v>1005</v>
      </c>
      <c r="C174" s="2124" t="s">
        <v>1800</v>
      </c>
      <c r="D174" s="2083" t="s">
        <v>1801</v>
      </c>
      <c r="E174" s="2131">
        <v>9195.5381087402729</v>
      </c>
      <c r="F174" s="2121" t="s">
        <v>1802</v>
      </c>
    </row>
    <row r="175" spans="1:6">
      <c r="A175" s="2115">
        <f t="shared" si="2"/>
        <v>162</v>
      </c>
      <c r="B175" s="2128" t="s">
        <v>1007</v>
      </c>
      <c r="C175" s="2124" t="s">
        <v>1800</v>
      </c>
      <c r="D175" s="2083" t="s">
        <v>1801</v>
      </c>
      <c r="E175" s="2131">
        <v>245908.49235121821</v>
      </c>
      <c r="F175" s="2121" t="s">
        <v>1802</v>
      </c>
    </row>
    <row r="176" spans="1:6">
      <c r="A176" s="2115">
        <f t="shared" si="2"/>
        <v>163</v>
      </c>
      <c r="B176" s="2128" t="s">
        <v>1009</v>
      </c>
      <c r="C176" s="2124" t="s">
        <v>1800</v>
      </c>
      <c r="D176" s="2083" t="s">
        <v>1801</v>
      </c>
      <c r="E176" s="2131">
        <v>-634843.54</v>
      </c>
      <c r="F176" s="2121" t="s">
        <v>1802</v>
      </c>
    </row>
    <row r="177" spans="1:6">
      <c r="A177" s="2115">
        <f t="shared" si="2"/>
        <v>164</v>
      </c>
      <c r="B177" s="2128" t="s">
        <v>1010</v>
      </c>
      <c r="C177" s="2124" t="s">
        <v>1800</v>
      </c>
      <c r="D177" s="2083" t="s">
        <v>1801</v>
      </c>
      <c r="E177" s="2131">
        <v>1911.78</v>
      </c>
      <c r="F177" s="2121" t="s">
        <v>1802</v>
      </c>
    </row>
    <row r="178" spans="1:6">
      <c r="A178" s="2115">
        <f t="shared" si="2"/>
        <v>165</v>
      </c>
      <c r="B178" s="2128">
        <v>907</v>
      </c>
      <c r="C178" s="2124" t="s">
        <v>1800</v>
      </c>
      <c r="D178" s="2083" t="s">
        <v>1801</v>
      </c>
      <c r="E178" s="2131">
        <v>-16882931.290000003</v>
      </c>
      <c r="F178" s="2121" t="s">
        <v>1802</v>
      </c>
    </row>
    <row r="179" spans="1:6">
      <c r="A179" s="2115">
        <f t="shared" si="2"/>
        <v>166</v>
      </c>
      <c r="B179" s="2128" t="s">
        <v>362</v>
      </c>
      <c r="C179" s="2124" t="s">
        <v>1800</v>
      </c>
      <c r="D179" s="2083" t="s">
        <v>1801</v>
      </c>
      <c r="E179" s="2131">
        <v>20448.994886143599</v>
      </c>
      <c r="F179" s="2121" t="s">
        <v>1802</v>
      </c>
    </row>
    <row r="180" spans="1:6">
      <c r="A180" s="2115">
        <f t="shared" si="2"/>
        <v>167</v>
      </c>
      <c r="B180" s="2128" t="s">
        <v>363</v>
      </c>
      <c r="C180" s="2124" t="s">
        <v>1800</v>
      </c>
      <c r="D180" s="2083" t="s">
        <v>1801</v>
      </c>
      <c r="E180" s="2131">
        <v>31974.547774330011</v>
      </c>
      <c r="F180" s="2121" t="s">
        <v>1802</v>
      </c>
    </row>
    <row r="181" spans="1:6">
      <c r="A181" s="2115">
        <f t="shared" si="2"/>
        <v>168</v>
      </c>
      <c r="B181" s="2128" t="s">
        <v>365</v>
      </c>
      <c r="C181" s="2124" t="s">
        <v>1800</v>
      </c>
      <c r="D181" s="2083" t="s">
        <v>1801</v>
      </c>
      <c r="E181" s="2131">
        <v>0</v>
      </c>
      <c r="F181" s="2121" t="s">
        <v>1802</v>
      </c>
    </row>
    <row r="182" spans="1:6">
      <c r="A182" s="2115">
        <f t="shared" si="2"/>
        <v>169</v>
      </c>
      <c r="B182" s="2128" t="s">
        <v>947</v>
      </c>
      <c r="C182" s="2124" t="s">
        <v>1800</v>
      </c>
      <c r="D182" s="2083" t="s">
        <v>1801</v>
      </c>
      <c r="E182" s="2131">
        <v>164.96000000000004</v>
      </c>
      <c r="F182" s="2121" t="s">
        <v>1802</v>
      </c>
    </row>
    <row r="183" spans="1:6">
      <c r="A183" s="2115">
        <f t="shared" si="2"/>
        <v>170</v>
      </c>
      <c r="B183" s="2128" t="s">
        <v>1042</v>
      </c>
      <c r="C183" s="2124" t="s">
        <v>1800</v>
      </c>
      <c r="D183" s="2083" t="s">
        <v>1801</v>
      </c>
      <c r="E183" s="2131">
        <v>-13.469999999999999</v>
      </c>
      <c r="F183" s="2121" t="s">
        <v>1802</v>
      </c>
    </row>
    <row r="184" spans="1:6">
      <c r="A184" s="2115">
        <f t="shared" si="2"/>
        <v>171</v>
      </c>
      <c r="B184" s="2128" t="s">
        <v>1043</v>
      </c>
      <c r="C184" s="2124" t="s">
        <v>1800</v>
      </c>
      <c r="D184" s="2083" t="s">
        <v>1801</v>
      </c>
      <c r="E184" s="2131">
        <v>-318124.39</v>
      </c>
      <c r="F184" s="2121" t="s">
        <v>1802</v>
      </c>
    </row>
    <row r="185" spans="1:6">
      <c r="A185" s="2115">
        <f t="shared" si="2"/>
        <v>172</v>
      </c>
      <c r="B185" s="2128" t="s">
        <v>1054</v>
      </c>
      <c r="C185" s="2124" t="s">
        <v>1800</v>
      </c>
      <c r="D185" s="2083" t="s">
        <v>1803</v>
      </c>
      <c r="E185" s="2131">
        <v>-63414.783191645118</v>
      </c>
      <c r="F185" s="2121" t="s">
        <v>1802</v>
      </c>
    </row>
    <row r="186" spans="1:6">
      <c r="A186" s="2115">
        <f t="shared" si="2"/>
        <v>173</v>
      </c>
      <c r="B186" s="2128" t="s">
        <v>534</v>
      </c>
      <c r="C186" s="2124" t="s">
        <v>1800</v>
      </c>
      <c r="D186" s="2083" t="s">
        <v>1803</v>
      </c>
      <c r="E186" s="2131">
        <v>-739634.66766643687</v>
      </c>
      <c r="F186" s="2121" t="s">
        <v>1802</v>
      </c>
    </row>
    <row r="187" spans="1:6">
      <c r="A187" s="2115">
        <f t="shared" si="2"/>
        <v>174</v>
      </c>
      <c r="B187" s="2128" t="s">
        <v>536</v>
      </c>
      <c r="C187" s="2124" t="s">
        <v>1800</v>
      </c>
      <c r="D187" s="2083" t="s">
        <v>1803</v>
      </c>
      <c r="E187" s="2131">
        <v>-219624.60102972563</v>
      </c>
      <c r="F187" s="2121" t="s">
        <v>1802</v>
      </c>
    </row>
    <row r="188" spans="1:6">
      <c r="A188" s="2115">
        <f t="shared" si="2"/>
        <v>175</v>
      </c>
      <c r="B188" s="2128" t="s">
        <v>303</v>
      </c>
      <c r="C188" s="2124" t="s">
        <v>1800</v>
      </c>
      <c r="D188" s="2083" t="s">
        <v>1803</v>
      </c>
      <c r="E188" s="2131">
        <v>-3284828.25</v>
      </c>
      <c r="F188" s="2121" t="s">
        <v>1802</v>
      </c>
    </row>
    <row r="189" spans="1:6">
      <c r="A189" s="2115">
        <f t="shared" si="2"/>
        <v>176</v>
      </c>
      <c r="B189" s="2128" t="s">
        <v>305</v>
      </c>
      <c r="C189" s="2124" t="s">
        <v>1800</v>
      </c>
      <c r="D189" s="2083" t="s">
        <v>1803</v>
      </c>
      <c r="E189" s="2131">
        <v>2971853.472220296</v>
      </c>
      <c r="F189" s="2121" t="s">
        <v>1802</v>
      </c>
    </row>
    <row r="190" spans="1:6">
      <c r="A190" s="2115">
        <f t="shared" si="2"/>
        <v>177</v>
      </c>
      <c r="B190" s="2128" t="s">
        <v>307</v>
      </c>
      <c r="C190" s="2124" t="s">
        <v>1800</v>
      </c>
      <c r="D190" s="2083" t="s">
        <v>1803</v>
      </c>
      <c r="E190" s="2131">
        <v>-1060.7200000000005</v>
      </c>
      <c r="F190" s="2121" t="s">
        <v>1802</v>
      </c>
    </row>
    <row r="191" spans="1:6">
      <c r="A191" s="2115">
        <f t="shared" si="2"/>
        <v>178</v>
      </c>
      <c r="B191" s="2128" t="s">
        <v>512</v>
      </c>
      <c r="C191" s="2124" t="s">
        <v>1800</v>
      </c>
      <c r="D191" s="2083" t="s">
        <v>1803</v>
      </c>
      <c r="E191" s="2131">
        <v>7252791.7431133622</v>
      </c>
      <c r="F191" s="2121" t="s">
        <v>1802</v>
      </c>
    </row>
    <row r="192" spans="1:6">
      <c r="A192" s="2115">
        <f t="shared" si="2"/>
        <v>179</v>
      </c>
      <c r="B192" s="2128" t="s">
        <v>514</v>
      </c>
      <c r="C192" s="2124" t="s">
        <v>1800</v>
      </c>
      <c r="D192" s="2083" t="s">
        <v>1803</v>
      </c>
      <c r="E192" s="2131">
        <v>-2298278.2173701604</v>
      </c>
      <c r="F192" s="2121" t="s">
        <v>1802</v>
      </c>
    </row>
    <row r="193" spans="1:7">
      <c r="A193" s="2115">
        <f t="shared" si="2"/>
        <v>180</v>
      </c>
      <c r="B193" s="2128" t="s">
        <v>576</v>
      </c>
      <c r="C193" s="2124" t="s">
        <v>1800</v>
      </c>
      <c r="D193" s="2083" t="s">
        <v>1803</v>
      </c>
      <c r="E193" s="2131">
        <v>1183007.8487664417</v>
      </c>
      <c r="F193" s="2121" t="s">
        <v>1802</v>
      </c>
    </row>
    <row r="194" spans="1:7">
      <c r="A194" s="2115">
        <f t="shared" si="2"/>
        <v>181</v>
      </c>
      <c r="B194" s="2128" t="s">
        <v>577</v>
      </c>
      <c r="C194" s="2124" t="s">
        <v>1800</v>
      </c>
      <c r="D194" s="2083" t="s">
        <v>1803</v>
      </c>
      <c r="E194" s="2131">
        <v>15.822395206396095</v>
      </c>
      <c r="F194" s="2121" t="s">
        <v>1802</v>
      </c>
    </row>
    <row r="195" spans="1:7">
      <c r="A195" s="2115">
        <f t="shared" si="2"/>
        <v>182</v>
      </c>
      <c r="B195" s="2128">
        <v>935</v>
      </c>
      <c r="C195" s="2124" t="s">
        <v>1800</v>
      </c>
      <c r="D195" s="2083" t="s">
        <v>1803</v>
      </c>
      <c r="E195" s="2131">
        <v>-63238.026692773863</v>
      </c>
      <c r="F195" s="2121" t="s">
        <v>1802</v>
      </c>
    </row>
    <row r="196" spans="1:7">
      <c r="A196" s="2115">
        <f t="shared" si="2"/>
        <v>183</v>
      </c>
      <c r="B196" s="2129" t="s">
        <v>1806</v>
      </c>
      <c r="E196" s="2131">
        <f>SUM(E138:E195)</f>
        <v>-331305733.36294669</v>
      </c>
      <c r="F196" s="2121"/>
      <c r="G196" s="2267"/>
    </row>
    <row r="197" spans="1:7">
      <c r="A197" s="2115">
        <f t="shared" si="2"/>
        <v>184</v>
      </c>
      <c r="B197" s="2129"/>
      <c r="E197" s="2131"/>
      <c r="F197" s="2121"/>
    </row>
    <row r="198" spans="1:7">
      <c r="A198" s="2115">
        <f t="shared" si="2"/>
        <v>185</v>
      </c>
      <c r="B198" s="2132" t="s">
        <v>1807</v>
      </c>
      <c r="E198" s="2131"/>
      <c r="F198" s="2121"/>
    </row>
    <row r="199" spans="1:7">
      <c r="A199" s="2115">
        <f t="shared" si="2"/>
        <v>186</v>
      </c>
      <c r="B199" s="2133"/>
      <c r="C199" s="2134"/>
      <c r="D199" s="2134"/>
      <c r="E199" s="2135"/>
      <c r="F199" s="2136"/>
    </row>
    <row r="200" spans="1:7">
      <c r="A200" s="2115">
        <f t="shared" si="2"/>
        <v>187</v>
      </c>
      <c r="E200" s="2137"/>
    </row>
    <row r="201" spans="1:7">
      <c r="A201" s="2115">
        <f t="shared" si="2"/>
        <v>188</v>
      </c>
      <c r="E201" s="2137"/>
    </row>
    <row r="202" spans="1:7">
      <c r="A202" s="2115">
        <f t="shared" si="2"/>
        <v>189</v>
      </c>
      <c r="B202" s="2138" t="s">
        <v>1808</v>
      </c>
      <c r="C202" s="2139"/>
      <c r="D202" s="2139"/>
      <c r="E202" s="2139"/>
      <c r="F202" s="2140"/>
    </row>
    <row r="203" spans="1:7">
      <c r="A203" s="2115">
        <f t="shared" si="2"/>
        <v>190</v>
      </c>
      <c r="B203" s="2129"/>
      <c r="E203" s="2131"/>
      <c r="F203" s="2121"/>
    </row>
    <row r="204" spans="1:7">
      <c r="A204" s="2115">
        <f t="shared" si="2"/>
        <v>191</v>
      </c>
      <c r="B204" s="2122" t="s">
        <v>1799</v>
      </c>
      <c r="E204" s="2131"/>
      <c r="F204" s="2121"/>
    </row>
    <row r="205" spans="1:7">
      <c r="A205" s="2115">
        <f t="shared" si="2"/>
        <v>192</v>
      </c>
      <c r="B205" s="2141" t="s">
        <v>1809</v>
      </c>
      <c r="C205" s="2142" t="s">
        <v>1810</v>
      </c>
      <c r="D205" s="2083" t="s">
        <v>1811</v>
      </c>
      <c r="E205" s="2131">
        <v>234280817.53534842</v>
      </c>
      <c r="F205" s="2121" t="s">
        <v>1802</v>
      </c>
    </row>
    <row r="206" spans="1:7">
      <c r="A206" s="2115">
        <f t="shared" si="2"/>
        <v>193</v>
      </c>
      <c r="B206" s="2141" t="s">
        <v>1812</v>
      </c>
      <c r="C206" s="2142" t="s">
        <v>1810</v>
      </c>
      <c r="D206" s="2143" t="s">
        <v>1813</v>
      </c>
      <c r="E206" s="2131">
        <v>26386612.920000006</v>
      </c>
      <c r="F206" s="2121" t="s">
        <v>1802</v>
      </c>
    </row>
    <row r="207" spans="1:7">
      <c r="A207" s="2115">
        <f t="shared" si="2"/>
        <v>194</v>
      </c>
      <c r="B207" s="2141" t="s">
        <v>1814</v>
      </c>
      <c r="C207" s="2142" t="s">
        <v>1810</v>
      </c>
      <c r="D207" s="2143" t="s">
        <v>1813</v>
      </c>
      <c r="E207" s="2131">
        <v>4352174.04</v>
      </c>
      <c r="F207" s="2121" t="s">
        <v>1802</v>
      </c>
    </row>
    <row r="208" spans="1:7">
      <c r="A208" s="2115">
        <f t="shared" si="2"/>
        <v>195</v>
      </c>
      <c r="B208" s="2141"/>
      <c r="C208" s="2142"/>
      <c r="D208" s="2143"/>
      <c r="E208" s="2131"/>
      <c r="F208" s="2121"/>
    </row>
    <row r="209" spans="1:6">
      <c r="A209" s="2115">
        <f t="shared" si="2"/>
        <v>196</v>
      </c>
      <c r="B209" s="2122" t="s">
        <v>1804</v>
      </c>
      <c r="C209" s="2142"/>
      <c r="D209" s="2143"/>
      <c r="E209" s="2131"/>
      <c r="F209" s="2121"/>
    </row>
    <row r="210" spans="1:6">
      <c r="A210" s="2115">
        <f t="shared" si="2"/>
        <v>197</v>
      </c>
      <c r="B210" s="2141" t="str">
        <f>B205</f>
        <v>A403</v>
      </c>
      <c r="C210" s="2142" t="s">
        <v>1810</v>
      </c>
      <c r="D210" s="2143" t="str">
        <f>D205</f>
        <v>Attach II-E-1-2</v>
      </c>
      <c r="E210" s="2131">
        <v>208293778.43600002</v>
      </c>
      <c r="F210" s="2121" t="s">
        <v>1802</v>
      </c>
    </row>
    <row r="211" spans="1:6">
      <c r="A211" s="2115">
        <f t="shared" si="2"/>
        <v>198</v>
      </c>
      <c r="B211" s="2141" t="str">
        <f>B206</f>
        <v>A404</v>
      </c>
      <c r="C211" s="2142" t="str">
        <f>C210</f>
        <v>Line 2</v>
      </c>
      <c r="D211" s="2143" t="s">
        <v>1813</v>
      </c>
      <c r="E211" s="2131">
        <v>24051137.660000004</v>
      </c>
      <c r="F211" s="2121" t="s">
        <v>1802</v>
      </c>
    </row>
    <row r="212" spans="1:6">
      <c r="A212" s="2115">
        <f t="shared" si="2"/>
        <v>199</v>
      </c>
      <c r="B212" s="2141" t="str">
        <f>B207</f>
        <v>A407</v>
      </c>
      <c r="C212" s="2142" t="str">
        <f>C211</f>
        <v>Line 2</v>
      </c>
      <c r="D212" s="2143" t="s">
        <v>1813</v>
      </c>
      <c r="E212" s="2131">
        <v>9544205.5099999998</v>
      </c>
      <c r="F212" s="2121" t="s">
        <v>1802</v>
      </c>
    </row>
    <row r="213" spans="1:6">
      <c r="A213" s="2115">
        <f t="shared" si="2"/>
        <v>200</v>
      </c>
      <c r="B213" s="2141"/>
      <c r="C213" s="2142"/>
      <c r="D213" s="2143"/>
      <c r="E213" s="2131"/>
      <c r="F213" s="2121"/>
    </row>
    <row r="214" spans="1:6">
      <c r="A214" s="2115">
        <f t="shared" ref="A214:A277" si="3">A213+1</f>
        <v>201</v>
      </c>
      <c r="B214" s="2130" t="s">
        <v>1805</v>
      </c>
      <c r="C214" s="2142"/>
      <c r="D214" s="2143"/>
      <c r="E214" s="2131"/>
      <c r="F214" s="2121"/>
    </row>
    <row r="215" spans="1:6">
      <c r="A215" s="2115">
        <f t="shared" si="3"/>
        <v>202</v>
      </c>
      <c r="B215" s="2141" t="str">
        <f>B210</f>
        <v>A403</v>
      </c>
      <c r="C215" s="2142" t="s">
        <v>1810</v>
      </c>
      <c r="D215" s="2143" t="str">
        <f>D210</f>
        <v>Attach II-E-1-2</v>
      </c>
      <c r="E215" s="2131">
        <f>E205-E210</f>
        <v>25987039.099348396</v>
      </c>
      <c r="F215" s="2121" t="s">
        <v>1802</v>
      </c>
    </row>
    <row r="216" spans="1:6">
      <c r="A216" s="2115">
        <f t="shared" si="3"/>
        <v>203</v>
      </c>
      <c r="B216" s="2141" t="str">
        <f>B211</f>
        <v>A404</v>
      </c>
      <c r="C216" s="2142" t="str">
        <f>C215</f>
        <v>Line 2</v>
      </c>
      <c r="D216" s="2143" t="s">
        <v>1813</v>
      </c>
      <c r="E216" s="2131">
        <f t="shared" ref="E216:E217" si="4">E206-E211</f>
        <v>2335475.2600000016</v>
      </c>
      <c r="F216" s="2121" t="s">
        <v>1802</v>
      </c>
    </row>
    <row r="217" spans="1:6">
      <c r="A217" s="2115">
        <f t="shared" si="3"/>
        <v>204</v>
      </c>
      <c r="B217" s="2141" t="str">
        <f>B212</f>
        <v>A407</v>
      </c>
      <c r="C217" s="2142" t="str">
        <f>C216</f>
        <v>Line 2</v>
      </c>
      <c r="D217" s="2143" t="s">
        <v>1813</v>
      </c>
      <c r="E217" s="2131">
        <f t="shared" si="4"/>
        <v>-5192031.47</v>
      </c>
      <c r="F217" s="2121" t="s">
        <v>1802</v>
      </c>
    </row>
    <row r="218" spans="1:6">
      <c r="A218" s="2115">
        <f t="shared" si="3"/>
        <v>205</v>
      </c>
      <c r="B218" s="2144" t="s">
        <v>1806</v>
      </c>
      <c r="C218" s="2145" t="str">
        <f>C217</f>
        <v>Line 2</v>
      </c>
      <c r="D218" s="2146"/>
      <c r="E218" s="2131">
        <f>SUM(E215:E217)</f>
        <v>23130482.889348399</v>
      </c>
      <c r="F218" s="2121"/>
    </row>
    <row r="219" spans="1:6">
      <c r="A219" s="2115">
        <f t="shared" si="3"/>
        <v>206</v>
      </c>
      <c r="B219" s="2129"/>
      <c r="E219" s="2131"/>
      <c r="F219" s="2121"/>
    </row>
    <row r="220" spans="1:6">
      <c r="A220" s="2115">
        <f t="shared" si="3"/>
        <v>207</v>
      </c>
      <c r="B220" s="2132" t="s">
        <v>1807</v>
      </c>
      <c r="E220" s="2131"/>
      <c r="F220" s="2121"/>
    </row>
    <row r="221" spans="1:6">
      <c r="A221" s="2115">
        <f t="shared" si="3"/>
        <v>208</v>
      </c>
      <c r="B221" s="2133"/>
      <c r="C221" s="2134"/>
      <c r="D221" s="2134"/>
      <c r="E221" s="2147"/>
      <c r="F221" s="2136"/>
    </row>
    <row r="222" spans="1:6">
      <c r="A222" s="2115">
        <f t="shared" si="3"/>
        <v>209</v>
      </c>
    </row>
    <row r="223" spans="1:6">
      <c r="A223" s="2115">
        <f t="shared" si="3"/>
        <v>210</v>
      </c>
      <c r="B223" s="2138" t="s">
        <v>1815</v>
      </c>
      <c r="C223" s="2148"/>
      <c r="D223" s="2148"/>
      <c r="E223" s="2149"/>
      <c r="F223" s="2119"/>
    </row>
    <row r="224" spans="1:6">
      <c r="A224" s="2115">
        <f t="shared" si="3"/>
        <v>211</v>
      </c>
      <c r="B224" s="2150"/>
      <c r="C224" s="2151"/>
      <c r="D224" s="2151"/>
      <c r="E224" s="2151"/>
      <c r="F224" s="2152"/>
    </row>
    <row r="225" spans="1:6">
      <c r="A225" s="2115">
        <f t="shared" si="3"/>
        <v>212</v>
      </c>
      <c r="B225" s="2122" t="s">
        <v>1799</v>
      </c>
      <c r="C225" s="2151"/>
      <c r="D225" s="2151"/>
      <c r="E225" s="2151"/>
      <c r="F225" s="2152"/>
    </row>
    <row r="226" spans="1:6">
      <c r="A226" s="2115">
        <f t="shared" si="3"/>
        <v>213</v>
      </c>
      <c r="B226" s="2141">
        <v>408</v>
      </c>
      <c r="C226" s="2083" t="s">
        <v>1816</v>
      </c>
      <c r="D226" s="2083" t="s">
        <v>494</v>
      </c>
      <c r="E226" s="2084">
        <f>'II-E-2 Taxes Other'!K41</f>
        <v>152785169.33682868</v>
      </c>
      <c r="F226" s="2121" t="s">
        <v>1802</v>
      </c>
    </row>
    <row r="227" spans="1:6">
      <c r="A227" s="2115">
        <f t="shared" si="3"/>
        <v>214</v>
      </c>
      <c r="B227" s="2141"/>
      <c r="F227" s="2121"/>
    </row>
    <row r="228" spans="1:6">
      <c r="A228" s="2115">
        <f t="shared" si="3"/>
        <v>215</v>
      </c>
      <c r="B228" s="2122" t="s">
        <v>1804</v>
      </c>
      <c r="F228" s="2121"/>
    </row>
    <row r="229" spans="1:6">
      <c r="A229" s="2115">
        <f t="shared" si="3"/>
        <v>216</v>
      </c>
      <c r="B229" s="2141">
        <f>B226</f>
        <v>408</v>
      </c>
      <c r="C229" s="2083" t="s">
        <v>1816</v>
      </c>
      <c r="D229" s="2083" t="s">
        <v>494</v>
      </c>
      <c r="E229" s="2084">
        <f>'II-E-2 Taxes Other'!F41+'II-E-2 Taxes Other'!E41</f>
        <v>130343965.83999999</v>
      </c>
      <c r="F229" s="2121" t="s">
        <v>1802</v>
      </c>
    </row>
    <row r="230" spans="1:6">
      <c r="A230" s="2115">
        <f t="shared" si="3"/>
        <v>217</v>
      </c>
      <c r="B230" s="2141"/>
      <c r="F230" s="2121"/>
    </row>
    <row r="231" spans="1:6">
      <c r="A231" s="2115">
        <f t="shared" si="3"/>
        <v>218</v>
      </c>
      <c r="B231" s="2130" t="s">
        <v>1805</v>
      </c>
      <c r="F231" s="2121"/>
    </row>
    <row r="232" spans="1:6">
      <c r="A232" s="2115">
        <f t="shared" si="3"/>
        <v>219</v>
      </c>
      <c r="B232" s="2141">
        <f>B229</f>
        <v>408</v>
      </c>
      <c r="C232" s="2083" t="s">
        <v>1816</v>
      </c>
      <c r="D232" s="2083" t="s">
        <v>494</v>
      </c>
      <c r="E232" s="2084">
        <f>E226-E229</f>
        <v>22441203.49682869</v>
      </c>
      <c r="F232" s="2121" t="s">
        <v>1802</v>
      </c>
    </row>
    <row r="233" spans="1:6">
      <c r="A233" s="2115">
        <f t="shared" si="3"/>
        <v>220</v>
      </c>
      <c r="B233" s="2144" t="s">
        <v>1806</v>
      </c>
      <c r="E233" s="2084">
        <f>SUM(E232)</f>
        <v>22441203.49682869</v>
      </c>
      <c r="F233" s="2121"/>
    </row>
    <row r="234" spans="1:6">
      <c r="A234" s="2115">
        <f t="shared" si="3"/>
        <v>221</v>
      </c>
      <c r="B234" s="2129"/>
      <c r="F234" s="2121"/>
    </row>
    <row r="235" spans="1:6">
      <c r="A235" s="2115">
        <f t="shared" si="3"/>
        <v>222</v>
      </c>
      <c r="B235" s="2132" t="s">
        <v>1807</v>
      </c>
      <c r="F235" s="2121"/>
    </row>
    <row r="236" spans="1:6">
      <c r="A236" s="2115">
        <f t="shared" si="3"/>
        <v>223</v>
      </c>
      <c r="B236" s="2133"/>
      <c r="C236" s="2134"/>
      <c r="D236" s="2134"/>
      <c r="E236" s="2147"/>
      <c r="F236" s="2136"/>
    </row>
    <row r="237" spans="1:6">
      <c r="A237" s="2115">
        <f t="shared" si="3"/>
        <v>224</v>
      </c>
    </row>
    <row r="238" spans="1:6">
      <c r="A238" s="2115">
        <f t="shared" si="3"/>
        <v>225</v>
      </c>
      <c r="B238" s="2138" t="s">
        <v>649</v>
      </c>
      <c r="C238" s="2148"/>
      <c r="D238" s="2148"/>
      <c r="E238" s="2149"/>
      <c r="F238" s="2119"/>
    </row>
    <row r="239" spans="1:6">
      <c r="A239" s="2115">
        <f t="shared" si="3"/>
        <v>226</v>
      </c>
      <c r="B239" s="2150"/>
      <c r="C239" s="2151"/>
      <c r="D239" s="2151"/>
      <c r="E239" s="2151"/>
      <c r="F239" s="2152"/>
    </row>
    <row r="240" spans="1:6">
      <c r="A240" s="2115">
        <f t="shared" si="3"/>
        <v>227</v>
      </c>
      <c r="B240" s="2122" t="s">
        <v>1799</v>
      </c>
      <c r="C240" s="2151"/>
      <c r="D240" s="2151"/>
      <c r="E240" s="2151"/>
      <c r="F240" s="2152"/>
    </row>
    <row r="241" spans="1:6">
      <c r="A241" s="2115">
        <f t="shared" si="3"/>
        <v>228</v>
      </c>
      <c r="B241" s="2141">
        <v>409</v>
      </c>
      <c r="C241" s="2083" t="s">
        <v>1817</v>
      </c>
      <c r="D241" s="2083" t="s">
        <v>495</v>
      </c>
      <c r="E241" s="2084">
        <v>51495390</v>
      </c>
      <c r="F241" s="2121" t="s">
        <v>1802</v>
      </c>
    </row>
    <row r="242" spans="1:6">
      <c r="A242" s="2115">
        <f t="shared" si="3"/>
        <v>229</v>
      </c>
      <c r="B242" s="2141"/>
      <c r="F242" s="2121"/>
    </row>
    <row r="243" spans="1:6">
      <c r="A243" s="2115">
        <f t="shared" si="3"/>
        <v>230</v>
      </c>
      <c r="B243" s="2122" t="s">
        <v>1804</v>
      </c>
      <c r="F243" s="2121"/>
    </row>
    <row r="244" spans="1:6">
      <c r="A244" s="2115">
        <f t="shared" si="3"/>
        <v>231</v>
      </c>
      <c r="B244" s="2141">
        <f>B241</f>
        <v>409</v>
      </c>
      <c r="C244" s="2083" t="s">
        <v>1817</v>
      </c>
      <c r="D244" s="2083" t="s">
        <v>495</v>
      </c>
      <c r="E244" s="2084">
        <v>56181536</v>
      </c>
      <c r="F244" s="2121" t="s">
        <v>1802</v>
      </c>
    </row>
    <row r="245" spans="1:6">
      <c r="A245" s="2115">
        <f t="shared" si="3"/>
        <v>232</v>
      </c>
      <c r="B245" s="2141"/>
      <c r="F245" s="2121"/>
    </row>
    <row r="246" spans="1:6">
      <c r="A246" s="2115">
        <f t="shared" si="3"/>
        <v>233</v>
      </c>
      <c r="B246" s="2130" t="s">
        <v>1805</v>
      </c>
      <c r="F246" s="2121"/>
    </row>
    <row r="247" spans="1:6">
      <c r="A247" s="2115">
        <f t="shared" si="3"/>
        <v>234</v>
      </c>
      <c r="B247" s="2141">
        <f>B244</f>
        <v>409</v>
      </c>
      <c r="C247" s="2083" t="s">
        <v>1817</v>
      </c>
      <c r="D247" s="2083" t="s">
        <v>495</v>
      </c>
      <c r="E247" s="2084">
        <f>E241-E244</f>
        <v>-4686146</v>
      </c>
      <c r="F247" s="2121" t="s">
        <v>1802</v>
      </c>
    </row>
    <row r="248" spans="1:6">
      <c r="A248" s="2115">
        <f t="shared" si="3"/>
        <v>235</v>
      </c>
      <c r="B248" s="2144" t="s">
        <v>1806</v>
      </c>
      <c r="E248" s="2084">
        <f>SUM(E247)</f>
        <v>-4686146</v>
      </c>
      <c r="F248" s="2121"/>
    </row>
    <row r="249" spans="1:6">
      <c r="A249" s="2115">
        <f t="shared" si="3"/>
        <v>236</v>
      </c>
      <c r="B249" s="2129"/>
      <c r="F249" s="2121"/>
    </row>
    <row r="250" spans="1:6">
      <c r="A250" s="2115">
        <f t="shared" si="3"/>
        <v>237</v>
      </c>
      <c r="B250" s="2132" t="s">
        <v>1807</v>
      </c>
      <c r="F250" s="2121"/>
    </row>
    <row r="251" spans="1:6">
      <c r="A251" s="2115">
        <f t="shared" si="3"/>
        <v>238</v>
      </c>
      <c r="B251" s="2133"/>
      <c r="C251" s="2134"/>
      <c r="D251" s="2134"/>
      <c r="E251" s="2147"/>
      <c r="F251" s="2136"/>
    </row>
    <row r="252" spans="1:6">
      <c r="A252" s="2115">
        <f t="shared" si="3"/>
        <v>239</v>
      </c>
    </row>
    <row r="253" spans="1:6">
      <c r="A253" s="2115">
        <f t="shared" si="3"/>
        <v>240</v>
      </c>
      <c r="B253" s="2153" t="s">
        <v>1818</v>
      </c>
      <c r="C253" s="2148"/>
      <c r="D253" s="2148"/>
      <c r="E253" s="2149"/>
      <c r="F253" s="2119"/>
    </row>
    <row r="254" spans="1:6">
      <c r="A254" s="2115">
        <f t="shared" si="3"/>
        <v>241</v>
      </c>
      <c r="B254" s="2129"/>
      <c r="F254" s="2121"/>
    </row>
    <row r="255" spans="1:6">
      <c r="A255" s="2115">
        <f t="shared" si="3"/>
        <v>242</v>
      </c>
      <c r="B255" s="2122" t="s">
        <v>1819</v>
      </c>
      <c r="F255" s="2121"/>
    </row>
    <row r="256" spans="1:6">
      <c r="A256" s="2115">
        <f t="shared" si="3"/>
        <v>243</v>
      </c>
      <c r="B256" s="2128" t="s">
        <v>1820</v>
      </c>
      <c r="C256" s="2083" t="s">
        <v>1821</v>
      </c>
      <c r="D256" s="2083" t="s">
        <v>392</v>
      </c>
      <c r="E256" s="2084">
        <v>7773516163.9763422</v>
      </c>
      <c r="F256" s="2121" t="s">
        <v>1802</v>
      </c>
    </row>
    <row r="257" spans="1:6">
      <c r="A257" s="2115">
        <f t="shared" si="3"/>
        <v>244</v>
      </c>
      <c r="B257" s="2128" t="s">
        <v>1820</v>
      </c>
      <c r="C257" s="2083" t="s">
        <v>1821</v>
      </c>
      <c r="D257" s="2083" t="s">
        <v>393</v>
      </c>
      <c r="E257" s="2084">
        <v>414172473.1500001</v>
      </c>
      <c r="F257" s="2121" t="s">
        <v>1802</v>
      </c>
    </row>
    <row r="258" spans="1:6">
      <c r="A258" s="2115">
        <f t="shared" si="3"/>
        <v>245</v>
      </c>
      <c r="B258" s="2128" t="s">
        <v>1820</v>
      </c>
      <c r="C258" s="2083" t="s">
        <v>1821</v>
      </c>
      <c r="D258" s="2083" t="s">
        <v>394</v>
      </c>
      <c r="E258" s="2084">
        <v>122784847.27265801</v>
      </c>
      <c r="F258" s="2121" t="s">
        <v>1802</v>
      </c>
    </row>
    <row r="259" spans="1:6">
      <c r="A259" s="2115">
        <f t="shared" si="3"/>
        <v>246</v>
      </c>
      <c r="B259" s="2128" t="s">
        <v>1023</v>
      </c>
      <c r="C259" s="2083" t="s">
        <v>1821</v>
      </c>
      <c r="D259" s="2083" t="s">
        <v>370</v>
      </c>
      <c r="E259" s="2084">
        <v>0</v>
      </c>
      <c r="F259" s="2121" t="s">
        <v>1802</v>
      </c>
    </row>
    <row r="260" spans="1:6">
      <c r="A260" s="2115">
        <f t="shared" si="3"/>
        <v>247</v>
      </c>
      <c r="B260" s="2128" t="s">
        <v>1822</v>
      </c>
      <c r="C260" s="2083" t="s">
        <v>1821</v>
      </c>
      <c r="D260" s="2083" t="s">
        <v>371</v>
      </c>
      <c r="E260" s="2084">
        <v>-2070407121.1626186</v>
      </c>
      <c r="F260" s="2121" t="s">
        <v>1802</v>
      </c>
    </row>
    <row r="261" spans="1:6">
      <c r="A261" s="2115">
        <f t="shared" si="3"/>
        <v>248</v>
      </c>
      <c r="B261" s="2128" t="s">
        <v>546</v>
      </c>
      <c r="C261" s="2083" t="s">
        <v>1821</v>
      </c>
      <c r="D261" s="2083" t="s">
        <v>374</v>
      </c>
      <c r="E261" s="2084">
        <v>3132016</v>
      </c>
      <c r="F261" s="2121" t="s">
        <v>1802</v>
      </c>
    </row>
    <row r="262" spans="1:6">
      <c r="A262" s="2115">
        <f t="shared" si="3"/>
        <v>249</v>
      </c>
      <c r="B262" s="2128" t="s">
        <v>1823</v>
      </c>
      <c r="C262" s="2083" t="s">
        <v>1821</v>
      </c>
      <c r="D262" s="2083" t="s">
        <v>375</v>
      </c>
      <c r="E262" s="2084">
        <v>-779755053.35999978</v>
      </c>
      <c r="F262" s="2121" t="s">
        <v>1802</v>
      </c>
    </row>
    <row r="263" spans="1:6">
      <c r="A263" s="2115">
        <f t="shared" si="3"/>
        <v>250</v>
      </c>
      <c r="B263" s="2128" t="s">
        <v>1824</v>
      </c>
      <c r="C263" s="2083" t="s">
        <v>1821</v>
      </c>
      <c r="D263" s="2083" t="s">
        <v>376</v>
      </c>
      <c r="E263" s="2084">
        <v>47277902.758538455</v>
      </c>
      <c r="F263" s="2121" t="s">
        <v>1802</v>
      </c>
    </row>
    <row r="264" spans="1:6">
      <c r="A264" s="2115">
        <f t="shared" si="3"/>
        <v>251</v>
      </c>
      <c r="B264" s="2128" t="s">
        <v>842</v>
      </c>
      <c r="C264" s="2083" t="s">
        <v>1821</v>
      </c>
      <c r="D264" s="2083" t="s">
        <v>377</v>
      </c>
      <c r="E264" s="2084">
        <v>-22940292.284385271</v>
      </c>
      <c r="F264" s="2121" t="s">
        <v>1802</v>
      </c>
    </row>
    <row r="265" spans="1:6">
      <c r="A265" s="2115">
        <f t="shared" si="3"/>
        <v>252</v>
      </c>
      <c r="B265" s="2128" t="s">
        <v>1825</v>
      </c>
      <c r="C265" s="2083" t="s">
        <v>1821</v>
      </c>
      <c r="D265" s="2083" t="s">
        <v>379</v>
      </c>
      <c r="E265" s="2084">
        <v>86918489.712498218</v>
      </c>
      <c r="F265" s="2121" t="s">
        <v>1802</v>
      </c>
    </row>
    <row r="266" spans="1:6">
      <c r="A266" s="2115">
        <f t="shared" si="3"/>
        <v>253</v>
      </c>
      <c r="B266" s="2128" t="s">
        <v>1826</v>
      </c>
      <c r="C266" s="2083" t="s">
        <v>1821</v>
      </c>
      <c r="D266" s="2083" t="s">
        <v>381</v>
      </c>
      <c r="E266" s="2084">
        <v>-586555352.00399983</v>
      </c>
      <c r="F266" s="2121" t="s">
        <v>1802</v>
      </c>
    </row>
    <row r="267" spans="1:6">
      <c r="A267" s="2115">
        <f t="shared" si="3"/>
        <v>254</v>
      </c>
      <c r="B267" s="2128" t="s">
        <v>1827</v>
      </c>
      <c r="C267" s="2083" t="s">
        <v>1821</v>
      </c>
      <c r="D267" s="2083" t="s">
        <v>382</v>
      </c>
      <c r="E267" s="2084">
        <v>80927617.65666087</v>
      </c>
      <c r="F267" s="2121" t="s">
        <v>1802</v>
      </c>
    </row>
    <row r="268" spans="1:6">
      <c r="A268" s="2115">
        <f t="shared" si="3"/>
        <v>255</v>
      </c>
      <c r="B268" s="2129"/>
      <c r="F268" s="2121"/>
    </row>
    <row r="269" spans="1:6">
      <c r="A269" s="2115">
        <f t="shared" si="3"/>
        <v>256</v>
      </c>
      <c r="B269" s="2122" t="s">
        <v>1804</v>
      </c>
      <c r="F269" s="2121"/>
    </row>
    <row r="270" spans="1:6">
      <c r="A270" s="2115">
        <f t="shared" si="3"/>
        <v>257</v>
      </c>
      <c r="B270" s="2128" t="s">
        <v>1820</v>
      </c>
      <c r="C270" s="2083" t="s">
        <v>1821</v>
      </c>
      <c r="D270" s="2083" t="s">
        <v>392</v>
      </c>
      <c r="E270" s="2084">
        <v>7865104524.2799988</v>
      </c>
      <c r="F270" s="2121" t="s">
        <v>1802</v>
      </c>
    </row>
    <row r="271" spans="1:6">
      <c r="A271" s="2115">
        <f t="shared" si="3"/>
        <v>258</v>
      </c>
      <c r="B271" s="2128" t="s">
        <v>1820</v>
      </c>
      <c r="C271" s="2083" t="s">
        <v>1821</v>
      </c>
      <c r="D271" s="2083" t="s">
        <v>393</v>
      </c>
      <c r="E271" s="2084">
        <v>412914242.46000004</v>
      </c>
      <c r="F271" s="2121" t="s">
        <v>1802</v>
      </c>
    </row>
    <row r="272" spans="1:6">
      <c r="A272" s="2115">
        <f t="shared" si="3"/>
        <v>259</v>
      </c>
      <c r="B272" s="2128" t="s">
        <v>1820</v>
      </c>
      <c r="C272" s="2083" t="s">
        <v>1821</v>
      </c>
      <c r="D272" s="2083" t="s">
        <v>394</v>
      </c>
      <c r="E272" s="2084">
        <v>124710374.34</v>
      </c>
      <c r="F272" s="2121" t="s">
        <v>1802</v>
      </c>
    </row>
    <row r="273" spans="1:6">
      <c r="A273" s="2115">
        <f t="shared" si="3"/>
        <v>260</v>
      </c>
      <c r="B273" s="2128" t="s">
        <v>1023</v>
      </c>
      <c r="C273" s="2083" t="s">
        <v>1821</v>
      </c>
      <c r="D273" s="2083" t="s">
        <v>370</v>
      </c>
      <c r="E273" s="2084">
        <v>836003972.62699997</v>
      </c>
      <c r="F273" s="2121" t="s">
        <v>1802</v>
      </c>
    </row>
    <row r="274" spans="1:6">
      <c r="A274" s="2115">
        <f t="shared" si="3"/>
        <v>261</v>
      </c>
      <c r="B274" s="2128" t="s">
        <v>1822</v>
      </c>
      <c r="C274" s="2083" t="s">
        <v>1821</v>
      </c>
      <c r="D274" s="2083" t="s">
        <v>371</v>
      </c>
      <c r="E274" s="2084">
        <v>-2091565861.3199999</v>
      </c>
      <c r="F274" s="2121" t="s">
        <v>1802</v>
      </c>
    </row>
    <row r="275" spans="1:6">
      <c r="A275" s="2115">
        <f t="shared" si="3"/>
        <v>262</v>
      </c>
      <c r="B275" s="2128" t="s">
        <v>546</v>
      </c>
      <c r="C275" s="2083" t="s">
        <v>1821</v>
      </c>
      <c r="D275" s="2083" t="s">
        <v>374</v>
      </c>
      <c r="E275" s="2084">
        <v>4941591.72</v>
      </c>
      <c r="F275" s="2121" t="s">
        <v>1802</v>
      </c>
    </row>
    <row r="276" spans="1:6">
      <c r="A276" s="2115">
        <f t="shared" si="3"/>
        <v>263</v>
      </c>
      <c r="B276" s="2128" t="s">
        <v>1823</v>
      </c>
      <c r="C276" s="2083" t="s">
        <v>1821</v>
      </c>
      <c r="D276" s="2083" t="s">
        <v>375</v>
      </c>
      <c r="E276" s="2084">
        <v>-786135900.26999974</v>
      </c>
      <c r="F276" s="2121" t="s">
        <v>1802</v>
      </c>
    </row>
    <row r="277" spans="1:6">
      <c r="A277" s="2115">
        <f t="shared" si="3"/>
        <v>264</v>
      </c>
      <c r="B277" s="2128" t="s">
        <v>1824</v>
      </c>
      <c r="C277" s="2083" t="s">
        <v>1821</v>
      </c>
      <c r="D277" s="2083" t="s">
        <v>376</v>
      </c>
      <c r="E277" s="2084">
        <v>48920552.266999997</v>
      </c>
      <c r="F277" s="2121" t="s">
        <v>1802</v>
      </c>
    </row>
    <row r="278" spans="1:6">
      <c r="A278" s="2115">
        <f t="shared" ref="A278:A320" si="5">A277+1</f>
        <v>265</v>
      </c>
      <c r="B278" s="2128" t="s">
        <v>842</v>
      </c>
      <c r="C278" s="2083" t="s">
        <v>1821</v>
      </c>
      <c r="D278" s="2083" t="s">
        <v>377</v>
      </c>
      <c r="E278" s="2084">
        <v>0</v>
      </c>
      <c r="F278" s="2121" t="s">
        <v>1802</v>
      </c>
    </row>
    <row r="279" spans="1:6">
      <c r="A279" s="2115">
        <f t="shared" si="5"/>
        <v>266</v>
      </c>
      <c r="B279" s="2128" t="s">
        <v>1825</v>
      </c>
      <c r="C279" s="2083" t="s">
        <v>1821</v>
      </c>
      <c r="D279" s="2083" t="s">
        <v>379</v>
      </c>
      <c r="E279" s="2084">
        <v>3321592.2419999777</v>
      </c>
      <c r="F279" s="2121" t="s">
        <v>1802</v>
      </c>
    </row>
    <row r="280" spans="1:6">
      <c r="A280" s="2115">
        <f t="shared" si="5"/>
        <v>267</v>
      </c>
      <c r="B280" s="2128" t="s">
        <v>1826</v>
      </c>
      <c r="C280" s="2083" t="s">
        <v>1821</v>
      </c>
      <c r="D280" s="2083" t="s">
        <v>381</v>
      </c>
      <c r="E280" s="2084">
        <v>-727876056.36399984</v>
      </c>
      <c r="F280" s="2121" t="s">
        <v>1802</v>
      </c>
    </row>
    <row r="281" spans="1:6">
      <c r="A281" s="2115">
        <f t="shared" si="5"/>
        <v>268</v>
      </c>
      <c r="B281" s="2128" t="s">
        <v>1827</v>
      </c>
      <c r="C281" s="2083" t="s">
        <v>1821</v>
      </c>
      <c r="D281" s="2083" t="s">
        <v>382</v>
      </c>
      <c r="E281" s="2084">
        <v>242560727.73199999</v>
      </c>
      <c r="F281" s="2121" t="s">
        <v>1802</v>
      </c>
    </row>
    <row r="282" spans="1:6">
      <c r="A282" s="2115">
        <f t="shared" si="5"/>
        <v>269</v>
      </c>
      <c r="B282" s="2129"/>
      <c r="F282" s="2121"/>
    </row>
    <row r="283" spans="1:6">
      <c r="A283" s="2115">
        <f t="shared" si="5"/>
        <v>270</v>
      </c>
      <c r="B283" s="2130" t="s">
        <v>1805</v>
      </c>
      <c r="F283" s="2121"/>
    </row>
    <row r="284" spans="1:6">
      <c r="A284" s="2115">
        <f t="shared" si="5"/>
        <v>271</v>
      </c>
      <c r="B284" s="2128" t="s">
        <v>1820</v>
      </c>
      <c r="C284" s="2083" t="s">
        <v>1821</v>
      </c>
      <c r="D284" s="2083" t="s">
        <v>392</v>
      </c>
      <c r="E284" s="2084">
        <f t="shared" ref="E284:E295" si="6">E256-E270</f>
        <v>-91588360.303656578</v>
      </c>
      <c r="F284" s="2121" t="s">
        <v>1802</v>
      </c>
    </row>
    <row r="285" spans="1:6">
      <c r="A285" s="2115">
        <f t="shared" si="5"/>
        <v>272</v>
      </c>
      <c r="B285" s="2128" t="s">
        <v>1820</v>
      </c>
      <c r="C285" s="2083" t="s">
        <v>1821</v>
      </c>
      <c r="D285" s="2083" t="s">
        <v>393</v>
      </c>
      <c r="E285" s="2084">
        <f t="shared" si="6"/>
        <v>1258230.6900000572</v>
      </c>
      <c r="F285" s="2121" t="s">
        <v>1802</v>
      </c>
    </row>
    <row r="286" spans="1:6">
      <c r="A286" s="2115">
        <f t="shared" si="5"/>
        <v>273</v>
      </c>
      <c r="B286" s="2128" t="s">
        <v>1820</v>
      </c>
      <c r="C286" s="2083" t="s">
        <v>1821</v>
      </c>
      <c r="D286" s="2083" t="s">
        <v>394</v>
      </c>
      <c r="E286" s="2084">
        <f t="shared" si="6"/>
        <v>-1925527.0673419982</v>
      </c>
      <c r="F286" s="2121" t="s">
        <v>1802</v>
      </c>
    </row>
    <row r="287" spans="1:6">
      <c r="A287" s="2115">
        <f t="shared" si="5"/>
        <v>274</v>
      </c>
      <c r="B287" s="2128" t="s">
        <v>1023</v>
      </c>
      <c r="C287" s="2083" t="s">
        <v>1821</v>
      </c>
      <c r="D287" s="2083" t="s">
        <v>370</v>
      </c>
      <c r="E287" s="2084">
        <f t="shared" si="6"/>
        <v>-836003972.62699997</v>
      </c>
      <c r="F287" s="2121" t="s">
        <v>1802</v>
      </c>
    </row>
    <row r="288" spans="1:6">
      <c r="A288" s="2115">
        <f t="shared" si="5"/>
        <v>275</v>
      </c>
      <c r="B288" s="2128" t="s">
        <v>1822</v>
      </c>
      <c r="C288" s="2083" t="s">
        <v>1821</v>
      </c>
      <c r="D288" s="2083" t="s">
        <v>371</v>
      </c>
      <c r="E288" s="2084">
        <f t="shared" si="6"/>
        <v>21158740.157381296</v>
      </c>
      <c r="F288" s="2121" t="s">
        <v>1802</v>
      </c>
    </row>
    <row r="289" spans="1:6">
      <c r="A289" s="2115">
        <f t="shared" si="5"/>
        <v>276</v>
      </c>
      <c r="B289" s="2128" t="s">
        <v>546</v>
      </c>
      <c r="C289" s="2083" t="s">
        <v>1821</v>
      </c>
      <c r="D289" s="2083" t="s">
        <v>374</v>
      </c>
      <c r="E289" s="2084">
        <f t="shared" si="6"/>
        <v>-1809575.7199999997</v>
      </c>
      <c r="F289" s="2121" t="s">
        <v>1802</v>
      </c>
    </row>
    <row r="290" spans="1:6">
      <c r="A290" s="2115">
        <f t="shared" si="5"/>
        <v>277</v>
      </c>
      <c r="B290" s="2128" t="s">
        <v>1823</v>
      </c>
      <c r="C290" s="2083" t="s">
        <v>1821</v>
      </c>
      <c r="D290" s="2083" t="s">
        <v>375</v>
      </c>
      <c r="E290" s="2084">
        <f t="shared" si="6"/>
        <v>6380846.9099999666</v>
      </c>
      <c r="F290" s="2121" t="s">
        <v>1802</v>
      </c>
    </row>
    <row r="291" spans="1:6">
      <c r="A291" s="2115">
        <f t="shared" si="5"/>
        <v>278</v>
      </c>
      <c r="B291" s="2128" t="s">
        <v>1824</v>
      </c>
      <c r="C291" s="2083" t="s">
        <v>1821</v>
      </c>
      <c r="D291" s="2083" t="s">
        <v>376</v>
      </c>
      <c r="E291" s="2084">
        <f t="shared" si="6"/>
        <v>-1642649.5084615424</v>
      </c>
      <c r="F291" s="2121" t="s">
        <v>1802</v>
      </c>
    </row>
    <row r="292" spans="1:6">
      <c r="A292" s="2115">
        <f t="shared" si="5"/>
        <v>279</v>
      </c>
      <c r="B292" s="2128" t="s">
        <v>842</v>
      </c>
      <c r="C292" s="2083" t="s">
        <v>1821</v>
      </c>
      <c r="D292" s="2083" t="s">
        <v>377</v>
      </c>
      <c r="E292" s="2084">
        <f t="shared" si="6"/>
        <v>-22940292.284385271</v>
      </c>
      <c r="F292" s="2121" t="s">
        <v>1802</v>
      </c>
    </row>
    <row r="293" spans="1:6">
      <c r="A293" s="2115">
        <f t="shared" si="5"/>
        <v>280</v>
      </c>
      <c r="B293" s="2128" t="s">
        <v>1825</v>
      </c>
      <c r="C293" s="2083" t="s">
        <v>1821</v>
      </c>
      <c r="D293" s="2083" t="s">
        <v>379</v>
      </c>
      <c r="E293" s="2084">
        <f t="shared" si="6"/>
        <v>83596897.470498234</v>
      </c>
      <c r="F293" s="2121" t="s">
        <v>1802</v>
      </c>
    </row>
    <row r="294" spans="1:6">
      <c r="A294" s="2115">
        <f t="shared" si="5"/>
        <v>281</v>
      </c>
      <c r="B294" s="2128" t="s">
        <v>1826</v>
      </c>
      <c r="C294" s="2083" t="s">
        <v>1821</v>
      </c>
      <c r="D294" s="2083" t="s">
        <v>381</v>
      </c>
      <c r="E294" s="2084">
        <f t="shared" si="6"/>
        <v>141320704.36000001</v>
      </c>
      <c r="F294" s="2121" t="s">
        <v>1802</v>
      </c>
    </row>
    <row r="295" spans="1:6">
      <c r="A295" s="2115">
        <f t="shared" si="5"/>
        <v>282</v>
      </c>
      <c r="B295" s="2128" t="s">
        <v>1827</v>
      </c>
      <c r="C295" s="2083" t="s">
        <v>1821</v>
      </c>
      <c r="D295" s="2083" t="s">
        <v>382</v>
      </c>
      <c r="E295" s="2084">
        <f t="shared" si="6"/>
        <v>-161633110.07533914</v>
      </c>
      <c r="F295" s="2121" t="s">
        <v>1802</v>
      </c>
    </row>
    <row r="296" spans="1:6">
      <c r="A296" s="2115">
        <f t="shared" si="5"/>
        <v>283</v>
      </c>
      <c r="B296" s="2129"/>
      <c r="E296" s="2084">
        <f>SUM(E284:E295)</f>
        <v>-863828067.99830508</v>
      </c>
      <c r="F296" s="2121"/>
    </row>
    <row r="297" spans="1:6">
      <c r="A297" s="2115">
        <f t="shared" si="5"/>
        <v>284</v>
      </c>
      <c r="B297" s="2129"/>
      <c r="F297" s="2121"/>
    </row>
    <row r="298" spans="1:6">
      <c r="A298" s="2115">
        <f t="shared" si="5"/>
        <v>285</v>
      </c>
      <c r="B298" s="2132" t="s">
        <v>1807</v>
      </c>
      <c r="F298" s="2121"/>
    </row>
    <row r="299" spans="1:6">
      <c r="A299" s="2115">
        <f t="shared" si="5"/>
        <v>286</v>
      </c>
      <c r="B299" s="2133"/>
      <c r="C299" s="2134"/>
      <c r="D299" s="2134"/>
      <c r="E299" s="2147"/>
      <c r="F299" s="2136"/>
    </row>
    <row r="300" spans="1:6">
      <c r="A300" s="2115">
        <f t="shared" si="5"/>
        <v>287</v>
      </c>
    </row>
    <row r="301" spans="1:6">
      <c r="A301" s="2115">
        <f t="shared" si="5"/>
        <v>288</v>
      </c>
      <c r="B301" s="2138" t="s">
        <v>1828</v>
      </c>
      <c r="C301" s="2148"/>
      <c r="D301" s="2148"/>
      <c r="E301" s="2149"/>
      <c r="F301" s="2119"/>
    </row>
    <row r="302" spans="1:6">
      <c r="A302" s="2115">
        <f t="shared" si="5"/>
        <v>289</v>
      </c>
      <c r="B302" s="2150"/>
      <c r="C302" s="2151"/>
      <c r="D302" s="2151"/>
      <c r="E302" s="2151"/>
      <c r="F302" s="2152"/>
    </row>
    <row r="303" spans="1:6">
      <c r="A303" s="2115">
        <f t="shared" si="5"/>
        <v>290</v>
      </c>
      <c r="B303" s="2122" t="s">
        <v>1819</v>
      </c>
      <c r="C303" s="2151"/>
      <c r="D303" s="2151"/>
      <c r="E303" s="2151"/>
      <c r="F303" s="2152"/>
    </row>
    <row r="304" spans="1:6">
      <c r="A304" s="2115">
        <f t="shared" si="5"/>
        <v>291</v>
      </c>
      <c r="B304" s="2141" t="s">
        <v>1088</v>
      </c>
      <c r="C304" s="2083" t="s">
        <v>1829</v>
      </c>
      <c r="D304" s="2083" t="s">
        <v>1830</v>
      </c>
      <c r="E304" s="2084">
        <v>2068304.59</v>
      </c>
      <c r="F304" s="2121" t="s">
        <v>1802</v>
      </c>
    </row>
    <row r="305" spans="1:6">
      <c r="A305" s="2115">
        <f t="shared" si="5"/>
        <v>292</v>
      </c>
      <c r="B305" s="2141" t="s">
        <v>1085</v>
      </c>
      <c r="D305" s="2083" t="s">
        <v>1830</v>
      </c>
      <c r="E305" s="2084">
        <v>22846142.320000004</v>
      </c>
      <c r="F305" s="2121" t="s">
        <v>1802</v>
      </c>
    </row>
    <row r="306" spans="1:6">
      <c r="A306" s="2115">
        <f t="shared" si="5"/>
        <v>293</v>
      </c>
      <c r="B306" s="2141" t="s">
        <v>791</v>
      </c>
      <c r="D306" s="2083" t="s">
        <v>1830</v>
      </c>
      <c r="E306" s="2084">
        <v>5746786.4400002956</v>
      </c>
      <c r="F306" s="2121" t="s">
        <v>1802</v>
      </c>
    </row>
    <row r="307" spans="1:6">
      <c r="A307" s="2115">
        <f t="shared" si="5"/>
        <v>294</v>
      </c>
      <c r="B307" s="2141"/>
      <c r="F307" s="2121"/>
    </row>
    <row r="308" spans="1:6">
      <c r="A308" s="2115">
        <f t="shared" si="5"/>
        <v>295</v>
      </c>
      <c r="B308" s="2122" t="s">
        <v>1804</v>
      </c>
      <c r="F308" s="2121"/>
    </row>
    <row r="309" spans="1:6">
      <c r="A309" s="2115">
        <f t="shared" si="5"/>
        <v>296</v>
      </c>
      <c r="B309" s="2141" t="str">
        <f>B304</f>
        <v>A451</v>
      </c>
      <c r="C309" s="2083" t="s">
        <v>1817</v>
      </c>
      <c r="D309" s="2083" t="s">
        <v>1830</v>
      </c>
      <c r="E309" s="2084">
        <v>1863483.59</v>
      </c>
      <c r="F309" s="2121" t="s">
        <v>1802</v>
      </c>
    </row>
    <row r="310" spans="1:6">
      <c r="A310" s="2115">
        <f t="shared" si="5"/>
        <v>297</v>
      </c>
      <c r="B310" s="2141" t="s">
        <v>1085</v>
      </c>
      <c r="D310" s="2083" t="s">
        <v>1830</v>
      </c>
      <c r="E310" s="2084">
        <v>23252164.090000004</v>
      </c>
      <c r="F310" s="2121" t="s">
        <v>1802</v>
      </c>
    </row>
    <row r="311" spans="1:6">
      <c r="A311" s="2115">
        <f t="shared" si="5"/>
        <v>298</v>
      </c>
      <c r="B311" s="2141" t="s">
        <v>791</v>
      </c>
      <c r="D311" s="2083" t="s">
        <v>1830</v>
      </c>
      <c r="E311" s="2084">
        <v>1257811446.2600002</v>
      </c>
      <c r="F311" s="2121" t="s">
        <v>1802</v>
      </c>
    </row>
    <row r="312" spans="1:6">
      <c r="A312" s="2115">
        <f t="shared" si="5"/>
        <v>299</v>
      </c>
      <c r="B312" s="2141"/>
      <c r="F312" s="2121"/>
    </row>
    <row r="313" spans="1:6">
      <c r="A313" s="2115">
        <f t="shared" si="5"/>
        <v>300</v>
      </c>
      <c r="B313" s="2130" t="s">
        <v>1805</v>
      </c>
      <c r="F313" s="2121"/>
    </row>
    <row r="314" spans="1:6">
      <c r="A314" s="2115">
        <f t="shared" si="5"/>
        <v>301</v>
      </c>
      <c r="B314" s="2141" t="str">
        <f>B309</f>
        <v>A451</v>
      </c>
      <c r="C314" s="2083" t="s">
        <v>1817</v>
      </c>
      <c r="D314" s="2083" t="s">
        <v>495</v>
      </c>
      <c r="E314" s="2084">
        <f>E304-E309</f>
        <v>204821</v>
      </c>
      <c r="F314" s="2121" t="s">
        <v>1802</v>
      </c>
    </row>
    <row r="315" spans="1:6">
      <c r="A315" s="2115">
        <f t="shared" si="5"/>
        <v>302</v>
      </c>
      <c r="B315" s="2141" t="s">
        <v>1085</v>
      </c>
      <c r="D315" s="2083" t="s">
        <v>1830</v>
      </c>
      <c r="E315" s="2084">
        <f t="shared" ref="E315:E316" si="7">E305-E310</f>
        <v>-406021.76999999955</v>
      </c>
      <c r="F315" s="2121" t="s">
        <v>1802</v>
      </c>
    </row>
    <row r="316" spans="1:6">
      <c r="A316" s="2115">
        <f t="shared" si="5"/>
        <v>303</v>
      </c>
      <c r="B316" s="2141" t="s">
        <v>791</v>
      </c>
      <c r="D316" s="2083" t="s">
        <v>1830</v>
      </c>
      <c r="E316" s="2084">
        <f t="shared" si="7"/>
        <v>-1252064659.8199999</v>
      </c>
      <c r="F316" s="2121" t="s">
        <v>1802</v>
      </c>
    </row>
    <row r="317" spans="1:6">
      <c r="A317" s="2115">
        <f t="shared" si="5"/>
        <v>304</v>
      </c>
      <c r="B317" s="2144" t="s">
        <v>1806</v>
      </c>
      <c r="E317" s="2084">
        <f>SUM(E314:E316)</f>
        <v>-1252265860.5899999</v>
      </c>
      <c r="F317" s="2121"/>
    </row>
    <row r="318" spans="1:6">
      <c r="A318" s="2115">
        <f t="shared" si="5"/>
        <v>305</v>
      </c>
      <c r="B318" s="2129"/>
      <c r="F318" s="2121"/>
    </row>
    <row r="319" spans="1:6">
      <c r="A319" s="2115">
        <f t="shared" si="5"/>
        <v>306</v>
      </c>
      <c r="B319" s="2132" t="s">
        <v>1807</v>
      </c>
      <c r="F319" s="2121"/>
    </row>
    <row r="320" spans="1:6">
      <c r="A320" s="2115">
        <f t="shared" si="5"/>
        <v>307</v>
      </c>
      <c r="B320" s="2133"/>
      <c r="C320" s="2134"/>
      <c r="D320" s="2134"/>
      <c r="E320" s="2147"/>
      <c r="F320" s="2136"/>
    </row>
  </sheetData>
  <pageMargins left="1.2" right="0.95" top="1" bottom="1" header="0.8" footer="0.55000000000000004"/>
  <pageSetup scale="70" orientation="portrait" r:id="rId1"/>
  <headerFooter>
    <oddHeader>&amp;R&amp;"Times New Roman,Regular"&amp;9SCHEDULE I-A-2
PAGE &amp;P OF &amp;N</oddHeader>
    <oddFooter>&amp;L&amp;"Times New Roman,Regular"&amp;9Sponsored by:  Randall W. Hamlett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G287"/>
  <sheetViews>
    <sheetView workbookViewId="0">
      <selection activeCell="A2" sqref="A2"/>
    </sheetView>
  </sheetViews>
  <sheetFormatPr defaultColWidth="9.140625" defaultRowHeight="11.25"/>
  <cols>
    <col min="1" max="1" width="5.5703125" style="4" customWidth="1"/>
    <col min="2" max="2" width="31.5703125" style="4" customWidth="1"/>
    <col min="3" max="3" width="11.5703125" style="3" customWidth="1"/>
    <col min="4" max="4" width="14" style="4" customWidth="1"/>
    <col min="5" max="5" width="11.5703125" style="4" customWidth="1"/>
    <col min="6" max="6" width="14.42578125" style="4" customWidth="1"/>
    <col min="7" max="7" width="14.5703125" style="4" customWidth="1"/>
    <col min="8" max="8" width="13.5703125" style="4" customWidth="1"/>
    <col min="9" max="9" width="13.85546875" style="4" customWidth="1"/>
    <col min="10" max="10" width="13.42578125" style="81" customWidth="1"/>
    <col min="11" max="11" width="15.140625" style="81" customWidth="1"/>
    <col min="12" max="12" width="11.5703125" style="4" customWidth="1"/>
    <col min="13" max="13" width="16.85546875" style="4" customWidth="1"/>
    <col min="14" max="14" width="13.5703125" style="4" customWidth="1"/>
    <col min="15" max="15" width="12.5703125" style="4" customWidth="1"/>
    <col min="16" max="16384" width="9.140625" style="4"/>
  </cols>
  <sheetData>
    <row r="1" spans="1:137" ht="12" thickBot="1">
      <c r="G1" s="45"/>
      <c r="H1" s="45"/>
      <c r="K1" s="331" t="s">
        <v>1601</v>
      </c>
    </row>
    <row r="2" spans="1:137">
      <c r="B2" s="1657" t="s">
        <v>465</v>
      </c>
      <c r="C2" s="2269"/>
      <c r="D2" s="42"/>
      <c r="F2" s="80"/>
      <c r="H2" s="45"/>
      <c r="K2" s="218"/>
    </row>
    <row r="3" spans="1:137">
      <c r="B3" s="295" t="s">
        <v>1407</v>
      </c>
      <c r="C3" s="2270"/>
      <c r="D3" s="41"/>
      <c r="F3" s="80"/>
      <c r="H3" s="45"/>
      <c r="K3" s="218"/>
    </row>
    <row r="4" spans="1:137">
      <c r="B4" s="1658" t="s">
        <v>1607</v>
      </c>
      <c r="C4" s="2270"/>
      <c r="D4" s="42"/>
      <c r="E4" s="42"/>
      <c r="F4" s="42"/>
      <c r="G4" s="45"/>
      <c r="H4" s="45"/>
    </row>
    <row r="5" spans="1:137">
      <c r="B5" s="1659" t="s">
        <v>1260</v>
      </c>
      <c r="C5" s="2270"/>
      <c r="D5" s="42"/>
      <c r="E5" s="42"/>
      <c r="F5" s="42"/>
      <c r="H5" s="7"/>
    </row>
    <row r="6" spans="1:137" ht="12" thickBot="1">
      <c r="B6" s="1660" t="str">
        <f>'I-A'!B6</f>
        <v xml:space="preserve"> </v>
      </c>
      <c r="C6" s="2271"/>
      <c r="D6" s="42"/>
      <c r="E6" s="42"/>
      <c r="F6" s="42"/>
      <c r="H6" s="7"/>
    </row>
    <row r="7" spans="1:137">
      <c r="B7" s="456"/>
      <c r="C7" s="184"/>
      <c r="D7" s="456"/>
      <c r="E7" s="456"/>
      <c r="F7" s="456"/>
      <c r="H7" s="7"/>
    </row>
    <row r="8" spans="1:137" ht="12" thickBot="1">
      <c r="B8" s="3"/>
      <c r="D8" s="3">
        <v>1</v>
      </c>
      <c r="E8" s="3">
        <v>2</v>
      </c>
      <c r="F8" s="3">
        <v>3</v>
      </c>
      <c r="G8" s="3">
        <v>4</v>
      </c>
      <c r="H8" s="3">
        <v>5</v>
      </c>
      <c r="I8" s="3">
        <v>6</v>
      </c>
      <c r="J8" s="3">
        <v>7</v>
      </c>
      <c r="K8" s="3">
        <v>8</v>
      </c>
    </row>
    <row r="9" spans="1:137">
      <c r="A9" s="232"/>
      <c r="B9" s="457"/>
      <c r="C9" s="356"/>
      <c r="D9" s="356" t="s">
        <v>1050</v>
      </c>
      <c r="E9" s="356"/>
      <c r="F9" s="356" t="s">
        <v>352</v>
      </c>
      <c r="G9" s="457"/>
      <c r="H9" s="388"/>
      <c r="I9" s="356"/>
      <c r="J9" s="356"/>
      <c r="K9" s="457"/>
      <c r="L9" s="388"/>
    </row>
    <row r="10" spans="1:137">
      <c r="A10" s="233"/>
      <c r="B10" s="374"/>
      <c r="C10" s="357" t="s">
        <v>583</v>
      </c>
      <c r="D10" s="357" t="s">
        <v>283</v>
      </c>
      <c r="E10" s="357" t="s">
        <v>352</v>
      </c>
      <c r="F10" s="357" t="s">
        <v>283</v>
      </c>
      <c r="G10" s="357" t="s">
        <v>162</v>
      </c>
      <c r="H10" s="357" t="s">
        <v>163</v>
      </c>
      <c r="I10" s="357" t="s">
        <v>993</v>
      </c>
      <c r="J10" s="357" t="s">
        <v>270</v>
      </c>
      <c r="K10" s="357" t="s">
        <v>283</v>
      </c>
      <c r="L10" s="357" t="s">
        <v>252</v>
      </c>
    </row>
    <row r="11" spans="1:137">
      <c r="A11" s="233" t="s">
        <v>272</v>
      </c>
      <c r="B11" s="357" t="s">
        <v>578</v>
      </c>
      <c r="C11" s="357" t="s">
        <v>586</v>
      </c>
      <c r="D11" s="357" t="s">
        <v>354</v>
      </c>
      <c r="E11" s="357" t="s">
        <v>15</v>
      </c>
      <c r="F11" s="357" t="s">
        <v>1051</v>
      </c>
      <c r="G11" s="357"/>
      <c r="H11" s="357"/>
      <c r="I11" s="357"/>
      <c r="J11" s="357"/>
      <c r="K11" s="357" t="s">
        <v>466</v>
      </c>
      <c r="L11" s="374"/>
    </row>
    <row r="12" spans="1:137" ht="12" thickBot="1">
      <c r="A12" s="234" t="s">
        <v>1083</v>
      </c>
      <c r="B12" s="458"/>
      <c r="C12" s="358"/>
      <c r="D12" s="358"/>
      <c r="E12" s="358"/>
      <c r="F12" s="358"/>
      <c r="G12" s="358"/>
      <c r="H12" s="358"/>
      <c r="I12" s="359"/>
      <c r="J12" s="459"/>
      <c r="K12" s="358"/>
      <c r="L12" s="359"/>
    </row>
    <row r="13" spans="1:137">
      <c r="B13" s="209"/>
      <c r="C13" s="27"/>
      <c r="D13" s="86"/>
      <c r="E13" s="86"/>
      <c r="F13" s="86"/>
      <c r="G13" s="86"/>
      <c r="H13" s="86"/>
      <c r="I13" s="86"/>
      <c r="J13" s="460"/>
      <c r="K13" s="461"/>
      <c r="L13" s="374"/>
    </row>
    <row r="14" spans="1:137">
      <c r="A14" s="61">
        <v>1</v>
      </c>
      <c r="B14" s="462" t="s">
        <v>219</v>
      </c>
      <c r="C14" s="9" t="s">
        <v>392</v>
      </c>
      <c r="D14" s="53">
        <f>'II-B-1 Plant'!E51-'II-B-1 Plant'!F51</f>
        <v>7865104524.2799988</v>
      </c>
      <c r="E14" s="53">
        <f>+F14-D14</f>
        <v>-91588360.303656578</v>
      </c>
      <c r="F14" s="53">
        <f>'II-B-1 Plant'!J51</f>
        <v>7773516163.9763422</v>
      </c>
      <c r="G14" s="53">
        <f>'II-B-1 Plant'!M51</f>
        <v>3715658635.0499997</v>
      </c>
      <c r="H14" s="53">
        <f>+F14-G14-I14-J14</f>
        <v>3824399498.9888897</v>
      </c>
      <c r="I14" s="53">
        <f>'II-B-1 Plant'!O51</f>
        <v>233453229.45199484</v>
      </c>
      <c r="J14" s="53">
        <f>'II-B-1 Plant'!P51</f>
        <v>4800.485458014371</v>
      </c>
      <c r="K14" s="54">
        <f>+SUM(H14:J14)</f>
        <v>4057857528.9263425</v>
      </c>
      <c r="L14" s="463"/>
      <c r="N14" s="81"/>
    </row>
    <row r="15" spans="1:137">
      <c r="A15" s="3">
        <f t="shared" ref="A15:A29" si="0">+A14+1</f>
        <v>2</v>
      </c>
      <c r="B15" s="462" t="s">
        <v>940</v>
      </c>
      <c r="C15" s="9" t="s">
        <v>393</v>
      </c>
      <c r="D15" s="53">
        <f>'II-B-2 General Plant'!E31-'II-B-2 General Plant'!F31</f>
        <v>412914242.46000004</v>
      </c>
      <c r="E15" s="53">
        <f>+F15-D15</f>
        <v>1258230.6900000572</v>
      </c>
      <c r="F15" s="53">
        <f>'II-B-2 General Plant'!J31</f>
        <v>414172473.1500001</v>
      </c>
      <c r="G15" s="53">
        <f>'II-B-2 General Plant'!M31</f>
        <v>143585833.82999998</v>
      </c>
      <c r="H15" s="53">
        <f>+F15-G15-I15-J15</f>
        <v>258134570.77609971</v>
      </c>
      <c r="I15" s="53">
        <f>'II-B-2 General Plant'!O31</f>
        <v>9638071.7948268671</v>
      </c>
      <c r="J15" s="53">
        <f>'II-B-2 General Plant'!P31</f>
        <v>2813996.7490735264</v>
      </c>
      <c r="K15" s="54">
        <f>+SUM(H15:J15)</f>
        <v>270586639.32000011</v>
      </c>
      <c r="L15" s="463"/>
      <c r="N15" s="81"/>
    </row>
    <row r="16" spans="1:137">
      <c r="A16" s="3">
        <f t="shared" si="0"/>
        <v>3</v>
      </c>
      <c r="B16" s="56" t="s">
        <v>598</v>
      </c>
      <c r="C16" s="3" t="s">
        <v>394</v>
      </c>
      <c r="D16" s="128">
        <f>'II-B-3 Comm. Equip.'!E17-'II-B-3 Comm. Equip.'!F17</f>
        <v>124710374.34</v>
      </c>
      <c r="E16" s="128">
        <f>+F16-D16</f>
        <v>-1925527.0673419982</v>
      </c>
      <c r="F16" s="128">
        <f>'II-B-3 Comm. Equip.'!J17</f>
        <v>122784847.27265801</v>
      </c>
      <c r="G16" s="128">
        <f>'II-B-3 Comm. Equip.'!M17</f>
        <v>11247747.979999999</v>
      </c>
      <c r="H16" s="128">
        <f>+F16-G16-I16-J16</f>
        <v>95208035.059792936</v>
      </c>
      <c r="I16" s="128">
        <f>'II-B-3 Comm. Equip.'!O17</f>
        <v>16328967.150334116</v>
      </c>
      <c r="J16" s="128">
        <f>'II-B-3 Comm. Equip.'!P17</f>
        <v>97.082530942056849</v>
      </c>
      <c r="K16" s="464">
        <f>+SUM(H16:J16)</f>
        <v>111537099.292658</v>
      </c>
      <c r="L16" s="463"/>
      <c r="N16" s="81"/>
      <c r="O16" s="125"/>
      <c r="P16" s="125"/>
      <c r="Q16" s="12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5"/>
      <c r="BK16" s="125"/>
      <c r="BL16" s="125"/>
      <c r="BM16" s="125"/>
      <c r="BN16" s="125"/>
      <c r="BO16" s="125"/>
      <c r="BP16" s="125"/>
      <c r="BQ16" s="125"/>
      <c r="BR16" s="125"/>
      <c r="BS16" s="125"/>
      <c r="BT16" s="125"/>
      <c r="BU16" s="125"/>
      <c r="BV16" s="125"/>
      <c r="BW16" s="125"/>
      <c r="BX16" s="125"/>
      <c r="BY16" s="125"/>
      <c r="BZ16" s="125"/>
      <c r="CA16" s="125"/>
      <c r="CB16" s="125"/>
      <c r="CC16" s="125"/>
      <c r="CD16" s="125"/>
      <c r="CE16" s="125"/>
      <c r="CF16" s="125"/>
      <c r="CG16" s="125"/>
      <c r="CH16" s="125"/>
      <c r="CI16" s="125"/>
      <c r="CJ16" s="125"/>
      <c r="CK16" s="125"/>
      <c r="CL16" s="125"/>
      <c r="CM16" s="125"/>
      <c r="CN16" s="125"/>
      <c r="CO16" s="125"/>
      <c r="CP16" s="125"/>
      <c r="CQ16" s="125"/>
      <c r="CR16" s="125"/>
      <c r="CS16" s="125"/>
      <c r="CT16" s="125"/>
      <c r="CU16" s="125"/>
      <c r="CV16" s="125"/>
      <c r="CW16" s="125"/>
      <c r="CX16" s="125"/>
      <c r="CY16" s="125"/>
      <c r="CZ16" s="125"/>
      <c r="DA16" s="125"/>
      <c r="DB16" s="125"/>
      <c r="DC16" s="125"/>
      <c r="DD16" s="125"/>
      <c r="DE16" s="125"/>
      <c r="DF16" s="125"/>
      <c r="DG16" s="125"/>
      <c r="DH16" s="125"/>
      <c r="DI16" s="125"/>
      <c r="DJ16" s="125"/>
      <c r="DK16" s="125"/>
      <c r="DL16" s="125"/>
      <c r="DM16" s="125"/>
      <c r="DN16" s="125"/>
      <c r="DO16" s="125"/>
      <c r="DP16" s="125"/>
      <c r="DQ16" s="125"/>
      <c r="DR16" s="125"/>
      <c r="DS16" s="125"/>
      <c r="DT16" s="125"/>
      <c r="DU16" s="125"/>
      <c r="DV16" s="125"/>
      <c r="DW16" s="125"/>
      <c r="DX16" s="125"/>
      <c r="DY16" s="125"/>
      <c r="DZ16" s="125"/>
      <c r="EA16" s="125"/>
      <c r="EB16" s="125"/>
      <c r="EC16" s="125"/>
      <c r="ED16" s="125"/>
      <c r="EE16" s="125"/>
      <c r="EF16" s="125"/>
      <c r="EG16" s="125"/>
    </row>
    <row r="17" spans="1:15">
      <c r="A17" s="3">
        <f t="shared" si="0"/>
        <v>4</v>
      </c>
      <c r="B17" s="462" t="s">
        <v>220</v>
      </c>
      <c r="C17" s="9"/>
      <c r="D17" s="53">
        <f t="shared" ref="D17:K17" si="1">SUM(D14:D16)</f>
        <v>8402729141.079999</v>
      </c>
      <c r="E17" s="53">
        <f t="shared" si="1"/>
        <v>-92255656.680998519</v>
      </c>
      <c r="F17" s="53">
        <f t="shared" si="1"/>
        <v>8310473484.3990011</v>
      </c>
      <c r="G17" s="53">
        <f t="shared" si="1"/>
        <v>3870492216.8599997</v>
      </c>
      <c r="H17" s="53">
        <f t="shared" si="1"/>
        <v>4177742104.8247824</v>
      </c>
      <c r="I17" s="53">
        <f t="shared" si="1"/>
        <v>259420268.39715582</v>
      </c>
      <c r="J17" s="53">
        <f t="shared" si="1"/>
        <v>2818894.3170624832</v>
      </c>
      <c r="K17" s="54">
        <f t="shared" si="1"/>
        <v>4439981267.5390005</v>
      </c>
      <c r="L17" s="463"/>
      <c r="N17" s="81"/>
    </row>
    <row r="18" spans="1:15">
      <c r="A18" s="3">
        <f t="shared" si="0"/>
        <v>5</v>
      </c>
      <c r="B18" s="462"/>
      <c r="C18" s="9"/>
      <c r="D18" s="53"/>
      <c r="E18" s="53"/>
      <c r="F18" s="53"/>
      <c r="G18" s="53"/>
      <c r="H18" s="53"/>
      <c r="I18" s="53"/>
      <c r="J18" s="53"/>
      <c r="K18" s="54"/>
      <c r="L18" s="463"/>
    </row>
    <row r="19" spans="1:15">
      <c r="A19" s="3">
        <f t="shared" si="0"/>
        <v>6</v>
      </c>
      <c r="B19" s="462" t="s">
        <v>424</v>
      </c>
      <c r="C19" s="9" t="s">
        <v>371</v>
      </c>
      <c r="D19" s="140">
        <f>-'II-B-5 Depreciation'!E53-'II-B-5 Depreciation'!E80+'II-B-5 Depreciation'!F53+'II-B-5 Depreciation'!F80</f>
        <v>-2091565861.3200002</v>
      </c>
      <c r="E19" s="128">
        <f>+F19-D19</f>
        <v>21158740.157381535</v>
      </c>
      <c r="F19" s="140">
        <f>-'II-B-5 Depreciation'!J53-'II-B-5 Depreciation'!J80</f>
        <v>-2070407121.1626186</v>
      </c>
      <c r="G19" s="140">
        <f>-'II-B-5 Depreciation'!M53-'II-B-5 Depreciation'!M80</f>
        <v>-592760566.21796429</v>
      </c>
      <c r="H19" s="140">
        <f>+F19-G19-I19-J19</f>
        <v>-1321281342.2936151</v>
      </c>
      <c r="I19" s="140">
        <f>-'II-B-5 Depreciation'!O53-'II-B-5 Depreciation'!O80</f>
        <v>-155774102.2882376</v>
      </c>
      <c r="J19" s="140">
        <f>-'II-B-5 Depreciation'!P53-'II-B-5 Depreciation'!P80</f>
        <v>-591110.36280188186</v>
      </c>
      <c r="K19" s="464">
        <f>+SUM(H19:J19)</f>
        <v>-1477646554.9446545</v>
      </c>
      <c r="L19" s="463"/>
      <c r="M19" s="137"/>
      <c r="N19" s="81"/>
    </row>
    <row r="20" spans="1:15">
      <c r="A20" s="3">
        <f t="shared" si="0"/>
        <v>7</v>
      </c>
      <c r="B20" s="118" t="s">
        <v>813</v>
      </c>
      <c r="C20" s="9"/>
      <c r="D20" s="53">
        <f>SUM(D17:D19)</f>
        <v>6311163279.7599983</v>
      </c>
      <c r="E20" s="53">
        <f t="shared" ref="E20:K20" si="2">SUM(E17:E19)</f>
        <v>-71096916.523616984</v>
      </c>
      <c r="F20" s="53">
        <f t="shared" si="2"/>
        <v>6240066363.2363825</v>
      </c>
      <c r="G20" s="53">
        <f t="shared" si="2"/>
        <v>3277731650.6420355</v>
      </c>
      <c r="H20" s="53">
        <f t="shared" si="2"/>
        <v>2856460762.531167</v>
      </c>
      <c r="I20" s="53">
        <f t="shared" si="2"/>
        <v>103646166.10891822</v>
      </c>
      <c r="J20" s="53">
        <f t="shared" si="2"/>
        <v>2227783.9542606012</v>
      </c>
      <c r="K20" s="54">
        <f t="shared" si="2"/>
        <v>2962334712.594346</v>
      </c>
      <c r="L20" s="463"/>
      <c r="N20" s="81"/>
      <c r="O20" s="81"/>
    </row>
    <row r="21" spans="1:15">
      <c r="A21" s="3">
        <f t="shared" si="0"/>
        <v>8</v>
      </c>
      <c r="B21" s="462"/>
      <c r="C21" s="9"/>
      <c r="D21" s="53"/>
      <c r="E21" s="53"/>
      <c r="F21" s="53"/>
      <c r="G21" s="53"/>
      <c r="H21" s="53"/>
      <c r="I21" s="53"/>
      <c r="J21" s="53"/>
      <c r="K21" s="54"/>
      <c r="L21" s="463"/>
      <c r="O21" s="81"/>
    </row>
    <row r="22" spans="1:15">
      <c r="A22" s="3">
        <f t="shared" si="0"/>
        <v>9</v>
      </c>
      <c r="B22" s="465" t="s">
        <v>841</v>
      </c>
      <c r="C22" s="466"/>
      <c r="D22" s="53"/>
      <c r="E22" s="53"/>
      <c r="F22" s="53"/>
      <c r="G22" s="53"/>
      <c r="H22" s="53"/>
      <c r="I22" s="53"/>
      <c r="J22" s="53"/>
      <c r="K22" s="54"/>
      <c r="L22" s="463"/>
      <c r="O22" s="81"/>
    </row>
    <row r="23" spans="1:15">
      <c r="A23" s="3">
        <f t="shared" si="0"/>
        <v>10</v>
      </c>
      <c r="B23" s="118" t="s">
        <v>449</v>
      </c>
      <c r="C23" s="9" t="s">
        <v>370</v>
      </c>
      <c r="D23" s="53">
        <f>+'II-B-4 CWIP'!E15-'II-B-4 CWIP'!F18</f>
        <v>836003972.62699997</v>
      </c>
      <c r="E23" s="53">
        <f>+F23-D23</f>
        <v>-836003972.62699997</v>
      </c>
      <c r="F23" s="53">
        <f>+'II-B-4 CWIP'!H15</f>
        <v>0</v>
      </c>
      <c r="G23" s="53"/>
      <c r="H23" s="53"/>
      <c r="I23" s="53"/>
      <c r="J23" s="53"/>
      <c r="K23" s="54">
        <f t="shared" ref="K23:K30" si="3">+SUM(H23:J23)</f>
        <v>0</v>
      </c>
      <c r="L23" s="463"/>
      <c r="O23" s="81"/>
    </row>
    <row r="24" spans="1:15">
      <c r="A24" s="3">
        <f t="shared" si="0"/>
        <v>11</v>
      </c>
      <c r="B24" s="118" t="s">
        <v>842</v>
      </c>
      <c r="C24" s="9" t="s">
        <v>377</v>
      </c>
      <c r="D24" s="53">
        <f>'II-B-9 CWCapital'!E21</f>
        <v>0</v>
      </c>
      <c r="E24" s="53">
        <f>+F24-D24</f>
        <v>-22940282.379671745</v>
      </c>
      <c r="F24" s="53">
        <f>+'II-B-9 CWCapital'!J27</f>
        <v>-22940282.379671745</v>
      </c>
      <c r="G24" s="53">
        <f>+'II-B-9 CWCapital'!M27</f>
        <v>-16030644.560473233</v>
      </c>
      <c r="H24" s="53">
        <f>+'II-B-9 CWCapital'!N27</f>
        <v>-5222388.9037936237</v>
      </c>
      <c r="I24" s="53">
        <f>+'II-B-9 CWCapital'!O27</f>
        <v>-1687248.9154048869</v>
      </c>
      <c r="J24" s="53">
        <f>+'II-B-9 CWCapital'!P27</f>
        <v>0</v>
      </c>
      <c r="K24" s="54">
        <f t="shared" si="3"/>
        <v>-6909637.8191985106</v>
      </c>
      <c r="L24" s="463"/>
      <c r="N24" s="81"/>
      <c r="O24" s="81"/>
    </row>
    <row r="25" spans="1:15">
      <c r="A25" s="3">
        <f t="shared" si="0"/>
        <v>12</v>
      </c>
      <c r="B25" s="118" t="s">
        <v>733</v>
      </c>
      <c r="C25" s="9" t="s">
        <v>379</v>
      </c>
      <c r="D25" s="53">
        <f>'II-B-10 Prepayments'!E32-'II-B-10 Prepayments'!F32</f>
        <v>3321592.2419999777</v>
      </c>
      <c r="E25" s="53">
        <f>+F25-D25</f>
        <v>83596897.470498234</v>
      </c>
      <c r="F25" s="53">
        <f>'II-B-10 Prepayments'!J34</f>
        <v>86918489.712498218</v>
      </c>
      <c r="G25" s="53">
        <f>'II-B-10 Prepayments'!M34</f>
        <v>7413933.4191616066</v>
      </c>
      <c r="H25" s="53">
        <f>+F25-G25-I25-J25</f>
        <v>51592864.184513189</v>
      </c>
      <c r="I25" s="53">
        <f>'II-B-10 Prepayments'!O34</f>
        <v>15909432.851394881</v>
      </c>
      <c r="J25" s="53">
        <f>'II-B-10 Prepayments'!P34</f>
        <v>12002259.257428549</v>
      </c>
      <c r="K25" s="54">
        <f t="shared" si="3"/>
        <v>79504556.29333663</v>
      </c>
      <c r="L25" s="463"/>
      <c r="N25" s="81"/>
      <c r="O25" s="81"/>
    </row>
    <row r="26" spans="1:15">
      <c r="A26" s="3">
        <f t="shared" si="0"/>
        <v>13</v>
      </c>
      <c r="B26" s="118" t="s">
        <v>169</v>
      </c>
      <c r="C26" s="9" t="s">
        <v>376</v>
      </c>
      <c r="D26" s="53">
        <f>'II-B-8 M&amp;S'!E19-'II-B-8 M&amp;S'!F19</f>
        <v>48920552.266999997</v>
      </c>
      <c r="E26" s="53">
        <f>+F26-D26</f>
        <v>-1642649.5084615424</v>
      </c>
      <c r="F26" s="53">
        <f>'II-B-8 M&amp;S'!J21</f>
        <v>47277902.758538455</v>
      </c>
      <c r="G26" s="53">
        <f>'II-B-8 M&amp;S'!M21</f>
        <v>15176993.718153847</v>
      </c>
      <c r="H26" s="53">
        <f>+F26-G26-I26-J26</f>
        <v>31038229.431450266</v>
      </c>
      <c r="I26" s="53">
        <f>'II-B-8 M&amp;S'!O21</f>
        <v>1061694.9702897463</v>
      </c>
      <c r="J26" s="53">
        <f>'II-B-8 M&amp;S'!P21</f>
        <v>984.63864459595754</v>
      </c>
      <c r="K26" s="54">
        <f t="shared" si="3"/>
        <v>32100909.040384609</v>
      </c>
      <c r="L26" s="463"/>
      <c r="N26" s="81"/>
      <c r="O26" s="81"/>
    </row>
    <row r="27" spans="1:15">
      <c r="A27" s="3">
        <f t="shared" si="0"/>
        <v>14</v>
      </c>
      <c r="B27" s="118" t="s">
        <v>1022</v>
      </c>
      <c r="C27" s="9" t="s">
        <v>374</v>
      </c>
      <c r="D27" s="53">
        <f>'II-B-6 Plant Future'!E19</f>
        <v>4941591.72</v>
      </c>
      <c r="E27" s="53">
        <f t="shared" ref="E27:E30" si="4">+F27-D27</f>
        <v>-1809575.7199999997</v>
      </c>
      <c r="F27" s="53">
        <f>'II-B-6 Plant Future'!K16</f>
        <v>3132016</v>
      </c>
      <c r="G27" s="53"/>
      <c r="H27" s="53">
        <f>'II-B-6 Plant Future'!M19</f>
        <v>3132016</v>
      </c>
      <c r="I27" s="53"/>
      <c r="J27" s="53">
        <v>0</v>
      </c>
      <c r="K27" s="54">
        <f t="shared" si="3"/>
        <v>3132016</v>
      </c>
      <c r="L27" s="463"/>
      <c r="N27" s="81"/>
      <c r="O27" s="81"/>
    </row>
    <row r="28" spans="1:15">
      <c r="A28" s="3">
        <f t="shared" si="0"/>
        <v>15</v>
      </c>
      <c r="B28" s="118" t="s">
        <v>742</v>
      </c>
      <c r="C28" s="9" t="s">
        <v>375</v>
      </c>
      <c r="D28" s="53">
        <f>'II-B-7 Accum. Provisions'!E21-'II-B-7 Accum. Provisions'!F21</f>
        <v>-782473768.9399997</v>
      </c>
      <c r="E28" s="53">
        <f t="shared" si="4"/>
        <v>2718715.5799999237</v>
      </c>
      <c r="F28" s="53">
        <f>'II-B-7 Accum. Provisions'!J23</f>
        <v>-779755053.35999978</v>
      </c>
      <c r="G28" s="53">
        <f>'II-B-7 Accum. Provisions'!M23</f>
        <v>-355515008.63999993</v>
      </c>
      <c r="H28" s="53">
        <f>+'II-B-7 Accum. Provisions'!N23</f>
        <v>-393720015.96551949</v>
      </c>
      <c r="I28" s="53">
        <f>+'II-B-7 Accum. Provisions'!O23</f>
        <v>-26771624.578269366</v>
      </c>
      <c r="J28" s="53">
        <f>+'II-B-7 Accum. Provisions'!P23</f>
        <v>-3748404.176211155</v>
      </c>
      <c r="K28" s="54">
        <f t="shared" si="3"/>
        <v>-424240044.72000003</v>
      </c>
      <c r="L28" s="463"/>
      <c r="N28" s="81"/>
      <c r="O28" s="81"/>
    </row>
    <row r="29" spans="1:15">
      <c r="A29" s="3">
        <f t="shared" si="0"/>
        <v>16</v>
      </c>
      <c r="B29" s="118" t="s">
        <v>599</v>
      </c>
      <c r="C29" s="9" t="s">
        <v>381</v>
      </c>
      <c r="D29" s="53">
        <f>'II-B-11 Rate Base Other'!E26-'II-B-11 Rate Base Other'!F26</f>
        <v>-727876056.36399984</v>
      </c>
      <c r="E29" s="53">
        <f t="shared" si="4"/>
        <v>141320704.36000001</v>
      </c>
      <c r="F29" s="53">
        <f>'II-B-11 Rate Base Other'!J26</f>
        <v>-586555352.00399983</v>
      </c>
      <c r="G29" s="53">
        <f>'II-B-11 Rate Base Other'!M26</f>
        <v>-321874001.37399995</v>
      </c>
      <c r="H29" s="53">
        <f>'II-B-11 Rate Base Other'!N26</f>
        <v>-255423778.41187865</v>
      </c>
      <c r="I29" s="53">
        <f>'II-B-11 Rate Base Other'!O26</f>
        <v>-9062766.8375970237</v>
      </c>
      <c r="J29" s="53">
        <f>'II-B-11 Rate Base Other'!P26</f>
        <v>-194805.38052425964</v>
      </c>
      <c r="K29" s="54">
        <f t="shared" si="3"/>
        <v>-264681350.62999991</v>
      </c>
      <c r="L29" s="463"/>
      <c r="N29" s="81"/>
      <c r="O29" s="81"/>
    </row>
    <row r="30" spans="1:15">
      <c r="A30" s="3">
        <f t="shared" ref="A30:A39" si="5">+A29+1</f>
        <v>17</v>
      </c>
      <c r="B30" s="118" t="s">
        <v>600</v>
      </c>
      <c r="C30" s="9" t="s">
        <v>382</v>
      </c>
      <c r="D30" s="53">
        <f>'II-B-12 Reg. Assets'!E27</f>
        <v>242560727.73199999</v>
      </c>
      <c r="E30" s="53">
        <f t="shared" si="4"/>
        <v>-161633110.07533914</v>
      </c>
      <c r="F30" s="53">
        <f>'II-B-12 Reg. Assets'!J27</f>
        <v>80927617.65666087</v>
      </c>
      <c r="G30" s="53">
        <f>'II-B-12 Reg. Assets'!M27</f>
        <v>28183978.203654706</v>
      </c>
      <c r="H30" s="53">
        <f>+F30-G30-I30-J30</f>
        <v>10427639.104821648</v>
      </c>
      <c r="I30" s="53">
        <f>'II-B-12 Reg. Assets'!O27</f>
        <v>41720545.902676471</v>
      </c>
      <c r="J30" s="53">
        <f>'II-B-12 Reg. Assets'!P27</f>
        <v>595454.44550804363</v>
      </c>
      <c r="K30" s="54">
        <f t="shared" si="3"/>
        <v>52743639.453006156</v>
      </c>
      <c r="L30" s="463"/>
      <c r="N30" s="81"/>
      <c r="O30" s="81"/>
    </row>
    <row r="31" spans="1:15">
      <c r="A31" s="3">
        <f t="shared" si="5"/>
        <v>18</v>
      </c>
      <c r="B31" s="298"/>
      <c r="C31" s="13"/>
      <c r="D31" s="53"/>
      <c r="E31" s="53"/>
      <c r="F31" s="53"/>
      <c r="G31" s="53"/>
      <c r="H31" s="53"/>
      <c r="I31" s="53"/>
      <c r="J31" s="53"/>
      <c r="K31" s="54"/>
      <c r="L31" s="463"/>
      <c r="N31" s="81"/>
      <c r="O31" s="81"/>
    </row>
    <row r="32" spans="1:15">
      <c r="A32" s="3">
        <f t="shared" si="5"/>
        <v>19</v>
      </c>
      <c r="B32" s="298"/>
      <c r="C32" s="13"/>
      <c r="D32" s="53"/>
      <c r="E32" s="53"/>
      <c r="F32" s="53"/>
      <c r="G32" s="53"/>
      <c r="H32" s="53"/>
      <c r="I32" s="53"/>
      <c r="J32" s="53"/>
      <c r="K32" s="54"/>
      <c r="L32" s="463"/>
      <c r="N32" s="81"/>
      <c r="O32" s="81"/>
    </row>
    <row r="33" spans="1:15">
      <c r="A33" s="3">
        <f t="shared" si="5"/>
        <v>20</v>
      </c>
      <c r="B33" s="467" t="s">
        <v>360</v>
      </c>
      <c r="C33" s="8"/>
      <c r="D33" s="53">
        <f>SUM(D23:D32)</f>
        <v>-374601388.7159996</v>
      </c>
      <c r="E33" s="53">
        <f t="shared" ref="E33:K33" si="6">SUM(E23:E32)</f>
        <v>-796393272.89997435</v>
      </c>
      <c r="F33" s="53">
        <f>SUM(F23:F32)</f>
        <v>-1170994661.6159737</v>
      </c>
      <c r="G33" s="53">
        <f t="shared" si="6"/>
        <v>-642644749.23350286</v>
      </c>
      <c r="H33" s="53">
        <f t="shared" si="6"/>
        <v>-558175434.56040668</v>
      </c>
      <c r="I33" s="53">
        <f t="shared" si="6"/>
        <v>21170033.393089823</v>
      </c>
      <c r="J33" s="53">
        <f t="shared" si="6"/>
        <v>8655488.784845775</v>
      </c>
      <c r="K33" s="53">
        <f t="shared" si="6"/>
        <v>-528349912.38247108</v>
      </c>
      <c r="L33" s="463"/>
      <c r="N33" s="81"/>
      <c r="O33" s="81"/>
    </row>
    <row r="34" spans="1:15" ht="12" thickBot="1">
      <c r="A34" s="3">
        <f t="shared" si="5"/>
        <v>21</v>
      </c>
      <c r="B34" s="468"/>
      <c r="C34" s="469"/>
      <c r="D34" s="207"/>
      <c r="E34" s="207"/>
      <c r="F34" s="207"/>
      <c r="G34" s="207"/>
      <c r="H34" s="207"/>
      <c r="I34" s="207"/>
      <c r="J34" s="207"/>
      <c r="K34" s="470"/>
      <c r="L34" s="463"/>
      <c r="O34" s="81"/>
    </row>
    <row r="35" spans="1:15" s="7" customFormat="1" ht="12" thickBot="1">
      <c r="A35" s="3">
        <f t="shared" si="5"/>
        <v>22</v>
      </c>
      <c r="B35" s="471" t="s">
        <v>736</v>
      </c>
      <c r="C35" s="472"/>
      <c r="D35" s="473">
        <f>D33+D20</f>
        <v>5936561891.0439987</v>
      </c>
      <c r="E35" s="473">
        <f t="shared" ref="E35:K35" si="7">E33+E20</f>
        <v>-867490189.42359138</v>
      </c>
      <c r="F35" s="473">
        <f>F33+F20</f>
        <v>5069071701.620409</v>
      </c>
      <c r="G35" s="473">
        <f t="shared" si="7"/>
        <v>2635086901.4085326</v>
      </c>
      <c r="H35" s="473">
        <f t="shared" si="7"/>
        <v>2298285327.9707603</v>
      </c>
      <c r="I35" s="473">
        <f t="shared" si="7"/>
        <v>124816199.50200805</v>
      </c>
      <c r="J35" s="473">
        <f t="shared" si="7"/>
        <v>10883272.739106376</v>
      </c>
      <c r="K35" s="473">
        <f t="shared" si="7"/>
        <v>2433984800.211875</v>
      </c>
      <c r="L35" s="463"/>
      <c r="M35" s="4"/>
      <c r="N35" s="81"/>
      <c r="O35" s="81"/>
    </row>
    <row r="36" spans="1:15">
      <c r="A36" s="3">
        <f t="shared" si="5"/>
        <v>23</v>
      </c>
      <c r="B36" s="52"/>
      <c r="C36" s="9"/>
      <c r="D36" s="53"/>
      <c r="E36" s="53"/>
      <c r="F36" s="53"/>
      <c r="G36" s="53"/>
      <c r="H36" s="53"/>
      <c r="I36" s="53"/>
      <c r="J36" s="53"/>
      <c r="K36" s="54"/>
      <c r="L36" s="463"/>
    </row>
    <row r="37" spans="1:15">
      <c r="A37" s="3">
        <f t="shared" si="5"/>
        <v>24</v>
      </c>
      <c r="B37" s="115" t="s">
        <v>170</v>
      </c>
      <c r="C37" s="9"/>
      <c r="D37" s="55">
        <f>'II-C-2.1'!$G$25</f>
        <v>7.0766999999999997E-2</v>
      </c>
      <c r="E37" s="55"/>
      <c r="F37" s="55">
        <f>'II-C-2.1'!$G$25</f>
        <v>7.0766999999999997E-2</v>
      </c>
      <c r="G37" s="55">
        <f>'II-C-2.1'!$G$25</f>
        <v>7.0766999999999997E-2</v>
      </c>
      <c r="H37" s="55">
        <f>'II-C-2.1'!$G$25</f>
        <v>7.0766999999999997E-2</v>
      </c>
      <c r="I37" s="55">
        <f>'II-C-2.1'!$G$25</f>
        <v>7.0766999999999997E-2</v>
      </c>
      <c r="J37" s="55">
        <f>'II-C-2.1'!$G$25</f>
        <v>7.0766999999999997E-2</v>
      </c>
      <c r="K37" s="114"/>
      <c r="L37" s="463"/>
    </row>
    <row r="38" spans="1:15" ht="12" thickBot="1">
      <c r="A38" s="3">
        <f t="shared" si="5"/>
        <v>25</v>
      </c>
      <c r="B38" s="56"/>
      <c r="D38" s="53"/>
      <c r="E38" s="53"/>
      <c r="F38" s="53"/>
      <c r="G38" s="53"/>
      <c r="H38" s="53"/>
      <c r="I38" s="53"/>
      <c r="J38" s="53"/>
      <c r="K38" s="54"/>
      <c r="L38" s="463"/>
    </row>
    <row r="39" spans="1:15" s="7" customFormat="1" ht="12" thickBot="1">
      <c r="A39" s="3">
        <f t="shared" si="5"/>
        <v>26</v>
      </c>
      <c r="B39" s="402" t="s">
        <v>171</v>
      </c>
      <c r="C39" s="404"/>
      <c r="D39" s="473">
        <f>+D35*D37</f>
        <v>420112675.34351063</v>
      </c>
      <c r="E39" s="473"/>
      <c r="F39" s="473">
        <f>+F35*F37</f>
        <v>358722997.10857147</v>
      </c>
      <c r="G39" s="473">
        <f>+G35*G37</f>
        <v>186477194.75197762</v>
      </c>
      <c r="H39" s="473">
        <f>+H35*H37</f>
        <v>162642757.80450678</v>
      </c>
      <c r="I39" s="473">
        <f>+I35*I37</f>
        <v>8832867.9901586026</v>
      </c>
      <c r="J39" s="473">
        <f>+J35*J37</f>
        <v>770176.56192834082</v>
      </c>
      <c r="K39" s="474">
        <f>+SUM(H39:J39)</f>
        <v>172245802.35659373</v>
      </c>
      <c r="L39" s="475"/>
      <c r="M39" s="4"/>
    </row>
    <row r="40" spans="1:15">
      <c r="G40" s="53"/>
      <c r="H40" s="53"/>
      <c r="I40" s="53"/>
      <c r="J40" s="53"/>
      <c r="K40" s="53"/>
    </row>
    <row r="41" spans="1:15">
      <c r="F41" s="12"/>
      <c r="G41" s="53"/>
      <c r="H41" s="53"/>
      <c r="I41" s="53"/>
      <c r="J41" s="53"/>
      <c r="K41" s="53"/>
    </row>
    <row r="42" spans="1:15">
      <c r="D42" s="81"/>
      <c r="G42" s="53"/>
      <c r="H42" s="53"/>
      <c r="I42" s="53"/>
      <c r="J42" s="53"/>
      <c r="K42" s="53"/>
    </row>
    <row r="43" spans="1:15">
      <c r="D43" s="668"/>
      <c r="E43" s="668"/>
      <c r="F43" s="668"/>
      <c r="G43" s="668"/>
      <c r="H43" s="668"/>
      <c r="I43" s="668"/>
      <c r="J43" s="668"/>
      <c r="K43" s="668"/>
    </row>
    <row r="44" spans="1:15">
      <c r="D44" s="81"/>
      <c r="G44" s="53"/>
      <c r="H44" s="53"/>
      <c r="J44" s="137"/>
      <c r="K44" s="137"/>
    </row>
    <row r="45" spans="1:15">
      <c r="G45" s="53"/>
      <c r="H45" s="53"/>
      <c r="J45" s="137"/>
      <c r="K45" s="137"/>
    </row>
    <row r="46" spans="1:15">
      <c r="G46" s="123"/>
      <c r="H46" s="476"/>
      <c r="J46" s="4"/>
      <c r="K46" s="129"/>
    </row>
    <row r="47" spans="1:15">
      <c r="G47" s="53"/>
      <c r="H47" s="53"/>
      <c r="J47" s="137"/>
      <c r="K47" s="137"/>
    </row>
    <row r="48" spans="1:15">
      <c r="G48" s="477"/>
      <c r="H48" s="477"/>
      <c r="J48" s="137"/>
      <c r="K48" s="137"/>
    </row>
    <row r="49" spans="2:11">
      <c r="D49" s="81"/>
      <c r="G49" s="137"/>
      <c r="H49" s="137"/>
      <c r="J49" s="137"/>
      <c r="K49" s="137"/>
    </row>
    <row r="50" spans="2:11">
      <c r="G50" s="137"/>
      <c r="H50" s="137"/>
      <c r="J50" s="137"/>
      <c r="K50" s="137"/>
    </row>
    <row r="51" spans="2:11">
      <c r="G51" s="137"/>
      <c r="H51" s="137"/>
      <c r="J51" s="137"/>
      <c r="K51" s="137"/>
    </row>
    <row r="52" spans="2:11">
      <c r="G52" s="137"/>
      <c r="H52" s="137"/>
      <c r="J52" s="137"/>
      <c r="K52" s="137"/>
    </row>
    <row r="53" spans="2:11">
      <c r="G53" s="137"/>
      <c r="H53" s="137"/>
      <c r="J53" s="137"/>
      <c r="K53" s="137"/>
    </row>
    <row r="54" spans="2:11">
      <c r="G54" s="137"/>
      <c r="H54" s="137"/>
      <c r="J54" s="137"/>
      <c r="K54" s="137"/>
    </row>
    <row r="55" spans="2:11">
      <c r="G55" s="137"/>
      <c r="H55" s="137"/>
      <c r="J55" s="137"/>
      <c r="K55" s="137"/>
    </row>
    <row r="56" spans="2:11">
      <c r="G56" s="137"/>
      <c r="H56" s="137"/>
      <c r="J56" s="137"/>
      <c r="K56" s="137"/>
    </row>
    <row r="57" spans="2:11">
      <c r="G57" s="137"/>
      <c r="H57" s="137"/>
      <c r="J57" s="137"/>
      <c r="K57" s="137"/>
    </row>
    <row r="58" spans="2:11">
      <c r="G58" s="137"/>
      <c r="H58" s="137"/>
      <c r="J58" s="137"/>
      <c r="K58" s="137"/>
    </row>
    <row r="59" spans="2:11">
      <c r="J59" s="137"/>
      <c r="K59" s="137"/>
    </row>
    <row r="60" spans="2:11">
      <c r="G60" s="12"/>
      <c r="H60" s="12"/>
      <c r="J60" s="137"/>
      <c r="K60" s="137"/>
    </row>
    <row r="61" spans="2:11">
      <c r="J61" s="137"/>
      <c r="K61" s="137"/>
    </row>
    <row r="62" spans="2:11">
      <c r="G62" s="478"/>
      <c r="H62" s="478"/>
      <c r="J62" s="137"/>
      <c r="K62" s="137"/>
    </row>
    <row r="63" spans="2:11">
      <c r="J63" s="137"/>
      <c r="K63" s="137"/>
    </row>
    <row r="64" spans="2:11">
      <c r="B64" s="7"/>
      <c r="C64" s="8"/>
      <c r="D64" s="7"/>
      <c r="E64" s="7"/>
      <c r="F64" s="7"/>
      <c r="G64" s="23"/>
      <c r="H64" s="23"/>
      <c r="J64" s="137"/>
      <c r="K64" s="137"/>
    </row>
    <row r="65" spans="7:11">
      <c r="G65" s="81"/>
      <c r="H65" s="81"/>
    </row>
    <row r="72" spans="7:11">
      <c r="J72" s="4"/>
      <c r="K72" s="4"/>
    </row>
    <row r="73" spans="7:11">
      <c r="J73" s="4"/>
      <c r="K73" s="4"/>
    </row>
    <row r="74" spans="7:11">
      <c r="J74" s="4"/>
      <c r="K74" s="4"/>
    </row>
    <row r="75" spans="7:11">
      <c r="J75" s="4"/>
      <c r="K75" s="4"/>
    </row>
    <row r="76" spans="7:11">
      <c r="J76" s="4"/>
      <c r="K76" s="4"/>
    </row>
    <row r="77" spans="7:11">
      <c r="J77" s="4"/>
      <c r="K77" s="4"/>
    </row>
    <row r="78" spans="7:11">
      <c r="J78" s="4"/>
      <c r="K78" s="4"/>
    </row>
    <row r="79" spans="7:11">
      <c r="J79" s="4"/>
      <c r="K79" s="4"/>
    </row>
    <row r="80" spans="7:11">
      <c r="J80" s="4"/>
      <c r="K80" s="4"/>
    </row>
    <row r="81" spans="10:11">
      <c r="J81" s="4"/>
      <c r="K81" s="4"/>
    </row>
    <row r="82" spans="10:11">
      <c r="J82" s="4"/>
      <c r="K82" s="4"/>
    </row>
    <row r="83" spans="10:11">
      <c r="J83" s="4"/>
      <c r="K83" s="4"/>
    </row>
    <row r="84" spans="10:11">
      <c r="J84" s="4"/>
      <c r="K84" s="4"/>
    </row>
    <row r="85" spans="10:11">
      <c r="J85" s="4"/>
      <c r="K85" s="4"/>
    </row>
    <row r="86" spans="10:11">
      <c r="J86" s="4"/>
      <c r="K86" s="4"/>
    </row>
    <row r="87" spans="10:11">
      <c r="J87" s="4"/>
      <c r="K87" s="4"/>
    </row>
    <row r="88" spans="10:11">
      <c r="J88" s="4"/>
      <c r="K88" s="4"/>
    </row>
    <row r="89" spans="10:11">
      <c r="J89" s="4"/>
      <c r="K89" s="4"/>
    </row>
    <row r="90" spans="10:11">
      <c r="J90" s="4"/>
      <c r="K90" s="4"/>
    </row>
    <row r="91" spans="10:11">
      <c r="J91" s="4"/>
      <c r="K91" s="4"/>
    </row>
    <row r="92" spans="10:11">
      <c r="J92" s="4"/>
      <c r="K92" s="4"/>
    </row>
    <row r="93" spans="10:11">
      <c r="J93" s="4"/>
      <c r="K93" s="4"/>
    </row>
    <row r="94" spans="10:11">
      <c r="J94" s="4"/>
      <c r="K94" s="4"/>
    </row>
    <row r="95" spans="10:11">
      <c r="J95" s="4"/>
      <c r="K95" s="4"/>
    </row>
    <row r="96" spans="10:11">
      <c r="J96" s="4"/>
      <c r="K96" s="4"/>
    </row>
    <row r="97" spans="3:13" s="7" customFormat="1">
      <c r="C97" s="8"/>
      <c r="I97" s="4"/>
      <c r="L97" s="4"/>
      <c r="M97" s="4"/>
    </row>
    <row r="98" spans="3:13">
      <c r="J98" s="4"/>
      <c r="K98" s="4"/>
    </row>
    <row r="99" spans="3:13">
      <c r="J99" s="4"/>
      <c r="K99" s="4"/>
    </row>
    <row r="100" spans="3:13">
      <c r="J100" s="4"/>
      <c r="K100" s="4"/>
    </row>
    <row r="101" spans="3:13">
      <c r="J101" s="4"/>
      <c r="K101" s="4"/>
    </row>
    <row r="102" spans="3:13">
      <c r="J102" s="4"/>
      <c r="K102" s="4"/>
    </row>
    <row r="103" spans="3:13" s="7" customFormat="1">
      <c r="C103" s="8"/>
      <c r="I103" s="4"/>
      <c r="L103" s="4"/>
      <c r="M103" s="4"/>
    </row>
    <row r="104" spans="3:13">
      <c r="J104" s="4"/>
      <c r="K104" s="4"/>
    </row>
    <row r="105" spans="3:13">
      <c r="J105" s="4"/>
      <c r="K105" s="4"/>
    </row>
    <row r="106" spans="3:13">
      <c r="J106" s="4"/>
      <c r="K106" s="4"/>
    </row>
    <row r="107" spans="3:13">
      <c r="J107" s="4"/>
      <c r="K107" s="4"/>
    </row>
    <row r="108" spans="3:13">
      <c r="J108" s="4"/>
      <c r="K108" s="4"/>
    </row>
    <row r="109" spans="3:13">
      <c r="J109" s="4"/>
      <c r="K109" s="4"/>
    </row>
    <row r="110" spans="3:13">
      <c r="J110" s="4"/>
      <c r="K110" s="4"/>
    </row>
    <row r="111" spans="3:13">
      <c r="J111" s="4"/>
      <c r="K111" s="4"/>
    </row>
    <row r="112" spans="3:13">
      <c r="J112" s="4"/>
      <c r="K112" s="4"/>
    </row>
    <row r="113" spans="10:11">
      <c r="J113" s="4"/>
      <c r="K113" s="4"/>
    </row>
    <row r="114" spans="10:11">
      <c r="J114" s="4"/>
      <c r="K114" s="4"/>
    </row>
    <row r="115" spans="10:11">
      <c r="J115" s="4"/>
      <c r="K115" s="4"/>
    </row>
    <row r="116" spans="10:11">
      <c r="J116" s="4"/>
      <c r="K116" s="4"/>
    </row>
    <row r="117" spans="10:11">
      <c r="J117" s="4"/>
      <c r="K117" s="4"/>
    </row>
    <row r="118" spans="10:11">
      <c r="J118" s="4"/>
      <c r="K118" s="4"/>
    </row>
    <row r="119" spans="10:11">
      <c r="J119" s="4"/>
      <c r="K119" s="4"/>
    </row>
    <row r="120" spans="10:11">
      <c r="J120" s="4"/>
      <c r="K120" s="4"/>
    </row>
    <row r="121" spans="10:11">
      <c r="J121" s="4"/>
      <c r="K121" s="4"/>
    </row>
    <row r="122" spans="10:11">
      <c r="J122" s="4"/>
      <c r="K122" s="4"/>
    </row>
    <row r="123" spans="10:11">
      <c r="J123" s="4"/>
      <c r="K123" s="4"/>
    </row>
    <row r="124" spans="10:11">
      <c r="J124" s="4"/>
      <c r="K124" s="4"/>
    </row>
    <row r="125" spans="10:11">
      <c r="J125" s="4"/>
      <c r="K125" s="4"/>
    </row>
    <row r="126" spans="10:11">
      <c r="J126" s="4"/>
      <c r="K126" s="4"/>
    </row>
    <row r="127" spans="10:11">
      <c r="J127" s="4"/>
      <c r="K127" s="4"/>
    </row>
    <row r="128" spans="10:11">
      <c r="J128" s="4"/>
      <c r="K128" s="4"/>
    </row>
    <row r="129" spans="10:11">
      <c r="J129" s="4"/>
      <c r="K129" s="4"/>
    </row>
    <row r="130" spans="10:11">
      <c r="J130" s="4"/>
      <c r="K130" s="4"/>
    </row>
    <row r="131" spans="10:11">
      <c r="J131" s="4"/>
      <c r="K131" s="4"/>
    </row>
    <row r="132" spans="10:11">
      <c r="J132" s="4"/>
      <c r="K132" s="4"/>
    </row>
    <row r="133" spans="10:11">
      <c r="J133" s="4"/>
      <c r="K133" s="4"/>
    </row>
    <row r="134" spans="10:11">
      <c r="J134" s="4"/>
      <c r="K134" s="4"/>
    </row>
    <row r="135" spans="10:11">
      <c r="J135" s="4"/>
      <c r="K135" s="4"/>
    </row>
    <row r="136" spans="10:11">
      <c r="J136" s="4"/>
      <c r="K136" s="4"/>
    </row>
    <row r="137" spans="10:11">
      <c r="J137" s="4"/>
      <c r="K137" s="4"/>
    </row>
    <row r="138" spans="10:11">
      <c r="J138" s="4"/>
      <c r="K138" s="4"/>
    </row>
    <row r="139" spans="10:11">
      <c r="J139" s="4"/>
      <c r="K139" s="4"/>
    </row>
    <row r="140" spans="10:11">
      <c r="J140" s="4"/>
      <c r="K140" s="4"/>
    </row>
    <row r="141" spans="10:11">
      <c r="J141" s="4"/>
      <c r="K141" s="4"/>
    </row>
    <row r="142" spans="10:11">
      <c r="J142" s="4"/>
      <c r="K142" s="4"/>
    </row>
    <row r="143" spans="10:11">
      <c r="J143" s="4"/>
      <c r="K143" s="4"/>
    </row>
    <row r="144" spans="10:11">
      <c r="J144" s="4"/>
      <c r="K144" s="4"/>
    </row>
    <row r="145" spans="10:11">
      <c r="J145" s="4"/>
      <c r="K145" s="4"/>
    </row>
    <row r="146" spans="10:11">
      <c r="J146" s="4"/>
      <c r="K146" s="4"/>
    </row>
    <row r="147" spans="10:11">
      <c r="J147" s="4"/>
      <c r="K147" s="4"/>
    </row>
    <row r="148" spans="10:11">
      <c r="J148" s="4"/>
      <c r="K148" s="4"/>
    </row>
    <row r="149" spans="10:11">
      <c r="J149" s="4"/>
      <c r="K149" s="4"/>
    </row>
    <row r="150" spans="10:11">
      <c r="J150" s="4"/>
      <c r="K150" s="4"/>
    </row>
    <row r="151" spans="10:11">
      <c r="J151" s="4"/>
      <c r="K151" s="4"/>
    </row>
    <row r="152" spans="10:11">
      <c r="J152" s="4"/>
      <c r="K152" s="4"/>
    </row>
    <row r="153" spans="10:11">
      <c r="J153" s="4"/>
      <c r="K153" s="4"/>
    </row>
    <row r="154" spans="10:11">
      <c r="J154" s="4"/>
      <c r="K154" s="4"/>
    </row>
    <row r="155" spans="10:11">
      <c r="J155" s="4"/>
      <c r="K155" s="4"/>
    </row>
    <row r="156" spans="10:11">
      <c r="J156" s="4"/>
      <c r="K156" s="4"/>
    </row>
    <row r="157" spans="10:11">
      <c r="J157" s="4"/>
      <c r="K157" s="4"/>
    </row>
    <row r="158" spans="10:11">
      <c r="J158" s="4"/>
      <c r="K158" s="4"/>
    </row>
    <row r="159" spans="10:11">
      <c r="J159" s="4"/>
      <c r="K159" s="4"/>
    </row>
    <row r="160" spans="10:11">
      <c r="J160" s="4"/>
      <c r="K160" s="4"/>
    </row>
    <row r="161" spans="10:11">
      <c r="J161" s="4"/>
      <c r="K161" s="4"/>
    </row>
    <row r="162" spans="10:11">
      <c r="J162" s="4"/>
      <c r="K162" s="4"/>
    </row>
    <row r="163" spans="10:11">
      <c r="J163" s="4"/>
      <c r="K163" s="4"/>
    </row>
    <row r="164" spans="10:11">
      <c r="J164" s="4"/>
      <c r="K164" s="4"/>
    </row>
    <row r="165" spans="10:11">
      <c r="J165" s="4"/>
      <c r="K165" s="4"/>
    </row>
    <row r="166" spans="10:11">
      <c r="J166" s="4"/>
      <c r="K166" s="4"/>
    </row>
    <row r="167" spans="10:11">
      <c r="J167" s="4"/>
      <c r="K167" s="4"/>
    </row>
    <row r="168" spans="10:11">
      <c r="J168" s="4"/>
      <c r="K168" s="4"/>
    </row>
    <row r="169" spans="10:11">
      <c r="J169" s="4"/>
      <c r="K169" s="4"/>
    </row>
    <row r="170" spans="10:11">
      <c r="J170" s="4"/>
      <c r="K170" s="4"/>
    </row>
    <row r="171" spans="10:11">
      <c r="J171" s="4"/>
      <c r="K171" s="4"/>
    </row>
    <row r="172" spans="10:11">
      <c r="J172" s="4"/>
      <c r="K172" s="4"/>
    </row>
    <row r="173" spans="10:11">
      <c r="J173" s="4"/>
      <c r="K173" s="4"/>
    </row>
    <row r="174" spans="10:11">
      <c r="J174" s="4"/>
      <c r="K174" s="4"/>
    </row>
    <row r="175" spans="10:11">
      <c r="J175" s="4"/>
      <c r="K175" s="4"/>
    </row>
    <row r="176" spans="10:11">
      <c r="J176" s="4"/>
      <c r="K176" s="4"/>
    </row>
    <row r="177" spans="10:11">
      <c r="J177" s="4"/>
      <c r="K177" s="4"/>
    </row>
    <row r="178" spans="10:11">
      <c r="J178" s="4"/>
      <c r="K178" s="4"/>
    </row>
    <row r="179" spans="10:11">
      <c r="J179" s="4"/>
      <c r="K179" s="4"/>
    </row>
    <row r="180" spans="10:11">
      <c r="J180" s="4"/>
      <c r="K180" s="4"/>
    </row>
    <row r="181" spans="10:11">
      <c r="J181" s="4"/>
      <c r="K181" s="4"/>
    </row>
    <row r="182" spans="10:11">
      <c r="J182" s="4"/>
      <c r="K182" s="4"/>
    </row>
    <row r="183" spans="10:11">
      <c r="J183" s="4"/>
      <c r="K183" s="4"/>
    </row>
    <row r="184" spans="10:11">
      <c r="J184" s="4"/>
      <c r="K184" s="4"/>
    </row>
    <row r="185" spans="10:11">
      <c r="J185" s="4"/>
      <c r="K185" s="4"/>
    </row>
    <row r="186" spans="10:11">
      <c r="J186" s="4"/>
      <c r="K186" s="4"/>
    </row>
    <row r="187" spans="10:11">
      <c r="J187" s="4"/>
      <c r="K187" s="4"/>
    </row>
    <row r="188" spans="10:11">
      <c r="J188" s="4"/>
      <c r="K188" s="4"/>
    </row>
    <row r="189" spans="10:11">
      <c r="J189" s="4"/>
      <c r="K189" s="4"/>
    </row>
    <row r="190" spans="10:11">
      <c r="J190" s="4"/>
      <c r="K190" s="4"/>
    </row>
    <row r="191" spans="10:11">
      <c r="J191" s="4"/>
      <c r="K191" s="4"/>
    </row>
    <row r="192" spans="10:11">
      <c r="J192" s="4"/>
      <c r="K192" s="4"/>
    </row>
    <row r="193" spans="10:11">
      <c r="J193" s="4"/>
      <c r="K193" s="4"/>
    </row>
    <row r="194" spans="10:11">
      <c r="J194" s="4"/>
      <c r="K194" s="4"/>
    </row>
    <row r="195" spans="10:11">
      <c r="J195" s="4"/>
      <c r="K195" s="4"/>
    </row>
    <row r="196" spans="10:11">
      <c r="J196" s="4"/>
      <c r="K196" s="4"/>
    </row>
    <row r="197" spans="10:11">
      <c r="J197" s="4"/>
      <c r="K197" s="4"/>
    </row>
    <row r="198" spans="10:11">
      <c r="J198" s="4"/>
      <c r="K198" s="4"/>
    </row>
    <row r="199" spans="10:11">
      <c r="J199" s="4"/>
      <c r="K199" s="4"/>
    </row>
    <row r="200" spans="10:11">
      <c r="J200" s="4"/>
      <c r="K200" s="4"/>
    </row>
    <row r="201" spans="10:11">
      <c r="J201" s="4"/>
      <c r="K201" s="4"/>
    </row>
    <row r="202" spans="10:11">
      <c r="J202" s="4"/>
      <c r="K202" s="4"/>
    </row>
    <row r="203" spans="10:11">
      <c r="J203" s="4"/>
      <c r="K203" s="4"/>
    </row>
    <row r="204" spans="10:11">
      <c r="J204" s="4"/>
      <c r="K204" s="4"/>
    </row>
    <row r="205" spans="10:11">
      <c r="J205" s="4"/>
      <c r="K205" s="4"/>
    </row>
    <row r="206" spans="10:11">
      <c r="J206" s="4"/>
      <c r="K206" s="4"/>
    </row>
    <row r="207" spans="10:11">
      <c r="J207" s="4"/>
      <c r="K207" s="4"/>
    </row>
    <row r="208" spans="10:11">
      <c r="J208" s="4"/>
      <c r="K208" s="4"/>
    </row>
    <row r="209" spans="10:11">
      <c r="J209" s="4"/>
      <c r="K209" s="4"/>
    </row>
    <row r="210" spans="10:11">
      <c r="J210" s="4"/>
      <c r="K210" s="4"/>
    </row>
    <row r="211" spans="10:11">
      <c r="J211" s="4"/>
      <c r="K211" s="4"/>
    </row>
    <row r="212" spans="10:11">
      <c r="J212" s="4"/>
      <c r="K212" s="4"/>
    </row>
    <row r="213" spans="10:11">
      <c r="J213" s="4"/>
      <c r="K213" s="4"/>
    </row>
    <row r="214" spans="10:11">
      <c r="J214" s="4"/>
      <c r="K214" s="4"/>
    </row>
    <row r="215" spans="10:11">
      <c r="J215" s="4"/>
      <c r="K215" s="4"/>
    </row>
    <row r="216" spans="10:11">
      <c r="J216" s="4"/>
      <c r="K216" s="4"/>
    </row>
    <row r="217" spans="10:11">
      <c r="J217" s="4"/>
      <c r="K217" s="4"/>
    </row>
    <row r="218" spans="10:11">
      <c r="J218" s="4"/>
      <c r="K218" s="4"/>
    </row>
    <row r="219" spans="10:11">
      <c r="J219" s="4"/>
      <c r="K219" s="4"/>
    </row>
    <row r="220" spans="10:11">
      <c r="J220" s="4"/>
      <c r="K220" s="4"/>
    </row>
    <row r="221" spans="10:11">
      <c r="J221" s="4"/>
      <c r="K221" s="4"/>
    </row>
    <row r="222" spans="10:11">
      <c r="J222" s="4"/>
      <c r="K222" s="4"/>
    </row>
    <row r="223" spans="10:11">
      <c r="J223" s="4"/>
      <c r="K223" s="4"/>
    </row>
    <row r="224" spans="10:11">
      <c r="J224" s="4"/>
      <c r="K224" s="4"/>
    </row>
    <row r="225" spans="10:11">
      <c r="J225" s="4"/>
      <c r="K225" s="4"/>
    </row>
    <row r="226" spans="10:11">
      <c r="J226" s="4"/>
      <c r="K226" s="4"/>
    </row>
    <row r="227" spans="10:11">
      <c r="J227" s="4"/>
      <c r="K227" s="4"/>
    </row>
    <row r="228" spans="10:11">
      <c r="J228" s="4"/>
      <c r="K228" s="4"/>
    </row>
    <row r="229" spans="10:11">
      <c r="J229" s="4"/>
      <c r="K229" s="4"/>
    </row>
    <row r="230" spans="10:11">
      <c r="J230" s="4"/>
      <c r="K230" s="4"/>
    </row>
    <row r="231" spans="10:11">
      <c r="J231" s="4"/>
      <c r="K231" s="4"/>
    </row>
    <row r="232" spans="10:11">
      <c r="J232" s="4"/>
      <c r="K232" s="4"/>
    </row>
    <row r="233" spans="10:11">
      <c r="J233" s="4"/>
      <c r="K233" s="4"/>
    </row>
    <row r="234" spans="10:11">
      <c r="J234" s="4"/>
      <c r="K234" s="4"/>
    </row>
    <row r="235" spans="10:11">
      <c r="J235" s="4"/>
      <c r="K235" s="4"/>
    </row>
    <row r="236" spans="10:11">
      <c r="J236" s="4"/>
      <c r="K236" s="4"/>
    </row>
    <row r="237" spans="10:11">
      <c r="J237" s="4"/>
      <c r="K237" s="4"/>
    </row>
    <row r="238" spans="10:11">
      <c r="J238" s="4"/>
      <c r="K238" s="4"/>
    </row>
    <row r="239" spans="10:11">
      <c r="J239" s="4"/>
      <c r="K239" s="4"/>
    </row>
    <row r="240" spans="10:11">
      <c r="J240" s="4"/>
      <c r="K240" s="4"/>
    </row>
    <row r="241" spans="10:11">
      <c r="J241" s="4"/>
      <c r="K241" s="4"/>
    </row>
    <row r="242" spans="10:11">
      <c r="J242" s="4"/>
      <c r="K242" s="4"/>
    </row>
    <row r="243" spans="10:11">
      <c r="J243" s="4"/>
      <c r="K243" s="4"/>
    </row>
    <row r="244" spans="10:11">
      <c r="J244" s="4"/>
      <c r="K244" s="4"/>
    </row>
    <row r="245" spans="10:11">
      <c r="J245" s="4"/>
      <c r="K245" s="4"/>
    </row>
    <row r="246" spans="10:11">
      <c r="J246" s="4"/>
      <c r="K246" s="4"/>
    </row>
    <row r="247" spans="10:11">
      <c r="J247" s="4"/>
      <c r="K247" s="4"/>
    </row>
    <row r="248" spans="10:11">
      <c r="J248" s="4"/>
      <c r="K248" s="4"/>
    </row>
    <row r="249" spans="10:11">
      <c r="J249" s="4"/>
      <c r="K249" s="4"/>
    </row>
    <row r="250" spans="10:11">
      <c r="J250" s="4"/>
      <c r="K250" s="4"/>
    </row>
    <row r="251" spans="10:11">
      <c r="J251" s="4"/>
      <c r="K251" s="4"/>
    </row>
    <row r="252" spans="10:11">
      <c r="J252" s="4"/>
      <c r="K252" s="4"/>
    </row>
    <row r="253" spans="10:11">
      <c r="J253" s="4"/>
      <c r="K253" s="4"/>
    </row>
    <row r="254" spans="10:11">
      <c r="J254" s="4"/>
      <c r="K254" s="4"/>
    </row>
    <row r="255" spans="10:11">
      <c r="J255" s="4"/>
      <c r="K255" s="4"/>
    </row>
    <row r="256" spans="10:11">
      <c r="J256" s="4"/>
      <c r="K256" s="4"/>
    </row>
    <row r="257" spans="10:11">
      <c r="J257" s="4"/>
      <c r="K257" s="4"/>
    </row>
    <row r="258" spans="10:11">
      <c r="J258" s="4"/>
      <c r="K258" s="4"/>
    </row>
    <row r="259" spans="10:11">
      <c r="J259" s="4"/>
      <c r="K259" s="4"/>
    </row>
    <row r="260" spans="10:11">
      <c r="J260" s="4"/>
      <c r="K260" s="4"/>
    </row>
    <row r="261" spans="10:11">
      <c r="J261" s="4"/>
      <c r="K261" s="4"/>
    </row>
    <row r="262" spans="10:11">
      <c r="J262" s="4"/>
      <c r="K262" s="4"/>
    </row>
    <row r="263" spans="10:11">
      <c r="J263" s="4"/>
      <c r="K263" s="4"/>
    </row>
    <row r="264" spans="10:11">
      <c r="J264" s="4"/>
      <c r="K264" s="4"/>
    </row>
    <row r="265" spans="10:11">
      <c r="J265" s="4"/>
      <c r="K265" s="4"/>
    </row>
    <row r="266" spans="10:11">
      <c r="J266" s="4"/>
      <c r="K266" s="4"/>
    </row>
    <row r="267" spans="10:11">
      <c r="J267" s="4"/>
      <c r="K267" s="4"/>
    </row>
    <row r="268" spans="10:11">
      <c r="J268" s="4"/>
      <c r="K268" s="4"/>
    </row>
    <row r="269" spans="10:11">
      <c r="J269" s="4"/>
      <c r="K269" s="4"/>
    </row>
    <row r="270" spans="10:11">
      <c r="J270" s="4"/>
      <c r="K270" s="4"/>
    </row>
    <row r="271" spans="10:11">
      <c r="J271" s="4"/>
      <c r="K271" s="4"/>
    </row>
    <row r="272" spans="10:11">
      <c r="J272" s="4"/>
      <c r="K272" s="4"/>
    </row>
    <row r="273" spans="10:11">
      <c r="J273" s="4"/>
      <c r="K273" s="4"/>
    </row>
    <row r="274" spans="10:11">
      <c r="J274" s="4"/>
      <c r="K274" s="4"/>
    </row>
    <row r="275" spans="10:11">
      <c r="J275" s="4"/>
      <c r="K275" s="4"/>
    </row>
    <row r="276" spans="10:11">
      <c r="J276" s="4"/>
      <c r="K276" s="4"/>
    </row>
    <row r="277" spans="10:11">
      <c r="J277" s="4"/>
      <c r="K277" s="4"/>
    </row>
    <row r="278" spans="10:11">
      <c r="J278" s="4"/>
      <c r="K278" s="4"/>
    </row>
    <row r="279" spans="10:11">
      <c r="J279" s="4"/>
      <c r="K279" s="4"/>
    </row>
    <row r="280" spans="10:11">
      <c r="J280" s="4"/>
      <c r="K280" s="4"/>
    </row>
    <row r="281" spans="10:11">
      <c r="J281" s="4"/>
      <c r="K281" s="4"/>
    </row>
    <row r="282" spans="10:11">
      <c r="J282" s="4"/>
      <c r="K282" s="4"/>
    </row>
    <row r="283" spans="10:11">
      <c r="J283" s="4"/>
      <c r="K283" s="4"/>
    </row>
    <row r="284" spans="10:11">
      <c r="J284" s="4"/>
      <c r="K284" s="4"/>
    </row>
    <row r="285" spans="10:11">
      <c r="J285" s="4"/>
      <c r="K285" s="4"/>
    </row>
    <row r="286" spans="10:11">
      <c r="J286" s="4"/>
      <c r="K286" s="4"/>
    </row>
    <row r="287" spans="10:11">
      <c r="J287" s="4"/>
      <c r="K287" s="4"/>
    </row>
  </sheetData>
  <customSheetViews>
    <customSheetView guid="{700BB901-DE3D-40AF-9E84-3437521A0345}" showPageBreaks="1">
      <selection activeCell="J24" sqref="J24"/>
      <pageMargins left="1" right="0.31" top="1" bottom="1" header="0.5" footer="0.5"/>
      <pageSetup scale="75" pageOrder="overThenDown" orientation="landscape" horizontalDpi="2400" verticalDpi="2400" r:id="rId1"/>
      <headerFooter alignWithMargins="0">
        <oddFooter>&amp;L&amp;8Sponsored by:  Randall W. Hamlett
&amp;C&amp;8&amp;A
&amp;R&amp;8&amp;P of &amp;N</oddFooter>
      </headerFooter>
    </customSheetView>
    <customSheetView guid="{D30DA162-D620-4A19-970C-1046A6A23ED1}">
      <selection activeCell="J24" sqref="J24"/>
      <pageMargins left="1" right="0.31" top="1" bottom="1" header="0.5" footer="0.5"/>
      <pageSetup scale="75" pageOrder="overThenDown" orientation="landscape" horizontalDpi="2400" verticalDpi="2400" r:id="rId2"/>
      <headerFooter alignWithMargins="0">
        <oddFooter>&amp;L&amp;8Sponsored by:  Randall W. Hamlett
&amp;C&amp;8&amp;A
&amp;R&amp;8&amp;P of &amp;N</oddFooter>
      </headerFooter>
    </customSheetView>
    <customSheetView guid="{7B208CC4-03EC-49A3-9AEF-BDEAF48D6BE2}" showPageBreaks="1" printArea="1">
      <selection activeCell="J24" sqref="J24"/>
      <pageMargins left="1" right="0.31" top="1" bottom="1" header="0.5" footer="0.5"/>
      <pageSetup scale="75" pageOrder="overThenDown" orientation="landscape" horizontalDpi="2400" verticalDpi="2400" r:id="rId3"/>
      <headerFooter alignWithMargins="0">
        <oddFooter>&amp;L&amp;8Sponsored by:  Randall W. Hamlett
&amp;C&amp;8&amp;A
&amp;R&amp;8&amp;P of &amp;N</oddFooter>
      </headerFooter>
    </customSheetView>
    <customSheetView guid="{FAFF7267-5C8D-421B-A6E7-C317663504A2}">
      <pageMargins left="1" right="0.31" top="1" bottom="1" header="0.5" footer="0.5"/>
      <pageSetup scale="75" pageOrder="overThenDown" orientation="landscape" horizontalDpi="2400" verticalDpi="2400" r:id="rId4"/>
      <headerFooter alignWithMargins="0">
        <oddFooter>&amp;L&amp;8Sponsored by:  Randall W. Hamlett
&amp;C&amp;8&amp;A
&amp;R&amp;8&amp;P of &amp;N</oddFooter>
      </headerFooter>
    </customSheetView>
    <customSheetView guid="{659C7A86-29AF-4EB2-A484-62929168C99A}">
      <selection activeCell="J24" sqref="J24"/>
      <pageMargins left="1" right="0.31" top="1" bottom="1" header="0.5" footer="0.5"/>
      <pageSetup scale="75" pageOrder="overThenDown" orientation="landscape" horizontalDpi="2400" verticalDpi="2400" r:id="rId5"/>
      <headerFooter alignWithMargins="0">
        <oddFooter>&amp;L&amp;8Sponsored by:  Randall W. Hamlett
&amp;C&amp;8&amp;A
&amp;R&amp;8&amp;P of &amp;N</oddFooter>
      </headerFooter>
    </customSheetView>
    <customSheetView guid="{DE1D8474-1C81-4DEF-9FC4-4CC6D52CA0A7}">
      <pageMargins left="1" right="0.31" top="1" bottom="1" header="0.5" footer="0.5"/>
      <pageSetup scale="75" pageOrder="overThenDown" orientation="landscape" horizontalDpi="2400" verticalDpi="2400" r:id="rId6"/>
      <headerFooter alignWithMargins="0">
        <oddFooter>&amp;L&amp;8Sponsored by:  Randall W. Hamlett
&amp;C&amp;8&amp;A
&amp;R&amp;8&amp;P of &amp;N</oddFooter>
      </headerFooter>
    </customSheetView>
  </customSheetViews>
  <phoneticPr fontId="20" type="noConversion"/>
  <pageMargins left="1" right="0.31" top="1" bottom="1" header="0.5" footer="0.5"/>
  <pageSetup scale="75" pageOrder="overThenDown" orientation="landscape" r:id="rId7"/>
  <headerFooter alignWithMargins="0">
    <oddFooter xml:space="preserve">&amp;L&amp;8Sponsored by:  Randall W. Hamlett
&amp;C&amp;8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dimension ref="A1:FX106"/>
  <sheetViews>
    <sheetView workbookViewId="0"/>
  </sheetViews>
  <sheetFormatPr defaultColWidth="9.140625" defaultRowHeight="11.25"/>
  <cols>
    <col min="1" max="1" width="4" style="4" bestFit="1" customWidth="1"/>
    <col min="2" max="2" width="7.5703125" style="4" customWidth="1"/>
    <col min="3" max="3" width="27.5703125" style="4" customWidth="1"/>
    <col min="4" max="4" width="9.5703125" style="3" customWidth="1"/>
    <col min="5" max="5" width="12" style="4" bestFit="1" customWidth="1"/>
    <col min="6" max="6" width="10.7109375" style="4" bestFit="1" customWidth="1"/>
    <col min="7" max="7" width="10.42578125" style="4" bestFit="1" customWidth="1"/>
    <col min="8" max="8" width="12" style="4" customWidth="1"/>
    <col min="9" max="9" width="7.42578125" style="188" customWidth="1"/>
    <col min="10" max="10" width="11.85546875" style="4" customWidth="1"/>
    <col min="11" max="11" width="7.5703125" style="93" customWidth="1"/>
    <col min="12" max="12" width="17" style="3" customWidth="1"/>
    <col min="13" max="13" width="12.140625" style="4" customWidth="1"/>
    <col min="14" max="14" width="12" style="4" bestFit="1" customWidth="1"/>
    <col min="15" max="15" width="10.85546875" style="4" customWidth="1"/>
    <col min="16" max="16" width="7.5703125" style="4" customWidth="1"/>
    <col min="17" max="17" width="12" style="4" customWidth="1"/>
    <col min="18" max="18" width="12.5703125" style="4" customWidth="1"/>
    <col min="19" max="19" width="12" style="4" bestFit="1" customWidth="1"/>
    <col min="20" max="16384" width="9.140625" style="4"/>
  </cols>
  <sheetData>
    <row r="1" spans="1:18" ht="12" thickBot="1"/>
    <row r="2" spans="1:18">
      <c r="B2" s="1543" t="s">
        <v>465</v>
      </c>
      <c r="C2" s="86"/>
      <c r="D2" s="532"/>
      <c r="F2" s="80"/>
      <c r="J2" s="218"/>
      <c r="Q2" s="218"/>
    </row>
    <row r="3" spans="1:18">
      <c r="B3" s="295" t="s">
        <v>1409</v>
      </c>
      <c r="D3" s="534"/>
      <c r="F3" s="80"/>
      <c r="J3" s="218"/>
      <c r="Q3" s="218"/>
    </row>
    <row r="4" spans="1:18">
      <c r="B4" s="1544" t="s">
        <v>1608</v>
      </c>
      <c r="D4" s="534"/>
    </row>
    <row r="5" spans="1:18">
      <c r="B5" s="1545" t="s">
        <v>1260</v>
      </c>
      <c r="D5" s="534"/>
    </row>
    <row r="6" spans="1:18" ht="12" thickBot="1">
      <c r="B6" s="1546" t="str">
        <f>'I-A'!B6</f>
        <v xml:space="preserve"> </v>
      </c>
      <c r="C6" s="216"/>
      <c r="D6" s="535"/>
    </row>
    <row r="7" spans="1:18">
      <c r="B7" s="385"/>
    </row>
    <row r="8" spans="1:18" ht="12" thickBot="1">
      <c r="B8" s="4" t="s">
        <v>584</v>
      </c>
      <c r="E8" s="6">
        <v>1</v>
      </c>
      <c r="F8" s="6">
        <v>2</v>
      </c>
      <c r="G8" s="6">
        <v>3</v>
      </c>
      <c r="H8" s="6">
        <v>4</v>
      </c>
      <c r="I8" s="386">
        <v>5</v>
      </c>
      <c r="J8" s="6">
        <v>6</v>
      </c>
      <c r="K8" s="6">
        <v>7</v>
      </c>
      <c r="L8" s="387">
        <v>8</v>
      </c>
      <c r="M8" s="387">
        <v>9</v>
      </c>
      <c r="N8" s="387">
        <v>10</v>
      </c>
      <c r="O8" s="387">
        <v>11</v>
      </c>
      <c r="P8" s="3">
        <v>12</v>
      </c>
      <c r="Q8" s="3">
        <v>13</v>
      </c>
    </row>
    <row r="9" spans="1:18">
      <c r="A9" s="232"/>
      <c r="B9" s="388"/>
      <c r="C9" s="388"/>
      <c r="D9" s="388"/>
      <c r="E9" s="388"/>
      <c r="F9" s="388"/>
      <c r="G9" s="388"/>
      <c r="H9" s="356" t="s">
        <v>352</v>
      </c>
      <c r="I9" s="389" t="s">
        <v>355</v>
      </c>
      <c r="J9" s="388"/>
      <c r="K9" s="388"/>
      <c r="L9" s="388"/>
      <c r="M9" s="356"/>
      <c r="N9" s="356"/>
      <c r="O9" s="356"/>
      <c r="P9" s="390"/>
      <c r="Q9" s="356"/>
      <c r="R9" s="356"/>
    </row>
    <row r="10" spans="1:18">
      <c r="A10" s="233"/>
      <c r="B10" s="357" t="s">
        <v>611</v>
      </c>
      <c r="C10" s="357" t="s">
        <v>578</v>
      </c>
      <c r="D10" s="357" t="s">
        <v>583</v>
      </c>
      <c r="E10" s="391" t="s">
        <v>281</v>
      </c>
      <c r="F10" s="426" t="s">
        <v>387</v>
      </c>
      <c r="G10" s="357" t="s">
        <v>251</v>
      </c>
      <c r="H10" s="357" t="s">
        <v>283</v>
      </c>
      <c r="I10" s="392" t="s">
        <v>773</v>
      </c>
      <c r="J10" s="357" t="s">
        <v>284</v>
      </c>
      <c r="K10" s="357" t="s">
        <v>285</v>
      </c>
      <c r="L10" s="357" t="s">
        <v>612</v>
      </c>
      <c r="M10" s="357" t="s">
        <v>162</v>
      </c>
      <c r="N10" s="357" t="s">
        <v>163</v>
      </c>
      <c r="O10" s="357" t="s">
        <v>993</v>
      </c>
      <c r="P10" s="357" t="s">
        <v>270</v>
      </c>
      <c r="Q10" s="357" t="s">
        <v>283</v>
      </c>
      <c r="R10" s="357"/>
    </row>
    <row r="11" spans="1:18">
      <c r="A11" s="233" t="s">
        <v>272</v>
      </c>
      <c r="B11" s="357" t="s">
        <v>250</v>
      </c>
      <c r="C11" s="357"/>
      <c r="D11" s="357" t="s">
        <v>586</v>
      </c>
      <c r="E11" s="391" t="s">
        <v>352</v>
      </c>
      <c r="F11" s="426" t="s">
        <v>210</v>
      </c>
      <c r="G11" s="357" t="s">
        <v>176</v>
      </c>
      <c r="H11" s="357" t="s">
        <v>354</v>
      </c>
      <c r="I11" s="392" t="s">
        <v>774</v>
      </c>
      <c r="J11" s="357" t="s">
        <v>355</v>
      </c>
      <c r="K11" s="357" t="s">
        <v>356</v>
      </c>
      <c r="L11" s="357" t="s">
        <v>286</v>
      </c>
      <c r="M11" s="357"/>
      <c r="N11" s="357"/>
      <c r="O11" s="357"/>
      <c r="P11" s="357"/>
      <c r="Q11" s="357"/>
      <c r="R11" s="357" t="s">
        <v>587</v>
      </c>
    </row>
    <row r="12" spans="1:18" ht="12" thickBot="1">
      <c r="A12" s="234" t="s">
        <v>1083</v>
      </c>
      <c r="B12" s="358"/>
      <c r="C12" s="358"/>
      <c r="D12" s="358"/>
      <c r="E12" s="393"/>
      <c r="F12" s="358" t="s">
        <v>353</v>
      </c>
      <c r="G12" s="358"/>
      <c r="H12" s="358"/>
      <c r="I12" s="394" t="s">
        <v>286</v>
      </c>
      <c r="J12" s="358"/>
      <c r="K12" s="358"/>
      <c r="L12" s="358" t="s">
        <v>357</v>
      </c>
      <c r="M12" s="358"/>
      <c r="N12" s="358"/>
      <c r="O12" s="358"/>
      <c r="P12" s="358"/>
      <c r="Q12" s="359"/>
      <c r="R12" s="358"/>
    </row>
    <row r="13" spans="1:18">
      <c r="B13" s="209"/>
      <c r="C13" s="86"/>
      <c r="D13" s="27"/>
      <c r="E13" s="87"/>
      <c r="F13" s="87"/>
      <c r="G13" s="87"/>
      <c r="H13" s="87"/>
      <c r="I13" s="186"/>
      <c r="J13" s="87"/>
      <c r="K13" s="27"/>
      <c r="L13" s="27"/>
      <c r="M13" s="87"/>
      <c r="N13" s="48"/>
      <c r="O13" s="48"/>
      <c r="P13" s="86"/>
      <c r="Q13" s="147"/>
      <c r="R13" s="86"/>
    </row>
    <row r="14" spans="1:18" s="7" customFormat="1">
      <c r="A14" s="61">
        <v>1</v>
      </c>
      <c r="B14" s="210" t="s">
        <v>177</v>
      </c>
      <c r="D14" s="8" t="s">
        <v>392</v>
      </c>
      <c r="E14" s="88"/>
      <c r="F14" s="88"/>
      <c r="G14" s="88"/>
      <c r="H14" s="88"/>
      <c r="I14" s="187"/>
      <c r="J14" s="88"/>
      <c r="K14" s="8"/>
      <c r="L14" s="8"/>
      <c r="M14" s="88"/>
      <c r="N14" s="23"/>
      <c r="O14" s="23"/>
      <c r="Q14" s="211"/>
    </row>
    <row r="15" spans="1:18">
      <c r="A15" s="3">
        <f t="shared" ref="A15:A29" si="0">+A14+1</f>
        <v>2</v>
      </c>
      <c r="B15" s="56" t="s">
        <v>358</v>
      </c>
      <c r="C15" s="4" t="s">
        <v>359</v>
      </c>
      <c r="E15" s="11">
        <f>'[10]II-B-1 Plant'!E15+'[9]II-B-1 Plant'!E15</f>
        <v>21967.68</v>
      </c>
      <c r="F15" s="11">
        <f>'[10]II-B-1 Plant'!F15+'[9]II-B-1 Plant'!F15</f>
        <v>1731.05</v>
      </c>
      <c r="G15" s="11">
        <f>'[10]II-B-1 Plant'!G15+'[9]II-B-1 Plant'!G15</f>
        <v>0</v>
      </c>
      <c r="H15" s="11">
        <f t="shared" ref="H15:H17" si="1">+E15-F15+G15</f>
        <v>20236.63</v>
      </c>
      <c r="I15" s="188">
        <v>1</v>
      </c>
      <c r="J15" s="11">
        <f>+I15*H15</f>
        <v>20236.63</v>
      </c>
      <c r="K15" s="3">
        <v>25</v>
      </c>
      <c r="L15" s="13" t="s">
        <v>1448</v>
      </c>
      <c r="M15" s="11">
        <f>'[10]II-B-1 Plant'!M15+'[9]II-B-1 Plant'!M15</f>
        <v>2113.29</v>
      </c>
      <c r="N15" s="11">
        <f>'[10]II-B-1 Plant'!N15+'[9]II-B-1 Plant'!N15</f>
        <v>15244.304307525115</v>
      </c>
      <c r="O15" s="11">
        <f>'[10]II-B-1 Plant'!O15+'[9]II-B-1 Plant'!O15</f>
        <v>2457.0265873662552</v>
      </c>
      <c r="P15" s="11">
        <f>'[10]II-B-1 Plant'!P15+'[9]II-B-1 Plant'!P15</f>
        <v>422.00910510863116</v>
      </c>
      <c r="Q15" s="212">
        <f>+SUM(M15:P15)</f>
        <v>20236.63</v>
      </c>
      <c r="R15" s="81"/>
    </row>
    <row r="16" spans="1:18">
      <c r="A16" s="3">
        <f t="shared" si="0"/>
        <v>3</v>
      </c>
      <c r="B16" s="56" t="s">
        <v>361</v>
      </c>
      <c r="C16" s="4" t="s">
        <v>1</v>
      </c>
      <c r="E16" s="11">
        <f>'[10]II-B-1 Plant'!E16+'[9]II-B-1 Plant'!E16</f>
        <v>0</v>
      </c>
      <c r="F16" s="11">
        <f>'[10]II-B-1 Plant'!F16+'[9]II-B-1 Plant'!F16</f>
        <v>0</v>
      </c>
      <c r="G16" s="11">
        <f>'[10]II-B-1 Plant'!G16+'[9]II-B-1 Plant'!G16</f>
        <v>0</v>
      </c>
      <c r="H16" s="11">
        <f t="shared" si="1"/>
        <v>0</v>
      </c>
      <c r="I16" s="188">
        <v>1</v>
      </c>
      <c r="J16" s="11">
        <f>+I16*H16</f>
        <v>0</v>
      </c>
      <c r="K16" s="3">
        <v>25</v>
      </c>
      <c r="L16" s="13" t="s">
        <v>1448</v>
      </c>
      <c r="M16" s="11">
        <f>'[10]II-B-1 Plant'!M16+'[9]II-B-1 Plant'!M16</f>
        <v>0</v>
      </c>
      <c r="N16" s="11">
        <f>'[10]II-B-1 Plant'!N16+'[9]II-B-1 Plant'!N16</f>
        <v>0</v>
      </c>
      <c r="O16" s="11">
        <f>'[10]II-B-1 Plant'!O16+'[9]II-B-1 Plant'!O16</f>
        <v>0</v>
      </c>
      <c r="P16" s="11">
        <f>'[10]II-B-1 Plant'!P16+'[9]II-B-1 Plant'!P16</f>
        <v>0</v>
      </c>
      <c r="Q16" s="212">
        <f>+SUM(M16:P16)</f>
        <v>0</v>
      </c>
      <c r="R16" s="81"/>
    </row>
    <row r="17" spans="1:19">
      <c r="A17" s="3">
        <f t="shared" si="0"/>
        <v>4</v>
      </c>
      <c r="B17" s="56" t="s">
        <v>2</v>
      </c>
      <c r="C17" s="4" t="s">
        <v>3</v>
      </c>
      <c r="E17" s="11">
        <f>'[10]II-B-1 Plant'!E17+'[9]II-B-1 Plant'!E17</f>
        <v>143930509.01999998</v>
      </c>
      <c r="F17" s="11">
        <f>'[10]II-B-1 Plant'!F17+'[9]II-B-1 Plant'!F17</f>
        <v>545799.06000000006</v>
      </c>
      <c r="G17" s="11">
        <f>'[10]II-B-1 Plant'!G17+'[9]II-B-1 Plant'!G17</f>
        <v>0</v>
      </c>
      <c r="H17" s="11">
        <f t="shared" si="1"/>
        <v>143384709.95999998</v>
      </c>
      <c r="I17" s="188">
        <v>1</v>
      </c>
      <c r="J17" s="11">
        <f>SUM((H17-M17)*I17)+M17</f>
        <v>143384709.95999998</v>
      </c>
      <c r="K17" s="1541" t="s">
        <v>1611</v>
      </c>
      <c r="L17" s="13" t="s">
        <v>1505</v>
      </c>
      <c r="M17" s="11">
        <f>'[10]II-B-1 Plant'!M17+'[9]II-B-1 Plant'!M17</f>
        <v>37599009.100000001</v>
      </c>
      <c r="N17" s="11">
        <f>'[10]II-B-1 Plant'!N17+'[9]II-B-1 Plant'!N17</f>
        <v>102137665.69823962</v>
      </c>
      <c r="O17" s="11">
        <f>'[10]II-B-1 Plant'!O17+'[9]II-B-1 Plant'!O17</f>
        <v>3643656.6854074588</v>
      </c>
      <c r="P17" s="11">
        <f>'[10]II-B-1 Plant'!P17+'[9]II-B-1 Plant'!P17</f>
        <v>4378.47635290574</v>
      </c>
      <c r="Q17" s="212">
        <f>+SUM(M17:P17)</f>
        <v>143384709.95999998</v>
      </c>
      <c r="R17" s="81"/>
      <c r="S17" s="668"/>
    </row>
    <row r="18" spans="1:19" s="7" customFormat="1">
      <c r="A18" s="3">
        <f t="shared" si="0"/>
        <v>5</v>
      </c>
      <c r="B18" s="210"/>
      <c r="C18" s="33" t="s">
        <v>360</v>
      </c>
      <c r="D18" s="8"/>
      <c r="E18" s="89">
        <f>+SUM(E15:E17)</f>
        <v>143952476.69999999</v>
      </c>
      <c r="F18" s="89">
        <f t="shared" ref="F18:G18" si="2">+SUM(F15:F17)</f>
        <v>547530.1100000001</v>
      </c>
      <c r="G18" s="89">
        <f t="shared" si="2"/>
        <v>0</v>
      </c>
      <c r="H18" s="89">
        <f>+SUM(H15:H17)</f>
        <v>143404946.58999997</v>
      </c>
      <c r="I18" s="189"/>
      <c r="J18" s="89">
        <f>SUM(J15:J17)</f>
        <v>143404946.58999997</v>
      </c>
      <c r="K18" s="89"/>
      <c r="L18" s="89"/>
      <c r="M18" s="89">
        <f t="shared" ref="M18" si="3">+SUM(M15:M17)</f>
        <v>37601122.390000001</v>
      </c>
      <c r="N18" s="89">
        <f t="shared" ref="N18" si="4">+SUM(N15:N17)</f>
        <v>102152910.00254714</v>
      </c>
      <c r="O18" s="89">
        <f t="shared" ref="O18" si="5">+SUM(O15:O17)</f>
        <v>3646113.7119948249</v>
      </c>
      <c r="P18" s="89">
        <f t="shared" ref="P18" si="6">+SUM(P15:P17)</f>
        <v>4800.485458014371</v>
      </c>
      <c r="Q18" s="213">
        <f>+SUM(Q15:Q17)</f>
        <v>143404946.58999997</v>
      </c>
      <c r="R18" s="81"/>
    </row>
    <row r="19" spans="1:19">
      <c r="A19" s="3">
        <f t="shared" si="0"/>
        <v>6</v>
      </c>
      <c r="B19" s="56"/>
      <c r="H19" s="81"/>
      <c r="Q19" s="145"/>
    </row>
    <row r="20" spans="1:19" s="7" customFormat="1">
      <c r="A20" s="3">
        <f t="shared" si="0"/>
        <v>7</v>
      </c>
      <c r="B20" s="210" t="s">
        <v>7</v>
      </c>
      <c r="D20" s="8" t="s">
        <v>392</v>
      </c>
      <c r="E20" s="23"/>
      <c r="F20" s="23"/>
      <c r="G20" s="23"/>
      <c r="H20" s="23"/>
      <c r="I20" s="187"/>
      <c r="J20" s="23"/>
      <c r="K20" s="8"/>
      <c r="L20" s="8"/>
      <c r="M20" s="23"/>
      <c r="N20" s="23"/>
      <c r="O20" s="23"/>
      <c r="P20" s="23"/>
      <c r="Q20" s="211"/>
      <c r="R20" s="81"/>
    </row>
    <row r="21" spans="1:19">
      <c r="A21" s="3">
        <f t="shared" si="0"/>
        <v>8</v>
      </c>
      <c r="B21" s="56" t="s">
        <v>8</v>
      </c>
      <c r="C21" s="4" t="s">
        <v>4</v>
      </c>
      <c r="D21" s="8"/>
      <c r="E21" s="123">
        <f>'[9]II-B-1 Plant'!E21</f>
        <v>0</v>
      </c>
      <c r="F21" s="123">
        <f>'[9]II-B-1 Plant'!F21</f>
        <v>0</v>
      </c>
      <c r="G21" s="123">
        <f>'[9]II-B-1 Plant'!G21</f>
        <v>0</v>
      </c>
      <c r="H21" s="11">
        <f t="shared" ref="H21:H30" si="7">+E21-F21+G21</f>
        <v>0</v>
      </c>
      <c r="J21" s="11">
        <f>+I21*H21</f>
        <v>0</v>
      </c>
      <c r="K21" s="3">
        <v>29</v>
      </c>
      <c r="L21" s="13" t="s">
        <v>517</v>
      </c>
      <c r="M21" s="123">
        <f>'[9]II-B-1 Plant'!M21</f>
        <v>0</v>
      </c>
      <c r="N21" s="123">
        <f>'[9]II-B-1 Plant'!N21</f>
        <v>0</v>
      </c>
      <c r="O21" s="123">
        <f>'[9]II-B-1 Plant'!O21</f>
        <v>0</v>
      </c>
      <c r="P21" s="123">
        <f>'[9]II-B-1 Plant'!P21</f>
        <v>0</v>
      </c>
      <c r="Q21" s="212">
        <f t="shared" ref="Q21:Q30" si="8">+SUM(M21:P21)</f>
        <v>0</v>
      </c>
      <c r="R21" s="81"/>
    </row>
    <row r="22" spans="1:19">
      <c r="A22" s="3">
        <f t="shared" si="0"/>
        <v>9</v>
      </c>
      <c r="B22" s="56" t="s">
        <v>9</v>
      </c>
      <c r="C22" s="4" t="s">
        <v>10</v>
      </c>
      <c r="E22" s="12">
        <f>'[10]II-B-1 Plant'!E21+'[10]II-B-1 Plant'!E22+'[9]II-B-1 Plant'!E22</f>
        <v>107215875.28999999</v>
      </c>
      <c r="F22" s="12">
        <f>'[10]II-B-1 Plant'!F21+'[10]II-B-1 Plant'!F22+'[9]II-B-1 Plant'!F22</f>
        <v>0</v>
      </c>
      <c r="G22" s="12">
        <f>'[10]II-B-1 Plant'!G21+'[10]II-B-1 Plant'!G22+'[9]II-B-1 Plant'!G22</f>
        <v>-2865367.41</v>
      </c>
      <c r="H22" s="11">
        <f t="shared" si="7"/>
        <v>104350507.88</v>
      </c>
      <c r="I22" s="188">
        <v>1</v>
      </c>
      <c r="J22" s="11">
        <f t="shared" ref="J22:J30" si="9">SUM((H22-M22)*I22)+M22</f>
        <v>104350507.88</v>
      </c>
      <c r="K22" s="1542">
        <v>29</v>
      </c>
      <c r="L22" s="13" t="s">
        <v>517</v>
      </c>
      <c r="M22" s="12">
        <f>'[10]II-B-1 Plant'!M21+'[10]II-B-1 Plant'!M22+'[9]II-B-1 Plant'!M22</f>
        <v>104350507.88</v>
      </c>
      <c r="N22" s="12">
        <f>'[10]II-B-1 Plant'!N21+'[10]II-B-1 Plant'!N22+'[9]II-B-1 Plant'!N22</f>
        <v>-1.3969838619232178E-9</v>
      </c>
      <c r="O22" s="12">
        <f>'[10]II-B-1 Plant'!O21+'[10]II-B-1 Plant'!O22+'[9]II-B-1 Plant'!O22</f>
        <v>0</v>
      </c>
      <c r="P22" s="12">
        <f>'[10]II-B-1 Plant'!P21+'[10]II-B-1 Plant'!P22+'[9]II-B-1 Plant'!P22</f>
        <v>0</v>
      </c>
      <c r="Q22" s="212">
        <f t="shared" si="8"/>
        <v>104350507.88</v>
      </c>
      <c r="R22" s="81"/>
    </row>
    <row r="23" spans="1:19">
      <c r="A23" s="3">
        <f t="shared" si="0"/>
        <v>10</v>
      </c>
      <c r="B23" s="56" t="s">
        <v>11</v>
      </c>
      <c r="C23" s="4" t="s">
        <v>5</v>
      </c>
      <c r="E23" s="12">
        <f>'[10]II-B-1 Plant'!E23+'[9]II-B-1 Plant'!E23</f>
        <v>57812679.299999997</v>
      </c>
      <c r="F23" s="12">
        <f>'[10]II-B-1 Plant'!F23+'[9]II-B-1 Plant'!F23</f>
        <v>0</v>
      </c>
      <c r="G23" s="12">
        <f>'[10]II-B-1 Plant'!G23+'[9]II-B-1 Plant'!G23</f>
        <v>-57283.7</v>
      </c>
      <c r="H23" s="11">
        <f t="shared" si="7"/>
        <v>57755395.599999994</v>
      </c>
      <c r="I23" s="188">
        <v>1</v>
      </c>
      <c r="J23" s="11">
        <f t="shared" si="9"/>
        <v>57755395.599999994</v>
      </c>
      <c r="K23" s="1542">
        <v>29</v>
      </c>
      <c r="L23" s="13" t="s">
        <v>517</v>
      </c>
      <c r="M23" s="12">
        <f>'[10]II-B-1 Plant'!M23+'[9]II-B-1 Plant'!M23</f>
        <v>57755395.599999994</v>
      </c>
      <c r="N23" s="12">
        <f>'[10]II-B-1 Plant'!N23+'[9]II-B-1 Plant'!N23</f>
        <v>0</v>
      </c>
      <c r="O23" s="12">
        <f>'[10]II-B-1 Plant'!O23+'[9]II-B-1 Plant'!O23</f>
        <v>0</v>
      </c>
      <c r="P23" s="12">
        <f>'[10]II-B-1 Plant'!P23+'[9]II-B-1 Plant'!P23</f>
        <v>0</v>
      </c>
      <c r="Q23" s="212">
        <f t="shared" si="8"/>
        <v>57755395.599999994</v>
      </c>
      <c r="R23" s="81"/>
    </row>
    <row r="24" spans="1:19">
      <c r="A24" s="3">
        <f t="shared" si="0"/>
        <v>11</v>
      </c>
      <c r="B24" s="56" t="s">
        <v>976</v>
      </c>
      <c r="C24" s="4" t="s">
        <v>714</v>
      </c>
      <c r="E24" s="12">
        <f>'[10]II-B-1 Plant'!E24+'[9]II-B-1 Plant'!E24</f>
        <v>1804601527.8799999</v>
      </c>
      <c r="F24" s="12">
        <f>'[10]II-B-1 Plant'!F24+'[9]II-B-1 Plant'!F24</f>
        <v>238419.99</v>
      </c>
      <c r="G24" s="12">
        <f>'[10]II-B-1 Plant'!G24+'[9]II-B-1 Plant'!G24</f>
        <v>-2088112.72</v>
      </c>
      <c r="H24" s="11">
        <f t="shared" si="7"/>
        <v>1802274995.1699998</v>
      </c>
      <c r="I24" s="188">
        <v>1</v>
      </c>
      <c r="J24" s="11">
        <f t="shared" si="9"/>
        <v>1802274995.1699998</v>
      </c>
      <c r="K24" s="1542">
        <v>29</v>
      </c>
      <c r="L24" s="13" t="s">
        <v>517</v>
      </c>
      <c r="M24" s="12">
        <f>'[10]II-B-1 Plant'!M24+'[9]II-B-1 Plant'!M24</f>
        <v>1802274995.1700001</v>
      </c>
      <c r="N24" s="12">
        <f>'[10]II-B-1 Plant'!N24+'[9]II-B-1 Plant'!N24</f>
        <v>-2.384185791015625E-7</v>
      </c>
      <c r="O24" s="12">
        <f>'[10]II-B-1 Plant'!O24+'[9]II-B-1 Plant'!O24</f>
        <v>0</v>
      </c>
      <c r="P24" s="12">
        <f>'[10]II-B-1 Plant'!P24+'[9]II-B-1 Plant'!P24</f>
        <v>0</v>
      </c>
      <c r="Q24" s="212">
        <f t="shared" si="8"/>
        <v>1802274995.1699998</v>
      </c>
      <c r="R24" s="81"/>
    </row>
    <row r="25" spans="1:19">
      <c r="A25" s="3">
        <f t="shared" si="0"/>
        <v>12</v>
      </c>
      <c r="B25" s="56" t="s">
        <v>715</v>
      </c>
      <c r="C25" s="4" t="s">
        <v>716</v>
      </c>
      <c r="E25" s="12">
        <f>'[10]II-B-1 Plant'!E25+'[9]II-B-1 Plant'!E25</f>
        <v>49999122.079999998</v>
      </c>
      <c r="F25" s="12">
        <f>'[10]II-B-1 Plant'!F25+'[9]II-B-1 Plant'!F25</f>
        <v>0</v>
      </c>
      <c r="G25" s="12">
        <f>'[10]II-B-1 Plant'!G25+'[9]II-B-1 Plant'!G25</f>
        <v>5744.77</v>
      </c>
      <c r="H25" s="11">
        <f t="shared" si="7"/>
        <v>50004866.850000001</v>
      </c>
      <c r="I25" s="188">
        <v>1</v>
      </c>
      <c r="J25" s="11">
        <f t="shared" si="9"/>
        <v>50004866.850000001</v>
      </c>
      <c r="K25" s="1542">
        <v>29</v>
      </c>
      <c r="L25" s="13" t="s">
        <v>517</v>
      </c>
      <c r="M25" s="12">
        <f>'[10]II-B-1 Plant'!M25+'[9]II-B-1 Plant'!M25</f>
        <v>50004866.850000001</v>
      </c>
      <c r="N25" s="12">
        <f>'[10]II-B-1 Plant'!N25+'[9]II-B-1 Plant'!N25</f>
        <v>0</v>
      </c>
      <c r="O25" s="12">
        <f>'[10]II-B-1 Plant'!O25+'[9]II-B-1 Plant'!O25</f>
        <v>0</v>
      </c>
      <c r="P25" s="12">
        <f>'[10]II-B-1 Plant'!P25+'[9]II-B-1 Plant'!P25</f>
        <v>0</v>
      </c>
      <c r="Q25" s="212">
        <f t="shared" si="8"/>
        <v>50004866.850000001</v>
      </c>
      <c r="R25" s="81"/>
    </row>
    <row r="26" spans="1:19">
      <c r="A26" s="3">
        <f t="shared" si="0"/>
        <v>13</v>
      </c>
      <c r="B26" s="56" t="s">
        <v>717</v>
      </c>
      <c r="C26" s="4" t="s">
        <v>718</v>
      </c>
      <c r="E26" s="12">
        <f>'[10]II-B-1 Plant'!E26+'[9]II-B-1 Plant'!E26</f>
        <v>937022796.51999998</v>
      </c>
      <c r="F26" s="12">
        <f>'[10]II-B-1 Plant'!F26+'[9]II-B-1 Plant'!F26</f>
        <v>0</v>
      </c>
      <c r="G26" s="12">
        <f>'[10]II-B-1 Plant'!G26+'[9]II-B-1 Plant'!G26</f>
        <v>-333289.99000000005</v>
      </c>
      <c r="H26" s="11">
        <f t="shared" si="7"/>
        <v>936689506.52999997</v>
      </c>
      <c r="I26" s="188">
        <v>1</v>
      </c>
      <c r="J26" s="11">
        <f t="shared" si="9"/>
        <v>936689506.52999997</v>
      </c>
      <c r="K26" s="1542">
        <v>29</v>
      </c>
      <c r="L26" s="13" t="s">
        <v>517</v>
      </c>
      <c r="M26" s="12">
        <f>'[10]II-B-1 Plant'!M26+'[9]II-B-1 Plant'!M26</f>
        <v>936689506.52999997</v>
      </c>
      <c r="N26" s="12">
        <f>'[10]II-B-1 Plant'!N26+'[9]II-B-1 Plant'!N26</f>
        <v>0</v>
      </c>
      <c r="O26" s="12">
        <f>'[10]II-B-1 Plant'!O26+'[9]II-B-1 Plant'!O26</f>
        <v>0</v>
      </c>
      <c r="P26" s="12">
        <f>'[10]II-B-1 Plant'!P26+'[9]II-B-1 Plant'!P26</f>
        <v>0</v>
      </c>
      <c r="Q26" s="212">
        <f t="shared" si="8"/>
        <v>936689506.52999997</v>
      </c>
      <c r="R26" s="81"/>
    </row>
    <row r="27" spans="1:19">
      <c r="A27" s="3">
        <f t="shared" si="0"/>
        <v>14</v>
      </c>
      <c r="B27" s="56" t="s">
        <v>719</v>
      </c>
      <c r="C27" s="4" t="s">
        <v>720</v>
      </c>
      <c r="E27" s="12">
        <f>'[10]II-B-1 Plant'!E27+'[9]II-B-1 Plant'!E27</f>
        <v>697056408.13999999</v>
      </c>
      <c r="F27" s="12">
        <f>'[10]II-B-1 Plant'!F27+'[9]II-B-1 Plant'!F27</f>
        <v>0</v>
      </c>
      <c r="G27" s="12">
        <f>'[10]II-B-1 Plant'!G27+'[9]II-B-1 Plant'!G27</f>
        <v>-54296.419999999925</v>
      </c>
      <c r="H27" s="11">
        <f t="shared" si="7"/>
        <v>697002111.72000003</v>
      </c>
      <c r="I27" s="188">
        <v>1</v>
      </c>
      <c r="J27" s="11">
        <f t="shared" si="9"/>
        <v>697002111.72000003</v>
      </c>
      <c r="K27" s="1542">
        <v>29</v>
      </c>
      <c r="L27" s="13" t="s">
        <v>517</v>
      </c>
      <c r="M27" s="12">
        <f>'[10]II-B-1 Plant'!M27+'[9]II-B-1 Plant'!M27</f>
        <v>697002111.72000003</v>
      </c>
      <c r="N27" s="12">
        <f>'[10]II-B-1 Plant'!N27+'[9]II-B-1 Plant'!N27</f>
        <v>0</v>
      </c>
      <c r="O27" s="12">
        <f>'[10]II-B-1 Plant'!O27+'[9]II-B-1 Plant'!O27</f>
        <v>0</v>
      </c>
      <c r="P27" s="12">
        <f>'[10]II-B-1 Plant'!P27+'[9]II-B-1 Plant'!P27</f>
        <v>0</v>
      </c>
      <c r="Q27" s="212">
        <f t="shared" si="8"/>
        <v>697002111.72000003</v>
      </c>
      <c r="R27" s="81"/>
    </row>
    <row r="28" spans="1:19">
      <c r="A28" s="3">
        <f t="shared" si="0"/>
        <v>15</v>
      </c>
      <c r="B28" s="56" t="s">
        <v>721</v>
      </c>
      <c r="C28" s="4" t="s">
        <v>722</v>
      </c>
      <c r="E28" s="12">
        <f>'[10]II-B-1 Plant'!E28+'[9]II-B-1 Plant'!E28</f>
        <v>4836777</v>
      </c>
      <c r="F28" s="12">
        <f>'[10]II-B-1 Plant'!F28+'[9]II-B-1 Plant'!F28</f>
        <v>0</v>
      </c>
      <c r="G28" s="12">
        <f>'[10]II-B-1 Plant'!G28+'[9]II-B-1 Plant'!G28</f>
        <v>0</v>
      </c>
      <c r="H28" s="11">
        <f t="shared" si="7"/>
        <v>4836777</v>
      </c>
      <c r="I28" s="188">
        <v>1</v>
      </c>
      <c r="J28" s="11">
        <f t="shared" si="9"/>
        <v>4836777</v>
      </c>
      <c r="K28" s="1542">
        <v>29</v>
      </c>
      <c r="L28" s="13" t="s">
        <v>517</v>
      </c>
      <c r="M28" s="12">
        <f>'[10]II-B-1 Plant'!M28+'[9]II-B-1 Plant'!M28</f>
        <v>4836777</v>
      </c>
      <c r="N28" s="12">
        <f>'[10]II-B-1 Plant'!N28+'[9]II-B-1 Plant'!N28</f>
        <v>0</v>
      </c>
      <c r="O28" s="12">
        <f>'[10]II-B-1 Plant'!O28+'[9]II-B-1 Plant'!O28</f>
        <v>0</v>
      </c>
      <c r="P28" s="12">
        <f>'[10]II-B-1 Plant'!P28+'[9]II-B-1 Plant'!P28</f>
        <v>0</v>
      </c>
      <c r="Q28" s="212">
        <f t="shared" si="8"/>
        <v>4836777</v>
      </c>
      <c r="R28" s="81"/>
    </row>
    <row r="29" spans="1:19">
      <c r="A29" s="3">
        <f t="shared" si="0"/>
        <v>16</v>
      </c>
      <c r="B29" s="56" t="s">
        <v>723</v>
      </c>
      <c r="C29" s="5" t="s">
        <v>782</v>
      </c>
      <c r="E29" s="12">
        <f>'[10]II-B-1 Plant'!E29+'[9]II-B-1 Plant'!E29</f>
        <v>25088975.670000002</v>
      </c>
      <c r="F29" s="12">
        <f>'[10]II-B-1 Plant'!F29+'[9]II-B-1 Plant'!F29</f>
        <v>0</v>
      </c>
      <c r="G29" s="12">
        <f>'[10]II-B-1 Plant'!G29+'[9]II-B-1 Plant'!G29</f>
        <v>0</v>
      </c>
      <c r="H29" s="11">
        <f t="shared" si="7"/>
        <v>25088975.670000002</v>
      </c>
      <c r="I29" s="188">
        <v>1</v>
      </c>
      <c r="J29" s="11">
        <f t="shared" si="9"/>
        <v>25088975.670000002</v>
      </c>
      <c r="K29" s="1542">
        <v>29</v>
      </c>
      <c r="L29" s="13" t="s">
        <v>517</v>
      </c>
      <c r="M29" s="12">
        <f>'[10]II-B-1 Plant'!M29+'[9]II-B-1 Plant'!M29</f>
        <v>25088975.670000002</v>
      </c>
      <c r="N29" s="12">
        <f>'[10]II-B-1 Plant'!N29+'[9]II-B-1 Plant'!N29</f>
        <v>0</v>
      </c>
      <c r="O29" s="12">
        <f>'[10]II-B-1 Plant'!O29+'[9]II-B-1 Plant'!O29</f>
        <v>0</v>
      </c>
      <c r="P29" s="12">
        <f>'[10]II-B-1 Plant'!P29+'[9]II-B-1 Plant'!P29</f>
        <v>0</v>
      </c>
      <c r="Q29" s="212">
        <f t="shared" si="8"/>
        <v>25088975.670000002</v>
      </c>
      <c r="R29" s="81"/>
    </row>
    <row r="30" spans="1:19">
      <c r="A30" s="3">
        <f t="shared" ref="A30:A52" si="10">+A29+1</f>
        <v>17</v>
      </c>
      <c r="B30" s="56" t="s">
        <v>783</v>
      </c>
      <c r="C30" s="4" t="s">
        <v>498</v>
      </c>
      <c r="E30" s="12">
        <f>'[10]II-B-1 Plant'!E30+'[9]II-B-1 Plant'!E30</f>
        <v>54376.24</v>
      </c>
      <c r="F30" s="12">
        <f>'[10]II-B-1 Plant'!F30+'[9]II-B-1 Plant'!F30</f>
        <v>0</v>
      </c>
      <c r="G30" s="12">
        <f>'[10]II-B-1 Plant'!G30+'[9]II-B-1 Plant'!G30</f>
        <v>0</v>
      </c>
      <c r="H30" s="11">
        <f t="shared" si="7"/>
        <v>54376.24</v>
      </c>
      <c r="I30" s="188">
        <v>1</v>
      </c>
      <c r="J30" s="11">
        <f t="shared" si="9"/>
        <v>54376.24</v>
      </c>
      <c r="K30" s="1542">
        <v>29</v>
      </c>
      <c r="L30" s="13" t="s">
        <v>517</v>
      </c>
      <c r="M30" s="12">
        <f>'[10]II-B-1 Plant'!M30+'[9]II-B-1 Plant'!M30</f>
        <v>54376.24</v>
      </c>
      <c r="N30" s="12">
        <f>'[10]II-B-1 Plant'!N30+'[9]II-B-1 Plant'!N30</f>
        <v>0</v>
      </c>
      <c r="O30" s="12">
        <f>'[10]II-B-1 Plant'!O30+'[9]II-B-1 Plant'!O30</f>
        <v>0</v>
      </c>
      <c r="P30" s="12">
        <f>'[10]II-B-1 Plant'!P30+'[9]II-B-1 Plant'!P30</f>
        <v>0</v>
      </c>
      <c r="Q30" s="212">
        <f t="shared" si="8"/>
        <v>54376.24</v>
      </c>
      <c r="R30" s="81"/>
    </row>
    <row r="31" spans="1:19" s="7" customFormat="1">
      <c r="A31" s="3">
        <f t="shared" si="10"/>
        <v>18</v>
      </c>
      <c r="B31" s="210"/>
      <c r="C31" s="33" t="s">
        <v>360</v>
      </c>
      <c r="D31" s="8"/>
      <c r="E31" s="23">
        <f>SUM(E21:E30)</f>
        <v>3683688538.1199994</v>
      </c>
      <c r="F31" s="23">
        <f t="shared" ref="F31:G31" si="11">SUM(F21:F30)</f>
        <v>238419.99</v>
      </c>
      <c r="G31" s="23">
        <f t="shared" si="11"/>
        <v>-5392605.4700000007</v>
      </c>
      <c r="H31" s="23">
        <f>SUM(H21:H30)</f>
        <v>3678057512.6599998</v>
      </c>
      <c r="I31" s="187"/>
      <c r="J31" s="23">
        <f>SUM(J21:J30)</f>
        <v>3678057512.6599998</v>
      </c>
      <c r="K31" s="8"/>
      <c r="L31" s="8"/>
      <c r="M31" s="23">
        <f t="shared" ref="M31" si="12">SUM(M21:M30)</f>
        <v>3678057512.6599998</v>
      </c>
      <c r="N31" s="23">
        <f t="shared" ref="N31" si="13">SUM(N21:N30)</f>
        <v>-2.3981556296348572E-7</v>
      </c>
      <c r="O31" s="23">
        <f t="shared" ref="O31" si="14">SUM(O21:O30)</f>
        <v>0</v>
      </c>
      <c r="P31" s="23">
        <f t="shared" ref="P31" si="15">SUM(P21:P30)</f>
        <v>0</v>
      </c>
      <c r="Q31" s="214">
        <f>SUM(Q21:Q30)</f>
        <v>3678057512.6599998</v>
      </c>
      <c r="R31" s="81"/>
    </row>
    <row r="32" spans="1:19">
      <c r="A32" s="3">
        <f t="shared" si="10"/>
        <v>19</v>
      </c>
      <c r="B32" s="56"/>
      <c r="E32" s="12"/>
      <c r="F32" s="12"/>
      <c r="G32" s="12"/>
      <c r="H32" s="12"/>
      <c r="J32" s="12"/>
      <c r="K32" s="3"/>
      <c r="M32" s="12"/>
      <c r="N32" s="12"/>
      <c r="O32" s="12"/>
      <c r="P32" s="12"/>
      <c r="Q32" s="145"/>
      <c r="R32" s="81"/>
    </row>
    <row r="33" spans="1:18" s="7" customFormat="1">
      <c r="A33" s="3">
        <f t="shared" si="10"/>
        <v>20</v>
      </c>
      <c r="B33" s="210" t="s">
        <v>499</v>
      </c>
      <c r="D33" s="8" t="s">
        <v>392</v>
      </c>
      <c r="E33" s="23"/>
      <c r="F33" s="23"/>
      <c r="G33" s="23"/>
      <c r="H33" s="23"/>
      <c r="I33" s="187"/>
      <c r="J33" s="23"/>
      <c r="K33" s="8"/>
      <c r="L33" s="8"/>
      <c r="M33" s="23"/>
      <c r="N33" s="23"/>
      <c r="O33" s="23"/>
      <c r="P33" s="23"/>
      <c r="Q33" s="211"/>
      <c r="R33" s="81"/>
    </row>
    <row r="34" spans="1:18">
      <c r="A34" s="3">
        <f t="shared" si="10"/>
        <v>21</v>
      </c>
      <c r="B34" s="56" t="s">
        <v>500</v>
      </c>
      <c r="C34" s="4" t="s">
        <v>10</v>
      </c>
      <c r="E34" s="12">
        <f>'[10]II-B-1 Plant'!E34+'[9]II-B-1 Plant'!E34</f>
        <v>23099512.669999998</v>
      </c>
      <c r="F34" s="12">
        <f>'[10]II-B-1 Plant'!F34+'[9]II-B-1 Plant'!F34</f>
        <v>0</v>
      </c>
      <c r="G34" s="12">
        <f>'[10]II-B-1 Plant'!G34+'[9]II-B-1 Plant'!G34</f>
        <v>0</v>
      </c>
      <c r="H34" s="11">
        <f t="shared" ref="H34:H47" si="16">+E34-F34+G34</f>
        <v>23099512.669999998</v>
      </c>
      <c r="I34" s="188">
        <v>1</v>
      </c>
      <c r="J34" s="11">
        <f>SUM((H34-M34)*I34)+M34</f>
        <v>23099512.669999998</v>
      </c>
      <c r="K34" s="1542">
        <v>29</v>
      </c>
      <c r="L34" s="13" t="s">
        <v>517</v>
      </c>
      <c r="M34" s="12">
        <f>'[10]II-B-1 Plant'!M34+'[9]II-B-1 Plant'!M34</f>
        <v>0</v>
      </c>
      <c r="N34" s="12">
        <f>'[10]II-B-1 Plant'!N34+'[9]II-B-1 Plant'!N34</f>
        <v>23099512.669999998</v>
      </c>
      <c r="O34" s="12">
        <f>'[10]II-B-1 Plant'!O34+'[9]II-B-1 Plant'!O34</f>
        <v>0</v>
      </c>
      <c r="P34" s="12">
        <f>'[10]II-B-1 Plant'!P34+'[9]II-B-1 Plant'!P34</f>
        <v>0</v>
      </c>
      <c r="Q34" s="212">
        <f t="shared" ref="Q34:Q48" si="17">+SUM(M34:P34)</f>
        <v>23099512.669999998</v>
      </c>
      <c r="R34" s="81"/>
    </row>
    <row r="35" spans="1:18">
      <c r="A35" s="3">
        <f t="shared" si="10"/>
        <v>22</v>
      </c>
      <c r="B35" s="56" t="s">
        <v>501</v>
      </c>
      <c r="C35" s="5" t="s">
        <v>5</v>
      </c>
      <c r="E35" s="12">
        <f>'[10]II-B-1 Plant'!E35+'[9]II-B-1 Plant'!E35</f>
        <v>19700103.090000004</v>
      </c>
      <c r="F35" s="12">
        <f>'[10]II-B-1 Plant'!F35+'[9]II-B-1 Plant'!F35</f>
        <v>0</v>
      </c>
      <c r="G35" s="12">
        <f>'[10]II-B-1 Plant'!G35+'[9]II-B-1 Plant'!G35</f>
        <v>-2149571.1284442702</v>
      </c>
      <c r="H35" s="11">
        <f t="shared" si="16"/>
        <v>17550531.961555734</v>
      </c>
      <c r="I35" s="188">
        <v>1</v>
      </c>
      <c r="J35" s="11">
        <f>SUM((H35-M35)*I35)+M35</f>
        <v>17550531.961555734</v>
      </c>
      <c r="K35" s="1542">
        <v>29</v>
      </c>
      <c r="L35" s="13" t="s">
        <v>517</v>
      </c>
      <c r="M35" s="12">
        <f>'[10]II-B-1 Plant'!M35+'[9]II-B-1 Plant'!M35</f>
        <v>0</v>
      </c>
      <c r="N35" s="12">
        <f>'[10]II-B-1 Plant'!N35+'[9]II-B-1 Plant'!N35</f>
        <v>17550531.961555734</v>
      </c>
      <c r="O35" s="12">
        <f>'[10]II-B-1 Plant'!O35+'[9]II-B-1 Plant'!O35</f>
        <v>0</v>
      </c>
      <c r="P35" s="12">
        <f>'[10]II-B-1 Plant'!P35+'[9]II-B-1 Plant'!P35</f>
        <v>0</v>
      </c>
      <c r="Q35" s="212">
        <f t="shared" si="17"/>
        <v>17550531.961555734</v>
      </c>
      <c r="R35" s="81"/>
    </row>
    <row r="36" spans="1:18">
      <c r="A36" s="3">
        <f t="shared" si="10"/>
        <v>23</v>
      </c>
      <c r="B36" s="56" t="s">
        <v>502</v>
      </c>
      <c r="C36" s="4" t="s">
        <v>714</v>
      </c>
      <c r="E36" s="12">
        <f>'[10]II-B-1 Plant'!E36+'[9]II-B-1 Plant'!E36</f>
        <v>553319065.65999997</v>
      </c>
      <c r="F36" s="12">
        <f>'[10]II-B-1 Plant'!F36+'[9]II-B-1 Plant'!F36</f>
        <v>0</v>
      </c>
      <c r="G36" s="12">
        <f>'[10]II-B-1 Plant'!G36+'[9]II-B-1 Plant'!G36</f>
        <v>-5175555.1836823914</v>
      </c>
      <c r="H36" s="11">
        <f t="shared" si="16"/>
        <v>548143510.47631752</v>
      </c>
      <c r="I36" s="188">
        <v>1</v>
      </c>
      <c r="J36" s="11">
        <f>SUM((H36-M36)*I36)+M36</f>
        <v>548143510.47631752</v>
      </c>
      <c r="K36" s="1542">
        <v>29</v>
      </c>
      <c r="L36" s="13" t="s">
        <v>517</v>
      </c>
      <c r="M36" s="12">
        <f>'[10]II-B-1 Plant'!M36+'[9]II-B-1 Plant'!M36</f>
        <v>0</v>
      </c>
      <c r="N36" s="12">
        <f>'[10]II-B-1 Plant'!N36+'[9]II-B-1 Plant'!N36</f>
        <v>548143510.47631764</v>
      </c>
      <c r="O36" s="12">
        <f>'[10]II-B-1 Plant'!O36+'[9]II-B-1 Plant'!O36</f>
        <v>0</v>
      </c>
      <c r="P36" s="12">
        <f>'[10]II-B-1 Plant'!P36+'[9]II-B-1 Plant'!P36</f>
        <v>0</v>
      </c>
      <c r="Q36" s="212">
        <f t="shared" si="17"/>
        <v>548143510.47631764</v>
      </c>
      <c r="R36" s="81"/>
    </row>
    <row r="37" spans="1:18">
      <c r="A37" s="3">
        <f t="shared" si="10"/>
        <v>24</v>
      </c>
      <c r="B37" s="56" t="s">
        <v>503</v>
      </c>
      <c r="C37" s="4" t="s">
        <v>504</v>
      </c>
      <c r="E37" s="12">
        <f>'[10]II-B-1 Plant'!E37+'[9]II-B-1 Plant'!E37</f>
        <v>0</v>
      </c>
      <c r="F37" s="12">
        <f>'[10]II-B-1 Plant'!F37+'[9]II-B-1 Plant'!F37</f>
        <v>0</v>
      </c>
      <c r="G37" s="12">
        <f>'[10]II-B-1 Plant'!G37+'[9]II-B-1 Plant'!G37</f>
        <v>0</v>
      </c>
      <c r="H37" s="11">
        <f t="shared" si="16"/>
        <v>0</v>
      </c>
      <c r="J37" s="11">
        <f t="shared" ref="J37:J47" si="18">SUM((H37-M37)*I37)+M37</f>
        <v>0</v>
      </c>
      <c r="K37" s="1542">
        <v>29</v>
      </c>
      <c r="L37" s="13" t="s">
        <v>517</v>
      </c>
      <c r="M37" s="12">
        <f>'[10]II-B-1 Plant'!M37+'[9]II-B-1 Plant'!M37</f>
        <v>0</v>
      </c>
      <c r="N37" s="12">
        <f>'[10]II-B-1 Plant'!N37+'[9]II-B-1 Plant'!N37</f>
        <v>0</v>
      </c>
      <c r="O37" s="12">
        <f>'[10]II-B-1 Plant'!O37+'[9]II-B-1 Plant'!O37</f>
        <v>0</v>
      </c>
      <c r="P37" s="12">
        <f>'[10]II-B-1 Plant'!P37+'[9]II-B-1 Plant'!P37</f>
        <v>0</v>
      </c>
      <c r="Q37" s="212">
        <f t="shared" si="17"/>
        <v>0</v>
      </c>
      <c r="R37" s="81"/>
    </row>
    <row r="38" spans="1:18">
      <c r="A38" s="3">
        <f t="shared" si="10"/>
        <v>25</v>
      </c>
      <c r="B38" s="56" t="s">
        <v>505</v>
      </c>
      <c r="C38" s="5" t="s">
        <v>728</v>
      </c>
      <c r="E38" s="12">
        <f>'[10]II-B-1 Plant'!E38+'[9]II-B-1 Plant'!E38</f>
        <v>852311114.13999999</v>
      </c>
      <c r="F38" s="12">
        <f>'[10]II-B-1 Plant'!F38+'[9]II-B-1 Plant'!F38</f>
        <v>0</v>
      </c>
      <c r="G38" s="12">
        <f>'[10]II-B-1 Plant'!G38+'[9]II-B-1 Plant'!G38</f>
        <v>-40944570.144099228</v>
      </c>
      <c r="H38" s="11">
        <f t="shared" si="16"/>
        <v>811366543.99590075</v>
      </c>
      <c r="I38" s="188">
        <v>1</v>
      </c>
      <c r="J38" s="11">
        <f t="shared" si="18"/>
        <v>811366543.99590075</v>
      </c>
      <c r="K38" s="1542">
        <v>29</v>
      </c>
      <c r="L38" s="13" t="s">
        <v>517</v>
      </c>
      <c r="M38" s="12">
        <f>'[10]II-B-1 Plant'!M38+'[9]II-B-1 Plant'!M38</f>
        <v>0</v>
      </c>
      <c r="N38" s="12">
        <f>'[10]II-B-1 Plant'!N38+'[9]II-B-1 Plant'!N38</f>
        <v>811366543.99590075</v>
      </c>
      <c r="O38" s="12">
        <f>'[10]II-B-1 Plant'!O38+'[9]II-B-1 Plant'!O38</f>
        <v>0</v>
      </c>
      <c r="P38" s="12">
        <f>'[10]II-B-1 Plant'!P38+'[9]II-B-1 Plant'!P38</f>
        <v>0</v>
      </c>
      <c r="Q38" s="212">
        <f t="shared" si="17"/>
        <v>811366543.99590075</v>
      </c>
      <c r="R38" s="81"/>
    </row>
    <row r="39" spans="1:18">
      <c r="A39" s="3">
        <f t="shared" si="10"/>
        <v>26</v>
      </c>
      <c r="B39" s="56" t="s">
        <v>507</v>
      </c>
      <c r="C39" s="4" t="s">
        <v>729</v>
      </c>
      <c r="E39" s="12">
        <f>'[10]II-B-1 Plant'!E39+'[9]II-B-1 Plant'!E39</f>
        <v>749069937.91000009</v>
      </c>
      <c r="F39" s="12">
        <f>'[10]II-B-1 Plant'!F39+'[9]II-B-1 Plant'!F39</f>
        <v>0</v>
      </c>
      <c r="G39" s="12">
        <f>'[10]II-B-1 Plant'!G39+'[9]II-B-1 Plant'!G39</f>
        <v>-29081165.760632262</v>
      </c>
      <c r="H39" s="11">
        <f t="shared" si="16"/>
        <v>719988772.14936781</v>
      </c>
      <c r="I39" s="188">
        <v>1</v>
      </c>
      <c r="J39" s="11">
        <f t="shared" si="18"/>
        <v>719988772.14936781</v>
      </c>
      <c r="K39" s="1542">
        <v>29</v>
      </c>
      <c r="L39" s="13" t="s">
        <v>517</v>
      </c>
      <c r="M39" s="12">
        <f>'[10]II-B-1 Plant'!M39+'[9]II-B-1 Plant'!M39</f>
        <v>0</v>
      </c>
      <c r="N39" s="12">
        <f>'[10]II-B-1 Plant'!N39+'[9]II-B-1 Plant'!N39</f>
        <v>719988772.14936781</v>
      </c>
      <c r="O39" s="12">
        <f>'[10]II-B-1 Plant'!O39+'[9]II-B-1 Plant'!O39</f>
        <v>0</v>
      </c>
      <c r="P39" s="12">
        <f>'[10]II-B-1 Plant'!P39+'[9]II-B-1 Plant'!P39</f>
        <v>0</v>
      </c>
      <c r="Q39" s="212">
        <f t="shared" si="17"/>
        <v>719988772.14936781</v>
      </c>
      <c r="R39" s="81"/>
    </row>
    <row r="40" spans="1:18">
      <c r="A40" s="3">
        <f t="shared" si="10"/>
        <v>27</v>
      </c>
      <c r="B40" s="56" t="s">
        <v>469</v>
      </c>
      <c r="C40" s="4" t="s">
        <v>730</v>
      </c>
      <c r="E40" s="12">
        <f>'[10]II-B-1 Plant'!E40+'[9]II-B-1 Plant'!E40</f>
        <v>81076082.340000004</v>
      </c>
      <c r="F40" s="12">
        <f>'[10]II-B-1 Plant'!F40+'[9]II-B-1 Plant'!F40</f>
        <v>0</v>
      </c>
      <c r="G40" s="12">
        <f>'[10]II-B-1 Plant'!G40+'[9]II-B-1 Plant'!G40</f>
        <v>-236447.67445143664</v>
      </c>
      <c r="H40" s="11">
        <f t="shared" si="16"/>
        <v>80839634.665548563</v>
      </c>
      <c r="I40" s="188">
        <v>1</v>
      </c>
      <c r="J40" s="11">
        <f t="shared" si="18"/>
        <v>80839634.665548563</v>
      </c>
      <c r="K40" s="1542">
        <v>29</v>
      </c>
      <c r="L40" s="13" t="s">
        <v>517</v>
      </c>
      <c r="M40" s="12">
        <f>'[10]II-B-1 Plant'!M40+'[9]II-B-1 Plant'!M40</f>
        <v>0</v>
      </c>
      <c r="N40" s="12">
        <f>'[10]II-B-1 Plant'!N40+'[9]II-B-1 Plant'!N40</f>
        <v>80839634.665548563</v>
      </c>
      <c r="O40" s="12">
        <f>'[10]II-B-1 Plant'!O40+'[9]II-B-1 Plant'!O40</f>
        <v>0</v>
      </c>
      <c r="P40" s="12">
        <f>'[10]II-B-1 Plant'!P40+'[9]II-B-1 Plant'!P40</f>
        <v>0</v>
      </c>
      <c r="Q40" s="212">
        <f t="shared" si="17"/>
        <v>80839634.665548563</v>
      </c>
      <c r="R40" s="81"/>
    </row>
    <row r="41" spans="1:18">
      <c r="A41" s="3">
        <f t="shared" si="10"/>
        <v>28</v>
      </c>
      <c r="B41" s="56" t="s">
        <v>471</v>
      </c>
      <c r="C41" s="5" t="s">
        <v>991</v>
      </c>
      <c r="E41" s="12">
        <f>'[10]II-B-1 Plant'!E41+'[9]II-B-1 Plant'!E41</f>
        <v>348298014.87</v>
      </c>
      <c r="F41" s="12">
        <f>'[10]II-B-1 Plant'!F41+'[9]II-B-1 Plant'!F41</f>
        <v>0</v>
      </c>
      <c r="G41" s="12">
        <f>'[10]II-B-1 Plant'!G41+'[9]II-B-1 Plant'!G41</f>
        <v>-2088447.571981967</v>
      </c>
      <c r="H41" s="11">
        <f t="shared" si="16"/>
        <v>346209567.29801804</v>
      </c>
      <c r="I41" s="188">
        <v>1</v>
      </c>
      <c r="J41" s="11">
        <f t="shared" si="18"/>
        <v>346209567.29801804</v>
      </c>
      <c r="K41" s="1542">
        <v>29</v>
      </c>
      <c r="L41" s="13" t="s">
        <v>517</v>
      </c>
      <c r="M41" s="12">
        <f>'[10]II-B-1 Plant'!M41+'[9]II-B-1 Plant'!M41</f>
        <v>0</v>
      </c>
      <c r="N41" s="12">
        <f>'[10]II-B-1 Plant'!N41+'[9]II-B-1 Plant'!N41</f>
        <v>346209567.29801798</v>
      </c>
      <c r="O41" s="12">
        <f>'[10]II-B-1 Plant'!O41+'[9]II-B-1 Plant'!O41</f>
        <v>0</v>
      </c>
      <c r="P41" s="12">
        <f>'[10]II-B-1 Plant'!P41+'[9]II-B-1 Plant'!P41</f>
        <v>0</v>
      </c>
      <c r="Q41" s="212">
        <f t="shared" si="17"/>
        <v>346209567.29801798</v>
      </c>
      <c r="R41" s="81"/>
    </row>
    <row r="42" spans="1:18">
      <c r="A42" s="3">
        <f t="shared" si="10"/>
        <v>29</v>
      </c>
      <c r="B42" s="56" t="s">
        <v>23</v>
      </c>
      <c r="C42" s="4" t="s">
        <v>992</v>
      </c>
      <c r="E42" s="12">
        <f>'[10]II-B-1 Plant'!E42+'[9]II-B-1 Plant'!E42</f>
        <v>699686320.28000009</v>
      </c>
      <c r="F42" s="12">
        <f>'[10]II-B-1 Plant'!F42+'[9]II-B-1 Plant'!F42</f>
        <v>0</v>
      </c>
      <c r="G42" s="12">
        <f>'[10]II-B-1 Plant'!G42+'[9]II-B-1 Plant'!G42</f>
        <v>-1941888.9906555642</v>
      </c>
      <c r="H42" s="11">
        <f t="shared" si="16"/>
        <v>697744431.28934455</v>
      </c>
      <c r="I42" s="188">
        <v>1</v>
      </c>
      <c r="J42" s="11">
        <f t="shared" si="18"/>
        <v>697744431.28934455</v>
      </c>
      <c r="K42" s="1542">
        <v>29</v>
      </c>
      <c r="L42" s="13" t="s">
        <v>517</v>
      </c>
      <c r="M42" s="12">
        <f>'[10]II-B-1 Plant'!M42+'[9]II-B-1 Plant'!M42</f>
        <v>0</v>
      </c>
      <c r="N42" s="12">
        <f>'[10]II-B-1 Plant'!N42+'[9]II-B-1 Plant'!N42</f>
        <v>697744431.28934455</v>
      </c>
      <c r="O42" s="12">
        <f>'[10]II-B-1 Plant'!O42+'[9]II-B-1 Plant'!O42</f>
        <v>0</v>
      </c>
      <c r="P42" s="12">
        <f>'[10]II-B-1 Plant'!P42+'[9]II-B-1 Plant'!P42</f>
        <v>0</v>
      </c>
      <c r="Q42" s="212">
        <f t="shared" si="17"/>
        <v>697744431.28934455</v>
      </c>
      <c r="R42" s="81"/>
    </row>
    <row r="43" spans="1:18">
      <c r="A43" s="3">
        <f t="shared" si="10"/>
        <v>30</v>
      </c>
      <c r="B43" s="56" t="s">
        <v>25</v>
      </c>
      <c r="C43" s="5" t="s">
        <v>752</v>
      </c>
      <c r="E43" s="12">
        <f>'[10]II-B-1 Plant'!E43+'[9]II-B-1 Plant'!E43</f>
        <v>303816956.31</v>
      </c>
      <c r="F43" s="12">
        <f>'[10]II-B-1 Plant'!F43+'[9]II-B-1 Plant'!F43</f>
        <v>0</v>
      </c>
      <c r="G43" s="12">
        <f>'[10]II-B-1 Plant'!G43+'[9]II-B-1 Plant'!G43</f>
        <v>-42596.366282076757</v>
      </c>
      <c r="H43" s="11">
        <f t="shared" si="16"/>
        <v>303774359.9437179</v>
      </c>
      <c r="I43" s="188">
        <v>1</v>
      </c>
      <c r="J43" s="11">
        <f t="shared" si="18"/>
        <v>303774359.9437179</v>
      </c>
      <c r="K43" s="1542">
        <v>29</v>
      </c>
      <c r="L43" s="13" t="s">
        <v>517</v>
      </c>
      <c r="M43" s="12">
        <f>'[10]II-B-1 Plant'!M43+'[9]II-B-1 Plant'!M43</f>
        <v>0</v>
      </c>
      <c r="N43" s="12">
        <f>'[10]II-B-1 Plant'!N43+'[9]II-B-1 Plant'!N43</f>
        <v>303774359.9437179</v>
      </c>
      <c r="O43" s="12">
        <f>'[10]II-B-1 Plant'!O43+'[9]II-B-1 Plant'!O43</f>
        <v>0</v>
      </c>
      <c r="P43" s="12">
        <f>'[10]II-B-1 Plant'!P43+'[9]II-B-1 Plant'!P43</f>
        <v>0</v>
      </c>
      <c r="Q43" s="212">
        <f t="shared" si="17"/>
        <v>303774359.9437179</v>
      </c>
      <c r="R43" s="81"/>
    </row>
    <row r="44" spans="1:18">
      <c r="A44" s="3">
        <f t="shared" si="10"/>
        <v>31</v>
      </c>
      <c r="B44" s="56" t="s">
        <v>753</v>
      </c>
      <c r="C44" s="4" t="s">
        <v>754</v>
      </c>
      <c r="E44" s="12">
        <f>'[10]II-B-1 Plant'!E44+'[9]II-B-1 Plant'!E44+'[10]II-B-1 Plant'!E45</f>
        <v>229807115.74000001</v>
      </c>
      <c r="F44" s="12">
        <f>'[10]II-B-1 Plant'!F44+'[9]II-B-1 Plant'!F44+'[10]II-B-1 Plant'!F45</f>
        <v>0</v>
      </c>
      <c r="G44" s="12">
        <f>'[10]II-B-1 Plant'!G44+'[9]II-B-1 Plant'!G44+'[10]II-B-1 Plant'!G45</f>
        <v>0</v>
      </c>
      <c r="H44" s="11">
        <f t="shared" si="16"/>
        <v>229807115.74000001</v>
      </c>
      <c r="I44" s="188">
        <v>1</v>
      </c>
      <c r="J44" s="11">
        <f t="shared" si="18"/>
        <v>229807115.74000001</v>
      </c>
      <c r="K44" s="1542">
        <v>29</v>
      </c>
      <c r="L44" s="13" t="s">
        <v>517</v>
      </c>
      <c r="M44" s="12">
        <f>'[10]II-B-1 Plant'!M44+'[9]II-B-1 Plant'!M44+'[10]II-B-1 Plant'!M45</f>
        <v>0</v>
      </c>
      <c r="N44" s="12">
        <f>'[10]II-B-1 Plant'!N44+'[9]II-B-1 Plant'!N44+'[10]II-B-1 Plant'!N45</f>
        <v>0</v>
      </c>
      <c r="O44" s="12">
        <f>'[10]II-B-1 Plant'!O44+'[9]II-B-1 Plant'!O44+'[10]II-B-1 Plant'!O45</f>
        <v>229807115.74000001</v>
      </c>
      <c r="P44" s="12">
        <f>'[10]II-B-1 Plant'!P44+'[9]II-B-1 Plant'!P44+'[10]II-B-1 Plant'!P45</f>
        <v>0</v>
      </c>
      <c r="Q44" s="212">
        <f t="shared" si="17"/>
        <v>229807115.74000001</v>
      </c>
      <c r="R44" s="81"/>
    </row>
    <row r="45" spans="1:18">
      <c r="A45" s="3">
        <f t="shared" si="10"/>
        <v>32</v>
      </c>
      <c r="B45" s="56" t="s">
        <v>755</v>
      </c>
      <c r="C45" s="4" t="s">
        <v>756</v>
      </c>
      <c r="E45" s="12">
        <f>'[10]II-B-1 Plant'!E46+'[9]II-B-1 Plant'!E45</f>
        <v>70383156.269999996</v>
      </c>
      <c r="F45" s="12">
        <f>'[10]II-B-1 Plant'!F46+'[9]II-B-1 Plant'!F45</f>
        <v>0</v>
      </c>
      <c r="G45" s="12">
        <f>'[10]II-B-1 Plant'!G46+'[9]II-B-1 Plant'!G45</f>
        <v>-24497.193862567881</v>
      </c>
      <c r="H45" s="11">
        <f t="shared" si="16"/>
        <v>70358659.076137424</v>
      </c>
      <c r="I45" s="188">
        <v>1</v>
      </c>
      <c r="J45" s="11">
        <f t="shared" si="18"/>
        <v>70358659.076137424</v>
      </c>
      <c r="K45" s="1542">
        <v>29</v>
      </c>
      <c r="L45" s="13" t="s">
        <v>517</v>
      </c>
      <c r="M45" s="12">
        <f>'[10]II-B-1 Plant'!M46+'[9]II-B-1 Plant'!M45</f>
        <v>0</v>
      </c>
      <c r="N45" s="12">
        <f>'[10]II-B-1 Plant'!N46+'[9]II-B-1 Plant'!N45</f>
        <v>70358659.076137438</v>
      </c>
      <c r="O45" s="12">
        <f>'[10]II-B-1 Plant'!O46+'[9]II-B-1 Plant'!O45</f>
        <v>0</v>
      </c>
      <c r="P45" s="12">
        <f>'[10]II-B-1 Plant'!P46+'[9]II-B-1 Plant'!P45</f>
        <v>0</v>
      </c>
      <c r="Q45" s="212">
        <f t="shared" si="17"/>
        <v>70358659.076137438</v>
      </c>
      <c r="R45" s="81"/>
    </row>
    <row r="46" spans="1:18">
      <c r="A46" s="3">
        <f t="shared" si="10"/>
        <v>33</v>
      </c>
      <c r="B46" s="56" t="s">
        <v>757</v>
      </c>
      <c r="C46" s="4" t="s">
        <v>758</v>
      </c>
      <c r="E46" s="12">
        <f>'[10]II-B-1 Plant'!E47+'[9]II-B-1 Plant'!E46</f>
        <v>86895.92</v>
      </c>
      <c r="F46" s="12">
        <f>'[10]II-B-1 Plant'!F47+'[9]II-B-1 Plant'!F46</f>
        <v>0</v>
      </c>
      <c r="G46" s="12">
        <f>'[10]II-B-1 Plant'!G47+'[9]II-B-1 Plant'!G46</f>
        <v>0</v>
      </c>
      <c r="H46" s="11">
        <f t="shared" si="16"/>
        <v>86895.92</v>
      </c>
      <c r="I46" s="188">
        <v>1</v>
      </c>
      <c r="J46" s="11">
        <f t="shared" si="18"/>
        <v>86895.92</v>
      </c>
      <c r="K46" s="1542">
        <v>29</v>
      </c>
      <c r="L46" s="13" t="s">
        <v>517</v>
      </c>
      <c r="M46" s="12">
        <f>'[10]II-B-1 Plant'!M47+'[9]II-B-1 Plant'!M46</f>
        <v>0</v>
      </c>
      <c r="N46" s="12">
        <f>'[10]II-B-1 Plant'!N47+'[9]II-B-1 Plant'!N46</f>
        <v>86895.92</v>
      </c>
      <c r="O46" s="12">
        <f>'[10]II-B-1 Plant'!O47+'[9]II-B-1 Plant'!O46</f>
        <v>0</v>
      </c>
      <c r="P46" s="12">
        <f>'[10]II-B-1 Plant'!P47+'[9]II-B-1 Plant'!P46</f>
        <v>0</v>
      </c>
      <c r="Q46" s="212">
        <f t="shared" si="17"/>
        <v>86895.92</v>
      </c>
      <c r="R46" s="81"/>
    </row>
    <row r="47" spans="1:18">
      <c r="A47" s="3">
        <f t="shared" si="10"/>
        <v>34</v>
      </c>
      <c r="B47" s="56" t="s">
        <v>939</v>
      </c>
      <c r="C47" s="4" t="s">
        <v>759</v>
      </c>
      <c r="E47" s="12">
        <f>'[10]II-B-1 Plant'!E48+'[9]II-B-1 Plant'!E47</f>
        <v>107595184.36000001</v>
      </c>
      <c r="F47" s="12">
        <f>'[10]II-B-1 Plant'!F48+'[9]II-B-1 Plant'!F47</f>
        <v>0</v>
      </c>
      <c r="G47" s="12">
        <f>'[10]II-B-1 Plant'!G48+'[9]II-B-1 Plant'!G47</f>
        <v>-4511014.819566262</v>
      </c>
      <c r="H47" s="11">
        <f t="shared" si="16"/>
        <v>103084169.54043375</v>
      </c>
      <c r="I47" s="188">
        <v>1</v>
      </c>
      <c r="J47" s="11">
        <f t="shared" si="18"/>
        <v>103084169.54043375</v>
      </c>
      <c r="K47" s="1542">
        <v>29</v>
      </c>
      <c r="L47" s="13" t="s">
        <v>517</v>
      </c>
      <c r="M47" s="12">
        <f>'[10]II-B-1 Plant'!M48+'[9]II-B-1 Plant'!M47</f>
        <v>0</v>
      </c>
      <c r="N47" s="12">
        <f>'[10]II-B-1 Plant'!N48+'[9]II-B-1 Plant'!N47</f>
        <v>103084169.54043375</v>
      </c>
      <c r="O47" s="12">
        <f>'[10]II-B-1 Plant'!O48+'[9]II-B-1 Plant'!O47</f>
        <v>0</v>
      </c>
      <c r="P47" s="12">
        <f>'[10]II-B-1 Plant'!P48+'[9]II-B-1 Plant'!P47</f>
        <v>0</v>
      </c>
      <c r="Q47" s="212">
        <f t="shared" si="17"/>
        <v>103084169.54043375</v>
      </c>
      <c r="R47" s="81"/>
    </row>
    <row r="48" spans="1:18" s="91" customFormat="1">
      <c r="A48" s="3">
        <f t="shared" si="10"/>
        <v>35</v>
      </c>
      <c r="B48" s="56" t="s">
        <v>760</v>
      </c>
      <c r="C48" s="4" t="s">
        <v>4</v>
      </c>
      <c r="D48" s="3"/>
      <c r="E48" s="12">
        <f>'[10]II-B-1 Plant'!E49+'[9]II-B-1 Plant'!E48</f>
        <v>0</v>
      </c>
      <c r="F48" s="12">
        <f>'[10]II-B-1 Plant'!F49+'[9]II-B-1 Plant'!F48</f>
        <v>0</v>
      </c>
      <c r="G48" s="12">
        <f>'[10]II-B-1 Plant'!G49+'[9]II-B-1 Plant'!G48</f>
        <v>0</v>
      </c>
      <c r="H48" s="11"/>
      <c r="I48" s="188"/>
      <c r="J48" s="11"/>
      <c r="K48" s="1542">
        <v>29</v>
      </c>
      <c r="L48" s="13" t="s">
        <v>517</v>
      </c>
      <c r="M48" s="12">
        <f>'[10]II-B-1 Plant'!M49+'[9]II-B-1 Plant'!M48</f>
        <v>0</v>
      </c>
      <c r="N48" s="12">
        <f>'[10]II-B-1 Plant'!N49+'[9]II-B-1 Plant'!N48</f>
        <v>0</v>
      </c>
      <c r="O48" s="12">
        <f>'[10]II-B-1 Plant'!O49+'[9]II-B-1 Plant'!O48</f>
        <v>0</v>
      </c>
      <c r="P48" s="12">
        <f>'[10]II-B-1 Plant'!P49+'[9]II-B-1 Plant'!P48</f>
        <v>0</v>
      </c>
      <c r="Q48" s="212">
        <f t="shared" si="17"/>
        <v>0</v>
      </c>
      <c r="R48" s="81"/>
    </row>
    <row r="49" spans="1:180" s="7" customFormat="1">
      <c r="A49" s="3">
        <f t="shared" si="10"/>
        <v>36</v>
      </c>
      <c r="B49" s="210"/>
      <c r="C49" s="33" t="s">
        <v>360</v>
      </c>
      <c r="D49" s="22"/>
      <c r="E49" s="23">
        <f>SUM(E34:E48)</f>
        <v>4038249459.5600004</v>
      </c>
      <c r="F49" s="23">
        <f>SUM(F34:F48)</f>
        <v>0</v>
      </c>
      <c r="G49" s="23">
        <f>SUM(G34:G48)</f>
        <v>-86195754.83365804</v>
      </c>
      <c r="H49" s="23">
        <f>SUM(H34:H48)</f>
        <v>3952053704.7263422</v>
      </c>
      <c r="I49" s="190"/>
      <c r="J49" s="23">
        <f>SUM(J34:J48)</f>
        <v>3952053704.7263422</v>
      </c>
      <c r="K49" s="22"/>
      <c r="L49" s="22"/>
      <c r="M49" s="23">
        <f t="shared" ref="M49:P49" si="19">SUM(M34:M48)</f>
        <v>0</v>
      </c>
      <c r="N49" s="23">
        <f t="shared" si="19"/>
        <v>3722246588.9863424</v>
      </c>
      <c r="O49" s="23">
        <f t="shared" si="19"/>
        <v>229807115.74000001</v>
      </c>
      <c r="P49" s="23">
        <f t="shared" si="19"/>
        <v>0</v>
      </c>
      <c r="Q49" s="214">
        <f>SUM(Q34:Q48)</f>
        <v>3952053704.7263422</v>
      </c>
      <c r="R49" s="81"/>
    </row>
    <row r="50" spans="1:180" ht="12" thickBot="1">
      <c r="A50" s="3">
        <f t="shared" si="10"/>
        <v>37</v>
      </c>
      <c r="B50" s="56"/>
      <c r="E50" s="12"/>
      <c r="F50" s="12"/>
      <c r="G50" s="12"/>
      <c r="H50" s="12"/>
      <c r="J50" s="12"/>
      <c r="K50" s="3"/>
      <c r="M50" s="12"/>
      <c r="N50" s="12"/>
      <c r="O50" s="12"/>
      <c r="P50" s="12"/>
      <c r="Q50" s="145"/>
      <c r="R50" s="81"/>
    </row>
    <row r="51" spans="1:180">
      <c r="A51" s="3">
        <f t="shared" si="10"/>
        <v>38</v>
      </c>
      <c r="B51" s="395" t="s">
        <v>479</v>
      </c>
      <c r="C51" s="396"/>
      <c r="D51" s="397" t="s">
        <v>392</v>
      </c>
      <c r="E51" s="316">
        <f>E18+E31+E49</f>
        <v>7865890474.3799992</v>
      </c>
      <c r="F51" s="316">
        <f>F18+F31+F49</f>
        <v>785950.10000000009</v>
      </c>
      <c r="G51" s="316">
        <f>G18+G31+G49</f>
        <v>-91588360.303658038</v>
      </c>
      <c r="H51" s="316">
        <f>H18+H31+H49</f>
        <v>7773516163.9763422</v>
      </c>
      <c r="I51" s="186"/>
      <c r="J51" s="316">
        <f>J18+J31+J49</f>
        <v>7773516163.9763422</v>
      </c>
      <c r="K51" s="397"/>
      <c r="L51" s="27"/>
      <c r="M51" s="316">
        <f t="shared" ref="M51:P51" si="20">M18+M31+M49</f>
        <v>3715658635.0499997</v>
      </c>
      <c r="N51" s="316">
        <f t="shared" si="20"/>
        <v>3824399498.9888892</v>
      </c>
      <c r="O51" s="316">
        <f t="shared" si="20"/>
        <v>233453229.45199484</v>
      </c>
      <c r="P51" s="316">
        <f t="shared" si="20"/>
        <v>4800.485458014371</v>
      </c>
      <c r="Q51" s="398">
        <f>+Q49+Q31+Q18</f>
        <v>7773516163.9763422</v>
      </c>
      <c r="R51" s="81"/>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row>
    <row r="52" spans="1:180" s="7" customFormat="1" ht="12" thickBot="1">
      <c r="A52" s="3">
        <f t="shared" si="10"/>
        <v>39</v>
      </c>
      <c r="B52" s="399" t="s">
        <v>480</v>
      </c>
      <c r="C52" s="400"/>
      <c r="D52" s="224" t="s">
        <v>392</v>
      </c>
      <c r="E52" s="225">
        <f>E31+E49</f>
        <v>7721937997.6800003</v>
      </c>
      <c r="F52" s="225">
        <f>F31+F49</f>
        <v>238419.99</v>
      </c>
      <c r="G52" s="225">
        <f>G31+G49</f>
        <v>-91588360.303658038</v>
      </c>
      <c r="H52" s="225">
        <f>H31+H49</f>
        <v>7630111217.386342</v>
      </c>
      <c r="I52" s="559"/>
      <c r="J52" s="225">
        <f>J31+J49</f>
        <v>7630111217.386342</v>
      </c>
      <c r="K52" s="224"/>
      <c r="L52" s="224"/>
      <c r="M52" s="225">
        <f t="shared" ref="M52:P52" si="21">M31+M49</f>
        <v>3678057512.6599998</v>
      </c>
      <c r="N52" s="225">
        <f t="shared" si="21"/>
        <v>3722246588.986342</v>
      </c>
      <c r="O52" s="225">
        <f t="shared" si="21"/>
        <v>229807115.74000001</v>
      </c>
      <c r="P52" s="225">
        <f t="shared" si="21"/>
        <v>0</v>
      </c>
      <c r="Q52" s="227">
        <f>Q31+Q49</f>
        <v>7630111217.386342</v>
      </c>
      <c r="R52" s="81"/>
    </row>
    <row r="53" spans="1:180" s="7" customFormat="1">
      <c r="A53" s="3"/>
      <c r="D53" s="8"/>
      <c r="E53" s="23"/>
      <c r="F53" s="23"/>
      <c r="G53" s="23"/>
      <c r="H53" s="23"/>
      <c r="I53" s="187"/>
      <c r="J53" s="23"/>
      <c r="K53" s="8"/>
      <c r="L53" s="8"/>
      <c r="M53" s="23"/>
      <c r="N53" s="23"/>
      <c r="O53" s="23"/>
      <c r="P53" s="23"/>
      <c r="Q53" s="23"/>
      <c r="R53" s="81"/>
    </row>
    <row r="54" spans="1:180">
      <c r="A54" s="3"/>
      <c r="C54" s="10"/>
      <c r="E54" s="81">
        <f>E51-F51</f>
        <v>7865104524.2799988</v>
      </c>
      <c r="F54" s="81"/>
      <c r="G54" s="81"/>
      <c r="N54" s="81"/>
    </row>
    <row r="55" spans="1:180">
      <c r="A55" s="3"/>
      <c r="E55" s="81"/>
      <c r="F55" s="81"/>
    </row>
    <row r="57" spans="1:180" s="7" customFormat="1">
      <c r="B57" s="21"/>
      <c r="D57" s="8"/>
      <c r="E57" s="23"/>
      <c r="F57" s="23"/>
      <c r="G57" s="23"/>
      <c r="H57" s="23"/>
      <c r="I57" s="187"/>
      <c r="J57" s="23"/>
      <c r="K57" s="8"/>
      <c r="L57" s="8"/>
      <c r="M57" s="23"/>
      <c r="N57" s="23"/>
      <c r="O57" s="23"/>
      <c r="R57" s="81"/>
    </row>
    <row r="58" spans="1:180" s="91" customFormat="1">
      <c r="B58" s="4"/>
      <c r="C58" s="4"/>
      <c r="D58" s="3"/>
      <c r="E58" s="12"/>
      <c r="F58" s="12"/>
      <c r="G58" s="12"/>
      <c r="H58" s="12"/>
      <c r="I58" s="188"/>
      <c r="J58" s="11"/>
      <c r="K58" s="3"/>
      <c r="L58" s="3"/>
      <c r="M58" s="11"/>
      <c r="N58" s="11"/>
      <c r="O58" s="11"/>
      <c r="P58" s="11"/>
      <c r="Q58" s="11"/>
      <c r="R58" s="81"/>
    </row>
    <row r="59" spans="1:180">
      <c r="E59" s="12"/>
      <c r="F59" s="12"/>
      <c r="G59" s="12"/>
      <c r="H59" s="12"/>
      <c r="J59" s="11"/>
      <c r="K59" s="3"/>
      <c r="M59" s="11"/>
      <c r="N59" s="11"/>
      <c r="O59" s="11"/>
      <c r="P59" s="11"/>
      <c r="Q59" s="11"/>
      <c r="R59" s="81"/>
    </row>
    <row r="60" spans="1:180">
      <c r="E60" s="12"/>
      <c r="F60" s="12"/>
      <c r="G60" s="12"/>
      <c r="H60" s="12"/>
      <c r="J60" s="11"/>
      <c r="K60" s="3"/>
      <c r="M60" s="11"/>
      <c r="N60" s="11"/>
      <c r="O60" s="11"/>
      <c r="P60" s="11"/>
      <c r="Q60" s="11"/>
      <c r="R60" s="81"/>
    </row>
    <row r="61" spans="1:180">
      <c r="E61" s="12"/>
      <c r="F61" s="12"/>
      <c r="G61" s="12"/>
      <c r="H61" s="12"/>
      <c r="J61" s="11"/>
      <c r="K61" s="3"/>
      <c r="M61" s="11"/>
      <c r="N61" s="11"/>
      <c r="O61" s="11"/>
      <c r="P61" s="11"/>
      <c r="Q61" s="11"/>
      <c r="R61" s="81"/>
    </row>
    <row r="62" spans="1:180">
      <c r="E62" s="12"/>
      <c r="F62" s="12"/>
      <c r="G62" s="12"/>
      <c r="H62" s="12"/>
      <c r="J62" s="11"/>
      <c r="K62" s="3"/>
      <c r="M62" s="11"/>
      <c r="N62" s="11"/>
      <c r="O62" s="11"/>
      <c r="P62" s="11"/>
      <c r="Q62" s="11"/>
      <c r="R62" s="81"/>
    </row>
    <row r="63" spans="1:180">
      <c r="E63" s="12"/>
      <c r="F63" s="12"/>
      <c r="G63" s="12"/>
      <c r="H63" s="12"/>
      <c r="J63" s="11"/>
      <c r="K63" s="3"/>
      <c r="M63" s="11"/>
      <c r="N63" s="11"/>
      <c r="O63" s="11"/>
      <c r="P63" s="11"/>
      <c r="Q63" s="11"/>
      <c r="R63" s="81"/>
    </row>
    <row r="64" spans="1:180">
      <c r="E64" s="12"/>
      <c r="F64" s="12"/>
      <c r="G64" s="12"/>
      <c r="H64" s="12"/>
      <c r="J64" s="11"/>
      <c r="K64" s="3"/>
      <c r="M64" s="11"/>
      <c r="N64" s="11"/>
      <c r="O64" s="11"/>
      <c r="P64" s="11"/>
      <c r="Q64" s="11"/>
      <c r="R64" s="81"/>
    </row>
    <row r="65" spans="2:18">
      <c r="E65" s="12"/>
      <c r="F65" s="12"/>
      <c r="G65" s="12"/>
      <c r="H65" s="12"/>
      <c r="J65" s="11"/>
      <c r="K65" s="3"/>
      <c r="M65" s="12"/>
      <c r="N65" s="12"/>
      <c r="O65" s="12"/>
      <c r="P65" s="12"/>
      <c r="Q65" s="11"/>
      <c r="R65" s="81"/>
    </row>
    <row r="66" spans="2:18" ht="12" customHeight="1">
      <c r="E66" s="12"/>
      <c r="F66" s="12"/>
      <c r="G66" s="12"/>
      <c r="H66" s="12"/>
      <c r="J66" s="11"/>
      <c r="K66" s="3"/>
      <c r="M66" s="11"/>
      <c r="N66" s="11"/>
      <c r="O66" s="11"/>
      <c r="P66" s="11"/>
      <c r="Q66" s="11"/>
      <c r="R66" s="81"/>
    </row>
    <row r="67" spans="2:18" ht="12" customHeight="1">
      <c r="D67" s="8"/>
      <c r="E67" s="12"/>
      <c r="F67" s="12"/>
      <c r="G67" s="12"/>
      <c r="H67" s="12"/>
      <c r="J67" s="11"/>
      <c r="K67" s="3"/>
      <c r="M67" s="12"/>
      <c r="N67" s="12"/>
      <c r="O67" s="12"/>
      <c r="P67" s="12"/>
      <c r="Q67" s="11"/>
      <c r="R67" s="81"/>
    </row>
    <row r="68" spans="2:18" s="7" customFormat="1">
      <c r="C68" s="33"/>
      <c r="D68" s="8"/>
      <c r="E68" s="23"/>
      <c r="F68" s="23"/>
      <c r="G68" s="23"/>
      <c r="H68" s="23"/>
      <c r="I68" s="187"/>
      <c r="J68" s="23"/>
      <c r="K68" s="8"/>
      <c r="L68" s="8"/>
      <c r="M68" s="23"/>
      <c r="N68" s="23"/>
      <c r="O68" s="23"/>
      <c r="P68" s="23"/>
      <c r="Q68" s="23"/>
      <c r="R68" s="81"/>
    </row>
    <row r="69" spans="2:18">
      <c r="C69" s="33"/>
      <c r="E69" s="12"/>
      <c r="F69" s="12"/>
      <c r="G69" s="12"/>
      <c r="H69" s="12"/>
      <c r="J69" s="12"/>
      <c r="K69" s="3"/>
      <c r="M69" s="12"/>
      <c r="N69" s="12"/>
      <c r="O69" s="12"/>
      <c r="R69" s="81"/>
    </row>
    <row r="70" spans="2:18">
      <c r="E70" s="12"/>
      <c r="F70" s="12"/>
      <c r="G70" s="12"/>
      <c r="H70" s="12"/>
      <c r="J70" s="11"/>
      <c r="K70" s="3"/>
      <c r="M70" s="11"/>
      <c r="N70" s="11"/>
      <c r="O70" s="11"/>
      <c r="P70" s="11"/>
      <c r="Q70" s="11"/>
      <c r="R70" s="81"/>
    </row>
    <row r="71" spans="2:18">
      <c r="E71" s="12"/>
      <c r="F71" s="12"/>
      <c r="G71" s="12"/>
      <c r="H71" s="12"/>
      <c r="J71" s="11"/>
      <c r="K71" s="3"/>
      <c r="M71" s="11"/>
      <c r="N71" s="11"/>
      <c r="O71" s="11"/>
      <c r="P71" s="11"/>
      <c r="Q71" s="11"/>
      <c r="R71" s="81"/>
    </row>
    <row r="72" spans="2:18">
      <c r="E72" s="12"/>
      <c r="F72" s="12"/>
      <c r="G72" s="12"/>
      <c r="H72" s="12"/>
      <c r="J72" s="11"/>
      <c r="K72" s="3"/>
      <c r="M72" s="11"/>
      <c r="N72" s="11"/>
      <c r="O72" s="11"/>
      <c r="P72" s="11"/>
      <c r="Q72" s="11"/>
      <c r="R72" s="81"/>
    </row>
    <row r="73" spans="2:18" s="7" customFormat="1">
      <c r="C73" s="33"/>
      <c r="D73" s="8"/>
      <c r="E73" s="23"/>
      <c r="F73" s="23"/>
      <c r="G73" s="23"/>
      <c r="H73" s="23"/>
      <c r="I73" s="187"/>
      <c r="J73" s="23"/>
      <c r="K73" s="8"/>
      <c r="L73" s="8"/>
      <c r="M73" s="23"/>
      <c r="N73" s="23"/>
      <c r="O73" s="23"/>
      <c r="P73" s="23"/>
      <c r="Q73" s="23"/>
      <c r="R73" s="81"/>
    </row>
    <row r="74" spans="2:18" s="7" customFormat="1">
      <c r="D74" s="8"/>
      <c r="E74" s="23"/>
      <c r="F74" s="23"/>
      <c r="G74" s="23"/>
      <c r="H74" s="23"/>
      <c r="I74" s="187"/>
      <c r="J74" s="23"/>
      <c r="K74" s="8"/>
      <c r="L74" s="8"/>
      <c r="M74" s="23"/>
      <c r="N74" s="23"/>
      <c r="O74" s="23"/>
      <c r="R74" s="81"/>
    </row>
    <row r="75" spans="2:18" s="7" customFormat="1">
      <c r="D75" s="8"/>
      <c r="E75" s="23"/>
      <c r="F75" s="23"/>
      <c r="G75" s="23"/>
      <c r="H75" s="23"/>
      <c r="I75" s="187"/>
      <c r="J75" s="23"/>
      <c r="K75" s="8"/>
      <c r="L75" s="8"/>
      <c r="M75" s="23"/>
      <c r="N75" s="23"/>
      <c r="O75" s="23"/>
      <c r="R75" s="81"/>
    </row>
    <row r="76" spans="2:18" s="7" customFormat="1">
      <c r="B76" s="4"/>
      <c r="C76" s="4"/>
      <c r="D76" s="8"/>
      <c r="E76" s="23"/>
      <c r="F76" s="23"/>
      <c r="G76" s="23"/>
      <c r="H76" s="23"/>
      <c r="I76" s="187"/>
      <c r="J76" s="23"/>
      <c r="K76" s="8"/>
      <c r="L76" s="8"/>
      <c r="M76" s="23"/>
      <c r="N76" s="23"/>
      <c r="O76" s="23"/>
      <c r="R76" s="81"/>
    </row>
    <row r="77" spans="2:18" s="7" customFormat="1">
      <c r="B77" s="4"/>
      <c r="C77" s="4"/>
      <c r="D77" s="8"/>
      <c r="E77" s="12"/>
      <c r="F77" s="12"/>
      <c r="G77" s="12"/>
      <c r="H77" s="23"/>
      <c r="I77" s="188"/>
      <c r="J77" s="11"/>
      <c r="K77" s="3"/>
      <c r="L77" s="3"/>
      <c r="M77" s="11"/>
      <c r="N77" s="11"/>
      <c r="O77" s="11"/>
      <c r="P77" s="11"/>
      <c r="Q77" s="11"/>
      <c r="R77" s="81"/>
    </row>
    <row r="78" spans="2:18" s="7" customFormat="1">
      <c r="B78" s="4"/>
      <c r="C78" s="4"/>
      <c r="D78" s="8"/>
      <c r="E78" s="12"/>
      <c r="F78" s="12"/>
      <c r="G78" s="12"/>
      <c r="H78" s="23"/>
      <c r="I78" s="188"/>
      <c r="J78" s="11"/>
      <c r="K78" s="3"/>
      <c r="L78" s="3"/>
      <c r="M78" s="11"/>
      <c r="N78" s="11"/>
      <c r="O78" s="11"/>
      <c r="P78" s="11"/>
      <c r="Q78" s="11"/>
      <c r="R78" s="81"/>
    </row>
    <row r="79" spans="2:18" s="7" customFormat="1">
      <c r="B79" s="4"/>
      <c r="C79" s="4"/>
      <c r="D79" s="8"/>
      <c r="E79" s="12"/>
      <c r="F79" s="12"/>
      <c r="G79" s="12"/>
      <c r="H79" s="23"/>
      <c r="I79" s="188"/>
      <c r="J79" s="11"/>
      <c r="K79" s="3"/>
      <c r="L79" s="3"/>
      <c r="M79" s="11"/>
      <c r="N79" s="11"/>
      <c r="O79" s="11"/>
      <c r="P79" s="11"/>
      <c r="Q79" s="11"/>
      <c r="R79" s="81"/>
    </row>
    <row r="80" spans="2:18" s="7" customFormat="1">
      <c r="B80" s="4"/>
      <c r="C80" s="4"/>
      <c r="D80" s="8"/>
      <c r="E80" s="12"/>
      <c r="F80" s="12"/>
      <c r="G80" s="12"/>
      <c r="H80" s="23"/>
      <c r="I80" s="188"/>
      <c r="J80" s="11"/>
      <c r="K80" s="3"/>
      <c r="L80" s="3"/>
      <c r="M80" s="11"/>
      <c r="N80" s="11"/>
      <c r="O80" s="11"/>
      <c r="P80" s="11"/>
      <c r="Q80" s="11"/>
      <c r="R80" s="81"/>
    </row>
    <row r="81" spans="2:18" s="7" customFormat="1">
      <c r="B81" s="4"/>
      <c r="C81" s="4"/>
      <c r="D81" s="8"/>
      <c r="E81" s="12"/>
      <c r="F81" s="12"/>
      <c r="G81" s="12"/>
      <c r="H81" s="23"/>
      <c r="I81" s="188"/>
      <c r="J81" s="11"/>
      <c r="K81" s="3"/>
      <c r="L81" s="3"/>
      <c r="M81" s="11"/>
      <c r="N81" s="11"/>
      <c r="O81" s="11"/>
      <c r="P81" s="11"/>
      <c r="Q81" s="11"/>
      <c r="R81" s="81"/>
    </row>
    <row r="82" spans="2:18" s="7" customFormat="1">
      <c r="B82" s="4"/>
      <c r="C82" s="4"/>
      <c r="D82" s="8"/>
      <c r="E82" s="12"/>
      <c r="F82" s="12"/>
      <c r="G82" s="12"/>
      <c r="H82" s="23"/>
      <c r="I82" s="188"/>
      <c r="J82" s="11"/>
      <c r="K82" s="3"/>
      <c r="L82" s="3"/>
      <c r="M82" s="11"/>
      <c r="N82" s="11"/>
      <c r="O82" s="11"/>
      <c r="P82" s="11"/>
      <c r="Q82" s="11"/>
      <c r="R82" s="81"/>
    </row>
    <row r="83" spans="2:18" s="7" customFormat="1">
      <c r="B83" s="4"/>
      <c r="C83" s="4"/>
      <c r="D83" s="8"/>
      <c r="E83" s="12"/>
      <c r="F83" s="12"/>
      <c r="G83" s="12"/>
      <c r="H83" s="23"/>
      <c r="I83" s="188"/>
      <c r="J83" s="11"/>
      <c r="K83" s="3"/>
      <c r="L83" s="3"/>
      <c r="M83" s="11"/>
      <c r="N83" s="12"/>
      <c r="O83" s="12"/>
      <c r="P83" s="12"/>
      <c r="Q83" s="11"/>
      <c r="R83" s="81"/>
    </row>
    <row r="84" spans="2:18" s="7" customFormat="1">
      <c r="B84" s="4"/>
      <c r="C84" s="4"/>
      <c r="D84" s="8"/>
      <c r="E84" s="12"/>
      <c r="F84" s="12"/>
      <c r="G84" s="12"/>
      <c r="H84" s="23"/>
      <c r="I84" s="188"/>
      <c r="J84" s="11"/>
      <c r="K84" s="3"/>
      <c r="L84" s="3"/>
      <c r="M84" s="11"/>
      <c r="N84" s="11"/>
      <c r="O84" s="11"/>
      <c r="P84" s="11"/>
      <c r="Q84" s="11"/>
      <c r="R84" s="81"/>
    </row>
    <row r="85" spans="2:18" s="7" customFormat="1">
      <c r="C85" s="33"/>
      <c r="D85" s="8"/>
      <c r="E85" s="89"/>
      <c r="F85" s="89"/>
      <c r="G85" s="89"/>
      <c r="H85" s="89"/>
      <c r="I85" s="187"/>
      <c r="J85" s="89"/>
      <c r="K85" s="8"/>
      <c r="L85" s="8"/>
      <c r="M85" s="89"/>
      <c r="N85" s="89"/>
      <c r="O85" s="89"/>
      <c r="P85" s="89"/>
      <c r="Q85" s="89"/>
      <c r="R85" s="81"/>
    </row>
    <row r="86" spans="2:18" s="7" customFormat="1">
      <c r="B86" s="4"/>
      <c r="C86" s="33"/>
      <c r="D86" s="8"/>
      <c r="E86" s="23"/>
      <c r="F86" s="23"/>
      <c r="G86" s="23"/>
      <c r="H86" s="23"/>
      <c r="I86" s="188"/>
      <c r="J86" s="23"/>
      <c r="K86" s="3"/>
      <c r="L86" s="3"/>
      <c r="M86" s="23"/>
      <c r="N86" s="23"/>
      <c r="O86" s="23"/>
      <c r="R86" s="81"/>
    </row>
    <row r="87" spans="2:18" s="7" customFormat="1">
      <c r="B87" s="4"/>
      <c r="C87" s="4"/>
      <c r="D87" s="8"/>
      <c r="E87" s="12"/>
      <c r="F87" s="12"/>
      <c r="G87" s="12"/>
      <c r="H87" s="23"/>
      <c r="I87" s="188"/>
      <c r="J87" s="11"/>
      <c r="K87" s="3"/>
      <c r="L87" s="3"/>
      <c r="M87" s="12"/>
      <c r="N87" s="12"/>
      <c r="O87" s="12"/>
      <c r="P87" s="12"/>
      <c r="Q87" s="11"/>
      <c r="R87" s="81"/>
    </row>
    <row r="88" spans="2:18" s="7" customFormat="1">
      <c r="B88" s="4"/>
      <c r="C88" s="4"/>
      <c r="D88" s="8"/>
      <c r="E88" s="12"/>
      <c r="F88" s="12"/>
      <c r="G88" s="12"/>
      <c r="H88" s="23"/>
      <c r="I88" s="188"/>
      <c r="J88" s="11"/>
      <c r="K88" s="3"/>
      <c r="L88" s="3"/>
      <c r="M88" s="11"/>
      <c r="N88" s="11"/>
      <c r="O88" s="11"/>
      <c r="P88" s="11"/>
      <c r="Q88" s="11"/>
      <c r="R88" s="81"/>
    </row>
    <row r="89" spans="2:18" s="7" customFormat="1">
      <c r="B89" s="4"/>
      <c r="C89" s="4"/>
      <c r="D89" s="8"/>
      <c r="E89" s="12"/>
      <c r="F89" s="12"/>
      <c r="G89" s="12"/>
      <c r="H89" s="23"/>
      <c r="I89" s="188"/>
      <c r="J89" s="11"/>
      <c r="K89" s="3"/>
      <c r="L89" s="3"/>
      <c r="M89" s="11"/>
      <c r="N89" s="11"/>
      <c r="O89" s="11"/>
      <c r="P89" s="11"/>
      <c r="Q89" s="11"/>
      <c r="R89" s="81"/>
    </row>
    <row r="90" spans="2:18" s="7" customFormat="1">
      <c r="B90" s="4"/>
      <c r="C90" s="4"/>
      <c r="D90" s="8"/>
      <c r="E90" s="12"/>
      <c r="F90" s="12"/>
      <c r="G90" s="12"/>
      <c r="H90" s="23"/>
      <c r="I90" s="188"/>
      <c r="J90" s="11"/>
      <c r="K90" s="3"/>
      <c r="L90" s="3"/>
      <c r="M90" s="11"/>
      <c r="N90" s="11"/>
      <c r="O90" s="11"/>
      <c r="P90" s="11"/>
      <c r="Q90" s="11"/>
      <c r="R90" s="81"/>
    </row>
    <row r="91" spans="2:18" s="7" customFormat="1">
      <c r="C91" s="33"/>
      <c r="D91" s="8"/>
      <c r="E91" s="23"/>
      <c r="F91" s="23"/>
      <c r="G91" s="23"/>
      <c r="H91" s="23"/>
      <c r="I91" s="187"/>
      <c r="J91" s="23"/>
      <c r="K91" s="8"/>
      <c r="L91" s="8"/>
      <c r="M91" s="23"/>
      <c r="N91" s="23"/>
      <c r="O91" s="23"/>
      <c r="P91" s="23"/>
      <c r="Q91" s="23"/>
      <c r="R91" s="81"/>
    </row>
    <row r="92" spans="2:18" s="7" customFormat="1">
      <c r="D92" s="8"/>
      <c r="E92" s="23"/>
      <c r="F92" s="23"/>
      <c r="G92" s="23"/>
      <c r="H92" s="23"/>
      <c r="I92" s="187"/>
      <c r="J92" s="23"/>
      <c r="K92" s="8"/>
      <c r="L92" s="8"/>
      <c r="M92" s="23"/>
      <c r="N92" s="23"/>
      <c r="O92" s="23"/>
      <c r="R92" s="81"/>
    </row>
    <row r="93" spans="2:18" s="7" customFormat="1">
      <c r="D93" s="12"/>
      <c r="E93" s="12"/>
      <c r="F93" s="12"/>
      <c r="G93" s="12"/>
      <c r="H93" s="12"/>
      <c r="I93" s="191"/>
      <c r="J93" s="12"/>
      <c r="K93" s="12"/>
      <c r="L93" s="12"/>
      <c r="M93" s="12"/>
      <c r="N93" s="12"/>
      <c r="O93" s="12"/>
      <c r="P93" s="12"/>
      <c r="Q93" s="12"/>
      <c r="R93" s="81"/>
    </row>
    <row r="94" spans="2:18">
      <c r="B94" s="7"/>
    </row>
    <row r="99" spans="2:12">
      <c r="C99" s="108"/>
      <c r="D99" s="109"/>
      <c r="I99" s="192"/>
      <c r="K99" s="110"/>
      <c r="L99" s="109"/>
    </row>
    <row r="101" spans="2:12">
      <c r="C101" s="5"/>
      <c r="D101" s="6"/>
      <c r="I101" s="193"/>
      <c r="K101" s="111"/>
      <c r="L101" s="6"/>
    </row>
    <row r="103" spans="2:12">
      <c r="C103" s="5"/>
      <c r="I103" s="193"/>
      <c r="K103" s="111"/>
      <c r="L103" s="6"/>
    </row>
    <row r="104" spans="2:12">
      <c r="C104" s="6"/>
      <c r="D104" s="6"/>
      <c r="I104" s="193"/>
      <c r="K104" s="111"/>
      <c r="L104" s="6"/>
    </row>
    <row r="106" spans="2:12">
      <c r="B106" s="7"/>
    </row>
  </sheetData>
  <customSheetViews>
    <customSheetView guid="{700BB901-DE3D-40AF-9E84-3437521A0345}" showPageBreaks="1">
      <selection activeCell="E44" sqref="E44"/>
      <colBreaks count="3" manualBreakCount="3">
        <brk id="14" max="1048575" man="1"/>
        <brk id="17" max="1048575" man="1"/>
        <brk id="35" max="1048575" man="1"/>
      </colBreaks>
      <pageMargins left="0.5" right="0.5" top="1" bottom="0.5" header="0.5" footer="0.5"/>
      <printOptions horizontalCentered="1"/>
      <pageSetup scale="75" pageOrder="overThenDown" orientation="landscape" r:id="rId1"/>
      <headerFooter alignWithMargins="0">
        <oddFooter>&amp;LSponsored by:  Randall W. Hamlett&amp;C&amp;A&amp;R&amp;P of &amp;N</oddFooter>
      </headerFooter>
    </customSheetView>
    <customSheetView guid="{D30DA162-D620-4A19-970C-1046A6A23ED1}" topLeftCell="A22">
      <selection activeCell="B52" sqref="B52"/>
      <colBreaks count="1" manualBreakCount="1">
        <brk id="17" max="1048575" man="1"/>
      </colBreaks>
      <pageMargins left="0.5" right="0.5" top="1" bottom="0.5" header="0.5" footer="0.5"/>
      <printOptions horizontalCentered="1"/>
      <pageSetup scale="75" pageOrder="overThenDown" orientation="landscape" r:id="rId2"/>
      <headerFooter alignWithMargins="0">
        <oddFooter>&amp;LSponsored by:  Randall W. Hamlett&amp;C&amp;A&amp;R&amp;P of &amp;N</oddFooter>
      </headerFooter>
    </customSheetView>
    <customSheetView guid="{7B208CC4-03EC-49A3-9AEF-BDEAF48D6BE2}" showPageBreaks="1" printArea="1" hiddenColumns="1" topLeftCell="D1">
      <selection activeCell="M17" sqref="M17"/>
      <colBreaks count="1" manualBreakCount="1">
        <brk id="17" max="1048575" man="1"/>
      </colBreaks>
      <pageMargins left="0.5" right="0.5" top="1" bottom="0.5" header="0.5" footer="0.5"/>
      <printOptions horizontalCentered="1"/>
      <pageSetup scale="75" pageOrder="overThenDown" orientation="landscape" r:id="rId3"/>
      <headerFooter alignWithMargins="0">
        <oddFooter>&amp;LSponsored by:  Randall W. Hamlett&amp;C&amp;A&amp;R&amp;P of &amp;N</oddFooter>
      </headerFooter>
    </customSheetView>
    <customSheetView guid="{FAFF7267-5C8D-421B-A6E7-C317663504A2}">
      <selection activeCell="O17" sqref="O17"/>
      <colBreaks count="3" manualBreakCount="3">
        <brk id="14" max="1048575" man="1"/>
        <brk id="17" max="1048575" man="1"/>
        <brk id="35" max="1048575" man="1"/>
      </colBreaks>
      <pageMargins left="0.5" right="0.5" top="1" bottom="0.5" header="0.5" footer="0.5"/>
      <printOptions horizontalCentered="1"/>
      <pageSetup scale="75" pageOrder="overThenDown" orientation="landscape" r:id="rId4"/>
      <headerFooter alignWithMargins="0">
        <oddFooter>&amp;LSponsored by:  Randall W. Hamlett&amp;C&amp;A&amp;R&amp;P of &amp;N</oddFooter>
      </headerFooter>
    </customSheetView>
    <customSheetView guid="{659C7A86-29AF-4EB2-A484-62929168C99A}" topLeftCell="A22">
      <selection activeCell="B52" sqref="B52"/>
      <colBreaks count="3" manualBreakCount="3">
        <brk id="14" max="1048575" man="1"/>
        <brk id="17" max="1048575" man="1"/>
        <brk id="35" max="1048575" man="1"/>
      </colBreaks>
      <pageMargins left="0.5" right="0.5" top="1" bottom="0.5" header="0.5" footer="0.5"/>
      <printOptions horizontalCentered="1"/>
      <pageSetup scale="75" pageOrder="overThenDown" orientation="landscape" r:id="rId5"/>
      <headerFooter alignWithMargins="0">
        <oddFooter>&amp;LSponsored by:  Randall W. Hamlett&amp;C&amp;A&amp;R&amp;P of &amp;N</oddFooter>
      </headerFooter>
    </customSheetView>
    <customSheetView guid="{DE1D8474-1C81-4DEF-9FC4-4CC6D52CA0A7}">
      <colBreaks count="3" manualBreakCount="3">
        <brk id="14" max="1048575" man="1"/>
        <brk id="17" max="1048575" man="1"/>
        <brk id="35" max="1048575" man="1"/>
      </colBreaks>
      <pageMargins left="0.5" right="0.5" top="1" bottom="0.5" header="0.5" footer="0.5"/>
      <printOptions horizontalCentered="1"/>
      <pageSetup scale="75" pageOrder="overThenDown" orientation="landscape" r:id="rId6"/>
      <headerFooter alignWithMargins="0">
        <oddFooter>&amp;LSponsored by:  Randall W. Hamlett&amp;C&amp;A&amp;R&amp;P of &amp;N</oddFooter>
      </headerFooter>
    </customSheetView>
  </customSheetViews>
  <phoneticPr fontId="20" type="noConversion"/>
  <pageMargins left="1" right="1" top="1" bottom="0.5" header="0.75" footer="0.5"/>
  <pageSetup scale="75" pageOrder="overThenDown" orientation="landscape" r:id="rId7"/>
  <headerFooter alignWithMargins="0">
    <oddHeader>&amp;R&amp;"Times New Roman,Regular"&amp;8Schedule II-B-1
Page &amp;P of &amp;N</oddHeader>
    <oddFooter>&amp;L&amp;"Times New Roman,Regular"&amp;9* AEP Texas maintains functional ledgers for transmission and distribution.  Please see the testimony of Randall W. Hamlett for Meter and TDCS functionalization.
Sponsored by:  Randall W. Hamlett and Wayman L. Smith</oddFooter>
  </headerFooter>
  <colBreaks count="2" manualBreakCount="2">
    <brk id="17" max="1048575" man="1"/>
    <brk id="35"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dimension ref="A1:R59"/>
  <sheetViews>
    <sheetView workbookViewId="0"/>
  </sheetViews>
  <sheetFormatPr defaultColWidth="9.140625" defaultRowHeight="11.25"/>
  <cols>
    <col min="1" max="1" width="4.5703125" style="4" customWidth="1"/>
    <col min="2" max="2" width="7.42578125" style="4" customWidth="1"/>
    <col min="3" max="3" width="27.42578125" style="4" customWidth="1"/>
    <col min="4" max="4" width="8.5703125" style="3" customWidth="1"/>
    <col min="5" max="5" width="10.5703125" style="4" bestFit="1" customWidth="1"/>
    <col min="6" max="6" width="10.7109375" style="4" bestFit="1" customWidth="1"/>
    <col min="7" max="7" width="9" style="4" bestFit="1" customWidth="1"/>
    <col min="8" max="8" width="10.5703125" style="4" bestFit="1" customWidth="1"/>
    <col min="9" max="9" width="8" style="3" bestFit="1" customWidth="1"/>
    <col min="10" max="10" width="10.5703125" style="4" bestFit="1" customWidth="1"/>
    <col min="11" max="11" width="6" style="1609" bestFit="1" customWidth="1"/>
    <col min="12" max="12" width="19" style="3" bestFit="1" customWidth="1"/>
    <col min="13" max="14" width="10.85546875" style="4" customWidth="1"/>
    <col min="15" max="15" width="9.85546875" style="4" bestFit="1" customWidth="1"/>
    <col min="16" max="16" width="9" style="4" bestFit="1" customWidth="1"/>
    <col min="17" max="17" width="10.5703125" style="4" bestFit="1" customWidth="1"/>
    <col min="18" max="18" width="12.5703125" style="4" customWidth="1"/>
    <col min="19" max="16384" width="9.140625" style="4"/>
  </cols>
  <sheetData>
    <row r="1" spans="1:18" ht="12" thickBot="1"/>
    <row r="2" spans="1:18">
      <c r="B2" s="437" t="s">
        <v>465</v>
      </c>
      <c r="C2" s="86"/>
      <c r="D2" s="532"/>
      <c r="F2" s="80"/>
      <c r="J2" s="218"/>
      <c r="Q2" s="218"/>
    </row>
    <row r="3" spans="1:18">
      <c r="B3" s="295" t="s">
        <v>1407</v>
      </c>
      <c r="D3" s="534"/>
      <c r="F3" s="80"/>
      <c r="J3" s="218"/>
      <c r="Q3" s="218"/>
    </row>
    <row r="4" spans="1:18">
      <c r="B4" s="1544" t="s">
        <v>1619</v>
      </c>
      <c r="D4" s="534"/>
    </row>
    <row r="5" spans="1:18">
      <c r="B5" s="439" t="s">
        <v>1260</v>
      </c>
      <c r="D5" s="534"/>
    </row>
    <row r="6" spans="1:18" ht="12" thickBot="1">
      <c r="B6" s="1546" t="str">
        <f>'I-A'!B6</f>
        <v xml:space="preserve"> </v>
      </c>
      <c r="C6" s="216"/>
      <c r="D6" s="535"/>
    </row>
    <row r="7" spans="1:18">
      <c r="B7" s="385"/>
    </row>
    <row r="8" spans="1:18" ht="12" thickBot="1">
      <c r="B8" s="4" t="s">
        <v>584</v>
      </c>
      <c r="E8" s="6">
        <v>1</v>
      </c>
      <c r="F8" s="6">
        <v>2</v>
      </c>
      <c r="G8" s="6">
        <v>3</v>
      </c>
      <c r="H8" s="6">
        <v>4</v>
      </c>
      <c r="I8" s="6">
        <v>5</v>
      </c>
      <c r="J8" s="6">
        <v>6</v>
      </c>
      <c r="K8" s="1610">
        <v>7</v>
      </c>
      <c r="L8" s="6">
        <v>8</v>
      </c>
      <c r="M8" s="387">
        <v>9</v>
      </c>
      <c r="N8" s="387">
        <v>10</v>
      </c>
      <c r="O8" s="387">
        <v>11</v>
      </c>
      <c r="P8" s="3">
        <v>12</v>
      </c>
      <c r="Q8" s="3">
        <v>13</v>
      </c>
    </row>
    <row r="9" spans="1:18">
      <c r="A9" s="232"/>
      <c r="B9" s="388"/>
      <c r="C9" s="388"/>
      <c r="D9" s="388"/>
      <c r="E9" s="388"/>
      <c r="F9" s="388"/>
      <c r="G9" s="388"/>
      <c r="H9" s="356" t="s">
        <v>352</v>
      </c>
      <c r="I9" s="356" t="s">
        <v>355</v>
      </c>
      <c r="J9" s="388"/>
      <c r="K9" s="1611"/>
      <c r="L9" s="388"/>
      <c r="M9" s="356"/>
      <c r="N9" s="356"/>
      <c r="O9" s="356"/>
      <c r="P9" s="390"/>
      <c r="Q9" s="356"/>
      <c r="R9" s="356"/>
    </row>
    <row r="10" spans="1:18">
      <c r="A10" s="233"/>
      <c r="B10" s="357" t="s">
        <v>611</v>
      </c>
      <c r="C10" s="357" t="s">
        <v>578</v>
      </c>
      <c r="D10" s="357" t="s">
        <v>583</v>
      </c>
      <c r="E10" s="391" t="s">
        <v>281</v>
      </c>
      <c r="F10" s="426" t="s">
        <v>387</v>
      </c>
      <c r="G10" s="357" t="s">
        <v>251</v>
      </c>
      <c r="H10" s="357" t="s">
        <v>283</v>
      </c>
      <c r="I10" s="357" t="s">
        <v>773</v>
      </c>
      <c r="J10" s="357" t="s">
        <v>284</v>
      </c>
      <c r="K10" s="1612" t="s">
        <v>285</v>
      </c>
      <c r="L10" s="357" t="s">
        <v>383</v>
      </c>
      <c r="M10" s="357" t="s">
        <v>162</v>
      </c>
      <c r="N10" s="357" t="s">
        <v>163</v>
      </c>
      <c r="O10" s="357" t="s">
        <v>993</v>
      </c>
      <c r="P10" s="357" t="s">
        <v>270</v>
      </c>
      <c r="Q10" s="357" t="s">
        <v>283</v>
      </c>
      <c r="R10" s="357"/>
    </row>
    <row r="11" spans="1:18">
      <c r="A11" s="233" t="s">
        <v>272</v>
      </c>
      <c r="B11" s="357" t="s">
        <v>250</v>
      </c>
      <c r="C11" s="357"/>
      <c r="D11" s="357" t="s">
        <v>586</v>
      </c>
      <c r="E11" s="391" t="s">
        <v>352</v>
      </c>
      <c r="F11" s="426" t="s">
        <v>210</v>
      </c>
      <c r="G11" s="357" t="s">
        <v>176</v>
      </c>
      <c r="H11" s="357" t="s">
        <v>354</v>
      </c>
      <c r="I11" s="357" t="s">
        <v>774</v>
      </c>
      <c r="J11" s="357" t="s">
        <v>355</v>
      </c>
      <c r="K11" s="1612" t="s">
        <v>356</v>
      </c>
      <c r="L11" s="357" t="s">
        <v>286</v>
      </c>
      <c r="M11" s="357"/>
      <c r="N11" s="357"/>
      <c r="O11" s="357"/>
      <c r="P11" s="357"/>
      <c r="Q11" s="357"/>
      <c r="R11" s="357" t="s">
        <v>587</v>
      </c>
    </row>
    <row r="12" spans="1:18" ht="12" thickBot="1">
      <c r="A12" s="234" t="s">
        <v>1083</v>
      </c>
      <c r="B12" s="358"/>
      <c r="C12" s="358"/>
      <c r="D12" s="358"/>
      <c r="E12" s="393"/>
      <c r="F12" s="358" t="s">
        <v>353</v>
      </c>
      <c r="G12" s="358"/>
      <c r="H12" s="358"/>
      <c r="I12" s="358" t="s">
        <v>286</v>
      </c>
      <c r="J12" s="358"/>
      <c r="K12" s="1613"/>
      <c r="L12" s="358" t="s">
        <v>357</v>
      </c>
      <c r="M12" s="358"/>
      <c r="N12" s="358"/>
      <c r="O12" s="358"/>
      <c r="P12" s="358"/>
      <c r="Q12" s="359"/>
      <c r="R12" s="358"/>
    </row>
    <row r="13" spans="1:18">
      <c r="B13" s="209"/>
      <c r="C13" s="86"/>
      <c r="D13" s="27"/>
      <c r="E13" s="87"/>
      <c r="F13" s="87"/>
      <c r="G13" s="87"/>
      <c r="H13" s="87"/>
      <c r="I13" s="27"/>
      <c r="J13" s="87"/>
      <c r="K13" s="1614"/>
      <c r="L13" s="27"/>
      <c r="M13" s="87"/>
      <c r="N13" s="48"/>
      <c r="O13" s="48"/>
      <c r="P13" s="86"/>
      <c r="Q13" s="147"/>
      <c r="R13" s="86"/>
    </row>
    <row r="14" spans="1:18" s="7" customFormat="1">
      <c r="A14" s="61">
        <v>1</v>
      </c>
      <c r="B14" s="210" t="s">
        <v>761</v>
      </c>
      <c r="D14" s="8" t="s">
        <v>393</v>
      </c>
      <c r="I14" s="187"/>
      <c r="K14" s="1615"/>
      <c r="L14" s="8"/>
      <c r="Q14" s="211"/>
    </row>
    <row r="15" spans="1:18">
      <c r="A15" s="3">
        <f t="shared" ref="A15:A31" si="0">+A14+1</f>
        <v>2</v>
      </c>
      <c r="B15" s="56" t="s">
        <v>762</v>
      </c>
      <c r="C15" s="4" t="s">
        <v>4</v>
      </c>
      <c r="E15" s="12">
        <f>'[10]II-B-2 General Plant'!E15+'[9]II-B-2 General Plant'!E15</f>
        <v>0</v>
      </c>
      <c r="F15" s="12">
        <f>'[10]II-B-2 General Plant'!F15+'[9]II-B-2 General Plant'!F15</f>
        <v>0</v>
      </c>
      <c r="G15" s="12">
        <f>'[10]II-B-2 General Plant'!G15+'[9]II-B-2 General Plant'!G15</f>
        <v>0</v>
      </c>
      <c r="H15" s="12">
        <f t="shared" ref="H15:H23" si="1">+E15-F15+G15</f>
        <v>0</v>
      </c>
      <c r="I15" s="194">
        <v>0</v>
      </c>
      <c r="J15" s="12">
        <f>+I15*H15</f>
        <v>0</v>
      </c>
      <c r="K15" s="1616"/>
      <c r="L15" s="16"/>
      <c r="M15" s="12">
        <f>'[10]II-B-2 General Plant'!M15+'[9]II-B-2 General Plant'!M15</f>
        <v>0</v>
      </c>
      <c r="N15" s="12">
        <f>'[10]II-B-2 General Plant'!N15+'[9]II-B-2 General Plant'!N15</f>
        <v>0</v>
      </c>
      <c r="O15" s="12">
        <f>'[10]II-B-2 General Plant'!O15+'[9]II-B-2 General Plant'!O15</f>
        <v>0</v>
      </c>
      <c r="P15" s="12">
        <f>'[10]II-B-2 General Plant'!P15+'[9]II-B-2 General Plant'!P15</f>
        <v>0</v>
      </c>
      <c r="Q15" s="44">
        <f>+SUM(M15:P15)</f>
        <v>0</v>
      </c>
      <c r="R15" s="12"/>
    </row>
    <row r="16" spans="1:18">
      <c r="A16" s="3">
        <f t="shared" si="0"/>
        <v>3</v>
      </c>
      <c r="B16" s="56" t="s">
        <v>763</v>
      </c>
      <c r="C16" s="4" t="s">
        <v>10</v>
      </c>
      <c r="E16" s="12">
        <f>'[10]II-B-2 General Plant'!E16+'[10]II-B-2 General Plant'!E17+'[9]II-B-2 General Plant'!E16</f>
        <v>14943659.34</v>
      </c>
      <c r="F16" s="12">
        <f>'[10]II-B-2 General Plant'!F16+'[10]II-B-2 General Plant'!F17+'[9]II-B-2 General Plant'!F16</f>
        <v>0</v>
      </c>
      <c r="G16" s="12">
        <f>'[10]II-B-2 General Plant'!G16+'[10]II-B-2 General Plant'!G17+'[9]II-B-2 General Plant'!G16</f>
        <v>1258230.69</v>
      </c>
      <c r="H16" s="12">
        <f t="shared" si="1"/>
        <v>16201890.029999999</v>
      </c>
      <c r="I16" s="194">
        <v>1</v>
      </c>
      <c r="J16" s="11">
        <f>SUM((H16-M16)*I16)+M16</f>
        <v>16201890.029999999</v>
      </c>
      <c r="K16" s="1617" t="s">
        <v>1612</v>
      </c>
      <c r="L16" s="755" t="s">
        <v>1506</v>
      </c>
      <c r="M16" s="12">
        <f>'[10]II-B-2 General Plant'!M16+'[10]II-B-2 General Plant'!M17+'[9]II-B-2 General Plant'!M16</f>
        <v>1258230.69</v>
      </c>
      <c r="N16" s="12">
        <f>'[10]II-B-2 General Plant'!N16+'[10]II-B-2 General Plant'!N17+'[9]II-B-2 General Plant'!N16</f>
        <v>14205665.862504715</v>
      </c>
      <c r="O16" s="12">
        <f>'[10]II-B-2 General Plant'!O16+'[10]II-B-2 General Plant'!O17+'[9]II-B-2 General Plant'!O16</f>
        <v>558461.93828610948</v>
      </c>
      <c r="P16" s="12">
        <f>'[10]II-B-2 General Plant'!P16+'[10]II-B-2 General Plant'!P17+'[9]II-B-2 General Plant'!P16</f>
        <v>179531.53920917533</v>
      </c>
      <c r="Q16" s="44">
        <f t="shared" ref="Q16:Q23" si="2">+SUM(M16:P16)</f>
        <v>16201890.029999999</v>
      </c>
      <c r="R16" s="12"/>
    </row>
    <row r="17" spans="1:18">
      <c r="A17" s="3">
        <f t="shared" si="0"/>
        <v>4</v>
      </c>
      <c r="B17" s="56" t="s">
        <v>764</v>
      </c>
      <c r="C17" s="4" t="s">
        <v>5</v>
      </c>
      <c r="E17" s="12">
        <f>'[10]II-B-2 General Plant'!E18+'[9]II-B-2 General Plant'!E17</f>
        <v>333527694.44000006</v>
      </c>
      <c r="F17" s="12">
        <f>'[10]II-B-2 General Plant'!F18+'[9]II-B-2 General Plant'!F17</f>
        <v>2661.7000000000003</v>
      </c>
      <c r="G17" s="12">
        <f>'[10]II-B-2 General Plant'!G18+'[9]II-B-2 General Plant'!G17</f>
        <v>0</v>
      </c>
      <c r="H17" s="12">
        <f t="shared" si="1"/>
        <v>333525032.74000007</v>
      </c>
      <c r="I17" s="194">
        <v>1</v>
      </c>
      <c r="J17" s="11">
        <f>SUM((H17-M17)*I17)+M17</f>
        <v>333525032.74000007</v>
      </c>
      <c r="K17" s="1617" t="s">
        <v>1612</v>
      </c>
      <c r="L17" s="755" t="s">
        <v>1506</v>
      </c>
      <c r="M17" s="12">
        <f>'[10]II-B-2 General Plant'!M18+'[9]II-B-2 General Plant'!M17</f>
        <v>116650658.38</v>
      </c>
      <c r="N17" s="12">
        <f>'[10]II-B-2 General Plant'!N18+'[9]II-B-2 General Plant'!N17</f>
        <v>206384564.67192093</v>
      </c>
      <c r="O17" s="12">
        <f>'[10]II-B-2 General Plant'!O18+'[9]II-B-2 General Plant'!O17</f>
        <v>7908998.8254576875</v>
      </c>
      <c r="P17" s="12">
        <f>'[10]II-B-2 General Plant'!P18+'[9]II-B-2 General Plant'!P17</f>
        <v>2580810.862621455</v>
      </c>
      <c r="Q17" s="44">
        <f t="shared" si="2"/>
        <v>333525032.74000001</v>
      </c>
      <c r="R17" s="12"/>
    </row>
    <row r="18" spans="1:18">
      <c r="A18" s="3">
        <f t="shared" si="0"/>
        <v>5</v>
      </c>
      <c r="B18" s="56" t="s">
        <v>765</v>
      </c>
      <c r="C18" s="4" t="s">
        <v>766</v>
      </c>
      <c r="E18" s="12">
        <f>'[10]II-B-2 General Plant'!E19+'[9]II-B-2 General Plant'!E18+'[10]II-B-2 General Plant'!E20</f>
        <v>7161930.9900000002</v>
      </c>
      <c r="F18" s="12">
        <f>'[10]II-B-2 General Plant'!F19+'[9]II-B-2 General Plant'!F18+'[10]II-B-2 General Plant'!F20</f>
        <v>184508.68</v>
      </c>
      <c r="G18" s="12">
        <f>'[10]II-B-2 General Plant'!G19+'[9]II-B-2 General Plant'!G18+'[10]II-B-2 General Plant'!G20</f>
        <v>0</v>
      </c>
      <c r="H18" s="12">
        <f t="shared" si="1"/>
        <v>6977422.3100000005</v>
      </c>
      <c r="I18" s="194">
        <v>1</v>
      </c>
      <c r="J18" s="11">
        <f t="shared" ref="J18:J23" si="3">SUM((H18-M18)*I18)+M18</f>
        <v>6977422.3100000005</v>
      </c>
      <c r="K18" s="1617" t="s">
        <v>1612</v>
      </c>
      <c r="L18" s="755" t="s">
        <v>1506</v>
      </c>
      <c r="M18" s="12">
        <f>'[10]II-B-2 General Plant'!M19+'[9]II-B-2 General Plant'!M18+'[10]II-B-2 General Plant'!M20</f>
        <v>2035756.58</v>
      </c>
      <c r="N18" s="12">
        <f>'[10]II-B-2 General Plant'!N19+'[9]II-B-2 General Plant'!N18+'[10]II-B-2 General Plant'!N20</f>
        <v>4749326.5886194194</v>
      </c>
      <c r="O18" s="12">
        <f>'[10]II-B-2 General Plant'!O19+'[9]II-B-2 General Plant'!O18+'[10]II-B-2 General Plant'!O20</f>
        <v>138760.07534848931</v>
      </c>
      <c r="P18" s="12">
        <f>'[10]II-B-2 General Plant'!P19+'[9]II-B-2 General Plant'!P18+'[10]II-B-2 General Plant'!P20</f>
        <v>53579.066032090923</v>
      </c>
      <c r="Q18" s="44">
        <f t="shared" si="2"/>
        <v>6977422.3099999996</v>
      </c>
      <c r="R18" s="12"/>
    </row>
    <row r="19" spans="1:18">
      <c r="A19" s="3">
        <f t="shared" si="0"/>
        <v>6</v>
      </c>
      <c r="B19" s="56" t="s">
        <v>767</v>
      </c>
      <c r="C19" s="4" t="s">
        <v>192</v>
      </c>
      <c r="E19" s="12">
        <f>'[10]II-B-2 General Plant'!E21+'[10]II-B-2 General Plant'!E22+'[9]II-B-2 General Plant'!E19</f>
        <v>283185.64</v>
      </c>
      <c r="F19" s="12">
        <f>'[10]II-B-2 General Plant'!F21+'[10]II-B-2 General Plant'!F22+'[9]II-B-2 General Plant'!F19</f>
        <v>19016.030000000002</v>
      </c>
      <c r="G19" s="12">
        <f>'[10]II-B-2 General Plant'!G21+'[10]II-B-2 General Plant'!G22+'[9]II-B-2 General Plant'!G19</f>
        <v>0</v>
      </c>
      <c r="H19" s="12">
        <f t="shared" si="1"/>
        <v>264169.61</v>
      </c>
      <c r="I19" s="194">
        <v>1</v>
      </c>
      <c r="J19" s="11">
        <f t="shared" si="3"/>
        <v>264169.61</v>
      </c>
      <c r="K19" s="1282" t="s">
        <v>1613</v>
      </c>
      <c r="L19" s="755" t="s">
        <v>1507</v>
      </c>
      <c r="M19" s="12">
        <f>'[10]II-B-2 General Plant'!M21+'[10]II-B-2 General Plant'!M22+'[9]II-B-2 General Plant'!M19</f>
        <v>1993.0900000000001</v>
      </c>
      <c r="N19" s="12">
        <f>'[10]II-B-2 General Plant'!N21+'[10]II-B-2 General Plant'!N22+'[9]II-B-2 General Plant'!N19</f>
        <v>254202.07524303944</v>
      </c>
      <c r="O19" s="12">
        <f>'[10]II-B-2 General Plant'!O21+'[10]II-B-2 General Plant'!O22+'[9]II-B-2 General Plant'!O19</f>
        <v>7974.0804442683047</v>
      </c>
      <c r="P19" s="12">
        <f>'[10]II-B-2 General Plant'!P21+'[10]II-B-2 General Plant'!P22+'[9]II-B-2 General Plant'!P19</f>
        <v>0.36431269228311502</v>
      </c>
      <c r="Q19" s="44">
        <f t="shared" si="2"/>
        <v>264169.61</v>
      </c>
      <c r="R19" s="12"/>
    </row>
    <row r="20" spans="1:18">
      <c r="A20" s="3">
        <f t="shared" si="0"/>
        <v>7</v>
      </c>
      <c r="B20" s="56" t="s">
        <v>193</v>
      </c>
      <c r="C20" s="4" t="s">
        <v>194</v>
      </c>
      <c r="E20" s="12">
        <f>'[10]II-B-2 General Plant'!E23+'[9]II-B-2 General Plant'!E20</f>
        <v>1316420.3999999999</v>
      </c>
      <c r="F20" s="12">
        <f>'[10]II-B-2 General Plant'!F23+'[9]II-B-2 General Plant'!F20</f>
        <v>29447.920000000002</v>
      </c>
      <c r="G20" s="12">
        <f>'[10]II-B-2 General Plant'!G23+'[9]II-B-2 General Plant'!G20</f>
        <v>0</v>
      </c>
      <c r="H20" s="12">
        <f t="shared" si="1"/>
        <v>1286972.48</v>
      </c>
      <c r="I20" s="194">
        <v>1</v>
      </c>
      <c r="J20" s="11">
        <f t="shared" si="3"/>
        <v>1286972.48</v>
      </c>
      <c r="K20" s="1282" t="s">
        <v>1614</v>
      </c>
      <c r="L20" s="755" t="s">
        <v>1508</v>
      </c>
      <c r="M20" s="12">
        <f>'[10]II-B-2 General Plant'!M23+'[9]II-B-2 General Plant'!M20</f>
        <v>3676.2400000000002</v>
      </c>
      <c r="N20" s="12">
        <f>'[10]II-B-2 General Plant'!N23+'[9]II-B-2 General Plant'!N20</f>
        <v>1242141.6632146556</v>
      </c>
      <c r="O20" s="12">
        <f>'[10]II-B-2 General Plant'!O23+'[9]II-B-2 General Plant'!O20</f>
        <v>41125.521809958416</v>
      </c>
      <c r="P20" s="12">
        <f>'[10]II-B-2 General Plant'!P23+'[9]II-B-2 General Plant'!P20</f>
        <v>29.054975385968667</v>
      </c>
      <c r="Q20" s="44">
        <f t="shared" si="2"/>
        <v>1286972.48</v>
      </c>
      <c r="R20" s="12"/>
    </row>
    <row r="21" spans="1:18">
      <c r="A21" s="3">
        <f t="shared" si="0"/>
        <v>8</v>
      </c>
      <c r="B21" s="56" t="s">
        <v>261</v>
      </c>
      <c r="C21" s="4" t="s">
        <v>262</v>
      </c>
      <c r="E21" s="12">
        <f>'[10]II-B-2 General Plant'!E24+'[9]II-B-2 General Plant'!E21</f>
        <v>48850563.189999998</v>
      </c>
      <c r="F21" s="12">
        <f>'[10]II-B-2 General Plant'!F24+'[9]II-B-2 General Plant'!F21</f>
        <v>51269.93</v>
      </c>
      <c r="G21" s="12">
        <f>'[10]II-B-2 General Plant'!G24+'[9]II-B-2 General Plant'!G21</f>
        <v>0</v>
      </c>
      <c r="H21" s="12">
        <f t="shared" si="1"/>
        <v>48799293.259999998</v>
      </c>
      <c r="I21" s="194">
        <v>1</v>
      </c>
      <c r="J21" s="11">
        <f t="shared" si="3"/>
        <v>48799293.259999998</v>
      </c>
      <c r="K21" s="1282" t="s">
        <v>1613</v>
      </c>
      <c r="L21" s="755" t="s">
        <v>1507</v>
      </c>
      <c r="M21" s="12">
        <f>'[10]II-B-2 General Plant'!M24+'[9]II-B-2 General Plant'!M21</f>
        <v>23106514.590000004</v>
      </c>
      <c r="N21" s="12">
        <f>'[10]II-B-2 General Plant'!N24+'[9]II-B-2 General Plant'!N21</f>
        <v>24912213.647195231</v>
      </c>
      <c r="O21" s="12">
        <f>'[10]II-B-2 General Plant'!O24+'[9]II-B-2 General Plant'!O21</f>
        <v>780530.32646904234</v>
      </c>
      <c r="P21" s="12">
        <f>'[10]II-B-2 General Plant'!P24+'[9]II-B-2 General Plant'!P21</f>
        <v>34.696335725022443</v>
      </c>
      <c r="Q21" s="44">
        <f t="shared" si="2"/>
        <v>48799293.260000005</v>
      </c>
      <c r="R21" s="12"/>
    </row>
    <row r="22" spans="1:18">
      <c r="A22" s="3">
        <f t="shared" si="0"/>
        <v>9</v>
      </c>
      <c r="B22" s="56" t="s">
        <v>263</v>
      </c>
      <c r="C22" s="4" t="s">
        <v>847</v>
      </c>
      <c r="E22" s="12">
        <f>'[10]II-B-2 General Plant'!E25+'[9]II-B-2 General Plant'!E22</f>
        <v>2366780.81</v>
      </c>
      <c r="F22" s="12">
        <f>'[10]II-B-2 General Plant'!F25+'[9]II-B-2 General Plant'!F22</f>
        <v>1925886.6</v>
      </c>
      <c r="G22" s="12">
        <f>'[10]II-B-2 General Plant'!G25+'[9]II-B-2 General Plant'!G22</f>
        <v>0</v>
      </c>
      <c r="H22" s="12">
        <f t="shared" si="1"/>
        <v>440894.20999999996</v>
      </c>
      <c r="I22" s="194">
        <v>1</v>
      </c>
      <c r="J22" s="11">
        <f t="shared" si="3"/>
        <v>440894.20999999996</v>
      </c>
      <c r="K22" s="1282" t="s">
        <v>1613</v>
      </c>
      <c r="L22" s="755" t="s">
        <v>1507</v>
      </c>
      <c r="M22" s="12">
        <f>'[10]II-B-2 General Plant'!M25+'[9]II-B-2 General Plant'!M22</f>
        <v>75794.62</v>
      </c>
      <c r="N22" s="12">
        <f>'[10]II-B-2 General Plant'!N25+'[9]II-B-2 General Plant'!N22</f>
        <v>354456.10221116344</v>
      </c>
      <c r="O22" s="12">
        <f>'[10]II-B-2 General Plant'!O25+'[9]II-B-2 General Plant'!O22</f>
        <v>10643.487788836583</v>
      </c>
      <c r="P22" s="12">
        <f>'[10]II-B-2 General Plant'!P25+'[9]II-B-2 General Plant'!P22</f>
        <v>0</v>
      </c>
      <c r="Q22" s="44">
        <f t="shared" si="2"/>
        <v>440894.21</v>
      </c>
      <c r="R22" s="12"/>
    </row>
    <row r="23" spans="1:18">
      <c r="A23" s="3">
        <f t="shared" si="0"/>
        <v>10</v>
      </c>
      <c r="B23" s="56" t="s">
        <v>848</v>
      </c>
      <c r="C23" s="4" t="s">
        <v>849</v>
      </c>
      <c r="E23" s="12">
        <f>'[10]II-B-2 General Plant'!E26+'[9]II-B-2 General Plant'!E23</f>
        <v>225096.38</v>
      </c>
      <c r="F23" s="12">
        <f>'[10]II-B-2 General Plant'!F26+'[9]II-B-2 General Plant'!F23</f>
        <v>32898.03</v>
      </c>
      <c r="G23" s="12">
        <f>'[10]II-B-2 General Plant'!G26+'[9]II-B-2 General Plant'!G23</f>
        <v>0</v>
      </c>
      <c r="H23" s="12">
        <f t="shared" si="1"/>
        <v>192198.35</v>
      </c>
      <c r="I23" s="194">
        <v>1</v>
      </c>
      <c r="J23" s="11">
        <f t="shared" si="3"/>
        <v>192198.35</v>
      </c>
      <c r="K23" s="1282" t="s">
        <v>1613</v>
      </c>
      <c r="L23" s="755" t="s">
        <v>1507</v>
      </c>
      <c r="M23" s="12">
        <f>'[10]II-B-2 General Plant'!M26+'[9]II-B-2 General Plant'!M23</f>
        <v>0</v>
      </c>
      <c r="N23" s="12">
        <f>'[10]II-B-2 General Plant'!N26+'[9]II-B-2 General Plant'!N23</f>
        <v>186595.32866749307</v>
      </c>
      <c r="O23" s="12">
        <f>'[10]II-B-2 General Plant'!O26+'[9]II-B-2 General Plant'!O23</f>
        <v>5603.0213325069453</v>
      </c>
      <c r="P23" s="12">
        <f>'[10]II-B-2 General Plant'!P26+'[9]II-B-2 General Plant'!P23</f>
        <v>0</v>
      </c>
      <c r="Q23" s="44">
        <f t="shared" si="2"/>
        <v>192198.35</v>
      </c>
      <c r="R23" s="12"/>
    </row>
    <row r="24" spans="1:18" ht="12" customHeight="1">
      <c r="A24" s="3">
        <f t="shared" si="0"/>
        <v>11</v>
      </c>
      <c r="B24" s="56"/>
      <c r="C24" s="33" t="s">
        <v>360</v>
      </c>
      <c r="D24" s="8"/>
      <c r="E24" s="23">
        <f>SUM(E15:E23)</f>
        <v>408675331.19</v>
      </c>
      <c r="F24" s="23">
        <f t="shared" ref="F24:G24" si="4">SUM(F15:F23)</f>
        <v>2245688.89</v>
      </c>
      <c r="G24" s="23">
        <f t="shared" si="4"/>
        <v>1258230.69</v>
      </c>
      <c r="H24" s="23">
        <f>SUM(H15:H23)</f>
        <v>407687872.99000007</v>
      </c>
      <c r="I24" s="189"/>
      <c r="J24" s="88">
        <f>SUM(J15:J23)</f>
        <v>407687872.99000007</v>
      </c>
      <c r="K24" s="1618"/>
      <c r="L24" s="89"/>
      <c r="M24" s="23">
        <f t="shared" ref="M24" si="5">SUM(M15:M23)</f>
        <v>143132624.19</v>
      </c>
      <c r="N24" s="23">
        <f t="shared" ref="N24" si="6">SUM(N15:N23)</f>
        <v>252289165.93957663</v>
      </c>
      <c r="O24" s="23">
        <f t="shared" ref="O24" si="7">SUM(O15:O23)</f>
        <v>9452097.2769368999</v>
      </c>
      <c r="P24" s="23">
        <f t="shared" ref="P24" si="8">SUM(P15:P23)</f>
        <v>2813985.5834865244</v>
      </c>
      <c r="Q24" s="568">
        <f>SUM(Q15:Q23)</f>
        <v>407687872.99000001</v>
      </c>
      <c r="R24" s="12"/>
    </row>
    <row r="25" spans="1:18" s="7" customFormat="1">
      <c r="A25" s="3">
        <f t="shared" si="0"/>
        <v>12</v>
      </c>
      <c r="B25" s="210"/>
      <c r="C25" s="33"/>
      <c r="D25" s="8"/>
      <c r="E25" s="23"/>
      <c r="F25" s="23"/>
      <c r="G25" s="23"/>
      <c r="H25" s="23"/>
      <c r="I25" s="189"/>
      <c r="J25" s="23"/>
      <c r="K25" s="1618"/>
      <c r="L25" s="89"/>
      <c r="M25" s="23"/>
      <c r="N25" s="23"/>
      <c r="O25" s="23"/>
      <c r="P25" s="23"/>
      <c r="Q25" s="214"/>
      <c r="R25" s="12"/>
    </row>
    <row r="26" spans="1:18">
      <c r="A26" s="3">
        <f t="shared" si="0"/>
        <v>13</v>
      </c>
      <c r="B26" s="56" t="s">
        <v>852</v>
      </c>
      <c r="C26" s="4" t="s">
        <v>853</v>
      </c>
      <c r="E26" s="12">
        <f>'[10]II-B-2 General Plant'!E29+'[9]II-B-2 General Plant'!E26</f>
        <v>5163815.6399999997</v>
      </c>
      <c r="F26" s="12">
        <f>'[10]II-B-2 General Plant'!F29+'[9]II-B-2 General Plant'!F26</f>
        <v>51787.880000000005</v>
      </c>
      <c r="G26" s="12">
        <f>'[10]II-B-2 General Plant'!G29+'[9]II-B-2 General Plant'!G26</f>
        <v>0</v>
      </c>
      <c r="H26" s="12">
        <f>+E26-F26+G26</f>
        <v>5112027.76</v>
      </c>
      <c r="I26" s="194">
        <v>1</v>
      </c>
      <c r="J26" s="11">
        <f>SUM((H26-M26)*I26)+M26</f>
        <v>5112027.76</v>
      </c>
      <c r="K26" s="1282" t="s">
        <v>1613</v>
      </c>
      <c r="L26" s="755" t="s">
        <v>1507</v>
      </c>
      <c r="M26" s="12">
        <f>'[10]II-B-2 General Plant'!M29+'[9]II-B-2 General Plant'!M26</f>
        <v>453209.64</v>
      </c>
      <c r="N26" s="12">
        <f>'[10]II-B-2 General Plant'!N29+'[9]II-B-2 General Plant'!N26</f>
        <v>4514924.672489278</v>
      </c>
      <c r="O26" s="12">
        <f>'[10]II-B-2 General Plant'!O29+'[9]II-B-2 General Plant'!O26</f>
        <v>143884.56697312431</v>
      </c>
      <c r="P26" s="12">
        <f>'[10]II-B-2 General Plant'!P29+'[9]II-B-2 General Plant'!P26</f>
        <v>8.8805375969244782</v>
      </c>
      <c r="Q26" s="44">
        <f>+SUM(M26:P26)</f>
        <v>5112027.7599999988</v>
      </c>
      <c r="R26" s="12"/>
    </row>
    <row r="27" spans="1:18">
      <c r="A27" s="3">
        <f t="shared" si="0"/>
        <v>14</v>
      </c>
      <c r="B27" s="56" t="s">
        <v>843</v>
      </c>
      <c r="C27" s="4" t="s">
        <v>817</v>
      </c>
      <c r="E27" s="12">
        <f>'[10]II-B-2 General Plant'!E30+'[9]II-B-2 General Plant'!E27</f>
        <v>1372572.4</v>
      </c>
      <c r="F27" s="12">
        <f>'[10]II-B-2 General Plant'!F30+'[9]II-B-2 General Plant'!F27</f>
        <v>0</v>
      </c>
      <c r="G27" s="12">
        <f>'[10]II-B-2 General Plant'!G30+'[9]II-B-2 General Plant'!G27</f>
        <v>0</v>
      </c>
      <c r="H27" s="12">
        <f>+E27-F27+G27</f>
        <v>1372572.4</v>
      </c>
      <c r="I27" s="194">
        <v>1</v>
      </c>
      <c r="J27" s="11">
        <f>SUM((H27-M27)*I27)+M27</f>
        <v>1372572.4</v>
      </c>
      <c r="K27" s="1282" t="s">
        <v>1613</v>
      </c>
      <c r="L27" s="755" t="s">
        <v>1507</v>
      </c>
      <c r="M27" s="12">
        <f>'[10]II-B-2 General Plant'!M30+'[9]II-B-2 General Plant'!M27</f>
        <v>0</v>
      </c>
      <c r="N27" s="12">
        <f>'[10]II-B-2 General Plant'!N30+'[9]II-B-2 General Plant'!N27</f>
        <v>1330480.1640337522</v>
      </c>
      <c r="O27" s="12">
        <f>'[10]II-B-2 General Plant'!O30+'[9]II-B-2 General Plant'!O27</f>
        <v>42089.950916842878</v>
      </c>
      <c r="P27" s="12">
        <f>'[10]II-B-2 General Plant'!P30+'[9]II-B-2 General Plant'!P27</f>
        <v>2.2850494049710721</v>
      </c>
      <c r="Q27" s="44">
        <f>+SUM(M27:P27)</f>
        <v>1372572.4</v>
      </c>
      <c r="R27" s="12"/>
    </row>
    <row r="28" spans="1:18">
      <c r="A28" s="3">
        <f t="shared" si="0"/>
        <v>15</v>
      </c>
      <c r="B28" s="56"/>
      <c r="E28" s="12"/>
      <c r="F28" s="12"/>
      <c r="G28" s="12"/>
      <c r="H28" s="12"/>
      <c r="I28" s="194"/>
      <c r="J28" s="11"/>
      <c r="K28" s="1616"/>
      <c r="L28" s="16"/>
      <c r="M28" s="12"/>
      <c r="N28" s="12"/>
      <c r="O28" s="12"/>
      <c r="P28" s="12"/>
      <c r="Q28" s="221"/>
      <c r="R28" s="12"/>
    </row>
    <row r="29" spans="1:18" s="7" customFormat="1">
      <c r="A29" s="3">
        <f t="shared" si="0"/>
        <v>16</v>
      </c>
      <c r="B29" s="210"/>
      <c r="C29" s="33" t="s">
        <v>360</v>
      </c>
      <c r="D29" s="8"/>
      <c r="E29" s="23">
        <f>SUM(E26:E28)</f>
        <v>6536388.0399999991</v>
      </c>
      <c r="F29" s="23">
        <f>SUM(F26:F28)</f>
        <v>51787.880000000005</v>
      </c>
      <c r="G29" s="23">
        <f>SUM(G26:G28)</f>
        <v>0</v>
      </c>
      <c r="H29" s="23">
        <f>SUM(H26:H28)</f>
        <v>6484600.1600000001</v>
      </c>
      <c r="I29" s="89"/>
      <c r="J29" s="23">
        <f>SUM(J26:J28)</f>
        <v>6484600.1600000001</v>
      </c>
      <c r="K29" s="1618"/>
      <c r="L29" s="89"/>
      <c r="M29" s="23">
        <f t="shared" ref="M29:P29" si="9">SUM(M26:M28)</f>
        <v>453209.64</v>
      </c>
      <c r="N29" s="23">
        <f t="shared" si="9"/>
        <v>5845404.83652303</v>
      </c>
      <c r="O29" s="23">
        <f t="shared" si="9"/>
        <v>185974.51788996719</v>
      </c>
      <c r="P29" s="23">
        <f t="shared" si="9"/>
        <v>11.165587001895551</v>
      </c>
      <c r="Q29" s="214">
        <f>SUM(Q26:Q28)</f>
        <v>6484600.1599999983</v>
      </c>
      <c r="R29" s="12"/>
    </row>
    <row r="30" spans="1:18" s="7" customFormat="1" ht="12" thickBot="1">
      <c r="A30" s="3">
        <f t="shared" si="0"/>
        <v>17</v>
      </c>
      <c r="B30" s="222"/>
      <c r="C30" s="223"/>
      <c r="D30" s="224"/>
      <c r="E30" s="225"/>
      <c r="F30" s="225"/>
      <c r="G30" s="225"/>
      <c r="H30" s="225"/>
      <c r="I30" s="226"/>
      <c r="J30" s="225"/>
      <c r="K30" s="1619"/>
      <c r="L30" s="226"/>
      <c r="M30" s="225"/>
      <c r="N30" s="225"/>
      <c r="O30" s="225"/>
      <c r="P30" s="225"/>
      <c r="Q30" s="227"/>
      <c r="R30" s="12"/>
    </row>
    <row r="31" spans="1:18" s="7" customFormat="1" ht="12" thickBot="1">
      <c r="A31" s="3">
        <f t="shared" si="0"/>
        <v>18</v>
      </c>
      <c r="B31" s="402" t="s">
        <v>673</v>
      </c>
      <c r="C31" s="403"/>
      <c r="D31" s="404" t="s">
        <v>393</v>
      </c>
      <c r="E31" s="309">
        <f>E24+E29</f>
        <v>415211719.23000002</v>
      </c>
      <c r="F31" s="309">
        <f>F24+F29</f>
        <v>2297476.77</v>
      </c>
      <c r="G31" s="309">
        <f>G24+G29</f>
        <v>1258230.69</v>
      </c>
      <c r="H31" s="309">
        <f>H24+H29</f>
        <v>414172473.1500001</v>
      </c>
      <c r="I31" s="405"/>
      <c r="J31" s="309">
        <f>+J29+J24</f>
        <v>414172473.1500001</v>
      </c>
      <c r="K31" s="1620"/>
      <c r="L31" s="405"/>
      <c r="M31" s="309">
        <f>M24+M29</f>
        <v>143585833.82999998</v>
      </c>
      <c r="N31" s="309">
        <f>N24+N29</f>
        <v>258134570.77609965</v>
      </c>
      <c r="O31" s="309">
        <f>O24+O29</f>
        <v>9638071.7948268671</v>
      </c>
      <c r="P31" s="309">
        <f>P24+P29</f>
        <v>2813996.7490735264</v>
      </c>
      <c r="Q31" s="310">
        <f>Q24+Q29</f>
        <v>414172473.15000004</v>
      </c>
      <c r="R31" s="12"/>
    </row>
    <row r="32" spans="1:18" s="7" customFormat="1">
      <c r="A32" s="3"/>
      <c r="D32" s="8"/>
      <c r="E32" s="23"/>
      <c r="F32" s="23"/>
      <c r="G32" s="23"/>
      <c r="H32" s="23"/>
      <c r="I32" s="8"/>
      <c r="J32" s="23"/>
      <c r="K32" s="1621"/>
      <c r="L32" s="8"/>
      <c r="M32" s="23"/>
      <c r="N32" s="23"/>
      <c r="O32" s="23"/>
      <c r="R32" s="81"/>
    </row>
    <row r="33" spans="1:18">
      <c r="A33" s="3"/>
      <c r="C33" s="10"/>
      <c r="E33" s="81"/>
    </row>
    <row r="34" spans="1:18">
      <c r="A34" s="3"/>
      <c r="E34" s="81">
        <f>E31-F31</f>
        <v>412914242.46000004</v>
      </c>
    </row>
    <row r="35" spans="1:18">
      <c r="A35" s="3"/>
      <c r="M35" s="406"/>
    </row>
    <row r="36" spans="1:18" s="7" customFormat="1">
      <c r="A36" s="3"/>
      <c r="B36" s="4"/>
      <c r="C36" s="4"/>
      <c r="D36" s="8"/>
      <c r="E36" s="12"/>
      <c r="F36" s="12"/>
      <c r="G36" s="12"/>
      <c r="H36" s="23"/>
      <c r="I36" s="3"/>
      <c r="J36" s="11"/>
      <c r="K36" s="1622"/>
      <c r="L36" s="3"/>
      <c r="M36" s="11"/>
      <c r="N36" s="11"/>
      <c r="O36" s="11"/>
      <c r="P36" s="11"/>
      <c r="Q36" s="11"/>
      <c r="R36" s="81"/>
    </row>
    <row r="37" spans="1:18" s="7" customFormat="1">
      <c r="A37" s="3"/>
      <c r="B37" s="4"/>
      <c r="C37" s="4"/>
      <c r="D37" s="8"/>
      <c r="E37" s="12"/>
      <c r="F37" s="12"/>
      <c r="G37" s="12"/>
      <c r="H37" s="23"/>
      <c r="I37" s="3"/>
      <c r="J37" s="11"/>
      <c r="K37" s="1622"/>
      <c r="L37" s="3"/>
      <c r="M37" s="11"/>
      <c r="N37" s="11"/>
      <c r="O37" s="11"/>
      <c r="P37" s="11"/>
      <c r="Q37" s="11"/>
      <c r="R37" s="81"/>
    </row>
    <row r="38" spans="1:18" s="7" customFormat="1">
      <c r="A38" s="3"/>
      <c r="B38" s="4"/>
      <c r="C38" s="4"/>
      <c r="D38" s="8"/>
      <c r="E38" s="12"/>
      <c r="F38" s="12"/>
      <c r="G38" s="12"/>
      <c r="H38" s="23"/>
      <c r="I38" s="3"/>
      <c r="J38" s="11"/>
      <c r="K38" s="1622"/>
      <c r="L38" s="3"/>
      <c r="M38" s="11"/>
      <c r="N38" s="11"/>
      <c r="O38" s="11"/>
      <c r="P38" s="11"/>
      <c r="Q38" s="11"/>
      <c r="R38" s="81"/>
    </row>
    <row r="39" spans="1:18" s="7" customFormat="1">
      <c r="A39" s="3"/>
      <c r="B39" s="4"/>
      <c r="C39" s="4"/>
      <c r="D39" s="8"/>
      <c r="E39" s="12"/>
      <c r="F39" s="12"/>
      <c r="G39" s="12"/>
      <c r="H39" s="23"/>
      <c r="I39" s="3"/>
      <c r="J39" s="11"/>
      <c r="K39" s="1622"/>
      <c r="L39" s="3"/>
      <c r="M39" s="11"/>
      <c r="N39" s="11"/>
      <c r="O39" s="11"/>
      <c r="P39" s="11"/>
      <c r="Q39" s="11"/>
      <c r="R39" s="81"/>
    </row>
    <row r="40" spans="1:18" s="7" customFormat="1">
      <c r="A40" s="3"/>
      <c r="B40" s="4"/>
      <c r="C40" s="4"/>
      <c r="D40" s="8"/>
      <c r="E40" s="12"/>
      <c r="F40" s="12"/>
      <c r="G40" s="12"/>
      <c r="H40" s="23"/>
      <c r="I40" s="3"/>
      <c r="J40" s="11"/>
      <c r="K40" s="1622"/>
      <c r="L40" s="3"/>
      <c r="M40" s="11"/>
      <c r="N40" s="12"/>
      <c r="O40" s="12"/>
      <c r="P40" s="12"/>
      <c r="Q40" s="11"/>
      <c r="R40" s="81"/>
    </row>
    <row r="41" spans="1:18" s="7" customFormat="1">
      <c r="A41" s="3"/>
      <c r="B41" s="4"/>
      <c r="C41" s="4"/>
      <c r="D41" s="8"/>
      <c r="E41" s="12"/>
      <c r="F41" s="12"/>
      <c r="G41" s="12"/>
      <c r="H41" s="23"/>
      <c r="I41" s="3"/>
      <c r="J41" s="11"/>
      <c r="K41" s="1622"/>
      <c r="L41" s="3"/>
      <c r="M41" s="11"/>
      <c r="N41" s="367"/>
      <c r="O41" s="11"/>
      <c r="P41" s="11"/>
      <c r="Q41" s="11"/>
      <c r="R41" s="81"/>
    </row>
    <row r="42" spans="1:18" s="7" customFormat="1">
      <c r="A42" s="3"/>
      <c r="B42" s="4"/>
      <c r="C42" s="4"/>
      <c r="D42" s="8"/>
      <c r="E42" s="12"/>
      <c r="F42" s="89"/>
      <c r="G42" s="89"/>
      <c r="H42" s="89"/>
      <c r="I42" s="8"/>
      <c r="J42" s="89"/>
      <c r="K42" s="1621"/>
      <c r="L42" s="8"/>
      <c r="M42" s="89"/>
      <c r="N42" s="89"/>
      <c r="O42" s="89"/>
      <c r="P42" s="89"/>
      <c r="Q42" s="89"/>
      <c r="R42" s="81"/>
    </row>
    <row r="43" spans="1:18" s="7" customFormat="1">
      <c r="A43" s="3"/>
      <c r="B43" s="4"/>
      <c r="C43" s="4"/>
      <c r="D43" s="8"/>
      <c r="E43" s="12"/>
      <c r="F43" s="23"/>
      <c r="G43" s="23"/>
      <c r="H43" s="23"/>
      <c r="I43" s="3"/>
      <c r="J43" s="23"/>
      <c r="K43" s="1622"/>
      <c r="L43" s="3"/>
      <c r="M43" s="23"/>
      <c r="N43" s="23"/>
      <c r="O43" s="23"/>
      <c r="R43" s="81"/>
    </row>
    <row r="44" spans="1:18" s="7" customFormat="1">
      <c r="A44" s="3"/>
      <c r="B44" s="4"/>
      <c r="C44" s="4"/>
      <c r="D44" s="8"/>
      <c r="E44" s="12"/>
      <c r="F44" s="12"/>
      <c r="G44" s="12"/>
      <c r="H44" s="23"/>
      <c r="I44" s="3"/>
      <c r="J44" s="11"/>
      <c r="K44" s="1622"/>
      <c r="L44" s="3"/>
      <c r="M44" s="12"/>
      <c r="N44" s="12"/>
      <c r="O44" s="12"/>
      <c r="P44" s="12"/>
      <c r="Q44" s="11"/>
      <c r="R44" s="81"/>
    </row>
    <row r="45" spans="1:18" s="7" customFormat="1">
      <c r="A45" s="3"/>
      <c r="B45" s="4"/>
      <c r="C45" s="4"/>
      <c r="D45" s="8"/>
      <c r="E45" s="12"/>
      <c r="F45" s="12"/>
      <c r="G45" s="12"/>
      <c r="H45" s="23"/>
      <c r="I45" s="3"/>
      <c r="J45" s="11"/>
      <c r="K45" s="1622"/>
      <c r="L45" s="3"/>
      <c r="M45" s="11"/>
      <c r="N45" s="11"/>
      <c r="O45" s="11"/>
      <c r="P45" s="11"/>
      <c r="Q45" s="11"/>
      <c r="R45" s="81"/>
    </row>
    <row r="46" spans="1:18" s="7" customFormat="1">
      <c r="A46" s="3"/>
      <c r="B46" s="4"/>
      <c r="C46" s="4"/>
      <c r="D46" s="8"/>
      <c r="E46" s="12"/>
      <c r="F46" s="12"/>
      <c r="G46" s="12"/>
      <c r="H46" s="23"/>
      <c r="I46" s="3"/>
      <c r="J46" s="11"/>
      <c r="K46" s="1622"/>
      <c r="L46" s="3"/>
      <c r="M46" s="11"/>
      <c r="N46" s="11"/>
      <c r="O46" s="11"/>
      <c r="P46" s="11"/>
      <c r="Q46" s="11"/>
      <c r="R46" s="81"/>
    </row>
    <row r="47" spans="1:18" s="7" customFormat="1">
      <c r="A47" s="3"/>
      <c r="B47" s="4"/>
      <c r="C47" s="4"/>
      <c r="D47" s="8"/>
      <c r="E47" s="12"/>
      <c r="F47" s="12"/>
      <c r="G47" s="12"/>
      <c r="H47" s="23"/>
      <c r="I47" s="3"/>
      <c r="J47" s="11"/>
      <c r="K47" s="1622"/>
      <c r="L47" s="3"/>
      <c r="M47" s="11"/>
      <c r="N47" s="11"/>
      <c r="O47" s="11"/>
      <c r="P47" s="11"/>
      <c r="Q47" s="11"/>
      <c r="R47" s="81"/>
    </row>
    <row r="48" spans="1:18" s="7" customFormat="1">
      <c r="A48" s="3"/>
      <c r="B48" s="4"/>
      <c r="C48" s="4"/>
      <c r="D48" s="8"/>
      <c r="E48" s="12"/>
      <c r="F48" s="23"/>
      <c r="G48" s="23"/>
      <c r="H48" s="23"/>
      <c r="I48" s="8"/>
      <c r="J48" s="23"/>
      <c r="K48" s="1621"/>
      <c r="L48" s="8"/>
      <c r="M48" s="23"/>
      <c r="N48" s="23"/>
      <c r="O48" s="23"/>
      <c r="P48" s="23"/>
      <c r="Q48" s="23"/>
      <c r="R48" s="81"/>
    </row>
    <row r="49" spans="2:18" s="7" customFormat="1">
      <c r="D49" s="8"/>
      <c r="E49" s="23"/>
      <c r="F49" s="23"/>
      <c r="G49" s="23"/>
      <c r="H49" s="23"/>
      <c r="I49" s="8"/>
      <c r="J49" s="23"/>
      <c r="K49" s="1621"/>
      <c r="L49" s="8"/>
      <c r="M49" s="23"/>
      <c r="N49" s="23"/>
      <c r="O49" s="23"/>
      <c r="R49" s="81"/>
    </row>
    <row r="52" spans="2:18">
      <c r="C52" s="108"/>
      <c r="D52" s="109"/>
      <c r="I52" s="109"/>
      <c r="K52" s="1623"/>
      <c r="L52" s="109"/>
    </row>
    <row r="54" spans="2:18">
      <c r="C54" s="5"/>
      <c r="D54" s="6"/>
      <c r="I54" s="6"/>
      <c r="K54" s="1624"/>
      <c r="L54" s="6"/>
    </row>
    <row r="56" spans="2:18">
      <c r="C56" s="5"/>
      <c r="I56" s="6"/>
      <c r="K56" s="1624"/>
      <c r="L56" s="6"/>
    </row>
    <row r="57" spans="2:18">
      <c r="C57" s="6"/>
      <c r="D57" s="6"/>
      <c r="I57" s="6"/>
      <c r="K57" s="1624"/>
      <c r="L57" s="6"/>
    </row>
    <row r="59" spans="2:18">
      <c r="B59" s="7"/>
    </row>
  </sheetData>
  <customSheetViews>
    <customSheetView guid="{700BB901-DE3D-40AF-9E84-3437521A0345}" showPageBreaks="1">
      <selection activeCell="J41" sqref="J41"/>
      <pageMargins left="0.5" right="0.5" top="1" bottom="0.75" header="0.5" footer="0.5"/>
      <printOptions horizontalCentered="1"/>
      <pageSetup scale="80" pageOrder="overThenDown" orientation="landscape" r:id="rId1"/>
      <headerFooter alignWithMargins="0">
        <oddFooter>&amp;LSponsored by:  Randall W. Hamlett&amp;C&amp;A&amp;R&amp;P of &amp;N</oddFooter>
      </headerFooter>
    </customSheetView>
    <customSheetView guid="{D30DA162-D620-4A19-970C-1046A6A23ED1}">
      <selection activeCell="B5" sqref="B5"/>
      <pageMargins left="0.5" right="0.5" top="1" bottom="0.75" header="0.5" footer="0.5"/>
      <printOptions horizontalCentered="1"/>
      <pageSetup scale="80" pageOrder="overThenDown" orientation="landscape" r:id="rId2"/>
      <headerFooter alignWithMargins="0">
        <oddFooter>&amp;LSponsored by:  Randall W. Hamlett&amp;C&amp;A&amp;R&amp;P of &amp;N</oddFooter>
      </headerFooter>
    </customSheetView>
    <customSheetView guid="{7B208CC4-03EC-49A3-9AEF-BDEAF48D6BE2}" showPageBreaks="1" printArea="1">
      <selection activeCell="B5" sqref="B5"/>
      <pageMargins left="0.5" right="0.5" top="1" bottom="0.75" header="0.5" footer="0.5"/>
      <printOptions horizontalCentered="1"/>
      <pageSetup scale="80" pageOrder="overThenDown" orientation="landscape" r:id="rId3"/>
      <headerFooter alignWithMargins="0">
        <oddFooter>&amp;LSponsored by:  Randall W. Hamlett&amp;C&amp;A&amp;R&amp;P of &amp;N</oddFooter>
      </headerFooter>
    </customSheetView>
    <customSheetView guid="{FAFF7267-5C8D-421B-A6E7-C317663504A2}">
      <pageMargins left="0.5" right="0.5" top="1" bottom="0.75" header="0.5" footer="0.5"/>
      <printOptions horizontalCentered="1"/>
      <pageSetup scale="80" pageOrder="overThenDown" orientation="landscape" r:id="rId4"/>
      <headerFooter alignWithMargins="0">
        <oddFooter>&amp;LSponsored by:  Randall W. Hamlett&amp;C&amp;A&amp;R&amp;P of &amp;N</oddFooter>
      </headerFooter>
    </customSheetView>
    <customSheetView guid="{659C7A86-29AF-4EB2-A484-62929168C99A}">
      <selection activeCell="B5" sqref="B5"/>
      <pageMargins left="0.5" right="0.5" top="1" bottom="0.75" header="0.5" footer="0.5"/>
      <printOptions horizontalCentered="1"/>
      <pageSetup scale="80" pageOrder="overThenDown" orientation="landscape" r:id="rId5"/>
      <headerFooter alignWithMargins="0">
        <oddFooter>&amp;LSponsored by:  Randall W. Hamlett&amp;C&amp;A&amp;R&amp;P of &amp;N</oddFooter>
      </headerFooter>
    </customSheetView>
    <customSheetView guid="{DE1D8474-1C81-4DEF-9FC4-4CC6D52CA0A7}" topLeftCell="A16">
      <selection activeCell="K26" sqref="K26:K27"/>
      <pageMargins left="0.5" right="0.5" top="1" bottom="0.75" header="0.5" footer="0.5"/>
      <printOptions horizontalCentered="1"/>
      <pageSetup scale="80" pageOrder="overThenDown" orientation="landscape" r:id="rId6"/>
      <headerFooter alignWithMargins="0">
        <oddFooter>&amp;LSponsored by:  Randall W. Hamlett&amp;C&amp;A&amp;R&amp;P of &amp;N</oddFooter>
      </headerFooter>
    </customSheetView>
  </customSheetViews>
  <phoneticPr fontId="20" type="noConversion"/>
  <pageMargins left="1" right="1" top="1" bottom="0.75" header="0.75" footer="0.5"/>
  <pageSetup scale="75" pageOrder="overThenDown" orientation="landscape" r:id="rId7"/>
  <headerFooter alignWithMargins="0">
    <oddHeader>&amp;R&amp;"Times New Roman,Regular"&amp;9Schedule II-B-2
Page &amp;P of &amp;N</oddHeader>
    <oddFooter>&amp;L&amp;"Times New Roman,Regular"&amp;9* AEP Texas maintains functional ledgers for transmission and distribution.  Please see the testimony of Randall W. Hamlett for Meter and TDCS functionalization.
Sponsored by:  Randall W. Hamlett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dimension ref="A1:R64"/>
  <sheetViews>
    <sheetView workbookViewId="0"/>
  </sheetViews>
  <sheetFormatPr defaultColWidth="9.140625" defaultRowHeight="11.25"/>
  <cols>
    <col min="1" max="1" width="3.85546875" style="4" customWidth="1"/>
    <col min="2" max="2" width="5.85546875" style="4" customWidth="1"/>
    <col min="3" max="3" width="43.7109375" style="4" customWidth="1"/>
    <col min="4" max="4" width="9.85546875" style="3" bestFit="1" customWidth="1"/>
    <col min="5" max="5" width="12.5703125" style="4" customWidth="1"/>
    <col min="6" max="6" width="10.7109375" style="4" bestFit="1" customWidth="1"/>
    <col min="7" max="7" width="11.7109375" style="4" bestFit="1" customWidth="1"/>
    <col min="8" max="8" width="12" style="4" bestFit="1" customWidth="1"/>
    <col min="9" max="9" width="8" style="3" bestFit="1" customWidth="1"/>
    <col min="10" max="10" width="12" style="4" bestFit="1" customWidth="1"/>
    <col min="11" max="11" width="4.85546875" style="93" bestFit="1" customWidth="1"/>
    <col min="12" max="12" width="17.85546875" style="3" bestFit="1" customWidth="1"/>
    <col min="13" max="14" width="12" style="4" bestFit="1" customWidth="1"/>
    <col min="15" max="15" width="10.85546875" style="4" customWidth="1"/>
    <col min="16" max="16" width="9" style="4" bestFit="1" customWidth="1"/>
    <col min="17" max="17" width="12" style="4" bestFit="1" customWidth="1"/>
    <col min="18" max="18" width="12.5703125" style="4" customWidth="1"/>
    <col min="19" max="16384" width="9.140625" style="4"/>
  </cols>
  <sheetData>
    <row r="1" spans="1:18" ht="12" thickBot="1"/>
    <row r="2" spans="1:18">
      <c r="B2" s="148" t="s">
        <v>465</v>
      </c>
      <c r="C2" s="147"/>
      <c r="F2" s="80"/>
      <c r="J2" s="218"/>
      <c r="Q2" s="218"/>
    </row>
    <row r="3" spans="1:18">
      <c r="B3" s="544" t="s">
        <v>1409</v>
      </c>
      <c r="C3" s="145"/>
      <c r="F3" s="80"/>
      <c r="J3" s="218"/>
      <c r="Q3" s="218"/>
    </row>
    <row r="4" spans="1:18">
      <c r="B4" s="1012" t="s">
        <v>1620</v>
      </c>
      <c r="C4" s="145"/>
    </row>
    <row r="5" spans="1:18">
      <c r="B5" s="146" t="s">
        <v>1260</v>
      </c>
      <c r="C5" s="145"/>
    </row>
    <row r="6" spans="1:18" ht="12" thickBot="1">
      <c r="B6" s="1546" t="str">
        <f>'I-A'!B6</f>
        <v xml:space="preserve"> </v>
      </c>
      <c r="C6" s="144"/>
    </row>
    <row r="7" spans="1:18">
      <c r="B7" s="385"/>
    </row>
    <row r="8" spans="1:18" ht="12" thickBot="1">
      <c r="B8" s="4" t="s">
        <v>584</v>
      </c>
      <c r="E8" s="6">
        <v>1</v>
      </c>
      <c r="F8" s="6">
        <v>2</v>
      </c>
      <c r="G8" s="6">
        <v>3</v>
      </c>
      <c r="H8" s="6">
        <v>4</v>
      </c>
      <c r="I8" s="6">
        <v>5</v>
      </c>
      <c r="J8" s="6">
        <v>6</v>
      </c>
      <c r="K8" s="6">
        <v>7</v>
      </c>
      <c r="L8" s="6">
        <v>8</v>
      </c>
      <c r="M8" s="387">
        <v>9</v>
      </c>
      <c r="N8" s="387">
        <v>10</v>
      </c>
      <c r="O8" s="387">
        <v>11</v>
      </c>
      <c r="P8" s="3">
        <v>12</v>
      </c>
      <c r="Q8" s="3">
        <v>13</v>
      </c>
    </row>
    <row r="9" spans="1:18">
      <c r="A9" s="232"/>
      <c r="B9" s="147"/>
      <c r="C9" s="388"/>
      <c r="D9" s="388"/>
      <c r="E9" s="388"/>
      <c r="F9" s="388"/>
      <c r="G9" s="388"/>
      <c r="H9" s="356" t="s">
        <v>352</v>
      </c>
      <c r="I9" s="356" t="s">
        <v>355</v>
      </c>
      <c r="J9" s="388"/>
      <c r="K9" s="388"/>
      <c r="L9" s="388"/>
      <c r="M9" s="356"/>
      <c r="N9" s="356"/>
      <c r="O9" s="356"/>
      <c r="P9" s="390"/>
      <c r="Q9" s="356"/>
      <c r="R9" s="356"/>
    </row>
    <row r="10" spans="1:18">
      <c r="A10" s="233"/>
      <c r="B10" s="534" t="s">
        <v>611</v>
      </c>
      <c r="C10" s="357" t="s">
        <v>578</v>
      </c>
      <c r="D10" s="357" t="s">
        <v>583</v>
      </c>
      <c r="E10" s="391" t="s">
        <v>281</v>
      </c>
      <c r="F10" s="426" t="s">
        <v>387</v>
      </c>
      <c r="G10" s="357" t="s">
        <v>251</v>
      </c>
      <c r="H10" s="357" t="s">
        <v>283</v>
      </c>
      <c r="I10" s="357" t="s">
        <v>773</v>
      </c>
      <c r="J10" s="357" t="s">
        <v>284</v>
      </c>
      <c r="K10" s="357" t="s">
        <v>285</v>
      </c>
      <c r="L10" s="357" t="s">
        <v>383</v>
      </c>
      <c r="M10" s="357" t="s">
        <v>162</v>
      </c>
      <c r="N10" s="357" t="s">
        <v>163</v>
      </c>
      <c r="O10" s="357" t="s">
        <v>993</v>
      </c>
      <c r="P10" s="357" t="s">
        <v>270</v>
      </c>
      <c r="Q10" s="357" t="s">
        <v>283</v>
      </c>
      <c r="R10" s="357"/>
    </row>
    <row r="11" spans="1:18">
      <c r="A11" s="233" t="s">
        <v>272</v>
      </c>
      <c r="B11" s="534" t="s">
        <v>250</v>
      </c>
      <c r="C11" s="357"/>
      <c r="D11" s="357" t="s">
        <v>586</v>
      </c>
      <c r="E11" s="391" t="s">
        <v>352</v>
      </c>
      <c r="F11" s="426" t="s">
        <v>210</v>
      </c>
      <c r="G11" s="357" t="s">
        <v>176</v>
      </c>
      <c r="H11" s="357" t="s">
        <v>354</v>
      </c>
      <c r="I11" s="357" t="s">
        <v>774</v>
      </c>
      <c r="J11" s="357" t="s">
        <v>355</v>
      </c>
      <c r="K11" s="357" t="s">
        <v>356</v>
      </c>
      <c r="L11" s="357" t="s">
        <v>286</v>
      </c>
      <c r="M11" s="357"/>
      <c r="N11" s="357"/>
      <c r="O11" s="357"/>
      <c r="P11" s="357"/>
      <c r="Q11" s="357"/>
      <c r="R11" s="357" t="s">
        <v>587</v>
      </c>
    </row>
    <row r="12" spans="1:18" ht="12" thickBot="1">
      <c r="A12" s="234" t="s">
        <v>1083</v>
      </c>
      <c r="B12" s="535"/>
      <c r="C12" s="358"/>
      <c r="D12" s="358"/>
      <c r="E12" s="393"/>
      <c r="F12" s="358" t="s">
        <v>353</v>
      </c>
      <c r="G12" s="358"/>
      <c r="H12" s="358"/>
      <c r="I12" s="358" t="s">
        <v>286</v>
      </c>
      <c r="J12" s="358"/>
      <c r="K12" s="358"/>
      <c r="L12" s="358" t="s">
        <v>357</v>
      </c>
      <c r="M12" s="358"/>
      <c r="N12" s="358"/>
      <c r="O12" s="358"/>
      <c r="P12" s="358"/>
      <c r="Q12" s="359"/>
      <c r="R12" s="358"/>
    </row>
    <row r="13" spans="1:18">
      <c r="B13" s="209"/>
      <c r="C13" s="86"/>
      <c r="D13" s="27"/>
      <c r="E13" s="87"/>
      <c r="F13" s="87"/>
      <c r="G13" s="87"/>
      <c r="H13" s="87"/>
      <c r="I13" s="27"/>
      <c r="J13" s="87"/>
      <c r="K13" s="27"/>
      <c r="L13" s="27"/>
      <c r="M13" s="87"/>
      <c r="N13" s="48"/>
      <c r="O13" s="48"/>
      <c r="P13" s="86"/>
      <c r="Q13" s="147"/>
      <c r="R13" s="86"/>
    </row>
    <row r="14" spans="1:18" ht="12" customHeight="1">
      <c r="A14" s="61">
        <v>1</v>
      </c>
      <c r="B14" s="56" t="s">
        <v>850</v>
      </c>
      <c r="C14" s="4" t="s">
        <v>561</v>
      </c>
      <c r="D14" s="32"/>
      <c r="E14" s="12">
        <f>'[10]II-B-3 Comm. Equip.'!E19+'[9]II-B-3 Comm. Equip.'!E14</f>
        <v>124947964.46000001</v>
      </c>
      <c r="F14" s="12">
        <f>'[10]II-B-3 Comm. Equip.'!F19+'[9]II-B-3 Comm. Equip.'!F14</f>
        <v>237590.12</v>
      </c>
      <c r="G14" s="12">
        <f>'[10]II-B-3 Comm. Equip.'!G19+'[9]II-B-3 Comm. Equip.'!G14</f>
        <v>-1925527.0673419912</v>
      </c>
      <c r="H14" s="12">
        <f>+E14-F14+G14</f>
        <v>122784847.27265801</v>
      </c>
      <c r="I14" s="188">
        <v>1</v>
      </c>
      <c r="J14" s="11">
        <f>SUM((H14-M14)*I14)+M14</f>
        <v>122784847.27265801</v>
      </c>
      <c r="K14" s="3" t="s">
        <v>1613</v>
      </c>
      <c r="L14" s="3" t="s">
        <v>1507</v>
      </c>
      <c r="M14" s="12">
        <f>'[10]II-B-3 Comm. Equip.'!M19+'[9]II-B-3 Comm. Equip.'!M14</f>
        <v>11247747.979999999</v>
      </c>
      <c r="N14" s="12">
        <f>'[10]II-B-3 Comm. Equip.'!N19+'[9]II-B-3 Comm. Equip.'!N14</f>
        <v>95208035.059792951</v>
      </c>
      <c r="O14" s="12">
        <f>'[10]II-B-3 Comm. Equip.'!O19+'[9]II-B-3 Comm. Equip.'!O14</f>
        <v>16328967.150334116</v>
      </c>
      <c r="P14" s="12">
        <f>'[10]II-B-3 Comm. Equip.'!P19+'[9]II-B-3 Comm. Equip.'!P14</f>
        <v>97.082530942056849</v>
      </c>
      <c r="Q14" s="221">
        <f>+SUM(M14:P14)</f>
        <v>122784847.27265802</v>
      </c>
      <c r="R14" s="81"/>
    </row>
    <row r="15" spans="1:18" s="7" customFormat="1">
      <c r="A15" s="3">
        <f t="shared" ref="A15:A23" si="0">+A14+1</f>
        <v>2</v>
      </c>
      <c r="B15" s="210"/>
      <c r="C15" s="33" t="s">
        <v>360</v>
      </c>
      <c r="D15" s="8"/>
      <c r="E15" s="23">
        <f>SUM(E14)</f>
        <v>124947964.46000001</v>
      </c>
      <c r="F15" s="23">
        <f>SUM(F14)</f>
        <v>237590.12</v>
      </c>
      <c r="G15" s="23">
        <f>SUM(G14)</f>
        <v>-1925527.0673419912</v>
      </c>
      <c r="H15" s="23">
        <f>SUM(H14)</f>
        <v>122784847.27265801</v>
      </c>
      <c r="I15" s="8"/>
      <c r="J15" s="23">
        <f>SUM(J14)</f>
        <v>122784847.27265801</v>
      </c>
      <c r="K15" s="8"/>
      <c r="L15" s="8"/>
      <c r="M15" s="23">
        <f>SUM(M14)</f>
        <v>11247747.979999999</v>
      </c>
      <c r="N15" s="23">
        <f>SUM(N14)</f>
        <v>95208035.059792951</v>
      </c>
      <c r="O15" s="23">
        <f>SUM(O14)</f>
        <v>16328967.150334116</v>
      </c>
      <c r="P15" s="23">
        <f>SUM(P14)</f>
        <v>97.082530942056849</v>
      </c>
      <c r="Q15" s="214">
        <f>SUM(Q14)</f>
        <v>122784847.27265802</v>
      </c>
      <c r="R15" s="81"/>
    </row>
    <row r="16" spans="1:18" ht="12" thickBot="1">
      <c r="A16" s="3">
        <f t="shared" si="0"/>
        <v>3</v>
      </c>
      <c r="B16" s="215"/>
      <c r="C16" s="223"/>
      <c r="D16" s="217"/>
      <c r="E16" s="136"/>
      <c r="F16" s="136"/>
      <c r="G16" s="136"/>
      <c r="H16" s="136"/>
      <c r="I16" s="217"/>
      <c r="J16" s="136"/>
      <c r="K16" s="217"/>
      <c r="L16" s="217"/>
      <c r="M16" s="136"/>
      <c r="N16" s="136"/>
      <c r="O16" s="136"/>
      <c r="P16" s="216"/>
      <c r="Q16" s="144"/>
      <c r="R16" s="81"/>
    </row>
    <row r="17" spans="1:18" s="7" customFormat="1" ht="12" thickBot="1">
      <c r="A17" s="3">
        <f t="shared" si="0"/>
        <v>4</v>
      </c>
      <c r="B17" s="402" t="s">
        <v>674</v>
      </c>
      <c r="C17" s="403"/>
      <c r="D17" s="404"/>
      <c r="E17" s="407">
        <f>+E15</f>
        <v>124947964.46000001</v>
      </c>
      <c r="F17" s="407">
        <f>+F15</f>
        <v>237590.12</v>
      </c>
      <c r="G17" s="309">
        <f>+G15</f>
        <v>-1925527.0673419912</v>
      </c>
      <c r="H17" s="309">
        <f>+H15</f>
        <v>122784847.27265801</v>
      </c>
      <c r="I17" s="407"/>
      <c r="J17" s="309">
        <f>+J15</f>
        <v>122784847.27265801</v>
      </c>
      <c r="K17" s="407"/>
      <c r="L17" s="407"/>
      <c r="M17" s="309">
        <f>+M15</f>
        <v>11247747.979999999</v>
      </c>
      <c r="N17" s="309">
        <f>+N15</f>
        <v>95208035.059792951</v>
      </c>
      <c r="O17" s="309">
        <f>+O15</f>
        <v>16328967.150334116</v>
      </c>
      <c r="P17" s="309">
        <f>+P15</f>
        <v>97.082530942056849</v>
      </c>
      <c r="Q17" s="310">
        <f>+Q15</f>
        <v>122784847.27265802</v>
      </c>
    </row>
    <row r="18" spans="1:18" ht="12" thickBot="1">
      <c r="A18" s="3">
        <f t="shared" si="0"/>
        <v>5</v>
      </c>
      <c r="B18" s="56"/>
      <c r="Q18" s="145"/>
    </row>
    <row r="19" spans="1:18" s="7" customFormat="1" ht="12" thickBot="1">
      <c r="A19" s="3">
        <f t="shared" si="0"/>
        <v>6</v>
      </c>
      <c r="B19" s="402" t="s">
        <v>444</v>
      </c>
      <c r="C19" s="403"/>
      <c r="D19" s="404" t="s">
        <v>368</v>
      </c>
      <c r="E19" s="407">
        <f>+'II-B-2 General Plant'!E31+'II-B-3 Comm. Equip.'!E17</f>
        <v>540159683.69000006</v>
      </c>
      <c r="F19" s="407">
        <f>+'II-B-2 General Plant'!F31+'II-B-3 Comm. Equip.'!F17</f>
        <v>2535066.89</v>
      </c>
      <c r="G19" s="408">
        <f>+'II-B-2 General Plant'!G31+'II-B-3 Comm. Equip.'!G17</f>
        <v>-667296.37734199129</v>
      </c>
      <c r="H19" s="407">
        <f>+'II-B-2 General Plant'!H31+'II-B-3 Comm. Equip.'!H17</f>
        <v>536957320.42265809</v>
      </c>
      <c r="I19" s="405"/>
      <c r="J19" s="407">
        <f>+'II-B-2 General Plant'!J31+'II-B-3 Comm. Equip.'!J17</f>
        <v>536957320.42265809</v>
      </c>
      <c r="K19" s="409"/>
      <c r="L19" s="405"/>
      <c r="M19" s="407">
        <f>+'II-B-2 General Plant'!M31+'II-B-3 Comm. Equip.'!M17</f>
        <v>154833581.80999997</v>
      </c>
      <c r="N19" s="407">
        <f>+'II-B-2 General Plant'!N31+'II-B-3 Comm. Equip.'!N17</f>
        <v>353342605.83589262</v>
      </c>
      <c r="O19" s="309">
        <f>+'II-B-2 General Plant'!O31+'II-B-3 Comm. Equip.'!O17</f>
        <v>25967038.945160985</v>
      </c>
      <c r="P19" s="309">
        <f>+'II-B-2 General Plant'!P31+'II-B-3 Comm. Equip.'!P17</f>
        <v>2814093.8316044686</v>
      </c>
      <c r="Q19" s="310">
        <f>+'II-B-2 General Plant'!Q31+'II-B-3 Comm. Equip.'!Q17</f>
        <v>536957320.42265809</v>
      </c>
      <c r="R19" s="23"/>
    </row>
    <row r="20" spans="1:18" ht="12" thickBot="1">
      <c r="A20" s="3">
        <f t="shared" si="0"/>
        <v>7</v>
      </c>
      <c r="B20" s="56"/>
      <c r="Q20" s="145"/>
    </row>
    <row r="21" spans="1:18" s="7" customFormat="1" ht="12" thickBot="1">
      <c r="A21" s="3">
        <f t="shared" si="0"/>
        <v>8</v>
      </c>
      <c r="B21" s="402" t="s">
        <v>179</v>
      </c>
      <c r="C21" s="403"/>
      <c r="D21" s="404" t="s">
        <v>369</v>
      </c>
      <c r="E21" s="309">
        <f>+'II-B-1 Plant'!E51+'II-B-2 General Plant'!E31+'II-B-3 Comm. Equip.'!E17</f>
        <v>8406050158.0699987</v>
      </c>
      <c r="F21" s="309">
        <f>+'II-B-1 Plant'!F51+'II-B-2 General Plant'!F31+'II-B-3 Comm. Equip.'!F17</f>
        <v>3321016.99</v>
      </c>
      <c r="G21" s="309">
        <f>+'II-B-1 Plant'!G51+'II-B-2 General Plant'!G31+'II-B-3 Comm. Equip.'!G17</f>
        <v>-92255656.681000039</v>
      </c>
      <c r="H21" s="309">
        <f>+'II-B-1 Plant'!H51+'II-B-2 General Plant'!H31+'II-B-3 Comm. Equip.'!H17</f>
        <v>8310473484.3990011</v>
      </c>
      <c r="I21" s="404"/>
      <c r="J21" s="309">
        <f>+'II-B-1 Plant'!J51+'II-B-2 General Plant'!J31+'II-B-3 Comm. Equip.'!J17</f>
        <v>8310473484.3990011</v>
      </c>
      <c r="K21" s="404"/>
      <c r="L21" s="404"/>
      <c r="M21" s="309">
        <f>+'II-B-1 Plant'!M51+'II-B-2 General Plant'!M31+'II-B-3 Comm. Equip.'!M17</f>
        <v>3870492216.8599997</v>
      </c>
      <c r="N21" s="309">
        <f>+'II-B-1 Plant'!N51+'II-B-2 General Plant'!N31+'II-B-3 Comm. Equip.'!N17</f>
        <v>4177742104.8247819</v>
      </c>
      <c r="O21" s="309">
        <f>+'II-B-1 Plant'!O51+'II-B-2 General Plant'!O31+'II-B-3 Comm. Equip.'!O17</f>
        <v>259420268.39715582</v>
      </c>
      <c r="P21" s="309">
        <f>+'II-B-1 Plant'!P51+'II-B-2 General Plant'!P31+'II-B-3 Comm. Equip.'!P17</f>
        <v>2818894.3170624832</v>
      </c>
      <c r="Q21" s="310">
        <f>+'II-B-1 Plant'!Q51+'II-B-2 General Plant'!Q31+'II-B-3 Comm. Equip.'!Q17</f>
        <v>8310473484.3990002</v>
      </c>
      <c r="R21" s="81"/>
    </row>
    <row r="22" spans="1:18" ht="12" thickBot="1">
      <c r="A22" s="3">
        <f t="shared" si="0"/>
        <v>9</v>
      </c>
      <c r="B22" s="222"/>
      <c r="C22" s="216"/>
      <c r="D22" s="217"/>
      <c r="E22" s="216"/>
      <c r="F22" s="216"/>
      <c r="G22" s="216"/>
      <c r="H22" s="216"/>
      <c r="I22" s="217"/>
      <c r="J22" s="216"/>
      <c r="K22" s="217"/>
      <c r="L22" s="217"/>
      <c r="M22" s="216"/>
      <c r="N22" s="216"/>
      <c r="O22" s="216"/>
      <c r="P22" s="216"/>
      <c r="Q22" s="144"/>
      <c r="R22" s="81"/>
    </row>
    <row r="23" spans="1:18" s="7" customFormat="1" ht="12" thickBot="1">
      <c r="A23" s="3">
        <f t="shared" si="0"/>
        <v>10</v>
      </c>
      <c r="B23" s="402" t="s">
        <v>178</v>
      </c>
      <c r="C23" s="403"/>
      <c r="D23" s="404" t="s">
        <v>369</v>
      </c>
      <c r="E23" s="309">
        <f>+'II-B-1 Plant'!E52+'II-B-2 General Plant'!E31+'II-B-3 Comm. Equip.'!E17</f>
        <v>8262097681.3699999</v>
      </c>
      <c r="F23" s="309">
        <f>+'II-B-1 Plant'!F52+'II-B-2 General Plant'!F31+'II-B-3 Comm. Equip.'!F17</f>
        <v>2773486.88</v>
      </c>
      <c r="G23" s="309">
        <f>+'II-B-1 Plant'!G52+'II-B-2 General Plant'!G31+'II-B-3 Comm. Equip.'!G17</f>
        <v>-92255656.681000039</v>
      </c>
      <c r="H23" s="309">
        <f>+'II-B-1 Plant'!H52+'II-B-2 General Plant'!H31+'II-B-3 Comm. Equip.'!H17</f>
        <v>8167068537.809001</v>
      </c>
      <c r="I23" s="404"/>
      <c r="J23" s="309">
        <f>+'II-B-1 Plant'!J52+'II-B-2 General Plant'!J31+'II-B-3 Comm. Equip.'!J17</f>
        <v>8167068537.809001</v>
      </c>
      <c r="K23" s="404"/>
      <c r="L23" s="404"/>
      <c r="M23" s="309">
        <f>+'II-B-1 Plant'!M52+'II-B-2 General Plant'!M31+'II-B-3 Comm. Equip.'!M17</f>
        <v>3832891094.4699998</v>
      </c>
      <c r="N23" s="309">
        <f>+'II-B-1 Plant'!N52+'II-B-2 General Plant'!N31+'II-B-3 Comm. Equip.'!N17</f>
        <v>4075589194.8222346</v>
      </c>
      <c r="O23" s="309">
        <f>+'II-B-1 Plant'!O52+'II-B-2 General Plant'!O31+'II-B-3 Comm. Equip.'!O17</f>
        <v>255774154.68516099</v>
      </c>
      <c r="P23" s="309">
        <f>+'II-B-1 Plant'!P52+'II-B-2 General Plant'!P31+'II-B-3 Comm. Equip.'!P17</f>
        <v>2814093.8316044686</v>
      </c>
      <c r="Q23" s="310">
        <f>+'II-B-1 Plant'!Q52+'II-B-2 General Plant'!Q31+'II-B-3 Comm. Equip.'!Q17</f>
        <v>8167068537.809</v>
      </c>
      <c r="R23" s="81"/>
    </row>
    <row r="24" spans="1:18" ht="12" customHeight="1">
      <c r="A24" s="3"/>
      <c r="D24" s="8"/>
      <c r="E24" s="12"/>
      <c r="F24" s="12"/>
      <c r="G24" s="12"/>
      <c r="H24" s="12"/>
      <c r="J24" s="11"/>
      <c r="K24" s="3"/>
      <c r="M24" s="12"/>
      <c r="N24" s="12"/>
      <c r="O24" s="12"/>
      <c r="P24" s="12"/>
      <c r="Q24" s="11"/>
      <c r="R24" s="81"/>
    </row>
    <row r="25" spans="1:18" s="7" customFormat="1">
      <c r="A25" s="3"/>
      <c r="C25" s="10"/>
      <c r="D25" s="8"/>
      <c r="E25" s="23"/>
      <c r="F25" s="23"/>
      <c r="G25" s="23"/>
      <c r="H25" s="23"/>
      <c r="I25" s="8"/>
      <c r="J25" s="23"/>
      <c r="K25" s="8"/>
      <c r="L25" s="8"/>
      <c r="M25" s="23"/>
      <c r="N25" s="23"/>
      <c r="O25" s="23"/>
      <c r="P25" s="23"/>
      <c r="Q25" s="23"/>
      <c r="R25" s="81"/>
    </row>
    <row r="26" spans="1:18">
      <c r="A26" s="3"/>
      <c r="C26" s="33"/>
      <c r="E26" s="81">
        <f>E17-F17</f>
        <v>124710374.34</v>
      </c>
      <c r="F26" s="12"/>
      <c r="G26" s="12"/>
      <c r="H26" s="12"/>
      <c r="K26" s="3"/>
      <c r="M26" s="12"/>
      <c r="N26" s="12"/>
      <c r="O26" s="12"/>
      <c r="R26" s="81"/>
    </row>
    <row r="27" spans="1:18">
      <c r="A27" s="3"/>
      <c r="E27" s="81"/>
    </row>
    <row r="28" spans="1:18">
      <c r="A28" s="3"/>
      <c r="E28" s="406"/>
    </row>
    <row r="29" spans="1:18">
      <c r="A29" s="3"/>
    </row>
    <row r="30" spans="1:18">
      <c r="A30" s="3"/>
      <c r="C30" s="81"/>
      <c r="M30" s="81"/>
    </row>
    <row r="31" spans="1:18" s="7" customFormat="1">
      <c r="A31" s="3"/>
      <c r="D31" s="8"/>
      <c r="E31" s="23"/>
      <c r="F31" s="23"/>
      <c r="G31" s="23"/>
      <c r="H31" s="23"/>
      <c r="I31" s="8"/>
      <c r="J31" s="23"/>
      <c r="K31" s="8"/>
      <c r="L31" s="8"/>
      <c r="M31" s="23"/>
      <c r="N31" s="23"/>
      <c r="O31" s="23"/>
      <c r="R31" s="81"/>
    </row>
    <row r="32" spans="1:18" s="7" customFormat="1">
      <c r="A32" s="3"/>
      <c r="D32" s="8"/>
      <c r="E32" s="23"/>
      <c r="F32" s="23"/>
      <c r="G32" s="23"/>
      <c r="H32" s="23"/>
      <c r="I32" s="8"/>
      <c r="J32" s="23"/>
      <c r="K32" s="8"/>
      <c r="L32" s="8"/>
      <c r="M32" s="23"/>
      <c r="N32" s="23"/>
      <c r="O32" s="23"/>
      <c r="R32" s="81"/>
    </row>
    <row r="33" spans="1:18" s="7" customFormat="1">
      <c r="A33" s="3"/>
      <c r="B33" s="4"/>
      <c r="C33" s="4"/>
      <c r="D33" s="8"/>
      <c r="E33" s="23"/>
      <c r="F33" s="23"/>
      <c r="G33" s="23"/>
      <c r="H33" s="23"/>
      <c r="I33" s="8"/>
      <c r="J33" s="23"/>
      <c r="K33" s="8"/>
      <c r="L33" s="8"/>
      <c r="M33" s="23"/>
      <c r="N33" s="23"/>
      <c r="O33" s="23"/>
      <c r="R33" s="81"/>
    </row>
    <row r="34" spans="1:18" s="7" customFormat="1">
      <c r="A34" s="3"/>
      <c r="B34" s="4"/>
      <c r="C34" s="4"/>
      <c r="D34" s="8"/>
      <c r="E34" s="12"/>
      <c r="F34" s="12"/>
      <c r="G34" s="12"/>
      <c r="H34" s="23"/>
      <c r="I34" s="3"/>
      <c r="J34" s="11"/>
      <c r="K34" s="3"/>
      <c r="L34" s="3"/>
      <c r="M34" s="11"/>
      <c r="N34" s="11"/>
      <c r="O34" s="11"/>
      <c r="P34" s="11"/>
      <c r="Q34" s="11"/>
      <c r="R34" s="81"/>
    </row>
    <row r="35" spans="1:18" s="7" customFormat="1">
      <c r="A35" s="3"/>
      <c r="B35" s="4"/>
      <c r="C35" s="4"/>
      <c r="D35" s="8"/>
      <c r="E35" s="12"/>
      <c r="F35" s="12"/>
      <c r="G35" s="12"/>
      <c r="H35" s="23"/>
      <c r="I35" s="3"/>
      <c r="J35" s="11"/>
      <c r="K35" s="3"/>
      <c r="L35" s="3"/>
      <c r="M35" s="11"/>
      <c r="N35" s="11"/>
      <c r="O35" s="11"/>
      <c r="P35" s="11"/>
      <c r="Q35" s="11"/>
      <c r="R35" s="81"/>
    </row>
    <row r="36" spans="1:18" s="7" customFormat="1">
      <c r="B36" s="4"/>
      <c r="C36" s="4"/>
      <c r="D36" s="8"/>
      <c r="E36" s="12"/>
      <c r="F36" s="12"/>
      <c r="G36" s="12"/>
      <c r="H36" s="23"/>
      <c r="I36" s="3"/>
      <c r="J36" s="11"/>
      <c r="K36" s="3"/>
      <c r="L36" s="3"/>
      <c r="M36" s="11"/>
      <c r="N36" s="11"/>
      <c r="O36" s="11"/>
      <c r="P36" s="11"/>
      <c r="Q36" s="11"/>
      <c r="R36" s="81"/>
    </row>
    <row r="37" spans="1:18" s="7" customFormat="1">
      <c r="B37" s="4"/>
      <c r="C37" s="4"/>
      <c r="D37" s="8"/>
      <c r="E37" s="12"/>
      <c r="F37" s="12"/>
      <c r="G37" s="12"/>
      <c r="H37" s="23"/>
      <c r="I37" s="3"/>
      <c r="J37" s="11"/>
      <c r="K37" s="3"/>
      <c r="L37" s="3"/>
      <c r="M37" s="11"/>
      <c r="N37" s="11"/>
      <c r="O37" s="11"/>
      <c r="P37" s="11"/>
      <c r="Q37" s="11"/>
      <c r="R37" s="81"/>
    </row>
    <row r="38" spans="1:18" s="7" customFormat="1">
      <c r="B38" s="4"/>
      <c r="C38" s="4"/>
      <c r="D38" s="8"/>
      <c r="E38" s="12"/>
      <c r="F38" s="12"/>
      <c r="G38" s="12"/>
      <c r="H38" s="23"/>
      <c r="I38" s="3"/>
      <c r="J38" s="11"/>
      <c r="K38" s="3"/>
      <c r="L38" s="3"/>
      <c r="M38" s="11"/>
      <c r="N38" s="11"/>
      <c r="O38" s="11"/>
      <c r="P38" s="11"/>
      <c r="Q38" s="11"/>
      <c r="R38" s="81"/>
    </row>
    <row r="39" spans="1:18" s="7" customFormat="1">
      <c r="B39" s="4"/>
      <c r="C39" s="4"/>
      <c r="D39" s="8"/>
      <c r="E39" s="12"/>
      <c r="F39" s="12"/>
      <c r="G39" s="12"/>
      <c r="H39" s="23"/>
      <c r="I39" s="3"/>
      <c r="J39" s="11"/>
      <c r="K39" s="3"/>
      <c r="L39" s="3"/>
      <c r="M39" s="11"/>
      <c r="N39" s="11"/>
      <c r="O39" s="11"/>
      <c r="P39" s="11"/>
      <c r="Q39" s="11"/>
      <c r="R39" s="81"/>
    </row>
    <row r="40" spans="1:18" s="7" customFormat="1">
      <c r="B40" s="4"/>
      <c r="C40" s="4"/>
      <c r="D40" s="8"/>
      <c r="E40" s="12"/>
      <c r="F40" s="12"/>
      <c r="G40" s="12"/>
      <c r="H40" s="23"/>
      <c r="I40" s="3"/>
      <c r="J40" s="11"/>
      <c r="K40" s="3"/>
      <c r="L40" s="3"/>
      <c r="M40" s="11"/>
      <c r="N40" s="12"/>
      <c r="O40" s="12"/>
      <c r="P40" s="12"/>
      <c r="Q40" s="11"/>
      <c r="R40" s="81"/>
    </row>
    <row r="41" spans="1:18" s="7" customFormat="1">
      <c r="B41" s="4"/>
      <c r="C41" s="4"/>
      <c r="D41" s="8"/>
      <c r="E41" s="12"/>
      <c r="F41" s="12"/>
      <c r="G41" s="12"/>
      <c r="H41" s="23"/>
      <c r="I41" s="3"/>
      <c r="J41" s="11"/>
      <c r="K41" s="3"/>
      <c r="L41" s="3"/>
      <c r="M41" s="11"/>
      <c r="N41" s="11"/>
      <c r="O41" s="11"/>
      <c r="P41" s="11"/>
      <c r="Q41" s="11"/>
      <c r="R41" s="81"/>
    </row>
    <row r="42" spans="1:18" s="7" customFormat="1">
      <c r="C42" s="33"/>
      <c r="D42" s="8"/>
      <c r="E42" s="89"/>
      <c r="F42" s="89"/>
      <c r="G42" s="89"/>
      <c r="H42" s="89"/>
      <c r="I42" s="8"/>
      <c r="J42" s="89"/>
      <c r="K42" s="8"/>
      <c r="L42" s="8"/>
      <c r="M42" s="89"/>
      <c r="N42" s="89"/>
      <c r="O42" s="89"/>
      <c r="P42" s="89"/>
      <c r="Q42" s="89"/>
      <c r="R42" s="81"/>
    </row>
    <row r="43" spans="1:18" s="7" customFormat="1">
      <c r="B43" s="4"/>
      <c r="C43" s="33"/>
      <c r="D43" s="8"/>
      <c r="E43" s="23"/>
      <c r="F43" s="23"/>
      <c r="G43" s="23"/>
      <c r="H43" s="23"/>
      <c r="I43" s="3"/>
      <c r="J43" s="23"/>
      <c r="K43" s="3"/>
      <c r="L43" s="3"/>
      <c r="M43" s="23"/>
      <c r="N43" s="23"/>
      <c r="O43" s="23"/>
      <c r="R43" s="81"/>
    </row>
    <row r="44" spans="1:18" s="7" customFormat="1">
      <c r="B44" s="4"/>
      <c r="C44" s="4"/>
      <c r="D44" s="8"/>
      <c r="E44" s="12"/>
      <c r="F44" s="12"/>
      <c r="G44" s="12"/>
      <c r="H44" s="23"/>
      <c r="I44" s="3"/>
      <c r="J44" s="11"/>
      <c r="K44" s="3"/>
      <c r="L44" s="3"/>
      <c r="M44" s="12"/>
      <c r="N44" s="12"/>
      <c r="O44" s="12"/>
      <c r="P44" s="12"/>
      <c r="Q44" s="11"/>
      <c r="R44" s="81"/>
    </row>
    <row r="45" spans="1:18" s="7" customFormat="1">
      <c r="B45" s="4"/>
      <c r="C45" s="4"/>
      <c r="D45" s="8"/>
      <c r="E45" s="12"/>
      <c r="F45" s="12"/>
      <c r="G45" s="12"/>
      <c r="H45" s="23"/>
      <c r="I45" s="3"/>
      <c r="J45" s="11"/>
      <c r="K45" s="3"/>
      <c r="L45" s="3"/>
      <c r="M45" s="11"/>
      <c r="N45" s="11"/>
      <c r="O45" s="11"/>
      <c r="P45" s="11"/>
      <c r="Q45" s="11"/>
      <c r="R45" s="81"/>
    </row>
    <row r="46" spans="1:18" s="7" customFormat="1">
      <c r="B46" s="4"/>
      <c r="C46" s="4"/>
      <c r="D46" s="8"/>
      <c r="E46" s="12"/>
      <c r="F46" s="12"/>
      <c r="G46" s="12"/>
      <c r="H46" s="23"/>
      <c r="I46" s="3"/>
      <c r="J46" s="11"/>
      <c r="K46" s="3"/>
      <c r="L46" s="3"/>
      <c r="M46" s="11"/>
      <c r="N46" s="11"/>
      <c r="O46" s="11"/>
      <c r="P46" s="11"/>
      <c r="Q46" s="11"/>
      <c r="R46" s="81"/>
    </row>
    <row r="47" spans="1:18" s="7" customFormat="1">
      <c r="B47" s="4"/>
      <c r="C47" s="4"/>
      <c r="D47" s="8"/>
      <c r="E47" s="12"/>
      <c r="F47" s="12"/>
      <c r="G47" s="12"/>
      <c r="H47" s="23"/>
      <c r="I47" s="3"/>
      <c r="J47" s="11"/>
      <c r="K47" s="3"/>
      <c r="L47" s="3"/>
      <c r="M47" s="11"/>
      <c r="N47" s="11"/>
      <c r="O47" s="11"/>
      <c r="P47" s="11"/>
      <c r="Q47" s="11"/>
      <c r="R47" s="81"/>
    </row>
    <row r="48" spans="1:18" s="7" customFormat="1">
      <c r="C48" s="33"/>
      <c r="D48" s="8"/>
      <c r="E48" s="23"/>
      <c r="F48" s="23"/>
      <c r="G48" s="23"/>
      <c r="H48" s="23"/>
      <c r="I48" s="8"/>
      <c r="J48" s="23"/>
      <c r="K48" s="8"/>
      <c r="L48" s="8"/>
      <c r="M48" s="23"/>
      <c r="N48" s="23"/>
      <c r="O48" s="23"/>
      <c r="P48" s="23"/>
      <c r="Q48" s="23"/>
      <c r="R48" s="81"/>
    </row>
    <row r="49" spans="2:18" s="7" customFormat="1">
      <c r="D49" s="8"/>
      <c r="E49" s="23"/>
      <c r="F49" s="23"/>
      <c r="G49" s="23"/>
      <c r="H49" s="23"/>
      <c r="I49" s="8"/>
      <c r="J49" s="23"/>
      <c r="K49" s="8"/>
      <c r="L49" s="8"/>
      <c r="M49" s="23"/>
      <c r="N49" s="23"/>
      <c r="O49" s="23"/>
      <c r="R49" s="81"/>
    </row>
    <row r="50" spans="2:18" s="7" customFormat="1">
      <c r="D50" s="12"/>
      <c r="E50" s="12"/>
      <c r="F50" s="12"/>
      <c r="G50" s="12"/>
      <c r="H50" s="12"/>
      <c r="I50" s="12"/>
      <c r="J50" s="12"/>
      <c r="K50" s="12"/>
      <c r="L50" s="12"/>
      <c r="M50" s="12"/>
      <c r="N50" s="12"/>
      <c r="O50" s="12"/>
      <c r="P50" s="12"/>
      <c r="Q50" s="12"/>
      <c r="R50" s="81"/>
    </row>
    <row r="51" spans="2:18">
      <c r="D51" s="107"/>
      <c r="E51" s="81"/>
    </row>
    <row r="52" spans="2:18">
      <c r="B52" s="7"/>
    </row>
    <row r="57" spans="2:18">
      <c r="C57" s="108"/>
      <c r="D57" s="109"/>
      <c r="I57" s="109"/>
      <c r="K57" s="110"/>
      <c r="L57" s="109"/>
    </row>
    <row r="59" spans="2:18">
      <c r="C59" s="5"/>
      <c r="D59" s="6"/>
      <c r="I59" s="6"/>
      <c r="K59" s="111"/>
      <c r="L59" s="6"/>
    </row>
    <row r="61" spans="2:18">
      <c r="C61" s="5"/>
      <c r="I61" s="6"/>
      <c r="K61" s="111"/>
      <c r="L61" s="6"/>
    </row>
    <row r="62" spans="2:18">
      <c r="C62" s="6"/>
      <c r="D62" s="6"/>
      <c r="I62" s="6"/>
      <c r="K62" s="111"/>
      <c r="L62" s="6"/>
    </row>
    <row r="64" spans="2:18">
      <c r="B64" s="7"/>
    </row>
  </sheetData>
  <customSheetViews>
    <customSheetView guid="{700BB901-DE3D-40AF-9E84-3437521A0345}" showPageBreaks="1" topLeftCell="A4">
      <selection activeCell="E21" sqref="E21"/>
      <pageMargins left="0.36" right="0.38" top="1" bottom="1" header="0.5" footer="0.5"/>
      <printOptions horizontalCentered="1"/>
      <pageSetup scale="70" pageOrder="overThenDown" orientation="landscape" r:id="rId1"/>
      <headerFooter alignWithMargins="0">
        <oddFooter>&amp;L&amp;8Sponsored by:  Randall W. Hamlett&amp;C&amp;8&amp;A&amp;R&amp;8&amp;P of &amp;N</oddFooter>
      </headerFooter>
    </customSheetView>
    <customSheetView guid="{D30DA162-D620-4A19-970C-1046A6A23ED1}">
      <selection activeCell="B5" sqref="B5"/>
      <pageMargins left="0.36" right="0.38" top="1" bottom="1" header="0.5" footer="0.5"/>
      <printOptions horizontalCentered="1"/>
      <pageSetup scale="70" pageOrder="overThenDown" orientation="landscape" r:id="rId2"/>
      <headerFooter alignWithMargins="0">
        <oddFooter>&amp;L&amp;8Sponsored by:  Randall W. Hamlett&amp;C&amp;8&amp;A&amp;R&amp;8&amp;P of &amp;N</oddFooter>
      </headerFooter>
    </customSheetView>
    <customSheetView guid="{7B208CC4-03EC-49A3-9AEF-BDEAF48D6BE2}" showPageBreaks="1" printArea="1">
      <selection activeCell="B5" sqref="B5"/>
      <pageMargins left="0.36" right="0.38" top="1" bottom="1" header="0.5" footer="0.5"/>
      <printOptions horizontalCentered="1"/>
      <pageSetup scale="70" pageOrder="overThenDown" orientation="landscape" r:id="rId3"/>
      <headerFooter alignWithMargins="0">
        <oddFooter>&amp;L&amp;8Sponsored by:  Randall W. Hamlett&amp;C&amp;8&amp;A&amp;R&amp;8&amp;P of &amp;N</oddFooter>
      </headerFooter>
    </customSheetView>
    <customSheetView guid="{FAFF7267-5C8D-421B-A6E7-C317663504A2}">
      <pageMargins left="0.36" right="0.38" top="1" bottom="1" header="0.5" footer="0.5"/>
      <printOptions horizontalCentered="1"/>
      <pageSetup scale="70" pageOrder="overThenDown" orientation="landscape" r:id="rId4"/>
      <headerFooter alignWithMargins="0">
        <oddFooter>&amp;L&amp;8Sponsored by:  Randall W. Hamlett&amp;C&amp;8&amp;A&amp;R&amp;8&amp;P of &amp;N</oddFooter>
      </headerFooter>
    </customSheetView>
    <customSheetView guid="{659C7A86-29AF-4EB2-A484-62929168C99A}">
      <selection activeCell="B5" sqref="B5"/>
      <pageMargins left="0.36" right="0.38" top="1" bottom="1" header="0.5" footer="0.5"/>
      <printOptions horizontalCentered="1"/>
      <pageSetup scale="70" pageOrder="overThenDown" orientation="landscape" r:id="rId5"/>
      <headerFooter alignWithMargins="0">
        <oddFooter>&amp;L&amp;8Sponsored by:  Randall W. Hamlett&amp;C&amp;8&amp;A&amp;R&amp;8&amp;P of &amp;N</oddFooter>
      </headerFooter>
    </customSheetView>
    <customSheetView guid="{DE1D8474-1C81-4DEF-9FC4-4CC6D52CA0A7}">
      <selection activeCell="P15" sqref="P15"/>
      <pageMargins left="0.36" right="0.38" top="1" bottom="1" header="0.5" footer="0.5"/>
      <printOptions horizontalCentered="1"/>
      <pageSetup scale="70" pageOrder="overThenDown" orientation="landscape" r:id="rId6"/>
      <headerFooter alignWithMargins="0">
        <oddFooter>&amp;L&amp;8Sponsored by:  Randall W. Hamlett&amp;C&amp;8&amp;A&amp;R&amp;8&amp;P of &amp;N</oddFooter>
      </headerFooter>
    </customSheetView>
  </customSheetViews>
  <phoneticPr fontId="20" type="noConversion"/>
  <pageMargins left="1" right="1" top="1" bottom="1" header="0.75" footer="0.5"/>
  <pageSetup scale="75" pageOrder="overThenDown" orientation="landscape" r:id="rId7"/>
  <headerFooter alignWithMargins="0">
    <oddHeader>&amp;R&amp;"Times New Roman,Regular"&amp;9Schedule II-B-3
Page &amp;P of &amp;N</oddHeader>
    <oddFooter>&amp;L&amp;"Times New Roman,Regular"&amp;9* AEP Texas maintains functional ledgers for transmission and distribution.  Please see the testimony of Randall W. Hamlett for Meter and TDCS functionalization.
Sponsored by:  Randall W. Hamlett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R44"/>
  <sheetViews>
    <sheetView workbookViewId="0"/>
  </sheetViews>
  <sheetFormatPr defaultColWidth="9.140625" defaultRowHeight="11.25"/>
  <cols>
    <col min="1" max="1" width="4.140625" style="4" customWidth="1"/>
    <col min="2" max="2" width="6.42578125" style="4" customWidth="1"/>
    <col min="3" max="3" width="28.85546875" style="4" customWidth="1"/>
    <col min="4" max="4" width="8.5703125" style="3" customWidth="1"/>
    <col min="5" max="5" width="13.85546875" style="4" customWidth="1"/>
    <col min="6" max="6" width="13.42578125" style="4" bestFit="1" customWidth="1"/>
    <col min="7" max="7" width="15.140625" style="4" customWidth="1"/>
    <col min="8" max="9" width="7.5703125" style="4" bestFit="1" customWidth="1"/>
    <col min="10" max="10" width="9.42578125" style="4" bestFit="1" customWidth="1"/>
    <col min="11" max="11" width="2.5703125" style="93" bestFit="1" customWidth="1"/>
    <col min="12" max="12" width="5.85546875" style="3" bestFit="1" customWidth="1"/>
    <col min="13" max="13" width="5" style="4" bestFit="1" customWidth="1"/>
    <col min="14" max="14" width="6.42578125" style="4" bestFit="1" customWidth="1"/>
    <col min="15" max="15" width="4" style="4" bestFit="1" customWidth="1"/>
    <col min="16" max="16" width="5" style="4" bestFit="1" customWidth="1"/>
    <col min="17" max="17" width="6.42578125" style="4" bestFit="1" customWidth="1"/>
    <col min="18" max="18" width="12.5703125" style="4" customWidth="1"/>
    <col min="19" max="16384" width="9.140625" style="4"/>
  </cols>
  <sheetData>
    <row r="1" spans="1:18" ht="12" thickBot="1">
      <c r="Q1" s="331" t="s">
        <v>1724</v>
      </c>
    </row>
    <row r="2" spans="1:18">
      <c r="B2" s="1543" t="s">
        <v>465</v>
      </c>
      <c r="C2" s="86"/>
      <c r="D2" s="532"/>
      <c r="F2" s="80"/>
      <c r="Q2" s="218"/>
    </row>
    <row r="3" spans="1:18">
      <c r="B3" s="295" t="s">
        <v>1407</v>
      </c>
      <c r="D3" s="534"/>
      <c r="F3" s="80"/>
      <c r="Q3" s="218"/>
    </row>
    <row r="4" spans="1:18">
      <c r="B4" s="1544" t="s">
        <v>1621</v>
      </c>
      <c r="D4" s="534"/>
    </row>
    <row r="5" spans="1:18">
      <c r="B5" s="1545" t="s">
        <v>1260</v>
      </c>
      <c r="D5" s="534"/>
    </row>
    <row r="6" spans="1:18" ht="12" thickBot="1">
      <c r="B6" s="1546" t="str">
        <f>'I-A'!B6</f>
        <v xml:space="preserve"> </v>
      </c>
      <c r="C6" s="216"/>
      <c r="D6" s="535"/>
    </row>
    <row r="7" spans="1:18">
      <c r="B7" s="385"/>
    </row>
    <row r="8" spans="1:18" ht="12" thickBot="1">
      <c r="B8" s="4" t="s">
        <v>584</v>
      </c>
      <c r="E8" s="6">
        <v>1</v>
      </c>
      <c r="F8" s="6">
        <v>2</v>
      </c>
      <c r="G8" s="6">
        <v>3</v>
      </c>
      <c r="H8" s="6">
        <v>4</v>
      </c>
      <c r="I8" s="6">
        <v>5</v>
      </c>
      <c r="J8" s="6">
        <v>6</v>
      </c>
      <c r="K8" s="6">
        <v>7</v>
      </c>
      <c r="L8" s="6">
        <v>8</v>
      </c>
      <c r="M8" s="387">
        <v>9</v>
      </c>
      <c r="N8" s="387">
        <v>10</v>
      </c>
      <c r="O8" s="387">
        <v>11</v>
      </c>
      <c r="P8" s="387">
        <v>12</v>
      </c>
      <c r="Q8" s="3">
        <v>13</v>
      </c>
    </row>
    <row r="9" spans="1:18">
      <c r="A9" s="232"/>
      <c r="B9" s="388"/>
      <c r="C9" s="388"/>
      <c r="D9" s="388"/>
      <c r="E9" s="388"/>
      <c r="F9" s="388"/>
      <c r="G9" s="388"/>
      <c r="H9" s="356" t="s">
        <v>352</v>
      </c>
      <c r="I9" s="356" t="s">
        <v>355</v>
      </c>
      <c r="J9" s="388"/>
      <c r="K9" s="388"/>
      <c r="L9" s="388"/>
      <c r="M9" s="356"/>
      <c r="N9" s="356"/>
      <c r="O9" s="356"/>
      <c r="P9" s="390"/>
      <c r="Q9" s="356"/>
      <c r="R9" s="356"/>
    </row>
    <row r="10" spans="1:18">
      <c r="A10" s="233"/>
      <c r="B10" s="357" t="s">
        <v>611</v>
      </c>
      <c r="C10" s="357" t="s">
        <v>578</v>
      </c>
      <c r="D10" s="357" t="s">
        <v>583</v>
      </c>
      <c r="E10" s="391" t="s">
        <v>281</v>
      </c>
      <c r="F10" s="357" t="s">
        <v>282</v>
      </c>
      <c r="G10" s="357" t="s">
        <v>251</v>
      </c>
      <c r="H10" s="357" t="s">
        <v>283</v>
      </c>
      <c r="I10" s="357" t="s">
        <v>773</v>
      </c>
      <c r="J10" s="357" t="s">
        <v>284</v>
      </c>
      <c r="K10" s="357" t="s">
        <v>285</v>
      </c>
      <c r="L10" s="357" t="s">
        <v>383</v>
      </c>
      <c r="M10" s="357" t="s">
        <v>162</v>
      </c>
      <c r="N10" s="357" t="s">
        <v>163</v>
      </c>
      <c r="O10" s="357" t="s">
        <v>993</v>
      </c>
      <c r="P10" s="357" t="s">
        <v>270</v>
      </c>
      <c r="Q10" s="357" t="s">
        <v>283</v>
      </c>
      <c r="R10" s="357"/>
    </row>
    <row r="11" spans="1:18">
      <c r="A11" s="233" t="s">
        <v>272</v>
      </c>
      <c r="B11" s="357" t="s">
        <v>250</v>
      </c>
      <c r="C11" s="357"/>
      <c r="D11" s="357" t="s">
        <v>586</v>
      </c>
      <c r="E11" s="391" t="s">
        <v>352</v>
      </c>
      <c r="F11" s="357" t="s">
        <v>353</v>
      </c>
      <c r="G11" s="357" t="s">
        <v>176</v>
      </c>
      <c r="H11" s="357" t="s">
        <v>354</v>
      </c>
      <c r="I11" s="357" t="s">
        <v>774</v>
      </c>
      <c r="J11" s="357" t="s">
        <v>355</v>
      </c>
      <c r="K11" s="357" t="s">
        <v>356</v>
      </c>
      <c r="L11" s="357" t="s">
        <v>286</v>
      </c>
      <c r="M11" s="357"/>
      <c r="N11" s="357"/>
      <c r="O11" s="357"/>
      <c r="P11" s="357"/>
      <c r="Q11" s="357"/>
      <c r="R11" s="357" t="s">
        <v>587</v>
      </c>
    </row>
    <row r="12" spans="1:18" ht="12" thickBot="1">
      <c r="A12" s="234" t="s">
        <v>1083</v>
      </c>
      <c r="B12" s="358"/>
      <c r="C12" s="358"/>
      <c r="D12" s="358"/>
      <c r="E12" s="393"/>
      <c r="F12" s="358"/>
      <c r="G12" s="358"/>
      <c r="H12" s="358"/>
      <c r="I12" s="358" t="s">
        <v>286</v>
      </c>
      <c r="J12" s="358"/>
      <c r="K12" s="358"/>
      <c r="L12" s="358" t="s">
        <v>357</v>
      </c>
      <c r="M12" s="358"/>
      <c r="N12" s="358"/>
      <c r="O12" s="358"/>
      <c r="P12" s="358"/>
      <c r="Q12" s="359"/>
      <c r="R12" s="358"/>
    </row>
    <row r="13" spans="1:18">
      <c r="B13" s="209"/>
      <c r="C13" s="86"/>
      <c r="D13" s="27"/>
      <c r="E13" s="87"/>
      <c r="F13" s="87"/>
      <c r="G13" s="87"/>
      <c r="H13" s="87"/>
      <c r="I13" s="87"/>
      <c r="J13" s="87"/>
      <c r="K13" s="27"/>
      <c r="L13" s="27"/>
      <c r="M13" s="87"/>
      <c r="N13" s="48"/>
      <c r="O13" s="48"/>
      <c r="P13" s="86"/>
      <c r="Q13" s="147"/>
      <c r="R13" s="86"/>
    </row>
    <row r="14" spans="1:18" s="7" customFormat="1">
      <c r="A14" s="61">
        <v>1</v>
      </c>
      <c r="B14" s="210"/>
      <c r="C14" s="7" t="s">
        <v>445</v>
      </c>
      <c r="D14" s="8"/>
      <c r="E14" s="23"/>
      <c r="F14" s="23"/>
      <c r="G14" s="23"/>
      <c r="H14" s="370"/>
      <c r="I14" s="370"/>
      <c r="J14" s="370"/>
      <c r="K14" s="236"/>
      <c r="L14" s="236"/>
      <c r="M14" s="370"/>
      <c r="N14" s="370"/>
      <c r="O14" s="370"/>
      <c r="P14" s="422"/>
      <c r="Q14" s="654"/>
      <c r="R14" s="81"/>
    </row>
    <row r="15" spans="1:18" s="7" customFormat="1">
      <c r="A15" s="3">
        <f t="shared" ref="A15:A18" si="0">+A14+1</f>
        <v>2</v>
      </c>
      <c r="B15" s="56" t="s">
        <v>1023</v>
      </c>
      <c r="C15" s="4" t="s">
        <v>449</v>
      </c>
      <c r="D15" s="8"/>
      <c r="E15" s="549">
        <f>'[10]II-B-4 CWIP'!E15+'[9]II-B-4 CWIP'!E15</f>
        <v>836186450.78299999</v>
      </c>
      <c r="F15" s="1495">
        <f>'[10]II-B-4 CWIP'!F15+'[9]II-B-4 CWIP'!F15</f>
        <v>182478.15599999996</v>
      </c>
      <c r="G15" s="1495">
        <f>'[10]II-B-4 CWIP'!G15+'[9]II-B-4 CWIP'!G15</f>
        <v>-836003972.62700009</v>
      </c>
      <c r="H15" s="353">
        <f>+E15-F15+G15</f>
        <v>0</v>
      </c>
      <c r="I15" s="353"/>
      <c r="J15" s="353">
        <f>+H15*I15</f>
        <v>0</v>
      </c>
      <c r="K15" s="361" t="s">
        <v>453</v>
      </c>
      <c r="L15" s="361" t="s">
        <v>453</v>
      </c>
      <c r="M15" s="353"/>
      <c r="N15" s="353">
        <f>+J15-M15</f>
        <v>0</v>
      </c>
      <c r="O15" s="353"/>
      <c r="P15" s="300"/>
      <c r="Q15" s="650">
        <f>+SUM(M15:P15)</f>
        <v>0</v>
      </c>
      <c r="R15" s="81"/>
    </row>
    <row r="16" spans="1:18" s="7" customFormat="1">
      <c r="A16" s="3">
        <f t="shared" si="0"/>
        <v>3</v>
      </c>
      <c r="B16" s="56"/>
      <c r="C16" s="33" t="s">
        <v>360</v>
      </c>
      <c r="D16" s="8"/>
      <c r="E16" s="23">
        <f>SUM(E15)</f>
        <v>836186450.78299999</v>
      </c>
      <c r="F16" s="23">
        <f>SUM(F15)</f>
        <v>182478.15599999996</v>
      </c>
      <c r="G16" s="23">
        <f>SUM(G15)</f>
        <v>-836003972.62700009</v>
      </c>
      <c r="H16" s="370">
        <f>SUM(H15)</f>
        <v>0</v>
      </c>
      <c r="I16" s="370"/>
      <c r="J16" s="370"/>
      <c r="K16" s="236"/>
      <c r="L16" s="236"/>
      <c r="M16" s="370"/>
      <c r="N16" s="370">
        <f>+N15</f>
        <v>0</v>
      </c>
      <c r="O16" s="370"/>
      <c r="P16" s="422"/>
      <c r="Q16" s="654">
        <f>+Q15</f>
        <v>0</v>
      </c>
      <c r="R16" s="81"/>
    </row>
    <row r="17" spans="1:18" s="7" customFormat="1" ht="12" thickBot="1">
      <c r="A17" s="3">
        <f t="shared" si="0"/>
        <v>4</v>
      </c>
      <c r="B17" s="215"/>
      <c r="C17" s="216"/>
      <c r="D17" s="224"/>
      <c r="E17" s="136"/>
      <c r="F17" s="136"/>
      <c r="G17" s="136"/>
      <c r="H17" s="655"/>
      <c r="I17" s="655"/>
      <c r="J17" s="655"/>
      <c r="K17" s="656"/>
      <c r="L17" s="656"/>
      <c r="M17" s="657"/>
      <c r="N17" s="657"/>
      <c r="O17" s="657"/>
      <c r="P17" s="657"/>
      <c r="Q17" s="658"/>
      <c r="R17" s="81"/>
    </row>
    <row r="18" spans="1:18" s="7" customFormat="1" ht="12" thickBot="1">
      <c r="A18" s="3">
        <f t="shared" si="0"/>
        <v>5</v>
      </c>
      <c r="B18" s="402" t="s">
        <v>446</v>
      </c>
      <c r="C18" s="479"/>
      <c r="D18" s="404" t="s">
        <v>370</v>
      </c>
      <c r="E18" s="309">
        <f>E16</f>
        <v>836186450.78299999</v>
      </c>
      <c r="F18" s="309">
        <f>F16</f>
        <v>182478.15599999996</v>
      </c>
      <c r="G18" s="309">
        <f>G16</f>
        <v>-836003972.62700009</v>
      </c>
      <c r="H18" s="538">
        <f>H16</f>
        <v>0</v>
      </c>
      <c r="I18" s="538"/>
      <c r="J18" s="538"/>
      <c r="K18" s="536"/>
      <c r="L18" s="536"/>
      <c r="M18" s="1625"/>
      <c r="N18" s="1625">
        <f>+N16</f>
        <v>0</v>
      </c>
      <c r="O18" s="1625"/>
      <c r="P18" s="1625"/>
      <c r="Q18" s="1626">
        <f>+Q16</f>
        <v>0</v>
      </c>
      <c r="R18" s="41"/>
    </row>
    <row r="19" spans="1:18" s="7" customFormat="1">
      <c r="A19" s="3"/>
      <c r="B19" s="4"/>
      <c r="C19" s="4"/>
      <c r="D19" s="8"/>
      <c r="E19" s="12"/>
      <c r="F19" s="12"/>
      <c r="G19" s="12"/>
      <c r="H19" s="23"/>
      <c r="I19" s="23"/>
      <c r="J19" s="23"/>
      <c r="K19" s="3"/>
      <c r="L19" s="3"/>
      <c r="M19" s="11"/>
      <c r="N19" s="11"/>
      <c r="O19" s="11"/>
      <c r="P19" s="11"/>
      <c r="Q19" s="11"/>
      <c r="R19" s="81"/>
    </row>
    <row r="20" spans="1:18" s="7" customFormat="1">
      <c r="A20" s="3"/>
      <c r="B20" s="4"/>
      <c r="C20" s="4"/>
      <c r="D20" s="10"/>
      <c r="E20" s="12"/>
      <c r="F20" s="12"/>
      <c r="G20" s="12"/>
      <c r="H20" s="23"/>
      <c r="I20" s="23"/>
      <c r="K20" s="3"/>
      <c r="L20" s="3"/>
      <c r="M20" s="11"/>
      <c r="N20" s="11"/>
      <c r="O20" s="11"/>
      <c r="P20" s="11"/>
      <c r="Q20" s="11"/>
      <c r="R20" s="81"/>
    </row>
    <row r="21" spans="1:18" s="7" customFormat="1">
      <c r="A21" s="3"/>
      <c r="B21" s="4"/>
      <c r="C21" s="4"/>
      <c r="D21" s="8"/>
      <c r="E21" s="12"/>
      <c r="F21" s="12"/>
      <c r="G21" s="12"/>
      <c r="H21" s="23"/>
      <c r="I21" s="23"/>
      <c r="J21" s="23"/>
      <c r="K21" s="3"/>
      <c r="L21" s="3"/>
      <c r="M21" s="11"/>
      <c r="N21" s="11"/>
      <c r="O21" s="11"/>
      <c r="P21" s="11"/>
      <c r="Q21" s="11"/>
      <c r="R21" s="81"/>
    </row>
    <row r="22" spans="1:18" s="7" customFormat="1">
      <c r="A22" s="3"/>
      <c r="B22" s="4"/>
      <c r="C22" s="4"/>
      <c r="D22" s="8"/>
      <c r="E22" s="12"/>
      <c r="F22" s="12"/>
      <c r="G22" s="12"/>
      <c r="H22" s="23"/>
      <c r="I22" s="23"/>
      <c r="J22" s="23"/>
      <c r="K22" s="3"/>
      <c r="L22" s="3"/>
      <c r="M22" s="11"/>
      <c r="N22" s="11"/>
      <c r="O22" s="11"/>
      <c r="P22" s="11"/>
      <c r="Q22" s="11"/>
      <c r="R22" s="81"/>
    </row>
    <row r="23" spans="1:18" s="7" customFormat="1">
      <c r="A23" s="3"/>
      <c r="B23" s="4"/>
      <c r="C23" s="4"/>
      <c r="D23" s="8"/>
      <c r="E23" s="12"/>
      <c r="F23" s="12"/>
      <c r="G23" s="12"/>
      <c r="H23" s="23"/>
      <c r="I23" s="23"/>
      <c r="J23" s="23"/>
      <c r="K23" s="3"/>
      <c r="L23" s="3"/>
      <c r="M23" s="11"/>
      <c r="N23" s="12"/>
      <c r="O23" s="12"/>
      <c r="P23" s="12"/>
      <c r="Q23" s="11"/>
      <c r="R23" s="81"/>
    </row>
    <row r="24" spans="1:18" s="7" customFormat="1">
      <c r="A24" s="3"/>
      <c r="B24" s="4"/>
      <c r="C24" s="4"/>
      <c r="D24" s="8"/>
      <c r="E24" s="12"/>
      <c r="F24" s="12"/>
      <c r="G24" s="12"/>
      <c r="H24" s="23"/>
      <c r="I24" s="23"/>
      <c r="J24" s="23"/>
      <c r="K24" s="3"/>
      <c r="L24" s="3"/>
      <c r="M24" s="11"/>
      <c r="N24" s="11"/>
      <c r="O24" s="11"/>
      <c r="P24" s="11"/>
      <c r="Q24" s="11"/>
      <c r="R24" s="81"/>
    </row>
    <row r="25" spans="1:18" s="7" customFormat="1">
      <c r="A25" s="3"/>
      <c r="C25" s="33"/>
      <c r="D25" s="8"/>
      <c r="E25" s="89"/>
      <c r="F25" s="89"/>
      <c r="G25" s="89"/>
      <c r="H25" s="89"/>
      <c r="I25" s="89"/>
      <c r="J25" s="89"/>
      <c r="K25" s="8"/>
      <c r="L25" s="8"/>
      <c r="M25" s="89"/>
      <c r="N25" s="89"/>
      <c r="O25" s="89"/>
      <c r="P25" s="89"/>
      <c r="Q25" s="89"/>
      <c r="R25" s="81"/>
    </row>
    <row r="26" spans="1:18" s="7" customFormat="1">
      <c r="A26" s="3"/>
      <c r="B26" s="4"/>
      <c r="C26" s="33"/>
      <c r="D26" s="8"/>
      <c r="E26" s="23"/>
      <c r="F26" s="23"/>
      <c r="G26" s="23"/>
      <c r="H26" s="23"/>
      <c r="I26" s="23"/>
      <c r="J26" s="23"/>
      <c r="K26" s="3"/>
      <c r="L26" s="3"/>
      <c r="M26" s="23"/>
      <c r="N26" s="23"/>
      <c r="O26" s="23"/>
      <c r="R26" s="81"/>
    </row>
    <row r="27" spans="1:18" s="7" customFormat="1">
      <c r="B27" s="4"/>
      <c r="C27" s="4"/>
      <c r="D27" s="8"/>
      <c r="E27" s="12"/>
      <c r="F27" s="12"/>
      <c r="G27" s="12"/>
      <c r="H27" s="23"/>
      <c r="I27" s="23"/>
      <c r="J27" s="23"/>
      <c r="K27" s="3"/>
      <c r="L27" s="3"/>
      <c r="M27" s="12"/>
      <c r="N27" s="12"/>
      <c r="O27" s="12"/>
      <c r="P27" s="12"/>
      <c r="Q27" s="11"/>
      <c r="R27" s="81"/>
    </row>
    <row r="28" spans="1:18" s="7" customFormat="1">
      <c r="B28" s="4"/>
      <c r="C28" s="4"/>
      <c r="D28" s="8"/>
      <c r="E28" s="12"/>
      <c r="F28" s="12"/>
      <c r="G28" s="12"/>
      <c r="H28" s="23"/>
      <c r="I28" s="23"/>
      <c r="J28" s="23"/>
      <c r="K28" s="3"/>
      <c r="L28" s="3"/>
      <c r="M28" s="11"/>
      <c r="N28" s="11"/>
      <c r="O28" s="11"/>
      <c r="P28" s="11"/>
      <c r="Q28" s="11"/>
      <c r="R28" s="81"/>
    </row>
    <row r="29" spans="1:18" s="7" customFormat="1">
      <c r="B29" s="4"/>
      <c r="C29" s="4"/>
      <c r="D29" s="8"/>
      <c r="E29" s="12"/>
      <c r="F29" s="12"/>
      <c r="G29" s="12"/>
      <c r="H29" s="23"/>
      <c r="I29" s="23"/>
      <c r="J29" s="23"/>
      <c r="K29" s="3"/>
      <c r="L29" s="3"/>
      <c r="M29" s="11"/>
      <c r="N29" s="11"/>
      <c r="O29" s="11"/>
      <c r="P29" s="11"/>
      <c r="Q29" s="11"/>
      <c r="R29" s="81"/>
    </row>
    <row r="30" spans="1:18" s="7" customFormat="1">
      <c r="B30" s="4"/>
      <c r="C30" s="4"/>
      <c r="D30" s="8"/>
      <c r="E30" s="12"/>
      <c r="F30" s="12"/>
      <c r="G30" s="12"/>
      <c r="H30" s="23"/>
      <c r="I30" s="23"/>
      <c r="J30" s="23"/>
      <c r="K30" s="3"/>
      <c r="L30" s="3"/>
      <c r="M30" s="11"/>
      <c r="N30" s="11"/>
      <c r="O30" s="11"/>
      <c r="P30" s="11"/>
      <c r="Q30" s="11"/>
      <c r="R30" s="81"/>
    </row>
    <row r="31" spans="1:18" s="7" customFormat="1">
      <c r="C31" s="33"/>
      <c r="D31" s="8"/>
      <c r="E31" s="23"/>
      <c r="F31" s="23"/>
      <c r="G31" s="23"/>
      <c r="H31" s="23"/>
      <c r="I31" s="23"/>
      <c r="J31" s="23"/>
      <c r="K31" s="8"/>
      <c r="L31" s="8"/>
      <c r="M31" s="23"/>
      <c r="N31" s="23"/>
      <c r="O31" s="23"/>
      <c r="P31" s="23"/>
      <c r="Q31" s="23"/>
      <c r="R31" s="81"/>
    </row>
    <row r="32" spans="1:18">
      <c r="B32" s="7"/>
    </row>
    <row r="37" spans="2:12">
      <c r="C37" s="108"/>
      <c r="D37" s="109"/>
      <c r="K37" s="110"/>
      <c r="L37" s="109"/>
    </row>
    <row r="39" spans="2:12">
      <c r="C39" s="5"/>
      <c r="D39" s="6"/>
      <c r="K39" s="111"/>
      <c r="L39" s="6"/>
    </row>
    <row r="41" spans="2:12">
      <c r="C41" s="5"/>
      <c r="K41" s="111"/>
      <c r="L41" s="6"/>
    </row>
    <row r="42" spans="2:12">
      <c r="C42" s="6"/>
      <c r="D42" s="6"/>
      <c r="K42" s="111"/>
      <c r="L42" s="6"/>
    </row>
    <row r="44" spans="2:12">
      <c r="B44" s="7"/>
    </row>
  </sheetData>
  <customSheetViews>
    <customSheetView guid="{700BB901-DE3D-40AF-9E84-3437521A0345}" showPageBreaks="1">
      <selection activeCell="B5" sqref="B5"/>
      <pageMargins left="0.5" right="0.5" top="1" bottom="0.5" header="0.5" footer="0.5"/>
      <printOptions horizontalCentered="1"/>
      <pageSetup scale="80" pageOrder="overThenDown" orientation="landscape" r:id="rId1"/>
      <headerFooter alignWithMargins="0">
        <oddFooter>&amp;L&amp;8Sponsored by:  Randall W. Hamlett&amp;C&amp;9&amp;A&amp;R&amp;8&amp;P of &amp;N</oddFooter>
      </headerFooter>
    </customSheetView>
    <customSheetView guid="{D30DA162-D620-4A19-970C-1046A6A23ED1}">
      <selection activeCell="B5" sqref="B5"/>
      <pageMargins left="0.5" right="0.5" top="1" bottom="0.5" header="0.5" footer="0.5"/>
      <printOptions horizontalCentered="1"/>
      <pageSetup scale="80" pageOrder="overThenDown" orientation="landscape" r:id="rId2"/>
      <headerFooter alignWithMargins="0">
        <oddFooter>&amp;L&amp;8Sponsored by:  Randall W. Hamlett&amp;C&amp;9&amp;A&amp;R&amp;8&amp;P of &amp;N</oddFooter>
      </headerFooter>
    </customSheetView>
    <customSheetView guid="{7B208CC4-03EC-49A3-9AEF-BDEAF48D6BE2}" showPageBreaks="1" printArea="1">
      <selection activeCell="B5" sqref="B5"/>
      <pageMargins left="0.5" right="0.5" top="1" bottom="0.5" header="0.5" footer="0.5"/>
      <printOptions horizontalCentered="1"/>
      <pageSetup scale="80" pageOrder="overThenDown" orientation="landscape" r:id="rId3"/>
      <headerFooter alignWithMargins="0">
        <oddFooter>&amp;L&amp;8Sponsored by:  Randall W. Hamlett&amp;C&amp;9&amp;A&amp;R&amp;8&amp;P of &amp;N</oddFooter>
      </headerFooter>
    </customSheetView>
    <customSheetView guid="{FAFF7267-5C8D-421B-A6E7-C317663504A2}">
      <pageMargins left="0.5" right="0.5" top="1" bottom="0.5" header="0.5" footer="0.5"/>
      <printOptions horizontalCentered="1"/>
      <pageSetup scale="80" pageOrder="overThenDown" orientation="landscape" r:id="rId4"/>
      <headerFooter alignWithMargins="0">
        <oddFooter>&amp;L&amp;8Sponsored by:  Randall W. Hamlett&amp;C&amp;9&amp;A&amp;R&amp;8&amp;P of &amp;N</oddFooter>
      </headerFooter>
    </customSheetView>
    <customSheetView guid="{659C7A86-29AF-4EB2-A484-62929168C99A}">
      <selection activeCell="B5" sqref="B5"/>
      <pageMargins left="0.5" right="0.5" top="1" bottom="0.5" header="0.5" footer="0.5"/>
      <printOptions horizontalCentered="1"/>
      <pageSetup scale="80" pageOrder="overThenDown" orientation="landscape" r:id="rId5"/>
      <headerFooter alignWithMargins="0">
        <oddFooter>&amp;L&amp;8Sponsored by:  Randall W. Hamlett&amp;C&amp;9&amp;A&amp;R&amp;8&amp;P of &amp;N</oddFooter>
      </headerFooter>
    </customSheetView>
    <customSheetView guid="{DE1D8474-1C81-4DEF-9FC4-4CC6D52CA0A7}" topLeftCell="A5">
      <pageMargins left="0.5" right="0.5" top="1" bottom="0.5" header="0.5" footer="0.5"/>
      <printOptions horizontalCentered="1"/>
      <pageSetup scale="80" pageOrder="overThenDown" orientation="landscape" r:id="rId6"/>
      <headerFooter alignWithMargins="0">
        <oddFooter>&amp;L&amp;8Sponsored by:  Randall W. Hamlett&amp;C&amp;9&amp;A&amp;R&amp;8&amp;P of &amp;N</oddFooter>
      </headerFooter>
    </customSheetView>
  </customSheetViews>
  <phoneticPr fontId="20" type="noConversion"/>
  <printOptions horizontalCentered="1"/>
  <pageMargins left="0.5" right="0.5" top="1" bottom="0.5" header="0.5" footer="0.5"/>
  <pageSetup scale="80" pageOrder="overThenDown" orientation="landscape" r:id="rId7"/>
  <headerFooter alignWithMargins="0">
    <oddFooter>&amp;L&amp;8* AEP Texas maintains functional ledgers for transmission and distribution.  Please see the testimony of Randall W. Hamlett for Meter and TDCS functionalization.&amp;"Times New Roman,Regular"&amp;9
Sponsored by:  Randall W. Hamlett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FX195"/>
  <sheetViews>
    <sheetView workbookViewId="0"/>
  </sheetViews>
  <sheetFormatPr defaultColWidth="9.140625" defaultRowHeight="11.25"/>
  <cols>
    <col min="1" max="1" width="3.42578125" style="4" bestFit="1" customWidth="1"/>
    <col min="2" max="2" width="7.42578125" style="4" customWidth="1"/>
    <col min="3" max="3" width="30.5703125" style="4" customWidth="1"/>
    <col min="4" max="4" width="12.42578125" style="3" bestFit="1" customWidth="1"/>
    <col min="5" max="6" width="12.5703125" style="4" bestFit="1" customWidth="1"/>
    <col min="7" max="7" width="11.5703125" style="4" customWidth="1"/>
    <col min="8" max="8" width="12.5703125" style="4" bestFit="1" customWidth="1"/>
    <col min="9" max="9" width="8" style="188" bestFit="1" customWidth="1"/>
    <col min="10" max="10" width="12.5703125" style="4" bestFit="1" customWidth="1"/>
    <col min="11" max="11" width="4.85546875" style="93" bestFit="1" customWidth="1"/>
    <col min="12" max="12" width="17.42578125" style="3" customWidth="1"/>
    <col min="13" max="13" width="12.140625" style="4" customWidth="1"/>
    <col min="14" max="14" width="12.5703125" style="4" customWidth="1"/>
    <col min="15" max="15" width="11.140625" style="4" customWidth="1"/>
    <col min="16" max="16" width="9.85546875" style="4" customWidth="1"/>
    <col min="17" max="18" width="12.5703125" style="4" customWidth="1"/>
    <col min="19" max="16384" width="9.140625" style="4"/>
  </cols>
  <sheetData>
    <row r="1" spans="1:20" ht="12" thickBot="1">
      <c r="K1" s="20"/>
      <c r="Q1" s="20"/>
    </row>
    <row r="2" spans="1:20">
      <c r="B2" s="437" t="s">
        <v>465</v>
      </c>
      <c r="C2" s="86"/>
      <c r="D2" s="532"/>
      <c r="F2" s="80"/>
      <c r="J2" s="354"/>
      <c r="Q2" s="354"/>
    </row>
    <row r="3" spans="1:20">
      <c r="B3" s="544" t="s">
        <v>1407</v>
      </c>
      <c r="D3" s="534"/>
      <c r="F3" s="80"/>
      <c r="J3" s="354"/>
      <c r="Q3" s="354"/>
    </row>
    <row r="4" spans="1:20">
      <c r="B4" s="1544" t="s">
        <v>1622</v>
      </c>
      <c r="D4" s="534"/>
    </row>
    <row r="5" spans="1:20">
      <c r="B5" s="439" t="s">
        <v>1260</v>
      </c>
      <c r="D5" s="534"/>
    </row>
    <row r="6" spans="1:20" ht="12" thickBot="1">
      <c r="B6" s="1546" t="str">
        <f>'I-A'!B6</f>
        <v xml:space="preserve"> </v>
      </c>
      <c r="C6" s="216"/>
      <c r="D6" s="535"/>
    </row>
    <row r="7" spans="1:20">
      <c r="B7" s="385"/>
    </row>
    <row r="8" spans="1:20" ht="12" thickBot="1">
      <c r="B8" s="4" t="s">
        <v>584</v>
      </c>
      <c r="E8" s="6">
        <v>1</v>
      </c>
      <c r="F8" s="6">
        <v>2</v>
      </c>
      <c r="G8" s="6">
        <v>3</v>
      </c>
      <c r="H8" s="6">
        <v>4</v>
      </c>
      <c r="I8" s="410">
        <v>5</v>
      </c>
      <c r="J8" s="6">
        <v>6</v>
      </c>
      <c r="K8" s="6">
        <v>7</v>
      </c>
      <c r="L8" s="387">
        <v>8</v>
      </c>
      <c r="M8" s="387">
        <v>9</v>
      </c>
      <c r="N8" s="387">
        <v>10</v>
      </c>
      <c r="O8" s="387">
        <v>11</v>
      </c>
      <c r="P8" s="3">
        <v>12</v>
      </c>
      <c r="Q8" s="3">
        <v>13</v>
      </c>
    </row>
    <row r="9" spans="1:20">
      <c r="A9" s="232"/>
      <c r="B9" s="388"/>
      <c r="C9" s="388"/>
      <c r="D9" s="388"/>
      <c r="E9" s="388"/>
      <c r="F9" s="388"/>
      <c r="G9" s="388"/>
      <c r="H9" s="356" t="s">
        <v>352</v>
      </c>
      <c r="I9" s="389" t="s">
        <v>355</v>
      </c>
      <c r="J9" s="388"/>
      <c r="K9" s="388"/>
      <c r="L9" s="388"/>
      <c r="M9" s="356"/>
      <c r="N9" s="356"/>
      <c r="O9" s="356"/>
      <c r="P9" s="390"/>
      <c r="Q9" s="356"/>
      <c r="R9" s="356"/>
    </row>
    <row r="10" spans="1:20">
      <c r="A10" s="233"/>
      <c r="B10" s="357" t="s">
        <v>611</v>
      </c>
      <c r="C10" s="357" t="s">
        <v>578</v>
      </c>
      <c r="D10" s="357" t="s">
        <v>583</v>
      </c>
      <c r="E10" s="391" t="s">
        <v>281</v>
      </c>
      <c r="F10" s="357" t="s">
        <v>282</v>
      </c>
      <c r="G10" s="357" t="s">
        <v>251</v>
      </c>
      <c r="H10" s="357" t="s">
        <v>283</v>
      </c>
      <c r="I10" s="392" t="s">
        <v>773</v>
      </c>
      <c r="J10" s="357" t="s">
        <v>284</v>
      </c>
      <c r="K10" s="357" t="s">
        <v>285</v>
      </c>
      <c r="L10" s="357" t="s">
        <v>383</v>
      </c>
      <c r="M10" s="357" t="s">
        <v>162</v>
      </c>
      <c r="N10" s="357" t="s">
        <v>163</v>
      </c>
      <c r="O10" s="357" t="s">
        <v>993</v>
      </c>
      <c r="P10" s="357" t="s">
        <v>270</v>
      </c>
      <c r="Q10" s="357" t="s">
        <v>283</v>
      </c>
      <c r="R10" s="357"/>
    </row>
    <row r="11" spans="1:20">
      <c r="A11" s="233" t="s">
        <v>272</v>
      </c>
      <c r="B11" s="357" t="s">
        <v>250</v>
      </c>
      <c r="C11" s="357"/>
      <c r="D11" s="357" t="s">
        <v>586</v>
      </c>
      <c r="E11" s="391" t="s">
        <v>352</v>
      </c>
      <c r="F11" s="357" t="s">
        <v>353</v>
      </c>
      <c r="G11" s="357" t="s">
        <v>176</v>
      </c>
      <c r="H11" s="357" t="s">
        <v>354</v>
      </c>
      <c r="I11" s="392" t="s">
        <v>774</v>
      </c>
      <c r="J11" s="357" t="s">
        <v>355</v>
      </c>
      <c r="K11" s="357" t="s">
        <v>356</v>
      </c>
      <c r="L11" s="357" t="s">
        <v>286</v>
      </c>
      <c r="M11" s="357"/>
      <c r="N11" s="357"/>
      <c r="O11" s="357"/>
      <c r="P11" s="357"/>
      <c r="Q11" s="357"/>
      <c r="R11" s="357" t="s">
        <v>587</v>
      </c>
    </row>
    <row r="12" spans="1:20" ht="12" thickBot="1">
      <c r="A12" s="234" t="s">
        <v>1083</v>
      </c>
      <c r="B12" s="358"/>
      <c r="C12" s="358"/>
      <c r="D12" s="358"/>
      <c r="E12" s="393"/>
      <c r="F12" s="358"/>
      <c r="G12" s="358"/>
      <c r="H12" s="358"/>
      <c r="I12" s="394" t="s">
        <v>286</v>
      </c>
      <c r="J12" s="358"/>
      <c r="K12" s="358"/>
      <c r="L12" s="358" t="s">
        <v>357</v>
      </c>
      <c r="M12" s="358"/>
      <c r="N12" s="358"/>
      <c r="O12" s="358"/>
      <c r="P12" s="358"/>
      <c r="Q12" s="359"/>
      <c r="R12" s="358"/>
    </row>
    <row r="13" spans="1:20">
      <c r="B13" s="27"/>
      <c r="C13" s="27"/>
      <c r="D13" s="27"/>
      <c r="E13" s="103"/>
      <c r="F13" s="27"/>
      <c r="G13" s="27"/>
      <c r="H13" s="27"/>
      <c r="I13" s="186"/>
      <c r="J13" s="27"/>
      <c r="K13" s="27"/>
      <c r="L13" s="27"/>
      <c r="M13" s="27"/>
      <c r="N13" s="27"/>
      <c r="O13" s="27"/>
      <c r="P13" s="27"/>
      <c r="Q13" s="147"/>
      <c r="R13" s="3"/>
    </row>
    <row r="14" spans="1:20">
      <c r="A14" s="61">
        <v>1</v>
      </c>
      <c r="B14" s="210" t="s">
        <v>271</v>
      </c>
      <c r="E14" s="11"/>
      <c r="F14" s="11"/>
      <c r="G14" s="11"/>
      <c r="H14" s="11"/>
      <c r="I14" s="195"/>
      <c r="J14" s="11"/>
      <c r="K14" s="3"/>
      <c r="M14" s="11"/>
      <c r="N14" s="12"/>
      <c r="O14" s="12"/>
      <c r="Q14" s="145"/>
    </row>
    <row r="15" spans="1:20">
      <c r="A15" s="3">
        <f t="shared" ref="A15:A80" si="0">+A14+1</f>
        <v>2</v>
      </c>
      <c r="B15" s="210" t="s">
        <v>6</v>
      </c>
      <c r="D15" s="8" t="s">
        <v>371</v>
      </c>
      <c r="E15" s="12"/>
      <c r="F15" s="12"/>
      <c r="G15" s="12"/>
      <c r="H15" s="12"/>
      <c r="I15" s="194"/>
      <c r="J15" s="12"/>
      <c r="K15" s="3"/>
      <c r="M15" s="12"/>
      <c r="N15" s="12"/>
      <c r="O15" s="12"/>
      <c r="Q15" s="145"/>
      <c r="R15" s="81"/>
    </row>
    <row r="16" spans="1:20">
      <c r="A16" s="3">
        <f t="shared" si="0"/>
        <v>3</v>
      </c>
      <c r="B16" s="56" t="s">
        <v>358</v>
      </c>
      <c r="C16" s="4" t="s">
        <v>359</v>
      </c>
      <c r="D16" s="8"/>
      <c r="E16" s="12">
        <f>'[10]II-B-5 Depreciation'!E16+'[9]II-B-5 Depreciation'!E16</f>
        <v>1731.05</v>
      </c>
      <c r="F16" s="12">
        <f>'[10]II-B-5 Depreciation'!F16+'[9]II-B-5 Depreciation'!F16</f>
        <v>1731.05</v>
      </c>
      <c r="G16" s="12">
        <f>'[10]II-B-5 Depreciation'!G16+'[9]II-B-5 Depreciation'!G16</f>
        <v>0</v>
      </c>
      <c r="H16" s="12">
        <f>'[10]II-B-5 Depreciation'!H16+'[9]II-B-5 Depreciation'!H16</f>
        <v>0</v>
      </c>
      <c r="I16" s="194">
        <v>0</v>
      </c>
      <c r="J16" s="12">
        <f>+I16*H16</f>
        <v>0</v>
      </c>
      <c r="K16" s="3">
        <v>25</v>
      </c>
      <c r="L16" s="13" t="s">
        <v>1448</v>
      </c>
      <c r="M16" s="12">
        <f>'[10]II-B-5 Depreciation'!M16+'[9]II-B-5 Depreciation'!M16</f>
        <v>0</v>
      </c>
      <c r="N16" s="12">
        <f>'[10]II-B-5 Depreciation'!N16+'[9]II-B-5 Depreciation'!N16</f>
        <v>0</v>
      </c>
      <c r="O16" s="12">
        <f>'[10]II-B-5 Depreciation'!O16+'[9]II-B-5 Depreciation'!O16</f>
        <v>0</v>
      </c>
      <c r="P16" s="12">
        <f>'[10]II-B-5 Depreciation'!P16+'[9]II-B-5 Depreciation'!P16</f>
        <v>0</v>
      </c>
      <c r="Q16" s="212">
        <f>+SUM(M16:P16)</f>
        <v>0</v>
      </c>
      <c r="R16" s="81"/>
      <c r="T16" s="81"/>
    </row>
    <row r="17" spans="1:20" s="7" customFormat="1">
      <c r="A17" s="3">
        <f t="shared" si="0"/>
        <v>4</v>
      </c>
      <c r="B17" s="56" t="s">
        <v>361</v>
      </c>
      <c r="C17" s="4" t="s">
        <v>658</v>
      </c>
      <c r="D17" s="8"/>
      <c r="E17" s="12">
        <f>'[10]II-B-5 Depreciation'!E17+'[9]II-B-5 Depreciation'!E17</f>
        <v>0</v>
      </c>
      <c r="F17" s="12">
        <f>'[10]II-B-5 Depreciation'!F17+'[9]II-B-5 Depreciation'!F17</f>
        <v>0</v>
      </c>
      <c r="G17" s="12">
        <f>'[10]II-B-5 Depreciation'!G17+'[9]II-B-5 Depreciation'!G17</f>
        <v>0</v>
      </c>
      <c r="H17" s="12">
        <f>'[10]II-B-5 Depreciation'!H17+'[9]II-B-5 Depreciation'!H17</f>
        <v>0</v>
      </c>
      <c r="I17" s="194">
        <v>0</v>
      </c>
      <c r="J17" s="12">
        <f>+I17*H17</f>
        <v>0</v>
      </c>
      <c r="K17" s="3">
        <v>25</v>
      </c>
      <c r="L17" s="13" t="s">
        <v>1448</v>
      </c>
      <c r="M17" s="12">
        <f>'[10]II-B-5 Depreciation'!M17+'[9]II-B-5 Depreciation'!M17</f>
        <v>0</v>
      </c>
      <c r="N17" s="12">
        <f>'[10]II-B-5 Depreciation'!N17+'[9]II-B-5 Depreciation'!N17</f>
        <v>0</v>
      </c>
      <c r="O17" s="12">
        <f>'[10]II-B-5 Depreciation'!O17+'[9]II-B-5 Depreciation'!O17</f>
        <v>0</v>
      </c>
      <c r="P17" s="12">
        <f>'[10]II-B-5 Depreciation'!P17+'[9]II-B-5 Depreciation'!P17</f>
        <v>0</v>
      </c>
      <c r="Q17" s="212">
        <f>+SUM(M17:P17)</f>
        <v>0</v>
      </c>
      <c r="R17" s="81"/>
      <c r="S17" s="4"/>
      <c r="T17" s="81"/>
    </row>
    <row r="18" spans="1:20">
      <c r="A18" s="3">
        <f t="shared" si="0"/>
        <v>5</v>
      </c>
      <c r="B18" s="56" t="s">
        <v>2</v>
      </c>
      <c r="C18" s="4" t="s">
        <v>3</v>
      </c>
      <c r="E18" s="12">
        <f>'[10]II-B-5 Depreciation'!E18+'[9]II-B-5 Depreciation'!E18</f>
        <v>65741348.919999994</v>
      </c>
      <c r="F18" s="12">
        <f>'[10]II-B-5 Depreciation'!F18+'[9]II-B-5 Depreciation'!F18</f>
        <v>542502.38</v>
      </c>
      <c r="G18" s="12">
        <f>'[10]II-B-5 Depreciation'!G18+'[9]II-B-5 Depreciation'!G18</f>
        <v>0</v>
      </c>
      <c r="H18" s="12">
        <f>'[10]II-B-5 Depreciation'!H18+'[9]II-B-5 Depreciation'!H18</f>
        <v>65198846.539999992</v>
      </c>
      <c r="I18" s="194">
        <v>1</v>
      </c>
      <c r="J18" s="11">
        <f>SUM((H18-M18)*I18)+M18</f>
        <v>65198846.539999992</v>
      </c>
      <c r="K18" s="1541" t="s">
        <v>1611</v>
      </c>
      <c r="L18" s="13" t="s">
        <v>1505</v>
      </c>
      <c r="M18" s="12">
        <f>'[10]II-B-5 Depreciation'!M18+'[9]II-B-5 Depreciation'!M18</f>
        <v>14369344.58</v>
      </c>
      <c r="N18" s="12">
        <f>'[10]II-B-5 Depreciation'!N18+'[9]II-B-5 Depreciation'!N18</f>
        <v>49074515.847744659</v>
      </c>
      <c r="O18" s="12">
        <f>'[10]II-B-5 Depreciation'!O18+'[9]II-B-5 Depreciation'!O18</f>
        <v>1752865.7957806019</v>
      </c>
      <c r="P18" s="12">
        <f>'[10]II-B-5 Depreciation'!P18+'[9]II-B-5 Depreciation'!P18</f>
        <v>2120.3164747287019</v>
      </c>
      <c r="Q18" s="212">
        <f>+SUM(M18:P18)</f>
        <v>65198846.539999984</v>
      </c>
      <c r="R18" s="81"/>
      <c r="T18" s="81"/>
    </row>
    <row r="19" spans="1:20">
      <c r="A19" s="3">
        <f t="shared" si="0"/>
        <v>6</v>
      </c>
      <c r="B19" s="56"/>
      <c r="C19" s="33" t="s">
        <v>360</v>
      </c>
      <c r="E19" s="1138">
        <f>+SUM(E16:E18)</f>
        <v>65743079.969999991</v>
      </c>
      <c r="F19" s="23">
        <f>+SUM(F16:F18)</f>
        <v>544233.43000000005</v>
      </c>
      <c r="G19" s="23">
        <f>+SUM(G16:G18)</f>
        <v>0</v>
      </c>
      <c r="H19" s="23">
        <f>+SUM(H16:H18)</f>
        <v>65198846.539999992</v>
      </c>
      <c r="I19" s="189"/>
      <c r="J19" s="23">
        <f>+SUM(J16:J18)</f>
        <v>65198846.539999992</v>
      </c>
      <c r="K19" s="12"/>
      <c r="L19" s="12"/>
      <c r="M19" s="23">
        <f t="shared" ref="M19:P19" si="1">+SUM(M16:M18)</f>
        <v>14369344.58</v>
      </c>
      <c r="N19" s="23">
        <f t="shared" si="1"/>
        <v>49074515.847744659</v>
      </c>
      <c r="O19" s="23">
        <f t="shared" si="1"/>
        <v>1752865.7957806019</v>
      </c>
      <c r="P19" s="23">
        <f t="shared" si="1"/>
        <v>2120.3164747287019</v>
      </c>
      <c r="Q19" s="214">
        <f>SUM(Q18)</f>
        <v>65198846.539999984</v>
      </c>
      <c r="R19" s="81"/>
      <c r="T19" s="81"/>
    </row>
    <row r="20" spans="1:20">
      <c r="A20" s="3">
        <f t="shared" si="0"/>
        <v>7</v>
      </c>
      <c r="B20" s="56"/>
      <c r="C20" s="33"/>
      <c r="E20" s="549"/>
      <c r="F20" s="12"/>
      <c r="G20" s="12"/>
      <c r="H20" s="12"/>
      <c r="I20" s="194"/>
      <c r="J20" s="12"/>
      <c r="K20" s="12"/>
      <c r="L20" s="12"/>
      <c r="M20" s="12"/>
      <c r="N20" s="12"/>
      <c r="O20" s="12"/>
      <c r="P20" s="12"/>
      <c r="Q20" s="44"/>
      <c r="R20" s="81"/>
    </row>
    <row r="21" spans="1:20">
      <c r="A21" s="3">
        <f t="shared" si="0"/>
        <v>8</v>
      </c>
      <c r="B21" s="210" t="s">
        <v>938</v>
      </c>
      <c r="E21" s="549"/>
      <c r="F21" s="12"/>
      <c r="G21" s="12"/>
      <c r="H21" s="12"/>
      <c r="I21" s="194"/>
      <c r="J21" s="11"/>
      <c r="K21" s="3"/>
      <c r="M21" s="12"/>
      <c r="N21" s="12"/>
      <c r="O21" s="12"/>
      <c r="P21" s="12"/>
      <c r="Q21" s="221"/>
      <c r="R21" s="81"/>
    </row>
    <row r="22" spans="1:20" s="7" customFormat="1">
      <c r="A22" s="3">
        <f t="shared" si="0"/>
        <v>9</v>
      </c>
      <c r="B22" s="210" t="s">
        <v>6</v>
      </c>
      <c r="D22" s="8" t="s">
        <v>371</v>
      </c>
      <c r="E22" s="1138"/>
      <c r="F22" s="23"/>
      <c r="G22" s="23"/>
      <c r="H22" s="23"/>
      <c r="I22" s="189"/>
      <c r="J22" s="23"/>
      <c r="K22" s="8"/>
      <c r="L22" s="8"/>
      <c r="M22" s="23"/>
      <c r="N22" s="23"/>
      <c r="O22" s="23"/>
      <c r="P22" s="23"/>
      <c r="Q22" s="211"/>
      <c r="R22" s="81"/>
    </row>
    <row r="23" spans="1:20" s="7" customFormat="1">
      <c r="A23" s="3">
        <f t="shared" si="0"/>
        <v>10</v>
      </c>
      <c r="B23" s="56" t="s">
        <v>8</v>
      </c>
      <c r="C23" s="4" t="s">
        <v>4</v>
      </c>
      <c r="D23" s="8"/>
      <c r="E23" s="549">
        <f>'[9]II-B-5 Depreciation'!E23</f>
        <v>0</v>
      </c>
      <c r="F23" s="1495">
        <f>'[9]II-B-5 Depreciation'!F23</f>
        <v>0</v>
      </c>
      <c r="G23" s="1495">
        <f>'[9]II-B-5 Depreciation'!G23</f>
        <v>0</v>
      </c>
      <c r="H23" s="12">
        <f>+E23-F23</f>
        <v>0</v>
      </c>
      <c r="I23" s="194"/>
      <c r="J23" s="12">
        <f>+H23*I23</f>
        <v>0</v>
      </c>
      <c r="K23" s="3">
        <v>29</v>
      </c>
      <c r="L23" s="3" t="s">
        <v>517</v>
      </c>
      <c r="M23" s="1495">
        <f>'[9]II-B-5 Depreciation'!M23</f>
        <v>0</v>
      </c>
      <c r="N23" s="1495">
        <f>'[9]II-B-5 Depreciation'!N23</f>
        <v>0</v>
      </c>
      <c r="O23" s="1495">
        <f>'[9]II-B-5 Depreciation'!O23</f>
        <v>0</v>
      </c>
      <c r="P23" s="1495">
        <f>'[9]II-B-5 Depreciation'!P23</f>
        <v>0</v>
      </c>
      <c r="Q23" s="212">
        <f t="shared" ref="Q23:Q32" si="2">+SUM(M23:P23)</f>
        <v>0</v>
      </c>
      <c r="R23" s="81"/>
      <c r="T23" s="41"/>
    </row>
    <row r="24" spans="1:20">
      <c r="A24" s="3">
        <f t="shared" si="0"/>
        <v>11</v>
      </c>
      <c r="B24" s="56" t="s">
        <v>9</v>
      </c>
      <c r="C24" s="4" t="s">
        <v>10</v>
      </c>
      <c r="E24" s="549">
        <f>'[10]II-B-5 Depreciation'!E23+'[10]II-B-5 Depreciation'!E24+'[9]II-B-5 Depreciation'!E24</f>
        <v>27621787.75</v>
      </c>
      <c r="F24" s="1495">
        <f>'[10]II-B-5 Depreciation'!F23+'[10]II-B-5 Depreciation'!F24+'[9]II-B-5 Depreciation'!F24</f>
        <v>0</v>
      </c>
      <c r="G24" s="1495">
        <f>'[10]II-B-5 Depreciation'!G23+'[10]II-B-5 Depreciation'!G24+'[9]II-B-5 Depreciation'!G24</f>
        <v>347539</v>
      </c>
      <c r="H24" s="12">
        <f>+E24-F24+G24</f>
        <v>27969326.75</v>
      </c>
      <c r="I24" s="194">
        <v>1</v>
      </c>
      <c r="J24" s="11">
        <f t="shared" ref="J24:J32" si="3">SUM((H24-M24)*I24)+M24</f>
        <v>27969326.75</v>
      </c>
      <c r="K24" s="1542">
        <v>29</v>
      </c>
      <c r="L24" s="3" t="s">
        <v>517</v>
      </c>
      <c r="M24" s="1495">
        <f>'[10]II-B-5 Depreciation'!M23+'[10]II-B-5 Depreciation'!M24+'[9]II-B-5 Depreciation'!M24</f>
        <v>27969326.760000002</v>
      </c>
      <c r="N24" s="1495">
        <f>'[10]II-B-5 Depreciation'!N23+'[10]II-B-5 Depreciation'!N24+'[9]II-B-5 Depreciation'!N24</f>
        <v>-1.0000001639127731E-2</v>
      </c>
      <c r="O24" s="1495">
        <f>'[10]II-B-5 Depreciation'!O23+'[10]II-B-5 Depreciation'!O24+'[9]II-B-5 Depreciation'!O24</f>
        <v>0</v>
      </c>
      <c r="P24" s="1495">
        <f>'[10]II-B-5 Depreciation'!P23+'[10]II-B-5 Depreciation'!P24+'[9]II-B-5 Depreciation'!P24</f>
        <v>0</v>
      </c>
      <c r="Q24" s="212">
        <f t="shared" si="2"/>
        <v>27969326.75</v>
      </c>
      <c r="R24" s="81"/>
      <c r="S24" s="7"/>
      <c r="T24" s="41"/>
    </row>
    <row r="25" spans="1:20">
      <c r="A25" s="3">
        <f t="shared" si="0"/>
        <v>12</v>
      </c>
      <c r="B25" s="56" t="s">
        <v>11</v>
      </c>
      <c r="C25" s="4" t="s">
        <v>5</v>
      </c>
      <c r="E25" s="549">
        <f>'[10]II-B-5 Depreciation'!E25+'[9]II-B-5 Depreciation'!E25</f>
        <v>4866051.49</v>
      </c>
      <c r="F25" s="1495">
        <f>'[10]II-B-5 Depreciation'!F25+'[9]II-B-5 Depreciation'!F25</f>
        <v>0</v>
      </c>
      <c r="G25" s="1495">
        <f>'[10]II-B-5 Depreciation'!G25+'[9]II-B-5 Depreciation'!G25</f>
        <v>-98315.943602043466</v>
      </c>
      <c r="H25" s="12">
        <f t="shared" ref="H25:H32" si="4">+E25-F25+G25</f>
        <v>4767735.546397957</v>
      </c>
      <c r="I25" s="194">
        <v>1</v>
      </c>
      <c r="J25" s="11">
        <f t="shared" si="3"/>
        <v>4767735.546397957</v>
      </c>
      <c r="K25" s="1542">
        <v>29</v>
      </c>
      <c r="L25" s="3" t="s">
        <v>517</v>
      </c>
      <c r="M25" s="1495">
        <f>'[10]II-B-5 Depreciation'!M25+'[9]II-B-5 Depreciation'!M25</f>
        <v>4767735.5463979561</v>
      </c>
      <c r="N25" s="1495">
        <f>'[10]II-B-5 Depreciation'!N25+'[9]II-B-5 Depreciation'!N25</f>
        <v>0</v>
      </c>
      <c r="O25" s="1495">
        <f>'[10]II-B-5 Depreciation'!O25+'[9]II-B-5 Depreciation'!O25</f>
        <v>0</v>
      </c>
      <c r="P25" s="1495">
        <f>'[10]II-B-5 Depreciation'!P25+'[9]II-B-5 Depreciation'!P25</f>
        <v>0</v>
      </c>
      <c r="Q25" s="212">
        <f t="shared" si="2"/>
        <v>4767735.5463979561</v>
      </c>
      <c r="R25" s="81"/>
      <c r="S25" s="7"/>
      <c r="T25" s="41"/>
    </row>
    <row r="26" spans="1:20">
      <c r="A26" s="3">
        <f t="shared" si="0"/>
        <v>13</v>
      </c>
      <c r="B26" s="56" t="s">
        <v>976</v>
      </c>
      <c r="C26" s="4" t="s">
        <v>714</v>
      </c>
      <c r="E26" s="1495">
        <f>'[10]II-B-5 Depreciation'!E26+'[9]II-B-5 Depreciation'!E26</f>
        <v>234591639.36000001</v>
      </c>
      <c r="F26" s="1495">
        <f>'[10]II-B-5 Depreciation'!F26+'[9]II-B-5 Depreciation'!F26</f>
        <v>168161.62</v>
      </c>
      <c r="G26" s="1495">
        <f>'[10]II-B-5 Depreciation'!G26+'[9]II-B-5 Depreciation'!G26</f>
        <v>-7799154.8500861702</v>
      </c>
      <c r="H26" s="12">
        <f t="shared" si="4"/>
        <v>226624322.88991383</v>
      </c>
      <c r="I26" s="194">
        <v>1</v>
      </c>
      <c r="J26" s="11">
        <f t="shared" si="3"/>
        <v>226624322.88991383</v>
      </c>
      <c r="K26" s="1542">
        <v>29</v>
      </c>
      <c r="L26" s="3" t="s">
        <v>517</v>
      </c>
      <c r="M26" s="1495">
        <f>'[10]II-B-5 Depreciation'!M26+'[9]II-B-5 Depreciation'!M26</f>
        <v>226624322.88991386</v>
      </c>
      <c r="N26" s="1495">
        <f>'[10]II-B-5 Depreciation'!N26+'[9]II-B-5 Depreciation'!N26</f>
        <v>0</v>
      </c>
      <c r="O26" s="1495">
        <f>'[10]II-B-5 Depreciation'!O26+'[9]II-B-5 Depreciation'!O26</f>
        <v>0</v>
      </c>
      <c r="P26" s="1495">
        <f>'[10]II-B-5 Depreciation'!P26+'[9]II-B-5 Depreciation'!P26</f>
        <v>0</v>
      </c>
      <c r="Q26" s="212">
        <f t="shared" si="2"/>
        <v>226624322.88991386</v>
      </c>
      <c r="R26" s="81"/>
      <c r="S26" s="7"/>
      <c r="T26" s="41"/>
    </row>
    <row r="27" spans="1:20">
      <c r="A27" s="3">
        <f t="shared" si="0"/>
        <v>14</v>
      </c>
      <c r="B27" s="56" t="s">
        <v>715</v>
      </c>
      <c r="C27" s="4" t="s">
        <v>716</v>
      </c>
      <c r="E27" s="1495">
        <f>'[10]II-B-5 Depreciation'!E27+'[9]II-B-5 Depreciation'!E27</f>
        <v>17306994.449999999</v>
      </c>
      <c r="F27" s="1495">
        <f>'[10]II-B-5 Depreciation'!F27+'[9]II-B-5 Depreciation'!F27</f>
        <v>0</v>
      </c>
      <c r="G27" s="1495">
        <f>'[10]II-B-5 Depreciation'!G27+'[9]II-B-5 Depreciation'!G27</f>
        <v>-372018.55303226277</v>
      </c>
      <c r="H27" s="12">
        <f t="shared" si="4"/>
        <v>16934975.896967735</v>
      </c>
      <c r="I27" s="194">
        <v>1</v>
      </c>
      <c r="J27" s="11">
        <f t="shared" si="3"/>
        <v>16934975.896967735</v>
      </c>
      <c r="K27" s="1542">
        <v>29</v>
      </c>
      <c r="L27" s="3" t="s">
        <v>517</v>
      </c>
      <c r="M27" s="1495">
        <f>'[10]II-B-5 Depreciation'!M27+'[9]II-B-5 Depreciation'!M27</f>
        <v>16934975.896967739</v>
      </c>
      <c r="N27" s="1495">
        <f>'[10]II-B-5 Depreciation'!N27+'[9]II-B-5 Depreciation'!N27</f>
        <v>0</v>
      </c>
      <c r="O27" s="1495">
        <f>'[10]II-B-5 Depreciation'!O27+'[9]II-B-5 Depreciation'!O27</f>
        <v>0</v>
      </c>
      <c r="P27" s="1495">
        <f>'[10]II-B-5 Depreciation'!P27+'[9]II-B-5 Depreciation'!P27</f>
        <v>0</v>
      </c>
      <c r="Q27" s="212">
        <f t="shared" si="2"/>
        <v>16934975.896967739</v>
      </c>
      <c r="R27" s="81"/>
      <c r="S27" s="7"/>
      <c r="T27" s="41"/>
    </row>
    <row r="28" spans="1:20">
      <c r="A28" s="3">
        <f t="shared" si="0"/>
        <v>15</v>
      </c>
      <c r="B28" s="56" t="s">
        <v>717</v>
      </c>
      <c r="C28" s="4" t="s">
        <v>718</v>
      </c>
      <c r="E28" s="1495">
        <f>'[10]II-B-5 Depreciation'!E28+'[9]II-B-5 Depreciation'!E28</f>
        <v>193167125.28999999</v>
      </c>
      <c r="F28" s="1495">
        <f>'[10]II-B-5 Depreciation'!F28+'[9]II-B-5 Depreciation'!F28</f>
        <v>0</v>
      </c>
      <c r="G28" s="1495">
        <f>'[10]II-B-5 Depreciation'!G28+'[9]II-B-5 Depreciation'!G28</f>
        <v>-7635548.1356087914</v>
      </c>
      <c r="H28" s="12">
        <f t="shared" si="4"/>
        <v>185531577.1543912</v>
      </c>
      <c r="I28" s="194">
        <v>1</v>
      </c>
      <c r="J28" s="11">
        <f t="shared" si="3"/>
        <v>185531577.1543912</v>
      </c>
      <c r="K28" s="1542">
        <v>29</v>
      </c>
      <c r="L28" s="3" t="s">
        <v>517</v>
      </c>
      <c r="M28" s="1495">
        <f>'[10]II-B-5 Depreciation'!M28+'[9]II-B-5 Depreciation'!M28</f>
        <v>185531577.1543912</v>
      </c>
      <c r="N28" s="1495">
        <f>'[10]II-B-5 Depreciation'!N28+'[9]II-B-5 Depreciation'!N28</f>
        <v>0</v>
      </c>
      <c r="O28" s="1495">
        <f>'[10]II-B-5 Depreciation'!O28+'[9]II-B-5 Depreciation'!O28</f>
        <v>0</v>
      </c>
      <c r="P28" s="1495">
        <f>'[10]II-B-5 Depreciation'!P28+'[9]II-B-5 Depreciation'!P28</f>
        <v>0</v>
      </c>
      <c r="Q28" s="212">
        <f t="shared" si="2"/>
        <v>185531577.1543912</v>
      </c>
      <c r="R28" s="81"/>
      <c r="S28" s="7"/>
      <c r="T28" s="41"/>
    </row>
    <row r="29" spans="1:20">
      <c r="A29" s="3">
        <f t="shared" si="0"/>
        <v>16</v>
      </c>
      <c r="B29" s="56" t="s">
        <v>719</v>
      </c>
      <c r="C29" s="4" t="s">
        <v>720</v>
      </c>
      <c r="D29" s="6"/>
      <c r="E29" s="1495">
        <f>'[10]II-B-5 Depreciation'!E29+'[9]II-B-5 Depreciation'!E29</f>
        <v>103019990.02</v>
      </c>
      <c r="F29" s="1495">
        <f>'[10]II-B-5 Depreciation'!F29+'[9]II-B-5 Depreciation'!F29</f>
        <v>0</v>
      </c>
      <c r="G29" s="1495">
        <f>'[10]II-B-5 Depreciation'!G29+'[9]II-B-5 Depreciation'!G29</f>
        <v>-4226091.7296357621</v>
      </c>
      <c r="H29" s="12">
        <f t="shared" si="4"/>
        <v>98793898.290364236</v>
      </c>
      <c r="I29" s="194">
        <v>1</v>
      </c>
      <c r="J29" s="11">
        <f t="shared" si="3"/>
        <v>98793898.290364236</v>
      </c>
      <c r="K29" s="1542">
        <v>29</v>
      </c>
      <c r="L29" s="3" t="s">
        <v>517</v>
      </c>
      <c r="M29" s="1495">
        <f>'[10]II-B-5 Depreciation'!M29+'[9]II-B-5 Depreciation'!M29</f>
        <v>98793898.290364236</v>
      </c>
      <c r="N29" s="1495">
        <f>'[10]II-B-5 Depreciation'!N29+'[9]II-B-5 Depreciation'!N29</f>
        <v>0</v>
      </c>
      <c r="O29" s="1495">
        <f>'[10]II-B-5 Depreciation'!O29+'[9]II-B-5 Depreciation'!O29</f>
        <v>0</v>
      </c>
      <c r="P29" s="1495">
        <f>'[10]II-B-5 Depreciation'!P29+'[9]II-B-5 Depreciation'!P29</f>
        <v>0</v>
      </c>
      <c r="Q29" s="212">
        <f t="shared" si="2"/>
        <v>98793898.290364236</v>
      </c>
      <c r="R29" s="81"/>
      <c r="S29" s="7"/>
      <c r="T29" s="41"/>
    </row>
    <row r="30" spans="1:20">
      <c r="A30" s="3">
        <f t="shared" si="0"/>
        <v>17</v>
      </c>
      <c r="B30" s="56" t="s">
        <v>721</v>
      </c>
      <c r="C30" s="4" t="s">
        <v>722</v>
      </c>
      <c r="E30" s="1495">
        <f>'[10]II-B-5 Depreciation'!E30+'[9]II-B-5 Depreciation'!E30</f>
        <v>18800.099999999999</v>
      </c>
      <c r="F30" s="1495">
        <f>'[10]II-B-5 Depreciation'!F30+'[9]II-B-5 Depreciation'!F30</f>
        <v>0</v>
      </c>
      <c r="G30" s="1495">
        <f>'[10]II-B-5 Depreciation'!G30+'[9]II-B-5 Depreciation'!G30</f>
        <v>-872.80472675083138</v>
      </c>
      <c r="H30" s="12">
        <f t="shared" si="4"/>
        <v>17927.295273249169</v>
      </c>
      <c r="I30" s="194">
        <v>1</v>
      </c>
      <c r="J30" s="11">
        <f t="shared" si="3"/>
        <v>17927.295273249169</v>
      </c>
      <c r="K30" s="1542">
        <v>29</v>
      </c>
      <c r="L30" s="3" t="s">
        <v>517</v>
      </c>
      <c r="M30" s="1495">
        <f>'[10]II-B-5 Depreciation'!M30+'[9]II-B-5 Depreciation'!M30</f>
        <v>17927.295273249169</v>
      </c>
      <c r="N30" s="1495">
        <f>'[10]II-B-5 Depreciation'!N30+'[9]II-B-5 Depreciation'!N30</f>
        <v>0</v>
      </c>
      <c r="O30" s="1495">
        <f>'[10]II-B-5 Depreciation'!O30+'[9]II-B-5 Depreciation'!O30</f>
        <v>0</v>
      </c>
      <c r="P30" s="1495">
        <f>'[10]II-B-5 Depreciation'!P30+'[9]II-B-5 Depreciation'!P30</f>
        <v>0</v>
      </c>
      <c r="Q30" s="212">
        <f t="shared" si="2"/>
        <v>17927.295273249169</v>
      </c>
      <c r="R30" s="81"/>
      <c r="S30" s="7"/>
      <c r="T30" s="41"/>
    </row>
    <row r="31" spans="1:20">
      <c r="A31" s="3">
        <f t="shared" si="0"/>
        <v>18</v>
      </c>
      <c r="B31" s="56" t="s">
        <v>723</v>
      </c>
      <c r="C31" s="5" t="s">
        <v>782</v>
      </c>
      <c r="E31" s="1495">
        <f>'[10]II-B-5 Depreciation'!E31+'[9]II-B-5 Depreciation'!E31</f>
        <v>2965428.05</v>
      </c>
      <c r="F31" s="1495">
        <f>'[10]II-B-5 Depreciation'!F31+'[9]II-B-5 Depreciation'!F31</f>
        <v>0</v>
      </c>
      <c r="G31" s="1495">
        <f>'[10]II-B-5 Depreciation'!G31+'[9]II-B-5 Depreciation'!G31</f>
        <v>-50821.919630081924</v>
      </c>
      <c r="H31" s="12">
        <f t="shared" si="4"/>
        <v>2914606.130369918</v>
      </c>
      <c r="I31" s="194">
        <v>1</v>
      </c>
      <c r="J31" s="11">
        <f t="shared" si="3"/>
        <v>2914606.130369918</v>
      </c>
      <c r="K31" s="1542">
        <v>29</v>
      </c>
      <c r="L31" s="3" t="s">
        <v>517</v>
      </c>
      <c r="M31" s="1495">
        <f>'[10]II-B-5 Depreciation'!M31+'[9]II-B-5 Depreciation'!M31</f>
        <v>2914606.130369918</v>
      </c>
      <c r="N31" s="1495">
        <f>'[10]II-B-5 Depreciation'!N31+'[9]II-B-5 Depreciation'!N31</f>
        <v>0</v>
      </c>
      <c r="O31" s="1495">
        <f>'[10]II-B-5 Depreciation'!O31+'[9]II-B-5 Depreciation'!O31</f>
        <v>0</v>
      </c>
      <c r="P31" s="1495">
        <f>'[10]II-B-5 Depreciation'!P31+'[9]II-B-5 Depreciation'!P31</f>
        <v>0</v>
      </c>
      <c r="Q31" s="212">
        <f t="shared" si="2"/>
        <v>2914606.130369918</v>
      </c>
      <c r="R31" s="81"/>
      <c r="S31" s="7"/>
      <c r="T31" s="41"/>
    </row>
    <row r="32" spans="1:20">
      <c r="A32" s="3">
        <f t="shared" si="0"/>
        <v>19</v>
      </c>
      <c r="B32" s="56" t="s">
        <v>783</v>
      </c>
      <c r="C32" s="4" t="s">
        <v>498</v>
      </c>
      <c r="E32" s="1495">
        <f>'[10]II-B-5 Depreciation'!E32+'[9]II-B-5 Depreciation'!E32</f>
        <v>48847.58</v>
      </c>
      <c r="F32" s="1495">
        <f>'[10]II-B-5 Depreciation'!F32+'[9]II-B-5 Depreciation'!F32</f>
        <v>0</v>
      </c>
      <c r="G32" s="1495">
        <f>'[10]II-B-5 Depreciation'!G32+'[9]II-B-5 Depreciation'!G32</f>
        <v>-836.57766300410469</v>
      </c>
      <c r="H32" s="12">
        <f t="shared" si="4"/>
        <v>48011.002336995894</v>
      </c>
      <c r="I32" s="194">
        <v>1</v>
      </c>
      <c r="J32" s="11">
        <f t="shared" si="3"/>
        <v>48011.002336995894</v>
      </c>
      <c r="K32" s="1542">
        <v>29</v>
      </c>
      <c r="L32" s="3" t="s">
        <v>517</v>
      </c>
      <c r="M32" s="1495">
        <f>'[10]II-B-5 Depreciation'!M32+'[9]II-B-5 Depreciation'!M32</f>
        <v>48011.002336995894</v>
      </c>
      <c r="N32" s="1495">
        <f>'[10]II-B-5 Depreciation'!N32+'[9]II-B-5 Depreciation'!N32</f>
        <v>0</v>
      </c>
      <c r="O32" s="1495">
        <f>'[10]II-B-5 Depreciation'!O32+'[9]II-B-5 Depreciation'!O32</f>
        <v>0</v>
      </c>
      <c r="P32" s="1495">
        <f>'[10]II-B-5 Depreciation'!P32+'[9]II-B-5 Depreciation'!P32</f>
        <v>0</v>
      </c>
      <c r="Q32" s="212">
        <f t="shared" si="2"/>
        <v>48011.002336995894</v>
      </c>
      <c r="R32" s="81"/>
      <c r="S32" s="7"/>
      <c r="T32" s="41"/>
    </row>
    <row r="33" spans="1:20" s="90" customFormat="1">
      <c r="A33" s="3">
        <f t="shared" si="0"/>
        <v>20</v>
      </c>
      <c r="B33" s="210"/>
      <c r="C33" s="33" t="s">
        <v>360</v>
      </c>
      <c r="D33" s="8"/>
      <c r="E33" s="1138">
        <f>SUM(E23:E32)</f>
        <v>583606664.09000003</v>
      </c>
      <c r="F33" s="23">
        <f>SUM(F23:F32)</f>
        <v>168161.62</v>
      </c>
      <c r="G33" s="23">
        <f>SUM(G23:G32)</f>
        <v>-19836121.513984866</v>
      </c>
      <c r="H33" s="23">
        <f>SUM(H23:H32)</f>
        <v>563602380.95601511</v>
      </c>
      <c r="I33" s="189"/>
      <c r="J33" s="23">
        <f>SUM(J23:J32)</f>
        <v>563602380.95601511</v>
      </c>
      <c r="K33" s="92"/>
      <c r="L33" s="8"/>
      <c r="M33" s="23">
        <f t="shared" ref="M33:P33" si="5">SUM(M23:M32)</f>
        <v>563602380.96601522</v>
      </c>
      <c r="N33" s="23">
        <f t="shared" si="5"/>
        <v>-1.0000001639127731E-2</v>
      </c>
      <c r="O33" s="23">
        <f t="shared" si="5"/>
        <v>0</v>
      </c>
      <c r="P33" s="23">
        <f t="shared" si="5"/>
        <v>0</v>
      </c>
      <c r="Q33" s="214">
        <f>SUM(Q24:Q32)</f>
        <v>563602380.95601523</v>
      </c>
      <c r="R33" s="81"/>
    </row>
    <row r="34" spans="1:20">
      <c r="A34" s="3">
        <f t="shared" si="0"/>
        <v>21</v>
      </c>
      <c r="B34" s="230"/>
      <c r="E34" s="549"/>
      <c r="F34" s="12"/>
      <c r="G34" s="12"/>
      <c r="H34" s="12"/>
      <c r="I34" s="194"/>
      <c r="J34" s="11"/>
      <c r="K34" s="3"/>
      <c r="M34" s="11"/>
      <c r="N34" s="11"/>
      <c r="O34" s="11"/>
      <c r="P34" s="11"/>
      <c r="Q34" s="221"/>
      <c r="R34" s="81"/>
    </row>
    <row r="35" spans="1:20">
      <c r="A35" s="3">
        <f t="shared" si="0"/>
        <v>22</v>
      </c>
      <c r="B35" s="210" t="s">
        <v>672</v>
      </c>
      <c r="E35" s="549"/>
      <c r="F35" s="12"/>
      <c r="G35" s="12"/>
      <c r="H35" s="12"/>
      <c r="I35" s="194"/>
      <c r="J35" s="11"/>
      <c r="K35" s="3"/>
      <c r="M35" s="11"/>
      <c r="N35" s="11"/>
      <c r="O35" s="11"/>
      <c r="P35" s="11"/>
      <c r="Q35" s="221"/>
      <c r="R35" s="81"/>
    </row>
    <row r="36" spans="1:20" s="7" customFormat="1">
      <c r="A36" s="3">
        <f t="shared" si="0"/>
        <v>23</v>
      </c>
      <c r="B36" s="210" t="s">
        <v>6</v>
      </c>
      <c r="D36" s="8" t="s">
        <v>371</v>
      </c>
      <c r="E36" s="1138"/>
      <c r="F36" s="23"/>
      <c r="G36" s="23"/>
      <c r="H36" s="23"/>
      <c r="I36" s="189"/>
      <c r="J36" s="23"/>
      <c r="K36" s="8"/>
      <c r="L36" s="8"/>
      <c r="M36" s="23"/>
      <c r="N36" s="23"/>
      <c r="O36" s="23"/>
      <c r="Q36" s="211"/>
      <c r="R36" s="81"/>
    </row>
    <row r="37" spans="1:20">
      <c r="A37" s="3">
        <f t="shared" si="0"/>
        <v>24</v>
      </c>
      <c r="B37" s="56" t="s">
        <v>500</v>
      </c>
      <c r="C37" s="4" t="s">
        <v>10</v>
      </c>
      <c r="E37" s="549">
        <f>'[10]II-B-5 Depreciation'!E37+'[9]II-B-5 Depreciation'!E37</f>
        <v>837604</v>
      </c>
      <c r="F37" s="1495">
        <f>'[10]II-B-5 Depreciation'!F37+'[9]II-B-5 Depreciation'!F37</f>
        <v>0</v>
      </c>
      <c r="G37" s="1495">
        <f>'[10]II-B-5 Depreciation'!G37+'[9]II-B-5 Depreciation'!G37</f>
        <v>0</v>
      </c>
      <c r="H37" s="12">
        <f t="shared" ref="H37:H50" si="6">+E37-F37+G37</f>
        <v>837604</v>
      </c>
      <c r="I37" s="194">
        <v>1</v>
      </c>
      <c r="J37" s="11">
        <f t="shared" ref="J37:J50" si="7">SUM((H37-M37)*I37)+M37</f>
        <v>837604</v>
      </c>
      <c r="K37" s="1542">
        <v>29</v>
      </c>
      <c r="L37" s="3" t="s">
        <v>517</v>
      </c>
      <c r="M37" s="11">
        <v>0</v>
      </c>
      <c r="N37" s="11">
        <f t="shared" ref="N37:N50" si="8">+J37-M37</f>
        <v>837604</v>
      </c>
      <c r="O37" s="11"/>
      <c r="P37" s="11"/>
      <c r="Q37" s="212">
        <f t="shared" ref="Q37:Q50" si="9">+SUM(M37:P37)</f>
        <v>837604</v>
      </c>
      <c r="R37" s="81"/>
      <c r="T37" s="81"/>
    </row>
    <row r="38" spans="1:20">
      <c r="A38" s="3">
        <f t="shared" si="0"/>
        <v>25</v>
      </c>
      <c r="B38" s="56" t="s">
        <v>501</v>
      </c>
      <c r="C38" s="5" t="s">
        <v>5</v>
      </c>
      <c r="E38" s="1495">
        <f>'[10]II-B-5 Depreciation'!E38+'[9]II-B-5 Depreciation'!E38</f>
        <v>2636877.34</v>
      </c>
      <c r="F38" s="1495">
        <f>'[10]II-B-5 Depreciation'!F38+'[9]II-B-5 Depreciation'!F38</f>
        <v>0</v>
      </c>
      <c r="G38" s="1495">
        <f>'[10]II-B-5 Depreciation'!G38+'[9]II-B-5 Depreciation'!G38</f>
        <v>193333.38005094053</v>
      </c>
      <c r="H38" s="12">
        <f t="shared" si="6"/>
        <v>2830210.7200509403</v>
      </c>
      <c r="I38" s="194">
        <v>1</v>
      </c>
      <c r="J38" s="11">
        <f t="shared" si="7"/>
        <v>2830210.7200509403</v>
      </c>
      <c r="K38" s="1542">
        <v>29</v>
      </c>
      <c r="L38" s="3" t="s">
        <v>517</v>
      </c>
      <c r="M38" s="11">
        <v>0</v>
      </c>
      <c r="N38" s="11">
        <f t="shared" si="8"/>
        <v>2830210.7200509403</v>
      </c>
      <c r="O38" s="11"/>
      <c r="P38" s="11"/>
      <c r="Q38" s="212">
        <f t="shared" si="9"/>
        <v>2830210.7200509403</v>
      </c>
      <c r="R38" s="81"/>
      <c r="T38" s="81"/>
    </row>
    <row r="39" spans="1:20">
      <c r="A39" s="3">
        <f t="shared" si="0"/>
        <v>26</v>
      </c>
      <c r="B39" s="56" t="s">
        <v>502</v>
      </c>
      <c r="C39" s="4" t="s">
        <v>714</v>
      </c>
      <c r="E39" s="1495">
        <f>'[10]II-B-5 Depreciation'!E39+'[9]II-B-5 Depreciation'!E39</f>
        <v>73803877.909999996</v>
      </c>
      <c r="F39" s="1495">
        <f>'[10]II-B-5 Depreciation'!F39+'[9]II-B-5 Depreciation'!F39</f>
        <v>0</v>
      </c>
      <c r="G39" s="1495">
        <f>'[10]II-B-5 Depreciation'!G39+'[9]II-B-5 Depreciation'!G39</f>
        <v>101652.21607989911</v>
      </c>
      <c r="H39" s="12">
        <f t="shared" si="6"/>
        <v>73905530.126079902</v>
      </c>
      <c r="I39" s="194">
        <v>1</v>
      </c>
      <c r="J39" s="11">
        <f t="shared" si="7"/>
        <v>73905530.126079902</v>
      </c>
      <c r="K39" s="1542">
        <v>29</v>
      </c>
      <c r="L39" s="3" t="s">
        <v>517</v>
      </c>
      <c r="M39" s="11">
        <v>0</v>
      </c>
      <c r="N39" s="11">
        <f t="shared" si="8"/>
        <v>73905530.126079902</v>
      </c>
      <c r="O39" s="11"/>
      <c r="P39" s="11"/>
      <c r="Q39" s="212">
        <f t="shared" si="9"/>
        <v>73905530.126079902</v>
      </c>
      <c r="R39" s="81"/>
      <c r="T39" s="81"/>
    </row>
    <row r="40" spans="1:20">
      <c r="A40" s="3">
        <f t="shared" si="0"/>
        <v>27</v>
      </c>
      <c r="B40" s="56" t="s">
        <v>503</v>
      </c>
      <c r="C40" s="4" t="s">
        <v>504</v>
      </c>
      <c r="E40" s="1495">
        <f>'[10]II-B-5 Depreciation'!E40+'[9]II-B-5 Depreciation'!E40</f>
        <v>0</v>
      </c>
      <c r="F40" s="1495">
        <f>'[10]II-B-5 Depreciation'!F40+'[9]II-B-5 Depreciation'!F40</f>
        <v>0</v>
      </c>
      <c r="G40" s="1495">
        <f>'[10]II-B-5 Depreciation'!G40+'[9]II-B-5 Depreciation'!G40</f>
        <v>0</v>
      </c>
      <c r="H40" s="12">
        <f t="shared" si="6"/>
        <v>0</v>
      </c>
      <c r="I40" s="194">
        <v>1</v>
      </c>
      <c r="J40" s="11">
        <f t="shared" si="7"/>
        <v>0</v>
      </c>
      <c r="K40" s="1542">
        <v>29</v>
      </c>
      <c r="L40" s="3" t="s">
        <v>517</v>
      </c>
      <c r="M40" s="11">
        <v>0</v>
      </c>
      <c r="N40" s="11">
        <f>+J40-M40-O40-P40</f>
        <v>0</v>
      </c>
      <c r="O40" s="11"/>
      <c r="P40" s="11"/>
      <c r="Q40" s="212">
        <f t="shared" si="9"/>
        <v>0</v>
      </c>
      <c r="R40" s="81"/>
      <c r="T40" s="81"/>
    </row>
    <row r="41" spans="1:20">
      <c r="A41" s="3">
        <f t="shared" si="0"/>
        <v>28</v>
      </c>
      <c r="B41" s="56" t="s">
        <v>172</v>
      </c>
      <c r="C41" s="5" t="s">
        <v>728</v>
      </c>
      <c r="E41" s="1495">
        <f>'[10]II-B-5 Depreciation'!E41+'[9]II-B-5 Depreciation'!E41</f>
        <v>345082286.83999997</v>
      </c>
      <c r="F41" s="1495">
        <f>'[10]II-B-5 Depreciation'!F41+'[9]II-B-5 Depreciation'!F41</f>
        <v>0</v>
      </c>
      <c r="G41" s="1495">
        <f>'[10]II-B-5 Depreciation'!G41+'[9]II-B-5 Depreciation'!G41</f>
        <v>1696648.8458285844</v>
      </c>
      <c r="H41" s="12">
        <f t="shared" si="6"/>
        <v>346778935.68582857</v>
      </c>
      <c r="I41" s="194">
        <v>1</v>
      </c>
      <c r="J41" s="11">
        <f t="shared" si="7"/>
        <v>346778935.68582857</v>
      </c>
      <c r="K41" s="1542">
        <v>29</v>
      </c>
      <c r="L41" s="3" t="s">
        <v>517</v>
      </c>
      <c r="M41" s="11">
        <v>0</v>
      </c>
      <c r="N41" s="11">
        <f t="shared" si="8"/>
        <v>346778935.68582857</v>
      </c>
      <c r="O41" s="11"/>
      <c r="P41" s="11"/>
      <c r="Q41" s="212">
        <f t="shared" si="9"/>
        <v>346778935.68582857</v>
      </c>
      <c r="R41" s="81"/>
      <c r="T41" s="81"/>
    </row>
    <row r="42" spans="1:20">
      <c r="A42" s="3">
        <f t="shared" si="0"/>
        <v>29</v>
      </c>
      <c r="B42" s="56" t="s">
        <v>173</v>
      </c>
      <c r="C42" s="4" t="s">
        <v>729</v>
      </c>
      <c r="E42" s="1495">
        <f>'[10]II-B-5 Depreciation'!E42+'[9]II-B-5 Depreciation'!E42</f>
        <v>239665735.48000002</v>
      </c>
      <c r="F42" s="1495">
        <f>'[10]II-B-5 Depreciation'!F42+'[9]II-B-5 Depreciation'!F42</f>
        <v>0</v>
      </c>
      <c r="G42" s="1495">
        <f>'[10]II-B-5 Depreciation'!G42+'[9]II-B-5 Depreciation'!G42</f>
        <v>1144775.7074530043</v>
      </c>
      <c r="H42" s="12">
        <f t="shared" si="6"/>
        <v>240810511.18745303</v>
      </c>
      <c r="I42" s="194">
        <v>1</v>
      </c>
      <c r="J42" s="11">
        <f t="shared" si="7"/>
        <v>240810511.18745303</v>
      </c>
      <c r="K42" s="1542">
        <v>29</v>
      </c>
      <c r="L42" s="3" t="s">
        <v>517</v>
      </c>
      <c r="M42" s="11">
        <v>0</v>
      </c>
      <c r="N42" s="11">
        <f t="shared" si="8"/>
        <v>240810511.18745303</v>
      </c>
      <c r="O42" s="11"/>
      <c r="P42" s="11"/>
      <c r="Q42" s="212">
        <f t="shared" si="9"/>
        <v>240810511.18745303</v>
      </c>
      <c r="R42" s="81"/>
      <c r="T42" s="81"/>
    </row>
    <row r="43" spans="1:20">
      <c r="A43" s="3">
        <f t="shared" si="0"/>
        <v>30</v>
      </c>
      <c r="B43" s="56" t="s">
        <v>174</v>
      </c>
      <c r="C43" s="4" t="s">
        <v>730</v>
      </c>
      <c r="E43" s="1495">
        <f>'[10]II-B-5 Depreciation'!E43+'[9]II-B-5 Depreciation'!E43</f>
        <v>25671625.850000001</v>
      </c>
      <c r="F43" s="1495">
        <f>'[10]II-B-5 Depreciation'!F43+'[9]II-B-5 Depreciation'!F43</f>
        <v>0</v>
      </c>
      <c r="G43" s="1495">
        <f>'[10]II-B-5 Depreciation'!G43+'[9]II-B-5 Depreciation'!G43</f>
        <v>-153945.06407032546</v>
      </c>
      <c r="H43" s="12">
        <f t="shared" si="6"/>
        <v>25517680.785929676</v>
      </c>
      <c r="I43" s="194">
        <v>1</v>
      </c>
      <c r="J43" s="11">
        <f t="shared" si="7"/>
        <v>25517680.785929676</v>
      </c>
      <c r="K43" s="1542">
        <v>29</v>
      </c>
      <c r="L43" s="3" t="s">
        <v>517</v>
      </c>
      <c r="M43" s="11">
        <v>0</v>
      </c>
      <c r="N43" s="11">
        <f t="shared" si="8"/>
        <v>25517680.785929676</v>
      </c>
      <c r="O43" s="11"/>
      <c r="P43" s="11"/>
      <c r="Q43" s="212">
        <f t="shared" si="9"/>
        <v>25517680.785929676</v>
      </c>
      <c r="R43" s="81"/>
      <c r="T43" s="81"/>
    </row>
    <row r="44" spans="1:20">
      <c r="A44" s="3">
        <f t="shared" si="0"/>
        <v>31</v>
      </c>
      <c r="B44" s="56" t="s">
        <v>731</v>
      </c>
      <c r="C44" s="5" t="s">
        <v>991</v>
      </c>
      <c r="D44" s="6"/>
      <c r="E44" s="1495">
        <f>'[10]II-B-5 Depreciation'!E44+'[9]II-B-5 Depreciation'!E44</f>
        <v>90087579.109999999</v>
      </c>
      <c r="F44" s="1495">
        <f>'[10]II-B-5 Depreciation'!F44+'[9]II-B-5 Depreciation'!F44</f>
        <v>0</v>
      </c>
      <c r="G44" s="1495">
        <f>'[10]II-B-5 Depreciation'!G44+'[9]II-B-5 Depreciation'!G44</f>
        <v>-418795.87463946757</v>
      </c>
      <c r="H44" s="12">
        <f t="shared" si="6"/>
        <v>89668783.235360533</v>
      </c>
      <c r="I44" s="194">
        <v>1</v>
      </c>
      <c r="J44" s="11">
        <f t="shared" si="7"/>
        <v>89668783.235360533</v>
      </c>
      <c r="K44" s="1542">
        <v>29</v>
      </c>
      <c r="L44" s="3" t="s">
        <v>517</v>
      </c>
      <c r="M44" s="11">
        <v>0</v>
      </c>
      <c r="N44" s="11">
        <f t="shared" si="8"/>
        <v>89668783.235360533</v>
      </c>
      <c r="O44" s="11"/>
      <c r="P44" s="11"/>
      <c r="Q44" s="212">
        <f t="shared" si="9"/>
        <v>89668783.235360533</v>
      </c>
      <c r="R44" s="81"/>
      <c r="T44" s="81"/>
    </row>
    <row r="45" spans="1:20">
      <c r="A45" s="3">
        <f t="shared" si="0"/>
        <v>32</v>
      </c>
      <c r="B45" s="56" t="s">
        <v>175</v>
      </c>
      <c r="C45" s="4" t="s">
        <v>992</v>
      </c>
      <c r="E45" s="1495">
        <f>'[10]II-B-5 Depreciation'!E45+'[9]II-B-5 Depreciation'!E45</f>
        <v>126178572.19</v>
      </c>
      <c r="F45" s="1495">
        <f>'[10]II-B-5 Depreciation'!F45+'[9]II-B-5 Depreciation'!F45</f>
        <v>0</v>
      </c>
      <c r="G45" s="1495">
        <f>'[10]II-B-5 Depreciation'!G45+'[9]II-B-5 Depreciation'!G45</f>
        <v>-645693.17972964933</v>
      </c>
      <c r="H45" s="12">
        <f t="shared" si="6"/>
        <v>125532879.01027034</v>
      </c>
      <c r="I45" s="194">
        <v>1</v>
      </c>
      <c r="J45" s="11">
        <f t="shared" si="7"/>
        <v>125532879.01027034</v>
      </c>
      <c r="K45" s="1542">
        <v>29</v>
      </c>
      <c r="L45" s="3" t="s">
        <v>517</v>
      </c>
      <c r="M45" s="11">
        <v>0</v>
      </c>
      <c r="N45" s="11">
        <f t="shared" si="8"/>
        <v>125532879.01027034</v>
      </c>
      <c r="O45" s="11"/>
      <c r="P45" s="11"/>
      <c r="Q45" s="212">
        <f t="shared" si="9"/>
        <v>125532879.01027034</v>
      </c>
      <c r="R45" s="81"/>
      <c r="T45" s="81"/>
    </row>
    <row r="46" spans="1:20">
      <c r="A46" s="3">
        <f t="shared" si="0"/>
        <v>33</v>
      </c>
      <c r="B46" s="56" t="s">
        <v>25</v>
      </c>
      <c r="C46" s="5" t="s">
        <v>752</v>
      </c>
      <c r="D46" s="6"/>
      <c r="E46" s="1495">
        <f>'[10]II-B-5 Depreciation'!E46+'[9]II-B-5 Depreciation'!E46</f>
        <v>170758735.25999999</v>
      </c>
      <c r="F46" s="1495">
        <f>'[10]II-B-5 Depreciation'!F46+'[9]II-B-5 Depreciation'!F46</f>
        <v>0</v>
      </c>
      <c r="G46" s="1495">
        <f>'[10]II-B-5 Depreciation'!G46+'[9]II-B-5 Depreciation'!G46</f>
        <v>-1112354.2289563287</v>
      </c>
      <c r="H46" s="12">
        <f t="shared" si="6"/>
        <v>169646381.03104365</v>
      </c>
      <c r="I46" s="194">
        <v>1</v>
      </c>
      <c r="J46" s="11">
        <f t="shared" si="7"/>
        <v>169646381.03104365</v>
      </c>
      <c r="K46" s="1542">
        <v>29</v>
      </c>
      <c r="L46" s="3" t="s">
        <v>517</v>
      </c>
      <c r="M46" s="11">
        <v>0</v>
      </c>
      <c r="N46" s="11">
        <f t="shared" si="8"/>
        <v>169646381.03104365</v>
      </c>
      <c r="O46" s="12"/>
      <c r="P46" s="12"/>
      <c r="Q46" s="212">
        <f t="shared" si="9"/>
        <v>169646381.03104365</v>
      </c>
      <c r="R46" s="81"/>
      <c r="T46" s="81"/>
    </row>
    <row r="47" spans="1:20">
      <c r="A47" s="3">
        <f t="shared" si="0"/>
        <v>34</v>
      </c>
      <c r="B47" s="56" t="s">
        <v>753</v>
      </c>
      <c r="C47" s="4" t="s">
        <v>754</v>
      </c>
      <c r="E47" s="1495">
        <f>'[10]II-B-5 Depreciation'!E47+'[9]II-B-5 Depreciation'!E47</f>
        <v>151492509.27000001</v>
      </c>
      <c r="F47" s="1495">
        <f>'[10]II-B-5 Depreciation'!F47+'[9]II-B-5 Depreciation'!F47</f>
        <v>0</v>
      </c>
      <c r="G47" s="1495">
        <f>'[10]II-B-5 Depreciation'!G47+'[9]II-B-5 Depreciation'!G47</f>
        <v>-1063111.0016702625</v>
      </c>
      <c r="H47" s="12">
        <f t="shared" si="6"/>
        <v>150429398.26832974</v>
      </c>
      <c r="I47" s="194">
        <v>1</v>
      </c>
      <c r="J47" s="11">
        <f t="shared" si="7"/>
        <v>150429398.26832974</v>
      </c>
      <c r="K47" s="1542">
        <v>29</v>
      </c>
      <c r="L47" s="3" t="s">
        <v>517</v>
      </c>
      <c r="M47" s="11">
        <v>0</v>
      </c>
      <c r="N47" s="11">
        <v>0</v>
      </c>
      <c r="O47" s="11">
        <f>J47</f>
        <v>150429398.26832974</v>
      </c>
      <c r="P47" s="11"/>
      <c r="Q47" s="212">
        <f t="shared" si="9"/>
        <v>150429398.26832974</v>
      </c>
      <c r="R47" s="81"/>
      <c r="T47" s="81"/>
    </row>
    <row r="48" spans="1:20">
      <c r="A48" s="3">
        <f t="shared" si="0"/>
        <v>35</v>
      </c>
      <c r="B48" s="56" t="s">
        <v>755</v>
      </c>
      <c r="C48" s="4" t="s">
        <v>756</v>
      </c>
      <c r="E48" s="1495">
        <f>'[10]II-B-5 Depreciation'!E48+'[9]II-B-5 Depreciation'!E48</f>
        <v>43840024.450000003</v>
      </c>
      <c r="F48" s="1495">
        <f>'[10]II-B-5 Depreciation'!F48+'[9]II-B-5 Depreciation'!F48</f>
        <v>0</v>
      </c>
      <c r="G48" s="1495">
        <f>'[10]II-B-5 Depreciation'!G48+'[9]II-B-5 Depreciation'!G48</f>
        <v>-286760.54454200587</v>
      </c>
      <c r="H48" s="12">
        <f t="shared" si="6"/>
        <v>43553263.905457996</v>
      </c>
      <c r="I48" s="194">
        <v>1</v>
      </c>
      <c r="J48" s="11">
        <f t="shared" si="7"/>
        <v>43553263.905457996</v>
      </c>
      <c r="K48" s="1542">
        <v>29</v>
      </c>
      <c r="L48" s="3" t="s">
        <v>517</v>
      </c>
      <c r="M48" s="11">
        <v>0</v>
      </c>
      <c r="N48" s="11">
        <f t="shared" si="8"/>
        <v>43553263.905457996</v>
      </c>
      <c r="O48" s="11"/>
      <c r="P48" s="11"/>
      <c r="Q48" s="212">
        <f t="shared" si="9"/>
        <v>43553263.905457996</v>
      </c>
      <c r="R48" s="81"/>
      <c r="T48" s="81"/>
    </row>
    <row r="49" spans="1:20">
      <c r="A49" s="3">
        <f t="shared" si="0"/>
        <v>36</v>
      </c>
      <c r="B49" s="56" t="s">
        <v>757</v>
      </c>
      <c r="C49" s="4" t="s">
        <v>758</v>
      </c>
      <c r="E49" s="1495">
        <f>'[10]II-B-5 Depreciation'!E49+'[9]II-B-5 Depreciation'!E49</f>
        <v>71534.009999999995</v>
      </c>
      <c r="F49" s="1495">
        <f>'[10]II-B-5 Depreciation'!F49+'[9]II-B-5 Depreciation'!F49</f>
        <v>0</v>
      </c>
      <c r="G49" s="1495">
        <f>'[10]II-B-5 Depreciation'!G49+'[9]II-B-5 Depreciation'!G49</f>
        <v>-328.43643203376502</v>
      </c>
      <c r="H49" s="12">
        <f t="shared" si="6"/>
        <v>71205.573567966232</v>
      </c>
      <c r="I49" s="194">
        <v>1</v>
      </c>
      <c r="J49" s="11">
        <f t="shared" si="7"/>
        <v>71205.573567966232</v>
      </c>
      <c r="K49" s="1542">
        <v>29</v>
      </c>
      <c r="L49" s="3" t="s">
        <v>517</v>
      </c>
      <c r="M49" s="11">
        <v>0</v>
      </c>
      <c r="N49" s="11">
        <f t="shared" si="8"/>
        <v>71205.573567966232</v>
      </c>
      <c r="O49" s="11"/>
      <c r="P49" s="11"/>
      <c r="Q49" s="212">
        <f t="shared" si="9"/>
        <v>71205.573567966232</v>
      </c>
      <c r="R49" s="81"/>
      <c r="T49" s="81"/>
    </row>
    <row r="50" spans="1:20">
      <c r="A50" s="3">
        <f t="shared" si="0"/>
        <v>37</v>
      </c>
      <c r="B50" s="56" t="s">
        <v>939</v>
      </c>
      <c r="C50" s="4" t="s">
        <v>759</v>
      </c>
      <c r="E50" s="1495">
        <f>'[10]II-B-5 Depreciation'!E50+'[9]II-B-5 Depreciation'!E50</f>
        <v>32943720.75</v>
      </c>
      <c r="F50" s="1495">
        <f>'[10]II-B-5 Depreciation'!F50+'[9]II-B-5 Depreciation'!F50</f>
        <v>0</v>
      </c>
      <c r="G50" s="1495">
        <f>'[10]II-B-5 Depreciation'!G50+'[9]II-B-5 Depreciation'!G50</f>
        <v>233419.93899540199</v>
      </c>
      <c r="H50" s="12">
        <f t="shared" si="6"/>
        <v>33177140.688995402</v>
      </c>
      <c r="I50" s="194">
        <v>1</v>
      </c>
      <c r="J50" s="11">
        <f t="shared" si="7"/>
        <v>33177140.688995402</v>
      </c>
      <c r="K50" s="1542">
        <v>29</v>
      </c>
      <c r="L50" s="3" t="s">
        <v>517</v>
      </c>
      <c r="M50" s="11">
        <v>0</v>
      </c>
      <c r="N50" s="11">
        <f t="shared" si="8"/>
        <v>33177140.688995402</v>
      </c>
      <c r="O50" s="11"/>
      <c r="P50" s="11"/>
      <c r="Q50" s="212">
        <f t="shared" si="9"/>
        <v>33177140.688995402</v>
      </c>
      <c r="R50" s="81"/>
      <c r="T50" s="81"/>
    </row>
    <row r="51" spans="1:20" s="7" customFormat="1">
      <c r="A51" s="3">
        <f t="shared" si="0"/>
        <v>38</v>
      </c>
      <c r="B51" s="210"/>
      <c r="C51" s="33" t="s">
        <v>360</v>
      </c>
      <c r="D51" s="8"/>
      <c r="E51" s="1138">
        <f>SUM(E37:E50)</f>
        <v>1303070682.46</v>
      </c>
      <c r="F51" s="23">
        <f>SUM(F37:F50)</f>
        <v>0</v>
      </c>
      <c r="G51" s="23">
        <f>SUM(G37:G50)</f>
        <v>-311158.24163224292</v>
      </c>
      <c r="H51" s="23">
        <f>SUM(H37:H50)</f>
        <v>1302759524.2183676</v>
      </c>
      <c r="I51" s="189"/>
      <c r="J51" s="23">
        <f>SUM(J37:J50)</f>
        <v>1302759524.2183676</v>
      </c>
      <c r="K51" s="8"/>
      <c r="L51" s="8"/>
      <c r="M51" s="23">
        <f>SUM(M37:M50)</f>
        <v>0</v>
      </c>
      <c r="N51" s="23">
        <f>SUM(N37:N50)</f>
        <v>1152330125.950038</v>
      </c>
      <c r="O51" s="23">
        <f>SUM(O47:O50)</f>
        <v>150429398.26832974</v>
      </c>
      <c r="P51" s="23">
        <f>SUM(P47:P50)</f>
        <v>0</v>
      </c>
      <c r="Q51" s="214">
        <f>SUM(Q37:Q50)</f>
        <v>1302759524.2183676</v>
      </c>
      <c r="R51" s="81"/>
      <c r="S51" s="4"/>
      <c r="T51" s="81"/>
    </row>
    <row r="52" spans="1:20" ht="12" thickBot="1">
      <c r="A52" s="3">
        <f t="shared" si="0"/>
        <v>39</v>
      </c>
      <c r="B52" s="215"/>
      <c r="C52" s="216"/>
      <c r="D52" s="217"/>
      <c r="E52" s="136"/>
      <c r="F52" s="136"/>
      <c r="G52" s="136"/>
      <c r="H52" s="136"/>
      <c r="I52" s="264"/>
      <c r="J52" s="228"/>
      <c r="K52" s="217"/>
      <c r="L52" s="217"/>
      <c r="M52" s="228"/>
      <c r="N52" s="228"/>
      <c r="O52" s="228"/>
      <c r="P52" s="228"/>
      <c r="Q52" s="229"/>
      <c r="R52" s="81"/>
    </row>
    <row r="53" spans="1:20">
      <c r="A53" s="3">
        <f t="shared" si="0"/>
        <v>40</v>
      </c>
      <c r="B53" s="395" t="s">
        <v>481</v>
      </c>
      <c r="C53" s="86"/>
      <c r="D53" s="397" t="s">
        <v>371</v>
      </c>
      <c r="E53" s="316">
        <f>E19+E33+E51</f>
        <v>1952420426.52</v>
      </c>
      <c r="F53" s="316">
        <f>F19+F33+F51</f>
        <v>712395.05</v>
      </c>
      <c r="G53" s="316">
        <f>G19+G33+G51</f>
        <v>-20147279.755617108</v>
      </c>
      <c r="H53" s="316">
        <f>H19+H33+H51</f>
        <v>1931560751.7143826</v>
      </c>
      <c r="I53" s="571"/>
      <c r="J53" s="316">
        <f>J19+J33+J51</f>
        <v>1931560751.7143826</v>
      </c>
      <c r="K53" s="27"/>
      <c r="L53" s="27"/>
      <c r="M53" s="316">
        <f>M19+M33+M51</f>
        <v>577971725.54601526</v>
      </c>
      <c r="N53" s="316">
        <f>N19+N33+N51</f>
        <v>1201404641.7877827</v>
      </c>
      <c r="O53" s="316">
        <f>O19+O33+O51</f>
        <v>152182264.06411034</v>
      </c>
      <c r="P53" s="316">
        <f>P19+P33+P51</f>
        <v>2120.3164747287019</v>
      </c>
      <c r="Q53" s="398">
        <f>Q19+Q33+Q51</f>
        <v>1931560751.7143826</v>
      </c>
      <c r="R53" s="81"/>
    </row>
    <row r="54" spans="1:20" ht="12" thickBot="1">
      <c r="A54" s="3">
        <f t="shared" si="0"/>
        <v>41</v>
      </c>
      <c r="B54" s="399" t="s">
        <v>482</v>
      </c>
      <c r="C54" s="216"/>
      <c r="D54" s="224" t="s">
        <v>371</v>
      </c>
      <c r="E54" s="225">
        <f>E33+E51</f>
        <v>1886677346.5500002</v>
      </c>
      <c r="F54" s="225">
        <f>F33+F51</f>
        <v>168161.62</v>
      </c>
      <c r="G54" s="225">
        <f>G33+G51</f>
        <v>-20147279.755617108</v>
      </c>
      <c r="H54" s="225">
        <f>H33+H51</f>
        <v>1866361905.1743827</v>
      </c>
      <c r="I54" s="264"/>
      <c r="J54" s="225">
        <f>J33+J51</f>
        <v>1866361905.1743827</v>
      </c>
      <c r="K54" s="217"/>
      <c r="L54" s="217"/>
      <c r="M54" s="225">
        <f>M33+M51</f>
        <v>563602380.96601522</v>
      </c>
      <c r="N54" s="225">
        <f>N33+N51</f>
        <v>1152330125.940038</v>
      </c>
      <c r="O54" s="225">
        <f>O33+O51</f>
        <v>150429398.26832974</v>
      </c>
      <c r="P54" s="225">
        <f>P33+P51</f>
        <v>0</v>
      </c>
      <c r="Q54" s="227">
        <f>Q33+Q51</f>
        <v>1866361905.1743827</v>
      </c>
      <c r="R54" s="81"/>
    </row>
    <row r="55" spans="1:20" s="7" customFormat="1" ht="12" thickBot="1">
      <c r="A55" s="3">
        <f t="shared" si="0"/>
        <v>42</v>
      </c>
      <c r="B55" s="402"/>
      <c r="C55" s="403"/>
      <c r="D55" s="404"/>
      <c r="E55" s="309"/>
      <c r="F55" s="309"/>
      <c r="G55" s="309"/>
      <c r="H55" s="309"/>
      <c r="I55" s="308"/>
      <c r="J55" s="309"/>
      <c r="K55" s="404"/>
      <c r="L55" s="404"/>
      <c r="M55" s="309"/>
      <c r="N55" s="309"/>
      <c r="O55" s="309"/>
      <c r="P55" s="309"/>
      <c r="Q55" s="310"/>
      <c r="R55" s="81"/>
    </row>
    <row r="56" spans="1:20" s="7" customFormat="1">
      <c r="A56" s="3">
        <f t="shared" si="0"/>
        <v>43</v>
      </c>
      <c r="B56" s="573" t="s">
        <v>562</v>
      </c>
      <c r="C56" s="396"/>
      <c r="D56" s="397" t="s">
        <v>372</v>
      </c>
      <c r="E56" s="314">
        <f>+'II-B-1 Plant'!E51-'II-B-5 Depreciation'!E53</f>
        <v>5913470047.8599987</v>
      </c>
      <c r="F56" s="314">
        <f>+'II-B-1 Plant'!F51-'II-B-5 Depreciation'!F53</f>
        <v>73555.050000000047</v>
      </c>
      <c r="G56" s="766">
        <f>+'II-B-1 Plant'!G51-'II-B-5 Depreciation'!G53</f>
        <v>-71441080.548040926</v>
      </c>
      <c r="H56" s="314">
        <f>+'II-B-1 Plant'!H51-'II-B-5 Depreciation'!H53</f>
        <v>5841955412.2619591</v>
      </c>
      <c r="I56" s="315"/>
      <c r="J56" s="314">
        <f>+'II-B-1 Plant'!J51-'II-B-5 Depreciation'!J53</f>
        <v>5841955412.2619591</v>
      </c>
      <c r="K56" s="397"/>
      <c r="L56" s="397"/>
      <c r="M56" s="314">
        <f>+'II-B-1 Plant'!M51-'II-B-5 Depreciation'!M53</f>
        <v>3137686909.5039845</v>
      </c>
      <c r="N56" s="314">
        <f>+'II-B-1 Plant'!N51-'II-B-5 Depreciation'!N53</f>
        <v>2622994857.2011065</v>
      </c>
      <c r="O56" s="314">
        <f>+'II-B-1 Plant'!O51-'II-B-5 Depreciation'!O53</f>
        <v>81270965.387884498</v>
      </c>
      <c r="P56" s="314">
        <f>+'II-B-1 Plant'!P51-'II-B-5 Depreciation'!P53</f>
        <v>2680.1689832856691</v>
      </c>
      <c r="Q56" s="412">
        <f>+'II-B-1 Plant'!Q51-'II-B-5 Depreciation'!Q53</f>
        <v>5841955412.2619591</v>
      </c>
      <c r="R56" s="81"/>
    </row>
    <row r="57" spans="1:20" s="7" customFormat="1" ht="12" thickBot="1">
      <c r="A57" s="3">
        <f t="shared" si="0"/>
        <v>44</v>
      </c>
      <c r="B57" s="222" t="s">
        <v>1049</v>
      </c>
      <c r="C57" s="400"/>
      <c r="D57" s="224" t="s">
        <v>372</v>
      </c>
      <c r="E57" s="302">
        <f>+'II-B-1 Plant'!E52-'II-B-5 Depreciation'!E54</f>
        <v>5835260651.1300001</v>
      </c>
      <c r="F57" s="302">
        <f>+'II-B-1 Plant'!F52-'II-B-5 Depreciation'!F54</f>
        <v>70258.37</v>
      </c>
      <c r="G57" s="767">
        <f>+'II-B-1 Plant'!G52-'II-B-5 Depreciation'!G54</f>
        <v>-71441080.548040926</v>
      </c>
      <c r="H57" s="302">
        <f>+'II-B-1 Plant'!H52-'II-B-5 Depreciation'!H54</f>
        <v>5763749312.2119598</v>
      </c>
      <c r="I57" s="303"/>
      <c r="J57" s="302">
        <f>+'II-B-1 Plant'!J52-'II-B-5 Depreciation'!J54</f>
        <v>5763749312.2119598</v>
      </c>
      <c r="K57" s="224"/>
      <c r="L57" s="224"/>
      <c r="M57" s="302">
        <f>+'II-B-1 Plant'!M52-'II-B-5 Depreciation'!M54</f>
        <v>3114455131.6939845</v>
      </c>
      <c r="N57" s="302">
        <f>+'II-B-1 Plant'!N52-'II-B-5 Depreciation'!N54</f>
        <v>2569916463.0463037</v>
      </c>
      <c r="O57" s="302">
        <f>+'II-B-1 Plant'!O52-'II-B-5 Depreciation'!O54</f>
        <v>79377717.47167027</v>
      </c>
      <c r="P57" s="302">
        <f>+'II-B-1 Plant'!P52-'II-B-5 Depreciation'!P54</f>
        <v>0</v>
      </c>
      <c r="Q57" s="413">
        <f>+'II-B-1 Plant'!Q52-'II-B-5 Depreciation'!Q54</f>
        <v>5763749312.2119598</v>
      </c>
      <c r="R57" s="81"/>
    </row>
    <row r="58" spans="1:20" s="7" customFormat="1">
      <c r="A58" s="3"/>
      <c r="D58" s="8"/>
      <c r="E58" s="183"/>
      <c r="F58" s="183"/>
      <c r="G58" s="250"/>
      <c r="H58" s="183"/>
      <c r="I58" s="189"/>
      <c r="J58" s="183"/>
      <c r="K58" s="8"/>
      <c r="L58" s="8"/>
      <c r="M58" s="183"/>
      <c r="N58" s="183"/>
      <c r="O58" s="183"/>
      <c r="P58" s="183"/>
      <c r="Q58" s="569"/>
      <c r="R58" s="81"/>
    </row>
    <row r="59" spans="1:20" s="7" customFormat="1" ht="12" thickBot="1">
      <c r="A59" s="3"/>
      <c r="D59" s="8"/>
      <c r="E59" s="183"/>
      <c r="F59" s="183"/>
      <c r="G59" s="250"/>
      <c r="H59" s="183"/>
      <c r="I59" s="189"/>
      <c r="J59" s="4"/>
      <c r="K59" s="8"/>
      <c r="L59" s="8"/>
      <c r="M59" s="183"/>
      <c r="N59" s="183"/>
      <c r="O59" s="183"/>
      <c r="P59" s="183"/>
      <c r="Q59" s="569"/>
      <c r="R59" s="81"/>
    </row>
    <row r="60" spans="1:20" s="7" customFormat="1">
      <c r="A60" s="3"/>
      <c r="B60" s="573"/>
      <c r="C60" s="396"/>
      <c r="D60" s="397"/>
      <c r="E60" s="314"/>
      <c r="F60" s="314"/>
      <c r="G60" s="411"/>
      <c r="H60" s="314"/>
      <c r="I60" s="315"/>
      <c r="J60" s="314"/>
      <c r="K60" s="397"/>
      <c r="L60" s="397"/>
      <c r="M60" s="314"/>
      <c r="N60" s="314"/>
      <c r="O60" s="314"/>
      <c r="P60" s="314"/>
      <c r="Q60" s="412"/>
      <c r="R60" s="81"/>
    </row>
    <row r="61" spans="1:20">
      <c r="A61" s="3">
        <v>45</v>
      </c>
      <c r="B61" s="210" t="s">
        <v>940</v>
      </c>
      <c r="D61" s="8" t="s">
        <v>371</v>
      </c>
      <c r="E61" s="12"/>
      <c r="F61" s="12"/>
      <c r="G61" s="12"/>
      <c r="H61" s="12"/>
      <c r="I61" s="194"/>
      <c r="J61" s="11"/>
      <c r="K61" s="3"/>
      <c r="M61" s="11"/>
      <c r="N61" s="11"/>
      <c r="O61" s="11"/>
      <c r="P61" s="11"/>
      <c r="Q61" s="221"/>
      <c r="R61" s="81"/>
    </row>
    <row r="62" spans="1:20" s="7" customFormat="1">
      <c r="A62" s="3">
        <f t="shared" si="0"/>
        <v>46</v>
      </c>
      <c r="B62" s="210" t="s">
        <v>6</v>
      </c>
      <c r="D62" s="8"/>
      <c r="E62" s="23"/>
      <c r="F62" s="23"/>
      <c r="G62" s="23"/>
      <c r="H62" s="23"/>
      <c r="I62" s="189"/>
      <c r="J62" s="23"/>
      <c r="K62" s="8"/>
      <c r="L62" s="8"/>
      <c r="M62" s="23"/>
      <c r="N62" s="23"/>
      <c r="O62" s="23"/>
      <c r="Q62" s="211"/>
      <c r="R62" s="81"/>
    </row>
    <row r="63" spans="1:20" s="7" customFormat="1">
      <c r="A63" s="3">
        <f t="shared" si="0"/>
        <v>47</v>
      </c>
      <c r="B63" s="56" t="s">
        <v>762</v>
      </c>
      <c r="C63" s="4" t="s">
        <v>4</v>
      </c>
      <c r="D63" s="15"/>
      <c r="E63" s="12">
        <f>'[10]II-B-5 Depreciation'!E61+'[9]II-B-5 Depreciation'!E63</f>
        <v>0</v>
      </c>
      <c r="F63" s="12">
        <f>'[10]II-B-5 Depreciation'!F61+'[9]II-B-5 Depreciation'!F63</f>
        <v>0</v>
      </c>
      <c r="G63" s="12">
        <f>'[10]II-B-5 Depreciation'!G61+'[9]II-B-5 Depreciation'!G63</f>
        <v>0</v>
      </c>
      <c r="H63" s="12">
        <f t="shared" ref="H63:H71" si="10">+E63-F63+G63</f>
        <v>0</v>
      </c>
      <c r="I63" s="194"/>
      <c r="J63" s="11">
        <f t="shared" ref="J63:J71" si="11">SUM((H63-M63)*I63)+M63</f>
        <v>0</v>
      </c>
      <c r="K63" s="3"/>
      <c r="L63" s="3"/>
      <c r="M63" s="12">
        <f>'[10]II-B-5 Depreciation'!M61+'[9]II-B-5 Depreciation'!M63</f>
        <v>0</v>
      </c>
      <c r="N63" s="12">
        <f>'[10]II-B-5 Depreciation'!N61+'[9]II-B-5 Depreciation'!N63</f>
        <v>0</v>
      </c>
      <c r="O63" s="12">
        <f>'[10]II-B-5 Depreciation'!O61+'[9]II-B-5 Depreciation'!O63</f>
        <v>0</v>
      </c>
      <c r="P63" s="12">
        <f>'[10]II-B-5 Depreciation'!P61+'[9]II-B-5 Depreciation'!P63</f>
        <v>0</v>
      </c>
      <c r="Q63" s="212">
        <f t="shared" ref="Q63:Q71" si="12">+SUM(M63:P63)</f>
        <v>0</v>
      </c>
      <c r="R63" s="81"/>
    </row>
    <row r="64" spans="1:20" s="7" customFormat="1">
      <c r="A64" s="3">
        <f t="shared" si="0"/>
        <v>48</v>
      </c>
      <c r="B64" s="56" t="s">
        <v>763</v>
      </c>
      <c r="C64" s="4" t="s">
        <v>10</v>
      </c>
      <c r="D64" s="15"/>
      <c r="E64" s="12">
        <f>'[10]II-B-5 Depreciation'!E62+'[9]II-B-5 Depreciation'!E64</f>
        <v>17632.61</v>
      </c>
      <c r="F64" s="12">
        <f>'[10]II-B-5 Depreciation'!F62+'[9]II-B-5 Depreciation'!F64</f>
        <v>0</v>
      </c>
      <c r="G64" s="12">
        <f>'[10]II-B-5 Depreciation'!G62+'[9]II-B-5 Depreciation'!G64</f>
        <v>0</v>
      </c>
      <c r="H64" s="12">
        <f t="shared" si="10"/>
        <v>17632.61</v>
      </c>
      <c r="I64" s="194">
        <v>1</v>
      </c>
      <c r="J64" s="11">
        <f t="shared" si="11"/>
        <v>17632.61</v>
      </c>
      <c r="K64" s="1541" t="s">
        <v>1612</v>
      </c>
      <c r="L64" s="3" t="s">
        <v>1506</v>
      </c>
      <c r="M64" s="12">
        <f>'[10]II-B-5 Depreciation'!M62+'[9]II-B-5 Depreciation'!M64</f>
        <v>0</v>
      </c>
      <c r="N64" s="12">
        <f>'[10]II-B-5 Depreciation'!N62+'[9]II-B-5 Depreciation'!N64</f>
        <v>17357.991037320015</v>
      </c>
      <c r="O64" s="12">
        <f>'[10]II-B-5 Depreciation'!O62+'[9]II-B-5 Depreciation'!O64</f>
        <v>129.53724654716427</v>
      </c>
      <c r="P64" s="12">
        <f>'[10]II-B-5 Depreciation'!P62+'[9]II-B-5 Depreciation'!P64</f>
        <v>145.081716132824</v>
      </c>
      <c r="Q64" s="212">
        <f t="shared" si="12"/>
        <v>17632.61</v>
      </c>
      <c r="R64" s="81"/>
    </row>
    <row r="65" spans="1:25" s="7" customFormat="1">
      <c r="A65" s="3">
        <f t="shared" si="0"/>
        <v>49</v>
      </c>
      <c r="B65" s="56" t="s">
        <v>764</v>
      </c>
      <c r="C65" s="4" t="s">
        <v>5</v>
      </c>
      <c r="D65" s="15"/>
      <c r="E65" s="12">
        <f>'[10]II-B-5 Depreciation'!E63+'[9]II-B-5 Depreciation'!E65</f>
        <v>54291040.789999999</v>
      </c>
      <c r="F65" s="12">
        <f>'[10]II-B-5 Depreciation'!F63+'[9]II-B-5 Depreciation'!F65</f>
        <v>860.22</v>
      </c>
      <c r="G65" s="12">
        <f>'[10]II-B-5 Depreciation'!G63+'[9]II-B-5 Depreciation'!G65</f>
        <v>-360690.68315134884</v>
      </c>
      <c r="H65" s="12">
        <f t="shared" si="10"/>
        <v>53929489.886848651</v>
      </c>
      <c r="I65" s="194">
        <v>1</v>
      </c>
      <c r="J65" s="11">
        <f t="shared" si="11"/>
        <v>53929489.886848651</v>
      </c>
      <c r="K65" s="1541" t="s">
        <v>1612</v>
      </c>
      <c r="L65" s="3" t="s">
        <v>1506</v>
      </c>
      <c r="M65" s="12">
        <f>'[10]II-B-5 Depreciation'!M63+'[9]II-B-5 Depreciation'!M65</f>
        <v>673296.33314422751</v>
      </c>
      <c r="N65" s="12">
        <f>'[10]II-B-5 Depreciation'!N63+'[9]II-B-5 Depreciation'!N65</f>
        <v>51238627.84878163</v>
      </c>
      <c r="O65" s="12">
        <f>'[10]II-B-5 Depreciation'!O63+'[9]II-B-5 Depreciation'!O65</f>
        <v>1446334.0966235397</v>
      </c>
      <c r="P65" s="12">
        <f>'[10]II-B-5 Depreciation'!P63+'[9]II-B-5 Depreciation'!P65</f>
        <v>571231.60829925118</v>
      </c>
      <c r="Q65" s="212">
        <f t="shared" si="12"/>
        <v>53929489.886848643</v>
      </c>
      <c r="R65" s="81"/>
    </row>
    <row r="66" spans="1:25" s="7" customFormat="1">
      <c r="A66" s="3">
        <f t="shared" si="0"/>
        <v>50</v>
      </c>
      <c r="B66" s="56" t="s">
        <v>765</v>
      </c>
      <c r="C66" s="4" t="s">
        <v>766</v>
      </c>
      <c r="D66" s="130"/>
      <c r="E66" s="12">
        <f>'[10]II-B-5 Depreciation'!E64+'[9]II-B-5 Depreciation'!E66</f>
        <v>2196605.19</v>
      </c>
      <c r="F66" s="12">
        <f>'[10]II-B-5 Depreciation'!F64+'[9]II-B-5 Depreciation'!F66</f>
        <v>182508.66</v>
      </c>
      <c r="G66" s="12">
        <f>'[10]II-B-5 Depreciation'!G64+'[9]II-B-5 Depreciation'!G66</f>
        <v>-15839.888531541497</v>
      </c>
      <c r="H66" s="12">
        <f t="shared" si="10"/>
        <v>1998256.6414684586</v>
      </c>
      <c r="I66" s="194">
        <v>1</v>
      </c>
      <c r="J66" s="11">
        <f t="shared" si="11"/>
        <v>1998256.6414684586</v>
      </c>
      <c r="K66" s="1541" t="s">
        <v>1612</v>
      </c>
      <c r="L66" s="3" t="s">
        <v>1506</v>
      </c>
      <c r="M66" s="12">
        <f>'[10]II-B-5 Depreciation'!M64+'[9]II-B-5 Depreciation'!M66</f>
        <v>96313.724363973131</v>
      </c>
      <c r="N66" s="12">
        <f>'[10]II-B-5 Depreciation'!N64+'[9]II-B-5 Depreciation'!N66</f>
        <v>1855950.754636789</v>
      </c>
      <c r="O66" s="12">
        <f>'[10]II-B-5 Depreciation'!O64+'[9]II-B-5 Depreciation'!O66</f>
        <v>28509.877413159105</v>
      </c>
      <c r="P66" s="12">
        <f>'[10]II-B-5 Depreciation'!P64+'[9]II-B-5 Depreciation'!P66</f>
        <v>17482.285054537653</v>
      </c>
      <c r="Q66" s="212">
        <f t="shared" si="12"/>
        <v>1998256.6414684588</v>
      </c>
      <c r="R66" s="81"/>
    </row>
    <row r="67" spans="1:25" s="7" customFormat="1">
      <c r="A67" s="3">
        <f t="shared" si="0"/>
        <v>51</v>
      </c>
      <c r="B67" s="56" t="s">
        <v>767</v>
      </c>
      <c r="C67" s="4" t="s">
        <v>192</v>
      </c>
      <c r="D67" s="15"/>
      <c r="E67" s="12">
        <f>'[10]II-B-5 Depreciation'!E65+'[9]II-B-5 Depreciation'!E67</f>
        <v>134398.99</v>
      </c>
      <c r="F67" s="12">
        <f>'[10]II-B-5 Depreciation'!F65+'[9]II-B-5 Depreciation'!F67</f>
        <v>5519.59</v>
      </c>
      <c r="G67" s="12">
        <f>'[10]II-B-5 Depreciation'!G65+'[9]II-B-5 Depreciation'!G67</f>
        <v>-980.35884497391851</v>
      </c>
      <c r="H67" s="12">
        <f t="shared" si="10"/>
        <v>127899.04115502608</v>
      </c>
      <c r="I67" s="194">
        <v>1</v>
      </c>
      <c r="J67" s="11">
        <f t="shared" si="11"/>
        <v>127899.04115502608</v>
      </c>
      <c r="K67" s="1541" t="s">
        <v>1613</v>
      </c>
      <c r="L67" s="3" t="s">
        <v>1507</v>
      </c>
      <c r="M67" s="12">
        <f>'[10]II-B-5 Depreciation'!M65+'[9]II-B-5 Depreciation'!M67</f>
        <v>1215.69</v>
      </c>
      <c r="N67" s="12">
        <f>'[10]II-B-5 Depreciation'!N65+'[9]II-B-5 Depreciation'!N67</f>
        <v>122898.20993800779</v>
      </c>
      <c r="O67" s="12">
        <f>'[10]II-B-5 Depreciation'!O65+'[9]II-B-5 Depreciation'!O67</f>
        <v>3785.0400449953622</v>
      </c>
      <c r="P67" s="12">
        <f>'[10]II-B-5 Depreciation'!P65+'[9]II-B-5 Depreciation'!P67</f>
        <v>0.10117202294117655</v>
      </c>
      <c r="Q67" s="212">
        <f t="shared" si="12"/>
        <v>127899.04115502609</v>
      </c>
      <c r="R67" s="81"/>
    </row>
    <row r="68" spans="1:25" s="7" customFormat="1">
      <c r="A68" s="3">
        <f t="shared" si="0"/>
        <v>52</v>
      </c>
      <c r="B68" s="56" t="s">
        <v>193</v>
      </c>
      <c r="C68" s="4" t="s">
        <v>194</v>
      </c>
      <c r="D68" s="15"/>
      <c r="E68" s="12">
        <f>'[10]II-B-5 Depreciation'!E66+'[9]II-B-5 Depreciation'!E68</f>
        <v>549801.30000000005</v>
      </c>
      <c r="F68" s="12">
        <f>'[10]II-B-5 Depreciation'!F66+'[9]II-B-5 Depreciation'!F68</f>
        <v>5834.12</v>
      </c>
      <c r="G68" s="12">
        <f>'[10]II-B-5 Depreciation'!G66+'[9]II-B-5 Depreciation'!G68</f>
        <v>-3941.508019139987</v>
      </c>
      <c r="H68" s="12">
        <f t="shared" si="10"/>
        <v>540025.67198086006</v>
      </c>
      <c r="I68" s="194">
        <v>1</v>
      </c>
      <c r="J68" s="11">
        <f t="shared" si="11"/>
        <v>540025.67198086006</v>
      </c>
      <c r="K68" s="1541" t="s">
        <v>1614</v>
      </c>
      <c r="L68" s="3" t="s">
        <v>1508</v>
      </c>
      <c r="M68" s="12">
        <f>'[10]II-B-5 Depreciation'!M66+'[9]II-B-5 Depreciation'!M68</f>
        <v>430.02690701325315</v>
      </c>
      <c r="N68" s="12">
        <f>'[10]II-B-5 Depreciation'!N66+'[9]II-B-5 Depreciation'!N68</f>
        <v>522166.40359221381</v>
      </c>
      <c r="O68" s="12">
        <f>'[10]II-B-5 Depreciation'!O66+'[9]II-B-5 Depreciation'!O68</f>
        <v>17416.056578994383</v>
      </c>
      <c r="P68" s="12">
        <f>'[10]II-B-5 Depreciation'!P66+'[9]II-B-5 Depreciation'!P68</f>
        <v>13.184902638554814</v>
      </c>
      <c r="Q68" s="212">
        <f t="shared" si="12"/>
        <v>540025.67198086006</v>
      </c>
      <c r="R68" s="81"/>
    </row>
    <row r="69" spans="1:25" s="7" customFormat="1">
      <c r="A69" s="3">
        <f t="shared" si="0"/>
        <v>53</v>
      </c>
      <c r="B69" s="56" t="s">
        <v>261</v>
      </c>
      <c r="C69" s="4" t="s">
        <v>262</v>
      </c>
      <c r="D69" s="15"/>
      <c r="E69" s="12">
        <f>'[10]II-B-5 Depreciation'!E67+'[9]II-B-5 Depreciation'!E69</f>
        <v>12772511.719999999</v>
      </c>
      <c r="F69" s="12">
        <f>'[10]II-B-5 Depreciation'!F67+'[9]II-B-5 Depreciation'!F69</f>
        <v>45542.07</v>
      </c>
      <c r="G69" s="12">
        <f>'[10]II-B-5 Depreciation'!G67+'[9]II-B-5 Depreciation'!G69</f>
        <v>-208348.52929151955</v>
      </c>
      <c r="H69" s="12">
        <f t="shared" si="10"/>
        <v>12518621.120708479</v>
      </c>
      <c r="I69" s="194">
        <v>1</v>
      </c>
      <c r="J69" s="11">
        <f t="shared" si="11"/>
        <v>12518621.120708479</v>
      </c>
      <c r="K69" s="1541" t="s">
        <v>1613</v>
      </c>
      <c r="L69" s="3" t="s">
        <v>1507</v>
      </c>
      <c r="M69" s="12">
        <f>'[10]II-B-5 Depreciation'!M67+'[9]II-B-5 Depreciation'!M69</f>
        <v>4788282.3506505368</v>
      </c>
      <c r="N69" s="12">
        <f>'[10]II-B-5 Depreciation'!N67+'[9]II-B-5 Depreciation'!N69</f>
        <v>7496590.8848082144</v>
      </c>
      <c r="O69" s="12">
        <f>'[10]II-B-5 Depreciation'!O67+'[9]II-B-5 Depreciation'!O69</f>
        <v>233738.66107921524</v>
      </c>
      <c r="P69" s="12">
        <f>'[10]II-B-5 Depreciation'!P67+'[9]II-B-5 Depreciation'!P69</f>
        <v>9.2241705128887457</v>
      </c>
      <c r="Q69" s="212">
        <f t="shared" si="12"/>
        <v>12518621.120708479</v>
      </c>
      <c r="R69" s="81"/>
    </row>
    <row r="70" spans="1:25" s="7" customFormat="1">
      <c r="A70" s="3">
        <f t="shared" si="0"/>
        <v>54</v>
      </c>
      <c r="B70" s="56" t="s">
        <v>263</v>
      </c>
      <c r="C70" s="4" t="s">
        <v>847</v>
      </c>
      <c r="D70" s="15"/>
      <c r="E70" s="12">
        <f>'[10]II-B-5 Depreciation'!E68+'[9]II-B-5 Depreciation'!E70</f>
        <v>1931461.97</v>
      </c>
      <c r="F70" s="12">
        <f>'[10]II-B-5 Depreciation'!F68+'[9]II-B-5 Depreciation'!F70</f>
        <v>1916439.79</v>
      </c>
      <c r="G70" s="12">
        <f>'[10]II-B-5 Depreciation'!G68+'[9]II-B-5 Depreciation'!G70</f>
        <v>-128.23520896781685</v>
      </c>
      <c r="H70" s="12">
        <f t="shared" si="10"/>
        <v>14893.944791032118</v>
      </c>
      <c r="I70" s="194">
        <v>1</v>
      </c>
      <c r="J70" s="11">
        <f t="shared" si="11"/>
        <v>14893.944791032118</v>
      </c>
      <c r="K70" s="1541" t="s">
        <v>1613</v>
      </c>
      <c r="L70" s="3" t="s">
        <v>1507</v>
      </c>
      <c r="M70" s="12">
        <f>'[10]II-B-5 Depreciation'!M68+'[9]II-B-5 Depreciation'!M70</f>
        <v>1440.1065646274878</v>
      </c>
      <c r="N70" s="12">
        <f>'[10]II-B-5 Depreciation'!N68+'[9]II-B-5 Depreciation'!N70</f>
        <v>13061.62808211031</v>
      </c>
      <c r="O70" s="12">
        <f>'[10]II-B-5 Depreciation'!O68+'[9]II-B-5 Depreciation'!O70</f>
        <v>392.21014429438605</v>
      </c>
      <c r="P70" s="12">
        <f>'[10]II-B-5 Depreciation'!P68+'[9]II-B-5 Depreciation'!P70</f>
        <v>0</v>
      </c>
      <c r="Q70" s="212">
        <f t="shared" si="12"/>
        <v>14893.944791032183</v>
      </c>
      <c r="R70" s="81"/>
    </row>
    <row r="71" spans="1:25" s="7" customFormat="1">
      <c r="A71" s="3">
        <f t="shared" si="0"/>
        <v>55</v>
      </c>
      <c r="B71" s="56" t="s">
        <v>848</v>
      </c>
      <c r="C71" s="4" t="s">
        <v>849</v>
      </c>
      <c r="D71" s="15"/>
      <c r="E71" s="12">
        <f>'[10]II-B-5 Depreciation'!E69+'[9]II-B-5 Depreciation'!E71</f>
        <v>17310.25</v>
      </c>
      <c r="F71" s="12">
        <f>'[10]II-B-5 Depreciation'!F69+'[9]II-B-5 Depreciation'!F71</f>
        <v>17434.650000000001</v>
      </c>
      <c r="G71" s="12">
        <f>'[10]II-B-5 Depreciation'!G69+'[9]II-B-5 Depreciation'!G71</f>
        <v>0.94643767529758938</v>
      </c>
      <c r="H71" s="12">
        <f t="shared" si="10"/>
        <v>-123.45356232470387</v>
      </c>
      <c r="I71" s="194">
        <v>1</v>
      </c>
      <c r="J71" s="11">
        <f t="shared" si="11"/>
        <v>-123.45356232470387</v>
      </c>
      <c r="K71" s="1541" t="s">
        <v>1613</v>
      </c>
      <c r="L71" s="3" t="s">
        <v>1507</v>
      </c>
      <c r="M71" s="12">
        <f>'[10]II-B-5 Depreciation'!M69+'[9]II-B-5 Depreciation'!M71</f>
        <v>0</v>
      </c>
      <c r="N71" s="12">
        <f>'[10]II-B-5 Depreciation'!N69+'[9]II-B-5 Depreciation'!N71</f>
        <v>-119.85460872661335</v>
      </c>
      <c r="O71" s="12">
        <f>'[10]II-B-5 Depreciation'!O69+'[9]II-B-5 Depreciation'!O71</f>
        <v>-3.598953598089075</v>
      </c>
      <c r="P71" s="12">
        <f>'[10]II-B-5 Depreciation'!P69+'[9]II-B-5 Depreciation'!P71</f>
        <v>0</v>
      </c>
      <c r="Q71" s="212">
        <f t="shared" si="12"/>
        <v>-123.45356232470243</v>
      </c>
      <c r="R71" s="81"/>
    </row>
    <row r="72" spans="1:25" s="7" customFormat="1">
      <c r="A72" s="3">
        <f t="shared" si="0"/>
        <v>56</v>
      </c>
      <c r="B72" s="210"/>
      <c r="C72" s="33" t="s">
        <v>360</v>
      </c>
      <c r="D72" s="8"/>
      <c r="E72" s="757">
        <f>SUM(E63:E71)</f>
        <v>71910762.819999993</v>
      </c>
      <c r="F72" s="89">
        <f>SUM(F63:F71)</f>
        <v>2174139.1</v>
      </c>
      <c r="G72" s="89">
        <f>SUM(G63:G71)</f>
        <v>-589928.25660981634</v>
      </c>
      <c r="H72" s="89">
        <f>SUM(H63:H71)</f>
        <v>69146695.463390186</v>
      </c>
      <c r="I72" s="194"/>
      <c r="J72" s="89">
        <f>SUM(J63:J71)</f>
        <v>69146695.463390186</v>
      </c>
      <c r="K72" s="8"/>
      <c r="L72" s="8"/>
      <c r="M72" s="89">
        <f t="shared" ref="M72:P72" si="13">SUM(M63:M71)</f>
        <v>5560978.2316303775</v>
      </c>
      <c r="N72" s="89">
        <f t="shared" si="13"/>
        <v>61266533.866267547</v>
      </c>
      <c r="O72" s="89">
        <f t="shared" si="13"/>
        <v>1730301.8801771472</v>
      </c>
      <c r="P72" s="89">
        <f t="shared" si="13"/>
        <v>588881.4853150961</v>
      </c>
      <c r="Q72" s="213">
        <f>SUM(Q63:Q71)</f>
        <v>69146695.463390172</v>
      </c>
      <c r="R72" s="81"/>
    </row>
    <row r="73" spans="1:25" s="7" customFormat="1">
      <c r="A73" s="3">
        <f t="shared" si="0"/>
        <v>57</v>
      </c>
      <c r="B73" s="56"/>
      <c r="C73" s="77"/>
      <c r="D73" s="8"/>
      <c r="E73" s="1138"/>
      <c r="F73" s="23"/>
      <c r="G73" s="23"/>
      <c r="H73" s="23"/>
      <c r="I73" s="194"/>
      <c r="J73" s="12"/>
      <c r="K73" s="3"/>
      <c r="L73" s="3"/>
      <c r="M73" s="23"/>
      <c r="N73" s="23"/>
      <c r="O73" s="23"/>
      <c r="P73" s="23"/>
      <c r="Q73" s="211"/>
      <c r="R73" s="81"/>
    </row>
    <row r="74" spans="1:25" s="7" customFormat="1">
      <c r="A74" s="3">
        <f t="shared" si="0"/>
        <v>58</v>
      </c>
      <c r="B74" s="56" t="s">
        <v>850</v>
      </c>
      <c r="C74" s="4" t="s">
        <v>851</v>
      </c>
      <c r="D74" s="8"/>
      <c r="E74" s="549">
        <f>'[10]II-B-5 Depreciation'!E72+'[9]II-B-5 Depreciation'!E74</f>
        <v>66079661.019999996</v>
      </c>
      <c r="F74" s="1495">
        <f>'[10]II-B-5 Depreciation'!F72+'[9]II-B-5 Depreciation'!F74</f>
        <v>204596.86000000002</v>
      </c>
      <c r="G74" s="1495">
        <f>'[10]II-B-5 Depreciation'!G72+'[9]II-B-5 Depreciation'!G74</f>
        <v>-394776.31907401065</v>
      </c>
      <c r="H74" s="12">
        <f>+E74-F74+G74</f>
        <v>65480287.840925984</v>
      </c>
      <c r="I74" s="194">
        <v>1</v>
      </c>
      <c r="J74" s="11">
        <f>SUM((H74-M74)*I74)+M74</f>
        <v>65480287.840925977</v>
      </c>
      <c r="K74" s="1541" t="s">
        <v>1613</v>
      </c>
      <c r="L74" s="3" t="s">
        <v>1507</v>
      </c>
      <c r="M74" s="1495">
        <f>'[10]II-B-5 Depreciation'!M72+'[9]II-B-5 Depreciation'!M74</f>
        <v>8883451.2149724402</v>
      </c>
      <c r="N74" s="1495">
        <f>'[10]II-B-5 Depreciation'!N72+'[9]II-B-5 Depreciation'!N74</f>
        <v>54854332.917634659</v>
      </c>
      <c r="O74" s="1495">
        <f>'[10]II-B-5 Depreciation'!O72+'[9]II-B-5 Depreciation'!O74</f>
        <v>1742401.9375748523</v>
      </c>
      <c r="P74" s="1495">
        <f>'[10]II-B-5 Depreciation'!P72+'[9]II-B-5 Depreciation'!P74</f>
        <v>101.77074404264862</v>
      </c>
      <c r="Q74" s="212">
        <f>+SUM(M74:P74)</f>
        <v>65480287.840925992</v>
      </c>
      <c r="R74" s="81"/>
    </row>
    <row r="75" spans="1:25" s="7" customFormat="1">
      <c r="A75" s="3">
        <f t="shared" si="0"/>
        <v>59</v>
      </c>
      <c r="B75" s="56" t="s">
        <v>852</v>
      </c>
      <c r="C75" s="4" t="s">
        <v>853</v>
      </c>
      <c r="D75" s="8"/>
      <c r="E75" s="1495">
        <f>'[10]II-B-5 Depreciation'!E73+'[9]II-B-5 Depreciation'!E75</f>
        <v>3271773.7</v>
      </c>
      <c r="F75" s="1495">
        <f>'[10]II-B-5 Depreciation'!F73+'[9]II-B-5 Depreciation'!F75</f>
        <v>51787.880000000005</v>
      </c>
      <c r="G75" s="1495">
        <f>'[10]II-B-5 Depreciation'!G73+'[9]II-B-5 Depreciation'!G75</f>
        <v>-26755.826080062383</v>
      </c>
      <c r="H75" s="12">
        <f>+E75-F75+G75</f>
        <v>3193229.9939199379</v>
      </c>
      <c r="I75" s="194">
        <v>1</v>
      </c>
      <c r="J75" s="11">
        <f>SUM((H75-M75)*I75)+M75</f>
        <v>3193229.9939199379</v>
      </c>
      <c r="K75" s="1541" t="s">
        <v>1613</v>
      </c>
      <c r="L75" s="3" t="s">
        <v>1507</v>
      </c>
      <c r="M75" s="1495">
        <f>'[10]II-B-5 Depreciation'!M73+'[9]II-B-5 Depreciation'!M75</f>
        <v>344411.22534620581</v>
      </c>
      <c r="N75" s="1495">
        <f>'[10]II-B-5 Depreciation'!N73+'[9]II-B-5 Depreciation'!N75</f>
        <v>2761213.5806784602</v>
      </c>
      <c r="O75" s="1495">
        <f>'[10]II-B-5 Depreciation'!O73+'[9]II-B-5 Depreciation'!O75</f>
        <v>87600.179848396394</v>
      </c>
      <c r="P75" s="1495">
        <f>'[10]II-B-5 Depreciation'!P73+'[9]II-B-5 Depreciation'!P75</f>
        <v>5.0080468754100345</v>
      </c>
      <c r="Q75" s="212">
        <f>+SUM(M75:P75)</f>
        <v>3193229.9939199374</v>
      </c>
      <c r="R75" s="81"/>
    </row>
    <row r="76" spans="1:25" s="7" customFormat="1">
      <c r="A76" s="3">
        <f t="shared" si="0"/>
        <v>60</v>
      </c>
      <c r="B76" s="56" t="s">
        <v>843</v>
      </c>
      <c r="C76" s="4" t="s">
        <v>844</v>
      </c>
      <c r="D76" s="8"/>
      <c r="E76" s="549"/>
      <c r="F76" s="1495"/>
      <c r="G76" s="1495"/>
      <c r="H76" s="12">
        <f>+E76-F76+G76</f>
        <v>0</v>
      </c>
      <c r="I76" s="194"/>
      <c r="J76" s="11">
        <f>SUM((H76-M76)*I76)+M76</f>
        <v>0</v>
      </c>
      <c r="K76" s="3"/>
      <c r="L76" s="1524"/>
      <c r="M76" s="1495"/>
      <c r="N76" s="1495"/>
      <c r="O76" s="1495"/>
      <c r="P76" s="1495"/>
      <c r="Q76" s="212">
        <f>+SUM(M76:P76)</f>
        <v>0</v>
      </c>
      <c r="R76" s="81"/>
    </row>
    <row r="77" spans="1:25" s="7" customFormat="1">
      <c r="A77" s="3">
        <f t="shared" si="0"/>
        <v>61</v>
      </c>
      <c r="B77" s="56" t="s">
        <v>843</v>
      </c>
      <c r="C77" s="10" t="s">
        <v>1579</v>
      </c>
      <c r="D77" s="8"/>
      <c r="E77" s="549">
        <f>'[10]II-B-5 Depreciation'!E74+'[9]II-B-5 Depreciation'!E77</f>
        <v>1026156.15</v>
      </c>
      <c r="F77" s="1495">
        <f>'[10]II-B-5 Depreciation'!F74+'[9]II-B-5 Depreciation'!F77</f>
        <v>0</v>
      </c>
      <c r="G77" s="1495">
        <f>'[10]II-B-5 Depreciation'!G74+'[9]II-B-5 Depreciation'!G77</f>
        <v>0</v>
      </c>
      <c r="H77" s="12">
        <f>+E77-F77+G77</f>
        <v>1026156.15</v>
      </c>
      <c r="I77" s="194">
        <v>1</v>
      </c>
      <c r="J77" s="11">
        <f>SUM((H77-M77)*I77)+M77</f>
        <v>1026156.15</v>
      </c>
      <c r="K77" s="1541" t="s">
        <v>1613</v>
      </c>
      <c r="L77" s="3" t="s">
        <v>1507</v>
      </c>
      <c r="M77" s="1495">
        <f>'[10]II-B-5 Depreciation'!M74+'[9]II-B-5 Depreciation'!M77</f>
        <v>0</v>
      </c>
      <c r="N77" s="1495">
        <f>'[10]II-B-5 Depreciation'!N74+'[9]II-B-5 Depreciation'!N77</f>
        <v>994620.14125200023</v>
      </c>
      <c r="O77" s="1495">
        <f>'[10]II-B-5 Depreciation'!O74+'[9]II-B-5 Depreciation'!O77</f>
        <v>31534.226526860853</v>
      </c>
      <c r="P77" s="1495">
        <f>'[10]II-B-5 Depreciation'!P74+'[9]II-B-5 Depreciation'!P77</f>
        <v>1.7822211389436575</v>
      </c>
      <c r="Q77" s="212">
        <f>+SUM(M77:P77)</f>
        <v>1026156.15</v>
      </c>
      <c r="R77" s="81"/>
    </row>
    <row r="78" spans="1:25" s="7" customFormat="1">
      <c r="A78" s="3">
        <f t="shared" si="0"/>
        <v>62</v>
      </c>
      <c r="B78" s="210"/>
      <c r="C78" s="33" t="s">
        <v>360</v>
      </c>
      <c r="D78" s="8"/>
      <c r="E78" s="23">
        <f>SUM(E74:E77)</f>
        <v>70377590.870000005</v>
      </c>
      <c r="F78" s="23">
        <f>SUM(F74:F77)</f>
        <v>256384.74000000002</v>
      </c>
      <c r="G78" s="23">
        <f>SUM(G74:G77)</f>
        <v>-421532.14515407302</v>
      </c>
      <c r="H78" s="23">
        <f>SUM(H74:H77)</f>
        <v>69699673.984845921</v>
      </c>
      <c r="I78" s="189"/>
      <c r="J78" s="23">
        <f>SUM(J74:J77)</f>
        <v>69699673.984845921</v>
      </c>
      <c r="K78" s="8"/>
      <c r="L78" s="8"/>
      <c r="M78" s="23">
        <f t="shared" ref="M78:P78" si="14">SUM(M74:M77)</f>
        <v>9227862.4403186459</v>
      </c>
      <c r="N78" s="23">
        <f t="shared" si="14"/>
        <v>58610166.639565125</v>
      </c>
      <c r="O78" s="23">
        <f t="shared" si="14"/>
        <v>1861536.3439501096</v>
      </c>
      <c r="P78" s="23">
        <f t="shared" si="14"/>
        <v>108.5610120570023</v>
      </c>
      <c r="Q78" s="214">
        <f>SUM(Q74:Q77)</f>
        <v>69699673.984845936</v>
      </c>
      <c r="R78" s="81"/>
    </row>
    <row r="79" spans="1:25" ht="12" thickBot="1">
      <c r="A79" s="3">
        <f t="shared" si="0"/>
        <v>63</v>
      </c>
      <c r="B79" s="215"/>
      <c r="C79" s="216"/>
      <c r="D79" s="217"/>
      <c r="E79" s="136"/>
      <c r="F79" s="136"/>
      <c r="G79" s="136"/>
      <c r="H79" s="136"/>
      <c r="I79" s="264"/>
      <c r="J79" s="228"/>
      <c r="K79" s="217"/>
      <c r="L79" s="217"/>
      <c r="M79" s="228"/>
      <c r="N79" s="228"/>
      <c r="O79" s="228"/>
      <c r="P79" s="228"/>
      <c r="Q79" s="229"/>
      <c r="R79" s="81"/>
    </row>
    <row r="80" spans="1:25">
      <c r="A80" s="3">
        <f t="shared" si="0"/>
        <v>64</v>
      </c>
      <c r="B80" s="573" t="s">
        <v>447</v>
      </c>
      <c r="C80" s="86"/>
      <c r="D80" s="397" t="s">
        <v>371</v>
      </c>
      <c r="E80" s="414">
        <f>E72+E78</f>
        <v>142288353.69</v>
      </c>
      <c r="F80" s="414">
        <f>F72+F78</f>
        <v>2430523.8400000003</v>
      </c>
      <c r="G80" s="414">
        <f>G72+G78</f>
        <v>-1011460.4017638894</v>
      </c>
      <c r="H80" s="414">
        <f>H72+H78</f>
        <v>138846369.44823611</v>
      </c>
      <c r="I80" s="572"/>
      <c r="J80" s="414">
        <f>J72+J78</f>
        <v>138846369.44823611</v>
      </c>
      <c r="K80" s="415"/>
      <c r="L80" s="397"/>
      <c r="M80" s="414">
        <f>M72+M78</f>
        <v>14788840.671949023</v>
      </c>
      <c r="N80" s="414">
        <f>N72+N78</f>
        <v>119876700.50583267</v>
      </c>
      <c r="O80" s="414">
        <f>O72+O78</f>
        <v>3591838.2241272568</v>
      </c>
      <c r="P80" s="414">
        <f>P72+P78</f>
        <v>588990.0463271531</v>
      </c>
      <c r="Q80" s="416">
        <f>Q72+Q78</f>
        <v>138846369.44823611</v>
      </c>
      <c r="R80" s="7"/>
      <c r="S80" s="7"/>
      <c r="T80" s="7"/>
      <c r="U80" s="7"/>
      <c r="V80" s="7"/>
      <c r="W80" s="7"/>
      <c r="X80" s="7"/>
      <c r="Y80" s="7"/>
    </row>
    <row r="81" spans="1:25" ht="12" thickBot="1">
      <c r="A81" s="3">
        <f>+A80+1</f>
        <v>65</v>
      </c>
      <c r="B81" s="222" t="s">
        <v>845</v>
      </c>
      <c r="C81" s="216"/>
      <c r="D81" s="224" t="s">
        <v>522</v>
      </c>
      <c r="E81" s="225">
        <f>+'II-B-2 General Plant'!E31+'II-B-3 Comm. Equip.'!E17-'II-B-5 Depreciation'!E80</f>
        <v>397871330.00000006</v>
      </c>
      <c r="F81" s="225">
        <f>+'II-B-2 General Plant'!F31+'II-B-3 Comm. Equip.'!F17-'II-B-5 Depreciation'!F80</f>
        <v>104543.04999999981</v>
      </c>
      <c r="G81" s="225">
        <f>+'II-B-2 General Plant'!G31+'II-B-3 Comm. Equip.'!G17-'II-B-5 Depreciation'!G80</f>
        <v>344164.02442189807</v>
      </c>
      <c r="H81" s="225">
        <f>+'II-B-2 General Plant'!H31+'II-B-3 Comm. Equip.'!H17-'II-B-5 Depreciation'!H80</f>
        <v>398110950.97442198</v>
      </c>
      <c r="I81" s="303"/>
      <c r="J81" s="225">
        <f>+'II-B-2 General Plant'!J31+'II-B-3 Comm. Equip.'!J17-'II-B-5 Depreciation'!J80</f>
        <v>398110950.97442198</v>
      </c>
      <c r="K81" s="224"/>
      <c r="L81" s="224"/>
      <c r="M81" s="225">
        <f>+'II-B-2 General Plant'!M31+'II-B-3 Comm. Equip.'!M17-'II-B-5 Depreciation'!M80</f>
        <v>140044741.13805094</v>
      </c>
      <c r="N81" s="225">
        <f>+'II-B-2 General Plant'!N31+'II-B-3 Comm. Equip.'!N17-'II-B-5 Depreciation'!N80</f>
        <v>233465905.33005995</v>
      </c>
      <c r="O81" s="225">
        <f>+'II-B-2 General Plant'!O31+'II-B-3 Comm. Equip.'!O17-'II-B-5 Depreciation'!O80</f>
        <v>22375200.72103373</v>
      </c>
      <c r="P81" s="225">
        <f>+'II-B-2 General Plant'!P31+'II-B-3 Comm. Equip.'!P17-'II-B-5 Depreciation'!P80</f>
        <v>2225103.7852773154</v>
      </c>
      <c r="Q81" s="227">
        <f>+'II-B-2 General Plant'!Q31+'II-B-3 Comm. Equip.'!Q17-'II-B-5 Depreciation'!Q80</f>
        <v>398110950.97442198</v>
      </c>
      <c r="R81" s="41"/>
      <c r="S81" s="7"/>
      <c r="T81" s="7"/>
      <c r="U81" s="7"/>
      <c r="V81" s="7"/>
      <c r="W81" s="7"/>
      <c r="X81" s="7"/>
      <c r="Y81" s="7"/>
    </row>
    <row r="82" spans="1:25" ht="12" thickBot="1">
      <c r="A82" s="3">
        <f>+A81+1</f>
        <v>66</v>
      </c>
      <c r="B82" s="631"/>
      <c r="C82" s="632"/>
      <c r="D82" s="633"/>
      <c r="E82" s="345"/>
      <c r="F82" s="345"/>
      <c r="G82" s="345"/>
      <c r="H82" s="345"/>
      <c r="I82" s="634"/>
      <c r="J82" s="635"/>
      <c r="K82" s="633"/>
      <c r="L82" s="633"/>
      <c r="M82" s="635"/>
      <c r="N82" s="635"/>
      <c r="O82" s="635"/>
      <c r="P82" s="635"/>
      <c r="Q82" s="636"/>
      <c r="R82" s="81"/>
    </row>
    <row r="83" spans="1:25" s="7" customFormat="1" ht="12" thickBot="1">
      <c r="A83" s="3">
        <f>+A82+1</f>
        <v>67</v>
      </c>
      <c r="B83" s="402" t="s">
        <v>181</v>
      </c>
      <c r="C83" s="403"/>
      <c r="D83" s="404" t="s">
        <v>373</v>
      </c>
      <c r="E83" s="309">
        <f>+'II-B-1 Plant'!E51+'II-B-2 General Plant'!E31+'II-B-3 Comm. Equip.'!E17-'II-B-5 Depreciation'!E53-'II-B-5 Depreciation'!E80</f>
        <v>6311341377.8599997</v>
      </c>
      <c r="F83" s="309">
        <f>+'II-B-1 Plant'!F51+'II-B-2 General Plant'!F31+'II-B-3 Comm. Equip.'!F17-'II-B-5 Depreciation'!F53-'II-B-5 Depreciation'!F80</f>
        <v>178098.10000000009</v>
      </c>
      <c r="G83" s="309">
        <f>+'II-B-1 Plant'!G51+'II-B-2 General Plant'!G31+'II-B-3 Comm. Equip.'!G17-'II-B-5 Depreciation'!G53-'II-B-5 Depreciation'!G80</f>
        <v>-71096916.523619041</v>
      </c>
      <c r="H83" s="309">
        <f>+'II-B-1 Plant'!H51+'II-B-2 General Plant'!H31+'II-B-3 Comm. Equip.'!H17-'II-B-5 Depreciation'!H53-'II-B-5 Depreciation'!H80</f>
        <v>6240066363.2363815</v>
      </c>
      <c r="I83" s="308"/>
      <c r="J83" s="309">
        <f>+'II-B-1 Plant'!J51+'II-B-2 General Plant'!J31+'II-B-3 Comm. Equip.'!J17-'II-B-5 Depreciation'!J53-'II-B-5 Depreciation'!J80</f>
        <v>6240066363.2363815</v>
      </c>
      <c r="K83" s="404"/>
      <c r="L83" s="404"/>
      <c r="M83" s="309">
        <f>+'II-B-1 Plant'!M51+'II-B-2 General Plant'!M31+'II-B-3 Comm. Equip.'!M17-'II-B-5 Depreciation'!M53-'II-B-5 Depreciation'!M80</f>
        <v>3277731650.6420355</v>
      </c>
      <c r="N83" s="309">
        <f>+'II-B-1 Plant'!N51+'II-B-2 General Plant'!N31+'II-B-3 Comm. Equip.'!N17-'II-B-5 Depreciation'!N53-'II-B-5 Depreciation'!N80</f>
        <v>2856460762.5311666</v>
      </c>
      <c r="O83" s="309">
        <f>+'II-B-1 Plant'!O51+'II-B-2 General Plant'!O31+'II-B-3 Comm. Equip.'!O17-'II-B-5 Depreciation'!O53-'II-B-5 Depreciation'!O80</f>
        <v>103646166.10891822</v>
      </c>
      <c r="P83" s="309">
        <f>+'II-B-1 Plant'!P51+'II-B-2 General Plant'!P31+'II-B-3 Comm. Equip.'!P17-'II-B-5 Depreciation'!P53-'II-B-5 Depreciation'!P80</f>
        <v>2227783.9542606012</v>
      </c>
      <c r="Q83" s="310">
        <f>+'II-B-1 Plant'!Q51+'II-B-2 General Plant'!Q31+'II-B-3 Comm. Equip.'!Q17-'II-B-5 Depreciation'!Q53-'II-B-5 Depreciation'!Q80</f>
        <v>6240066363.2363815</v>
      </c>
      <c r="R83" s="81"/>
    </row>
    <row r="84" spans="1:25" s="7" customFormat="1" ht="12" thickBot="1">
      <c r="A84" s="3">
        <f>+A83+1</f>
        <v>68</v>
      </c>
      <c r="B84" s="402"/>
      <c r="C84" s="403"/>
      <c r="D84" s="404"/>
      <c r="E84" s="309"/>
      <c r="F84" s="309"/>
      <c r="G84" s="309"/>
      <c r="H84" s="309"/>
      <c r="I84" s="308"/>
      <c r="J84" s="309"/>
      <c r="K84" s="404"/>
      <c r="L84" s="404"/>
      <c r="M84" s="309"/>
      <c r="N84" s="309"/>
      <c r="O84" s="309"/>
      <c r="P84" s="403"/>
      <c r="Q84" s="567"/>
      <c r="R84" s="81"/>
    </row>
    <row r="85" spans="1:25" s="7" customFormat="1" ht="12" thickBot="1">
      <c r="A85" s="3">
        <f>+A84+1</f>
        <v>69</v>
      </c>
      <c r="B85" s="402" t="s">
        <v>182</v>
      </c>
      <c r="C85" s="403"/>
      <c r="D85" s="404" t="s">
        <v>373</v>
      </c>
      <c r="E85" s="309">
        <f>+'II-B-1 Plant'!E52+'II-B-2 General Plant'!E31+'II-B-3 Comm. Equip.'!E17-'II-B-5 Depreciation'!E54-'II-B-5 Depreciation'!E80</f>
        <v>6233131981.1300001</v>
      </c>
      <c r="F85" s="309">
        <f>+'II-B-1 Plant'!F52+'II-B-2 General Plant'!F31+'II-B-3 Comm. Equip.'!F17-'II-B-5 Depreciation'!F54-'II-B-5 Depreciation'!F80</f>
        <v>174801.41999999946</v>
      </c>
      <c r="G85" s="309">
        <f>+'II-B-1 Plant'!G52+'II-B-2 General Plant'!G31+'II-B-3 Comm. Equip.'!G17-'II-B-5 Depreciation'!G54-'II-B-5 Depreciation'!G80</f>
        <v>-71096916.523619041</v>
      </c>
      <c r="H85" s="309">
        <f>+'II-B-1 Plant'!H52+'II-B-2 General Plant'!H31+'II-B-3 Comm. Equip.'!H17-'II-B-5 Depreciation'!H54-'II-B-5 Depreciation'!H80</f>
        <v>6161860263.1863823</v>
      </c>
      <c r="I85" s="308"/>
      <c r="J85" s="309">
        <f>+'II-B-1 Plant'!J52+'II-B-2 General Plant'!J31+'II-B-3 Comm. Equip.'!J17-'II-B-5 Depreciation'!J54-'II-B-5 Depreciation'!J80</f>
        <v>6161860263.1863823</v>
      </c>
      <c r="K85" s="404"/>
      <c r="L85" s="404"/>
      <c r="M85" s="309">
        <f>+'II-B-1 Plant'!M52+'II-B-2 General Plant'!M31+'II-B-3 Comm. Equip.'!M17-'II-B-5 Depreciation'!M54-'II-B-5 Depreciation'!M80</f>
        <v>3254499872.8320355</v>
      </c>
      <c r="N85" s="309">
        <f>+'II-B-1 Plant'!N52+'II-B-2 General Plant'!N31+'II-B-3 Comm. Equip.'!N17-'II-B-5 Depreciation'!N54-'II-B-5 Depreciation'!N80</f>
        <v>2803382368.3763638</v>
      </c>
      <c r="O85" s="309">
        <f>+'II-B-1 Plant'!O52+'II-B-2 General Plant'!O31+'II-B-3 Comm. Equip.'!O17-'II-B-5 Depreciation'!O54-'II-B-5 Depreciation'!O80</f>
        <v>101752918.19270399</v>
      </c>
      <c r="P85" s="309">
        <f>+'II-B-1 Plant'!P52+'II-B-2 General Plant'!P31+'II-B-3 Comm. Equip.'!P17-'II-B-5 Depreciation'!P54-'II-B-5 Depreciation'!P80</f>
        <v>2225103.7852773154</v>
      </c>
      <c r="Q85" s="310">
        <f>+'II-B-1 Plant'!Q52+'II-B-2 General Plant'!Q31+'II-B-3 Comm. Equip.'!Q17-'II-B-5 Depreciation'!Q54-'II-B-5 Depreciation'!Q80</f>
        <v>6161860263.1863804</v>
      </c>
      <c r="R85" s="41"/>
    </row>
    <row r="86" spans="1:25">
      <c r="A86" s="3"/>
      <c r="E86" s="12"/>
      <c r="F86" s="12"/>
      <c r="G86" s="12"/>
      <c r="H86" s="12"/>
      <c r="I86" s="194"/>
      <c r="J86" s="11"/>
      <c r="K86" s="3"/>
      <c r="M86" s="11"/>
      <c r="N86" s="11"/>
      <c r="O86" s="11"/>
      <c r="P86" s="11"/>
      <c r="Q86" s="11"/>
      <c r="R86" s="81"/>
    </row>
    <row r="87" spans="1:25">
      <c r="A87" s="3"/>
      <c r="C87" s="10"/>
      <c r="E87" s="12"/>
      <c r="F87" s="12"/>
      <c r="G87" s="12"/>
      <c r="H87" s="12"/>
      <c r="I87" s="194"/>
      <c r="K87" s="4"/>
      <c r="M87" s="11"/>
      <c r="N87" s="11"/>
      <c r="O87" s="11"/>
      <c r="P87" s="11"/>
      <c r="Q87" s="11"/>
      <c r="R87" s="81"/>
    </row>
    <row r="88" spans="1:25">
      <c r="E88" s="12">
        <f>E53+E80-F53-F80</f>
        <v>2091565861.3200002</v>
      </c>
      <c r="F88" s="12"/>
      <c r="G88" s="12"/>
      <c r="H88" s="12"/>
      <c r="I88" s="194"/>
      <c r="J88" s="11"/>
      <c r="K88" s="3"/>
      <c r="M88" s="11"/>
      <c r="N88" s="11"/>
      <c r="O88" s="11"/>
      <c r="P88" s="11"/>
      <c r="Q88" s="11"/>
      <c r="R88" s="81"/>
    </row>
    <row r="89" spans="1:25">
      <c r="D89" s="6"/>
      <c r="E89" s="12"/>
      <c r="F89" s="12"/>
      <c r="G89" s="12"/>
      <c r="H89" s="12"/>
      <c r="I89" s="194"/>
      <c r="J89" s="11"/>
      <c r="K89" s="3"/>
      <c r="M89" s="11"/>
      <c r="N89" s="11"/>
      <c r="O89" s="11"/>
      <c r="P89" s="11"/>
      <c r="Q89" s="11"/>
      <c r="R89" s="81"/>
    </row>
    <row r="90" spans="1:25">
      <c r="E90" s="12">
        <f>E83-F83</f>
        <v>6311163279.7599993</v>
      </c>
      <c r="F90" s="12"/>
      <c r="G90" s="12"/>
      <c r="H90" s="12"/>
      <c r="I90" s="194"/>
      <c r="J90" s="11"/>
      <c r="K90" s="3"/>
      <c r="M90" s="11"/>
      <c r="N90" s="11"/>
      <c r="O90" s="11"/>
      <c r="P90" s="11"/>
      <c r="Q90" s="11"/>
      <c r="R90" s="81"/>
    </row>
    <row r="91" spans="1:25">
      <c r="C91" s="5"/>
      <c r="E91" s="12"/>
      <c r="F91" s="12"/>
      <c r="G91" s="12"/>
      <c r="H91" s="12"/>
      <c r="I91" s="194"/>
      <c r="J91" s="11"/>
      <c r="K91" s="3"/>
      <c r="M91" s="11"/>
      <c r="N91" s="11"/>
      <c r="O91" s="11"/>
      <c r="P91" s="11"/>
      <c r="Q91" s="11"/>
      <c r="R91" s="81"/>
    </row>
    <row r="92" spans="1:25">
      <c r="E92" s="12"/>
      <c r="F92" s="12"/>
      <c r="G92" s="12"/>
      <c r="H92" s="12"/>
      <c r="I92" s="194"/>
      <c r="J92" s="11"/>
      <c r="K92" s="3"/>
      <c r="M92" s="11"/>
      <c r="N92" s="11"/>
      <c r="O92" s="11"/>
      <c r="P92" s="11"/>
      <c r="Q92" s="11"/>
      <c r="R92" s="81"/>
    </row>
    <row r="93" spans="1:25" s="90" customFormat="1">
      <c r="B93" s="7"/>
      <c r="C93" s="33"/>
      <c r="D93" s="8"/>
      <c r="E93" s="23"/>
      <c r="F93" s="23"/>
      <c r="G93" s="23"/>
      <c r="H93" s="23"/>
      <c r="I93" s="189"/>
      <c r="J93" s="23"/>
      <c r="K93" s="8"/>
      <c r="L93" s="8"/>
      <c r="M93" s="23"/>
      <c r="N93" s="23"/>
      <c r="O93" s="23"/>
      <c r="P93" s="23"/>
      <c r="Q93" s="23"/>
      <c r="R93" s="81"/>
    </row>
    <row r="94" spans="1:25">
      <c r="B94" s="14"/>
      <c r="C94" s="5"/>
      <c r="E94" s="12"/>
      <c r="F94" s="12"/>
      <c r="G94" s="12"/>
      <c r="H94" s="12"/>
      <c r="I94" s="194"/>
      <c r="J94" s="12"/>
      <c r="K94" s="6"/>
      <c r="L94" s="6"/>
      <c r="M94" s="12"/>
      <c r="N94" s="12"/>
      <c r="O94" s="12"/>
      <c r="R94" s="81"/>
    </row>
    <row r="95" spans="1:25" s="7" customFormat="1">
      <c r="D95" s="8"/>
      <c r="E95" s="23"/>
      <c r="F95" s="23"/>
      <c r="G95" s="23"/>
      <c r="H95" s="23"/>
      <c r="I95" s="189"/>
      <c r="J95" s="23"/>
      <c r="K95" s="8"/>
      <c r="L95" s="22"/>
      <c r="M95" s="23"/>
      <c r="N95" s="23"/>
      <c r="O95" s="23"/>
      <c r="P95" s="23"/>
      <c r="Q95" s="23"/>
      <c r="R95" s="81"/>
    </row>
    <row r="96" spans="1:25">
      <c r="E96" s="12"/>
      <c r="F96" s="12"/>
      <c r="G96" s="12"/>
      <c r="H96" s="12"/>
      <c r="I96" s="194"/>
      <c r="J96" s="12"/>
      <c r="K96" s="3"/>
      <c r="M96" s="12"/>
      <c r="N96" s="12"/>
      <c r="O96" s="12"/>
      <c r="R96" s="81"/>
    </row>
    <row r="97" spans="2:18" ht="12.75">
      <c r="B97" s="122"/>
      <c r="C97" s="122"/>
      <c r="D97" s="122"/>
      <c r="E97" s="12"/>
      <c r="F97" s="12"/>
      <c r="G97" s="12"/>
      <c r="H97" s="12"/>
      <c r="I97" s="194"/>
      <c r="J97" s="12"/>
      <c r="K97" s="121"/>
      <c r="L97" s="122"/>
      <c r="M97" s="12"/>
      <c r="N97" s="12"/>
      <c r="O97" s="12"/>
      <c r="R97" s="81"/>
    </row>
    <row r="98" spans="2:18" s="7" customFormat="1">
      <c r="D98" s="8"/>
      <c r="E98" s="23"/>
      <c r="F98" s="23"/>
      <c r="G98" s="23"/>
      <c r="H98" s="23"/>
      <c r="I98" s="189"/>
      <c r="J98" s="23"/>
      <c r="K98" s="8"/>
      <c r="L98" s="8"/>
      <c r="M98" s="23"/>
      <c r="N98" s="23"/>
      <c r="O98" s="23"/>
      <c r="R98" s="81"/>
    </row>
    <row r="99" spans="2:18">
      <c r="E99" s="12"/>
      <c r="F99" s="12"/>
      <c r="G99" s="12"/>
      <c r="H99" s="12"/>
      <c r="I99" s="194"/>
      <c r="J99" s="11"/>
      <c r="K99" s="3"/>
      <c r="M99" s="11"/>
      <c r="N99" s="11"/>
      <c r="O99" s="11"/>
      <c r="P99" s="11"/>
      <c r="Q99" s="11"/>
      <c r="R99" s="81"/>
    </row>
    <row r="100" spans="2:18">
      <c r="C100" s="5"/>
      <c r="E100" s="12"/>
      <c r="F100" s="12"/>
      <c r="G100" s="12"/>
      <c r="H100" s="12"/>
      <c r="I100" s="194"/>
      <c r="J100" s="11"/>
      <c r="K100" s="3"/>
      <c r="M100" s="11"/>
      <c r="N100" s="11"/>
      <c r="O100" s="11"/>
      <c r="P100" s="11"/>
      <c r="Q100" s="11"/>
      <c r="R100" s="81"/>
    </row>
    <row r="101" spans="2:18">
      <c r="E101" s="12"/>
      <c r="F101" s="12"/>
      <c r="G101" s="12"/>
      <c r="H101" s="12"/>
      <c r="I101" s="194"/>
      <c r="J101" s="11"/>
      <c r="K101" s="3"/>
      <c r="M101" s="11"/>
      <c r="N101" s="11"/>
      <c r="O101" s="11"/>
      <c r="P101" s="11"/>
      <c r="Q101" s="11"/>
      <c r="R101" s="81"/>
    </row>
    <row r="102" spans="2:18">
      <c r="E102" s="12"/>
      <c r="F102" s="12"/>
      <c r="G102" s="12"/>
      <c r="H102" s="12"/>
      <c r="I102" s="194"/>
      <c r="J102" s="11"/>
      <c r="K102" s="3"/>
      <c r="M102" s="11"/>
      <c r="N102" s="11"/>
      <c r="O102" s="11"/>
      <c r="P102" s="11"/>
      <c r="Q102" s="11"/>
      <c r="R102" s="81"/>
    </row>
    <row r="103" spans="2:18">
      <c r="C103" s="5"/>
      <c r="E103" s="12"/>
      <c r="F103" s="12"/>
      <c r="G103" s="12"/>
      <c r="H103" s="12"/>
      <c r="I103" s="194"/>
      <c r="J103" s="11"/>
      <c r="K103" s="3"/>
      <c r="M103" s="11"/>
      <c r="N103" s="11"/>
      <c r="O103" s="11"/>
      <c r="P103" s="11"/>
      <c r="Q103" s="11"/>
      <c r="R103" s="81"/>
    </row>
    <row r="104" spans="2:18">
      <c r="E104" s="12"/>
      <c r="F104" s="12"/>
      <c r="G104" s="12"/>
      <c r="H104" s="12"/>
      <c r="I104" s="194"/>
      <c r="J104" s="11"/>
      <c r="K104" s="3"/>
      <c r="M104" s="11"/>
      <c r="N104" s="11"/>
      <c r="O104" s="11"/>
      <c r="P104" s="11"/>
      <c r="Q104" s="11"/>
      <c r="R104" s="81"/>
    </row>
    <row r="105" spans="2:18">
      <c r="E105" s="12"/>
      <c r="F105" s="12"/>
      <c r="G105" s="12"/>
      <c r="H105" s="12"/>
      <c r="I105" s="194"/>
      <c r="J105" s="11"/>
      <c r="K105" s="3"/>
      <c r="M105" s="11"/>
      <c r="N105" s="11"/>
      <c r="O105" s="11"/>
      <c r="P105" s="11"/>
      <c r="Q105" s="11"/>
      <c r="R105" s="81"/>
    </row>
    <row r="106" spans="2:18">
      <c r="C106" s="5"/>
      <c r="D106" s="6"/>
      <c r="E106" s="12"/>
      <c r="F106" s="12"/>
      <c r="G106" s="12"/>
      <c r="H106" s="12"/>
      <c r="I106" s="194"/>
      <c r="J106" s="11"/>
      <c r="K106" s="3"/>
      <c r="M106" s="11"/>
      <c r="N106" s="11"/>
      <c r="O106" s="11"/>
      <c r="P106" s="11"/>
      <c r="Q106" s="11"/>
      <c r="R106" s="81"/>
    </row>
    <row r="107" spans="2:18">
      <c r="E107" s="12"/>
      <c r="F107" s="12"/>
      <c r="G107" s="12"/>
      <c r="H107" s="12"/>
      <c r="I107" s="194"/>
      <c r="J107" s="11"/>
      <c r="K107" s="3"/>
      <c r="M107" s="11"/>
      <c r="N107" s="11"/>
      <c r="O107" s="11"/>
      <c r="P107" s="11"/>
      <c r="Q107" s="11"/>
      <c r="R107" s="81"/>
    </row>
    <row r="108" spans="2:18">
      <c r="C108" s="5"/>
      <c r="D108" s="6"/>
      <c r="E108" s="12"/>
      <c r="F108" s="12"/>
      <c r="G108" s="12"/>
      <c r="H108" s="12"/>
      <c r="I108" s="194"/>
      <c r="J108" s="11"/>
      <c r="K108" s="6"/>
      <c r="M108" s="12"/>
      <c r="N108" s="12"/>
      <c r="O108" s="12"/>
      <c r="P108" s="12"/>
      <c r="Q108" s="11"/>
      <c r="R108" s="81"/>
    </row>
    <row r="109" spans="2:18">
      <c r="E109" s="12"/>
      <c r="F109" s="12"/>
      <c r="G109" s="12"/>
      <c r="H109" s="12"/>
      <c r="I109" s="194"/>
      <c r="J109" s="11"/>
      <c r="K109" s="6"/>
      <c r="M109" s="11"/>
      <c r="N109" s="11"/>
      <c r="O109" s="11"/>
      <c r="P109" s="11"/>
      <c r="Q109" s="11"/>
      <c r="R109" s="81"/>
    </row>
    <row r="110" spans="2:18">
      <c r="E110" s="12"/>
      <c r="F110" s="12"/>
      <c r="G110" s="12"/>
      <c r="H110" s="12"/>
      <c r="I110" s="194"/>
      <c r="J110" s="11"/>
      <c r="K110" s="6"/>
      <c r="M110" s="11"/>
      <c r="N110" s="11"/>
      <c r="O110" s="11"/>
      <c r="P110" s="11"/>
      <c r="Q110" s="11"/>
      <c r="R110" s="81"/>
    </row>
    <row r="111" spans="2:18">
      <c r="E111" s="12"/>
      <c r="F111" s="12"/>
      <c r="G111" s="12"/>
      <c r="H111" s="12"/>
      <c r="I111" s="194"/>
      <c r="J111" s="11"/>
      <c r="K111" s="6"/>
      <c r="M111" s="11"/>
      <c r="N111" s="11"/>
      <c r="O111" s="11"/>
      <c r="P111" s="11"/>
      <c r="Q111" s="11"/>
      <c r="R111" s="81"/>
    </row>
    <row r="112" spans="2:18">
      <c r="E112" s="12"/>
      <c r="F112" s="12"/>
      <c r="G112" s="12"/>
      <c r="H112" s="12"/>
      <c r="I112" s="194"/>
      <c r="J112" s="11"/>
      <c r="K112" s="6"/>
      <c r="M112" s="11"/>
      <c r="N112" s="11"/>
      <c r="O112" s="11"/>
      <c r="P112" s="11"/>
      <c r="Q112" s="11"/>
      <c r="R112" s="81"/>
    </row>
    <row r="113" spans="2:18" s="91" customFormat="1">
      <c r="B113" s="4"/>
      <c r="C113" s="4"/>
      <c r="D113" s="3"/>
      <c r="E113" s="12"/>
      <c r="F113" s="12"/>
      <c r="G113" s="12"/>
      <c r="H113" s="12"/>
      <c r="I113" s="194"/>
      <c r="J113" s="11"/>
      <c r="K113" s="3"/>
      <c r="L113" s="3"/>
      <c r="M113" s="11"/>
      <c r="N113" s="11"/>
      <c r="O113" s="11"/>
      <c r="P113" s="11"/>
      <c r="Q113" s="11"/>
      <c r="R113" s="81"/>
    </row>
    <row r="114" spans="2:18" s="7" customFormat="1">
      <c r="C114" s="33"/>
      <c r="D114" s="22"/>
      <c r="E114" s="23"/>
      <c r="F114" s="23"/>
      <c r="G114" s="23"/>
      <c r="H114" s="23"/>
      <c r="I114" s="189"/>
      <c r="J114" s="23"/>
      <c r="K114" s="22"/>
      <c r="L114" s="22"/>
      <c r="M114" s="23"/>
      <c r="N114" s="23"/>
      <c r="O114" s="23"/>
      <c r="P114" s="23"/>
      <c r="Q114" s="23"/>
      <c r="R114" s="81"/>
    </row>
    <row r="115" spans="2:18">
      <c r="E115" s="12"/>
      <c r="F115" s="12"/>
      <c r="G115" s="12"/>
      <c r="H115" s="12"/>
      <c r="I115" s="194"/>
      <c r="J115" s="12"/>
      <c r="K115" s="3"/>
      <c r="M115" s="12"/>
      <c r="N115" s="12"/>
      <c r="O115" s="12"/>
      <c r="R115" s="81"/>
    </row>
    <row r="116" spans="2:18" s="7" customFormat="1">
      <c r="D116" s="8"/>
      <c r="E116" s="23"/>
      <c r="F116" s="23"/>
      <c r="G116" s="23"/>
      <c r="H116" s="23"/>
      <c r="I116" s="189"/>
      <c r="J116" s="23"/>
      <c r="K116" s="8"/>
      <c r="L116" s="8"/>
      <c r="M116" s="23"/>
      <c r="N116" s="23"/>
      <c r="O116" s="23"/>
      <c r="R116" s="81"/>
    </row>
    <row r="117" spans="2:18">
      <c r="E117" s="12"/>
      <c r="F117" s="12"/>
      <c r="G117" s="12"/>
      <c r="H117" s="12"/>
      <c r="I117" s="194"/>
      <c r="J117" s="11"/>
      <c r="K117" s="3"/>
      <c r="M117" s="11"/>
      <c r="N117" s="11"/>
      <c r="O117" s="11"/>
      <c r="P117" s="11"/>
      <c r="Q117" s="11"/>
      <c r="R117" s="81"/>
    </row>
    <row r="118" spans="2:18">
      <c r="C118" s="5"/>
      <c r="E118" s="12"/>
      <c r="F118" s="12"/>
      <c r="G118" s="12"/>
      <c r="H118" s="12"/>
      <c r="I118" s="194"/>
      <c r="J118" s="11"/>
      <c r="K118" s="3"/>
      <c r="M118" s="11"/>
      <c r="N118" s="11"/>
      <c r="O118" s="11"/>
      <c r="P118" s="11"/>
      <c r="Q118" s="11"/>
      <c r="R118" s="81"/>
    </row>
    <row r="119" spans="2:18">
      <c r="E119" s="12"/>
      <c r="F119" s="12"/>
      <c r="G119" s="12"/>
      <c r="H119" s="12"/>
      <c r="I119" s="194"/>
      <c r="J119" s="11"/>
      <c r="K119" s="3"/>
      <c r="M119" s="11"/>
      <c r="N119" s="11"/>
      <c r="O119" s="11"/>
      <c r="P119" s="11"/>
      <c r="Q119" s="11"/>
      <c r="R119" s="81"/>
    </row>
    <row r="120" spans="2:18">
      <c r="E120" s="12"/>
      <c r="F120" s="12"/>
      <c r="G120" s="12"/>
      <c r="H120" s="12"/>
      <c r="I120" s="194"/>
      <c r="J120" s="11"/>
      <c r="K120" s="3"/>
      <c r="M120" s="11"/>
      <c r="N120" s="11"/>
      <c r="O120" s="11"/>
      <c r="P120" s="11"/>
      <c r="Q120" s="11"/>
      <c r="R120" s="81"/>
    </row>
    <row r="121" spans="2:18">
      <c r="C121" s="5"/>
      <c r="E121" s="12"/>
      <c r="F121" s="12"/>
      <c r="G121" s="12"/>
      <c r="H121" s="12"/>
      <c r="I121" s="194"/>
      <c r="J121" s="11"/>
      <c r="K121" s="3"/>
      <c r="M121" s="11"/>
      <c r="N121" s="11"/>
      <c r="O121" s="11"/>
      <c r="P121" s="11"/>
      <c r="Q121" s="11"/>
      <c r="R121" s="81"/>
    </row>
    <row r="122" spans="2:18">
      <c r="E122" s="12"/>
      <c r="F122" s="12"/>
      <c r="G122" s="12"/>
      <c r="H122" s="12"/>
      <c r="I122" s="194"/>
      <c r="J122" s="11"/>
      <c r="K122" s="3"/>
      <c r="M122" s="11"/>
      <c r="N122" s="11"/>
      <c r="O122" s="11"/>
      <c r="P122" s="11"/>
      <c r="Q122" s="11"/>
      <c r="R122" s="81"/>
    </row>
    <row r="123" spans="2:18">
      <c r="E123" s="12"/>
      <c r="F123" s="12"/>
      <c r="G123" s="12"/>
      <c r="H123" s="12"/>
      <c r="I123" s="194"/>
      <c r="J123" s="11"/>
      <c r="K123" s="3"/>
      <c r="M123" s="11"/>
      <c r="N123" s="11"/>
      <c r="O123" s="11"/>
      <c r="P123" s="11"/>
      <c r="Q123" s="11"/>
      <c r="R123" s="81"/>
    </row>
    <row r="124" spans="2:18">
      <c r="C124" s="5"/>
      <c r="D124" s="6"/>
      <c r="E124" s="12"/>
      <c r="F124" s="12"/>
      <c r="G124" s="12"/>
      <c r="H124" s="12"/>
      <c r="I124" s="194"/>
      <c r="J124" s="11"/>
      <c r="K124" s="3"/>
      <c r="M124" s="11"/>
      <c r="N124" s="11"/>
      <c r="O124" s="11"/>
      <c r="P124" s="11"/>
      <c r="Q124" s="11"/>
      <c r="R124" s="81"/>
    </row>
    <row r="125" spans="2:18">
      <c r="E125" s="12"/>
      <c r="F125" s="12"/>
      <c r="G125" s="12"/>
      <c r="H125" s="12"/>
      <c r="I125" s="194"/>
      <c r="J125" s="11"/>
      <c r="K125" s="3"/>
      <c r="M125" s="11"/>
      <c r="N125" s="11"/>
      <c r="O125" s="11"/>
      <c r="P125" s="11"/>
      <c r="Q125" s="11"/>
      <c r="R125" s="81"/>
    </row>
    <row r="126" spans="2:18">
      <c r="C126" s="5"/>
      <c r="D126" s="6"/>
      <c r="E126" s="12"/>
      <c r="F126" s="12"/>
      <c r="G126" s="12"/>
      <c r="H126" s="12"/>
      <c r="I126" s="194"/>
      <c r="J126" s="11"/>
      <c r="K126" s="3"/>
      <c r="M126" s="12"/>
      <c r="N126" s="12"/>
      <c r="O126" s="12"/>
      <c r="P126" s="12"/>
      <c r="Q126" s="11"/>
      <c r="R126" s="81"/>
    </row>
    <row r="127" spans="2:18">
      <c r="E127" s="12"/>
      <c r="F127" s="12"/>
      <c r="G127" s="12"/>
      <c r="H127" s="12"/>
      <c r="I127" s="194"/>
      <c r="J127" s="11"/>
      <c r="K127" s="3"/>
      <c r="M127" s="11"/>
      <c r="N127" s="11"/>
      <c r="O127" s="11"/>
      <c r="P127" s="11"/>
      <c r="Q127" s="11"/>
      <c r="R127" s="81"/>
    </row>
    <row r="128" spans="2:18">
      <c r="E128" s="12"/>
      <c r="F128" s="12"/>
      <c r="G128" s="12"/>
      <c r="H128" s="12"/>
      <c r="I128" s="194"/>
      <c r="J128" s="11"/>
      <c r="K128" s="3"/>
      <c r="M128" s="11"/>
      <c r="N128" s="11"/>
      <c r="O128" s="11"/>
      <c r="P128" s="11"/>
      <c r="Q128" s="11"/>
      <c r="R128" s="81"/>
    </row>
    <row r="129" spans="2:180">
      <c r="E129" s="12"/>
      <c r="F129" s="12"/>
      <c r="G129" s="12"/>
      <c r="H129" s="12"/>
      <c r="I129" s="194"/>
      <c r="J129" s="11"/>
      <c r="K129" s="3"/>
      <c r="M129" s="11"/>
      <c r="N129" s="11"/>
      <c r="O129" s="11"/>
      <c r="P129" s="11"/>
      <c r="Q129" s="11"/>
      <c r="R129" s="81"/>
    </row>
    <row r="130" spans="2:180">
      <c r="E130" s="12"/>
      <c r="F130" s="12"/>
      <c r="G130" s="12"/>
      <c r="H130" s="12"/>
      <c r="I130" s="194"/>
      <c r="J130" s="11"/>
      <c r="K130" s="3"/>
      <c r="M130" s="11"/>
      <c r="N130" s="11"/>
      <c r="O130" s="11"/>
      <c r="P130" s="11"/>
      <c r="Q130" s="11"/>
      <c r="R130" s="81"/>
    </row>
    <row r="131" spans="2:180" s="7" customFormat="1">
      <c r="C131" s="33"/>
      <c r="D131" s="8"/>
      <c r="E131" s="23"/>
      <c r="F131" s="23"/>
      <c r="G131" s="23"/>
      <c r="H131" s="23"/>
      <c r="I131" s="189"/>
      <c r="J131" s="23"/>
      <c r="K131" s="8"/>
      <c r="L131" s="8"/>
      <c r="M131" s="23"/>
      <c r="N131" s="23"/>
      <c r="O131" s="23"/>
      <c r="P131" s="23"/>
      <c r="Q131" s="23"/>
      <c r="R131" s="81"/>
    </row>
    <row r="132" spans="2:180">
      <c r="E132" s="12"/>
      <c r="F132" s="12"/>
      <c r="G132" s="12"/>
      <c r="H132" s="12"/>
      <c r="I132" s="194"/>
      <c r="J132" s="12"/>
      <c r="K132" s="3"/>
      <c r="L132" s="92"/>
      <c r="M132" s="12"/>
      <c r="N132" s="12"/>
      <c r="O132" s="12"/>
      <c r="R132" s="81"/>
    </row>
    <row r="133" spans="2:180" s="7" customFormat="1">
      <c r="D133" s="8"/>
      <c r="E133" s="23"/>
      <c r="F133" s="23"/>
      <c r="G133" s="23"/>
      <c r="H133" s="23"/>
      <c r="I133" s="189"/>
      <c r="J133" s="23"/>
      <c r="K133" s="8"/>
      <c r="L133" s="8"/>
      <c r="M133" s="23"/>
      <c r="N133" s="23"/>
      <c r="O133" s="23"/>
      <c r="P133" s="23"/>
      <c r="Q133" s="23"/>
      <c r="R133" s="81"/>
    </row>
    <row r="134" spans="2:180" s="7" customFormat="1">
      <c r="D134" s="8"/>
      <c r="E134" s="23"/>
      <c r="F134" s="23"/>
      <c r="G134" s="23"/>
      <c r="H134" s="23"/>
      <c r="I134" s="189"/>
      <c r="J134" s="23"/>
      <c r="K134" s="8"/>
      <c r="L134" s="8"/>
      <c r="M134" s="23"/>
      <c r="N134" s="23"/>
      <c r="O134" s="23"/>
      <c r="P134" s="23"/>
      <c r="Q134" s="23"/>
      <c r="R134" s="81"/>
    </row>
    <row r="135" spans="2:180">
      <c r="B135" s="21"/>
      <c r="C135" s="7"/>
      <c r="E135" s="12"/>
      <c r="F135" s="12"/>
      <c r="G135" s="12"/>
      <c r="H135" s="12"/>
      <c r="I135" s="194"/>
      <c r="J135" s="12"/>
      <c r="K135" s="8"/>
      <c r="M135" s="12"/>
      <c r="N135" s="12"/>
      <c r="O135" s="12"/>
      <c r="P135" s="12"/>
      <c r="Q135" s="12"/>
      <c r="R135" s="81"/>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2"/>
      <c r="ER135" s="12"/>
      <c r="ES135" s="12"/>
      <c r="ET135" s="12"/>
      <c r="EU135" s="12"/>
      <c r="EV135" s="12"/>
      <c r="EW135" s="12"/>
      <c r="EX135" s="12"/>
      <c r="EY135" s="12"/>
      <c r="EZ135" s="12"/>
      <c r="FA135" s="12"/>
      <c r="FB135" s="12"/>
      <c r="FC135" s="12"/>
      <c r="FD135" s="12"/>
      <c r="FE135" s="12"/>
      <c r="FF135" s="12"/>
      <c r="FG135" s="12"/>
      <c r="FH135" s="12"/>
      <c r="FI135" s="12"/>
      <c r="FJ135" s="12"/>
      <c r="FK135" s="12"/>
      <c r="FL135" s="12"/>
      <c r="FM135" s="12"/>
      <c r="FN135" s="12"/>
      <c r="FO135" s="12"/>
      <c r="FP135" s="12"/>
      <c r="FQ135" s="12"/>
      <c r="FR135" s="12"/>
      <c r="FS135" s="12"/>
      <c r="FT135" s="12"/>
      <c r="FU135" s="12"/>
      <c r="FV135" s="12"/>
      <c r="FW135" s="12"/>
      <c r="FX135" s="12"/>
    </row>
    <row r="136" spans="2:180" s="7" customFormat="1">
      <c r="B136" s="21"/>
      <c r="D136" s="8"/>
      <c r="E136" s="23"/>
      <c r="F136" s="23"/>
      <c r="G136" s="23"/>
      <c r="H136" s="23"/>
      <c r="I136" s="189"/>
      <c r="J136" s="23"/>
      <c r="K136" s="8"/>
      <c r="L136" s="8"/>
      <c r="M136" s="23"/>
      <c r="N136" s="23"/>
      <c r="O136" s="23"/>
      <c r="P136" s="23"/>
      <c r="Q136" s="23"/>
      <c r="R136" s="81"/>
    </row>
    <row r="137" spans="2:180" s="7" customFormat="1">
      <c r="D137" s="8"/>
      <c r="E137" s="23"/>
      <c r="F137" s="23"/>
      <c r="G137" s="23"/>
      <c r="H137" s="23"/>
      <c r="I137" s="189"/>
      <c r="J137" s="23"/>
      <c r="K137" s="8"/>
      <c r="L137" s="8"/>
      <c r="M137" s="23"/>
      <c r="N137" s="23"/>
      <c r="O137" s="23"/>
      <c r="P137" s="23"/>
      <c r="Q137" s="23"/>
      <c r="R137" s="81"/>
    </row>
    <row r="138" spans="2:180">
      <c r="B138" s="21"/>
      <c r="E138" s="12"/>
      <c r="F138" s="12"/>
      <c r="G138" s="12"/>
      <c r="H138" s="12"/>
      <c r="I138" s="194"/>
      <c r="J138" s="12"/>
      <c r="K138" s="3"/>
      <c r="M138" s="12"/>
      <c r="N138" s="12"/>
      <c r="O138" s="12"/>
      <c r="P138" s="12"/>
      <c r="Q138" s="12"/>
      <c r="R138" s="81"/>
    </row>
    <row r="139" spans="2:180">
      <c r="B139" s="21"/>
      <c r="E139" s="12"/>
      <c r="F139" s="12"/>
      <c r="G139" s="12"/>
      <c r="H139" s="12"/>
      <c r="I139" s="194"/>
      <c r="J139" s="12"/>
      <c r="K139" s="3"/>
      <c r="M139" s="12"/>
      <c r="N139" s="12"/>
      <c r="O139" s="12"/>
      <c r="P139" s="12"/>
      <c r="Q139" s="12"/>
      <c r="R139" s="81"/>
    </row>
    <row r="140" spans="2:180" s="7" customFormat="1">
      <c r="D140" s="8"/>
      <c r="E140" s="23"/>
      <c r="F140" s="23"/>
      <c r="G140" s="23"/>
      <c r="H140" s="23"/>
      <c r="I140" s="189"/>
      <c r="J140" s="23"/>
      <c r="K140" s="8"/>
      <c r="L140" s="8"/>
      <c r="M140" s="23"/>
      <c r="N140" s="23"/>
      <c r="O140" s="23"/>
      <c r="P140" s="23"/>
      <c r="Q140" s="23"/>
      <c r="R140" s="81"/>
    </row>
    <row r="141" spans="2:180" s="7" customFormat="1">
      <c r="D141" s="8"/>
      <c r="E141" s="23"/>
      <c r="F141" s="23"/>
      <c r="G141" s="23"/>
      <c r="H141" s="23"/>
      <c r="I141" s="189"/>
      <c r="J141" s="23"/>
      <c r="K141" s="8"/>
      <c r="L141" s="8"/>
      <c r="M141" s="23"/>
      <c r="N141" s="23"/>
      <c r="O141" s="23"/>
      <c r="P141" s="23"/>
      <c r="Q141" s="23"/>
      <c r="R141" s="81"/>
    </row>
    <row r="142" spans="2:180" s="7" customFormat="1">
      <c r="D142" s="8"/>
      <c r="E142" s="23"/>
      <c r="F142" s="23"/>
      <c r="G142" s="23"/>
      <c r="H142" s="23"/>
      <c r="I142" s="189"/>
      <c r="J142" s="23"/>
      <c r="K142" s="8"/>
      <c r="L142" s="8"/>
      <c r="M142" s="23"/>
      <c r="N142" s="23"/>
      <c r="O142" s="23"/>
      <c r="P142" s="23"/>
      <c r="Q142" s="23"/>
      <c r="R142" s="81"/>
    </row>
    <row r="144" spans="2:180" s="7" customFormat="1">
      <c r="B144" s="21"/>
      <c r="D144" s="8"/>
      <c r="E144" s="23"/>
      <c r="F144" s="23"/>
      <c r="G144" s="23"/>
      <c r="H144" s="23"/>
      <c r="I144" s="189"/>
      <c r="J144" s="23"/>
      <c r="K144" s="8"/>
      <c r="L144" s="8"/>
      <c r="M144" s="23"/>
      <c r="N144" s="23"/>
      <c r="O144" s="23"/>
      <c r="R144" s="81"/>
    </row>
    <row r="145" spans="2:18" s="91" customFormat="1">
      <c r="B145" s="4"/>
      <c r="C145" s="4"/>
      <c r="D145" s="3"/>
      <c r="E145" s="12"/>
      <c r="F145" s="12"/>
      <c r="G145" s="12"/>
      <c r="H145" s="12"/>
      <c r="I145" s="194"/>
      <c r="J145" s="11"/>
      <c r="K145" s="3"/>
      <c r="L145" s="3"/>
      <c r="M145" s="11"/>
      <c r="N145" s="11"/>
      <c r="O145" s="11"/>
      <c r="P145" s="11"/>
      <c r="Q145" s="11"/>
      <c r="R145" s="81"/>
    </row>
    <row r="146" spans="2:18">
      <c r="E146" s="12"/>
      <c r="F146" s="12"/>
      <c r="G146" s="12"/>
      <c r="H146" s="12"/>
      <c r="I146" s="194"/>
      <c r="J146" s="11"/>
      <c r="K146" s="3"/>
      <c r="M146" s="11"/>
      <c r="N146" s="11"/>
      <c r="O146" s="11"/>
      <c r="P146" s="11"/>
      <c r="Q146" s="11"/>
      <c r="R146" s="81"/>
    </row>
    <row r="147" spans="2:18">
      <c r="E147" s="12"/>
      <c r="F147" s="12"/>
      <c r="G147" s="12"/>
      <c r="H147" s="12"/>
      <c r="I147" s="194"/>
      <c r="J147" s="11"/>
      <c r="K147" s="3"/>
      <c r="M147" s="11"/>
      <c r="N147" s="11"/>
      <c r="O147" s="11"/>
      <c r="P147" s="11"/>
      <c r="Q147" s="11"/>
      <c r="R147" s="81"/>
    </row>
    <row r="148" spans="2:18">
      <c r="E148" s="12"/>
      <c r="F148" s="12"/>
      <c r="G148" s="12"/>
      <c r="H148" s="12"/>
      <c r="I148" s="194"/>
      <c r="J148" s="11"/>
      <c r="K148" s="3"/>
      <c r="M148" s="11"/>
      <c r="N148" s="11"/>
      <c r="O148" s="11"/>
      <c r="P148" s="11"/>
      <c r="Q148" s="11"/>
      <c r="R148" s="81"/>
    </row>
    <row r="149" spans="2:18">
      <c r="E149" s="12"/>
      <c r="F149" s="12"/>
      <c r="G149" s="12"/>
      <c r="H149" s="12"/>
      <c r="I149" s="194"/>
      <c r="J149" s="11"/>
      <c r="K149" s="3"/>
      <c r="M149" s="11"/>
      <c r="N149" s="11"/>
      <c r="O149" s="11"/>
      <c r="P149" s="11"/>
      <c r="Q149" s="11"/>
      <c r="R149" s="81"/>
    </row>
    <row r="150" spans="2:18">
      <c r="E150" s="12"/>
      <c r="F150" s="12"/>
      <c r="G150" s="12"/>
      <c r="H150" s="12"/>
      <c r="I150" s="194"/>
      <c r="J150" s="11"/>
      <c r="K150" s="3"/>
      <c r="M150" s="11"/>
      <c r="N150" s="11"/>
      <c r="O150" s="11"/>
      <c r="P150" s="11"/>
      <c r="Q150" s="11"/>
      <c r="R150" s="81"/>
    </row>
    <row r="151" spans="2:18">
      <c r="E151" s="12"/>
      <c r="F151" s="12"/>
      <c r="G151" s="12"/>
      <c r="H151" s="12"/>
      <c r="I151" s="194"/>
      <c r="J151" s="11"/>
      <c r="K151" s="3"/>
      <c r="M151" s="11"/>
      <c r="N151" s="11"/>
      <c r="O151" s="11"/>
      <c r="P151" s="11"/>
      <c r="Q151" s="11"/>
      <c r="R151" s="81"/>
    </row>
    <row r="152" spans="2:18">
      <c r="E152" s="12"/>
      <c r="F152" s="12"/>
      <c r="G152" s="12"/>
      <c r="H152" s="12"/>
      <c r="I152" s="194"/>
      <c r="J152" s="11"/>
      <c r="K152" s="3"/>
      <c r="M152" s="12"/>
      <c r="N152" s="12"/>
      <c r="O152" s="12"/>
      <c r="P152" s="12"/>
      <c r="Q152" s="11"/>
      <c r="R152" s="81"/>
    </row>
    <row r="153" spans="2:18" ht="12" customHeight="1">
      <c r="E153" s="12"/>
      <c r="F153" s="12"/>
      <c r="G153" s="12"/>
      <c r="H153" s="12"/>
      <c r="I153" s="194"/>
      <c r="J153" s="11"/>
      <c r="K153" s="3"/>
      <c r="M153" s="11"/>
      <c r="N153" s="11"/>
      <c r="O153" s="11"/>
      <c r="P153" s="11"/>
      <c r="Q153" s="11"/>
      <c r="R153" s="81"/>
    </row>
    <row r="154" spans="2:18" ht="12" customHeight="1">
      <c r="D154" s="8"/>
      <c r="E154" s="12"/>
      <c r="F154" s="12"/>
      <c r="G154" s="12"/>
      <c r="H154" s="12"/>
      <c r="I154" s="194"/>
      <c r="J154" s="11"/>
      <c r="K154" s="3"/>
      <c r="M154" s="12"/>
      <c r="N154" s="12"/>
      <c r="O154" s="12"/>
      <c r="P154" s="12"/>
      <c r="Q154" s="11"/>
      <c r="R154" s="81"/>
    </row>
    <row r="155" spans="2:18" s="7" customFormat="1">
      <c r="C155" s="33"/>
      <c r="D155" s="8"/>
      <c r="E155" s="23"/>
      <c r="F155" s="23"/>
      <c r="G155" s="23"/>
      <c r="H155" s="23"/>
      <c r="I155" s="189"/>
      <c r="J155" s="23"/>
      <c r="K155" s="8"/>
      <c r="L155" s="8"/>
      <c r="M155" s="23"/>
      <c r="N155" s="23"/>
      <c r="O155" s="23"/>
      <c r="P155" s="23"/>
      <c r="Q155" s="23"/>
      <c r="R155" s="81"/>
    </row>
    <row r="156" spans="2:18">
      <c r="C156" s="77"/>
      <c r="E156" s="12"/>
      <c r="F156" s="12"/>
      <c r="G156" s="12"/>
      <c r="H156" s="12"/>
      <c r="I156" s="194"/>
      <c r="J156" s="12"/>
      <c r="K156" s="3"/>
      <c r="M156" s="12"/>
      <c r="N156" s="12"/>
      <c r="O156" s="12"/>
      <c r="R156" s="81"/>
    </row>
    <row r="157" spans="2:18">
      <c r="E157" s="12"/>
      <c r="F157" s="12"/>
      <c r="G157" s="12"/>
      <c r="H157" s="12"/>
      <c r="I157" s="194"/>
      <c r="J157" s="11"/>
      <c r="K157" s="3"/>
      <c r="M157" s="11"/>
      <c r="N157" s="11"/>
      <c r="O157" s="11"/>
      <c r="P157" s="11"/>
      <c r="Q157" s="11"/>
      <c r="R157" s="81"/>
    </row>
    <row r="158" spans="2:18">
      <c r="E158" s="12"/>
      <c r="F158" s="12"/>
      <c r="G158" s="12"/>
      <c r="H158" s="12"/>
      <c r="I158" s="194"/>
      <c r="J158" s="11"/>
      <c r="K158" s="3"/>
      <c r="M158" s="11"/>
      <c r="N158" s="11"/>
      <c r="O158" s="11"/>
      <c r="P158" s="11"/>
      <c r="Q158" s="11"/>
      <c r="R158" s="81"/>
    </row>
    <row r="159" spans="2:18">
      <c r="E159" s="12"/>
      <c r="F159" s="12"/>
      <c r="G159" s="12"/>
      <c r="H159" s="12"/>
      <c r="I159" s="194"/>
      <c r="J159" s="11"/>
      <c r="K159" s="3"/>
      <c r="M159" s="11"/>
      <c r="N159" s="11"/>
      <c r="O159" s="11"/>
      <c r="P159" s="11"/>
      <c r="Q159" s="11"/>
      <c r="R159" s="81"/>
    </row>
    <row r="160" spans="2:18" s="7" customFormat="1" ht="12.75">
      <c r="B160" s="34"/>
      <c r="C160" s="33"/>
      <c r="D160" s="8"/>
      <c r="E160" s="23"/>
      <c r="F160" s="23"/>
      <c r="G160" s="23"/>
      <c r="H160" s="23"/>
      <c r="I160" s="189"/>
      <c r="J160" s="23"/>
      <c r="K160" s="8"/>
      <c r="L160" s="8"/>
      <c r="M160" s="23"/>
      <c r="N160" s="23"/>
      <c r="O160" s="23"/>
      <c r="P160" s="23"/>
      <c r="Q160" s="23"/>
      <c r="R160" s="81"/>
    </row>
    <row r="161" spans="2:18" s="7" customFormat="1" ht="12.75">
      <c r="B161" s="34"/>
      <c r="D161" s="8"/>
      <c r="E161" s="23"/>
      <c r="F161" s="23"/>
      <c r="G161" s="23"/>
      <c r="H161" s="23"/>
      <c r="I161" s="189"/>
      <c r="J161" s="23"/>
      <c r="K161" s="8"/>
      <c r="L161" s="8"/>
      <c r="M161" s="23"/>
      <c r="N161" s="23"/>
      <c r="O161" s="23"/>
      <c r="R161" s="81"/>
    </row>
    <row r="162" spans="2:18" s="7" customFormat="1">
      <c r="D162" s="8"/>
      <c r="E162" s="23"/>
      <c r="F162" s="23"/>
      <c r="G162" s="23"/>
      <c r="H162" s="23"/>
      <c r="I162" s="189"/>
      <c r="J162" s="23"/>
      <c r="K162" s="8"/>
      <c r="L162" s="8"/>
      <c r="M162" s="23"/>
      <c r="N162" s="23"/>
      <c r="O162" s="23"/>
      <c r="R162" s="81"/>
    </row>
    <row r="163" spans="2:18" s="7" customFormat="1">
      <c r="B163" s="4"/>
      <c r="C163" s="4"/>
      <c r="D163" s="8"/>
      <c r="E163" s="23"/>
      <c r="F163" s="23"/>
      <c r="G163" s="23"/>
      <c r="H163" s="23"/>
      <c r="I163" s="189"/>
      <c r="J163" s="23"/>
      <c r="K163" s="8"/>
      <c r="L163" s="8"/>
      <c r="M163" s="23"/>
      <c r="N163" s="23"/>
      <c r="O163" s="23"/>
      <c r="R163" s="81"/>
    </row>
    <row r="164" spans="2:18" s="7" customFormat="1">
      <c r="B164" s="4"/>
      <c r="C164" s="4"/>
      <c r="D164" s="8"/>
      <c r="E164" s="12"/>
      <c r="F164" s="12"/>
      <c r="G164" s="12"/>
      <c r="H164" s="23"/>
      <c r="I164" s="189"/>
      <c r="J164" s="11"/>
      <c r="K164" s="3"/>
      <c r="L164" s="3"/>
      <c r="M164" s="11"/>
      <c r="N164" s="11"/>
      <c r="O164" s="11"/>
      <c r="P164" s="11"/>
      <c r="Q164" s="11"/>
      <c r="R164" s="81"/>
    </row>
    <row r="165" spans="2:18" s="7" customFormat="1">
      <c r="B165" s="4"/>
      <c r="C165" s="4"/>
      <c r="D165" s="8"/>
      <c r="E165" s="12"/>
      <c r="F165" s="12"/>
      <c r="G165" s="12"/>
      <c r="H165" s="23"/>
      <c r="I165" s="189"/>
      <c r="J165" s="11"/>
      <c r="K165" s="3"/>
      <c r="L165" s="3"/>
      <c r="M165" s="11"/>
      <c r="N165" s="11"/>
      <c r="O165" s="11"/>
      <c r="P165" s="11"/>
      <c r="Q165" s="11"/>
      <c r="R165" s="81"/>
    </row>
    <row r="166" spans="2:18" s="7" customFormat="1">
      <c r="B166" s="4"/>
      <c r="C166" s="4"/>
      <c r="D166" s="8"/>
      <c r="E166" s="12"/>
      <c r="F166" s="12"/>
      <c r="G166" s="12"/>
      <c r="H166" s="23"/>
      <c r="I166" s="189"/>
      <c r="J166" s="11"/>
      <c r="K166" s="3"/>
      <c r="L166" s="3"/>
      <c r="M166" s="11"/>
      <c r="N166" s="11"/>
      <c r="O166" s="11"/>
      <c r="P166" s="11"/>
      <c r="Q166" s="11"/>
      <c r="R166" s="81"/>
    </row>
    <row r="167" spans="2:18" s="7" customFormat="1">
      <c r="B167" s="4"/>
      <c r="C167" s="4"/>
      <c r="D167" s="8"/>
      <c r="E167" s="12"/>
      <c r="F167" s="12"/>
      <c r="G167" s="12"/>
      <c r="H167" s="23"/>
      <c r="I167" s="189"/>
      <c r="J167" s="11"/>
      <c r="K167" s="3"/>
      <c r="L167" s="3"/>
      <c r="M167" s="11"/>
      <c r="N167" s="11"/>
      <c r="O167" s="11"/>
      <c r="P167" s="11"/>
      <c r="Q167" s="11"/>
      <c r="R167" s="81"/>
    </row>
    <row r="168" spans="2:18" s="7" customFormat="1">
      <c r="B168" s="4"/>
      <c r="C168" s="4"/>
      <c r="D168" s="8"/>
      <c r="E168" s="12"/>
      <c r="F168" s="12"/>
      <c r="G168" s="12"/>
      <c r="H168" s="23"/>
      <c r="I168" s="189"/>
      <c r="J168" s="11"/>
      <c r="K168" s="3"/>
      <c r="L168" s="3"/>
      <c r="M168" s="11"/>
      <c r="N168" s="11"/>
      <c r="O168" s="11"/>
      <c r="P168" s="11"/>
      <c r="Q168" s="11"/>
      <c r="R168" s="81"/>
    </row>
    <row r="169" spans="2:18" s="7" customFormat="1">
      <c r="B169" s="4"/>
      <c r="C169" s="4"/>
      <c r="D169" s="8"/>
      <c r="E169" s="12"/>
      <c r="F169" s="12"/>
      <c r="G169" s="12"/>
      <c r="H169" s="23"/>
      <c r="I169" s="189"/>
      <c r="J169" s="11"/>
      <c r="K169" s="3"/>
      <c r="L169" s="3"/>
      <c r="M169" s="11"/>
      <c r="N169" s="11"/>
      <c r="O169" s="11"/>
      <c r="P169" s="11"/>
      <c r="Q169" s="11"/>
      <c r="R169" s="81"/>
    </row>
    <row r="170" spans="2:18" s="7" customFormat="1">
      <c r="B170" s="4"/>
      <c r="C170" s="4"/>
      <c r="D170" s="8"/>
      <c r="E170" s="12"/>
      <c r="F170" s="12"/>
      <c r="G170" s="12"/>
      <c r="H170" s="23"/>
      <c r="I170" s="189"/>
      <c r="J170" s="11"/>
      <c r="K170" s="3"/>
      <c r="L170" s="3"/>
      <c r="M170" s="11"/>
      <c r="N170" s="12"/>
      <c r="O170" s="12"/>
      <c r="P170" s="12"/>
      <c r="Q170" s="11"/>
      <c r="R170" s="81"/>
    </row>
    <row r="171" spans="2:18" s="7" customFormat="1">
      <c r="B171" s="4"/>
      <c r="C171" s="4"/>
      <c r="D171" s="8"/>
      <c r="E171" s="12"/>
      <c r="F171" s="12"/>
      <c r="G171" s="12"/>
      <c r="H171" s="23"/>
      <c r="I171" s="189"/>
      <c r="J171" s="11"/>
      <c r="K171" s="3"/>
      <c r="L171" s="3"/>
      <c r="M171" s="11"/>
      <c r="N171" s="11"/>
      <c r="O171" s="11"/>
      <c r="P171" s="11"/>
      <c r="Q171" s="11"/>
      <c r="R171" s="81"/>
    </row>
    <row r="172" spans="2:18" s="7" customFormat="1">
      <c r="C172" s="33"/>
      <c r="D172" s="8"/>
      <c r="E172" s="89"/>
      <c r="F172" s="89"/>
      <c r="G172" s="89"/>
      <c r="H172" s="89"/>
      <c r="I172" s="189"/>
      <c r="J172" s="89"/>
      <c r="K172" s="8"/>
      <c r="L172" s="8"/>
      <c r="M172" s="89"/>
      <c r="N172" s="89"/>
      <c r="O172" s="89"/>
      <c r="P172" s="89"/>
      <c r="Q172" s="89"/>
      <c r="R172" s="81"/>
    </row>
    <row r="173" spans="2:18" s="7" customFormat="1">
      <c r="B173" s="4"/>
      <c r="C173" s="77"/>
      <c r="D173" s="8"/>
      <c r="E173" s="23"/>
      <c r="F173" s="23"/>
      <c r="G173" s="23"/>
      <c r="H173" s="23"/>
      <c r="I173" s="189"/>
      <c r="J173" s="23"/>
      <c r="K173" s="3"/>
      <c r="L173" s="3"/>
      <c r="M173" s="23"/>
      <c r="N173" s="23"/>
      <c r="O173" s="23"/>
      <c r="R173" s="81"/>
    </row>
    <row r="174" spans="2:18" s="7" customFormat="1">
      <c r="B174" s="4"/>
      <c r="C174" s="4"/>
      <c r="D174" s="8"/>
      <c r="E174" s="12"/>
      <c r="F174" s="12"/>
      <c r="G174" s="12"/>
      <c r="H174" s="23"/>
      <c r="I174" s="189"/>
      <c r="J174" s="11"/>
      <c r="K174" s="3"/>
      <c r="L174" s="3"/>
      <c r="M174" s="12"/>
      <c r="N174" s="12"/>
      <c r="O174" s="12"/>
      <c r="P174" s="12"/>
      <c r="Q174" s="11"/>
      <c r="R174" s="81"/>
    </row>
    <row r="175" spans="2:18" s="7" customFormat="1">
      <c r="B175" s="4"/>
      <c r="C175" s="4"/>
      <c r="D175" s="8"/>
      <c r="E175" s="12"/>
      <c r="F175" s="12"/>
      <c r="G175" s="12"/>
      <c r="H175" s="23"/>
      <c r="I175" s="189"/>
      <c r="J175" s="11"/>
      <c r="K175" s="3"/>
      <c r="L175" s="3"/>
      <c r="M175" s="11"/>
      <c r="N175" s="11"/>
      <c r="O175" s="11"/>
      <c r="P175" s="11"/>
      <c r="Q175" s="11"/>
      <c r="R175" s="81"/>
    </row>
    <row r="176" spans="2:18" s="7" customFormat="1">
      <c r="B176" s="4"/>
      <c r="C176" s="4"/>
      <c r="D176" s="8"/>
      <c r="E176" s="12"/>
      <c r="F176" s="12"/>
      <c r="G176" s="12"/>
      <c r="H176" s="23"/>
      <c r="I176" s="189"/>
      <c r="J176" s="11"/>
      <c r="K176" s="3"/>
      <c r="L176" s="3"/>
      <c r="M176" s="11"/>
      <c r="N176" s="11"/>
      <c r="O176" s="11"/>
      <c r="P176" s="11"/>
      <c r="Q176" s="11"/>
      <c r="R176" s="81"/>
    </row>
    <row r="177" spans="2:18" s="7" customFormat="1">
      <c r="B177" s="4"/>
      <c r="C177" s="4"/>
      <c r="D177" s="8"/>
      <c r="E177" s="12"/>
      <c r="F177" s="12"/>
      <c r="G177" s="12"/>
      <c r="H177" s="23"/>
      <c r="I177" s="189"/>
      <c r="J177" s="11"/>
      <c r="K177" s="3"/>
      <c r="L177" s="3"/>
      <c r="M177" s="11"/>
      <c r="N177" s="11"/>
      <c r="O177" s="11"/>
      <c r="P177" s="11"/>
      <c r="Q177" s="11"/>
      <c r="R177" s="81"/>
    </row>
    <row r="178" spans="2:18" s="7" customFormat="1">
      <c r="C178" s="33"/>
      <c r="D178" s="8"/>
      <c r="E178" s="23"/>
      <c r="F178" s="23"/>
      <c r="G178" s="23"/>
      <c r="H178" s="23"/>
      <c r="I178" s="189"/>
      <c r="J178" s="23"/>
      <c r="K178" s="8"/>
      <c r="L178" s="8"/>
      <c r="M178" s="23"/>
      <c r="N178" s="23"/>
      <c r="O178" s="23"/>
      <c r="P178" s="23"/>
      <c r="Q178" s="23"/>
      <c r="R178" s="81"/>
    </row>
    <row r="179" spans="2:18" s="7" customFormat="1" ht="12.75">
      <c r="B179" s="34"/>
      <c r="D179" s="8"/>
      <c r="E179" s="23"/>
      <c r="F179" s="23"/>
      <c r="G179" s="23"/>
      <c r="H179" s="23"/>
      <c r="I179" s="189"/>
      <c r="J179" s="23"/>
      <c r="K179" s="8"/>
      <c r="L179" s="8"/>
      <c r="M179" s="23"/>
      <c r="N179" s="23"/>
      <c r="O179" s="23"/>
      <c r="R179" s="81"/>
    </row>
    <row r="180" spans="2:18" s="7" customFormat="1">
      <c r="D180" s="12"/>
      <c r="E180" s="12"/>
      <c r="F180" s="12"/>
      <c r="G180" s="12"/>
      <c r="H180" s="12"/>
      <c r="I180" s="194"/>
      <c r="J180" s="12"/>
      <c r="K180" s="12"/>
      <c r="L180" s="12"/>
      <c r="M180" s="12"/>
      <c r="N180" s="12"/>
      <c r="O180" s="12"/>
      <c r="P180" s="12"/>
      <c r="Q180" s="12"/>
      <c r="R180" s="81"/>
    </row>
    <row r="181" spans="2:18" s="7" customFormat="1">
      <c r="D181" s="8"/>
      <c r="E181" s="23"/>
      <c r="F181" s="23"/>
      <c r="G181" s="23"/>
      <c r="H181" s="23"/>
      <c r="I181" s="189"/>
      <c r="J181" s="23"/>
      <c r="K181" s="8"/>
      <c r="L181" s="8"/>
      <c r="M181" s="23"/>
      <c r="N181" s="23"/>
      <c r="O181" s="23"/>
      <c r="R181" s="81"/>
    </row>
    <row r="182" spans="2:18">
      <c r="D182" s="107"/>
      <c r="E182" s="81"/>
    </row>
    <row r="183" spans="2:18">
      <c r="B183" s="7"/>
    </row>
    <row r="188" spans="2:18">
      <c r="C188" s="108"/>
      <c r="D188" s="109"/>
      <c r="K188" s="110"/>
      <c r="L188" s="109"/>
    </row>
    <row r="190" spans="2:18">
      <c r="C190" s="5"/>
      <c r="D190" s="6"/>
      <c r="K190" s="111"/>
      <c r="L190" s="6"/>
    </row>
    <row r="192" spans="2:18">
      <c r="C192" s="5"/>
      <c r="K192" s="111"/>
      <c r="L192" s="6"/>
    </row>
    <row r="193" spans="2:12">
      <c r="C193" s="6"/>
      <c r="D193" s="6"/>
      <c r="K193" s="111"/>
      <c r="L193" s="6"/>
    </row>
    <row r="195" spans="2:12">
      <c r="B195" s="7"/>
    </row>
  </sheetData>
  <customSheetViews>
    <customSheetView guid="{700BB901-DE3D-40AF-9E84-3437521A0345}" showPageBreaks="1" topLeftCell="A52">
      <selection activeCell="E80" activeCellId="1" sqref="E54 E80"/>
      <rowBreaks count="63" manualBreakCount="63">
        <brk id="59" max="16" man="1"/>
        <brk id="99" max="16383" man="1"/>
        <brk id="100" max="16383" man="1"/>
        <brk id="101" max="16383" man="1"/>
        <brk id="102" max="16383" man="1"/>
        <brk id="103" max="16383" man="1"/>
        <brk id="104" max="16383" man="1"/>
        <brk id="105" max="16383" man="1"/>
        <brk id="106" max="16383" man="1"/>
        <brk id="107" max="16383" man="1"/>
        <brk id="108" max="16383" man="1"/>
        <brk id="109" max="16383" man="1"/>
        <brk id="110" max="16383" man="1"/>
        <brk id="111" max="16383" man="1"/>
        <brk id="112" max="16383" man="1"/>
        <brk id="113" max="16383" man="1"/>
        <brk id="114" max="16383" man="1"/>
        <brk id="115" max="16383" man="1"/>
        <brk id="116" max="16383" man="1"/>
        <brk id="117" max="16383" man="1"/>
        <brk id="118" max="16383" man="1"/>
        <brk id="119" max="16383" man="1"/>
        <brk id="120" max="16383" man="1"/>
        <brk id="121" max="16383" man="1"/>
        <brk id="122" max="16383" man="1"/>
        <brk id="123" max="16383" man="1"/>
        <brk id="124" max="16383" man="1"/>
        <brk id="125" max="16383" man="1"/>
        <brk id="126" max="16383" man="1"/>
        <brk id="127" max="16383" man="1"/>
        <brk id="128" max="16383" man="1"/>
        <brk id="129" max="16383" man="1"/>
        <brk id="130" max="16383" man="1"/>
        <brk id="131" max="16383" man="1"/>
        <brk id="132" max="16383" man="1"/>
        <brk id="133" max="16383" man="1"/>
        <brk id="134" max="16383" man="1"/>
        <brk id="135" max="16383" man="1"/>
        <brk id="136" max="16383" man="1"/>
        <brk id="137" max="16383" man="1"/>
        <brk id="138" max="16383" man="1"/>
        <brk id="139" max="16383" man="1"/>
        <brk id="140" max="16383" man="1"/>
        <brk id="141" max="16383" man="1"/>
        <brk id="142" max="16383" man="1"/>
        <brk id="143" max="16383" man="1"/>
        <brk id="144" max="16383" man="1"/>
        <brk id="145" max="16383" man="1"/>
        <brk id="146" max="16383" man="1"/>
        <brk id="147" max="16383" man="1"/>
        <brk id="148" max="16383" man="1"/>
        <brk id="149" max="16383" man="1"/>
        <brk id="150" max="16383" man="1"/>
        <brk id="151" max="16383" man="1"/>
        <brk id="152" max="16383" man="1"/>
        <brk id="154" max="16383" man="1"/>
        <brk id="155" max="16383" man="1"/>
        <brk id="156" max="16383" man="1"/>
        <brk id="157" max="16383" man="1"/>
        <brk id="158" max="16383" man="1"/>
        <brk id="159" max="16383" man="1"/>
        <brk id="161" max="16383" man="1"/>
        <brk id="162" max="16383" man="1"/>
      </rowBreaks>
      <pageMargins left="0.5" right="0.5" top="1" bottom="0.5" header="0.5" footer="0.5"/>
      <printOptions horizontalCentered="1"/>
      <pageSetup scale="70" pageOrder="overThenDown" orientation="landscape" r:id="rId1"/>
      <headerFooter alignWithMargins="0">
        <oddFooter>&amp;L&amp;8Sponsored by:  Randall W. Hamlett, &amp;C&amp;8&amp;A&amp;R&amp;8&amp;P of &amp;N</oddFooter>
      </headerFooter>
    </customSheetView>
    <customSheetView guid="{D30DA162-D620-4A19-970C-1046A6A23ED1}" topLeftCell="A52">
      <selection activeCell="E80" activeCellId="1" sqref="E54 E80"/>
      <rowBreaks count="1" manualBreakCount="1">
        <brk id="59" max="16" man="1"/>
      </rowBreaks>
      <pageMargins left="0.5" right="0.5" top="1" bottom="0.5" header="0.5" footer="0.5"/>
      <printOptions horizontalCentered="1"/>
      <pageSetup scale="70" pageOrder="overThenDown" orientation="landscape" r:id="rId2"/>
      <headerFooter alignWithMargins="0">
        <oddFooter>&amp;L&amp;8Sponsored by:  Randall W. Hamlett, &amp;C&amp;8&amp;A&amp;R&amp;8&amp;P of &amp;N</oddFooter>
      </headerFooter>
    </customSheetView>
    <customSheetView guid="{7B208CC4-03EC-49A3-9AEF-BDEAF48D6BE2}" showPageBreaks="1" printArea="1">
      <selection activeCell="L18" sqref="L18"/>
      <rowBreaks count="1" manualBreakCount="1">
        <brk id="59" max="16" man="1"/>
      </rowBreaks>
      <pageMargins left="0.5" right="0.5" top="1" bottom="0.5" header="0.5" footer="0.5"/>
      <printOptions horizontalCentered="1"/>
      <pageSetup scale="70" pageOrder="overThenDown" orientation="landscape" r:id="rId3"/>
      <headerFooter alignWithMargins="0">
        <oddFooter>&amp;L&amp;8Sponsored by:  Randall W. Hamlett, &amp;C&amp;8&amp;A&amp;R&amp;8&amp;P of &amp;N</oddFooter>
      </headerFooter>
    </customSheetView>
    <customSheetView guid="{FAFF7267-5C8D-421B-A6E7-C317663504A2}">
      <rowBreaks count="2" manualBreakCount="2">
        <brk id="59" max="16" man="1"/>
        <brk id="124" max="16383" man="1"/>
      </rowBreaks>
      <pageMargins left="0.5" right="0.5" top="1" bottom="0.5" header="0.5" footer="0.5"/>
      <printOptions horizontalCentered="1"/>
      <pageSetup scale="70" pageOrder="overThenDown" orientation="landscape" r:id="rId4"/>
      <headerFooter alignWithMargins="0">
        <oddFooter>&amp;L&amp;8Sponsored by:  Randall W. Hamlett, &amp;C&amp;8&amp;A&amp;R&amp;8&amp;P of &amp;N</oddFooter>
      </headerFooter>
    </customSheetView>
    <customSheetView guid="{659C7A86-29AF-4EB2-A484-62929168C99A}" topLeftCell="A52">
      <selection activeCell="E80" activeCellId="1" sqref="E54 E80"/>
      <rowBreaks count="61" manualBreakCount="61">
        <brk id="59" max="16" man="1"/>
        <brk id="79" max="16" man="1"/>
        <brk id="80" max="16" man="1"/>
        <brk id="85" max="16" man="1"/>
        <brk id="86" max="16" man="1"/>
        <brk id="87" max="16" man="1"/>
        <brk id="108" max="16383" man="1"/>
        <brk id="109" max="16383" man="1"/>
        <brk id="110" max="16383" man="1"/>
        <brk id="111" max="16383" man="1"/>
        <brk id="112" max="16383" man="1"/>
        <brk id="113" max="16383" man="1"/>
        <brk id="114" max="16383" man="1"/>
        <brk id="115" max="16383" man="1"/>
        <brk id="116" max="16383" man="1"/>
        <brk id="117" max="16383" man="1"/>
        <brk id="118" max="16383" man="1"/>
        <brk id="119" max="16383" man="1"/>
        <brk id="120" max="16383" man="1"/>
        <brk id="121" max="16383" man="1"/>
        <brk id="122" max="16383" man="1"/>
        <brk id="123" max="16383" man="1"/>
        <brk id="124" max="16383" man="1"/>
        <brk id="125" max="16383" man="1"/>
        <brk id="126" max="16383" man="1"/>
        <brk id="127" max="16383" man="1"/>
        <brk id="128" max="16383" man="1"/>
        <brk id="129" max="16383" man="1"/>
        <brk id="130" max="16383" man="1"/>
        <brk id="131" max="16383" man="1"/>
        <brk id="132" max="16383" man="1"/>
        <brk id="133" max="16383" man="1"/>
        <brk id="134" max="16383" man="1"/>
        <brk id="135" max="16383" man="1"/>
        <brk id="136" max="16383" man="1"/>
        <brk id="137" max="16383" man="1"/>
        <brk id="138" max="16383" man="1"/>
        <brk id="139" max="16383" man="1"/>
        <brk id="140" max="16383" man="1"/>
        <brk id="141" max="16383" man="1"/>
        <brk id="142" max="16383" man="1"/>
        <brk id="143" max="16383" man="1"/>
        <brk id="144" max="16383" man="1"/>
        <brk id="145" max="16383" man="1"/>
        <brk id="146" max="16383" man="1"/>
        <brk id="147" max="16383" man="1"/>
        <brk id="148" max="16383" man="1"/>
        <brk id="149" max="16383" man="1"/>
        <brk id="150" max="16383" man="1"/>
        <brk id="151" max="16383" man="1"/>
        <brk id="152" max="16383" man="1"/>
        <brk id="154" max="16383" man="1"/>
        <brk id="155" max="16383" man="1"/>
        <brk id="156" max="16383" man="1"/>
        <brk id="157" max="16383" man="1"/>
        <brk id="158" max="16383" man="1"/>
        <brk id="159" max="16383" man="1"/>
        <brk id="161" max="16383" man="1"/>
        <brk id="162" max="16383" man="1"/>
        <brk id="163" max="16383" man="1"/>
        <brk id="164" max="16383" man="1"/>
      </rowBreaks>
      <pageMargins left="0.5" right="0.5" top="1" bottom="0.5" header="0.5" footer="0.5"/>
      <printOptions horizontalCentered="1"/>
      <pageSetup scale="70" pageOrder="overThenDown" orientation="landscape" r:id="rId5"/>
      <headerFooter alignWithMargins="0">
        <oddFooter>&amp;L&amp;8Sponsored by:  Randall W. Hamlett, &amp;C&amp;8&amp;A&amp;R&amp;8&amp;P of &amp;N</oddFooter>
      </headerFooter>
    </customSheetView>
    <customSheetView guid="{DE1D8474-1C81-4DEF-9FC4-4CC6D52CA0A7}" topLeftCell="A65">
      <selection activeCell="P75" sqref="P75"/>
      <pageMargins left="0.5" right="0.5" top="1" bottom="0.5" header="0.5" footer="0.5"/>
      <printOptions horizontalCentered="1"/>
      <pageSetup pageOrder="overThenDown" orientation="landscape" r:id="rId6"/>
      <headerFooter alignWithMargins="0">
        <oddFooter>&amp;L&amp;8Sponsored by:  Randall W. Hamlett, &amp;C&amp;8&amp;A&amp;R&amp;8&amp;P of &amp;N</oddFooter>
      </headerFooter>
    </customSheetView>
  </customSheetViews>
  <phoneticPr fontId="20" type="noConversion"/>
  <pageMargins left="1" right="1" top="0.75" bottom="0.5" header="0.75" footer="0.5"/>
  <pageSetup scale="75" pageOrder="overThenDown" orientation="landscape" r:id="rId7"/>
  <headerFooter alignWithMargins="0">
    <oddHeader>&amp;R&amp;"Times New Roman,Regular"&amp;9Schedule II-B-5
Page &amp;P of &amp;N</oddHeader>
    <oddFooter xml:space="preserve">&amp;L&amp;"Times New Roman,Regular"&amp;9* AEP Texas maintains functional ledgers for transmission and distribution.  Please see the testimony of Randall W. Hamlett for Meter and TDCS functionalization.
Sponsored by:  Randall W. Hamlett and Jason A. Cash
</oddFooter>
  </headerFooter>
  <rowBreaks count="1" manualBreakCount="1">
    <brk id="57"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R76"/>
  <sheetViews>
    <sheetView workbookViewId="0"/>
  </sheetViews>
  <sheetFormatPr defaultColWidth="9.140625" defaultRowHeight="11.25"/>
  <cols>
    <col min="1" max="1" width="4" style="59" bestFit="1" customWidth="1"/>
    <col min="2" max="2" width="8.5703125" style="59" customWidth="1"/>
    <col min="3" max="3" width="40.5703125" style="59" customWidth="1"/>
    <col min="4" max="4" width="8.42578125" style="59" customWidth="1"/>
    <col min="5" max="5" width="10.5703125" style="59" customWidth="1"/>
    <col min="6" max="6" width="12.5703125" style="59" bestFit="1" customWidth="1"/>
    <col min="7" max="7" width="10.140625" style="59" customWidth="1"/>
    <col min="8" max="8" width="9.140625" style="59"/>
    <col min="9" max="9" width="4.7109375" style="59" customWidth="1"/>
    <col min="10" max="10" width="12.5703125" style="61" bestFit="1" customWidth="1"/>
    <col min="11" max="11" width="10" style="61" customWidth="1"/>
    <col min="12" max="12" width="6" style="59" customWidth="1"/>
    <col min="13" max="13" width="9" style="59" bestFit="1" customWidth="1"/>
    <col min="14" max="14" width="6.42578125" style="59" customWidth="1"/>
    <col min="15" max="15" width="7.5703125" style="59" customWidth="1"/>
    <col min="16" max="16" width="8.42578125" style="59" bestFit="1" customWidth="1"/>
    <col min="17" max="17" width="12.5703125" style="59" customWidth="1"/>
    <col min="18" max="16384" width="9.140625" style="59"/>
  </cols>
  <sheetData>
    <row r="1" spans="1:17" ht="12" thickBot="1">
      <c r="L1" s="20"/>
      <c r="P1" s="1720" t="s">
        <v>1641</v>
      </c>
      <c r="Q1" s="20"/>
    </row>
    <row r="2" spans="1:17">
      <c r="B2" s="148" t="s">
        <v>465</v>
      </c>
      <c r="C2" s="147"/>
      <c r="F2" s="82"/>
      <c r="L2" s="354"/>
      <c r="Q2" s="354"/>
    </row>
    <row r="3" spans="1:17">
      <c r="B3" s="544" t="s">
        <v>1409</v>
      </c>
      <c r="C3" s="145"/>
      <c r="F3" s="82"/>
      <c r="L3" s="354"/>
      <c r="Q3" s="354"/>
    </row>
    <row r="4" spans="1:17">
      <c r="B4" s="1012" t="s">
        <v>1623</v>
      </c>
      <c r="C4" s="145"/>
    </row>
    <row r="5" spans="1:17">
      <c r="B5" s="439" t="str">
        <f>'I-A'!B5</f>
        <v>TEST YEAR ENDING 12/31/2018</v>
      </c>
      <c r="C5" s="145"/>
    </row>
    <row r="6" spans="1:17" ht="12" thickBot="1">
      <c r="B6" s="1546" t="str">
        <f>'I-A'!B6</f>
        <v xml:space="preserve"> </v>
      </c>
      <c r="C6" s="144"/>
    </row>
    <row r="7" spans="1:17">
      <c r="B7" s="57"/>
    </row>
    <row r="8" spans="1:17" ht="12" thickBot="1">
      <c r="B8" s="59" t="s">
        <v>584</v>
      </c>
      <c r="E8" s="60">
        <v>1</v>
      </c>
      <c r="F8" s="60">
        <v>2</v>
      </c>
      <c r="G8" s="60">
        <v>3</v>
      </c>
      <c r="H8" s="60">
        <v>4</v>
      </c>
      <c r="I8" s="60">
        <v>5</v>
      </c>
      <c r="J8" s="60">
        <v>6</v>
      </c>
      <c r="K8" s="60">
        <v>7</v>
      </c>
      <c r="L8" s="60">
        <v>8</v>
      </c>
      <c r="M8" s="60">
        <v>9</v>
      </c>
      <c r="N8" s="355">
        <v>10</v>
      </c>
      <c r="O8" s="355">
        <v>11</v>
      </c>
      <c r="P8" s="61">
        <v>12</v>
      </c>
      <c r="Q8" s="61"/>
    </row>
    <row r="9" spans="1:17">
      <c r="A9" s="232"/>
      <c r="B9" s="388"/>
      <c r="C9" s="388"/>
      <c r="D9" s="388"/>
      <c r="E9" s="388"/>
      <c r="F9" s="388"/>
      <c r="G9" s="388"/>
      <c r="H9" s="356" t="s">
        <v>352</v>
      </c>
      <c r="I9" s="388"/>
      <c r="J9" s="388"/>
      <c r="K9" s="388"/>
      <c r="L9" s="356"/>
      <c r="M9" s="356"/>
      <c r="N9" s="356"/>
      <c r="O9" s="390"/>
      <c r="P9" s="356"/>
      <c r="Q9" s="356"/>
    </row>
    <row r="10" spans="1:17">
      <c r="A10" s="233"/>
      <c r="B10" s="357" t="s">
        <v>611</v>
      </c>
      <c r="C10" s="357" t="s">
        <v>578</v>
      </c>
      <c r="D10" s="357" t="s">
        <v>583</v>
      </c>
      <c r="E10" s="391" t="s">
        <v>281</v>
      </c>
      <c r="F10" s="357" t="s">
        <v>282</v>
      </c>
      <c r="G10" s="357" t="s">
        <v>251</v>
      </c>
      <c r="H10" s="357" t="s">
        <v>283</v>
      </c>
      <c r="I10" s="357" t="s">
        <v>285</v>
      </c>
      <c r="J10" s="357" t="s">
        <v>612</v>
      </c>
      <c r="K10" s="357" t="s">
        <v>284</v>
      </c>
      <c r="L10" s="357" t="s">
        <v>162</v>
      </c>
      <c r="M10" s="357" t="s">
        <v>163</v>
      </c>
      <c r="N10" s="357" t="s">
        <v>993</v>
      </c>
      <c r="O10" s="357" t="s">
        <v>270</v>
      </c>
      <c r="P10" s="357" t="s">
        <v>283</v>
      </c>
      <c r="Q10" s="357"/>
    </row>
    <row r="11" spans="1:17">
      <c r="A11" s="233" t="s">
        <v>272</v>
      </c>
      <c r="B11" s="357" t="s">
        <v>250</v>
      </c>
      <c r="C11" s="357"/>
      <c r="D11" s="357" t="s">
        <v>586</v>
      </c>
      <c r="E11" s="391" t="s">
        <v>352</v>
      </c>
      <c r="F11" s="357" t="s">
        <v>353</v>
      </c>
      <c r="G11" s="357" t="s">
        <v>176</v>
      </c>
      <c r="H11" s="357" t="s">
        <v>354</v>
      </c>
      <c r="I11" s="357" t="s">
        <v>356</v>
      </c>
      <c r="J11" s="357" t="s">
        <v>286</v>
      </c>
      <c r="K11" s="357" t="s">
        <v>355</v>
      </c>
      <c r="L11" s="357"/>
      <c r="M11" s="357"/>
      <c r="N11" s="357"/>
      <c r="O11" s="357"/>
      <c r="P11" s="357"/>
      <c r="Q11" s="357" t="s">
        <v>587</v>
      </c>
    </row>
    <row r="12" spans="1:17" ht="12" thickBot="1">
      <c r="A12" s="234" t="s">
        <v>1083</v>
      </c>
      <c r="B12" s="358"/>
      <c r="C12" s="358"/>
      <c r="D12" s="358"/>
      <c r="E12" s="393"/>
      <c r="F12" s="358"/>
      <c r="G12" s="358"/>
      <c r="H12" s="358"/>
      <c r="I12" s="358"/>
      <c r="J12" s="358" t="s">
        <v>357</v>
      </c>
      <c r="K12" s="358"/>
      <c r="L12" s="358"/>
      <c r="M12" s="358"/>
      <c r="N12" s="358"/>
      <c r="O12" s="358"/>
      <c r="P12" s="359"/>
      <c r="Q12" s="358"/>
    </row>
    <row r="13" spans="1:17">
      <c r="A13" s="4"/>
      <c r="B13" s="254"/>
      <c r="C13" s="94"/>
      <c r="D13" s="94"/>
      <c r="E13" s="94"/>
      <c r="F13" s="94"/>
      <c r="G13" s="94"/>
      <c r="H13" s="94"/>
      <c r="I13" s="94"/>
      <c r="J13" s="95"/>
      <c r="K13" s="95"/>
      <c r="L13" s="94"/>
      <c r="M13" s="94"/>
      <c r="N13" s="94"/>
      <c r="O13" s="94"/>
      <c r="P13" s="255"/>
      <c r="Q13" s="94"/>
    </row>
    <row r="14" spans="1:17" s="57" customFormat="1">
      <c r="A14" s="61">
        <v>1</v>
      </c>
      <c r="B14" s="256" t="s">
        <v>846</v>
      </c>
      <c r="D14" s="97"/>
      <c r="F14" s="66"/>
      <c r="G14" s="66"/>
      <c r="H14" s="66"/>
      <c r="I14" s="66"/>
      <c r="J14" s="68"/>
      <c r="K14" s="68"/>
      <c r="L14" s="66"/>
      <c r="M14" s="66"/>
      <c r="N14" s="66"/>
      <c r="O14" s="66"/>
      <c r="P14" s="270"/>
    </row>
    <row r="15" spans="1:17">
      <c r="A15" s="3">
        <f>+A14+1</f>
        <v>2</v>
      </c>
      <c r="B15" s="256"/>
      <c r="D15" s="53"/>
      <c r="E15" s="53"/>
      <c r="F15" s="53"/>
      <c r="G15" s="53"/>
      <c r="H15" s="53"/>
      <c r="I15" s="53"/>
      <c r="L15" s="53"/>
      <c r="M15" s="53"/>
      <c r="N15" s="53"/>
      <c r="O15" s="53"/>
      <c r="P15" s="271"/>
    </row>
    <row r="16" spans="1:17">
      <c r="A16" s="3">
        <f>+A15+1</f>
        <v>3</v>
      </c>
      <c r="B16" s="258" t="s">
        <v>546</v>
      </c>
      <c r="C16" s="59" t="s">
        <v>1022</v>
      </c>
      <c r="D16" s="68" t="s">
        <v>374</v>
      </c>
      <c r="E16" s="53">
        <f>'[9]II-B-6 Plant Future'!E16+'[10]II-B-6 Plant Held For Future'!E16</f>
        <v>4941591.72</v>
      </c>
      <c r="F16" s="53">
        <f>'[9]II-B-6 Plant Future'!F16+'[10]II-B-6 Plant Held For Future'!F16</f>
        <v>0</v>
      </c>
      <c r="G16" s="53">
        <f>'[9]II-B-6 Plant Future'!G16+'[10]II-B-6 Plant Held For Future'!G16</f>
        <v>-1809575.72</v>
      </c>
      <c r="H16" s="553">
        <f>SUM(E16:G16)</f>
        <v>3132016</v>
      </c>
      <c r="I16" s="1643" t="s">
        <v>1629</v>
      </c>
      <c r="J16" s="1391" t="s">
        <v>517</v>
      </c>
      <c r="K16" s="1384">
        <f>H16</f>
        <v>3132016</v>
      </c>
      <c r="L16" s="53">
        <f>'[9]II-B-6 Plant Future'!L16+'[10]II-B-6 Plant Held For Future'!L16</f>
        <v>0</v>
      </c>
      <c r="M16" s="53">
        <f>'[9]II-B-6 Plant Future'!M16+'[10]II-B-6 Plant Held For Future'!M16</f>
        <v>3132016</v>
      </c>
      <c r="N16" s="53">
        <f>'[9]II-B-6 Plant Future'!N16+'[10]II-B-6 Plant Held For Future'!N16</f>
        <v>0</v>
      </c>
      <c r="O16" s="53">
        <f>'[9]II-B-6 Plant Future'!O16+'[10]II-B-6 Plant Held For Future'!O16</f>
        <v>0</v>
      </c>
      <c r="P16" s="659">
        <f>SUM(L16:O16)</f>
        <v>3132016</v>
      </c>
      <c r="Q16" s="63"/>
    </row>
    <row r="17" spans="1:17" s="57" customFormat="1">
      <c r="A17" s="3">
        <f>+A16+1</f>
        <v>4</v>
      </c>
      <c r="B17" s="259"/>
      <c r="C17" s="65" t="s">
        <v>360</v>
      </c>
      <c r="D17" s="66"/>
      <c r="E17" s="66">
        <f>SUM(E16)</f>
        <v>4941591.72</v>
      </c>
      <c r="F17" s="554"/>
      <c r="G17" s="1399">
        <f>+G16</f>
        <v>-1809575.72</v>
      </c>
      <c r="H17" s="554">
        <f>+H16</f>
        <v>3132016</v>
      </c>
      <c r="I17" s="554"/>
      <c r="J17" s="660"/>
      <c r="K17" s="1385">
        <f>+K16</f>
        <v>3132016</v>
      </c>
      <c r="L17" s="554"/>
      <c r="M17" s="1385">
        <f>+M16</f>
        <v>3132016</v>
      </c>
      <c r="N17" s="554"/>
      <c r="O17" s="554"/>
      <c r="P17" s="1644">
        <f>+P16</f>
        <v>3132016</v>
      </c>
      <c r="Q17" s="66"/>
    </row>
    <row r="18" spans="1:17" ht="12" thickBot="1">
      <c r="A18" s="3">
        <f>+A17+1</f>
        <v>5</v>
      </c>
      <c r="B18" s="260"/>
      <c r="C18" s="261"/>
      <c r="D18" s="207"/>
      <c r="E18" s="207"/>
      <c r="F18" s="661"/>
      <c r="G18" s="661"/>
      <c r="H18" s="661"/>
      <c r="I18" s="661"/>
      <c r="J18" s="662"/>
      <c r="K18" s="1386"/>
      <c r="L18" s="661"/>
      <c r="M18" s="1386"/>
      <c r="N18" s="661"/>
      <c r="O18" s="661"/>
      <c r="P18" s="1645"/>
    </row>
    <row r="19" spans="1:17" ht="12" thickBot="1">
      <c r="A19" s="3">
        <f>+A18+1</f>
        <v>6</v>
      </c>
      <c r="B19" s="481" t="s">
        <v>448</v>
      </c>
      <c r="C19" s="482"/>
      <c r="D19" s="483" t="s">
        <v>374</v>
      </c>
      <c r="E19" s="489">
        <f>+E17</f>
        <v>4941591.72</v>
      </c>
      <c r="F19" s="663"/>
      <c r="G19" s="1400">
        <f>+G17</f>
        <v>-1809575.72</v>
      </c>
      <c r="H19" s="666">
        <f>+H17</f>
        <v>3132016</v>
      </c>
      <c r="I19" s="663"/>
      <c r="J19" s="664"/>
      <c r="K19" s="1387">
        <f>+K17</f>
        <v>3132016</v>
      </c>
      <c r="L19" s="663"/>
      <c r="M19" s="1387">
        <f>+M17</f>
        <v>3132016</v>
      </c>
      <c r="N19" s="665"/>
      <c r="O19" s="665"/>
      <c r="P19" s="1646">
        <f>+P17</f>
        <v>3132016</v>
      </c>
      <c r="Q19" s="63"/>
    </row>
    <row r="20" spans="1:17" s="57" customFormat="1">
      <c r="A20" s="1655">
        <f t="shared" ref="A20:A21" si="0">+A19+1</f>
        <v>7</v>
      </c>
      <c r="C20" s="65"/>
      <c r="D20" s="66"/>
      <c r="E20" s="66"/>
      <c r="F20" s="66"/>
      <c r="G20" s="66"/>
      <c r="H20" s="66"/>
      <c r="I20" s="66"/>
      <c r="J20" s="68"/>
      <c r="K20" s="65"/>
      <c r="L20" s="66"/>
      <c r="M20" s="66"/>
      <c r="N20" s="66"/>
      <c r="O20" s="66"/>
      <c r="P20" s="66"/>
      <c r="Q20" s="66"/>
    </row>
    <row r="21" spans="1:17">
      <c r="A21" s="1655">
        <f t="shared" si="0"/>
        <v>8</v>
      </c>
      <c r="C21" s="10" t="s">
        <v>1609</v>
      </c>
      <c r="D21" s="53"/>
      <c r="E21" s="53"/>
      <c r="F21" s="53"/>
      <c r="G21" s="53"/>
      <c r="H21" s="53"/>
      <c r="I21" s="53"/>
      <c r="L21" s="53"/>
      <c r="M21" s="53"/>
      <c r="N21" s="53"/>
      <c r="O21" s="53"/>
    </row>
    <row r="22" spans="1:17">
      <c r="A22" s="3"/>
      <c r="D22" s="53"/>
      <c r="E22" s="53"/>
      <c r="F22" s="53"/>
      <c r="G22" s="53"/>
      <c r="H22" s="53"/>
      <c r="I22" s="53"/>
      <c r="L22" s="53"/>
      <c r="M22" s="62"/>
      <c r="N22" s="62"/>
      <c r="O22" s="62"/>
      <c r="P22" s="62"/>
      <c r="Q22" s="63"/>
    </row>
    <row r="23" spans="1:17">
      <c r="D23" s="53"/>
      <c r="E23" s="53"/>
      <c r="F23" s="53"/>
      <c r="G23" s="53"/>
      <c r="H23" s="53"/>
      <c r="I23" s="53"/>
      <c r="L23" s="53"/>
      <c r="M23" s="62"/>
      <c r="N23" s="62"/>
      <c r="O23" s="62"/>
      <c r="P23" s="62"/>
      <c r="Q23" s="63"/>
    </row>
    <row r="24" spans="1:17" s="57" customFormat="1" ht="10.5">
      <c r="C24" s="65"/>
      <c r="D24" s="66"/>
      <c r="E24" s="66"/>
      <c r="F24" s="66"/>
      <c r="G24" s="66"/>
      <c r="H24" s="66"/>
      <c r="I24" s="66"/>
      <c r="J24" s="68"/>
      <c r="K24" s="68"/>
      <c r="L24" s="66"/>
      <c r="M24" s="66"/>
      <c r="N24" s="66"/>
      <c r="O24" s="66"/>
      <c r="P24" s="66"/>
      <c r="Q24" s="66"/>
    </row>
    <row r="25" spans="1:17" ht="13.5" customHeight="1">
      <c r="D25" s="53"/>
      <c r="E25" s="53"/>
      <c r="F25" s="53"/>
      <c r="G25" s="53"/>
      <c r="H25" s="53"/>
      <c r="I25" s="53"/>
      <c r="L25" s="53"/>
      <c r="M25" s="53"/>
      <c r="N25" s="53"/>
      <c r="O25" s="53"/>
    </row>
    <row r="26" spans="1:17" s="57" customFormat="1" ht="10.5">
      <c r="B26" s="58"/>
      <c r="D26" s="97"/>
      <c r="E26" s="66"/>
      <c r="F26" s="66"/>
      <c r="G26" s="66"/>
      <c r="H26" s="66"/>
      <c r="I26" s="66"/>
      <c r="J26" s="68"/>
      <c r="K26" s="68"/>
      <c r="L26" s="66"/>
      <c r="M26" s="66"/>
      <c r="N26" s="66"/>
      <c r="O26" s="66"/>
    </row>
    <row r="27" spans="1:17">
      <c r="B27" s="58"/>
      <c r="D27" s="53"/>
      <c r="E27" s="53"/>
      <c r="F27" s="53"/>
      <c r="G27" s="53"/>
      <c r="H27" s="53"/>
      <c r="I27" s="53"/>
      <c r="J27" s="60"/>
      <c r="L27" s="53"/>
      <c r="M27" s="62"/>
      <c r="N27" s="62"/>
      <c r="O27" s="62"/>
      <c r="P27" s="62"/>
      <c r="Q27" s="63"/>
    </row>
    <row r="28" spans="1:17">
      <c r="B28" s="58"/>
      <c r="D28" s="53"/>
      <c r="E28" s="53"/>
      <c r="F28" s="53"/>
      <c r="G28" s="53"/>
      <c r="H28" s="53"/>
      <c r="I28" s="53"/>
      <c r="L28" s="53"/>
      <c r="M28" s="53"/>
      <c r="N28" s="53"/>
      <c r="O28" s="53"/>
    </row>
    <row r="29" spans="1:17">
      <c r="C29" s="64"/>
      <c r="D29" s="53"/>
      <c r="E29" s="53"/>
      <c r="F29" s="53"/>
      <c r="G29" s="53"/>
      <c r="H29" s="53"/>
      <c r="I29" s="53"/>
      <c r="J29" s="60"/>
      <c r="L29" s="53"/>
      <c r="M29" s="62"/>
      <c r="N29" s="62"/>
      <c r="O29" s="62"/>
      <c r="P29" s="62"/>
      <c r="Q29" s="63"/>
    </row>
    <row r="30" spans="1:17">
      <c r="C30" s="64"/>
      <c r="D30" s="53"/>
      <c r="E30" s="53"/>
      <c r="F30" s="53"/>
      <c r="G30" s="53"/>
      <c r="H30" s="53"/>
      <c r="I30" s="53"/>
      <c r="J30" s="60"/>
      <c r="L30" s="53"/>
      <c r="M30" s="62"/>
      <c r="N30" s="62"/>
      <c r="O30" s="62"/>
      <c r="P30" s="62"/>
      <c r="Q30" s="63"/>
    </row>
    <row r="31" spans="1:17">
      <c r="C31" s="64"/>
      <c r="D31" s="53"/>
      <c r="E31" s="53"/>
      <c r="F31" s="53"/>
      <c r="G31" s="53"/>
      <c r="H31" s="53"/>
      <c r="I31" s="53"/>
      <c r="L31" s="53"/>
      <c r="M31" s="62"/>
      <c r="N31" s="62"/>
      <c r="O31" s="62"/>
      <c r="P31" s="62"/>
      <c r="Q31" s="63"/>
    </row>
    <row r="32" spans="1:17">
      <c r="C32" s="64"/>
      <c r="D32" s="53"/>
      <c r="E32" s="53"/>
      <c r="F32" s="53"/>
      <c r="G32" s="53"/>
      <c r="H32" s="53"/>
      <c r="I32" s="53"/>
      <c r="L32" s="53"/>
      <c r="M32" s="62"/>
      <c r="N32" s="62"/>
      <c r="O32" s="62"/>
      <c r="P32" s="62"/>
      <c r="Q32" s="63"/>
    </row>
    <row r="33" spans="2:17">
      <c r="C33" s="64"/>
      <c r="D33" s="53"/>
      <c r="E33" s="53"/>
      <c r="F33" s="53"/>
      <c r="G33" s="53"/>
      <c r="H33" s="53"/>
      <c r="I33" s="53"/>
      <c r="J33" s="60"/>
      <c r="L33" s="53"/>
      <c r="M33" s="62"/>
      <c r="N33" s="62"/>
      <c r="O33" s="62"/>
      <c r="P33" s="62"/>
      <c r="Q33" s="63"/>
    </row>
    <row r="34" spans="2:17" s="57" customFormat="1" ht="10.5">
      <c r="C34" s="65"/>
      <c r="D34" s="66"/>
      <c r="E34" s="66"/>
      <c r="F34" s="66"/>
      <c r="G34" s="66"/>
      <c r="H34" s="66"/>
      <c r="I34" s="66"/>
      <c r="J34" s="67"/>
      <c r="K34" s="68"/>
      <c r="L34" s="66"/>
      <c r="M34" s="66"/>
      <c r="N34" s="66"/>
      <c r="O34" s="66"/>
      <c r="P34" s="66"/>
      <c r="Q34" s="69"/>
    </row>
    <row r="35" spans="2:17">
      <c r="C35" s="64"/>
      <c r="D35" s="53"/>
      <c r="E35" s="53"/>
      <c r="F35" s="53"/>
      <c r="G35" s="53"/>
      <c r="H35" s="53"/>
      <c r="I35" s="53"/>
      <c r="J35" s="60"/>
      <c r="L35" s="53"/>
      <c r="M35" s="62"/>
      <c r="N35" s="62"/>
      <c r="O35" s="62"/>
      <c r="P35" s="62"/>
    </row>
    <row r="36" spans="2:17">
      <c r="C36" s="99"/>
      <c r="D36" s="53"/>
      <c r="E36" s="53"/>
      <c r="F36" s="53"/>
      <c r="G36" s="53"/>
      <c r="H36" s="53"/>
      <c r="I36" s="53"/>
      <c r="L36" s="53"/>
      <c r="M36" s="62"/>
      <c r="N36" s="62"/>
      <c r="O36" s="62"/>
      <c r="P36" s="62"/>
      <c r="Q36" s="63"/>
    </row>
    <row r="37" spans="2:17">
      <c r="C37" s="99"/>
      <c r="D37" s="53"/>
      <c r="E37" s="53"/>
      <c r="F37" s="53"/>
      <c r="G37" s="53"/>
      <c r="H37" s="53"/>
      <c r="I37" s="53"/>
      <c r="L37" s="53"/>
      <c r="M37" s="62"/>
      <c r="N37" s="62"/>
      <c r="O37" s="62"/>
      <c r="P37" s="62"/>
      <c r="Q37" s="63"/>
    </row>
    <row r="38" spans="2:17">
      <c r="D38" s="53"/>
      <c r="E38" s="53"/>
      <c r="F38" s="53"/>
      <c r="G38" s="53"/>
      <c r="H38" s="53"/>
      <c r="I38" s="53"/>
      <c r="L38" s="53"/>
      <c r="M38" s="62"/>
      <c r="N38" s="62"/>
      <c r="O38" s="62"/>
      <c r="P38" s="62"/>
      <c r="Q38" s="63"/>
    </row>
    <row r="39" spans="2:17" s="57" customFormat="1" ht="10.5">
      <c r="C39" s="65"/>
      <c r="D39" s="66"/>
      <c r="E39" s="66"/>
      <c r="F39" s="66"/>
      <c r="G39" s="66"/>
      <c r="H39" s="66"/>
      <c r="I39" s="66"/>
      <c r="J39" s="68"/>
      <c r="K39" s="68"/>
      <c r="L39" s="66"/>
      <c r="M39" s="66"/>
      <c r="N39" s="66"/>
      <c r="O39" s="66"/>
      <c r="P39" s="66"/>
      <c r="Q39" s="69"/>
    </row>
    <row r="40" spans="2:17">
      <c r="C40" s="70"/>
      <c r="D40" s="53"/>
      <c r="E40" s="53"/>
      <c r="F40" s="53"/>
      <c r="G40" s="53"/>
      <c r="H40" s="53"/>
      <c r="I40" s="53"/>
      <c r="L40" s="53"/>
      <c r="M40" s="53"/>
      <c r="N40" s="53"/>
      <c r="O40" s="53"/>
      <c r="P40" s="53"/>
      <c r="Q40" s="63"/>
    </row>
    <row r="41" spans="2:17">
      <c r="C41" s="70"/>
      <c r="D41" s="53"/>
      <c r="E41" s="53"/>
      <c r="F41" s="53"/>
      <c r="G41" s="53"/>
      <c r="H41" s="53"/>
      <c r="I41" s="53"/>
      <c r="L41" s="53"/>
      <c r="M41" s="53"/>
      <c r="N41" s="53"/>
      <c r="O41" s="53"/>
      <c r="P41" s="53"/>
      <c r="Q41" s="63"/>
    </row>
    <row r="42" spans="2:17">
      <c r="D42" s="53"/>
      <c r="E42" s="53"/>
      <c r="F42" s="53"/>
      <c r="G42" s="53"/>
      <c r="H42" s="53"/>
      <c r="I42" s="53"/>
      <c r="L42" s="53"/>
      <c r="M42" s="53"/>
      <c r="N42" s="53"/>
      <c r="O42" s="53"/>
    </row>
    <row r="43" spans="2:17" s="57" customFormat="1" ht="10.5">
      <c r="B43" s="100"/>
      <c r="D43" s="66"/>
      <c r="E43" s="66"/>
      <c r="F43" s="66"/>
      <c r="G43" s="66"/>
      <c r="H43" s="66"/>
      <c r="I43" s="66"/>
      <c r="J43" s="68"/>
      <c r="K43" s="68"/>
      <c r="L43" s="66"/>
      <c r="M43" s="66"/>
      <c r="N43" s="66"/>
      <c r="O43" s="66"/>
    </row>
    <row r="44" spans="2:17">
      <c r="E44" s="53"/>
      <c r="F44" s="53"/>
      <c r="G44" s="53"/>
      <c r="H44" s="53"/>
      <c r="I44" s="53"/>
      <c r="L44" s="53"/>
      <c r="M44" s="62"/>
      <c r="N44" s="62"/>
      <c r="O44" s="62"/>
      <c r="P44" s="62"/>
      <c r="Q44" s="63"/>
    </row>
    <row r="45" spans="2:17">
      <c r="D45" s="53"/>
      <c r="E45" s="53"/>
      <c r="F45" s="53"/>
      <c r="G45" s="53"/>
      <c r="H45" s="53"/>
      <c r="I45" s="53"/>
      <c r="L45" s="53"/>
      <c r="M45" s="53"/>
      <c r="N45" s="53"/>
      <c r="O45" s="53"/>
    </row>
    <row r="46" spans="2:17">
      <c r="D46" s="66"/>
      <c r="E46" s="53"/>
      <c r="F46" s="53"/>
      <c r="G46" s="53"/>
      <c r="H46" s="53"/>
      <c r="I46" s="53"/>
      <c r="L46" s="53"/>
      <c r="M46" s="12"/>
      <c r="N46" s="12"/>
      <c r="O46" s="12"/>
      <c r="P46" s="12"/>
      <c r="Q46" s="63"/>
    </row>
    <row r="47" spans="2:17">
      <c r="D47" s="53"/>
      <c r="E47" s="53"/>
      <c r="F47" s="53"/>
      <c r="G47" s="53"/>
      <c r="H47" s="53"/>
      <c r="I47" s="53"/>
      <c r="L47" s="53"/>
      <c r="M47" s="12"/>
      <c r="N47" s="12"/>
      <c r="O47" s="12"/>
      <c r="P47" s="12"/>
      <c r="Q47" s="63"/>
    </row>
    <row r="48" spans="2:17" s="57" customFormat="1" ht="10.5">
      <c r="C48" s="65"/>
      <c r="D48" s="66"/>
      <c r="E48" s="66"/>
      <c r="F48" s="66"/>
      <c r="G48" s="66"/>
      <c r="H48" s="66"/>
      <c r="I48" s="66"/>
      <c r="J48" s="68"/>
      <c r="K48" s="68"/>
      <c r="L48" s="66"/>
      <c r="M48" s="66"/>
      <c r="N48" s="66"/>
      <c r="O48" s="66"/>
      <c r="P48" s="66"/>
      <c r="Q48" s="69"/>
    </row>
    <row r="49" spans="2:18">
      <c r="D49" s="53"/>
      <c r="E49" s="53"/>
      <c r="F49" s="53"/>
      <c r="G49" s="53"/>
      <c r="H49" s="53"/>
      <c r="I49" s="53"/>
      <c r="L49" s="53"/>
      <c r="M49" s="53"/>
      <c r="N49" s="53"/>
      <c r="O49" s="53"/>
    </row>
    <row r="50" spans="2:18" s="57" customFormat="1" ht="10.5">
      <c r="C50" s="100"/>
      <c r="D50" s="66"/>
      <c r="E50" s="66"/>
      <c r="F50" s="71"/>
      <c r="G50" s="66"/>
      <c r="H50" s="66"/>
      <c r="I50" s="66"/>
      <c r="J50" s="72"/>
      <c r="K50" s="68"/>
      <c r="L50" s="66"/>
      <c r="M50" s="66"/>
      <c r="N50" s="66"/>
      <c r="O50" s="66"/>
    </row>
    <row r="51" spans="2:18">
      <c r="D51" s="73"/>
      <c r="E51" s="53"/>
      <c r="F51" s="53"/>
      <c r="G51" s="53"/>
      <c r="H51" s="53"/>
      <c r="I51" s="53"/>
      <c r="L51" s="53"/>
      <c r="M51" s="62"/>
      <c r="N51" s="62"/>
      <c r="O51" s="62"/>
      <c r="P51" s="62"/>
      <c r="Q51" s="63"/>
    </row>
    <row r="52" spans="2:18">
      <c r="D52" s="73"/>
      <c r="E52" s="53"/>
      <c r="F52" s="53"/>
      <c r="G52" s="53"/>
      <c r="H52" s="53"/>
      <c r="I52" s="53"/>
      <c r="L52" s="53"/>
      <c r="M52" s="62"/>
      <c r="N52" s="62"/>
      <c r="O52" s="62"/>
      <c r="P52" s="62"/>
      <c r="Q52" s="63"/>
    </row>
    <row r="53" spans="2:18">
      <c r="D53" s="73"/>
      <c r="E53" s="53"/>
      <c r="F53" s="53"/>
      <c r="G53" s="53"/>
      <c r="H53" s="53"/>
      <c r="I53" s="53"/>
      <c r="L53" s="53"/>
      <c r="M53" s="62"/>
      <c r="N53" s="62"/>
      <c r="O53" s="62"/>
      <c r="P53" s="62"/>
      <c r="Q53" s="63"/>
    </row>
    <row r="54" spans="2:18">
      <c r="D54" s="73"/>
      <c r="E54" s="53"/>
      <c r="F54" s="53"/>
      <c r="G54" s="53"/>
      <c r="H54" s="53"/>
      <c r="I54" s="53"/>
      <c r="L54" s="53"/>
      <c r="M54" s="62"/>
      <c r="N54" s="62"/>
      <c r="O54" s="62"/>
      <c r="P54" s="62"/>
      <c r="Q54" s="63"/>
    </row>
    <row r="55" spans="2:18">
      <c r="D55" s="73"/>
      <c r="E55" s="53"/>
      <c r="F55" s="53"/>
      <c r="G55" s="53"/>
      <c r="H55" s="53"/>
      <c r="I55" s="53"/>
      <c r="L55" s="53"/>
      <c r="M55" s="62"/>
      <c r="N55" s="62"/>
      <c r="O55" s="62"/>
      <c r="P55" s="62"/>
      <c r="Q55" s="63"/>
    </row>
    <row r="56" spans="2:18">
      <c r="D56" s="73"/>
      <c r="E56" s="53"/>
      <c r="F56" s="53"/>
      <c r="G56" s="53"/>
      <c r="H56" s="53"/>
      <c r="I56" s="53"/>
      <c r="L56" s="53"/>
      <c r="M56" s="62"/>
      <c r="N56" s="62"/>
      <c r="O56" s="62"/>
      <c r="P56" s="62"/>
      <c r="Q56" s="63"/>
    </row>
    <row r="57" spans="2:18">
      <c r="D57" s="73"/>
      <c r="E57" s="53"/>
      <c r="F57" s="53"/>
      <c r="G57" s="53"/>
      <c r="H57" s="53"/>
      <c r="I57" s="53"/>
      <c r="L57" s="53"/>
      <c r="M57" s="12"/>
      <c r="N57" s="12"/>
      <c r="O57" s="12"/>
      <c r="P57" s="12"/>
      <c r="Q57" s="63"/>
    </row>
    <row r="58" spans="2:18">
      <c r="D58" s="73"/>
      <c r="E58" s="53"/>
      <c r="F58" s="53"/>
      <c r="G58" s="53"/>
      <c r="H58" s="53"/>
      <c r="I58" s="53"/>
      <c r="L58" s="53"/>
      <c r="M58" s="62"/>
      <c r="N58" s="62"/>
      <c r="O58" s="62"/>
      <c r="P58" s="62"/>
      <c r="Q58" s="63"/>
    </row>
    <row r="59" spans="2:18">
      <c r="D59" s="73"/>
      <c r="E59" s="53"/>
      <c r="F59" s="53"/>
      <c r="G59" s="53"/>
      <c r="H59" s="53"/>
      <c r="I59" s="53"/>
      <c r="L59" s="53"/>
      <c r="M59" s="62"/>
      <c r="N59" s="62"/>
      <c r="O59" s="62"/>
      <c r="P59" s="62"/>
      <c r="Q59" s="63"/>
    </row>
    <row r="60" spans="2:18">
      <c r="D60" s="73"/>
      <c r="E60" s="53"/>
      <c r="F60" s="53"/>
      <c r="G60" s="53"/>
      <c r="H60" s="53"/>
      <c r="I60" s="53"/>
      <c r="L60" s="53"/>
      <c r="M60" s="62"/>
      <c r="N60" s="62"/>
      <c r="O60" s="62"/>
      <c r="P60" s="62"/>
      <c r="Q60" s="63"/>
    </row>
    <row r="61" spans="2:18" s="57" customFormat="1">
      <c r="C61" s="65"/>
      <c r="D61" s="71"/>
      <c r="E61" s="66"/>
      <c r="F61" s="66"/>
      <c r="G61" s="66"/>
      <c r="H61" s="66"/>
      <c r="I61" s="66"/>
      <c r="J61" s="68"/>
      <c r="K61" s="72"/>
      <c r="L61" s="66"/>
      <c r="M61" s="66"/>
      <c r="N61" s="66"/>
      <c r="O61" s="66"/>
      <c r="P61" s="66"/>
      <c r="Q61" s="69"/>
      <c r="R61" s="59"/>
    </row>
    <row r="62" spans="2:18">
      <c r="C62" s="99"/>
      <c r="D62" s="73"/>
      <c r="E62" s="53"/>
      <c r="F62" s="53"/>
      <c r="G62" s="53"/>
      <c r="H62" s="53"/>
      <c r="I62" s="53"/>
      <c r="K62" s="101"/>
      <c r="L62" s="53"/>
      <c r="M62" s="53"/>
      <c r="N62" s="53"/>
      <c r="O62" s="53"/>
    </row>
    <row r="63" spans="2:18" s="57" customFormat="1">
      <c r="B63" s="112"/>
      <c r="D63" s="71"/>
      <c r="E63" s="66"/>
      <c r="F63" s="66"/>
      <c r="G63" s="66"/>
      <c r="H63" s="66"/>
      <c r="I63" s="66"/>
      <c r="J63" s="68"/>
      <c r="K63" s="72"/>
      <c r="L63" s="66"/>
      <c r="M63" s="66"/>
      <c r="N63" s="66"/>
      <c r="O63" s="66"/>
      <c r="P63" s="66"/>
      <c r="Q63" s="66"/>
      <c r="R63" s="59"/>
    </row>
    <row r="64" spans="2:18">
      <c r="C64" s="65"/>
      <c r="D64" s="73"/>
      <c r="E64" s="53"/>
      <c r="F64" s="53"/>
      <c r="G64" s="53"/>
      <c r="H64" s="53"/>
      <c r="I64" s="53"/>
      <c r="J64" s="68"/>
      <c r="K64" s="101"/>
      <c r="L64" s="53"/>
      <c r="M64" s="53"/>
      <c r="N64" s="53"/>
      <c r="O64" s="53"/>
      <c r="P64" s="53"/>
      <c r="Q64" s="63"/>
    </row>
    <row r="65" spans="2:17" s="57" customFormat="1" ht="10.5">
      <c r="C65" s="65"/>
      <c r="D65" s="66"/>
      <c r="E65" s="66"/>
      <c r="F65" s="66"/>
      <c r="G65" s="66"/>
      <c r="H65" s="66"/>
      <c r="I65" s="66"/>
      <c r="J65" s="68"/>
      <c r="K65" s="72"/>
      <c r="L65" s="66"/>
      <c r="M65" s="66"/>
      <c r="N65" s="66"/>
      <c r="O65" s="66"/>
      <c r="P65" s="66"/>
      <c r="Q65" s="66"/>
    </row>
    <row r="66" spans="2:17" s="57" customFormat="1" ht="10.5">
      <c r="C66" s="65"/>
      <c r="D66" s="71"/>
      <c r="E66" s="66"/>
      <c r="F66" s="66"/>
      <c r="G66" s="66"/>
      <c r="H66" s="66"/>
      <c r="I66" s="66"/>
      <c r="J66" s="68"/>
      <c r="K66" s="72"/>
      <c r="L66" s="66"/>
      <c r="M66" s="66"/>
      <c r="N66" s="66"/>
      <c r="O66" s="66"/>
    </row>
    <row r="67" spans="2:17" s="57" customFormat="1" ht="10.5">
      <c r="C67" s="65"/>
      <c r="D67" s="66"/>
      <c r="E67" s="66"/>
      <c r="F67" s="66"/>
      <c r="G67" s="66"/>
      <c r="H67" s="66"/>
      <c r="I67" s="66"/>
      <c r="J67" s="68"/>
      <c r="K67" s="72"/>
      <c r="L67" s="66"/>
      <c r="M67" s="102"/>
      <c r="N67" s="102"/>
      <c r="O67" s="102"/>
      <c r="P67" s="102"/>
      <c r="Q67" s="66"/>
    </row>
    <row r="68" spans="2:17" s="57" customFormat="1" ht="10.5">
      <c r="C68" s="65"/>
      <c r="D68" s="71"/>
      <c r="E68" s="66"/>
      <c r="F68" s="66"/>
      <c r="G68" s="66"/>
      <c r="H68" s="66"/>
      <c r="I68" s="66"/>
      <c r="J68" s="68"/>
      <c r="K68" s="72"/>
      <c r="L68" s="66"/>
      <c r="M68" s="66"/>
      <c r="N68" s="66"/>
      <c r="O68" s="66"/>
    </row>
    <row r="69" spans="2:17" s="57" customFormat="1" ht="10.5">
      <c r="B69" s="96"/>
      <c r="C69" s="65"/>
      <c r="D69" s="71"/>
      <c r="E69" s="66"/>
      <c r="F69" s="66"/>
      <c r="G69" s="66"/>
      <c r="H69" s="66"/>
      <c r="I69" s="66"/>
      <c r="J69" s="68"/>
      <c r="K69" s="72"/>
      <c r="L69" s="66"/>
      <c r="M69" s="66"/>
      <c r="N69" s="66"/>
      <c r="O69" s="66"/>
      <c r="P69" s="66"/>
      <c r="Q69" s="66"/>
    </row>
    <row r="70" spans="2:17">
      <c r="C70" s="65"/>
      <c r="D70" s="73"/>
      <c r="E70" s="53"/>
      <c r="F70" s="53"/>
      <c r="G70" s="53"/>
      <c r="H70" s="53"/>
      <c r="I70" s="53"/>
      <c r="J70" s="68"/>
      <c r="K70" s="101"/>
      <c r="L70" s="53"/>
      <c r="M70" s="53"/>
      <c r="N70" s="53"/>
      <c r="O70" s="53"/>
    </row>
    <row r="71" spans="2:17">
      <c r="C71" s="65"/>
      <c r="D71" s="73"/>
      <c r="E71" s="53"/>
      <c r="F71" s="53"/>
      <c r="G71" s="53"/>
      <c r="H71" s="53"/>
      <c r="I71" s="53"/>
      <c r="L71" s="53"/>
      <c r="M71" s="62"/>
      <c r="N71" s="62"/>
      <c r="O71" s="62"/>
      <c r="P71" s="62"/>
      <c r="Q71" s="63"/>
    </row>
    <row r="72" spans="2:17">
      <c r="C72" s="65"/>
      <c r="D72" s="73"/>
      <c r="E72" s="53"/>
      <c r="F72" s="53"/>
      <c r="G72" s="53"/>
      <c r="H72" s="53"/>
      <c r="I72" s="53"/>
      <c r="L72" s="53"/>
      <c r="M72" s="62"/>
      <c r="N72" s="62"/>
      <c r="O72" s="62"/>
      <c r="P72" s="62"/>
      <c r="Q72" s="63"/>
    </row>
    <row r="73" spans="2:17">
      <c r="C73" s="65"/>
      <c r="D73" s="73"/>
      <c r="E73" s="53"/>
      <c r="F73" s="53"/>
      <c r="G73" s="53"/>
      <c r="H73" s="53"/>
      <c r="I73" s="53"/>
      <c r="J73" s="68"/>
      <c r="K73" s="101"/>
      <c r="L73" s="53"/>
      <c r="M73" s="53"/>
      <c r="N73" s="53"/>
      <c r="O73" s="53"/>
    </row>
    <row r="74" spans="2:17">
      <c r="C74" s="74"/>
      <c r="D74" s="73"/>
      <c r="E74" s="53"/>
      <c r="F74" s="53"/>
      <c r="G74" s="53"/>
      <c r="H74" s="53"/>
      <c r="I74" s="53"/>
      <c r="L74" s="53"/>
      <c r="M74" s="62"/>
      <c r="N74" s="62"/>
      <c r="O74" s="62"/>
      <c r="P74" s="62"/>
      <c r="Q74" s="63"/>
    </row>
    <row r="75" spans="2:17">
      <c r="C75" s="75"/>
      <c r="D75" s="73"/>
      <c r="E75" s="53"/>
      <c r="F75" s="53"/>
      <c r="G75" s="53"/>
      <c r="H75" s="53"/>
      <c r="I75" s="53"/>
      <c r="L75" s="53"/>
      <c r="M75" s="62"/>
      <c r="N75" s="62"/>
      <c r="O75" s="62"/>
      <c r="P75" s="62"/>
      <c r="Q75" s="63"/>
    </row>
    <row r="76" spans="2:17">
      <c r="D76" s="73"/>
      <c r="E76" s="53"/>
      <c r="F76" s="53"/>
      <c r="G76" s="53"/>
      <c r="H76" s="53"/>
      <c r="I76" s="53"/>
      <c r="L76" s="53"/>
      <c r="M76" s="62"/>
      <c r="N76" s="62"/>
      <c r="O76" s="62"/>
      <c r="P76" s="62"/>
      <c r="Q76" s="63"/>
    </row>
  </sheetData>
  <customSheetViews>
    <customSheetView guid="{700BB901-DE3D-40AF-9E84-3437521A0345}" showPageBreaks="1">
      <selection activeCell="B5" sqref="B5"/>
      <pageMargins left="0.5" right="0.5" top="1" bottom="1" header="0.5" footer="0.5"/>
      <printOptions horizontalCentered="1"/>
      <pageSetup scale="75" pageOrder="overThenDown" orientation="landscape" r:id="rId1"/>
      <headerFooter alignWithMargins="0">
        <oddFooter>&amp;L&amp;8Sponsored by:  Randall W. Hamlett&amp;C&amp;8&amp;A&amp;R&amp;8&amp;P of &amp;N</oddFooter>
      </headerFooter>
    </customSheetView>
    <customSheetView guid="{D30DA162-D620-4A19-970C-1046A6A23ED1}">
      <selection activeCell="B5" sqref="B5"/>
      <pageMargins left="0.5" right="0.5" top="1" bottom="1" header="0.5" footer="0.5"/>
      <printOptions horizontalCentered="1"/>
      <pageSetup scale="75" pageOrder="overThenDown" orientation="landscape" r:id="rId2"/>
      <headerFooter alignWithMargins="0">
        <oddFooter>&amp;L&amp;8Sponsored by:  Randall W. Hamlett&amp;C&amp;8&amp;A&amp;R&amp;8&amp;P of &amp;N</oddFooter>
      </headerFooter>
    </customSheetView>
    <customSheetView guid="{7B208CC4-03EC-49A3-9AEF-BDEAF48D6BE2}" showPageBreaks="1" printArea="1">
      <selection activeCell="B5" sqref="B5"/>
      <pageMargins left="0.5" right="0.5" top="1" bottom="1" header="0.5" footer="0.5"/>
      <printOptions horizontalCentered="1"/>
      <pageSetup scale="75" pageOrder="overThenDown" orientation="landscape" r:id="rId3"/>
      <headerFooter alignWithMargins="0">
        <oddFooter>&amp;L&amp;8Sponsored by:  Randall W. Hamlett&amp;C&amp;8&amp;A&amp;R&amp;8&amp;P of &amp;N</oddFooter>
      </headerFooter>
    </customSheetView>
    <customSheetView guid="{FAFF7267-5C8D-421B-A6E7-C317663504A2}">
      <pageMargins left="0.5" right="0.5" top="1" bottom="1" header="0.5" footer="0.5"/>
      <printOptions horizontalCentered="1"/>
      <pageSetup scale="75" pageOrder="overThenDown" orientation="landscape" r:id="rId4"/>
      <headerFooter alignWithMargins="0">
        <oddFooter>&amp;L&amp;8Sponsored by:  Randall W. Hamlett&amp;C&amp;8&amp;A&amp;R&amp;8&amp;P of &amp;N</oddFooter>
      </headerFooter>
    </customSheetView>
    <customSheetView guid="{659C7A86-29AF-4EB2-A484-62929168C99A}">
      <selection activeCell="B5" sqref="B5"/>
      <pageMargins left="0.5" right="0.5" top="1" bottom="1" header="0.5" footer="0.5"/>
      <printOptions horizontalCentered="1"/>
      <pageSetup scale="75" pageOrder="overThenDown" orientation="landscape" r:id="rId5"/>
      <headerFooter alignWithMargins="0">
        <oddFooter>&amp;L&amp;8Sponsored by:  Randall W. Hamlett&amp;C&amp;8&amp;A&amp;R&amp;8&amp;P of &amp;N</oddFooter>
      </headerFooter>
    </customSheetView>
    <customSheetView guid="{DE1D8474-1C81-4DEF-9FC4-4CC6D52CA0A7}" topLeftCell="A5">
      <selection activeCell="K17" sqref="K17"/>
      <pageMargins left="0.5" right="0.5" top="1" bottom="1" header="0.5" footer="0.5"/>
      <printOptions horizontalCentered="1"/>
      <pageSetup scale="75" pageOrder="overThenDown" orientation="landscape" r:id="rId6"/>
      <headerFooter alignWithMargins="0">
        <oddFooter>&amp;L&amp;8Sponsored by:  Randall W. Hamlett&amp;C&amp;8&amp;A&amp;R&amp;8&amp;P of &amp;N</oddFooter>
      </headerFooter>
    </customSheetView>
  </customSheetViews>
  <phoneticPr fontId="20" type="noConversion"/>
  <pageMargins left="0.75" right="0.75" top="1" bottom="1" header="0.75" footer="0.75"/>
  <pageSetup scale="70" pageOrder="overThenDown" orientation="landscape" r:id="rId7"/>
  <headerFooter alignWithMargins="0">
    <oddFooter>&amp;L&amp;8Sponsored by:  Randall W. Hamlett</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R72"/>
  <sheetViews>
    <sheetView workbookViewId="0"/>
  </sheetViews>
  <sheetFormatPr defaultColWidth="9.140625" defaultRowHeight="12.75" customHeight="1"/>
  <cols>
    <col min="1" max="1" width="3.5703125" style="59" customWidth="1"/>
    <col min="2" max="2" width="8.5703125" style="59" customWidth="1"/>
    <col min="3" max="3" width="26.28515625" style="59" customWidth="1"/>
    <col min="4" max="4" width="10" style="59" customWidth="1"/>
    <col min="5" max="5" width="11.28515625" style="59" bestFit="1" customWidth="1"/>
    <col min="6" max="6" width="11.42578125" style="59" bestFit="1" customWidth="1"/>
    <col min="7" max="7" width="9" style="59" bestFit="1" customWidth="1"/>
    <col min="8" max="8" width="11.28515625" style="59" bestFit="1" customWidth="1"/>
    <col min="9" max="9" width="8" style="268" bestFit="1" customWidth="1"/>
    <col min="10" max="10" width="11.5703125" style="61" bestFit="1" customWidth="1"/>
    <col min="11" max="11" width="3.7109375" style="61" customWidth="1"/>
    <col min="12" max="12" width="8" style="59" bestFit="1" customWidth="1"/>
    <col min="13" max="13" width="11.28515625" style="59" bestFit="1" customWidth="1"/>
    <col min="14" max="14" width="11.42578125" style="59" bestFit="1" customWidth="1"/>
    <col min="15" max="15" width="10.42578125" style="59" bestFit="1" customWidth="1"/>
    <col min="16" max="16" width="9.5703125" style="59" bestFit="1" customWidth="1"/>
    <col min="17" max="17" width="11.42578125" style="59" bestFit="1" customWidth="1"/>
    <col min="18" max="16384" width="9.140625" style="59"/>
  </cols>
  <sheetData>
    <row r="1" spans="1:18" ht="12" thickBot="1">
      <c r="L1" s="20"/>
      <c r="Q1" s="20"/>
    </row>
    <row r="2" spans="1:18" ht="11.25">
      <c r="B2" s="437" t="s">
        <v>465</v>
      </c>
      <c r="C2" s="86"/>
      <c r="D2" s="255"/>
      <c r="F2" s="82"/>
      <c r="L2" s="354"/>
      <c r="Q2" s="354"/>
    </row>
    <row r="3" spans="1:18" ht="11.25">
      <c r="B3" s="544" t="s">
        <v>1409</v>
      </c>
      <c r="C3" s="4"/>
      <c r="D3" s="271"/>
      <c r="F3" s="82"/>
      <c r="L3" s="354"/>
      <c r="Q3" s="354"/>
    </row>
    <row r="4" spans="1:18" ht="11.25">
      <c r="B4" s="1544" t="s">
        <v>1624</v>
      </c>
      <c r="C4" s="4"/>
      <c r="D4" s="271"/>
    </row>
    <row r="5" spans="1:18" ht="11.25">
      <c r="B5" s="439" t="str">
        <f>'I-A'!B5</f>
        <v>TEST YEAR ENDING 12/31/2018</v>
      </c>
      <c r="C5" s="4"/>
      <c r="D5" s="271"/>
    </row>
    <row r="6" spans="1:18" ht="12" thickBot="1">
      <c r="B6" s="1546" t="str">
        <f>'I-A'!B6</f>
        <v xml:space="preserve"> </v>
      </c>
      <c r="C6" s="216"/>
      <c r="D6" s="275"/>
    </row>
    <row r="7" spans="1:18" ht="11.25">
      <c r="B7" s="57"/>
    </row>
    <row r="8" spans="1:18" ht="12" thickBot="1">
      <c r="B8" s="59" t="s">
        <v>584</v>
      </c>
      <c r="E8" s="60">
        <v>1</v>
      </c>
      <c r="F8" s="60">
        <v>2</v>
      </c>
      <c r="G8" s="60">
        <v>3</v>
      </c>
      <c r="H8" s="60">
        <v>4</v>
      </c>
      <c r="I8" s="60">
        <v>5</v>
      </c>
      <c r="J8" s="60">
        <v>6</v>
      </c>
      <c r="K8" s="60">
        <v>7</v>
      </c>
      <c r="L8" s="60">
        <v>8</v>
      </c>
      <c r="M8" s="60">
        <v>9</v>
      </c>
      <c r="N8" s="355">
        <v>10</v>
      </c>
      <c r="O8" s="355">
        <v>11</v>
      </c>
      <c r="P8" s="61">
        <v>12</v>
      </c>
      <c r="Q8" s="61">
        <v>13</v>
      </c>
    </row>
    <row r="9" spans="1:18" ht="11.25">
      <c r="A9" s="232"/>
      <c r="B9" s="388"/>
      <c r="C9" s="388"/>
      <c r="D9" s="388"/>
      <c r="E9" s="388"/>
      <c r="F9" s="388"/>
      <c r="G9" s="388"/>
      <c r="H9" s="356" t="s">
        <v>352</v>
      </c>
      <c r="I9" s="389" t="s">
        <v>355</v>
      </c>
      <c r="J9" s="388"/>
      <c r="K9" s="388"/>
      <c r="L9" s="388"/>
      <c r="M9" s="356"/>
      <c r="N9" s="356"/>
      <c r="O9" s="356"/>
      <c r="P9" s="390"/>
      <c r="Q9" s="356"/>
      <c r="R9" s="26"/>
    </row>
    <row r="10" spans="1:18" ht="11.25">
      <c r="A10" s="233"/>
      <c r="B10" s="357" t="s">
        <v>611</v>
      </c>
      <c r="C10" s="357" t="s">
        <v>578</v>
      </c>
      <c r="D10" s="357" t="s">
        <v>583</v>
      </c>
      <c r="E10" s="391" t="s">
        <v>281</v>
      </c>
      <c r="F10" s="357" t="s">
        <v>282</v>
      </c>
      <c r="G10" s="357" t="s">
        <v>251</v>
      </c>
      <c r="H10" s="357" t="s">
        <v>283</v>
      </c>
      <c r="I10" s="392" t="s">
        <v>773</v>
      </c>
      <c r="J10" s="357" t="s">
        <v>284</v>
      </c>
      <c r="K10" s="357" t="s">
        <v>285</v>
      </c>
      <c r="L10" s="357" t="s">
        <v>383</v>
      </c>
      <c r="M10" s="357" t="s">
        <v>162</v>
      </c>
      <c r="N10" s="357" t="s">
        <v>163</v>
      </c>
      <c r="O10" s="357" t="s">
        <v>993</v>
      </c>
      <c r="P10" s="357" t="s">
        <v>270</v>
      </c>
      <c r="Q10" s="357" t="s">
        <v>283</v>
      </c>
      <c r="R10" s="30"/>
    </row>
    <row r="11" spans="1:18" ht="11.25">
      <c r="A11" s="233" t="s">
        <v>272</v>
      </c>
      <c r="B11" s="357" t="s">
        <v>250</v>
      </c>
      <c r="C11" s="357"/>
      <c r="D11" s="357" t="s">
        <v>586</v>
      </c>
      <c r="E11" s="391" t="s">
        <v>352</v>
      </c>
      <c r="F11" s="357" t="s">
        <v>353</v>
      </c>
      <c r="G11" s="357" t="s">
        <v>176</v>
      </c>
      <c r="H11" s="357" t="s">
        <v>354</v>
      </c>
      <c r="I11" s="392" t="s">
        <v>774</v>
      </c>
      <c r="J11" s="357" t="s">
        <v>355</v>
      </c>
      <c r="K11" s="357" t="s">
        <v>356</v>
      </c>
      <c r="L11" s="357" t="s">
        <v>286</v>
      </c>
      <c r="M11" s="357"/>
      <c r="N11" s="357"/>
      <c r="O11" s="357"/>
      <c r="P11" s="357"/>
      <c r="Q11" s="357"/>
      <c r="R11" s="30" t="s">
        <v>587</v>
      </c>
    </row>
    <row r="12" spans="1:18" ht="12" thickBot="1">
      <c r="A12" s="234" t="s">
        <v>1083</v>
      </c>
      <c r="B12" s="357"/>
      <c r="C12" s="357"/>
      <c r="D12" s="357"/>
      <c r="E12" s="391"/>
      <c r="F12" s="357"/>
      <c r="G12" s="357"/>
      <c r="H12" s="357"/>
      <c r="I12" s="392" t="s">
        <v>286</v>
      </c>
      <c r="J12" s="357"/>
      <c r="K12" s="357"/>
      <c r="L12" s="357" t="s">
        <v>357</v>
      </c>
      <c r="M12" s="357"/>
      <c r="N12" s="357"/>
      <c r="O12" s="357"/>
      <c r="P12" s="357"/>
      <c r="Q12" s="374"/>
      <c r="R12" s="113"/>
    </row>
    <row r="13" spans="1:18" ht="12.75" customHeight="1">
      <c r="A13" s="4"/>
      <c r="B13" s="254"/>
      <c r="C13" s="94"/>
      <c r="D13" s="94"/>
      <c r="E13" s="94"/>
      <c r="F13" s="94"/>
      <c r="G13" s="94"/>
      <c r="H13" s="94"/>
      <c r="I13" s="265"/>
      <c r="J13" s="95"/>
      <c r="K13" s="95"/>
      <c r="L13" s="94"/>
      <c r="M13" s="94"/>
      <c r="N13" s="94"/>
      <c r="O13" s="94"/>
      <c r="P13" s="94"/>
      <c r="Q13" s="255"/>
    </row>
    <row r="14" spans="1:18" s="57" customFormat="1" ht="11.25">
      <c r="A14" s="61">
        <v>1</v>
      </c>
      <c r="B14" s="256" t="s">
        <v>846</v>
      </c>
      <c r="D14" s="97"/>
      <c r="E14" s="66"/>
      <c r="F14" s="66"/>
      <c r="G14" s="66"/>
      <c r="H14" s="66"/>
      <c r="I14" s="266"/>
      <c r="J14" s="68"/>
      <c r="K14" s="68"/>
      <c r="L14" s="66"/>
      <c r="M14" s="66"/>
      <c r="N14" s="66"/>
      <c r="O14" s="66"/>
      <c r="Q14" s="270"/>
    </row>
    <row r="15" spans="1:18" ht="11.25">
      <c r="A15" s="3">
        <f t="shared" ref="A15:A23" si="0">+A14+1</f>
        <v>2</v>
      </c>
      <c r="B15" s="383" t="s">
        <v>1057</v>
      </c>
      <c r="C15" s="59" t="s">
        <v>1058</v>
      </c>
      <c r="D15" s="66"/>
      <c r="E15" s="53">
        <f>'[10]II-B-7 Accum. Provisions'!E17+'[9]II-B-7 Accum. Provisions'!E15</f>
        <v>-27348667.129999995</v>
      </c>
      <c r="F15" s="53">
        <f>'[10]II-B-7 Accum. Provisions'!F17+'[9]II-B-7 Accum. Provisions'!F15</f>
        <v>-23706535.799999997</v>
      </c>
      <c r="G15" s="53">
        <f>'[10]II-B-7 Accum. Provisions'!G17+'[9]II-B-7 Accum. Provisions'!G15</f>
        <v>0</v>
      </c>
      <c r="H15" s="66">
        <f>+E15-F15+G15</f>
        <v>-3642131.3299999982</v>
      </c>
      <c r="I15" s="267">
        <v>1</v>
      </c>
      <c r="J15" s="98">
        <f>+H15*I15</f>
        <v>-3642131.3299999982</v>
      </c>
      <c r="K15" s="1137" t="s">
        <v>1629</v>
      </c>
      <c r="L15" s="1160" t="s">
        <v>517</v>
      </c>
      <c r="M15" s="53">
        <f>'[10]II-B-7 Accum. Provisions'!M17+'[9]II-B-7 Accum. Provisions'!M15</f>
        <v>0</v>
      </c>
      <c r="N15" s="53">
        <f>'[10]II-B-7 Accum. Provisions'!N17+'[9]II-B-7 Accum. Provisions'!N15</f>
        <v>-3642131.3299999987</v>
      </c>
      <c r="O15" s="53">
        <f>'[10]II-B-7 Accum. Provisions'!O17+'[9]II-B-7 Accum. Provisions'!O15</f>
        <v>0</v>
      </c>
      <c r="P15" s="53">
        <f>'[10]II-B-7 Accum. Provisions'!P17+'[9]II-B-7 Accum. Provisions'!P15</f>
        <v>0</v>
      </c>
      <c r="Q15" s="272">
        <f>SUM(M15:P15)</f>
        <v>-3642131.3299999987</v>
      </c>
    </row>
    <row r="16" spans="1:18" ht="11.25">
      <c r="A16" s="3">
        <f t="shared" si="0"/>
        <v>3</v>
      </c>
      <c r="B16" s="269">
        <v>2350001</v>
      </c>
      <c r="C16" s="59" t="s">
        <v>1024</v>
      </c>
      <c r="D16" s="97"/>
      <c r="E16" s="53">
        <f>'[10]II-B-7 Accum. Provisions'!E16+'[9]II-B-7 Accum. Provisions'!E16</f>
        <v>-20000</v>
      </c>
      <c r="F16" s="53">
        <f>'[10]II-B-7 Accum. Provisions'!F16+'[9]II-B-7 Accum. Provisions'!F16</f>
        <v>0</v>
      </c>
      <c r="G16" s="53">
        <f>'[10]II-B-7 Accum. Provisions'!G16+'[9]II-B-7 Accum. Provisions'!G16</f>
        <v>0</v>
      </c>
      <c r="H16" s="66">
        <f>+E16-F16+G16</f>
        <v>-20000</v>
      </c>
      <c r="I16" s="267">
        <v>1</v>
      </c>
      <c r="J16" s="98">
        <f>+H16*I16</f>
        <v>-20000</v>
      </c>
      <c r="K16" s="1137" t="s">
        <v>1629</v>
      </c>
      <c r="L16" s="1160" t="s">
        <v>517</v>
      </c>
      <c r="M16" s="53">
        <f>'[10]II-B-7 Accum. Provisions'!M16+'[9]II-B-7 Accum. Provisions'!M16</f>
        <v>0</v>
      </c>
      <c r="N16" s="53">
        <f>'[10]II-B-7 Accum. Provisions'!N16+'[9]II-B-7 Accum. Provisions'!N16</f>
        <v>-20000</v>
      </c>
      <c r="O16" s="53">
        <f>'[10]II-B-7 Accum. Provisions'!O16+'[9]II-B-7 Accum. Provisions'!O16</f>
        <v>0</v>
      </c>
      <c r="P16" s="53">
        <f>'[10]II-B-7 Accum. Provisions'!P16+'[9]II-B-7 Accum. Provisions'!P16</f>
        <v>0</v>
      </c>
      <c r="Q16" s="272">
        <f>SUM(M16:P16)</f>
        <v>-20000</v>
      </c>
    </row>
    <row r="17" spans="1:18" ht="11.25">
      <c r="A17" s="3">
        <f t="shared" si="0"/>
        <v>4</v>
      </c>
      <c r="B17" s="269">
        <v>2281001</v>
      </c>
      <c r="C17" s="59" t="s">
        <v>837</v>
      </c>
      <c r="D17" s="97"/>
      <c r="E17" s="53">
        <f>'[9]II-B-7 Accum. Provisions'!E17</f>
        <v>0</v>
      </c>
      <c r="F17" s="53">
        <f>'[9]II-B-7 Accum. Provisions'!F17</f>
        <v>0</v>
      </c>
      <c r="G17" s="53">
        <f>'[9]II-B-7 Accum. Provisions'!G17</f>
        <v>0</v>
      </c>
      <c r="H17" s="53">
        <f>+E17-F17+G17</f>
        <v>0</v>
      </c>
      <c r="I17" s="267">
        <v>1</v>
      </c>
      <c r="J17" s="11">
        <f>SUM((H17-M17)*I17)+M17</f>
        <v>0</v>
      </c>
      <c r="K17" s="61" t="s">
        <v>453</v>
      </c>
      <c r="L17" s="98" t="s">
        <v>453</v>
      </c>
      <c r="M17" s="53">
        <f>'[9]II-B-7 Accum. Provisions'!M17</f>
        <v>0</v>
      </c>
      <c r="N17" s="53">
        <f>'[9]II-B-7 Accum. Provisions'!N17</f>
        <v>0</v>
      </c>
      <c r="O17" s="53">
        <f>'[9]II-B-7 Accum. Provisions'!O17</f>
        <v>0</v>
      </c>
      <c r="P17" s="53">
        <f>'[9]II-B-7 Accum. Provisions'!P17</f>
        <v>0</v>
      </c>
      <c r="Q17" s="272">
        <f>SUM(M17:P17)</f>
        <v>0</v>
      </c>
    </row>
    <row r="18" spans="1:18" ht="11.25">
      <c r="A18" s="3">
        <f t="shared" si="0"/>
        <v>5</v>
      </c>
      <c r="B18" s="269">
        <v>2520000</v>
      </c>
      <c r="C18" s="59" t="s">
        <v>838</v>
      </c>
      <c r="D18" s="97"/>
      <c r="E18" s="53">
        <f>'[10]II-B-7 Accum. Provisions'!E18+'[9]II-B-7 Accum. Provisions'!E18</f>
        <v>0</v>
      </c>
      <c r="F18" s="53">
        <f>'[10]II-B-7 Accum. Provisions'!F18+'[9]II-B-7 Accum. Provisions'!F18</f>
        <v>0</v>
      </c>
      <c r="G18" s="53">
        <f>'[10]II-B-7 Accum. Provisions'!G18+'[9]II-B-7 Accum. Provisions'!G18</f>
        <v>0</v>
      </c>
      <c r="H18" s="53">
        <f>+E18-F18+G18</f>
        <v>0</v>
      </c>
      <c r="I18" s="267">
        <v>1</v>
      </c>
      <c r="J18" s="11">
        <f>SUM((H18-M18)*I18)+M18</f>
        <v>0</v>
      </c>
      <c r="K18" s="61" t="s">
        <v>453</v>
      </c>
      <c r="L18" s="98" t="s">
        <v>453</v>
      </c>
      <c r="M18" s="53">
        <f>'[10]II-B-7 Accum. Provisions'!M18+'[9]II-B-7 Accum. Provisions'!M18</f>
        <v>0</v>
      </c>
      <c r="N18" s="53">
        <f>'[10]II-B-7 Accum. Provisions'!N18+'[9]II-B-7 Accum. Provisions'!N18</f>
        <v>0</v>
      </c>
      <c r="O18" s="53">
        <f>'[10]II-B-7 Accum. Provisions'!O18+'[9]II-B-7 Accum. Provisions'!O18</f>
        <v>0</v>
      </c>
      <c r="P18" s="53">
        <f>'[10]II-B-7 Accum. Provisions'!P18+'[9]II-B-7 Accum. Provisions'!P18</f>
        <v>0</v>
      </c>
      <c r="Q18" s="272">
        <f>SUM(M18:P18)</f>
        <v>0</v>
      </c>
    </row>
    <row r="19" spans="1:18" s="57" customFormat="1" ht="11.25">
      <c r="A19" s="3">
        <f t="shared" si="0"/>
        <v>6</v>
      </c>
      <c r="B19" s="259"/>
      <c r="C19" s="65" t="s">
        <v>360</v>
      </c>
      <c r="D19" s="66"/>
      <c r="E19" s="66">
        <f>SUM(E15:E18)</f>
        <v>-27368667.129999995</v>
      </c>
      <c r="F19" s="66">
        <f>SUM(F15:F18)</f>
        <v>-23706535.799999997</v>
      </c>
      <c r="G19" s="66">
        <f>SUM(G15:G18)</f>
        <v>0</v>
      </c>
      <c r="H19" s="66">
        <f>SUM(H15:H18)</f>
        <v>-3662131.3299999982</v>
      </c>
      <c r="I19" s="266"/>
      <c r="J19" s="66">
        <f>SUM(J15:J18)</f>
        <v>-3662131.3299999982</v>
      </c>
      <c r="K19" s="68"/>
      <c r="L19" s="66"/>
      <c r="M19" s="66">
        <f>SUM(M15:M18)</f>
        <v>0</v>
      </c>
      <c r="N19" s="66">
        <f>SUM(N15:N18)</f>
        <v>-3662131.3299999987</v>
      </c>
      <c r="O19" s="66">
        <f>SUM(O15:O18)</f>
        <v>0</v>
      </c>
      <c r="P19" s="66">
        <f>SUM(P15:P18)</f>
        <v>0</v>
      </c>
      <c r="Q19" s="257">
        <f>SUM(Q15:Q18)</f>
        <v>-3662131.3299999987</v>
      </c>
    </row>
    <row r="20" spans="1:18" ht="13.5" customHeight="1">
      <c r="A20" s="3">
        <f t="shared" si="0"/>
        <v>7</v>
      </c>
      <c r="B20" s="258"/>
      <c r="D20" s="53"/>
      <c r="E20" s="53"/>
      <c r="F20" s="53"/>
      <c r="G20" s="53"/>
      <c r="H20" s="53"/>
      <c r="I20" s="267"/>
      <c r="L20" s="53"/>
      <c r="M20" s="53"/>
      <c r="N20" s="53"/>
      <c r="O20" s="53"/>
      <c r="Q20" s="271"/>
    </row>
    <row r="21" spans="1:18" s="57" customFormat="1" ht="11.25">
      <c r="A21" s="3">
        <f t="shared" si="0"/>
        <v>8</v>
      </c>
      <c r="B21" s="259" t="s">
        <v>269</v>
      </c>
      <c r="C21" s="65"/>
      <c r="D21" s="793" t="s">
        <v>1101</v>
      </c>
      <c r="E21" s="66">
        <f>+'II-E-3.5 ADFIT'!F126</f>
        <v>-916950145.53999972</v>
      </c>
      <c r="F21" s="66">
        <f>+'II-E-3.5 ADFIT'!G126</f>
        <v>-134476376.60000002</v>
      </c>
      <c r="G21" s="66">
        <f>+'II-E-3.5 ADFIT'!H126</f>
        <v>6380846.9099999815</v>
      </c>
      <c r="H21" s="66">
        <f>+E21-F21+G21</f>
        <v>-776092922.02999973</v>
      </c>
      <c r="I21" s="266">
        <v>1</v>
      </c>
      <c r="J21" s="88">
        <f>SUM((H21-M21)*I21)+M21</f>
        <v>-776092922.02999973</v>
      </c>
      <c r="K21" s="61" t="s">
        <v>453</v>
      </c>
      <c r="L21" s="98" t="s">
        <v>453</v>
      </c>
      <c r="M21" s="124">
        <f>+'II-E-3.5 ADFIT'!N126</f>
        <v>-355515008.63999993</v>
      </c>
      <c r="N21" s="124">
        <f>+'II-E-3.5 ADFIT'!O126</f>
        <v>-390057884.6355195</v>
      </c>
      <c r="O21" s="124">
        <f>+'II-E-3.5 ADFIT'!P126</f>
        <v>-26771624.578269366</v>
      </c>
      <c r="P21" s="124">
        <f>+'II-E-3.5 ADFIT'!Q126</f>
        <v>-3748404.176211155</v>
      </c>
      <c r="Q21" s="273">
        <f>SUM(M21:P21)</f>
        <v>-776092922.02999985</v>
      </c>
      <c r="R21" s="141"/>
    </row>
    <row r="22" spans="1:18" ht="13.5" customHeight="1" thickBot="1">
      <c r="A22" s="3">
        <f t="shared" si="0"/>
        <v>9</v>
      </c>
      <c r="B22" s="260"/>
      <c r="C22" s="261"/>
      <c r="D22" s="207"/>
      <c r="E22" s="207"/>
      <c r="F22" s="207"/>
      <c r="G22" s="207"/>
      <c r="H22" s="207"/>
      <c r="I22" s="384"/>
      <c r="J22" s="274"/>
      <c r="K22" s="274"/>
      <c r="L22" s="207"/>
      <c r="M22" s="207"/>
      <c r="N22" s="207"/>
      <c r="O22" s="207"/>
      <c r="P22" s="261"/>
      <c r="Q22" s="275"/>
    </row>
    <row r="23" spans="1:18" s="57" customFormat="1" ht="12.75" customHeight="1" thickBot="1">
      <c r="A23" s="3">
        <f t="shared" si="0"/>
        <v>10</v>
      </c>
      <c r="B23" s="487" t="s">
        <v>538</v>
      </c>
      <c r="C23" s="488"/>
      <c r="D23" s="483" t="s">
        <v>375</v>
      </c>
      <c r="E23" s="489">
        <f>+E21+E19</f>
        <v>-944318812.66999972</v>
      </c>
      <c r="F23" s="489">
        <f>+F21+F19</f>
        <v>-158182912.40000004</v>
      </c>
      <c r="G23" s="489">
        <f>+G21+G19</f>
        <v>6380846.9099999815</v>
      </c>
      <c r="H23" s="489">
        <f>+H21+H19</f>
        <v>-779755053.35999978</v>
      </c>
      <c r="I23" s="490"/>
      <c r="J23" s="489">
        <f>+J21+J19</f>
        <v>-779755053.35999978</v>
      </c>
      <c r="K23" s="491"/>
      <c r="L23" s="489"/>
      <c r="M23" s="489">
        <f>+M21+M19</f>
        <v>-355515008.63999993</v>
      </c>
      <c r="N23" s="489">
        <f>+N21+N19</f>
        <v>-393720015.96551949</v>
      </c>
      <c r="O23" s="489">
        <f>+O21+O19</f>
        <v>-26771624.578269366</v>
      </c>
      <c r="P23" s="489">
        <f>+P21+P19</f>
        <v>-3748404.176211155</v>
      </c>
      <c r="Q23" s="492">
        <f>+Q21+Q19</f>
        <v>-779755053.3599999</v>
      </c>
    </row>
    <row r="24" spans="1:18" ht="12.75" customHeight="1">
      <c r="A24" s="1655"/>
      <c r="B24" s="58"/>
      <c r="D24" s="53"/>
      <c r="E24" s="53"/>
      <c r="F24" s="53"/>
      <c r="G24" s="53"/>
      <c r="H24" s="53"/>
      <c r="I24" s="267"/>
      <c r="J24" s="60"/>
      <c r="L24" s="53"/>
      <c r="M24" s="62"/>
      <c r="N24" s="62"/>
      <c r="O24" s="62"/>
      <c r="P24" s="62"/>
      <c r="Q24" s="63"/>
    </row>
    <row r="25" spans="1:18" ht="12.75" customHeight="1">
      <c r="A25" s="1655"/>
      <c r="B25" s="58"/>
      <c r="C25" s="10"/>
      <c r="E25" s="53"/>
      <c r="F25" s="53"/>
      <c r="G25" s="53"/>
      <c r="H25" s="53"/>
      <c r="I25" s="267"/>
      <c r="L25" s="53"/>
      <c r="M25" s="53"/>
      <c r="N25" s="53"/>
      <c r="O25" s="53"/>
    </row>
    <row r="26" spans="1:18" ht="12.75" customHeight="1">
      <c r="C26" s="64"/>
      <c r="D26" s="53"/>
      <c r="E26" s="53">
        <f>E21-F21</f>
        <v>-782473768.9399997</v>
      </c>
      <c r="F26" s="53"/>
      <c r="G26" s="53"/>
      <c r="H26" s="53"/>
      <c r="I26" s="267"/>
      <c r="J26" s="60"/>
      <c r="L26" s="53"/>
      <c r="M26" s="62"/>
      <c r="N26" s="62"/>
      <c r="O26" s="62"/>
      <c r="P26" s="62"/>
      <c r="Q26" s="63"/>
    </row>
    <row r="28" spans="1:18" ht="12.75" customHeight="1">
      <c r="C28" s="64"/>
      <c r="D28" s="53"/>
      <c r="E28" s="53"/>
      <c r="F28" s="53"/>
      <c r="G28" s="53"/>
      <c r="H28" s="53"/>
      <c r="I28" s="267"/>
      <c r="L28" s="53"/>
      <c r="M28" s="62"/>
      <c r="N28" s="62"/>
      <c r="O28" s="62"/>
      <c r="P28" s="62"/>
      <c r="Q28" s="63"/>
    </row>
    <row r="29" spans="1:18" ht="12.75" customHeight="1">
      <c r="C29" s="64"/>
      <c r="D29" s="53"/>
      <c r="E29" s="671"/>
      <c r="F29" s="671"/>
      <c r="G29" s="671"/>
      <c r="H29" s="53"/>
      <c r="I29" s="267"/>
      <c r="L29" s="53"/>
      <c r="M29" s="671"/>
      <c r="N29" s="62"/>
      <c r="O29" s="671"/>
      <c r="P29" s="671"/>
      <c r="Q29" s="63"/>
    </row>
    <row r="30" spans="1:18" ht="12.75" customHeight="1">
      <c r="C30" s="64"/>
      <c r="D30" s="53"/>
      <c r="E30" s="53"/>
      <c r="F30" s="53"/>
      <c r="G30" s="53"/>
      <c r="H30" s="53"/>
      <c r="I30" s="267"/>
      <c r="J30" s="60"/>
      <c r="L30" s="53"/>
      <c r="M30" s="62"/>
      <c r="N30" s="62"/>
      <c r="O30" s="62"/>
      <c r="P30" s="62"/>
      <c r="Q30" s="63"/>
    </row>
    <row r="31" spans="1:18" s="57" customFormat="1" ht="12.75" customHeight="1">
      <c r="C31" s="65"/>
      <c r="D31" s="66"/>
      <c r="E31" s="66"/>
      <c r="F31" s="66"/>
      <c r="J31" s="67"/>
      <c r="K31" s="68"/>
      <c r="L31" s="66"/>
      <c r="M31" s="66"/>
      <c r="N31" s="66"/>
      <c r="O31" s="66"/>
      <c r="P31" s="66"/>
      <c r="Q31" s="69"/>
    </row>
    <row r="32" spans="1:18" ht="12.75" customHeight="1">
      <c r="C32" s="64"/>
      <c r="D32" s="53"/>
      <c r="E32" s="53"/>
      <c r="F32" s="53"/>
      <c r="J32" s="60"/>
      <c r="L32" s="53"/>
      <c r="M32" s="62"/>
      <c r="N32" s="62"/>
      <c r="O32" s="62"/>
      <c r="P32" s="62"/>
    </row>
    <row r="33" spans="2:17" ht="12.75" customHeight="1">
      <c r="C33" s="99"/>
      <c r="D33" s="53"/>
      <c r="E33" s="53"/>
      <c r="F33" s="53"/>
      <c r="L33" s="53"/>
      <c r="M33" s="62"/>
      <c r="N33" s="62"/>
      <c r="O33" s="62"/>
      <c r="P33" s="62"/>
      <c r="Q33" s="63"/>
    </row>
    <row r="34" spans="2:17" ht="12.75" customHeight="1">
      <c r="C34" s="99"/>
      <c r="D34" s="53"/>
      <c r="E34" s="53"/>
      <c r="F34" s="53"/>
      <c r="L34" s="53"/>
      <c r="M34" s="62"/>
      <c r="N34" s="62"/>
      <c r="O34" s="62"/>
      <c r="P34" s="62"/>
      <c r="Q34" s="63"/>
    </row>
    <row r="35" spans="2:17" ht="12.75" customHeight="1">
      <c r="D35" s="53"/>
      <c r="E35" s="53"/>
      <c r="F35" s="53"/>
      <c r="L35" s="53"/>
      <c r="M35" s="62"/>
      <c r="N35" s="62"/>
      <c r="O35" s="62"/>
      <c r="P35" s="62"/>
      <c r="Q35" s="63"/>
    </row>
    <row r="36" spans="2:17" s="57" customFormat="1" ht="12.75" customHeight="1">
      <c r="C36" s="65"/>
      <c r="D36" s="66"/>
      <c r="E36" s="550"/>
      <c r="F36" s="66"/>
      <c r="G36" s="266"/>
      <c r="H36" s="554"/>
      <c r="I36" s="555"/>
      <c r="J36" s="68"/>
      <c r="K36" s="68"/>
      <c r="L36" s="66"/>
      <c r="M36" s="66"/>
      <c r="N36" s="66"/>
      <c r="O36" s="66"/>
      <c r="P36" s="66"/>
      <c r="Q36" s="69"/>
    </row>
    <row r="37" spans="2:17" ht="12.75" customHeight="1">
      <c r="C37" s="70"/>
      <c r="D37" s="53"/>
      <c r="E37" s="551"/>
      <c r="F37" s="553"/>
      <c r="G37" s="382"/>
      <c r="H37" s="553"/>
      <c r="I37" s="382"/>
      <c r="L37" s="53"/>
      <c r="M37" s="53"/>
      <c r="N37" s="53"/>
      <c r="O37" s="53"/>
      <c r="P37" s="53"/>
      <c r="Q37" s="63"/>
    </row>
    <row r="38" spans="2:17" ht="12.75" customHeight="1">
      <c r="C38" s="70"/>
      <c r="D38" s="53"/>
      <c r="E38" s="551"/>
      <c r="F38" s="553"/>
      <c r="G38" s="382"/>
      <c r="H38" s="53"/>
      <c r="I38" s="267"/>
      <c r="L38" s="53"/>
      <c r="M38" s="53"/>
      <c r="N38" s="53"/>
      <c r="O38" s="53"/>
      <c r="P38" s="53"/>
      <c r="Q38" s="63"/>
    </row>
    <row r="39" spans="2:17" ht="12.75" customHeight="1">
      <c r="D39" s="53"/>
      <c r="E39" s="552"/>
      <c r="F39" s="553"/>
      <c r="G39" s="382"/>
      <c r="H39" s="53"/>
      <c r="I39" s="267"/>
      <c r="L39" s="53"/>
      <c r="M39" s="53"/>
      <c r="N39" s="53"/>
      <c r="O39" s="53"/>
    </row>
    <row r="40" spans="2:17" s="57" customFormat="1" ht="12.75" customHeight="1">
      <c r="B40" s="100"/>
      <c r="D40" s="66"/>
      <c r="E40" s="551"/>
      <c r="F40" s="553"/>
      <c r="G40" s="382"/>
      <c r="H40" s="66"/>
      <c r="I40" s="266"/>
      <c r="J40" s="68"/>
      <c r="K40" s="68"/>
      <c r="L40" s="66"/>
      <c r="M40" s="66"/>
      <c r="N40" s="66"/>
      <c r="O40" s="66"/>
    </row>
    <row r="41" spans="2:17" ht="12.75" customHeight="1">
      <c r="E41" s="53"/>
      <c r="F41" s="53"/>
      <c r="G41" s="53"/>
      <c r="H41" s="53"/>
      <c r="I41" s="267"/>
      <c r="L41" s="53"/>
      <c r="M41" s="62"/>
      <c r="N41" s="62"/>
      <c r="O41" s="62"/>
      <c r="P41" s="62"/>
      <c r="Q41" s="63"/>
    </row>
    <row r="42" spans="2:17" ht="12.75" customHeight="1">
      <c r="D42" s="53"/>
      <c r="E42" s="53"/>
      <c r="F42" s="53"/>
      <c r="G42" s="53"/>
      <c r="H42" s="53"/>
      <c r="I42" s="267"/>
      <c r="L42" s="53"/>
      <c r="M42" s="53"/>
      <c r="N42" s="53"/>
      <c r="O42" s="53"/>
    </row>
    <row r="43" spans="2:17" ht="12.75" customHeight="1">
      <c r="D43" s="66"/>
      <c r="E43" s="53"/>
      <c r="F43" s="53"/>
      <c r="G43" s="53"/>
      <c r="H43" s="53"/>
      <c r="I43" s="267"/>
      <c r="L43" s="53"/>
      <c r="M43" s="12"/>
      <c r="N43" s="12"/>
      <c r="O43" s="12"/>
      <c r="P43" s="12"/>
      <c r="Q43" s="63"/>
    </row>
    <row r="44" spans="2:17" ht="12.75" customHeight="1">
      <c r="D44" s="53"/>
      <c r="E44" s="53"/>
      <c r="F44" s="53"/>
      <c r="G44" s="53"/>
      <c r="H44" s="53"/>
      <c r="I44" s="267"/>
      <c r="L44" s="53"/>
      <c r="M44" s="12"/>
      <c r="N44" s="12"/>
      <c r="O44" s="12"/>
      <c r="P44" s="12"/>
      <c r="Q44" s="63"/>
    </row>
    <row r="45" spans="2:17" s="57" customFormat="1" ht="12.75" customHeight="1">
      <c r="C45" s="65"/>
      <c r="D45" s="66"/>
      <c r="E45" s="66"/>
      <c r="F45" s="66"/>
      <c r="G45" s="66"/>
      <c r="H45" s="66"/>
      <c r="I45" s="266"/>
      <c r="J45" s="68"/>
      <c r="K45" s="68"/>
      <c r="L45" s="66"/>
      <c r="M45" s="66"/>
      <c r="N45" s="66"/>
      <c r="O45" s="66"/>
      <c r="P45" s="66"/>
      <c r="Q45" s="69"/>
    </row>
    <row r="46" spans="2:17" ht="12.75" customHeight="1">
      <c r="D46" s="53"/>
      <c r="E46" s="53"/>
      <c r="F46" s="53"/>
      <c r="G46" s="53"/>
      <c r="H46" s="53"/>
      <c r="I46" s="267"/>
      <c r="L46" s="53"/>
      <c r="M46" s="53"/>
      <c r="N46" s="53"/>
      <c r="O46" s="53"/>
    </row>
    <row r="47" spans="2:17" s="57" customFormat="1" ht="12.75" customHeight="1">
      <c r="C47" s="100"/>
      <c r="D47" s="66"/>
      <c r="E47" s="66"/>
      <c r="F47" s="71"/>
      <c r="G47" s="66"/>
      <c r="H47" s="66"/>
      <c r="I47" s="266"/>
      <c r="J47" s="72"/>
      <c r="K47" s="68"/>
      <c r="L47" s="66"/>
      <c r="M47" s="66"/>
      <c r="N47" s="66"/>
      <c r="O47" s="66"/>
    </row>
    <row r="48" spans="2:17" ht="12.75" customHeight="1">
      <c r="D48" s="73"/>
      <c r="E48" s="53"/>
      <c r="F48" s="53"/>
      <c r="G48" s="53"/>
      <c r="H48" s="53"/>
      <c r="I48" s="267"/>
      <c r="L48" s="53"/>
      <c r="M48" s="62"/>
      <c r="N48" s="62"/>
      <c r="O48" s="62"/>
      <c r="P48" s="62"/>
      <c r="Q48" s="63"/>
    </row>
    <row r="49" spans="2:18" ht="12.75" customHeight="1">
      <c r="D49" s="73"/>
      <c r="E49" s="53"/>
      <c r="F49" s="53"/>
      <c r="G49" s="53"/>
      <c r="H49" s="53"/>
      <c r="I49" s="267"/>
      <c r="L49" s="53"/>
      <c r="M49" s="62"/>
      <c r="N49" s="62"/>
      <c r="O49" s="62"/>
      <c r="P49" s="62"/>
      <c r="Q49" s="63"/>
    </row>
    <row r="50" spans="2:18" ht="12.75" customHeight="1">
      <c r="D50" s="73"/>
      <c r="E50" s="53"/>
      <c r="F50" s="53"/>
      <c r="G50" s="53"/>
      <c r="H50" s="53"/>
      <c r="I50" s="267"/>
      <c r="L50" s="53"/>
      <c r="M50" s="62"/>
      <c r="N50" s="62"/>
      <c r="O50" s="62"/>
      <c r="P50" s="62"/>
      <c r="Q50" s="63"/>
    </row>
    <row r="51" spans="2:18" ht="12.75" customHeight="1">
      <c r="D51" s="73"/>
      <c r="E51" s="53"/>
      <c r="F51" s="53"/>
      <c r="G51" s="53"/>
      <c r="H51" s="53"/>
      <c r="I51" s="267"/>
      <c r="L51" s="53"/>
      <c r="M51" s="62"/>
      <c r="N51" s="62"/>
      <c r="O51" s="62"/>
      <c r="P51" s="62"/>
      <c r="Q51" s="63"/>
    </row>
    <row r="52" spans="2:18" ht="12.75" customHeight="1">
      <c r="D52" s="73"/>
      <c r="E52" s="53"/>
      <c r="F52" s="53"/>
      <c r="G52" s="53"/>
      <c r="H52" s="53"/>
      <c r="I52" s="267"/>
      <c r="L52" s="53"/>
      <c r="M52" s="62"/>
      <c r="N52" s="62"/>
      <c r="O52" s="62"/>
      <c r="P52" s="62"/>
      <c r="Q52" s="63"/>
    </row>
    <row r="53" spans="2:18" ht="12.75" customHeight="1">
      <c r="D53" s="73"/>
      <c r="E53" s="53"/>
      <c r="F53" s="53"/>
      <c r="G53" s="53"/>
      <c r="H53" s="53"/>
      <c r="I53" s="267"/>
      <c r="L53" s="53"/>
      <c r="M53" s="62"/>
      <c r="N53" s="62"/>
      <c r="O53" s="62"/>
      <c r="P53" s="62"/>
      <c r="Q53" s="63"/>
    </row>
    <row r="54" spans="2:18" ht="12.75" customHeight="1">
      <c r="D54" s="73"/>
      <c r="E54" s="53"/>
      <c r="F54" s="53"/>
      <c r="G54" s="53"/>
      <c r="H54" s="53"/>
      <c r="I54" s="267"/>
      <c r="L54" s="53"/>
      <c r="M54" s="12"/>
      <c r="N54" s="12"/>
      <c r="O54" s="12"/>
      <c r="P54" s="12"/>
      <c r="Q54" s="63"/>
    </row>
    <row r="55" spans="2:18" ht="12.75" customHeight="1">
      <c r="D55" s="73"/>
      <c r="E55" s="53"/>
      <c r="F55" s="53"/>
      <c r="G55" s="53"/>
      <c r="H55" s="53"/>
      <c r="I55" s="267"/>
      <c r="L55" s="53"/>
      <c r="M55" s="62"/>
      <c r="N55" s="62"/>
      <c r="O55" s="62"/>
      <c r="P55" s="62"/>
      <c r="Q55" s="63"/>
    </row>
    <row r="56" spans="2:18" ht="12.75" customHeight="1">
      <c r="D56" s="73"/>
      <c r="E56" s="53"/>
      <c r="F56" s="53"/>
      <c r="G56" s="53"/>
      <c r="H56" s="53"/>
      <c r="I56" s="267"/>
      <c r="L56" s="53"/>
      <c r="M56" s="62"/>
      <c r="N56" s="62"/>
      <c r="O56" s="62"/>
      <c r="P56" s="62"/>
      <c r="Q56" s="63"/>
    </row>
    <row r="57" spans="2:18" ht="12.75" customHeight="1">
      <c r="D57" s="73"/>
      <c r="E57" s="53"/>
      <c r="F57" s="53"/>
      <c r="G57" s="53"/>
      <c r="H57" s="53"/>
      <c r="I57" s="267"/>
      <c r="L57" s="53"/>
      <c r="M57" s="62"/>
      <c r="N57" s="62"/>
      <c r="O57" s="62"/>
      <c r="P57" s="62"/>
      <c r="Q57" s="63"/>
    </row>
    <row r="58" spans="2:18" s="57" customFormat="1" ht="12.75" customHeight="1">
      <c r="C58" s="65"/>
      <c r="D58" s="71"/>
      <c r="E58" s="66"/>
      <c r="F58" s="66"/>
      <c r="G58" s="66"/>
      <c r="H58" s="66"/>
      <c r="I58" s="266"/>
      <c r="J58" s="68"/>
      <c r="K58" s="72"/>
      <c r="L58" s="66"/>
      <c r="M58" s="66"/>
      <c r="N58" s="66"/>
      <c r="O58" s="66"/>
      <c r="P58" s="66"/>
      <c r="Q58" s="69"/>
      <c r="R58" s="59"/>
    </row>
    <row r="59" spans="2:18" ht="12.75" customHeight="1">
      <c r="C59" s="99"/>
      <c r="D59" s="73"/>
      <c r="E59" s="53"/>
      <c r="F59" s="53"/>
      <c r="G59" s="53"/>
      <c r="H59" s="53"/>
      <c r="I59" s="267"/>
      <c r="K59" s="101"/>
      <c r="L59" s="53"/>
      <c r="M59" s="53"/>
      <c r="N59" s="53"/>
      <c r="O59" s="53"/>
    </row>
    <row r="60" spans="2:18" s="57" customFormat="1" ht="12.75" customHeight="1">
      <c r="B60" s="112"/>
      <c r="D60" s="71"/>
      <c r="E60" s="66"/>
      <c r="F60" s="66"/>
      <c r="G60" s="66"/>
      <c r="H60" s="66"/>
      <c r="I60" s="266"/>
      <c r="J60" s="68"/>
      <c r="K60" s="72"/>
      <c r="L60" s="66"/>
      <c r="M60" s="66"/>
      <c r="N60" s="66"/>
      <c r="O60" s="66"/>
      <c r="P60" s="66"/>
      <c r="Q60" s="66"/>
      <c r="R60" s="59"/>
    </row>
    <row r="61" spans="2:18" ht="12.75" customHeight="1">
      <c r="C61" s="65"/>
      <c r="D61" s="73"/>
      <c r="E61" s="53"/>
      <c r="F61" s="53"/>
      <c r="G61" s="53"/>
      <c r="H61" s="53"/>
      <c r="I61" s="267"/>
      <c r="J61" s="68"/>
      <c r="K61" s="101"/>
      <c r="L61" s="53"/>
      <c r="M61" s="53"/>
      <c r="N61" s="53"/>
      <c r="O61" s="53"/>
      <c r="P61" s="53"/>
      <c r="Q61" s="63"/>
    </row>
    <row r="62" spans="2:18" s="57" customFormat="1" ht="12.75" customHeight="1">
      <c r="C62" s="65"/>
      <c r="D62" s="66"/>
      <c r="E62" s="66"/>
      <c r="F62" s="66"/>
      <c r="G62" s="66"/>
      <c r="H62" s="66"/>
      <c r="I62" s="266"/>
      <c r="J62" s="68"/>
      <c r="K62" s="72"/>
      <c r="L62" s="66"/>
      <c r="M62" s="66"/>
      <c r="N62" s="66"/>
      <c r="O62" s="66"/>
      <c r="P62" s="66"/>
      <c r="Q62" s="66"/>
    </row>
    <row r="63" spans="2:18" s="57" customFormat="1" ht="12.75" customHeight="1">
      <c r="C63" s="65"/>
      <c r="D63" s="71"/>
      <c r="E63" s="66"/>
      <c r="F63" s="66"/>
      <c r="G63" s="66"/>
      <c r="H63" s="66"/>
      <c r="I63" s="266"/>
      <c r="J63" s="68"/>
      <c r="K63" s="72"/>
      <c r="L63" s="66"/>
      <c r="M63" s="66"/>
      <c r="N63" s="66"/>
      <c r="O63" s="66"/>
    </row>
    <row r="64" spans="2:18" s="57" customFormat="1" ht="12.75" customHeight="1">
      <c r="C64" s="65"/>
      <c r="D64" s="66"/>
      <c r="E64" s="66"/>
      <c r="F64" s="66"/>
      <c r="G64" s="66"/>
      <c r="H64" s="66"/>
      <c r="I64" s="266"/>
      <c r="J64" s="68"/>
      <c r="K64" s="72"/>
      <c r="L64" s="66"/>
      <c r="M64" s="102"/>
      <c r="N64" s="102"/>
      <c r="O64" s="102"/>
      <c r="P64" s="102"/>
      <c r="Q64" s="66"/>
    </row>
    <row r="65" spans="2:17" s="57" customFormat="1" ht="12.75" customHeight="1">
      <c r="C65" s="65"/>
      <c r="D65" s="71"/>
      <c r="E65" s="66"/>
      <c r="F65" s="66"/>
      <c r="G65" s="66"/>
      <c r="H65" s="66"/>
      <c r="I65" s="266"/>
      <c r="J65" s="68"/>
      <c r="K65" s="72"/>
      <c r="L65" s="66"/>
      <c r="M65" s="66"/>
      <c r="N65" s="66"/>
      <c r="O65" s="66"/>
    </row>
    <row r="66" spans="2:17" s="57" customFormat="1" ht="12.75" customHeight="1">
      <c r="B66" s="96"/>
      <c r="C66" s="65"/>
      <c r="D66" s="71"/>
      <c r="E66" s="66"/>
      <c r="F66" s="66"/>
      <c r="G66" s="66"/>
      <c r="H66" s="66"/>
      <c r="I66" s="266"/>
      <c r="J66" s="68"/>
      <c r="K66" s="72"/>
      <c r="L66" s="66"/>
      <c r="M66" s="66"/>
      <c r="N66" s="66"/>
      <c r="O66" s="66"/>
      <c r="P66" s="66"/>
      <c r="Q66" s="66"/>
    </row>
    <row r="67" spans="2:17" ht="12.75" customHeight="1">
      <c r="C67" s="65"/>
      <c r="D67" s="73"/>
      <c r="E67" s="53"/>
      <c r="F67" s="53"/>
      <c r="G67" s="53"/>
      <c r="H67" s="53"/>
      <c r="I67" s="267"/>
      <c r="J67" s="68"/>
      <c r="K67" s="101"/>
      <c r="L67" s="53"/>
      <c r="M67" s="53"/>
      <c r="N67" s="53"/>
      <c r="O67" s="53"/>
    </row>
    <row r="68" spans="2:17" ht="12.75" customHeight="1">
      <c r="C68" s="65"/>
      <c r="D68" s="73"/>
      <c r="E68" s="53"/>
      <c r="F68" s="53"/>
      <c r="G68" s="53"/>
      <c r="H68" s="53"/>
      <c r="I68" s="267"/>
      <c r="L68" s="53"/>
      <c r="M68" s="62"/>
      <c r="N68" s="62"/>
      <c r="O68" s="62"/>
      <c r="P68" s="62"/>
      <c r="Q68" s="63"/>
    </row>
    <row r="69" spans="2:17" ht="12.75" customHeight="1">
      <c r="C69" s="65"/>
      <c r="D69" s="73"/>
      <c r="E69" s="53"/>
      <c r="F69" s="53"/>
      <c r="G69" s="53"/>
      <c r="H69" s="53"/>
      <c r="I69" s="267"/>
      <c r="L69" s="53"/>
      <c r="M69" s="62"/>
      <c r="N69" s="62"/>
      <c r="O69" s="62"/>
      <c r="P69" s="62"/>
      <c r="Q69" s="63"/>
    </row>
    <row r="70" spans="2:17" ht="12.75" customHeight="1">
      <c r="C70" s="65"/>
      <c r="D70" s="73"/>
      <c r="E70" s="53"/>
      <c r="F70" s="53"/>
      <c r="G70" s="53"/>
      <c r="H70" s="53"/>
      <c r="I70" s="267"/>
      <c r="J70" s="68"/>
      <c r="K70" s="101"/>
      <c r="L70" s="53"/>
      <c r="M70" s="53"/>
      <c r="N70" s="53"/>
      <c r="O70" s="53"/>
    </row>
    <row r="71" spans="2:17" ht="12.75" customHeight="1">
      <c r="C71" s="74"/>
      <c r="D71" s="73"/>
      <c r="E71" s="53"/>
      <c r="F71" s="53"/>
      <c r="G71" s="53"/>
      <c r="H71" s="53"/>
      <c r="I71" s="267"/>
      <c r="L71" s="53"/>
      <c r="M71" s="62"/>
      <c r="N71" s="62"/>
      <c r="O71" s="62"/>
      <c r="P71" s="62"/>
      <c r="Q71" s="63"/>
    </row>
    <row r="72" spans="2:17" ht="12.75" customHeight="1">
      <c r="C72" s="75"/>
      <c r="D72" s="73"/>
      <c r="E72" s="53"/>
      <c r="F72" s="53"/>
      <c r="G72" s="53"/>
      <c r="H72" s="53"/>
      <c r="I72" s="267"/>
      <c r="L72" s="53"/>
      <c r="M72" s="62"/>
      <c r="N72" s="62"/>
      <c r="O72" s="62"/>
      <c r="P72" s="62"/>
      <c r="Q72" s="63"/>
    </row>
  </sheetData>
  <customSheetViews>
    <customSheetView guid="{700BB901-DE3D-40AF-9E84-3437521A0345}" showPageBreaks="1">
      <selection activeCell="B5" sqref="B5"/>
      <pageMargins left="0.37" right="0.31" top="1" bottom="1" header="0.5" footer="0.5"/>
      <printOptions horizontalCentered="1"/>
      <pageSetup scale="75" pageOrder="overThenDown" orientation="landscape" r:id="rId1"/>
      <headerFooter alignWithMargins="0">
        <oddFooter>&amp;L&amp;8Sponsored by:  Randall W. Hamlett and Jeffrey B. Bartsch&amp;C&amp;8&amp;A&amp;R&amp;8&amp;P of &amp;N</oddFooter>
      </headerFooter>
    </customSheetView>
    <customSheetView guid="{D30DA162-D620-4A19-970C-1046A6A23ED1}">
      <selection activeCell="B5" sqref="B5"/>
      <pageMargins left="0.37" right="0.31" top="1" bottom="1" header="0.5" footer="0.5"/>
      <printOptions horizontalCentered="1"/>
      <pageSetup scale="75" pageOrder="overThenDown" orientation="landscape" r:id="rId2"/>
      <headerFooter alignWithMargins="0">
        <oddFooter>&amp;L&amp;8Sponsored by:  Randall W. Hamlett and Jeffrey B. Bartsch&amp;C&amp;8&amp;A&amp;R&amp;8&amp;P of &amp;N</oddFooter>
      </headerFooter>
    </customSheetView>
    <customSheetView guid="{7B208CC4-03EC-49A3-9AEF-BDEAF48D6BE2}" showPageBreaks="1" printArea="1">
      <selection activeCell="B5" sqref="B5"/>
      <pageMargins left="0.37" right="0.31" top="1" bottom="1" header="0.5" footer="0.5"/>
      <printOptions horizontalCentered="1"/>
      <pageSetup scale="75" pageOrder="overThenDown" orientation="landscape" r:id="rId3"/>
      <headerFooter alignWithMargins="0">
        <oddFooter>&amp;L&amp;8Sponsored by:  Randall W. Hamlett and Jeffrey B. Bartsch&amp;C&amp;8&amp;A&amp;R&amp;8&amp;P of &amp;N</oddFooter>
      </headerFooter>
    </customSheetView>
    <customSheetView guid="{FAFF7267-5C8D-421B-A6E7-C317663504A2}">
      <pageMargins left="0.37" right="0.31" top="1" bottom="1" header="0.5" footer="0.5"/>
      <printOptions horizontalCentered="1"/>
      <pageSetup scale="75" pageOrder="overThenDown" orientation="landscape" r:id="rId4"/>
      <headerFooter alignWithMargins="0">
        <oddFooter>&amp;L&amp;8Sponsored by:  Randall W. Hamlett and Jeffrey B. Bartsch&amp;C&amp;8&amp;A&amp;R&amp;8&amp;P of &amp;N</oddFooter>
      </headerFooter>
    </customSheetView>
    <customSheetView guid="{659C7A86-29AF-4EB2-A484-62929168C99A}">
      <selection activeCell="B5" sqref="B5"/>
      <pageMargins left="0.37" right="0.31" top="1" bottom="1" header="0.5" footer="0.5"/>
      <printOptions horizontalCentered="1"/>
      <pageSetup scale="75" pageOrder="overThenDown" orientation="landscape" r:id="rId5"/>
      <headerFooter alignWithMargins="0">
        <oddFooter>&amp;L&amp;8Sponsored by:  Randall W. Hamlett and Jeffrey B. Bartsch&amp;C&amp;8&amp;A&amp;R&amp;8&amp;P of &amp;N</oddFooter>
      </headerFooter>
    </customSheetView>
    <customSheetView guid="{DE1D8474-1C81-4DEF-9FC4-4CC6D52CA0A7}" topLeftCell="A9">
      <pageMargins left="0.37" right="0.31" top="1" bottom="1" header="0.5" footer="0.5"/>
      <printOptions horizontalCentered="1"/>
      <pageSetup scale="75" pageOrder="overThenDown" orientation="landscape" r:id="rId6"/>
      <headerFooter alignWithMargins="0">
        <oddFooter>&amp;L&amp;8Sponsored by:  Randall W. Hamlett and Jeffrey B. Bartsch&amp;C&amp;8&amp;A&amp;R&amp;8&amp;P of &amp;N</oddFooter>
      </headerFooter>
    </customSheetView>
  </customSheetViews>
  <phoneticPr fontId="20" type="noConversion"/>
  <pageMargins left="1" right="1" top="1" bottom="1" header="0.75" footer="0.75"/>
  <pageSetup scale="75" pageOrder="overThenDown" orientation="landscape" r:id="rId7"/>
  <headerFooter alignWithMargins="0">
    <oddHeader>&amp;R&amp;"Times New Roman,Regular"&amp;9Schedule II-B-7
Page &amp;P of &amp;N</oddHeader>
    <oddFooter xml:space="preserve">&amp;L&amp;8* AEP Texas maintains functional ledgers for transmission and distribution.  Please see the testimony of Randall W. Hamlett for Meter and TDCS functionalization.
Sponsored by:  Randall W. Hamlett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S47"/>
  <sheetViews>
    <sheetView workbookViewId="0"/>
  </sheetViews>
  <sheetFormatPr defaultColWidth="9.140625" defaultRowHeight="12.75" customHeight="1"/>
  <cols>
    <col min="1" max="1" width="4" style="59" bestFit="1" customWidth="1"/>
    <col min="2" max="2" width="8.5703125" style="59" customWidth="1"/>
    <col min="3" max="3" width="20.42578125" style="59" customWidth="1"/>
    <col min="4" max="4" width="10.42578125" style="59" customWidth="1"/>
    <col min="5" max="5" width="9.85546875" style="59" bestFit="1" customWidth="1"/>
    <col min="6" max="6" width="12.5703125" style="59" bestFit="1" customWidth="1"/>
    <col min="7" max="7" width="9.5703125" style="59" bestFit="1" customWidth="1"/>
    <col min="8" max="8" width="9.85546875" style="59" bestFit="1" customWidth="1"/>
    <col min="9" max="9" width="9.5703125" style="59" customWidth="1"/>
    <col min="10" max="10" width="9.85546875" style="59" bestFit="1" customWidth="1"/>
    <col min="11" max="11" width="6" style="59" bestFit="1" customWidth="1"/>
    <col min="12" max="12" width="17.42578125" style="61" bestFit="1" customWidth="1"/>
    <col min="13" max="14" width="9.85546875" style="59" bestFit="1" customWidth="1"/>
    <col min="15" max="16" width="9.5703125" style="59" customWidth="1"/>
    <col min="17" max="17" width="9.85546875" style="59" bestFit="1" customWidth="1"/>
    <col min="18" max="18" width="12.5703125" style="59" customWidth="1"/>
    <col min="19" max="16384" width="9.140625" style="59"/>
  </cols>
  <sheetData>
    <row r="1" spans="1:18" ht="12" thickBot="1">
      <c r="M1" s="20"/>
      <c r="R1" s="20"/>
    </row>
    <row r="2" spans="1:18" ht="11.25">
      <c r="B2" s="437" t="s">
        <v>465</v>
      </c>
      <c r="C2" s="86"/>
      <c r="D2" s="255"/>
      <c r="F2" s="82"/>
      <c r="M2" s="354"/>
      <c r="R2" s="354"/>
    </row>
    <row r="3" spans="1:18" ht="11.25">
      <c r="B3" s="295" t="s">
        <v>1407</v>
      </c>
      <c r="C3" s="4"/>
      <c r="D3" s="271"/>
      <c r="F3" s="82"/>
      <c r="M3" s="354"/>
      <c r="R3" s="354"/>
    </row>
    <row r="4" spans="1:18" ht="11.25">
      <c r="B4" s="1544" t="s">
        <v>1625</v>
      </c>
      <c r="C4" s="4"/>
      <c r="D4" s="271"/>
    </row>
    <row r="5" spans="1:18" ht="11.25">
      <c r="B5" s="439" t="s">
        <v>1260</v>
      </c>
      <c r="C5" s="4"/>
      <c r="D5" s="271"/>
    </row>
    <row r="6" spans="1:18" ht="12" thickBot="1">
      <c r="B6" s="1546" t="str">
        <f>'I-A'!B6</f>
        <v xml:space="preserve"> </v>
      </c>
      <c r="C6" s="216"/>
      <c r="D6" s="275"/>
    </row>
    <row r="7" spans="1:18" ht="11.25">
      <c r="B7" s="57"/>
    </row>
    <row r="8" spans="1:18" ht="12" thickBot="1">
      <c r="B8" s="59" t="s">
        <v>584</v>
      </c>
      <c r="E8" s="60">
        <v>1</v>
      </c>
      <c r="F8" s="60">
        <v>2</v>
      </c>
      <c r="G8" s="60">
        <v>3</v>
      </c>
      <c r="H8" s="60">
        <v>4</v>
      </c>
      <c r="I8" s="60">
        <v>5</v>
      </c>
      <c r="J8" s="60">
        <v>6</v>
      </c>
      <c r="K8" s="60">
        <v>7</v>
      </c>
      <c r="L8" s="60">
        <v>8</v>
      </c>
      <c r="M8" s="60">
        <v>9</v>
      </c>
      <c r="N8" s="60">
        <v>10</v>
      </c>
      <c r="O8" s="355">
        <v>11</v>
      </c>
      <c r="P8" s="355">
        <v>12</v>
      </c>
      <c r="Q8" s="61">
        <v>13</v>
      </c>
      <c r="R8" s="61"/>
    </row>
    <row r="9" spans="1:18" ht="11.25">
      <c r="A9" s="232"/>
      <c r="B9" s="388"/>
      <c r="C9" s="388"/>
      <c r="D9" s="388"/>
      <c r="E9" s="388"/>
      <c r="F9" s="388"/>
      <c r="G9" s="388"/>
      <c r="H9" s="356" t="s">
        <v>352</v>
      </c>
      <c r="I9" s="356" t="s">
        <v>355</v>
      </c>
      <c r="J9" s="388"/>
      <c r="K9" s="388"/>
      <c r="L9" s="388"/>
      <c r="M9" s="356"/>
      <c r="N9" s="356"/>
      <c r="O9" s="356"/>
      <c r="P9" s="390"/>
      <c r="Q9" s="356"/>
      <c r="R9" s="356"/>
    </row>
    <row r="10" spans="1:18" ht="11.25">
      <c r="A10" s="233"/>
      <c r="B10" s="357" t="s">
        <v>611</v>
      </c>
      <c r="C10" s="357" t="s">
        <v>578</v>
      </c>
      <c r="D10" s="357" t="s">
        <v>583</v>
      </c>
      <c r="E10" s="391" t="s">
        <v>281</v>
      </c>
      <c r="F10" s="357" t="s">
        <v>282</v>
      </c>
      <c r="G10" s="357" t="s">
        <v>251</v>
      </c>
      <c r="H10" s="357" t="s">
        <v>283</v>
      </c>
      <c r="I10" s="357" t="s">
        <v>773</v>
      </c>
      <c r="J10" s="357" t="s">
        <v>284</v>
      </c>
      <c r="K10" s="357" t="s">
        <v>285</v>
      </c>
      <c r="L10" s="357" t="s">
        <v>383</v>
      </c>
      <c r="M10" s="357" t="s">
        <v>162</v>
      </c>
      <c r="N10" s="357" t="s">
        <v>163</v>
      </c>
      <c r="O10" s="357" t="s">
        <v>993</v>
      </c>
      <c r="P10" s="357" t="s">
        <v>270</v>
      </c>
      <c r="Q10" s="357" t="s">
        <v>283</v>
      </c>
      <c r="R10" s="357"/>
    </row>
    <row r="11" spans="1:18" ht="11.25">
      <c r="A11" s="233" t="s">
        <v>272</v>
      </c>
      <c r="B11" s="357" t="s">
        <v>250</v>
      </c>
      <c r="C11" s="357"/>
      <c r="D11" s="357" t="s">
        <v>586</v>
      </c>
      <c r="E11" s="391" t="s">
        <v>352</v>
      </c>
      <c r="F11" s="357" t="s">
        <v>353</v>
      </c>
      <c r="G11" s="357" t="s">
        <v>176</v>
      </c>
      <c r="H11" s="357" t="s">
        <v>354</v>
      </c>
      <c r="I11" s="357" t="s">
        <v>774</v>
      </c>
      <c r="J11" s="357" t="s">
        <v>355</v>
      </c>
      <c r="K11" s="357" t="s">
        <v>356</v>
      </c>
      <c r="L11" s="357" t="s">
        <v>286</v>
      </c>
      <c r="M11" s="357"/>
      <c r="N11" s="357"/>
      <c r="O11" s="357"/>
      <c r="P11" s="357"/>
      <c r="Q11" s="357"/>
      <c r="R11" s="357" t="s">
        <v>587</v>
      </c>
    </row>
    <row r="12" spans="1:18" ht="12" thickBot="1">
      <c r="A12" s="234" t="s">
        <v>1083</v>
      </c>
      <c r="B12" s="358"/>
      <c r="C12" s="358"/>
      <c r="D12" s="358"/>
      <c r="E12" s="393"/>
      <c r="F12" s="358"/>
      <c r="G12" s="358"/>
      <c r="H12" s="358"/>
      <c r="I12" s="358" t="s">
        <v>286</v>
      </c>
      <c r="J12" s="358"/>
      <c r="K12" s="358"/>
      <c r="L12" s="358" t="s">
        <v>357</v>
      </c>
      <c r="M12" s="358"/>
      <c r="N12" s="358"/>
      <c r="O12" s="358"/>
      <c r="P12" s="358"/>
      <c r="Q12" s="359"/>
      <c r="R12" s="358"/>
    </row>
    <row r="13" spans="1:18" ht="12.75" customHeight="1">
      <c r="A13" s="4"/>
      <c r="B13" s="276"/>
      <c r="C13" s="277"/>
      <c r="D13" s="278"/>
      <c r="E13" s="278"/>
      <c r="F13" s="278"/>
      <c r="G13" s="278"/>
      <c r="H13" s="278"/>
      <c r="I13" s="278"/>
      <c r="J13" s="278"/>
      <c r="K13" s="278"/>
      <c r="L13" s="279"/>
      <c r="M13" s="278"/>
      <c r="N13" s="280"/>
      <c r="O13" s="280"/>
      <c r="P13" s="280"/>
      <c r="Q13" s="281"/>
      <c r="R13" s="63"/>
    </row>
    <row r="14" spans="1:18" ht="12.75" customHeight="1">
      <c r="A14" s="61">
        <v>1</v>
      </c>
      <c r="B14" s="256" t="s">
        <v>846</v>
      </c>
      <c r="D14" s="53"/>
      <c r="E14" s="66"/>
      <c r="F14" s="53"/>
      <c r="G14" s="53"/>
      <c r="H14" s="53"/>
      <c r="I14" s="199"/>
      <c r="J14" s="53"/>
      <c r="K14" s="53"/>
      <c r="L14" s="60"/>
      <c r="M14" s="53"/>
      <c r="N14" s="62"/>
      <c r="O14" s="62"/>
      <c r="P14" s="62"/>
      <c r="Q14" s="282"/>
      <c r="R14" s="63"/>
    </row>
    <row r="15" spans="1:18" ht="12.75" customHeight="1">
      <c r="A15" s="3">
        <f t="shared" ref="A15:A21" si="0">+A14+1</f>
        <v>2</v>
      </c>
      <c r="B15" s="283" t="s">
        <v>1025</v>
      </c>
      <c r="I15" s="200"/>
      <c r="Q15" s="271"/>
    </row>
    <row r="16" spans="1:18" ht="12.75" customHeight="1">
      <c r="A16" s="3">
        <f t="shared" si="0"/>
        <v>3</v>
      </c>
      <c r="B16" s="258"/>
      <c r="C16" s="57" t="s">
        <v>450</v>
      </c>
      <c r="I16" s="268"/>
      <c r="Q16" s="271"/>
    </row>
    <row r="17" spans="1:18" ht="11.25">
      <c r="A17" s="3">
        <f t="shared" si="0"/>
        <v>4</v>
      </c>
      <c r="B17" s="269">
        <v>154</v>
      </c>
      <c r="C17" s="59" t="s">
        <v>732</v>
      </c>
      <c r="D17" s="793"/>
      <c r="E17" s="53">
        <f>'[10]II-B-8 M&amp;S'!E17+'[9]II-B-8 M&amp;S'!E17</f>
        <v>52796335.452</v>
      </c>
      <c r="F17" s="53">
        <f>'[10]II-B-8 M&amp;S'!F17+'[9]II-B-8 M&amp;S'!F17</f>
        <v>3875783.1850000001</v>
      </c>
      <c r="G17" s="53">
        <f>'[10]II-B-8 M&amp;S'!G17+'[9]II-B-8 M&amp;S'!G17</f>
        <v>-1642649.5084615396</v>
      </c>
      <c r="H17" s="53">
        <f>+E17-F17+G17</f>
        <v>47277902.758538455</v>
      </c>
      <c r="I17" s="267">
        <v>1</v>
      </c>
      <c r="J17" s="11">
        <f>SUM((H17-M17)*I17)+M17</f>
        <v>47277902.758538455</v>
      </c>
      <c r="K17" s="1139" t="s">
        <v>1611</v>
      </c>
      <c r="L17" s="1132" t="s">
        <v>1505</v>
      </c>
      <c r="M17" s="53">
        <f>'[10]II-B-8 M&amp;S'!M17+'[9]II-B-8 M&amp;S'!M17</f>
        <v>15176993.718153847</v>
      </c>
      <c r="N17" s="53">
        <f>'[10]II-B-8 M&amp;S'!N17+'[9]II-B-8 M&amp;S'!N17</f>
        <v>31038229.431450274</v>
      </c>
      <c r="O17" s="53">
        <f>'[10]II-B-8 M&amp;S'!O17+'[9]II-B-8 M&amp;S'!O17</f>
        <v>1061694.9702897463</v>
      </c>
      <c r="P17" s="53">
        <f>'[10]II-B-8 M&amp;S'!P17+'[9]II-B-8 M&amp;S'!P17</f>
        <v>984.63864459595754</v>
      </c>
      <c r="Q17" s="44">
        <f>SUM(M17:P17)</f>
        <v>47277902.758538462</v>
      </c>
      <c r="R17" s="63"/>
    </row>
    <row r="18" spans="1:18" ht="11.25">
      <c r="A18" s="3">
        <f t="shared" si="0"/>
        <v>5</v>
      </c>
      <c r="B18" s="269">
        <v>163</v>
      </c>
      <c r="C18" s="59" t="s">
        <v>854</v>
      </c>
      <c r="D18" s="793"/>
      <c r="E18" s="128"/>
      <c r="F18" s="128"/>
      <c r="G18" s="128"/>
      <c r="H18" s="128">
        <f>+E18-F18+G18</f>
        <v>0</v>
      </c>
      <c r="I18" s="267">
        <v>0</v>
      </c>
      <c r="J18" s="168">
        <f>SUM((H18-M18)*I18)+M18</f>
        <v>0</v>
      </c>
      <c r="K18" s="1139" t="s">
        <v>1611</v>
      </c>
      <c r="L18" s="1132" t="s">
        <v>1505</v>
      </c>
      <c r="M18" s="128"/>
      <c r="N18" s="138"/>
      <c r="O18" s="138"/>
      <c r="P18" s="138"/>
      <c r="Q18" s="284">
        <f>SUM(M18:P18)</f>
        <v>0</v>
      </c>
      <c r="R18" s="63"/>
    </row>
    <row r="19" spans="1:18" s="57" customFormat="1" ht="11.25">
      <c r="A19" s="3">
        <f t="shared" si="0"/>
        <v>6</v>
      </c>
      <c r="B19" s="259"/>
      <c r="C19" s="65" t="s">
        <v>360</v>
      </c>
      <c r="D19" s="66"/>
      <c r="E19" s="66">
        <f>SUM(E17:E18)</f>
        <v>52796335.452</v>
      </c>
      <c r="F19" s="66">
        <f>SUM(F17:F18)</f>
        <v>3875783.1850000001</v>
      </c>
      <c r="G19" s="66">
        <f>SUM(G17:G18)</f>
        <v>-1642649.5084615396</v>
      </c>
      <c r="H19" s="66">
        <f>SUM(H17:H18)</f>
        <v>47277902.758538455</v>
      </c>
      <c r="I19" s="266"/>
      <c r="J19" s="66">
        <f>SUM(J17:J18)</f>
        <v>47277902.758538455</v>
      </c>
      <c r="K19" s="66"/>
      <c r="L19" s="68"/>
      <c r="M19" s="66">
        <f>SUM(M17:M18)</f>
        <v>15176993.718153847</v>
      </c>
      <c r="N19" s="66">
        <f>SUM(N17:N18)</f>
        <v>31038229.431450274</v>
      </c>
      <c r="O19" s="66">
        <f>SUM(O17:O18)</f>
        <v>1061694.9702897463</v>
      </c>
      <c r="P19" s="66">
        <f>SUM(P17:P18)</f>
        <v>984.63864459595754</v>
      </c>
      <c r="Q19" s="257">
        <f>SUM(Q17:Q18)</f>
        <v>47277902.758538462</v>
      </c>
      <c r="R19" s="69"/>
    </row>
    <row r="20" spans="1:18" ht="12.75" customHeight="1" thickBot="1">
      <c r="A20" s="3">
        <f t="shared" si="0"/>
        <v>7</v>
      </c>
      <c r="B20" s="260"/>
      <c r="C20" s="285"/>
      <c r="D20" s="207"/>
      <c r="E20" s="207"/>
      <c r="F20" s="207"/>
      <c r="G20" s="207"/>
      <c r="H20" s="207"/>
      <c r="I20" s="207"/>
      <c r="J20" s="207"/>
      <c r="K20" s="207"/>
      <c r="L20" s="274"/>
      <c r="M20" s="207"/>
      <c r="N20" s="207"/>
      <c r="O20" s="207"/>
      <c r="P20" s="207"/>
      <c r="Q20" s="275"/>
    </row>
    <row r="21" spans="1:18" ht="12.75" customHeight="1" thickBot="1">
      <c r="A21" s="3">
        <f t="shared" si="0"/>
        <v>8</v>
      </c>
      <c r="B21" s="481" t="s">
        <v>451</v>
      </c>
      <c r="C21" s="482"/>
      <c r="D21" s="483" t="s">
        <v>376</v>
      </c>
      <c r="E21" s="489">
        <f>SUM(E19)</f>
        <v>52796335.452</v>
      </c>
      <c r="F21" s="489">
        <f>SUM(F19)</f>
        <v>3875783.1850000001</v>
      </c>
      <c r="G21" s="489">
        <f>SUM(G19)</f>
        <v>-1642649.5084615396</v>
      </c>
      <c r="H21" s="489">
        <f>SUM(H19)</f>
        <v>47277902.758538455</v>
      </c>
      <c r="I21" s="489"/>
      <c r="J21" s="489">
        <f>SUM(J19)</f>
        <v>47277902.758538455</v>
      </c>
      <c r="K21" s="489"/>
      <c r="L21" s="491"/>
      <c r="M21" s="489">
        <f>SUM(M19)</f>
        <v>15176993.718153847</v>
      </c>
      <c r="N21" s="489">
        <f>SUM(N19)</f>
        <v>31038229.431450274</v>
      </c>
      <c r="O21" s="489">
        <f>SUM(O19)</f>
        <v>1061694.9702897463</v>
      </c>
      <c r="P21" s="489">
        <f>SUM(P19)</f>
        <v>984.63864459595754</v>
      </c>
      <c r="Q21" s="492">
        <f>SUM(Q19)</f>
        <v>47277902.758538462</v>
      </c>
      <c r="R21" s="63"/>
    </row>
    <row r="22" spans="1:18" ht="12.75" customHeight="1">
      <c r="A22" s="3"/>
      <c r="D22" s="53"/>
      <c r="E22" s="53"/>
      <c r="F22" s="53"/>
      <c r="G22" s="53"/>
      <c r="H22" s="53"/>
      <c r="I22" s="53"/>
      <c r="J22" s="53"/>
      <c r="K22" s="53"/>
      <c r="M22" s="53"/>
      <c r="N22" s="62"/>
      <c r="O22" s="62"/>
      <c r="P22" s="62"/>
      <c r="Q22" s="62"/>
      <c r="R22" s="63"/>
    </row>
    <row r="23" spans="1:18" s="57" customFormat="1" ht="12.75" customHeight="1">
      <c r="A23" s="3"/>
      <c r="C23" s="65"/>
      <c r="D23" s="10"/>
      <c r="E23" s="66"/>
      <c r="F23" s="66"/>
      <c r="G23" s="66"/>
      <c r="H23" s="66"/>
      <c r="I23" s="66"/>
      <c r="K23" s="66"/>
      <c r="L23" s="68"/>
      <c r="M23" s="66"/>
      <c r="N23" s="66"/>
      <c r="O23" s="66"/>
      <c r="P23" s="66"/>
      <c r="Q23" s="66"/>
      <c r="R23" s="66"/>
    </row>
    <row r="24" spans="1:18" ht="12.75" customHeight="1">
      <c r="A24" s="3"/>
      <c r="D24" s="53"/>
      <c r="E24" s="53">
        <f>E21-F21</f>
        <v>48920552.266999997</v>
      </c>
      <c r="F24" s="53"/>
      <c r="G24" s="53"/>
      <c r="H24" s="53"/>
      <c r="I24" s="53"/>
      <c r="J24" s="53"/>
      <c r="K24" s="53"/>
      <c r="M24" s="53"/>
      <c r="N24" s="53"/>
      <c r="O24" s="53"/>
      <c r="P24" s="53"/>
    </row>
    <row r="25" spans="1:18" s="57" customFormat="1" ht="12.75" customHeight="1">
      <c r="A25" s="3"/>
      <c r="B25" s="58"/>
      <c r="D25" s="97"/>
      <c r="E25" s="66"/>
      <c r="F25" s="66"/>
      <c r="G25" s="66"/>
      <c r="H25" s="66"/>
      <c r="I25" s="66"/>
      <c r="J25" s="66"/>
      <c r="K25" s="66"/>
      <c r="L25" s="68"/>
      <c r="M25" s="66"/>
      <c r="N25" s="66"/>
      <c r="O25" s="66"/>
      <c r="P25" s="66"/>
    </row>
    <row r="26" spans="1:18" ht="12.75" customHeight="1">
      <c r="D26" s="73"/>
      <c r="E26" s="53"/>
      <c r="F26" s="53"/>
      <c r="G26" s="53"/>
      <c r="H26" s="53"/>
      <c r="I26" s="53"/>
      <c r="J26" s="53"/>
      <c r="K26" s="53"/>
      <c r="M26" s="53"/>
      <c r="N26" s="62"/>
      <c r="O26" s="62"/>
      <c r="P26" s="62"/>
      <c r="Q26" s="62"/>
      <c r="R26" s="63"/>
    </row>
    <row r="27" spans="1:18" ht="12.75" customHeight="1">
      <c r="D27" s="73"/>
      <c r="E27" s="53"/>
      <c r="F27" s="53"/>
      <c r="G27" s="53"/>
      <c r="H27" s="53"/>
      <c r="I27" s="53"/>
      <c r="J27" s="53"/>
      <c r="K27" s="53"/>
      <c r="M27" s="53"/>
      <c r="N27" s="62"/>
      <c r="O27" s="62"/>
      <c r="P27" s="62"/>
      <c r="Q27" s="62"/>
      <c r="R27" s="63"/>
    </row>
    <row r="28" spans="1:18" ht="12.75" customHeight="1">
      <c r="D28" s="73"/>
      <c r="E28" s="53"/>
      <c r="F28" s="53"/>
      <c r="G28" s="53"/>
      <c r="H28" s="53"/>
      <c r="I28" s="53"/>
      <c r="J28" s="53"/>
      <c r="K28" s="53"/>
      <c r="M28" s="53"/>
      <c r="N28" s="62"/>
      <c r="O28" s="62"/>
      <c r="P28" s="62"/>
      <c r="Q28" s="62"/>
      <c r="R28" s="63"/>
    </row>
    <row r="29" spans="1:18" ht="12.75" customHeight="1">
      <c r="D29" s="73"/>
      <c r="E29" s="53"/>
      <c r="F29" s="53"/>
      <c r="G29" s="53"/>
      <c r="H29" s="53"/>
      <c r="I29" s="53"/>
      <c r="J29" s="53"/>
      <c r="K29" s="53"/>
      <c r="M29" s="53"/>
      <c r="N29" s="12"/>
      <c r="O29" s="12"/>
      <c r="P29" s="12"/>
      <c r="Q29" s="12"/>
      <c r="R29" s="63"/>
    </row>
    <row r="30" spans="1:18" ht="12.75" customHeight="1">
      <c r="D30" s="73"/>
      <c r="E30" s="53"/>
      <c r="F30" s="53"/>
      <c r="G30" s="53"/>
      <c r="H30" s="53"/>
      <c r="I30" s="53"/>
      <c r="J30" s="53"/>
      <c r="K30" s="53"/>
      <c r="M30" s="53"/>
      <c r="N30" s="62"/>
      <c r="O30" s="62"/>
      <c r="P30" s="62"/>
      <c r="Q30" s="62"/>
      <c r="R30" s="63"/>
    </row>
    <row r="31" spans="1:18" ht="12.75" customHeight="1">
      <c r="D31" s="73"/>
      <c r="E31" s="53"/>
      <c r="F31" s="53"/>
      <c r="G31" s="53"/>
      <c r="H31" s="53"/>
      <c r="I31" s="53"/>
      <c r="J31" s="53"/>
      <c r="K31" s="53"/>
      <c r="M31" s="53"/>
      <c r="N31" s="62"/>
      <c r="O31" s="62"/>
      <c r="P31" s="62"/>
      <c r="Q31" s="62"/>
      <c r="R31" s="63"/>
    </row>
    <row r="32" spans="1:18" ht="12.75" customHeight="1">
      <c r="D32" s="73"/>
      <c r="E32" s="53"/>
      <c r="F32" s="53"/>
      <c r="G32" s="53"/>
      <c r="H32" s="53"/>
      <c r="I32" s="53"/>
      <c r="J32" s="53"/>
      <c r="K32" s="53"/>
      <c r="M32" s="53"/>
      <c r="N32" s="62"/>
      <c r="O32" s="62"/>
      <c r="P32" s="62"/>
      <c r="Q32" s="62"/>
      <c r="R32" s="63"/>
    </row>
    <row r="33" spans="2:19" s="57" customFormat="1" ht="12.75" customHeight="1">
      <c r="C33" s="65"/>
      <c r="D33" s="71"/>
      <c r="E33" s="66"/>
      <c r="F33" s="66"/>
      <c r="G33" s="66"/>
      <c r="H33" s="66"/>
      <c r="I33" s="66"/>
      <c r="J33" s="66"/>
      <c r="K33" s="66"/>
      <c r="L33" s="68"/>
      <c r="M33" s="66"/>
      <c r="N33" s="66"/>
      <c r="O33" s="66"/>
      <c r="P33" s="66"/>
      <c r="Q33" s="66"/>
      <c r="R33" s="69"/>
      <c r="S33" s="59"/>
    </row>
    <row r="34" spans="2:19" ht="12.75" customHeight="1">
      <c r="C34" s="99"/>
      <c r="D34" s="73"/>
      <c r="E34" s="53"/>
      <c r="F34" s="53"/>
      <c r="G34" s="53"/>
      <c r="H34" s="53"/>
      <c r="I34" s="53"/>
      <c r="J34" s="53"/>
      <c r="K34" s="53"/>
      <c r="M34" s="53"/>
      <c r="N34" s="53"/>
      <c r="O34" s="53"/>
      <c r="P34" s="53"/>
    </row>
    <row r="35" spans="2:19" s="57" customFormat="1" ht="12.75" customHeight="1">
      <c r="B35" s="112"/>
      <c r="D35" s="71"/>
      <c r="E35" s="66"/>
      <c r="F35" s="66"/>
      <c r="G35" s="66"/>
      <c r="H35" s="66"/>
      <c r="I35" s="66"/>
      <c r="J35" s="66"/>
      <c r="K35" s="66"/>
      <c r="L35" s="68"/>
      <c r="M35" s="66"/>
      <c r="N35" s="66"/>
      <c r="O35" s="66"/>
      <c r="P35" s="66"/>
      <c r="Q35" s="66"/>
      <c r="R35" s="66"/>
      <c r="S35" s="59"/>
    </row>
    <row r="36" spans="2:19" ht="12.75" customHeight="1">
      <c r="C36" s="65"/>
      <c r="D36" s="73"/>
      <c r="E36" s="53"/>
      <c r="F36" s="53"/>
      <c r="G36" s="53"/>
      <c r="H36" s="53"/>
      <c r="I36" s="53"/>
      <c r="J36" s="53"/>
      <c r="K36" s="53"/>
      <c r="L36" s="68"/>
      <c r="M36" s="53"/>
      <c r="N36" s="53"/>
      <c r="O36" s="53"/>
      <c r="P36" s="53"/>
      <c r="Q36" s="53"/>
      <c r="R36" s="63"/>
    </row>
    <row r="37" spans="2:19" s="57" customFormat="1" ht="12.75" customHeight="1">
      <c r="C37" s="65"/>
      <c r="D37" s="66"/>
      <c r="E37" s="66"/>
      <c r="F37" s="66"/>
      <c r="G37" s="66"/>
      <c r="H37" s="66"/>
      <c r="I37" s="66"/>
      <c r="J37" s="66"/>
      <c r="K37" s="66"/>
      <c r="L37" s="68"/>
      <c r="M37" s="66"/>
      <c r="N37" s="66"/>
      <c r="O37" s="66"/>
      <c r="P37" s="66"/>
      <c r="Q37" s="66"/>
      <c r="R37" s="66"/>
    </row>
    <row r="38" spans="2:19" s="57" customFormat="1" ht="12.75" customHeight="1">
      <c r="C38" s="65"/>
      <c r="D38" s="71"/>
      <c r="E38" s="66"/>
      <c r="F38" s="66"/>
      <c r="G38" s="66"/>
      <c r="H38" s="66"/>
      <c r="I38" s="66"/>
      <c r="J38" s="66"/>
      <c r="K38" s="66"/>
      <c r="L38" s="68"/>
      <c r="M38" s="66"/>
      <c r="N38" s="66"/>
      <c r="O38" s="66"/>
      <c r="P38" s="66"/>
    </row>
    <row r="39" spans="2:19" s="57" customFormat="1" ht="12.75" customHeight="1">
      <c r="C39" s="65"/>
      <c r="D39" s="66"/>
      <c r="E39" s="66"/>
      <c r="F39" s="66"/>
      <c r="G39" s="66"/>
      <c r="H39" s="66"/>
      <c r="I39" s="66"/>
      <c r="J39" s="66"/>
      <c r="K39" s="66"/>
      <c r="L39" s="68"/>
      <c r="M39" s="66"/>
      <c r="N39" s="102"/>
      <c r="O39" s="102"/>
      <c r="P39" s="102"/>
      <c r="Q39" s="102"/>
      <c r="R39" s="66"/>
    </row>
    <row r="40" spans="2:19" s="57" customFormat="1" ht="12.75" customHeight="1">
      <c r="C40" s="65"/>
      <c r="D40" s="71"/>
      <c r="E40" s="66"/>
      <c r="F40" s="66"/>
      <c r="G40" s="66"/>
      <c r="H40" s="66"/>
      <c r="I40" s="66"/>
      <c r="J40" s="66"/>
      <c r="K40" s="66"/>
      <c r="L40" s="68"/>
      <c r="M40" s="66"/>
      <c r="N40" s="66"/>
      <c r="O40" s="66"/>
      <c r="P40" s="66"/>
    </row>
    <row r="41" spans="2:19" s="57" customFormat="1" ht="12.75" customHeight="1">
      <c r="B41" s="96"/>
      <c r="C41" s="65"/>
      <c r="D41" s="71"/>
      <c r="E41" s="66"/>
      <c r="F41" s="66"/>
      <c r="G41" s="66"/>
      <c r="H41" s="66"/>
      <c r="I41" s="66"/>
      <c r="J41" s="66"/>
      <c r="K41" s="66"/>
      <c r="L41" s="68"/>
      <c r="M41" s="66"/>
      <c r="N41" s="66"/>
      <c r="O41" s="66"/>
      <c r="P41" s="66"/>
      <c r="Q41" s="66"/>
      <c r="R41" s="66"/>
    </row>
    <row r="42" spans="2:19" ht="12.75" customHeight="1">
      <c r="C42" s="65"/>
      <c r="D42" s="73"/>
      <c r="E42" s="53"/>
      <c r="F42" s="53"/>
      <c r="G42" s="53"/>
      <c r="H42" s="53"/>
      <c r="I42" s="53"/>
      <c r="J42" s="53"/>
      <c r="K42" s="53"/>
      <c r="L42" s="68"/>
      <c r="M42" s="53"/>
      <c r="N42" s="53"/>
      <c r="O42" s="53"/>
      <c r="P42" s="53"/>
    </row>
    <row r="43" spans="2:19" ht="12.75" customHeight="1">
      <c r="C43" s="65"/>
      <c r="D43" s="73"/>
      <c r="E43" s="53"/>
      <c r="F43" s="53"/>
      <c r="G43" s="53"/>
      <c r="H43" s="53"/>
      <c r="I43" s="53"/>
      <c r="J43" s="53"/>
      <c r="K43" s="53"/>
      <c r="M43" s="53"/>
      <c r="N43" s="62"/>
      <c r="O43" s="62"/>
      <c r="P43" s="62"/>
      <c r="Q43" s="62"/>
      <c r="R43" s="63"/>
    </row>
    <row r="44" spans="2:19" ht="12.75" customHeight="1">
      <c r="C44" s="65"/>
      <c r="D44" s="73"/>
      <c r="E44" s="53"/>
      <c r="F44" s="53"/>
      <c r="G44" s="53"/>
      <c r="H44" s="53"/>
      <c r="I44" s="53"/>
      <c r="J44" s="53"/>
      <c r="K44" s="53"/>
      <c r="M44" s="53"/>
      <c r="N44" s="62"/>
      <c r="O44" s="62"/>
      <c r="P44" s="62"/>
      <c r="Q44" s="62"/>
      <c r="R44" s="63"/>
    </row>
    <row r="45" spans="2:19" ht="12.75" customHeight="1">
      <c r="C45" s="65"/>
      <c r="D45" s="73"/>
      <c r="E45" s="53"/>
      <c r="F45" s="53"/>
      <c r="G45" s="53"/>
      <c r="H45" s="53"/>
      <c r="I45" s="53"/>
      <c r="J45" s="53"/>
      <c r="K45" s="53"/>
      <c r="L45" s="68"/>
      <c r="M45" s="53"/>
      <c r="N45" s="53"/>
      <c r="O45" s="53"/>
      <c r="P45" s="53"/>
    </row>
    <row r="46" spans="2:19" ht="12.75" customHeight="1">
      <c r="C46" s="74"/>
      <c r="D46" s="73"/>
      <c r="E46" s="53"/>
      <c r="F46" s="53"/>
      <c r="G46" s="53"/>
      <c r="H46" s="53"/>
      <c r="I46" s="53"/>
      <c r="J46" s="53"/>
      <c r="K46" s="53"/>
      <c r="M46" s="53"/>
      <c r="N46" s="62"/>
      <c r="O46" s="62"/>
      <c r="P46" s="62"/>
      <c r="Q46" s="62"/>
      <c r="R46" s="63"/>
    </row>
    <row r="47" spans="2:19" ht="12.75" customHeight="1">
      <c r="C47" s="75"/>
      <c r="D47" s="73"/>
      <c r="E47" s="53"/>
      <c r="F47" s="53"/>
      <c r="G47" s="53"/>
      <c r="H47" s="53"/>
      <c r="I47" s="53"/>
      <c r="J47" s="53"/>
      <c r="K47" s="53"/>
      <c r="M47" s="53"/>
      <c r="N47" s="62"/>
      <c r="O47" s="62"/>
      <c r="P47" s="62"/>
      <c r="Q47" s="62"/>
      <c r="R47" s="63"/>
    </row>
  </sheetData>
  <customSheetViews>
    <customSheetView guid="{700BB901-DE3D-40AF-9E84-3437521A0345}" showPageBreaks="1" topLeftCell="A7">
      <selection activeCell="B5" sqref="B5"/>
      <pageMargins left="0.5" right="0.5" top="1" bottom="1" header="0.5" footer="0.5"/>
      <printOptions horizontalCentered="1"/>
      <pageSetup scale="80" pageOrder="overThenDown" orientation="landscape" r:id="rId1"/>
      <headerFooter alignWithMargins="0">
        <oddFooter>&amp;L&amp;8Sponsored by:  Randall W. Hamlett&amp;C&amp;8&amp;A&amp;R&amp;8&amp;P of &amp;N</oddFooter>
      </headerFooter>
    </customSheetView>
    <customSheetView guid="{D30DA162-D620-4A19-970C-1046A6A23ED1}" topLeftCell="A7">
      <selection activeCell="B5" sqref="B5"/>
      <pageMargins left="0.5" right="0.5" top="1" bottom="1" header="0.5" footer="0.5"/>
      <printOptions horizontalCentered="1"/>
      <pageSetup scale="80" pageOrder="overThenDown" orientation="landscape" r:id="rId2"/>
      <headerFooter alignWithMargins="0">
        <oddFooter>&amp;L&amp;8Sponsored by:  Randall W. Hamlett&amp;C&amp;8&amp;A&amp;R&amp;8&amp;P of &amp;N</oddFooter>
      </headerFooter>
    </customSheetView>
    <customSheetView guid="{7B208CC4-03EC-49A3-9AEF-BDEAF48D6BE2}" showPageBreaks="1" printArea="1" topLeftCell="A7">
      <selection activeCell="B5" sqref="B5"/>
      <pageMargins left="0.5" right="0.5" top="1" bottom="1" header="0.5" footer="0.5"/>
      <printOptions horizontalCentered="1"/>
      <pageSetup scale="80" pageOrder="overThenDown" orientation="landscape" r:id="rId3"/>
      <headerFooter alignWithMargins="0">
        <oddFooter>&amp;L&amp;8Sponsored by:  Randall W. Hamlett&amp;C&amp;8&amp;A&amp;R&amp;8&amp;P of &amp;N</oddFooter>
      </headerFooter>
    </customSheetView>
    <customSheetView guid="{FAFF7267-5C8D-421B-A6E7-C317663504A2}">
      <pageMargins left="0.5" right="0.5" top="1" bottom="1" header="0.5" footer="0.5"/>
      <printOptions horizontalCentered="1"/>
      <pageSetup scale="80" pageOrder="overThenDown" orientation="landscape" r:id="rId4"/>
      <headerFooter alignWithMargins="0">
        <oddFooter>&amp;L&amp;8Sponsored by:  Randall W. Hamlett&amp;C&amp;8&amp;A&amp;R&amp;8&amp;P of &amp;N</oddFooter>
      </headerFooter>
    </customSheetView>
    <customSheetView guid="{659C7A86-29AF-4EB2-A484-62929168C99A}" topLeftCell="A7">
      <selection activeCell="B5" sqref="B5"/>
      <pageMargins left="0.5" right="0.5" top="1" bottom="1" header="0.5" footer="0.5"/>
      <printOptions horizontalCentered="1"/>
      <pageSetup scale="80" pageOrder="overThenDown" orientation="landscape" r:id="rId5"/>
      <headerFooter alignWithMargins="0">
        <oddFooter>&amp;L&amp;8Sponsored by:  Randall W. Hamlett&amp;C&amp;8&amp;A&amp;R&amp;8&amp;P of &amp;N</oddFooter>
      </headerFooter>
    </customSheetView>
    <customSheetView guid="{DE1D8474-1C81-4DEF-9FC4-4CC6D52CA0A7}" topLeftCell="A8">
      <selection activeCell="L18" sqref="L18"/>
      <pageMargins left="0.5" right="0.5" top="1" bottom="1" header="0.5" footer="0.5"/>
      <printOptions horizontalCentered="1"/>
      <pageSetup scale="80" pageOrder="overThenDown" orientation="landscape" r:id="rId6"/>
      <headerFooter alignWithMargins="0">
        <oddFooter>&amp;L&amp;8Sponsored by:  Randall W. Hamlett&amp;C&amp;8&amp;A&amp;R&amp;8&amp;P of &amp;N</oddFooter>
      </headerFooter>
    </customSheetView>
  </customSheetViews>
  <phoneticPr fontId="20" type="noConversion"/>
  <pageMargins left="1" right="1" top="1" bottom="1" header="0.75" footer="0.75"/>
  <pageSetup scale="80" pageOrder="overThenDown" orientation="landscape" r:id="rId7"/>
  <headerFooter alignWithMargins="0">
    <oddHeader>&amp;R&amp;"Times New Roman,Regular"&amp;9Schedule II-B-8
Page &amp;P of &amp;N</oddHeader>
    <oddFooter>&amp;L&amp;8* AEP Texas maintains functional ledgers for transmission and distribution.  Please see the testimony of Randall W. Hamlett for Meter and TDCS functionalization.
Sponsored by:  Randall W. Hamlett</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Q31"/>
  <sheetViews>
    <sheetView workbookViewId="0"/>
  </sheetViews>
  <sheetFormatPr defaultColWidth="9.140625" defaultRowHeight="12.75" customHeight="1"/>
  <cols>
    <col min="1" max="1" width="4" style="59" bestFit="1" customWidth="1"/>
    <col min="2" max="2" width="8.5703125" style="59" customWidth="1"/>
    <col min="3" max="3" width="30.7109375" style="59" customWidth="1"/>
    <col min="4" max="4" width="7.5703125" style="59" bestFit="1" customWidth="1"/>
    <col min="5" max="5" width="9.85546875" style="59" bestFit="1" customWidth="1"/>
    <col min="6" max="6" width="12.5703125" style="59" bestFit="1" customWidth="1"/>
    <col min="7" max="7" width="5.85546875" style="59" bestFit="1" customWidth="1"/>
    <col min="8" max="8" width="9.85546875" style="59" bestFit="1" customWidth="1"/>
    <col min="9" max="9" width="9.5703125" style="59" customWidth="1"/>
    <col min="10" max="10" width="9.85546875" style="59" bestFit="1" customWidth="1"/>
    <col min="11" max="11" width="2.7109375" style="59" bestFit="1" customWidth="1"/>
    <col min="12" max="12" width="5.28515625" style="61" bestFit="1" customWidth="1"/>
    <col min="13" max="16" width="7.5703125" style="59" customWidth="1"/>
    <col min="17" max="17" width="9.85546875" style="59" bestFit="1" customWidth="1"/>
    <col min="18" max="16384" width="9.140625" style="59"/>
  </cols>
  <sheetData>
    <row r="1" spans="1:17" ht="12" thickBot="1">
      <c r="M1" s="20"/>
      <c r="Q1" s="1720" t="s">
        <v>1660</v>
      </c>
    </row>
    <row r="2" spans="1:17" ht="11.25">
      <c r="B2" s="1526" t="s">
        <v>465</v>
      </c>
      <c r="C2" s="86"/>
      <c r="D2" s="255"/>
      <c r="F2" s="82"/>
      <c r="M2" s="354"/>
      <c r="Q2" s="1720" t="s">
        <v>1661</v>
      </c>
    </row>
    <row r="3" spans="1:17" ht="11.25">
      <c r="B3" s="295" t="s">
        <v>1407</v>
      </c>
      <c r="C3" s="4"/>
      <c r="D3" s="271"/>
      <c r="F3" s="82"/>
      <c r="M3" s="354"/>
    </row>
    <row r="4" spans="1:17" ht="11.25">
      <c r="B4" s="1527" t="s">
        <v>818</v>
      </c>
      <c r="C4" s="4"/>
      <c r="D4" s="271"/>
    </row>
    <row r="5" spans="1:17" ht="11.25">
      <c r="B5" s="1527" t="s">
        <v>1260</v>
      </c>
      <c r="C5" s="4"/>
      <c r="D5" s="271"/>
    </row>
    <row r="6" spans="1:17" ht="12" thickBot="1">
      <c r="B6" s="1528"/>
      <c r="C6" s="216"/>
      <c r="D6" s="275"/>
    </row>
    <row r="7" spans="1:17" ht="11.25">
      <c r="B7" s="57"/>
    </row>
    <row r="8" spans="1:17" ht="12" thickBot="1">
      <c r="B8" s="59" t="s">
        <v>584</v>
      </c>
      <c r="E8" s="60">
        <v>1</v>
      </c>
      <c r="F8" s="60">
        <v>2</v>
      </c>
      <c r="G8" s="60">
        <v>3</v>
      </c>
      <c r="H8" s="60">
        <v>4</v>
      </c>
      <c r="I8" s="60">
        <v>5</v>
      </c>
      <c r="J8" s="60">
        <v>6</v>
      </c>
      <c r="K8" s="60">
        <v>7</v>
      </c>
      <c r="L8" s="60">
        <v>8</v>
      </c>
      <c r="M8" s="60">
        <v>9</v>
      </c>
      <c r="N8" s="60">
        <v>10</v>
      </c>
      <c r="O8" s="355">
        <v>11</v>
      </c>
      <c r="P8" s="355">
        <v>12</v>
      </c>
      <c r="Q8" s="61">
        <v>13</v>
      </c>
    </row>
    <row r="9" spans="1:17" ht="11.25">
      <c r="A9" s="232"/>
      <c r="B9" s="388"/>
      <c r="C9" s="388"/>
      <c r="D9" s="388"/>
      <c r="E9" s="388"/>
      <c r="F9" s="388"/>
      <c r="G9" s="388"/>
      <c r="H9" s="356" t="s">
        <v>352</v>
      </c>
      <c r="I9" s="356" t="s">
        <v>355</v>
      </c>
      <c r="J9" s="388"/>
      <c r="K9" s="388"/>
      <c r="L9" s="388"/>
      <c r="M9" s="356"/>
      <c r="N9" s="356"/>
      <c r="O9" s="356"/>
      <c r="P9" s="390"/>
      <c r="Q9" s="356"/>
    </row>
    <row r="10" spans="1:17" ht="11.25">
      <c r="A10" s="233"/>
      <c r="B10" s="357" t="s">
        <v>611</v>
      </c>
      <c r="C10" s="357" t="s">
        <v>578</v>
      </c>
      <c r="D10" s="357" t="s">
        <v>583</v>
      </c>
      <c r="E10" s="391" t="s">
        <v>281</v>
      </c>
      <c r="F10" s="357" t="s">
        <v>282</v>
      </c>
      <c r="G10" s="357" t="s">
        <v>251</v>
      </c>
      <c r="H10" s="357" t="s">
        <v>283</v>
      </c>
      <c r="I10" s="357" t="s">
        <v>773</v>
      </c>
      <c r="J10" s="357" t="s">
        <v>284</v>
      </c>
      <c r="K10" s="357" t="s">
        <v>285</v>
      </c>
      <c r="L10" s="357" t="s">
        <v>383</v>
      </c>
      <c r="M10" s="357" t="s">
        <v>162</v>
      </c>
      <c r="N10" s="357" t="s">
        <v>163</v>
      </c>
      <c r="O10" s="357" t="s">
        <v>993</v>
      </c>
      <c r="P10" s="357" t="s">
        <v>270</v>
      </c>
      <c r="Q10" s="357" t="s">
        <v>283</v>
      </c>
    </row>
    <row r="11" spans="1:17" ht="11.25">
      <c r="A11" s="233" t="s">
        <v>272</v>
      </c>
      <c r="B11" s="357" t="s">
        <v>250</v>
      </c>
      <c r="C11" s="357"/>
      <c r="D11" s="357" t="s">
        <v>586</v>
      </c>
      <c r="E11" s="391" t="s">
        <v>352</v>
      </c>
      <c r="F11" s="357" t="s">
        <v>353</v>
      </c>
      <c r="G11" s="357" t="s">
        <v>176</v>
      </c>
      <c r="H11" s="357" t="s">
        <v>354</v>
      </c>
      <c r="I11" s="357" t="s">
        <v>774</v>
      </c>
      <c r="J11" s="357" t="s">
        <v>355</v>
      </c>
      <c r="K11" s="357" t="s">
        <v>356</v>
      </c>
      <c r="L11" s="357" t="s">
        <v>286</v>
      </c>
      <c r="M11" s="357"/>
      <c r="N11" s="357"/>
      <c r="O11" s="357"/>
      <c r="P11" s="357"/>
      <c r="Q11" s="357"/>
    </row>
    <row r="12" spans="1:17" ht="12" thickBot="1">
      <c r="A12" s="234" t="s">
        <v>1083</v>
      </c>
      <c r="B12" s="358"/>
      <c r="C12" s="358"/>
      <c r="D12" s="358"/>
      <c r="E12" s="393"/>
      <c r="F12" s="358"/>
      <c r="G12" s="358"/>
      <c r="H12" s="358"/>
      <c r="I12" s="358" t="s">
        <v>286</v>
      </c>
      <c r="J12" s="358"/>
      <c r="K12" s="358"/>
      <c r="L12" s="358" t="s">
        <v>357</v>
      </c>
      <c r="M12" s="358"/>
      <c r="N12" s="358"/>
      <c r="O12" s="358"/>
      <c r="P12" s="358"/>
      <c r="Q12" s="359"/>
    </row>
    <row r="13" spans="1:17" ht="12.75" customHeight="1">
      <c r="A13" s="4"/>
      <c r="B13" s="276"/>
      <c r="C13" s="277"/>
      <c r="D13" s="278"/>
      <c r="E13" s="278"/>
      <c r="F13" s="278"/>
      <c r="G13" s="278"/>
      <c r="H13" s="278"/>
      <c r="I13" s="278"/>
      <c r="J13" s="278"/>
      <c r="K13" s="278"/>
      <c r="L13" s="279"/>
      <c r="M13" s="278"/>
      <c r="N13" s="280"/>
      <c r="O13" s="280"/>
      <c r="P13" s="280"/>
      <c r="Q13" s="281"/>
    </row>
    <row r="14" spans="1:17" ht="12.75" customHeight="1">
      <c r="A14" s="61">
        <v>1</v>
      </c>
      <c r="B14" s="256"/>
      <c r="D14" s="53"/>
      <c r="E14" s="66"/>
      <c r="F14" s="53"/>
      <c r="G14" s="53"/>
      <c r="H14" s="53"/>
      <c r="I14" s="199"/>
      <c r="J14" s="53"/>
      <c r="K14" s="53"/>
      <c r="L14" s="60"/>
      <c r="M14" s="53"/>
      <c r="N14" s="62"/>
      <c r="O14" s="62"/>
      <c r="P14" s="62"/>
      <c r="Q14" s="282"/>
    </row>
    <row r="15" spans="1:17" ht="12.75" customHeight="1">
      <c r="A15" s="1523">
        <f t="shared" ref="A15:A21" si="0">+A14+1</f>
        <v>2</v>
      </c>
      <c r="B15" s="283"/>
      <c r="I15" s="200"/>
      <c r="Q15" s="271"/>
    </row>
    <row r="16" spans="1:17" ht="12.75" customHeight="1">
      <c r="A16" s="1523">
        <f t="shared" si="0"/>
        <v>3</v>
      </c>
      <c r="B16" s="258"/>
      <c r="C16" s="1807" t="s">
        <v>1659</v>
      </c>
      <c r="I16" s="268"/>
      <c r="Q16" s="271"/>
    </row>
    <row r="17" spans="1:17" ht="11.25">
      <c r="A17" s="1523">
        <f t="shared" si="0"/>
        <v>4</v>
      </c>
      <c r="B17" s="269"/>
      <c r="D17" s="793"/>
      <c r="E17" s="53"/>
      <c r="F17" s="53"/>
      <c r="G17" s="53"/>
      <c r="H17" s="53"/>
      <c r="I17" s="267"/>
      <c r="J17" s="11"/>
      <c r="K17" s="1751"/>
      <c r="L17" s="1132"/>
      <c r="M17" s="53"/>
      <c r="N17" s="12"/>
      <c r="O17" s="12"/>
      <c r="P17" s="12"/>
      <c r="Q17" s="44"/>
    </row>
    <row r="18" spans="1:17" ht="11.25">
      <c r="A18" s="1523">
        <f t="shared" si="0"/>
        <v>5</v>
      </c>
      <c r="B18" s="269"/>
      <c r="D18" s="793"/>
      <c r="E18" s="53"/>
      <c r="F18" s="53"/>
      <c r="G18" s="53"/>
      <c r="H18" s="53"/>
      <c r="I18" s="267"/>
      <c r="J18" s="11"/>
      <c r="K18" s="1751"/>
      <c r="L18" s="1132"/>
      <c r="M18" s="53"/>
      <c r="N18" s="12"/>
      <c r="O18" s="12"/>
      <c r="P18" s="12"/>
      <c r="Q18" s="44"/>
    </row>
    <row r="19" spans="1:17" s="57" customFormat="1" ht="11.25">
      <c r="A19" s="1523">
        <f t="shared" si="0"/>
        <v>6</v>
      </c>
      <c r="B19" s="259"/>
      <c r="C19" s="65"/>
      <c r="D19" s="66"/>
      <c r="E19" s="66"/>
      <c r="F19" s="66"/>
      <c r="G19" s="66"/>
      <c r="H19" s="66"/>
      <c r="I19" s="266"/>
      <c r="J19" s="66"/>
      <c r="K19" s="66"/>
      <c r="L19" s="68"/>
      <c r="M19" s="66"/>
      <c r="N19" s="66"/>
      <c r="O19" s="66"/>
      <c r="P19" s="66"/>
      <c r="Q19" s="257"/>
    </row>
    <row r="20" spans="1:17" ht="12.75" customHeight="1" thickBot="1">
      <c r="A20" s="1523">
        <f t="shared" si="0"/>
        <v>7</v>
      </c>
      <c r="B20" s="260"/>
      <c r="C20" s="285"/>
      <c r="D20" s="207"/>
      <c r="E20" s="207"/>
      <c r="F20" s="207"/>
      <c r="G20" s="207"/>
      <c r="H20" s="207"/>
      <c r="I20" s="207"/>
      <c r="J20" s="207"/>
      <c r="K20" s="207"/>
      <c r="L20" s="274"/>
      <c r="M20" s="207"/>
      <c r="N20" s="207"/>
      <c r="O20" s="207"/>
      <c r="P20" s="207"/>
      <c r="Q20" s="275"/>
    </row>
    <row r="21" spans="1:17" ht="12.75" customHeight="1" thickBot="1">
      <c r="A21" s="1523">
        <f t="shared" si="0"/>
        <v>8</v>
      </c>
      <c r="B21" s="481" t="s">
        <v>451</v>
      </c>
      <c r="C21" s="482"/>
      <c r="D21" s="483" t="s">
        <v>376</v>
      </c>
      <c r="E21" s="489"/>
      <c r="F21" s="489"/>
      <c r="G21" s="489"/>
      <c r="H21" s="489"/>
      <c r="I21" s="489"/>
      <c r="J21" s="489"/>
      <c r="K21" s="489"/>
      <c r="L21" s="491"/>
      <c r="M21" s="489"/>
      <c r="N21" s="489"/>
      <c r="O21" s="489"/>
      <c r="P21" s="489"/>
      <c r="Q21" s="492"/>
    </row>
    <row r="22" spans="1:17" ht="12.75" customHeight="1">
      <c r="A22" s="1523"/>
      <c r="D22" s="53"/>
      <c r="E22" s="53"/>
      <c r="F22" s="53"/>
      <c r="G22" s="53"/>
      <c r="H22" s="53"/>
      <c r="I22" s="53"/>
      <c r="J22" s="53"/>
      <c r="K22" s="53"/>
      <c r="M22" s="53"/>
      <c r="N22" s="62"/>
      <c r="O22" s="62"/>
      <c r="P22" s="62"/>
      <c r="Q22" s="62"/>
    </row>
    <row r="23" spans="1:17" s="57" customFormat="1" ht="12.75" customHeight="1">
      <c r="C23" s="65"/>
      <c r="D23" s="66"/>
      <c r="E23" s="66"/>
      <c r="F23" s="66"/>
      <c r="G23" s="66"/>
      <c r="H23" s="66"/>
      <c r="I23" s="66"/>
      <c r="J23" s="66"/>
      <c r="K23" s="66"/>
      <c r="L23" s="68"/>
      <c r="M23" s="66"/>
      <c r="N23" s="102"/>
      <c r="O23" s="102"/>
      <c r="P23" s="102"/>
      <c r="Q23" s="102"/>
    </row>
    <row r="24" spans="1:17" s="57" customFormat="1" ht="12.75" customHeight="1">
      <c r="C24" s="65"/>
      <c r="D24" s="71"/>
      <c r="E24" s="66"/>
      <c r="F24" s="66"/>
      <c r="G24" s="66"/>
      <c r="H24" s="66"/>
      <c r="I24" s="66"/>
      <c r="J24" s="66"/>
      <c r="K24" s="66"/>
      <c r="L24" s="68"/>
      <c r="M24" s="66"/>
      <c r="N24" s="66"/>
      <c r="O24" s="66"/>
      <c r="P24" s="66"/>
    </row>
    <row r="25" spans="1:17" s="57" customFormat="1" ht="12.75" customHeight="1">
      <c r="B25" s="96"/>
      <c r="C25" s="65"/>
      <c r="D25" s="71"/>
      <c r="E25" s="66"/>
      <c r="F25" s="66"/>
      <c r="G25" s="66"/>
      <c r="H25" s="66"/>
      <c r="I25" s="66"/>
      <c r="J25" s="66"/>
      <c r="K25" s="66"/>
      <c r="L25" s="68"/>
      <c r="M25" s="66"/>
      <c r="N25" s="66"/>
      <c r="O25" s="66"/>
      <c r="P25" s="66"/>
      <c r="Q25" s="66"/>
    </row>
    <row r="26" spans="1:17" ht="12.75" customHeight="1">
      <c r="C26" s="65"/>
      <c r="D26" s="73"/>
      <c r="E26" s="53"/>
      <c r="F26" s="53"/>
      <c r="G26" s="53"/>
      <c r="H26" s="53"/>
      <c r="I26" s="53"/>
      <c r="J26" s="53"/>
      <c r="K26" s="53"/>
      <c r="L26" s="68"/>
      <c r="M26" s="53"/>
      <c r="N26" s="53"/>
      <c r="O26" s="53"/>
      <c r="P26" s="53"/>
    </row>
    <row r="27" spans="1:17" ht="12.75" customHeight="1">
      <c r="C27" s="65"/>
      <c r="D27" s="73"/>
      <c r="E27" s="53"/>
      <c r="F27" s="53"/>
      <c r="G27" s="53"/>
      <c r="H27" s="53"/>
      <c r="I27" s="53"/>
      <c r="J27" s="53"/>
      <c r="K27" s="53"/>
      <c r="M27" s="53"/>
      <c r="N27" s="62"/>
      <c r="O27" s="62"/>
      <c r="P27" s="62"/>
      <c r="Q27" s="62"/>
    </row>
    <row r="28" spans="1:17" ht="12.75" customHeight="1">
      <c r="C28" s="65"/>
      <c r="D28" s="73"/>
      <c r="E28" s="53"/>
      <c r="F28" s="53"/>
      <c r="G28" s="53"/>
      <c r="H28" s="53"/>
      <c r="I28" s="53"/>
      <c r="J28" s="53"/>
      <c r="K28" s="53"/>
      <c r="M28" s="53"/>
      <c r="N28" s="62"/>
      <c r="O28" s="62"/>
      <c r="P28" s="62"/>
      <c r="Q28" s="62"/>
    </row>
    <row r="29" spans="1:17" ht="12.75" customHeight="1">
      <c r="C29" s="65"/>
      <c r="D29" s="73"/>
      <c r="E29" s="53"/>
      <c r="F29" s="53"/>
      <c r="G29" s="53"/>
      <c r="H29" s="53"/>
      <c r="I29" s="53"/>
      <c r="J29" s="53"/>
      <c r="K29" s="53"/>
      <c r="L29" s="68"/>
      <c r="M29" s="53"/>
      <c r="N29" s="53"/>
      <c r="O29" s="53"/>
      <c r="P29" s="53"/>
    </row>
    <row r="30" spans="1:17" ht="12.75" customHeight="1">
      <c r="C30" s="74"/>
      <c r="D30" s="73"/>
      <c r="E30" s="53"/>
      <c r="F30" s="53"/>
      <c r="G30" s="53"/>
      <c r="H30" s="53"/>
      <c r="I30" s="53"/>
      <c r="J30" s="53"/>
      <c r="K30" s="53"/>
      <c r="M30" s="53"/>
      <c r="N30" s="62"/>
      <c r="O30" s="62"/>
      <c r="P30" s="62"/>
      <c r="Q30" s="62"/>
    </row>
    <row r="31" spans="1:17" ht="12.75" customHeight="1">
      <c r="C31" s="75"/>
      <c r="D31" s="73"/>
      <c r="E31" s="53"/>
      <c r="F31" s="53"/>
      <c r="G31" s="53"/>
      <c r="H31" s="53"/>
      <c r="I31" s="53"/>
      <c r="J31" s="53"/>
      <c r="K31" s="53"/>
      <c r="M31" s="53"/>
      <c r="N31" s="62"/>
      <c r="O31" s="62"/>
      <c r="P31" s="62"/>
      <c r="Q31" s="62"/>
    </row>
  </sheetData>
  <printOptions horizontalCentered="1"/>
  <pageMargins left="0.75" right="0.75" top="1" bottom="1" header="0.75" footer="0.75"/>
  <pageSetup scale="75" pageOrder="overThenDown" orientation="landscape" r:id="rId1"/>
  <headerFooter alignWithMargins="0">
    <oddFooter>&amp;L&amp;8Sponsored by:  Randall W. Hamlett</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W154"/>
  <sheetViews>
    <sheetView workbookViewId="0"/>
  </sheetViews>
  <sheetFormatPr defaultColWidth="9.140625" defaultRowHeight="12.75"/>
  <cols>
    <col min="1" max="1" width="3.85546875" style="59" customWidth="1"/>
    <col min="2" max="2" width="6.42578125" style="59" customWidth="1"/>
    <col min="3" max="3" width="35.42578125" style="59" customWidth="1"/>
    <col min="4" max="4" width="7.5703125" style="59" customWidth="1"/>
    <col min="5" max="5" width="10.140625" style="59" customWidth="1"/>
    <col min="6" max="6" width="12.5703125" style="59" bestFit="1" customWidth="1"/>
    <col min="7" max="7" width="10.42578125" style="59" bestFit="1" customWidth="1"/>
    <col min="8" max="8" width="10.42578125" style="59" customWidth="1"/>
    <col min="9" max="9" width="8" style="59" bestFit="1" customWidth="1"/>
    <col min="10" max="10" width="11.140625" style="61" customWidth="1"/>
    <col min="11" max="11" width="5.140625" style="61" bestFit="1" customWidth="1"/>
    <col min="12" max="12" width="14.28515625" style="61" bestFit="1" customWidth="1"/>
    <col min="13" max="13" width="11.5703125" style="59" customWidth="1"/>
    <col min="14" max="14" width="9.5703125" style="59" customWidth="1"/>
    <col min="15" max="15" width="9.5703125" style="59" bestFit="1" customWidth="1"/>
    <col min="16" max="16" width="9" style="59" bestFit="1" customWidth="1"/>
    <col min="17" max="17" width="10.42578125" style="59" bestFit="1" customWidth="1"/>
    <col min="18" max="19" width="12.5703125" style="59" customWidth="1"/>
    <col min="20" max="22" width="9.140625" style="59"/>
    <col min="23" max="23" width="9.140625" style="85"/>
    <col min="24" max="16384" width="9.140625" style="59"/>
  </cols>
  <sheetData>
    <row r="1" spans="1:23" ht="13.5" thickBot="1">
      <c r="M1" s="20"/>
      <c r="R1" s="20"/>
    </row>
    <row r="2" spans="1:23">
      <c r="B2" s="1532" t="s">
        <v>465</v>
      </c>
      <c r="C2" s="86"/>
      <c r="D2" s="255"/>
      <c r="F2" s="82"/>
      <c r="M2" s="354"/>
      <c r="R2" s="354"/>
    </row>
    <row r="3" spans="1:23">
      <c r="B3" s="295" t="s">
        <v>1407</v>
      </c>
      <c r="C3" s="4"/>
      <c r="D3" s="271"/>
      <c r="F3" s="82"/>
      <c r="M3" s="354"/>
      <c r="R3" s="354"/>
    </row>
    <row r="4" spans="1:23">
      <c r="B4" s="1544" t="s">
        <v>1626</v>
      </c>
      <c r="C4" s="4"/>
      <c r="D4" s="271"/>
    </row>
    <row r="5" spans="1:23">
      <c r="B5" s="1533" t="s">
        <v>1260</v>
      </c>
      <c r="C5" s="4"/>
      <c r="D5" s="271"/>
    </row>
    <row r="6" spans="1:23" ht="13.5" thickBot="1">
      <c r="B6" s="1546" t="str">
        <f>'I-A'!B6</f>
        <v xml:space="preserve"> </v>
      </c>
      <c r="C6" s="216"/>
      <c r="D6" s="275"/>
    </row>
    <row r="7" spans="1:23">
      <c r="B7" s="57"/>
    </row>
    <row r="8" spans="1:23" ht="13.5" thickBot="1">
      <c r="B8" s="59" t="s">
        <v>584</v>
      </c>
      <c r="E8" s="60">
        <v>1</v>
      </c>
      <c r="F8" s="60">
        <v>2</v>
      </c>
      <c r="G8" s="60">
        <v>3</v>
      </c>
      <c r="H8" s="60">
        <v>4</v>
      </c>
      <c r="I8" s="60">
        <v>5</v>
      </c>
      <c r="J8" s="60">
        <v>6</v>
      </c>
      <c r="K8" s="60">
        <v>7</v>
      </c>
      <c r="L8" s="60">
        <v>8</v>
      </c>
      <c r="M8" s="355">
        <v>9</v>
      </c>
      <c r="N8" s="355">
        <v>10</v>
      </c>
      <c r="O8" s="61">
        <v>11</v>
      </c>
      <c r="P8" s="355">
        <v>12</v>
      </c>
      <c r="Q8" s="61">
        <v>13</v>
      </c>
      <c r="R8" s="61"/>
    </row>
    <row r="9" spans="1:23">
      <c r="A9" s="232"/>
      <c r="B9" s="388"/>
      <c r="C9" s="388"/>
      <c r="D9" s="388"/>
      <c r="E9" s="388"/>
      <c r="F9" s="388"/>
      <c r="G9" s="388"/>
      <c r="H9" s="356" t="s">
        <v>352</v>
      </c>
      <c r="I9" s="356" t="s">
        <v>355</v>
      </c>
      <c r="J9" s="388"/>
      <c r="K9" s="388"/>
      <c r="L9" s="388"/>
      <c r="M9" s="356"/>
      <c r="N9" s="356"/>
      <c r="O9" s="356"/>
      <c r="P9" s="390"/>
      <c r="Q9" s="356"/>
      <c r="R9" s="356"/>
    </row>
    <row r="10" spans="1:23">
      <c r="A10" s="233"/>
      <c r="B10" s="357" t="s">
        <v>611</v>
      </c>
      <c r="C10" s="357" t="s">
        <v>578</v>
      </c>
      <c r="D10" s="357" t="s">
        <v>583</v>
      </c>
      <c r="E10" s="391" t="s">
        <v>281</v>
      </c>
      <c r="F10" s="357" t="s">
        <v>282</v>
      </c>
      <c r="G10" s="357" t="s">
        <v>251</v>
      </c>
      <c r="H10" s="357" t="s">
        <v>283</v>
      </c>
      <c r="I10" s="357" t="s">
        <v>773</v>
      </c>
      <c r="J10" s="357" t="s">
        <v>284</v>
      </c>
      <c r="K10" s="357" t="s">
        <v>285</v>
      </c>
      <c r="L10" s="357" t="s">
        <v>383</v>
      </c>
      <c r="M10" s="357" t="s">
        <v>162</v>
      </c>
      <c r="N10" s="357" t="s">
        <v>163</v>
      </c>
      <c r="O10" s="357" t="s">
        <v>993</v>
      </c>
      <c r="P10" s="357" t="s">
        <v>270</v>
      </c>
      <c r="Q10" s="357" t="s">
        <v>283</v>
      </c>
      <c r="R10" s="357"/>
    </row>
    <row r="11" spans="1:23">
      <c r="A11" s="233" t="s">
        <v>272</v>
      </c>
      <c r="B11" s="357" t="s">
        <v>250</v>
      </c>
      <c r="C11" s="357"/>
      <c r="D11" s="357" t="s">
        <v>586</v>
      </c>
      <c r="E11" s="391" t="s">
        <v>352</v>
      </c>
      <c r="F11" s="357" t="s">
        <v>353</v>
      </c>
      <c r="G11" s="357" t="s">
        <v>176</v>
      </c>
      <c r="H11" s="357" t="s">
        <v>354</v>
      </c>
      <c r="I11" s="357" t="s">
        <v>774</v>
      </c>
      <c r="J11" s="357" t="s">
        <v>355</v>
      </c>
      <c r="K11" s="357" t="s">
        <v>356</v>
      </c>
      <c r="L11" s="357" t="s">
        <v>286</v>
      </c>
      <c r="M11" s="357"/>
      <c r="N11" s="357"/>
      <c r="O11" s="357"/>
      <c r="P11" s="357"/>
      <c r="Q11" s="357"/>
      <c r="R11" s="357" t="s">
        <v>587</v>
      </c>
    </row>
    <row r="12" spans="1:23" ht="13.5" thickBot="1">
      <c r="A12" s="234" t="s">
        <v>1083</v>
      </c>
      <c r="B12" s="358"/>
      <c r="C12" s="358"/>
      <c r="D12" s="358"/>
      <c r="E12" s="393"/>
      <c r="F12" s="358"/>
      <c r="G12" s="358"/>
      <c r="H12" s="358"/>
      <c r="I12" s="358" t="s">
        <v>286</v>
      </c>
      <c r="J12" s="358"/>
      <c r="K12" s="358"/>
      <c r="L12" s="358" t="s">
        <v>357</v>
      </c>
      <c r="M12" s="358"/>
      <c r="N12" s="358"/>
      <c r="O12" s="358"/>
      <c r="P12" s="358"/>
      <c r="Q12" s="359"/>
      <c r="R12" s="358"/>
    </row>
    <row r="13" spans="1:23" ht="11.25">
      <c r="A13" s="4"/>
      <c r="B13" s="26"/>
      <c r="C13" s="27"/>
      <c r="D13" s="27"/>
      <c r="E13" s="103"/>
      <c r="F13" s="27"/>
      <c r="G13" s="27"/>
      <c r="H13" s="27"/>
      <c r="I13" s="27"/>
      <c r="J13" s="27"/>
      <c r="K13" s="278"/>
      <c r="L13" s="279"/>
      <c r="M13" s="27"/>
      <c r="N13" s="27"/>
      <c r="O13" s="27"/>
      <c r="P13" s="27"/>
      <c r="Q13" s="147"/>
      <c r="R13" s="3"/>
      <c r="W13" s="59"/>
    </row>
    <row r="14" spans="1:23" ht="11.25">
      <c r="A14" s="61">
        <v>1</v>
      </c>
      <c r="B14" s="30"/>
      <c r="C14" s="3"/>
      <c r="D14" s="3"/>
      <c r="E14" s="6"/>
      <c r="F14" s="3"/>
      <c r="G14" s="3"/>
      <c r="H14" s="3"/>
      <c r="I14" s="3"/>
      <c r="J14" s="3"/>
      <c r="K14" s="53"/>
      <c r="L14" s="60"/>
      <c r="M14" s="3"/>
      <c r="N14" s="3"/>
      <c r="O14" s="3"/>
      <c r="P14" s="3"/>
      <c r="Q14" s="145"/>
      <c r="R14" s="3"/>
      <c r="W14" s="59"/>
    </row>
    <row r="15" spans="1:23" ht="11.25">
      <c r="A15" s="3">
        <f t="shared" ref="A15:A27" si="0">+A14+1</f>
        <v>2</v>
      </c>
      <c r="B15" s="30"/>
      <c r="C15" s="3"/>
      <c r="D15" s="3"/>
      <c r="E15" s="6"/>
      <c r="F15" s="3"/>
      <c r="G15" s="3"/>
      <c r="H15" s="3"/>
      <c r="I15" s="3"/>
      <c r="J15" s="3"/>
      <c r="K15" s="59"/>
      <c r="M15" s="3"/>
      <c r="N15" s="3"/>
      <c r="O15" s="3"/>
      <c r="P15" s="3"/>
      <c r="Q15" s="145"/>
      <c r="R15" s="3"/>
      <c r="W15" s="59"/>
    </row>
    <row r="16" spans="1:23" ht="11.25">
      <c r="A16" s="3">
        <f t="shared" si="0"/>
        <v>3</v>
      </c>
      <c r="B16" s="30"/>
      <c r="C16" s="3"/>
      <c r="D16" s="3"/>
      <c r="E16" s="6"/>
      <c r="F16" s="3"/>
      <c r="G16" s="3"/>
      <c r="H16" s="3"/>
      <c r="I16" s="3"/>
      <c r="J16" s="3"/>
      <c r="K16" s="59"/>
      <c r="M16" s="3"/>
      <c r="N16" s="3"/>
      <c r="O16" s="3"/>
      <c r="P16" s="3"/>
      <c r="Q16" s="145"/>
      <c r="R16" s="3"/>
      <c r="W16" s="59"/>
    </row>
    <row r="17" spans="1:23" ht="11.25">
      <c r="A17" s="3">
        <f t="shared" si="0"/>
        <v>4</v>
      </c>
      <c r="B17" s="30"/>
      <c r="C17" s="3"/>
      <c r="D17" s="3"/>
      <c r="E17" s="6"/>
      <c r="F17" s="3"/>
      <c r="G17" s="3"/>
      <c r="H17" s="3"/>
      <c r="I17" s="3"/>
      <c r="J17" s="3"/>
      <c r="K17" s="98"/>
      <c r="M17" s="3"/>
      <c r="N17" s="3"/>
      <c r="O17" s="3"/>
      <c r="P17" s="3"/>
      <c r="Q17" s="145"/>
      <c r="R17" s="3"/>
      <c r="W17" s="59"/>
    </row>
    <row r="18" spans="1:23" ht="11.25">
      <c r="A18" s="3">
        <f t="shared" si="0"/>
        <v>5</v>
      </c>
      <c r="B18" s="30"/>
      <c r="C18" s="3"/>
      <c r="D18" s="3"/>
      <c r="E18" s="6"/>
      <c r="F18" s="3"/>
      <c r="G18" s="3"/>
      <c r="H18" s="3"/>
      <c r="I18" s="3"/>
      <c r="J18" s="3"/>
      <c r="K18" s="98"/>
      <c r="M18" s="3"/>
      <c r="N18" s="3"/>
      <c r="O18" s="3"/>
      <c r="P18" s="3"/>
      <c r="Q18" s="145"/>
      <c r="R18" s="3"/>
      <c r="W18" s="59"/>
    </row>
    <row r="19" spans="1:23" ht="11.25">
      <c r="A19" s="3">
        <f t="shared" si="0"/>
        <v>6</v>
      </c>
      <c r="B19" s="258"/>
      <c r="C19" s="96" t="s">
        <v>846</v>
      </c>
      <c r="K19" s="66"/>
      <c r="L19" s="68"/>
      <c r="Q19" s="271"/>
      <c r="W19" s="59"/>
    </row>
    <row r="20" spans="1:23" ht="11.25">
      <c r="A20" s="3">
        <f t="shared" si="0"/>
        <v>7</v>
      </c>
      <c r="B20" s="258"/>
      <c r="C20" s="100" t="s">
        <v>1025</v>
      </c>
      <c r="Q20" s="271"/>
      <c r="W20" s="59"/>
    </row>
    <row r="21" spans="1:23" s="57" customFormat="1" ht="11.25">
      <c r="A21" s="3">
        <f t="shared" si="0"/>
        <v>8</v>
      </c>
      <c r="B21" s="259"/>
      <c r="C21" s="59" t="s">
        <v>842</v>
      </c>
      <c r="D21" s="97" t="s">
        <v>377</v>
      </c>
      <c r="E21" s="53">
        <f>'[10]II-B-9 CWCapital'!E16+'[9]II-B-9 CWCapital'!E21</f>
        <v>0</v>
      </c>
      <c r="F21" s="53">
        <f>'[10]II-B-9 CWCapital'!F16+'[9]II-B-9 CWCapital'!F21</f>
        <v>0</v>
      </c>
      <c r="G21" s="53">
        <f>'[10]II-B-9 CWCapital'!G16+'[9]II-B-9 CWCapital'!G21</f>
        <v>-22940282.379671745</v>
      </c>
      <c r="H21" s="53">
        <f>'[10]II-B-9 CWCapital'!H16+'[9]II-B-9 CWCapital'!H21</f>
        <v>-22940282.379671745</v>
      </c>
      <c r="I21" s="267"/>
      <c r="J21" s="179">
        <f>H21</f>
        <v>-22940282.379671745</v>
      </c>
      <c r="K21" s="1139" t="s">
        <v>1630</v>
      </c>
      <c r="L21" s="1132" t="s">
        <v>1511</v>
      </c>
      <c r="M21" s="53">
        <f>'[10]II-B-9 CWCapital'!M16+'[9]II-B-9 CWCapital'!M21</f>
        <v>-16030644.560473233</v>
      </c>
      <c r="N21" s="53">
        <f>'[10]II-B-9 CWCapital'!N16+'[9]II-B-9 CWCapital'!N21</f>
        <v>-5222388.9037936237</v>
      </c>
      <c r="O21" s="53">
        <f>'[10]II-B-9 CWCapital'!O16+'[9]II-B-9 CWCapital'!O21</f>
        <v>-1687248.9154048869</v>
      </c>
      <c r="P21" s="53">
        <f>'[10]II-B-9 CWCapital'!P16+'[9]II-B-9 CWCapital'!P21</f>
        <v>0</v>
      </c>
      <c r="Q21" s="272">
        <f>SUM(M21:P21)</f>
        <v>-22940282.379671745</v>
      </c>
    </row>
    <row r="22" spans="1:23" ht="11.25">
      <c r="A22" s="3">
        <f t="shared" si="0"/>
        <v>9</v>
      </c>
      <c r="B22" s="258"/>
      <c r="I22" s="53"/>
      <c r="M22" s="53"/>
      <c r="N22" s="62"/>
      <c r="O22" s="62"/>
      <c r="P22" s="62"/>
      <c r="Q22" s="282"/>
      <c r="R22" s="63"/>
      <c r="W22" s="59"/>
    </row>
    <row r="23" spans="1:23" ht="11.25">
      <c r="A23" s="3">
        <f t="shared" si="0"/>
        <v>10</v>
      </c>
      <c r="B23" s="258"/>
      <c r="C23" s="65" t="s">
        <v>360</v>
      </c>
      <c r="D23" s="53"/>
      <c r="E23" s="53"/>
      <c r="F23" s="53"/>
      <c r="G23" s="53"/>
      <c r="H23" s="53"/>
      <c r="I23" s="53"/>
      <c r="M23" s="53"/>
      <c r="N23" s="53"/>
      <c r="O23" s="53"/>
      <c r="P23" s="53"/>
      <c r="Q23" s="271"/>
      <c r="W23" s="59"/>
    </row>
    <row r="24" spans="1:23" ht="12" thickBot="1">
      <c r="A24" s="3">
        <f t="shared" si="0"/>
        <v>11</v>
      </c>
      <c r="B24" s="260"/>
      <c r="C24" s="285"/>
      <c r="D24" s="207"/>
      <c r="E24" s="207"/>
      <c r="F24" s="207"/>
      <c r="G24" s="207"/>
      <c r="H24" s="207"/>
      <c r="I24" s="207"/>
      <c r="J24" s="274"/>
      <c r="K24" s="274"/>
      <c r="L24" s="274"/>
      <c r="M24" s="207"/>
      <c r="N24" s="207"/>
      <c r="O24" s="207"/>
      <c r="P24" s="207"/>
      <c r="Q24" s="275"/>
      <c r="W24" s="59"/>
    </row>
    <row r="25" spans="1:23" ht="12" thickBot="1">
      <c r="A25" s="3">
        <f t="shared" si="0"/>
        <v>12</v>
      </c>
      <c r="B25" s="481" t="s">
        <v>819</v>
      </c>
      <c r="C25" s="482"/>
      <c r="D25" s="483" t="s">
        <v>377</v>
      </c>
      <c r="E25" s="489">
        <f>SUM(E21:E24)</f>
        <v>0</v>
      </c>
      <c r="F25" s="489">
        <f>SUM(F21:F24)</f>
        <v>0</v>
      </c>
      <c r="G25" s="489">
        <f>SUM(G21:G24)</f>
        <v>-22940282.379671745</v>
      </c>
      <c r="H25" s="489">
        <f>SUM(H21:H24)</f>
        <v>-22940282.379671745</v>
      </c>
      <c r="I25" s="489"/>
      <c r="J25" s="489">
        <f t="shared" ref="J25:Q25" si="1">SUM(J21:J24)</f>
        <v>-22940282.379671745</v>
      </c>
      <c r="K25" s="489"/>
      <c r="L25" s="489"/>
      <c r="M25" s="489">
        <f t="shared" si="1"/>
        <v>-16030644.560473233</v>
      </c>
      <c r="N25" s="489">
        <f t="shared" si="1"/>
        <v>-5222388.9037936237</v>
      </c>
      <c r="O25" s="489">
        <f t="shared" si="1"/>
        <v>-1687248.9154048869</v>
      </c>
      <c r="P25" s="489">
        <f t="shared" si="1"/>
        <v>0</v>
      </c>
      <c r="Q25" s="492">
        <f t="shared" si="1"/>
        <v>-22940282.379671745</v>
      </c>
      <c r="R25" s="69"/>
      <c r="S25" s="57"/>
      <c r="T25" s="57"/>
      <c r="U25" s="57"/>
      <c r="V25" s="57"/>
      <c r="W25" s="57"/>
    </row>
    <row r="26" spans="1:23" ht="12" thickBot="1">
      <c r="A26" s="3">
        <f t="shared" si="0"/>
        <v>13</v>
      </c>
      <c r="B26" s="574"/>
      <c r="C26" s="482"/>
      <c r="D26" s="473"/>
      <c r="E26" s="473"/>
      <c r="F26" s="473"/>
      <c r="G26" s="473"/>
      <c r="H26" s="473"/>
      <c r="I26" s="473"/>
      <c r="J26" s="484"/>
      <c r="K26" s="484"/>
      <c r="L26" s="484"/>
      <c r="M26" s="473"/>
      <c r="N26" s="485"/>
      <c r="O26" s="485"/>
      <c r="P26" s="485"/>
      <c r="Q26" s="486"/>
      <c r="R26" s="63"/>
      <c r="W26" s="59"/>
    </row>
    <row r="27" spans="1:23" s="57" customFormat="1" ht="12" thickBot="1">
      <c r="A27" s="3">
        <f t="shared" si="0"/>
        <v>14</v>
      </c>
      <c r="B27" s="481" t="s">
        <v>1048</v>
      </c>
      <c r="C27" s="493"/>
      <c r="D27" s="483" t="s">
        <v>378</v>
      </c>
      <c r="E27" s="489">
        <f>E25</f>
        <v>0</v>
      </c>
      <c r="F27" s="489">
        <f>F25</f>
        <v>0</v>
      </c>
      <c r="G27" s="489">
        <f>G25</f>
        <v>-22940282.379671745</v>
      </c>
      <c r="H27" s="489">
        <f>H25</f>
        <v>-22940282.379671745</v>
      </c>
      <c r="I27" s="489"/>
      <c r="J27" s="489">
        <f t="shared" ref="J27:Q27" si="2">J25</f>
        <v>-22940282.379671745</v>
      </c>
      <c r="K27" s="489"/>
      <c r="L27" s="489"/>
      <c r="M27" s="489">
        <f t="shared" si="2"/>
        <v>-16030644.560473233</v>
      </c>
      <c r="N27" s="489">
        <f t="shared" si="2"/>
        <v>-5222388.9037936237</v>
      </c>
      <c r="O27" s="489">
        <f t="shared" si="2"/>
        <v>-1687248.9154048869</v>
      </c>
      <c r="P27" s="489">
        <f t="shared" si="2"/>
        <v>0</v>
      </c>
      <c r="Q27" s="492">
        <f t="shared" si="2"/>
        <v>-22940282.379671745</v>
      </c>
      <c r="R27" s="66"/>
    </row>
    <row r="28" spans="1:23" ht="13.5" customHeight="1">
      <c r="A28" s="3"/>
      <c r="D28" s="53"/>
      <c r="E28" s="53"/>
      <c r="F28" s="53"/>
      <c r="G28" s="53"/>
      <c r="H28" s="53"/>
      <c r="I28" s="53"/>
      <c r="M28" s="53"/>
      <c r="N28" s="53"/>
      <c r="O28" s="53"/>
      <c r="P28" s="53"/>
      <c r="W28" s="59"/>
    </row>
    <row r="29" spans="1:23" s="57" customFormat="1" ht="11.25">
      <c r="A29" s="3"/>
      <c r="B29" s="58"/>
      <c r="D29" s="10"/>
      <c r="E29" s="66"/>
      <c r="F29" s="66"/>
      <c r="G29" s="66"/>
      <c r="H29" s="66"/>
      <c r="I29" s="66"/>
      <c r="K29" s="68"/>
      <c r="L29" s="68"/>
      <c r="M29" s="66"/>
      <c r="N29" s="66"/>
      <c r="O29" s="66"/>
      <c r="P29" s="66"/>
    </row>
    <row r="30" spans="1:23" ht="11.25">
      <c r="B30" s="58"/>
      <c r="D30" s="53"/>
      <c r="E30" s="53"/>
      <c r="F30" s="53"/>
      <c r="G30" s="53"/>
      <c r="H30" s="53"/>
      <c r="I30" s="53"/>
      <c r="M30" s="53"/>
      <c r="N30" s="62"/>
      <c r="O30" s="62"/>
      <c r="P30" s="62"/>
      <c r="Q30" s="62"/>
      <c r="R30" s="63"/>
      <c r="W30" s="59"/>
    </row>
    <row r="31" spans="1:23" ht="11.25">
      <c r="B31" s="58"/>
      <c r="D31" s="53"/>
      <c r="E31" s="53"/>
      <c r="F31" s="53"/>
      <c r="G31" s="53"/>
      <c r="H31" s="53"/>
      <c r="I31" s="53"/>
      <c r="M31" s="53"/>
      <c r="N31" s="53"/>
      <c r="O31" s="53"/>
      <c r="P31" s="53"/>
      <c r="W31" s="59"/>
    </row>
    <row r="32" spans="1:23" ht="11.25">
      <c r="C32" s="64"/>
      <c r="D32" s="53"/>
      <c r="E32" s="53"/>
      <c r="F32" s="53"/>
      <c r="G32" s="53"/>
      <c r="H32" s="53"/>
      <c r="I32" s="53"/>
      <c r="M32" s="53"/>
      <c r="N32" s="62"/>
      <c r="O32" s="62"/>
      <c r="P32" s="62"/>
      <c r="Q32" s="62"/>
      <c r="R32" s="63"/>
      <c r="W32" s="59"/>
    </row>
    <row r="33" spans="2:23" ht="11.25">
      <c r="C33" s="64"/>
      <c r="D33" s="53"/>
      <c r="E33" s="53"/>
      <c r="F33" s="53"/>
      <c r="G33" s="53"/>
      <c r="H33" s="53"/>
      <c r="I33" s="53"/>
      <c r="M33" s="53"/>
      <c r="N33" s="62"/>
      <c r="O33" s="62"/>
      <c r="P33" s="62"/>
      <c r="Q33" s="62"/>
      <c r="R33" s="63"/>
      <c r="W33" s="59"/>
    </row>
    <row r="34" spans="2:23" ht="11.25">
      <c r="C34" s="64"/>
      <c r="D34" s="53"/>
      <c r="E34" s="53"/>
      <c r="F34" s="53"/>
      <c r="G34" s="53"/>
      <c r="H34" s="53"/>
      <c r="I34" s="53"/>
      <c r="M34" s="53"/>
      <c r="N34" s="62"/>
      <c r="O34" s="62"/>
      <c r="P34" s="62"/>
      <c r="Q34" s="62"/>
      <c r="R34" s="63"/>
      <c r="W34" s="59"/>
    </row>
    <row r="35" spans="2:23" ht="11.25">
      <c r="C35" s="64"/>
      <c r="D35" s="53"/>
      <c r="E35" s="53"/>
      <c r="F35" s="53"/>
      <c r="G35" s="53"/>
      <c r="H35" s="53"/>
      <c r="I35" s="53"/>
      <c r="M35" s="53"/>
      <c r="N35" s="62"/>
      <c r="O35" s="62"/>
      <c r="P35" s="62"/>
      <c r="Q35" s="62"/>
      <c r="R35" s="63"/>
      <c r="W35" s="59"/>
    </row>
    <row r="36" spans="2:23" ht="11.25">
      <c r="C36" s="64"/>
      <c r="D36" s="53"/>
      <c r="E36" s="53"/>
      <c r="F36" s="53"/>
      <c r="G36" s="53"/>
      <c r="H36" s="53"/>
      <c r="I36" s="53"/>
      <c r="M36" s="53"/>
      <c r="N36" s="62"/>
      <c r="O36" s="62"/>
      <c r="P36" s="62"/>
      <c r="Q36" s="62"/>
      <c r="R36" s="63"/>
      <c r="W36" s="59"/>
    </row>
    <row r="37" spans="2:23" s="57" customFormat="1" ht="10.5">
      <c r="C37" s="65"/>
      <c r="D37" s="66"/>
      <c r="E37" s="66"/>
      <c r="F37" s="66"/>
      <c r="G37" s="66"/>
      <c r="H37" s="66"/>
      <c r="I37" s="66"/>
      <c r="J37" s="68"/>
      <c r="K37" s="68"/>
      <c r="L37" s="68"/>
      <c r="M37" s="66"/>
      <c r="N37" s="66"/>
      <c r="O37" s="66"/>
      <c r="P37" s="66"/>
      <c r="Q37" s="66"/>
      <c r="R37" s="69"/>
    </row>
    <row r="38" spans="2:23" ht="11.25">
      <c r="C38" s="64"/>
      <c r="D38" s="53"/>
      <c r="E38" s="53"/>
      <c r="F38" s="53"/>
      <c r="G38" s="53"/>
      <c r="H38" s="53"/>
      <c r="I38" s="53"/>
      <c r="M38" s="53"/>
      <c r="N38" s="62"/>
      <c r="O38" s="62"/>
      <c r="P38" s="62"/>
      <c r="Q38" s="62"/>
      <c r="W38" s="59"/>
    </row>
    <row r="39" spans="2:23" ht="11.25">
      <c r="C39" s="99"/>
      <c r="D39" s="53"/>
      <c r="E39" s="53"/>
      <c r="F39" s="53"/>
      <c r="G39" s="53"/>
      <c r="H39" s="53"/>
      <c r="I39" s="53"/>
      <c r="M39" s="53"/>
      <c r="N39" s="62"/>
      <c r="O39" s="62"/>
      <c r="P39" s="62"/>
      <c r="Q39" s="62"/>
      <c r="R39" s="63"/>
      <c r="W39" s="59"/>
    </row>
    <row r="40" spans="2:23" ht="11.25">
      <c r="C40" s="99"/>
      <c r="D40" s="53"/>
      <c r="E40" s="53"/>
      <c r="F40" s="53"/>
      <c r="G40" s="53"/>
      <c r="H40" s="53"/>
      <c r="I40" s="53"/>
      <c r="M40" s="53"/>
      <c r="N40" s="62"/>
      <c r="O40" s="62"/>
      <c r="P40" s="62"/>
      <c r="Q40" s="62"/>
      <c r="R40" s="63"/>
      <c r="W40" s="59"/>
    </row>
    <row r="41" spans="2:23" ht="11.25">
      <c r="D41" s="53"/>
      <c r="E41" s="53"/>
      <c r="F41" s="53"/>
      <c r="G41" s="53"/>
      <c r="H41" s="53"/>
      <c r="I41" s="53"/>
      <c r="M41" s="53"/>
      <c r="N41" s="62"/>
      <c r="O41" s="62"/>
      <c r="P41" s="62"/>
      <c r="Q41" s="62"/>
      <c r="R41" s="63"/>
      <c r="W41" s="59"/>
    </row>
    <row r="42" spans="2:23" s="57" customFormat="1" ht="10.5">
      <c r="C42" s="65"/>
      <c r="D42" s="66"/>
      <c r="E42" s="66"/>
      <c r="F42" s="66"/>
      <c r="G42" s="66"/>
      <c r="H42" s="66"/>
      <c r="I42" s="66"/>
      <c r="J42" s="68"/>
      <c r="K42" s="68"/>
      <c r="L42" s="68"/>
      <c r="M42" s="66"/>
      <c r="N42" s="66"/>
      <c r="O42" s="66"/>
      <c r="P42" s="66"/>
      <c r="Q42" s="66"/>
      <c r="R42" s="69"/>
    </row>
    <row r="43" spans="2:23" ht="11.25">
      <c r="C43" s="70"/>
      <c r="D43" s="53"/>
      <c r="E43" s="53"/>
      <c r="F43" s="53"/>
      <c r="G43" s="53"/>
      <c r="H43" s="53"/>
      <c r="I43" s="53"/>
      <c r="M43" s="53"/>
      <c r="N43" s="53"/>
      <c r="O43" s="53"/>
      <c r="P43" s="53"/>
      <c r="Q43" s="53"/>
      <c r="R43" s="63"/>
      <c r="W43" s="59"/>
    </row>
    <row r="44" spans="2:23" ht="11.25">
      <c r="C44" s="70"/>
      <c r="D44" s="53"/>
      <c r="E44" s="53"/>
      <c r="F44" s="53"/>
      <c r="G44" s="53"/>
      <c r="H44" s="53"/>
      <c r="I44" s="53"/>
      <c r="M44" s="53"/>
      <c r="N44" s="53"/>
      <c r="O44" s="53"/>
      <c r="P44" s="53"/>
      <c r="Q44" s="53"/>
      <c r="R44" s="63"/>
      <c r="W44" s="59"/>
    </row>
    <row r="45" spans="2:23" ht="11.25">
      <c r="D45" s="53"/>
      <c r="E45" s="53"/>
      <c r="F45" s="53"/>
      <c r="G45" s="53"/>
      <c r="H45" s="53"/>
      <c r="I45" s="53"/>
      <c r="M45" s="53"/>
      <c r="N45" s="53"/>
      <c r="O45" s="53"/>
      <c r="P45" s="53"/>
      <c r="W45" s="59"/>
    </row>
    <row r="46" spans="2:23" s="57" customFormat="1" ht="10.5">
      <c r="B46" s="100"/>
      <c r="D46" s="66"/>
      <c r="E46" s="66"/>
      <c r="F46" s="66"/>
      <c r="G46" s="66"/>
      <c r="H46" s="66"/>
      <c r="I46" s="66"/>
      <c r="J46" s="68"/>
      <c r="K46" s="68"/>
      <c r="L46" s="68"/>
      <c r="M46" s="66"/>
      <c r="N46" s="66"/>
      <c r="O46" s="66"/>
      <c r="P46" s="66"/>
    </row>
    <row r="47" spans="2:23" ht="11.25">
      <c r="E47" s="53"/>
      <c r="F47" s="53"/>
      <c r="G47" s="53"/>
      <c r="H47" s="53"/>
      <c r="I47" s="53"/>
      <c r="M47" s="53"/>
      <c r="N47" s="62"/>
      <c r="O47" s="62"/>
      <c r="P47" s="62"/>
      <c r="Q47" s="62"/>
      <c r="R47" s="63"/>
      <c r="W47" s="59"/>
    </row>
    <row r="48" spans="2:23" ht="11.25">
      <c r="D48" s="53"/>
      <c r="E48" s="53"/>
      <c r="F48" s="53"/>
      <c r="G48" s="53"/>
      <c r="H48" s="53"/>
      <c r="I48" s="53"/>
      <c r="M48" s="53"/>
      <c r="N48" s="53"/>
      <c r="O48" s="53"/>
      <c r="P48" s="53"/>
      <c r="W48" s="59"/>
    </row>
    <row r="52" spans="3:23" ht="11.25">
      <c r="D52" s="53"/>
      <c r="E52" s="53"/>
      <c r="F52" s="53"/>
      <c r="G52" s="53"/>
      <c r="H52" s="53"/>
      <c r="I52" s="53"/>
      <c r="M52" s="53"/>
      <c r="N52" s="53"/>
      <c r="O52" s="53"/>
      <c r="P52" s="53"/>
      <c r="W52" s="59"/>
    </row>
    <row r="53" spans="3:23" s="57" customFormat="1" ht="10.5">
      <c r="C53" s="100"/>
      <c r="D53" s="66"/>
      <c r="E53" s="66"/>
      <c r="F53" s="71"/>
      <c r="G53" s="66"/>
      <c r="H53" s="66"/>
      <c r="I53" s="66"/>
      <c r="J53" s="68"/>
      <c r="K53" s="68"/>
      <c r="L53" s="68"/>
      <c r="M53" s="66"/>
      <c r="N53" s="66"/>
      <c r="O53" s="66"/>
      <c r="P53" s="66"/>
    </row>
    <row r="54" spans="3:23" ht="11.25">
      <c r="D54" s="73"/>
      <c r="E54" s="53"/>
      <c r="F54" s="53"/>
      <c r="G54" s="53"/>
      <c r="H54" s="53"/>
      <c r="I54" s="53"/>
      <c r="M54" s="53"/>
      <c r="N54" s="62"/>
      <c r="O54" s="62"/>
      <c r="P54" s="62"/>
      <c r="Q54" s="62"/>
      <c r="R54" s="63"/>
      <c r="W54" s="59"/>
    </row>
    <row r="55" spans="3:23" ht="11.25">
      <c r="D55" s="73"/>
      <c r="E55" s="53"/>
      <c r="F55" s="53"/>
      <c r="G55" s="53"/>
      <c r="H55" s="53"/>
      <c r="I55" s="53"/>
      <c r="M55" s="53"/>
      <c r="N55" s="62"/>
      <c r="O55" s="62"/>
      <c r="P55" s="62"/>
      <c r="Q55" s="62"/>
      <c r="R55" s="63"/>
      <c r="W55" s="59"/>
    </row>
    <row r="56" spans="3:23" ht="11.25">
      <c r="D56" s="73"/>
      <c r="E56" s="53"/>
      <c r="F56" s="53"/>
      <c r="G56" s="53"/>
      <c r="H56" s="53"/>
      <c r="I56" s="53"/>
      <c r="M56" s="53"/>
      <c r="N56" s="62"/>
      <c r="O56" s="62"/>
      <c r="P56" s="62"/>
      <c r="Q56" s="62"/>
      <c r="R56" s="63"/>
      <c r="W56" s="59"/>
    </row>
    <row r="57" spans="3:23" ht="11.25">
      <c r="D57" s="73"/>
      <c r="E57" s="53"/>
      <c r="F57" s="53"/>
      <c r="G57" s="53"/>
      <c r="H57" s="53"/>
      <c r="I57" s="53"/>
      <c r="M57" s="53"/>
      <c r="N57" s="62"/>
      <c r="O57" s="62"/>
      <c r="P57" s="62"/>
      <c r="Q57" s="62"/>
      <c r="R57" s="63"/>
      <c r="W57" s="59"/>
    </row>
    <row r="58" spans="3:23" ht="11.25">
      <c r="D58" s="73"/>
      <c r="E58" s="53"/>
      <c r="F58" s="53"/>
      <c r="G58" s="53"/>
      <c r="H58" s="53"/>
      <c r="I58" s="53"/>
      <c r="M58" s="53"/>
      <c r="N58" s="62"/>
      <c r="O58" s="62"/>
      <c r="P58" s="62"/>
      <c r="Q58" s="62"/>
      <c r="R58" s="63"/>
      <c r="W58" s="59"/>
    </row>
    <row r="59" spans="3:23" ht="11.25">
      <c r="D59" s="73"/>
      <c r="E59" s="53"/>
      <c r="F59" s="53"/>
      <c r="G59" s="53"/>
      <c r="H59" s="53"/>
      <c r="I59" s="53"/>
      <c r="M59" s="53"/>
      <c r="N59" s="62"/>
      <c r="O59" s="62"/>
      <c r="P59" s="62"/>
      <c r="Q59" s="62"/>
      <c r="R59" s="63"/>
      <c r="W59" s="59"/>
    </row>
    <row r="60" spans="3:23" ht="11.25">
      <c r="D60" s="73"/>
      <c r="E60" s="53"/>
      <c r="F60" s="53"/>
      <c r="G60" s="53"/>
      <c r="H60" s="53"/>
      <c r="I60" s="53"/>
      <c r="M60" s="53"/>
      <c r="N60" s="12"/>
      <c r="O60" s="12"/>
      <c r="P60" s="12"/>
      <c r="Q60" s="12"/>
      <c r="R60" s="63"/>
      <c r="W60" s="59"/>
    </row>
    <row r="61" spans="3:23" ht="11.25">
      <c r="D61" s="73"/>
      <c r="E61" s="53"/>
      <c r="F61" s="53"/>
      <c r="G61" s="53"/>
      <c r="H61" s="53"/>
      <c r="I61" s="53"/>
      <c r="M61" s="53"/>
      <c r="N61" s="62"/>
      <c r="O61" s="62"/>
      <c r="P61" s="62"/>
      <c r="Q61" s="62"/>
      <c r="R61" s="63"/>
      <c r="W61" s="59"/>
    </row>
    <row r="62" spans="3:23" ht="11.25">
      <c r="D62" s="73"/>
      <c r="E62" s="53"/>
      <c r="F62" s="53"/>
      <c r="G62" s="53"/>
      <c r="H62" s="53"/>
      <c r="I62" s="53"/>
      <c r="M62" s="53"/>
      <c r="N62" s="62"/>
      <c r="O62" s="62"/>
      <c r="P62" s="62"/>
      <c r="Q62" s="62"/>
      <c r="R62" s="63"/>
      <c r="W62" s="59"/>
    </row>
    <row r="63" spans="3:23" ht="11.25">
      <c r="D63" s="73"/>
      <c r="E63" s="53"/>
      <c r="F63" s="53"/>
      <c r="G63" s="53"/>
      <c r="H63" s="53"/>
      <c r="I63" s="53"/>
      <c r="M63" s="53"/>
      <c r="N63" s="62"/>
      <c r="O63" s="62"/>
      <c r="P63" s="62"/>
      <c r="Q63" s="62"/>
      <c r="R63" s="63"/>
      <c r="W63" s="59"/>
    </row>
    <row r="64" spans="3:23" s="57" customFormat="1" ht="11.25">
      <c r="C64" s="65"/>
      <c r="D64" s="71"/>
      <c r="E64" s="66"/>
      <c r="F64" s="66"/>
      <c r="G64" s="66"/>
      <c r="H64" s="66"/>
      <c r="I64" s="66"/>
      <c r="J64" s="72"/>
      <c r="K64" s="72"/>
      <c r="L64" s="72"/>
      <c r="M64" s="66"/>
      <c r="N64" s="66"/>
      <c r="O64" s="66"/>
      <c r="P64" s="66"/>
      <c r="Q64" s="66"/>
      <c r="R64" s="69"/>
      <c r="S64" s="59"/>
    </row>
    <row r="65" spans="2:23" ht="11.25">
      <c r="C65" s="99"/>
      <c r="D65" s="73"/>
      <c r="E65" s="53"/>
      <c r="F65" s="53"/>
      <c r="G65" s="53"/>
      <c r="H65" s="53"/>
      <c r="I65" s="53"/>
      <c r="J65" s="101"/>
      <c r="K65" s="101"/>
      <c r="L65" s="101"/>
      <c r="M65" s="53"/>
      <c r="N65" s="53"/>
      <c r="O65" s="53"/>
      <c r="P65" s="53"/>
      <c r="W65" s="59"/>
    </row>
    <row r="66" spans="2:23" s="57" customFormat="1" ht="11.25">
      <c r="B66" s="112"/>
      <c r="D66" s="71"/>
      <c r="E66" s="66"/>
      <c r="F66" s="66"/>
      <c r="G66" s="66"/>
      <c r="H66" s="66"/>
      <c r="I66" s="66"/>
      <c r="J66" s="72"/>
      <c r="K66" s="72"/>
      <c r="L66" s="72"/>
      <c r="M66" s="66"/>
      <c r="N66" s="66"/>
      <c r="O66" s="66"/>
      <c r="P66" s="66"/>
      <c r="Q66" s="66"/>
      <c r="R66" s="66"/>
      <c r="S66" s="59"/>
    </row>
    <row r="67" spans="2:23" ht="11.25">
      <c r="C67" s="65"/>
      <c r="D67" s="73"/>
      <c r="E67" s="53"/>
      <c r="F67" s="53"/>
      <c r="G67" s="53"/>
      <c r="H67" s="53"/>
      <c r="I67" s="53"/>
      <c r="J67" s="101"/>
      <c r="K67" s="101"/>
      <c r="L67" s="101"/>
      <c r="M67" s="53"/>
      <c r="N67" s="53"/>
      <c r="O67" s="53"/>
      <c r="P67" s="53"/>
      <c r="Q67" s="53"/>
      <c r="R67" s="63"/>
      <c r="W67" s="59"/>
    </row>
    <row r="68" spans="2:23" s="57" customFormat="1" ht="10.5">
      <c r="C68" s="65"/>
      <c r="D68" s="66"/>
      <c r="E68" s="66"/>
      <c r="F68" s="66"/>
      <c r="G68" s="66"/>
      <c r="H68" s="66"/>
      <c r="I68" s="66"/>
      <c r="J68" s="72"/>
      <c r="K68" s="72"/>
      <c r="L68" s="72"/>
      <c r="M68" s="66"/>
      <c r="N68" s="66"/>
      <c r="O68" s="66"/>
      <c r="P68" s="66"/>
      <c r="Q68" s="66"/>
      <c r="R68" s="66"/>
    </row>
    <row r="69" spans="2:23" s="57" customFormat="1" ht="10.5">
      <c r="C69" s="65"/>
      <c r="D69" s="71"/>
      <c r="E69" s="66"/>
      <c r="F69" s="66"/>
      <c r="G69" s="66"/>
      <c r="H69" s="66"/>
      <c r="I69" s="66"/>
      <c r="J69" s="72"/>
      <c r="K69" s="72"/>
      <c r="L69" s="72"/>
      <c r="M69" s="66"/>
      <c r="N69" s="66"/>
      <c r="O69" s="66"/>
      <c r="P69" s="66"/>
    </row>
    <row r="70" spans="2:23" s="57" customFormat="1" ht="10.5">
      <c r="C70" s="65"/>
      <c r="D70" s="66"/>
      <c r="E70" s="66"/>
      <c r="F70" s="66"/>
      <c r="G70" s="66"/>
      <c r="H70" s="66"/>
      <c r="I70" s="66"/>
      <c r="J70" s="72"/>
      <c r="K70" s="72"/>
      <c r="L70" s="72"/>
      <c r="M70" s="66"/>
      <c r="N70" s="102"/>
      <c r="O70" s="102"/>
      <c r="P70" s="102"/>
      <c r="Q70" s="102"/>
      <c r="R70" s="66"/>
    </row>
    <row r="71" spans="2:23" s="57" customFormat="1" ht="10.5">
      <c r="C71" s="65"/>
      <c r="D71" s="71"/>
      <c r="E71" s="66"/>
      <c r="F71" s="66"/>
      <c r="G71" s="66"/>
      <c r="H71" s="66"/>
      <c r="I71" s="66"/>
      <c r="J71" s="72"/>
      <c r="K71" s="72"/>
      <c r="L71" s="72"/>
      <c r="M71" s="66"/>
      <c r="N71" s="66"/>
      <c r="O71" s="66"/>
      <c r="P71" s="66"/>
    </row>
    <row r="72" spans="2:23" s="57" customFormat="1" ht="10.5">
      <c r="B72" s="96"/>
      <c r="C72" s="65"/>
      <c r="D72" s="71"/>
      <c r="E72" s="66"/>
      <c r="F72" s="66"/>
      <c r="G72" s="66"/>
      <c r="H72" s="66"/>
      <c r="I72" s="66"/>
      <c r="J72" s="72"/>
      <c r="K72" s="72"/>
      <c r="L72" s="72"/>
      <c r="M72" s="66"/>
      <c r="N72" s="66"/>
      <c r="O72" s="66"/>
      <c r="P72" s="66"/>
      <c r="Q72" s="66"/>
      <c r="R72" s="66"/>
    </row>
    <row r="73" spans="2:23" ht="11.25">
      <c r="C73" s="65"/>
      <c r="D73" s="73"/>
      <c r="E73" s="53"/>
      <c r="F73" s="53"/>
      <c r="G73" s="53"/>
      <c r="H73" s="53"/>
      <c r="I73" s="53"/>
      <c r="J73" s="101"/>
      <c r="K73" s="101"/>
      <c r="L73" s="101"/>
      <c r="M73" s="53"/>
      <c r="N73" s="53"/>
      <c r="O73" s="53"/>
      <c r="P73" s="53"/>
      <c r="W73" s="59"/>
    </row>
    <row r="74" spans="2:23" ht="11.25">
      <c r="C74" s="65"/>
      <c r="D74" s="73"/>
      <c r="E74" s="53"/>
      <c r="F74" s="53"/>
      <c r="G74" s="53"/>
      <c r="H74" s="53"/>
      <c r="I74" s="53"/>
      <c r="M74" s="53"/>
      <c r="N74" s="62"/>
      <c r="O74" s="62"/>
      <c r="P74" s="62"/>
      <c r="Q74" s="62"/>
      <c r="R74" s="63"/>
      <c r="W74" s="59"/>
    </row>
    <row r="75" spans="2:23" ht="11.25">
      <c r="C75" s="65"/>
      <c r="D75" s="73"/>
      <c r="E75" s="53"/>
      <c r="F75" s="53"/>
      <c r="G75" s="53"/>
      <c r="H75" s="53"/>
      <c r="I75" s="53"/>
      <c r="M75" s="53"/>
      <c r="N75" s="62"/>
      <c r="O75" s="62"/>
      <c r="P75" s="62"/>
      <c r="Q75" s="62"/>
      <c r="R75" s="63"/>
      <c r="W75" s="59"/>
    </row>
    <row r="76" spans="2:23" ht="11.25">
      <c r="C76" s="65"/>
      <c r="D76" s="73"/>
      <c r="E76" s="53"/>
      <c r="F76" s="53"/>
      <c r="G76" s="53"/>
      <c r="H76" s="53"/>
      <c r="I76" s="53"/>
      <c r="J76" s="101"/>
      <c r="K76" s="101"/>
      <c r="L76" s="101"/>
      <c r="M76" s="53"/>
      <c r="N76" s="53"/>
      <c r="O76" s="53"/>
      <c r="P76" s="53"/>
      <c r="W76" s="59"/>
    </row>
    <row r="77" spans="2:23" ht="11.25">
      <c r="C77" s="74"/>
      <c r="D77" s="73"/>
      <c r="E77" s="53"/>
      <c r="F77" s="53"/>
      <c r="G77" s="53"/>
      <c r="H77" s="53"/>
      <c r="I77" s="53"/>
      <c r="M77" s="53"/>
      <c r="N77" s="62"/>
      <c r="O77" s="62"/>
      <c r="P77" s="62"/>
      <c r="Q77" s="62"/>
      <c r="R77" s="63"/>
      <c r="W77" s="59"/>
    </row>
    <row r="78" spans="2:23" ht="11.25">
      <c r="C78" s="75"/>
      <c r="D78" s="73"/>
      <c r="E78" s="53"/>
      <c r="F78" s="53"/>
      <c r="G78" s="53"/>
      <c r="H78" s="53"/>
      <c r="I78" s="53"/>
      <c r="M78" s="53"/>
      <c r="N78" s="62"/>
      <c r="O78" s="62"/>
      <c r="P78" s="62"/>
      <c r="Q78" s="62"/>
      <c r="R78" s="63"/>
      <c r="W78" s="59"/>
    </row>
    <row r="79" spans="2:23" ht="11.25">
      <c r="D79" s="73"/>
      <c r="E79" s="53"/>
      <c r="F79" s="53"/>
      <c r="G79" s="53"/>
      <c r="H79" s="53"/>
      <c r="I79" s="53"/>
      <c r="M79" s="53"/>
      <c r="N79" s="62"/>
      <c r="O79" s="62"/>
      <c r="P79" s="62"/>
      <c r="Q79" s="62"/>
      <c r="R79" s="63"/>
      <c r="W79" s="59"/>
    </row>
    <row r="80" spans="2:23" ht="11.25">
      <c r="W80" s="59"/>
    </row>
    <row r="81" spans="23:23" ht="11.25">
      <c r="W81" s="59"/>
    </row>
    <row r="82" spans="23:23" ht="11.25">
      <c r="W82" s="59"/>
    </row>
    <row r="83" spans="23:23" ht="11.25">
      <c r="W83" s="59"/>
    </row>
    <row r="84" spans="23:23" ht="11.25">
      <c r="W84" s="59"/>
    </row>
    <row r="85" spans="23:23" ht="11.25">
      <c r="W85" s="59"/>
    </row>
    <row r="86" spans="23:23" ht="11.25">
      <c r="W86" s="59"/>
    </row>
    <row r="87" spans="23:23" ht="11.25">
      <c r="W87" s="59"/>
    </row>
    <row r="88" spans="23:23" ht="11.25">
      <c r="W88" s="59"/>
    </row>
    <row r="89" spans="23:23" ht="11.25">
      <c r="W89" s="59"/>
    </row>
    <row r="90" spans="23:23" ht="11.25">
      <c r="W90" s="59"/>
    </row>
    <row r="91" spans="23:23" ht="11.25">
      <c r="W91" s="59"/>
    </row>
    <row r="92" spans="23:23" ht="11.25">
      <c r="W92" s="59"/>
    </row>
    <row r="93" spans="23:23" ht="11.25">
      <c r="W93" s="59"/>
    </row>
    <row r="94" spans="23:23" ht="11.25">
      <c r="W94" s="59"/>
    </row>
    <row r="95" spans="23:23" ht="11.25">
      <c r="W95" s="59"/>
    </row>
    <row r="96" spans="23:23" ht="11.25">
      <c r="W96" s="59"/>
    </row>
    <row r="97" spans="23:23" ht="11.25">
      <c r="W97" s="59"/>
    </row>
    <row r="98" spans="23:23" ht="11.25">
      <c r="W98" s="59"/>
    </row>
    <row r="99" spans="23:23" ht="11.25">
      <c r="W99" s="59"/>
    </row>
    <row r="100" spans="23:23" ht="11.25">
      <c r="W100" s="59"/>
    </row>
    <row r="101" spans="23:23" ht="11.25">
      <c r="W101" s="59"/>
    </row>
    <row r="102" spans="23:23" ht="11.25">
      <c r="W102" s="59"/>
    </row>
    <row r="103" spans="23:23" ht="11.25">
      <c r="W103" s="59"/>
    </row>
    <row r="104" spans="23:23" ht="11.25">
      <c r="W104" s="59"/>
    </row>
    <row r="105" spans="23:23" ht="11.25">
      <c r="W105" s="59"/>
    </row>
    <row r="106" spans="23:23" ht="11.25">
      <c r="W106" s="59"/>
    </row>
    <row r="107" spans="23:23" ht="11.25">
      <c r="W107" s="59"/>
    </row>
    <row r="108" spans="23:23" ht="11.25">
      <c r="W108" s="59"/>
    </row>
    <row r="109" spans="23:23" ht="11.25">
      <c r="W109" s="59"/>
    </row>
    <row r="110" spans="23:23" ht="11.25">
      <c r="W110" s="59"/>
    </row>
    <row r="111" spans="23:23" ht="11.25">
      <c r="W111" s="59"/>
    </row>
    <row r="112" spans="23:23" ht="11.25">
      <c r="W112" s="59"/>
    </row>
    <row r="113" spans="23:23" ht="11.25">
      <c r="W113" s="59"/>
    </row>
    <row r="114" spans="23:23" ht="11.25">
      <c r="W114" s="59"/>
    </row>
    <row r="115" spans="23:23" ht="11.25">
      <c r="W115" s="59"/>
    </row>
    <row r="116" spans="23:23" ht="11.25">
      <c r="W116" s="59"/>
    </row>
    <row r="117" spans="23:23" ht="11.25">
      <c r="W117" s="59"/>
    </row>
    <row r="118" spans="23:23" ht="11.25">
      <c r="W118" s="59"/>
    </row>
    <row r="119" spans="23:23" ht="11.25">
      <c r="W119" s="59"/>
    </row>
    <row r="120" spans="23:23" ht="11.25">
      <c r="W120" s="59"/>
    </row>
    <row r="121" spans="23:23" ht="11.25">
      <c r="W121" s="59"/>
    </row>
    <row r="122" spans="23:23" ht="11.25">
      <c r="W122" s="59"/>
    </row>
    <row r="123" spans="23:23" ht="11.25">
      <c r="W123" s="59"/>
    </row>
    <row r="124" spans="23:23" ht="11.25">
      <c r="W124" s="59"/>
    </row>
    <row r="125" spans="23:23" ht="11.25">
      <c r="W125" s="59"/>
    </row>
    <row r="126" spans="23:23" ht="11.25">
      <c r="W126" s="59"/>
    </row>
    <row r="127" spans="23:23" ht="11.25">
      <c r="W127" s="59"/>
    </row>
    <row r="128" spans="23:23" ht="11.25">
      <c r="W128" s="59"/>
    </row>
    <row r="129" spans="23:23" ht="11.25">
      <c r="W129" s="59"/>
    </row>
    <row r="130" spans="23:23" ht="11.25">
      <c r="W130" s="59"/>
    </row>
    <row r="131" spans="23:23" ht="11.25">
      <c r="W131" s="59"/>
    </row>
    <row r="132" spans="23:23" ht="11.25">
      <c r="W132" s="59"/>
    </row>
    <row r="133" spans="23:23" ht="11.25">
      <c r="W133" s="59"/>
    </row>
    <row r="134" spans="23:23" ht="11.25">
      <c r="W134" s="59"/>
    </row>
    <row r="135" spans="23:23" ht="11.25">
      <c r="W135" s="59"/>
    </row>
    <row r="136" spans="23:23" ht="11.25">
      <c r="W136" s="59"/>
    </row>
    <row r="137" spans="23:23" ht="11.25">
      <c r="W137" s="59"/>
    </row>
    <row r="138" spans="23:23" ht="11.25">
      <c r="W138" s="59"/>
    </row>
    <row r="139" spans="23:23" ht="11.25">
      <c r="W139" s="59"/>
    </row>
    <row r="140" spans="23:23" ht="11.25">
      <c r="W140" s="59"/>
    </row>
    <row r="141" spans="23:23" ht="11.25">
      <c r="W141" s="59"/>
    </row>
    <row r="142" spans="23:23" ht="11.25">
      <c r="W142" s="59"/>
    </row>
    <row r="143" spans="23:23" ht="11.25">
      <c r="W143" s="59"/>
    </row>
    <row r="144" spans="23:23" ht="11.25">
      <c r="W144" s="59"/>
    </row>
    <row r="145" spans="23:23" ht="11.25">
      <c r="W145" s="59"/>
    </row>
    <row r="146" spans="23:23" ht="11.25">
      <c r="W146" s="59"/>
    </row>
    <row r="147" spans="23:23" ht="11.25">
      <c r="W147" s="59"/>
    </row>
    <row r="148" spans="23:23" ht="11.25">
      <c r="W148" s="59"/>
    </row>
    <row r="149" spans="23:23" ht="11.25">
      <c r="W149" s="59"/>
    </row>
    <row r="150" spans="23:23" ht="11.25">
      <c r="W150" s="59"/>
    </row>
    <row r="151" spans="23:23" ht="11.25">
      <c r="W151" s="59"/>
    </row>
    <row r="152" spans="23:23" ht="11.25">
      <c r="W152" s="59"/>
    </row>
    <row r="153" spans="23:23" ht="11.25">
      <c r="W153" s="59"/>
    </row>
    <row r="154" spans="23:23" ht="11.25">
      <c r="W154" s="59"/>
    </row>
  </sheetData>
  <customSheetViews>
    <customSheetView guid="{700BB901-DE3D-40AF-9E84-3437521A0345}" showPageBreaks="1">
      <selection activeCell="E22" sqref="E22"/>
      <pageMargins left="0.5" right="0.5" top="1" bottom="1" header="0.5" footer="0.5"/>
      <printOptions horizontalCentered="1"/>
      <pageSetup scale="80" pageOrder="overThenDown" orientation="landscape" r:id="rId1"/>
      <headerFooter alignWithMargins="0">
        <oddFooter>&amp;L&amp;8Sponsored by:  Randall W. Hamlett&amp;C&amp;8&amp;A&amp;R&amp;8&amp;P of &amp;N</oddFooter>
      </headerFooter>
    </customSheetView>
    <customSheetView guid="{D30DA162-D620-4A19-970C-1046A6A23ED1}">
      <selection activeCell="E22" sqref="E22"/>
      <pageMargins left="0.5" right="0.5" top="1" bottom="1" header="0.5" footer="0.5"/>
      <printOptions horizontalCentered="1"/>
      <pageSetup scale="80" pageOrder="overThenDown" orientation="landscape" r:id="rId2"/>
      <headerFooter alignWithMargins="0">
        <oddFooter>&amp;L&amp;8Sponsored by:  Randall W. Hamlett&amp;C&amp;8&amp;A&amp;R&amp;8&amp;P of &amp;N</oddFooter>
      </headerFooter>
    </customSheetView>
    <customSheetView guid="{7B208CC4-03EC-49A3-9AEF-BDEAF48D6BE2}" showPageBreaks="1" printArea="1">
      <selection activeCell="E22" sqref="E22"/>
      <pageMargins left="0.5" right="0.5" top="1" bottom="1" header="0.5" footer="0.5"/>
      <printOptions horizontalCentered="1"/>
      <pageSetup scale="80" pageOrder="overThenDown" orientation="landscape" r:id="rId3"/>
      <headerFooter alignWithMargins="0">
        <oddFooter>&amp;L&amp;8Sponsored by:  Randall W. Hamlett&amp;C&amp;8&amp;A&amp;R&amp;8&amp;P of &amp;N</oddFooter>
      </headerFooter>
    </customSheetView>
    <customSheetView guid="{FAFF7267-5C8D-421B-A6E7-C317663504A2}">
      <pageMargins left="0.5" right="0.5" top="1" bottom="1" header="0.5" footer="0.5"/>
      <printOptions horizontalCentered="1"/>
      <pageSetup scale="80" pageOrder="overThenDown" orientation="landscape" r:id="rId4"/>
      <headerFooter alignWithMargins="0">
        <oddFooter>&amp;L&amp;8Sponsored by:  Randall W. Hamlett&amp;C&amp;8&amp;A&amp;R&amp;8&amp;P of &amp;N</oddFooter>
      </headerFooter>
    </customSheetView>
    <customSheetView guid="{659C7A86-29AF-4EB2-A484-62929168C99A}">
      <selection activeCell="E22" sqref="E22"/>
      <pageMargins left="0.5" right="0.5" top="1" bottom="1" header="0.5" footer="0.5"/>
      <printOptions horizontalCentered="1"/>
      <pageSetup scale="80" pageOrder="overThenDown" orientation="landscape" r:id="rId5"/>
      <headerFooter alignWithMargins="0">
        <oddFooter>&amp;L&amp;8Sponsored by:  Randall W. Hamlett&amp;C&amp;8&amp;A&amp;R&amp;8&amp;P of &amp;N</oddFooter>
      </headerFooter>
    </customSheetView>
    <customSheetView guid="{DE1D8474-1C81-4DEF-9FC4-4CC6D52CA0A7}" topLeftCell="A11">
      <selection activeCell="L22" sqref="L22"/>
      <pageMargins left="0.5" right="0.5" top="1" bottom="1" header="0.5" footer="0.5"/>
      <printOptions horizontalCentered="1"/>
      <pageSetup scale="80" pageOrder="overThenDown" orientation="landscape" r:id="rId6"/>
      <headerFooter alignWithMargins="0">
        <oddFooter>&amp;L&amp;8Sponsored by:  Randall W. Hamlett&amp;C&amp;8&amp;A&amp;R&amp;8&amp;P of &amp;N</oddFooter>
      </headerFooter>
    </customSheetView>
  </customSheetViews>
  <phoneticPr fontId="20" type="noConversion"/>
  <pageMargins left="1" right="1" top="1" bottom="1" header="0.75" footer="0.75"/>
  <pageSetup scale="75" pageOrder="overThenDown" orientation="landscape" r:id="rId7"/>
  <headerFooter alignWithMargins="0">
    <oddHeader>&amp;R&amp;"Times New Roman,Regular"&amp;9Schedule II-B-9
Page &amp;P of &amp;N</oddHeader>
    <oddFooter xml:space="preserve">&amp;L&amp;8* AEP Texas maintains functional ledgers for transmission and distribution.  Please see the testimony of Randall W. Hamlett for Meter and TDCS functionalization.
Sponsored by:  Randall W. Hamlett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S2484"/>
  <sheetViews>
    <sheetView workbookViewId="0"/>
  </sheetViews>
  <sheetFormatPr defaultColWidth="9.140625" defaultRowHeight="12.75" customHeight="1"/>
  <cols>
    <col min="1" max="1" width="3.5703125" style="59" customWidth="1"/>
    <col min="2" max="2" width="8.85546875" style="59" customWidth="1"/>
    <col min="3" max="3" width="29.5703125" style="59" customWidth="1"/>
    <col min="4" max="4" width="11.42578125" style="59" customWidth="1"/>
    <col min="5" max="5" width="11.28515625" style="59" bestFit="1" customWidth="1"/>
    <col min="6" max="6" width="12.5703125" style="59" bestFit="1" customWidth="1"/>
    <col min="7" max="7" width="11.140625" style="59" customWidth="1"/>
    <col min="8" max="8" width="10.7109375" style="59" bestFit="1" customWidth="1"/>
    <col min="9" max="9" width="11.42578125" style="61" customWidth="1"/>
    <col min="10" max="10" width="10.7109375" style="59" bestFit="1" customWidth="1"/>
    <col min="11" max="11" width="6.7109375" style="59" customWidth="1"/>
    <col min="12" max="12" width="16.5703125" style="61" bestFit="1" customWidth="1"/>
    <col min="13" max="14" width="11" style="59" customWidth="1"/>
    <col min="15" max="17" width="11.42578125" style="59" customWidth="1"/>
    <col min="18" max="18" width="13" style="59" customWidth="1"/>
    <col min="19" max="19" width="9.85546875" style="59" bestFit="1" customWidth="1"/>
    <col min="20" max="16384" width="9.140625" style="59"/>
  </cols>
  <sheetData>
    <row r="1" spans="1:18" ht="12" thickBot="1">
      <c r="M1" s="20"/>
      <c r="R1" s="20"/>
    </row>
    <row r="2" spans="1:18" ht="11.25">
      <c r="B2" s="437" t="s">
        <v>465</v>
      </c>
      <c r="C2" s="86"/>
      <c r="D2" s="255"/>
      <c r="F2" s="82"/>
      <c r="M2" s="354"/>
      <c r="R2" s="354"/>
    </row>
    <row r="3" spans="1:18" ht="11.25">
      <c r="B3" s="544" t="s">
        <v>1407</v>
      </c>
      <c r="C3" s="4"/>
      <c r="D3" s="271"/>
      <c r="F3" s="82"/>
      <c r="M3" s="354"/>
      <c r="R3" s="354"/>
    </row>
    <row r="4" spans="1:18" ht="11.25">
      <c r="B4" s="1544" t="s">
        <v>1627</v>
      </c>
      <c r="C4" s="4"/>
      <c r="D4" s="271"/>
    </row>
    <row r="5" spans="1:18" ht="11.25">
      <c r="B5" s="439" t="str">
        <f>'II-B'!B5</f>
        <v>TEST YEAR ENDING 12/31/2018</v>
      </c>
      <c r="C5" s="4"/>
      <c r="D5" s="271"/>
    </row>
    <row r="6" spans="1:18" ht="12" thickBot="1">
      <c r="B6" s="1546" t="str">
        <f>'I-A'!B6</f>
        <v xml:space="preserve"> </v>
      </c>
      <c r="C6" s="216"/>
      <c r="D6" s="275"/>
    </row>
    <row r="7" spans="1:18" ht="11.25">
      <c r="B7" s="57"/>
    </row>
    <row r="8" spans="1:18" ht="12" thickBot="1">
      <c r="B8" s="59" t="s">
        <v>584</v>
      </c>
      <c r="E8" s="60">
        <v>1</v>
      </c>
      <c r="F8" s="60">
        <v>2</v>
      </c>
      <c r="G8" s="60">
        <v>3</v>
      </c>
      <c r="H8" s="60">
        <v>4</v>
      </c>
      <c r="I8" s="60">
        <v>5</v>
      </c>
      <c r="J8" s="60">
        <v>6</v>
      </c>
      <c r="K8" s="60">
        <v>7</v>
      </c>
      <c r="L8" s="60">
        <v>8</v>
      </c>
      <c r="M8" s="60">
        <v>9</v>
      </c>
      <c r="N8" s="60">
        <v>10</v>
      </c>
      <c r="O8" s="355">
        <v>11</v>
      </c>
      <c r="P8" s="355">
        <v>12</v>
      </c>
      <c r="Q8" s="61">
        <v>13</v>
      </c>
      <c r="R8" s="61"/>
    </row>
    <row r="9" spans="1:18" ht="11.25">
      <c r="A9" s="673"/>
      <c r="B9" s="388"/>
      <c r="C9" s="388"/>
      <c r="D9" s="388"/>
      <c r="E9" s="388"/>
      <c r="F9" s="388"/>
      <c r="G9" s="388"/>
      <c r="H9" s="356" t="s">
        <v>352</v>
      </c>
      <c r="I9" s="356" t="s">
        <v>355</v>
      </c>
      <c r="J9" s="388"/>
      <c r="K9" s="388"/>
      <c r="L9" s="388"/>
      <c r="M9" s="356"/>
      <c r="N9" s="356"/>
      <c r="O9" s="356"/>
      <c r="P9" s="390"/>
      <c r="Q9" s="356"/>
      <c r="R9" s="356"/>
    </row>
    <row r="10" spans="1:18" ht="11.25">
      <c r="A10" s="269"/>
      <c r="B10" s="357" t="s">
        <v>611</v>
      </c>
      <c r="C10" s="357" t="s">
        <v>578</v>
      </c>
      <c r="D10" s="357" t="s">
        <v>583</v>
      </c>
      <c r="E10" s="391" t="s">
        <v>281</v>
      </c>
      <c r="F10" s="357" t="s">
        <v>282</v>
      </c>
      <c r="G10" s="357" t="s">
        <v>251</v>
      </c>
      <c r="H10" s="357" t="s">
        <v>283</v>
      </c>
      <c r="I10" s="357" t="s">
        <v>773</v>
      </c>
      <c r="J10" s="357" t="s">
        <v>284</v>
      </c>
      <c r="K10" s="357" t="s">
        <v>285</v>
      </c>
      <c r="L10" s="357" t="s">
        <v>383</v>
      </c>
      <c r="M10" s="357" t="s">
        <v>162</v>
      </c>
      <c r="N10" s="357" t="s">
        <v>163</v>
      </c>
      <c r="O10" s="357" t="s">
        <v>993</v>
      </c>
      <c r="P10" s="357" t="s">
        <v>270</v>
      </c>
      <c r="Q10" s="357" t="s">
        <v>283</v>
      </c>
      <c r="R10" s="357"/>
    </row>
    <row r="11" spans="1:18" ht="11.25">
      <c r="A11" s="269" t="s">
        <v>272</v>
      </c>
      <c r="B11" s="357" t="s">
        <v>250</v>
      </c>
      <c r="C11" s="357"/>
      <c r="D11" s="357" t="s">
        <v>586</v>
      </c>
      <c r="E11" s="391" t="s">
        <v>352</v>
      </c>
      <c r="F11" s="357" t="s">
        <v>353</v>
      </c>
      <c r="G11" s="357" t="s">
        <v>176</v>
      </c>
      <c r="H11" s="357" t="s">
        <v>354</v>
      </c>
      <c r="I11" s="357" t="s">
        <v>774</v>
      </c>
      <c r="J11" s="357" t="s">
        <v>355</v>
      </c>
      <c r="K11" s="357" t="s">
        <v>356</v>
      </c>
      <c r="L11" s="357" t="s">
        <v>286</v>
      </c>
      <c r="M11" s="357"/>
      <c r="N11" s="357"/>
      <c r="O11" s="357"/>
      <c r="P11" s="357"/>
      <c r="Q11" s="357"/>
      <c r="R11" s="357" t="s">
        <v>587</v>
      </c>
    </row>
    <row r="12" spans="1:18" ht="12" thickBot="1">
      <c r="A12" s="674" t="s">
        <v>1083</v>
      </c>
      <c r="B12" s="358"/>
      <c r="C12" s="358"/>
      <c r="D12" s="358"/>
      <c r="E12" s="393"/>
      <c r="F12" s="358"/>
      <c r="G12" s="358"/>
      <c r="H12" s="358"/>
      <c r="I12" s="358" t="s">
        <v>286</v>
      </c>
      <c r="J12" s="358"/>
      <c r="K12" s="358"/>
      <c r="L12" s="358" t="s">
        <v>357</v>
      </c>
      <c r="M12" s="358"/>
      <c r="N12" s="358"/>
      <c r="O12" s="358"/>
      <c r="P12" s="358"/>
      <c r="Q12" s="359"/>
      <c r="R12" s="358"/>
    </row>
    <row r="13" spans="1:18" ht="12.75" customHeight="1">
      <c r="A13" s="4"/>
      <c r="B13" s="254"/>
      <c r="C13" s="277"/>
      <c r="D13" s="94"/>
      <c r="E13" s="94"/>
      <c r="F13" s="94"/>
      <c r="G13" s="94"/>
      <c r="H13" s="94"/>
      <c r="I13" s="95"/>
      <c r="J13" s="94"/>
      <c r="K13" s="94"/>
      <c r="L13" s="95"/>
      <c r="M13" s="94"/>
      <c r="N13" s="94"/>
      <c r="O13" s="94"/>
      <c r="P13" s="94"/>
      <c r="Q13" s="255"/>
      <c r="R13" s="94"/>
    </row>
    <row r="14" spans="1:18" s="57" customFormat="1" ht="11.25">
      <c r="A14" s="61">
        <v>1</v>
      </c>
      <c r="B14" s="256" t="s">
        <v>846</v>
      </c>
      <c r="D14" s="97"/>
      <c r="E14" s="66"/>
      <c r="F14" s="66"/>
      <c r="G14" s="66"/>
      <c r="H14" s="66"/>
      <c r="I14" s="97"/>
      <c r="J14" s="66"/>
      <c r="K14" s="66"/>
      <c r="L14" s="68"/>
      <c r="M14" s="66"/>
      <c r="N14" s="66"/>
      <c r="O14" s="66"/>
      <c r="P14" s="66"/>
      <c r="Q14" s="270"/>
    </row>
    <row r="15" spans="1:18" ht="11.25">
      <c r="A15" s="3">
        <f t="shared" ref="A15:A36" si="0">+A14+1</f>
        <v>2</v>
      </c>
      <c r="B15" s="283" t="s">
        <v>1025</v>
      </c>
      <c r="D15" s="53"/>
      <c r="E15" s="1967"/>
      <c r="F15" s="1968"/>
      <c r="G15" s="1968"/>
      <c r="H15" s="1968"/>
      <c r="I15" s="1969"/>
      <c r="J15" s="1968"/>
      <c r="K15" s="1968"/>
      <c r="L15" s="1970"/>
      <c r="M15" s="1968"/>
      <c r="N15" s="1968"/>
      <c r="O15" s="1968"/>
      <c r="P15" s="1968"/>
      <c r="Q15" s="1971"/>
    </row>
    <row r="16" spans="1:18" s="57" customFormat="1" ht="11.25">
      <c r="A16" s="3">
        <f t="shared" si="0"/>
        <v>3</v>
      </c>
      <c r="B16" s="259"/>
      <c r="C16" s="100" t="s">
        <v>733</v>
      </c>
      <c r="D16" s="97" t="s">
        <v>379</v>
      </c>
      <c r="E16" s="1967"/>
      <c r="F16" s="1972"/>
      <c r="G16" s="1967"/>
      <c r="H16" s="1967"/>
      <c r="I16" s="1973"/>
      <c r="J16" s="1967"/>
      <c r="K16" s="1967"/>
      <c r="L16" s="1974"/>
      <c r="M16" s="1967"/>
      <c r="N16" s="1967"/>
      <c r="O16" s="1967"/>
      <c r="P16" s="1967"/>
      <c r="Q16" s="1975"/>
    </row>
    <row r="17" spans="1:19" ht="11.25">
      <c r="A17" s="3">
        <f t="shared" si="0"/>
        <v>4</v>
      </c>
      <c r="B17" s="319" t="s">
        <v>1112</v>
      </c>
      <c r="C17" s="672"/>
      <c r="D17" s="671"/>
      <c r="E17" s="1968">
        <f>'[10]II-B-10 Prepayments'!E17+'[9]II-B-10 Prepayments'!E17</f>
        <v>1175550.3030000001</v>
      </c>
      <c r="F17" s="1968">
        <f>'[10]II-B-10 Prepayments'!F17+'[9]II-B-10 Prepayments'!F17</f>
        <v>28569.023000000001</v>
      </c>
      <c r="G17" s="1968">
        <f>'[10]II-B-10 Prepayments'!G17+'[9]II-B-10 Prepayments'!G17</f>
        <v>-98324.949230769256</v>
      </c>
      <c r="H17" s="1968">
        <f>'[10]II-B-10 Prepayments'!H17+'[9]II-B-10 Prepayments'!H17</f>
        <v>1048656.3307692308</v>
      </c>
      <c r="I17" s="1977">
        <v>1</v>
      </c>
      <c r="J17" s="1978">
        <f t="shared" ref="J17:J25" si="1">SUM((H17-M17)*I17)+M17</f>
        <v>1048656.3307692308</v>
      </c>
      <c r="K17" s="1970" t="s">
        <v>1642</v>
      </c>
      <c r="L17" s="1970" t="s">
        <v>1513</v>
      </c>
      <c r="M17" s="1968">
        <f>'[10]II-B-10 Prepayments'!M17+'[9]II-B-10 Prepayments'!M17</f>
        <v>272565.31284615386</v>
      </c>
      <c r="N17" s="1968">
        <f>'[10]II-B-10 Prepayments'!N17+'[9]II-B-10 Prepayments'!N17</f>
        <v>748328.87346663396</v>
      </c>
      <c r="O17" s="1976">
        <f>'[10]II-B-10 Prepayments'!O17+'[9]II-B-10 Prepayments'!O17</f>
        <v>27179.211650686055</v>
      </c>
      <c r="P17" s="1976">
        <f>'[10]II-B-10 Prepayments'!P17+'[9]II-B-10 Prepayments'!P17</f>
        <v>582.93280575691597</v>
      </c>
      <c r="Q17" s="1979">
        <f t="shared" ref="Q17:Q25" si="2">SUM(M17:P17)</f>
        <v>1048656.3307692308</v>
      </c>
      <c r="R17" s="63"/>
    </row>
    <row r="18" spans="1:19" ht="11.25">
      <c r="A18" s="3">
        <f t="shared" si="0"/>
        <v>5</v>
      </c>
      <c r="B18" s="1113" t="s">
        <v>1262</v>
      </c>
      <c r="C18" s="672" t="s">
        <v>1377</v>
      </c>
      <c r="D18" s="671"/>
      <c r="E18" s="1968">
        <f>'[10]II-B-10 Prepayments'!E18+'[9]II-B-10 Prepayments'!E18</f>
        <v>0</v>
      </c>
      <c r="F18" s="1968">
        <f>'[10]II-B-10 Prepayments'!F18+'[9]II-B-10 Prepayments'!F18</f>
        <v>0</v>
      </c>
      <c r="G18" s="1968">
        <f>'[10]II-B-10 Prepayments'!G18+'[9]II-B-10 Prepayments'!G18</f>
        <v>4735.3138461538456</v>
      </c>
      <c r="H18" s="1968">
        <f>'[10]II-B-10 Prepayments'!H18+'[9]II-B-10 Prepayments'!H18</f>
        <v>4735.3138461538456</v>
      </c>
      <c r="I18" s="1977">
        <v>1</v>
      </c>
      <c r="J18" s="1978">
        <f t="shared" si="1"/>
        <v>4735.3138461538456</v>
      </c>
      <c r="K18" s="1970" t="s">
        <v>1643</v>
      </c>
      <c r="L18" s="1970" t="s">
        <v>1514</v>
      </c>
      <c r="M18" s="1968">
        <f>'[10]II-B-10 Prepayments'!M18+'[9]II-B-10 Prepayments'!M18</f>
        <v>892.68615384615396</v>
      </c>
      <c r="N18" s="1968">
        <f>'[10]II-B-10 Prepayments'!N18+'[9]II-B-10 Prepayments'!N18</f>
        <v>2505.0746475170013</v>
      </c>
      <c r="O18" s="1976">
        <f>'[10]II-B-10 Prepayments'!O18+'[9]II-B-10 Prepayments'!O18</f>
        <v>769.79850448084994</v>
      </c>
      <c r="P18" s="1976">
        <f>'[10]II-B-10 Prepayments'!P18+'[9]II-B-10 Prepayments'!P18</f>
        <v>567.75454030984076</v>
      </c>
      <c r="Q18" s="1979">
        <f>SUM(M18:P18)</f>
        <v>4735.3138461538465</v>
      </c>
      <c r="R18" s="63"/>
    </row>
    <row r="19" spans="1:19" ht="11.25">
      <c r="A19" s="3">
        <f t="shared" si="0"/>
        <v>6</v>
      </c>
      <c r="B19" s="1113" t="s">
        <v>1264</v>
      </c>
      <c r="C19" s="672" t="s">
        <v>1263</v>
      </c>
      <c r="D19" s="671"/>
      <c r="E19" s="1968">
        <f>'[10]II-B-10 Prepayments'!E19+'[9]II-B-10 Prepayments'!E19</f>
        <v>320427.67000000004</v>
      </c>
      <c r="F19" s="1968">
        <f>'[10]II-B-10 Prepayments'!F19+'[9]II-B-10 Prepayments'!F19</f>
        <v>0</v>
      </c>
      <c r="G19" s="1968">
        <f>'[10]II-B-10 Prepayments'!G19+'[9]II-B-10 Prepayments'!G19</f>
        <v>-123186.33923076924</v>
      </c>
      <c r="H19" s="1968">
        <f>'[10]II-B-10 Prepayments'!H19+'[9]II-B-10 Prepayments'!H19</f>
        <v>197241.33076923079</v>
      </c>
      <c r="I19" s="1977">
        <v>1</v>
      </c>
      <c r="J19" s="1978">
        <f t="shared" si="1"/>
        <v>197241.33076923079</v>
      </c>
      <c r="K19" s="1970" t="s">
        <v>1644</v>
      </c>
      <c r="L19" s="1970" t="s">
        <v>1512</v>
      </c>
      <c r="M19" s="1968">
        <f>'[10]II-B-10 Prepayments'!M19+'[9]II-B-10 Prepayments'!M19</f>
        <v>342692.30769230769</v>
      </c>
      <c r="N19" s="1968">
        <f>'[10]II-B-10 Prepayments'!N19+'[9]II-B-10 Prepayments'!N19</f>
        <v>-163799.02206521417</v>
      </c>
      <c r="O19" s="1976">
        <f>'[10]II-B-10 Prepayments'!O19+'[9]II-B-10 Prepayments'!O19</f>
        <v>18322.242514537658</v>
      </c>
      <c r="P19" s="1976">
        <f>'[10]II-B-10 Prepayments'!P19+'[9]II-B-10 Prepayments'!P19</f>
        <v>25.802627599601948</v>
      </c>
      <c r="Q19" s="1979">
        <f>SUM(M19:P19)</f>
        <v>197241.33076923076</v>
      </c>
      <c r="R19" s="63"/>
    </row>
    <row r="20" spans="1:19" ht="11.25">
      <c r="A20" s="3">
        <f t="shared" si="0"/>
        <v>7</v>
      </c>
      <c r="B20" s="319" t="s">
        <v>1111</v>
      </c>
      <c r="C20" s="672"/>
      <c r="D20" s="671"/>
      <c r="E20" s="1968">
        <f>'[10]II-B-10 Prepayments'!E20+'[9]II-B-10 Prepayments'!E20</f>
        <v>185791966.45999998</v>
      </c>
      <c r="F20" s="1968">
        <f>'[10]II-B-10 Prepayments'!F20+'[9]II-B-10 Prepayments'!F20</f>
        <v>21449829.16</v>
      </c>
      <c r="G20" s="1968">
        <f>'[10]II-B-10 Prepayments'!G20+'[9]II-B-10 Prepayments'!G20</f>
        <v>-94634305.35007371</v>
      </c>
      <c r="H20" s="1968">
        <f>'[10]II-B-10 Prepayments'!H20+'[9]II-B-10 Prepayments'!H20</f>
        <v>69707831.949926287</v>
      </c>
      <c r="I20" s="1977">
        <v>1</v>
      </c>
      <c r="J20" s="1978">
        <f t="shared" si="1"/>
        <v>69707831.949926287</v>
      </c>
      <c r="K20" s="1970" t="s">
        <v>1643</v>
      </c>
      <c r="L20" s="1970" t="s">
        <v>1514</v>
      </c>
      <c r="M20" s="1968">
        <f>'[10]II-B-10 Prepayments'!M20+'[9]II-B-10 Prepayments'!M20</f>
        <v>23488263.028010737</v>
      </c>
      <c r="N20" s="1968">
        <f>'[10]II-B-10 Prepayments'!N20+'[9]II-B-10 Prepayments'!N20</f>
        <v>29557362.613652561</v>
      </c>
      <c r="O20" s="1976">
        <f>'[10]II-B-10 Prepayments'!O20+'[9]II-B-10 Prepayments'!O20</f>
        <v>9414361.9846491441</v>
      </c>
      <c r="P20" s="1976">
        <f>'[10]II-B-10 Prepayments'!P20+'[9]II-B-10 Prepayments'!P20</f>
        <v>7247844.3236138439</v>
      </c>
      <c r="Q20" s="1979">
        <f t="shared" si="2"/>
        <v>69707831.949926287</v>
      </c>
      <c r="R20" s="63"/>
    </row>
    <row r="21" spans="1:19" ht="11.25">
      <c r="A21" s="3">
        <f t="shared" si="0"/>
        <v>8</v>
      </c>
      <c r="B21" s="319" t="s">
        <v>1113</v>
      </c>
      <c r="C21" s="672"/>
      <c r="D21" s="671"/>
      <c r="E21" s="1968">
        <f>'[10]II-B-10 Prepayments'!E21+'[9]II-B-10 Prepayments'!E21</f>
        <v>-185791966.45999998</v>
      </c>
      <c r="F21" s="1968">
        <f>'[10]II-B-10 Prepayments'!F21+'[9]II-B-10 Prepayments'!F21</f>
        <v>-21449829.159999989</v>
      </c>
      <c r="G21" s="1968">
        <f>'[10]II-B-10 Prepayments'!G21+'[9]II-B-10 Prepayments'!G21</f>
        <v>164342137.30000001</v>
      </c>
      <c r="H21" s="1968">
        <f>'[10]II-B-10 Prepayments'!H21+'[9]II-B-10 Prepayments'!H21</f>
        <v>0</v>
      </c>
      <c r="I21" s="1977">
        <v>1</v>
      </c>
      <c r="J21" s="1978">
        <f t="shared" si="1"/>
        <v>0</v>
      </c>
      <c r="K21" s="1970" t="s">
        <v>1643</v>
      </c>
      <c r="L21" s="1970" t="s">
        <v>1514</v>
      </c>
      <c r="M21" s="1968">
        <f>'[10]II-B-10 Prepayments'!M21+'[9]II-B-10 Prepayments'!M21</f>
        <v>-18140990.890000001</v>
      </c>
      <c r="N21" s="1968">
        <f>'[10]II-B-10 Prepayments'!N21+'[9]II-B-10 Prepayments'!N21</f>
        <v>11656719.215583786</v>
      </c>
      <c r="O21" s="1976">
        <f>'[10]II-B-10 Prepayments'!O21+'[9]II-B-10 Prepayments'!O21</f>
        <v>3680076.7962381211</v>
      </c>
      <c r="P21" s="1976">
        <f>'[10]II-B-10 Prepayments'!P21+'[9]II-B-10 Prepayments'!P21</f>
        <v>2804194.8781780936</v>
      </c>
      <c r="Q21" s="1979">
        <f t="shared" si="2"/>
        <v>0</v>
      </c>
      <c r="R21" s="63"/>
    </row>
    <row r="22" spans="1:19" ht="11.25">
      <c r="A22" s="3">
        <f t="shared" si="0"/>
        <v>9</v>
      </c>
      <c r="B22" s="319" t="s">
        <v>1114</v>
      </c>
      <c r="C22" s="672"/>
      <c r="D22" s="671"/>
      <c r="E22" s="1968">
        <f>'[10]II-B-10 Prepayments'!E22+'[9]II-B-10 Prepayments'!E22</f>
        <v>1562597.5920000002</v>
      </c>
      <c r="F22" s="1968">
        <f>'[10]II-B-10 Prepayments'!F22+'[9]II-B-10 Prepayments'!F22</f>
        <v>28799.030000000006</v>
      </c>
      <c r="G22" s="1968">
        <f>'[10]II-B-10 Prepayments'!G22+'[9]II-B-10 Prepayments'!G22</f>
        <v>338069.11076923076</v>
      </c>
      <c r="H22" s="1968">
        <f>'[10]II-B-10 Prepayments'!H22+'[9]II-B-10 Prepayments'!H22</f>
        <v>1871867.6727692308</v>
      </c>
      <c r="I22" s="1977">
        <v>1</v>
      </c>
      <c r="J22" s="1978">
        <f t="shared" si="1"/>
        <v>1871867.6727692308</v>
      </c>
      <c r="K22" s="1970" t="s">
        <v>1644</v>
      </c>
      <c r="L22" s="1970" t="s">
        <v>1512</v>
      </c>
      <c r="M22" s="1968">
        <f>'[10]II-B-10 Prepayments'!M22+'[9]II-B-10 Prepayments'!M22</f>
        <v>220354.99646153845</v>
      </c>
      <c r="N22" s="1968">
        <f>'[10]II-B-10 Prepayments'!N22+'[9]II-B-10 Prepayments'!N22</f>
        <v>1465089.1647010057</v>
      </c>
      <c r="O22" s="1976">
        <f>'[10]II-B-10 Prepayments'!O22+'[9]II-B-10 Prepayments'!O22</f>
        <v>184031.00732876314</v>
      </c>
      <c r="P22" s="1976">
        <f>'[10]II-B-10 Prepayments'!P22+'[9]II-B-10 Prepayments'!P22</f>
        <v>2392.5042779235996</v>
      </c>
      <c r="Q22" s="1979">
        <f t="shared" si="2"/>
        <v>1871867.6727692308</v>
      </c>
      <c r="R22" s="63"/>
    </row>
    <row r="23" spans="1:19" ht="11.25">
      <c r="A23" s="3">
        <f t="shared" si="0"/>
        <v>10</v>
      </c>
      <c r="B23" s="675" t="s">
        <v>1115</v>
      </c>
      <c r="C23" s="17"/>
      <c r="D23" s="671"/>
      <c r="E23" s="1968">
        <f>'[10]II-B-10 Prepayments'!E23+'[9]II-B-10 Prepayments'!E23</f>
        <v>320384.73</v>
      </c>
      <c r="F23" s="1968">
        <f>'[10]II-B-10 Prepayments'!F23+'[9]II-B-10 Prepayments'!F23</f>
        <v>0</v>
      </c>
      <c r="G23" s="1968">
        <f>'[10]II-B-10 Prepayments'!G23+'[9]II-B-10 Prepayments'!G23</f>
        <v>7014.8276923077065</v>
      </c>
      <c r="H23" s="1968">
        <f>'[10]II-B-10 Prepayments'!H23+'[9]II-B-10 Prepayments'!H23</f>
        <v>327399.55769230769</v>
      </c>
      <c r="I23" s="1977">
        <v>1</v>
      </c>
      <c r="J23" s="1978">
        <f t="shared" si="1"/>
        <v>327399.55769230769</v>
      </c>
      <c r="K23" s="1970" t="s">
        <v>1644</v>
      </c>
      <c r="L23" s="1970" t="s">
        <v>1512</v>
      </c>
      <c r="M23" s="1968">
        <f>'[10]II-B-10 Prepayments'!M23+'[9]II-B-10 Prepayments'!M23</f>
        <v>249884.53846153847</v>
      </c>
      <c r="N23" s="1968">
        <f>'[10]II-B-10 Prepayments'!N23+'[9]II-B-10 Prepayments'!N23</f>
        <v>74654.995559148898</v>
      </c>
      <c r="O23" s="1976">
        <f>'[10]II-B-10 Prepayments'!O23+'[9]II-B-10 Prepayments'!O23</f>
        <v>2787.7980782196137</v>
      </c>
      <c r="P23" s="1976">
        <f>'[10]II-B-10 Prepayments'!P23+'[9]II-B-10 Prepayments'!P23</f>
        <v>72.225593400701229</v>
      </c>
      <c r="Q23" s="1979">
        <f t="shared" si="2"/>
        <v>327399.55769230769</v>
      </c>
      <c r="R23" s="63"/>
    </row>
    <row r="24" spans="1:19" ht="11.25">
      <c r="A24" s="3">
        <f t="shared" si="0"/>
        <v>11</v>
      </c>
      <c r="B24" s="319" t="s">
        <v>1116</v>
      </c>
      <c r="C24" s="20"/>
      <c r="D24" s="671"/>
      <c r="E24" s="1968">
        <f>'[10]II-B-10 Prepayments'!E24+'[9]II-B-10 Prepayments'!E24</f>
        <v>42440416.859999999</v>
      </c>
      <c r="F24" s="1968">
        <f>'[10]II-B-10 Prepayments'!F24+'[9]II-B-10 Prepayments'!F24</f>
        <v>1266551.96</v>
      </c>
      <c r="G24" s="1968">
        <f>'[10]II-B-10 Prepayments'!G24+'[9]II-B-10 Prepayments'!G24</f>
        <v>-27413107.343274239</v>
      </c>
      <c r="H24" s="1968">
        <f>'[10]II-B-10 Prepayments'!H24+'[9]II-B-10 Prepayments'!H24</f>
        <v>13760757.556725765</v>
      </c>
      <c r="I24" s="1977">
        <v>1</v>
      </c>
      <c r="J24" s="1978">
        <f t="shared" si="1"/>
        <v>13760757.556725765</v>
      </c>
      <c r="K24" s="1970" t="s">
        <v>1643</v>
      </c>
      <c r="L24" s="1970" t="s">
        <v>1514</v>
      </c>
      <c r="M24" s="1968">
        <f>'[10]II-B-10 Prepayments'!M24+'[9]II-B-10 Prepayments'!M24</f>
        <v>4380179.1795354877</v>
      </c>
      <c r="N24" s="1968">
        <f>'[10]II-B-10 Prepayments'!N24+'[9]II-B-10 Prepayments'!N24</f>
        <v>5999155.2787547773</v>
      </c>
      <c r="O24" s="1976">
        <f>'[10]II-B-10 Prepayments'!O24+'[9]II-B-10 Prepayments'!O24</f>
        <v>1910632.0297728123</v>
      </c>
      <c r="P24" s="1976">
        <f>'[10]II-B-10 Prepayments'!P24+'[9]II-B-10 Prepayments'!P24</f>
        <v>1470791.068662687</v>
      </c>
      <c r="Q24" s="1979">
        <f t="shared" si="2"/>
        <v>13760757.556725763</v>
      </c>
      <c r="R24" s="63"/>
    </row>
    <row r="25" spans="1:19" ht="11.25">
      <c r="A25" s="3">
        <f t="shared" si="0"/>
        <v>12</v>
      </c>
      <c r="B25" s="319" t="s">
        <v>1117</v>
      </c>
      <c r="C25" s="672"/>
      <c r="D25" s="671"/>
      <c r="E25" s="1968">
        <f>'[10]II-B-10 Prepayments'!E25+'[9]II-B-10 Prepayments'!E25</f>
        <v>-42440416.859999999</v>
      </c>
      <c r="F25" s="1968">
        <f>'[10]II-B-10 Prepayments'!F25+'[9]II-B-10 Prepayments'!F25</f>
        <v>-1266551.9600000002</v>
      </c>
      <c r="G25" s="1968">
        <f>'[10]II-B-10 Prepayments'!G25+'[9]II-B-10 Prepayments'!G25</f>
        <v>41173864.899999999</v>
      </c>
      <c r="H25" s="1968">
        <f>'[10]II-B-10 Prepayments'!H25+'[9]II-B-10 Prepayments'!H25</f>
        <v>0</v>
      </c>
      <c r="I25" s="1977">
        <v>1</v>
      </c>
      <c r="J25" s="1978">
        <f t="shared" si="1"/>
        <v>0</v>
      </c>
      <c r="K25" s="1970" t="s">
        <v>1643</v>
      </c>
      <c r="L25" s="1970" t="s">
        <v>1514</v>
      </c>
      <c r="M25" s="1968">
        <f>'[10]II-B-10 Prepayments'!M25+'[9]II-B-10 Prepayments'!M25</f>
        <v>-3399907.74</v>
      </c>
      <c r="N25" s="1968">
        <f>'[10]II-B-10 Prepayments'!N25+'[9]II-B-10 Prepayments'!N25</f>
        <v>2252847.9902129509</v>
      </c>
      <c r="O25" s="1976">
        <f>'[10]II-B-10 Prepayments'!O25+'[9]II-B-10 Prepayments'!O25</f>
        <v>671271.9826581137</v>
      </c>
      <c r="P25" s="1976">
        <f>'[10]II-B-10 Prepayments'!P25+'[9]II-B-10 Prepayments'!P25</f>
        <v>475787.76712893555</v>
      </c>
      <c r="Q25" s="1979">
        <f t="shared" si="2"/>
        <v>0</v>
      </c>
      <c r="R25" s="63"/>
    </row>
    <row r="26" spans="1:19" ht="11.25">
      <c r="A26" s="3">
        <f t="shared" si="0"/>
        <v>13</v>
      </c>
      <c r="B26" s="258"/>
      <c r="C26" s="20"/>
      <c r="D26" s="53"/>
      <c r="E26" s="1968"/>
      <c r="F26" s="1968"/>
      <c r="G26" s="1968"/>
      <c r="H26" s="1968"/>
      <c r="I26" s="1980"/>
      <c r="J26" s="1978"/>
      <c r="K26" s="1969"/>
      <c r="L26" s="1970"/>
      <c r="M26" s="1968"/>
      <c r="N26" s="1981"/>
      <c r="O26" s="1981"/>
      <c r="P26" s="1981"/>
      <c r="Q26" s="1979"/>
      <c r="R26" s="63"/>
    </row>
    <row r="27" spans="1:19" ht="11.25">
      <c r="A27" s="3">
        <f t="shared" si="0"/>
        <v>14</v>
      </c>
      <c r="B27" s="258"/>
      <c r="C27" s="20"/>
      <c r="D27" s="53"/>
      <c r="E27" s="1968"/>
      <c r="F27" s="1968"/>
      <c r="G27" s="1968"/>
      <c r="H27" s="1968"/>
      <c r="I27" s="1980"/>
      <c r="J27" s="1978"/>
      <c r="K27" s="1969"/>
      <c r="L27" s="1970"/>
      <c r="M27" s="1968"/>
      <c r="N27" s="1981"/>
      <c r="O27" s="1981"/>
      <c r="P27" s="1981"/>
      <c r="Q27" s="1979"/>
      <c r="R27" s="63"/>
    </row>
    <row r="28" spans="1:19" ht="11.25">
      <c r="A28" s="3">
        <f t="shared" si="0"/>
        <v>15</v>
      </c>
      <c r="B28" s="258"/>
      <c r="C28" s="20"/>
      <c r="D28" s="53"/>
      <c r="E28" s="1968"/>
      <c r="F28" s="1968"/>
      <c r="G28" s="1968"/>
      <c r="H28" s="1968"/>
      <c r="I28" s="1980"/>
      <c r="J28" s="1978"/>
      <c r="K28" s="1969"/>
      <c r="L28" s="1970"/>
      <c r="M28" s="1968"/>
      <c r="N28" s="1981"/>
      <c r="O28" s="1981"/>
      <c r="P28" s="1981"/>
      <c r="Q28" s="1979"/>
      <c r="R28" s="63"/>
    </row>
    <row r="29" spans="1:19" ht="11.25">
      <c r="A29" s="3">
        <f t="shared" si="0"/>
        <v>16</v>
      </c>
      <c r="B29" s="258"/>
      <c r="C29" s="20"/>
      <c r="D29" s="53"/>
      <c r="E29" s="1968"/>
      <c r="F29" s="1968"/>
      <c r="G29" s="1968"/>
      <c r="H29" s="1968"/>
      <c r="I29" s="1980"/>
      <c r="J29" s="1978"/>
      <c r="K29" s="1969"/>
      <c r="L29" s="1970"/>
      <c r="M29" s="1968"/>
      <c r="N29" s="1981"/>
      <c r="O29" s="1981"/>
      <c r="P29" s="1981"/>
      <c r="Q29" s="1979"/>
      <c r="R29" s="63"/>
    </row>
    <row r="30" spans="1:19" ht="11.25">
      <c r="A30" s="3">
        <f t="shared" si="0"/>
        <v>17</v>
      </c>
      <c r="B30" s="258"/>
      <c r="C30" s="20"/>
      <c r="D30" s="671"/>
      <c r="E30" s="1968"/>
      <c r="F30" s="1968"/>
      <c r="G30" s="1968"/>
      <c r="H30" s="1968"/>
      <c r="I30" s="1980"/>
      <c r="J30" s="1978"/>
      <c r="K30" s="1969"/>
      <c r="L30" s="1970"/>
      <c r="M30" s="1968"/>
      <c r="N30" s="1981"/>
      <c r="O30" s="1981"/>
      <c r="P30" s="1981"/>
      <c r="Q30" s="1979"/>
      <c r="R30" s="63"/>
    </row>
    <row r="31" spans="1:19" ht="11.25">
      <c r="A31" s="3">
        <f t="shared" si="0"/>
        <v>18</v>
      </c>
      <c r="B31" s="258"/>
      <c r="C31" s="59" t="s">
        <v>584</v>
      </c>
      <c r="D31" s="73"/>
      <c r="E31" s="1968">
        <v>0</v>
      </c>
      <c r="F31" s="1968"/>
      <c r="G31" s="1968"/>
      <c r="H31" s="1968"/>
      <c r="I31" s="1969"/>
      <c r="J31" s="1968"/>
      <c r="K31" s="1968"/>
      <c r="L31" s="1970"/>
      <c r="M31" s="1968"/>
      <c r="N31" s="1982"/>
      <c r="O31" s="1982"/>
      <c r="P31" s="1982"/>
      <c r="Q31" s="1983"/>
      <c r="R31" s="63"/>
    </row>
    <row r="32" spans="1:19" s="57" customFormat="1" ht="11.25">
      <c r="A32" s="3">
        <f t="shared" si="0"/>
        <v>19</v>
      </c>
      <c r="B32" s="259"/>
      <c r="C32" s="65" t="s">
        <v>360</v>
      </c>
      <c r="D32" s="71"/>
      <c r="E32" s="66">
        <f>SUM(E17:E25)</f>
        <v>3378960.2949999869</v>
      </c>
      <c r="F32" s="66">
        <f>SUM(F17:F25)</f>
        <v>57368.053000009153</v>
      </c>
      <c r="G32" s="66">
        <f>SUM(G17:G25)</f>
        <v>83596897.470498234</v>
      </c>
      <c r="H32" s="66">
        <f>SUM(H17:H25)</f>
        <v>86918489.712498218</v>
      </c>
      <c r="I32" s="97"/>
      <c r="J32" s="66">
        <f>SUM(J17:J25)</f>
        <v>86918489.712498218</v>
      </c>
      <c r="K32" s="66"/>
      <c r="L32" s="68"/>
      <c r="M32" s="66">
        <f>SUM(M17:M25)</f>
        <v>7413933.4191616066</v>
      </c>
      <c r="N32" s="66">
        <f>SUM(N17:N25)</f>
        <v>51592864.184513167</v>
      </c>
      <c r="O32" s="66">
        <f>SUM(O17:O25)</f>
        <v>15909432.851394881</v>
      </c>
      <c r="P32" s="66">
        <f>SUM(P17:P25)</f>
        <v>12002259.257428549</v>
      </c>
      <c r="Q32" s="257">
        <f>SUM(Q17:Q25)</f>
        <v>86918489.712498218</v>
      </c>
      <c r="R32" s="69"/>
      <c r="S32" s="59"/>
    </row>
    <row r="33" spans="1:19" s="57" customFormat="1" ht="12" thickBot="1">
      <c r="A33" s="3">
        <f t="shared" si="0"/>
        <v>20</v>
      </c>
      <c r="B33" s="637"/>
      <c r="C33" s="286"/>
      <c r="D33" s="287"/>
      <c r="E33" s="288"/>
      <c r="F33" s="288"/>
      <c r="G33" s="288"/>
      <c r="H33" s="288"/>
      <c r="I33" s="289"/>
      <c r="J33" s="288"/>
      <c r="K33" s="288"/>
      <c r="L33" s="290"/>
      <c r="M33" s="288"/>
      <c r="N33" s="288"/>
      <c r="O33" s="288"/>
      <c r="P33" s="288"/>
      <c r="Q33" s="291"/>
      <c r="R33" s="69"/>
      <c r="S33" s="59"/>
    </row>
    <row r="34" spans="1:19" s="57" customFormat="1" ht="12.75" customHeight="1" thickBot="1">
      <c r="A34" s="3">
        <f t="shared" si="0"/>
        <v>21</v>
      </c>
      <c r="B34" s="487" t="s">
        <v>865</v>
      </c>
      <c r="C34" s="488"/>
      <c r="D34" s="483" t="s">
        <v>379</v>
      </c>
      <c r="E34" s="489">
        <f>SUM(E32)</f>
        <v>3378960.2949999869</v>
      </c>
      <c r="F34" s="489">
        <f>SUM(F32)</f>
        <v>57368.053000009153</v>
      </c>
      <c r="G34" s="489">
        <f>SUM(G32)</f>
        <v>83596897.470498234</v>
      </c>
      <c r="H34" s="489">
        <f>SUM(H32)</f>
        <v>86918489.712498218</v>
      </c>
      <c r="I34" s="483"/>
      <c r="J34" s="489">
        <f>SUM(J32)</f>
        <v>86918489.712498218</v>
      </c>
      <c r="K34" s="489"/>
      <c r="L34" s="491"/>
      <c r="M34" s="489">
        <f>SUM(M32)</f>
        <v>7413933.4191616066</v>
      </c>
      <c r="N34" s="489">
        <f>SUM(N32)</f>
        <v>51592864.184513167</v>
      </c>
      <c r="O34" s="489">
        <f>SUM(O32)</f>
        <v>15909432.851394881</v>
      </c>
      <c r="P34" s="489">
        <f>SUM(P32)</f>
        <v>12002259.257428549</v>
      </c>
      <c r="Q34" s="492">
        <f>SUM(Q32)</f>
        <v>86918489.712498218</v>
      </c>
    </row>
    <row r="35" spans="1:19" ht="12" thickBot="1">
      <c r="A35" s="3">
        <f t="shared" si="0"/>
        <v>22</v>
      </c>
      <c r="B35" s="574"/>
      <c r="C35" s="575"/>
      <c r="D35" s="576"/>
      <c r="E35" s="473"/>
      <c r="F35" s="473"/>
      <c r="G35" s="473"/>
      <c r="H35" s="473"/>
      <c r="I35" s="577"/>
      <c r="J35" s="473"/>
      <c r="K35" s="473"/>
      <c r="L35" s="484"/>
      <c r="M35" s="473"/>
      <c r="N35" s="473"/>
      <c r="O35" s="473"/>
      <c r="P35" s="473"/>
      <c r="Q35" s="578"/>
    </row>
    <row r="36" spans="1:19" s="57" customFormat="1" ht="12.75" customHeight="1" thickBot="1">
      <c r="A36" s="3">
        <f t="shared" si="0"/>
        <v>23</v>
      </c>
      <c r="B36" s="487" t="s">
        <v>855</v>
      </c>
      <c r="C36" s="488"/>
      <c r="D36" s="483" t="s">
        <v>380</v>
      </c>
      <c r="E36" s="489">
        <f>+'II-B-8 M&amp;S'!E21+'II-B-9 CWCapital'!E27+'II-B-10 Prepayments'!E34</f>
        <v>56175295.746999986</v>
      </c>
      <c r="F36" s="489">
        <f>+'II-B-8 M&amp;S'!F21+'II-B-9 CWCapital'!F27+'II-B-10 Prepayments'!F34</f>
        <v>3933151.2380000092</v>
      </c>
      <c r="G36" s="489">
        <f>+'II-B-8 M&amp;S'!G21+'II-B-9 CWCapital'!G27+'II-B-10 Prepayments'!G34</f>
        <v>59013965.582364947</v>
      </c>
      <c r="H36" s="489">
        <f>+'II-B-8 M&amp;S'!H21+'II-B-9 CWCapital'!H27+'II-B-10 Prepayments'!H34</f>
        <v>111256110.09136492</v>
      </c>
      <c r="I36" s="483"/>
      <c r="J36" s="489">
        <f>+'II-B-8 M&amp;S'!J21+'II-B-9 CWCapital'!J27+'II-B-10 Prepayments'!J34</f>
        <v>111256110.09136492</v>
      </c>
      <c r="K36" s="489"/>
      <c r="L36" s="491"/>
      <c r="M36" s="489">
        <f>+'II-B-8 M&amp;S'!M21+'II-B-9 CWCapital'!O27+'II-B-10 Prepayments'!M34</f>
        <v>20903678.221910566</v>
      </c>
      <c r="N36" s="489">
        <f>+'II-B-8 M&amp;S'!N21+'II-B-9 CWCapital'!P27+'II-B-10 Prepayments'!N34</f>
        <v>82631093.615963444</v>
      </c>
      <c r="O36" s="489">
        <f>+'II-B-8 M&amp;S'!O21+'II-B-9 CWCapital'!Q27+'II-B-10 Prepayments'!O34</f>
        <v>-5969154.55798712</v>
      </c>
      <c r="P36" s="489">
        <f>+'II-B-8 M&amp;S'!P21+'II-B-9 CWCapital'!R27+'II-B-10 Prepayments'!P34</f>
        <v>12003243.896073146</v>
      </c>
      <c r="Q36" s="492">
        <f>+'II-B-8 M&amp;S'!Q21+'II-B-9 CWCapital'!Q27+'II-B-10 Prepayments'!Q34</f>
        <v>111256110.09136494</v>
      </c>
    </row>
    <row r="37" spans="1:19" ht="12.75" customHeight="1">
      <c r="A37" s="3"/>
      <c r="B37" s="58"/>
      <c r="D37" s="53"/>
      <c r="E37" s="53"/>
      <c r="F37" s="53"/>
      <c r="G37" s="53"/>
      <c r="H37" s="53"/>
      <c r="I37" s="98"/>
      <c r="J37" s="53"/>
      <c r="K37" s="53"/>
      <c r="L37" s="60"/>
      <c r="M37" s="53"/>
      <c r="N37" s="62"/>
      <c r="O37" s="62"/>
      <c r="P37" s="62"/>
      <c r="Q37" s="62"/>
      <c r="R37" s="63"/>
    </row>
    <row r="38" spans="1:19" ht="12.75" customHeight="1">
      <c r="A38"/>
      <c r="B38"/>
      <c r="C38" s="10"/>
      <c r="E38" s="53"/>
      <c r="F38" s="53"/>
      <c r="G38" s="53"/>
      <c r="H38" s="53"/>
      <c r="I38" s="98"/>
      <c r="M38" s="53"/>
      <c r="N38" s="53"/>
      <c r="O38" s="53"/>
      <c r="P38" s="53"/>
    </row>
    <row r="39" spans="1:19" ht="12.75" customHeight="1">
      <c r="A39" s="646"/>
      <c r="B39" s="646"/>
      <c r="C39" s="64"/>
      <c r="D39" s="53"/>
      <c r="E39" s="53">
        <f>E34-F34</f>
        <v>3321592.2419999777</v>
      </c>
      <c r="F39" s="53"/>
      <c r="G39" s="53"/>
      <c r="H39" s="53"/>
      <c r="I39" s="98"/>
      <c r="J39" s="53"/>
      <c r="K39" s="53"/>
      <c r="L39" s="60"/>
      <c r="M39" s="53"/>
      <c r="N39" s="62"/>
      <c r="O39" s="62"/>
      <c r="P39" s="62"/>
      <c r="Q39" s="62"/>
      <c r="R39" s="63"/>
    </row>
    <row r="40" spans="1:19" ht="12.75" customHeight="1">
      <c r="A40" s="61"/>
      <c r="J40" s="61"/>
      <c r="K40" s="61"/>
      <c r="L40" s="59"/>
    </row>
    <row r="41" spans="1:19" ht="12.75" customHeight="1">
      <c r="A41" s="61"/>
      <c r="J41" s="61"/>
      <c r="K41" s="61"/>
      <c r="L41" s="59"/>
    </row>
    <row r="42" spans="1:19" ht="12.75" customHeight="1">
      <c r="A42" s="61"/>
      <c r="J42" s="61"/>
      <c r="K42" s="61"/>
      <c r="L42" s="59"/>
    </row>
    <row r="43" spans="1:19" ht="12.75" customHeight="1">
      <c r="A43" s="61"/>
      <c r="L43" s="59"/>
    </row>
    <row r="44" spans="1:19" ht="12.75" customHeight="1">
      <c r="A44" s="61"/>
      <c r="L44" s="59"/>
    </row>
    <row r="45" spans="1:19" ht="12.75" customHeight="1">
      <c r="L45" s="59"/>
    </row>
    <row r="46" spans="1:19" ht="12.75" customHeight="1">
      <c r="L46" s="59"/>
    </row>
    <row r="47" spans="1:19" ht="12.75" customHeight="1">
      <c r="L47" s="59"/>
    </row>
    <row r="48" spans="1:19" ht="12.75" customHeight="1">
      <c r="L48" s="59"/>
    </row>
    <row r="49" spans="12:12" ht="12.75" customHeight="1">
      <c r="L49" s="59"/>
    </row>
    <row r="50" spans="12:12" ht="12.75" customHeight="1">
      <c r="L50" s="59"/>
    </row>
    <row r="51" spans="12:12" ht="12.75" customHeight="1">
      <c r="L51" s="59"/>
    </row>
    <row r="52" spans="12:12" ht="12.75" customHeight="1">
      <c r="L52" s="59"/>
    </row>
    <row r="53" spans="12:12" ht="12.75" customHeight="1">
      <c r="L53" s="59"/>
    </row>
    <row r="54" spans="12:12" ht="12.75" customHeight="1">
      <c r="L54" s="59"/>
    </row>
    <row r="55" spans="12:12" ht="12.75" customHeight="1">
      <c r="L55" s="59"/>
    </row>
    <row r="56" spans="12:12" ht="12.75" customHeight="1">
      <c r="L56" s="59"/>
    </row>
    <row r="57" spans="12:12" ht="12.75" customHeight="1">
      <c r="L57" s="59"/>
    </row>
    <row r="58" spans="12:12" ht="12.75" customHeight="1">
      <c r="L58" s="59"/>
    </row>
    <row r="59" spans="12:12" ht="12.75" customHeight="1">
      <c r="L59" s="59"/>
    </row>
    <row r="60" spans="12:12" ht="12.75" customHeight="1">
      <c r="L60" s="59"/>
    </row>
    <row r="61" spans="12:12" ht="12.75" customHeight="1">
      <c r="L61" s="59"/>
    </row>
    <row r="62" spans="12:12" ht="12.75" customHeight="1">
      <c r="L62" s="59"/>
    </row>
    <row r="63" spans="12:12" ht="12.75" customHeight="1">
      <c r="L63" s="59"/>
    </row>
    <row r="64" spans="12:12" ht="12.75" customHeight="1">
      <c r="L64" s="59"/>
    </row>
    <row r="65" spans="12:12" ht="12.75" customHeight="1">
      <c r="L65" s="59"/>
    </row>
    <row r="66" spans="12:12" ht="12.75" customHeight="1">
      <c r="L66" s="59"/>
    </row>
    <row r="67" spans="12:12" ht="12.75" customHeight="1">
      <c r="L67" s="59"/>
    </row>
    <row r="68" spans="12:12" ht="12.75" customHeight="1">
      <c r="L68" s="59"/>
    </row>
    <row r="69" spans="12:12" ht="12.75" customHeight="1">
      <c r="L69" s="59"/>
    </row>
    <row r="70" spans="12:12" ht="12.75" customHeight="1">
      <c r="L70" s="59"/>
    </row>
    <row r="71" spans="12:12" ht="12.75" customHeight="1">
      <c r="L71" s="59"/>
    </row>
    <row r="72" spans="12:12" ht="12.75" customHeight="1">
      <c r="L72" s="59"/>
    </row>
    <row r="73" spans="12:12" ht="12.75" customHeight="1">
      <c r="L73" s="59"/>
    </row>
    <row r="74" spans="12:12" ht="12.75" customHeight="1">
      <c r="L74" s="59"/>
    </row>
    <row r="75" spans="12:12" ht="12.75" customHeight="1">
      <c r="L75" s="59"/>
    </row>
    <row r="76" spans="12:12" ht="12.75" customHeight="1">
      <c r="L76" s="59"/>
    </row>
    <row r="77" spans="12:12" ht="12.75" customHeight="1">
      <c r="L77" s="59"/>
    </row>
    <row r="78" spans="12:12" ht="12.75" customHeight="1">
      <c r="L78" s="59"/>
    </row>
    <row r="79" spans="12:12" ht="12.75" customHeight="1">
      <c r="L79" s="59"/>
    </row>
    <row r="80" spans="12:12" ht="12.75" customHeight="1">
      <c r="L80" s="59"/>
    </row>
    <row r="81" spans="12:12" ht="12.75" customHeight="1">
      <c r="L81" s="59"/>
    </row>
    <row r="82" spans="12:12" ht="12.75" customHeight="1">
      <c r="L82" s="59"/>
    </row>
    <row r="83" spans="12:12" ht="12.75" customHeight="1">
      <c r="L83" s="59"/>
    </row>
    <row r="84" spans="12:12" ht="12.75" customHeight="1">
      <c r="L84" s="59"/>
    </row>
    <row r="85" spans="12:12" ht="12.75" customHeight="1">
      <c r="L85" s="59"/>
    </row>
    <row r="86" spans="12:12" ht="12.75" customHeight="1">
      <c r="L86" s="59"/>
    </row>
    <row r="87" spans="12:12" ht="12.75" customHeight="1">
      <c r="L87" s="59"/>
    </row>
    <row r="88" spans="12:12" ht="12.75" customHeight="1">
      <c r="L88" s="59"/>
    </row>
    <row r="89" spans="12:12" ht="12.75" customHeight="1">
      <c r="L89" s="59"/>
    </row>
    <row r="90" spans="12:12" ht="12.75" customHeight="1">
      <c r="L90" s="59"/>
    </row>
    <row r="91" spans="12:12" ht="12.75" customHeight="1">
      <c r="L91" s="59"/>
    </row>
    <row r="92" spans="12:12" ht="12.75" customHeight="1">
      <c r="L92" s="59"/>
    </row>
    <row r="93" spans="12:12" ht="12.75" customHeight="1">
      <c r="L93" s="59"/>
    </row>
    <row r="94" spans="12:12" ht="12.75" customHeight="1">
      <c r="L94" s="59"/>
    </row>
    <row r="95" spans="12:12" ht="12.75" customHeight="1">
      <c r="L95" s="59"/>
    </row>
    <row r="96" spans="12:12" ht="12.75" customHeight="1">
      <c r="L96" s="59"/>
    </row>
    <row r="97" spans="12:12" ht="12.75" customHeight="1">
      <c r="L97" s="59"/>
    </row>
    <row r="98" spans="12:12" ht="12.75" customHeight="1">
      <c r="L98" s="59"/>
    </row>
    <row r="99" spans="12:12" ht="12.75" customHeight="1">
      <c r="L99" s="59"/>
    </row>
    <row r="100" spans="12:12" ht="12.75" customHeight="1">
      <c r="L100" s="59"/>
    </row>
    <row r="101" spans="12:12" ht="12.75" customHeight="1">
      <c r="L101" s="59"/>
    </row>
    <row r="102" spans="12:12" ht="12.75" customHeight="1">
      <c r="L102" s="59"/>
    </row>
    <row r="103" spans="12:12" ht="12.75" customHeight="1">
      <c r="L103" s="59"/>
    </row>
    <row r="104" spans="12:12" ht="12.75" customHeight="1">
      <c r="L104" s="59"/>
    </row>
    <row r="105" spans="12:12" ht="12.75" customHeight="1">
      <c r="L105" s="59"/>
    </row>
    <row r="106" spans="12:12" ht="12.75" customHeight="1">
      <c r="L106" s="59"/>
    </row>
    <row r="107" spans="12:12" ht="12.75" customHeight="1">
      <c r="L107" s="59"/>
    </row>
    <row r="108" spans="12:12" ht="12.75" customHeight="1">
      <c r="L108" s="59"/>
    </row>
    <row r="109" spans="12:12" ht="12.75" customHeight="1">
      <c r="L109" s="59"/>
    </row>
    <row r="110" spans="12:12" ht="12.75" customHeight="1">
      <c r="L110" s="59"/>
    </row>
    <row r="111" spans="12:12" ht="12.75" customHeight="1">
      <c r="L111" s="59"/>
    </row>
    <row r="112" spans="12:12" ht="12.75" customHeight="1">
      <c r="L112" s="59"/>
    </row>
    <row r="113" spans="12:12" ht="12.75" customHeight="1">
      <c r="L113" s="59"/>
    </row>
    <row r="114" spans="12:12" ht="12.75" customHeight="1">
      <c r="L114" s="59"/>
    </row>
    <row r="115" spans="12:12" ht="12.75" customHeight="1">
      <c r="L115" s="59"/>
    </row>
    <row r="116" spans="12:12" ht="12.75" customHeight="1">
      <c r="L116" s="59"/>
    </row>
    <row r="117" spans="12:12" ht="12.75" customHeight="1">
      <c r="L117" s="59"/>
    </row>
    <row r="118" spans="12:12" ht="12.75" customHeight="1">
      <c r="L118" s="59"/>
    </row>
    <row r="119" spans="12:12" ht="12.75" customHeight="1">
      <c r="L119" s="59"/>
    </row>
    <row r="120" spans="12:12" ht="12.75" customHeight="1">
      <c r="L120" s="59"/>
    </row>
    <row r="121" spans="12:12" ht="12.75" customHeight="1">
      <c r="L121" s="59"/>
    </row>
    <row r="122" spans="12:12" ht="12.75" customHeight="1">
      <c r="L122" s="59"/>
    </row>
    <row r="123" spans="12:12" ht="12.75" customHeight="1">
      <c r="L123" s="59"/>
    </row>
    <row r="124" spans="12:12" ht="12.75" customHeight="1">
      <c r="L124" s="59"/>
    </row>
    <row r="125" spans="12:12" ht="12.75" customHeight="1">
      <c r="L125" s="59"/>
    </row>
    <row r="126" spans="12:12" ht="12.75" customHeight="1">
      <c r="L126" s="59"/>
    </row>
    <row r="127" spans="12:12" ht="12.75" customHeight="1">
      <c r="L127" s="59"/>
    </row>
    <row r="128" spans="12:12" ht="12.75" customHeight="1">
      <c r="L128" s="59"/>
    </row>
    <row r="129" spans="12:12" ht="12.75" customHeight="1">
      <c r="L129" s="59"/>
    </row>
    <row r="130" spans="12:12" ht="12.75" customHeight="1">
      <c r="L130" s="59"/>
    </row>
    <row r="131" spans="12:12" ht="12.75" customHeight="1">
      <c r="L131" s="59"/>
    </row>
    <row r="132" spans="12:12" ht="12.75" customHeight="1">
      <c r="L132" s="59"/>
    </row>
    <row r="133" spans="12:12" ht="12.75" customHeight="1">
      <c r="L133" s="59"/>
    </row>
    <row r="134" spans="12:12" ht="12.75" customHeight="1">
      <c r="L134" s="59"/>
    </row>
    <row r="135" spans="12:12" ht="12.75" customHeight="1">
      <c r="L135" s="59"/>
    </row>
    <row r="136" spans="12:12" ht="12.75" customHeight="1">
      <c r="L136" s="59"/>
    </row>
    <row r="137" spans="12:12" ht="12.75" customHeight="1">
      <c r="L137" s="59"/>
    </row>
    <row r="138" spans="12:12" ht="12.75" customHeight="1">
      <c r="L138" s="59"/>
    </row>
    <row r="139" spans="12:12" ht="12.75" customHeight="1">
      <c r="L139" s="59"/>
    </row>
    <row r="140" spans="12:12" ht="12.75" customHeight="1">
      <c r="L140" s="59"/>
    </row>
    <row r="141" spans="12:12" ht="12.75" customHeight="1">
      <c r="L141" s="59"/>
    </row>
    <row r="142" spans="12:12" ht="12.75" customHeight="1">
      <c r="L142" s="59"/>
    </row>
    <row r="143" spans="12:12" ht="12.75" customHeight="1">
      <c r="L143" s="59"/>
    </row>
    <row r="144" spans="12:12" ht="12.75" customHeight="1">
      <c r="L144" s="59"/>
    </row>
    <row r="145" spans="12:12" ht="12.75" customHeight="1">
      <c r="L145" s="59"/>
    </row>
    <row r="146" spans="12:12" ht="12.75" customHeight="1">
      <c r="L146" s="59"/>
    </row>
    <row r="147" spans="12:12" ht="12.75" customHeight="1">
      <c r="L147" s="59"/>
    </row>
    <row r="148" spans="12:12" ht="12.75" customHeight="1">
      <c r="L148" s="59"/>
    </row>
    <row r="149" spans="12:12" ht="12.75" customHeight="1">
      <c r="L149" s="59"/>
    </row>
    <row r="150" spans="12:12" ht="12.75" customHeight="1">
      <c r="L150" s="59"/>
    </row>
    <row r="151" spans="12:12" ht="12.75" customHeight="1">
      <c r="L151" s="59"/>
    </row>
    <row r="152" spans="12:12" ht="12.75" customHeight="1">
      <c r="L152" s="59"/>
    </row>
    <row r="153" spans="12:12" ht="12.75" customHeight="1">
      <c r="L153" s="59"/>
    </row>
    <row r="154" spans="12:12" ht="12.75" customHeight="1">
      <c r="L154" s="59"/>
    </row>
    <row r="155" spans="12:12" ht="12.75" customHeight="1">
      <c r="L155" s="59"/>
    </row>
    <row r="156" spans="12:12" ht="12.75" customHeight="1">
      <c r="L156" s="59"/>
    </row>
    <row r="157" spans="12:12" ht="12.75" customHeight="1">
      <c r="L157" s="59"/>
    </row>
    <row r="158" spans="12:12" ht="12.75" customHeight="1">
      <c r="L158" s="59"/>
    </row>
    <row r="159" spans="12:12" ht="12.75" customHeight="1">
      <c r="L159" s="59"/>
    </row>
    <row r="160" spans="12:12" ht="12.75" customHeight="1">
      <c r="L160" s="59"/>
    </row>
    <row r="161" spans="12:12" ht="12.75" customHeight="1">
      <c r="L161" s="59"/>
    </row>
    <row r="162" spans="12:12" ht="12.75" customHeight="1">
      <c r="L162" s="59"/>
    </row>
    <row r="163" spans="12:12" ht="12.75" customHeight="1">
      <c r="L163" s="59"/>
    </row>
    <row r="164" spans="12:12" ht="12.75" customHeight="1">
      <c r="L164" s="59"/>
    </row>
    <row r="165" spans="12:12" ht="12.75" customHeight="1">
      <c r="L165" s="59"/>
    </row>
    <row r="166" spans="12:12" ht="12.75" customHeight="1">
      <c r="L166" s="59"/>
    </row>
    <row r="167" spans="12:12" ht="12.75" customHeight="1">
      <c r="L167" s="59"/>
    </row>
    <row r="168" spans="12:12" ht="12.75" customHeight="1">
      <c r="L168" s="59"/>
    </row>
    <row r="169" spans="12:12" ht="12.75" customHeight="1">
      <c r="L169" s="59"/>
    </row>
    <row r="170" spans="12:12" ht="12.75" customHeight="1">
      <c r="L170" s="59"/>
    </row>
    <row r="171" spans="12:12" ht="12.75" customHeight="1">
      <c r="L171" s="59"/>
    </row>
    <row r="172" spans="12:12" ht="12.75" customHeight="1">
      <c r="L172" s="59"/>
    </row>
    <row r="173" spans="12:12" ht="12.75" customHeight="1">
      <c r="L173" s="59"/>
    </row>
    <row r="174" spans="12:12" ht="12.75" customHeight="1">
      <c r="L174" s="59"/>
    </row>
    <row r="175" spans="12:12" ht="12.75" customHeight="1">
      <c r="L175" s="59"/>
    </row>
    <row r="176" spans="12:12" ht="12.75" customHeight="1">
      <c r="L176" s="59"/>
    </row>
    <row r="177" spans="12:12" ht="12.75" customHeight="1">
      <c r="L177" s="59"/>
    </row>
    <row r="178" spans="12:12" ht="12.75" customHeight="1">
      <c r="L178" s="59"/>
    </row>
    <row r="179" spans="12:12" ht="12.75" customHeight="1">
      <c r="L179" s="59"/>
    </row>
    <row r="180" spans="12:12" ht="12.75" customHeight="1">
      <c r="L180" s="59"/>
    </row>
    <row r="181" spans="12:12" ht="12.75" customHeight="1">
      <c r="L181" s="59"/>
    </row>
    <row r="182" spans="12:12" ht="12.75" customHeight="1">
      <c r="L182" s="59"/>
    </row>
    <row r="183" spans="12:12" ht="12.75" customHeight="1">
      <c r="L183" s="59"/>
    </row>
    <row r="184" spans="12:12" ht="12.75" customHeight="1">
      <c r="L184" s="59"/>
    </row>
    <row r="185" spans="12:12" ht="12.75" customHeight="1">
      <c r="L185" s="59"/>
    </row>
    <row r="186" spans="12:12" ht="12.75" customHeight="1">
      <c r="L186" s="59"/>
    </row>
    <row r="187" spans="12:12" ht="12.75" customHeight="1">
      <c r="L187" s="59"/>
    </row>
    <row r="188" spans="12:12" ht="12.75" customHeight="1">
      <c r="L188" s="59"/>
    </row>
    <row r="189" spans="12:12" ht="12.75" customHeight="1">
      <c r="L189" s="59"/>
    </row>
    <row r="190" spans="12:12" ht="12.75" customHeight="1">
      <c r="L190" s="59"/>
    </row>
    <row r="191" spans="12:12" ht="12.75" customHeight="1">
      <c r="L191" s="59"/>
    </row>
    <row r="192" spans="12:12" ht="12.75" customHeight="1">
      <c r="L192" s="59"/>
    </row>
    <row r="193" spans="12:12" ht="12.75" customHeight="1">
      <c r="L193" s="59"/>
    </row>
    <row r="194" spans="12:12" ht="12.75" customHeight="1">
      <c r="L194" s="59"/>
    </row>
    <row r="195" spans="12:12" ht="12.75" customHeight="1">
      <c r="L195" s="59"/>
    </row>
    <row r="196" spans="12:12" ht="12.75" customHeight="1">
      <c r="L196" s="59"/>
    </row>
    <row r="197" spans="12:12" ht="12.75" customHeight="1">
      <c r="L197" s="59"/>
    </row>
    <row r="198" spans="12:12" ht="12.75" customHeight="1">
      <c r="L198" s="59"/>
    </row>
    <row r="199" spans="12:12" ht="12.75" customHeight="1">
      <c r="L199" s="59"/>
    </row>
    <row r="200" spans="12:12" ht="12.75" customHeight="1">
      <c r="L200" s="59"/>
    </row>
    <row r="201" spans="12:12" ht="12.75" customHeight="1">
      <c r="L201" s="59"/>
    </row>
    <row r="202" spans="12:12" ht="12.75" customHeight="1">
      <c r="L202" s="59"/>
    </row>
    <row r="203" spans="12:12" ht="12.75" customHeight="1">
      <c r="L203" s="59"/>
    </row>
    <row r="204" spans="12:12" ht="12.75" customHeight="1">
      <c r="L204" s="59"/>
    </row>
    <row r="205" spans="12:12" ht="12.75" customHeight="1">
      <c r="L205" s="59"/>
    </row>
    <row r="206" spans="12:12" ht="12.75" customHeight="1">
      <c r="L206" s="59"/>
    </row>
    <row r="207" spans="12:12" ht="12.75" customHeight="1">
      <c r="L207" s="59"/>
    </row>
    <row r="208" spans="12:12" ht="12.75" customHeight="1">
      <c r="L208" s="59"/>
    </row>
    <row r="209" spans="12:12" ht="12.75" customHeight="1">
      <c r="L209" s="59"/>
    </row>
    <row r="210" spans="12:12" ht="12.75" customHeight="1">
      <c r="L210" s="59"/>
    </row>
    <row r="211" spans="12:12" ht="12.75" customHeight="1">
      <c r="L211" s="59"/>
    </row>
    <row r="212" spans="12:12" ht="12.75" customHeight="1">
      <c r="L212" s="59"/>
    </row>
    <row r="213" spans="12:12" ht="12.75" customHeight="1">
      <c r="L213" s="59"/>
    </row>
    <row r="214" spans="12:12" ht="12.75" customHeight="1">
      <c r="L214" s="59"/>
    </row>
    <row r="215" spans="12:12" ht="12.75" customHeight="1">
      <c r="L215" s="59"/>
    </row>
    <row r="216" spans="12:12" ht="12.75" customHeight="1">
      <c r="L216" s="59"/>
    </row>
    <row r="217" spans="12:12" ht="12.75" customHeight="1">
      <c r="L217" s="59"/>
    </row>
    <row r="218" spans="12:12" ht="12.75" customHeight="1">
      <c r="L218" s="59"/>
    </row>
    <row r="219" spans="12:12" ht="12.75" customHeight="1">
      <c r="L219" s="59"/>
    </row>
    <row r="220" spans="12:12" ht="12.75" customHeight="1">
      <c r="L220" s="59"/>
    </row>
    <row r="221" spans="12:12" ht="12.75" customHeight="1">
      <c r="L221" s="59"/>
    </row>
    <row r="222" spans="12:12" ht="12.75" customHeight="1">
      <c r="L222" s="59"/>
    </row>
    <row r="223" spans="12:12" ht="12.75" customHeight="1">
      <c r="L223" s="59"/>
    </row>
    <row r="224" spans="12:12" ht="12.75" customHeight="1">
      <c r="L224" s="59"/>
    </row>
    <row r="225" spans="12:12" ht="12.75" customHeight="1">
      <c r="L225" s="59"/>
    </row>
    <row r="226" spans="12:12" ht="12.75" customHeight="1">
      <c r="L226" s="59"/>
    </row>
    <row r="227" spans="12:12" ht="12.75" customHeight="1">
      <c r="L227" s="59"/>
    </row>
    <row r="228" spans="12:12" ht="12.75" customHeight="1">
      <c r="L228" s="59"/>
    </row>
    <row r="229" spans="12:12" ht="12.75" customHeight="1">
      <c r="L229" s="59"/>
    </row>
    <row r="230" spans="12:12" ht="12.75" customHeight="1">
      <c r="L230" s="59"/>
    </row>
    <row r="231" spans="12:12" ht="12.75" customHeight="1">
      <c r="L231" s="59"/>
    </row>
    <row r="232" spans="12:12" ht="12.75" customHeight="1">
      <c r="L232" s="59"/>
    </row>
    <row r="233" spans="12:12" ht="12.75" customHeight="1">
      <c r="L233" s="59"/>
    </row>
    <row r="234" spans="12:12" ht="12.75" customHeight="1">
      <c r="L234" s="59"/>
    </row>
    <row r="235" spans="12:12" ht="12.75" customHeight="1">
      <c r="L235" s="59"/>
    </row>
    <row r="236" spans="12:12" ht="12.75" customHeight="1">
      <c r="L236" s="59"/>
    </row>
    <row r="237" spans="12:12" ht="12.75" customHeight="1">
      <c r="L237" s="59"/>
    </row>
    <row r="238" spans="12:12" ht="12.75" customHeight="1">
      <c r="L238" s="59"/>
    </row>
    <row r="239" spans="12:12" ht="12.75" customHeight="1">
      <c r="L239" s="59"/>
    </row>
    <row r="240" spans="12:12" ht="12.75" customHeight="1">
      <c r="L240" s="59"/>
    </row>
    <row r="241" spans="12:12" ht="12.75" customHeight="1">
      <c r="L241" s="59"/>
    </row>
    <row r="242" spans="12:12" ht="12.75" customHeight="1">
      <c r="L242" s="59"/>
    </row>
    <row r="243" spans="12:12" ht="12.75" customHeight="1">
      <c r="L243" s="59"/>
    </row>
    <row r="244" spans="12:12" ht="12.75" customHeight="1">
      <c r="L244" s="59"/>
    </row>
    <row r="245" spans="12:12" ht="12.75" customHeight="1">
      <c r="L245" s="59"/>
    </row>
    <row r="246" spans="12:12" ht="12.75" customHeight="1">
      <c r="L246" s="59"/>
    </row>
    <row r="247" spans="12:12" ht="12.75" customHeight="1">
      <c r="L247" s="59"/>
    </row>
    <row r="248" spans="12:12" ht="12.75" customHeight="1">
      <c r="L248" s="59"/>
    </row>
    <row r="249" spans="12:12" ht="12.75" customHeight="1">
      <c r="L249" s="59"/>
    </row>
    <row r="250" spans="12:12" ht="12.75" customHeight="1">
      <c r="L250" s="59"/>
    </row>
    <row r="251" spans="12:12" ht="12.75" customHeight="1">
      <c r="L251" s="59"/>
    </row>
    <row r="252" spans="12:12" ht="12.75" customHeight="1">
      <c r="L252" s="59"/>
    </row>
    <row r="253" spans="12:12" ht="12.75" customHeight="1">
      <c r="L253" s="59"/>
    </row>
    <row r="254" spans="12:12" ht="12.75" customHeight="1">
      <c r="L254" s="59"/>
    </row>
    <row r="255" spans="12:12" ht="12.75" customHeight="1">
      <c r="L255" s="59"/>
    </row>
    <row r="256" spans="12:12" ht="12.75" customHeight="1">
      <c r="L256" s="59"/>
    </row>
    <row r="257" spans="12:12" ht="12.75" customHeight="1">
      <c r="L257" s="59"/>
    </row>
    <row r="258" spans="12:12" ht="12.75" customHeight="1">
      <c r="L258" s="59"/>
    </row>
    <row r="259" spans="12:12" ht="12.75" customHeight="1">
      <c r="L259" s="59"/>
    </row>
    <row r="260" spans="12:12" ht="12.75" customHeight="1">
      <c r="L260" s="59"/>
    </row>
    <row r="261" spans="12:12" ht="12.75" customHeight="1">
      <c r="L261" s="59"/>
    </row>
    <row r="262" spans="12:12" ht="12.75" customHeight="1">
      <c r="L262" s="59"/>
    </row>
    <row r="263" spans="12:12" ht="12.75" customHeight="1">
      <c r="L263" s="59"/>
    </row>
    <row r="264" spans="12:12" ht="12.75" customHeight="1">
      <c r="L264" s="59"/>
    </row>
    <row r="265" spans="12:12" ht="12.75" customHeight="1">
      <c r="L265" s="59"/>
    </row>
    <row r="266" spans="12:12" ht="12.75" customHeight="1">
      <c r="L266" s="59"/>
    </row>
    <row r="267" spans="12:12" ht="12.75" customHeight="1">
      <c r="L267" s="59"/>
    </row>
    <row r="268" spans="12:12" ht="12.75" customHeight="1">
      <c r="L268" s="59"/>
    </row>
    <row r="269" spans="12:12" ht="12.75" customHeight="1">
      <c r="L269" s="59"/>
    </row>
    <row r="270" spans="12:12" ht="12.75" customHeight="1">
      <c r="L270" s="59"/>
    </row>
    <row r="271" spans="12:12" ht="12.75" customHeight="1">
      <c r="L271" s="59"/>
    </row>
    <row r="272" spans="12:12" ht="12.75" customHeight="1">
      <c r="L272" s="59"/>
    </row>
    <row r="273" spans="12:12" ht="12.75" customHeight="1">
      <c r="L273" s="59"/>
    </row>
    <row r="274" spans="12:12" ht="12.75" customHeight="1">
      <c r="L274" s="59"/>
    </row>
    <row r="275" spans="12:12" ht="12.75" customHeight="1">
      <c r="L275" s="59"/>
    </row>
    <row r="276" spans="12:12" ht="12.75" customHeight="1">
      <c r="L276" s="59"/>
    </row>
    <row r="277" spans="12:12" ht="12.75" customHeight="1">
      <c r="L277" s="59"/>
    </row>
    <row r="278" spans="12:12" ht="12.75" customHeight="1">
      <c r="L278" s="59"/>
    </row>
    <row r="279" spans="12:12" ht="12.75" customHeight="1">
      <c r="L279" s="59"/>
    </row>
    <row r="280" spans="12:12" ht="12.75" customHeight="1">
      <c r="L280" s="59"/>
    </row>
    <row r="281" spans="12:12" ht="12.75" customHeight="1">
      <c r="L281" s="59"/>
    </row>
    <row r="282" spans="12:12" ht="12.75" customHeight="1">
      <c r="L282" s="59"/>
    </row>
    <row r="283" spans="12:12" ht="12.75" customHeight="1">
      <c r="L283" s="59"/>
    </row>
    <row r="284" spans="12:12" ht="12.75" customHeight="1">
      <c r="L284" s="59"/>
    </row>
    <row r="285" spans="12:12" ht="12.75" customHeight="1">
      <c r="L285" s="59"/>
    </row>
    <row r="286" spans="12:12" ht="12.75" customHeight="1">
      <c r="L286" s="59"/>
    </row>
    <row r="287" spans="12:12" ht="12.75" customHeight="1">
      <c r="L287" s="59"/>
    </row>
    <row r="288" spans="12:12" ht="12.75" customHeight="1">
      <c r="L288" s="59"/>
    </row>
    <row r="289" spans="12:12" ht="12.75" customHeight="1">
      <c r="L289" s="59"/>
    </row>
    <row r="290" spans="12:12" ht="12.75" customHeight="1">
      <c r="L290" s="59"/>
    </row>
    <row r="291" spans="12:12" ht="12.75" customHeight="1">
      <c r="L291" s="59"/>
    </row>
    <row r="292" spans="12:12" ht="12.75" customHeight="1">
      <c r="L292" s="59"/>
    </row>
    <row r="293" spans="12:12" ht="12.75" customHeight="1">
      <c r="L293" s="59"/>
    </row>
    <row r="294" spans="12:12" ht="12.75" customHeight="1">
      <c r="L294" s="59"/>
    </row>
    <row r="295" spans="12:12" ht="12.75" customHeight="1">
      <c r="L295" s="59"/>
    </row>
    <row r="296" spans="12:12" ht="12.75" customHeight="1">
      <c r="L296" s="59"/>
    </row>
    <row r="297" spans="12:12" ht="12.75" customHeight="1">
      <c r="L297" s="59"/>
    </row>
    <row r="298" spans="12:12" ht="12.75" customHeight="1">
      <c r="L298" s="59"/>
    </row>
    <row r="299" spans="12:12" ht="12.75" customHeight="1">
      <c r="L299" s="59"/>
    </row>
    <row r="300" spans="12:12" ht="12.75" customHeight="1">
      <c r="L300" s="59"/>
    </row>
    <row r="301" spans="12:12" ht="12.75" customHeight="1">
      <c r="L301" s="59"/>
    </row>
    <row r="302" spans="12:12" ht="12.75" customHeight="1">
      <c r="L302" s="59"/>
    </row>
    <row r="303" spans="12:12" ht="12.75" customHeight="1">
      <c r="L303" s="59"/>
    </row>
    <row r="304" spans="12:12" ht="12.75" customHeight="1">
      <c r="L304" s="59"/>
    </row>
    <row r="305" spans="12:12" ht="12.75" customHeight="1">
      <c r="L305" s="59"/>
    </row>
    <row r="306" spans="12:12" ht="12.75" customHeight="1">
      <c r="L306" s="59"/>
    </row>
    <row r="307" spans="12:12" ht="12.75" customHeight="1">
      <c r="L307" s="59"/>
    </row>
    <row r="308" spans="12:12" ht="12.75" customHeight="1">
      <c r="L308" s="59"/>
    </row>
    <row r="309" spans="12:12" ht="12.75" customHeight="1">
      <c r="L309" s="59"/>
    </row>
    <row r="310" spans="12:12" ht="12.75" customHeight="1">
      <c r="L310" s="59"/>
    </row>
    <row r="311" spans="12:12" ht="12.75" customHeight="1">
      <c r="L311" s="59"/>
    </row>
    <row r="312" spans="12:12" ht="12.75" customHeight="1">
      <c r="L312" s="59"/>
    </row>
    <row r="313" spans="12:12" ht="12.75" customHeight="1">
      <c r="L313" s="59"/>
    </row>
    <row r="314" spans="12:12" ht="12.75" customHeight="1">
      <c r="L314" s="59"/>
    </row>
    <row r="315" spans="12:12" ht="12.75" customHeight="1">
      <c r="L315" s="59"/>
    </row>
    <row r="316" spans="12:12" ht="12.75" customHeight="1">
      <c r="L316" s="59"/>
    </row>
    <row r="317" spans="12:12" ht="12.75" customHeight="1">
      <c r="L317" s="59"/>
    </row>
    <row r="318" spans="12:12" ht="12.75" customHeight="1">
      <c r="L318" s="59"/>
    </row>
    <row r="319" spans="12:12" ht="12.75" customHeight="1">
      <c r="L319" s="59"/>
    </row>
    <row r="320" spans="12:12" ht="12.75" customHeight="1">
      <c r="L320" s="59"/>
    </row>
    <row r="321" spans="12:12" ht="12.75" customHeight="1">
      <c r="L321" s="59"/>
    </row>
    <row r="322" spans="12:12" ht="12.75" customHeight="1">
      <c r="L322" s="59"/>
    </row>
    <row r="323" spans="12:12" ht="12.75" customHeight="1">
      <c r="L323" s="59"/>
    </row>
    <row r="324" spans="12:12" ht="12.75" customHeight="1">
      <c r="L324" s="59"/>
    </row>
    <row r="325" spans="12:12" ht="12.75" customHeight="1">
      <c r="L325" s="59"/>
    </row>
    <row r="326" spans="12:12" ht="12.75" customHeight="1">
      <c r="L326" s="59"/>
    </row>
    <row r="327" spans="12:12" ht="12.75" customHeight="1">
      <c r="L327" s="59"/>
    </row>
    <row r="328" spans="12:12" ht="12.75" customHeight="1">
      <c r="L328" s="59"/>
    </row>
    <row r="329" spans="12:12" ht="12.75" customHeight="1">
      <c r="L329" s="59"/>
    </row>
    <row r="330" spans="12:12" ht="12.75" customHeight="1">
      <c r="L330" s="59"/>
    </row>
    <row r="331" spans="12:12" ht="12.75" customHeight="1">
      <c r="L331" s="59"/>
    </row>
    <row r="332" spans="12:12" ht="12.75" customHeight="1">
      <c r="L332" s="59"/>
    </row>
    <row r="333" spans="12:12" ht="12.75" customHeight="1">
      <c r="L333" s="59"/>
    </row>
    <row r="334" spans="12:12" ht="12.75" customHeight="1">
      <c r="L334" s="59"/>
    </row>
    <row r="335" spans="12:12" ht="12.75" customHeight="1">
      <c r="L335" s="59"/>
    </row>
    <row r="336" spans="12:12" ht="12.75" customHeight="1">
      <c r="L336" s="59"/>
    </row>
    <row r="337" spans="12:12" ht="12.75" customHeight="1">
      <c r="L337" s="59"/>
    </row>
    <row r="338" spans="12:12" ht="12.75" customHeight="1">
      <c r="L338" s="59"/>
    </row>
    <row r="339" spans="12:12" ht="12.75" customHeight="1">
      <c r="L339" s="59"/>
    </row>
    <row r="340" spans="12:12" ht="12.75" customHeight="1">
      <c r="L340" s="59"/>
    </row>
    <row r="341" spans="12:12" ht="12.75" customHeight="1">
      <c r="L341" s="59"/>
    </row>
    <row r="342" spans="12:12" ht="12.75" customHeight="1">
      <c r="L342" s="59"/>
    </row>
    <row r="343" spans="12:12" ht="12.75" customHeight="1">
      <c r="L343" s="59"/>
    </row>
    <row r="344" spans="12:12" ht="12.75" customHeight="1">
      <c r="L344" s="59"/>
    </row>
    <row r="345" spans="12:12" ht="12.75" customHeight="1">
      <c r="L345" s="59"/>
    </row>
    <row r="346" spans="12:12" ht="12.75" customHeight="1">
      <c r="L346" s="59"/>
    </row>
    <row r="347" spans="12:12" ht="12.75" customHeight="1">
      <c r="L347" s="59"/>
    </row>
    <row r="348" spans="12:12" ht="12.75" customHeight="1">
      <c r="L348" s="59"/>
    </row>
    <row r="349" spans="12:12" ht="12.75" customHeight="1">
      <c r="L349" s="59"/>
    </row>
    <row r="350" spans="12:12" ht="12.75" customHeight="1">
      <c r="L350" s="59"/>
    </row>
    <row r="351" spans="12:12" ht="12.75" customHeight="1">
      <c r="L351" s="59"/>
    </row>
    <row r="352" spans="12:12" ht="12.75" customHeight="1">
      <c r="L352" s="59"/>
    </row>
    <row r="353" spans="12:12" ht="12.75" customHeight="1">
      <c r="L353" s="59"/>
    </row>
    <row r="354" spans="12:12" ht="12.75" customHeight="1">
      <c r="L354" s="59"/>
    </row>
    <row r="355" spans="12:12" ht="12.75" customHeight="1">
      <c r="L355" s="59"/>
    </row>
    <row r="356" spans="12:12" ht="12.75" customHeight="1">
      <c r="L356" s="59"/>
    </row>
    <row r="357" spans="12:12" ht="12.75" customHeight="1">
      <c r="L357" s="59"/>
    </row>
    <row r="358" spans="12:12" ht="12.75" customHeight="1">
      <c r="L358" s="59"/>
    </row>
    <row r="359" spans="12:12" ht="12.75" customHeight="1">
      <c r="L359" s="59"/>
    </row>
    <row r="360" spans="12:12" ht="12.75" customHeight="1">
      <c r="L360" s="59"/>
    </row>
    <row r="361" spans="12:12" ht="12.75" customHeight="1">
      <c r="L361" s="59"/>
    </row>
    <row r="362" spans="12:12" ht="12.75" customHeight="1">
      <c r="L362" s="59"/>
    </row>
    <row r="363" spans="12:12" ht="12.75" customHeight="1">
      <c r="L363" s="59"/>
    </row>
    <row r="364" spans="12:12" ht="12.75" customHeight="1">
      <c r="L364" s="59"/>
    </row>
    <row r="365" spans="12:12" ht="12.75" customHeight="1">
      <c r="L365" s="59"/>
    </row>
    <row r="366" spans="12:12" ht="12.75" customHeight="1">
      <c r="L366" s="59"/>
    </row>
    <row r="367" spans="12:12" ht="12.75" customHeight="1">
      <c r="L367" s="59"/>
    </row>
    <row r="368" spans="12:12" ht="12.75" customHeight="1">
      <c r="L368" s="59"/>
    </row>
    <row r="369" spans="12:12" ht="12.75" customHeight="1">
      <c r="L369" s="59"/>
    </row>
    <row r="370" spans="12:12" ht="12.75" customHeight="1">
      <c r="L370" s="59"/>
    </row>
    <row r="371" spans="12:12" ht="12.75" customHeight="1">
      <c r="L371" s="59"/>
    </row>
    <row r="372" spans="12:12" ht="12.75" customHeight="1">
      <c r="L372" s="59"/>
    </row>
    <row r="373" spans="12:12" ht="12.75" customHeight="1">
      <c r="L373" s="59"/>
    </row>
    <row r="374" spans="12:12" ht="12.75" customHeight="1">
      <c r="L374" s="59"/>
    </row>
    <row r="375" spans="12:12" ht="12.75" customHeight="1">
      <c r="L375" s="59"/>
    </row>
    <row r="376" spans="12:12" ht="12.75" customHeight="1">
      <c r="L376" s="59"/>
    </row>
    <row r="377" spans="12:12" ht="12.75" customHeight="1">
      <c r="L377" s="59"/>
    </row>
    <row r="378" spans="12:12" ht="12.75" customHeight="1">
      <c r="L378" s="59"/>
    </row>
    <row r="379" spans="12:12" ht="12.75" customHeight="1">
      <c r="L379" s="59"/>
    </row>
    <row r="380" spans="12:12" ht="12.75" customHeight="1">
      <c r="L380" s="59"/>
    </row>
    <row r="381" spans="12:12" ht="12.75" customHeight="1">
      <c r="L381" s="59"/>
    </row>
    <row r="382" spans="12:12" ht="12.75" customHeight="1">
      <c r="L382" s="59"/>
    </row>
    <row r="383" spans="12:12" ht="12.75" customHeight="1">
      <c r="L383" s="59"/>
    </row>
    <row r="384" spans="12:12" ht="12.75" customHeight="1">
      <c r="L384" s="59"/>
    </row>
    <row r="385" spans="12:12" ht="12.75" customHeight="1">
      <c r="L385" s="59"/>
    </row>
    <row r="386" spans="12:12" ht="12.75" customHeight="1">
      <c r="L386" s="59"/>
    </row>
    <row r="387" spans="12:12" ht="12.75" customHeight="1">
      <c r="L387" s="59"/>
    </row>
    <row r="388" spans="12:12" ht="12.75" customHeight="1">
      <c r="L388" s="59"/>
    </row>
    <row r="389" spans="12:12" ht="12.75" customHeight="1">
      <c r="L389" s="59"/>
    </row>
    <row r="390" spans="12:12" ht="12.75" customHeight="1">
      <c r="L390" s="59"/>
    </row>
    <row r="391" spans="12:12" ht="12.75" customHeight="1">
      <c r="L391" s="59"/>
    </row>
    <row r="392" spans="12:12" ht="12.75" customHeight="1">
      <c r="L392" s="59"/>
    </row>
    <row r="393" spans="12:12" ht="12.75" customHeight="1">
      <c r="L393" s="59"/>
    </row>
    <row r="394" spans="12:12" ht="12.75" customHeight="1">
      <c r="L394" s="59"/>
    </row>
    <row r="395" spans="12:12" ht="12.75" customHeight="1">
      <c r="L395" s="59"/>
    </row>
    <row r="396" spans="12:12" ht="12.75" customHeight="1">
      <c r="L396" s="59"/>
    </row>
    <row r="397" spans="12:12" ht="12.75" customHeight="1">
      <c r="L397" s="59"/>
    </row>
    <row r="398" spans="12:12" ht="12.75" customHeight="1">
      <c r="L398" s="59"/>
    </row>
    <row r="399" spans="12:12" ht="12.75" customHeight="1">
      <c r="L399" s="59"/>
    </row>
    <row r="400" spans="12:12" ht="12.75" customHeight="1">
      <c r="L400" s="59"/>
    </row>
    <row r="401" spans="12:12" ht="12.75" customHeight="1">
      <c r="L401" s="59"/>
    </row>
    <row r="402" spans="12:12" ht="12.75" customHeight="1">
      <c r="L402" s="59"/>
    </row>
    <row r="403" spans="12:12" ht="12.75" customHeight="1">
      <c r="L403" s="59"/>
    </row>
    <row r="404" spans="12:12" ht="12.75" customHeight="1">
      <c r="L404" s="59"/>
    </row>
    <row r="405" spans="12:12" ht="12.75" customHeight="1">
      <c r="L405" s="59"/>
    </row>
    <row r="406" spans="12:12" ht="12.75" customHeight="1">
      <c r="L406" s="59"/>
    </row>
    <row r="407" spans="12:12" ht="12.75" customHeight="1">
      <c r="L407" s="59"/>
    </row>
    <row r="408" spans="12:12" ht="12.75" customHeight="1">
      <c r="L408" s="59"/>
    </row>
    <row r="409" spans="12:12" ht="12.75" customHeight="1">
      <c r="L409" s="59"/>
    </row>
    <row r="410" spans="12:12" ht="12.75" customHeight="1">
      <c r="L410" s="59"/>
    </row>
    <row r="411" spans="12:12" ht="12.75" customHeight="1">
      <c r="L411" s="59"/>
    </row>
    <row r="412" spans="12:12" ht="12.75" customHeight="1">
      <c r="L412" s="59"/>
    </row>
    <row r="413" spans="12:12" ht="12.75" customHeight="1">
      <c r="L413" s="59"/>
    </row>
    <row r="414" spans="12:12" ht="12.75" customHeight="1">
      <c r="L414" s="59"/>
    </row>
    <row r="415" spans="12:12" ht="12.75" customHeight="1">
      <c r="L415" s="59"/>
    </row>
    <row r="416" spans="12:12" ht="12.75" customHeight="1">
      <c r="L416" s="59"/>
    </row>
    <row r="417" spans="12:12" ht="12.75" customHeight="1">
      <c r="L417" s="59"/>
    </row>
    <row r="418" spans="12:12" ht="12.75" customHeight="1">
      <c r="L418" s="59"/>
    </row>
    <row r="419" spans="12:12" ht="12.75" customHeight="1">
      <c r="L419" s="59"/>
    </row>
    <row r="420" spans="12:12" ht="12.75" customHeight="1">
      <c r="L420" s="59"/>
    </row>
    <row r="421" spans="12:12" ht="12.75" customHeight="1">
      <c r="L421" s="59"/>
    </row>
    <row r="422" spans="12:12" ht="12.75" customHeight="1">
      <c r="L422" s="59"/>
    </row>
    <row r="423" spans="12:12" ht="12.75" customHeight="1">
      <c r="L423" s="59"/>
    </row>
    <row r="424" spans="12:12" ht="12.75" customHeight="1">
      <c r="L424" s="59"/>
    </row>
    <row r="425" spans="12:12" ht="12.75" customHeight="1">
      <c r="L425" s="59"/>
    </row>
    <row r="426" spans="12:12" ht="12.75" customHeight="1">
      <c r="L426" s="59"/>
    </row>
    <row r="427" spans="12:12" ht="12.75" customHeight="1">
      <c r="L427" s="59"/>
    </row>
    <row r="428" spans="12:12" ht="12.75" customHeight="1">
      <c r="L428" s="59"/>
    </row>
    <row r="429" spans="12:12" ht="12.75" customHeight="1">
      <c r="L429" s="59"/>
    </row>
    <row r="430" spans="12:12" ht="12.75" customHeight="1">
      <c r="L430" s="59"/>
    </row>
    <row r="431" spans="12:12" ht="12.75" customHeight="1">
      <c r="L431" s="59"/>
    </row>
    <row r="432" spans="12:12" ht="12.75" customHeight="1">
      <c r="L432" s="59"/>
    </row>
    <row r="433" spans="12:12" ht="12.75" customHeight="1">
      <c r="L433" s="59"/>
    </row>
    <row r="434" spans="12:12" ht="12.75" customHeight="1">
      <c r="L434" s="59"/>
    </row>
    <row r="435" spans="12:12" ht="12.75" customHeight="1">
      <c r="L435" s="59"/>
    </row>
    <row r="436" spans="12:12" ht="12.75" customHeight="1">
      <c r="L436" s="59"/>
    </row>
    <row r="437" spans="12:12" ht="12.75" customHeight="1">
      <c r="L437" s="59"/>
    </row>
    <row r="438" spans="12:12" ht="12.75" customHeight="1">
      <c r="L438" s="59"/>
    </row>
    <row r="439" spans="12:12" ht="12.75" customHeight="1">
      <c r="L439" s="59"/>
    </row>
    <row r="440" spans="12:12" ht="12.75" customHeight="1">
      <c r="L440" s="59"/>
    </row>
    <row r="441" spans="12:12" ht="12.75" customHeight="1">
      <c r="L441" s="59"/>
    </row>
    <row r="442" spans="12:12" ht="12.75" customHeight="1">
      <c r="L442" s="59"/>
    </row>
    <row r="443" spans="12:12" ht="12.75" customHeight="1">
      <c r="L443" s="59"/>
    </row>
    <row r="444" spans="12:12" ht="12.75" customHeight="1">
      <c r="L444" s="59"/>
    </row>
    <row r="445" spans="12:12" ht="12.75" customHeight="1">
      <c r="L445" s="59"/>
    </row>
    <row r="446" spans="12:12" ht="12.75" customHeight="1">
      <c r="L446" s="59"/>
    </row>
    <row r="447" spans="12:12" ht="12.75" customHeight="1">
      <c r="L447" s="59"/>
    </row>
    <row r="448" spans="12:12" ht="12.75" customHeight="1">
      <c r="L448" s="59"/>
    </row>
    <row r="449" spans="12:12" ht="12.75" customHeight="1">
      <c r="L449" s="59"/>
    </row>
    <row r="450" spans="12:12" ht="12.75" customHeight="1">
      <c r="L450" s="59"/>
    </row>
    <row r="451" spans="12:12" ht="12.75" customHeight="1">
      <c r="L451" s="59"/>
    </row>
    <row r="452" spans="12:12" ht="12.75" customHeight="1">
      <c r="L452" s="59"/>
    </row>
    <row r="453" spans="12:12" ht="12.75" customHeight="1">
      <c r="L453" s="59"/>
    </row>
    <row r="454" spans="12:12" ht="12.75" customHeight="1">
      <c r="L454" s="59"/>
    </row>
    <row r="455" spans="12:12" ht="12.75" customHeight="1">
      <c r="L455" s="59"/>
    </row>
    <row r="456" spans="12:12" ht="12.75" customHeight="1">
      <c r="L456" s="59"/>
    </row>
    <row r="457" spans="12:12" ht="12.75" customHeight="1">
      <c r="L457" s="59"/>
    </row>
    <row r="458" spans="12:12" ht="12.75" customHeight="1">
      <c r="L458" s="59"/>
    </row>
    <row r="459" spans="12:12" ht="12.75" customHeight="1">
      <c r="L459" s="59"/>
    </row>
    <row r="460" spans="12:12" ht="12.75" customHeight="1">
      <c r="L460" s="59"/>
    </row>
    <row r="461" spans="12:12" ht="12.75" customHeight="1">
      <c r="L461" s="59"/>
    </row>
    <row r="462" spans="12:12" ht="12.75" customHeight="1">
      <c r="L462" s="59"/>
    </row>
    <row r="463" spans="12:12" ht="12.75" customHeight="1">
      <c r="L463" s="59"/>
    </row>
    <row r="464" spans="12:12" ht="12.75" customHeight="1">
      <c r="L464" s="59"/>
    </row>
    <row r="465" spans="12:12" ht="12.75" customHeight="1">
      <c r="L465" s="59"/>
    </row>
    <row r="466" spans="12:12" ht="12.75" customHeight="1">
      <c r="L466" s="59"/>
    </row>
    <row r="467" spans="12:12" ht="12.75" customHeight="1">
      <c r="L467" s="59"/>
    </row>
    <row r="468" spans="12:12" ht="12.75" customHeight="1">
      <c r="L468" s="59"/>
    </row>
    <row r="469" spans="12:12" ht="12.75" customHeight="1">
      <c r="L469" s="59"/>
    </row>
    <row r="470" spans="12:12" ht="12.75" customHeight="1">
      <c r="L470" s="59"/>
    </row>
    <row r="471" spans="12:12" ht="12.75" customHeight="1">
      <c r="L471" s="59"/>
    </row>
    <row r="472" spans="12:12" ht="12.75" customHeight="1">
      <c r="L472" s="59"/>
    </row>
    <row r="473" spans="12:12" ht="12.75" customHeight="1">
      <c r="L473" s="59"/>
    </row>
    <row r="474" spans="12:12" ht="12.75" customHeight="1">
      <c r="L474" s="59"/>
    </row>
    <row r="475" spans="12:12" ht="12.75" customHeight="1">
      <c r="L475" s="59"/>
    </row>
    <row r="476" spans="12:12" ht="12.75" customHeight="1">
      <c r="L476" s="59"/>
    </row>
    <row r="477" spans="12:12" ht="12.75" customHeight="1">
      <c r="L477" s="59"/>
    </row>
    <row r="478" spans="12:12" ht="12.75" customHeight="1">
      <c r="L478" s="59"/>
    </row>
    <row r="479" spans="12:12" ht="12.75" customHeight="1">
      <c r="L479" s="59"/>
    </row>
    <row r="480" spans="12:12" ht="12.75" customHeight="1">
      <c r="L480" s="59"/>
    </row>
    <row r="481" spans="12:12" ht="12.75" customHeight="1">
      <c r="L481" s="59"/>
    </row>
    <row r="482" spans="12:12" ht="12.75" customHeight="1">
      <c r="L482" s="59"/>
    </row>
    <row r="483" spans="12:12" ht="12.75" customHeight="1">
      <c r="L483" s="59"/>
    </row>
    <row r="484" spans="12:12" ht="12.75" customHeight="1">
      <c r="L484" s="59"/>
    </row>
    <row r="485" spans="12:12" ht="12.75" customHeight="1">
      <c r="L485" s="59"/>
    </row>
    <row r="486" spans="12:12" ht="12.75" customHeight="1">
      <c r="L486" s="59"/>
    </row>
    <row r="487" spans="12:12" ht="12.75" customHeight="1">
      <c r="L487" s="59"/>
    </row>
    <row r="488" spans="12:12" ht="12.75" customHeight="1">
      <c r="L488" s="59"/>
    </row>
    <row r="489" spans="12:12" ht="12.75" customHeight="1">
      <c r="L489" s="59"/>
    </row>
    <row r="490" spans="12:12" ht="12.75" customHeight="1">
      <c r="L490" s="59"/>
    </row>
    <row r="491" spans="12:12" ht="12.75" customHeight="1">
      <c r="L491" s="59"/>
    </row>
    <row r="492" spans="12:12" ht="12.75" customHeight="1">
      <c r="L492" s="59"/>
    </row>
    <row r="493" spans="12:12" ht="12.75" customHeight="1">
      <c r="L493" s="59"/>
    </row>
    <row r="494" spans="12:12" ht="12.75" customHeight="1">
      <c r="L494" s="59"/>
    </row>
    <row r="495" spans="12:12" ht="12.75" customHeight="1">
      <c r="L495" s="59"/>
    </row>
    <row r="496" spans="12:12" ht="12.75" customHeight="1">
      <c r="L496" s="59"/>
    </row>
    <row r="497" spans="12:12" ht="12.75" customHeight="1">
      <c r="L497" s="59"/>
    </row>
    <row r="498" spans="12:12" ht="12.75" customHeight="1">
      <c r="L498" s="59"/>
    </row>
    <row r="499" spans="12:12" ht="12.75" customHeight="1">
      <c r="L499" s="59"/>
    </row>
    <row r="500" spans="12:12" ht="12.75" customHeight="1">
      <c r="L500" s="59"/>
    </row>
    <row r="501" spans="12:12" ht="12.75" customHeight="1">
      <c r="L501" s="59"/>
    </row>
    <row r="502" spans="12:12" ht="12.75" customHeight="1">
      <c r="L502" s="59"/>
    </row>
    <row r="503" spans="12:12" ht="12.75" customHeight="1">
      <c r="L503" s="59"/>
    </row>
    <row r="504" spans="12:12" ht="12.75" customHeight="1">
      <c r="L504" s="59"/>
    </row>
    <row r="505" spans="12:12" ht="12.75" customHeight="1">
      <c r="L505" s="59"/>
    </row>
    <row r="506" spans="12:12" ht="12.75" customHeight="1">
      <c r="L506" s="59"/>
    </row>
    <row r="507" spans="12:12" ht="12.75" customHeight="1">
      <c r="L507" s="59"/>
    </row>
    <row r="508" spans="12:12" ht="12.75" customHeight="1">
      <c r="L508" s="59"/>
    </row>
    <row r="509" spans="12:12" ht="12.75" customHeight="1">
      <c r="L509" s="59"/>
    </row>
    <row r="510" spans="12:12" ht="12.75" customHeight="1">
      <c r="L510" s="59"/>
    </row>
    <row r="511" spans="12:12" ht="12.75" customHeight="1">
      <c r="L511" s="59"/>
    </row>
    <row r="512" spans="12:12" ht="12.75" customHeight="1">
      <c r="L512" s="59"/>
    </row>
    <row r="513" spans="12:12" ht="12.75" customHeight="1">
      <c r="L513" s="59"/>
    </row>
    <row r="514" spans="12:12" ht="12.75" customHeight="1">
      <c r="L514" s="59"/>
    </row>
    <row r="515" spans="12:12" ht="12.75" customHeight="1">
      <c r="L515" s="59"/>
    </row>
    <row r="516" spans="12:12" ht="12.75" customHeight="1">
      <c r="L516" s="59"/>
    </row>
    <row r="517" spans="12:12" ht="12.75" customHeight="1">
      <c r="L517" s="59"/>
    </row>
    <row r="518" spans="12:12" ht="12.75" customHeight="1">
      <c r="L518" s="59"/>
    </row>
    <row r="519" spans="12:12" ht="12.75" customHeight="1">
      <c r="L519" s="59"/>
    </row>
    <row r="520" spans="12:12" ht="12.75" customHeight="1">
      <c r="L520" s="59"/>
    </row>
    <row r="521" spans="12:12" ht="12.75" customHeight="1">
      <c r="L521" s="59"/>
    </row>
    <row r="522" spans="12:12" ht="12.75" customHeight="1">
      <c r="L522" s="59"/>
    </row>
    <row r="523" spans="12:12" ht="12.75" customHeight="1">
      <c r="L523" s="59"/>
    </row>
    <row r="524" spans="12:12" ht="12.75" customHeight="1">
      <c r="L524" s="59"/>
    </row>
    <row r="525" spans="12:12" ht="12.75" customHeight="1">
      <c r="L525" s="59"/>
    </row>
    <row r="526" spans="12:12" ht="12.75" customHeight="1">
      <c r="L526" s="59"/>
    </row>
    <row r="527" spans="12:12" ht="12.75" customHeight="1">
      <c r="L527" s="59"/>
    </row>
    <row r="528" spans="12:12" ht="12.75" customHeight="1">
      <c r="L528" s="59"/>
    </row>
    <row r="529" spans="12:12" ht="12.75" customHeight="1">
      <c r="L529" s="59"/>
    </row>
    <row r="530" spans="12:12" ht="12.75" customHeight="1">
      <c r="L530" s="59"/>
    </row>
    <row r="531" spans="12:12" ht="12.75" customHeight="1">
      <c r="L531" s="59"/>
    </row>
    <row r="532" spans="12:12" ht="12.75" customHeight="1">
      <c r="L532" s="59"/>
    </row>
    <row r="533" spans="12:12" ht="12.75" customHeight="1">
      <c r="L533" s="59"/>
    </row>
    <row r="534" spans="12:12" ht="12.75" customHeight="1">
      <c r="L534" s="59"/>
    </row>
    <row r="535" spans="12:12" ht="12.75" customHeight="1">
      <c r="L535" s="59"/>
    </row>
    <row r="536" spans="12:12" ht="12.75" customHeight="1">
      <c r="L536" s="59"/>
    </row>
    <row r="537" spans="12:12" ht="12.75" customHeight="1">
      <c r="L537" s="59"/>
    </row>
    <row r="538" spans="12:12" ht="12.75" customHeight="1">
      <c r="L538" s="59"/>
    </row>
    <row r="539" spans="12:12" ht="12.75" customHeight="1">
      <c r="L539" s="59"/>
    </row>
    <row r="540" spans="12:12" ht="12.75" customHeight="1">
      <c r="L540" s="59"/>
    </row>
    <row r="541" spans="12:12" ht="12.75" customHeight="1">
      <c r="L541" s="59"/>
    </row>
    <row r="542" spans="12:12" ht="12.75" customHeight="1">
      <c r="L542" s="59"/>
    </row>
    <row r="543" spans="12:12" ht="12.75" customHeight="1">
      <c r="L543" s="59"/>
    </row>
    <row r="544" spans="12:12" ht="12.75" customHeight="1">
      <c r="L544" s="59"/>
    </row>
    <row r="545" spans="12:12" ht="12.75" customHeight="1">
      <c r="L545" s="59"/>
    </row>
    <row r="546" spans="12:12" ht="12.75" customHeight="1">
      <c r="L546" s="59"/>
    </row>
    <row r="547" spans="12:12" ht="12.75" customHeight="1">
      <c r="L547" s="59"/>
    </row>
    <row r="548" spans="12:12" ht="12.75" customHeight="1">
      <c r="L548" s="59"/>
    </row>
    <row r="549" spans="12:12" ht="12.75" customHeight="1">
      <c r="L549" s="59"/>
    </row>
    <row r="550" spans="12:12" ht="12.75" customHeight="1">
      <c r="L550" s="59"/>
    </row>
    <row r="551" spans="12:12" ht="12.75" customHeight="1">
      <c r="L551" s="59"/>
    </row>
    <row r="552" spans="12:12" ht="12.75" customHeight="1">
      <c r="L552" s="59"/>
    </row>
    <row r="553" spans="12:12" ht="12.75" customHeight="1">
      <c r="L553" s="59"/>
    </row>
    <row r="554" spans="12:12" ht="12.75" customHeight="1">
      <c r="L554" s="59"/>
    </row>
    <row r="555" spans="12:12" ht="12.75" customHeight="1">
      <c r="L555" s="59"/>
    </row>
    <row r="556" spans="12:12" ht="12.75" customHeight="1">
      <c r="L556" s="59"/>
    </row>
    <row r="557" spans="12:12" ht="12.75" customHeight="1">
      <c r="L557" s="59"/>
    </row>
    <row r="558" spans="12:12" ht="12.75" customHeight="1">
      <c r="L558" s="59"/>
    </row>
    <row r="559" spans="12:12" ht="12.75" customHeight="1">
      <c r="L559" s="59"/>
    </row>
    <row r="560" spans="12:12" ht="12.75" customHeight="1">
      <c r="L560" s="59"/>
    </row>
    <row r="561" spans="12:12" ht="12.75" customHeight="1">
      <c r="L561" s="59"/>
    </row>
    <row r="562" spans="12:12" ht="12.75" customHeight="1">
      <c r="L562" s="59"/>
    </row>
    <row r="563" spans="12:12" ht="12.75" customHeight="1">
      <c r="L563" s="59"/>
    </row>
    <row r="564" spans="12:12" ht="12.75" customHeight="1">
      <c r="L564" s="59"/>
    </row>
    <row r="565" spans="12:12" ht="12.75" customHeight="1">
      <c r="L565" s="59"/>
    </row>
    <row r="566" spans="12:12" ht="12.75" customHeight="1">
      <c r="L566" s="59"/>
    </row>
    <row r="567" spans="12:12" ht="12.75" customHeight="1">
      <c r="L567" s="59"/>
    </row>
    <row r="568" spans="12:12" ht="12.75" customHeight="1">
      <c r="L568" s="59"/>
    </row>
    <row r="569" spans="12:12" ht="12.75" customHeight="1">
      <c r="L569" s="59"/>
    </row>
    <row r="570" spans="12:12" ht="12.75" customHeight="1">
      <c r="L570" s="59"/>
    </row>
    <row r="571" spans="12:12" ht="12.75" customHeight="1">
      <c r="L571" s="59"/>
    </row>
    <row r="572" spans="12:12" ht="12.75" customHeight="1">
      <c r="L572" s="59"/>
    </row>
    <row r="573" spans="12:12" ht="12.75" customHeight="1">
      <c r="L573" s="59"/>
    </row>
    <row r="574" spans="12:12" ht="12.75" customHeight="1">
      <c r="L574" s="59"/>
    </row>
    <row r="575" spans="12:12" ht="12.75" customHeight="1">
      <c r="L575" s="59"/>
    </row>
    <row r="576" spans="12:12" ht="12.75" customHeight="1">
      <c r="L576" s="59"/>
    </row>
    <row r="577" spans="12:12" ht="12.75" customHeight="1">
      <c r="L577" s="59"/>
    </row>
    <row r="578" spans="12:12" ht="12.75" customHeight="1">
      <c r="L578" s="59"/>
    </row>
    <row r="579" spans="12:12" ht="12.75" customHeight="1">
      <c r="L579" s="59"/>
    </row>
    <row r="580" spans="12:12" ht="12.75" customHeight="1">
      <c r="L580" s="59"/>
    </row>
    <row r="581" spans="12:12" ht="12.75" customHeight="1">
      <c r="L581" s="59"/>
    </row>
    <row r="582" spans="12:12" ht="12.75" customHeight="1">
      <c r="L582" s="59"/>
    </row>
    <row r="583" spans="12:12" ht="12.75" customHeight="1">
      <c r="L583" s="59"/>
    </row>
    <row r="584" spans="12:12" ht="12.75" customHeight="1">
      <c r="L584" s="59"/>
    </row>
    <row r="585" spans="12:12" ht="12.75" customHeight="1">
      <c r="L585" s="59"/>
    </row>
    <row r="586" spans="12:12" ht="12.75" customHeight="1">
      <c r="L586" s="59"/>
    </row>
    <row r="587" spans="12:12" ht="12.75" customHeight="1">
      <c r="L587" s="59"/>
    </row>
    <row r="588" spans="12:12" ht="12.75" customHeight="1">
      <c r="L588" s="59"/>
    </row>
    <row r="589" spans="12:12" ht="12.75" customHeight="1">
      <c r="L589" s="59"/>
    </row>
    <row r="590" spans="12:12" ht="12.75" customHeight="1">
      <c r="L590" s="59"/>
    </row>
    <row r="591" spans="12:12" ht="12.75" customHeight="1">
      <c r="L591" s="59"/>
    </row>
    <row r="592" spans="12:12" ht="12.75" customHeight="1">
      <c r="L592" s="59"/>
    </row>
    <row r="593" spans="12:12" ht="12.75" customHeight="1">
      <c r="L593" s="59"/>
    </row>
    <row r="594" spans="12:12" ht="12.75" customHeight="1">
      <c r="L594" s="59"/>
    </row>
    <row r="595" spans="12:12" ht="12.75" customHeight="1">
      <c r="L595" s="59"/>
    </row>
    <row r="596" spans="12:12" ht="12.75" customHeight="1">
      <c r="L596" s="59"/>
    </row>
    <row r="597" spans="12:12" ht="12.75" customHeight="1">
      <c r="L597" s="59"/>
    </row>
    <row r="598" spans="12:12" ht="12.75" customHeight="1">
      <c r="L598" s="59"/>
    </row>
    <row r="599" spans="12:12" ht="12.75" customHeight="1">
      <c r="L599" s="59"/>
    </row>
    <row r="600" spans="12:12" ht="12.75" customHeight="1">
      <c r="L600" s="59"/>
    </row>
    <row r="601" spans="12:12" ht="12.75" customHeight="1">
      <c r="L601" s="59"/>
    </row>
    <row r="602" spans="12:12" ht="12.75" customHeight="1">
      <c r="L602" s="59"/>
    </row>
    <row r="603" spans="12:12" ht="12.75" customHeight="1">
      <c r="L603" s="59"/>
    </row>
    <row r="604" spans="12:12" ht="12.75" customHeight="1">
      <c r="L604" s="59"/>
    </row>
    <row r="605" spans="12:12" ht="12.75" customHeight="1">
      <c r="L605" s="59"/>
    </row>
    <row r="606" spans="12:12" ht="12.75" customHeight="1">
      <c r="L606" s="59"/>
    </row>
    <row r="607" spans="12:12" ht="12.75" customHeight="1">
      <c r="L607" s="59"/>
    </row>
    <row r="608" spans="12:12" ht="12.75" customHeight="1">
      <c r="L608" s="59"/>
    </row>
    <row r="609" spans="12:12" ht="12.75" customHeight="1">
      <c r="L609" s="59"/>
    </row>
    <row r="610" spans="12:12" ht="12.75" customHeight="1">
      <c r="L610" s="59"/>
    </row>
    <row r="611" spans="12:12" ht="12.75" customHeight="1">
      <c r="L611" s="59"/>
    </row>
    <row r="612" spans="12:12" ht="12.75" customHeight="1">
      <c r="L612" s="59"/>
    </row>
    <row r="613" spans="12:12" ht="12.75" customHeight="1">
      <c r="L613" s="59"/>
    </row>
    <row r="614" spans="12:12" ht="12.75" customHeight="1">
      <c r="L614" s="59"/>
    </row>
    <row r="615" spans="12:12" ht="12.75" customHeight="1">
      <c r="L615" s="59"/>
    </row>
    <row r="616" spans="12:12" ht="12.75" customHeight="1">
      <c r="L616" s="59"/>
    </row>
    <row r="617" spans="12:12" ht="12.75" customHeight="1">
      <c r="L617" s="59"/>
    </row>
    <row r="618" spans="12:12" ht="12.75" customHeight="1">
      <c r="L618" s="59"/>
    </row>
    <row r="619" spans="12:12" ht="12.75" customHeight="1">
      <c r="L619" s="59"/>
    </row>
    <row r="620" spans="12:12" ht="12.75" customHeight="1">
      <c r="L620" s="59"/>
    </row>
    <row r="621" spans="12:12" ht="12.75" customHeight="1">
      <c r="L621" s="59"/>
    </row>
    <row r="622" spans="12:12" ht="12.75" customHeight="1">
      <c r="L622" s="59"/>
    </row>
    <row r="623" spans="12:12" ht="12.75" customHeight="1">
      <c r="L623" s="59"/>
    </row>
    <row r="624" spans="12:12" ht="12.75" customHeight="1">
      <c r="L624" s="59"/>
    </row>
    <row r="625" spans="12:12" ht="12.75" customHeight="1">
      <c r="L625" s="59"/>
    </row>
    <row r="626" spans="12:12" ht="12.75" customHeight="1">
      <c r="L626" s="59"/>
    </row>
    <row r="627" spans="12:12" ht="12.75" customHeight="1">
      <c r="L627" s="59"/>
    </row>
    <row r="628" spans="12:12" ht="12.75" customHeight="1">
      <c r="L628" s="59"/>
    </row>
    <row r="629" spans="12:12" ht="12.75" customHeight="1">
      <c r="L629" s="59"/>
    </row>
    <row r="630" spans="12:12" ht="12.75" customHeight="1">
      <c r="L630" s="59"/>
    </row>
    <row r="631" spans="12:12" ht="12.75" customHeight="1">
      <c r="L631" s="59"/>
    </row>
    <row r="632" spans="12:12" ht="12.75" customHeight="1">
      <c r="L632" s="59"/>
    </row>
    <row r="633" spans="12:12" ht="12.75" customHeight="1">
      <c r="L633" s="59"/>
    </row>
    <row r="634" spans="12:12" ht="12.75" customHeight="1">
      <c r="L634" s="59"/>
    </row>
    <row r="635" spans="12:12" ht="12.75" customHeight="1">
      <c r="L635" s="59"/>
    </row>
    <row r="636" spans="12:12" ht="12.75" customHeight="1">
      <c r="L636" s="59"/>
    </row>
    <row r="637" spans="12:12" ht="12.75" customHeight="1">
      <c r="L637" s="59"/>
    </row>
    <row r="638" spans="12:12" ht="12.75" customHeight="1">
      <c r="L638" s="59"/>
    </row>
    <row r="639" spans="12:12" ht="12.75" customHeight="1">
      <c r="L639" s="59"/>
    </row>
    <row r="640" spans="12:12" ht="12.75" customHeight="1">
      <c r="L640" s="59"/>
    </row>
    <row r="641" spans="12:12" ht="12.75" customHeight="1">
      <c r="L641" s="59"/>
    </row>
    <row r="642" spans="12:12" ht="12.75" customHeight="1">
      <c r="L642" s="59"/>
    </row>
    <row r="643" spans="12:12" ht="12.75" customHeight="1">
      <c r="L643" s="59"/>
    </row>
    <row r="644" spans="12:12" ht="12.75" customHeight="1">
      <c r="L644" s="59"/>
    </row>
    <row r="645" spans="12:12" ht="12.75" customHeight="1">
      <c r="L645" s="59"/>
    </row>
    <row r="646" spans="12:12" ht="12.75" customHeight="1">
      <c r="L646" s="59"/>
    </row>
    <row r="647" spans="12:12" ht="12.75" customHeight="1">
      <c r="L647" s="59"/>
    </row>
    <row r="648" spans="12:12" ht="12.75" customHeight="1">
      <c r="L648" s="59"/>
    </row>
    <row r="649" spans="12:12" ht="12.75" customHeight="1">
      <c r="L649" s="59"/>
    </row>
    <row r="650" spans="12:12" ht="12.75" customHeight="1">
      <c r="L650" s="59"/>
    </row>
    <row r="651" spans="12:12" ht="12.75" customHeight="1">
      <c r="L651" s="59"/>
    </row>
    <row r="652" spans="12:12" ht="12.75" customHeight="1">
      <c r="L652" s="59"/>
    </row>
    <row r="653" spans="12:12" ht="12.75" customHeight="1">
      <c r="L653" s="59"/>
    </row>
    <row r="654" spans="12:12" ht="12.75" customHeight="1">
      <c r="L654" s="59"/>
    </row>
    <row r="655" spans="12:12" ht="12.75" customHeight="1">
      <c r="L655" s="59"/>
    </row>
    <row r="656" spans="12:12" ht="12.75" customHeight="1">
      <c r="L656" s="59"/>
    </row>
    <row r="657" spans="12:12" ht="12.75" customHeight="1">
      <c r="L657" s="59"/>
    </row>
    <row r="658" spans="12:12" ht="12.75" customHeight="1">
      <c r="L658" s="59"/>
    </row>
    <row r="659" spans="12:12" ht="12.75" customHeight="1">
      <c r="L659" s="59"/>
    </row>
    <row r="660" spans="12:12" ht="12.75" customHeight="1">
      <c r="L660" s="59"/>
    </row>
    <row r="661" spans="12:12" ht="12.75" customHeight="1">
      <c r="L661" s="59"/>
    </row>
    <row r="662" spans="12:12" ht="12.75" customHeight="1">
      <c r="L662" s="59"/>
    </row>
    <row r="663" spans="12:12" ht="12.75" customHeight="1">
      <c r="L663" s="59"/>
    </row>
    <row r="664" spans="12:12" ht="12.75" customHeight="1">
      <c r="L664" s="59"/>
    </row>
    <row r="665" spans="12:12" ht="12.75" customHeight="1">
      <c r="L665" s="59"/>
    </row>
    <row r="666" spans="12:12" ht="12.75" customHeight="1">
      <c r="L666" s="59"/>
    </row>
    <row r="667" spans="12:12" ht="12.75" customHeight="1">
      <c r="L667" s="59"/>
    </row>
    <row r="668" spans="12:12" ht="12.75" customHeight="1">
      <c r="L668" s="59"/>
    </row>
    <row r="669" spans="12:12" ht="12.75" customHeight="1">
      <c r="L669" s="59"/>
    </row>
    <row r="670" spans="12:12" ht="12.75" customHeight="1">
      <c r="L670" s="59"/>
    </row>
    <row r="671" spans="12:12" ht="12.75" customHeight="1">
      <c r="L671" s="59"/>
    </row>
    <row r="672" spans="12:12" ht="12.75" customHeight="1">
      <c r="L672" s="59"/>
    </row>
    <row r="673" spans="12:12" ht="12.75" customHeight="1">
      <c r="L673" s="59"/>
    </row>
    <row r="674" spans="12:12" ht="12.75" customHeight="1">
      <c r="L674" s="59"/>
    </row>
    <row r="675" spans="12:12" ht="12.75" customHeight="1">
      <c r="L675" s="59"/>
    </row>
    <row r="676" spans="12:12" ht="12.75" customHeight="1">
      <c r="L676" s="59"/>
    </row>
    <row r="677" spans="12:12" ht="12.75" customHeight="1">
      <c r="L677" s="59"/>
    </row>
    <row r="678" spans="12:12" ht="12.75" customHeight="1">
      <c r="L678" s="59"/>
    </row>
    <row r="679" spans="12:12" ht="12.75" customHeight="1">
      <c r="L679" s="59"/>
    </row>
    <row r="680" spans="12:12" ht="12.75" customHeight="1">
      <c r="L680" s="59"/>
    </row>
    <row r="681" spans="12:12" ht="12.75" customHeight="1">
      <c r="L681" s="59"/>
    </row>
    <row r="682" spans="12:12" ht="12.75" customHeight="1">
      <c r="L682" s="59"/>
    </row>
    <row r="683" spans="12:12" ht="12.75" customHeight="1">
      <c r="L683" s="59"/>
    </row>
    <row r="684" spans="12:12" ht="12.75" customHeight="1">
      <c r="L684" s="59"/>
    </row>
    <row r="685" spans="12:12" ht="12.75" customHeight="1">
      <c r="L685" s="59"/>
    </row>
    <row r="686" spans="12:12" ht="12.75" customHeight="1">
      <c r="L686" s="59"/>
    </row>
    <row r="687" spans="12:12" ht="12.75" customHeight="1">
      <c r="L687" s="59"/>
    </row>
    <row r="688" spans="12:12" ht="12.75" customHeight="1">
      <c r="L688" s="59"/>
    </row>
    <row r="689" spans="12:12" ht="12.75" customHeight="1">
      <c r="L689" s="59"/>
    </row>
    <row r="690" spans="12:12" ht="12.75" customHeight="1">
      <c r="L690" s="59"/>
    </row>
    <row r="691" spans="12:12" ht="12.75" customHeight="1">
      <c r="L691" s="59"/>
    </row>
    <row r="692" spans="12:12" ht="12.75" customHeight="1">
      <c r="L692" s="59"/>
    </row>
    <row r="693" spans="12:12" ht="12.75" customHeight="1">
      <c r="L693" s="59"/>
    </row>
    <row r="694" spans="12:12" ht="12.75" customHeight="1">
      <c r="L694" s="59"/>
    </row>
    <row r="695" spans="12:12" ht="12.75" customHeight="1">
      <c r="L695" s="59"/>
    </row>
    <row r="696" spans="12:12" ht="12.75" customHeight="1">
      <c r="L696" s="59"/>
    </row>
    <row r="697" spans="12:12" ht="12.75" customHeight="1">
      <c r="L697" s="59"/>
    </row>
    <row r="698" spans="12:12" ht="12.75" customHeight="1">
      <c r="L698" s="59"/>
    </row>
    <row r="699" spans="12:12" ht="12.75" customHeight="1">
      <c r="L699" s="59"/>
    </row>
    <row r="700" spans="12:12" ht="12.75" customHeight="1">
      <c r="L700" s="59"/>
    </row>
    <row r="701" spans="12:12" ht="12.75" customHeight="1">
      <c r="L701" s="59"/>
    </row>
    <row r="702" spans="12:12" ht="12.75" customHeight="1">
      <c r="L702" s="59"/>
    </row>
    <row r="703" spans="12:12" ht="12.75" customHeight="1">
      <c r="L703" s="59"/>
    </row>
    <row r="704" spans="12:12" ht="12.75" customHeight="1">
      <c r="L704" s="59"/>
    </row>
    <row r="705" spans="12:12" ht="12.75" customHeight="1">
      <c r="L705" s="59"/>
    </row>
    <row r="706" spans="12:12" ht="12.75" customHeight="1">
      <c r="L706" s="59"/>
    </row>
    <row r="707" spans="12:12" ht="12.75" customHeight="1">
      <c r="L707" s="59"/>
    </row>
    <row r="708" spans="12:12" ht="12.75" customHeight="1">
      <c r="L708" s="59"/>
    </row>
    <row r="709" spans="12:12" ht="12.75" customHeight="1">
      <c r="L709" s="59"/>
    </row>
    <row r="710" spans="12:12" ht="12.75" customHeight="1">
      <c r="L710" s="59"/>
    </row>
    <row r="711" spans="12:12" ht="12.75" customHeight="1">
      <c r="L711" s="59"/>
    </row>
    <row r="712" spans="12:12" ht="12.75" customHeight="1">
      <c r="L712" s="59"/>
    </row>
    <row r="713" spans="12:12" ht="12.75" customHeight="1">
      <c r="L713" s="59"/>
    </row>
    <row r="714" spans="12:12" ht="12.75" customHeight="1">
      <c r="L714" s="59"/>
    </row>
    <row r="715" spans="12:12" ht="12.75" customHeight="1">
      <c r="L715" s="59"/>
    </row>
    <row r="716" spans="12:12" ht="12.75" customHeight="1">
      <c r="L716" s="59"/>
    </row>
    <row r="717" spans="12:12" ht="12.75" customHeight="1">
      <c r="L717" s="59"/>
    </row>
    <row r="718" spans="12:12" ht="12.75" customHeight="1">
      <c r="L718" s="59"/>
    </row>
    <row r="719" spans="12:12" ht="12.75" customHeight="1">
      <c r="L719" s="59"/>
    </row>
    <row r="720" spans="12:12" ht="12.75" customHeight="1">
      <c r="L720" s="59"/>
    </row>
    <row r="721" spans="12:12" ht="12.75" customHeight="1">
      <c r="L721" s="59"/>
    </row>
    <row r="722" spans="12:12" ht="12.75" customHeight="1">
      <c r="L722" s="59"/>
    </row>
    <row r="723" spans="12:12" ht="12.75" customHeight="1">
      <c r="L723" s="59"/>
    </row>
    <row r="724" spans="12:12" ht="12.75" customHeight="1">
      <c r="L724" s="59"/>
    </row>
    <row r="725" spans="12:12" ht="12.75" customHeight="1">
      <c r="L725" s="59"/>
    </row>
    <row r="726" spans="12:12" ht="12.75" customHeight="1">
      <c r="L726" s="59"/>
    </row>
    <row r="727" spans="12:12" ht="12.75" customHeight="1">
      <c r="L727" s="59"/>
    </row>
    <row r="728" spans="12:12" ht="12.75" customHeight="1">
      <c r="L728" s="59"/>
    </row>
    <row r="729" spans="12:12" ht="12.75" customHeight="1">
      <c r="L729" s="59"/>
    </row>
    <row r="730" spans="12:12" ht="12.75" customHeight="1">
      <c r="L730" s="59"/>
    </row>
    <row r="731" spans="12:12" ht="12.75" customHeight="1">
      <c r="L731" s="59"/>
    </row>
    <row r="732" spans="12:12" ht="12.75" customHeight="1">
      <c r="L732" s="59"/>
    </row>
    <row r="733" spans="12:12" ht="12.75" customHeight="1">
      <c r="L733" s="59"/>
    </row>
    <row r="734" spans="12:12" ht="12.75" customHeight="1">
      <c r="L734" s="59"/>
    </row>
    <row r="735" spans="12:12" ht="12.75" customHeight="1">
      <c r="L735" s="59"/>
    </row>
    <row r="736" spans="12:12" ht="12.75" customHeight="1">
      <c r="L736" s="59"/>
    </row>
    <row r="737" spans="12:12" ht="12.75" customHeight="1">
      <c r="L737" s="59"/>
    </row>
    <row r="738" spans="12:12" ht="12.75" customHeight="1">
      <c r="L738" s="59"/>
    </row>
    <row r="739" spans="12:12" ht="12.75" customHeight="1">
      <c r="L739" s="59"/>
    </row>
    <row r="740" spans="12:12" ht="12.75" customHeight="1">
      <c r="L740" s="59"/>
    </row>
    <row r="741" spans="12:12" ht="12.75" customHeight="1">
      <c r="L741" s="59"/>
    </row>
    <row r="742" spans="12:12" ht="12.75" customHeight="1">
      <c r="L742" s="59"/>
    </row>
    <row r="743" spans="12:12" ht="12.75" customHeight="1">
      <c r="L743" s="59"/>
    </row>
    <row r="744" spans="12:12" ht="12.75" customHeight="1">
      <c r="L744" s="59"/>
    </row>
    <row r="745" spans="12:12" ht="12.75" customHeight="1">
      <c r="L745" s="59"/>
    </row>
    <row r="746" spans="12:12" ht="12.75" customHeight="1">
      <c r="L746" s="59"/>
    </row>
    <row r="747" spans="12:12" ht="12.75" customHeight="1">
      <c r="L747" s="59"/>
    </row>
    <row r="748" spans="12:12" ht="12.75" customHeight="1">
      <c r="L748" s="59"/>
    </row>
    <row r="749" spans="12:12" ht="12.75" customHeight="1">
      <c r="L749" s="59"/>
    </row>
    <row r="750" spans="12:12" ht="12.75" customHeight="1">
      <c r="L750" s="59"/>
    </row>
    <row r="751" spans="12:12" ht="12.75" customHeight="1">
      <c r="L751" s="59"/>
    </row>
    <row r="752" spans="12:12" ht="12.75" customHeight="1">
      <c r="L752" s="59"/>
    </row>
    <row r="753" spans="12:12" ht="12.75" customHeight="1">
      <c r="L753" s="59"/>
    </row>
    <row r="754" spans="12:12" ht="12.75" customHeight="1">
      <c r="L754" s="59"/>
    </row>
    <row r="755" spans="12:12" ht="12.75" customHeight="1">
      <c r="L755" s="59"/>
    </row>
    <row r="756" spans="12:12" ht="12.75" customHeight="1">
      <c r="L756" s="59"/>
    </row>
    <row r="757" spans="12:12" ht="12.75" customHeight="1">
      <c r="L757" s="59"/>
    </row>
    <row r="758" spans="12:12" ht="12.75" customHeight="1">
      <c r="L758" s="59"/>
    </row>
    <row r="759" spans="12:12" ht="12.75" customHeight="1">
      <c r="L759" s="59"/>
    </row>
    <row r="760" spans="12:12" ht="12.75" customHeight="1">
      <c r="L760" s="59"/>
    </row>
    <row r="761" spans="12:12" ht="12.75" customHeight="1">
      <c r="L761" s="59"/>
    </row>
    <row r="762" spans="12:12" ht="12.75" customHeight="1">
      <c r="L762" s="59"/>
    </row>
    <row r="763" spans="12:12" ht="12.75" customHeight="1">
      <c r="L763" s="59"/>
    </row>
    <row r="764" spans="12:12" ht="12.75" customHeight="1">
      <c r="L764" s="59"/>
    </row>
    <row r="765" spans="12:12" ht="12.75" customHeight="1">
      <c r="L765" s="59"/>
    </row>
    <row r="766" spans="12:12" ht="12.75" customHeight="1">
      <c r="L766" s="59"/>
    </row>
    <row r="767" spans="12:12" ht="12.75" customHeight="1">
      <c r="L767" s="59"/>
    </row>
    <row r="768" spans="12:12" ht="12.75" customHeight="1">
      <c r="L768" s="59"/>
    </row>
    <row r="769" spans="12:12" ht="12.75" customHeight="1">
      <c r="L769" s="59"/>
    </row>
    <row r="770" spans="12:12" ht="12.75" customHeight="1">
      <c r="L770" s="59"/>
    </row>
    <row r="771" spans="12:12" ht="12.75" customHeight="1">
      <c r="L771" s="59"/>
    </row>
    <row r="772" spans="12:12" ht="12.75" customHeight="1">
      <c r="L772" s="59"/>
    </row>
    <row r="773" spans="12:12" ht="12.75" customHeight="1">
      <c r="L773" s="59"/>
    </row>
    <row r="774" spans="12:12" ht="12.75" customHeight="1">
      <c r="L774" s="59"/>
    </row>
    <row r="775" spans="12:12" ht="12.75" customHeight="1">
      <c r="L775" s="59"/>
    </row>
    <row r="776" spans="12:12" ht="12.75" customHeight="1">
      <c r="L776" s="59"/>
    </row>
    <row r="777" spans="12:12" ht="12.75" customHeight="1">
      <c r="L777" s="59"/>
    </row>
    <row r="778" spans="12:12" ht="12.75" customHeight="1">
      <c r="L778" s="59"/>
    </row>
    <row r="779" spans="12:12" ht="12.75" customHeight="1">
      <c r="L779" s="59"/>
    </row>
    <row r="780" spans="12:12" ht="12.75" customHeight="1">
      <c r="L780" s="59"/>
    </row>
    <row r="781" spans="12:12" ht="12.75" customHeight="1">
      <c r="L781" s="59"/>
    </row>
    <row r="782" spans="12:12" ht="12.75" customHeight="1">
      <c r="L782" s="59"/>
    </row>
    <row r="783" spans="12:12" ht="12.75" customHeight="1">
      <c r="L783" s="59"/>
    </row>
    <row r="784" spans="12:12" ht="12.75" customHeight="1">
      <c r="L784" s="59"/>
    </row>
    <row r="785" spans="12:12" ht="12.75" customHeight="1">
      <c r="L785" s="59"/>
    </row>
    <row r="786" spans="12:12" ht="12.75" customHeight="1">
      <c r="L786" s="59"/>
    </row>
    <row r="787" spans="12:12" ht="12.75" customHeight="1">
      <c r="L787" s="59"/>
    </row>
    <row r="788" spans="12:12" ht="12.75" customHeight="1">
      <c r="L788" s="59"/>
    </row>
    <row r="789" spans="12:12" ht="12.75" customHeight="1">
      <c r="L789" s="59"/>
    </row>
    <row r="790" spans="12:12" ht="12.75" customHeight="1">
      <c r="L790" s="59"/>
    </row>
    <row r="791" spans="12:12" ht="12.75" customHeight="1">
      <c r="L791" s="59"/>
    </row>
    <row r="792" spans="12:12" ht="12.75" customHeight="1">
      <c r="L792" s="59"/>
    </row>
    <row r="793" spans="12:12" ht="12.75" customHeight="1">
      <c r="L793" s="59"/>
    </row>
    <row r="794" spans="12:12" ht="12.75" customHeight="1">
      <c r="L794" s="59"/>
    </row>
    <row r="795" spans="12:12" ht="12.75" customHeight="1">
      <c r="L795" s="59"/>
    </row>
    <row r="796" spans="12:12" ht="12.75" customHeight="1">
      <c r="L796" s="59"/>
    </row>
    <row r="797" spans="12:12" ht="12.75" customHeight="1">
      <c r="L797" s="59"/>
    </row>
    <row r="798" spans="12:12" ht="12.75" customHeight="1">
      <c r="L798" s="59"/>
    </row>
    <row r="799" spans="12:12" ht="12.75" customHeight="1">
      <c r="L799" s="59"/>
    </row>
    <row r="800" spans="12:12" ht="12.75" customHeight="1">
      <c r="L800" s="59"/>
    </row>
    <row r="801" spans="12:12" ht="12.75" customHeight="1">
      <c r="L801" s="59"/>
    </row>
    <row r="802" spans="12:12" ht="12.75" customHeight="1">
      <c r="L802" s="59"/>
    </row>
    <row r="803" spans="12:12" ht="12.75" customHeight="1">
      <c r="L803" s="59"/>
    </row>
    <row r="804" spans="12:12" ht="12.75" customHeight="1">
      <c r="L804" s="59"/>
    </row>
    <row r="805" spans="12:12" ht="12.75" customHeight="1">
      <c r="L805" s="59"/>
    </row>
    <row r="806" spans="12:12" ht="12.75" customHeight="1">
      <c r="L806" s="59"/>
    </row>
    <row r="807" spans="12:12" ht="12.75" customHeight="1">
      <c r="L807" s="59"/>
    </row>
    <row r="808" spans="12:12" ht="12.75" customHeight="1">
      <c r="L808" s="59"/>
    </row>
    <row r="809" spans="12:12" ht="12.75" customHeight="1">
      <c r="L809" s="59"/>
    </row>
    <row r="810" spans="12:12" ht="12.75" customHeight="1">
      <c r="L810" s="59"/>
    </row>
    <row r="811" spans="12:12" ht="12.75" customHeight="1">
      <c r="L811" s="59"/>
    </row>
    <row r="812" spans="12:12" ht="12.75" customHeight="1">
      <c r="L812" s="59"/>
    </row>
    <row r="813" spans="12:12" ht="12.75" customHeight="1">
      <c r="L813" s="59"/>
    </row>
    <row r="814" spans="12:12" ht="12.75" customHeight="1">
      <c r="L814" s="59"/>
    </row>
    <row r="815" spans="12:12" ht="12.75" customHeight="1">
      <c r="L815" s="59"/>
    </row>
    <row r="816" spans="12:12" ht="12.75" customHeight="1">
      <c r="L816" s="59"/>
    </row>
    <row r="817" spans="12:12" ht="12.75" customHeight="1">
      <c r="L817" s="59"/>
    </row>
    <row r="818" spans="12:12" ht="12.75" customHeight="1">
      <c r="L818" s="59"/>
    </row>
    <row r="819" spans="12:12" ht="12.75" customHeight="1">
      <c r="L819" s="59"/>
    </row>
    <row r="820" spans="12:12" ht="12.75" customHeight="1">
      <c r="L820" s="59"/>
    </row>
    <row r="821" spans="12:12" ht="12.75" customHeight="1">
      <c r="L821" s="59"/>
    </row>
    <row r="822" spans="12:12" ht="12.75" customHeight="1">
      <c r="L822" s="59"/>
    </row>
    <row r="823" spans="12:12" ht="12.75" customHeight="1">
      <c r="L823" s="59"/>
    </row>
    <row r="824" spans="12:12" ht="12.75" customHeight="1">
      <c r="L824" s="59"/>
    </row>
    <row r="825" spans="12:12" ht="12.75" customHeight="1">
      <c r="L825" s="59"/>
    </row>
    <row r="826" spans="12:12" ht="12.75" customHeight="1">
      <c r="L826" s="59"/>
    </row>
    <row r="827" spans="12:12" ht="12.75" customHeight="1">
      <c r="L827" s="59"/>
    </row>
    <row r="828" spans="12:12" ht="12.75" customHeight="1">
      <c r="L828" s="59"/>
    </row>
    <row r="829" spans="12:12" ht="12.75" customHeight="1">
      <c r="L829" s="59"/>
    </row>
    <row r="830" spans="12:12" ht="12.75" customHeight="1">
      <c r="L830" s="59"/>
    </row>
    <row r="831" spans="12:12" ht="12.75" customHeight="1">
      <c r="L831" s="59"/>
    </row>
    <row r="832" spans="12:12" ht="12.75" customHeight="1">
      <c r="L832" s="59"/>
    </row>
    <row r="833" spans="12:12" ht="12.75" customHeight="1">
      <c r="L833" s="59"/>
    </row>
    <row r="834" spans="12:12" ht="12.75" customHeight="1">
      <c r="L834" s="59"/>
    </row>
    <row r="835" spans="12:12" ht="12.75" customHeight="1">
      <c r="L835" s="59"/>
    </row>
    <row r="836" spans="12:12" ht="12.75" customHeight="1">
      <c r="L836" s="59"/>
    </row>
    <row r="837" spans="12:12" ht="12.75" customHeight="1">
      <c r="L837" s="59"/>
    </row>
    <row r="838" spans="12:12" ht="12.75" customHeight="1">
      <c r="L838" s="59"/>
    </row>
    <row r="839" spans="12:12" ht="12.75" customHeight="1">
      <c r="L839" s="59"/>
    </row>
    <row r="840" spans="12:12" ht="12.75" customHeight="1">
      <c r="L840" s="59"/>
    </row>
    <row r="841" spans="12:12" ht="12.75" customHeight="1">
      <c r="L841" s="59"/>
    </row>
    <row r="842" spans="12:12" ht="12.75" customHeight="1">
      <c r="L842" s="59"/>
    </row>
    <row r="843" spans="12:12" ht="12.75" customHeight="1">
      <c r="L843" s="59"/>
    </row>
    <row r="844" spans="12:12" ht="12.75" customHeight="1">
      <c r="L844" s="59"/>
    </row>
    <row r="845" spans="12:12" ht="12.75" customHeight="1">
      <c r="L845" s="59"/>
    </row>
    <row r="846" spans="12:12" ht="12.75" customHeight="1">
      <c r="L846" s="59"/>
    </row>
    <row r="847" spans="12:12" ht="12.75" customHeight="1">
      <c r="L847" s="59"/>
    </row>
    <row r="848" spans="12:12" ht="12.75" customHeight="1">
      <c r="L848" s="59"/>
    </row>
    <row r="849" spans="12:12" ht="12.75" customHeight="1">
      <c r="L849" s="59"/>
    </row>
    <row r="850" spans="12:12" ht="12.75" customHeight="1">
      <c r="L850" s="59"/>
    </row>
    <row r="851" spans="12:12" ht="12.75" customHeight="1">
      <c r="L851" s="59"/>
    </row>
    <row r="852" spans="12:12" ht="12.75" customHeight="1">
      <c r="L852" s="59"/>
    </row>
    <row r="853" spans="12:12" ht="12.75" customHeight="1">
      <c r="L853" s="59"/>
    </row>
    <row r="854" spans="12:12" ht="12.75" customHeight="1">
      <c r="L854" s="59"/>
    </row>
    <row r="855" spans="12:12" ht="12.75" customHeight="1">
      <c r="L855" s="59"/>
    </row>
    <row r="856" spans="12:12" ht="12.75" customHeight="1">
      <c r="L856" s="59"/>
    </row>
    <row r="857" spans="12:12" ht="12.75" customHeight="1">
      <c r="L857" s="59"/>
    </row>
    <row r="858" spans="12:12" ht="12.75" customHeight="1">
      <c r="L858" s="59"/>
    </row>
    <row r="859" spans="12:12" ht="12.75" customHeight="1">
      <c r="L859" s="59"/>
    </row>
    <row r="860" spans="12:12" ht="12.75" customHeight="1">
      <c r="L860" s="59"/>
    </row>
    <row r="861" spans="12:12" ht="12.75" customHeight="1">
      <c r="L861" s="59"/>
    </row>
    <row r="862" spans="12:12" ht="12.75" customHeight="1">
      <c r="L862" s="59"/>
    </row>
    <row r="863" spans="12:12" ht="12.75" customHeight="1">
      <c r="L863" s="59"/>
    </row>
    <row r="864" spans="12:12" ht="12.75" customHeight="1">
      <c r="L864" s="59"/>
    </row>
    <row r="865" spans="12:12" ht="12.75" customHeight="1">
      <c r="L865" s="59"/>
    </row>
    <row r="866" spans="12:12" ht="12.75" customHeight="1">
      <c r="L866" s="59"/>
    </row>
    <row r="867" spans="12:12" ht="12.75" customHeight="1">
      <c r="L867" s="59"/>
    </row>
    <row r="868" spans="12:12" ht="12.75" customHeight="1">
      <c r="L868" s="59"/>
    </row>
    <row r="869" spans="12:12" ht="12.75" customHeight="1">
      <c r="L869" s="59"/>
    </row>
    <row r="870" spans="12:12" ht="12.75" customHeight="1">
      <c r="L870" s="59"/>
    </row>
    <row r="871" spans="12:12" ht="12.75" customHeight="1">
      <c r="L871" s="59"/>
    </row>
    <row r="872" spans="12:12" ht="12.75" customHeight="1">
      <c r="L872" s="59"/>
    </row>
    <row r="873" spans="12:12" ht="12.75" customHeight="1">
      <c r="L873" s="59"/>
    </row>
    <row r="874" spans="12:12" ht="12.75" customHeight="1">
      <c r="L874" s="59"/>
    </row>
    <row r="875" spans="12:12" ht="12.75" customHeight="1">
      <c r="L875" s="59"/>
    </row>
    <row r="876" spans="12:12" ht="12.75" customHeight="1">
      <c r="L876" s="59"/>
    </row>
    <row r="877" spans="12:12" ht="12.75" customHeight="1">
      <c r="L877" s="59"/>
    </row>
    <row r="878" spans="12:12" ht="12.75" customHeight="1">
      <c r="L878" s="59"/>
    </row>
    <row r="879" spans="12:12" ht="12.75" customHeight="1">
      <c r="L879" s="59"/>
    </row>
    <row r="880" spans="12:12" ht="12.75" customHeight="1">
      <c r="L880" s="59"/>
    </row>
    <row r="881" spans="12:12" ht="12.75" customHeight="1">
      <c r="L881" s="59"/>
    </row>
    <row r="882" spans="12:12" ht="12.75" customHeight="1">
      <c r="L882" s="59"/>
    </row>
    <row r="883" spans="12:12" ht="12.75" customHeight="1">
      <c r="L883" s="59"/>
    </row>
    <row r="884" spans="12:12" ht="12.75" customHeight="1">
      <c r="L884" s="59"/>
    </row>
    <row r="885" spans="12:12" ht="12.75" customHeight="1">
      <c r="L885" s="59"/>
    </row>
    <row r="886" spans="12:12" ht="12.75" customHeight="1">
      <c r="L886" s="59"/>
    </row>
    <row r="887" spans="12:12" ht="12.75" customHeight="1">
      <c r="L887" s="59"/>
    </row>
    <row r="888" spans="12:12" ht="12.75" customHeight="1">
      <c r="L888" s="59"/>
    </row>
    <row r="889" spans="12:12" ht="12.75" customHeight="1">
      <c r="L889" s="59"/>
    </row>
    <row r="890" spans="12:12" ht="12.75" customHeight="1">
      <c r="L890" s="59"/>
    </row>
    <row r="891" spans="12:12" ht="12.75" customHeight="1">
      <c r="L891" s="59"/>
    </row>
    <row r="892" spans="12:12" ht="12.75" customHeight="1">
      <c r="L892" s="59"/>
    </row>
    <row r="893" spans="12:12" ht="12.75" customHeight="1">
      <c r="L893" s="59"/>
    </row>
    <row r="894" spans="12:12" ht="12.75" customHeight="1">
      <c r="L894" s="59"/>
    </row>
    <row r="895" spans="12:12" ht="12.75" customHeight="1">
      <c r="L895" s="59"/>
    </row>
    <row r="896" spans="12:12" ht="12.75" customHeight="1">
      <c r="L896" s="59"/>
    </row>
    <row r="897" spans="12:12" ht="12.75" customHeight="1">
      <c r="L897" s="59"/>
    </row>
    <row r="898" spans="12:12" ht="12.75" customHeight="1">
      <c r="L898" s="59"/>
    </row>
    <row r="899" spans="12:12" ht="12.75" customHeight="1">
      <c r="L899" s="59"/>
    </row>
    <row r="900" spans="12:12" ht="12.75" customHeight="1">
      <c r="L900" s="59"/>
    </row>
    <row r="901" spans="12:12" ht="12.75" customHeight="1">
      <c r="L901" s="59"/>
    </row>
    <row r="902" spans="12:12" ht="12.75" customHeight="1">
      <c r="L902" s="59"/>
    </row>
    <row r="903" spans="12:12" ht="12.75" customHeight="1">
      <c r="L903" s="59"/>
    </row>
    <row r="904" spans="12:12" ht="12.75" customHeight="1">
      <c r="L904" s="59"/>
    </row>
    <row r="905" spans="12:12" ht="12.75" customHeight="1">
      <c r="L905" s="59"/>
    </row>
    <row r="906" spans="12:12" ht="12.75" customHeight="1">
      <c r="L906" s="59"/>
    </row>
    <row r="907" spans="12:12" ht="12.75" customHeight="1">
      <c r="L907" s="59"/>
    </row>
    <row r="908" spans="12:12" ht="12.75" customHeight="1">
      <c r="L908" s="59"/>
    </row>
    <row r="909" spans="12:12" ht="12.75" customHeight="1">
      <c r="L909" s="59"/>
    </row>
    <row r="910" spans="12:12" ht="12.75" customHeight="1">
      <c r="L910" s="59"/>
    </row>
    <row r="911" spans="12:12" ht="12.75" customHeight="1">
      <c r="L911" s="59"/>
    </row>
    <row r="912" spans="12:12" ht="12.75" customHeight="1">
      <c r="L912" s="59"/>
    </row>
    <row r="913" spans="12:12" ht="12.75" customHeight="1">
      <c r="L913" s="59"/>
    </row>
    <row r="914" spans="12:12" ht="12.75" customHeight="1">
      <c r="L914" s="59"/>
    </row>
    <row r="915" spans="12:12" ht="12.75" customHeight="1">
      <c r="L915" s="59"/>
    </row>
    <row r="916" spans="12:12" ht="12.75" customHeight="1">
      <c r="L916" s="59"/>
    </row>
    <row r="917" spans="12:12" ht="12.75" customHeight="1">
      <c r="L917" s="59"/>
    </row>
    <row r="918" spans="12:12" ht="12.75" customHeight="1">
      <c r="L918" s="59"/>
    </row>
    <row r="919" spans="12:12" ht="12.75" customHeight="1">
      <c r="L919" s="59"/>
    </row>
    <row r="920" spans="12:12" ht="12.75" customHeight="1">
      <c r="L920" s="59"/>
    </row>
    <row r="921" spans="12:12" ht="12.75" customHeight="1">
      <c r="L921" s="59"/>
    </row>
    <row r="922" spans="12:12" ht="12.75" customHeight="1">
      <c r="L922" s="59"/>
    </row>
    <row r="923" spans="12:12" ht="12.75" customHeight="1">
      <c r="L923" s="59"/>
    </row>
    <row r="924" spans="12:12" ht="12.75" customHeight="1">
      <c r="L924" s="59"/>
    </row>
    <row r="925" spans="12:12" ht="12.75" customHeight="1">
      <c r="L925" s="59"/>
    </row>
    <row r="926" spans="12:12" ht="12.75" customHeight="1">
      <c r="L926" s="59"/>
    </row>
    <row r="927" spans="12:12" ht="12.75" customHeight="1">
      <c r="L927" s="59"/>
    </row>
    <row r="928" spans="12:12" ht="12.75" customHeight="1">
      <c r="L928" s="59"/>
    </row>
    <row r="929" spans="12:12" ht="12.75" customHeight="1">
      <c r="L929" s="59"/>
    </row>
    <row r="930" spans="12:12" ht="12.75" customHeight="1">
      <c r="L930" s="59"/>
    </row>
    <row r="931" spans="12:12" ht="12.75" customHeight="1">
      <c r="L931" s="59"/>
    </row>
    <row r="932" spans="12:12" ht="12.75" customHeight="1">
      <c r="L932" s="59"/>
    </row>
    <row r="933" spans="12:12" ht="12.75" customHeight="1">
      <c r="L933" s="59"/>
    </row>
    <row r="934" spans="12:12" ht="12.75" customHeight="1">
      <c r="L934" s="59"/>
    </row>
    <row r="935" spans="12:12" ht="12.75" customHeight="1">
      <c r="L935" s="59"/>
    </row>
    <row r="936" spans="12:12" ht="12.75" customHeight="1">
      <c r="L936" s="59"/>
    </row>
    <row r="937" spans="12:12" ht="12.75" customHeight="1">
      <c r="L937" s="59"/>
    </row>
    <row r="938" spans="12:12" ht="12.75" customHeight="1">
      <c r="L938" s="59"/>
    </row>
    <row r="939" spans="12:12" ht="12.75" customHeight="1">
      <c r="L939" s="59"/>
    </row>
    <row r="940" spans="12:12" ht="12.75" customHeight="1">
      <c r="L940" s="59"/>
    </row>
    <row r="941" spans="12:12" ht="12.75" customHeight="1">
      <c r="L941" s="59"/>
    </row>
    <row r="942" spans="12:12" ht="12.75" customHeight="1">
      <c r="L942" s="59"/>
    </row>
    <row r="943" spans="12:12" ht="12.75" customHeight="1">
      <c r="L943" s="59"/>
    </row>
    <row r="944" spans="12:12" ht="12.75" customHeight="1">
      <c r="L944" s="59"/>
    </row>
    <row r="945" spans="12:12" ht="12.75" customHeight="1">
      <c r="L945" s="59"/>
    </row>
    <row r="946" spans="12:12" ht="12.75" customHeight="1">
      <c r="L946" s="59"/>
    </row>
    <row r="947" spans="12:12" ht="12.75" customHeight="1">
      <c r="L947" s="59"/>
    </row>
    <row r="948" spans="12:12" ht="12.75" customHeight="1">
      <c r="L948" s="59"/>
    </row>
    <row r="949" spans="12:12" ht="12.75" customHeight="1">
      <c r="L949" s="59"/>
    </row>
    <row r="950" spans="12:12" ht="12.75" customHeight="1">
      <c r="L950" s="59"/>
    </row>
    <row r="951" spans="12:12" ht="12.75" customHeight="1">
      <c r="L951" s="59"/>
    </row>
    <row r="952" spans="12:12" ht="12.75" customHeight="1">
      <c r="L952" s="59"/>
    </row>
    <row r="953" spans="12:12" ht="12.75" customHeight="1">
      <c r="L953" s="59"/>
    </row>
    <row r="954" spans="12:12" ht="12.75" customHeight="1">
      <c r="L954" s="59"/>
    </row>
    <row r="955" spans="12:12" ht="12.75" customHeight="1">
      <c r="L955" s="59"/>
    </row>
    <row r="956" spans="12:12" ht="12.75" customHeight="1">
      <c r="L956" s="59"/>
    </row>
    <row r="957" spans="12:12" ht="12.75" customHeight="1">
      <c r="L957" s="59"/>
    </row>
    <row r="958" spans="12:12" ht="12.75" customHeight="1">
      <c r="L958" s="59"/>
    </row>
    <row r="959" spans="12:12" ht="12.75" customHeight="1">
      <c r="L959" s="59"/>
    </row>
    <row r="960" spans="12:12" ht="12.75" customHeight="1">
      <c r="L960" s="59"/>
    </row>
    <row r="961" spans="12:12" ht="12.75" customHeight="1">
      <c r="L961" s="59"/>
    </row>
    <row r="962" spans="12:12" ht="12.75" customHeight="1">
      <c r="L962" s="59"/>
    </row>
    <row r="963" spans="12:12" ht="12.75" customHeight="1">
      <c r="L963" s="59"/>
    </row>
    <row r="964" spans="12:12" ht="12.75" customHeight="1">
      <c r="L964" s="59"/>
    </row>
    <row r="965" spans="12:12" ht="12.75" customHeight="1">
      <c r="L965" s="59"/>
    </row>
    <row r="966" spans="12:12" ht="12.75" customHeight="1">
      <c r="L966" s="59"/>
    </row>
    <row r="967" spans="12:12" ht="12.75" customHeight="1">
      <c r="L967" s="59"/>
    </row>
    <row r="968" spans="12:12" ht="12.75" customHeight="1">
      <c r="L968" s="59"/>
    </row>
    <row r="969" spans="12:12" ht="12.75" customHeight="1">
      <c r="L969" s="59"/>
    </row>
    <row r="970" spans="12:12" ht="12.75" customHeight="1">
      <c r="L970" s="59"/>
    </row>
    <row r="971" spans="12:12" ht="12.75" customHeight="1">
      <c r="L971" s="59"/>
    </row>
    <row r="972" spans="12:12" ht="12.75" customHeight="1">
      <c r="L972" s="59"/>
    </row>
    <row r="973" spans="12:12" ht="12.75" customHeight="1">
      <c r="L973" s="59"/>
    </row>
    <row r="974" spans="12:12" ht="12.75" customHeight="1">
      <c r="L974" s="59"/>
    </row>
    <row r="975" spans="12:12" ht="12.75" customHeight="1">
      <c r="L975" s="59"/>
    </row>
    <row r="976" spans="12:12" ht="12.75" customHeight="1">
      <c r="L976" s="59"/>
    </row>
    <row r="977" spans="12:12" ht="12.75" customHeight="1">
      <c r="L977" s="59"/>
    </row>
    <row r="978" spans="12:12" ht="12.75" customHeight="1">
      <c r="L978" s="59"/>
    </row>
    <row r="979" spans="12:12" ht="12.75" customHeight="1">
      <c r="L979" s="59"/>
    </row>
    <row r="980" spans="12:12" ht="12.75" customHeight="1">
      <c r="L980" s="59"/>
    </row>
    <row r="981" spans="12:12" ht="12.75" customHeight="1">
      <c r="L981" s="59"/>
    </row>
    <row r="982" spans="12:12" ht="12.75" customHeight="1">
      <c r="L982" s="59"/>
    </row>
    <row r="983" spans="12:12" ht="12.75" customHeight="1">
      <c r="L983" s="59"/>
    </row>
    <row r="984" spans="12:12" ht="12.75" customHeight="1">
      <c r="L984" s="59"/>
    </row>
    <row r="985" spans="12:12" ht="12.75" customHeight="1">
      <c r="L985" s="59"/>
    </row>
    <row r="986" spans="12:12" ht="12.75" customHeight="1">
      <c r="L986" s="59"/>
    </row>
    <row r="987" spans="12:12" ht="12.75" customHeight="1">
      <c r="L987" s="59"/>
    </row>
    <row r="988" spans="12:12" ht="12.75" customHeight="1">
      <c r="L988" s="59"/>
    </row>
    <row r="989" spans="12:12" ht="12.75" customHeight="1">
      <c r="L989" s="59"/>
    </row>
    <row r="990" spans="12:12" ht="12.75" customHeight="1">
      <c r="L990" s="59"/>
    </row>
    <row r="991" spans="12:12" ht="12.75" customHeight="1">
      <c r="L991" s="59"/>
    </row>
    <row r="992" spans="12:12" ht="12.75" customHeight="1">
      <c r="L992" s="59"/>
    </row>
    <row r="993" spans="12:12" ht="12.75" customHeight="1">
      <c r="L993" s="59"/>
    </row>
    <row r="994" spans="12:12" ht="12.75" customHeight="1">
      <c r="L994" s="59"/>
    </row>
    <row r="995" spans="12:12" ht="12.75" customHeight="1">
      <c r="L995" s="59"/>
    </row>
    <row r="996" spans="12:12" ht="12.75" customHeight="1">
      <c r="L996" s="59"/>
    </row>
    <row r="997" spans="12:12" ht="12.75" customHeight="1">
      <c r="L997" s="59"/>
    </row>
    <row r="998" spans="12:12" ht="12.75" customHeight="1">
      <c r="L998" s="59"/>
    </row>
    <row r="999" spans="12:12" ht="12.75" customHeight="1">
      <c r="L999" s="59"/>
    </row>
    <row r="1000" spans="12:12" ht="12.75" customHeight="1">
      <c r="L1000" s="59"/>
    </row>
    <row r="1001" spans="12:12" ht="12.75" customHeight="1">
      <c r="L1001" s="59"/>
    </row>
    <row r="1002" spans="12:12" ht="12.75" customHeight="1">
      <c r="L1002" s="59"/>
    </row>
    <row r="1003" spans="12:12" ht="12.75" customHeight="1">
      <c r="L1003" s="59"/>
    </row>
    <row r="1004" spans="12:12" ht="12.75" customHeight="1">
      <c r="L1004" s="59"/>
    </row>
    <row r="1005" spans="12:12" ht="12.75" customHeight="1">
      <c r="L1005" s="59"/>
    </row>
    <row r="1006" spans="12:12" ht="12.75" customHeight="1">
      <c r="L1006" s="59"/>
    </row>
    <row r="1007" spans="12:12" ht="12.75" customHeight="1">
      <c r="L1007" s="59"/>
    </row>
    <row r="1008" spans="12:12" ht="12.75" customHeight="1">
      <c r="L1008" s="59"/>
    </row>
    <row r="1009" spans="12:12" ht="12.75" customHeight="1">
      <c r="L1009" s="59"/>
    </row>
    <row r="1010" spans="12:12" ht="12.75" customHeight="1">
      <c r="L1010" s="59"/>
    </row>
    <row r="1011" spans="12:12" ht="12.75" customHeight="1">
      <c r="L1011" s="59"/>
    </row>
    <row r="1012" spans="12:12" ht="12.75" customHeight="1">
      <c r="L1012" s="59"/>
    </row>
    <row r="1013" spans="12:12" ht="12.75" customHeight="1">
      <c r="L1013" s="59"/>
    </row>
    <row r="1014" spans="12:12" ht="12.75" customHeight="1">
      <c r="L1014" s="59"/>
    </row>
    <row r="1015" spans="12:12" ht="12.75" customHeight="1">
      <c r="L1015" s="59"/>
    </row>
    <row r="1016" spans="12:12" ht="12.75" customHeight="1">
      <c r="L1016" s="59"/>
    </row>
    <row r="1017" spans="12:12" ht="12.75" customHeight="1">
      <c r="L1017" s="59"/>
    </row>
    <row r="1018" spans="12:12" ht="12.75" customHeight="1">
      <c r="L1018" s="59"/>
    </row>
    <row r="1019" spans="12:12" ht="12.75" customHeight="1">
      <c r="L1019" s="59"/>
    </row>
    <row r="1020" spans="12:12" ht="12.75" customHeight="1">
      <c r="L1020" s="59"/>
    </row>
    <row r="1021" spans="12:12" ht="12.75" customHeight="1">
      <c r="L1021" s="59"/>
    </row>
    <row r="1022" spans="12:12" ht="12.75" customHeight="1">
      <c r="L1022" s="59"/>
    </row>
    <row r="1023" spans="12:12" ht="12.75" customHeight="1">
      <c r="L1023" s="59"/>
    </row>
    <row r="1024" spans="12:12" ht="12.75" customHeight="1">
      <c r="L1024" s="59"/>
    </row>
    <row r="1025" spans="12:12" ht="12.75" customHeight="1">
      <c r="L1025" s="59"/>
    </row>
    <row r="1026" spans="12:12" ht="12.75" customHeight="1">
      <c r="L1026" s="59"/>
    </row>
    <row r="1027" spans="12:12" ht="12.75" customHeight="1">
      <c r="L1027" s="59"/>
    </row>
    <row r="1028" spans="12:12" ht="12.75" customHeight="1">
      <c r="L1028" s="59"/>
    </row>
    <row r="1029" spans="12:12" ht="12.75" customHeight="1">
      <c r="L1029" s="59"/>
    </row>
    <row r="1030" spans="12:12" ht="12.75" customHeight="1">
      <c r="L1030" s="59"/>
    </row>
    <row r="1031" spans="12:12" ht="12.75" customHeight="1">
      <c r="L1031" s="59"/>
    </row>
    <row r="1032" spans="12:12" ht="12.75" customHeight="1">
      <c r="L1032" s="59"/>
    </row>
    <row r="1033" spans="12:12" ht="12.75" customHeight="1">
      <c r="L1033" s="59"/>
    </row>
    <row r="1034" spans="12:12" ht="12.75" customHeight="1">
      <c r="L1034" s="59"/>
    </row>
    <row r="1035" spans="12:12" ht="12.75" customHeight="1">
      <c r="L1035" s="59"/>
    </row>
    <row r="1036" spans="12:12" ht="12.75" customHeight="1">
      <c r="L1036" s="59"/>
    </row>
    <row r="1037" spans="12:12" ht="12.75" customHeight="1">
      <c r="L1037" s="59"/>
    </row>
    <row r="1038" spans="12:12" ht="12.75" customHeight="1">
      <c r="L1038" s="59"/>
    </row>
    <row r="1039" spans="12:12" ht="12.75" customHeight="1">
      <c r="L1039" s="59"/>
    </row>
    <row r="1040" spans="12:12" ht="12.75" customHeight="1">
      <c r="L1040" s="59"/>
    </row>
    <row r="1041" spans="12:12" ht="12.75" customHeight="1">
      <c r="L1041" s="59"/>
    </row>
    <row r="1042" spans="12:12" ht="12.75" customHeight="1">
      <c r="L1042" s="59"/>
    </row>
    <row r="1043" spans="12:12" ht="12.75" customHeight="1">
      <c r="L1043" s="59"/>
    </row>
    <row r="1044" spans="12:12" ht="12.75" customHeight="1">
      <c r="L1044" s="59"/>
    </row>
    <row r="1045" spans="12:12" ht="12.75" customHeight="1">
      <c r="L1045" s="59"/>
    </row>
    <row r="1046" spans="12:12" ht="12.75" customHeight="1">
      <c r="L1046" s="59"/>
    </row>
    <row r="1047" spans="12:12" ht="12.75" customHeight="1">
      <c r="L1047" s="59"/>
    </row>
    <row r="1048" spans="12:12" ht="12.75" customHeight="1">
      <c r="L1048" s="59"/>
    </row>
    <row r="1049" spans="12:12" ht="12.75" customHeight="1">
      <c r="L1049" s="59"/>
    </row>
    <row r="1050" spans="12:12" ht="12.75" customHeight="1">
      <c r="L1050" s="59"/>
    </row>
    <row r="1051" spans="12:12" ht="12.75" customHeight="1">
      <c r="L1051" s="59"/>
    </row>
    <row r="1052" spans="12:12" ht="12.75" customHeight="1">
      <c r="L1052" s="59"/>
    </row>
    <row r="1053" spans="12:12" ht="12.75" customHeight="1">
      <c r="L1053" s="59"/>
    </row>
    <row r="1054" spans="12:12" ht="12.75" customHeight="1">
      <c r="L1054" s="59"/>
    </row>
    <row r="1055" spans="12:12" ht="12.75" customHeight="1">
      <c r="L1055" s="59"/>
    </row>
    <row r="1056" spans="12:12" ht="12.75" customHeight="1">
      <c r="L1056" s="59"/>
    </row>
    <row r="1057" spans="12:12" ht="12.75" customHeight="1">
      <c r="L1057" s="59"/>
    </row>
    <row r="1058" spans="12:12" ht="12.75" customHeight="1">
      <c r="L1058" s="59"/>
    </row>
    <row r="1059" spans="12:12" ht="12.75" customHeight="1">
      <c r="L1059" s="59"/>
    </row>
    <row r="1060" spans="12:12" ht="12.75" customHeight="1">
      <c r="L1060" s="59"/>
    </row>
    <row r="1061" spans="12:12" ht="12.75" customHeight="1">
      <c r="L1061" s="59"/>
    </row>
    <row r="1062" spans="12:12" ht="12.75" customHeight="1">
      <c r="L1062" s="59"/>
    </row>
    <row r="1063" spans="12:12" ht="12.75" customHeight="1">
      <c r="L1063" s="59"/>
    </row>
    <row r="1064" spans="12:12" ht="12.75" customHeight="1">
      <c r="L1064" s="59"/>
    </row>
    <row r="1065" spans="12:12" ht="12.75" customHeight="1">
      <c r="L1065" s="59"/>
    </row>
    <row r="1066" spans="12:12" ht="12.75" customHeight="1">
      <c r="L1066" s="59"/>
    </row>
    <row r="1067" spans="12:12" ht="12.75" customHeight="1">
      <c r="L1067" s="59"/>
    </row>
    <row r="1068" spans="12:12" ht="12.75" customHeight="1">
      <c r="L1068" s="59"/>
    </row>
    <row r="1069" spans="12:12" ht="12.75" customHeight="1">
      <c r="L1069" s="59"/>
    </row>
    <row r="1070" spans="12:12" ht="12.75" customHeight="1">
      <c r="L1070" s="59"/>
    </row>
    <row r="1071" spans="12:12" ht="12.75" customHeight="1">
      <c r="L1071" s="59"/>
    </row>
    <row r="1072" spans="12:12" ht="12.75" customHeight="1">
      <c r="L1072" s="59"/>
    </row>
    <row r="1073" spans="12:12" ht="12.75" customHeight="1">
      <c r="L1073" s="59"/>
    </row>
    <row r="1074" spans="12:12" ht="12.75" customHeight="1">
      <c r="L1074" s="59"/>
    </row>
    <row r="1075" spans="12:12" ht="12.75" customHeight="1">
      <c r="L1075" s="59"/>
    </row>
    <row r="1076" spans="12:12" ht="12.75" customHeight="1">
      <c r="L1076" s="59"/>
    </row>
    <row r="1077" spans="12:12" ht="12.75" customHeight="1">
      <c r="L1077" s="59"/>
    </row>
    <row r="1078" spans="12:12" ht="12.75" customHeight="1">
      <c r="L1078" s="59"/>
    </row>
    <row r="1079" spans="12:12" ht="12.75" customHeight="1">
      <c r="L1079" s="59"/>
    </row>
    <row r="1080" spans="12:12" ht="12.75" customHeight="1">
      <c r="L1080" s="59"/>
    </row>
    <row r="1081" spans="12:12" ht="12.75" customHeight="1">
      <c r="L1081" s="59"/>
    </row>
    <row r="1082" spans="12:12" ht="12.75" customHeight="1">
      <c r="L1082" s="59"/>
    </row>
    <row r="1083" spans="12:12" ht="12.75" customHeight="1">
      <c r="L1083" s="59"/>
    </row>
    <row r="1084" spans="12:12" ht="12.75" customHeight="1">
      <c r="L1084" s="59"/>
    </row>
    <row r="1085" spans="12:12" ht="12.75" customHeight="1">
      <c r="L1085" s="59"/>
    </row>
    <row r="1086" spans="12:12" ht="12.75" customHeight="1">
      <c r="L1086" s="59"/>
    </row>
    <row r="1087" spans="12:12" ht="12.75" customHeight="1">
      <c r="L1087" s="59"/>
    </row>
    <row r="1088" spans="12:12" ht="12.75" customHeight="1">
      <c r="L1088" s="59"/>
    </row>
    <row r="1089" spans="12:12" ht="12.75" customHeight="1">
      <c r="L1089" s="59"/>
    </row>
    <row r="1090" spans="12:12" ht="12.75" customHeight="1">
      <c r="L1090" s="59"/>
    </row>
    <row r="1091" spans="12:12" ht="12.75" customHeight="1">
      <c r="L1091" s="59"/>
    </row>
    <row r="1092" spans="12:12" ht="12.75" customHeight="1">
      <c r="L1092" s="59"/>
    </row>
    <row r="1093" spans="12:12" ht="12.75" customHeight="1">
      <c r="L1093" s="59"/>
    </row>
    <row r="1094" spans="12:12" ht="12.75" customHeight="1">
      <c r="L1094" s="59"/>
    </row>
    <row r="1095" spans="12:12" ht="12.75" customHeight="1">
      <c r="L1095" s="59"/>
    </row>
    <row r="1096" spans="12:12" ht="12.75" customHeight="1">
      <c r="L1096" s="59"/>
    </row>
    <row r="1097" spans="12:12" ht="12.75" customHeight="1">
      <c r="L1097" s="59"/>
    </row>
    <row r="1098" spans="12:12" ht="12.75" customHeight="1">
      <c r="L1098" s="59"/>
    </row>
    <row r="1099" spans="12:12" ht="12.75" customHeight="1">
      <c r="L1099" s="59"/>
    </row>
    <row r="1100" spans="12:12" ht="12.75" customHeight="1">
      <c r="L1100" s="59"/>
    </row>
    <row r="1101" spans="12:12" ht="12.75" customHeight="1">
      <c r="L1101" s="59"/>
    </row>
    <row r="1102" spans="12:12" ht="12.75" customHeight="1">
      <c r="L1102" s="59"/>
    </row>
    <row r="1103" spans="12:12" ht="12.75" customHeight="1">
      <c r="L1103" s="59"/>
    </row>
    <row r="1104" spans="12:12" ht="12.75" customHeight="1">
      <c r="L1104" s="59"/>
    </row>
    <row r="1105" spans="12:12" ht="12.75" customHeight="1">
      <c r="L1105" s="59"/>
    </row>
    <row r="1106" spans="12:12" ht="12.75" customHeight="1">
      <c r="L1106" s="59"/>
    </row>
    <row r="1107" spans="12:12" ht="12.75" customHeight="1">
      <c r="L1107" s="59"/>
    </row>
    <row r="1108" spans="12:12" ht="12.75" customHeight="1">
      <c r="L1108" s="59"/>
    </row>
    <row r="1109" spans="12:12" ht="12.75" customHeight="1">
      <c r="L1109" s="59"/>
    </row>
    <row r="1110" spans="12:12" ht="12.75" customHeight="1">
      <c r="L1110" s="59"/>
    </row>
    <row r="1111" spans="12:12" ht="12.75" customHeight="1">
      <c r="L1111" s="59"/>
    </row>
    <row r="1112" spans="12:12" ht="12.75" customHeight="1">
      <c r="L1112" s="59"/>
    </row>
    <row r="1113" spans="12:12" ht="12.75" customHeight="1">
      <c r="L1113" s="59"/>
    </row>
    <row r="1114" spans="12:12" ht="12.75" customHeight="1">
      <c r="L1114" s="59"/>
    </row>
    <row r="1115" spans="12:12" ht="12.75" customHeight="1">
      <c r="L1115" s="59"/>
    </row>
    <row r="1116" spans="12:12" ht="12.75" customHeight="1">
      <c r="L1116" s="59"/>
    </row>
    <row r="1117" spans="12:12" ht="12.75" customHeight="1">
      <c r="L1117" s="59"/>
    </row>
    <row r="1118" spans="12:12" ht="12.75" customHeight="1">
      <c r="L1118" s="59"/>
    </row>
    <row r="1119" spans="12:12" ht="12.75" customHeight="1">
      <c r="L1119" s="59"/>
    </row>
    <row r="1120" spans="12:12" ht="12.75" customHeight="1">
      <c r="L1120" s="59"/>
    </row>
    <row r="1121" spans="12:12" ht="12.75" customHeight="1">
      <c r="L1121" s="59"/>
    </row>
    <row r="1122" spans="12:12" ht="12.75" customHeight="1">
      <c r="L1122" s="59"/>
    </row>
    <row r="1123" spans="12:12" ht="12.75" customHeight="1">
      <c r="L1123" s="59"/>
    </row>
    <row r="1124" spans="12:12" ht="12.75" customHeight="1">
      <c r="L1124" s="59"/>
    </row>
    <row r="1125" spans="12:12" ht="12.75" customHeight="1">
      <c r="L1125" s="59"/>
    </row>
    <row r="1126" spans="12:12" ht="12.75" customHeight="1">
      <c r="L1126" s="59"/>
    </row>
    <row r="1127" spans="12:12" ht="12.75" customHeight="1">
      <c r="L1127" s="59"/>
    </row>
    <row r="1128" spans="12:12" ht="12.75" customHeight="1">
      <c r="L1128" s="59"/>
    </row>
    <row r="1129" spans="12:12" ht="12.75" customHeight="1">
      <c r="L1129" s="59"/>
    </row>
    <row r="1130" spans="12:12" ht="12.75" customHeight="1">
      <c r="L1130" s="59"/>
    </row>
    <row r="1131" spans="12:12" ht="12.75" customHeight="1">
      <c r="L1131" s="59"/>
    </row>
    <row r="1132" spans="12:12" ht="12.75" customHeight="1">
      <c r="L1132" s="59"/>
    </row>
    <row r="1133" spans="12:12" ht="12.75" customHeight="1">
      <c r="L1133" s="59"/>
    </row>
    <row r="1134" spans="12:12" ht="12.75" customHeight="1">
      <c r="L1134" s="59"/>
    </row>
    <row r="1135" spans="12:12" ht="12.75" customHeight="1">
      <c r="L1135" s="59"/>
    </row>
    <row r="1136" spans="12:12" ht="12.75" customHeight="1">
      <c r="L1136" s="59"/>
    </row>
    <row r="1137" spans="12:12" ht="12.75" customHeight="1">
      <c r="L1137" s="59"/>
    </row>
    <row r="1138" spans="12:12" ht="12.75" customHeight="1">
      <c r="L1138" s="59"/>
    </row>
    <row r="1139" spans="12:12" ht="12.75" customHeight="1">
      <c r="L1139" s="59"/>
    </row>
    <row r="1140" spans="12:12" ht="12.75" customHeight="1">
      <c r="L1140" s="59"/>
    </row>
    <row r="1141" spans="12:12" ht="12.75" customHeight="1">
      <c r="L1141" s="59"/>
    </row>
    <row r="1142" spans="12:12" ht="12.75" customHeight="1">
      <c r="L1142" s="59"/>
    </row>
    <row r="1143" spans="12:12" ht="12.75" customHeight="1">
      <c r="L1143" s="59"/>
    </row>
    <row r="1144" spans="12:12" ht="12.75" customHeight="1">
      <c r="L1144" s="59"/>
    </row>
    <row r="1145" spans="12:12" ht="12.75" customHeight="1">
      <c r="L1145" s="59"/>
    </row>
    <row r="1146" spans="12:12" ht="12.75" customHeight="1">
      <c r="L1146" s="59"/>
    </row>
    <row r="1147" spans="12:12" ht="12.75" customHeight="1">
      <c r="L1147" s="59"/>
    </row>
    <row r="1148" spans="12:12" ht="12.75" customHeight="1">
      <c r="L1148" s="59"/>
    </row>
    <row r="1149" spans="12:12" ht="12.75" customHeight="1">
      <c r="L1149" s="59"/>
    </row>
    <row r="1150" spans="12:12" ht="12.75" customHeight="1">
      <c r="L1150" s="59"/>
    </row>
    <row r="1151" spans="12:12" ht="12.75" customHeight="1">
      <c r="L1151" s="59"/>
    </row>
    <row r="1152" spans="12:12" ht="12.75" customHeight="1">
      <c r="L1152" s="59"/>
    </row>
    <row r="1153" spans="12:12" ht="12.75" customHeight="1">
      <c r="L1153" s="59"/>
    </row>
    <row r="1154" spans="12:12" ht="12.75" customHeight="1">
      <c r="L1154" s="59"/>
    </row>
    <row r="1155" spans="12:12" ht="12.75" customHeight="1">
      <c r="L1155" s="59"/>
    </row>
    <row r="1156" spans="12:12" ht="12.75" customHeight="1">
      <c r="L1156" s="59"/>
    </row>
    <row r="1157" spans="12:12" ht="12.75" customHeight="1">
      <c r="L1157" s="59"/>
    </row>
    <row r="1158" spans="12:12" ht="12.75" customHeight="1">
      <c r="L1158" s="59"/>
    </row>
    <row r="1159" spans="12:12" ht="12.75" customHeight="1">
      <c r="L1159" s="59"/>
    </row>
    <row r="1160" spans="12:12" ht="12.75" customHeight="1">
      <c r="L1160" s="59"/>
    </row>
    <row r="1161" spans="12:12" ht="12.75" customHeight="1">
      <c r="L1161" s="59"/>
    </row>
    <row r="1162" spans="12:12" ht="12.75" customHeight="1">
      <c r="L1162" s="59"/>
    </row>
    <row r="1163" spans="12:12" ht="12.75" customHeight="1">
      <c r="L1163" s="59"/>
    </row>
    <row r="1164" spans="12:12" ht="12.75" customHeight="1">
      <c r="L1164" s="59"/>
    </row>
    <row r="1165" spans="12:12" ht="12.75" customHeight="1">
      <c r="L1165" s="59"/>
    </row>
    <row r="1166" spans="12:12" ht="12.75" customHeight="1">
      <c r="L1166" s="59"/>
    </row>
    <row r="1167" spans="12:12" ht="12.75" customHeight="1">
      <c r="L1167" s="59"/>
    </row>
    <row r="1168" spans="12:12" ht="12.75" customHeight="1">
      <c r="L1168" s="59"/>
    </row>
    <row r="1169" spans="12:12" ht="12.75" customHeight="1">
      <c r="L1169" s="59"/>
    </row>
    <row r="1170" spans="12:12" ht="12.75" customHeight="1">
      <c r="L1170" s="59"/>
    </row>
    <row r="1171" spans="12:12" ht="12.75" customHeight="1">
      <c r="L1171" s="59"/>
    </row>
    <row r="1172" spans="12:12" ht="12.75" customHeight="1">
      <c r="L1172" s="59"/>
    </row>
    <row r="1173" spans="12:12" ht="12.75" customHeight="1">
      <c r="L1173" s="59"/>
    </row>
    <row r="1174" spans="12:12" ht="12.75" customHeight="1">
      <c r="L1174" s="59"/>
    </row>
    <row r="1175" spans="12:12" ht="12.75" customHeight="1">
      <c r="L1175" s="59"/>
    </row>
    <row r="1176" spans="12:12" ht="12.75" customHeight="1">
      <c r="L1176" s="59"/>
    </row>
    <row r="1177" spans="12:12" ht="12.75" customHeight="1">
      <c r="L1177" s="59"/>
    </row>
    <row r="1178" spans="12:12" ht="12.75" customHeight="1">
      <c r="L1178" s="59"/>
    </row>
    <row r="1179" spans="12:12" ht="12.75" customHeight="1">
      <c r="L1179" s="59"/>
    </row>
    <row r="1180" spans="12:12" ht="12.75" customHeight="1">
      <c r="L1180" s="59"/>
    </row>
    <row r="1181" spans="12:12" ht="12.75" customHeight="1">
      <c r="L1181" s="59"/>
    </row>
    <row r="1182" spans="12:12" ht="12.75" customHeight="1">
      <c r="L1182" s="59"/>
    </row>
    <row r="1183" spans="12:12" ht="12.75" customHeight="1">
      <c r="L1183" s="59"/>
    </row>
    <row r="1184" spans="12:12" ht="12.75" customHeight="1">
      <c r="L1184" s="59"/>
    </row>
    <row r="1185" spans="12:12" ht="12.75" customHeight="1">
      <c r="L1185" s="59"/>
    </row>
    <row r="1186" spans="12:12" ht="12.75" customHeight="1">
      <c r="L1186" s="59"/>
    </row>
    <row r="1187" spans="12:12" ht="12.75" customHeight="1">
      <c r="L1187" s="59"/>
    </row>
    <row r="1188" spans="12:12" ht="12.75" customHeight="1">
      <c r="L1188" s="59"/>
    </row>
    <row r="1189" spans="12:12" ht="12.75" customHeight="1">
      <c r="L1189" s="59"/>
    </row>
    <row r="1190" spans="12:12" ht="12.75" customHeight="1">
      <c r="L1190" s="59"/>
    </row>
    <row r="1191" spans="12:12" ht="12.75" customHeight="1">
      <c r="L1191" s="59"/>
    </row>
    <row r="1192" spans="12:12" ht="12.75" customHeight="1">
      <c r="L1192" s="59"/>
    </row>
    <row r="1193" spans="12:12" ht="12.75" customHeight="1">
      <c r="L1193" s="59"/>
    </row>
    <row r="1194" spans="12:12" ht="12.75" customHeight="1">
      <c r="L1194" s="59"/>
    </row>
    <row r="1195" spans="12:12" ht="12.75" customHeight="1">
      <c r="L1195" s="59"/>
    </row>
    <row r="1196" spans="12:12" ht="12.75" customHeight="1">
      <c r="L1196" s="59"/>
    </row>
    <row r="1197" spans="12:12" ht="12.75" customHeight="1">
      <c r="L1197" s="59"/>
    </row>
    <row r="1198" spans="12:12" ht="12.75" customHeight="1">
      <c r="L1198" s="59"/>
    </row>
    <row r="1199" spans="12:12" ht="12.75" customHeight="1">
      <c r="L1199" s="59"/>
    </row>
    <row r="1200" spans="12:12" ht="12.75" customHeight="1">
      <c r="L1200" s="59"/>
    </row>
    <row r="1201" spans="12:12" ht="12.75" customHeight="1">
      <c r="L1201" s="59"/>
    </row>
    <row r="1202" spans="12:12" ht="12.75" customHeight="1">
      <c r="L1202" s="59"/>
    </row>
    <row r="1203" spans="12:12" ht="12.75" customHeight="1">
      <c r="L1203" s="59"/>
    </row>
    <row r="1204" spans="12:12" ht="12.75" customHeight="1">
      <c r="L1204" s="59"/>
    </row>
    <row r="1205" spans="12:12" ht="12.75" customHeight="1">
      <c r="L1205" s="59"/>
    </row>
    <row r="1206" spans="12:12" ht="12.75" customHeight="1">
      <c r="L1206" s="59"/>
    </row>
    <row r="1207" spans="12:12" ht="12.75" customHeight="1">
      <c r="L1207" s="59"/>
    </row>
    <row r="1208" spans="12:12" ht="12.75" customHeight="1">
      <c r="L1208" s="59"/>
    </row>
    <row r="1209" spans="12:12" ht="12.75" customHeight="1">
      <c r="L1209" s="59"/>
    </row>
    <row r="1210" spans="12:12" ht="12.75" customHeight="1">
      <c r="L1210" s="59"/>
    </row>
    <row r="1211" spans="12:12" ht="12.75" customHeight="1">
      <c r="L1211" s="59"/>
    </row>
    <row r="1212" spans="12:12" ht="12.75" customHeight="1">
      <c r="L1212" s="59"/>
    </row>
    <row r="1213" spans="12:12" ht="12.75" customHeight="1">
      <c r="L1213" s="59"/>
    </row>
    <row r="1214" spans="12:12" ht="12.75" customHeight="1">
      <c r="L1214" s="59"/>
    </row>
    <row r="1215" spans="12:12" ht="12.75" customHeight="1">
      <c r="L1215" s="59"/>
    </row>
    <row r="1216" spans="12:12" ht="12.75" customHeight="1">
      <c r="L1216" s="59"/>
    </row>
    <row r="1217" spans="12:12" ht="12.75" customHeight="1">
      <c r="L1217" s="59"/>
    </row>
    <row r="1218" spans="12:12" ht="12.75" customHeight="1">
      <c r="L1218" s="59"/>
    </row>
    <row r="1219" spans="12:12" ht="12.75" customHeight="1">
      <c r="L1219" s="59"/>
    </row>
    <row r="1220" spans="12:12" ht="12.75" customHeight="1">
      <c r="L1220" s="59"/>
    </row>
    <row r="1221" spans="12:12" ht="12.75" customHeight="1">
      <c r="L1221" s="59"/>
    </row>
    <row r="1222" spans="12:12" ht="12.75" customHeight="1">
      <c r="L1222" s="59"/>
    </row>
    <row r="1223" spans="12:12" ht="12.75" customHeight="1">
      <c r="L1223" s="59"/>
    </row>
    <row r="1224" spans="12:12" ht="12.75" customHeight="1">
      <c r="L1224" s="59"/>
    </row>
    <row r="1225" spans="12:12" ht="12.75" customHeight="1">
      <c r="L1225" s="59"/>
    </row>
    <row r="1226" spans="12:12" ht="12.75" customHeight="1">
      <c r="L1226" s="59"/>
    </row>
    <row r="1227" spans="12:12" ht="12.75" customHeight="1">
      <c r="L1227" s="59"/>
    </row>
    <row r="1228" spans="12:12" ht="12.75" customHeight="1">
      <c r="L1228" s="59"/>
    </row>
    <row r="1229" spans="12:12" ht="12.75" customHeight="1">
      <c r="L1229" s="59"/>
    </row>
    <row r="1230" spans="12:12" ht="12.75" customHeight="1">
      <c r="L1230" s="59"/>
    </row>
    <row r="1231" spans="12:12" ht="12.75" customHeight="1">
      <c r="L1231" s="59"/>
    </row>
    <row r="1232" spans="12:12" ht="12.75" customHeight="1">
      <c r="L1232" s="59"/>
    </row>
    <row r="1233" spans="12:12" ht="12.75" customHeight="1">
      <c r="L1233" s="59"/>
    </row>
    <row r="1234" spans="12:12" ht="12.75" customHeight="1">
      <c r="L1234" s="59"/>
    </row>
    <row r="1235" spans="12:12" ht="12.75" customHeight="1">
      <c r="L1235" s="59"/>
    </row>
    <row r="1236" spans="12:12" ht="12.75" customHeight="1">
      <c r="L1236" s="59"/>
    </row>
    <row r="1237" spans="12:12" ht="12.75" customHeight="1">
      <c r="L1237" s="59"/>
    </row>
    <row r="1238" spans="12:12" ht="12.75" customHeight="1">
      <c r="L1238" s="59"/>
    </row>
    <row r="1239" spans="12:12" ht="12.75" customHeight="1">
      <c r="L1239" s="59"/>
    </row>
    <row r="1240" spans="12:12" ht="12.75" customHeight="1">
      <c r="L1240" s="59"/>
    </row>
    <row r="1241" spans="12:12" ht="12.75" customHeight="1">
      <c r="L1241" s="59"/>
    </row>
    <row r="1242" spans="12:12" ht="12.75" customHeight="1">
      <c r="L1242" s="59"/>
    </row>
    <row r="1243" spans="12:12" ht="12.75" customHeight="1">
      <c r="L1243" s="59"/>
    </row>
    <row r="1244" spans="12:12" ht="12.75" customHeight="1">
      <c r="L1244" s="59"/>
    </row>
    <row r="1245" spans="12:12" ht="12.75" customHeight="1">
      <c r="L1245" s="59"/>
    </row>
    <row r="1246" spans="12:12" ht="12.75" customHeight="1">
      <c r="L1246" s="59"/>
    </row>
    <row r="1247" spans="12:12" ht="12.75" customHeight="1">
      <c r="L1247" s="59"/>
    </row>
    <row r="1248" spans="12:12" ht="12.75" customHeight="1">
      <c r="L1248" s="59"/>
    </row>
    <row r="1249" spans="12:12" ht="12.75" customHeight="1">
      <c r="L1249" s="59"/>
    </row>
    <row r="1250" spans="12:12" ht="12.75" customHeight="1">
      <c r="L1250" s="59"/>
    </row>
    <row r="1251" spans="12:12" ht="12.75" customHeight="1">
      <c r="L1251" s="59"/>
    </row>
    <row r="1252" spans="12:12" ht="12.75" customHeight="1">
      <c r="L1252" s="59"/>
    </row>
    <row r="1253" spans="12:12" ht="12.75" customHeight="1">
      <c r="L1253" s="59"/>
    </row>
    <row r="1254" spans="12:12" ht="12.75" customHeight="1">
      <c r="L1254" s="59"/>
    </row>
    <row r="1255" spans="12:12" ht="12.75" customHeight="1">
      <c r="L1255" s="59"/>
    </row>
    <row r="1256" spans="12:12" ht="12.75" customHeight="1">
      <c r="L1256" s="59"/>
    </row>
    <row r="1257" spans="12:12" ht="12.75" customHeight="1">
      <c r="L1257" s="59"/>
    </row>
    <row r="1258" spans="12:12" ht="12.75" customHeight="1">
      <c r="L1258" s="59"/>
    </row>
    <row r="1259" spans="12:12" ht="12.75" customHeight="1">
      <c r="L1259" s="59"/>
    </row>
    <row r="1260" spans="12:12" ht="12.75" customHeight="1">
      <c r="L1260" s="59"/>
    </row>
    <row r="1261" spans="12:12" ht="12.75" customHeight="1">
      <c r="L1261" s="59"/>
    </row>
    <row r="1262" spans="12:12" ht="12.75" customHeight="1">
      <c r="L1262" s="59"/>
    </row>
    <row r="1263" spans="12:12" ht="12.75" customHeight="1">
      <c r="L1263" s="59"/>
    </row>
    <row r="1264" spans="12:12" ht="12.75" customHeight="1">
      <c r="L1264" s="59"/>
    </row>
    <row r="1265" spans="12:12" ht="12.75" customHeight="1">
      <c r="L1265" s="59"/>
    </row>
    <row r="1266" spans="12:12" ht="12.75" customHeight="1">
      <c r="L1266" s="59"/>
    </row>
    <row r="1267" spans="12:12" ht="12.75" customHeight="1">
      <c r="L1267" s="59"/>
    </row>
    <row r="1268" spans="12:12" ht="12.75" customHeight="1">
      <c r="L1268" s="59"/>
    </row>
    <row r="1269" spans="12:12" ht="12.75" customHeight="1">
      <c r="L1269" s="59"/>
    </row>
    <row r="1270" spans="12:12" ht="12.75" customHeight="1">
      <c r="L1270" s="59"/>
    </row>
    <row r="1271" spans="12:12" ht="12.75" customHeight="1">
      <c r="L1271" s="59"/>
    </row>
    <row r="1272" spans="12:12" ht="12.75" customHeight="1">
      <c r="L1272" s="59"/>
    </row>
    <row r="1273" spans="12:12" ht="12.75" customHeight="1">
      <c r="L1273" s="59"/>
    </row>
    <row r="1274" spans="12:12" ht="12.75" customHeight="1">
      <c r="L1274" s="59"/>
    </row>
    <row r="1275" spans="12:12" ht="12.75" customHeight="1">
      <c r="L1275" s="59"/>
    </row>
    <row r="1276" spans="12:12" ht="12.75" customHeight="1">
      <c r="L1276" s="59"/>
    </row>
    <row r="1277" spans="12:12" ht="12.75" customHeight="1">
      <c r="L1277" s="59"/>
    </row>
    <row r="1278" spans="12:12" ht="12.75" customHeight="1">
      <c r="L1278" s="59"/>
    </row>
    <row r="1279" spans="12:12" ht="12.75" customHeight="1">
      <c r="L1279" s="59"/>
    </row>
    <row r="1280" spans="12:12" ht="12.75" customHeight="1">
      <c r="L1280" s="59"/>
    </row>
    <row r="1281" spans="12:12" ht="12.75" customHeight="1">
      <c r="L1281" s="59"/>
    </row>
    <row r="1282" spans="12:12" ht="12.75" customHeight="1">
      <c r="L1282" s="59"/>
    </row>
    <row r="1283" spans="12:12" ht="12.75" customHeight="1">
      <c r="L1283" s="59"/>
    </row>
    <row r="1284" spans="12:12" ht="12.75" customHeight="1">
      <c r="L1284" s="59"/>
    </row>
    <row r="1285" spans="12:12" ht="12.75" customHeight="1">
      <c r="L1285" s="59"/>
    </row>
    <row r="1286" spans="12:12" ht="12.75" customHeight="1">
      <c r="L1286" s="59"/>
    </row>
    <row r="1287" spans="12:12" ht="12.75" customHeight="1">
      <c r="L1287" s="59"/>
    </row>
    <row r="1288" spans="12:12" ht="12.75" customHeight="1">
      <c r="L1288" s="59"/>
    </row>
    <row r="1289" spans="12:12" ht="12.75" customHeight="1">
      <c r="L1289" s="59"/>
    </row>
    <row r="1290" spans="12:12" ht="12.75" customHeight="1">
      <c r="L1290" s="59"/>
    </row>
    <row r="1291" spans="12:12" ht="12.75" customHeight="1">
      <c r="L1291" s="59"/>
    </row>
    <row r="1292" spans="12:12" ht="12.75" customHeight="1">
      <c r="L1292" s="59"/>
    </row>
    <row r="1293" spans="12:12" ht="12.75" customHeight="1">
      <c r="L1293" s="59"/>
    </row>
    <row r="1294" spans="12:12" ht="12.75" customHeight="1">
      <c r="L1294" s="59"/>
    </row>
    <row r="1295" spans="12:12" ht="12.75" customHeight="1">
      <c r="L1295" s="59"/>
    </row>
    <row r="1296" spans="12:12" ht="12.75" customHeight="1">
      <c r="L1296" s="59"/>
    </row>
    <row r="1297" spans="12:12" ht="12.75" customHeight="1">
      <c r="L1297" s="59"/>
    </row>
    <row r="1298" spans="12:12" ht="12.75" customHeight="1">
      <c r="L1298" s="59"/>
    </row>
    <row r="1299" spans="12:12" ht="12.75" customHeight="1">
      <c r="L1299" s="59"/>
    </row>
    <row r="1300" spans="12:12" ht="12.75" customHeight="1">
      <c r="L1300" s="59"/>
    </row>
    <row r="1301" spans="12:12" ht="12.75" customHeight="1">
      <c r="L1301" s="59"/>
    </row>
    <row r="1302" spans="12:12" ht="12.75" customHeight="1">
      <c r="L1302" s="59"/>
    </row>
    <row r="1303" spans="12:12" ht="12.75" customHeight="1">
      <c r="L1303" s="59"/>
    </row>
    <row r="1304" spans="12:12" ht="12.75" customHeight="1">
      <c r="L1304" s="59"/>
    </row>
    <row r="1305" spans="12:12" ht="12.75" customHeight="1">
      <c r="L1305" s="59"/>
    </row>
    <row r="1306" spans="12:12" ht="12.75" customHeight="1">
      <c r="L1306" s="59"/>
    </row>
    <row r="1307" spans="12:12" ht="12.75" customHeight="1">
      <c r="L1307" s="59"/>
    </row>
    <row r="1308" spans="12:12" ht="12.75" customHeight="1">
      <c r="L1308" s="59"/>
    </row>
    <row r="1309" spans="12:12" ht="12.75" customHeight="1">
      <c r="L1309" s="59"/>
    </row>
    <row r="1310" spans="12:12" ht="12.75" customHeight="1">
      <c r="L1310" s="59"/>
    </row>
    <row r="1311" spans="12:12" ht="12.75" customHeight="1">
      <c r="L1311" s="59"/>
    </row>
    <row r="1312" spans="12:12" ht="12.75" customHeight="1">
      <c r="L1312" s="59"/>
    </row>
    <row r="1313" spans="12:12" ht="12.75" customHeight="1">
      <c r="L1313" s="59"/>
    </row>
    <row r="1314" spans="12:12" ht="12.75" customHeight="1">
      <c r="L1314" s="59"/>
    </row>
    <row r="1315" spans="12:12" ht="12.75" customHeight="1">
      <c r="L1315" s="59"/>
    </row>
    <row r="1316" spans="12:12" ht="12.75" customHeight="1">
      <c r="L1316" s="59"/>
    </row>
    <row r="1317" spans="12:12" ht="12.75" customHeight="1">
      <c r="L1317" s="59"/>
    </row>
    <row r="1318" spans="12:12" ht="12.75" customHeight="1">
      <c r="L1318" s="59"/>
    </row>
    <row r="1319" spans="12:12" ht="12.75" customHeight="1">
      <c r="L1319" s="59"/>
    </row>
    <row r="1320" spans="12:12" ht="12.75" customHeight="1">
      <c r="L1320" s="59"/>
    </row>
    <row r="1321" spans="12:12" ht="12.75" customHeight="1">
      <c r="L1321" s="59"/>
    </row>
    <row r="1322" spans="12:12" ht="12.75" customHeight="1">
      <c r="L1322" s="59"/>
    </row>
    <row r="1323" spans="12:12" ht="12.75" customHeight="1">
      <c r="L1323" s="59"/>
    </row>
    <row r="1324" spans="12:12" ht="12.75" customHeight="1">
      <c r="L1324" s="59"/>
    </row>
    <row r="1325" spans="12:12" ht="12.75" customHeight="1">
      <c r="L1325" s="59"/>
    </row>
    <row r="1326" spans="12:12" ht="12.75" customHeight="1">
      <c r="L1326" s="59"/>
    </row>
    <row r="1327" spans="12:12" ht="12.75" customHeight="1">
      <c r="L1327" s="59"/>
    </row>
    <row r="1328" spans="12:12" ht="12.75" customHeight="1">
      <c r="L1328" s="59"/>
    </row>
    <row r="1329" spans="12:12" ht="12.75" customHeight="1">
      <c r="L1329" s="59"/>
    </row>
    <row r="1330" spans="12:12" ht="12.75" customHeight="1">
      <c r="L1330" s="59"/>
    </row>
    <row r="1331" spans="12:12" ht="12.75" customHeight="1">
      <c r="L1331" s="59"/>
    </row>
    <row r="1332" spans="12:12" ht="12.75" customHeight="1">
      <c r="L1332" s="59"/>
    </row>
    <row r="1333" spans="12:12" ht="12.75" customHeight="1">
      <c r="L1333" s="59"/>
    </row>
    <row r="1334" spans="12:12" ht="12.75" customHeight="1">
      <c r="L1334" s="59"/>
    </row>
    <row r="1335" spans="12:12" ht="12.75" customHeight="1">
      <c r="L1335" s="59"/>
    </row>
    <row r="1336" spans="12:12" ht="12.75" customHeight="1">
      <c r="L1336" s="59"/>
    </row>
    <row r="1337" spans="12:12" ht="12.75" customHeight="1">
      <c r="L1337" s="59"/>
    </row>
    <row r="1338" spans="12:12" ht="12.75" customHeight="1">
      <c r="L1338" s="59"/>
    </row>
    <row r="1339" spans="12:12" ht="12.75" customHeight="1">
      <c r="L1339" s="59"/>
    </row>
    <row r="1340" spans="12:12" ht="12.75" customHeight="1">
      <c r="L1340" s="59"/>
    </row>
    <row r="1341" spans="12:12" ht="12.75" customHeight="1">
      <c r="L1341" s="59"/>
    </row>
    <row r="1342" spans="12:12" ht="12.75" customHeight="1">
      <c r="L1342" s="59"/>
    </row>
    <row r="1343" spans="12:12" ht="12.75" customHeight="1">
      <c r="L1343" s="59"/>
    </row>
    <row r="1344" spans="12:12" ht="12.75" customHeight="1">
      <c r="L1344" s="59"/>
    </row>
    <row r="1345" spans="12:12" ht="12.75" customHeight="1">
      <c r="L1345" s="59"/>
    </row>
    <row r="1346" spans="12:12" ht="12.75" customHeight="1">
      <c r="L1346" s="59"/>
    </row>
    <row r="1347" spans="12:12" ht="12.75" customHeight="1">
      <c r="L1347" s="59"/>
    </row>
    <row r="1348" spans="12:12" ht="12.75" customHeight="1">
      <c r="L1348" s="59"/>
    </row>
    <row r="1349" spans="12:12" ht="12.75" customHeight="1">
      <c r="L1349" s="59"/>
    </row>
    <row r="1350" spans="12:12" ht="12.75" customHeight="1">
      <c r="L1350" s="59"/>
    </row>
    <row r="1351" spans="12:12" ht="12.75" customHeight="1">
      <c r="L1351" s="59"/>
    </row>
    <row r="1352" spans="12:12" ht="12.75" customHeight="1">
      <c r="L1352" s="59"/>
    </row>
    <row r="1353" spans="12:12" ht="12.75" customHeight="1">
      <c r="L1353" s="59"/>
    </row>
    <row r="1354" spans="12:12" ht="12.75" customHeight="1">
      <c r="L1354" s="59"/>
    </row>
    <row r="1355" spans="12:12" ht="12.75" customHeight="1">
      <c r="L1355" s="59"/>
    </row>
    <row r="1356" spans="12:12" ht="12.75" customHeight="1">
      <c r="L1356" s="59"/>
    </row>
    <row r="1357" spans="12:12" ht="12.75" customHeight="1">
      <c r="L1357" s="59"/>
    </row>
    <row r="1358" spans="12:12" ht="12.75" customHeight="1">
      <c r="L1358" s="59"/>
    </row>
    <row r="1359" spans="12:12" ht="12.75" customHeight="1">
      <c r="L1359" s="59"/>
    </row>
    <row r="1360" spans="12:12" ht="12.75" customHeight="1">
      <c r="L1360" s="59"/>
    </row>
    <row r="1361" spans="12:12" ht="12.75" customHeight="1">
      <c r="L1361" s="59"/>
    </row>
    <row r="1362" spans="12:12" ht="12.75" customHeight="1">
      <c r="L1362" s="59"/>
    </row>
    <row r="1363" spans="12:12" ht="12.75" customHeight="1">
      <c r="L1363" s="59"/>
    </row>
    <row r="1364" spans="12:12" ht="12.75" customHeight="1">
      <c r="L1364" s="59"/>
    </row>
    <row r="1365" spans="12:12" ht="12.75" customHeight="1">
      <c r="L1365" s="59"/>
    </row>
    <row r="1366" spans="12:12" ht="12.75" customHeight="1">
      <c r="L1366" s="59"/>
    </row>
    <row r="1367" spans="12:12" ht="12.75" customHeight="1">
      <c r="L1367" s="59"/>
    </row>
    <row r="1368" spans="12:12" ht="12.75" customHeight="1">
      <c r="L1368" s="59"/>
    </row>
    <row r="1369" spans="12:12" ht="12.75" customHeight="1">
      <c r="L1369" s="59"/>
    </row>
    <row r="1370" spans="12:12" ht="12.75" customHeight="1">
      <c r="L1370" s="59"/>
    </row>
    <row r="1371" spans="12:12" ht="12.75" customHeight="1">
      <c r="L1371" s="59"/>
    </row>
    <row r="1372" spans="12:12" ht="12.75" customHeight="1">
      <c r="L1372" s="59"/>
    </row>
    <row r="1373" spans="12:12" ht="12.75" customHeight="1">
      <c r="L1373" s="59"/>
    </row>
    <row r="1374" spans="12:12" ht="12.75" customHeight="1">
      <c r="L1374" s="59"/>
    </row>
    <row r="1375" spans="12:12" ht="12.75" customHeight="1">
      <c r="L1375" s="59"/>
    </row>
    <row r="1376" spans="12:12" ht="12.75" customHeight="1">
      <c r="L1376" s="59"/>
    </row>
    <row r="1377" spans="12:12" ht="12.75" customHeight="1">
      <c r="L1377" s="59"/>
    </row>
    <row r="1378" spans="12:12" ht="12.75" customHeight="1">
      <c r="L1378" s="59"/>
    </row>
    <row r="1379" spans="12:12" ht="12.75" customHeight="1">
      <c r="L1379" s="59"/>
    </row>
    <row r="1380" spans="12:12" ht="12.75" customHeight="1">
      <c r="L1380" s="59"/>
    </row>
    <row r="1381" spans="12:12" ht="12.75" customHeight="1">
      <c r="L1381" s="59"/>
    </row>
    <row r="1382" spans="12:12" ht="12.75" customHeight="1">
      <c r="L1382" s="59"/>
    </row>
    <row r="1383" spans="12:12" ht="12.75" customHeight="1">
      <c r="L1383" s="59"/>
    </row>
    <row r="1384" spans="12:12" ht="12.75" customHeight="1">
      <c r="L1384" s="59"/>
    </row>
    <row r="1385" spans="12:12" ht="12.75" customHeight="1">
      <c r="L1385" s="59"/>
    </row>
    <row r="1386" spans="12:12" ht="12.75" customHeight="1">
      <c r="L1386" s="59"/>
    </row>
    <row r="1387" spans="12:12" ht="12.75" customHeight="1">
      <c r="L1387" s="59"/>
    </row>
    <row r="1388" spans="12:12" ht="12.75" customHeight="1">
      <c r="L1388" s="59"/>
    </row>
    <row r="1389" spans="12:12" ht="12.75" customHeight="1">
      <c r="L1389" s="59"/>
    </row>
    <row r="1390" spans="12:12" ht="12.75" customHeight="1">
      <c r="L1390" s="59"/>
    </row>
    <row r="1391" spans="12:12" ht="12.75" customHeight="1">
      <c r="L1391" s="59"/>
    </row>
    <row r="1392" spans="12:12" ht="12.75" customHeight="1">
      <c r="L1392" s="59"/>
    </row>
    <row r="1393" spans="12:12" ht="12.75" customHeight="1">
      <c r="L1393" s="59"/>
    </row>
    <row r="1394" spans="12:12" ht="12.75" customHeight="1">
      <c r="L1394" s="59"/>
    </row>
    <row r="1395" spans="12:12" ht="12.75" customHeight="1">
      <c r="L1395" s="59"/>
    </row>
    <row r="1396" spans="12:12" ht="12.75" customHeight="1">
      <c r="L1396" s="59"/>
    </row>
    <row r="1397" spans="12:12" ht="12.75" customHeight="1">
      <c r="L1397" s="59"/>
    </row>
    <row r="1398" spans="12:12" ht="12.75" customHeight="1">
      <c r="L1398" s="59"/>
    </row>
    <row r="1399" spans="12:12" ht="12.75" customHeight="1">
      <c r="L1399" s="59"/>
    </row>
    <row r="1400" spans="12:12" ht="12.75" customHeight="1">
      <c r="L1400" s="59"/>
    </row>
    <row r="1401" spans="12:12" ht="12.75" customHeight="1">
      <c r="L1401" s="59"/>
    </row>
    <row r="1402" spans="12:12" ht="12.75" customHeight="1">
      <c r="L1402" s="59"/>
    </row>
    <row r="1403" spans="12:12" ht="12.75" customHeight="1">
      <c r="L1403" s="59"/>
    </row>
    <row r="1404" spans="12:12" ht="12.75" customHeight="1">
      <c r="L1404" s="59"/>
    </row>
    <row r="1405" spans="12:12" ht="12.75" customHeight="1">
      <c r="L1405" s="59"/>
    </row>
    <row r="1406" spans="12:12" ht="12.75" customHeight="1">
      <c r="L1406" s="59"/>
    </row>
    <row r="1407" spans="12:12" ht="12.75" customHeight="1">
      <c r="L1407" s="59"/>
    </row>
    <row r="1408" spans="12:12" ht="12.75" customHeight="1">
      <c r="L1408" s="59"/>
    </row>
    <row r="1409" spans="12:12" ht="12.75" customHeight="1">
      <c r="L1409" s="59"/>
    </row>
    <row r="1410" spans="12:12" ht="12.75" customHeight="1">
      <c r="L1410" s="59"/>
    </row>
    <row r="1411" spans="12:12" ht="12.75" customHeight="1">
      <c r="L1411" s="59"/>
    </row>
    <row r="1412" spans="12:12" ht="12.75" customHeight="1">
      <c r="L1412" s="59"/>
    </row>
    <row r="1413" spans="12:12" ht="12.75" customHeight="1">
      <c r="L1413" s="59"/>
    </row>
    <row r="1414" spans="12:12" ht="12.75" customHeight="1">
      <c r="L1414" s="59"/>
    </row>
    <row r="1415" spans="12:12" ht="12.75" customHeight="1">
      <c r="L1415" s="59"/>
    </row>
    <row r="1416" spans="12:12" ht="12.75" customHeight="1">
      <c r="L1416" s="59"/>
    </row>
    <row r="1417" spans="12:12" ht="12.75" customHeight="1">
      <c r="L1417" s="59"/>
    </row>
    <row r="1418" spans="12:12" ht="12.75" customHeight="1">
      <c r="L1418" s="59"/>
    </row>
    <row r="1419" spans="12:12" ht="12.75" customHeight="1">
      <c r="L1419" s="59"/>
    </row>
    <row r="1420" spans="12:12" ht="12.75" customHeight="1">
      <c r="L1420" s="59"/>
    </row>
    <row r="1421" spans="12:12" ht="12.75" customHeight="1">
      <c r="L1421" s="59"/>
    </row>
    <row r="1422" spans="12:12" ht="12.75" customHeight="1">
      <c r="L1422" s="59"/>
    </row>
    <row r="1423" spans="12:12" ht="12.75" customHeight="1">
      <c r="L1423" s="59"/>
    </row>
    <row r="1424" spans="12:12" ht="12.75" customHeight="1">
      <c r="L1424" s="59"/>
    </row>
    <row r="1425" spans="12:12" ht="12.75" customHeight="1">
      <c r="L1425" s="59"/>
    </row>
    <row r="1426" spans="12:12" ht="12.75" customHeight="1">
      <c r="L1426" s="59"/>
    </row>
    <row r="1427" spans="12:12" ht="12.75" customHeight="1">
      <c r="L1427" s="59"/>
    </row>
    <row r="1428" spans="12:12" ht="12.75" customHeight="1">
      <c r="L1428" s="59"/>
    </row>
    <row r="1429" spans="12:12" ht="12.75" customHeight="1">
      <c r="L1429" s="59"/>
    </row>
    <row r="1430" spans="12:12" ht="12.75" customHeight="1">
      <c r="L1430" s="59"/>
    </row>
    <row r="1431" spans="12:12" ht="12.75" customHeight="1">
      <c r="L1431" s="59"/>
    </row>
    <row r="1432" spans="12:12" ht="12.75" customHeight="1">
      <c r="L1432" s="59"/>
    </row>
    <row r="1433" spans="12:12" ht="12.75" customHeight="1">
      <c r="L1433" s="59"/>
    </row>
    <row r="1434" spans="12:12" ht="12.75" customHeight="1">
      <c r="L1434" s="59"/>
    </row>
    <row r="1435" spans="12:12" ht="12.75" customHeight="1">
      <c r="L1435" s="59"/>
    </row>
    <row r="1436" spans="12:12" ht="12.75" customHeight="1">
      <c r="L1436" s="59"/>
    </row>
    <row r="1437" spans="12:12" ht="12.75" customHeight="1">
      <c r="L1437" s="59"/>
    </row>
    <row r="1438" spans="12:12" ht="12.75" customHeight="1">
      <c r="L1438" s="59"/>
    </row>
    <row r="1439" spans="12:12" ht="12.75" customHeight="1">
      <c r="L1439" s="59"/>
    </row>
    <row r="1440" spans="12:12" ht="12.75" customHeight="1">
      <c r="L1440" s="59"/>
    </row>
    <row r="1441" spans="12:12" ht="12.75" customHeight="1">
      <c r="L1441" s="59"/>
    </row>
    <row r="1442" spans="12:12" ht="12.75" customHeight="1">
      <c r="L1442" s="59"/>
    </row>
    <row r="1443" spans="12:12" ht="12.75" customHeight="1">
      <c r="L1443" s="59"/>
    </row>
    <row r="1444" spans="12:12" ht="12.75" customHeight="1">
      <c r="L1444" s="59"/>
    </row>
    <row r="1445" spans="12:12" ht="12.75" customHeight="1">
      <c r="L1445" s="59"/>
    </row>
    <row r="1446" spans="12:12" ht="12.75" customHeight="1">
      <c r="L1446" s="59"/>
    </row>
    <row r="1447" spans="12:12" ht="12.75" customHeight="1">
      <c r="L1447" s="59"/>
    </row>
    <row r="1448" spans="12:12" ht="12.75" customHeight="1">
      <c r="L1448" s="59"/>
    </row>
    <row r="1449" spans="12:12" ht="12.75" customHeight="1">
      <c r="L1449" s="59"/>
    </row>
    <row r="1450" spans="12:12" ht="12.75" customHeight="1">
      <c r="L1450" s="59"/>
    </row>
    <row r="1451" spans="12:12" ht="12.75" customHeight="1">
      <c r="L1451" s="59"/>
    </row>
    <row r="1452" spans="12:12" ht="12.75" customHeight="1">
      <c r="L1452" s="59"/>
    </row>
    <row r="1453" spans="12:12" ht="12.75" customHeight="1">
      <c r="L1453" s="59"/>
    </row>
    <row r="1454" spans="12:12" ht="12.75" customHeight="1">
      <c r="L1454" s="59"/>
    </row>
    <row r="1455" spans="12:12" ht="12.75" customHeight="1">
      <c r="L1455" s="59"/>
    </row>
    <row r="1456" spans="12:12" ht="12.75" customHeight="1">
      <c r="L1456" s="59"/>
    </row>
    <row r="1457" spans="12:12" ht="12.75" customHeight="1">
      <c r="L1457" s="59"/>
    </row>
    <row r="1458" spans="12:12" ht="12.75" customHeight="1">
      <c r="L1458" s="59"/>
    </row>
    <row r="1459" spans="12:12" ht="12.75" customHeight="1">
      <c r="L1459" s="59"/>
    </row>
    <row r="1460" spans="12:12" ht="12.75" customHeight="1">
      <c r="L1460" s="59"/>
    </row>
    <row r="1461" spans="12:12" ht="12.75" customHeight="1">
      <c r="L1461" s="59"/>
    </row>
    <row r="1462" spans="12:12" ht="12.75" customHeight="1">
      <c r="L1462" s="59"/>
    </row>
    <row r="1463" spans="12:12" ht="12.75" customHeight="1">
      <c r="L1463" s="59"/>
    </row>
    <row r="1464" spans="12:12" ht="12.75" customHeight="1">
      <c r="L1464" s="59"/>
    </row>
    <row r="1465" spans="12:12" ht="12.75" customHeight="1">
      <c r="L1465" s="59"/>
    </row>
    <row r="1466" spans="12:12" ht="12.75" customHeight="1">
      <c r="L1466" s="59"/>
    </row>
    <row r="1467" spans="12:12" ht="12.75" customHeight="1">
      <c r="L1467" s="59"/>
    </row>
    <row r="1468" spans="12:12" ht="12.75" customHeight="1">
      <c r="L1468" s="59"/>
    </row>
    <row r="1469" spans="12:12" ht="12.75" customHeight="1">
      <c r="L1469" s="59"/>
    </row>
    <row r="1470" spans="12:12" ht="12.75" customHeight="1">
      <c r="L1470" s="59"/>
    </row>
    <row r="1471" spans="12:12" ht="12.75" customHeight="1">
      <c r="L1471" s="59"/>
    </row>
    <row r="1472" spans="12:12" ht="12.75" customHeight="1">
      <c r="L1472" s="59"/>
    </row>
    <row r="1473" spans="12:12" ht="12.75" customHeight="1">
      <c r="L1473" s="59"/>
    </row>
    <row r="1474" spans="12:12" ht="12.75" customHeight="1">
      <c r="L1474" s="59"/>
    </row>
    <row r="1475" spans="12:12" ht="12.75" customHeight="1">
      <c r="L1475" s="59"/>
    </row>
    <row r="1476" spans="12:12" ht="12.75" customHeight="1">
      <c r="L1476" s="59"/>
    </row>
    <row r="1477" spans="12:12" ht="12.75" customHeight="1">
      <c r="L1477" s="59"/>
    </row>
    <row r="1478" spans="12:12" ht="12.75" customHeight="1">
      <c r="L1478" s="59"/>
    </row>
    <row r="1479" spans="12:12" ht="12.75" customHeight="1">
      <c r="L1479" s="59"/>
    </row>
    <row r="1480" spans="12:12" ht="12.75" customHeight="1">
      <c r="L1480" s="59"/>
    </row>
    <row r="1481" spans="12:12" ht="12.75" customHeight="1">
      <c r="L1481" s="59"/>
    </row>
    <row r="1482" spans="12:12" ht="12.75" customHeight="1">
      <c r="L1482" s="59"/>
    </row>
    <row r="1483" spans="12:12" ht="12.75" customHeight="1">
      <c r="L1483" s="59"/>
    </row>
    <row r="1484" spans="12:12" ht="12.75" customHeight="1">
      <c r="L1484" s="59"/>
    </row>
    <row r="1485" spans="12:12" ht="12.75" customHeight="1">
      <c r="L1485" s="59"/>
    </row>
    <row r="1486" spans="12:12" ht="12.75" customHeight="1">
      <c r="L1486" s="59"/>
    </row>
    <row r="1487" spans="12:12" ht="12.75" customHeight="1">
      <c r="L1487" s="59"/>
    </row>
    <row r="1488" spans="12:12" ht="12.75" customHeight="1">
      <c r="L1488" s="59"/>
    </row>
    <row r="1489" spans="12:12" ht="12.75" customHeight="1">
      <c r="L1489" s="59"/>
    </row>
    <row r="1490" spans="12:12" ht="12.75" customHeight="1">
      <c r="L1490" s="59"/>
    </row>
    <row r="1491" spans="12:12" ht="12.75" customHeight="1">
      <c r="L1491" s="59"/>
    </row>
    <row r="1492" spans="12:12" ht="12.75" customHeight="1">
      <c r="L1492" s="59"/>
    </row>
    <row r="1493" spans="12:12" ht="12.75" customHeight="1">
      <c r="L1493" s="59"/>
    </row>
    <row r="1494" spans="12:12" ht="12.75" customHeight="1">
      <c r="L1494" s="59"/>
    </row>
    <row r="1495" spans="12:12" ht="12.75" customHeight="1">
      <c r="L1495" s="59"/>
    </row>
    <row r="1496" spans="12:12" ht="12.75" customHeight="1">
      <c r="L1496" s="59"/>
    </row>
    <row r="1497" spans="12:12" ht="12.75" customHeight="1">
      <c r="L1497" s="59"/>
    </row>
    <row r="1498" spans="12:12" ht="12.75" customHeight="1">
      <c r="L1498" s="59"/>
    </row>
    <row r="1499" spans="12:12" ht="12.75" customHeight="1">
      <c r="L1499" s="59"/>
    </row>
    <row r="1500" spans="12:12" ht="12.75" customHeight="1">
      <c r="L1500" s="59"/>
    </row>
    <row r="1501" spans="12:12" ht="12.75" customHeight="1">
      <c r="L1501" s="59"/>
    </row>
    <row r="1502" spans="12:12" ht="12.75" customHeight="1">
      <c r="L1502" s="59"/>
    </row>
    <row r="1503" spans="12:12" ht="12.75" customHeight="1">
      <c r="L1503" s="59"/>
    </row>
    <row r="1504" spans="12:12" ht="12.75" customHeight="1">
      <c r="L1504" s="59"/>
    </row>
    <row r="1505" spans="12:12" ht="12.75" customHeight="1">
      <c r="L1505" s="59"/>
    </row>
    <row r="1506" spans="12:12" ht="12.75" customHeight="1">
      <c r="L1506" s="59"/>
    </row>
    <row r="1507" spans="12:12" ht="12.75" customHeight="1">
      <c r="L1507" s="59"/>
    </row>
    <row r="1508" spans="12:12" ht="12.75" customHeight="1">
      <c r="L1508" s="59"/>
    </row>
    <row r="1509" spans="12:12" ht="12.75" customHeight="1">
      <c r="L1509" s="59"/>
    </row>
    <row r="1510" spans="12:12" ht="12.75" customHeight="1">
      <c r="L1510" s="59"/>
    </row>
    <row r="1511" spans="12:12" ht="12.75" customHeight="1">
      <c r="L1511" s="59"/>
    </row>
    <row r="1512" spans="12:12" ht="12.75" customHeight="1">
      <c r="L1512" s="59"/>
    </row>
    <row r="1513" spans="12:12" ht="12.75" customHeight="1">
      <c r="L1513" s="59"/>
    </row>
    <row r="1514" spans="12:12" ht="12.75" customHeight="1">
      <c r="L1514" s="59"/>
    </row>
    <row r="1515" spans="12:12" ht="12.75" customHeight="1">
      <c r="L1515" s="59"/>
    </row>
    <row r="1516" spans="12:12" ht="12.75" customHeight="1">
      <c r="L1516" s="59"/>
    </row>
    <row r="1517" spans="12:12" ht="12.75" customHeight="1">
      <c r="L1517" s="59"/>
    </row>
    <row r="1518" spans="12:12" ht="12.75" customHeight="1">
      <c r="L1518" s="59"/>
    </row>
    <row r="1519" spans="12:12" ht="12.75" customHeight="1">
      <c r="L1519" s="59"/>
    </row>
    <row r="1520" spans="12:12" ht="12.75" customHeight="1">
      <c r="L1520" s="59"/>
    </row>
    <row r="1521" spans="12:12" ht="12.75" customHeight="1">
      <c r="L1521" s="59"/>
    </row>
    <row r="1522" spans="12:12" ht="12.75" customHeight="1">
      <c r="L1522" s="59"/>
    </row>
    <row r="1523" spans="12:12" ht="12.75" customHeight="1">
      <c r="L1523" s="59"/>
    </row>
    <row r="1524" spans="12:12" ht="12.75" customHeight="1">
      <c r="L1524" s="59"/>
    </row>
    <row r="1525" spans="12:12" ht="12.75" customHeight="1">
      <c r="L1525" s="59"/>
    </row>
    <row r="1526" spans="12:12" ht="12.75" customHeight="1">
      <c r="L1526" s="59"/>
    </row>
    <row r="1527" spans="12:12" ht="12.75" customHeight="1">
      <c r="L1527" s="59"/>
    </row>
    <row r="1528" spans="12:12" ht="12.75" customHeight="1">
      <c r="L1528" s="59"/>
    </row>
    <row r="1529" spans="12:12" ht="12.75" customHeight="1">
      <c r="L1529" s="59"/>
    </row>
    <row r="1530" spans="12:12" ht="12.75" customHeight="1">
      <c r="L1530" s="59"/>
    </row>
    <row r="1531" spans="12:12" ht="12.75" customHeight="1">
      <c r="L1531" s="59"/>
    </row>
    <row r="1532" spans="12:12" ht="12.75" customHeight="1">
      <c r="L1532" s="59"/>
    </row>
    <row r="1533" spans="12:12" ht="12.75" customHeight="1">
      <c r="L1533" s="59"/>
    </row>
    <row r="1534" spans="12:12" ht="12.75" customHeight="1">
      <c r="L1534" s="59"/>
    </row>
    <row r="1535" spans="12:12" ht="12.75" customHeight="1">
      <c r="L1535" s="59"/>
    </row>
    <row r="1536" spans="12:12" ht="12.75" customHeight="1">
      <c r="L1536" s="59"/>
    </row>
    <row r="1537" spans="12:12" ht="12.75" customHeight="1">
      <c r="L1537" s="59"/>
    </row>
    <row r="1538" spans="12:12" ht="12.75" customHeight="1">
      <c r="L1538" s="59"/>
    </row>
    <row r="1539" spans="12:12" ht="12.75" customHeight="1">
      <c r="L1539" s="59"/>
    </row>
    <row r="1540" spans="12:12" ht="12.75" customHeight="1">
      <c r="L1540" s="59"/>
    </row>
    <row r="1541" spans="12:12" ht="12.75" customHeight="1">
      <c r="L1541" s="59"/>
    </row>
    <row r="1542" spans="12:12" ht="12.75" customHeight="1">
      <c r="L1542" s="59"/>
    </row>
    <row r="1543" spans="12:12" ht="12.75" customHeight="1">
      <c r="L1543" s="59"/>
    </row>
    <row r="1544" spans="12:12" ht="12.75" customHeight="1">
      <c r="L1544" s="59"/>
    </row>
    <row r="1545" spans="12:12" ht="12.75" customHeight="1">
      <c r="L1545" s="59"/>
    </row>
    <row r="1546" spans="12:12" ht="12.75" customHeight="1">
      <c r="L1546" s="59"/>
    </row>
    <row r="1547" spans="12:12" ht="12.75" customHeight="1">
      <c r="L1547" s="59"/>
    </row>
    <row r="1548" spans="12:12" ht="12.75" customHeight="1">
      <c r="L1548" s="59"/>
    </row>
    <row r="1549" spans="12:12" ht="12.75" customHeight="1">
      <c r="L1549" s="59"/>
    </row>
    <row r="1550" spans="12:12" ht="12.75" customHeight="1">
      <c r="L1550" s="59"/>
    </row>
    <row r="1551" spans="12:12" ht="12.75" customHeight="1">
      <c r="L1551" s="59"/>
    </row>
    <row r="1552" spans="12:12" ht="12.75" customHeight="1">
      <c r="L1552" s="59"/>
    </row>
    <row r="1553" spans="12:12" ht="12.75" customHeight="1">
      <c r="L1553" s="59"/>
    </row>
    <row r="1554" spans="12:12" ht="12.75" customHeight="1">
      <c r="L1554" s="59"/>
    </row>
    <row r="1555" spans="12:12" ht="12.75" customHeight="1">
      <c r="L1555" s="59"/>
    </row>
    <row r="1556" spans="12:12" ht="12.75" customHeight="1">
      <c r="L1556" s="59"/>
    </row>
    <row r="1557" spans="12:12" ht="12.75" customHeight="1">
      <c r="L1557" s="59"/>
    </row>
    <row r="1558" spans="12:12" ht="12.75" customHeight="1">
      <c r="L1558" s="59"/>
    </row>
    <row r="1559" spans="12:12" ht="12.75" customHeight="1">
      <c r="L1559" s="59"/>
    </row>
    <row r="1560" spans="12:12" ht="12.75" customHeight="1">
      <c r="L1560" s="59"/>
    </row>
    <row r="1561" spans="12:12" ht="12.75" customHeight="1">
      <c r="L1561" s="59"/>
    </row>
    <row r="1562" spans="12:12" ht="12.75" customHeight="1">
      <c r="L1562" s="59"/>
    </row>
    <row r="1563" spans="12:12" ht="12.75" customHeight="1">
      <c r="L1563" s="59"/>
    </row>
    <row r="1564" spans="12:12" ht="12.75" customHeight="1">
      <c r="L1564" s="59"/>
    </row>
    <row r="1565" spans="12:12" ht="12.75" customHeight="1">
      <c r="L1565" s="59"/>
    </row>
    <row r="1566" spans="12:12" ht="12.75" customHeight="1">
      <c r="L1566" s="59"/>
    </row>
    <row r="1567" spans="12:12" ht="12.75" customHeight="1">
      <c r="L1567" s="59"/>
    </row>
    <row r="1568" spans="12:12" ht="12.75" customHeight="1">
      <c r="L1568" s="59"/>
    </row>
    <row r="1569" spans="12:12" ht="12.75" customHeight="1">
      <c r="L1569" s="59"/>
    </row>
    <row r="1570" spans="12:12" ht="12.75" customHeight="1">
      <c r="L1570" s="59"/>
    </row>
    <row r="1571" spans="12:12" ht="12.75" customHeight="1">
      <c r="L1571" s="59"/>
    </row>
    <row r="1572" spans="12:12" ht="12.75" customHeight="1">
      <c r="L1572" s="59"/>
    </row>
    <row r="1573" spans="12:12" ht="12.75" customHeight="1">
      <c r="L1573" s="59"/>
    </row>
    <row r="1574" spans="12:12" ht="12.75" customHeight="1">
      <c r="L1574" s="59"/>
    </row>
    <row r="1575" spans="12:12" ht="12.75" customHeight="1">
      <c r="L1575" s="59"/>
    </row>
    <row r="1576" spans="12:12" ht="12.75" customHeight="1">
      <c r="L1576" s="59"/>
    </row>
    <row r="1577" spans="12:12" ht="12.75" customHeight="1">
      <c r="L1577" s="59"/>
    </row>
    <row r="1578" spans="12:12" ht="12.75" customHeight="1">
      <c r="L1578" s="59"/>
    </row>
    <row r="1579" spans="12:12" ht="12.75" customHeight="1">
      <c r="L1579" s="59"/>
    </row>
    <row r="1580" spans="12:12" ht="12.75" customHeight="1">
      <c r="L1580" s="59"/>
    </row>
    <row r="1581" spans="12:12" ht="12.75" customHeight="1">
      <c r="L1581" s="59"/>
    </row>
    <row r="1582" spans="12:12" ht="12.75" customHeight="1">
      <c r="L1582" s="59"/>
    </row>
    <row r="1583" spans="12:12" ht="12.75" customHeight="1">
      <c r="L1583" s="59"/>
    </row>
    <row r="1584" spans="12:12" ht="12.75" customHeight="1">
      <c r="L1584" s="59"/>
    </row>
    <row r="1585" spans="12:12" ht="12.75" customHeight="1">
      <c r="L1585" s="59"/>
    </row>
    <row r="1586" spans="12:12" ht="12.75" customHeight="1">
      <c r="L1586" s="59"/>
    </row>
    <row r="1587" spans="12:12" ht="12.75" customHeight="1">
      <c r="L1587" s="59"/>
    </row>
    <row r="1588" spans="12:12" ht="12.75" customHeight="1">
      <c r="L1588" s="59"/>
    </row>
    <row r="1589" spans="12:12" ht="12.75" customHeight="1">
      <c r="L1589" s="59"/>
    </row>
    <row r="1590" spans="12:12" ht="12.75" customHeight="1">
      <c r="L1590" s="59"/>
    </row>
    <row r="1591" spans="12:12" ht="12.75" customHeight="1">
      <c r="L1591" s="59"/>
    </row>
    <row r="1592" spans="12:12" ht="12.75" customHeight="1">
      <c r="L1592" s="59"/>
    </row>
    <row r="1593" spans="12:12" ht="12.75" customHeight="1">
      <c r="L1593" s="59"/>
    </row>
    <row r="1594" spans="12:12" ht="12.75" customHeight="1">
      <c r="L1594" s="59"/>
    </row>
    <row r="1595" spans="12:12" ht="12.75" customHeight="1">
      <c r="L1595" s="59"/>
    </row>
    <row r="1596" spans="12:12" ht="12.75" customHeight="1">
      <c r="L1596" s="59"/>
    </row>
    <row r="1597" spans="12:12" ht="12.75" customHeight="1">
      <c r="L1597" s="59"/>
    </row>
    <row r="1598" spans="12:12" ht="12.75" customHeight="1">
      <c r="L1598" s="59"/>
    </row>
    <row r="1599" spans="12:12" ht="12.75" customHeight="1">
      <c r="L1599" s="59"/>
    </row>
    <row r="1600" spans="12:12" ht="12.75" customHeight="1">
      <c r="L1600" s="59"/>
    </row>
    <row r="1601" spans="12:12" ht="12.75" customHeight="1">
      <c r="L1601" s="59"/>
    </row>
    <row r="1602" spans="12:12" ht="12.75" customHeight="1">
      <c r="L1602" s="59"/>
    </row>
    <row r="1603" spans="12:12" ht="12.75" customHeight="1">
      <c r="L1603" s="59"/>
    </row>
    <row r="1604" spans="12:12" ht="12.75" customHeight="1">
      <c r="L1604" s="59"/>
    </row>
    <row r="1605" spans="12:12" ht="12.75" customHeight="1">
      <c r="L1605" s="59"/>
    </row>
    <row r="1606" spans="12:12" ht="12.75" customHeight="1">
      <c r="L1606" s="59"/>
    </row>
    <row r="1607" spans="12:12" ht="12.75" customHeight="1">
      <c r="L1607" s="59"/>
    </row>
    <row r="1608" spans="12:12" ht="12.75" customHeight="1">
      <c r="L1608" s="59"/>
    </row>
    <row r="1609" spans="12:12" ht="12.75" customHeight="1">
      <c r="L1609" s="59"/>
    </row>
    <row r="1610" spans="12:12" ht="12.75" customHeight="1">
      <c r="L1610" s="59"/>
    </row>
    <row r="1611" spans="12:12" ht="12.75" customHeight="1">
      <c r="L1611" s="59"/>
    </row>
    <row r="1612" spans="12:12" ht="12.75" customHeight="1">
      <c r="L1612" s="59"/>
    </row>
    <row r="1613" spans="12:12" ht="12.75" customHeight="1">
      <c r="L1613" s="59"/>
    </row>
    <row r="1614" spans="12:12" ht="12.75" customHeight="1">
      <c r="L1614" s="59"/>
    </row>
    <row r="1615" spans="12:12" ht="12.75" customHeight="1">
      <c r="L1615" s="59"/>
    </row>
    <row r="1616" spans="12:12" ht="12.75" customHeight="1">
      <c r="L1616" s="59"/>
    </row>
    <row r="1617" spans="12:12" ht="12.75" customHeight="1">
      <c r="L1617" s="59"/>
    </row>
    <row r="1618" spans="12:12" ht="12.75" customHeight="1">
      <c r="L1618" s="59"/>
    </row>
    <row r="1619" spans="12:12" ht="12.75" customHeight="1">
      <c r="L1619" s="59"/>
    </row>
    <row r="1620" spans="12:12" ht="12.75" customHeight="1">
      <c r="L1620" s="59"/>
    </row>
    <row r="1621" spans="12:12" ht="12.75" customHeight="1">
      <c r="L1621" s="59"/>
    </row>
    <row r="1622" spans="12:12" ht="12.75" customHeight="1">
      <c r="L1622" s="59"/>
    </row>
    <row r="1623" spans="12:12" ht="12.75" customHeight="1">
      <c r="L1623" s="59"/>
    </row>
    <row r="1624" spans="12:12" ht="12.75" customHeight="1">
      <c r="L1624" s="59"/>
    </row>
    <row r="1625" spans="12:12" ht="12.75" customHeight="1">
      <c r="L1625" s="59"/>
    </row>
    <row r="1626" spans="12:12" ht="12.75" customHeight="1">
      <c r="L1626" s="59"/>
    </row>
    <row r="1627" spans="12:12" ht="12.75" customHeight="1">
      <c r="L1627" s="59"/>
    </row>
    <row r="1628" spans="12:12" ht="12.75" customHeight="1">
      <c r="L1628" s="59"/>
    </row>
    <row r="1629" spans="12:12" ht="12.75" customHeight="1">
      <c r="L1629" s="59"/>
    </row>
    <row r="1630" spans="12:12" ht="12.75" customHeight="1">
      <c r="L1630" s="59"/>
    </row>
    <row r="1631" spans="12:12" ht="12.75" customHeight="1">
      <c r="L1631" s="59"/>
    </row>
    <row r="1632" spans="12:12" ht="12.75" customHeight="1">
      <c r="L1632" s="59"/>
    </row>
    <row r="1633" spans="12:12" ht="12.75" customHeight="1">
      <c r="L1633" s="59"/>
    </row>
    <row r="1634" spans="12:12" ht="12.75" customHeight="1">
      <c r="L1634" s="59"/>
    </row>
    <row r="1635" spans="12:12" ht="12.75" customHeight="1">
      <c r="L1635" s="59"/>
    </row>
    <row r="1636" spans="12:12" ht="12.75" customHeight="1">
      <c r="L1636" s="59"/>
    </row>
    <row r="1637" spans="12:12" ht="12.75" customHeight="1">
      <c r="L1637" s="59"/>
    </row>
    <row r="1638" spans="12:12" ht="12.75" customHeight="1">
      <c r="L1638" s="59"/>
    </row>
    <row r="1639" spans="12:12" ht="12.75" customHeight="1">
      <c r="L1639" s="59"/>
    </row>
    <row r="1640" spans="12:12" ht="12.75" customHeight="1">
      <c r="L1640" s="59"/>
    </row>
    <row r="1641" spans="12:12" ht="12.75" customHeight="1">
      <c r="L1641" s="59"/>
    </row>
    <row r="1642" spans="12:12" ht="12.75" customHeight="1">
      <c r="L1642" s="59"/>
    </row>
    <row r="1643" spans="12:12" ht="12.75" customHeight="1">
      <c r="L1643" s="59"/>
    </row>
    <row r="1644" spans="12:12" ht="12.75" customHeight="1">
      <c r="L1644" s="59"/>
    </row>
    <row r="1645" spans="12:12" ht="12.75" customHeight="1">
      <c r="L1645" s="59"/>
    </row>
    <row r="1646" spans="12:12" ht="12.75" customHeight="1">
      <c r="L1646" s="59"/>
    </row>
    <row r="1647" spans="12:12" ht="12.75" customHeight="1">
      <c r="L1647" s="59"/>
    </row>
    <row r="1648" spans="12:12" ht="12.75" customHeight="1">
      <c r="L1648" s="59"/>
    </row>
    <row r="1649" spans="12:12" ht="12.75" customHeight="1">
      <c r="L1649" s="59"/>
    </row>
    <row r="1650" spans="12:12" ht="12.75" customHeight="1">
      <c r="L1650" s="59"/>
    </row>
    <row r="1651" spans="12:12" ht="12.75" customHeight="1">
      <c r="L1651" s="59"/>
    </row>
    <row r="1652" spans="12:12" ht="12.75" customHeight="1">
      <c r="L1652" s="59"/>
    </row>
    <row r="1653" spans="12:12" ht="12.75" customHeight="1">
      <c r="L1653" s="59"/>
    </row>
    <row r="1654" spans="12:12" ht="12.75" customHeight="1">
      <c r="L1654" s="59"/>
    </row>
    <row r="1655" spans="12:12" ht="12.75" customHeight="1">
      <c r="L1655" s="59"/>
    </row>
    <row r="1656" spans="12:12" ht="12.75" customHeight="1">
      <c r="L1656" s="59"/>
    </row>
    <row r="1657" spans="12:12" ht="12.75" customHeight="1">
      <c r="L1657" s="59"/>
    </row>
    <row r="1658" spans="12:12" ht="12.75" customHeight="1">
      <c r="L1658" s="59"/>
    </row>
    <row r="1659" spans="12:12" ht="12.75" customHeight="1">
      <c r="L1659" s="59"/>
    </row>
    <row r="1660" spans="12:12" ht="12.75" customHeight="1">
      <c r="L1660" s="59"/>
    </row>
    <row r="1661" spans="12:12" ht="12.75" customHeight="1">
      <c r="L1661" s="59"/>
    </row>
    <row r="1662" spans="12:12" ht="12.75" customHeight="1">
      <c r="L1662" s="59"/>
    </row>
    <row r="1663" spans="12:12" ht="12.75" customHeight="1">
      <c r="L1663" s="59"/>
    </row>
    <row r="1664" spans="12:12" ht="12.75" customHeight="1">
      <c r="L1664" s="59"/>
    </row>
    <row r="1665" spans="12:12" ht="12.75" customHeight="1">
      <c r="L1665" s="59"/>
    </row>
    <row r="1666" spans="12:12" ht="12.75" customHeight="1">
      <c r="L1666" s="59"/>
    </row>
    <row r="1667" spans="12:12" ht="12.75" customHeight="1">
      <c r="L1667" s="59"/>
    </row>
    <row r="1668" spans="12:12" ht="12.75" customHeight="1">
      <c r="L1668" s="59"/>
    </row>
    <row r="1669" spans="12:12" ht="12.75" customHeight="1">
      <c r="L1669" s="59"/>
    </row>
    <row r="1670" spans="12:12" ht="12.75" customHeight="1">
      <c r="L1670" s="59"/>
    </row>
    <row r="1671" spans="12:12" ht="12.75" customHeight="1">
      <c r="L1671" s="59"/>
    </row>
    <row r="1672" spans="12:12" ht="12.75" customHeight="1">
      <c r="L1672" s="59"/>
    </row>
    <row r="1673" spans="12:12" ht="12.75" customHeight="1">
      <c r="L1673" s="59"/>
    </row>
    <row r="1674" spans="12:12" ht="12.75" customHeight="1">
      <c r="L1674" s="59"/>
    </row>
    <row r="1675" spans="12:12" ht="12.75" customHeight="1">
      <c r="L1675" s="59"/>
    </row>
    <row r="1676" spans="12:12" ht="12.75" customHeight="1">
      <c r="L1676" s="59"/>
    </row>
    <row r="1677" spans="12:12" ht="12.75" customHeight="1">
      <c r="L1677" s="59"/>
    </row>
    <row r="1678" spans="12:12" ht="12.75" customHeight="1">
      <c r="L1678" s="59"/>
    </row>
    <row r="1679" spans="12:12" ht="12.75" customHeight="1">
      <c r="L1679" s="59"/>
    </row>
    <row r="1680" spans="12:12" ht="12.75" customHeight="1">
      <c r="L1680" s="59"/>
    </row>
    <row r="1681" spans="12:12" ht="12.75" customHeight="1">
      <c r="L1681" s="59"/>
    </row>
    <row r="1682" spans="12:12" ht="12.75" customHeight="1">
      <c r="L1682" s="59"/>
    </row>
    <row r="1683" spans="12:12" ht="12.75" customHeight="1">
      <c r="L1683" s="59"/>
    </row>
    <row r="1684" spans="12:12" ht="12.75" customHeight="1">
      <c r="L1684" s="59"/>
    </row>
    <row r="1685" spans="12:12" ht="12.75" customHeight="1">
      <c r="L1685" s="59"/>
    </row>
    <row r="1686" spans="12:12" ht="12.75" customHeight="1">
      <c r="L1686" s="59"/>
    </row>
    <row r="1687" spans="12:12" ht="12.75" customHeight="1">
      <c r="L1687" s="59"/>
    </row>
    <row r="1688" spans="12:12" ht="12.75" customHeight="1">
      <c r="L1688" s="59"/>
    </row>
    <row r="1689" spans="12:12" ht="12.75" customHeight="1">
      <c r="L1689" s="59"/>
    </row>
    <row r="1690" spans="12:12" ht="12.75" customHeight="1">
      <c r="L1690" s="59"/>
    </row>
    <row r="1691" spans="12:12" ht="12.75" customHeight="1">
      <c r="L1691" s="59"/>
    </row>
    <row r="1692" spans="12:12" ht="12.75" customHeight="1">
      <c r="L1692" s="59"/>
    </row>
    <row r="1693" spans="12:12" ht="12.75" customHeight="1">
      <c r="L1693" s="59"/>
    </row>
    <row r="1694" spans="12:12" ht="12.75" customHeight="1">
      <c r="L1694" s="59"/>
    </row>
    <row r="1695" spans="12:12" ht="12.75" customHeight="1">
      <c r="L1695" s="59"/>
    </row>
    <row r="1696" spans="12:12" ht="12.75" customHeight="1">
      <c r="L1696" s="59"/>
    </row>
    <row r="1697" spans="12:12" ht="12.75" customHeight="1">
      <c r="L1697" s="59"/>
    </row>
    <row r="1698" spans="12:12" ht="12.75" customHeight="1">
      <c r="L1698" s="59"/>
    </row>
    <row r="1699" spans="12:12" ht="12.75" customHeight="1">
      <c r="L1699" s="59"/>
    </row>
    <row r="1700" spans="12:12" ht="12.75" customHeight="1">
      <c r="L1700" s="59"/>
    </row>
    <row r="1701" spans="12:12" ht="12.75" customHeight="1">
      <c r="L1701" s="59"/>
    </row>
    <row r="1702" spans="12:12" ht="12.75" customHeight="1">
      <c r="L1702" s="59"/>
    </row>
    <row r="1703" spans="12:12" ht="12.75" customHeight="1">
      <c r="L1703" s="59"/>
    </row>
    <row r="1704" spans="12:12" ht="12.75" customHeight="1">
      <c r="L1704" s="59"/>
    </row>
    <row r="1705" spans="12:12" ht="12.75" customHeight="1">
      <c r="L1705" s="59"/>
    </row>
    <row r="1706" spans="12:12" ht="12.75" customHeight="1">
      <c r="L1706" s="59"/>
    </row>
    <row r="1707" spans="12:12" ht="12.75" customHeight="1">
      <c r="L1707" s="59"/>
    </row>
    <row r="1708" spans="12:12" ht="12.75" customHeight="1">
      <c r="L1708" s="59"/>
    </row>
    <row r="1709" spans="12:12" ht="12.75" customHeight="1">
      <c r="L1709" s="59"/>
    </row>
    <row r="1710" spans="12:12" ht="12.75" customHeight="1">
      <c r="L1710" s="59"/>
    </row>
    <row r="1711" spans="12:12" ht="12.75" customHeight="1">
      <c r="L1711" s="59"/>
    </row>
    <row r="1712" spans="12:12" ht="12.75" customHeight="1">
      <c r="L1712" s="59"/>
    </row>
    <row r="1713" spans="12:12" ht="12.75" customHeight="1">
      <c r="L1713" s="59"/>
    </row>
    <row r="1714" spans="12:12" ht="12.75" customHeight="1">
      <c r="L1714" s="59"/>
    </row>
    <row r="1715" spans="12:12" ht="12.75" customHeight="1">
      <c r="L1715" s="59"/>
    </row>
    <row r="1716" spans="12:12" ht="12.75" customHeight="1">
      <c r="L1716" s="59"/>
    </row>
    <row r="1717" spans="12:12" ht="12.75" customHeight="1">
      <c r="L1717" s="59"/>
    </row>
    <row r="1718" spans="12:12" ht="12.75" customHeight="1">
      <c r="L1718" s="59"/>
    </row>
    <row r="1719" spans="12:12" ht="12.75" customHeight="1">
      <c r="L1719" s="59"/>
    </row>
    <row r="1720" spans="12:12" ht="12.75" customHeight="1">
      <c r="L1720" s="59"/>
    </row>
    <row r="1721" spans="12:12" ht="12.75" customHeight="1">
      <c r="L1721" s="59"/>
    </row>
    <row r="1722" spans="12:12" ht="12.75" customHeight="1">
      <c r="L1722" s="59"/>
    </row>
    <row r="1723" spans="12:12" ht="12.75" customHeight="1">
      <c r="L1723" s="59"/>
    </row>
    <row r="1724" spans="12:12" ht="12.75" customHeight="1">
      <c r="L1724" s="59"/>
    </row>
    <row r="1725" spans="12:12" ht="12.75" customHeight="1">
      <c r="L1725" s="59"/>
    </row>
    <row r="1726" spans="12:12" ht="12.75" customHeight="1">
      <c r="L1726" s="59"/>
    </row>
    <row r="1727" spans="12:12" ht="12.75" customHeight="1">
      <c r="L1727" s="59"/>
    </row>
    <row r="1728" spans="12:12" ht="12.75" customHeight="1">
      <c r="L1728" s="59"/>
    </row>
    <row r="1729" spans="12:12" ht="12.75" customHeight="1">
      <c r="L1729" s="59"/>
    </row>
    <row r="1730" spans="12:12" ht="12.75" customHeight="1">
      <c r="L1730" s="59"/>
    </row>
    <row r="1731" spans="12:12" ht="12.75" customHeight="1">
      <c r="L1731" s="59"/>
    </row>
    <row r="1732" spans="12:12" ht="12.75" customHeight="1">
      <c r="L1732" s="59"/>
    </row>
    <row r="1733" spans="12:12" ht="12.75" customHeight="1">
      <c r="L1733" s="59"/>
    </row>
    <row r="1734" spans="12:12" ht="12.75" customHeight="1">
      <c r="L1734" s="59"/>
    </row>
    <row r="1735" spans="12:12" ht="12.75" customHeight="1">
      <c r="L1735" s="59"/>
    </row>
    <row r="1736" spans="12:12" ht="12.75" customHeight="1">
      <c r="L1736" s="59"/>
    </row>
    <row r="1737" spans="12:12" ht="12.75" customHeight="1">
      <c r="L1737" s="59"/>
    </row>
    <row r="1738" spans="12:12" ht="12.75" customHeight="1">
      <c r="L1738" s="59"/>
    </row>
    <row r="1739" spans="12:12" ht="12.75" customHeight="1">
      <c r="L1739" s="59"/>
    </row>
    <row r="1740" spans="12:12" ht="12.75" customHeight="1">
      <c r="L1740" s="59"/>
    </row>
    <row r="1741" spans="12:12" ht="12.75" customHeight="1">
      <c r="L1741" s="59"/>
    </row>
    <row r="1742" spans="12:12" ht="12.75" customHeight="1">
      <c r="L1742" s="59"/>
    </row>
    <row r="1743" spans="12:12" ht="12.75" customHeight="1">
      <c r="L1743" s="59"/>
    </row>
    <row r="1744" spans="12:12" ht="12.75" customHeight="1">
      <c r="L1744" s="59"/>
    </row>
    <row r="1745" spans="12:12" ht="12.75" customHeight="1">
      <c r="L1745" s="59"/>
    </row>
    <row r="1746" spans="12:12" ht="12.75" customHeight="1">
      <c r="L1746" s="59"/>
    </row>
    <row r="1747" spans="12:12" ht="12.75" customHeight="1">
      <c r="L1747" s="59"/>
    </row>
    <row r="1748" spans="12:12" ht="12.75" customHeight="1">
      <c r="L1748" s="59"/>
    </row>
    <row r="1749" spans="12:12" ht="12.75" customHeight="1">
      <c r="L1749" s="59"/>
    </row>
    <row r="1750" spans="12:12" ht="12.75" customHeight="1">
      <c r="L1750" s="59"/>
    </row>
    <row r="1751" spans="12:12" ht="12.75" customHeight="1">
      <c r="L1751" s="59"/>
    </row>
    <row r="1752" spans="12:12" ht="12.75" customHeight="1">
      <c r="L1752" s="59"/>
    </row>
    <row r="1753" spans="12:12" ht="12.75" customHeight="1">
      <c r="L1753" s="59"/>
    </row>
    <row r="1754" spans="12:12" ht="12.75" customHeight="1">
      <c r="L1754" s="59"/>
    </row>
    <row r="1755" spans="12:12" ht="12.75" customHeight="1">
      <c r="L1755" s="59"/>
    </row>
    <row r="1756" spans="12:12" ht="12.75" customHeight="1">
      <c r="L1756" s="59"/>
    </row>
    <row r="1757" spans="12:12" ht="12.75" customHeight="1">
      <c r="L1757" s="59"/>
    </row>
    <row r="1758" spans="12:12" ht="12.75" customHeight="1">
      <c r="L1758" s="59"/>
    </row>
    <row r="1759" spans="12:12" ht="12.75" customHeight="1">
      <c r="L1759" s="59"/>
    </row>
    <row r="1760" spans="12:12" ht="12.75" customHeight="1">
      <c r="L1760" s="59"/>
    </row>
    <row r="1761" spans="12:12" ht="12.75" customHeight="1">
      <c r="L1761" s="59"/>
    </row>
    <row r="1762" spans="12:12" ht="12.75" customHeight="1">
      <c r="L1762" s="59"/>
    </row>
    <row r="1763" spans="12:12" ht="12.75" customHeight="1">
      <c r="L1763" s="59"/>
    </row>
    <row r="1764" spans="12:12" ht="12.75" customHeight="1">
      <c r="L1764" s="59"/>
    </row>
    <row r="1765" spans="12:12" ht="12.75" customHeight="1">
      <c r="L1765" s="59"/>
    </row>
    <row r="1766" spans="12:12" ht="12.75" customHeight="1">
      <c r="L1766" s="59"/>
    </row>
    <row r="1767" spans="12:12" ht="12.75" customHeight="1">
      <c r="L1767" s="59"/>
    </row>
    <row r="1768" spans="12:12" ht="12.75" customHeight="1">
      <c r="L1768" s="59"/>
    </row>
    <row r="1769" spans="12:12" ht="12.75" customHeight="1">
      <c r="L1769" s="59"/>
    </row>
    <row r="1770" spans="12:12" ht="12.75" customHeight="1">
      <c r="L1770" s="59"/>
    </row>
    <row r="1771" spans="12:12" ht="12.75" customHeight="1">
      <c r="L1771" s="59"/>
    </row>
    <row r="1772" spans="12:12" ht="12.75" customHeight="1">
      <c r="L1772" s="59"/>
    </row>
    <row r="1773" spans="12:12" ht="12.75" customHeight="1">
      <c r="L1773" s="59"/>
    </row>
    <row r="1774" spans="12:12" ht="12.75" customHeight="1">
      <c r="L1774" s="59"/>
    </row>
    <row r="1775" spans="12:12" ht="12.75" customHeight="1">
      <c r="L1775" s="59"/>
    </row>
    <row r="1776" spans="12:12" ht="12.75" customHeight="1">
      <c r="L1776" s="59"/>
    </row>
    <row r="1777" spans="12:12" ht="12.75" customHeight="1">
      <c r="L1777" s="59"/>
    </row>
    <row r="1778" spans="12:12" ht="12.75" customHeight="1">
      <c r="L1778" s="59"/>
    </row>
    <row r="1779" spans="12:12" ht="12.75" customHeight="1">
      <c r="L1779" s="59"/>
    </row>
    <row r="1780" spans="12:12" ht="12.75" customHeight="1">
      <c r="L1780" s="59"/>
    </row>
    <row r="1781" spans="12:12" ht="12.75" customHeight="1">
      <c r="L1781" s="59"/>
    </row>
    <row r="1782" spans="12:12" ht="12.75" customHeight="1">
      <c r="L1782" s="59"/>
    </row>
    <row r="1783" spans="12:12" ht="12.75" customHeight="1">
      <c r="L1783" s="59"/>
    </row>
    <row r="1784" spans="12:12" ht="12.75" customHeight="1">
      <c r="L1784" s="59"/>
    </row>
    <row r="1785" spans="12:12" ht="12.75" customHeight="1">
      <c r="L1785" s="59"/>
    </row>
    <row r="1786" spans="12:12" ht="12.75" customHeight="1">
      <c r="L1786" s="59"/>
    </row>
    <row r="1787" spans="12:12" ht="12.75" customHeight="1">
      <c r="L1787" s="59"/>
    </row>
    <row r="1788" spans="12:12" ht="12.75" customHeight="1">
      <c r="L1788" s="59"/>
    </row>
    <row r="1789" spans="12:12" ht="12.75" customHeight="1">
      <c r="L1789" s="59"/>
    </row>
    <row r="1790" spans="12:12" ht="12.75" customHeight="1">
      <c r="L1790" s="59"/>
    </row>
    <row r="1791" spans="12:12" ht="12.75" customHeight="1">
      <c r="L1791" s="59"/>
    </row>
    <row r="1792" spans="12:12" ht="12.75" customHeight="1">
      <c r="L1792" s="59"/>
    </row>
    <row r="1793" spans="12:12" ht="12.75" customHeight="1">
      <c r="L1793" s="59"/>
    </row>
    <row r="1794" spans="12:12" ht="12.75" customHeight="1">
      <c r="L1794" s="59"/>
    </row>
    <row r="1795" spans="12:12" ht="12.75" customHeight="1">
      <c r="L1795" s="59"/>
    </row>
    <row r="1796" spans="12:12" ht="12.75" customHeight="1">
      <c r="L1796" s="59"/>
    </row>
    <row r="1797" spans="12:12" ht="12.75" customHeight="1">
      <c r="L1797" s="59"/>
    </row>
    <row r="1798" spans="12:12" ht="12.75" customHeight="1">
      <c r="L1798" s="59"/>
    </row>
    <row r="1799" spans="12:12" ht="12.75" customHeight="1">
      <c r="L1799" s="59"/>
    </row>
    <row r="1800" spans="12:12" ht="12.75" customHeight="1">
      <c r="L1800" s="59"/>
    </row>
    <row r="1801" spans="12:12" ht="12.75" customHeight="1">
      <c r="L1801" s="59"/>
    </row>
    <row r="1802" spans="12:12" ht="12.75" customHeight="1">
      <c r="L1802" s="59"/>
    </row>
    <row r="1803" spans="12:12" ht="12.75" customHeight="1">
      <c r="L1803" s="59"/>
    </row>
    <row r="1804" spans="12:12" ht="12.75" customHeight="1">
      <c r="L1804" s="59"/>
    </row>
    <row r="1805" spans="12:12" ht="12.75" customHeight="1">
      <c r="L1805" s="59"/>
    </row>
    <row r="1806" spans="12:12" ht="12.75" customHeight="1">
      <c r="L1806" s="59"/>
    </row>
    <row r="1807" spans="12:12" ht="12.75" customHeight="1">
      <c r="L1807" s="59"/>
    </row>
    <row r="1808" spans="12:12" ht="12.75" customHeight="1">
      <c r="L1808" s="59"/>
    </row>
    <row r="1809" spans="12:12" ht="12.75" customHeight="1">
      <c r="L1809" s="59"/>
    </row>
    <row r="1810" spans="12:12" ht="12.75" customHeight="1">
      <c r="L1810" s="59"/>
    </row>
    <row r="1811" spans="12:12" ht="12.75" customHeight="1">
      <c r="L1811" s="59"/>
    </row>
    <row r="1812" spans="12:12" ht="12.75" customHeight="1">
      <c r="L1812" s="59"/>
    </row>
    <row r="1813" spans="12:12" ht="12.75" customHeight="1">
      <c r="L1813" s="59"/>
    </row>
    <row r="1814" spans="12:12" ht="12.75" customHeight="1">
      <c r="L1814" s="59"/>
    </row>
    <row r="1815" spans="12:12" ht="12.75" customHeight="1">
      <c r="L1815" s="59"/>
    </row>
    <row r="1816" spans="12:12" ht="12.75" customHeight="1">
      <c r="L1816" s="59"/>
    </row>
    <row r="1817" spans="12:12" ht="12.75" customHeight="1">
      <c r="L1817" s="59"/>
    </row>
    <row r="1818" spans="12:12" ht="12.75" customHeight="1">
      <c r="L1818" s="59"/>
    </row>
    <row r="1819" spans="12:12" ht="12.75" customHeight="1">
      <c r="L1819" s="59"/>
    </row>
    <row r="1820" spans="12:12" ht="12.75" customHeight="1">
      <c r="L1820" s="59"/>
    </row>
    <row r="1821" spans="12:12" ht="12.75" customHeight="1">
      <c r="L1821" s="59"/>
    </row>
    <row r="1822" spans="12:12" ht="12.75" customHeight="1">
      <c r="L1822" s="59"/>
    </row>
    <row r="1823" spans="12:12" ht="12.75" customHeight="1">
      <c r="L1823" s="59"/>
    </row>
    <row r="1824" spans="12:12" ht="12.75" customHeight="1">
      <c r="L1824" s="59"/>
    </row>
    <row r="1825" spans="12:12" ht="12.75" customHeight="1">
      <c r="L1825" s="59"/>
    </row>
    <row r="1826" spans="12:12" ht="12.75" customHeight="1">
      <c r="L1826" s="59"/>
    </row>
    <row r="1827" spans="12:12" ht="12.75" customHeight="1">
      <c r="L1827" s="59"/>
    </row>
    <row r="1828" spans="12:12" ht="12.75" customHeight="1">
      <c r="L1828" s="59"/>
    </row>
    <row r="1829" spans="12:12" ht="12.75" customHeight="1">
      <c r="L1829" s="59"/>
    </row>
    <row r="1830" spans="12:12" ht="12.75" customHeight="1">
      <c r="L1830" s="59"/>
    </row>
    <row r="1831" spans="12:12" ht="12.75" customHeight="1">
      <c r="L1831" s="59"/>
    </row>
    <row r="1832" spans="12:12" ht="12.75" customHeight="1">
      <c r="L1832" s="59"/>
    </row>
    <row r="1833" spans="12:12" ht="12.75" customHeight="1">
      <c r="L1833" s="59"/>
    </row>
    <row r="1834" spans="12:12" ht="12.75" customHeight="1">
      <c r="L1834" s="59"/>
    </row>
    <row r="1835" spans="12:12" ht="12.75" customHeight="1">
      <c r="L1835" s="59"/>
    </row>
    <row r="1836" spans="12:12" ht="12.75" customHeight="1">
      <c r="L1836" s="59"/>
    </row>
    <row r="1837" spans="12:12" ht="12.75" customHeight="1">
      <c r="L1837" s="59"/>
    </row>
    <row r="1838" spans="12:12" ht="12.75" customHeight="1">
      <c r="L1838" s="59"/>
    </row>
    <row r="1839" spans="12:12" ht="12.75" customHeight="1">
      <c r="L1839" s="59"/>
    </row>
    <row r="1840" spans="12:12" ht="12.75" customHeight="1">
      <c r="L1840" s="59"/>
    </row>
    <row r="1841" spans="12:12" ht="12.75" customHeight="1">
      <c r="L1841" s="59"/>
    </row>
    <row r="1842" spans="12:12" ht="12.75" customHeight="1">
      <c r="L1842" s="59"/>
    </row>
    <row r="1843" spans="12:12" ht="12.75" customHeight="1">
      <c r="L1843" s="59"/>
    </row>
    <row r="1844" spans="12:12" ht="12.75" customHeight="1">
      <c r="L1844" s="59"/>
    </row>
    <row r="1845" spans="12:12" ht="12.75" customHeight="1">
      <c r="L1845" s="59"/>
    </row>
    <row r="1846" spans="12:12" ht="12.75" customHeight="1">
      <c r="L1846" s="59"/>
    </row>
    <row r="1847" spans="12:12" ht="12.75" customHeight="1">
      <c r="L1847" s="59"/>
    </row>
    <row r="1848" spans="12:12" ht="12.75" customHeight="1">
      <c r="L1848" s="59"/>
    </row>
    <row r="1849" spans="12:12" ht="12.75" customHeight="1">
      <c r="L1849" s="59"/>
    </row>
    <row r="1850" spans="12:12" ht="12.75" customHeight="1">
      <c r="L1850" s="59"/>
    </row>
    <row r="1851" spans="12:12" ht="12.75" customHeight="1">
      <c r="L1851" s="59"/>
    </row>
    <row r="1852" spans="12:12" ht="12.75" customHeight="1">
      <c r="L1852" s="59"/>
    </row>
    <row r="1853" spans="12:12" ht="12.75" customHeight="1">
      <c r="L1853" s="59"/>
    </row>
    <row r="1854" spans="12:12" ht="12.75" customHeight="1">
      <c r="L1854" s="59"/>
    </row>
    <row r="1855" spans="12:12" ht="12.75" customHeight="1">
      <c r="L1855" s="59"/>
    </row>
    <row r="1856" spans="12:12" ht="12.75" customHeight="1">
      <c r="L1856" s="59"/>
    </row>
    <row r="1857" spans="12:12" ht="12.75" customHeight="1">
      <c r="L1857" s="59"/>
    </row>
    <row r="1858" spans="12:12" ht="12.75" customHeight="1">
      <c r="L1858" s="59"/>
    </row>
    <row r="1859" spans="12:12" ht="12.75" customHeight="1">
      <c r="L1859" s="59"/>
    </row>
    <row r="1860" spans="12:12" ht="12.75" customHeight="1">
      <c r="L1860" s="59"/>
    </row>
    <row r="1861" spans="12:12" ht="12.75" customHeight="1">
      <c r="L1861" s="59"/>
    </row>
    <row r="1862" spans="12:12" ht="12.75" customHeight="1">
      <c r="L1862" s="59"/>
    </row>
    <row r="1863" spans="12:12" ht="12.75" customHeight="1">
      <c r="L1863" s="59"/>
    </row>
    <row r="1864" spans="12:12" ht="12.75" customHeight="1">
      <c r="L1864" s="59"/>
    </row>
    <row r="1865" spans="12:12" ht="12.75" customHeight="1">
      <c r="L1865" s="59"/>
    </row>
    <row r="1866" spans="12:12" ht="12.75" customHeight="1">
      <c r="L1866" s="59"/>
    </row>
    <row r="1867" spans="12:12" ht="12.75" customHeight="1">
      <c r="L1867" s="59"/>
    </row>
    <row r="1868" spans="12:12" ht="12.75" customHeight="1">
      <c r="L1868" s="59"/>
    </row>
    <row r="1869" spans="12:12" ht="12.75" customHeight="1">
      <c r="L1869" s="59"/>
    </row>
    <row r="1870" spans="12:12" ht="12.75" customHeight="1">
      <c r="L1870" s="59"/>
    </row>
    <row r="1871" spans="12:12" ht="12.75" customHeight="1">
      <c r="L1871" s="59"/>
    </row>
    <row r="1872" spans="12:12" ht="12.75" customHeight="1">
      <c r="L1872" s="59"/>
    </row>
    <row r="1873" spans="12:12" ht="12.75" customHeight="1">
      <c r="L1873" s="59"/>
    </row>
    <row r="1874" spans="12:12" ht="12.75" customHeight="1">
      <c r="L1874" s="59"/>
    </row>
    <row r="1875" spans="12:12" ht="12.75" customHeight="1">
      <c r="L1875" s="59"/>
    </row>
    <row r="1876" spans="12:12" ht="12.75" customHeight="1">
      <c r="L1876" s="59"/>
    </row>
    <row r="1877" spans="12:12" ht="12.75" customHeight="1">
      <c r="L1877" s="59"/>
    </row>
    <row r="1878" spans="12:12" ht="12.75" customHeight="1">
      <c r="L1878" s="59"/>
    </row>
    <row r="1879" spans="12:12" ht="12.75" customHeight="1">
      <c r="L1879" s="59"/>
    </row>
    <row r="1880" spans="12:12" ht="12.75" customHeight="1">
      <c r="L1880" s="59"/>
    </row>
    <row r="1881" spans="12:12" ht="12.75" customHeight="1">
      <c r="L1881" s="59"/>
    </row>
    <row r="1882" spans="12:12" ht="12.75" customHeight="1">
      <c r="L1882" s="59"/>
    </row>
    <row r="1883" spans="12:12" ht="12.75" customHeight="1">
      <c r="L1883" s="59"/>
    </row>
    <row r="1884" spans="12:12" ht="12.75" customHeight="1">
      <c r="L1884" s="59"/>
    </row>
    <row r="1885" spans="12:12" ht="12.75" customHeight="1">
      <c r="L1885" s="59"/>
    </row>
    <row r="1886" spans="12:12" ht="12.75" customHeight="1">
      <c r="L1886" s="59"/>
    </row>
    <row r="1887" spans="12:12" ht="12.75" customHeight="1">
      <c r="L1887" s="59"/>
    </row>
    <row r="1888" spans="12:12" ht="12.75" customHeight="1">
      <c r="L1888" s="59"/>
    </row>
    <row r="1889" spans="12:12" ht="12.75" customHeight="1">
      <c r="L1889" s="59"/>
    </row>
    <row r="1890" spans="12:12" ht="12.75" customHeight="1">
      <c r="L1890" s="59"/>
    </row>
    <row r="1891" spans="12:12" ht="12.75" customHeight="1">
      <c r="L1891" s="59"/>
    </row>
    <row r="1892" spans="12:12" ht="12.75" customHeight="1">
      <c r="L1892" s="59"/>
    </row>
    <row r="1893" spans="12:12" ht="12.75" customHeight="1">
      <c r="L1893" s="59"/>
    </row>
    <row r="1894" spans="12:12" ht="12.75" customHeight="1">
      <c r="L1894" s="59"/>
    </row>
    <row r="1895" spans="12:12" ht="12.75" customHeight="1">
      <c r="L1895" s="59"/>
    </row>
    <row r="1896" spans="12:12" ht="12.75" customHeight="1">
      <c r="L1896" s="59"/>
    </row>
    <row r="1897" spans="12:12" ht="12.75" customHeight="1">
      <c r="L1897" s="59"/>
    </row>
    <row r="1898" spans="12:12" ht="12.75" customHeight="1">
      <c r="L1898" s="59"/>
    </row>
    <row r="1899" spans="12:12" ht="12.75" customHeight="1">
      <c r="L1899" s="59"/>
    </row>
    <row r="1900" spans="12:12" ht="12.75" customHeight="1">
      <c r="L1900" s="59"/>
    </row>
    <row r="1901" spans="12:12" ht="12.75" customHeight="1">
      <c r="L1901" s="59"/>
    </row>
    <row r="1902" spans="12:12" ht="12.75" customHeight="1">
      <c r="L1902" s="59"/>
    </row>
    <row r="1903" spans="12:12" ht="12.75" customHeight="1">
      <c r="L1903" s="59"/>
    </row>
    <row r="1904" spans="12:12" ht="12.75" customHeight="1">
      <c r="L1904" s="59"/>
    </row>
    <row r="1905" spans="12:12" ht="12.75" customHeight="1">
      <c r="L1905" s="59"/>
    </row>
    <row r="1906" spans="12:12" ht="12.75" customHeight="1">
      <c r="L1906" s="59"/>
    </row>
    <row r="1907" spans="12:12" ht="12.75" customHeight="1">
      <c r="L1907" s="59"/>
    </row>
    <row r="1908" spans="12:12" ht="12.75" customHeight="1">
      <c r="L1908" s="59"/>
    </row>
    <row r="1909" spans="12:12" ht="12.75" customHeight="1">
      <c r="L1909" s="59"/>
    </row>
    <row r="1910" spans="12:12" ht="12.75" customHeight="1">
      <c r="L1910" s="59"/>
    </row>
    <row r="1911" spans="12:12" ht="12.75" customHeight="1">
      <c r="L1911" s="59"/>
    </row>
    <row r="1912" spans="12:12" ht="12.75" customHeight="1">
      <c r="L1912" s="59"/>
    </row>
    <row r="1913" spans="12:12" ht="12.75" customHeight="1">
      <c r="L1913" s="59"/>
    </row>
    <row r="1914" spans="12:12" ht="12.75" customHeight="1">
      <c r="L1914" s="59"/>
    </row>
    <row r="1915" spans="12:12" ht="12.75" customHeight="1">
      <c r="L1915" s="59"/>
    </row>
    <row r="1916" spans="12:12" ht="12.75" customHeight="1">
      <c r="L1916" s="59"/>
    </row>
    <row r="1917" spans="12:12" ht="12.75" customHeight="1">
      <c r="L1917" s="59"/>
    </row>
    <row r="1918" spans="12:12" ht="12.75" customHeight="1">
      <c r="L1918" s="59"/>
    </row>
    <row r="1919" spans="12:12" ht="12.75" customHeight="1">
      <c r="L1919" s="59"/>
    </row>
    <row r="1920" spans="12:12" ht="12.75" customHeight="1">
      <c r="L1920" s="59"/>
    </row>
    <row r="1921" spans="12:12" ht="12.75" customHeight="1">
      <c r="L1921" s="59"/>
    </row>
    <row r="1922" spans="12:12" ht="12.75" customHeight="1">
      <c r="L1922" s="59"/>
    </row>
    <row r="1923" spans="12:12" ht="12.75" customHeight="1">
      <c r="L1923" s="59"/>
    </row>
    <row r="1924" spans="12:12" ht="12.75" customHeight="1">
      <c r="L1924" s="59"/>
    </row>
    <row r="1925" spans="12:12" ht="12.75" customHeight="1">
      <c r="L1925" s="59"/>
    </row>
    <row r="1926" spans="12:12" ht="12.75" customHeight="1">
      <c r="L1926" s="59"/>
    </row>
    <row r="1927" spans="12:12" ht="12.75" customHeight="1">
      <c r="L1927" s="59"/>
    </row>
    <row r="1928" spans="12:12" ht="12.75" customHeight="1">
      <c r="L1928" s="59"/>
    </row>
    <row r="1929" spans="12:12" ht="12.75" customHeight="1">
      <c r="L1929" s="59"/>
    </row>
    <row r="1930" spans="12:12" ht="12.75" customHeight="1">
      <c r="L1930" s="59"/>
    </row>
    <row r="1931" spans="12:12" ht="12.75" customHeight="1">
      <c r="L1931" s="59"/>
    </row>
    <row r="1932" spans="12:12" ht="12.75" customHeight="1">
      <c r="L1932" s="59"/>
    </row>
    <row r="1933" spans="12:12" ht="12.75" customHeight="1">
      <c r="L1933" s="59"/>
    </row>
    <row r="1934" spans="12:12" ht="12.75" customHeight="1">
      <c r="L1934" s="59"/>
    </row>
    <row r="1935" spans="12:12" ht="12.75" customHeight="1">
      <c r="L1935" s="59"/>
    </row>
    <row r="1936" spans="12:12" ht="12.75" customHeight="1">
      <c r="L1936" s="59"/>
    </row>
    <row r="1937" spans="12:12" ht="12.75" customHeight="1">
      <c r="L1937" s="59"/>
    </row>
    <row r="1938" spans="12:12" ht="12.75" customHeight="1">
      <c r="L1938" s="59"/>
    </row>
    <row r="1939" spans="12:12" ht="12.75" customHeight="1">
      <c r="L1939" s="59"/>
    </row>
    <row r="1940" spans="12:12" ht="12.75" customHeight="1">
      <c r="L1940" s="59"/>
    </row>
    <row r="1941" spans="12:12" ht="12.75" customHeight="1">
      <c r="L1941" s="59"/>
    </row>
    <row r="1942" spans="12:12" ht="12.75" customHeight="1">
      <c r="L1942" s="59"/>
    </row>
    <row r="1943" spans="12:12" ht="12.75" customHeight="1">
      <c r="L1943" s="59"/>
    </row>
    <row r="1944" spans="12:12" ht="12.75" customHeight="1">
      <c r="L1944" s="59"/>
    </row>
    <row r="1945" spans="12:12" ht="12.75" customHeight="1">
      <c r="L1945" s="59"/>
    </row>
    <row r="1946" spans="12:12" ht="12.75" customHeight="1">
      <c r="L1946" s="59"/>
    </row>
    <row r="1947" spans="12:12" ht="12.75" customHeight="1">
      <c r="L1947" s="59"/>
    </row>
    <row r="1948" spans="12:12" ht="12.75" customHeight="1">
      <c r="L1948" s="59"/>
    </row>
    <row r="1949" spans="12:12" ht="12.75" customHeight="1">
      <c r="L1949" s="59"/>
    </row>
    <row r="1950" spans="12:12" ht="12.75" customHeight="1">
      <c r="L1950" s="59"/>
    </row>
    <row r="1951" spans="12:12" ht="12.75" customHeight="1">
      <c r="L1951" s="59"/>
    </row>
    <row r="1952" spans="12:12" ht="12.75" customHeight="1">
      <c r="L1952" s="59"/>
    </row>
    <row r="1953" spans="12:12" ht="12.75" customHeight="1">
      <c r="L1953" s="59"/>
    </row>
    <row r="1954" spans="12:12" ht="12.75" customHeight="1">
      <c r="L1954" s="59"/>
    </row>
    <row r="1955" spans="12:12" ht="12.75" customHeight="1">
      <c r="L1955" s="59"/>
    </row>
    <row r="1956" spans="12:12" ht="12.75" customHeight="1">
      <c r="L1956" s="59"/>
    </row>
    <row r="1957" spans="12:12" ht="12.75" customHeight="1">
      <c r="L1957" s="59"/>
    </row>
    <row r="1958" spans="12:12" ht="12.75" customHeight="1">
      <c r="L1958" s="59"/>
    </row>
    <row r="1959" spans="12:12" ht="12.75" customHeight="1">
      <c r="L1959" s="59"/>
    </row>
    <row r="1960" spans="12:12" ht="12.75" customHeight="1">
      <c r="L1960" s="59"/>
    </row>
    <row r="1961" spans="12:12" ht="12.75" customHeight="1">
      <c r="L1961" s="59"/>
    </row>
    <row r="1962" spans="12:12" ht="12.75" customHeight="1">
      <c r="L1962" s="59"/>
    </row>
    <row r="1963" spans="12:12" ht="12.75" customHeight="1">
      <c r="L1963" s="59"/>
    </row>
    <row r="1964" spans="12:12" ht="12.75" customHeight="1">
      <c r="L1964" s="59"/>
    </row>
    <row r="1965" spans="12:12" ht="12.75" customHeight="1">
      <c r="L1965" s="59"/>
    </row>
    <row r="1966" spans="12:12" ht="12.75" customHeight="1">
      <c r="L1966" s="59"/>
    </row>
    <row r="1967" spans="12:12" ht="12.75" customHeight="1">
      <c r="L1967" s="59"/>
    </row>
    <row r="1968" spans="12:12" ht="12.75" customHeight="1">
      <c r="L1968" s="59"/>
    </row>
    <row r="1969" spans="12:12" ht="12.75" customHeight="1">
      <c r="L1969" s="59"/>
    </row>
    <row r="1970" spans="12:12" ht="12.75" customHeight="1">
      <c r="L1970" s="59"/>
    </row>
    <row r="1971" spans="12:12" ht="12.75" customHeight="1">
      <c r="L1971" s="59"/>
    </row>
    <row r="1972" spans="12:12" ht="12.75" customHeight="1">
      <c r="L1972" s="59"/>
    </row>
    <row r="1973" spans="12:12" ht="12.75" customHeight="1">
      <c r="L1973" s="59"/>
    </row>
    <row r="1974" spans="12:12" ht="12.75" customHeight="1">
      <c r="L1974" s="59"/>
    </row>
    <row r="1975" spans="12:12" ht="12.75" customHeight="1">
      <c r="L1975" s="59"/>
    </row>
    <row r="1976" spans="12:12" ht="12.75" customHeight="1">
      <c r="L1976" s="59"/>
    </row>
    <row r="1977" spans="12:12" ht="12.75" customHeight="1">
      <c r="L1977" s="59"/>
    </row>
    <row r="1978" spans="12:12" ht="12.75" customHeight="1">
      <c r="L1978" s="59"/>
    </row>
    <row r="1979" spans="12:12" ht="12.75" customHeight="1">
      <c r="L1979" s="59"/>
    </row>
    <row r="1980" spans="12:12" ht="12.75" customHeight="1">
      <c r="L1980" s="59"/>
    </row>
    <row r="1981" spans="12:12" ht="12.75" customHeight="1">
      <c r="L1981" s="59"/>
    </row>
    <row r="1982" spans="12:12" ht="12.75" customHeight="1">
      <c r="L1982" s="59"/>
    </row>
    <row r="1983" spans="12:12" ht="12.75" customHeight="1">
      <c r="L1983" s="59"/>
    </row>
    <row r="1984" spans="12:12" ht="12.75" customHeight="1">
      <c r="L1984" s="59"/>
    </row>
    <row r="1985" spans="12:12" ht="12.75" customHeight="1">
      <c r="L1985" s="59"/>
    </row>
    <row r="1986" spans="12:12" ht="12.75" customHeight="1">
      <c r="L1986" s="59"/>
    </row>
    <row r="1987" spans="12:12" ht="12.75" customHeight="1">
      <c r="L1987" s="59"/>
    </row>
    <row r="1988" spans="12:12" ht="12.75" customHeight="1">
      <c r="L1988" s="59"/>
    </row>
    <row r="1989" spans="12:12" ht="12.75" customHeight="1">
      <c r="L1989" s="59"/>
    </row>
    <row r="1990" spans="12:12" ht="12.75" customHeight="1">
      <c r="L1990" s="59"/>
    </row>
    <row r="1991" spans="12:12" ht="12.75" customHeight="1">
      <c r="L1991" s="59"/>
    </row>
    <row r="1992" spans="12:12" ht="12.75" customHeight="1">
      <c r="L1992" s="59"/>
    </row>
    <row r="1993" spans="12:12" ht="12.75" customHeight="1">
      <c r="L1993" s="59"/>
    </row>
    <row r="1994" spans="12:12" ht="12.75" customHeight="1">
      <c r="L1994" s="59"/>
    </row>
    <row r="1995" spans="12:12" ht="12.75" customHeight="1">
      <c r="L1995" s="59"/>
    </row>
    <row r="1996" spans="12:12" ht="12.75" customHeight="1">
      <c r="L1996" s="59"/>
    </row>
    <row r="1997" spans="12:12" ht="12.75" customHeight="1">
      <c r="L1997" s="59"/>
    </row>
    <row r="1998" spans="12:12" ht="12.75" customHeight="1">
      <c r="L1998" s="59"/>
    </row>
    <row r="1999" spans="12:12" ht="12.75" customHeight="1">
      <c r="L1999" s="59"/>
    </row>
    <row r="2000" spans="12:12" ht="12.75" customHeight="1">
      <c r="L2000" s="59"/>
    </row>
    <row r="2001" spans="12:12" ht="12.75" customHeight="1">
      <c r="L2001" s="59"/>
    </row>
    <row r="2002" spans="12:12" ht="12.75" customHeight="1">
      <c r="L2002" s="59"/>
    </row>
    <row r="2003" spans="12:12" ht="12.75" customHeight="1">
      <c r="L2003" s="59"/>
    </row>
    <row r="2004" spans="12:12" ht="12.75" customHeight="1">
      <c r="L2004" s="59"/>
    </row>
    <row r="2005" spans="12:12" ht="12.75" customHeight="1">
      <c r="L2005" s="59"/>
    </row>
    <row r="2006" spans="12:12" ht="12.75" customHeight="1">
      <c r="L2006" s="59"/>
    </row>
    <row r="2007" spans="12:12" ht="12.75" customHeight="1">
      <c r="L2007" s="59"/>
    </row>
    <row r="2008" spans="12:12" ht="12.75" customHeight="1">
      <c r="L2008" s="59"/>
    </row>
    <row r="2009" spans="12:12" ht="12.75" customHeight="1">
      <c r="L2009" s="59"/>
    </row>
    <row r="2010" spans="12:12" ht="12.75" customHeight="1">
      <c r="L2010" s="59"/>
    </row>
    <row r="2011" spans="12:12" ht="12.75" customHeight="1">
      <c r="L2011" s="59"/>
    </row>
    <row r="2012" spans="12:12" ht="12.75" customHeight="1">
      <c r="L2012" s="59"/>
    </row>
    <row r="2013" spans="12:12" ht="12.75" customHeight="1">
      <c r="L2013" s="59"/>
    </row>
    <row r="2014" spans="12:12" ht="12.75" customHeight="1">
      <c r="L2014" s="59"/>
    </row>
    <row r="2015" spans="12:12" ht="12.75" customHeight="1">
      <c r="L2015" s="59"/>
    </row>
    <row r="2016" spans="12:12" ht="12.75" customHeight="1">
      <c r="L2016" s="59"/>
    </row>
    <row r="2017" spans="12:12" ht="12.75" customHeight="1">
      <c r="L2017" s="59"/>
    </row>
    <row r="2018" spans="12:12" ht="12.75" customHeight="1">
      <c r="L2018" s="59"/>
    </row>
    <row r="2019" spans="12:12" ht="12.75" customHeight="1">
      <c r="L2019" s="59"/>
    </row>
    <row r="2020" spans="12:12" ht="12.75" customHeight="1">
      <c r="L2020" s="59"/>
    </row>
    <row r="2021" spans="12:12" ht="12.75" customHeight="1">
      <c r="L2021" s="59"/>
    </row>
    <row r="2022" spans="12:12" ht="12.75" customHeight="1">
      <c r="L2022" s="59"/>
    </row>
    <row r="2023" spans="12:12" ht="12.75" customHeight="1">
      <c r="L2023" s="59"/>
    </row>
    <row r="2024" spans="12:12" ht="12.75" customHeight="1">
      <c r="L2024" s="59"/>
    </row>
    <row r="2025" spans="12:12" ht="12.75" customHeight="1">
      <c r="L2025" s="59"/>
    </row>
    <row r="2026" spans="12:12" ht="12.75" customHeight="1">
      <c r="L2026" s="59"/>
    </row>
    <row r="2027" spans="12:12" ht="12.75" customHeight="1">
      <c r="L2027" s="59"/>
    </row>
    <row r="2028" spans="12:12" ht="12.75" customHeight="1">
      <c r="L2028" s="59"/>
    </row>
    <row r="2029" spans="12:12" ht="12.75" customHeight="1">
      <c r="L2029" s="59"/>
    </row>
    <row r="2030" spans="12:12" ht="12.75" customHeight="1">
      <c r="L2030" s="59"/>
    </row>
    <row r="2031" spans="12:12" ht="12.75" customHeight="1">
      <c r="L2031" s="59"/>
    </row>
    <row r="2032" spans="12:12" ht="12.75" customHeight="1">
      <c r="L2032" s="59"/>
    </row>
    <row r="2033" spans="12:12" ht="12.75" customHeight="1">
      <c r="L2033" s="59"/>
    </row>
    <row r="2034" spans="12:12" ht="12.75" customHeight="1">
      <c r="L2034" s="59"/>
    </row>
    <row r="2035" spans="12:12" ht="12.75" customHeight="1">
      <c r="L2035" s="59"/>
    </row>
    <row r="2036" spans="12:12" ht="12.75" customHeight="1">
      <c r="L2036" s="59"/>
    </row>
    <row r="2037" spans="12:12" ht="12.75" customHeight="1">
      <c r="L2037" s="59"/>
    </row>
    <row r="2038" spans="12:12" ht="12.75" customHeight="1">
      <c r="L2038" s="59"/>
    </row>
    <row r="2039" spans="12:12" ht="12.75" customHeight="1">
      <c r="L2039" s="59"/>
    </row>
    <row r="2040" spans="12:12" ht="12.75" customHeight="1">
      <c r="L2040" s="59"/>
    </row>
    <row r="2041" spans="12:12" ht="12.75" customHeight="1">
      <c r="L2041" s="59"/>
    </row>
    <row r="2042" spans="12:12" ht="12.75" customHeight="1">
      <c r="L2042" s="59"/>
    </row>
    <row r="2043" spans="12:12" ht="12.75" customHeight="1">
      <c r="L2043" s="59"/>
    </row>
    <row r="2044" spans="12:12" ht="12.75" customHeight="1">
      <c r="L2044" s="59"/>
    </row>
    <row r="2045" spans="12:12" ht="12.75" customHeight="1">
      <c r="L2045" s="59"/>
    </row>
    <row r="2046" spans="12:12" ht="12.75" customHeight="1">
      <c r="L2046" s="59"/>
    </row>
    <row r="2047" spans="12:12" ht="12.75" customHeight="1">
      <c r="L2047" s="59"/>
    </row>
    <row r="2048" spans="12:12" ht="12.75" customHeight="1">
      <c r="L2048" s="59"/>
    </row>
    <row r="2049" spans="12:12" ht="12.75" customHeight="1">
      <c r="L2049" s="59"/>
    </row>
    <row r="2050" spans="12:12" ht="12.75" customHeight="1">
      <c r="L2050" s="59"/>
    </row>
    <row r="2051" spans="12:12" ht="12.75" customHeight="1">
      <c r="L2051" s="59"/>
    </row>
    <row r="2052" spans="12:12" ht="12.75" customHeight="1">
      <c r="L2052" s="59"/>
    </row>
    <row r="2053" spans="12:12" ht="12.75" customHeight="1">
      <c r="L2053" s="59"/>
    </row>
    <row r="2054" spans="12:12" ht="12.75" customHeight="1">
      <c r="L2054" s="59"/>
    </row>
    <row r="2055" spans="12:12" ht="12.75" customHeight="1">
      <c r="L2055" s="59"/>
    </row>
    <row r="2056" spans="12:12" ht="12.75" customHeight="1">
      <c r="L2056" s="59"/>
    </row>
    <row r="2057" spans="12:12" ht="12.75" customHeight="1">
      <c r="L2057" s="59"/>
    </row>
    <row r="2058" spans="12:12" ht="12.75" customHeight="1">
      <c r="L2058" s="59"/>
    </row>
    <row r="2059" spans="12:12" ht="12.75" customHeight="1">
      <c r="L2059" s="59"/>
    </row>
    <row r="2060" spans="12:12" ht="12.75" customHeight="1">
      <c r="L2060" s="59"/>
    </row>
    <row r="2061" spans="12:12" ht="12.75" customHeight="1">
      <c r="L2061" s="59"/>
    </row>
    <row r="2062" spans="12:12" ht="12.75" customHeight="1">
      <c r="L2062" s="59"/>
    </row>
    <row r="2063" spans="12:12" ht="12.75" customHeight="1">
      <c r="L2063" s="59"/>
    </row>
    <row r="2064" spans="12:12" ht="12.75" customHeight="1">
      <c r="L2064" s="59"/>
    </row>
    <row r="2065" spans="12:12" ht="12.75" customHeight="1">
      <c r="L2065" s="59"/>
    </row>
    <row r="2066" spans="12:12" ht="12.75" customHeight="1">
      <c r="L2066" s="59"/>
    </row>
    <row r="2067" spans="12:12" ht="12.75" customHeight="1">
      <c r="L2067" s="59"/>
    </row>
    <row r="2068" spans="12:12" ht="12.75" customHeight="1">
      <c r="L2068" s="59"/>
    </row>
    <row r="2069" spans="12:12" ht="12.75" customHeight="1">
      <c r="L2069" s="59"/>
    </row>
    <row r="2070" spans="12:12" ht="12.75" customHeight="1">
      <c r="L2070" s="59"/>
    </row>
    <row r="2071" spans="12:12" ht="12.75" customHeight="1">
      <c r="L2071" s="59"/>
    </row>
    <row r="2072" spans="12:12" ht="12.75" customHeight="1">
      <c r="L2072" s="59"/>
    </row>
    <row r="2073" spans="12:12" ht="12.75" customHeight="1">
      <c r="L2073" s="59"/>
    </row>
    <row r="2074" spans="12:12" ht="12.75" customHeight="1">
      <c r="L2074" s="59"/>
    </row>
    <row r="2075" spans="12:12" ht="12.75" customHeight="1">
      <c r="L2075" s="59"/>
    </row>
    <row r="2076" spans="12:12" ht="12.75" customHeight="1">
      <c r="L2076" s="59"/>
    </row>
    <row r="2077" spans="12:12" ht="12.75" customHeight="1">
      <c r="L2077" s="59"/>
    </row>
    <row r="2078" spans="12:12" ht="12.75" customHeight="1">
      <c r="L2078" s="59"/>
    </row>
    <row r="2079" spans="12:12" ht="12.75" customHeight="1">
      <c r="L2079" s="59"/>
    </row>
    <row r="2080" spans="12:12" ht="12.75" customHeight="1">
      <c r="L2080" s="59"/>
    </row>
    <row r="2081" spans="12:12" ht="12.75" customHeight="1">
      <c r="L2081" s="59"/>
    </row>
    <row r="2082" spans="12:12" ht="12.75" customHeight="1">
      <c r="L2082" s="59"/>
    </row>
    <row r="2083" spans="12:12" ht="12.75" customHeight="1">
      <c r="L2083" s="59"/>
    </row>
    <row r="2084" spans="12:12" ht="12.75" customHeight="1">
      <c r="L2084" s="59"/>
    </row>
    <row r="2085" spans="12:12" ht="12.75" customHeight="1">
      <c r="L2085" s="59"/>
    </row>
    <row r="2086" spans="12:12" ht="12.75" customHeight="1">
      <c r="L2086" s="59"/>
    </row>
    <row r="2087" spans="12:12" ht="12.75" customHeight="1">
      <c r="L2087" s="59"/>
    </row>
    <row r="2088" spans="12:12" ht="12.75" customHeight="1">
      <c r="L2088" s="59"/>
    </row>
    <row r="2089" spans="12:12" ht="12.75" customHeight="1">
      <c r="L2089" s="59"/>
    </row>
    <row r="2090" spans="12:12" ht="12.75" customHeight="1">
      <c r="L2090" s="59"/>
    </row>
    <row r="2091" spans="12:12" ht="12.75" customHeight="1">
      <c r="L2091" s="59"/>
    </row>
    <row r="2092" spans="12:12" ht="12.75" customHeight="1">
      <c r="L2092" s="59"/>
    </row>
    <row r="2093" spans="12:12" ht="12.75" customHeight="1">
      <c r="L2093" s="59"/>
    </row>
    <row r="2094" spans="12:12" ht="12.75" customHeight="1">
      <c r="L2094" s="59"/>
    </row>
    <row r="2095" spans="12:12" ht="12.75" customHeight="1">
      <c r="L2095" s="59"/>
    </row>
    <row r="2096" spans="12:12" ht="12.75" customHeight="1">
      <c r="L2096" s="59"/>
    </row>
    <row r="2097" spans="12:12" ht="12.75" customHeight="1">
      <c r="L2097" s="59"/>
    </row>
    <row r="2098" spans="12:12" ht="12.75" customHeight="1">
      <c r="L2098" s="59"/>
    </row>
    <row r="2099" spans="12:12" ht="12.75" customHeight="1">
      <c r="L2099" s="59"/>
    </row>
    <row r="2100" spans="12:12" ht="12.75" customHeight="1">
      <c r="L2100" s="59"/>
    </row>
    <row r="2101" spans="12:12" ht="12.75" customHeight="1">
      <c r="L2101" s="59"/>
    </row>
    <row r="2102" spans="12:12" ht="12.75" customHeight="1">
      <c r="L2102" s="59"/>
    </row>
    <row r="2103" spans="12:12" ht="12.75" customHeight="1">
      <c r="L2103" s="59"/>
    </row>
    <row r="2104" spans="12:12" ht="12.75" customHeight="1">
      <c r="L2104" s="59"/>
    </row>
    <row r="2105" spans="12:12" ht="12.75" customHeight="1">
      <c r="L2105" s="59"/>
    </row>
    <row r="2106" spans="12:12" ht="12.75" customHeight="1">
      <c r="L2106" s="59"/>
    </row>
    <row r="2107" spans="12:12" ht="12.75" customHeight="1">
      <c r="L2107" s="59"/>
    </row>
    <row r="2108" spans="12:12" ht="12.75" customHeight="1">
      <c r="L2108" s="59"/>
    </row>
    <row r="2109" spans="12:12" ht="12.75" customHeight="1">
      <c r="L2109" s="59"/>
    </row>
    <row r="2110" spans="12:12" ht="12.75" customHeight="1">
      <c r="L2110" s="59"/>
    </row>
    <row r="2111" spans="12:12" ht="12.75" customHeight="1">
      <c r="L2111" s="59"/>
    </row>
    <row r="2112" spans="12:12" ht="12.75" customHeight="1">
      <c r="L2112" s="59"/>
    </row>
    <row r="2113" spans="12:12" ht="12.75" customHeight="1">
      <c r="L2113" s="59"/>
    </row>
    <row r="2114" spans="12:12" ht="12.75" customHeight="1">
      <c r="L2114" s="59"/>
    </row>
    <row r="2115" spans="12:12" ht="12.75" customHeight="1">
      <c r="L2115" s="59"/>
    </row>
    <row r="2116" spans="12:12" ht="12.75" customHeight="1">
      <c r="L2116" s="59"/>
    </row>
    <row r="2117" spans="12:12" ht="12.75" customHeight="1">
      <c r="L2117" s="59"/>
    </row>
    <row r="2118" spans="12:12" ht="12.75" customHeight="1">
      <c r="L2118" s="59"/>
    </row>
    <row r="2119" spans="12:12" ht="12.75" customHeight="1">
      <c r="L2119" s="59"/>
    </row>
    <row r="2120" spans="12:12" ht="12.75" customHeight="1">
      <c r="L2120" s="59"/>
    </row>
    <row r="2121" spans="12:12" ht="12.75" customHeight="1">
      <c r="L2121" s="59"/>
    </row>
    <row r="2122" spans="12:12" ht="12.75" customHeight="1">
      <c r="L2122" s="59"/>
    </row>
    <row r="2123" spans="12:12" ht="12.75" customHeight="1">
      <c r="L2123" s="59"/>
    </row>
    <row r="2124" spans="12:12" ht="12.75" customHeight="1">
      <c r="L2124" s="59"/>
    </row>
    <row r="2125" spans="12:12" ht="12.75" customHeight="1">
      <c r="L2125" s="59"/>
    </row>
    <row r="2126" spans="12:12" ht="12.75" customHeight="1">
      <c r="L2126" s="59"/>
    </row>
    <row r="2127" spans="12:12" ht="12.75" customHeight="1">
      <c r="L2127" s="59"/>
    </row>
    <row r="2128" spans="12:12" ht="12.75" customHeight="1">
      <c r="L2128" s="59"/>
    </row>
    <row r="2129" spans="12:12" ht="12.75" customHeight="1">
      <c r="L2129" s="59"/>
    </row>
    <row r="2130" spans="12:12" ht="12.75" customHeight="1">
      <c r="L2130" s="59"/>
    </row>
    <row r="2131" spans="12:12" ht="12.75" customHeight="1">
      <c r="L2131" s="59"/>
    </row>
    <row r="2132" spans="12:12" ht="12.75" customHeight="1">
      <c r="L2132" s="59"/>
    </row>
    <row r="2133" spans="12:12" ht="12.75" customHeight="1">
      <c r="L2133" s="59"/>
    </row>
    <row r="2134" spans="12:12" ht="12.75" customHeight="1">
      <c r="L2134" s="59"/>
    </row>
    <row r="2135" spans="12:12" ht="12.75" customHeight="1">
      <c r="L2135" s="59"/>
    </row>
    <row r="2136" spans="12:12" ht="12.75" customHeight="1">
      <c r="L2136" s="59"/>
    </row>
    <row r="2137" spans="12:12" ht="12.75" customHeight="1">
      <c r="L2137" s="59"/>
    </row>
    <row r="2138" spans="12:12" ht="12.75" customHeight="1">
      <c r="L2138" s="59"/>
    </row>
    <row r="2139" spans="12:12" ht="12.75" customHeight="1">
      <c r="L2139" s="59"/>
    </row>
    <row r="2140" spans="12:12" ht="12.75" customHeight="1">
      <c r="L2140" s="59"/>
    </row>
    <row r="2141" spans="12:12" ht="12.75" customHeight="1">
      <c r="L2141" s="59"/>
    </row>
    <row r="2142" spans="12:12" ht="12.75" customHeight="1">
      <c r="L2142" s="59"/>
    </row>
    <row r="2143" spans="12:12" ht="12.75" customHeight="1">
      <c r="L2143" s="59"/>
    </row>
    <row r="2144" spans="12:12" ht="12.75" customHeight="1">
      <c r="L2144" s="59"/>
    </row>
    <row r="2145" spans="12:12" ht="12.75" customHeight="1">
      <c r="L2145" s="59"/>
    </row>
    <row r="2146" spans="12:12" ht="12.75" customHeight="1">
      <c r="L2146" s="59"/>
    </row>
    <row r="2147" spans="12:12" ht="12.75" customHeight="1">
      <c r="L2147" s="59"/>
    </row>
    <row r="2148" spans="12:12" ht="12.75" customHeight="1">
      <c r="L2148" s="59"/>
    </row>
    <row r="2149" spans="12:12" ht="12.75" customHeight="1">
      <c r="L2149" s="59"/>
    </row>
    <row r="2150" spans="12:12" ht="12.75" customHeight="1">
      <c r="L2150" s="59"/>
    </row>
    <row r="2151" spans="12:12" ht="12.75" customHeight="1">
      <c r="L2151" s="59"/>
    </row>
    <row r="2152" spans="12:12" ht="12.75" customHeight="1">
      <c r="L2152" s="59"/>
    </row>
    <row r="2153" spans="12:12" ht="12.75" customHeight="1">
      <c r="L2153" s="59"/>
    </row>
    <row r="2154" spans="12:12" ht="12.75" customHeight="1">
      <c r="L2154" s="59"/>
    </row>
    <row r="2155" spans="12:12" ht="12.75" customHeight="1">
      <c r="L2155" s="59"/>
    </row>
    <row r="2156" spans="12:12" ht="12.75" customHeight="1">
      <c r="L2156" s="59"/>
    </row>
    <row r="2157" spans="12:12" ht="12.75" customHeight="1">
      <c r="L2157" s="59"/>
    </row>
    <row r="2158" spans="12:12" ht="12.75" customHeight="1">
      <c r="L2158" s="59"/>
    </row>
    <row r="2159" spans="12:12" ht="12.75" customHeight="1">
      <c r="L2159" s="59"/>
    </row>
    <row r="2160" spans="12:12" ht="12.75" customHeight="1">
      <c r="L2160" s="59"/>
    </row>
    <row r="2161" spans="12:12" ht="12.75" customHeight="1">
      <c r="L2161" s="59"/>
    </row>
    <row r="2162" spans="12:12" ht="12.75" customHeight="1">
      <c r="L2162" s="59"/>
    </row>
    <row r="2163" spans="12:12" ht="12.75" customHeight="1">
      <c r="L2163" s="59"/>
    </row>
    <row r="2164" spans="12:12" ht="12.75" customHeight="1">
      <c r="L2164" s="59"/>
    </row>
    <row r="2165" spans="12:12" ht="12.75" customHeight="1">
      <c r="L2165" s="59"/>
    </row>
    <row r="2166" spans="12:12" ht="12.75" customHeight="1">
      <c r="L2166" s="59"/>
    </row>
    <row r="2167" spans="12:12" ht="12.75" customHeight="1">
      <c r="L2167" s="59"/>
    </row>
    <row r="2168" spans="12:12" ht="12.75" customHeight="1">
      <c r="L2168" s="59"/>
    </row>
    <row r="2169" spans="12:12" ht="12.75" customHeight="1">
      <c r="L2169" s="59"/>
    </row>
    <row r="2170" spans="12:12" ht="12.75" customHeight="1">
      <c r="L2170" s="59"/>
    </row>
    <row r="2171" spans="12:12" ht="12.75" customHeight="1">
      <c r="L2171" s="59"/>
    </row>
    <row r="2172" spans="12:12" ht="12.75" customHeight="1">
      <c r="L2172" s="59"/>
    </row>
    <row r="2173" spans="12:12" ht="12.75" customHeight="1">
      <c r="L2173" s="59"/>
    </row>
    <row r="2174" spans="12:12" ht="12.75" customHeight="1">
      <c r="L2174" s="59"/>
    </row>
    <row r="2175" spans="12:12" ht="12.75" customHeight="1">
      <c r="L2175" s="59"/>
    </row>
    <row r="2176" spans="12:12" ht="12.75" customHeight="1">
      <c r="L2176" s="59"/>
    </row>
    <row r="2177" spans="12:12" ht="12.75" customHeight="1">
      <c r="L2177" s="59"/>
    </row>
    <row r="2178" spans="12:12" ht="12.75" customHeight="1">
      <c r="L2178" s="59"/>
    </row>
    <row r="2179" spans="12:12" ht="12.75" customHeight="1">
      <c r="L2179" s="59"/>
    </row>
    <row r="2180" spans="12:12" ht="12.75" customHeight="1">
      <c r="L2180" s="59"/>
    </row>
    <row r="2181" spans="12:12" ht="12.75" customHeight="1">
      <c r="L2181" s="59"/>
    </row>
    <row r="2182" spans="12:12" ht="12.75" customHeight="1">
      <c r="L2182" s="59"/>
    </row>
    <row r="2183" spans="12:12" ht="12.75" customHeight="1">
      <c r="L2183" s="59"/>
    </row>
    <row r="2184" spans="12:12" ht="12.75" customHeight="1">
      <c r="L2184" s="59"/>
    </row>
    <row r="2185" spans="12:12" ht="12.75" customHeight="1">
      <c r="L2185" s="59"/>
    </row>
    <row r="2186" spans="12:12" ht="12.75" customHeight="1">
      <c r="L2186" s="59"/>
    </row>
    <row r="2187" spans="12:12" ht="12.75" customHeight="1">
      <c r="L2187" s="59"/>
    </row>
    <row r="2188" spans="12:12" ht="12.75" customHeight="1">
      <c r="L2188" s="59"/>
    </row>
    <row r="2189" spans="12:12" ht="12.75" customHeight="1">
      <c r="L2189" s="59"/>
    </row>
    <row r="2190" spans="12:12" ht="12.75" customHeight="1">
      <c r="L2190" s="59"/>
    </row>
    <row r="2191" spans="12:12" ht="12.75" customHeight="1">
      <c r="L2191" s="59"/>
    </row>
    <row r="2192" spans="12:12" ht="12.75" customHeight="1">
      <c r="L2192" s="59"/>
    </row>
    <row r="2193" spans="12:12" ht="12.75" customHeight="1">
      <c r="L2193" s="59"/>
    </row>
    <row r="2194" spans="12:12" ht="12.75" customHeight="1">
      <c r="L2194" s="59"/>
    </row>
    <row r="2195" spans="12:12" ht="12.75" customHeight="1">
      <c r="L2195" s="59"/>
    </row>
    <row r="2196" spans="12:12" ht="12.75" customHeight="1">
      <c r="L2196" s="59"/>
    </row>
    <row r="2197" spans="12:12" ht="12.75" customHeight="1">
      <c r="L2197" s="59"/>
    </row>
    <row r="2198" spans="12:12" ht="12.75" customHeight="1">
      <c r="L2198" s="59"/>
    </row>
    <row r="2199" spans="12:12" ht="12.75" customHeight="1">
      <c r="L2199" s="59"/>
    </row>
    <row r="2200" spans="12:12" ht="12.75" customHeight="1">
      <c r="L2200" s="59"/>
    </row>
    <row r="2201" spans="12:12" ht="12.75" customHeight="1">
      <c r="L2201" s="59"/>
    </row>
    <row r="2202" spans="12:12" ht="12.75" customHeight="1">
      <c r="L2202" s="59"/>
    </row>
    <row r="2203" spans="12:12" ht="12.75" customHeight="1">
      <c r="L2203" s="59"/>
    </row>
    <row r="2204" spans="12:12" ht="12.75" customHeight="1">
      <c r="L2204" s="59"/>
    </row>
    <row r="2205" spans="12:12" ht="12.75" customHeight="1">
      <c r="L2205" s="59"/>
    </row>
    <row r="2206" spans="12:12" ht="12.75" customHeight="1">
      <c r="L2206" s="59"/>
    </row>
    <row r="2207" spans="12:12" ht="12.75" customHeight="1">
      <c r="L2207" s="59"/>
    </row>
    <row r="2208" spans="12:12" ht="12.75" customHeight="1">
      <c r="L2208" s="59"/>
    </row>
    <row r="2209" spans="12:12" ht="12.75" customHeight="1">
      <c r="L2209" s="59"/>
    </row>
    <row r="2210" spans="12:12" ht="12.75" customHeight="1">
      <c r="L2210" s="59"/>
    </row>
    <row r="2211" spans="12:12" ht="12.75" customHeight="1">
      <c r="L2211" s="59"/>
    </row>
    <row r="2212" spans="12:12" ht="12.75" customHeight="1">
      <c r="L2212" s="59"/>
    </row>
    <row r="2213" spans="12:12" ht="12.75" customHeight="1">
      <c r="L2213" s="59"/>
    </row>
    <row r="2214" spans="12:12" ht="12.75" customHeight="1">
      <c r="L2214" s="59"/>
    </row>
    <row r="2215" spans="12:12" ht="12.75" customHeight="1">
      <c r="L2215" s="59"/>
    </row>
    <row r="2216" spans="12:12" ht="12.75" customHeight="1">
      <c r="L2216" s="59"/>
    </row>
    <row r="2217" spans="12:12" ht="12.75" customHeight="1">
      <c r="L2217" s="59"/>
    </row>
    <row r="2218" spans="12:12" ht="12.75" customHeight="1">
      <c r="L2218" s="59"/>
    </row>
    <row r="2219" spans="12:12" ht="12.75" customHeight="1">
      <c r="L2219" s="59"/>
    </row>
    <row r="2220" spans="12:12" ht="12.75" customHeight="1">
      <c r="L2220" s="59"/>
    </row>
    <row r="2221" spans="12:12" ht="12.75" customHeight="1">
      <c r="L2221" s="59"/>
    </row>
    <row r="2222" spans="12:12" ht="12.75" customHeight="1">
      <c r="L2222" s="59"/>
    </row>
    <row r="2223" spans="12:12" ht="12.75" customHeight="1">
      <c r="L2223" s="59"/>
    </row>
    <row r="2224" spans="12:12" ht="12.75" customHeight="1">
      <c r="L2224" s="59"/>
    </row>
    <row r="2225" spans="12:12" ht="12.75" customHeight="1">
      <c r="L2225" s="59"/>
    </row>
    <row r="2226" spans="12:12" ht="12.75" customHeight="1">
      <c r="L2226" s="59"/>
    </row>
    <row r="2227" spans="12:12" ht="12.75" customHeight="1">
      <c r="L2227" s="59"/>
    </row>
    <row r="2228" spans="12:12" ht="12.75" customHeight="1">
      <c r="L2228" s="59"/>
    </row>
    <row r="2229" spans="12:12" ht="12.75" customHeight="1">
      <c r="L2229" s="59"/>
    </row>
    <row r="2230" spans="12:12" ht="12.75" customHeight="1">
      <c r="L2230" s="59"/>
    </row>
    <row r="2231" spans="12:12" ht="12.75" customHeight="1">
      <c r="L2231" s="59"/>
    </row>
    <row r="2232" spans="12:12" ht="12.75" customHeight="1">
      <c r="L2232" s="59"/>
    </row>
    <row r="2233" spans="12:12" ht="12.75" customHeight="1">
      <c r="L2233" s="59"/>
    </row>
    <row r="2234" spans="12:12" ht="12.75" customHeight="1">
      <c r="L2234" s="59"/>
    </row>
    <row r="2235" spans="12:12" ht="12.75" customHeight="1">
      <c r="L2235" s="59"/>
    </row>
    <row r="2236" spans="12:12" ht="12.75" customHeight="1">
      <c r="L2236" s="59"/>
    </row>
    <row r="2237" spans="12:12" ht="12.75" customHeight="1">
      <c r="L2237" s="59"/>
    </row>
    <row r="2238" spans="12:12" ht="12.75" customHeight="1">
      <c r="L2238" s="59"/>
    </row>
    <row r="2239" spans="12:12" ht="12.75" customHeight="1">
      <c r="L2239" s="59"/>
    </row>
    <row r="2240" spans="12:12" ht="12.75" customHeight="1">
      <c r="L2240" s="59"/>
    </row>
    <row r="2241" spans="12:12" ht="12.75" customHeight="1">
      <c r="L2241" s="59"/>
    </row>
    <row r="2242" spans="12:12" ht="12.75" customHeight="1">
      <c r="L2242" s="59"/>
    </row>
    <row r="2243" spans="12:12" ht="12.75" customHeight="1">
      <c r="L2243" s="59"/>
    </row>
    <row r="2244" spans="12:12" ht="12.75" customHeight="1">
      <c r="L2244" s="59"/>
    </row>
    <row r="2245" spans="12:12" ht="12.75" customHeight="1">
      <c r="L2245" s="59"/>
    </row>
    <row r="2246" spans="12:12" ht="12.75" customHeight="1">
      <c r="L2246" s="59"/>
    </row>
    <row r="2247" spans="12:12" ht="12.75" customHeight="1">
      <c r="L2247" s="59"/>
    </row>
    <row r="2248" spans="12:12" ht="12.75" customHeight="1">
      <c r="L2248" s="59"/>
    </row>
    <row r="2249" spans="12:12" ht="12.75" customHeight="1">
      <c r="L2249" s="59"/>
    </row>
    <row r="2250" spans="12:12" ht="12.75" customHeight="1">
      <c r="L2250" s="59"/>
    </row>
    <row r="2251" spans="12:12" ht="12.75" customHeight="1">
      <c r="L2251" s="59"/>
    </row>
    <row r="2252" spans="12:12" ht="12.75" customHeight="1">
      <c r="L2252" s="59"/>
    </row>
    <row r="2253" spans="12:12" ht="12.75" customHeight="1">
      <c r="L2253" s="59"/>
    </row>
    <row r="2254" spans="12:12" ht="12.75" customHeight="1">
      <c r="L2254" s="59"/>
    </row>
    <row r="2255" spans="12:12" ht="12.75" customHeight="1">
      <c r="L2255" s="59"/>
    </row>
    <row r="2256" spans="12:12" ht="12.75" customHeight="1">
      <c r="L2256" s="59"/>
    </row>
    <row r="2257" spans="12:12" ht="12.75" customHeight="1">
      <c r="L2257" s="59"/>
    </row>
    <row r="2258" spans="12:12" ht="12.75" customHeight="1">
      <c r="L2258" s="59"/>
    </row>
    <row r="2259" spans="12:12" ht="12.75" customHeight="1">
      <c r="L2259" s="59"/>
    </row>
    <row r="2260" spans="12:12" ht="12.75" customHeight="1">
      <c r="L2260" s="59"/>
    </row>
    <row r="2261" spans="12:12" ht="12.75" customHeight="1">
      <c r="L2261" s="59"/>
    </row>
    <row r="2262" spans="12:12" ht="12.75" customHeight="1">
      <c r="L2262" s="59"/>
    </row>
    <row r="2263" spans="12:12" ht="12.75" customHeight="1">
      <c r="L2263" s="59"/>
    </row>
    <row r="2264" spans="12:12" ht="12.75" customHeight="1">
      <c r="L2264" s="59"/>
    </row>
    <row r="2265" spans="12:12" ht="12.75" customHeight="1">
      <c r="L2265" s="59"/>
    </row>
    <row r="2266" spans="12:12" ht="12.75" customHeight="1">
      <c r="L2266" s="59"/>
    </row>
    <row r="2267" spans="12:12" ht="12.75" customHeight="1">
      <c r="L2267" s="59"/>
    </row>
    <row r="2268" spans="12:12" ht="12.75" customHeight="1">
      <c r="L2268" s="59"/>
    </row>
    <row r="2269" spans="12:12" ht="12.75" customHeight="1">
      <c r="L2269" s="59"/>
    </row>
    <row r="2270" spans="12:12" ht="12.75" customHeight="1">
      <c r="L2270" s="59"/>
    </row>
    <row r="2271" spans="12:12" ht="12.75" customHeight="1">
      <c r="L2271" s="59"/>
    </row>
    <row r="2272" spans="12:12" ht="12.75" customHeight="1">
      <c r="L2272" s="59"/>
    </row>
    <row r="2273" spans="12:12" ht="12.75" customHeight="1">
      <c r="L2273" s="59"/>
    </row>
    <row r="2274" spans="12:12" ht="12.75" customHeight="1">
      <c r="L2274" s="59"/>
    </row>
    <row r="2275" spans="12:12" ht="12.75" customHeight="1">
      <c r="L2275" s="59"/>
    </row>
    <row r="2276" spans="12:12" ht="12.75" customHeight="1">
      <c r="L2276" s="59"/>
    </row>
    <row r="2277" spans="12:12" ht="12.75" customHeight="1">
      <c r="L2277" s="59"/>
    </row>
    <row r="2278" spans="12:12" ht="12.75" customHeight="1">
      <c r="L2278" s="59"/>
    </row>
    <row r="2279" spans="12:12" ht="12.75" customHeight="1">
      <c r="L2279" s="59"/>
    </row>
    <row r="2280" spans="12:12" ht="12.75" customHeight="1">
      <c r="L2280" s="59"/>
    </row>
    <row r="2281" spans="12:12" ht="12.75" customHeight="1">
      <c r="L2281" s="59"/>
    </row>
    <row r="2282" spans="12:12" ht="12.75" customHeight="1">
      <c r="L2282" s="59"/>
    </row>
    <row r="2283" spans="12:12" ht="12.75" customHeight="1">
      <c r="L2283" s="59"/>
    </row>
    <row r="2284" spans="12:12" ht="12.75" customHeight="1">
      <c r="L2284" s="59"/>
    </row>
    <row r="2285" spans="12:12" ht="12.75" customHeight="1">
      <c r="L2285" s="59"/>
    </row>
    <row r="2286" spans="12:12" ht="12.75" customHeight="1">
      <c r="L2286" s="59"/>
    </row>
    <row r="2287" spans="12:12" ht="12.75" customHeight="1">
      <c r="L2287" s="59"/>
    </row>
    <row r="2288" spans="12:12" ht="12.75" customHeight="1">
      <c r="L2288" s="59"/>
    </row>
    <row r="2289" spans="12:12" ht="12.75" customHeight="1">
      <c r="L2289" s="59"/>
    </row>
    <row r="2290" spans="12:12" ht="12.75" customHeight="1">
      <c r="L2290" s="59"/>
    </row>
    <row r="2291" spans="12:12" ht="12.75" customHeight="1">
      <c r="L2291" s="59"/>
    </row>
    <row r="2292" spans="12:12" ht="12.75" customHeight="1">
      <c r="L2292" s="59"/>
    </row>
    <row r="2293" spans="12:12" ht="12.75" customHeight="1">
      <c r="L2293" s="59"/>
    </row>
    <row r="2294" spans="12:12" ht="12.75" customHeight="1">
      <c r="L2294" s="59"/>
    </row>
    <row r="2295" spans="12:12" ht="12.75" customHeight="1">
      <c r="L2295" s="59"/>
    </row>
    <row r="2296" spans="12:12" ht="12.75" customHeight="1">
      <c r="L2296" s="59"/>
    </row>
    <row r="2297" spans="12:12" ht="12.75" customHeight="1">
      <c r="L2297" s="59"/>
    </row>
    <row r="2298" spans="12:12" ht="12.75" customHeight="1">
      <c r="L2298" s="59"/>
    </row>
    <row r="2299" spans="12:12" ht="12.75" customHeight="1">
      <c r="L2299" s="59"/>
    </row>
    <row r="2300" spans="12:12" ht="12.75" customHeight="1">
      <c r="L2300" s="59"/>
    </row>
    <row r="2301" spans="12:12" ht="12.75" customHeight="1">
      <c r="L2301" s="59"/>
    </row>
    <row r="2302" spans="12:12" ht="12.75" customHeight="1">
      <c r="L2302" s="59"/>
    </row>
    <row r="2303" spans="12:12" ht="12.75" customHeight="1">
      <c r="L2303" s="59"/>
    </row>
    <row r="2304" spans="12:12" ht="12.75" customHeight="1">
      <c r="L2304" s="59"/>
    </row>
    <row r="2305" spans="12:12" ht="12.75" customHeight="1">
      <c r="L2305" s="59"/>
    </row>
    <row r="2306" spans="12:12" ht="12.75" customHeight="1">
      <c r="L2306" s="59"/>
    </row>
    <row r="2307" spans="12:12" ht="12.75" customHeight="1">
      <c r="L2307" s="59"/>
    </row>
    <row r="2308" spans="12:12" ht="12.75" customHeight="1">
      <c r="L2308" s="59"/>
    </row>
    <row r="2309" spans="12:12" ht="12.75" customHeight="1">
      <c r="L2309" s="59"/>
    </row>
    <row r="2310" spans="12:12" ht="12.75" customHeight="1">
      <c r="L2310" s="59"/>
    </row>
    <row r="2311" spans="12:12" ht="12.75" customHeight="1">
      <c r="L2311" s="59"/>
    </row>
    <row r="2312" spans="12:12" ht="12.75" customHeight="1">
      <c r="L2312" s="59"/>
    </row>
    <row r="2313" spans="12:12" ht="12.75" customHeight="1">
      <c r="L2313" s="59"/>
    </row>
    <row r="2314" spans="12:12" ht="12.75" customHeight="1">
      <c r="L2314" s="59"/>
    </row>
    <row r="2315" spans="12:12" ht="12.75" customHeight="1">
      <c r="L2315" s="59"/>
    </row>
    <row r="2316" spans="12:12" ht="12.75" customHeight="1">
      <c r="L2316" s="59"/>
    </row>
    <row r="2317" spans="12:12" ht="12.75" customHeight="1">
      <c r="L2317" s="59"/>
    </row>
    <row r="2318" spans="12:12" ht="12.75" customHeight="1">
      <c r="L2318" s="59"/>
    </row>
    <row r="2319" spans="12:12" ht="12.75" customHeight="1">
      <c r="L2319" s="59"/>
    </row>
    <row r="2320" spans="12:12" ht="12.75" customHeight="1">
      <c r="L2320" s="59"/>
    </row>
    <row r="2321" spans="12:12" ht="12.75" customHeight="1">
      <c r="L2321" s="59"/>
    </row>
    <row r="2322" spans="12:12" ht="12.75" customHeight="1">
      <c r="L2322" s="59"/>
    </row>
    <row r="2323" spans="12:12" ht="12.75" customHeight="1">
      <c r="L2323" s="59"/>
    </row>
    <row r="2324" spans="12:12" ht="12.75" customHeight="1">
      <c r="L2324" s="59"/>
    </row>
    <row r="2325" spans="12:12" ht="12.75" customHeight="1">
      <c r="L2325" s="59"/>
    </row>
    <row r="2326" spans="12:12" ht="12.75" customHeight="1">
      <c r="L2326" s="59"/>
    </row>
    <row r="2327" spans="12:12" ht="12.75" customHeight="1">
      <c r="L2327" s="59"/>
    </row>
    <row r="2328" spans="12:12" ht="12.75" customHeight="1">
      <c r="L2328" s="59"/>
    </row>
    <row r="2329" spans="12:12" ht="12.75" customHeight="1">
      <c r="L2329" s="59"/>
    </row>
    <row r="2330" spans="12:12" ht="12.75" customHeight="1">
      <c r="L2330" s="59"/>
    </row>
    <row r="2331" spans="12:12" ht="12.75" customHeight="1">
      <c r="L2331" s="59"/>
    </row>
    <row r="2332" spans="12:12" ht="12.75" customHeight="1">
      <c r="L2332" s="59"/>
    </row>
    <row r="2333" spans="12:12" ht="12.75" customHeight="1">
      <c r="L2333" s="59"/>
    </row>
    <row r="2334" spans="12:12" ht="12.75" customHeight="1">
      <c r="L2334" s="59"/>
    </row>
    <row r="2335" spans="12:12" ht="12.75" customHeight="1">
      <c r="L2335" s="59"/>
    </row>
    <row r="2336" spans="12:12" ht="12.75" customHeight="1">
      <c r="L2336" s="59"/>
    </row>
    <row r="2337" spans="12:12" ht="12.75" customHeight="1">
      <c r="L2337" s="59"/>
    </row>
    <row r="2338" spans="12:12" ht="12.75" customHeight="1">
      <c r="L2338" s="59"/>
    </row>
    <row r="2339" spans="12:12" ht="12.75" customHeight="1">
      <c r="L2339" s="59"/>
    </row>
    <row r="2340" spans="12:12" ht="12.75" customHeight="1">
      <c r="L2340" s="59"/>
    </row>
    <row r="2341" spans="12:12" ht="12.75" customHeight="1">
      <c r="L2341" s="59"/>
    </row>
    <row r="2342" spans="12:12" ht="12.75" customHeight="1">
      <c r="L2342" s="59"/>
    </row>
    <row r="2343" spans="12:12" ht="12.75" customHeight="1">
      <c r="L2343" s="59"/>
    </row>
    <row r="2344" spans="12:12" ht="12.75" customHeight="1">
      <c r="L2344" s="59"/>
    </row>
    <row r="2345" spans="12:12" ht="12.75" customHeight="1">
      <c r="L2345" s="59"/>
    </row>
    <row r="2346" spans="12:12" ht="12.75" customHeight="1">
      <c r="L2346" s="59"/>
    </row>
    <row r="2347" spans="12:12" ht="12.75" customHeight="1">
      <c r="L2347" s="59"/>
    </row>
    <row r="2348" spans="12:12" ht="12.75" customHeight="1">
      <c r="L2348" s="59"/>
    </row>
    <row r="2349" spans="12:12" ht="12.75" customHeight="1">
      <c r="L2349" s="59"/>
    </row>
    <row r="2350" spans="12:12" ht="12.75" customHeight="1">
      <c r="L2350" s="59"/>
    </row>
    <row r="2351" spans="12:12" ht="12.75" customHeight="1">
      <c r="L2351" s="59"/>
    </row>
    <row r="2352" spans="12:12" ht="12.75" customHeight="1">
      <c r="L2352" s="59"/>
    </row>
    <row r="2353" spans="12:12" ht="12.75" customHeight="1">
      <c r="L2353" s="59"/>
    </row>
    <row r="2354" spans="12:12" ht="12.75" customHeight="1">
      <c r="L2354" s="59"/>
    </row>
    <row r="2355" spans="12:12" ht="12.75" customHeight="1">
      <c r="L2355" s="59"/>
    </row>
    <row r="2356" spans="12:12" ht="12.75" customHeight="1">
      <c r="L2356" s="59"/>
    </row>
    <row r="2357" spans="12:12" ht="12.75" customHeight="1">
      <c r="L2357" s="59"/>
    </row>
    <row r="2358" spans="12:12" ht="12.75" customHeight="1">
      <c r="L2358" s="59"/>
    </row>
    <row r="2359" spans="12:12" ht="12.75" customHeight="1">
      <c r="L2359" s="59"/>
    </row>
    <row r="2360" spans="12:12" ht="12.75" customHeight="1">
      <c r="L2360" s="59"/>
    </row>
    <row r="2361" spans="12:12" ht="12.75" customHeight="1">
      <c r="L2361" s="59"/>
    </row>
    <row r="2362" spans="12:12" ht="12.75" customHeight="1">
      <c r="L2362" s="59"/>
    </row>
    <row r="2363" spans="12:12" ht="12.75" customHeight="1">
      <c r="L2363" s="59"/>
    </row>
    <row r="2364" spans="12:12" ht="12.75" customHeight="1">
      <c r="L2364" s="59"/>
    </row>
    <row r="2365" spans="12:12" ht="12.75" customHeight="1">
      <c r="L2365" s="59"/>
    </row>
    <row r="2366" spans="12:12" ht="12.75" customHeight="1">
      <c r="L2366" s="59"/>
    </row>
    <row r="2367" spans="12:12" ht="12.75" customHeight="1">
      <c r="L2367" s="59"/>
    </row>
    <row r="2368" spans="12:12" ht="12.75" customHeight="1">
      <c r="L2368" s="59"/>
    </row>
    <row r="2369" spans="12:12" ht="12.75" customHeight="1">
      <c r="L2369" s="59"/>
    </row>
    <row r="2370" spans="12:12" ht="12.75" customHeight="1">
      <c r="L2370" s="59"/>
    </row>
    <row r="2371" spans="12:12" ht="12.75" customHeight="1">
      <c r="L2371" s="59"/>
    </row>
    <row r="2372" spans="12:12" ht="12.75" customHeight="1">
      <c r="L2372" s="59"/>
    </row>
    <row r="2373" spans="12:12" ht="12.75" customHeight="1">
      <c r="L2373" s="59"/>
    </row>
    <row r="2374" spans="12:12" ht="12.75" customHeight="1">
      <c r="L2374" s="59"/>
    </row>
    <row r="2375" spans="12:12" ht="12.75" customHeight="1">
      <c r="L2375" s="59"/>
    </row>
    <row r="2376" spans="12:12" ht="12.75" customHeight="1">
      <c r="L2376" s="59"/>
    </row>
    <row r="2377" spans="12:12" ht="12.75" customHeight="1">
      <c r="L2377" s="59"/>
    </row>
    <row r="2378" spans="12:12" ht="12.75" customHeight="1">
      <c r="L2378" s="59"/>
    </row>
    <row r="2379" spans="12:12" ht="12.75" customHeight="1">
      <c r="L2379" s="59"/>
    </row>
    <row r="2380" spans="12:12" ht="12.75" customHeight="1">
      <c r="L2380" s="59"/>
    </row>
    <row r="2381" spans="12:12" ht="12.75" customHeight="1">
      <c r="L2381" s="59"/>
    </row>
    <row r="2382" spans="12:12" ht="12.75" customHeight="1">
      <c r="L2382" s="59"/>
    </row>
    <row r="2383" spans="12:12" ht="12.75" customHeight="1">
      <c r="L2383" s="59"/>
    </row>
    <row r="2384" spans="12:12" ht="12.75" customHeight="1">
      <c r="L2384" s="59"/>
    </row>
    <row r="2385" spans="12:12" ht="12.75" customHeight="1">
      <c r="L2385" s="59"/>
    </row>
    <row r="2386" spans="12:12" ht="12.75" customHeight="1">
      <c r="L2386" s="59"/>
    </row>
    <row r="2387" spans="12:12" ht="12.75" customHeight="1">
      <c r="L2387" s="59"/>
    </row>
    <row r="2388" spans="12:12" ht="12.75" customHeight="1">
      <c r="L2388" s="59"/>
    </row>
    <row r="2389" spans="12:12" ht="12.75" customHeight="1">
      <c r="L2389" s="59"/>
    </row>
    <row r="2390" spans="12:12" ht="12.75" customHeight="1">
      <c r="L2390" s="59"/>
    </row>
    <row r="2391" spans="12:12" ht="12.75" customHeight="1">
      <c r="L2391" s="59"/>
    </row>
    <row r="2392" spans="12:12" ht="12.75" customHeight="1">
      <c r="L2392" s="59"/>
    </row>
    <row r="2393" spans="12:12" ht="12.75" customHeight="1">
      <c r="L2393" s="59"/>
    </row>
    <row r="2394" spans="12:12" ht="12.75" customHeight="1">
      <c r="L2394" s="59"/>
    </row>
    <row r="2395" spans="12:12" ht="12.75" customHeight="1">
      <c r="L2395" s="59"/>
    </row>
    <row r="2396" spans="12:12" ht="12.75" customHeight="1">
      <c r="L2396" s="59"/>
    </row>
    <row r="2397" spans="12:12" ht="12.75" customHeight="1">
      <c r="L2397" s="59"/>
    </row>
    <row r="2398" spans="12:12" ht="12.75" customHeight="1">
      <c r="L2398" s="59"/>
    </row>
    <row r="2399" spans="12:12" ht="12.75" customHeight="1">
      <c r="L2399" s="59"/>
    </row>
    <row r="2400" spans="12:12" ht="12.75" customHeight="1">
      <c r="L2400" s="59"/>
    </row>
    <row r="2401" spans="12:12" ht="12.75" customHeight="1">
      <c r="L2401" s="59"/>
    </row>
    <row r="2402" spans="12:12" ht="12.75" customHeight="1">
      <c r="L2402" s="59"/>
    </row>
    <row r="2403" spans="12:12" ht="12.75" customHeight="1">
      <c r="L2403" s="59"/>
    </row>
    <row r="2404" spans="12:12" ht="12.75" customHeight="1">
      <c r="L2404" s="59"/>
    </row>
    <row r="2405" spans="12:12" ht="12.75" customHeight="1">
      <c r="L2405" s="59"/>
    </row>
    <row r="2406" spans="12:12" ht="12.75" customHeight="1">
      <c r="L2406" s="59"/>
    </row>
    <row r="2407" spans="12:12" ht="12.75" customHeight="1">
      <c r="L2407" s="59"/>
    </row>
    <row r="2408" spans="12:12" ht="12.75" customHeight="1">
      <c r="L2408" s="59"/>
    </row>
    <row r="2409" spans="12:12" ht="12.75" customHeight="1">
      <c r="L2409" s="59"/>
    </row>
    <row r="2410" spans="12:12" ht="12.75" customHeight="1">
      <c r="L2410" s="59"/>
    </row>
    <row r="2411" spans="12:12" ht="12.75" customHeight="1">
      <c r="L2411" s="59"/>
    </row>
    <row r="2412" spans="12:12" ht="12.75" customHeight="1">
      <c r="L2412" s="59"/>
    </row>
    <row r="2413" spans="12:12" ht="12.75" customHeight="1">
      <c r="L2413" s="59"/>
    </row>
    <row r="2414" spans="12:12" ht="12.75" customHeight="1">
      <c r="L2414" s="59"/>
    </row>
    <row r="2415" spans="12:12" ht="12.75" customHeight="1">
      <c r="L2415" s="59"/>
    </row>
    <row r="2416" spans="12:12" ht="12.75" customHeight="1">
      <c r="L2416" s="59"/>
    </row>
    <row r="2417" spans="12:12" ht="12.75" customHeight="1">
      <c r="L2417" s="59"/>
    </row>
    <row r="2418" spans="12:12" ht="12.75" customHeight="1">
      <c r="L2418" s="59"/>
    </row>
    <row r="2419" spans="12:12" ht="12.75" customHeight="1">
      <c r="L2419" s="59"/>
    </row>
    <row r="2420" spans="12:12" ht="12.75" customHeight="1">
      <c r="L2420" s="59"/>
    </row>
    <row r="2421" spans="12:12" ht="12.75" customHeight="1">
      <c r="L2421" s="59"/>
    </row>
    <row r="2422" spans="12:12" ht="12.75" customHeight="1">
      <c r="L2422" s="59"/>
    </row>
    <row r="2423" spans="12:12" ht="12.75" customHeight="1">
      <c r="L2423" s="59"/>
    </row>
    <row r="2424" spans="12:12" ht="12.75" customHeight="1">
      <c r="L2424" s="59"/>
    </row>
    <row r="2425" spans="12:12" ht="12.75" customHeight="1">
      <c r="L2425" s="59"/>
    </row>
    <row r="2426" spans="12:12" ht="12.75" customHeight="1">
      <c r="L2426" s="59"/>
    </row>
    <row r="2427" spans="12:12" ht="12.75" customHeight="1">
      <c r="L2427" s="59"/>
    </row>
    <row r="2428" spans="12:12" ht="12.75" customHeight="1">
      <c r="L2428" s="59"/>
    </row>
    <row r="2429" spans="12:12" ht="12.75" customHeight="1">
      <c r="L2429" s="59"/>
    </row>
    <row r="2430" spans="12:12" ht="12.75" customHeight="1">
      <c r="L2430" s="59"/>
    </row>
    <row r="2431" spans="12:12" ht="12.75" customHeight="1">
      <c r="L2431" s="59"/>
    </row>
    <row r="2432" spans="12:12" ht="12.75" customHeight="1">
      <c r="L2432" s="59"/>
    </row>
    <row r="2433" spans="12:12" ht="12.75" customHeight="1">
      <c r="L2433" s="59"/>
    </row>
    <row r="2434" spans="12:12" ht="12.75" customHeight="1">
      <c r="L2434" s="59"/>
    </row>
    <row r="2435" spans="12:12" ht="12.75" customHeight="1">
      <c r="L2435" s="59"/>
    </row>
    <row r="2436" spans="12:12" ht="12.75" customHeight="1">
      <c r="L2436" s="59"/>
    </row>
    <row r="2437" spans="12:12" ht="12.75" customHeight="1">
      <c r="L2437" s="59"/>
    </row>
    <row r="2438" spans="12:12" ht="12.75" customHeight="1">
      <c r="L2438" s="59"/>
    </row>
    <row r="2439" spans="12:12" ht="12.75" customHeight="1">
      <c r="L2439" s="59"/>
    </row>
    <row r="2440" spans="12:12" ht="12.75" customHeight="1">
      <c r="L2440" s="59"/>
    </row>
    <row r="2441" spans="12:12" ht="12.75" customHeight="1">
      <c r="L2441" s="59"/>
    </row>
    <row r="2442" spans="12:12" ht="12.75" customHeight="1">
      <c r="L2442" s="59"/>
    </row>
    <row r="2443" spans="12:12" ht="12.75" customHeight="1">
      <c r="L2443" s="59"/>
    </row>
    <row r="2444" spans="12:12" ht="12.75" customHeight="1">
      <c r="L2444" s="59"/>
    </row>
    <row r="2445" spans="12:12" ht="12.75" customHeight="1">
      <c r="L2445" s="59"/>
    </row>
    <row r="2446" spans="12:12" ht="12.75" customHeight="1">
      <c r="L2446" s="59"/>
    </row>
    <row r="2447" spans="12:12" ht="12.75" customHeight="1">
      <c r="L2447" s="59"/>
    </row>
    <row r="2448" spans="12:12" ht="12.75" customHeight="1">
      <c r="L2448" s="59"/>
    </row>
    <row r="2449" spans="12:12" ht="12.75" customHeight="1">
      <c r="L2449" s="59"/>
    </row>
    <row r="2450" spans="12:12" ht="12.75" customHeight="1">
      <c r="L2450" s="59"/>
    </row>
    <row r="2451" spans="12:12" ht="12.75" customHeight="1">
      <c r="L2451" s="59"/>
    </row>
    <row r="2452" spans="12:12" ht="12.75" customHeight="1">
      <c r="L2452" s="59"/>
    </row>
    <row r="2453" spans="12:12" ht="12.75" customHeight="1">
      <c r="L2453" s="59"/>
    </row>
    <row r="2454" spans="12:12" ht="12.75" customHeight="1">
      <c r="L2454" s="59"/>
    </row>
    <row r="2455" spans="12:12" ht="12.75" customHeight="1">
      <c r="L2455" s="59"/>
    </row>
    <row r="2456" spans="12:12" ht="12.75" customHeight="1">
      <c r="L2456" s="59"/>
    </row>
    <row r="2457" spans="12:12" ht="12.75" customHeight="1">
      <c r="L2457" s="59"/>
    </row>
    <row r="2458" spans="12:12" ht="12.75" customHeight="1">
      <c r="L2458" s="59"/>
    </row>
    <row r="2459" spans="12:12" ht="12.75" customHeight="1">
      <c r="L2459" s="59"/>
    </row>
    <row r="2460" spans="12:12" ht="12.75" customHeight="1">
      <c r="L2460" s="59"/>
    </row>
    <row r="2461" spans="12:12" ht="12.75" customHeight="1">
      <c r="L2461" s="59"/>
    </row>
    <row r="2462" spans="12:12" ht="12.75" customHeight="1">
      <c r="L2462" s="59"/>
    </row>
    <row r="2463" spans="12:12" ht="12.75" customHeight="1">
      <c r="L2463" s="59"/>
    </row>
    <row r="2464" spans="12:12" ht="12.75" customHeight="1">
      <c r="L2464" s="59"/>
    </row>
    <row r="2465" spans="12:12" ht="12.75" customHeight="1">
      <c r="L2465" s="59"/>
    </row>
    <row r="2466" spans="12:12" ht="12.75" customHeight="1">
      <c r="L2466" s="59"/>
    </row>
    <row r="2467" spans="12:12" ht="12.75" customHeight="1">
      <c r="L2467" s="59"/>
    </row>
    <row r="2468" spans="12:12" ht="12.75" customHeight="1">
      <c r="L2468" s="59"/>
    </row>
    <row r="2469" spans="12:12" ht="12.75" customHeight="1">
      <c r="L2469" s="59"/>
    </row>
    <row r="2470" spans="12:12" ht="12.75" customHeight="1">
      <c r="L2470" s="59"/>
    </row>
    <row r="2471" spans="12:12" ht="12.75" customHeight="1">
      <c r="L2471" s="59"/>
    </row>
    <row r="2472" spans="12:12" ht="12.75" customHeight="1">
      <c r="L2472" s="59"/>
    </row>
    <row r="2473" spans="12:12" ht="12.75" customHeight="1">
      <c r="L2473" s="59"/>
    </row>
    <row r="2474" spans="12:12" ht="12.75" customHeight="1">
      <c r="L2474" s="59"/>
    </row>
    <row r="2475" spans="12:12" ht="12.75" customHeight="1">
      <c r="L2475" s="59"/>
    </row>
    <row r="2476" spans="12:12" ht="12.75" customHeight="1">
      <c r="L2476" s="59"/>
    </row>
    <row r="2477" spans="12:12" ht="12.75" customHeight="1">
      <c r="L2477" s="59"/>
    </row>
    <row r="2478" spans="12:12" ht="12.75" customHeight="1">
      <c r="L2478" s="59"/>
    </row>
    <row r="2479" spans="12:12" ht="12.75" customHeight="1">
      <c r="L2479" s="59"/>
    </row>
    <row r="2480" spans="12:12" ht="12.75" customHeight="1">
      <c r="L2480" s="59"/>
    </row>
    <row r="2481" spans="12:12" ht="12.75" customHeight="1">
      <c r="L2481" s="59"/>
    </row>
    <row r="2482" spans="12:12" ht="12.75" customHeight="1">
      <c r="L2482" s="59"/>
    </row>
    <row r="2483" spans="12:12" ht="12.75" customHeight="1">
      <c r="L2483" s="59"/>
    </row>
    <row r="2484" spans="12:12" ht="12.75" customHeight="1">
      <c r="L2484" s="59"/>
    </row>
  </sheetData>
  <customSheetViews>
    <customSheetView guid="{700BB901-DE3D-40AF-9E84-3437521A0345}" showPageBreaks="1" topLeftCell="A31">
      <selection activeCell="G58" sqref="G58"/>
      <rowBreaks count="3" manualBreakCount="3">
        <brk id="39" max="16" man="1"/>
        <brk id="92" max="16383" man="1"/>
        <brk id="94" max="16383" man="1"/>
      </rowBreaks>
      <pageMargins left="0.39" right="0.33" top="1.04" bottom="1" header="0.5" footer="0.5"/>
      <printOptions horizontalCentered="1"/>
      <pageSetup scale="70" pageOrder="overThenDown" orientation="landscape" r:id="rId1"/>
      <headerFooter alignWithMargins="0">
        <oddFooter>&amp;L&amp;8Sponsored by:  Randall W. Hamlett&amp;C&amp;8&amp;A&amp;R&amp;8&amp;P of &amp;N</oddFooter>
      </headerFooter>
    </customSheetView>
    <customSheetView guid="{D30DA162-D620-4A19-970C-1046A6A23ED1}" topLeftCell="A16">
      <selection activeCell="G58" sqref="G58"/>
      <rowBreaks count="1" manualBreakCount="1">
        <brk id="39" max="16" man="1"/>
      </rowBreaks>
      <pageMargins left="0.39" right="0.33" top="1.04" bottom="1" header="0.5" footer="0.5"/>
      <printOptions horizontalCentered="1"/>
      <pageSetup scale="70" pageOrder="overThenDown" orientation="landscape" r:id="rId2"/>
      <headerFooter alignWithMargins="0">
        <oddFooter>&amp;L&amp;8Sponsored by:  Randall W. Hamlett&amp;C&amp;8&amp;A&amp;R&amp;8&amp;P of &amp;N</oddFooter>
      </headerFooter>
    </customSheetView>
    <customSheetView guid="{7B208CC4-03EC-49A3-9AEF-BDEAF48D6BE2}" showPageBreaks="1" printArea="1" topLeftCell="A31">
      <selection activeCell="G58" sqref="G58"/>
      <rowBreaks count="1" manualBreakCount="1">
        <brk id="39" max="16" man="1"/>
      </rowBreaks>
      <pageMargins left="0.39" right="0.33" top="1.04" bottom="1" header="0.5" footer="0.5"/>
      <printOptions horizontalCentered="1"/>
      <pageSetup scale="70" pageOrder="overThenDown" orientation="landscape" r:id="rId3"/>
      <headerFooter alignWithMargins="0">
        <oddFooter>&amp;L&amp;8Sponsored by:  Randall W. Hamlett&amp;C&amp;8&amp;A&amp;R&amp;8&amp;P of &amp;N</oddFooter>
      </headerFooter>
    </customSheetView>
    <customSheetView guid="{FAFF7267-5C8D-421B-A6E7-C317663504A2}">
      <rowBreaks count="2" manualBreakCount="2">
        <brk id="39" max="16" man="1"/>
        <brk id="92" max="16383" man="1"/>
      </rowBreaks>
      <pageMargins left="0.39" right="0.33" top="1.04" bottom="1" header="0.5" footer="0.5"/>
      <printOptions horizontalCentered="1"/>
      <pageSetup scale="70" pageOrder="overThenDown" orientation="landscape" r:id="rId4"/>
      <headerFooter alignWithMargins="0">
        <oddFooter>&amp;L&amp;8Sponsored by:  Randall W. Hamlett&amp;C&amp;8&amp;A&amp;R&amp;8&amp;P of &amp;N</oddFooter>
      </headerFooter>
    </customSheetView>
    <customSheetView guid="{659C7A86-29AF-4EB2-A484-62929168C99A}" topLeftCell="A31">
      <selection activeCell="G58" sqref="G58"/>
      <rowBreaks count="2" manualBreakCount="2">
        <brk id="39" max="16" man="1"/>
        <brk id="92" max="16383" man="1"/>
      </rowBreaks>
      <pageMargins left="0.39" right="0.33" top="1.04" bottom="1" header="0.5" footer="0.5"/>
      <printOptions horizontalCentered="1"/>
      <pageSetup scale="70" pageOrder="overThenDown" orientation="landscape" r:id="rId5"/>
      <headerFooter alignWithMargins="0">
        <oddFooter>&amp;L&amp;8Sponsored by:  Randall W. Hamlett&amp;C&amp;8&amp;A&amp;R&amp;8&amp;P of &amp;N</oddFooter>
      </headerFooter>
    </customSheetView>
    <customSheetView guid="{DE1D8474-1C81-4DEF-9FC4-4CC6D52CA0A7}" topLeftCell="A25">
      <selection activeCell="L40" sqref="L40"/>
      <rowBreaks count="2" manualBreakCount="2">
        <brk id="39" max="16" man="1"/>
        <brk id="92" max="16383" man="1"/>
      </rowBreaks>
      <pageMargins left="0.39" right="0.33" top="1.04" bottom="1" header="0.5" footer="0.5"/>
      <printOptions horizontalCentered="1"/>
      <pageSetup scale="70" pageOrder="overThenDown" orientation="landscape" r:id="rId6"/>
      <headerFooter alignWithMargins="0">
        <oddFooter>&amp;L&amp;8Sponsored by:  Randall W. Hamlett&amp;C&amp;8&amp;A&amp;R&amp;8&amp;P of &amp;N</oddFooter>
      </headerFooter>
    </customSheetView>
  </customSheetViews>
  <phoneticPr fontId="20" type="noConversion"/>
  <pageMargins left="1" right="1" top="1.04" bottom="1" header="0.75" footer="0.75"/>
  <pageSetup scale="70" pageOrder="overThenDown" orientation="landscape" r:id="rId7"/>
  <headerFooter alignWithMargins="0">
    <oddHeader>&amp;RSchedule II-B-10
Page &amp;P of &amp;N</oddHeader>
    <oddFooter xml:space="preserve">&amp;L&amp;8* AEP Texas maintains functional ledgers for transmission and distribution.  Please see the testimony of Randall W. Hamlett for Meter and TDCS functionalization.
Sponsored by:  Randall W. Hamlett
</oddFooter>
  </headerFooter>
  <rowBreaks count="1" manualBreakCount="1">
    <brk id="54"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R2412"/>
  <sheetViews>
    <sheetView workbookViewId="0"/>
  </sheetViews>
  <sheetFormatPr defaultColWidth="9.140625" defaultRowHeight="12.75" customHeight="1"/>
  <cols>
    <col min="1" max="1" width="3.5703125" style="59" customWidth="1"/>
    <col min="2" max="2" width="8.85546875" style="59" customWidth="1"/>
    <col min="3" max="3" width="29.5703125" style="59" customWidth="1"/>
    <col min="4" max="4" width="11.42578125" style="59" customWidth="1"/>
    <col min="5" max="5" width="11.42578125" style="59" bestFit="1" customWidth="1"/>
    <col min="6" max="6" width="12.5703125" style="59" bestFit="1" customWidth="1"/>
    <col min="7" max="7" width="11.140625" style="59" customWidth="1"/>
    <col min="8" max="8" width="11.42578125" style="59" customWidth="1"/>
    <col min="9" max="9" width="11.42578125" style="61" customWidth="1"/>
    <col min="10" max="10" width="11.42578125" style="59" customWidth="1"/>
    <col min="11" max="11" width="2.7109375" style="59" bestFit="1" customWidth="1"/>
    <col min="12" max="12" width="5.28515625" style="61" bestFit="1" customWidth="1"/>
    <col min="13" max="13" width="5.42578125" style="59" bestFit="1" customWidth="1"/>
    <col min="14" max="15" width="4.5703125" style="59" bestFit="1" customWidth="1"/>
    <col min="16" max="16" width="5" style="59" bestFit="1" customWidth="1"/>
    <col min="17" max="17" width="11.42578125" style="59" customWidth="1"/>
    <col min="18" max="18" width="9.85546875" style="59" bestFit="1" customWidth="1"/>
    <col min="19" max="16384" width="9.140625" style="59"/>
  </cols>
  <sheetData>
    <row r="1" spans="1:17" ht="12" thickBot="1">
      <c r="M1" s="20"/>
      <c r="Q1" s="1720" t="s">
        <v>1662</v>
      </c>
    </row>
    <row r="2" spans="1:17" ht="11.25">
      <c r="B2" s="1526" t="s">
        <v>465</v>
      </c>
      <c r="C2" s="86"/>
      <c r="D2" s="255"/>
      <c r="F2" s="82"/>
      <c r="M2" s="354"/>
      <c r="Q2" s="1720" t="s">
        <v>1661</v>
      </c>
    </row>
    <row r="3" spans="1:17" ht="11.25">
      <c r="B3" s="544" t="s">
        <v>1407</v>
      </c>
      <c r="C3" s="4"/>
      <c r="D3" s="271"/>
      <c r="F3" s="82"/>
      <c r="M3" s="354"/>
    </row>
    <row r="4" spans="1:17" ht="11.25">
      <c r="B4" s="1527" t="s">
        <v>864</v>
      </c>
      <c r="C4" s="4"/>
      <c r="D4" s="271"/>
    </row>
    <row r="5" spans="1:17" ht="11.25">
      <c r="B5" s="1527" t="str">
        <f>'II-B'!B5</f>
        <v>TEST YEAR ENDING 12/31/2018</v>
      </c>
      <c r="C5" s="4"/>
      <c r="D5" s="271"/>
    </row>
    <row r="6" spans="1:17" ht="12" thickBot="1">
      <c r="B6" s="1528"/>
      <c r="C6" s="216"/>
      <c r="D6" s="275"/>
    </row>
    <row r="7" spans="1:17" ht="11.25">
      <c r="B7" s="57"/>
    </row>
    <row r="8" spans="1:17" ht="12" thickBot="1">
      <c r="B8" s="59" t="s">
        <v>584</v>
      </c>
      <c r="E8" s="60">
        <v>1</v>
      </c>
      <c r="F8" s="60">
        <v>2</v>
      </c>
      <c r="G8" s="60">
        <v>3</v>
      </c>
      <c r="H8" s="60">
        <v>4</v>
      </c>
      <c r="I8" s="60">
        <v>5</v>
      </c>
      <c r="J8" s="60">
        <v>6</v>
      </c>
      <c r="K8" s="60">
        <v>7</v>
      </c>
      <c r="L8" s="60">
        <v>8</v>
      </c>
      <c r="M8" s="60">
        <v>9</v>
      </c>
      <c r="N8" s="60">
        <v>10</v>
      </c>
      <c r="O8" s="355">
        <v>11</v>
      </c>
      <c r="P8" s="355">
        <v>12</v>
      </c>
      <c r="Q8" s="61">
        <v>13</v>
      </c>
    </row>
    <row r="9" spans="1:17" ht="11.25">
      <c r="A9" s="673"/>
      <c r="B9" s="388"/>
      <c r="C9" s="388"/>
      <c r="D9" s="388"/>
      <c r="E9" s="388"/>
      <c r="F9" s="388"/>
      <c r="G9" s="388"/>
      <c r="H9" s="356" t="s">
        <v>352</v>
      </c>
      <c r="I9" s="356" t="s">
        <v>355</v>
      </c>
      <c r="J9" s="388"/>
      <c r="K9" s="388"/>
      <c r="L9" s="388"/>
      <c r="M9" s="356"/>
      <c r="N9" s="356"/>
      <c r="O9" s="356"/>
      <c r="P9" s="390"/>
      <c r="Q9" s="356"/>
    </row>
    <row r="10" spans="1:17" ht="11.25">
      <c r="A10" s="269"/>
      <c r="B10" s="357" t="s">
        <v>611</v>
      </c>
      <c r="C10" s="357" t="s">
        <v>578</v>
      </c>
      <c r="D10" s="357" t="s">
        <v>583</v>
      </c>
      <c r="E10" s="391" t="s">
        <v>281</v>
      </c>
      <c r="F10" s="357" t="s">
        <v>282</v>
      </c>
      <c r="G10" s="357" t="s">
        <v>251</v>
      </c>
      <c r="H10" s="357" t="s">
        <v>283</v>
      </c>
      <c r="I10" s="357" t="s">
        <v>773</v>
      </c>
      <c r="J10" s="357" t="s">
        <v>284</v>
      </c>
      <c r="K10" s="357" t="s">
        <v>285</v>
      </c>
      <c r="L10" s="357" t="s">
        <v>383</v>
      </c>
      <c r="M10" s="357" t="s">
        <v>162</v>
      </c>
      <c r="N10" s="357" t="s">
        <v>163</v>
      </c>
      <c r="O10" s="357" t="s">
        <v>993</v>
      </c>
      <c r="P10" s="357" t="s">
        <v>270</v>
      </c>
      <c r="Q10" s="357" t="s">
        <v>283</v>
      </c>
    </row>
    <row r="11" spans="1:17" ht="11.25">
      <c r="A11" s="269" t="s">
        <v>272</v>
      </c>
      <c r="B11" s="357" t="s">
        <v>250</v>
      </c>
      <c r="C11" s="357"/>
      <c r="D11" s="357" t="s">
        <v>586</v>
      </c>
      <c r="E11" s="391" t="s">
        <v>352</v>
      </c>
      <c r="F11" s="357" t="s">
        <v>353</v>
      </c>
      <c r="G11" s="357" t="s">
        <v>176</v>
      </c>
      <c r="H11" s="357" t="s">
        <v>354</v>
      </c>
      <c r="I11" s="357" t="s">
        <v>774</v>
      </c>
      <c r="J11" s="357" t="s">
        <v>355</v>
      </c>
      <c r="K11" s="357" t="s">
        <v>356</v>
      </c>
      <c r="L11" s="357" t="s">
        <v>286</v>
      </c>
      <c r="M11" s="357"/>
      <c r="N11" s="357"/>
      <c r="O11" s="357"/>
      <c r="P11" s="357"/>
      <c r="Q11" s="357"/>
    </row>
    <row r="12" spans="1:17" ht="12" thickBot="1">
      <c r="A12" s="674" t="s">
        <v>1083</v>
      </c>
      <c r="B12" s="358"/>
      <c r="C12" s="358"/>
      <c r="D12" s="358"/>
      <c r="E12" s="393"/>
      <c r="F12" s="358"/>
      <c r="G12" s="358"/>
      <c r="H12" s="358"/>
      <c r="I12" s="358" t="s">
        <v>286</v>
      </c>
      <c r="J12" s="358"/>
      <c r="K12" s="358"/>
      <c r="L12" s="358" t="s">
        <v>357</v>
      </c>
      <c r="M12" s="358"/>
      <c r="N12" s="358"/>
      <c r="O12" s="358"/>
      <c r="P12" s="358"/>
      <c r="Q12" s="359"/>
    </row>
    <row r="13" spans="1:17" ht="12.75" customHeight="1">
      <c r="A13" s="4"/>
      <c r="B13" s="254"/>
      <c r="C13" s="277"/>
      <c r="D13" s="94"/>
      <c r="E13" s="94"/>
      <c r="F13" s="94"/>
      <c r="G13" s="94"/>
      <c r="H13" s="94"/>
      <c r="I13" s="95"/>
      <c r="J13" s="94"/>
      <c r="K13" s="94"/>
      <c r="L13" s="95"/>
      <c r="M13" s="94"/>
      <c r="N13" s="94"/>
      <c r="O13" s="94"/>
      <c r="P13" s="94"/>
      <c r="Q13" s="255"/>
    </row>
    <row r="14" spans="1:17" s="57" customFormat="1" ht="11.25">
      <c r="A14" s="61">
        <v>1</v>
      </c>
      <c r="B14" s="256"/>
      <c r="D14" s="97"/>
      <c r="E14" s="66"/>
      <c r="F14" s="66"/>
      <c r="G14" s="66"/>
      <c r="H14" s="66"/>
      <c r="I14" s="97"/>
      <c r="J14" s="66"/>
      <c r="K14" s="66"/>
      <c r="L14" s="68"/>
      <c r="M14" s="66"/>
      <c r="N14" s="66"/>
      <c r="O14" s="66"/>
      <c r="P14" s="66"/>
      <c r="Q14" s="270"/>
    </row>
    <row r="15" spans="1:17" ht="15">
      <c r="A15" s="1523">
        <f t="shared" ref="A15:A18" si="0">+A14+1</f>
        <v>2</v>
      </c>
      <c r="B15" s="283"/>
      <c r="C15" s="1801" t="s">
        <v>1659</v>
      </c>
      <c r="D15" s="53"/>
      <c r="E15" s="66"/>
      <c r="F15" s="53"/>
      <c r="G15" s="53"/>
      <c r="H15" s="53"/>
      <c r="I15" s="1525"/>
      <c r="J15" s="53"/>
      <c r="K15" s="53"/>
      <c r="M15" s="53"/>
      <c r="N15" s="53"/>
      <c r="O15" s="53"/>
      <c r="P15" s="53"/>
      <c r="Q15" s="271"/>
    </row>
    <row r="16" spans="1:17" s="57" customFormat="1" ht="11.25">
      <c r="A16" s="1523">
        <f t="shared" si="0"/>
        <v>3</v>
      </c>
      <c r="B16" s="259"/>
      <c r="C16" s="100"/>
      <c r="D16" s="97"/>
      <c r="E16" s="66"/>
      <c r="F16" s="71"/>
      <c r="G16" s="66"/>
      <c r="H16" s="66"/>
      <c r="I16" s="266"/>
      <c r="J16" s="66"/>
      <c r="K16" s="66"/>
      <c r="L16" s="72"/>
      <c r="M16" s="66"/>
      <c r="N16" s="66"/>
      <c r="O16" s="66"/>
      <c r="P16" s="66"/>
      <c r="Q16" s="270"/>
    </row>
    <row r="17" spans="1:18" s="57" customFormat="1" ht="12" thickBot="1">
      <c r="A17" s="1749">
        <f t="shared" si="0"/>
        <v>4</v>
      </c>
      <c r="B17" s="637"/>
      <c r="C17" s="286"/>
      <c r="D17" s="287"/>
      <c r="E17" s="288"/>
      <c r="F17" s="288"/>
      <c r="G17" s="288"/>
      <c r="H17" s="288"/>
      <c r="I17" s="289"/>
      <c r="J17" s="288"/>
      <c r="K17" s="288"/>
      <c r="L17" s="290"/>
      <c r="M17" s="288"/>
      <c r="N17" s="288"/>
      <c r="O17" s="288"/>
      <c r="P17" s="288"/>
      <c r="Q17" s="291"/>
      <c r="R17" s="59"/>
    </row>
    <row r="18" spans="1:18" s="57" customFormat="1" ht="12.75" customHeight="1" thickBot="1">
      <c r="A18" s="1749">
        <f t="shared" si="0"/>
        <v>5</v>
      </c>
      <c r="B18" s="487" t="s">
        <v>865</v>
      </c>
      <c r="C18" s="488"/>
      <c r="D18" s="483" t="s">
        <v>379</v>
      </c>
      <c r="E18" s="489"/>
      <c r="F18" s="489"/>
      <c r="G18" s="489"/>
      <c r="H18" s="489"/>
      <c r="I18" s="483"/>
      <c r="J18" s="489"/>
      <c r="K18" s="489"/>
      <c r="L18" s="491"/>
      <c r="M18" s="489"/>
      <c r="N18" s="489"/>
      <c r="O18" s="489"/>
      <c r="P18" s="489"/>
      <c r="Q18" s="492"/>
    </row>
    <row r="19" spans="1:18" ht="12.75" customHeight="1">
      <c r="A19" s="1523"/>
      <c r="B19" s="58"/>
      <c r="D19" s="53"/>
      <c r="E19" s="53"/>
      <c r="F19" s="53"/>
      <c r="G19" s="53"/>
      <c r="H19" s="53"/>
      <c r="I19" s="1525"/>
      <c r="J19" s="53"/>
      <c r="K19" s="53"/>
      <c r="L19" s="60"/>
      <c r="M19" s="53"/>
      <c r="N19" s="62"/>
      <c r="O19" s="62"/>
      <c r="P19" s="62"/>
      <c r="Q19" s="62"/>
    </row>
    <row r="20" spans="1:18" ht="12.75" customHeight="1">
      <c r="L20" s="59"/>
    </row>
    <row r="21" spans="1:18" ht="12.75" customHeight="1">
      <c r="L21" s="59"/>
    </row>
    <row r="22" spans="1:18" ht="12.75" customHeight="1">
      <c r="L22" s="59"/>
    </row>
    <row r="23" spans="1:18" ht="12.75" customHeight="1">
      <c r="L23" s="59"/>
    </row>
    <row r="24" spans="1:18" ht="12.75" customHeight="1">
      <c r="L24" s="59"/>
    </row>
    <row r="25" spans="1:18" ht="12.75" customHeight="1">
      <c r="L25" s="59"/>
    </row>
    <row r="26" spans="1:18" ht="12.75" customHeight="1">
      <c r="L26" s="59"/>
    </row>
    <row r="27" spans="1:18" ht="12.75" customHeight="1">
      <c r="L27" s="59"/>
    </row>
    <row r="28" spans="1:18" ht="12.75" customHeight="1">
      <c r="L28" s="59"/>
    </row>
    <row r="29" spans="1:18" ht="12.75" customHeight="1">
      <c r="L29" s="59"/>
    </row>
    <row r="30" spans="1:18" ht="12.75" customHeight="1">
      <c r="L30" s="59"/>
    </row>
    <row r="31" spans="1:18" ht="12.75" customHeight="1">
      <c r="L31" s="59"/>
    </row>
    <row r="32" spans="1:18" ht="12.75" customHeight="1">
      <c r="L32" s="59"/>
    </row>
    <row r="33" spans="12:12" ht="12.75" customHeight="1">
      <c r="L33" s="59"/>
    </row>
    <row r="34" spans="12:12" ht="12.75" customHeight="1">
      <c r="L34" s="59"/>
    </row>
    <row r="35" spans="12:12" ht="12.75" customHeight="1">
      <c r="L35" s="59"/>
    </row>
    <row r="36" spans="12:12" ht="12.75" customHeight="1">
      <c r="L36" s="59"/>
    </row>
    <row r="37" spans="12:12" ht="12.75" customHeight="1">
      <c r="L37" s="59"/>
    </row>
    <row r="38" spans="12:12" ht="12.75" customHeight="1">
      <c r="L38" s="59"/>
    </row>
    <row r="39" spans="12:12" ht="12.75" customHeight="1">
      <c r="L39" s="59"/>
    </row>
    <row r="40" spans="12:12" ht="12.75" customHeight="1">
      <c r="L40" s="59"/>
    </row>
    <row r="41" spans="12:12" ht="12.75" customHeight="1">
      <c r="L41" s="59"/>
    </row>
    <row r="42" spans="12:12" ht="12.75" customHeight="1">
      <c r="L42" s="59"/>
    </row>
    <row r="43" spans="12:12" ht="12.75" customHeight="1">
      <c r="L43" s="59"/>
    </row>
    <row r="44" spans="12:12" ht="12.75" customHeight="1">
      <c r="L44" s="59"/>
    </row>
    <row r="45" spans="12:12" ht="12.75" customHeight="1">
      <c r="L45" s="59"/>
    </row>
    <row r="46" spans="12:12" ht="12.75" customHeight="1">
      <c r="L46" s="59"/>
    </row>
    <row r="47" spans="12:12" ht="12.75" customHeight="1">
      <c r="L47" s="59"/>
    </row>
    <row r="48" spans="12:12" ht="12.75" customHeight="1">
      <c r="L48" s="59"/>
    </row>
    <row r="49" spans="12:12" ht="12.75" customHeight="1">
      <c r="L49" s="59"/>
    </row>
    <row r="50" spans="12:12" ht="12.75" customHeight="1">
      <c r="L50" s="59"/>
    </row>
    <row r="51" spans="12:12" ht="12.75" customHeight="1">
      <c r="L51" s="59"/>
    </row>
    <row r="52" spans="12:12" ht="12.75" customHeight="1">
      <c r="L52" s="59"/>
    </row>
    <row r="53" spans="12:12" ht="12.75" customHeight="1">
      <c r="L53" s="59"/>
    </row>
    <row r="54" spans="12:12" ht="12.75" customHeight="1">
      <c r="L54" s="59"/>
    </row>
    <row r="55" spans="12:12" ht="12.75" customHeight="1">
      <c r="L55" s="59"/>
    </row>
    <row r="56" spans="12:12" ht="12.75" customHeight="1">
      <c r="L56" s="59"/>
    </row>
    <row r="57" spans="12:12" ht="12.75" customHeight="1">
      <c r="L57" s="59"/>
    </row>
    <row r="58" spans="12:12" ht="12.75" customHeight="1">
      <c r="L58" s="59"/>
    </row>
    <row r="59" spans="12:12" ht="12.75" customHeight="1">
      <c r="L59" s="59"/>
    </row>
    <row r="60" spans="12:12" ht="12.75" customHeight="1">
      <c r="L60" s="59"/>
    </row>
    <row r="61" spans="12:12" ht="12.75" customHeight="1">
      <c r="L61" s="59"/>
    </row>
    <row r="62" spans="12:12" ht="12.75" customHeight="1">
      <c r="L62" s="59"/>
    </row>
    <row r="63" spans="12:12" ht="12.75" customHeight="1">
      <c r="L63" s="59"/>
    </row>
    <row r="64" spans="12:12" ht="12.75" customHeight="1">
      <c r="L64" s="59"/>
    </row>
    <row r="65" spans="12:12" ht="12.75" customHeight="1">
      <c r="L65" s="59"/>
    </row>
    <row r="66" spans="12:12" ht="12.75" customHeight="1">
      <c r="L66" s="59"/>
    </row>
    <row r="67" spans="12:12" ht="12.75" customHeight="1">
      <c r="L67" s="59"/>
    </row>
    <row r="68" spans="12:12" ht="12.75" customHeight="1">
      <c r="L68" s="59"/>
    </row>
    <row r="69" spans="12:12" ht="12.75" customHeight="1">
      <c r="L69" s="59"/>
    </row>
    <row r="70" spans="12:12" ht="12.75" customHeight="1">
      <c r="L70" s="59"/>
    </row>
    <row r="71" spans="12:12" ht="12.75" customHeight="1">
      <c r="L71" s="59"/>
    </row>
    <row r="72" spans="12:12" ht="12.75" customHeight="1">
      <c r="L72" s="59"/>
    </row>
    <row r="73" spans="12:12" ht="12.75" customHeight="1">
      <c r="L73" s="59"/>
    </row>
    <row r="74" spans="12:12" ht="12.75" customHeight="1">
      <c r="L74" s="59"/>
    </row>
    <row r="75" spans="12:12" ht="12.75" customHeight="1">
      <c r="L75" s="59"/>
    </row>
    <row r="76" spans="12:12" ht="12.75" customHeight="1">
      <c r="L76" s="59"/>
    </row>
    <row r="77" spans="12:12" ht="12.75" customHeight="1">
      <c r="L77" s="59"/>
    </row>
    <row r="78" spans="12:12" ht="12.75" customHeight="1">
      <c r="L78" s="59"/>
    </row>
    <row r="79" spans="12:12" ht="12.75" customHeight="1">
      <c r="L79" s="59"/>
    </row>
    <row r="80" spans="12:12" ht="12.75" customHeight="1">
      <c r="L80" s="59"/>
    </row>
    <row r="81" spans="12:12" ht="12.75" customHeight="1">
      <c r="L81" s="59"/>
    </row>
    <row r="82" spans="12:12" ht="12.75" customHeight="1">
      <c r="L82" s="59"/>
    </row>
    <row r="83" spans="12:12" ht="12.75" customHeight="1">
      <c r="L83" s="59"/>
    </row>
    <row r="84" spans="12:12" ht="12.75" customHeight="1">
      <c r="L84" s="59"/>
    </row>
    <row r="85" spans="12:12" ht="12.75" customHeight="1">
      <c r="L85" s="59"/>
    </row>
    <row r="86" spans="12:12" ht="12.75" customHeight="1">
      <c r="L86" s="59"/>
    </row>
    <row r="87" spans="12:12" ht="12.75" customHeight="1">
      <c r="L87" s="59"/>
    </row>
    <row r="88" spans="12:12" ht="12.75" customHeight="1">
      <c r="L88" s="59"/>
    </row>
    <row r="89" spans="12:12" ht="12.75" customHeight="1">
      <c r="L89" s="59"/>
    </row>
    <row r="90" spans="12:12" ht="12.75" customHeight="1">
      <c r="L90" s="59"/>
    </row>
    <row r="91" spans="12:12" ht="12.75" customHeight="1">
      <c r="L91" s="59"/>
    </row>
    <row r="92" spans="12:12" ht="12.75" customHeight="1">
      <c r="L92" s="59"/>
    </row>
    <row r="93" spans="12:12" ht="12.75" customHeight="1">
      <c r="L93" s="59"/>
    </row>
    <row r="94" spans="12:12" ht="12.75" customHeight="1">
      <c r="L94" s="59"/>
    </row>
    <row r="95" spans="12:12" ht="12.75" customHeight="1">
      <c r="L95" s="59"/>
    </row>
    <row r="96" spans="12:12" ht="12.75" customHeight="1">
      <c r="L96" s="59"/>
    </row>
    <row r="97" spans="12:12" ht="12.75" customHeight="1">
      <c r="L97" s="59"/>
    </row>
    <row r="98" spans="12:12" ht="12.75" customHeight="1">
      <c r="L98" s="59"/>
    </row>
    <row r="99" spans="12:12" ht="12.75" customHeight="1">
      <c r="L99" s="59"/>
    </row>
    <row r="100" spans="12:12" ht="12.75" customHeight="1">
      <c r="L100" s="59"/>
    </row>
    <row r="101" spans="12:12" ht="12.75" customHeight="1">
      <c r="L101" s="59"/>
    </row>
    <row r="102" spans="12:12" ht="12.75" customHeight="1">
      <c r="L102" s="59"/>
    </row>
    <row r="103" spans="12:12" ht="12.75" customHeight="1">
      <c r="L103" s="59"/>
    </row>
    <row r="104" spans="12:12" ht="12.75" customHeight="1">
      <c r="L104" s="59"/>
    </row>
    <row r="105" spans="12:12" ht="12.75" customHeight="1">
      <c r="L105" s="59"/>
    </row>
    <row r="106" spans="12:12" ht="12.75" customHeight="1">
      <c r="L106" s="59"/>
    </row>
    <row r="107" spans="12:12" ht="12.75" customHeight="1">
      <c r="L107" s="59"/>
    </row>
    <row r="108" spans="12:12" ht="12.75" customHeight="1">
      <c r="L108" s="59"/>
    </row>
    <row r="109" spans="12:12" ht="12.75" customHeight="1">
      <c r="L109" s="59"/>
    </row>
    <row r="110" spans="12:12" ht="12.75" customHeight="1">
      <c r="L110" s="59"/>
    </row>
    <row r="111" spans="12:12" ht="12.75" customHeight="1">
      <c r="L111" s="59"/>
    </row>
    <row r="112" spans="12:12" ht="12.75" customHeight="1">
      <c r="L112" s="59"/>
    </row>
    <row r="113" spans="12:12" ht="12.75" customHeight="1">
      <c r="L113" s="59"/>
    </row>
    <row r="114" spans="12:12" ht="12.75" customHeight="1">
      <c r="L114" s="59"/>
    </row>
    <row r="115" spans="12:12" ht="12.75" customHeight="1">
      <c r="L115" s="59"/>
    </row>
    <row r="116" spans="12:12" ht="12.75" customHeight="1">
      <c r="L116" s="59"/>
    </row>
    <row r="117" spans="12:12" ht="12.75" customHeight="1">
      <c r="L117" s="59"/>
    </row>
    <row r="118" spans="12:12" ht="12.75" customHeight="1">
      <c r="L118" s="59"/>
    </row>
    <row r="119" spans="12:12" ht="12.75" customHeight="1">
      <c r="L119" s="59"/>
    </row>
    <row r="120" spans="12:12" ht="12.75" customHeight="1">
      <c r="L120" s="59"/>
    </row>
    <row r="121" spans="12:12" ht="12.75" customHeight="1">
      <c r="L121" s="59"/>
    </row>
    <row r="122" spans="12:12" ht="12.75" customHeight="1">
      <c r="L122" s="59"/>
    </row>
    <row r="123" spans="12:12" ht="12.75" customHeight="1">
      <c r="L123" s="59"/>
    </row>
    <row r="124" spans="12:12" ht="12.75" customHeight="1">
      <c r="L124" s="59"/>
    </row>
    <row r="125" spans="12:12" ht="12.75" customHeight="1">
      <c r="L125" s="59"/>
    </row>
    <row r="126" spans="12:12" ht="12.75" customHeight="1">
      <c r="L126" s="59"/>
    </row>
    <row r="127" spans="12:12" ht="12.75" customHeight="1">
      <c r="L127" s="59"/>
    </row>
    <row r="128" spans="12:12" ht="12.75" customHeight="1">
      <c r="L128" s="59"/>
    </row>
    <row r="129" spans="12:12" ht="12.75" customHeight="1">
      <c r="L129" s="59"/>
    </row>
    <row r="130" spans="12:12" ht="12.75" customHeight="1">
      <c r="L130" s="59"/>
    </row>
    <row r="131" spans="12:12" ht="12.75" customHeight="1">
      <c r="L131" s="59"/>
    </row>
    <row r="132" spans="12:12" ht="12.75" customHeight="1">
      <c r="L132" s="59"/>
    </row>
    <row r="133" spans="12:12" ht="12.75" customHeight="1">
      <c r="L133" s="59"/>
    </row>
    <row r="134" spans="12:12" ht="12.75" customHeight="1">
      <c r="L134" s="59"/>
    </row>
    <row r="135" spans="12:12" ht="12.75" customHeight="1">
      <c r="L135" s="59"/>
    </row>
    <row r="136" spans="12:12" ht="12.75" customHeight="1">
      <c r="L136" s="59"/>
    </row>
    <row r="137" spans="12:12" ht="12.75" customHeight="1">
      <c r="L137" s="59"/>
    </row>
    <row r="138" spans="12:12" ht="12.75" customHeight="1">
      <c r="L138" s="59"/>
    </row>
    <row r="139" spans="12:12" ht="12.75" customHeight="1">
      <c r="L139" s="59"/>
    </row>
    <row r="140" spans="12:12" ht="12.75" customHeight="1">
      <c r="L140" s="59"/>
    </row>
    <row r="141" spans="12:12" ht="12.75" customHeight="1">
      <c r="L141" s="59"/>
    </row>
    <row r="142" spans="12:12" ht="12.75" customHeight="1">
      <c r="L142" s="59"/>
    </row>
    <row r="143" spans="12:12" ht="12.75" customHeight="1">
      <c r="L143" s="59"/>
    </row>
    <row r="144" spans="12:12" ht="12.75" customHeight="1">
      <c r="L144" s="59"/>
    </row>
    <row r="145" spans="12:12" ht="12.75" customHeight="1">
      <c r="L145" s="59"/>
    </row>
    <row r="146" spans="12:12" ht="12.75" customHeight="1">
      <c r="L146" s="59"/>
    </row>
    <row r="147" spans="12:12" ht="12.75" customHeight="1">
      <c r="L147" s="59"/>
    </row>
    <row r="148" spans="12:12" ht="12.75" customHeight="1">
      <c r="L148" s="59"/>
    </row>
    <row r="149" spans="12:12" ht="12.75" customHeight="1">
      <c r="L149" s="59"/>
    </row>
    <row r="150" spans="12:12" ht="12.75" customHeight="1">
      <c r="L150" s="59"/>
    </row>
    <row r="151" spans="12:12" ht="12.75" customHeight="1">
      <c r="L151" s="59"/>
    </row>
    <row r="152" spans="12:12" ht="12.75" customHeight="1">
      <c r="L152" s="59"/>
    </row>
    <row r="153" spans="12:12" ht="12.75" customHeight="1">
      <c r="L153" s="59"/>
    </row>
    <row r="154" spans="12:12" ht="12.75" customHeight="1">
      <c r="L154" s="59"/>
    </row>
    <row r="155" spans="12:12" ht="12.75" customHeight="1">
      <c r="L155" s="59"/>
    </row>
    <row r="156" spans="12:12" ht="12.75" customHeight="1">
      <c r="L156" s="59"/>
    </row>
    <row r="157" spans="12:12" ht="12.75" customHeight="1">
      <c r="L157" s="59"/>
    </row>
    <row r="158" spans="12:12" ht="12.75" customHeight="1">
      <c r="L158" s="59"/>
    </row>
    <row r="159" spans="12:12" ht="12.75" customHeight="1">
      <c r="L159" s="59"/>
    </row>
    <row r="160" spans="12:12" ht="12.75" customHeight="1">
      <c r="L160" s="59"/>
    </row>
    <row r="161" spans="12:12" ht="12.75" customHeight="1">
      <c r="L161" s="59"/>
    </row>
    <row r="162" spans="12:12" ht="12.75" customHeight="1">
      <c r="L162" s="59"/>
    </row>
    <row r="163" spans="12:12" ht="12.75" customHeight="1">
      <c r="L163" s="59"/>
    </row>
    <row r="164" spans="12:12" ht="12.75" customHeight="1">
      <c r="L164" s="59"/>
    </row>
    <row r="165" spans="12:12" ht="12.75" customHeight="1">
      <c r="L165" s="59"/>
    </row>
    <row r="166" spans="12:12" ht="12.75" customHeight="1">
      <c r="L166" s="59"/>
    </row>
    <row r="167" spans="12:12" ht="12.75" customHeight="1">
      <c r="L167" s="59"/>
    </row>
    <row r="168" spans="12:12" ht="12.75" customHeight="1">
      <c r="L168" s="59"/>
    </row>
    <row r="169" spans="12:12" ht="12.75" customHeight="1">
      <c r="L169" s="59"/>
    </row>
    <row r="170" spans="12:12" ht="12.75" customHeight="1">
      <c r="L170" s="59"/>
    </row>
    <row r="171" spans="12:12" ht="12.75" customHeight="1">
      <c r="L171" s="59"/>
    </row>
    <row r="172" spans="12:12" ht="12.75" customHeight="1">
      <c r="L172" s="59"/>
    </row>
    <row r="173" spans="12:12" ht="12.75" customHeight="1">
      <c r="L173" s="59"/>
    </row>
    <row r="174" spans="12:12" ht="12.75" customHeight="1">
      <c r="L174" s="59"/>
    </row>
    <row r="175" spans="12:12" ht="12.75" customHeight="1">
      <c r="L175" s="59"/>
    </row>
    <row r="176" spans="12:12" ht="12.75" customHeight="1">
      <c r="L176" s="59"/>
    </row>
    <row r="177" spans="12:12" ht="12.75" customHeight="1">
      <c r="L177" s="59"/>
    </row>
    <row r="178" spans="12:12" ht="12.75" customHeight="1">
      <c r="L178" s="59"/>
    </row>
    <row r="179" spans="12:12" ht="12.75" customHeight="1">
      <c r="L179" s="59"/>
    </row>
    <row r="180" spans="12:12" ht="12.75" customHeight="1">
      <c r="L180" s="59"/>
    </row>
    <row r="181" spans="12:12" ht="12.75" customHeight="1">
      <c r="L181" s="59"/>
    </row>
    <row r="182" spans="12:12" ht="12.75" customHeight="1">
      <c r="L182" s="59"/>
    </row>
    <row r="183" spans="12:12" ht="12.75" customHeight="1">
      <c r="L183" s="59"/>
    </row>
    <row r="184" spans="12:12" ht="12.75" customHeight="1">
      <c r="L184" s="59"/>
    </row>
    <row r="185" spans="12:12" ht="12.75" customHeight="1">
      <c r="L185" s="59"/>
    </row>
    <row r="186" spans="12:12" ht="12.75" customHeight="1">
      <c r="L186" s="59"/>
    </row>
    <row r="187" spans="12:12" ht="12.75" customHeight="1">
      <c r="L187" s="59"/>
    </row>
    <row r="188" spans="12:12" ht="12.75" customHeight="1">
      <c r="L188" s="59"/>
    </row>
    <row r="189" spans="12:12" ht="12.75" customHeight="1">
      <c r="L189" s="59"/>
    </row>
    <row r="190" spans="12:12" ht="12.75" customHeight="1">
      <c r="L190" s="59"/>
    </row>
    <row r="191" spans="12:12" ht="12.75" customHeight="1">
      <c r="L191" s="59"/>
    </row>
    <row r="192" spans="12:12" ht="12.75" customHeight="1">
      <c r="L192" s="59"/>
    </row>
    <row r="193" spans="12:12" ht="12.75" customHeight="1">
      <c r="L193" s="59"/>
    </row>
    <row r="194" spans="12:12" ht="12.75" customHeight="1">
      <c r="L194" s="59"/>
    </row>
    <row r="195" spans="12:12" ht="12.75" customHeight="1">
      <c r="L195" s="59"/>
    </row>
    <row r="196" spans="12:12" ht="12.75" customHeight="1">
      <c r="L196" s="59"/>
    </row>
    <row r="197" spans="12:12" ht="12.75" customHeight="1">
      <c r="L197" s="59"/>
    </row>
    <row r="198" spans="12:12" ht="12.75" customHeight="1">
      <c r="L198" s="59"/>
    </row>
    <row r="199" spans="12:12" ht="12.75" customHeight="1">
      <c r="L199" s="59"/>
    </row>
    <row r="200" spans="12:12" ht="12.75" customHeight="1">
      <c r="L200" s="59"/>
    </row>
    <row r="201" spans="12:12" ht="12.75" customHeight="1">
      <c r="L201" s="59"/>
    </row>
    <row r="202" spans="12:12" ht="12.75" customHeight="1">
      <c r="L202" s="59"/>
    </row>
    <row r="203" spans="12:12" ht="12.75" customHeight="1">
      <c r="L203" s="59"/>
    </row>
    <row r="204" spans="12:12" ht="12.75" customHeight="1">
      <c r="L204" s="59"/>
    </row>
    <row r="205" spans="12:12" ht="12.75" customHeight="1">
      <c r="L205" s="59"/>
    </row>
    <row r="206" spans="12:12" ht="12.75" customHeight="1">
      <c r="L206" s="59"/>
    </row>
    <row r="207" spans="12:12" ht="12.75" customHeight="1">
      <c r="L207" s="59"/>
    </row>
    <row r="208" spans="12:12" ht="12.75" customHeight="1">
      <c r="L208" s="59"/>
    </row>
    <row r="209" spans="12:12" ht="12.75" customHeight="1">
      <c r="L209" s="59"/>
    </row>
    <row r="210" spans="12:12" ht="12.75" customHeight="1">
      <c r="L210" s="59"/>
    </row>
    <row r="211" spans="12:12" ht="12.75" customHeight="1">
      <c r="L211" s="59"/>
    </row>
    <row r="212" spans="12:12" ht="12.75" customHeight="1">
      <c r="L212" s="59"/>
    </row>
    <row r="213" spans="12:12" ht="12.75" customHeight="1">
      <c r="L213" s="59"/>
    </row>
    <row r="214" spans="12:12" ht="12.75" customHeight="1">
      <c r="L214" s="59"/>
    </row>
    <row r="215" spans="12:12" ht="12.75" customHeight="1">
      <c r="L215" s="59"/>
    </row>
    <row r="216" spans="12:12" ht="12.75" customHeight="1">
      <c r="L216" s="59"/>
    </row>
    <row r="217" spans="12:12" ht="12.75" customHeight="1">
      <c r="L217" s="59"/>
    </row>
    <row r="218" spans="12:12" ht="12.75" customHeight="1">
      <c r="L218" s="59"/>
    </row>
    <row r="219" spans="12:12" ht="12.75" customHeight="1">
      <c r="L219" s="59"/>
    </row>
    <row r="220" spans="12:12" ht="12.75" customHeight="1">
      <c r="L220" s="59"/>
    </row>
    <row r="221" spans="12:12" ht="12.75" customHeight="1">
      <c r="L221" s="59"/>
    </row>
    <row r="222" spans="12:12" ht="12.75" customHeight="1">
      <c r="L222" s="59"/>
    </row>
    <row r="223" spans="12:12" ht="12.75" customHeight="1">
      <c r="L223" s="59"/>
    </row>
    <row r="224" spans="12:12" ht="12.75" customHeight="1">
      <c r="L224" s="59"/>
    </row>
    <row r="225" spans="12:12" ht="12.75" customHeight="1">
      <c r="L225" s="59"/>
    </row>
    <row r="226" spans="12:12" ht="12.75" customHeight="1">
      <c r="L226" s="59"/>
    </row>
    <row r="227" spans="12:12" ht="12.75" customHeight="1">
      <c r="L227" s="59"/>
    </row>
    <row r="228" spans="12:12" ht="12.75" customHeight="1">
      <c r="L228" s="59"/>
    </row>
    <row r="229" spans="12:12" ht="12.75" customHeight="1">
      <c r="L229" s="59"/>
    </row>
    <row r="230" spans="12:12" ht="12.75" customHeight="1">
      <c r="L230" s="59"/>
    </row>
    <row r="231" spans="12:12" ht="12.75" customHeight="1">
      <c r="L231" s="59"/>
    </row>
    <row r="232" spans="12:12" ht="12.75" customHeight="1">
      <c r="L232" s="59"/>
    </row>
    <row r="233" spans="12:12" ht="12.75" customHeight="1">
      <c r="L233" s="59"/>
    </row>
    <row r="234" spans="12:12" ht="12.75" customHeight="1">
      <c r="L234" s="59"/>
    </row>
    <row r="235" spans="12:12" ht="12.75" customHeight="1">
      <c r="L235" s="59"/>
    </row>
    <row r="236" spans="12:12" ht="12.75" customHeight="1">
      <c r="L236" s="59"/>
    </row>
    <row r="237" spans="12:12" ht="12.75" customHeight="1">
      <c r="L237" s="59"/>
    </row>
    <row r="238" spans="12:12" ht="12.75" customHeight="1">
      <c r="L238" s="59"/>
    </row>
    <row r="239" spans="12:12" ht="12.75" customHeight="1">
      <c r="L239" s="59"/>
    </row>
    <row r="240" spans="12:12" ht="12.75" customHeight="1">
      <c r="L240" s="59"/>
    </row>
    <row r="241" spans="12:12" ht="12.75" customHeight="1">
      <c r="L241" s="59"/>
    </row>
    <row r="242" spans="12:12" ht="12.75" customHeight="1">
      <c r="L242" s="59"/>
    </row>
    <row r="243" spans="12:12" ht="12.75" customHeight="1">
      <c r="L243" s="59"/>
    </row>
    <row r="244" spans="12:12" ht="12.75" customHeight="1">
      <c r="L244" s="59"/>
    </row>
    <row r="245" spans="12:12" ht="12.75" customHeight="1">
      <c r="L245" s="59"/>
    </row>
    <row r="246" spans="12:12" ht="12.75" customHeight="1">
      <c r="L246" s="59"/>
    </row>
    <row r="247" spans="12:12" ht="12.75" customHeight="1">
      <c r="L247" s="59"/>
    </row>
    <row r="248" spans="12:12" ht="12.75" customHeight="1">
      <c r="L248" s="59"/>
    </row>
    <row r="249" spans="12:12" ht="12.75" customHeight="1">
      <c r="L249" s="59"/>
    </row>
    <row r="250" spans="12:12" ht="12.75" customHeight="1">
      <c r="L250" s="59"/>
    </row>
    <row r="251" spans="12:12" ht="12.75" customHeight="1">
      <c r="L251" s="59"/>
    </row>
    <row r="252" spans="12:12" ht="12.75" customHeight="1">
      <c r="L252" s="59"/>
    </row>
    <row r="253" spans="12:12" ht="12.75" customHeight="1">
      <c r="L253" s="59"/>
    </row>
    <row r="254" spans="12:12" ht="12.75" customHeight="1">
      <c r="L254" s="59"/>
    </row>
    <row r="255" spans="12:12" ht="12.75" customHeight="1">
      <c r="L255" s="59"/>
    </row>
    <row r="256" spans="12:12" ht="12.75" customHeight="1">
      <c r="L256" s="59"/>
    </row>
    <row r="257" spans="12:12" ht="12.75" customHeight="1">
      <c r="L257" s="59"/>
    </row>
    <row r="258" spans="12:12" ht="12.75" customHeight="1">
      <c r="L258" s="59"/>
    </row>
    <row r="259" spans="12:12" ht="12.75" customHeight="1">
      <c r="L259" s="59"/>
    </row>
    <row r="260" spans="12:12" ht="12.75" customHeight="1">
      <c r="L260" s="59"/>
    </row>
    <row r="261" spans="12:12" ht="12.75" customHeight="1">
      <c r="L261" s="59"/>
    </row>
    <row r="262" spans="12:12" ht="12.75" customHeight="1">
      <c r="L262" s="59"/>
    </row>
    <row r="263" spans="12:12" ht="12.75" customHeight="1">
      <c r="L263" s="59"/>
    </row>
    <row r="264" spans="12:12" ht="12.75" customHeight="1">
      <c r="L264" s="59"/>
    </row>
    <row r="265" spans="12:12" ht="12.75" customHeight="1">
      <c r="L265" s="59"/>
    </row>
    <row r="266" spans="12:12" ht="12.75" customHeight="1">
      <c r="L266" s="59"/>
    </row>
    <row r="267" spans="12:12" ht="12.75" customHeight="1">
      <c r="L267" s="59"/>
    </row>
    <row r="268" spans="12:12" ht="12.75" customHeight="1">
      <c r="L268" s="59"/>
    </row>
    <row r="269" spans="12:12" ht="12.75" customHeight="1">
      <c r="L269" s="59"/>
    </row>
    <row r="270" spans="12:12" ht="12.75" customHeight="1">
      <c r="L270" s="59"/>
    </row>
    <row r="271" spans="12:12" ht="12.75" customHeight="1">
      <c r="L271" s="59"/>
    </row>
    <row r="272" spans="12:12" ht="12.75" customHeight="1">
      <c r="L272" s="59"/>
    </row>
    <row r="273" spans="12:12" ht="12.75" customHeight="1">
      <c r="L273" s="59"/>
    </row>
    <row r="274" spans="12:12" ht="12.75" customHeight="1">
      <c r="L274" s="59"/>
    </row>
    <row r="275" spans="12:12" ht="12.75" customHeight="1">
      <c r="L275" s="59"/>
    </row>
    <row r="276" spans="12:12" ht="12.75" customHeight="1">
      <c r="L276" s="59"/>
    </row>
    <row r="277" spans="12:12" ht="12.75" customHeight="1">
      <c r="L277" s="59"/>
    </row>
    <row r="278" spans="12:12" ht="12.75" customHeight="1">
      <c r="L278" s="59"/>
    </row>
    <row r="279" spans="12:12" ht="12.75" customHeight="1">
      <c r="L279" s="59"/>
    </row>
    <row r="280" spans="12:12" ht="12.75" customHeight="1">
      <c r="L280" s="59"/>
    </row>
    <row r="281" spans="12:12" ht="12.75" customHeight="1">
      <c r="L281" s="59"/>
    </row>
    <row r="282" spans="12:12" ht="12.75" customHeight="1">
      <c r="L282" s="59"/>
    </row>
    <row r="283" spans="12:12" ht="12.75" customHeight="1">
      <c r="L283" s="59"/>
    </row>
    <row r="284" spans="12:12" ht="12.75" customHeight="1">
      <c r="L284" s="59"/>
    </row>
    <row r="285" spans="12:12" ht="12.75" customHeight="1">
      <c r="L285" s="59"/>
    </row>
    <row r="286" spans="12:12" ht="12.75" customHeight="1">
      <c r="L286" s="59"/>
    </row>
    <row r="287" spans="12:12" ht="12.75" customHeight="1">
      <c r="L287" s="59"/>
    </row>
    <row r="288" spans="12:12" ht="12.75" customHeight="1">
      <c r="L288" s="59"/>
    </row>
    <row r="289" spans="12:12" ht="12.75" customHeight="1">
      <c r="L289" s="59"/>
    </row>
    <row r="290" spans="12:12" ht="12.75" customHeight="1">
      <c r="L290" s="59"/>
    </row>
    <row r="291" spans="12:12" ht="12.75" customHeight="1">
      <c r="L291" s="59"/>
    </row>
    <row r="292" spans="12:12" ht="12.75" customHeight="1">
      <c r="L292" s="59"/>
    </row>
    <row r="293" spans="12:12" ht="12.75" customHeight="1">
      <c r="L293" s="59"/>
    </row>
    <row r="294" spans="12:12" ht="12.75" customHeight="1">
      <c r="L294" s="59"/>
    </row>
    <row r="295" spans="12:12" ht="12.75" customHeight="1">
      <c r="L295" s="59"/>
    </row>
    <row r="296" spans="12:12" ht="12.75" customHeight="1">
      <c r="L296" s="59"/>
    </row>
    <row r="297" spans="12:12" ht="12.75" customHeight="1">
      <c r="L297" s="59"/>
    </row>
    <row r="298" spans="12:12" ht="12.75" customHeight="1">
      <c r="L298" s="59"/>
    </row>
    <row r="299" spans="12:12" ht="12.75" customHeight="1">
      <c r="L299" s="59"/>
    </row>
    <row r="300" spans="12:12" ht="12.75" customHeight="1">
      <c r="L300" s="59"/>
    </row>
    <row r="301" spans="12:12" ht="12.75" customHeight="1">
      <c r="L301" s="59"/>
    </row>
    <row r="302" spans="12:12" ht="12.75" customHeight="1">
      <c r="L302" s="59"/>
    </row>
    <row r="303" spans="12:12" ht="12.75" customHeight="1">
      <c r="L303" s="59"/>
    </row>
    <row r="304" spans="12:12" ht="12.75" customHeight="1">
      <c r="L304" s="59"/>
    </row>
    <row r="305" spans="12:12" ht="12.75" customHeight="1">
      <c r="L305" s="59"/>
    </row>
    <row r="306" spans="12:12" ht="12.75" customHeight="1">
      <c r="L306" s="59"/>
    </row>
    <row r="307" spans="12:12" ht="12.75" customHeight="1">
      <c r="L307" s="59"/>
    </row>
    <row r="308" spans="12:12" ht="12.75" customHeight="1">
      <c r="L308" s="59"/>
    </row>
    <row r="309" spans="12:12" ht="12.75" customHeight="1">
      <c r="L309" s="59"/>
    </row>
    <row r="310" spans="12:12" ht="12.75" customHeight="1">
      <c r="L310" s="59"/>
    </row>
    <row r="311" spans="12:12" ht="12.75" customHeight="1">
      <c r="L311" s="59"/>
    </row>
    <row r="312" spans="12:12" ht="12.75" customHeight="1">
      <c r="L312" s="59"/>
    </row>
    <row r="313" spans="12:12" ht="12.75" customHeight="1">
      <c r="L313" s="59"/>
    </row>
    <row r="314" spans="12:12" ht="12.75" customHeight="1">
      <c r="L314" s="59"/>
    </row>
    <row r="315" spans="12:12" ht="12.75" customHeight="1">
      <c r="L315" s="59"/>
    </row>
    <row r="316" spans="12:12" ht="12.75" customHeight="1">
      <c r="L316" s="59"/>
    </row>
    <row r="317" spans="12:12" ht="12.75" customHeight="1">
      <c r="L317" s="59"/>
    </row>
    <row r="318" spans="12:12" ht="12.75" customHeight="1">
      <c r="L318" s="59"/>
    </row>
    <row r="319" spans="12:12" ht="12.75" customHeight="1">
      <c r="L319" s="59"/>
    </row>
    <row r="320" spans="12:12" ht="12.75" customHeight="1">
      <c r="L320" s="59"/>
    </row>
    <row r="321" spans="12:12" ht="12.75" customHeight="1">
      <c r="L321" s="59"/>
    </row>
    <row r="322" spans="12:12" ht="12.75" customHeight="1">
      <c r="L322" s="59"/>
    </row>
    <row r="323" spans="12:12" ht="12.75" customHeight="1">
      <c r="L323" s="59"/>
    </row>
    <row r="324" spans="12:12" ht="12.75" customHeight="1">
      <c r="L324" s="59"/>
    </row>
    <row r="325" spans="12:12" ht="12.75" customHeight="1">
      <c r="L325" s="59"/>
    </row>
    <row r="326" spans="12:12" ht="12.75" customHeight="1">
      <c r="L326" s="59"/>
    </row>
    <row r="327" spans="12:12" ht="12.75" customHeight="1">
      <c r="L327" s="59"/>
    </row>
    <row r="328" spans="12:12" ht="12.75" customHeight="1">
      <c r="L328" s="59"/>
    </row>
    <row r="329" spans="12:12" ht="12.75" customHeight="1">
      <c r="L329" s="59"/>
    </row>
    <row r="330" spans="12:12" ht="12.75" customHeight="1">
      <c r="L330" s="59"/>
    </row>
    <row r="331" spans="12:12" ht="12.75" customHeight="1">
      <c r="L331" s="59"/>
    </row>
    <row r="332" spans="12:12" ht="12.75" customHeight="1">
      <c r="L332" s="59"/>
    </row>
    <row r="333" spans="12:12" ht="12.75" customHeight="1">
      <c r="L333" s="59"/>
    </row>
    <row r="334" spans="12:12" ht="12.75" customHeight="1">
      <c r="L334" s="59"/>
    </row>
    <row r="335" spans="12:12" ht="12.75" customHeight="1">
      <c r="L335" s="59"/>
    </row>
    <row r="336" spans="12:12" ht="12.75" customHeight="1">
      <c r="L336" s="59"/>
    </row>
    <row r="337" spans="12:12" ht="12.75" customHeight="1">
      <c r="L337" s="59"/>
    </row>
    <row r="338" spans="12:12" ht="12.75" customHeight="1">
      <c r="L338" s="59"/>
    </row>
    <row r="339" spans="12:12" ht="12.75" customHeight="1">
      <c r="L339" s="59"/>
    </row>
    <row r="340" spans="12:12" ht="12.75" customHeight="1">
      <c r="L340" s="59"/>
    </row>
    <row r="341" spans="12:12" ht="12.75" customHeight="1">
      <c r="L341" s="59"/>
    </row>
    <row r="342" spans="12:12" ht="12.75" customHeight="1">
      <c r="L342" s="59"/>
    </row>
    <row r="343" spans="12:12" ht="12.75" customHeight="1">
      <c r="L343" s="59"/>
    </row>
    <row r="344" spans="12:12" ht="12.75" customHeight="1">
      <c r="L344" s="59"/>
    </row>
    <row r="345" spans="12:12" ht="12.75" customHeight="1">
      <c r="L345" s="59"/>
    </row>
    <row r="346" spans="12:12" ht="12.75" customHeight="1">
      <c r="L346" s="59"/>
    </row>
    <row r="347" spans="12:12" ht="12.75" customHeight="1">
      <c r="L347" s="59"/>
    </row>
    <row r="348" spans="12:12" ht="12.75" customHeight="1">
      <c r="L348" s="59"/>
    </row>
    <row r="349" spans="12:12" ht="12.75" customHeight="1">
      <c r="L349" s="59"/>
    </row>
    <row r="350" spans="12:12" ht="12.75" customHeight="1">
      <c r="L350" s="59"/>
    </row>
    <row r="351" spans="12:12" ht="12.75" customHeight="1">
      <c r="L351" s="59"/>
    </row>
    <row r="352" spans="12:12" ht="12.75" customHeight="1">
      <c r="L352" s="59"/>
    </row>
    <row r="353" spans="12:12" ht="12.75" customHeight="1">
      <c r="L353" s="59"/>
    </row>
    <row r="354" spans="12:12" ht="12.75" customHeight="1">
      <c r="L354" s="59"/>
    </row>
    <row r="355" spans="12:12" ht="12.75" customHeight="1">
      <c r="L355" s="59"/>
    </row>
    <row r="356" spans="12:12" ht="12.75" customHeight="1">
      <c r="L356" s="59"/>
    </row>
    <row r="357" spans="12:12" ht="12.75" customHeight="1">
      <c r="L357" s="59"/>
    </row>
    <row r="358" spans="12:12" ht="12.75" customHeight="1">
      <c r="L358" s="59"/>
    </row>
    <row r="359" spans="12:12" ht="12.75" customHeight="1">
      <c r="L359" s="59"/>
    </row>
    <row r="360" spans="12:12" ht="12.75" customHeight="1">
      <c r="L360" s="59"/>
    </row>
    <row r="361" spans="12:12" ht="12.75" customHeight="1">
      <c r="L361" s="59"/>
    </row>
    <row r="362" spans="12:12" ht="12.75" customHeight="1">
      <c r="L362" s="59"/>
    </row>
    <row r="363" spans="12:12" ht="12.75" customHeight="1">
      <c r="L363" s="59"/>
    </row>
    <row r="364" spans="12:12" ht="12.75" customHeight="1">
      <c r="L364" s="59"/>
    </row>
    <row r="365" spans="12:12" ht="12.75" customHeight="1">
      <c r="L365" s="59"/>
    </row>
    <row r="366" spans="12:12" ht="12.75" customHeight="1">
      <c r="L366" s="59"/>
    </row>
    <row r="367" spans="12:12" ht="12.75" customHeight="1">
      <c r="L367" s="59"/>
    </row>
    <row r="368" spans="12:12" ht="12.75" customHeight="1">
      <c r="L368" s="59"/>
    </row>
    <row r="369" spans="12:12" ht="12.75" customHeight="1">
      <c r="L369" s="59"/>
    </row>
    <row r="370" spans="12:12" ht="12.75" customHeight="1">
      <c r="L370" s="59"/>
    </row>
    <row r="371" spans="12:12" ht="12.75" customHeight="1">
      <c r="L371" s="59"/>
    </row>
    <row r="372" spans="12:12" ht="12.75" customHeight="1">
      <c r="L372" s="59"/>
    </row>
    <row r="373" spans="12:12" ht="12.75" customHeight="1">
      <c r="L373" s="59"/>
    </row>
    <row r="374" spans="12:12" ht="12.75" customHeight="1">
      <c r="L374" s="59"/>
    </row>
    <row r="375" spans="12:12" ht="12.75" customHeight="1">
      <c r="L375" s="59"/>
    </row>
    <row r="376" spans="12:12" ht="12.75" customHeight="1">
      <c r="L376" s="59"/>
    </row>
    <row r="377" spans="12:12" ht="12.75" customHeight="1">
      <c r="L377" s="59"/>
    </row>
    <row r="378" spans="12:12" ht="12.75" customHeight="1">
      <c r="L378" s="59"/>
    </row>
    <row r="379" spans="12:12" ht="12.75" customHeight="1">
      <c r="L379" s="59"/>
    </row>
    <row r="380" spans="12:12" ht="12.75" customHeight="1">
      <c r="L380" s="59"/>
    </row>
    <row r="381" spans="12:12" ht="12.75" customHeight="1">
      <c r="L381" s="59"/>
    </row>
    <row r="382" spans="12:12" ht="12.75" customHeight="1">
      <c r="L382" s="59"/>
    </row>
    <row r="383" spans="12:12" ht="12.75" customHeight="1">
      <c r="L383" s="59"/>
    </row>
    <row r="384" spans="12:12" ht="12.75" customHeight="1">
      <c r="L384" s="59"/>
    </row>
    <row r="385" spans="12:12" ht="12.75" customHeight="1">
      <c r="L385" s="59"/>
    </row>
    <row r="386" spans="12:12" ht="12.75" customHeight="1">
      <c r="L386" s="59"/>
    </row>
    <row r="387" spans="12:12" ht="12.75" customHeight="1">
      <c r="L387" s="59"/>
    </row>
    <row r="388" spans="12:12" ht="12.75" customHeight="1">
      <c r="L388" s="59"/>
    </row>
    <row r="389" spans="12:12" ht="12.75" customHeight="1">
      <c r="L389" s="59"/>
    </row>
    <row r="390" spans="12:12" ht="12.75" customHeight="1">
      <c r="L390" s="59"/>
    </row>
    <row r="391" spans="12:12" ht="12.75" customHeight="1">
      <c r="L391" s="59"/>
    </row>
    <row r="392" spans="12:12" ht="12.75" customHeight="1">
      <c r="L392" s="59"/>
    </row>
    <row r="393" spans="12:12" ht="12.75" customHeight="1">
      <c r="L393" s="59"/>
    </row>
    <row r="394" spans="12:12" ht="12.75" customHeight="1">
      <c r="L394" s="59"/>
    </row>
    <row r="395" spans="12:12" ht="12.75" customHeight="1">
      <c r="L395" s="59"/>
    </row>
    <row r="396" spans="12:12" ht="12.75" customHeight="1">
      <c r="L396" s="59"/>
    </row>
    <row r="397" spans="12:12" ht="12.75" customHeight="1">
      <c r="L397" s="59"/>
    </row>
    <row r="398" spans="12:12" ht="12.75" customHeight="1">
      <c r="L398" s="59"/>
    </row>
    <row r="399" spans="12:12" ht="12.75" customHeight="1">
      <c r="L399" s="59"/>
    </row>
    <row r="400" spans="12:12" ht="12.75" customHeight="1">
      <c r="L400" s="59"/>
    </row>
    <row r="401" spans="12:12" ht="12.75" customHeight="1">
      <c r="L401" s="59"/>
    </row>
    <row r="402" spans="12:12" ht="12.75" customHeight="1">
      <c r="L402" s="59"/>
    </row>
    <row r="403" spans="12:12" ht="12.75" customHeight="1">
      <c r="L403" s="59"/>
    </row>
    <row r="404" spans="12:12" ht="12.75" customHeight="1">
      <c r="L404" s="59"/>
    </row>
    <row r="405" spans="12:12" ht="12.75" customHeight="1">
      <c r="L405" s="59"/>
    </row>
    <row r="406" spans="12:12" ht="12.75" customHeight="1">
      <c r="L406" s="59"/>
    </row>
    <row r="407" spans="12:12" ht="12.75" customHeight="1">
      <c r="L407" s="59"/>
    </row>
    <row r="408" spans="12:12" ht="12.75" customHeight="1">
      <c r="L408" s="59"/>
    </row>
    <row r="409" spans="12:12" ht="12.75" customHeight="1">
      <c r="L409" s="59"/>
    </row>
    <row r="410" spans="12:12" ht="12.75" customHeight="1">
      <c r="L410" s="59"/>
    </row>
    <row r="411" spans="12:12" ht="12.75" customHeight="1">
      <c r="L411" s="59"/>
    </row>
    <row r="412" spans="12:12" ht="12.75" customHeight="1">
      <c r="L412" s="59"/>
    </row>
    <row r="413" spans="12:12" ht="12.75" customHeight="1">
      <c r="L413" s="59"/>
    </row>
    <row r="414" spans="12:12" ht="12.75" customHeight="1">
      <c r="L414" s="59"/>
    </row>
    <row r="415" spans="12:12" ht="12.75" customHeight="1">
      <c r="L415" s="59"/>
    </row>
    <row r="416" spans="12:12" ht="12.75" customHeight="1">
      <c r="L416" s="59"/>
    </row>
    <row r="417" spans="12:12" ht="12.75" customHeight="1">
      <c r="L417" s="59"/>
    </row>
    <row r="418" spans="12:12" ht="12.75" customHeight="1">
      <c r="L418" s="59"/>
    </row>
    <row r="419" spans="12:12" ht="12.75" customHeight="1">
      <c r="L419" s="59"/>
    </row>
    <row r="420" spans="12:12" ht="12.75" customHeight="1">
      <c r="L420" s="59"/>
    </row>
    <row r="421" spans="12:12" ht="12.75" customHeight="1">
      <c r="L421" s="59"/>
    </row>
    <row r="422" spans="12:12" ht="12.75" customHeight="1">
      <c r="L422" s="59"/>
    </row>
    <row r="423" spans="12:12" ht="12.75" customHeight="1">
      <c r="L423" s="59"/>
    </row>
    <row r="424" spans="12:12" ht="12.75" customHeight="1">
      <c r="L424" s="59"/>
    </row>
    <row r="425" spans="12:12" ht="12.75" customHeight="1">
      <c r="L425" s="59"/>
    </row>
    <row r="426" spans="12:12" ht="12.75" customHeight="1">
      <c r="L426" s="59"/>
    </row>
    <row r="427" spans="12:12" ht="12.75" customHeight="1">
      <c r="L427" s="59"/>
    </row>
    <row r="428" spans="12:12" ht="12.75" customHeight="1">
      <c r="L428" s="59"/>
    </row>
    <row r="429" spans="12:12" ht="12.75" customHeight="1">
      <c r="L429" s="59"/>
    </row>
    <row r="430" spans="12:12" ht="12.75" customHeight="1">
      <c r="L430" s="59"/>
    </row>
    <row r="431" spans="12:12" ht="12.75" customHeight="1">
      <c r="L431" s="59"/>
    </row>
    <row r="432" spans="12:12" ht="12.75" customHeight="1">
      <c r="L432" s="59"/>
    </row>
    <row r="433" spans="12:12" ht="12.75" customHeight="1">
      <c r="L433" s="59"/>
    </row>
    <row r="434" spans="12:12" ht="12.75" customHeight="1">
      <c r="L434" s="59"/>
    </row>
    <row r="435" spans="12:12" ht="12.75" customHeight="1">
      <c r="L435" s="59"/>
    </row>
    <row r="436" spans="12:12" ht="12.75" customHeight="1">
      <c r="L436" s="59"/>
    </row>
    <row r="437" spans="12:12" ht="12.75" customHeight="1">
      <c r="L437" s="59"/>
    </row>
    <row r="438" spans="12:12" ht="12.75" customHeight="1">
      <c r="L438" s="59"/>
    </row>
    <row r="439" spans="12:12" ht="12.75" customHeight="1">
      <c r="L439" s="59"/>
    </row>
    <row r="440" spans="12:12" ht="12.75" customHeight="1">
      <c r="L440" s="59"/>
    </row>
    <row r="441" spans="12:12" ht="12.75" customHeight="1">
      <c r="L441" s="59"/>
    </row>
    <row r="442" spans="12:12" ht="12.75" customHeight="1">
      <c r="L442" s="59"/>
    </row>
    <row r="443" spans="12:12" ht="12.75" customHeight="1">
      <c r="L443" s="59"/>
    </row>
    <row r="444" spans="12:12" ht="12.75" customHeight="1">
      <c r="L444" s="59"/>
    </row>
    <row r="445" spans="12:12" ht="12.75" customHeight="1">
      <c r="L445" s="59"/>
    </row>
    <row r="446" spans="12:12" ht="12.75" customHeight="1">
      <c r="L446" s="59"/>
    </row>
    <row r="447" spans="12:12" ht="12.75" customHeight="1">
      <c r="L447" s="59"/>
    </row>
    <row r="448" spans="12:12" ht="12.75" customHeight="1">
      <c r="L448" s="59"/>
    </row>
    <row r="449" spans="12:12" ht="12.75" customHeight="1">
      <c r="L449" s="59"/>
    </row>
    <row r="450" spans="12:12" ht="12.75" customHeight="1">
      <c r="L450" s="59"/>
    </row>
    <row r="451" spans="12:12" ht="12.75" customHeight="1">
      <c r="L451" s="59"/>
    </row>
    <row r="452" spans="12:12" ht="12.75" customHeight="1">
      <c r="L452" s="59"/>
    </row>
    <row r="453" spans="12:12" ht="12.75" customHeight="1">
      <c r="L453" s="59"/>
    </row>
    <row r="454" spans="12:12" ht="12.75" customHeight="1">
      <c r="L454" s="59"/>
    </row>
    <row r="455" spans="12:12" ht="12.75" customHeight="1">
      <c r="L455" s="59"/>
    </row>
    <row r="456" spans="12:12" ht="12.75" customHeight="1">
      <c r="L456" s="59"/>
    </row>
    <row r="457" spans="12:12" ht="12.75" customHeight="1">
      <c r="L457" s="59"/>
    </row>
    <row r="458" spans="12:12" ht="12.75" customHeight="1">
      <c r="L458" s="59"/>
    </row>
    <row r="459" spans="12:12" ht="12.75" customHeight="1">
      <c r="L459" s="59"/>
    </row>
    <row r="460" spans="12:12" ht="12.75" customHeight="1">
      <c r="L460" s="59"/>
    </row>
    <row r="461" spans="12:12" ht="12.75" customHeight="1">
      <c r="L461" s="59"/>
    </row>
    <row r="462" spans="12:12" ht="12.75" customHeight="1">
      <c r="L462" s="59"/>
    </row>
    <row r="463" spans="12:12" ht="12.75" customHeight="1">
      <c r="L463" s="59"/>
    </row>
    <row r="464" spans="12:12" ht="12.75" customHeight="1">
      <c r="L464" s="59"/>
    </row>
    <row r="465" spans="12:12" ht="12.75" customHeight="1">
      <c r="L465" s="59"/>
    </row>
    <row r="466" spans="12:12" ht="12.75" customHeight="1">
      <c r="L466" s="59"/>
    </row>
    <row r="467" spans="12:12" ht="12.75" customHeight="1">
      <c r="L467" s="59"/>
    </row>
    <row r="468" spans="12:12" ht="12.75" customHeight="1">
      <c r="L468" s="59"/>
    </row>
    <row r="469" spans="12:12" ht="12.75" customHeight="1">
      <c r="L469" s="59"/>
    </row>
    <row r="470" spans="12:12" ht="12.75" customHeight="1">
      <c r="L470" s="59"/>
    </row>
    <row r="471" spans="12:12" ht="12.75" customHeight="1">
      <c r="L471" s="59"/>
    </row>
    <row r="472" spans="12:12" ht="12.75" customHeight="1">
      <c r="L472" s="59"/>
    </row>
    <row r="473" spans="12:12" ht="12.75" customHeight="1">
      <c r="L473" s="59"/>
    </row>
    <row r="474" spans="12:12" ht="12.75" customHeight="1">
      <c r="L474" s="59"/>
    </row>
    <row r="475" spans="12:12" ht="12.75" customHeight="1">
      <c r="L475" s="59"/>
    </row>
    <row r="476" spans="12:12" ht="12.75" customHeight="1">
      <c r="L476" s="59"/>
    </row>
    <row r="477" spans="12:12" ht="12.75" customHeight="1">
      <c r="L477" s="59"/>
    </row>
    <row r="478" spans="12:12" ht="12.75" customHeight="1">
      <c r="L478" s="59"/>
    </row>
    <row r="479" spans="12:12" ht="12.75" customHeight="1">
      <c r="L479" s="59"/>
    </row>
    <row r="480" spans="12:12" ht="12.75" customHeight="1">
      <c r="L480" s="59"/>
    </row>
    <row r="481" spans="12:12" ht="12.75" customHeight="1">
      <c r="L481" s="59"/>
    </row>
    <row r="482" spans="12:12" ht="12.75" customHeight="1">
      <c r="L482" s="59"/>
    </row>
    <row r="483" spans="12:12" ht="12.75" customHeight="1">
      <c r="L483" s="59"/>
    </row>
    <row r="484" spans="12:12" ht="12.75" customHeight="1">
      <c r="L484" s="59"/>
    </row>
    <row r="485" spans="12:12" ht="12.75" customHeight="1">
      <c r="L485" s="59"/>
    </row>
    <row r="486" spans="12:12" ht="12.75" customHeight="1">
      <c r="L486" s="59"/>
    </row>
    <row r="487" spans="12:12" ht="12.75" customHeight="1">
      <c r="L487" s="59"/>
    </row>
    <row r="488" spans="12:12" ht="12.75" customHeight="1">
      <c r="L488" s="59"/>
    </row>
    <row r="489" spans="12:12" ht="12.75" customHeight="1">
      <c r="L489" s="59"/>
    </row>
    <row r="490" spans="12:12" ht="12.75" customHeight="1">
      <c r="L490" s="59"/>
    </row>
    <row r="491" spans="12:12" ht="12.75" customHeight="1">
      <c r="L491" s="59"/>
    </row>
    <row r="492" spans="12:12" ht="12.75" customHeight="1">
      <c r="L492" s="59"/>
    </row>
    <row r="493" spans="12:12" ht="12.75" customHeight="1">
      <c r="L493" s="59"/>
    </row>
    <row r="494" spans="12:12" ht="12.75" customHeight="1">
      <c r="L494" s="59"/>
    </row>
    <row r="495" spans="12:12" ht="12.75" customHeight="1">
      <c r="L495" s="59"/>
    </row>
    <row r="496" spans="12:12" ht="12.75" customHeight="1">
      <c r="L496" s="59"/>
    </row>
    <row r="497" spans="12:12" ht="12.75" customHeight="1">
      <c r="L497" s="59"/>
    </row>
    <row r="498" spans="12:12" ht="12.75" customHeight="1">
      <c r="L498" s="59"/>
    </row>
    <row r="499" spans="12:12" ht="12.75" customHeight="1">
      <c r="L499" s="59"/>
    </row>
    <row r="500" spans="12:12" ht="12.75" customHeight="1">
      <c r="L500" s="59"/>
    </row>
    <row r="501" spans="12:12" ht="12.75" customHeight="1">
      <c r="L501" s="59"/>
    </row>
    <row r="502" spans="12:12" ht="12.75" customHeight="1">
      <c r="L502" s="59"/>
    </row>
    <row r="503" spans="12:12" ht="12.75" customHeight="1">
      <c r="L503" s="59"/>
    </row>
    <row r="504" spans="12:12" ht="12.75" customHeight="1">
      <c r="L504" s="59"/>
    </row>
    <row r="505" spans="12:12" ht="12.75" customHeight="1">
      <c r="L505" s="59"/>
    </row>
    <row r="506" spans="12:12" ht="12.75" customHeight="1">
      <c r="L506" s="59"/>
    </row>
    <row r="507" spans="12:12" ht="12.75" customHeight="1">
      <c r="L507" s="59"/>
    </row>
    <row r="508" spans="12:12" ht="12.75" customHeight="1">
      <c r="L508" s="59"/>
    </row>
    <row r="509" spans="12:12" ht="12.75" customHeight="1">
      <c r="L509" s="59"/>
    </row>
    <row r="510" spans="12:12" ht="12.75" customHeight="1">
      <c r="L510" s="59"/>
    </row>
    <row r="511" spans="12:12" ht="12.75" customHeight="1">
      <c r="L511" s="59"/>
    </row>
    <row r="512" spans="12:12" ht="12.75" customHeight="1">
      <c r="L512" s="59"/>
    </row>
    <row r="513" spans="12:12" ht="12.75" customHeight="1">
      <c r="L513" s="59"/>
    </row>
    <row r="514" spans="12:12" ht="12.75" customHeight="1">
      <c r="L514" s="59"/>
    </row>
    <row r="515" spans="12:12" ht="12.75" customHeight="1">
      <c r="L515" s="59"/>
    </row>
    <row r="516" spans="12:12" ht="12.75" customHeight="1">
      <c r="L516" s="59"/>
    </row>
    <row r="517" spans="12:12" ht="12.75" customHeight="1">
      <c r="L517" s="59"/>
    </row>
    <row r="518" spans="12:12" ht="12.75" customHeight="1">
      <c r="L518" s="59"/>
    </row>
    <row r="519" spans="12:12" ht="12.75" customHeight="1">
      <c r="L519" s="59"/>
    </row>
    <row r="520" spans="12:12" ht="12.75" customHeight="1">
      <c r="L520" s="59"/>
    </row>
    <row r="521" spans="12:12" ht="12.75" customHeight="1">
      <c r="L521" s="59"/>
    </row>
    <row r="522" spans="12:12" ht="12.75" customHeight="1">
      <c r="L522" s="59"/>
    </row>
    <row r="523" spans="12:12" ht="12.75" customHeight="1">
      <c r="L523" s="59"/>
    </row>
    <row r="524" spans="12:12" ht="12.75" customHeight="1">
      <c r="L524" s="59"/>
    </row>
    <row r="525" spans="12:12" ht="12.75" customHeight="1">
      <c r="L525" s="59"/>
    </row>
    <row r="526" spans="12:12" ht="12.75" customHeight="1">
      <c r="L526" s="59"/>
    </row>
    <row r="527" spans="12:12" ht="12.75" customHeight="1">
      <c r="L527" s="59"/>
    </row>
    <row r="528" spans="12:12" ht="12.75" customHeight="1">
      <c r="L528" s="59"/>
    </row>
    <row r="529" spans="12:12" ht="12.75" customHeight="1">
      <c r="L529" s="59"/>
    </row>
    <row r="530" spans="12:12" ht="12.75" customHeight="1">
      <c r="L530" s="59"/>
    </row>
    <row r="531" spans="12:12" ht="12.75" customHeight="1">
      <c r="L531" s="59"/>
    </row>
    <row r="532" spans="12:12" ht="12.75" customHeight="1">
      <c r="L532" s="59"/>
    </row>
    <row r="533" spans="12:12" ht="12.75" customHeight="1">
      <c r="L533" s="59"/>
    </row>
    <row r="534" spans="12:12" ht="12.75" customHeight="1">
      <c r="L534" s="59"/>
    </row>
    <row r="535" spans="12:12" ht="12.75" customHeight="1">
      <c r="L535" s="59"/>
    </row>
    <row r="536" spans="12:12" ht="12.75" customHeight="1">
      <c r="L536" s="59"/>
    </row>
    <row r="537" spans="12:12" ht="12.75" customHeight="1">
      <c r="L537" s="59"/>
    </row>
    <row r="538" spans="12:12" ht="12.75" customHeight="1">
      <c r="L538" s="59"/>
    </row>
    <row r="539" spans="12:12" ht="12.75" customHeight="1">
      <c r="L539" s="59"/>
    </row>
    <row r="540" spans="12:12" ht="12.75" customHeight="1">
      <c r="L540" s="59"/>
    </row>
    <row r="541" spans="12:12" ht="12.75" customHeight="1">
      <c r="L541" s="59"/>
    </row>
    <row r="542" spans="12:12" ht="12.75" customHeight="1">
      <c r="L542" s="59"/>
    </row>
    <row r="543" spans="12:12" ht="12.75" customHeight="1">
      <c r="L543" s="59"/>
    </row>
    <row r="544" spans="12:12" ht="12.75" customHeight="1">
      <c r="L544" s="59"/>
    </row>
    <row r="545" spans="12:12" ht="12.75" customHeight="1">
      <c r="L545" s="59"/>
    </row>
    <row r="546" spans="12:12" ht="12.75" customHeight="1">
      <c r="L546" s="59"/>
    </row>
    <row r="547" spans="12:12" ht="12.75" customHeight="1">
      <c r="L547" s="59"/>
    </row>
    <row r="548" spans="12:12" ht="12.75" customHeight="1">
      <c r="L548" s="59"/>
    </row>
    <row r="549" spans="12:12" ht="12.75" customHeight="1">
      <c r="L549" s="59"/>
    </row>
    <row r="550" spans="12:12" ht="12.75" customHeight="1">
      <c r="L550" s="59"/>
    </row>
    <row r="551" spans="12:12" ht="12.75" customHeight="1">
      <c r="L551" s="59"/>
    </row>
    <row r="552" spans="12:12" ht="12.75" customHeight="1">
      <c r="L552" s="59"/>
    </row>
    <row r="553" spans="12:12" ht="12.75" customHeight="1">
      <c r="L553" s="59"/>
    </row>
    <row r="554" spans="12:12" ht="12.75" customHeight="1">
      <c r="L554" s="59"/>
    </row>
    <row r="555" spans="12:12" ht="12.75" customHeight="1">
      <c r="L555" s="59"/>
    </row>
    <row r="556" spans="12:12" ht="12.75" customHeight="1">
      <c r="L556" s="59"/>
    </row>
    <row r="557" spans="12:12" ht="12.75" customHeight="1">
      <c r="L557" s="59"/>
    </row>
    <row r="558" spans="12:12" ht="12.75" customHeight="1">
      <c r="L558" s="59"/>
    </row>
    <row r="559" spans="12:12" ht="12.75" customHeight="1">
      <c r="L559" s="59"/>
    </row>
    <row r="560" spans="12:12" ht="12.75" customHeight="1">
      <c r="L560" s="59"/>
    </row>
    <row r="561" spans="12:12" ht="12.75" customHeight="1">
      <c r="L561" s="59"/>
    </row>
    <row r="562" spans="12:12" ht="12.75" customHeight="1">
      <c r="L562" s="59"/>
    </row>
    <row r="563" spans="12:12" ht="12.75" customHeight="1">
      <c r="L563" s="59"/>
    </row>
    <row r="564" spans="12:12" ht="12.75" customHeight="1">
      <c r="L564" s="59"/>
    </row>
    <row r="565" spans="12:12" ht="12.75" customHeight="1">
      <c r="L565" s="59"/>
    </row>
    <row r="566" spans="12:12" ht="12.75" customHeight="1">
      <c r="L566" s="59"/>
    </row>
    <row r="567" spans="12:12" ht="12.75" customHeight="1">
      <c r="L567" s="59"/>
    </row>
    <row r="568" spans="12:12" ht="12.75" customHeight="1">
      <c r="L568" s="59"/>
    </row>
    <row r="569" spans="12:12" ht="12.75" customHeight="1">
      <c r="L569" s="59"/>
    </row>
    <row r="570" spans="12:12" ht="12.75" customHeight="1">
      <c r="L570" s="59"/>
    </row>
    <row r="571" spans="12:12" ht="12.75" customHeight="1">
      <c r="L571" s="59"/>
    </row>
    <row r="572" spans="12:12" ht="12.75" customHeight="1">
      <c r="L572" s="59"/>
    </row>
    <row r="573" spans="12:12" ht="12.75" customHeight="1">
      <c r="L573" s="59"/>
    </row>
    <row r="574" spans="12:12" ht="12.75" customHeight="1">
      <c r="L574" s="59"/>
    </row>
    <row r="575" spans="12:12" ht="12.75" customHeight="1">
      <c r="L575" s="59"/>
    </row>
    <row r="576" spans="12:12" ht="12.75" customHeight="1">
      <c r="L576" s="59"/>
    </row>
    <row r="577" spans="12:12" ht="12.75" customHeight="1">
      <c r="L577" s="59"/>
    </row>
    <row r="578" spans="12:12" ht="12.75" customHeight="1">
      <c r="L578" s="59"/>
    </row>
    <row r="579" spans="12:12" ht="12.75" customHeight="1">
      <c r="L579" s="59"/>
    </row>
    <row r="580" spans="12:12" ht="12.75" customHeight="1">
      <c r="L580" s="59"/>
    </row>
    <row r="581" spans="12:12" ht="12.75" customHeight="1">
      <c r="L581" s="59"/>
    </row>
    <row r="582" spans="12:12" ht="12.75" customHeight="1">
      <c r="L582" s="59"/>
    </row>
    <row r="583" spans="12:12" ht="12.75" customHeight="1">
      <c r="L583" s="59"/>
    </row>
    <row r="584" spans="12:12" ht="12.75" customHeight="1">
      <c r="L584" s="59"/>
    </row>
    <row r="585" spans="12:12" ht="12.75" customHeight="1">
      <c r="L585" s="59"/>
    </row>
    <row r="586" spans="12:12" ht="12.75" customHeight="1">
      <c r="L586" s="59"/>
    </row>
    <row r="587" spans="12:12" ht="12.75" customHeight="1">
      <c r="L587" s="59"/>
    </row>
    <row r="588" spans="12:12" ht="12.75" customHeight="1">
      <c r="L588" s="59"/>
    </row>
    <row r="589" spans="12:12" ht="12.75" customHeight="1">
      <c r="L589" s="59"/>
    </row>
    <row r="590" spans="12:12" ht="12.75" customHeight="1">
      <c r="L590" s="59"/>
    </row>
    <row r="591" spans="12:12" ht="12.75" customHeight="1">
      <c r="L591" s="59"/>
    </row>
    <row r="592" spans="12:12" ht="12.75" customHeight="1">
      <c r="L592" s="59"/>
    </row>
    <row r="593" spans="12:12" ht="12.75" customHeight="1">
      <c r="L593" s="59"/>
    </row>
    <row r="594" spans="12:12" ht="12.75" customHeight="1">
      <c r="L594" s="59"/>
    </row>
    <row r="595" spans="12:12" ht="12.75" customHeight="1">
      <c r="L595" s="59"/>
    </row>
    <row r="596" spans="12:12" ht="12.75" customHeight="1">
      <c r="L596" s="59"/>
    </row>
    <row r="597" spans="12:12" ht="12.75" customHeight="1">
      <c r="L597" s="59"/>
    </row>
    <row r="598" spans="12:12" ht="12.75" customHeight="1">
      <c r="L598" s="59"/>
    </row>
    <row r="599" spans="12:12" ht="12.75" customHeight="1">
      <c r="L599" s="59"/>
    </row>
    <row r="600" spans="12:12" ht="12.75" customHeight="1">
      <c r="L600" s="59"/>
    </row>
    <row r="601" spans="12:12" ht="12.75" customHeight="1">
      <c r="L601" s="59"/>
    </row>
    <row r="602" spans="12:12" ht="12.75" customHeight="1">
      <c r="L602" s="59"/>
    </row>
    <row r="603" spans="12:12" ht="12.75" customHeight="1">
      <c r="L603" s="59"/>
    </row>
    <row r="604" spans="12:12" ht="12.75" customHeight="1">
      <c r="L604" s="59"/>
    </row>
    <row r="605" spans="12:12" ht="12.75" customHeight="1">
      <c r="L605" s="59"/>
    </row>
    <row r="606" spans="12:12" ht="12.75" customHeight="1">
      <c r="L606" s="59"/>
    </row>
    <row r="607" spans="12:12" ht="12.75" customHeight="1">
      <c r="L607" s="59"/>
    </row>
    <row r="608" spans="12:12" ht="12.75" customHeight="1">
      <c r="L608" s="59"/>
    </row>
    <row r="609" spans="12:12" ht="12.75" customHeight="1">
      <c r="L609" s="59"/>
    </row>
    <row r="610" spans="12:12" ht="12.75" customHeight="1">
      <c r="L610" s="59"/>
    </row>
    <row r="611" spans="12:12" ht="12.75" customHeight="1">
      <c r="L611" s="59"/>
    </row>
    <row r="612" spans="12:12" ht="12.75" customHeight="1">
      <c r="L612" s="59"/>
    </row>
    <row r="613" spans="12:12" ht="12.75" customHeight="1">
      <c r="L613" s="59"/>
    </row>
    <row r="614" spans="12:12" ht="12.75" customHeight="1">
      <c r="L614" s="59"/>
    </row>
    <row r="615" spans="12:12" ht="12.75" customHeight="1">
      <c r="L615" s="59"/>
    </row>
    <row r="616" spans="12:12" ht="12.75" customHeight="1">
      <c r="L616" s="59"/>
    </row>
    <row r="617" spans="12:12" ht="12.75" customHeight="1">
      <c r="L617" s="59"/>
    </row>
    <row r="618" spans="12:12" ht="12.75" customHeight="1">
      <c r="L618" s="59"/>
    </row>
    <row r="619" spans="12:12" ht="12.75" customHeight="1">
      <c r="L619" s="59"/>
    </row>
    <row r="620" spans="12:12" ht="12.75" customHeight="1">
      <c r="L620" s="59"/>
    </row>
    <row r="621" spans="12:12" ht="12.75" customHeight="1">
      <c r="L621" s="59"/>
    </row>
    <row r="622" spans="12:12" ht="12.75" customHeight="1">
      <c r="L622" s="59"/>
    </row>
    <row r="623" spans="12:12" ht="12.75" customHeight="1">
      <c r="L623" s="59"/>
    </row>
    <row r="624" spans="12:12" ht="12.75" customHeight="1">
      <c r="L624" s="59"/>
    </row>
    <row r="625" spans="12:12" ht="12.75" customHeight="1">
      <c r="L625" s="59"/>
    </row>
    <row r="626" spans="12:12" ht="12.75" customHeight="1">
      <c r="L626" s="59"/>
    </row>
    <row r="627" spans="12:12" ht="12.75" customHeight="1">
      <c r="L627" s="59"/>
    </row>
    <row r="628" spans="12:12" ht="12.75" customHeight="1">
      <c r="L628" s="59"/>
    </row>
    <row r="629" spans="12:12" ht="12.75" customHeight="1">
      <c r="L629" s="59"/>
    </row>
    <row r="630" spans="12:12" ht="12.75" customHeight="1">
      <c r="L630" s="59"/>
    </row>
    <row r="631" spans="12:12" ht="12.75" customHeight="1">
      <c r="L631" s="59"/>
    </row>
    <row r="632" spans="12:12" ht="12.75" customHeight="1">
      <c r="L632" s="59"/>
    </row>
    <row r="633" spans="12:12" ht="12.75" customHeight="1">
      <c r="L633" s="59"/>
    </row>
    <row r="634" spans="12:12" ht="12.75" customHeight="1">
      <c r="L634" s="59"/>
    </row>
    <row r="635" spans="12:12" ht="12.75" customHeight="1">
      <c r="L635" s="59"/>
    </row>
    <row r="636" spans="12:12" ht="12.75" customHeight="1">
      <c r="L636" s="59"/>
    </row>
    <row r="637" spans="12:12" ht="12.75" customHeight="1">
      <c r="L637" s="59"/>
    </row>
    <row r="638" spans="12:12" ht="12.75" customHeight="1">
      <c r="L638" s="59"/>
    </row>
    <row r="639" spans="12:12" ht="12.75" customHeight="1">
      <c r="L639" s="59"/>
    </row>
    <row r="640" spans="12:12" ht="12.75" customHeight="1">
      <c r="L640" s="59"/>
    </row>
    <row r="641" spans="12:12" ht="12.75" customHeight="1">
      <c r="L641" s="59"/>
    </row>
    <row r="642" spans="12:12" ht="12.75" customHeight="1">
      <c r="L642" s="59"/>
    </row>
    <row r="643" spans="12:12" ht="12.75" customHeight="1">
      <c r="L643" s="59"/>
    </row>
    <row r="644" spans="12:12" ht="12.75" customHeight="1">
      <c r="L644" s="59"/>
    </row>
    <row r="645" spans="12:12" ht="12.75" customHeight="1">
      <c r="L645" s="59"/>
    </row>
    <row r="646" spans="12:12" ht="12.75" customHeight="1">
      <c r="L646" s="59"/>
    </row>
    <row r="647" spans="12:12" ht="12.75" customHeight="1">
      <c r="L647" s="59"/>
    </row>
    <row r="648" spans="12:12" ht="12.75" customHeight="1">
      <c r="L648" s="59"/>
    </row>
    <row r="649" spans="12:12" ht="12.75" customHeight="1">
      <c r="L649" s="59"/>
    </row>
    <row r="650" spans="12:12" ht="12.75" customHeight="1">
      <c r="L650" s="59"/>
    </row>
    <row r="651" spans="12:12" ht="12.75" customHeight="1">
      <c r="L651" s="59"/>
    </row>
    <row r="652" spans="12:12" ht="12.75" customHeight="1">
      <c r="L652" s="59"/>
    </row>
    <row r="653" spans="12:12" ht="12.75" customHeight="1">
      <c r="L653" s="59"/>
    </row>
    <row r="654" spans="12:12" ht="12.75" customHeight="1">
      <c r="L654" s="59"/>
    </row>
    <row r="655" spans="12:12" ht="12.75" customHeight="1">
      <c r="L655" s="59"/>
    </row>
    <row r="656" spans="12:12" ht="12.75" customHeight="1">
      <c r="L656" s="59"/>
    </row>
    <row r="657" spans="12:12" ht="12.75" customHeight="1">
      <c r="L657" s="59"/>
    </row>
    <row r="658" spans="12:12" ht="12.75" customHeight="1">
      <c r="L658" s="59"/>
    </row>
    <row r="659" spans="12:12" ht="12.75" customHeight="1">
      <c r="L659" s="59"/>
    </row>
    <row r="660" spans="12:12" ht="12.75" customHeight="1">
      <c r="L660" s="59"/>
    </row>
    <row r="661" spans="12:12" ht="12.75" customHeight="1">
      <c r="L661" s="59"/>
    </row>
    <row r="662" spans="12:12" ht="12.75" customHeight="1">
      <c r="L662" s="59"/>
    </row>
    <row r="663" spans="12:12" ht="12.75" customHeight="1">
      <c r="L663" s="59"/>
    </row>
    <row r="664" spans="12:12" ht="12.75" customHeight="1">
      <c r="L664" s="59"/>
    </row>
    <row r="665" spans="12:12" ht="12.75" customHeight="1">
      <c r="L665" s="59"/>
    </row>
    <row r="666" spans="12:12" ht="12.75" customHeight="1">
      <c r="L666" s="59"/>
    </row>
    <row r="667" spans="12:12" ht="12.75" customHeight="1">
      <c r="L667" s="59"/>
    </row>
    <row r="668" spans="12:12" ht="12.75" customHeight="1">
      <c r="L668" s="59"/>
    </row>
    <row r="669" spans="12:12" ht="12.75" customHeight="1">
      <c r="L669" s="59"/>
    </row>
    <row r="670" spans="12:12" ht="12.75" customHeight="1">
      <c r="L670" s="59"/>
    </row>
    <row r="671" spans="12:12" ht="12.75" customHeight="1">
      <c r="L671" s="59"/>
    </row>
    <row r="672" spans="12:12" ht="12.75" customHeight="1">
      <c r="L672" s="59"/>
    </row>
    <row r="673" spans="12:12" ht="12.75" customHeight="1">
      <c r="L673" s="59"/>
    </row>
    <row r="674" spans="12:12" ht="12.75" customHeight="1">
      <c r="L674" s="59"/>
    </row>
    <row r="675" spans="12:12" ht="12.75" customHeight="1">
      <c r="L675" s="59"/>
    </row>
    <row r="676" spans="12:12" ht="12.75" customHeight="1">
      <c r="L676" s="59"/>
    </row>
    <row r="677" spans="12:12" ht="12.75" customHeight="1">
      <c r="L677" s="59"/>
    </row>
    <row r="678" spans="12:12" ht="12.75" customHeight="1">
      <c r="L678" s="59"/>
    </row>
    <row r="679" spans="12:12" ht="12.75" customHeight="1">
      <c r="L679" s="59"/>
    </row>
    <row r="680" spans="12:12" ht="12.75" customHeight="1">
      <c r="L680" s="59"/>
    </row>
    <row r="681" spans="12:12" ht="12.75" customHeight="1">
      <c r="L681" s="59"/>
    </row>
    <row r="682" spans="12:12" ht="12.75" customHeight="1">
      <c r="L682" s="59"/>
    </row>
    <row r="683" spans="12:12" ht="12.75" customHeight="1">
      <c r="L683" s="59"/>
    </row>
    <row r="684" spans="12:12" ht="12.75" customHeight="1">
      <c r="L684" s="59"/>
    </row>
    <row r="685" spans="12:12" ht="12.75" customHeight="1">
      <c r="L685" s="59"/>
    </row>
    <row r="686" spans="12:12" ht="12.75" customHeight="1">
      <c r="L686" s="59"/>
    </row>
    <row r="687" spans="12:12" ht="12.75" customHeight="1">
      <c r="L687" s="59"/>
    </row>
    <row r="688" spans="12:12" ht="12.75" customHeight="1">
      <c r="L688" s="59"/>
    </row>
    <row r="689" spans="12:12" ht="12.75" customHeight="1">
      <c r="L689" s="59"/>
    </row>
    <row r="690" spans="12:12" ht="12.75" customHeight="1">
      <c r="L690" s="59"/>
    </row>
    <row r="691" spans="12:12" ht="12.75" customHeight="1">
      <c r="L691" s="59"/>
    </row>
    <row r="692" spans="12:12" ht="12.75" customHeight="1">
      <c r="L692" s="59"/>
    </row>
    <row r="693" spans="12:12" ht="12.75" customHeight="1">
      <c r="L693" s="59"/>
    </row>
    <row r="694" spans="12:12" ht="12.75" customHeight="1">
      <c r="L694" s="59"/>
    </row>
    <row r="695" spans="12:12" ht="12.75" customHeight="1">
      <c r="L695" s="59"/>
    </row>
    <row r="696" spans="12:12" ht="12.75" customHeight="1">
      <c r="L696" s="59"/>
    </row>
    <row r="697" spans="12:12" ht="12.75" customHeight="1">
      <c r="L697" s="59"/>
    </row>
    <row r="698" spans="12:12" ht="12.75" customHeight="1">
      <c r="L698" s="59"/>
    </row>
    <row r="699" spans="12:12" ht="12.75" customHeight="1">
      <c r="L699" s="59"/>
    </row>
    <row r="700" spans="12:12" ht="12.75" customHeight="1">
      <c r="L700" s="59"/>
    </row>
    <row r="701" spans="12:12" ht="12.75" customHeight="1">
      <c r="L701" s="59"/>
    </row>
    <row r="702" spans="12:12" ht="12.75" customHeight="1">
      <c r="L702" s="59"/>
    </row>
    <row r="703" spans="12:12" ht="12.75" customHeight="1">
      <c r="L703" s="59"/>
    </row>
    <row r="704" spans="12:12" ht="12.75" customHeight="1">
      <c r="L704" s="59"/>
    </row>
    <row r="705" spans="12:12" ht="12.75" customHeight="1">
      <c r="L705" s="59"/>
    </row>
    <row r="706" spans="12:12" ht="12.75" customHeight="1">
      <c r="L706" s="59"/>
    </row>
    <row r="707" spans="12:12" ht="12.75" customHeight="1">
      <c r="L707" s="59"/>
    </row>
    <row r="708" spans="12:12" ht="12.75" customHeight="1">
      <c r="L708" s="59"/>
    </row>
    <row r="709" spans="12:12" ht="12.75" customHeight="1">
      <c r="L709" s="59"/>
    </row>
    <row r="710" spans="12:12" ht="12.75" customHeight="1">
      <c r="L710" s="59"/>
    </row>
    <row r="711" spans="12:12" ht="12.75" customHeight="1">
      <c r="L711" s="59"/>
    </row>
    <row r="712" spans="12:12" ht="12.75" customHeight="1">
      <c r="L712" s="59"/>
    </row>
    <row r="713" spans="12:12" ht="12.75" customHeight="1">
      <c r="L713" s="59"/>
    </row>
    <row r="714" spans="12:12" ht="12.75" customHeight="1">
      <c r="L714" s="59"/>
    </row>
    <row r="715" spans="12:12" ht="12.75" customHeight="1">
      <c r="L715" s="59"/>
    </row>
    <row r="716" spans="12:12" ht="12.75" customHeight="1">
      <c r="L716" s="59"/>
    </row>
    <row r="717" spans="12:12" ht="12.75" customHeight="1">
      <c r="L717" s="59"/>
    </row>
    <row r="718" spans="12:12" ht="12.75" customHeight="1">
      <c r="L718" s="59"/>
    </row>
    <row r="719" spans="12:12" ht="12.75" customHeight="1">
      <c r="L719" s="59"/>
    </row>
    <row r="720" spans="12:12" ht="12.75" customHeight="1">
      <c r="L720" s="59"/>
    </row>
    <row r="721" spans="12:12" ht="12.75" customHeight="1">
      <c r="L721" s="59"/>
    </row>
    <row r="722" spans="12:12" ht="12.75" customHeight="1">
      <c r="L722" s="59"/>
    </row>
    <row r="723" spans="12:12" ht="12.75" customHeight="1">
      <c r="L723" s="59"/>
    </row>
    <row r="724" spans="12:12" ht="12.75" customHeight="1">
      <c r="L724" s="59"/>
    </row>
    <row r="725" spans="12:12" ht="12.75" customHeight="1">
      <c r="L725" s="59"/>
    </row>
    <row r="726" spans="12:12" ht="12.75" customHeight="1">
      <c r="L726" s="59"/>
    </row>
    <row r="727" spans="12:12" ht="12.75" customHeight="1">
      <c r="L727" s="59"/>
    </row>
    <row r="728" spans="12:12" ht="12.75" customHeight="1">
      <c r="L728" s="59"/>
    </row>
    <row r="729" spans="12:12" ht="12.75" customHeight="1">
      <c r="L729" s="59"/>
    </row>
    <row r="730" spans="12:12" ht="12.75" customHeight="1">
      <c r="L730" s="59"/>
    </row>
    <row r="731" spans="12:12" ht="12.75" customHeight="1">
      <c r="L731" s="59"/>
    </row>
    <row r="732" spans="12:12" ht="12.75" customHeight="1">
      <c r="L732" s="59"/>
    </row>
    <row r="733" spans="12:12" ht="12.75" customHeight="1">
      <c r="L733" s="59"/>
    </row>
    <row r="734" spans="12:12" ht="12.75" customHeight="1">
      <c r="L734" s="59"/>
    </row>
    <row r="735" spans="12:12" ht="12.75" customHeight="1">
      <c r="L735" s="59"/>
    </row>
    <row r="736" spans="12:12" ht="12.75" customHeight="1">
      <c r="L736" s="59"/>
    </row>
    <row r="737" spans="12:12" ht="12.75" customHeight="1">
      <c r="L737" s="59"/>
    </row>
    <row r="738" spans="12:12" ht="12.75" customHeight="1">
      <c r="L738" s="59"/>
    </row>
    <row r="739" spans="12:12" ht="12.75" customHeight="1">
      <c r="L739" s="59"/>
    </row>
    <row r="740" spans="12:12" ht="12.75" customHeight="1">
      <c r="L740" s="59"/>
    </row>
    <row r="741" spans="12:12" ht="12.75" customHeight="1">
      <c r="L741" s="59"/>
    </row>
    <row r="742" spans="12:12" ht="12.75" customHeight="1">
      <c r="L742" s="59"/>
    </row>
    <row r="743" spans="12:12" ht="12.75" customHeight="1">
      <c r="L743" s="59"/>
    </row>
    <row r="744" spans="12:12" ht="12.75" customHeight="1">
      <c r="L744" s="59"/>
    </row>
    <row r="745" spans="12:12" ht="12.75" customHeight="1">
      <c r="L745" s="59"/>
    </row>
    <row r="746" spans="12:12" ht="12.75" customHeight="1">
      <c r="L746" s="59"/>
    </row>
    <row r="747" spans="12:12" ht="12.75" customHeight="1">
      <c r="L747" s="59"/>
    </row>
    <row r="748" spans="12:12" ht="12.75" customHeight="1">
      <c r="L748" s="59"/>
    </row>
    <row r="749" spans="12:12" ht="12.75" customHeight="1">
      <c r="L749" s="59"/>
    </row>
    <row r="750" spans="12:12" ht="12.75" customHeight="1">
      <c r="L750" s="59"/>
    </row>
    <row r="751" spans="12:12" ht="12.75" customHeight="1">
      <c r="L751" s="59"/>
    </row>
    <row r="752" spans="12:12" ht="12.75" customHeight="1">
      <c r="L752" s="59"/>
    </row>
    <row r="753" spans="12:12" ht="12.75" customHeight="1">
      <c r="L753" s="59"/>
    </row>
    <row r="754" spans="12:12" ht="12.75" customHeight="1">
      <c r="L754" s="59"/>
    </row>
    <row r="755" spans="12:12" ht="12.75" customHeight="1">
      <c r="L755" s="59"/>
    </row>
    <row r="756" spans="12:12" ht="12.75" customHeight="1">
      <c r="L756" s="59"/>
    </row>
    <row r="757" spans="12:12" ht="12.75" customHeight="1">
      <c r="L757" s="59"/>
    </row>
    <row r="758" spans="12:12" ht="12.75" customHeight="1">
      <c r="L758" s="59"/>
    </row>
    <row r="759" spans="12:12" ht="12.75" customHeight="1">
      <c r="L759" s="59"/>
    </row>
    <row r="760" spans="12:12" ht="12.75" customHeight="1">
      <c r="L760" s="59"/>
    </row>
    <row r="761" spans="12:12" ht="12.75" customHeight="1">
      <c r="L761" s="59"/>
    </row>
    <row r="762" spans="12:12" ht="12.75" customHeight="1">
      <c r="L762" s="59"/>
    </row>
    <row r="763" spans="12:12" ht="12.75" customHeight="1">
      <c r="L763" s="59"/>
    </row>
    <row r="764" spans="12:12" ht="12.75" customHeight="1">
      <c r="L764" s="59"/>
    </row>
    <row r="765" spans="12:12" ht="12.75" customHeight="1">
      <c r="L765" s="59"/>
    </row>
    <row r="766" spans="12:12" ht="12.75" customHeight="1">
      <c r="L766" s="59"/>
    </row>
    <row r="767" spans="12:12" ht="12.75" customHeight="1">
      <c r="L767" s="59"/>
    </row>
    <row r="768" spans="12:12" ht="12.75" customHeight="1">
      <c r="L768" s="59"/>
    </row>
    <row r="769" spans="12:12" ht="12.75" customHeight="1">
      <c r="L769" s="59"/>
    </row>
    <row r="770" spans="12:12" ht="12.75" customHeight="1">
      <c r="L770" s="59"/>
    </row>
    <row r="771" spans="12:12" ht="12.75" customHeight="1">
      <c r="L771" s="59"/>
    </row>
    <row r="772" spans="12:12" ht="12.75" customHeight="1">
      <c r="L772" s="59"/>
    </row>
    <row r="773" spans="12:12" ht="12.75" customHeight="1">
      <c r="L773" s="59"/>
    </row>
    <row r="774" spans="12:12" ht="12.75" customHeight="1">
      <c r="L774" s="59"/>
    </row>
    <row r="775" spans="12:12" ht="12.75" customHeight="1">
      <c r="L775" s="59"/>
    </row>
    <row r="776" spans="12:12" ht="12.75" customHeight="1">
      <c r="L776" s="59"/>
    </row>
    <row r="777" spans="12:12" ht="12.75" customHeight="1">
      <c r="L777" s="59"/>
    </row>
    <row r="778" spans="12:12" ht="12.75" customHeight="1">
      <c r="L778" s="59"/>
    </row>
    <row r="779" spans="12:12" ht="12.75" customHeight="1">
      <c r="L779" s="59"/>
    </row>
    <row r="780" spans="12:12" ht="12.75" customHeight="1">
      <c r="L780" s="59"/>
    </row>
    <row r="781" spans="12:12" ht="12.75" customHeight="1">
      <c r="L781" s="59"/>
    </row>
    <row r="782" spans="12:12" ht="12.75" customHeight="1">
      <c r="L782" s="59"/>
    </row>
    <row r="783" spans="12:12" ht="12.75" customHeight="1">
      <c r="L783" s="59"/>
    </row>
    <row r="784" spans="12:12" ht="12.75" customHeight="1">
      <c r="L784" s="59"/>
    </row>
    <row r="785" spans="12:12" ht="12.75" customHeight="1">
      <c r="L785" s="59"/>
    </row>
    <row r="786" spans="12:12" ht="12.75" customHeight="1">
      <c r="L786" s="59"/>
    </row>
    <row r="787" spans="12:12" ht="12.75" customHeight="1">
      <c r="L787" s="59"/>
    </row>
    <row r="788" spans="12:12" ht="12.75" customHeight="1">
      <c r="L788" s="59"/>
    </row>
    <row r="789" spans="12:12" ht="12.75" customHeight="1">
      <c r="L789" s="59"/>
    </row>
    <row r="790" spans="12:12" ht="12.75" customHeight="1">
      <c r="L790" s="59"/>
    </row>
    <row r="791" spans="12:12" ht="12.75" customHeight="1">
      <c r="L791" s="59"/>
    </row>
    <row r="792" spans="12:12" ht="12.75" customHeight="1">
      <c r="L792" s="59"/>
    </row>
    <row r="793" spans="12:12" ht="12.75" customHeight="1">
      <c r="L793" s="59"/>
    </row>
    <row r="794" spans="12:12" ht="12.75" customHeight="1">
      <c r="L794" s="59"/>
    </row>
    <row r="795" spans="12:12" ht="12.75" customHeight="1">
      <c r="L795" s="59"/>
    </row>
    <row r="796" spans="12:12" ht="12.75" customHeight="1">
      <c r="L796" s="59"/>
    </row>
    <row r="797" spans="12:12" ht="12.75" customHeight="1">
      <c r="L797" s="59"/>
    </row>
    <row r="798" spans="12:12" ht="12.75" customHeight="1">
      <c r="L798" s="59"/>
    </row>
    <row r="799" spans="12:12" ht="12.75" customHeight="1">
      <c r="L799" s="59"/>
    </row>
    <row r="800" spans="12:12" ht="12.75" customHeight="1">
      <c r="L800" s="59"/>
    </row>
    <row r="801" spans="12:12" ht="12.75" customHeight="1">
      <c r="L801" s="59"/>
    </row>
    <row r="802" spans="12:12" ht="12.75" customHeight="1">
      <c r="L802" s="59"/>
    </row>
    <row r="803" spans="12:12" ht="12.75" customHeight="1">
      <c r="L803" s="59"/>
    </row>
    <row r="804" spans="12:12" ht="12.75" customHeight="1">
      <c r="L804" s="59"/>
    </row>
    <row r="805" spans="12:12" ht="12.75" customHeight="1">
      <c r="L805" s="59"/>
    </row>
    <row r="806" spans="12:12" ht="12.75" customHeight="1">
      <c r="L806" s="59"/>
    </row>
    <row r="807" spans="12:12" ht="12.75" customHeight="1">
      <c r="L807" s="59"/>
    </row>
    <row r="808" spans="12:12" ht="12.75" customHeight="1">
      <c r="L808" s="59"/>
    </row>
    <row r="809" spans="12:12" ht="12.75" customHeight="1">
      <c r="L809" s="59"/>
    </row>
    <row r="810" spans="12:12" ht="12.75" customHeight="1">
      <c r="L810" s="59"/>
    </row>
    <row r="811" spans="12:12" ht="12.75" customHeight="1">
      <c r="L811" s="59"/>
    </row>
    <row r="812" spans="12:12" ht="12.75" customHeight="1">
      <c r="L812" s="59"/>
    </row>
    <row r="813" spans="12:12" ht="12.75" customHeight="1">
      <c r="L813" s="59"/>
    </row>
    <row r="814" spans="12:12" ht="12.75" customHeight="1">
      <c r="L814" s="59"/>
    </row>
    <row r="815" spans="12:12" ht="12.75" customHeight="1">
      <c r="L815" s="59"/>
    </row>
    <row r="816" spans="12:12" ht="12.75" customHeight="1">
      <c r="L816" s="59"/>
    </row>
    <row r="817" spans="12:12" ht="12.75" customHeight="1">
      <c r="L817" s="59"/>
    </row>
    <row r="818" spans="12:12" ht="12.75" customHeight="1">
      <c r="L818" s="59"/>
    </row>
    <row r="819" spans="12:12" ht="12.75" customHeight="1">
      <c r="L819" s="59"/>
    </row>
    <row r="820" spans="12:12" ht="12.75" customHeight="1">
      <c r="L820" s="59"/>
    </row>
    <row r="821" spans="12:12" ht="12.75" customHeight="1">
      <c r="L821" s="59"/>
    </row>
    <row r="822" spans="12:12" ht="12.75" customHeight="1">
      <c r="L822" s="59"/>
    </row>
    <row r="823" spans="12:12" ht="12.75" customHeight="1">
      <c r="L823" s="59"/>
    </row>
    <row r="824" spans="12:12" ht="12.75" customHeight="1">
      <c r="L824" s="59"/>
    </row>
    <row r="825" spans="12:12" ht="12.75" customHeight="1">
      <c r="L825" s="59"/>
    </row>
    <row r="826" spans="12:12" ht="12.75" customHeight="1">
      <c r="L826" s="59"/>
    </row>
    <row r="827" spans="12:12" ht="12.75" customHeight="1">
      <c r="L827" s="59"/>
    </row>
    <row r="828" spans="12:12" ht="12.75" customHeight="1">
      <c r="L828" s="59"/>
    </row>
    <row r="829" spans="12:12" ht="12.75" customHeight="1">
      <c r="L829" s="59"/>
    </row>
    <row r="830" spans="12:12" ht="12.75" customHeight="1">
      <c r="L830" s="59"/>
    </row>
    <row r="831" spans="12:12" ht="12.75" customHeight="1">
      <c r="L831" s="59"/>
    </row>
    <row r="832" spans="12:12" ht="12.75" customHeight="1">
      <c r="L832" s="59"/>
    </row>
    <row r="833" spans="12:12" ht="12.75" customHeight="1">
      <c r="L833" s="59"/>
    </row>
    <row r="834" spans="12:12" ht="12.75" customHeight="1">
      <c r="L834" s="59"/>
    </row>
    <row r="835" spans="12:12" ht="12.75" customHeight="1">
      <c r="L835" s="59"/>
    </row>
    <row r="836" spans="12:12" ht="12.75" customHeight="1">
      <c r="L836" s="59"/>
    </row>
    <row r="837" spans="12:12" ht="12.75" customHeight="1">
      <c r="L837" s="59"/>
    </row>
    <row r="838" spans="12:12" ht="12.75" customHeight="1">
      <c r="L838" s="59"/>
    </row>
    <row r="839" spans="12:12" ht="12.75" customHeight="1">
      <c r="L839" s="59"/>
    </row>
    <row r="840" spans="12:12" ht="12.75" customHeight="1">
      <c r="L840" s="59"/>
    </row>
    <row r="841" spans="12:12" ht="12.75" customHeight="1">
      <c r="L841" s="59"/>
    </row>
    <row r="842" spans="12:12" ht="12.75" customHeight="1">
      <c r="L842" s="59"/>
    </row>
    <row r="843" spans="12:12" ht="12.75" customHeight="1">
      <c r="L843" s="59"/>
    </row>
    <row r="844" spans="12:12" ht="12.75" customHeight="1">
      <c r="L844" s="59"/>
    </row>
    <row r="845" spans="12:12" ht="12.75" customHeight="1">
      <c r="L845" s="59"/>
    </row>
    <row r="846" spans="12:12" ht="12.75" customHeight="1">
      <c r="L846" s="59"/>
    </row>
    <row r="847" spans="12:12" ht="12.75" customHeight="1">
      <c r="L847" s="59"/>
    </row>
    <row r="848" spans="12:12" ht="12.75" customHeight="1">
      <c r="L848" s="59"/>
    </row>
    <row r="849" spans="12:12" ht="12.75" customHeight="1">
      <c r="L849" s="59"/>
    </row>
    <row r="850" spans="12:12" ht="12.75" customHeight="1">
      <c r="L850" s="59"/>
    </row>
    <row r="851" spans="12:12" ht="12.75" customHeight="1">
      <c r="L851" s="59"/>
    </row>
    <row r="852" spans="12:12" ht="12.75" customHeight="1">
      <c r="L852" s="59"/>
    </row>
    <row r="853" spans="12:12" ht="12.75" customHeight="1">
      <c r="L853" s="59"/>
    </row>
    <row r="854" spans="12:12" ht="12.75" customHeight="1">
      <c r="L854" s="59"/>
    </row>
    <row r="855" spans="12:12" ht="12.75" customHeight="1">
      <c r="L855" s="59"/>
    </row>
    <row r="856" spans="12:12" ht="12.75" customHeight="1">
      <c r="L856" s="59"/>
    </row>
    <row r="857" spans="12:12" ht="12.75" customHeight="1">
      <c r="L857" s="59"/>
    </row>
    <row r="858" spans="12:12" ht="12.75" customHeight="1">
      <c r="L858" s="59"/>
    </row>
    <row r="859" spans="12:12" ht="12.75" customHeight="1">
      <c r="L859" s="59"/>
    </row>
    <row r="860" spans="12:12" ht="12.75" customHeight="1">
      <c r="L860" s="59"/>
    </row>
    <row r="861" spans="12:12" ht="12.75" customHeight="1">
      <c r="L861" s="59"/>
    </row>
    <row r="862" spans="12:12" ht="12.75" customHeight="1">
      <c r="L862" s="59"/>
    </row>
    <row r="863" spans="12:12" ht="12.75" customHeight="1">
      <c r="L863" s="59"/>
    </row>
    <row r="864" spans="12:12" ht="12.75" customHeight="1">
      <c r="L864" s="59"/>
    </row>
    <row r="865" spans="12:12" ht="12.75" customHeight="1">
      <c r="L865" s="59"/>
    </row>
    <row r="866" spans="12:12" ht="12.75" customHeight="1">
      <c r="L866" s="59"/>
    </row>
    <row r="867" spans="12:12" ht="12.75" customHeight="1">
      <c r="L867" s="59"/>
    </row>
    <row r="868" spans="12:12" ht="12.75" customHeight="1">
      <c r="L868" s="59"/>
    </row>
    <row r="869" spans="12:12" ht="12.75" customHeight="1">
      <c r="L869" s="59"/>
    </row>
    <row r="870" spans="12:12" ht="12.75" customHeight="1">
      <c r="L870" s="59"/>
    </row>
    <row r="871" spans="12:12" ht="12.75" customHeight="1">
      <c r="L871" s="59"/>
    </row>
    <row r="872" spans="12:12" ht="12.75" customHeight="1">
      <c r="L872" s="59"/>
    </row>
    <row r="873" spans="12:12" ht="12.75" customHeight="1">
      <c r="L873" s="59"/>
    </row>
    <row r="874" spans="12:12" ht="12.75" customHeight="1">
      <c r="L874" s="59"/>
    </row>
    <row r="875" spans="12:12" ht="12.75" customHeight="1">
      <c r="L875" s="59"/>
    </row>
    <row r="876" spans="12:12" ht="12.75" customHeight="1">
      <c r="L876" s="59"/>
    </row>
    <row r="877" spans="12:12" ht="12.75" customHeight="1">
      <c r="L877" s="59"/>
    </row>
    <row r="878" spans="12:12" ht="12.75" customHeight="1">
      <c r="L878" s="59"/>
    </row>
    <row r="879" spans="12:12" ht="12.75" customHeight="1">
      <c r="L879" s="59"/>
    </row>
    <row r="880" spans="12:12" ht="12.75" customHeight="1">
      <c r="L880" s="59"/>
    </row>
    <row r="881" spans="12:12" ht="12.75" customHeight="1">
      <c r="L881" s="59"/>
    </row>
    <row r="882" spans="12:12" ht="12.75" customHeight="1">
      <c r="L882" s="59"/>
    </row>
    <row r="883" spans="12:12" ht="12.75" customHeight="1">
      <c r="L883" s="59"/>
    </row>
    <row r="884" spans="12:12" ht="12.75" customHeight="1">
      <c r="L884" s="59"/>
    </row>
    <row r="885" spans="12:12" ht="12.75" customHeight="1">
      <c r="L885" s="59"/>
    </row>
    <row r="886" spans="12:12" ht="12.75" customHeight="1">
      <c r="L886" s="59"/>
    </row>
    <row r="887" spans="12:12" ht="12.75" customHeight="1">
      <c r="L887" s="59"/>
    </row>
    <row r="888" spans="12:12" ht="12.75" customHeight="1">
      <c r="L888" s="59"/>
    </row>
    <row r="889" spans="12:12" ht="12.75" customHeight="1">
      <c r="L889" s="59"/>
    </row>
    <row r="890" spans="12:12" ht="12.75" customHeight="1">
      <c r="L890" s="59"/>
    </row>
    <row r="891" spans="12:12" ht="12.75" customHeight="1">
      <c r="L891" s="59"/>
    </row>
    <row r="892" spans="12:12" ht="12.75" customHeight="1">
      <c r="L892" s="59"/>
    </row>
    <row r="893" spans="12:12" ht="12.75" customHeight="1">
      <c r="L893" s="59"/>
    </row>
    <row r="894" spans="12:12" ht="12.75" customHeight="1">
      <c r="L894" s="59"/>
    </row>
    <row r="895" spans="12:12" ht="12.75" customHeight="1">
      <c r="L895" s="59"/>
    </row>
    <row r="896" spans="12:12" ht="12.75" customHeight="1">
      <c r="L896" s="59"/>
    </row>
    <row r="897" spans="12:12" ht="12.75" customHeight="1">
      <c r="L897" s="59"/>
    </row>
    <row r="898" spans="12:12" ht="12.75" customHeight="1">
      <c r="L898" s="59"/>
    </row>
    <row r="899" spans="12:12" ht="12.75" customHeight="1">
      <c r="L899" s="59"/>
    </row>
    <row r="900" spans="12:12" ht="12.75" customHeight="1">
      <c r="L900" s="59"/>
    </row>
    <row r="901" spans="12:12" ht="12.75" customHeight="1">
      <c r="L901" s="59"/>
    </row>
    <row r="902" spans="12:12" ht="12.75" customHeight="1">
      <c r="L902" s="59"/>
    </row>
    <row r="903" spans="12:12" ht="12.75" customHeight="1">
      <c r="L903" s="59"/>
    </row>
    <row r="904" spans="12:12" ht="12.75" customHeight="1">
      <c r="L904" s="59"/>
    </row>
    <row r="905" spans="12:12" ht="12.75" customHeight="1">
      <c r="L905" s="59"/>
    </row>
    <row r="906" spans="12:12" ht="12.75" customHeight="1">
      <c r="L906" s="59"/>
    </row>
    <row r="907" spans="12:12" ht="12.75" customHeight="1">
      <c r="L907" s="59"/>
    </row>
    <row r="908" spans="12:12" ht="12.75" customHeight="1">
      <c r="L908" s="59"/>
    </row>
    <row r="909" spans="12:12" ht="12.75" customHeight="1">
      <c r="L909" s="59"/>
    </row>
    <row r="910" spans="12:12" ht="12.75" customHeight="1">
      <c r="L910" s="59"/>
    </row>
    <row r="911" spans="12:12" ht="12.75" customHeight="1">
      <c r="L911" s="59"/>
    </row>
    <row r="912" spans="12:12" ht="12.75" customHeight="1">
      <c r="L912" s="59"/>
    </row>
    <row r="913" spans="12:12" ht="12.75" customHeight="1">
      <c r="L913" s="59"/>
    </row>
    <row r="914" spans="12:12" ht="12.75" customHeight="1">
      <c r="L914" s="59"/>
    </row>
    <row r="915" spans="12:12" ht="12.75" customHeight="1">
      <c r="L915" s="59"/>
    </row>
    <row r="916" spans="12:12" ht="12.75" customHeight="1">
      <c r="L916" s="59"/>
    </row>
    <row r="917" spans="12:12" ht="12.75" customHeight="1">
      <c r="L917" s="59"/>
    </row>
    <row r="918" spans="12:12" ht="12.75" customHeight="1">
      <c r="L918" s="59"/>
    </row>
    <row r="919" spans="12:12" ht="12.75" customHeight="1">
      <c r="L919" s="59"/>
    </row>
    <row r="920" spans="12:12" ht="12.75" customHeight="1">
      <c r="L920" s="59"/>
    </row>
    <row r="921" spans="12:12" ht="12.75" customHeight="1">
      <c r="L921" s="59"/>
    </row>
    <row r="922" spans="12:12" ht="12.75" customHeight="1">
      <c r="L922" s="59"/>
    </row>
    <row r="923" spans="12:12" ht="12.75" customHeight="1">
      <c r="L923" s="59"/>
    </row>
    <row r="924" spans="12:12" ht="12.75" customHeight="1">
      <c r="L924" s="59"/>
    </row>
    <row r="925" spans="12:12" ht="12.75" customHeight="1">
      <c r="L925" s="59"/>
    </row>
    <row r="926" spans="12:12" ht="12.75" customHeight="1">
      <c r="L926" s="59"/>
    </row>
    <row r="927" spans="12:12" ht="12.75" customHeight="1">
      <c r="L927" s="59"/>
    </row>
    <row r="928" spans="12:12" ht="12.75" customHeight="1">
      <c r="L928" s="59"/>
    </row>
    <row r="929" spans="12:12" ht="12.75" customHeight="1">
      <c r="L929" s="59"/>
    </row>
    <row r="930" spans="12:12" ht="12.75" customHeight="1">
      <c r="L930" s="59"/>
    </row>
    <row r="931" spans="12:12" ht="12.75" customHeight="1">
      <c r="L931" s="59"/>
    </row>
    <row r="932" spans="12:12" ht="12.75" customHeight="1">
      <c r="L932" s="59"/>
    </row>
    <row r="933" spans="12:12" ht="12.75" customHeight="1">
      <c r="L933" s="59"/>
    </row>
    <row r="934" spans="12:12" ht="12.75" customHeight="1">
      <c r="L934" s="59"/>
    </row>
    <row r="935" spans="12:12" ht="12.75" customHeight="1">
      <c r="L935" s="59"/>
    </row>
    <row r="936" spans="12:12" ht="12.75" customHeight="1">
      <c r="L936" s="59"/>
    </row>
    <row r="937" spans="12:12" ht="12.75" customHeight="1">
      <c r="L937" s="59"/>
    </row>
    <row r="938" spans="12:12" ht="12.75" customHeight="1">
      <c r="L938" s="59"/>
    </row>
    <row r="939" spans="12:12" ht="12.75" customHeight="1">
      <c r="L939" s="59"/>
    </row>
    <row r="940" spans="12:12" ht="12.75" customHeight="1">
      <c r="L940" s="59"/>
    </row>
    <row r="941" spans="12:12" ht="12.75" customHeight="1">
      <c r="L941" s="59"/>
    </row>
    <row r="942" spans="12:12" ht="12.75" customHeight="1">
      <c r="L942" s="59"/>
    </row>
    <row r="943" spans="12:12" ht="12.75" customHeight="1">
      <c r="L943" s="59"/>
    </row>
    <row r="944" spans="12:12" ht="12.75" customHeight="1">
      <c r="L944" s="59"/>
    </row>
    <row r="945" spans="12:12" ht="12.75" customHeight="1">
      <c r="L945" s="59"/>
    </row>
    <row r="946" spans="12:12" ht="12.75" customHeight="1">
      <c r="L946" s="59"/>
    </row>
    <row r="947" spans="12:12" ht="12.75" customHeight="1">
      <c r="L947" s="59"/>
    </row>
    <row r="948" spans="12:12" ht="12.75" customHeight="1">
      <c r="L948" s="59"/>
    </row>
    <row r="949" spans="12:12" ht="12.75" customHeight="1">
      <c r="L949" s="59"/>
    </row>
    <row r="950" spans="12:12" ht="12.75" customHeight="1">
      <c r="L950" s="59"/>
    </row>
    <row r="951" spans="12:12" ht="12.75" customHeight="1">
      <c r="L951" s="59"/>
    </row>
    <row r="952" spans="12:12" ht="12.75" customHeight="1">
      <c r="L952" s="59"/>
    </row>
    <row r="953" spans="12:12" ht="12.75" customHeight="1">
      <c r="L953" s="59"/>
    </row>
    <row r="954" spans="12:12" ht="12.75" customHeight="1">
      <c r="L954" s="59"/>
    </row>
    <row r="955" spans="12:12" ht="12.75" customHeight="1">
      <c r="L955" s="59"/>
    </row>
    <row r="956" spans="12:12" ht="12.75" customHeight="1">
      <c r="L956" s="59"/>
    </row>
    <row r="957" spans="12:12" ht="12.75" customHeight="1">
      <c r="L957" s="59"/>
    </row>
    <row r="958" spans="12:12" ht="12.75" customHeight="1">
      <c r="L958" s="59"/>
    </row>
    <row r="959" spans="12:12" ht="12.75" customHeight="1">
      <c r="L959" s="59"/>
    </row>
    <row r="960" spans="12:12" ht="12.75" customHeight="1">
      <c r="L960" s="59"/>
    </row>
    <row r="961" spans="12:12" ht="12.75" customHeight="1">
      <c r="L961" s="59"/>
    </row>
    <row r="962" spans="12:12" ht="12.75" customHeight="1">
      <c r="L962" s="59"/>
    </row>
    <row r="963" spans="12:12" ht="12.75" customHeight="1">
      <c r="L963" s="59"/>
    </row>
    <row r="964" spans="12:12" ht="12.75" customHeight="1">
      <c r="L964" s="59"/>
    </row>
    <row r="965" spans="12:12" ht="12.75" customHeight="1">
      <c r="L965" s="59"/>
    </row>
    <row r="966" spans="12:12" ht="12.75" customHeight="1">
      <c r="L966" s="59"/>
    </row>
    <row r="967" spans="12:12" ht="12.75" customHeight="1">
      <c r="L967" s="59"/>
    </row>
    <row r="968" spans="12:12" ht="12.75" customHeight="1">
      <c r="L968" s="59"/>
    </row>
    <row r="969" spans="12:12" ht="12.75" customHeight="1">
      <c r="L969" s="59"/>
    </row>
    <row r="970" spans="12:12" ht="12.75" customHeight="1">
      <c r="L970" s="59"/>
    </row>
    <row r="971" spans="12:12" ht="12.75" customHeight="1">
      <c r="L971" s="59"/>
    </row>
    <row r="972" spans="12:12" ht="12.75" customHeight="1">
      <c r="L972" s="59"/>
    </row>
    <row r="973" spans="12:12" ht="12.75" customHeight="1">
      <c r="L973" s="59"/>
    </row>
    <row r="974" spans="12:12" ht="12.75" customHeight="1">
      <c r="L974" s="59"/>
    </row>
    <row r="975" spans="12:12" ht="12.75" customHeight="1">
      <c r="L975" s="59"/>
    </row>
    <row r="976" spans="12:12" ht="12.75" customHeight="1">
      <c r="L976" s="59"/>
    </row>
    <row r="977" spans="12:12" ht="12.75" customHeight="1">
      <c r="L977" s="59"/>
    </row>
    <row r="978" spans="12:12" ht="12.75" customHeight="1">
      <c r="L978" s="59"/>
    </row>
    <row r="979" spans="12:12" ht="12.75" customHeight="1">
      <c r="L979" s="59"/>
    </row>
    <row r="980" spans="12:12" ht="12.75" customHeight="1">
      <c r="L980" s="59"/>
    </row>
    <row r="981" spans="12:12" ht="12.75" customHeight="1">
      <c r="L981" s="59"/>
    </row>
    <row r="982" spans="12:12" ht="12.75" customHeight="1">
      <c r="L982" s="59"/>
    </row>
    <row r="983" spans="12:12" ht="12.75" customHeight="1">
      <c r="L983" s="59"/>
    </row>
    <row r="984" spans="12:12" ht="12.75" customHeight="1">
      <c r="L984" s="59"/>
    </row>
    <row r="985" spans="12:12" ht="12.75" customHeight="1">
      <c r="L985" s="59"/>
    </row>
    <row r="986" spans="12:12" ht="12.75" customHeight="1">
      <c r="L986" s="59"/>
    </row>
    <row r="987" spans="12:12" ht="12.75" customHeight="1">
      <c r="L987" s="59"/>
    </row>
    <row r="988" spans="12:12" ht="12.75" customHeight="1">
      <c r="L988" s="59"/>
    </row>
    <row r="989" spans="12:12" ht="12.75" customHeight="1">
      <c r="L989" s="59"/>
    </row>
    <row r="990" spans="12:12" ht="12.75" customHeight="1">
      <c r="L990" s="59"/>
    </row>
    <row r="991" spans="12:12" ht="12.75" customHeight="1">
      <c r="L991" s="59"/>
    </row>
    <row r="992" spans="12:12" ht="12.75" customHeight="1">
      <c r="L992" s="59"/>
    </row>
    <row r="993" spans="12:12" ht="12.75" customHeight="1">
      <c r="L993" s="59"/>
    </row>
    <row r="994" spans="12:12" ht="12.75" customHeight="1">
      <c r="L994" s="59"/>
    </row>
    <row r="995" spans="12:12" ht="12.75" customHeight="1">
      <c r="L995" s="59"/>
    </row>
    <row r="996" spans="12:12" ht="12.75" customHeight="1">
      <c r="L996" s="59"/>
    </row>
    <row r="997" spans="12:12" ht="12.75" customHeight="1">
      <c r="L997" s="59"/>
    </row>
    <row r="998" spans="12:12" ht="12.75" customHeight="1">
      <c r="L998" s="59"/>
    </row>
    <row r="999" spans="12:12" ht="12.75" customHeight="1">
      <c r="L999" s="59"/>
    </row>
    <row r="1000" spans="12:12" ht="12.75" customHeight="1">
      <c r="L1000" s="59"/>
    </row>
    <row r="1001" spans="12:12" ht="12.75" customHeight="1">
      <c r="L1001" s="59"/>
    </row>
    <row r="1002" spans="12:12" ht="12.75" customHeight="1">
      <c r="L1002" s="59"/>
    </row>
    <row r="1003" spans="12:12" ht="12.75" customHeight="1">
      <c r="L1003" s="59"/>
    </row>
    <row r="1004" spans="12:12" ht="12.75" customHeight="1">
      <c r="L1004" s="59"/>
    </row>
    <row r="1005" spans="12:12" ht="12.75" customHeight="1">
      <c r="L1005" s="59"/>
    </row>
    <row r="1006" spans="12:12" ht="12.75" customHeight="1">
      <c r="L1006" s="59"/>
    </row>
    <row r="1007" spans="12:12" ht="12.75" customHeight="1">
      <c r="L1007" s="59"/>
    </row>
    <row r="1008" spans="12:12" ht="12.75" customHeight="1">
      <c r="L1008" s="59"/>
    </row>
    <row r="1009" spans="12:12" ht="12.75" customHeight="1">
      <c r="L1009" s="59"/>
    </row>
    <row r="1010" spans="12:12" ht="12.75" customHeight="1">
      <c r="L1010" s="59"/>
    </row>
    <row r="1011" spans="12:12" ht="12.75" customHeight="1">
      <c r="L1011" s="59"/>
    </row>
    <row r="1012" spans="12:12" ht="12.75" customHeight="1">
      <c r="L1012" s="59"/>
    </row>
    <row r="1013" spans="12:12" ht="12.75" customHeight="1">
      <c r="L1013" s="59"/>
    </row>
    <row r="1014" spans="12:12" ht="12.75" customHeight="1">
      <c r="L1014" s="59"/>
    </row>
    <row r="1015" spans="12:12" ht="12.75" customHeight="1">
      <c r="L1015" s="59"/>
    </row>
    <row r="1016" spans="12:12" ht="12.75" customHeight="1">
      <c r="L1016" s="59"/>
    </row>
    <row r="1017" spans="12:12" ht="12.75" customHeight="1">
      <c r="L1017" s="59"/>
    </row>
    <row r="1018" spans="12:12" ht="12.75" customHeight="1">
      <c r="L1018" s="59"/>
    </row>
    <row r="1019" spans="12:12" ht="12.75" customHeight="1">
      <c r="L1019" s="59"/>
    </row>
    <row r="1020" spans="12:12" ht="12.75" customHeight="1">
      <c r="L1020" s="59"/>
    </row>
    <row r="1021" spans="12:12" ht="12.75" customHeight="1">
      <c r="L1021" s="59"/>
    </row>
    <row r="1022" spans="12:12" ht="12.75" customHeight="1">
      <c r="L1022" s="59"/>
    </row>
    <row r="1023" spans="12:12" ht="12.75" customHeight="1">
      <c r="L1023" s="59"/>
    </row>
    <row r="1024" spans="12:12" ht="12.75" customHeight="1">
      <c r="L1024" s="59"/>
    </row>
    <row r="1025" spans="12:12" ht="12.75" customHeight="1">
      <c r="L1025" s="59"/>
    </row>
    <row r="1026" spans="12:12" ht="12.75" customHeight="1">
      <c r="L1026" s="59"/>
    </row>
    <row r="1027" spans="12:12" ht="12.75" customHeight="1">
      <c r="L1027" s="59"/>
    </row>
    <row r="1028" spans="12:12" ht="12.75" customHeight="1">
      <c r="L1028" s="59"/>
    </row>
    <row r="1029" spans="12:12" ht="12.75" customHeight="1">
      <c r="L1029" s="59"/>
    </row>
    <row r="1030" spans="12:12" ht="12.75" customHeight="1">
      <c r="L1030" s="59"/>
    </row>
    <row r="1031" spans="12:12" ht="12.75" customHeight="1">
      <c r="L1031" s="59"/>
    </row>
    <row r="1032" spans="12:12" ht="12.75" customHeight="1">
      <c r="L1032" s="59"/>
    </row>
    <row r="1033" spans="12:12" ht="12.75" customHeight="1">
      <c r="L1033" s="59"/>
    </row>
    <row r="1034" spans="12:12" ht="12.75" customHeight="1">
      <c r="L1034" s="59"/>
    </row>
    <row r="1035" spans="12:12" ht="12.75" customHeight="1">
      <c r="L1035" s="59"/>
    </row>
    <row r="1036" spans="12:12" ht="12.75" customHeight="1">
      <c r="L1036" s="59"/>
    </row>
    <row r="1037" spans="12:12" ht="12.75" customHeight="1">
      <c r="L1037" s="59"/>
    </row>
    <row r="1038" spans="12:12" ht="12.75" customHeight="1">
      <c r="L1038" s="59"/>
    </row>
    <row r="1039" spans="12:12" ht="12.75" customHeight="1">
      <c r="L1039" s="59"/>
    </row>
    <row r="1040" spans="12:12" ht="12.75" customHeight="1">
      <c r="L1040" s="59"/>
    </row>
    <row r="1041" spans="12:12" ht="12.75" customHeight="1">
      <c r="L1041" s="59"/>
    </row>
    <row r="1042" spans="12:12" ht="12.75" customHeight="1">
      <c r="L1042" s="59"/>
    </row>
    <row r="1043" spans="12:12" ht="12.75" customHeight="1">
      <c r="L1043" s="59"/>
    </row>
    <row r="1044" spans="12:12" ht="12.75" customHeight="1">
      <c r="L1044" s="59"/>
    </row>
    <row r="1045" spans="12:12" ht="12.75" customHeight="1">
      <c r="L1045" s="59"/>
    </row>
    <row r="1046" spans="12:12" ht="12.75" customHeight="1">
      <c r="L1046" s="59"/>
    </row>
    <row r="1047" spans="12:12" ht="12.75" customHeight="1">
      <c r="L1047" s="59"/>
    </row>
    <row r="1048" spans="12:12" ht="12.75" customHeight="1">
      <c r="L1048" s="59"/>
    </row>
    <row r="1049" spans="12:12" ht="12.75" customHeight="1">
      <c r="L1049" s="59"/>
    </row>
    <row r="1050" spans="12:12" ht="12.75" customHeight="1">
      <c r="L1050" s="59"/>
    </row>
    <row r="1051" spans="12:12" ht="12.75" customHeight="1">
      <c r="L1051" s="59"/>
    </row>
    <row r="1052" spans="12:12" ht="12.75" customHeight="1">
      <c r="L1052" s="59"/>
    </row>
    <row r="1053" spans="12:12" ht="12.75" customHeight="1">
      <c r="L1053" s="59"/>
    </row>
    <row r="1054" spans="12:12" ht="12.75" customHeight="1">
      <c r="L1054" s="59"/>
    </row>
    <row r="1055" spans="12:12" ht="12.75" customHeight="1">
      <c r="L1055" s="59"/>
    </row>
    <row r="1056" spans="12:12" ht="12.75" customHeight="1">
      <c r="L1056" s="59"/>
    </row>
    <row r="1057" spans="12:12" ht="12.75" customHeight="1">
      <c r="L1057" s="59"/>
    </row>
    <row r="1058" spans="12:12" ht="12.75" customHeight="1">
      <c r="L1058" s="59"/>
    </row>
    <row r="1059" spans="12:12" ht="12.75" customHeight="1">
      <c r="L1059" s="59"/>
    </row>
    <row r="1060" spans="12:12" ht="12.75" customHeight="1">
      <c r="L1060" s="59"/>
    </row>
    <row r="1061" spans="12:12" ht="12.75" customHeight="1">
      <c r="L1061" s="59"/>
    </row>
    <row r="1062" spans="12:12" ht="12.75" customHeight="1">
      <c r="L1062" s="59"/>
    </row>
    <row r="1063" spans="12:12" ht="12.75" customHeight="1">
      <c r="L1063" s="59"/>
    </row>
    <row r="1064" spans="12:12" ht="12.75" customHeight="1">
      <c r="L1064" s="59"/>
    </row>
    <row r="1065" spans="12:12" ht="12.75" customHeight="1">
      <c r="L1065" s="59"/>
    </row>
    <row r="1066" spans="12:12" ht="12.75" customHeight="1">
      <c r="L1066" s="59"/>
    </row>
    <row r="1067" spans="12:12" ht="12.75" customHeight="1">
      <c r="L1067" s="59"/>
    </row>
    <row r="1068" spans="12:12" ht="12.75" customHeight="1">
      <c r="L1068" s="59"/>
    </row>
    <row r="1069" spans="12:12" ht="12.75" customHeight="1">
      <c r="L1069" s="59"/>
    </row>
    <row r="1070" spans="12:12" ht="12.75" customHeight="1">
      <c r="L1070" s="59"/>
    </row>
    <row r="1071" spans="12:12" ht="12.75" customHeight="1">
      <c r="L1071" s="59"/>
    </row>
    <row r="1072" spans="12:12" ht="12.75" customHeight="1">
      <c r="L1072" s="59"/>
    </row>
    <row r="1073" spans="12:12" ht="12.75" customHeight="1">
      <c r="L1073" s="59"/>
    </row>
    <row r="1074" spans="12:12" ht="12.75" customHeight="1">
      <c r="L1074" s="59"/>
    </row>
    <row r="1075" spans="12:12" ht="12.75" customHeight="1">
      <c r="L1075" s="59"/>
    </row>
    <row r="1076" spans="12:12" ht="12.75" customHeight="1">
      <c r="L1076" s="59"/>
    </row>
    <row r="1077" spans="12:12" ht="12.75" customHeight="1">
      <c r="L1077" s="59"/>
    </row>
    <row r="1078" spans="12:12" ht="12.75" customHeight="1">
      <c r="L1078" s="59"/>
    </row>
    <row r="1079" spans="12:12" ht="12.75" customHeight="1">
      <c r="L1079" s="59"/>
    </row>
    <row r="1080" spans="12:12" ht="12.75" customHeight="1">
      <c r="L1080" s="59"/>
    </row>
    <row r="1081" spans="12:12" ht="12.75" customHeight="1">
      <c r="L1081" s="59"/>
    </row>
    <row r="1082" spans="12:12" ht="12.75" customHeight="1">
      <c r="L1082" s="59"/>
    </row>
    <row r="1083" spans="12:12" ht="12.75" customHeight="1">
      <c r="L1083" s="59"/>
    </row>
    <row r="1084" spans="12:12" ht="12.75" customHeight="1">
      <c r="L1084" s="59"/>
    </row>
    <row r="1085" spans="12:12" ht="12.75" customHeight="1">
      <c r="L1085" s="59"/>
    </row>
    <row r="1086" spans="12:12" ht="12.75" customHeight="1">
      <c r="L1086" s="59"/>
    </row>
    <row r="1087" spans="12:12" ht="12.75" customHeight="1">
      <c r="L1087" s="59"/>
    </row>
    <row r="1088" spans="12:12" ht="12.75" customHeight="1">
      <c r="L1088" s="59"/>
    </row>
    <row r="1089" spans="12:12" ht="12.75" customHeight="1">
      <c r="L1089" s="59"/>
    </row>
    <row r="1090" spans="12:12" ht="12.75" customHeight="1">
      <c r="L1090" s="59"/>
    </row>
    <row r="1091" spans="12:12" ht="12.75" customHeight="1">
      <c r="L1091" s="59"/>
    </row>
    <row r="1092" spans="12:12" ht="12.75" customHeight="1">
      <c r="L1092" s="59"/>
    </row>
    <row r="1093" spans="12:12" ht="12.75" customHeight="1">
      <c r="L1093" s="59"/>
    </row>
    <row r="1094" spans="12:12" ht="12.75" customHeight="1">
      <c r="L1094" s="59"/>
    </row>
    <row r="1095" spans="12:12" ht="12.75" customHeight="1">
      <c r="L1095" s="59"/>
    </row>
    <row r="1096" spans="12:12" ht="12.75" customHeight="1">
      <c r="L1096" s="59"/>
    </row>
    <row r="1097" spans="12:12" ht="12.75" customHeight="1">
      <c r="L1097" s="59"/>
    </row>
    <row r="1098" spans="12:12" ht="12.75" customHeight="1">
      <c r="L1098" s="59"/>
    </row>
    <row r="1099" spans="12:12" ht="12.75" customHeight="1">
      <c r="L1099" s="59"/>
    </row>
    <row r="1100" spans="12:12" ht="12.75" customHeight="1">
      <c r="L1100" s="59"/>
    </row>
    <row r="1101" spans="12:12" ht="12.75" customHeight="1">
      <c r="L1101" s="59"/>
    </row>
    <row r="1102" spans="12:12" ht="12.75" customHeight="1">
      <c r="L1102" s="59"/>
    </row>
    <row r="1103" spans="12:12" ht="12.75" customHeight="1">
      <c r="L1103" s="59"/>
    </row>
    <row r="1104" spans="12:12" ht="12.75" customHeight="1">
      <c r="L1104" s="59"/>
    </row>
    <row r="1105" spans="12:12" ht="12.75" customHeight="1">
      <c r="L1105" s="59"/>
    </row>
    <row r="1106" spans="12:12" ht="12.75" customHeight="1">
      <c r="L1106" s="59"/>
    </row>
    <row r="1107" spans="12:12" ht="12.75" customHeight="1">
      <c r="L1107" s="59"/>
    </row>
    <row r="1108" spans="12:12" ht="12.75" customHeight="1">
      <c r="L1108" s="59"/>
    </row>
    <row r="1109" spans="12:12" ht="12.75" customHeight="1">
      <c r="L1109" s="59"/>
    </row>
    <row r="1110" spans="12:12" ht="12.75" customHeight="1">
      <c r="L1110" s="59"/>
    </row>
    <row r="1111" spans="12:12" ht="12.75" customHeight="1">
      <c r="L1111" s="59"/>
    </row>
    <row r="1112" spans="12:12" ht="12.75" customHeight="1">
      <c r="L1112" s="59"/>
    </row>
    <row r="1113" spans="12:12" ht="12.75" customHeight="1">
      <c r="L1113" s="59"/>
    </row>
    <row r="1114" spans="12:12" ht="12.75" customHeight="1">
      <c r="L1114" s="59"/>
    </row>
    <row r="1115" spans="12:12" ht="12.75" customHeight="1">
      <c r="L1115" s="59"/>
    </row>
    <row r="1116" spans="12:12" ht="12.75" customHeight="1">
      <c r="L1116" s="59"/>
    </row>
    <row r="1117" spans="12:12" ht="12.75" customHeight="1">
      <c r="L1117" s="59"/>
    </row>
    <row r="1118" spans="12:12" ht="12.75" customHeight="1">
      <c r="L1118" s="59"/>
    </row>
    <row r="1119" spans="12:12" ht="12.75" customHeight="1">
      <c r="L1119" s="59"/>
    </row>
    <row r="1120" spans="12:12" ht="12.75" customHeight="1">
      <c r="L1120" s="59"/>
    </row>
    <row r="1121" spans="12:12" ht="12.75" customHeight="1">
      <c r="L1121" s="59"/>
    </row>
    <row r="1122" spans="12:12" ht="12.75" customHeight="1">
      <c r="L1122" s="59"/>
    </row>
    <row r="1123" spans="12:12" ht="12.75" customHeight="1">
      <c r="L1123" s="59"/>
    </row>
    <row r="1124" spans="12:12" ht="12.75" customHeight="1">
      <c r="L1124" s="59"/>
    </row>
    <row r="1125" spans="12:12" ht="12.75" customHeight="1">
      <c r="L1125" s="59"/>
    </row>
    <row r="1126" spans="12:12" ht="12.75" customHeight="1">
      <c r="L1126" s="59"/>
    </row>
    <row r="1127" spans="12:12" ht="12.75" customHeight="1">
      <c r="L1127" s="59"/>
    </row>
    <row r="1128" spans="12:12" ht="12.75" customHeight="1">
      <c r="L1128" s="59"/>
    </row>
    <row r="1129" spans="12:12" ht="12.75" customHeight="1">
      <c r="L1129" s="59"/>
    </row>
    <row r="1130" spans="12:12" ht="12.75" customHeight="1">
      <c r="L1130" s="59"/>
    </row>
    <row r="1131" spans="12:12" ht="12.75" customHeight="1">
      <c r="L1131" s="59"/>
    </row>
    <row r="1132" spans="12:12" ht="12.75" customHeight="1">
      <c r="L1132" s="59"/>
    </row>
    <row r="1133" spans="12:12" ht="12.75" customHeight="1">
      <c r="L1133" s="59"/>
    </row>
    <row r="1134" spans="12:12" ht="12.75" customHeight="1">
      <c r="L1134" s="59"/>
    </row>
    <row r="1135" spans="12:12" ht="12.75" customHeight="1">
      <c r="L1135" s="59"/>
    </row>
    <row r="1136" spans="12:12" ht="12.75" customHeight="1">
      <c r="L1136" s="59"/>
    </row>
    <row r="1137" spans="12:12" ht="12.75" customHeight="1">
      <c r="L1137" s="59"/>
    </row>
    <row r="1138" spans="12:12" ht="12.75" customHeight="1">
      <c r="L1138" s="59"/>
    </row>
    <row r="1139" spans="12:12" ht="12.75" customHeight="1">
      <c r="L1139" s="59"/>
    </row>
    <row r="1140" spans="12:12" ht="12.75" customHeight="1">
      <c r="L1140" s="59"/>
    </row>
    <row r="1141" spans="12:12" ht="12.75" customHeight="1">
      <c r="L1141" s="59"/>
    </row>
    <row r="1142" spans="12:12" ht="12.75" customHeight="1">
      <c r="L1142" s="59"/>
    </row>
    <row r="1143" spans="12:12" ht="12.75" customHeight="1">
      <c r="L1143" s="59"/>
    </row>
    <row r="1144" spans="12:12" ht="12.75" customHeight="1">
      <c r="L1144" s="59"/>
    </row>
    <row r="1145" spans="12:12" ht="12.75" customHeight="1">
      <c r="L1145" s="59"/>
    </row>
    <row r="1146" spans="12:12" ht="12.75" customHeight="1">
      <c r="L1146" s="59"/>
    </row>
    <row r="1147" spans="12:12" ht="12.75" customHeight="1">
      <c r="L1147" s="59"/>
    </row>
    <row r="1148" spans="12:12" ht="12.75" customHeight="1">
      <c r="L1148" s="59"/>
    </row>
    <row r="1149" spans="12:12" ht="12.75" customHeight="1">
      <c r="L1149" s="59"/>
    </row>
    <row r="1150" spans="12:12" ht="12.75" customHeight="1">
      <c r="L1150" s="59"/>
    </row>
    <row r="1151" spans="12:12" ht="12.75" customHeight="1">
      <c r="L1151" s="59"/>
    </row>
    <row r="1152" spans="12:12" ht="12.75" customHeight="1">
      <c r="L1152" s="59"/>
    </row>
    <row r="1153" spans="12:12" ht="12.75" customHeight="1">
      <c r="L1153" s="59"/>
    </row>
    <row r="1154" spans="12:12" ht="12.75" customHeight="1">
      <c r="L1154" s="59"/>
    </row>
    <row r="1155" spans="12:12" ht="12.75" customHeight="1">
      <c r="L1155" s="59"/>
    </row>
    <row r="1156" spans="12:12" ht="12.75" customHeight="1">
      <c r="L1156" s="59"/>
    </row>
    <row r="1157" spans="12:12" ht="12.75" customHeight="1">
      <c r="L1157" s="59"/>
    </row>
    <row r="1158" spans="12:12" ht="12.75" customHeight="1">
      <c r="L1158" s="59"/>
    </row>
    <row r="1159" spans="12:12" ht="12.75" customHeight="1">
      <c r="L1159" s="59"/>
    </row>
    <row r="1160" spans="12:12" ht="12.75" customHeight="1">
      <c r="L1160" s="59"/>
    </row>
    <row r="1161" spans="12:12" ht="12.75" customHeight="1">
      <c r="L1161" s="59"/>
    </row>
    <row r="1162" spans="12:12" ht="12.75" customHeight="1">
      <c r="L1162" s="59"/>
    </row>
    <row r="1163" spans="12:12" ht="12.75" customHeight="1">
      <c r="L1163" s="59"/>
    </row>
    <row r="1164" spans="12:12" ht="12.75" customHeight="1">
      <c r="L1164" s="59"/>
    </row>
    <row r="1165" spans="12:12" ht="12.75" customHeight="1">
      <c r="L1165" s="59"/>
    </row>
    <row r="1166" spans="12:12" ht="12.75" customHeight="1">
      <c r="L1166" s="59"/>
    </row>
    <row r="1167" spans="12:12" ht="12.75" customHeight="1">
      <c r="L1167" s="59"/>
    </row>
    <row r="1168" spans="12:12" ht="12.75" customHeight="1">
      <c r="L1168" s="59"/>
    </row>
    <row r="1169" spans="12:12" ht="12.75" customHeight="1">
      <c r="L1169" s="59"/>
    </row>
    <row r="1170" spans="12:12" ht="12.75" customHeight="1">
      <c r="L1170" s="59"/>
    </row>
    <row r="1171" spans="12:12" ht="12.75" customHeight="1">
      <c r="L1171" s="59"/>
    </row>
    <row r="1172" spans="12:12" ht="12.75" customHeight="1">
      <c r="L1172" s="59"/>
    </row>
    <row r="1173" spans="12:12" ht="12.75" customHeight="1">
      <c r="L1173" s="59"/>
    </row>
    <row r="1174" spans="12:12" ht="12.75" customHeight="1">
      <c r="L1174" s="59"/>
    </row>
    <row r="1175" spans="12:12" ht="12.75" customHeight="1">
      <c r="L1175" s="59"/>
    </row>
    <row r="1176" spans="12:12" ht="12.75" customHeight="1">
      <c r="L1176" s="59"/>
    </row>
    <row r="1177" spans="12:12" ht="12.75" customHeight="1">
      <c r="L1177" s="59"/>
    </row>
    <row r="1178" spans="12:12" ht="12.75" customHeight="1">
      <c r="L1178" s="59"/>
    </row>
    <row r="1179" spans="12:12" ht="12.75" customHeight="1">
      <c r="L1179" s="59"/>
    </row>
    <row r="1180" spans="12:12" ht="12.75" customHeight="1">
      <c r="L1180" s="59"/>
    </row>
    <row r="1181" spans="12:12" ht="12.75" customHeight="1">
      <c r="L1181" s="59"/>
    </row>
    <row r="1182" spans="12:12" ht="12.75" customHeight="1">
      <c r="L1182" s="59"/>
    </row>
    <row r="1183" spans="12:12" ht="12.75" customHeight="1">
      <c r="L1183" s="59"/>
    </row>
    <row r="1184" spans="12:12" ht="12.75" customHeight="1">
      <c r="L1184" s="59"/>
    </row>
    <row r="1185" spans="12:12" ht="12.75" customHeight="1">
      <c r="L1185" s="59"/>
    </row>
    <row r="1186" spans="12:12" ht="12.75" customHeight="1">
      <c r="L1186" s="59"/>
    </row>
    <row r="1187" spans="12:12" ht="12.75" customHeight="1">
      <c r="L1187" s="59"/>
    </row>
    <row r="1188" spans="12:12" ht="12.75" customHeight="1">
      <c r="L1188" s="59"/>
    </row>
    <row r="1189" spans="12:12" ht="12.75" customHeight="1">
      <c r="L1189" s="59"/>
    </row>
    <row r="1190" spans="12:12" ht="12.75" customHeight="1">
      <c r="L1190" s="59"/>
    </row>
    <row r="1191" spans="12:12" ht="12.75" customHeight="1">
      <c r="L1191" s="59"/>
    </row>
    <row r="1192" spans="12:12" ht="12.75" customHeight="1">
      <c r="L1192" s="59"/>
    </row>
    <row r="1193" spans="12:12" ht="12.75" customHeight="1">
      <c r="L1193" s="59"/>
    </row>
    <row r="1194" spans="12:12" ht="12.75" customHeight="1">
      <c r="L1194" s="59"/>
    </row>
    <row r="1195" spans="12:12" ht="12.75" customHeight="1">
      <c r="L1195" s="59"/>
    </row>
    <row r="1196" spans="12:12" ht="12.75" customHeight="1">
      <c r="L1196" s="59"/>
    </row>
    <row r="1197" spans="12:12" ht="12.75" customHeight="1">
      <c r="L1197" s="59"/>
    </row>
    <row r="1198" spans="12:12" ht="12.75" customHeight="1">
      <c r="L1198" s="59"/>
    </row>
    <row r="1199" spans="12:12" ht="12.75" customHeight="1">
      <c r="L1199" s="59"/>
    </row>
    <row r="1200" spans="12:12" ht="12.75" customHeight="1">
      <c r="L1200" s="59"/>
    </row>
    <row r="1201" spans="12:12" ht="12.75" customHeight="1">
      <c r="L1201" s="59"/>
    </row>
    <row r="1202" spans="12:12" ht="12.75" customHeight="1">
      <c r="L1202" s="59"/>
    </row>
    <row r="1203" spans="12:12" ht="12.75" customHeight="1">
      <c r="L1203" s="59"/>
    </row>
    <row r="1204" spans="12:12" ht="12.75" customHeight="1">
      <c r="L1204" s="59"/>
    </row>
    <row r="1205" spans="12:12" ht="12.75" customHeight="1">
      <c r="L1205" s="59"/>
    </row>
    <row r="1206" spans="12:12" ht="12.75" customHeight="1">
      <c r="L1206" s="59"/>
    </row>
    <row r="1207" spans="12:12" ht="12.75" customHeight="1">
      <c r="L1207" s="59"/>
    </row>
    <row r="1208" spans="12:12" ht="12.75" customHeight="1">
      <c r="L1208" s="59"/>
    </row>
    <row r="1209" spans="12:12" ht="12.75" customHeight="1">
      <c r="L1209" s="59"/>
    </row>
    <row r="1210" spans="12:12" ht="12.75" customHeight="1">
      <c r="L1210" s="59"/>
    </row>
    <row r="1211" spans="12:12" ht="12.75" customHeight="1">
      <c r="L1211" s="59"/>
    </row>
    <row r="1212" spans="12:12" ht="12.75" customHeight="1">
      <c r="L1212" s="59"/>
    </row>
    <row r="1213" spans="12:12" ht="12.75" customHeight="1">
      <c r="L1213" s="59"/>
    </row>
    <row r="1214" spans="12:12" ht="12.75" customHeight="1">
      <c r="L1214" s="59"/>
    </row>
    <row r="1215" spans="12:12" ht="12.75" customHeight="1">
      <c r="L1215" s="59"/>
    </row>
    <row r="1216" spans="12:12" ht="12.75" customHeight="1">
      <c r="L1216" s="59"/>
    </row>
    <row r="1217" spans="12:12" ht="12.75" customHeight="1">
      <c r="L1217" s="59"/>
    </row>
    <row r="1218" spans="12:12" ht="12.75" customHeight="1">
      <c r="L1218" s="59"/>
    </row>
    <row r="1219" spans="12:12" ht="12.75" customHeight="1">
      <c r="L1219" s="59"/>
    </row>
    <row r="1220" spans="12:12" ht="12.75" customHeight="1">
      <c r="L1220" s="59"/>
    </row>
    <row r="1221" spans="12:12" ht="12.75" customHeight="1">
      <c r="L1221" s="59"/>
    </row>
    <row r="1222" spans="12:12" ht="12.75" customHeight="1">
      <c r="L1222" s="59"/>
    </row>
    <row r="1223" spans="12:12" ht="12.75" customHeight="1">
      <c r="L1223" s="59"/>
    </row>
    <row r="1224" spans="12:12" ht="12.75" customHeight="1">
      <c r="L1224" s="59"/>
    </row>
    <row r="1225" spans="12:12" ht="12.75" customHeight="1">
      <c r="L1225" s="59"/>
    </row>
    <row r="1226" spans="12:12" ht="12.75" customHeight="1">
      <c r="L1226" s="59"/>
    </row>
    <row r="1227" spans="12:12" ht="12.75" customHeight="1">
      <c r="L1227" s="59"/>
    </row>
    <row r="1228" spans="12:12" ht="12.75" customHeight="1">
      <c r="L1228" s="59"/>
    </row>
    <row r="1229" spans="12:12" ht="12.75" customHeight="1">
      <c r="L1229" s="59"/>
    </row>
    <row r="1230" spans="12:12" ht="12.75" customHeight="1">
      <c r="L1230" s="59"/>
    </row>
    <row r="1231" spans="12:12" ht="12.75" customHeight="1">
      <c r="L1231" s="59"/>
    </row>
    <row r="1232" spans="12:12" ht="12.75" customHeight="1">
      <c r="L1232" s="59"/>
    </row>
    <row r="1233" spans="12:12" ht="12.75" customHeight="1">
      <c r="L1233" s="59"/>
    </row>
    <row r="1234" spans="12:12" ht="12.75" customHeight="1">
      <c r="L1234" s="59"/>
    </row>
    <row r="1235" spans="12:12" ht="12.75" customHeight="1">
      <c r="L1235" s="59"/>
    </row>
    <row r="1236" spans="12:12" ht="12.75" customHeight="1">
      <c r="L1236" s="59"/>
    </row>
    <row r="1237" spans="12:12" ht="12.75" customHeight="1">
      <c r="L1237" s="59"/>
    </row>
    <row r="1238" spans="12:12" ht="12.75" customHeight="1">
      <c r="L1238" s="59"/>
    </row>
    <row r="1239" spans="12:12" ht="12.75" customHeight="1">
      <c r="L1239" s="59"/>
    </row>
    <row r="1240" spans="12:12" ht="12.75" customHeight="1">
      <c r="L1240" s="59"/>
    </row>
    <row r="1241" spans="12:12" ht="12.75" customHeight="1">
      <c r="L1241" s="59"/>
    </row>
    <row r="1242" spans="12:12" ht="12.75" customHeight="1">
      <c r="L1242" s="59"/>
    </row>
    <row r="1243" spans="12:12" ht="12.75" customHeight="1">
      <c r="L1243" s="59"/>
    </row>
    <row r="1244" spans="12:12" ht="12.75" customHeight="1">
      <c r="L1244" s="59"/>
    </row>
    <row r="1245" spans="12:12" ht="12.75" customHeight="1">
      <c r="L1245" s="59"/>
    </row>
    <row r="1246" spans="12:12" ht="12.75" customHeight="1">
      <c r="L1246" s="59"/>
    </row>
    <row r="1247" spans="12:12" ht="12.75" customHeight="1">
      <c r="L1247" s="59"/>
    </row>
    <row r="1248" spans="12:12" ht="12.75" customHeight="1">
      <c r="L1248" s="59"/>
    </row>
    <row r="1249" spans="12:12" ht="12.75" customHeight="1">
      <c r="L1249" s="59"/>
    </row>
    <row r="1250" spans="12:12" ht="12.75" customHeight="1">
      <c r="L1250" s="59"/>
    </row>
    <row r="1251" spans="12:12" ht="12.75" customHeight="1">
      <c r="L1251" s="59"/>
    </row>
    <row r="1252" spans="12:12" ht="12.75" customHeight="1">
      <c r="L1252" s="59"/>
    </row>
    <row r="1253" spans="12:12" ht="12.75" customHeight="1">
      <c r="L1253" s="59"/>
    </row>
    <row r="1254" spans="12:12" ht="12.75" customHeight="1">
      <c r="L1254" s="59"/>
    </row>
    <row r="1255" spans="12:12" ht="12.75" customHeight="1">
      <c r="L1255" s="59"/>
    </row>
    <row r="1256" spans="12:12" ht="12.75" customHeight="1">
      <c r="L1256" s="59"/>
    </row>
    <row r="1257" spans="12:12" ht="12.75" customHeight="1">
      <c r="L1257" s="59"/>
    </row>
    <row r="1258" spans="12:12" ht="12.75" customHeight="1">
      <c r="L1258" s="59"/>
    </row>
    <row r="1259" spans="12:12" ht="12.75" customHeight="1">
      <c r="L1259" s="59"/>
    </row>
    <row r="1260" spans="12:12" ht="12.75" customHeight="1">
      <c r="L1260" s="59"/>
    </row>
    <row r="1261" spans="12:12" ht="12.75" customHeight="1">
      <c r="L1261" s="59"/>
    </row>
    <row r="1262" spans="12:12" ht="12.75" customHeight="1">
      <c r="L1262" s="59"/>
    </row>
    <row r="1263" spans="12:12" ht="12.75" customHeight="1">
      <c r="L1263" s="59"/>
    </row>
    <row r="1264" spans="12:12" ht="12.75" customHeight="1">
      <c r="L1264" s="59"/>
    </row>
    <row r="1265" spans="12:12" ht="12.75" customHeight="1">
      <c r="L1265" s="59"/>
    </row>
    <row r="1266" spans="12:12" ht="12.75" customHeight="1">
      <c r="L1266" s="59"/>
    </row>
    <row r="1267" spans="12:12" ht="12.75" customHeight="1">
      <c r="L1267" s="59"/>
    </row>
    <row r="1268" spans="12:12" ht="12.75" customHeight="1">
      <c r="L1268" s="59"/>
    </row>
    <row r="1269" spans="12:12" ht="12.75" customHeight="1">
      <c r="L1269" s="59"/>
    </row>
    <row r="1270" spans="12:12" ht="12.75" customHeight="1">
      <c r="L1270" s="59"/>
    </row>
    <row r="1271" spans="12:12" ht="12.75" customHeight="1">
      <c r="L1271" s="59"/>
    </row>
    <row r="1272" spans="12:12" ht="12.75" customHeight="1">
      <c r="L1272" s="59"/>
    </row>
    <row r="1273" spans="12:12" ht="12.75" customHeight="1">
      <c r="L1273" s="59"/>
    </row>
    <row r="1274" spans="12:12" ht="12.75" customHeight="1">
      <c r="L1274" s="59"/>
    </row>
    <row r="1275" spans="12:12" ht="12.75" customHeight="1">
      <c r="L1275" s="59"/>
    </row>
    <row r="1276" spans="12:12" ht="12.75" customHeight="1">
      <c r="L1276" s="59"/>
    </row>
    <row r="1277" spans="12:12" ht="12.75" customHeight="1">
      <c r="L1277" s="59"/>
    </row>
    <row r="1278" spans="12:12" ht="12.75" customHeight="1">
      <c r="L1278" s="59"/>
    </row>
    <row r="1279" spans="12:12" ht="12.75" customHeight="1">
      <c r="L1279" s="59"/>
    </row>
    <row r="1280" spans="12:12" ht="12.75" customHeight="1">
      <c r="L1280" s="59"/>
    </row>
    <row r="1281" spans="12:12" ht="12.75" customHeight="1">
      <c r="L1281" s="59"/>
    </row>
    <row r="1282" spans="12:12" ht="12.75" customHeight="1">
      <c r="L1282" s="59"/>
    </row>
    <row r="1283" spans="12:12" ht="12.75" customHeight="1">
      <c r="L1283" s="59"/>
    </row>
    <row r="1284" spans="12:12" ht="12.75" customHeight="1">
      <c r="L1284" s="59"/>
    </row>
    <row r="1285" spans="12:12" ht="12.75" customHeight="1">
      <c r="L1285" s="59"/>
    </row>
    <row r="1286" spans="12:12" ht="12.75" customHeight="1">
      <c r="L1286" s="59"/>
    </row>
    <row r="1287" spans="12:12" ht="12.75" customHeight="1">
      <c r="L1287" s="59"/>
    </row>
    <row r="1288" spans="12:12" ht="12.75" customHeight="1">
      <c r="L1288" s="59"/>
    </row>
    <row r="1289" spans="12:12" ht="12.75" customHeight="1">
      <c r="L1289" s="59"/>
    </row>
    <row r="1290" spans="12:12" ht="12.75" customHeight="1">
      <c r="L1290" s="59"/>
    </row>
    <row r="1291" spans="12:12" ht="12.75" customHeight="1">
      <c r="L1291" s="59"/>
    </row>
    <row r="1292" spans="12:12" ht="12.75" customHeight="1">
      <c r="L1292" s="59"/>
    </row>
    <row r="1293" spans="12:12" ht="12.75" customHeight="1">
      <c r="L1293" s="59"/>
    </row>
    <row r="1294" spans="12:12" ht="12.75" customHeight="1">
      <c r="L1294" s="59"/>
    </row>
    <row r="1295" spans="12:12" ht="12.75" customHeight="1">
      <c r="L1295" s="59"/>
    </row>
    <row r="1296" spans="12:12" ht="12.75" customHeight="1">
      <c r="L1296" s="59"/>
    </row>
    <row r="1297" spans="12:12" ht="12.75" customHeight="1">
      <c r="L1297" s="59"/>
    </row>
    <row r="1298" spans="12:12" ht="12.75" customHeight="1">
      <c r="L1298" s="59"/>
    </row>
    <row r="1299" spans="12:12" ht="12.75" customHeight="1">
      <c r="L1299" s="59"/>
    </row>
    <row r="1300" spans="12:12" ht="12.75" customHeight="1">
      <c r="L1300" s="59"/>
    </row>
    <row r="1301" spans="12:12" ht="12.75" customHeight="1">
      <c r="L1301" s="59"/>
    </row>
    <row r="1302" spans="12:12" ht="12.75" customHeight="1">
      <c r="L1302" s="59"/>
    </row>
    <row r="1303" spans="12:12" ht="12.75" customHeight="1">
      <c r="L1303" s="59"/>
    </row>
    <row r="1304" spans="12:12" ht="12.75" customHeight="1">
      <c r="L1304" s="59"/>
    </row>
    <row r="1305" spans="12:12" ht="12.75" customHeight="1">
      <c r="L1305" s="59"/>
    </row>
    <row r="1306" spans="12:12" ht="12.75" customHeight="1">
      <c r="L1306" s="59"/>
    </row>
    <row r="1307" spans="12:12" ht="12.75" customHeight="1">
      <c r="L1307" s="59"/>
    </row>
    <row r="1308" spans="12:12" ht="12.75" customHeight="1">
      <c r="L1308" s="59"/>
    </row>
    <row r="1309" spans="12:12" ht="12.75" customHeight="1">
      <c r="L1309" s="59"/>
    </row>
    <row r="1310" spans="12:12" ht="12.75" customHeight="1">
      <c r="L1310" s="59"/>
    </row>
    <row r="1311" spans="12:12" ht="12.75" customHeight="1">
      <c r="L1311" s="59"/>
    </row>
    <row r="1312" spans="12:12" ht="12.75" customHeight="1">
      <c r="L1312" s="59"/>
    </row>
    <row r="1313" spans="12:12" ht="12.75" customHeight="1">
      <c r="L1313" s="59"/>
    </row>
    <row r="1314" spans="12:12" ht="12.75" customHeight="1">
      <c r="L1314" s="59"/>
    </row>
    <row r="1315" spans="12:12" ht="12.75" customHeight="1">
      <c r="L1315" s="59"/>
    </row>
    <row r="1316" spans="12:12" ht="12.75" customHeight="1">
      <c r="L1316" s="59"/>
    </row>
    <row r="1317" spans="12:12" ht="12.75" customHeight="1">
      <c r="L1317" s="59"/>
    </row>
    <row r="1318" spans="12:12" ht="12.75" customHeight="1">
      <c r="L1318" s="59"/>
    </row>
    <row r="1319" spans="12:12" ht="12.75" customHeight="1">
      <c r="L1319" s="59"/>
    </row>
    <row r="1320" spans="12:12" ht="12.75" customHeight="1">
      <c r="L1320" s="59"/>
    </row>
    <row r="1321" spans="12:12" ht="12.75" customHeight="1">
      <c r="L1321" s="59"/>
    </row>
    <row r="1322" spans="12:12" ht="12.75" customHeight="1">
      <c r="L1322" s="59"/>
    </row>
    <row r="1323" spans="12:12" ht="12.75" customHeight="1">
      <c r="L1323" s="59"/>
    </row>
    <row r="1324" spans="12:12" ht="12.75" customHeight="1">
      <c r="L1324" s="59"/>
    </row>
    <row r="1325" spans="12:12" ht="12.75" customHeight="1">
      <c r="L1325" s="59"/>
    </row>
    <row r="1326" spans="12:12" ht="12.75" customHeight="1">
      <c r="L1326" s="59"/>
    </row>
    <row r="1327" spans="12:12" ht="12.75" customHeight="1">
      <c r="L1327" s="59"/>
    </row>
    <row r="1328" spans="12:12" ht="12.75" customHeight="1">
      <c r="L1328" s="59"/>
    </row>
    <row r="1329" spans="12:12" ht="12.75" customHeight="1">
      <c r="L1329" s="59"/>
    </row>
    <row r="1330" spans="12:12" ht="12.75" customHeight="1">
      <c r="L1330" s="59"/>
    </row>
    <row r="1331" spans="12:12" ht="12.75" customHeight="1">
      <c r="L1331" s="59"/>
    </row>
    <row r="1332" spans="12:12" ht="12.75" customHeight="1">
      <c r="L1332" s="59"/>
    </row>
    <row r="1333" spans="12:12" ht="12.75" customHeight="1">
      <c r="L1333" s="59"/>
    </row>
    <row r="1334" spans="12:12" ht="12.75" customHeight="1">
      <c r="L1334" s="59"/>
    </row>
    <row r="1335" spans="12:12" ht="12.75" customHeight="1">
      <c r="L1335" s="59"/>
    </row>
    <row r="1336" spans="12:12" ht="12.75" customHeight="1">
      <c r="L1336" s="59"/>
    </row>
    <row r="1337" spans="12:12" ht="12.75" customHeight="1">
      <c r="L1337" s="59"/>
    </row>
    <row r="1338" spans="12:12" ht="12.75" customHeight="1">
      <c r="L1338" s="59"/>
    </row>
    <row r="1339" spans="12:12" ht="12.75" customHeight="1">
      <c r="L1339" s="59"/>
    </row>
    <row r="1340" spans="12:12" ht="12.75" customHeight="1">
      <c r="L1340" s="59"/>
    </row>
    <row r="1341" spans="12:12" ht="12.75" customHeight="1">
      <c r="L1341" s="59"/>
    </row>
    <row r="1342" spans="12:12" ht="12.75" customHeight="1">
      <c r="L1342" s="59"/>
    </row>
    <row r="1343" spans="12:12" ht="12.75" customHeight="1">
      <c r="L1343" s="59"/>
    </row>
    <row r="1344" spans="12:12" ht="12.75" customHeight="1">
      <c r="L1344" s="59"/>
    </row>
    <row r="1345" spans="12:12" ht="12.75" customHeight="1">
      <c r="L1345" s="59"/>
    </row>
    <row r="1346" spans="12:12" ht="12.75" customHeight="1">
      <c r="L1346" s="59"/>
    </row>
    <row r="1347" spans="12:12" ht="12.75" customHeight="1">
      <c r="L1347" s="59"/>
    </row>
    <row r="1348" spans="12:12" ht="12.75" customHeight="1">
      <c r="L1348" s="59"/>
    </row>
    <row r="1349" spans="12:12" ht="12.75" customHeight="1">
      <c r="L1349" s="59"/>
    </row>
    <row r="1350" spans="12:12" ht="12.75" customHeight="1">
      <c r="L1350" s="59"/>
    </row>
    <row r="1351" spans="12:12" ht="12.75" customHeight="1">
      <c r="L1351" s="59"/>
    </row>
    <row r="1352" spans="12:12" ht="12.75" customHeight="1">
      <c r="L1352" s="59"/>
    </row>
    <row r="1353" spans="12:12" ht="12.75" customHeight="1">
      <c r="L1353" s="59"/>
    </row>
    <row r="1354" spans="12:12" ht="12.75" customHeight="1">
      <c r="L1354" s="59"/>
    </row>
    <row r="1355" spans="12:12" ht="12.75" customHeight="1">
      <c r="L1355" s="59"/>
    </row>
    <row r="1356" spans="12:12" ht="12.75" customHeight="1">
      <c r="L1356" s="59"/>
    </row>
    <row r="1357" spans="12:12" ht="12.75" customHeight="1">
      <c r="L1357" s="59"/>
    </row>
    <row r="1358" spans="12:12" ht="12.75" customHeight="1">
      <c r="L1358" s="59"/>
    </row>
    <row r="1359" spans="12:12" ht="12.75" customHeight="1">
      <c r="L1359" s="59"/>
    </row>
    <row r="1360" spans="12:12" ht="12.75" customHeight="1">
      <c r="L1360" s="59"/>
    </row>
    <row r="1361" spans="12:12" ht="12.75" customHeight="1">
      <c r="L1361" s="59"/>
    </row>
    <row r="1362" spans="12:12" ht="12.75" customHeight="1">
      <c r="L1362" s="59"/>
    </row>
    <row r="1363" spans="12:12" ht="12.75" customHeight="1">
      <c r="L1363" s="59"/>
    </row>
    <row r="1364" spans="12:12" ht="12.75" customHeight="1">
      <c r="L1364" s="59"/>
    </row>
    <row r="1365" spans="12:12" ht="12.75" customHeight="1">
      <c r="L1365" s="59"/>
    </row>
    <row r="1366" spans="12:12" ht="12.75" customHeight="1">
      <c r="L1366" s="59"/>
    </row>
    <row r="1367" spans="12:12" ht="12.75" customHeight="1">
      <c r="L1367" s="59"/>
    </row>
    <row r="1368" spans="12:12" ht="12.75" customHeight="1">
      <c r="L1368" s="59"/>
    </row>
    <row r="1369" spans="12:12" ht="12.75" customHeight="1">
      <c r="L1369" s="59"/>
    </row>
    <row r="1370" spans="12:12" ht="12.75" customHeight="1">
      <c r="L1370" s="59"/>
    </row>
    <row r="1371" spans="12:12" ht="12.75" customHeight="1">
      <c r="L1371" s="59"/>
    </row>
    <row r="1372" spans="12:12" ht="12.75" customHeight="1">
      <c r="L1372" s="59"/>
    </row>
    <row r="1373" spans="12:12" ht="12.75" customHeight="1">
      <c r="L1373" s="59"/>
    </row>
    <row r="1374" spans="12:12" ht="12.75" customHeight="1">
      <c r="L1374" s="59"/>
    </row>
    <row r="1375" spans="12:12" ht="12.75" customHeight="1">
      <c r="L1375" s="59"/>
    </row>
    <row r="1376" spans="12:12" ht="12.75" customHeight="1">
      <c r="L1376" s="59"/>
    </row>
    <row r="1377" spans="12:12" ht="12.75" customHeight="1">
      <c r="L1377" s="59"/>
    </row>
    <row r="1378" spans="12:12" ht="12.75" customHeight="1">
      <c r="L1378" s="59"/>
    </row>
    <row r="1379" spans="12:12" ht="12.75" customHeight="1">
      <c r="L1379" s="59"/>
    </row>
    <row r="1380" spans="12:12" ht="12.75" customHeight="1">
      <c r="L1380" s="59"/>
    </row>
    <row r="1381" spans="12:12" ht="12.75" customHeight="1">
      <c r="L1381" s="59"/>
    </row>
    <row r="1382" spans="12:12" ht="12.75" customHeight="1">
      <c r="L1382" s="59"/>
    </row>
    <row r="1383" spans="12:12" ht="12.75" customHeight="1">
      <c r="L1383" s="59"/>
    </row>
    <row r="1384" spans="12:12" ht="12.75" customHeight="1">
      <c r="L1384" s="59"/>
    </row>
    <row r="1385" spans="12:12" ht="12.75" customHeight="1">
      <c r="L1385" s="59"/>
    </row>
    <row r="1386" spans="12:12" ht="12.75" customHeight="1">
      <c r="L1386" s="59"/>
    </row>
    <row r="1387" spans="12:12" ht="12.75" customHeight="1">
      <c r="L1387" s="59"/>
    </row>
    <row r="1388" spans="12:12" ht="12.75" customHeight="1">
      <c r="L1388" s="59"/>
    </row>
    <row r="1389" spans="12:12" ht="12.75" customHeight="1">
      <c r="L1389" s="59"/>
    </row>
    <row r="1390" spans="12:12" ht="12.75" customHeight="1">
      <c r="L1390" s="59"/>
    </row>
    <row r="1391" spans="12:12" ht="12.75" customHeight="1">
      <c r="L1391" s="59"/>
    </row>
    <row r="1392" spans="12:12" ht="12.75" customHeight="1">
      <c r="L1392" s="59"/>
    </row>
    <row r="1393" spans="12:12" ht="12.75" customHeight="1">
      <c r="L1393" s="59"/>
    </row>
    <row r="1394" spans="12:12" ht="12.75" customHeight="1">
      <c r="L1394" s="59"/>
    </row>
    <row r="1395" spans="12:12" ht="12.75" customHeight="1">
      <c r="L1395" s="59"/>
    </row>
    <row r="1396" spans="12:12" ht="12.75" customHeight="1">
      <c r="L1396" s="59"/>
    </row>
    <row r="1397" spans="12:12" ht="12.75" customHeight="1">
      <c r="L1397" s="59"/>
    </row>
    <row r="1398" spans="12:12" ht="12.75" customHeight="1">
      <c r="L1398" s="59"/>
    </row>
    <row r="1399" spans="12:12" ht="12.75" customHeight="1">
      <c r="L1399" s="59"/>
    </row>
    <row r="1400" spans="12:12" ht="12.75" customHeight="1">
      <c r="L1400" s="59"/>
    </row>
    <row r="1401" spans="12:12" ht="12.75" customHeight="1">
      <c r="L1401" s="59"/>
    </row>
    <row r="1402" spans="12:12" ht="12.75" customHeight="1">
      <c r="L1402" s="59"/>
    </row>
    <row r="1403" spans="12:12" ht="12.75" customHeight="1">
      <c r="L1403" s="59"/>
    </row>
    <row r="1404" spans="12:12" ht="12.75" customHeight="1">
      <c r="L1404" s="59"/>
    </row>
    <row r="1405" spans="12:12" ht="12.75" customHeight="1">
      <c r="L1405" s="59"/>
    </row>
    <row r="1406" spans="12:12" ht="12.75" customHeight="1">
      <c r="L1406" s="59"/>
    </row>
    <row r="1407" spans="12:12" ht="12.75" customHeight="1">
      <c r="L1407" s="59"/>
    </row>
    <row r="1408" spans="12:12" ht="12.75" customHeight="1">
      <c r="L1408" s="59"/>
    </row>
    <row r="1409" spans="12:12" ht="12.75" customHeight="1">
      <c r="L1409" s="59"/>
    </row>
    <row r="1410" spans="12:12" ht="12.75" customHeight="1">
      <c r="L1410" s="59"/>
    </row>
    <row r="1411" spans="12:12" ht="12.75" customHeight="1">
      <c r="L1411" s="59"/>
    </row>
    <row r="1412" spans="12:12" ht="12.75" customHeight="1">
      <c r="L1412" s="59"/>
    </row>
    <row r="1413" spans="12:12" ht="12.75" customHeight="1">
      <c r="L1413" s="59"/>
    </row>
    <row r="1414" spans="12:12" ht="12.75" customHeight="1">
      <c r="L1414" s="59"/>
    </row>
    <row r="1415" spans="12:12" ht="12.75" customHeight="1">
      <c r="L1415" s="59"/>
    </row>
    <row r="1416" spans="12:12" ht="12.75" customHeight="1">
      <c r="L1416" s="59"/>
    </row>
    <row r="1417" spans="12:12" ht="12.75" customHeight="1">
      <c r="L1417" s="59"/>
    </row>
    <row r="1418" spans="12:12" ht="12.75" customHeight="1">
      <c r="L1418" s="59"/>
    </row>
    <row r="1419" spans="12:12" ht="12.75" customHeight="1">
      <c r="L1419" s="59"/>
    </row>
    <row r="1420" spans="12:12" ht="12.75" customHeight="1">
      <c r="L1420" s="59"/>
    </row>
    <row r="1421" spans="12:12" ht="12.75" customHeight="1">
      <c r="L1421" s="59"/>
    </row>
    <row r="1422" spans="12:12" ht="12.75" customHeight="1">
      <c r="L1422" s="59"/>
    </row>
    <row r="1423" spans="12:12" ht="12.75" customHeight="1">
      <c r="L1423" s="59"/>
    </row>
    <row r="1424" spans="12:12" ht="12.75" customHeight="1">
      <c r="L1424" s="59"/>
    </row>
    <row r="1425" spans="12:12" ht="12.75" customHeight="1">
      <c r="L1425" s="59"/>
    </row>
    <row r="1426" spans="12:12" ht="12.75" customHeight="1">
      <c r="L1426" s="59"/>
    </row>
    <row r="1427" spans="12:12" ht="12.75" customHeight="1">
      <c r="L1427" s="59"/>
    </row>
    <row r="1428" spans="12:12" ht="12.75" customHeight="1">
      <c r="L1428" s="59"/>
    </row>
    <row r="1429" spans="12:12" ht="12.75" customHeight="1">
      <c r="L1429" s="59"/>
    </row>
    <row r="1430" spans="12:12" ht="12.75" customHeight="1">
      <c r="L1430" s="59"/>
    </row>
    <row r="1431" spans="12:12" ht="12.75" customHeight="1">
      <c r="L1431" s="59"/>
    </row>
    <row r="1432" spans="12:12" ht="12.75" customHeight="1">
      <c r="L1432" s="59"/>
    </row>
    <row r="1433" spans="12:12" ht="12.75" customHeight="1">
      <c r="L1433" s="59"/>
    </row>
    <row r="1434" spans="12:12" ht="12.75" customHeight="1">
      <c r="L1434" s="59"/>
    </row>
    <row r="1435" spans="12:12" ht="12.75" customHeight="1">
      <c r="L1435" s="59"/>
    </row>
    <row r="1436" spans="12:12" ht="12.75" customHeight="1">
      <c r="L1436" s="59"/>
    </row>
    <row r="1437" spans="12:12" ht="12.75" customHeight="1">
      <c r="L1437" s="59"/>
    </row>
    <row r="1438" spans="12:12" ht="12.75" customHeight="1">
      <c r="L1438" s="59"/>
    </row>
    <row r="1439" spans="12:12" ht="12.75" customHeight="1">
      <c r="L1439" s="59"/>
    </row>
    <row r="1440" spans="12:12" ht="12.75" customHeight="1">
      <c r="L1440" s="59"/>
    </row>
    <row r="1441" spans="12:12" ht="12.75" customHeight="1">
      <c r="L1441" s="59"/>
    </row>
    <row r="1442" spans="12:12" ht="12.75" customHeight="1">
      <c r="L1442" s="59"/>
    </row>
    <row r="1443" spans="12:12" ht="12.75" customHeight="1">
      <c r="L1443" s="59"/>
    </row>
    <row r="1444" spans="12:12" ht="12.75" customHeight="1">
      <c r="L1444" s="59"/>
    </row>
    <row r="1445" spans="12:12" ht="12.75" customHeight="1">
      <c r="L1445" s="59"/>
    </row>
    <row r="1446" spans="12:12" ht="12.75" customHeight="1">
      <c r="L1446" s="59"/>
    </row>
    <row r="1447" spans="12:12" ht="12.75" customHeight="1">
      <c r="L1447" s="59"/>
    </row>
    <row r="1448" spans="12:12" ht="12.75" customHeight="1">
      <c r="L1448" s="59"/>
    </row>
    <row r="1449" spans="12:12" ht="12.75" customHeight="1">
      <c r="L1449" s="59"/>
    </row>
    <row r="1450" spans="12:12" ht="12.75" customHeight="1">
      <c r="L1450" s="59"/>
    </row>
    <row r="1451" spans="12:12" ht="12.75" customHeight="1">
      <c r="L1451" s="59"/>
    </row>
    <row r="1452" spans="12:12" ht="12.75" customHeight="1">
      <c r="L1452" s="59"/>
    </row>
    <row r="1453" spans="12:12" ht="12.75" customHeight="1">
      <c r="L1453" s="59"/>
    </row>
    <row r="1454" spans="12:12" ht="12.75" customHeight="1">
      <c r="L1454" s="59"/>
    </row>
    <row r="1455" spans="12:12" ht="12.75" customHeight="1">
      <c r="L1455" s="59"/>
    </row>
    <row r="1456" spans="12:12" ht="12.75" customHeight="1">
      <c r="L1456" s="59"/>
    </row>
    <row r="1457" spans="12:12" ht="12.75" customHeight="1">
      <c r="L1457" s="59"/>
    </row>
    <row r="1458" spans="12:12" ht="12.75" customHeight="1">
      <c r="L1458" s="59"/>
    </row>
    <row r="1459" spans="12:12" ht="12.75" customHeight="1">
      <c r="L1459" s="59"/>
    </row>
    <row r="1460" spans="12:12" ht="12.75" customHeight="1">
      <c r="L1460" s="59"/>
    </row>
    <row r="1461" spans="12:12" ht="12.75" customHeight="1">
      <c r="L1461" s="59"/>
    </row>
    <row r="1462" spans="12:12" ht="12.75" customHeight="1">
      <c r="L1462" s="59"/>
    </row>
    <row r="1463" spans="12:12" ht="12.75" customHeight="1">
      <c r="L1463" s="59"/>
    </row>
    <row r="1464" spans="12:12" ht="12.75" customHeight="1">
      <c r="L1464" s="59"/>
    </row>
    <row r="1465" spans="12:12" ht="12.75" customHeight="1">
      <c r="L1465" s="59"/>
    </row>
    <row r="1466" spans="12:12" ht="12.75" customHeight="1">
      <c r="L1466" s="59"/>
    </row>
    <row r="1467" spans="12:12" ht="12.75" customHeight="1">
      <c r="L1467" s="59"/>
    </row>
    <row r="1468" spans="12:12" ht="12.75" customHeight="1">
      <c r="L1468" s="59"/>
    </row>
    <row r="1469" spans="12:12" ht="12.75" customHeight="1">
      <c r="L1469" s="59"/>
    </row>
    <row r="1470" spans="12:12" ht="12.75" customHeight="1">
      <c r="L1470" s="59"/>
    </row>
    <row r="1471" spans="12:12" ht="12.75" customHeight="1">
      <c r="L1471" s="59"/>
    </row>
    <row r="1472" spans="12:12" ht="12.75" customHeight="1">
      <c r="L1472" s="59"/>
    </row>
    <row r="1473" spans="12:12" ht="12.75" customHeight="1">
      <c r="L1473" s="59"/>
    </row>
    <row r="1474" spans="12:12" ht="12.75" customHeight="1">
      <c r="L1474" s="59"/>
    </row>
    <row r="1475" spans="12:12" ht="12.75" customHeight="1">
      <c r="L1475" s="59"/>
    </row>
    <row r="1476" spans="12:12" ht="12.75" customHeight="1">
      <c r="L1476" s="59"/>
    </row>
    <row r="1477" spans="12:12" ht="12.75" customHeight="1">
      <c r="L1477" s="59"/>
    </row>
    <row r="1478" spans="12:12" ht="12.75" customHeight="1">
      <c r="L1478" s="59"/>
    </row>
    <row r="1479" spans="12:12" ht="12.75" customHeight="1">
      <c r="L1479" s="59"/>
    </row>
    <row r="1480" spans="12:12" ht="12.75" customHeight="1">
      <c r="L1480" s="59"/>
    </row>
    <row r="1481" spans="12:12" ht="12.75" customHeight="1">
      <c r="L1481" s="59"/>
    </row>
    <row r="1482" spans="12:12" ht="12.75" customHeight="1">
      <c r="L1482" s="59"/>
    </row>
    <row r="1483" spans="12:12" ht="12.75" customHeight="1">
      <c r="L1483" s="59"/>
    </row>
    <row r="1484" spans="12:12" ht="12.75" customHeight="1">
      <c r="L1484" s="59"/>
    </row>
    <row r="1485" spans="12:12" ht="12.75" customHeight="1">
      <c r="L1485" s="59"/>
    </row>
    <row r="1486" spans="12:12" ht="12.75" customHeight="1">
      <c r="L1486" s="59"/>
    </row>
    <row r="1487" spans="12:12" ht="12.75" customHeight="1">
      <c r="L1487" s="59"/>
    </row>
    <row r="1488" spans="12:12" ht="12.75" customHeight="1">
      <c r="L1488" s="59"/>
    </row>
    <row r="1489" spans="12:12" ht="12.75" customHeight="1">
      <c r="L1489" s="59"/>
    </row>
    <row r="1490" spans="12:12" ht="12.75" customHeight="1">
      <c r="L1490" s="59"/>
    </row>
    <row r="1491" spans="12:12" ht="12.75" customHeight="1">
      <c r="L1491" s="59"/>
    </row>
    <row r="1492" spans="12:12" ht="12.75" customHeight="1">
      <c r="L1492" s="59"/>
    </row>
    <row r="1493" spans="12:12" ht="12.75" customHeight="1">
      <c r="L1493" s="59"/>
    </row>
    <row r="1494" spans="12:12" ht="12.75" customHeight="1">
      <c r="L1494" s="59"/>
    </row>
    <row r="1495" spans="12:12" ht="12.75" customHeight="1">
      <c r="L1495" s="59"/>
    </row>
    <row r="1496" spans="12:12" ht="12.75" customHeight="1">
      <c r="L1496" s="59"/>
    </row>
    <row r="1497" spans="12:12" ht="12.75" customHeight="1">
      <c r="L1497" s="59"/>
    </row>
    <row r="1498" spans="12:12" ht="12.75" customHeight="1">
      <c r="L1498" s="59"/>
    </row>
    <row r="1499" spans="12:12" ht="12.75" customHeight="1">
      <c r="L1499" s="59"/>
    </row>
    <row r="1500" spans="12:12" ht="12.75" customHeight="1">
      <c r="L1500" s="59"/>
    </row>
    <row r="1501" spans="12:12" ht="12.75" customHeight="1">
      <c r="L1501" s="59"/>
    </row>
    <row r="1502" spans="12:12" ht="12.75" customHeight="1">
      <c r="L1502" s="59"/>
    </row>
    <row r="1503" spans="12:12" ht="12.75" customHeight="1">
      <c r="L1503" s="59"/>
    </row>
    <row r="1504" spans="12:12" ht="12.75" customHeight="1">
      <c r="L1504" s="59"/>
    </row>
    <row r="1505" spans="12:12" ht="12.75" customHeight="1">
      <c r="L1505" s="59"/>
    </row>
    <row r="1506" spans="12:12" ht="12.75" customHeight="1">
      <c r="L1506" s="59"/>
    </row>
    <row r="1507" spans="12:12" ht="12.75" customHeight="1">
      <c r="L1507" s="59"/>
    </row>
    <row r="1508" spans="12:12" ht="12.75" customHeight="1">
      <c r="L1508" s="59"/>
    </row>
    <row r="1509" spans="12:12" ht="12.75" customHeight="1">
      <c r="L1509" s="59"/>
    </row>
    <row r="1510" spans="12:12" ht="12.75" customHeight="1">
      <c r="L1510" s="59"/>
    </row>
    <row r="1511" spans="12:12" ht="12.75" customHeight="1">
      <c r="L1511" s="59"/>
    </row>
    <row r="1512" spans="12:12" ht="12.75" customHeight="1">
      <c r="L1512" s="59"/>
    </row>
    <row r="1513" spans="12:12" ht="12.75" customHeight="1">
      <c r="L1513" s="59"/>
    </row>
    <row r="1514" spans="12:12" ht="12.75" customHeight="1">
      <c r="L1514" s="59"/>
    </row>
    <row r="1515" spans="12:12" ht="12.75" customHeight="1">
      <c r="L1515" s="59"/>
    </row>
    <row r="1516" spans="12:12" ht="12.75" customHeight="1">
      <c r="L1516" s="59"/>
    </row>
    <row r="1517" spans="12:12" ht="12.75" customHeight="1">
      <c r="L1517" s="59"/>
    </row>
    <row r="1518" spans="12:12" ht="12.75" customHeight="1">
      <c r="L1518" s="59"/>
    </row>
    <row r="1519" spans="12:12" ht="12.75" customHeight="1">
      <c r="L1519" s="59"/>
    </row>
    <row r="1520" spans="12:12" ht="12.75" customHeight="1">
      <c r="L1520" s="59"/>
    </row>
    <row r="1521" spans="12:12" ht="12.75" customHeight="1">
      <c r="L1521" s="59"/>
    </row>
    <row r="1522" spans="12:12" ht="12.75" customHeight="1">
      <c r="L1522" s="59"/>
    </row>
    <row r="1523" spans="12:12" ht="12.75" customHeight="1">
      <c r="L1523" s="59"/>
    </row>
    <row r="1524" spans="12:12" ht="12.75" customHeight="1">
      <c r="L1524" s="59"/>
    </row>
    <row r="1525" spans="12:12" ht="12.75" customHeight="1">
      <c r="L1525" s="59"/>
    </row>
    <row r="1526" spans="12:12" ht="12.75" customHeight="1">
      <c r="L1526" s="59"/>
    </row>
    <row r="1527" spans="12:12" ht="12.75" customHeight="1">
      <c r="L1527" s="59"/>
    </row>
    <row r="1528" spans="12:12" ht="12.75" customHeight="1">
      <c r="L1528" s="59"/>
    </row>
    <row r="1529" spans="12:12" ht="12.75" customHeight="1">
      <c r="L1529" s="59"/>
    </row>
    <row r="1530" spans="12:12" ht="12.75" customHeight="1">
      <c r="L1530" s="59"/>
    </row>
    <row r="1531" spans="12:12" ht="12.75" customHeight="1">
      <c r="L1531" s="59"/>
    </row>
    <row r="1532" spans="12:12" ht="12.75" customHeight="1">
      <c r="L1532" s="59"/>
    </row>
    <row r="1533" spans="12:12" ht="12.75" customHeight="1">
      <c r="L1533" s="59"/>
    </row>
    <row r="1534" spans="12:12" ht="12.75" customHeight="1">
      <c r="L1534" s="59"/>
    </row>
    <row r="1535" spans="12:12" ht="12.75" customHeight="1">
      <c r="L1535" s="59"/>
    </row>
    <row r="1536" spans="12:12" ht="12.75" customHeight="1">
      <c r="L1536" s="59"/>
    </row>
    <row r="1537" spans="12:12" ht="12.75" customHeight="1">
      <c r="L1537" s="59"/>
    </row>
    <row r="1538" spans="12:12" ht="12.75" customHeight="1">
      <c r="L1538" s="59"/>
    </row>
    <row r="1539" spans="12:12" ht="12.75" customHeight="1">
      <c r="L1539" s="59"/>
    </row>
    <row r="1540" spans="12:12" ht="12.75" customHeight="1">
      <c r="L1540" s="59"/>
    </row>
    <row r="1541" spans="12:12" ht="12.75" customHeight="1">
      <c r="L1541" s="59"/>
    </row>
    <row r="1542" spans="12:12" ht="12.75" customHeight="1">
      <c r="L1542" s="59"/>
    </row>
    <row r="1543" spans="12:12" ht="12.75" customHeight="1">
      <c r="L1543" s="59"/>
    </row>
    <row r="1544" spans="12:12" ht="12.75" customHeight="1">
      <c r="L1544" s="59"/>
    </row>
    <row r="1545" spans="12:12" ht="12.75" customHeight="1">
      <c r="L1545" s="59"/>
    </row>
    <row r="1546" spans="12:12" ht="12.75" customHeight="1">
      <c r="L1546" s="59"/>
    </row>
    <row r="1547" spans="12:12" ht="12.75" customHeight="1">
      <c r="L1547" s="59"/>
    </row>
    <row r="1548" spans="12:12" ht="12.75" customHeight="1">
      <c r="L1548" s="59"/>
    </row>
    <row r="1549" spans="12:12" ht="12.75" customHeight="1">
      <c r="L1549" s="59"/>
    </row>
    <row r="1550" spans="12:12" ht="12.75" customHeight="1">
      <c r="L1550" s="59"/>
    </row>
    <row r="1551" spans="12:12" ht="12.75" customHeight="1">
      <c r="L1551" s="59"/>
    </row>
    <row r="1552" spans="12:12" ht="12.75" customHeight="1">
      <c r="L1552" s="59"/>
    </row>
    <row r="1553" spans="12:12" ht="12.75" customHeight="1">
      <c r="L1553" s="59"/>
    </row>
    <row r="1554" spans="12:12" ht="12.75" customHeight="1">
      <c r="L1554" s="59"/>
    </row>
    <row r="1555" spans="12:12" ht="12.75" customHeight="1">
      <c r="L1555" s="59"/>
    </row>
    <row r="1556" spans="12:12" ht="12.75" customHeight="1">
      <c r="L1556" s="59"/>
    </row>
    <row r="1557" spans="12:12" ht="12.75" customHeight="1">
      <c r="L1557" s="59"/>
    </row>
    <row r="1558" spans="12:12" ht="12.75" customHeight="1">
      <c r="L1558" s="59"/>
    </row>
    <row r="1559" spans="12:12" ht="12.75" customHeight="1">
      <c r="L1559" s="59"/>
    </row>
    <row r="1560" spans="12:12" ht="12.75" customHeight="1">
      <c r="L1560" s="59"/>
    </row>
    <row r="1561" spans="12:12" ht="12.75" customHeight="1">
      <c r="L1561" s="59"/>
    </row>
    <row r="1562" spans="12:12" ht="12.75" customHeight="1">
      <c r="L1562" s="59"/>
    </row>
    <row r="1563" spans="12:12" ht="12.75" customHeight="1">
      <c r="L1563" s="59"/>
    </row>
    <row r="1564" spans="12:12" ht="12.75" customHeight="1">
      <c r="L1564" s="59"/>
    </row>
    <row r="1565" spans="12:12" ht="12.75" customHeight="1">
      <c r="L1565" s="59"/>
    </row>
    <row r="1566" spans="12:12" ht="12.75" customHeight="1">
      <c r="L1566" s="59"/>
    </row>
    <row r="1567" spans="12:12" ht="12.75" customHeight="1">
      <c r="L1567" s="59"/>
    </row>
    <row r="1568" spans="12:12" ht="12.75" customHeight="1">
      <c r="L1568" s="59"/>
    </row>
    <row r="1569" spans="12:12" ht="12.75" customHeight="1">
      <c r="L1569" s="59"/>
    </row>
    <row r="1570" spans="12:12" ht="12.75" customHeight="1">
      <c r="L1570" s="59"/>
    </row>
    <row r="1571" spans="12:12" ht="12.75" customHeight="1">
      <c r="L1571" s="59"/>
    </row>
    <row r="1572" spans="12:12" ht="12.75" customHeight="1">
      <c r="L1572" s="59"/>
    </row>
    <row r="1573" spans="12:12" ht="12.75" customHeight="1">
      <c r="L1573" s="59"/>
    </row>
    <row r="1574" spans="12:12" ht="12.75" customHeight="1">
      <c r="L1574" s="59"/>
    </row>
    <row r="1575" spans="12:12" ht="12.75" customHeight="1">
      <c r="L1575" s="59"/>
    </row>
    <row r="1576" spans="12:12" ht="12.75" customHeight="1">
      <c r="L1576" s="59"/>
    </row>
    <row r="1577" spans="12:12" ht="12.75" customHeight="1">
      <c r="L1577" s="59"/>
    </row>
    <row r="1578" spans="12:12" ht="12.75" customHeight="1">
      <c r="L1578" s="59"/>
    </row>
    <row r="1579" spans="12:12" ht="12.75" customHeight="1">
      <c r="L1579" s="59"/>
    </row>
    <row r="1580" spans="12:12" ht="12.75" customHeight="1">
      <c r="L1580" s="59"/>
    </row>
    <row r="1581" spans="12:12" ht="12.75" customHeight="1">
      <c r="L1581" s="59"/>
    </row>
    <row r="1582" spans="12:12" ht="12.75" customHeight="1">
      <c r="L1582" s="59"/>
    </row>
    <row r="1583" spans="12:12" ht="12.75" customHeight="1">
      <c r="L1583" s="59"/>
    </row>
    <row r="1584" spans="12:12" ht="12.75" customHeight="1">
      <c r="L1584" s="59"/>
    </row>
    <row r="1585" spans="12:12" ht="12.75" customHeight="1">
      <c r="L1585" s="59"/>
    </row>
    <row r="1586" spans="12:12" ht="12.75" customHeight="1">
      <c r="L1586" s="59"/>
    </row>
    <row r="1587" spans="12:12" ht="12.75" customHeight="1">
      <c r="L1587" s="59"/>
    </row>
    <row r="1588" spans="12:12" ht="12.75" customHeight="1">
      <c r="L1588" s="59"/>
    </row>
    <row r="1589" spans="12:12" ht="12.75" customHeight="1">
      <c r="L1589" s="59"/>
    </row>
    <row r="1590" spans="12:12" ht="12.75" customHeight="1">
      <c r="L1590" s="59"/>
    </row>
    <row r="1591" spans="12:12" ht="12.75" customHeight="1">
      <c r="L1591" s="59"/>
    </row>
    <row r="1592" spans="12:12" ht="12.75" customHeight="1">
      <c r="L1592" s="59"/>
    </row>
    <row r="1593" spans="12:12" ht="12.75" customHeight="1">
      <c r="L1593" s="59"/>
    </row>
    <row r="1594" spans="12:12" ht="12.75" customHeight="1">
      <c r="L1594" s="59"/>
    </row>
    <row r="1595" spans="12:12" ht="12.75" customHeight="1">
      <c r="L1595" s="59"/>
    </row>
    <row r="1596" spans="12:12" ht="12.75" customHeight="1">
      <c r="L1596" s="59"/>
    </row>
    <row r="1597" spans="12:12" ht="12.75" customHeight="1">
      <c r="L1597" s="59"/>
    </row>
    <row r="1598" spans="12:12" ht="12.75" customHeight="1">
      <c r="L1598" s="59"/>
    </row>
    <row r="1599" spans="12:12" ht="12.75" customHeight="1">
      <c r="L1599" s="59"/>
    </row>
    <row r="1600" spans="12:12" ht="12.75" customHeight="1">
      <c r="L1600" s="59"/>
    </row>
    <row r="1601" spans="12:12" ht="12.75" customHeight="1">
      <c r="L1601" s="59"/>
    </row>
    <row r="1602" spans="12:12" ht="12.75" customHeight="1">
      <c r="L1602" s="59"/>
    </row>
    <row r="1603" spans="12:12" ht="12.75" customHeight="1">
      <c r="L1603" s="59"/>
    </row>
    <row r="1604" spans="12:12" ht="12.75" customHeight="1">
      <c r="L1604" s="59"/>
    </row>
    <row r="1605" spans="12:12" ht="12.75" customHeight="1">
      <c r="L1605" s="59"/>
    </row>
    <row r="1606" spans="12:12" ht="12.75" customHeight="1">
      <c r="L1606" s="59"/>
    </row>
    <row r="1607" spans="12:12" ht="12.75" customHeight="1">
      <c r="L1607" s="59"/>
    </row>
    <row r="1608" spans="12:12" ht="12.75" customHeight="1">
      <c r="L1608" s="59"/>
    </row>
    <row r="1609" spans="12:12" ht="12.75" customHeight="1">
      <c r="L1609" s="59"/>
    </row>
    <row r="1610" spans="12:12" ht="12.75" customHeight="1">
      <c r="L1610" s="59"/>
    </row>
    <row r="1611" spans="12:12" ht="12.75" customHeight="1">
      <c r="L1611" s="59"/>
    </row>
    <row r="1612" spans="12:12" ht="12.75" customHeight="1">
      <c r="L1612" s="59"/>
    </row>
    <row r="1613" spans="12:12" ht="12.75" customHeight="1">
      <c r="L1613" s="59"/>
    </row>
    <row r="1614" spans="12:12" ht="12.75" customHeight="1">
      <c r="L1614" s="59"/>
    </row>
    <row r="1615" spans="12:12" ht="12.75" customHeight="1">
      <c r="L1615" s="59"/>
    </row>
    <row r="1616" spans="12:12" ht="12.75" customHeight="1">
      <c r="L1616" s="59"/>
    </row>
    <row r="1617" spans="12:12" ht="12.75" customHeight="1">
      <c r="L1617" s="59"/>
    </row>
    <row r="1618" spans="12:12" ht="12.75" customHeight="1">
      <c r="L1618" s="59"/>
    </row>
    <row r="1619" spans="12:12" ht="12.75" customHeight="1">
      <c r="L1619" s="59"/>
    </row>
    <row r="1620" spans="12:12" ht="12.75" customHeight="1">
      <c r="L1620" s="59"/>
    </row>
    <row r="1621" spans="12:12" ht="12.75" customHeight="1">
      <c r="L1621" s="59"/>
    </row>
    <row r="1622" spans="12:12" ht="12.75" customHeight="1">
      <c r="L1622" s="59"/>
    </row>
    <row r="1623" spans="12:12" ht="12.75" customHeight="1">
      <c r="L1623" s="59"/>
    </row>
    <row r="1624" spans="12:12" ht="12.75" customHeight="1">
      <c r="L1624" s="59"/>
    </row>
    <row r="1625" spans="12:12" ht="12.75" customHeight="1">
      <c r="L1625" s="59"/>
    </row>
    <row r="1626" spans="12:12" ht="12.75" customHeight="1">
      <c r="L1626" s="59"/>
    </row>
    <row r="1627" spans="12:12" ht="12.75" customHeight="1">
      <c r="L1627" s="59"/>
    </row>
    <row r="1628" spans="12:12" ht="12.75" customHeight="1">
      <c r="L1628" s="59"/>
    </row>
    <row r="1629" spans="12:12" ht="12.75" customHeight="1">
      <c r="L1629" s="59"/>
    </row>
    <row r="1630" spans="12:12" ht="12.75" customHeight="1">
      <c r="L1630" s="59"/>
    </row>
    <row r="1631" spans="12:12" ht="12.75" customHeight="1">
      <c r="L1631" s="59"/>
    </row>
    <row r="1632" spans="12:12" ht="12.75" customHeight="1">
      <c r="L1632" s="59"/>
    </row>
    <row r="1633" spans="12:12" ht="12.75" customHeight="1">
      <c r="L1633" s="59"/>
    </row>
    <row r="1634" spans="12:12" ht="12.75" customHeight="1">
      <c r="L1634" s="59"/>
    </row>
    <row r="1635" spans="12:12" ht="12.75" customHeight="1">
      <c r="L1635" s="59"/>
    </row>
    <row r="1636" spans="12:12" ht="12.75" customHeight="1">
      <c r="L1636" s="59"/>
    </row>
    <row r="1637" spans="12:12" ht="12.75" customHeight="1">
      <c r="L1637" s="59"/>
    </row>
    <row r="1638" spans="12:12" ht="12.75" customHeight="1">
      <c r="L1638" s="59"/>
    </row>
    <row r="1639" spans="12:12" ht="12.75" customHeight="1">
      <c r="L1639" s="59"/>
    </row>
    <row r="1640" spans="12:12" ht="12.75" customHeight="1">
      <c r="L1640" s="59"/>
    </row>
    <row r="1641" spans="12:12" ht="12.75" customHeight="1">
      <c r="L1641" s="59"/>
    </row>
    <row r="1642" spans="12:12" ht="12.75" customHeight="1">
      <c r="L1642" s="59"/>
    </row>
    <row r="1643" spans="12:12" ht="12.75" customHeight="1">
      <c r="L1643" s="59"/>
    </row>
    <row r="1644" spans="12:12" ht="12.75" customHeight="1">
      <c r="L1644" s="59"/>
    </row>
    <row r="1645" spans="12:12" ht="12.75" customHeight="1">
      <c r="L1645" s="59"/>
    </row>
    <row r="1646" spans="12:12" ht="12.75" customHeight="1">
      <c r="L1646" s="59"/>
    </row>
    <row r="1647" spans="12:12" ht="12.75" customHeight="1">
      <c r="L1647" s="59"/>
    </row>
    <row r="1648" spans="12:12" ht="12.75" customHeight="1">
      <c r="L1648" s="59"/>
    </row>
    <row r="1649" spans="12:12" ht="12.75" customHeight="1">
      <c r="L1649" s="59"/>
    </row>
    <row r="1650" spans="12:12" ht="12.75" customHeight="1">
      <c r="L1650" s="59"/>
    </row>
    <row r="1651" spans="12:12" ht="12.75" customHeight="1">
      <c r="L1651" s="59"/>
    </row>
    <row r="1652" spans="12:12" ht="12.75" customHeight="1">
      <c r="L1652" s="59"/>
    </row>
    <row r="1653" spans="12:12" ht="12.75" customHeight="1">
      <c r="L1653" s="59"/>
    </row>
    <row r="1654" spans="12:12" ht="12.75" customHeight="1">
      <c r="L1654" s="59"/>
    </row>
    <row r="1655" spans="12:12" ht="12.75" customHeight="1">
      <c r="L1655" s="59"/>
    </row>
    <row r="1656" spans="12:12" ht="12.75" customHeight="1">
      <c r="L1656" s="59"/>
    </row>
    <row r="1657" spans="12:12" ht="12.75" customHeight="1">
      <c r="L1657" s="59"/>
    </row>
    <row r="1658" spans="12:12" ht="12.75" customHeight="1">
      <c r="L1658" s="59"/>
    </row>
    <row r="1659" spans="12:12" ht="12.75" customHeight="1">
      <c r="L1659" s="59"/>
    </row>
    <row r="1660" spans="12:12" ht="12.75" customHeight="1">
      <c r="L1660" s="59"/>
    </row>
    <row r="1661" spans="12:12" ht="12.75" customHeight="1">
      <c r="L1661" s="59"/>
    </row>
    <row r="1662" spans="12:12" ht="12.75" customHeight="1">
      <c r="L1662" s="59"/>
    </row>
    <row r="1663" spans="12:12" ht="12.75" customHeight="1">
      <c r="L1663" s="59"/>
    </row>
    <row r="1664" spans="12:12" ht="12.75" customHeight="1">
      <c r="L1664" s="59"/>
    </row>
    <row r="1665" spans="12:12" ht="12.75" customHeight="1">
      <c r="L1665" s="59"/>
    </row>
    <row r="1666" spans="12:12" ht="12.75" customHeight="1">
      <c r="L1666" s="59"/>
    </row>
    <row r="1667" spans="12:12" ht="12.75" customHeight="1">
      <c r="L1667" s="59"/>
    </row>
    <row r="1668" spans="12:12" ht="12.75" customHeight="1">
      <c r="L1668" s="59"/>
    </row>
    <row r="1669" spans="12:12" ht="12.75" customHeight="1">
      <c r="L1669" s="59"/>
    </row>
    <row r="1670" spans="12:12" ht="12.75" customHeight="1">
      <c r="L1670" s="59"/>
    </row>
    <row r="1671" spans="12:12" ht="12.75" customHeight="1">
      <c r="L1671" s="59"/>
    </row>
    <row r="1672" spans="12:12" ht="12.75" customHeight="1">
      <c r="L1672" s="59"/>
    </row>
    <row r="1673" spans="12:12" ht="12.75" customHeight="1">
      <c r="L1673" s="59"/>
    </row>
    <row r="1674" spans="12:12" ht="12.75" customHeight="1">
      <c r="L1674" s="59"/>
    </row>
    <row r="1675" spans="12:12" ht="12.75" customHeight="1">
      <c r="L1675" s="59"/>
    </row>
    <row r="1676" spans="12:12" ht="12.75" customHeight="1">
      <c r="L1676" s="59"/>
    </row>
    <row r="1677" spans="12:12" ht="12.75" customHeight="1">
      <c r="L1677" s="59"/>
    </row>
    <row r="1678" spans="12:12" ht="12.75" customHeight="1">
      <c r="L1678" s="59"/>
    </row>
    <row r="1679" spans="12:12" ht="12.75" customHeight="1">
      <c r="L1679" s="59"/>
    </row>
    <row r="1680" spans="12:12" ht="12.75" customHeight="1">
      <c r="L1680" s="59"/>
    </row>
    <row r="1681" spans="12:12" ht="12.75" customHeight="1">
      <c r="L1681" s="59"/>
    </row>
    <row r="1682" spans="12:12" ht="12.75" customHeight="1">
      <c r="L1682" s="59"/>
    </row>
    <row r="1683" spans="12:12" ht="12.75" customHeight="1">
      <c r="L1683" s="59"/>
    </row>
    <row r="1684" spans="12:12" ht="12.75" customHeight="1">
      <c r="L1684" s="59"/>
    </row>
    <row r="1685" spans="12:12" ht="12.75" customHeight="1">
      <c r="L1685" s="59"/>
    </row>
    <row r="1686" spans="12:12" ht="12.75" customHeight="1">
      <c r="L1686" s="59"/>
    </row>
    <row r="1687" spans="12:12" ht="12.75" customHeight="1">
      <c r="L1687" s="59"/>
    </row>
    <row r="1688" spans="12:12" ht="12.75" customHeight="1">
      <c r="L1688" s="59"/>
    </row>
    <row r="1689" spans="12:12" ht="12.75" customHeight="1">
      <c r="L1689" s="59"/>
    </row>
    <row r="1690" spans="12:12" ht="12.75" customHeight="1">
      <c r="L1690" s="59"/>
    </row>
    <row r="1691" spans="12:12" ht="12.75" customHeight="1">
      <c r="L1691" s="59"/>
    </row>
    <row r="1692" spans="12:12" ht="12.75" customHeight="1">
      <c r="L1692" s="59"/>
    </row>
    <row r="1693" spans="12:12" ht="12.75" customHeight="1">
      <c r="L1693" s="59"/>
    </row>
    <row r="1694" spans="12:12" ht="12.75" customHeight="1">
      <c r="L1694" s="59"/>
    </row>
    <row r="1695" spans="12:12" ht="12.75" customHeight="1">
      <c r="L1695" s="59"/>
    </row>
    <row r="1696" spans="12:12" ht="12.75" customHeight="1">
      <c r="L1696" s="59"/>
    </row>
    <row r="1697" spans="12:12" ht="12.75" customHeight="1">
      <c r="L1697" s="59"/>
    </row>
    <row r="1698" spans="12:12" ht="12.75" customHeight="1">
      <c r="L1698" s="59"/>
    </row>
    <row r="1699" spans="12:12" ht="12.75" customHeight="1">
      <c r="L1699" s="59"/>
    </row>
    <row r="1700" spans="12:12" ht="12.75" customHeight="1">
      <c r="L1700" s="59"/>
    </row>
    <row r="1701" spans="12:12" ht="12.75" customHeight="1">
      <c r="L1701" s="59"/>
    </row>
    <row r="1702" spans="12:12" ht="12.75" customHeight="1">
      <c r="L1702" s="59"/>
    </row>
    <row r="1703" spans="12:12" ht="12.75" customHeight="1">
      <c r="L1703" s="59"/>
    </row>
    <row r="1704" spans="12:12" ht="12.75" customHeight="1">
      <c r="L1704" s="59"/>
    </row>
    <row r="1705" spans="12:12" ht="12.75" customHeight="1">
      <c r="L1705" s="59"/>
    </row>
    <row r="1706" spans="12:12" ht="12.75" customHeight="1">
      <c r="L1706" s="59"/>
    </row>
    <row r="1707" spans="12:12" ht="12.75" customHeight="1">
      <c r="L1707" s="59"/>
    </row>
    <row r="1708" spans="12:12" ht="12.75" customHeight="1">
      <c r="L1708" s="59"/>
    </row>
    <row r="1709" spans="12:12" ht="12.75" customHeight="1">
      <c r="L1709" s="59"/>
    </row>
    <row r="1710" spans="12:12" ht="12.75" customHeight="1">
      <c r="L1710" s="59"/>
    </row>
    <row r="1711" spans="12:12" ht="12.75" customHeight="1">
      <c r="L1711" s="59"/>
    </row>
    <row r="1712" spans="12:12" ht="12.75" customHeight="1">
      <c r="L1712" s="59"/>
    </row>
    <row r="1713" spans="12:12" ht="12.75" customHeight="1">
      <c r="L1713" s="59"/>
    </row>
    <row r="1714" spans="12:12" ht="12.75" customHeight="1">
      <c r="L1714" s="59"/>
    </row>
    <row r="1715" spans="12:12" ht="12.75" customHeight="1">
      <c r="L1715" s="59"/>
    </row>
    <row r="1716" spans="12:12" ht="12.75" customHeight="1">
      <c r="L1716" s="59"/>
    </row>
    <row r="1717" spans="12:12" ht="12.75" customHeight="1">
      <c r="L1717" s="59"/>
    </row>
    <row r="1718" spans="12:12" ht="12.75" customHeight="1">
      <c r="L1718" s="59"/>
    </row>
    <row r="1719" spans="12:12" ht="12.75" customHeight="1">
      <c r="L1719" s="59"/>
    </row>
    <row r="1720" spans="12:12" ht="12.75" customHeight="1">
      <c r="L1720" s="59"/>
    </row>
    <row r="1721" spans="12:12" ht="12.75" customHeight="1">
      <c r="L1721" s="59"/>
    </row>
    <row r="1722" spans="12:12" ht="12.75" customHeight="1">
      <c r="L1722" s="59"/>
    </row>
    <row r="1723" spans="12:12" ht="12.75" customHeight="1">
      <c r="L1723" s="59"/>
    </row>
    <row r="1724" spans="12:12" ht="12.75" customHeight="1">
      <c r="L1724" s="59"/>
    </row>
    <row r="1725" spans="12:12" ht="12.75" customHeight="1">
      <c r="L1725" s="59"/>
    </row>
    <row r="1726" spans="12:12" ht="12.75" customHeight="1">
      <c r="L1726" s="59"/>
    </row>
    <row r="1727" spans="12:12" ht="12.75" customHeight="1">
      <c r="L1727" s="59"/>
    </row>
    <row r="1728" spans="12:12" ht="12.75" customHeight="1">
      <c r="L1728" s="59"/>
    </row>
    <row r="1729" spans="12:12" ht="12.75" customHeight="1">
      <c r="L1729" s="59"/>
    </row>
    <row r="1730" spans="12:12" ht="12.75" customHeight="1">
      <c r="L1730" s="59"/>
    </row>
    <row r="1731" spans="12:12" ht="12.75" customHeight="1">
      <c r="L1731" s="59"/>
    </row>
    <row r="1732" spans="12:12" ht="12.75" customHeight="1">
      <c r="L1732" s="59"/>
    </row>
    <row r="1733" spans="12:12" ht="12.75" customHeight="1">
      <c r="L1733" s="59"/>
    </row>
    <row r="1734" spans="12:12" ht="12.75" customHeight="1">
      <c r="L1734" s="59"/>
    </row>
    <row r="1735" spans="12:12" ht="12.75" customHeight="1">
      <c r="L1735" s="59"/>
    </row>
    <row r="1736" spans="12:12" ht="12.75" customHeight="1">
      <c r="L1736" s="59"/>
    </row>
    <row r="1737" spans="12:12" ht="12.75" customHeight="1">
      <c r="L1737" s="59"/>
    </row>
    <row r="1738" spans="12:12" ht="12.75" customHeight="1">
      <c r="L1738" s="59"/>
    </row>
    <row r="1739" spans="12:12" ht="12.75" customHeight="1">
      <c r="L1739" s="59"/>
    </row>
    <row r="1740" spans="12:12" ht="12.75" customHeight="1">
      <c r="L1740" s="59"/>
    </row>
    <row r="1741" spans="12:12" ht="12.75" customHeight="1">
      <c r="L1741" s="59"/>
    </row>
    <row r="1742" spans="12:12" ht="12.75" customHeight="1">
      <c r="L1742" s="59"/>
    </row>
    <row r="1743" spans="12:12" ht="12.75" customHeight="1">
      <c r="L1743" s="59"/>
    </row>
    <row r="1744" spans="12:12" ht="12.75" customHeight="1">
      <c r="L1744" s="59"/>
    </row>
    <row r="1745" spans="12:12" ht="12.75" customHeight="1">
      <c r="L1745" s="59"/>
    </row>
    <row r="1746" spans="12:12" ht="12.75" customHeight="1">
      <c r="L1746" s="59"/>
    </row>
    <row r="1747" spans="12:12" ht="12.75" customHeight="1">
      <c r="L1747" s="59"/>
    </row>
    <row r="1748" spans="12:12" ht="12.75" customHeight="1">
      <c r="L1748" s="59"/>
    </row>
    <row r="1749" spans="12:12" ht="12.75" customHeight="1">
      <c r="L1749" s="59"/>
    </row>
    <row r="1750" spans="12:12" ht="12.75" customHeight="1">
      <c r="L1750" s="59"/>
    </row>
    <row r="1751" spans="12:12" ht="12.75" customHeight="1">
      <c r="L1751" s="59"/>
    </row>
    <row r="1752" spans="12:12" ht="12.75" customHeight="1">
      <c r="L1752" s="59"/>
    </row>
    <row r="1753" spans="12:12" ht="12.75" customHeight="1">
      <c r="L1753" s="59"/>
    </row>
    <row r="1754" spans="12:12" ht="12.75" customHeight="1">
      <c r="L1754" s="59"/>
    </row>
    <row r="1755" spans="12:12" ht="12.75" customHeight="1">
      <c r="L1755" s="59"/>
    </row>
    <row r="1756" spans="12:12" ht="12.75" customHeight="1">
      <c r="L1756" s="59"/>
    </row>
    <row r="1757" spans="12:12" ht="12.75" customHeight="1">
      <c r="L1757" s="59"/>
    </row>
    <row r="1758" spans="12:12" ht="12.75" customHeight="1">
      <c r="L1758" s="59"/>
    </row>
    <row r="1759" spans="12:12" ht="12.75" customHeight="1">
      <c r="L1759" s="59"/>
    </row>
    <row r="1760" spans="12:12" ht="12.75" customHeight="1">
      <c r="L1760" s="59"/>
    </row>
    <row r="1761" spans="12:12" ht="12.75" customHeight="1">
      <c r="L1761" s="59"/>
    </row>
    <row r="1762" spans="12:12" ht="12.75" customHeight="1">
      <c r="L1762" s="59"/>
    </row>
    <row r="1763" spans="12:12" ht="12.75" customHeight="1">
      <c r="L1763" s="59"/>
    </row>
    <row r="1764" spans="12:12" ht="12.75" customHeight="1">
      <c r="L1764" s="59"/>
    </row>
    <row r="1765" spans="12:12" ht="12.75" customHeight="1">
      <c r="L1765" s="59"/>
    </row>
    <row r="1766" spans="12:12" ht="12.75" customHeight="1">
      <c r="L1766" s="59"/>
    </row>
    <row r="1767" spans="12:12" ht="12.75" customHeight="1">
      <c r="L1767" s="59"/>
    </row>
    <row r="1768" spans="12:12" ht="12.75" customHeight="1">
      <c r="L1768" s="59"/>
    </row>
    <row r="1769" spans="12:12" ht="12.75" customHeight="1">
      <c r="L1769" s="59"/>
    </row>
    <row r="1770" spans="12:12" ht="12.75" customHeight="1">
      <c r="L1770" s="59"/>
    </row>
    <row r="1771" spans="12:12" ht="12.75" customHeight="1">
      <c r="L1771" s="59"/>
    </row>
    <row r="1772" spans="12:12" ht="12.75" customHeight="1">
      <c r="L1772" s="59"/>
    </row>
    <row r="1773" spans="12:12" ht="12.75" customHeight="1">
      <c r="L1773" s="59"/>
    </row>
    <row r="1774" spans="12:12" ht="12.75" customHeight="1">
      <c r="L1774" s="59"/>
    </row>
    <row r="1775" spans="12:12" ht="12.75" customHeight="1">
      <c r="L1775" s="59"/>
    </row>
    <row r="1776" spans="12:12" ht="12.75" customHeight="1">
      <c r="L1776" s="59"/>
    </row>
    <row r="1777" spans="12:12" ht="12.75" customHeight="1">
      <c r="L1777" s="59"/>
    </row>
    <row r="1778" spans="12:12" ht="12.75" customHeight="1">
      <c r="L1778" s="59"/>
    </row>
    <row r="1779" spans="12:12" ht="12.75" customHeight="1">
      <c r="L1779" s="59"/>
    </row>
    <row r="1780" spans="12:12" ht="12.75" customHeight="1">
      <c r="L1780" s="59"/>
    </row>
    <row r="1781" spans="12:12" ht="12.75" customHeight="1">
      <c r="L1781" s="59"/>
    </row>
    <row r="1782" spans="12:12" ht="12.75" customHeight="1">
      <c r="L1782" s="59"/>
    </row>
    <row r="1783" spans="12:12" ht="12.75" customHeight="1">
      <c r="L1783" s="59"/>
    </row>
    <row r="1784" spans="12:12" ht="12.75" customHeight="1">
      <c r="L1784" s="59"/>
    </row>
    <row r="1785" spans="12:12" ht="12.75" customHeight="1">
      <c r="L1785" s="59"/>
    </row>
    <row r="1786" spans="12:12" ht="12.75" customHeight="1">
      <c r="L1786" s="59"/>
    </row>
    <row r="1787" spans="12:12" ht="12.75" customHeight="1">
      <c r="L1787" s="59"/>
    </row>
    <row r="1788" spans="12:12" ht="12.75" customHeight="1">
      <c r="L1788" s="59"/>
    </row>
    <row r="1789" spans="12:12" ht="12.75" customHeight="1">
      <c r="L1789" s="59"/>
    </row>
    <row r="1790" spans="12:12" ht="12.75" customHeight="1">
      <c r="L1790" s="59"/>
    </row>
    <row r="1791" spans="12:12" ht="12.75" customHeight="1">
      <c r="L1791" s="59"/>
    </row>
    <row r="1792" spans="12:12" ht="12.75" customHeight="1">
      <c r="L1792" s="59"/>
    </row>
    <row r="1793" spans="12:12" ht="12.75" customHeight="1">
      <c r="L1793" s="59"/>
    </row>
    <row r="1794" spans="12:12" ht="12.75" customHeight="1">
      <c r="L1794" s="59"/>
    </row>
    <row r="1795" spans="12:12" ht="12.75" customHeight="1">
      <c r="L1795" s="59"/>
    </row>
    <row r="1796" spans="12:12" ht="12.75" customHeight="1">
      <c r="L1796" s="59"/>
    </row>
    <row r="1797" spans="12:12" ht="12.75" customHeight="1">
      <c r="L1797" s="59"/>
    </row>
    <row r="1798" spans="12:12" ht="12.75" customHeight="1">
      <c r="L1798" s="59"/>
    </row>
    <row r="1799" spans="12:12" ht="12.75" customHeight="1">
      <c r="L1799" s="59"/>
    </row>
    <row r="1800" spans="12:12" ht="12.75" customHeight="1">
      <c r="L1800" s="59"/>
    </row>
    <row r="1801" spans="12:12" ht="12.75" customHeight="1">
      <c r="L1801" s="59"/>
    </row>
    <row r="1802" spans="12:12" ht="12.75" customHeight="1">
      <c r="L1802" s="59"/>
    </row>
    <row r="1803" spans="12:12" ht="12.75" customHeight="1">
      <c r="L1803" s="59"/>
    </row>
    <row r="1804" spans="12:12" ht="12.75" customHeight="1">
      <c r="L1804" s="59"/>
    </row>
    <row r="1805" spans="12:12" ht="12.75" customHeight="1">
      <c r="L1805" s="59"/>
    </row>
    <row r="1806" spans="12:12" ht="12.75" customHeight="1">
      <c r="L1806" s="59"/>
    </row>
    <row r="1807" spans="12:12" ht="12.75" customHeight="1">
      <c r="L1807" s="59"/>
    </row>
    <row r="1808" spans="12:12" ht="12.75" customHeight="1">
      <c r="L1808" s="59"/>
    </row>
    <row r="1809" spans="12:12" ht="12.75" customHeight="1">
      <c r="L1809" s="59"/>
    </row>
    <row r="1810" spans="12:12" ht="12.75" customHeight="1">
      <c r="L1810" s="59"/>
    </row>
    <row r="1811" spans="12:12" ht="12.75" customHeight="1">
      <c r="L1811" s="59"/>
    </row>
    <row r="1812" spans="12:12" ht="12.75" customHeight="1">
      <c r="L1812" s="59"/>
    </row>
    <row r="1813" spans="12:12" ht="12.75" customHeight="1">
      <c r="L1813" s="59"/>
    </row>
    <row r="1814" spans="12:12" ht="12.75" customHeight="1">
      <c r="L1814" s="59"/>
    </row>
    <row r="1815" spans="12:12" ht="12.75" customHeight="1">
      <c r="L1815" s="59"/>
    </row>
    <row r="1816" spans="12:12" ht="12.75" customHeight="1">
      <c r="L1816" s="59"/>
    </row>
    <row r="1817" spans="12:12" ht="12.75" customHeight="1">
      <c r="L1817" s="59"/>
    </row>
    <row r="1818" spans="12:12" ht="12.75" customHeight="1">
      <c r="L1818" s="59"/>
    </row>
    <row r="1819" spans="12:12" ht="12.75" customHeight="1">
      <c r="L1819" s="59"/>
    </row>
    <row r="1820" spans="12:12" ht="12.75" customHeight="1">
      <c r="L1820" s="59"/>
    </row>
    <row r="1821" spans="12:12" ht="12.75" customHeight="1">
      <c r="L1821" s="59"/>
    </row>
    <row r="1822" spans="12:12" ht="12.75" customHeight="1">
      <c r="L1822" s="59"/>
    </row>
    <row r="1823" spans="12:12" ht="12.75" customHeight="1">
      <c r="L1823" s="59"/>
    </row>
    <row r="1824" spans="12:12" ht="12.75" customHeight="1">
      <c r="L1824" s="59"/>
    </row>
    <row r="1825" spans="12:12" ht="12.75" customHeight="1">
      <c r="L1825" s="59"/>
    </row>
    <row r="1826" spans="12:12" ht="12.75" customHeight="1">
      <c r="L1826" s="59"/>
    </row>
    <row r="1827" spans="12:12" ht="12.75" customHeight="1">
      <c r="L1827" s="59"/>
    </row>
    <row r="1828" spans="12:12" ht="12.75" customHeight="1">
      <c r="L1828" s="59"/>
    </row>
    <row r="1829" spans="12:12" ht="12.75" customHeight="1">
      <c r="L1829" s="59"/>
    </row>
    <row r="1830" spans="12:12" ht="12.75" customHeight="1">
      <c r="L1830" s="59"/>
    </row>
    <row r="1831" spans="12:12" ht="12.75" customHeight="1">
      <c r="L1831" s="59"/>
    </row>
    <row r="1832" spans="12:12" ht="12.75" customHeight="1">
      <c r="L1832" s="59"/>
    </row>
    <row r="1833" spans="12:12" ht="12.75" customHeight="1">
      <c r="L1833" s="59"/>
    </row>
    <row r="1834" spans="12:12" ht="12.75" customHeight="1">
      <c r="L1834" s="59"/>
    </row>
    <row r="1835" spans="12:12" ht="12.75" customHeight="1">
      <c r="L1835" s="59"/>
    </row>
    <row r="1836" spans="12:12" ht="12.75" customHeight="1">
      <c r="L1836" s="59"/>
    </row>
    <row r="1837" spans="12:12" ht="12.75" customHeight="1">
      <c r="L1837" s="59"/>
    </row>
    <row r="1838" spans="12:12" ht="12.75" customHeight="1">
      <c r="L1838" s="59"/>
    </row>
    <row r="1839" spans="12:12" ht="12.75" customHeight="1">
      <c r="L1839" s="59"/>
    </row>
    <row r="1840" spans="12:12" ht="12.75" customHeight="1">
      <c r="L1840" s="59"/>
    </row>
    <row r="1841" spans="12:12" ht="12.75" customHeight="1">
      <c r="L1841" s="59"/>
    </row>
    <row r="1842" spans="12:12" ht="12.75" customHeight="1">
      <c r="L1842" s="59"/>
    </row>
    <row r="1843" spans="12:12" ht="12.75" customHeight="1">
      <c r="L1843" s="59"/>
    </row>
    <row r="1844" spans="12:12" ht="12.75" customHeight="1">
      <c r="L1844" s="59"/>
    </row>
    <row r="1845" spans="12:12" ht="12.75" customHeight="1">
      <c r="L1845" s="59"/>
    </row>
    <row r="1846" spans="12:12" ht="12.75" customHeight="1">
      <c r="L1846" s="59"/>
    </row>
    <row r="1847" spans="12:12" ht="12.75" customHeight="1">
      <c r="L1847" s="59"/>
    </row>
    <row r="1848" spans="12:12" ht="12.75" customHeight="1">
      <c r="L1848" s="59"/>
    </row>
    <row r="1849" spans="12:12" ht="12.75" customHeight="1">
      <c r="L1849" s="59"/>
    </row>
    <row r="1850" spans="12:12" ht="12.75" customHeight="1">
      <c r="L1850" s="59"/>
    </row>
    <row r="1851" spans="12:12" ht="12.75" customHeight="1">
      <c r="L1851" s="59"/>
    </row>
    <row r="1852" spans="12:12" ht="12.75" customHeight="1">
      <c r="L1852" s="59"/>
    </row>
    <row r="1853" spans="12:12" ht="12.75" customHeight="1">
      <c r="L1853" s="59"/>
    </row>
    <row r="1854" spans="12:12" ht="12.75" customHeight="1">
      <c r="L1854" s="59"/>
    </row>
    <row r="1855" spans="12:12" ht="12.75" customHeight="1">
      <c r="L1855" s="59"/>
    </row>
    <row r="1856" spans="12:12" ht="12.75" customHeight="1">
      <c r="L1856" s="59"/>
    </row>
    <row r="1857" spans="12:12" ht="12.75" customHeight="1">
      <c r="L1857" s="59"/>
    </row>
    <row r="1858" spans="12:12" ht="12.75" customHeight="1">
      <c r="L1858" s="59"/>
    </row>
    <row r="1859" spans="12:12" ht="12.75" customHeight="1">
      <c r="L1859" s="59"/>
    </row>
    <row r="1860" spans="12:12" ht="12.75" customHeight="1">
      <c r="L1860" s="59"/>
    </row>
    <row r="1861" spans="12:12" ht="12.75" customHeight="1">
      <c r="L1861" s="59"/>
    </row>
    <row r="1862" spans="12:12" ht="12.75" customHeight="1">
      <c r="L1862" s="59"/>
    </row>
    <row r="1863" spans="12:12" ht="12.75" customHeight="1">
      <c r="L1863" s="59"/>
    </row>
    <row r="1864" spans="12:12" ht="12.75" customHeight="1">
      <c r="L1864" s="59"/>
    </row>
    <row r="1865" spans="12:12" ht="12.75" customHeight="1">
      <c r="L1865" s="59"/>
    </row>
    <row r="1866" spans="12:12" ht="12.75" customHeight="1">
      <c r="L1866" s="59"/>
    </row>
    <row r="1867" spans="12:12" ht="12.75" customHeight="1">
      <c r="L1867" s="59"/>
    </row>
    <row r="1868" spans="12:12" ht="12.75" customHeight="1">
      <c r="L1868" s="59"/>
    </row>
    <row r="1869" spans="12:12" ht="12.75" customHeight="1">
      <c r="L1869" s="59"/>
    </row>
    <row r="1870" spans="12:12" ht="12.75" customHeight="1">
      <c r="L1870" s="59"/>
    </row>
    <row r="1871" spans="12:12" ht="12.75" customHeight="1">
      <c r="L1871" s="59"/>
    </row>
    <row r="1872" spans="12:12" ht="12.75" customHeight="1">
      <c r="L1872" s="59"/>
    </row>
    <row r="1873" spans="12:12" ht="12.75" customHeight="1">
      <c r="L1873" s="59"/>
    </row>
    <row r="1874" spans="12:12" ht="12.75" customHeight="1">
      <c r="L1874" s="59"/>
    </row>
    <row r="1875" spans="12:12" ht="12.75" customHeight="1">
      <c r="L1875" s="59"/>
    </row>
    <row r="1876" spans="12:12" ht="12.75" customHeight="1">
      <c r="L1876" s="59"/>
    </row>
    <row r="1877" spans="12:12" ht="12.75" customHeight="1">
      <c r="L1877" s="59"/>
    </row>
    <row r="1878" spans="12:12" ht="12.75" customHeight="1">
      <c r="L1878" s="59"/>
    </row>
    <row r="1879" spans="12:12" ht="12.75" customHeight="1">
      <c r="L1879" s="59"/>
    </row>
    <row r="1880" spans="12:12" ht="12.75" customHeight="1">
      <c r="L1880" s="59"/>
    </row>
    <row r="1881" spans="12:12" ht="12.75" customHeight="1">
      <c r="L1881" s="59"/>
    </row>
    <row r="1882" spans="12:12" ht="12.75" customHeight="1">
      <c r="L1882" s="59"/>
    </row>
    <row r="1883" spans="12:12" ht="12.75" customHeight="1">
      <c r="L1883" s="59"/>
    </row>
    <row r="1884" spans="12:12" ht="12.75" customHeight="1">
      <c r="L1884" s="59"/>
    </row>
    <row r="1885" spans="12:12" ht="12.75" customHeight="1">
      <c r="L1885" s="59"/>
    </row>
    <row r="1886" spans="12:12" ht="12.75" customHeight="1">
      <c r="L1886" s="59"/>
    </row>
    <row r="1887" spans="12:12" ht="12.75" customHeight="1">
      <c r="L1887" s="59"/>
    </row>
    <row r="1888" spans="12:12" ht="12.75" customHeight="1">
      <c r="L1888" s="59"/>
    </row>
    <row r="1889" spans="12:12" ht="12.75" customHeight="1">
      <c r="L1889" s="59"/>
    </row>
    <row r="1890" spans="12:12" ht="12.75" customHeight="1">
      <c r="L1890" s="59"/>
    </row>
    <row r="1891" spans="12:12" ht="12.75" customHeight="1">
      <c r="L1891" s="59"/>
    </row>
    <row r="1892" spans="12:12" ht="12.75" customHeight="1">
      <c r="L1892" s="59"/>
    </row>
    <row r="1893" spans="12:12" ht="12.75" customHeight="1">
      <c r="L1893" s="59"/>
    </row>
    <row r="1894" spans="12:12" ht="12.75" customHeight="1">
      <c r="L1894" s="59"/>
    </row>
    <row r="1895" spans="12:12" ht="12.75" customHeight="1">
      <c r="L1895" s="59"/>
    </row>
    <row r="1896" spans="12:12" ht="12.75" customHeight="1">
      <c r="L1896" s="59"/>
    </row>
    <row r="1897" spans="12:12" ht="12.75" customHeight="1">
      <c r="L1897" s="59"/>
    </row>
    <row r="1898" spans="12:12" ht="12.75" customHeight="1">
      <c r="L1898" s="59"/>
    </row>
    <row r="1899" spans="12:12" ht="12.75" customHeight="1">
      <c r="L1899" s="59"/>
    </row>
    <row r="1900" spans="12:12" ht="12.75" customHeight="1">
      <c r="L1900" s="59"/>
    </row>
    <row r="1901" spans="12:12" ht="12.75" customHeight="1">
      <c r="L1901" s="59"/>
    </row>
    <row r="1902" spans="12:12" ht="12.75" customHeight="1">
      <c r="L1902" s="59"/>
    </row>
    <row r="1903" spans="12:12" ht="12.75" customHeight="1">
      <c r="L1903" s="59"/>
    </row>
    <row r="1904" spans="12:12" ht="12.75" customHeight="1">
      <c r="L1904" s="59"/>
    </row>
    <row r="1905" spans="12:12" ht="12.75" customHeight="1">
      <c r="L1905" s="59"/>
    </row>
    <row r="1906" spans="12:12" ht="12.75" customHeight="1">
      <c r="L1906" s="59"/>
    </row>
    <row r="1907" spans="12:12" ht="12.75" customHeight="1">
      <c r="L1907" s="59"/>
    </row>
    <row r="1908" spans="12:12" ht="12.75" customHeight="1">
      <c r="L1908" s="59"/>
    </row>
    <row r="1909" spans="12:12" ht="12.75" customHeight="1">
      <c r="L1909" s="59"/>
    </row>
    <row r="1910" spans="12:12" ht="12.75" customHeight="1">
      <c r="L1910" s="59"/>
    </row>
    <row r="1911" spans="12:12" ht="12.75" customHeight="1">
      <c r="L1911" s="59"/>
    </row>
    <row r="1912" spans="12:12" ht="12.75" customHeight="1">
      <c r="L1912" s="59"/>
    </row>
    <row r="1913" spans="12:12" ht="12.75" customHeight="1">
      <c r="L1913" s="59"/>
    </row>
    <row r="1914" spans="12:12" ht="12.75" customHeight="1">
      <c r="L1914" s="59"/>
    </row>
    <row r="1915" spans="12:12" ht="12.75" customHeight="1">
      <c r="L1915" s="59"/>
    </row>
    <row r="1916" spans="12:12" ht="12.75" customHeight="1">
      <c r="L1916" s="59"/>
    </row>
    <row r="1917" spans="12:12" ht="12.75" customHeight="1">
      <c r="L1917" s="59"/>
    </row>
    <row r="1918" spans="12:12" ht="12.75" customHeight="1">
      <c r="L1918" s="59"/>
    </row>
    <row r="1919" spans="12:12" ht="12.75" customHeight="1">
      <c r="L1919" s="59"/>
    </row>
    <row r="1920" spans="12:12" ht="12.75" customHeight="1">
      <c r="L1920" s="59"/>
    </row>
    <row r="1921" spans="12:12" ht="12.75" customHeight="1">
      <c r="L1921" s="59"/>
    </row>
    <row r="1922" spans="12:12" ht="12.75" customHeight="1">
      <c r="L1922" s="59"/>
    </row>
    <row r="1923" spans="12:12" ht="12.75" customHeight="1">
      <c r="L1923" s="59"/>
    </row>
    <row r="1924" spans="12:12" ht="12.75" customHeight="1">
      <c r="L1924" s="59"/>
    </row>
    <row r="1925" spans="12:12" ht="12.75" customHeight="1">
      <c r="L1925" s="59"/>
    </row>
    <row r="1926" spans="12:12" ht="12.75" customHeight="1">
      <c r="L1926" s="59"/>
    </row>
    <row r="1927" spans="12:12" ht="12.75" customHeight="1">
      <c r="L1927" s="59"/>
    </row>
    <row r="1928" spans="12:12" ht="12.75" customHeight="1">
      <c r="L1928" s="59"/>
    </row>
    <row r="1929" spans="12:12" ht="12.75" customHeight="1">
      <c r="L1929" s="59"/>
    </row>
    <row r="1930" spans="12:12" ht="12.75" customHeight="1">
      <c r="L1930" s="59"/>
    </row>
    <row r="1931" spans="12:12" ht="12.75" customHeight="1">
      <c r="L1931" s="59"/>
    </row>
    <row r="1932" spans="12:12" ht="12.75" customHeight="1">
      <c r="L1932" s="59"/>
    </row>
    <row r="1933" spans="12:12" ht="12.75" customHeight="1">
      <c r="L1933" s="59"/>
    </row>
    <row r="1934" spans="12:12" ht="12.75" customHeight="1">
      <c r="L1934" s="59"/>
    </row>
    <row r="1935" spans="12:12" ht="12.75" customHeight="1">
      <c r="L1935" s="59"/>
    </row>
    <row r="1936" spans="12:12" ht="12.75" customHeight="1">
      <c r="L1936" s="59"/>
    </row>
    <row r="1937" spans="12:12" ht="12.75" customHeight="1">
      <c r="L1937" s="59"/>
    </row>
    <row r="1938" spans="12:12" ht="12.75" customHeight="1">
      <c r="L1938" s="59"/>
    </row>
    <row r="1939" spans="12:12" ht="12.75" customHeight="1">
      <c r="L1939" s="59"/>
    </row>
    <row r="1940" spans="12:12" ht="12.75" customHeight="1">
      <c r="L1940" s="59"/>
    </row>
    <row r="1941" spans="12:12" ht="12.75" customHeight="1">
      <c r="L1941" s="59"/>
    </row>
    <row r="1942" spans="12:12" ht="12.75" customHeight="1">
      <c r="L1942" s="59"/>
    </row>
    <row r="1943" spans="12:12" ht="12.75" customHeight="1">
      <c r="L1943" s="59"/>
    </row>
    <row r="1944" spans="12:12" ht="12.75" customHeight="1">
      <c r="L1944" s="59"/>
    </row>
    <row r="1945" spans="12:12" ht="12.75" customHeight="1">
      <c r="L1945" s="59"/>
    </row>
    <row r="1946" spans="12:12" ht="12.75" customHeight="1">
      <c r="L1946" s="59"/>
    </row>
    <row r="1947" spans="12:12" ht="12.75" customHeight="1">
      <c r="L1947" s="59"/>
    </row>
    <row r="1948" spans="12:12" ht="12.75" customHeight="1">
      <c r="L1948" s="59"/>
    </row>
    <row r="1949" spans="12:12" ht="12.75" customHeight="1">
      <c r="L1949" s="59"/>
    </row>
    <row r="1950" spans="12:12" ht="12.75" customHeight="1">
      <c r="L1950" s="59"/>
    </row>
    <row r="1951" spans="12:12" ht="12.75" customHeight="1">
      <c r="L1951" s="59"/>
    </row>
    <row r="1952" spans="12:12" ht="12.75" customHeight="1">
      <c r="L1952" s="59"/>
    </row>
    <row r="1953" spans="12:12" ht="12.75" customHeight="1">
      <c r="L1953" s="59"/>
    </row>
    <row r="1954" spans="12:12" ht="12.75" customHeight="1">
      <c r="L1954" s="59"/>
    </row>
    <row r="1955" spans="12:12" ht="12.75" customHeight="1">
      <c r="L1955" s="59"/>
    </row>
    <row r="1956" spans="12:12" ht="12.75" customHeight="1">
      <c r="L1956" s="59"/>
    </row>
    <row r="1957" spans="12:12" ht="12.75" customHeight="1">
      <c r="L1957" s="59"/>
    </row>
    <row r="1958" spans="12:12" ht="12.75" customHeight="1">
      <c r="L1958" s="59"/>
    </row>
    <row r="1959" spans="12:12" ht="12.75" customHeight="1">
      <c r="L1959" s="59"/>
    </row>
    <row r="1960" spans="12:12" ht="12.75" customHeight="1">
      <c r="L1960" s="59"/>
    </row>
    <row r="1961" spans="12:12" ht="12.75" customHeight="1">
      <c r="L1961" s="59"/>
    </row>
    <row r="1962" spans="12:12" ht="12.75" customHeight="1">
      <c r="L1962" s="59"/>
    </row>
    <row r="1963" spans="12:12" ht="12.75" customHeight="1">
      <c r="L1963" s="59"/>
    </row>
    <row r="1964" spans="12:12" ht="12.75" customHeight="1">
      <c r="L1964" s="59"/>
    </row>
    <row r="1965" spans="12:12" ht="12.75" customHeight="1">
      <c r="L1965" s="59"/>
    </row>
    <row r="1966" spans="12:12" ht="12.75" customHeight="1">
      <c r="L1966" s="59"/>
    </row>
    <row r="1967" spans="12:12" ht="12.75" customHeight="1">
      <c r="L1967" s="59"/>
    </row>
    <row r="1968" spans="12:12" ht="12.75" customHeight="1">
      <c r="L1968" s="59"/>
    </row>
    <row r="1969" spans="12:12" ht="12.75" customHeight="1">
      <c r="L1969" s="59"/>
    </row>
    <row r="1970" spans="12:12" ht="12.75" customHeight="1">
      <c r="L1970" s="59"/>
    </row>
    <row r="1971" spans="12:12" ht="12.75" customHeight="1">
      <c r="L1971" s="59"/>
    </row>
    <row r="1972" spans="12:12" ht="12.75" customHeight="1">
      <c r="L1972" s="59"/>
    </row>
    <row r="1973" spans="12:12" ht="12.75" customHeight="1">
      <c r="L1973" s="59"/>
    </row>
    <row r="1974" spans="12:12" ht="12.75" customHeight="1">
      <c r="L1974" s="59"/>
    </row>
    <row r="1975" spans="12:12" ht="12.75" customHeight="1">
      <c r="L1975" s="59"/>
    </row>
    <row r="1976" spans="12:12" ht="12.75" customHeight="1">
      <c r="L1976" s="59"/>
    </row>
    <row r="1977" spans="12:12" ht="12.75" customHeight="1">
      <c r="L1977" s="59"/>
    </row>
    <row r="1978" spans="12:12" ht="12.75" customHeight="1">
      <c r="L1978" s="59"/>
    </row>
    <row r="1979" spans="12:12" ht="12.75" customHeight="1">
      <c r="L1979" s="59"/>
    </row>
    <row r="1980" spans="12:12" ht="12.75" customHeight="1">
      <c r="L1980" s="59"/>
    </row>
    <row r="1981" spans="12:12" ht="12.75" customHeight="1">
      <c r="L1981" s="59"/>
    </row>
    <row r="1982" spans="12:12" ht="12.75" customHeight="1">
      <c r="L1982" s="59"/>
    </row>
    <row r="1983" spans="12:12" ht="12.75" customHeight="1">
      <c r="L1983" s="59"/>
    </row>
    <row r="1984" spans="12:12" ht="12.75" customHeight="1">
      <c r="L1984" s="59"/>
    </row>
    <row r="1985" spans="12:12" ht="12.75" customHeight="1">
      <c r="L1985" s="59"/>
    </row>
    <row r="1986" spans="12:12" ht="12.75" customHeight="1">
      <c r="L1986" s="59"/>
    </row>
    <row r="1987" spans="12:12" ht="12.75" customHeight="1">
      <c r="L1987" s="59"/>
    </row>
    <row r="1988" spans="12:12" ht="12.75" customHeight="1">
      <c r="L1988" s="59"/>
    </row>
    <row r="1989" spans="12:12" ht="12.75" customHeight="1">
      <c r="L1989" s="59"/>
    </row>
    <row r="1990" spans="12:12" ht="12.75" customHeight="1">
      <c r="L1990" s="59"/>
    </row>
    <row r="1991" spans="12:12" ht="12.75" customHeight="1">
      <c r="L1991" s="59"/>
    </row>
    <row r="1992" spans="12:12" ht="12.75" customHeight="1">
      <c r="L1992" s="59"/>
    </row>
    <row r="1993" spans="12:12" ht="12.75" customHeight="1">
      <c r="L1993" s="59"/>
    </row>
    <row r="1994" spans="12:12" ht="12.75" customHeight="1">
      <c r="L1994" s="59"/>
    </row>
    <row r="1995" spans="12:12" ht="12.75" customHeight="1">
      <c r="L1995" s="59"/>
    </row>
    <row r="1996" spans="12:12" ht="12.75" customHeight="1">
      <c r="L1996" s="59"/>
    </row>
    <row r="1997" spans="12:12" ht="12.75" customHeight="1">
      <c r="L1997" s="59"/>
    </row>
    <row r="1998" spans="12:12" ht="12.75" customHeight="1">
      <c r="L1998" s="59"/>
    </row>
    <row r="1999" spans="12:12" ht="12.75" customHeight="1">
      <c r="L1999" s="59"/>
    </row>
    <row r="2000" spans="12:12" ht="12.75" customHeight="1">
      <c r="L2000" s="59"/>
    </row>
    <row r="2001" spans="12:12" ht="12.75" customHeight="1">
      <c r="L2001" s="59"/>
    </row>
    <row r="2002" spans="12:12" ht="12.75" customHeight="1">
      <c r="L2002" s="59"/>
    </row>
    <row r="2003" spans="12:12" ht="12.75" customHeight="1">
      <c r="L2003" s="59"/>
    </row>
    <row r="2004" spans="12:12" ht="12.75" customHeight="1">
      <c r="L2004" s="59"/>
    </row>
    <row r="2005" spans="12:12" ht="12.75" customHeight="1">
      <c r="L2005" s="59"/>
    </row>
    <row r="2006" spans="12:12" ht="12.75" customHeight="1">
      <c r="L2006" s="59"/>
    </row>
    <row r="2007" spans="12:12" ht="12.75" customHeight="1">
      <c r="L2007" s="59"/>
    </row>
    <row r="2008" spans="12:12" ht="12.75" customHeight="1">
      <c r="L2008" s="59"/>
    </row>
    <row r="2009" spans="12:12" ht="12.75" customHeight="1">
      <c r="L2009" s="59"/>
    </row>
    <row r="2010" spans="12:12" ht="12.75" customHeight="1">
      <c r="L2010" s="59"/>
    </row>
    <row r="2011" spans="12:12" ht="12.75" customHeight="1">
      <c r="L2011" s="59"/>
    </row>
    <row r="2012" spans="12:12" ht="12.75" customHeight="1">
      <c r="L2012" s="59"/>
    </row>
    <row r="2013" spans="12:12" ht="12.75" customHeight="1">
      <c r="L2013" s="59"/>
    </row>
    <row r="2014" spans="12:12" ht="12.75" customHeight="1">
      <c r="L2014" s="59"/>
    </row>
    <row r="2015" spans="12:12" ht="12.75" customHeight="1">
      <c r="L2015" s="59"/>
    </row>
    <row r="2016" spans="12:12" ht="12.75" customHeight="1">
      <c r="L2016" s="59"/>
    </row>
    <row r="2017" spans="12:12" ht="12.75" customHeight="1">
      <c r="L2017" s="59"/>
    </row>
    <row r="2018" spans="12:12" ht="12.75" customHeight="1">
      <c r="L2018" s="59"/>
    </row>
    <row r="2019" spans="12:12" ht="12.75" customHeight="1">
      <c r="L2019" s="59"/>
    </row>
    <row r="2020" spans="12:12" ht="12.75" customHeight="1">
      <c r="L2020" s="59"/>
    </row>
    <row r="2021" spans="12:12" ht="12.75" customHeight="1">
      <c r="L2021" s="59"/>
    </row>
    <row r="2022" spans="12:12" ht="12.75" customHeight="1">
      <c r="L2022" s="59"/>
    </row>
    <row r="2023" spans="12:12" ht="12.75" customHeight="1">
      <c r="L2023" s="59"/>
    </row>
    <row r="2024" spans="12:12" ht="12.75" customHeight="1">
      <c r="L2024" s="59"/>
    </row>
    <row r="2025" spans="12:12" ht="12.75" customHeight="1">
      <c r="L2025" s="59"/>
    </row>
    <row r="2026" spans="12:12" ht="12.75" customHeight="1">
      <c r="L2026" s="59"/>
    </row>
    <row r="2027" spans="12:12" ht="12.75" customHeight="1">
      <c r="L2027" s="59"/>
    </row>
    <row r="2028" spans="12:12" ht="12.75" customHeight="1">
      <c r="L2028" s="59"/>
    </row>
    <row r="2029" spans="12:12" ht="12.75" customHeight="1">
      <c r="L2029" s="59"/>
    </row>
    <row r="2030" spans="12:12" ht="12.75" customHeight="1">
      <c r="L2030" s="59"/>
    </row>
    <row r="2031" spans="12:12" ht="12.75" customHeight="1">
      <c r="L2031" s="59"/>
    </row>
    <row r="2032" spans="12:12" ht="12.75" customHeight="1">
      <c r="L2032" s="59"/>
    </row>
    <row r="2033" spans="12:12" ht="12.75" customHeight="1">
      <c r="L2033" s="59"/>
    </row>
    <row r="2034" spans="12:12" ht="12.75" customHeight="1">
      <c r="L2034" s="59"/>
    </row>
    <row r="2035" spans="12:12" ht="12.75" customHeight="1">
      <c r="L2035" s="59"/>
    </row>
    <row r="2036" spans="12:12" ht="12.75" customHeight="1">
      <c r="L2036" s="59"/>
    </row>
    <row r="2037" spans="12:12" ht="12.75" customHeight="1">
      <c r="L2037" s="59"/>
    </row>
    <row r="2038" spans="12:12" ht="12.75" customHeight="1">
      <c r="L2038" s="59"/>
    </row>
    <row r="2039" spans="12:12" ht="12.75" customHeight="1">
      <c r="L2039" s="59"/>
    </row>
    <row r="2040" spans="12:12" ht="12.75" customHeight="1">
      <c r="L2040" s="59"/>
    </row>
    <row r="2041" spans="12:12" ht="12.75" customHeight="1">
      <c r="L2041" s="59"/>
    </row>
    <row r="2042" spans="12:12" ht="12.75" customHeight="1">
      <c r="L2042" s="59"/>
    </row>
    <row r="2043" spans="12:12" ht="12.75" customHeight="1">
      <c r="L2043" s="59"/>
    </row>
    <row r="2044" spans="12:12" ht="12.75" customHeight="1">
      <c r="L2044" s="59"/>
    </row>
    <row r="2045" spans="12:12" ht="12.75" customHeight="1">
      <c r="L2045" s="59"/>
    </row>
    <row r="2046" spans="12:12" ht="12.75" customHeight="1">
      <c r="L2046" s="59"/>
    </row>
    <row r="2047" spans="12:12" ht="12.75" customHeight="1">
      <c r="L2047" s="59"/>
    </row>
    <row r="2048" spans="12:12" ht="12.75" customHeight="1">
      <c r="L2048" s="59"/>
    </row>
    <row r="2049" spans="12:12" ht="12.75" customHeight="1">
      <c r="L2049" s="59"/>
    </row>
    <row r="2050" spans="12:12" ht="12.75" customHeight="1">
      <c r="L2050" s="59"/>
    </row>
    <row r="2051" spans="12:12" ht="12.75" customHeight="1">
      <c r="L2051" s="59"/>
    </row>
    <row r="2052" spans="12:12" ht="12.75" customHeight="1">
      <c r="L2052" s="59"/>
    </row>
    <row r="2053" spans="12:12" ht="12.75" customHeight="1">
      <c r="L2053" s="59"/>
    </row>
    <row r="2054" spans="12:12" ht="12.75" customHeight="1">
      <c r="L2054" s="59"/>
    </row>
    <row r="2055" spans="12:12" ht="12.75" customHeight="1">
      <c r="L2055" s="59"/>
    </row>
    <row r="2056" spans="12:12" ht="12.75" customHeight="1">
      <c r="L2056" s="59"/>
    </row>
    <row r="2057" spans="12:12" ht="12.75" customHeight="1">
      <c r="L2057" s="59"/>
    </row>
    <row r="2058" spans="12:12" ht="12.75" customHeight="1">
      <c r="L2058" s="59"/>
    </row>
    <row r="2059" spans="12:12" ht="12.75" customHeight="1">
      <c r="L2059" s="59"/>
    </row>
    <row r="2060" spans="12:12" ht="12.75" customHeight="1">
      <c r="L2060" s="59"/>
    </row>
    <row r="2061" spans="12:12" ht="12.75" customHeight="1">
      <c r="L2061" s="59"/>
    </row>
    <row r="2062" spans="12:12" ht="12.75" customHeight="1">
      <c r="L2062" s="59"/>
    </row>
    <row r="2063" spans="12:12" ht="12.75" customHeight="1">
      <c r="L2063" s="59"/>
    </row>
    <row r="2064" spans="12:12" ht="12.75" customHeight="1">
      <c r="L2064" s="59"/>
    </row>
    <row r="2065" spans="12:12" ht="12.75" customHeight="1">
      <c r="L2065" s="59"/>
    </row>
    <row r="2066" spans="12:12" ht="12.75" customHeight="1">
      <c r="L2066" s="59"/>
    </row>
    <row r="2067" spans="12:12" ht="12.75" customHeight="1">
      <c r="L2067" s="59"/>
    </row>
    <row r="2068" spans="12:12" ht="12.75" customHeight="1">
      <c r="L2068" s="59"/>
    </row>
    <row r="2069" spans="12:12" ht="12.75" customHeight="1">
      <c r="L2069" s="59"/>
    </row>
    <row r="2070" spans="12:12" ht="12.75" customHeight="1">
      <c r="L2070" s="59"/>
    </row>
    <row r="2071" spans="12:12" ht="12.75" customHeight="1">
      <c r="L2071" s="59"/>
    </row>
    <row r="2072" spans="12:12" ht="12.75" customHeight="1">
      <c r="L2072" s="59"/>
    </row>
    <row r="2073" spans="12:12" ht="12.75" customHeight="1">
      <c r="L2073" s="59"/>
    </row>
    <row r="2074" spans="12:12" ht="12.75" customHeight="1">
      <c r="L2074" s="59"/>
    </row>
    <row r="2075" spans="12:12" ht="12.75" customHeight="1">
      <c r="L2075" s="59"/>
    </row>
    <row r="2076" spans="12:12" ht="12.75" customHeight="1">
      <c r="L2076" s="59"/>
    </row>
    <row r="2077" spans="12:12" ht="12.75" customHeight="1">
      <c r="L2077" s="59"/>
    </row>
    <row r="2078" spans="12:12" ht="12.75" customHeight="1">
      <c r="L2078" s="59"/>
    </row>
    <row r="2079" spans="12:12" ht="12.75" customHeight="1">
      <c r="L2079" s="59"/>
    </row>
    <row r="2080" spans="12:12" ht="12.75" customHeight="1">
      <c r="L2080" s="59"/>
    </row>
    <row r="2081" spans="12:12" ht="12.75" customHeight="1">
      <c r="L2081" s="59"/>
    </row>
    <row r="2082" spans="12:12" ht="12.75" customHeight="1">
      <c r="L2082" s="59"/>
    </row>
    <row r="2083" spans="12:12" ht="12.75" customHeight="1">
      <c r="L2083" s="59"/>
    </row>
    <row r="2084" spans="12:12" ht="12.75" customHeight="1">
      <c r="L2084" s="59"/>
    </row>
    <row r="2085" spans="12:12" ht="12.75" customHeight="1">
      <c r="L2085" s="59"/>
    </row>
    <row r="2086" spans="12:12" ht="12.75" customHeight="1">
      <c r="L2086" s="59"/>
    </row>
    <row r="2087" spans="12:12" ht="12.75" customHeight="1">
      <c r="L2087" s="59"/>
    </row>
    <row r="2088" spans="12:12" ht="12.75" customHeight="1">
      <c r="L2088" s="59"/>
    </row>
    <row r="2089" spans="12:12" ht="12.75" customHeight="1">
      <c r="L2089" s="59"/>
    </row>
    <row r="2090" spans="12:12" ht="12.75" customHeight="1">
      <c r="L2090" s="59"/>
    </row>
    <row r="2091" spans="12:12" ht="12.75" customHeight="1">
      <c r="L2091" s="59"/>
    </row>
    <row r="2092" spans="12:12" ht="12.75" customHeight="1">
      <c r="L2092" s="59"/>
    </row>
    <row r="2093" spans="12:12" ht="12.75" customHeight="1">
      <c r="L2093" s="59"/>
    </row>
    <row r="2094" spans="12:12" ht="12.75" customHeight="1">
      <c r="L2094" s="59"/>
    </row>
    <row r="2095" spans="12:12" ht="12.75" customHeight="1">
      <c r="L2095" s="59"/>
    </row>
    <row r="2096" spans="12:12" ht="12.75" customHeight="1">
      <c r="L2096" s="59"/>
    </row>
    <row r="2097" spans="12:12" ht="12.75" customHeight="1">
      <c r="L2097" s="59"/>
    </row>
    <row r="2098" spans="12:12" ht="12.75" customHeight="1">
      <c r="L2098" s="59"/>
    </row>
    <row r="2099" spans="12:12" ht="12.75" customHeight="1">
      <c r="L2099" s="59"/>
    </row>
    <row r="2100" spans="12:12" ht="12.75" customHeight="1">
      <c r="L2100" s="59"/>
    </row>
    <row r="2101" spans="12:12" ht="12.75" customHeight="1">
      <c r="L2101" s="59"/>
    </row>
    <row r="2102" spans="12:12" ht="12.75" customHeight="1">
      <c r="L2102" s="59"/>
    </row>
    <row r="2103" spans="12:12" ht="12.75" customHeight="1">
      <c r="L2103" s="59"/>
    </row>
    <row r="2104" spans="12:12" ht="12.75" customHeight="1">
      <c r="L2104" s="59"/>
    </row>
    <row r="2105" spans="12:12" ht="12.75" customHeight="1">
      <c r="L2105" s="59"/>
    </row>
    <row r="2106" spans="12:12" ht="12.75" customHeight="1">
      <c r="L2106" s="59"/>
    </row>
    <row r="2107" spans="12:12" ht="12.75" customHeight="1">
      <c r="L2107" s="59"/>
    </row>
    <row r="2108" spans="12:12" ht="12.75" customHeight="1">
      <c r="L2108" s="59"/>
    </row>
    <row r="2109" spans="12:12" ht="12.75" customHeight="1">
      <c r="L2109" s="59"/>
    </row>
    <row r="2110" spans="12:12" ht="12.75" customHeight="1">
      <c r="L2110" s="59"/>
    </row>
    <row r="2111" spans="12:12" ht="12.75" customHeight="1">
      <c r="L2111" s="59"/>
    </row>
    <row r="2112" spans="12:12" ht="12.75" customHeight="1">
      <c r="L2112" s="59"/>
    </row>
    <row r="2113" spans="12:12" ht="12.75" customHeight="1">
      <c r="L2113" s="59"/>
    </row>
    <row r="2114" spans="12:12" ht="12.75" customHeight="1">
      <c r="L2114" s="59"/>
    </row>
    <row r="2115" spans="12:12" ht="12.75" customHeight="1">
      <c r="L2115" s="59"/>
    </row>
    <row r="2116" spans="12:12" ht="12.75" customHeight="1">
      <c r="L2116" s="59"/>
    </row>
    <row r="2117" spans="12:12" ht="12.75" customHeight="1">
      <c r="L2117" s="59"/>
    </row>
    <row r="2118" spans="12:12" ht="12.75" customHeight="1">
      <c r="L2118" s="59"/>
    </row>
    <row r="2119" spans="12:12" ht="12.75" customHeight="1">
      <c r="L2119" s="59"/>
    </row>
    <row r="2120" spans="12:12" ht="12.75" customHeight="1">
      <c r="L2120" s="59"/>
    </row>
    <row r="2121" spans="12:12" ht="12.75" customHeight="1">
      <c r="L2121" s="59"/>
    </row>
    <row r="2122" spans="12:12" ht="12.75" customHeight="1">
      <c r="L2122" s="59"/>
    </row>
    <row r="2123" spans="12:12" ht="12.75" customHeight="1">
      <c r="L2123" s="59"/>
    </row>
    <row r="2124" spans="12:12" ht="12.75" customHeight="1">
      <c r="L2124" s="59"/>
    </row>
    <row r="2125" spans="12:12" ht="12.75" customHeight="1">
      <c r="L2125" s="59"/>
    </row>
    <row r="2126" spans="12:12" ht="12.75" customHeight="1">
      <c r="L2126" s="59"/>
    </row>
    <row r="2127" spans="12:12" ht="12.75" customHeight="1">
      <c r="L2127" s="59"/>
    </row>
    <row r="2128" spans="12:12" ht="12.75" customHeight="1">
      <c r="L2128" s="59"/>
    </row>
    <row r="2129" spans="12:12" ht="12.75" customHeight="1">
      <c r="L2129" s="59"/>
    </row>
    <row r="2130" spans="12:12" ht="12.75" customHeight="1">
      <c r="L2130" s="59"/>
    </row>
    <row r="2131" spans="12:12" ht="12.75" customHeight="1">
      <c r="L2131" s="59"/>
    </row>
    <row r="2132" spans="12:12" ht="12.75" customHeight="1">
      <c r="L2132" s="59"/>
    </row>
    <row r="2133" spans="12:12" ht="12.75" customHeight="1">
      <c r="L2133" s="59"/>
    </row>
    <row r="2134" spans="12:12" ht="12.75" customHeight="1">
      <c r="L2134" s="59"/>
    </row>
    <row r="2135" spans="12:12" ht="12.75" customHeight="1">
      <c r="L2135" s="59"/>
    </row>
    <row r="2136" spans="12:12" ht="12.75" customHeight="1">
      <c r="L2136" s="59"/>
    </row>
    <row r="2137" spans="12:12" ht="12.75" customHeight="1">
      <c r="L2137" s="59"/>
    </row>
    <row r="2138" spans="12:12" ht="12.75" customHeight="1">
      <c r="L2138" s="59"/>
    </row>
    <row r="2139" spans="12:12" ht="12.75" customHeight="1">
      <c r="L2139" s="59"/>
    </row>
    <row r="2140" spans="12:12" ht="12.75" customHeight="1">
      <c r="L2140" s="59"/>
    </row>
    <row r="2141" spans="12:12" ht="12.75" customHeight="1">
      <c r="L2141" s="59"/>
    </row>
    <row r="2142" spans="12:12" ht="12.75" customHeight="1">
      <c r="L2142" s="59"/>
    </row>
    <row r="2143" spans="12:12" ht="12.75" customHeight="1">
      <c r="L2143" s="59"/>
    </row>
    <row r="2144" spans="12:12" ht="12.75" customHeight="1">
      <c r="L2144" s="59"/>
    </row>
    <row r="2145" spans="12:12" ht="12.75" customHeight="1">
      <c r="L2145" s="59"/>
    </row>
    <row r="2146" spans="12:12" ht="12.75" customHeight="1">
      <c r="L2146" s="59"/>
    </row>
    <row r="2147" spans="12:12" ht="12.75" customHeight="1">
      <c r="L2147" s="59"/>
    </row>
    <row r="2148" spans="12:12" ht="12.75" customHeight="1">
      <c r="L2148" s="59"/>
    </row>
    <row r="2149" spans="12:12" ht="12.75" customHeight="1">
      <c r="L2149" s="59"/>
    </row>
    <row r="2150" spans="12:12" ht="12.75" customHeight="1">
      <c r="L2150" s="59"/>
    </row>
    <row r="2151" spans="12:12" ht="12.75" customHeight="1">
      <c r="L2151" s="59"/>
    </row>
    <row r="2152" spans="12:12" ht="12.75" customHeight="1">
      <c r="L2152" s="59"/>
    </row>
    <row r="2153" spans="12:12" ht="12.75" customHeight="1">
      <c r="L2153" s="59"/>
    </row>
    <row r="2154" spans="12:12" ht="12.75" customHeight="1">
      <c r="L2154" s="59"/>
    </row>
    <row r="2155" spans="12:12" ht="12.75" customHeight="1">
      <c r="L2155" s="59"/>
    </row>
    <row r="2156" spans="12:12" ht="12.75" customHeight="1">
      <c r="L2156" s="59"/>
    </row>
    <row r="2157" spans="12:12" ht="12.75" customHeight="1">
      <c r="L2157" s="59"/>
    </row>
    <row r="2158" spans="12:12" ht="12.75" customHeight="1">
      <c r="L2158" s="59"/>
    </row>
    <row r="2159" spans="12:12" ht="12.75" customHeight="1">
      <c r="L2159" s="59"/>
    </row>
    <row r="2160" spans="12:12" ht="12.75" customHeight="1">
      <c r="L2160" s="59"/>
    </row>
    <row r="2161" spans="12:12" ht="12.75" customHeight="1">
      <c r="L2161" s="59"/>
    </row>
    <row r="2162" spans="12:12" ht="12.75" customHeight="1">
      <c r="L2162" s="59"/>
    </row>
    <row r="2163" spans="12:12" ht="12.75" customHeight="1">
      <c r="L2163" s="59"/>
    </row>
    <row r="2164" spans="12:12" ht="12.75" customHeight="1">
      <c r="L2164" s="59"/>
    </row>
    <row r="2165" spans="12:12" ht="12.75" customHeight="1">
      <c r="L2165" s="59"/>
    </row>
    <row r="2166" spans="12:12" ht="12.75" customHeight="1">
      <c r="L2166" s="59"/>
    </row>
    <row r="2167" spans="12:12" ht="12.75" customHeight="1">
      <c r="L2167" s="59"/>
    </row>
    <row r="2168" spans="12:12" ht="12.75" customHeight="1">
      <c r="L2168" s="59"/>
    </row>
    <row r="2169" spans="12:12" ht="12.75" customHeight="1">
      <c r="L2169" s="59"/>
    </row>
    <row r="2170" spans="12:12" ht="12.75" customHeight="1">
      <c r="L2170" s="59"/>
    </row>
    <row r="2171" spans="12:12" ht="12.75" customHeight="1">
      <c r="L2171" s="59"/>
    </row>
    <row r="2172" spans="12:12" ht="12.75" customHeight="1">
      <c r="L2172" s="59"/>
    </row>
    <row r="2173" spans="12:12" ht="12.75" customHeight="1">
      <c r="L2173" s="59"/>
    </row>
    <row r="2174" spans="12:12" ht="12.75" customHeight="1">
      <c r="L2174" s="59"/>
    </row>
    <row r="2175" spans="12:12" ht="12.75" customHeight="1">
      <c r="L2175" s="59"/>
    </row>
    <row r="2176" spans="12:12" ht="12.75" customHeight="1">
      <c r="L2176" s="59"/>
    </row>
    <row r="2177" spans="12:12" ht="12.75" customHeight="1">
      <c r="L2177" s="59"/>
    </row>
    <row r="2178" spans="12:12" ht="12.75" customHeight="1">
      <c r="L2178" s="59"/>
    </row>
    <row r="2179" spans="12:12" ht="12.75" customHeight="1">
      <c r="L2179" s="59"/>
    </row>
    <row r="2180" spans="12:12" ht="12.75" customHeight="1">
      <c r="L2180" s="59"/>
    </row>
    <row r="2181" spans="12:12" ht="12.75" customHeight="1">
      <c r="L2181" s="59"/>
    </row>
    <row r="2182" spans="12:12" ht="12.75" customHeight="1">
      <c r="L2182" s="59"/>
    </row>
    <row r="2183" spans="12:12" ht="12.75" customHeight="1">
      <c r="L2183" s="59"/>
    </row>
    <row r="2184" spans="12:12" ht="12.75" customHeight="1">
      <c r="L2184" s="59"/>
    </row>
    <row r="2185" spans="12:12" ht="12.75" customHeight="1">
      <c r="L2185" s="59"/>
    </row>
    <row r="2186" spans="12:12" ht="12.75" customHeight="1">
      <c r="L2186" s="59"/>
    </row>
    <row r="2187" spans="12:12" ht="12.75" customHeight="1">
      <c r="L2187" s="59"/>
    </row>
    <row r="2188" spans="12:12" ht="12.75" customHeight="1">
      <c r="L2188" s="59"/>
    </row>
    <row r="2189" spans="12:12" ht="12.75" customHeight="1">
      <c r="L2189" s="59"/>
    </row>
    <row r="2190" spans="12:12" ht="12.75" customHeight="1">
      <c r="L2190" s="59"/>
    </row>
    <row r="2191" spans="12:12" ht="12.75" customHeight="1">
      <c r="L2191" s="59"/>
    </row>
    <row r="2192" spans="12:12" ht="12.75" customHeight="1">
      <c r="L2192" s="59"/>
    </row>
    <row r="2193" spans="12:12" ht="12.75" customHeight="1">
      <c r="L2193" s="59"/>
    </row>
    <row r="2194" spans="12:12" ht="12.75" customHeight="1">
      <c r="L2194" s="59"/>
    </row>
    <row r="2195" spans="12:12" ht="12.75" customHeight="1">
      <c r="L2195" s="59"/>
    </row>
    <row r="2196" spans="12:12" ht="12.75" customHeight="1">
      <c r="L2196" s="59"/>
    </row>
    <row r="2197" spans="12:12" ht="12.75" customHeight="1">
      <c r="L2197" s="59"/>
    </row>
    <row r="2198" spans="12:12" ht="12.75" customHeight="1">
      <c r="L2198" s="59"/>
    </row>
    <row r="2199" spans="12:12" ht="12.75" customHeight="1">
      <c r="L2199" s="59"/>
    </row>
    <row r="2200" spans="12:12" ht="12.75" customHeight="1">
      <c r="L2200" s="59"/>
    </row>
    <row r="2201" spans="12:12" ht="12.75" customHeight="1">
      <c r="L2201" s="59"/>
    </row>
    <row r="2202" spans="12:12" ht="12.75" customHeight="1">
      <c r="L2202" s="59"/>
    </row>
    <row r="2203" spans="12:12" ht="12.75" customHeight="1">
      <c r="L2203" s="59"/>
    </row>
    <row r="2204" spans="12:12" ht="12.75" customHeight="1">
      <c r="L2204" s="59"/>
    </row>
    <row r="2205" spans="12:12" ht="12.75" customHeight="1">
      <c r="L2205" s="59"/>
    </row>
    <row r="2206" spans="12:12" ht="12.75" customHeight="1">
      <c r="L2206" s="59"/>
    </row>
    <row r="2207" spans="12:12" ht="12.75" customHeight="1">
      <c r="L2207" s="59"/>
    </row>
    <row r="2208" spans="12:12" ht="12.75" customHeight="1">
      <c r="L2208" s="59"/>
    </row>
    <row r="2209" spans="12:12" ht="12.75" customHeight="1">
      <c r="L2209" s="59"/>
    </row>
    <row r="2210" spans="12:12" ht="12.75" customHeight="1">
      <c r="L2210" s="59"/>
    </row>
    <row r="2211" spans="12:12" ht="12.75" customHeight="1">
      <c r="L2211" s="59"/>
    </row>
    <row r="2212" spans="12:12" ht="12.75" customHeight="1">
      <c r="L2212" s="59"/>
    </row>
    <row r="2213" spans="12:12" ht="12.75" customHeight="1">
      <c r="L2213" s="59"/>
    </row>
    <row r="2214" spans="12:12" ht="12.75" customHeight="1">
      <c r="L2214" s="59"/>
    </row>
    <row r="2215" spans="12:12" ht="12.75" customHeight="1">
      <c r="L2215" s="59"/>
    </row>
    <row r="2216" spans="12:12" ht="12.75" customHeight="1">
      <c r="L2216" s="59"/>
    </row>
    <row r="2217" spans="12:12" ht="12.75" customHeight="1">
      <c r="L2217" s="59"/>
    </row>
    <row r="2218" spans="12:12" ht="12.75" customHeight="1">
      <c r="L2218" s="59"/>
    </row>
    <row r="2219" spans="12:12" ht="12.75" customHeight="1">
      <c r="L2219" s="59"/>
    </row>
    <row r="2220" spans="12:12" ht="12.75" customHeight="1">
      <c r="L2220" s="59"/>
    </row>
    <row r="2221" spans="12:12" ht="12.75" customHeight="1">
      <c r="L2221" s="59"/>
    </row>
    <row r="2222" spans="12:12" ht="12.75" customHeight="1">
      <c r="L2222" s="59"/>
    </row>
    <row r="2223" spans="12:12" ht="12.75" customHeight="1">
      <c r="L2223" s="59"/>
    </row>
    <row r="2224" spans="12:12" ht="12.75" customHeight="1">
      <c r="L2224" s="59"/>
    </row>
    <row r="2225" spans="12:12" ht="12.75" customHeight="1">
      <c r="L2225" s="59"/>
    </row>
    <row r="2226" spans="12:12" ht="12.75" customHeight="1">
      <c r="L2226" s="59"/>
    </row>
    <row r="2227" spans="12:12" ht="12.75" customHeight="1">
      <c r="L2227" s="59"/>
    </row>
    <row r="2228" spans="12:12" ht="12.75" customHeight="1">
      <c r="L2228" s="59"/>
    </row>
    <row r="2229" spans="12:12" ht="12.75" customHeight="1">
      <c r="L2229" s="59"/>
    </row>
    <row r="2230" spans="12:12" ht="12.75" customHeight="1">
      <c r="L2230" s="59"/>
    </row>
    <row r="2231" spans="12:12" ht="12.75" customHeight="1">
      <c r="L2231" s="59"/>
    </row>
    <row r="2232" spans="12:12" ht="12.75" customHeight="1">
      <c r="L2232" s="59"/>
    </row>
    <row r="2233" spans="12:12" ht="12.75" customHeight="1">
      <c r="L2233" s="59"/>
    </row>
    <row r="2234" spans="12:12" ht="12.75" customHeight="1">
      <c r="L2234" s="59"/>
    </row>
    <row r="2235" spans="12:12" ht="12.75" customHeight="1">
      <c r="L2235" s="59"/>
    </row>
    <row r="2236" spans="12:12" ht="12.75" customHeight="1">
      <c r="L2236" s="59"/>
    </row>
    <row r="2237" spans="12:12" ht="12.75" customHeight="1">
      <c r="L2237" s="59"/>
    </row>
    <row r="2238" spans="12:12" ht="12.75" customHeight="1">
      <c r="L2238" s="59"/>
    </row>
    <row r="2239" spans="12:12" ht="12.75" customHeight="1">
      <c r="L2239" s="59"/>
    </row>
    <row r="2240" spans="12:12" ht="12.75" customHeight="1">
      <c r="L2240" s="59"/>
    </row>
    <row r="2241" spans="12:12" ht="12.75" customHeight="1">
      <c r="L2241" s="59"/>
    </row>
    <row r="2242" spans="12:12" ht="12.75" customHeight="1">
      <c r="L2242" s="59"/>
    </row>
    <row r="2243" spans="12:12" ht="12.75" customHeight="1">
      <c r="L2243" s="59"/>
    </row>
    <row r="2244" spans="12:12" ht="12.75" customHeight="1">
      <c r="L2244" s="59"/>
    </row>
    <row r="2245" spans="12:12" ht="12.75" customHeight="1">
      <c r="L2245" s="59"/>
    </row>
    <row r="2246" spans="12:12" ht="12.75" customHeight="1">
      <c r="L2246" s="59"/>
    </row>
    <row r="2247" spans="12:12" ht="12.75" customHeight="1">
      <c r="L2247" s="59"/>
    </row>
    <row r="2248" spans="12:12" ht="12.75" customHeight="1">
      <c r="L2248" s="59"/>
    </row>
    <row r="2249" spans="12:12" ht="12.75" customHeight="1">
      <c r="L2249" s="59"/>
    </row>
    <row r="2250" spans="12:12" ht="12.75" customHeight="1">
      <c r="L2250" s="59"/>
    </row>
    <row r="2251" spans="12:12" ht="12.75" customHeight="1">
      <c r="L2251" s="59"/>
    </row>
    <row r="2252" spans="12:12" ht="12.75" customHeight="1">
      <c r="L2252" s="59"/>
    </row>
    <row r="2253" spans="12:12" ht="12.75" customHeight="1">
      <c r="L2253" s="59"/>
    </row>
    <row r="2254" spans="12:12" ht="12.75" customHeight="1">
      <c r="L2254" s="59"/>
    </row>
    <row r="2255" spans="12:12" ht="12.75" customHeight="1">
      <c r="L2255" s="59"/>
    </row>
    <row r="2256" spans="12:12" ht="12.75" customHeight="1">
      <c r="L2256" s="59"/>
    </row>
    <row r="2257" spans="12:12" ht="12.75" customHeight="1">
      <c r="L2257" s="59"/>
    </row>
    <row r="2258" spans="12:12" ht="12.75" customHeight="1">
      <c r="L2258" s="59"/>
    </row>
    <row r="2259" spans="12:12" ht="12.75" customHeight="1">
      <c r="L2259" s="59"/>
    </row>
    <row r="2260" spans="12:12" ht="12.75" customHeight="1">
      <c r="L2260" s="59"/>
    </row>
    <row r="2261" spans="12:12" ht="12.75" customHeight="1">
      <c r="L2261" s="59"/>
    </row>
    <row r="2262" spans="12:12" ht="12.75" customHeight="1">
      <c r="L2262" s="59"/>
    </row>
    <row r="2263" spans="12:12" ht="12.75" customHeight="1">
      <c r="L2263" s="59"/>
    </row>
    <row r="2264" spans="12:12" ht="12.75" customHeight="1">
      <c r="L2264" s="59"/>
    </row>
    <row r="2265" spans="12:12" ht="12.75" customHeight="1">
      <c r="L2265" s="59"/>
    </row>
    <row r="2266" spans="12:12" ht="12.75" customHeight="1">
      <c r="L2266" s="59"/>
    </row>
    <row r="2267" spans="12:12" ht="12.75" customHeight="1">
      <c r="L2267" s="59"/>
    </row>
    <row r="2268" spans="12:12" ht="12.75" customHeight="1">
      <c r="L2268" s="59"/>
    </row>
    <row r="2269" spans="12:12" ht="12.75" customHeight="1">
      <c r="L2269" s="59"/>
    </row>
    <row r="2270" spans="12:12" ht="12.75" customHeight="1">
      <c r="L2270" s="59"/>
    </row>
    <row r="2271" spans="12:12" ht="12.75" customHeight="1">
      <c r="L2271" s="59"/>
    </row>
    <row r="2272" spans="12:12" ht="12.75" customHeight="1">
      <c r="L2272" s="59"/>
    </row>
    <row r="2273" spans="12:12" ht="12.75" customHeight="1">
      <c r="L2273" s="59"/>
    </row>
    <row r="2274" spans="12:12" ht="12.75" customHeight="1">
      <c r="L2274" s="59"/>
    </row>
    <row r="2275" spans="12:12" ht="12.75" customHeight="1">
      <c r="L2275" s="59"/>
    </row>
    <row r="2276" spans="12:12" ht="12.75" customHeight="1">
      <c r="L2276" s="59"/>
    </row>
    <row r="2277" spans="12:12" ht="12.75" customHeight="1">
      <c r="L2277" s="59"/>
    </row>
    <row r="2278" spans="12:12" ht="12.75" customHeight="1">
      <c r="L2278" s="59"/>
    </row>
    <row r="2279" spans="12:12" ht="12.75" customHeight="1">
      <c r="L2279" s="59"/>
    </row>
    <row r="2280" spans="12:12" ht="12.75" customHeight="1">
      <c r="L2280" s="59"/>
    </row>
    <row r="2281" spans="12:12" ht="12.75" customHeight="1">
      <c r="L2281" s="59"/>
    </row>
    <row r="2282" spans="12:12" ht="12.75" customHeight="1">
      <c r="L2282" s="59"/>
    </row>
    <row r="2283" spans="12:12" ht="12.75" customHeight="1">
      <c r="L2283" s="59"/>
    </row>
    <row r="2284" spans="12:12" ht="12.75" customHeight="1">
      <c r="L2284" s="59"/>
    </row>
    <row r="2285" spans="12:12" ht="12.75" customHeight="1">
      <c r="L2285" s="59"/>
    </row>
    <row r="2286" spans="12:12" ht="12.75" customHeight="1">
      <c r="L2286" s="59"/>
    </row>
    <row r="2287" spans="12:12" ht="12.75" customHeight="1">
      <c r="L2287" s="59"/>
    </row>
    <row r="2288" spans="12:12" ht="12.75" customHeight="1">
      <c r="L2288" s="59"/>
    </row>
    <row r="2289" spans="12:12" ht="12.75" customHeight="1">
      <c r="L2289" s="59"/>
    </row>
    <row r="2290" spans="12:12" ht="12.75" customHeight="1">
      <c r="L2290" s="59"/>
    </row>
    <row r="2291" spans="12:12" ht="12.75" customHeight="1">
      <c r="L2291" s="59"/>
    </row>
    <row r="2292" spans="12:12" ht="12.75" customHeight="1">
      <c r="L2292" s="59"/>
    </row>
    <row r="2293" spans="12:12" ht="12.75" customHeight="1">
      <c r="L2293" s="59"/>
    </row>
    <row r="2294" spans="12:12" ht="12.75" customHeight="1">
      <c r="L2294" s="59"/>
    </row>
    <row r="2295" spans="12:12" ht="12.75" customHeight="1">
      <c r="L2295" s="59"/>
    </row>
    <row r="2296" spans="12:12" ht="12.75" customHeight="1">
      <c r="L2296" s="59"/>
    </row>
    <row r="2297" spans="12:12" ht="12.75" customHeight="1">
      <c r="L2297" s="59"/>
    </row>
    <row r="2298" spans="12:12" ht="12.75" customHeight="1">
      <c r="L2298" s="59"/>
    </row>
    <row r="2299" spans="12:12" ht="12.75" customHeight="1">
      <c r="L2299" s="59"/>
    </row>
    <row r="2300" spans="12:12" ht="12.75" customHeight="1">
      <c r="L2300" s="59"/>
    </row>
    <row r="2301" spans="12:12" ht="12.75" customHeight="1">
      <c r="L2301" s="59"/>
    </row>
    <row r="2302" spans="12:12" ht="12.75" customHeight="1">
      <c r="L2302" s="59"/>
    </row>
    <row r="2303" spans="12:12" ht="12.75" customHeight="1">
      <c r="L2303" s="59"/>
    </row>
    <row r="2304" spans="12:12" ht="12.75" customHeight="1">
      <c r="L2304" s="59"/>
    </row>
    <row r="2305" spans="12:12" ht="12.75" customHeight="1">
      <c r="L2305" s="59"/>
    </row>
    <row r="2306" spans="12:12" ht="12.75" customHeight="1">
      <c r="L2306" s="59"/>
    </row>
    <row r="2307" spans="12:12" ht="12.75" customHeight="1">
      <c r="L2307" s="59"/>
    </row>
    <row r="2308" spans="12:12" ht="12.75" customHeight="1">
      <c r="L2308" s="59"/>
    </row>
    <row r="2309" spans="12:12" ht="12.75" customHeight="1">
      <c r="L2309" s="59"/>
    </row>
    <row r="2310" spans="12:12" ht="12.75" customHeight="1">
      <c r="L2310" s="59"/>
    </row>
    <row r="2311" spans="12:12" ht="12.75" customHeight="1">
      <c r="L2311" s="59"/>
    </row>
    <row r="2312" spans="12:12" ht="12.75" customHeight="1">
      <c r="L2312" s="59"/>
    </row>
    <row r="2313" spans="12:12" ht="12.75" customHeight="1">
      <c r="L2313" s="59"/>
    </row>
    <row r="2314" spans="12:12" ht="12.75" customHeight="1">
      <c r="L2314" s="59"/>
    </row>
    <row r="2315" spans="12:12" ht="12.75" customHeight="1">
      <c r="L2315" s="59"/>
    </row>
    <row r="2316" spans="12:12" ht="12.75" customHeight="1">
      <c r="L2316" s="59"/>
    </row>
    <row r="2317" spans="12:12" ht="12.75" customHeight="1">
      <c r="L2317" s="59"/>
    </row>
    <row r="2318" spans="12:12" ht="12.75" customHeight="1">
      <c r="L2318" s="59"/>
    </row>
    <row r="2319" spans="12:12" ht="12.75" customHeight="1">
      <c r="L2319" s="59"/>
    </row>
    <row r="2320" spans="12:12" ht="12.75" customHeight="1">
      <c r="L2320" s="59"/>
    </row>
    <row r="2321" spans="12:12" ht="12.75" customHeight="1">
      <c r="L2321" s="59"/>
    </row>
    <row r="2322" spans="12:12" ht="12.75" customHeight="1">
      <c r="L2322" s="59"/>
    </row>
    <row r="2323" spans="12:12" ht="12.75" customHeight="1">
      <c r="L2323" s="59"/>
    </row>
    <row r="2324" spans="12:12" ht="12.75" customHeight="1">
      <c r="L2324" s="59"/>
    </row>
    <row r="2325" spans="12:12" ht="12.75" customHeight="1">
      <c r="L2325" s="59"/>
    </row>
    <row r="2326" spans="12:12" ht="12.75" customHeight="1">
      <c r="L2326" s="59"/>
    </row>
    <row r="2327" spans="12:12" ht="12.75" customHeight="1">
      <c r="L2327" s="59"/>
    </row>
    <row r="2328" spans="12:12" ht="12.75" customHeight="1">
      <c r="L2328" s="59"/>
    </row>
    <row r="2329" spans="12:12" ht="12.75" customHeight="1">
      <c r="L2329" s="59"/>
    </row>
    <row r="2330" spans="12:12" ht="12.75" customHeight="1">
      <c r="L2330" s="59"/>
    </row>
    <row r="2331" spans="12:12" ht="12.75" customHeight="1">
      <c r="L2331" s="59"/>
    </row>
    <row r="2332" spans="12:12" ht="12.75" customHeight="1">
      <c r="L2332" s="59"/>
    </row>
    <row r="2333" spans="12:12" ht="12.75" customHeight="1">
      <c r="L2333" s="59"/>
    </row>
    <row r="2334" spans="12:12" ht="12.75" customHeight="1">
      <c r="L2334" s="59"/>
    </row>
    <row r="2335" spans="12:12" ht="12.75" customHeight="1">
      <c r="L2335" s="59"/>
    </row>
    <row r="2336" spans="12:12" ht="12.75" customHeight="1">
      <c r="L2336" s="59"/>
    </row>
    <row r="2337" spans="12:12" ht="12.75" customHeight="1">
      <c r="L2337" s="59"/>
    </row>
    <row r="2338" spans="12:12" ht="12.75" customHeight="1">
      <c r="L2338" s="59"/>
    </row>
    <row r="2339" spans="12:12" ht="12.75" customHeight="1">
      <c r="L2339" s="59"/>
    </row>
    <row r="2340" spans="12:12" ht="12.75" customHeight="1">
      <c r="L2340" s="59"/>
    </row>
    <row r="2341" spans="12:12" ht="12.75" customHeight="1">
      <c r="L2341" s="59"/>
    </row>
    <row r="2342" spans="12:12" ht="12.75" customHeight="1">
      <c r="L2342" s="59"/>
    </row>
    <row r="2343" spans="12:12" ht="12.75" customHeight="1">
      <c r="L2343" s="59"/>
    </row>
    <row r="2344" spans="12:12" ht="12.75" customHeight="1">
      <c r="L2344" s="59"/>
    </row>
    <row r="2345" spans="12:12" ht="12.75" customHeight="1">
      <c r="L2345" s="59"/>
    </row>
    <row r="2346" spans="12:12" ht="12.75" customHeight="1">
      <c r="L2346" s="59"/>
    </row>
    <row r="2347" spans="12:12" ht="12.75" customHeight="1">
      <c r="L2347" s="59"/>
    </row>
    <row r="2348" spans="12:12" ht="12.75" customHeight="1">
      <c r="L2348" s="59"/>
    </row>
    <row r="2349" spans="12:12" ht="12.75" customHeight="1">
      <c r="L2349" s="59"/>
    </row>
    <row r="2350" spans="12:12" ht="12.75" customHeight="1">
      <c r="L2350" s="59"/>
    </row>
    <row r="2351" spans="12:12" ht="12.75" customHeight="1">
      <c r="L2351" s="59"/>
    </row>
    <row r="2352" spans="12:12" ht="12.75" customHeight="1">
      <c r="L2352" s="59"/>
    </row>
    <row r="2353" spans="12:12" ht="12.75" customHeight="1">
      <c r="L2353" s="59"/>
    </row>
    <row r="2354" spans="12:12" ht="12.75" customHeight="1">
      <c r="L2354" s="59"/>
    </row>
    <row r="2355" spans="12:12" ht="12.75" customHeight="1">
      <c r="L2355" s="59"/>
    </row>
    <row r="2356" spans="12:12" ht="12.75" customHeight="1">
      <c r="L2356" s="59"/>
    </row>
    <row r="2357" spans="12:12" ht="12.75" customHeight="1">
      <c r="L2357" s="59"/>
    </row>
    <row r="2358" spans="12:12" ht="12.75" customHeight="1">
      <c r="L2358" s="59"/>
    </row>
    <row r="2359" spans="12:12" ht="12.75" customHeight="1">
      <c r="L2359" s="59"/>
    </row>
    <row r="2360" spans="12:12" ht="12.75" customHeight="1">
      <c r="L2360" s="59"/>
    </row>
    <row r="2361" spans="12:12" ht="12.75" customHeight="1">
      <c r="L2361" s="59"/>
    </row>
    <row r="2362" spans="12:12" ht="12.75" customHeight="1">
      <c r="L2362" s="59"/>
    </row>
    <row r="2363" spans="12:12" ht="12.75" customHeight="1">
      <c r="L2363" s="59"/>
    </row>
    <row r="2364" spans="12:12" ht="12.75" customHeight="1">
      <c r="L2364" s="59"/>
    </row>
    <row r="2365" spans="12:12" ht="12.75" customHeight="1">
      <c r="L2365" s="59"/>
    </row>
    <row r="2366" spans="12:12" ht="12.75" customHeight="1">
      <c r="L2366" s="59"/>
    </row>
    <row r="2367" spans="12:12" ht="12.75" customHeight="1">
      <c r="L2367" s="59"/>
    </row>
    <row r="2368" spans="12:12" ht="12.75" customHeight="1">
      <c r="L2368" s="59"/>
    </row>
    <row r="2369" spans="12:12" ht="12.75" customHeight="1">
      <c r="L2369" s="59"/>
    </row>
    <row r="2370" spans="12:12" ht="12.75" customHeight="1">
      <c r="L2370" s="59"/>
    </row>
    <row r="2371" spans="12:12" ht="12.75" customHeight="1">
      <c r="L2371" s="59"/>
    </row>
    <row r="2372" spans="12:12" ht="12.75" customHeight="1">
      <c r="L2372" s="59"/>
    </row>
    <row r="2373" spans="12:12" ht="12.75" customHeight="1">
      <c r="L2373" s="59"/>
    </row>
    <row r="2374" spans="12:12" ht="12.75" customHeight="1">
      <c r="L2374" s="59"/>
    </row>
    <row r="2375" spans="12:12" ht="12.75" customHeight="1">
      <c r="L2375" s="59"/>
    </row>
    <row r="2376" spans="12:12" ht="12.75" customHeight="1">
      <c r="L2376" s="59"/>
    </row>
    <row r="2377" spans="12:12" ht="12.75" customHeight="1">
      <c r="L2377" s="59"/>
    </row>
    <row r="2378" spans="12:12" ht="12.75" customHeight="1">
      <c r="L2378" s="59"/>
    </row>
    <row r="2379" spans="12:12" ht="12.75" customHeight="1">
      <c r="L2379" s="59"/>
    </row>
    <row r="2380" spans="12:12" ht="12.75" customHeight="1">
      <c r="L2380" s="59"/>
    </row>
    <row r="2381" spans="12:12" ht="12.75" customHeight="1">
      <c r="L2381" s="59"/>
    </row>
    <row r="2382" spans="12:12" ht="12.75" customHeight="1">
      <c r="L2382" s="59"/>
    </row>
    <row r="2383" spans="12:12" ht="12.75" customHeight="1">
      <c r="L2383" s="59"/>
    </row>
    <row r="2384" spans="12:12" ht="12.75" customHeight="1">
      <c r="L2384" s="59"/>
    </row>
    <row r="2385" spans="12:12" ht="12.75" customHeight="1">
      <c r="L2385" s="59"/>
    </row>
    <row r="2386" spans="12:12" ht="12.75" customHeight="1">
      <c r="L2386" s="59"/>
    </row>
    <row r="2387" spans="12:12" ht="12.75" customHeight="1">
      <c r="L2387" s="59"/>
    </row>
    <row r="2388" spans="12:12" ht="12.75" customHeight="1">
      <c r="L2388" s="59"/>
    </row>
    <row r="2389" spans="12:12" ht="12.75" customHeight="1">
      <c r="L2389" s="59"/>
    </row>
    <row r="2390" spans="12:12" ht="12.75" customHeight="1">
      <c r="L2390" s="59"/>
    </row>
    <row r="2391" spans="12:12" ht="12.75" customHeight="1">
      <c r="L2391" s="59"/>
    </row>
    <row r="2392" spans="12:12" ht="12.75" customHeight="1">
      <c r="L2392" s="59"/>
    </row>
    <row r="2393" spans="12:12" ht="12.75" customHeight="1">
      <c r="L2393" s="59"/>
    </row>
    <row r="2394" spans="12:12" ht="12.75" customHeight="1">
      <c r="L2394" s="59"/>
    </row>
    <row r="2395" spans="12:12" ht="12.75" customHeight="1">
      <c r="L2395" s="59"/>
    </row>
    <row r="2396" spans="12:12" ht="12.75" customHeight="1">
      <c r="L2396" s="59"/>
    </row>
    <row r="2397" spans="12:12" ht="12.75" customHeight="1">
      <c r="L2397" s="59"/>
    </row>
    <row r="2398" spans="12:12" ht="12.75" customHeight="1">
      <c r="L2398" s="59"/>
    </row>
    <row r="2399" spans="12:12" ht="12.75" customHeight="1">
      <c r="L2399" s="59"/>
    </row>
    <row r="2400" spans="12:12" ht="12.75" customHeight="1">
      <c r="L2400" s="59"/>
    </row>
    <row r="2401" spans="12:12" ht="12.75" customHeight="1">
      <c r="L2401" s="59"/>
    </row>
    <row r="2402" spans="12:12" ht="12.75" customHeight="1">
      <c r="L2402" s="59"/>
    </row>
    <row r="2403" spans="12:12" ht="12.75" customHeight="1">
      <c r="L2403" s="59"/>
    </row>
    <row r="2404" spans="12:12" ht="12.75" customHeight="1">
      <c r="L2404" s="59"/>
    </row>
    <row r="2405" spans="12:12" ht="12.75" customHeight="1">
      <c r="L2405" s="59"/>
    </row>
    <row r="2406" spans="12:12" ht="12.75" customHeight="1">
      <c r="L2406" s="59"/>
    </row>
    <row r="2407" spans="12:12" ht="12.75" customHeight="1">
      <c r="L2407" s="59"/>
    </row>
    <row r="2408" spans="12:12" ht="12.75" customHeight="1">
      <c r="L2408" s="59"/>
    </row>
    <row r="2409" spans="12:12" ht="12.75" customHeight="1">
      <c r="L2409" s="59"/>
    </row>
    <row r="2410" spans="12:12" ht="12.75" customHeight="1">
      <c r="L2410" s="59"/>
    </row>
    <row r="2411" spans="12:12" ht="12.75" customHeight="1">
      <c r="L2411" s="59"/>
    </row>
    <row r="2412" spans="12:12" ht="12.75" customHeight="1">
      <c r="L2412" s="59"/>
    </row>
  </sheetData>
  <printOptions horizontalCentered="1"/>
  <pageMargins left="0.75" right="0.75" top="1" bottom="1" header="0.75" footer="0.75"/>
  <pageSetup scale="75" pageOrder="overThenDown" orientation="landscape" r:id="rId1"/>
  <headerFooter alignWithMargins="0">
    <oddFooter>&amp;L&amp;8Sponsored by:  Randall W. Hamlett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S71"/>
  <sheetViews>
    <sheetView workbookViewId="0"/>
  </sheetViews>
  <sheetFormatPr defaultColWidth="9.140625" defaultRowHeight="12.75" customHeight="1"/>
  <cols>
    <col min="1" max="1" width="3.5703125" style="59" customWidth="1"/>
    <col min="2" max="2" width="8.28515625" style="59" customWidth="1"/>
    <col min="3" max="3" width="33.140625" style="59" customWidth="1"/>
    <col min="4" max="4" width="10.5703125" style="59" customWidth="1"/>
    <col min="5" max="5" width="11.42578125" style="59" bestFit="1" customWidth="1"/>
    <col min="6" max="6" width="12.140625" style="59" customWidth="1"/>
    <col min="7" max="7" width="10.7109375" style="59" bestFit="1" customWidth="1"/>
    <col min="8" max="8" width="11.42578125" style="59" bestFit="1" customWidth="1"/>
    <col min="9" max="9" width="8" style="59" bestFit="1" customWidth="1"/>
    <col min="10" max="10" width="11.42578125" style="59" bestFit="1" customWidth="1"/>
    <col min="11" max="11" width="6" style="1722" customWidth="1"/>
    <col min="12" max="12" width="16.140625" style="61" bestFit="1" customWidth="1"/>
    <col min="13" max="14" width="11.42578125" style="59" bestFit="1" customWidth="1"/>
    <col min="15" max="15" width="10.42578125" style="59" bestFit="1" customWidth="1"/>
    <col min="16" max="16" width="8.28515625" style="59" bestFit="1" customWidth="1"/>
    <col min="17" max="17" width="11.42578125" style="59" bestFit="1" customWidth="1"/>
    <col min="18" max="18" width="12.5703125" style="59" customWidth="1"/>
    <col min="19" max="16384" width="9.140625" style="59"/>
  </cols>
  <sheetData>
    <row r="1" spans="1:18" ht="12" thickBot="1">
      <c r="M1" s="20"/>
      <c r="R1" s="20"/>
    </row>
    <row r="2" spans="1:18" ht="11.25">
      <c r="B2" s="148" t="s">
        <v>465</v>
      </c>
      <c r="C2" s="147"/>
      <c r="F2" s="82"/>
      <c r="M2" s="354"/>
      <c r="R2" s="354"/>
    </row>
    <row r="3" spans="1:18" ht="11.25">
      <c r="B3" s="544" t="s">
        <v>1409</v>
      </c>
      <c r="C3" s="145"/>
      <c r="F3" s="82"/>
      <c r="M3" s="354"/>
      <c r="R3" s="354"/>
    </row>
    <row r="4" spans="1:18" ht="11.25">
      <c r="B4" s="1012" t="s">
        <v>1628</v>
      </c>
      <c r="C4" s="145"/>
    </row>
    <row r="5" spans="1:18" ht="11.25">
      <c r="B5" s="146" t="s">
        <v>1260</v>
      </c>
      <c r="C5" s="145"/>
    </row>
    <row r="6" spans="1:18" ht="12" thickBot="1">
      <c r="B6" s="1546" t="str">
        <f>'I-A'!B6</f>
        <v xml:space="preserve"> </v>
      </c>
      <c r="C6" s="144"/>
    </row>
    <row r="7" spans="1:18" ht="11.25">
      <c r="B7" s="57"/>
    </row>
    <row r="8" spans="1:18" ht="12" thickBot="1">
      <c r="B8" s="59" t="s">
        <v>584</v>
      </c>
      <c r="E8" s="60">
        <v>1</v>
      </c>
      <c r="F8" s="60">
        <v>2</v>
      </c>
      <c r="G8" s="60">
        <v>3</v>
      </c>
      <c r="H8" s="60">
        <v>4</v>
      </c>
      <c r="I8" s="60">
        <v>5</v>
      </c>
      <c r="J8" s="60">
        <v>6</v>
      </c>
      <c r="K8" s="1723">
        <v>7</v>
      </c>
      <c r="L8" s="60">
        <v>8</v>
      </c>
      <c r="M8" s="60">
        <v>9</v>
      </c>
      <c r="N8" s="60">
        <v>10</v>
      </c>
      <c r="O8" s="355">
        <v>11</v>
      </c>
      <c r="P8" s="355">
        <v>12</v>
      </c>
      <c r="Q8" s="61">
        <v>13</v>
      </c>
      <c r="R8" s="61"/>
    </row>
    <row r="9" spans="1:18" ht="11.25">
      <c r="A9" s="232"/>
      <c r="B9" s="388"/>
      <c r="C9" s="388"/>
      <c r="D9" s="388"/>
      <c r="E9" s="388"/>
      <c r="F9" s="388"/>
      <c r="G9" s="388"/>
      <c r="H9" s="356" t="s">
        <v>352</v>
      </c>
      <c r="I9" s="356" t="s">
        <v>355</v>
      </c>
      <c r="J9" s="356"/>
      <c r="K9" s="1724"/>
      <c r="L9" s="388"/>
      <c r="M9" s="356"/>
      <c r="N9" s="356"/>
      <c r="O9" s="356"/>
      <c r="P9" s="390"/>
      <c r="Q9" s="356"/>
      <c r="R9" s="356"/>
    </row>
    <row r="10" spans="1:18" ht="11.25">
      <c r="A10" s="233"/>
      <c r="B10" s="357" t="s">
        <v>611</v>
      </c>
      <c r="C10" s="357" t="s">
        <v>578</v>
      </c>
      <c r="D10" s="357" t="s">
        <v>583</v>
      </c>
      <c r="E10" s="391" t="s">
        <v>281</v>
      </c>
      <c r="F10" s="357" t="s">
        <v>282</v>
      </c>
      <c r="G10" s="357" t="s">
        <v>251</v>
      </c>
      <c r="H10" s="357" t="s">
        <v>283</v>
      </c>
      <c r="I10" s="357" t="s">
        <v>773</v>
      </c>
      <c r="J10" s="357" t="s">
        <v>284</v>
      </c>
      <c r="K10" s="1612" t="s">
        <v>285</v>
      </c>
      <c r="L10" s="357" t="s">
        <v>383</v>
      </c>
      <c r="M10" s="357" t="s">
        <v>162</v>
      </c>
      <c r="N10" s="357" t="s">
        <v>163</v>
      </c>
      <c r="O10" s="357" t="s">
        <v>993</v>
      </c>
      <c r="P10" s="357" t="s">
        <v>270</v>
      </c>
      <c r="Q10" s="357" t="s">
        <v>283</v>
      </c>
      <c r="R10" s="357"/>
    </row>
    <row r="11" spans="1:18" ht="11.25">
      <c r="A11" s="233" t="s">
        <v>272</v>
      </c>
      <c r="B11" s="357" t="s">
        <v>250</v>
      </c>
      <c r="C11" s="357"/>
      <c r="D11" s="357" t="s">
        <v>586</v>
      </c>
      <c r="E11" s="391" t="s">
        <v>352</v>
      </c>
      <c r="F11" s="357" t="s">
        <v>353</v>
      </c>
      <c r="G11" s="357" t="s">
        <v>176</v>
      </c>
      <c r="H11" s="357" t="s">
        <v>354</v>
      </c>
      <c r="I11" s="357" t="s">
        <v>774</v>
      </c>
      <c r="J11" s="357" t="s">
        <v>355</v>
      </c>
      <c r="K11" s="1612" t="s">
        <v>356</v>
      </c>
      <c r="L11" s="357" t="s">
        <v>286</v>
      </c>
      <c r="M11" s="357"/>
      <c r="N11" s="357"/>
      <c r="O11" s="357"/>
      <c r="P11" s="357"/>
      <c r="Q11" s="357"/>
      <c r="R11" s="357" t="s">
        <v>587</v>
      </c>
    </row>
    <row r="12" spans="1:18" ht="12" thickBot="1">
      <c r="A12" s="234" t="s">
        <v>1083</v>
      </c>
      <c r="B12" s="358"/>
      <c r="C12" s="358"/>
      <c r="D12" s="358"/>
      <c r="E12" s="393"/>
      <c r="F12" s="358"/>
      <c r="G12" s="358"/>
      <c r="H12" s="358"/>
      <c r="I12" s="358" t="s">
        <v>286</v>
      </c>
      <c r="J12" s="358"/>
      <c r="K12" s="1613"/>
      <c r="L12" s="358" t="s">
        <v>357</v>
      </c>
      <c r="M12" s="358"/>
      <c r="N12" s="358"/>
      <c r="O12" s="358"/>
      <c r="P12" s="358"/>
      <c r="Q12" s="359"/>
      <c r="R12" s="358"/>
    </row>
    <row r="13" spans="1:18" ht="12.75" customHeight="1">
      <c r="A13" s="4"/>
      <c r="B13" s="254"/>
      <c r="C13" s="94"/>
      <c r="D13" s="94"/>
      <c r="E13" s="94"/>
      <c r="F13" s="94"/>
      <c r="G13" s="94"/>
      <c r="H13" s="94"/>
      <c r="I13" s="94"/>
      <c r="J13" s="94"/>
      <c r="K13" s="1725"/>
      <c r="L13" s="95"/>
      <c r="M13" s="94"/>
      <c r="N13" s="94"/>
      <c r="O13" s="94"/>
      <c r="P13" s="94"/>
      <c r="Q13" s="255"/>
      <c r="R13" s="94"/>
    </row>
    <row r="14" spans="1:18" s="57" customFormat="1" ht="11.25">
      <c r="A14" s="61">
        <v>1</v>
      </c>
      <c r="B14" s="256" t="s">
        <v>846</v>
      </c>
      <c r="D14" s="97"/>
      <c r="E14" s="66"/>
      <c r="F14" s="66"/>
      <c r="G14" s="66"/>
      <c r="H14" s="66"/>
      <c r="I14" s="266"/>
      <c r="J14" s="66"/>
      <c r="K14" s="1726"/>
      <c r="L14" s="68"/>
      <c r="M14" s="66"/>
      <c r="N14" s="66"/>
      <c r="O14" s="66"/>
      <c r="P14" s="66"/>
      <c r="Q14" s="270"/>
    </row>
    <row r="15" spans="1:18" ht="11.25">
      <c r="A15" s="1523">
        <f>+A14+1</f>
        <v>2</v>
      </c>
      <c r="B15" s="1721" t="s">
        <v>1575</v>
      </c>
      <c r="C15" s="672" t="s">
        <v>1576</v>
      </c>
      <c r="D15" s="97"/>
      <c r="E15" s="53">
        <f>'[10]II-B-11 Rate Base Other'!E15</f>
        <v>-6325667.3500000015</v>
      </c>
      <c r="F15" s="53">
        <f>'[10]II-B-11 Rate Base Other'!F15</f>
        <v>0</v>
      </c>
      <c r="G15" s="53">
        <f>'[10]II-B-11 Rate Base Other'!G15</f>
        <v>0</v>
      </c>
      <c r="H15" s="53">
        <f>+E15-F15+G15</f>
        <v>-6325667.3500000015</v>
      </c>
      <c r="I15" s="267">
        <v>1</v>
      </c>
      <c r="J15" s="11">
        <f>SUM((H15-M15)*I15)+M15</f>
        <v>-6325667.3500000015</v>
      </c>
      <c r="K15" s="1136" t="s">
        <v>1642</v>
      </c>
      <c r="L15" s="1132" t="s">
        <v>1513</v>
      </c>
      <c r="M15" s="53">
        <f>'[10]II-B-11 Rate Base Other'!M15</f>
        <v>0</v>
      </c>
      <c r="N15" s="53">
        <f>'[10]II-B-11 Rate Base Other'!N15</f>
        <v>-5979351.9463053849</v>
      </c>
      <c r="O15" s="53">
        <f>'[10]II-B-11 Rate Base Other'!O15</f>
        <v>-345054.50097670045</v>
      </c>
      <c r="P15" s="53">
        <f>'[10]II-B-11 Rate Base Other'!P15</f>
        <v>-1260.9027179162917</v>
      </c>
      <c r="Q15" s="272">
        <f>SUM(M15:P15)</f>
        <v>-6325667.3500000015</v>
      </c>
    </row>
    <row r="16" spans="1:18" ht="11.25">
      <c r="A16" s="1749">
        <f t="shared" ref="A16:A26" si="0">+A15+1</f>
        <v>3</v>
      </c>
      <c r="B16" s="292">
        <v>2543001</v>
      </c>
      <c r="C16" s="59" t="s">
        <v>299</v>
      </c>
      <c r="D16" s="97"/>
      <c r="E16" s="53">
        <f>'[10]II-B-11 Rate Base Other'!E16+'[9]II-B-11 Rate Base Other'!E15</f>
        <v>-2834862.3100000005</v>
      </c>
      <c r="F16" s="53">
        <f>'[10]II-B-11 Rate Base Other'!F16+'[9]II-B-11 Rate Base Other'!F15</f>
        <v>0</v>
      </c>
      <c r="G16" s="53">
        <f>'[10]II-B-11 Rate Base Other'!G16+'[9]II-B-11 Rate Base Other'!G15</f>
        <v>0</v>
      </c>
      <c r="H16" s="53">
        <f>+E16-F16+G16</f>
        <v>-2834862.3100000005</v>
      </c>
      <c r="I16" s="267">
        <v>1</v>
      </c>
      <c r="J16" s="11">
        <f>SUM((H16-M16)*I16)+M16</f>
        <v>-2834862.3100000005</v>
      </c>
      <c r="K16" s="1136" t="s">
        <v>1642</v>
      </c>
      <c r="L16" s="1132" t="s">
        <v>1513</v>
      </c>
      <c r="M16" s="53">
        <f>'[10]II-B-11 Rate Base Other'!M16+'[9]II-B-11 Rate Base Other'!M15</f>
        <v>-1963478.6500000001</v>
      </c>
      <c r="N16" s="53">
        <f>'[10]II-B-11 Rate Base Other'!N16+'[9]II-B-11 Rate Base Other'!N15</f>
        <v>-837990.24887820636</v>
      </c>
      <c r="O16" s="53">
        <f>'[10]II-B-11 Rate Base Other'!O16+'[9]II-B-11 Rate Base Other'!O15</f>
        <v>-32803.528218509324</v>
      </c>
      <c r="P16" s="53">
        <f>'[10]II-B-11 Rate Base Other'!P16+'[9]II-B-11 Rate Base Other'!P15</f>
        <v>-589.88290328449614</v>
      </c>
      <c r="Q16" s="272">
        <f>SUM(M16:P16)</f>
        <v>-2834862.31</v>
      </c>
    </row>
    <row r="17" spans="1:18" ht="11.25">
      <c r="A17" s="1749">
        <f t="shared" si="0"/>
        <v>4</v>
      </c>
      <c r="B17" s="293">
        <v>2544001</v>
      </c>
      <c r="C17" s="59" t="s">
        <v>300</v>
      </c>
      <c r="D17" s="97"/>
      <c r="E17" s="53">
        <f>'[10]II-B-11 Rate Base Other'!E17+'[9]II-B-11 Rate Base Other'!E16</f>
        <v>-670452703.89999986</v>
      </c>
      <c r="F17" s="53">
        <f>'[10]II-B-11 Rate Base Other'!F17+'[9]II-B-11 Rate Base Other'!F16</f>
        <v>0</v>
      </c>
      <c r="G17" s="53">
        <f>'[10]II-B-11 Rate Base Other'!G17+'[9]II-B-11 Rate Base Other'!G16</f>
        <v>141320704.35999998</v>
      </c>
      <c r="H17" s="53">
        <f>+E17-F17+G17</f>
        <v>-529131999.53999984</v>
      </c>
      <c r="I17" s="267">
        <v>1</v>
      </c>
      <c r="J17" s="11">
        <f>SUM((H17-M17)*I17)+M17</f>
        <v>-529131999.53999984</v>
      </c>
      <c r="K17" s="1136" t="s">
        <v>1642</v>
      </c>
      <c r="L17" s="1132" t="s">
        <v>1513</v>
      </c>
      <c r="M17" s="53">
        <f>'[10]II-B-11 Rate Base Other'!M17+'[9]II-B-11 Rate Base Other'!M16</f>
        <v>-276966784</v>
      </c>
      <c r="N17" s="53">
        <f>'[10]II-B-11 Rate Base Other'!N17+'[9]II-B-11 Rate Base Other'!N16</f>
        <v>-243277275.13234365</v>
      </c>
      <c r="O17" s="53">
        <f>'[10]II-B-11 Rate Base Other'!O17+'[9]II-B-11 Rate Base Other'!O16</f>
        <v>-8694684.0773454905</v>
      </c>
      <c r="P17" s="53">
        <f>'[10]II-B-11 Rate Base Other'!P17+'[9]II-B-11 Rate Base Other'!P16</f>
        <v>-193256.3303107805</v>
      </c>
      <c r="Q17" s="272">
        <f>SUM(M17:P17)</f>
        <v>-529131999.5399999</v>
      </c>
      <c r="R17" s="63"/>
    </row>
    <row r="18" spans="1:18" ht="11.25">
      <c r="A18" s="1749">
        <f t="shared" si="0"/>
        <v>5</v>
      </c>
      <c r="B18" s="293">
        <v>2550001</v>
      </c>
      <c r="C18" s="59" t="s">
        <v>1064</v>
      </c>
      <c r="D18" s="97"/>
      <c r="E18" s="53">
        <f>'[9]II-B-11 Rate Base Other'!E17</f>
        <v>-31693</v>
      </c>
      <c r="F18" s="53">
        <f>'[9]II-B-11 Rate Base Other'!F17</f>
        <v>0</v>
      </c>
      <c r="G18" s="53">
        <f>'[9]II-B-11 Rate Base Other'!G17</f>
        <v>0</v>
      </c>
      <c r="H18" s="53">
        <f>+E18-F18+G18</f>
        <v>-31693</v>
      </c>
      <c r="I18" s="267">
        <v>1</v>
      </c>
      <c r="J18" s="11">
        <f>SUM((H18-M18)*I18)+M18</f>
        <v>-31693</v>
      </c>
      <c r="K18" s="1136" t="s">
        <v>1642</v>
      </c>
      <c r="L18" s="1132" t="s">
        <v>1513</v>
      </c>
      <c r="M18" s="53">
        <f>'[9]II-B-11 Rate Base Other'!M17</f>
        <v>-31693</v>
      </c>
      <c r="N18" s="53">
        <f>'[9]II-B-11 Rate Base Other'!N17</f>
        <v>0</v>
      </c>
      <c r="O18" s="53">
        <f>'[9]II-B-11 Rate Base Other'!O17</f>
        <v>0</v>
      </c>
      <c r="P18" s="53">
        <f>'[9]II-B-11 Rate Base Other'!P17</f>
        <v>0</v>
      </c>
      <c r="Q18" s="272">
        <f>SUM(M18:P18)</f>
        <v>-31693</v>
      </c>
      <c r="R18" s="63"/>
    </row>
    <row r="19" spans="1:18" ht="11.25">
      <c r="A19" s="1749">
        <f t="shared" si="0"/>
        <v>6</v>
      </c>
      <c r="B19" s="293"/>
      <c r="C19" s="672"/>
      <c r="D19" s="97"/>
      <c r="E19" s="53"/>
      <c r="F19" s="53"/>
      <c r="G19" s="53"/>
      <c r="H19" s="53"/>
      <c r="I19" s="267"/>
      <c r="J19" s="11"/>
      <c r="K19" s="1727"/>
      <c r="M19" s="53"/>
      <c r="N19" s="53"/>
      <c r="O19" s="53"/>
      <c r="P19" s="53"/>
      <c r="Q19" s="272"/>
      <c r="R19" s="63"/>
    </row>
    <row r="20" spans="1:18" ht="11.25">
      <c r="A20" s="1749">
        <f t="shared" si="0"/>
        <v>7</v>
      </c>
      <c r="B20" s="794" t="s">
        <v>1249</v>
      </c>
      <c r="C20" s="795" t="s">
        <v>1253</v>
      </c>
      <c r="D20" s="793"/>
      <c r="E20" s="53">
        <f>'[10]II-B-11 Rate Base Other'!E19+'[9]II-B-11 Rate Base Other'!E19</f>
        <v>-11704114.018000001</v>
      </c>
      <c r="F20" s="53">
        <f>'[10]II-B-11 Rate Base Other'!F19+'[9]II-B-11 Rate Base Other'!F19</f>
        <v>0</v>
      </c>
      <c r="G20" s="53">
        <f>'[10]II-B-11 Rate Base Other'!G19+'[9]II-B-11 Rate Base Other'!G19</f>
        <v>0</v>
      </c>
      <c r="H20" s="53">
        <f>+E20-F20+G20</f>
        <v>-11704114.018000001</v>
      </c>
      <c r="I20" s="267">
        <v>1</v>
      </c>
      <c r="J20" s="11">
        <f>SUM((H20-M20)*I20)+M20</f>
        <v>-11704114.018000001</v>
      </c>
      <c r="K20" s="1136" t="s">
        <v>1642</v>
      </c>
      <c r="L20" s="1132" t="s">
        <v>1513</v>
      </c>
      <c r="M20" s="53">
        <f>'[10]II-B-11 Rate Base Other'!M19+'[9]II-B-11 Rate Base Other'!M19</f>
        <v>-12204165.854</v>
      </c>
      <c r="N20" s="53">
        <f>'[10]II-B-11 Rate Base Other'!N19+'[9]II-B-11 Rate Base Other'!N19</f>
        <v>484575.06740098138</v>
      </c>
      <c r="O20" s="53">
        <f>'[10]II-B-11 Rate Base Other'!O19+'[9]II-B-11 Rate Base Other'!O19</f>
        <v>15031.066305568853</v>
      </c>
      <c r="P20" s="53">
        <f>'[10]II-B-11 Rate Base Other'!P19+'[9]II-B-11 Rate Base Other'!P19</f>
        <v>445.70229344898803</v>
      </c>
      <c r="Q20" s="272">
        <f>SUM(M20:P20)</f>
        <v>-11704114.018000003</v>
      </c>
      <c r="R20" s="63"/>
    </row>
    <row r="21" spans="1:18" s="57" customFormat="1" ht="11.25">
      <c r="A21" s="1749">
        <f t="shared" si="0"/>
        <v>8</v>
      </c>
      <c r="B21" s="794" t="s">
        <v>1250</v>
      </c>
      <c r="C21" s="795" t="s">
        <v>1254</v>
      </c>
      <c r="D21" s="793"/>
      <c r="E21" s="53">
        <f>'[10]II-B-11 Rate Base Other'!E20+'[9]II-B-11 Rate Base Other'!E20</f>
        <v>-1341462.58</v>
      </c>
      <c r="F21" s="53">
        <f>'[10]II-B-11 Rate Base Other'!F20+'[9]II-B-11 Rate Base Other'!F20</f>
        <v>0</v>
      </c>
      <c r="G21" s="53">
        <f>'[10]II-B-11 Rate Base Other'!G20+'[9]II-B-11 Rate Base Other'!G20</f>
        <v>0</v>
      </c>
      <c r="H21" s="53">
        <f>+E21-F21+G21</f>
        <v>-1341462.58</v>
      </c>
      <c r="I21" s="267">
        <v>1</v>
      </c>
      <c r="J21" s="11">
        <f>SUM((H21-M21)*I21)+M21</f>
        <v>-1341462.58</v>
      </c>
      <c r="K21" s="1727">
        <v>29</v>
      </c>
      <c r="L21" s="1132" t="s">
        <v>517</v>
      </c>
      <c r="M21" s="53">
        <f>'[10]II-B-11 Rate Base Other'!M20+'[9]II-B-11 Rate Base Other'!M20</f>
        <v>0</v>
      </c>
      <c r="N21" s="53">
        <f>'[10]II-B-11 Rate Base Other'!N20+'[9]II-B-11 Rate Base Other'!N20</f>
        <v>-1341462.58</v>
      </c>
      <c r="O21" s="53">
        <f>'[10]II-B-11 Rate Base Other'!O20+'[9]II-B-11 Rate Base Other'!O20</f>
        <v>0</v>
      </c>
      <c r="P21" s="53">
        <f>'[10]II-B-11 Rate Base Other'!P20+'[9]II-B-11 Rate Base Other'!P20</f>
        <v>0</v>
      </c>
      <c r="Q21" s="272">
        <f>SUM(M21:P21)</f>
        <v>-1341462.58</v>
      </c>
      <c r="R21" s="66"/>
    </row>
    <row r="22" spans="1:18" ht="13.5" customHeight="1">
      <c r="A22" s="1749">
        <f t="shared" si="0"/>
        <v>9</v>
      </c>
      <c r="B22" s="794" t="s">
        <v>1251</v>
      </c>
      <c r="C22" s="795" t="s">
        <v>1255</v>
      </c>
      <c r="D22" s="793"/>
      <c r="E22" s="53">
        <f>'[10]II-B-11 Rate Base Other'!E21+'[9]II-B-11 Rate Base Other'!E21</f>
        <v>-10950656.951000001</v>
      </c>
      <c r="F22" s="53">
        <f>'[10]II-B-11 Rate Base Other'!F21+'[9]II-B-11 Rate Base Other'!F21</f>
        <v>0</v>
      </c>
      <c r="G22" s="53">
        <f>'[10]II-B-11 Rate Base Other'!G21+'[9]II-B-11 Rate Base Other'!G21</f>
        <v>0</v>
      </c>
      <c r="H22" s="53">
        <f>+E22-F22+G22</f>
        <v>-10950656.951000001</v>
      </c>
      <c r="I22" s="267">
        <v>1</v>
      </c>
      <c r="J22" s="11">
        <f>SUM((H22-M22)*I22)+M22</f>
        <v>-10950656.951000001</v>
      </c>
      <c r="K22" s="1136" t="s">
        <v>1642</v>
      </c>
      <c r="L22" s="1132" t="s">
        <v>1513</v>
      </c>
      <c r="M22" s="53">
        <f>'[10]II-B-11 Rate Base Other'!M21+'[9]II-B-11 Rate Base Other'!M21</f>
        <v>-10782631.699999999</v>
      </c>
      <c r="N22" s="53">
        <f>'[10]II-B-11 Rate Base Other'!N21+'[9]II-B-11 Rate Base Other'!N21</f>
        <v>-162625.48675238172</v>
      </c>
      <c r="O22" s="53">
        <f>'[10]II-B-11 Rate Base Other'!O21+'[9]II-B-11 Rate Base Other'!O21</f>
        <v>-5255.7973618910528</v>
      </c>
      <c r="P22" s="53">
        <f>'[10]II-B-11 Rate Base Other'!P21+'[9]II-B-11 Rate Base Other'!P21</f>
        <v>-143.96688572736477</v>
      </c>
      <c r="Q22" s="272">
        <f>SUM(M22:P22)</f>
        <v>-10950656.950999999</v>
      </c>
    </row>
    <row r="23" spans="1:18" ht="13.5" customHeight="1">
      <c r="A23" s="1749">
        <f t="shared" si="0"/>
        <v>10</v>
      </c>
      <c r="B23" s="1721" t="s">
        <v>1577</v>
      </c>
      <c r="C23" s="672" t="s">
        <v>1578</v>
      </c>
      <c r="D23" s="793"/>
      <c r="E23" s="671">
        <f>'[10]II-B-11 Rate Base Other'!E22</f>
        <v>-195067.55499999999</v>
      </c>
      <c r="F23" s="671">
        <f>'[10]II-B-11 Rate Base Other'!F22</f>
        <v>-169280.66999999998</v>
      </c>
      <c r="G23" s="671">
        <f>'[10]II-B-11 Rate Base Other'!G22</f>
        <v>0</v>
      </c>
      <c r="H23" s="53">
        <f>+E23-F23+G23</f>
        <v>-25786.885000000009</v>
      </c>
      <c r="I23" s="267">
        <v>1</v>
      </c>
      <c r="J23" s="11">
        <f>SUM((H23-M23)*I23)+M23</f>
        <v>-25786.885000000009</v>
      </c>
      <c r="K23" s="1727">
        <v>29</v>
      </c>
      <c r="L23" s="1132" t="s">
        <v>517</v>
      </c>
      <c r="M23" s="671">
        <f>'[10]II-B-11 Rate Base Other'!M22</f>
        <v>0</v>
      </c>
      <c r="N23" s="671">
        <f>'[10]II-B-11 Rate Base Other'!N22</f>
        <v>-25786.885000000009</v>
      </c>
      <c r="O23" s="671">
        <f>'[10]II-B-11 Rate Base Other'!O22</f>
        <v>0</v>
      </c>
      <c r="P23" s="671">
        <f>'[10]II-B-11 Rate Base Other'!P22</f>
        <v>0</v>
      </c>
      <c r="Q23" s="272">
        <f>SUM(M23:P23)</f>
        <v>-25786.885000000009</v>
      </c>
    </row>
    <row r="24" spans="1:18" s="57" customFormat="1" ht="11.25">
      <c r="A24" s="1749">
        <f t="shared" si="0"/>
        <v>11</v>
      </c>
      <c r="B24" s="794" t="s">
        <v>1252</v>
      </c>
      <c r="C24" s="795" t="s">
        <v>1256</v>
      </c>
      <c r="D24" s="793"/>
      <c r="E24" s="671">
        <f>'[10]II-B-11 Rate Base Other'!E23+'[9]II-B-11 Rate Base Other'!E22</f>
        <v>-24209109.36999999</v>
      </c>
      <c r="F24" s="671">
        <f>'[10]II-B-11 Rate Base Other'!F23+'[9]II-B-11 Rate Base Other'!F22</f>
        <v>0</v>
      </c>
      <c r="G24" s="671">
        <f>'[10]II-B-11 Rate Base Other'!G23+'[9]II-B-11 Rate Base Other'!G22</f>
        <v>0</v>
      </c>
      <c r="H24" s="53">
        <f>+E24-F24+G24</f>
        <v>-24209109.36999999</v>
      </c>
      <c r="I24" s="267">
        <v>1</v>
      </c>
      <c r="J24" s="11">
        <f>SUM((H24-M24)*I24)+M24</f>
        <v>-24209109.36999999</v>
      </c>
      <c r="K24" s="1727">
        <v>29</v>
      </c>
      <c r="L24" s="1132" t="s">
        <v>517</v>
      </c>
      <c r="M24" s="671">
        <f>'[10]II-B-11 Rate Base Other'!M23+'[9]II-B-11 Rate Base Other'!M22</f>
        <v>-19925248.170000002</v>
      </c>
      <c r="N24" s="671">
        <f>'[10]II-B-11 Rate Base Other'!N23+'[9]II-B-11 Rate Base Other'!N22</f>
        <v>-4283861.1999999871</v>
      </c>
      <c r="O24" s="671">
        <f>'[10]II-B-11 Rate Base Other'!O23+'[9]II-B-11 Rate Base Other'!O22</f>
        <v>0</v>
      </c>
      <c r="P24" s="671">
        <f>'[10]II-B-11 Rate Base Other'!P23+'[9]II-B-11 Rate Base Other'!P22</f>
        <v>0</v>
      </c>
      <c r="Q24" s="272">
        <f>SUM(M24:P24)</f>
        <v>-24209109.36999999</v>
      </c>
      <c r="R24" s="66"/>
    </row>
    <row r="25" spans="1:18" ht="13.5" customHeight="1" thickBot="1">
      <c r="A25" s="1749">
        <f t="shared" si="0"/>
        <v>12</v>
      </c>
      <c r="B25" s="260"/>
      <c r="C25" s="261"/>
      <c r="D25" s="207"/>
      <c r="E25" s="207"/>
      <c r="F25" s="207"/>
      <c r="G25" s="207"/>
      <c r="H25" s="207"/>
      <c r="I25" s="207"/>
      <c r="J25" s="207"/>
      <c r="K25" s="1728"/>
      <c r="L25" s="274"/>
      <c r="M25" s="207"/>
      <c r="N25" s="207"/>
      <c r="O25" s="207"/>
      <c r="P25" s="207"/>
      <c r="Q25" s="275"/>
    </row>
    <row r="26" spans="1:18" s="57" customFormat="1" ht="12.75" customHeight="1" thickBot="1">
      <c r="A26" s="1749">
        <f t="shared" si="0"/>
        <v>13</v>
      </c>
      <c r="B26" s="487" t="s">
        <v>735</v>
      </c>
      <c r="C26" s="488"/>
      <c r="D26" s="483" t="s">
        <v>381</v>
      </c>
      <c r="E26" s="489">
        <f t="shared" ref="E26:G26" si="1">SUM(E15:E25)</f>
        <v>-728045337.0339998</v>
      </c>
      <c r="F26" s="489">
        <f t="shared" si="1"/>
        <v>-169280.66999999998</v>
      </c>
      <c r="G26" s="489">
        <f t="shared" si="1"/>
        <v>141320704.35999998</v>
      </c>
      <c r="H26" s="489">
        <f>SUM(H15:H25)</f>
        <v>-586555352.00399983</v>
      </c>
      <c r="I26" s="489"/>
      <c r="J26" s="489">
        <f>SUM(J15:J25)</f>
        <v>-586555352.00399983</v>
      </c>
      <c r="K26" s="1729"/>
      <c r="L26" s="489"/>
      <c r="M26" s="489">
        <f>SUM(M15:M25)</f>
        <v>-321874001.37399995</v>
      </c>
      <c r="N26" s="489">
        <f t="shared" ref="N26:Q26" si="2">SUM(N15:N25)</f>
        <v>-255423778.41187865</v>
      </c>
      <c r="O26" s="489">
        <f t="shared" si="2"/>
        <v>-9062766.8375970237</v>
      </c>
      <c r="P26" s="489">
        <f t="shared" si="2"/>
        <v>-194805.38052425964</v>
      </c>
      <c r="Q26" s="492">
        <f t="shared" si="2"/>
        <v>-586555352.00399995</v>
      </c>
    </row>
    <row r="27" spans="1:18" ht="12.75" customHeight="1">
      <c r="A27" s="3"/>
      <c r="B27" s="58"/>
      <c r="D27" s="53"/>
      <c r="E27" s="53"/>
      <c r="F27" s="53"/>
      <c r="G27" s="53"/>
      <c r="H27" s="53"/>
      <c r="I27" s="53"/>
      <c r="J27" s="53"/>
      <c r="K27" s="1727"/>
      <c r="L27" s="60"/>
      <c r="M27" s="53"/>
      <c r="N27" s="62"/>
      <c r="O27" s="62"/>
      <c r="P27" s="62"/>
      <c r="Q27" s="62"/>
      <c r="R27" s="63"/>
    </row>
    <row r="28" spans="1:18" ht="12.75" customHeight="1">
      <c r="A28" s="3"/>
      <c r="B28" s="58"/>
      <c r="D28" s="53"/>
      <c r="E28" s="53"/>
      <c r="F28" s="53"/>
      <c r="G28" s="53"/>
      <c r="H28" s="53"/>
      <c r="I28" s="53"/>
      <c r="K28" s="1727"/>
      <c r="M28" s="53"/>
      <c r="N28" s="53"/>
      <c r="O28" s="53"/>
      <c r="P28" s="53"/>
    </row>
    <row r="29" spans="1:18" ht="12.75" customHeight="1">
      <c r="A29" s="3"/>
      <c r="C29" s="64"/>
      <c r="D29" s="53"/>
      <c r="E29" s="53">
        <f>E26-F26</f>
        <v>-727876056.36399984</v>
      </c>
      <c r="F29" s="53"/>
      <c r="G29" s="53"/>
      <c r="H29" s="53"/>
      <c r="I29" s="53"/>
      <c r="J29" s="53"/>
      <c r="K29" s="1727"/>
      <c r="L29" s="60"/>
      <c r="M29" s="53"/>
      <c r="N29" s="62"/>
      <c r="O29" s="62"/>
      <c r="P29" s="62"/>
      <c r="Q29" s="62"/>
      <c r="R29" s="63"/>
    </row>
    <row r="30" spans="1:18" ht="12.75" customHeight="1">
      <c r="A30" s="3"/>
    </row>
    <row r="31" spans="1:18" ht="12.75" customHeight="1">
      <c r="A31" s="3"/>
      <c r="C31" s="64"/>
      <c r="D31" s="53"/>
      <c r="E31" s="53"/>
      <c r="F31" s="53"/>
      <c r="G31" s="53"/>
      <c r="H31" s="53"/>
      <c r="I31" s="53"/>
      <c r="J31" s="53"/>
      <c r="K31" s="1727"/>
      <c r="M31" s="53"/>
      <c r="N31" s="62"/>
      <c r="O31" s="62"/>
      <c r="P31" s="62"/>
      <c r="Q31" s="62"/>
      <c r="R31" s="63"/>
    </row>
    <row r="32" spans="1:18" ht="12.75" customHeight="1">
      <c r="A32" s="3"/>
      <c r="C32" s="64"/>
      <c r="D32" s="53"/>
      <c r="E32" s="53"/>
      <c r="F32" s="53"/>
      <c r="G32" s="53"/>
      <c r="H32" s="53"/>
      <c r="I32" s="53"/>
      <c r="J32" s="53"/>
      <c r="K32" s="1727"/>
      <c r="M32" s="53"/>
      <c r="N32" s="62"/>
      <c r="O32" s="62"/>
      <c r="P32" s="62"/>
      <c r="Q32" s="62"/>
      <c r="R32" s="63"/>
    </row>
    <row r="33" spans="1:18" ht="12.75" customHeight="1">
      <c r="A33" s="3"/>
      <c r="C33" s="64"/>
      <c r="D33" s="53"/>
      <c r="E33" s="53"/>
      <c r="F33" s="53"/>
      <c r="G33" s="53"/>
      <c r="H33" s="53"/>
      <c r="I33" s="53"/>
      <c r="J33" s="53"/>
      <c r="K33" s="1727"/>
      <c r="L33" s="60"/>
      <c r="M33" s="53"/>
      <c r="N33" s="62"/>
      <c r="O33" s="62"/>
      <c r="P33" s="62"/>
      <c r="Q33" s="62"/>
      <c r="R33" s="63"/>
    </row>
    <row r="34" spans="1:18" ht="12.75" customHeight="1">
      <c r="A34" s="3"/>
      <c r="B34" s="1114"/>
      <c r="C34" s="1114"/>
      <c r="D34" s="53"/>
      <c r="E34" s="671"/>
      <c r="F34" s="53"/>
      <c r="G34" s="53"/>
      <c r="H34" s="53"/>
      <c r="I34" s="53"/>
      <c r="J34" s="53"/>
      <c r="K34" s="1727"/>
      <c r="M34" s="53"/>
      <c r="N34" s="62"/>
      <c r="O34" s="62"/>
      <c r="P34" s="62"/>
      <c r="Q34" s="62"/>
      <c r="R34" s="63"/>
    </row>
    <row r="35" spans="1:18" s="57" customFormat="1" ht="12.75" customHeight="1">
      <c r="A35" s="3"/>
      <c r="B35" s="1114"/>
      <c r="C35" s="1114"/>
      <c r="D35" s="66"/>
      <c r="E35" s="671"/>
      <c r="F35" s="66"/>
      <c r="G35" s="66"/>
      <c r="H35" s="66"/>
      <c r="I35" s="66"/>
      <c r="J35" s="66"/>
      <c r="K35" s="1726"/>
      <c r="L35" s="68"/>
      <c r="M35" s="66"/>
      <c r="N35" s="66"/>
      <c r="O35" s="66"/>
      <c r="P35" s="66"/>
      <c r="Q35" s="66"/>
      <c r="R35" s="69"/>
    </row>
    <row r="36" spans="1:18" ht="12.75" customHeight="1">
      <c r="A36" s="3"/>
      <c r="B36" s="1114"/>
      <c r="C36" s="1114"/>
      <c r="D36" s="53"/>
      <c r="E36" s="671"/>
      <c r="F36" s="53"/>
      <c r="G36" s="53"/>
      <c r="H36" s="53"/>
      <c r="I36" s="53"/>
      <c r="J36" s="53"/>
      <c r="K36" s="1727"/>
      <c r="M36" s="53"/>
      <c r="N36" s="53"/>
      <c r="O36" s="53"/>
      <c r="P36" s="53"/>
      <c r="Q36" s="53"/>
      <c r="R36" s="63"/>
    </row>
    <row r="37" spans="1:18" ht="12.75" customHeight="1">
      <c r="B37" s="1114"/>
      <c r="C37" s="1114"/>
      <c r="D37" s="53"/>
      <c r="E37" s="671"/>
      <c r="F37" s="53"/>
      <c r="G37" s="53"/>
      <c r="H37" s="53"/>
      <c r="I37" s="53"/>
      <c r="J37" s="53"/>
      <c r="K37" s="1727"/>
      <c r="M37" s="53"/>
      <c r="N37" s="53"/>
      <c r="O37" s="53"/>
      <c r="P37" s="53"/>
      <c r="Q37" s="53"/>
      <c r="R37" s="63"/>
    </row>
    <row r="38" spans="1:18" ht="12.75" customHeight="1">
      <c r="D38" s="53"/>
      <c r="E38" s="53"/>
      <c r="F38" s="53"/>
      <c r="G38" s="53"/>
      <c r="H38" s="53"/>
      <c r="I38" s="53"/>
      <c r="J38" s="53"/>
      <c r="K38" s="1727"/>
      <c r="M38" s="53"/>
      <c r="N38" s="53"/>
      <c r="O38" s="53"/>
      <c r="P38" s="53"/>
    </row>
    <row r="39" spans="1:18" s="57" customFormat="1" ht="12.75" customHeight="1">
      <c r="B39" s="100"/>
      <c r="D39" s="66"/>
      <c r="E39" s="66"/>
      <c r="F39" s="66"/>
      <c r="G39" s="66"/>
      <c r="H39" s="66"/>
      <c r="I39" s="66"/>
      <c r="J39" s="66"/>
      <c r="K39" s="1726"/>
      <c r="L39" s="68"/>
      <c r="M39" s="66"/>
      <c r="N39" s="66"/>
      <c r="O39" s="66"/>
      <c r="P39" s="66"/>
    </row>
    <row r="40" spans="1:18" ht="12.75" customHeight="1">
      <c r="E40" s="53"/>
      <c r="F40" s="53"/>
      <c r="G40" s="53"/>
      <c r="H40" s="53"/>
      <c r="I40" s="53"/>
      <c r="J40" s="53"/>
      <c r="K40" s="1727"/>
      <c r="M40" s="53"/>
      <c r="N40" s="62"/>
      <c r="O40" s="62"/>
      <c r="P40" s="62"/>
      <c r="Q40" s="62"/>
      <c r="R40" s="63"/>
    </row>
    <row r="41" spans="1:18" ht="12.75" customHeight="1">
      <c r="D41" s="53"/>
      <c r="E41" s="53"/>
      <c r="F41" s="53"/>
      <c r="G41" s="53"/>
      <c r="H41" s="53"/>
      <c r="I41" s="53"/>
      <c r="J41" s="53"/>
      <c r="K41" s="1727"/>
      <c r="M41" s="53"/>
      <c r="N41" s="53"/>
      <c r="O41" s="53"/>
      <c r="P41" s="53"/>
    </row>
    <row r="42" spans="1:18" ht="12.75" customHeight="1">
      <c r="D42" s="66"/>
      <c r="E42" s="53"/>
      <c r="F42" s="53"/>
      <c r="G42" s="53"/>
      <c r="H42" s="53"/>
      <c r="I42" s="53"/>
      <c r="J42" s="53"/>
      <c r="K42" s="1727"/>
      <c r="M42" s="53"/>
      <c r="N42" s="12"/>
      <c r="O42" s="12"/>
      <c r="P42" s="12"/>
      <c r="Q42" s="12"/>
      <c r="R42" s="63"/>
    </row>
    <row r="43" spans="1:18" ht="12.75" customHeight="1">
      <c r="D43" s="53"/>
      <c r="E43" s="53"/>
      <c r="F43" s="53"/>
      <c r="G43" s="53"/>
      <c r="H43" s="53"/>
      <c r="I43" s="53"/>
      <c r="J43" s="53"/>
      <c r="K43" s="1727"/>
      <c r="M43" s="53"/>
      <c r="N43" s="12"/>
      <c r="O43" s="12"/>
      <c r="P43" s="12"/>
      <c r="Q43" s="12"/>
      <c r="R43" s="63"/>
    </row>
    <row r="44" spans="1:18" s="57" customFormat="1" ht="12.75" customHeight="1">
      <c r="C44" s="65"/>
      <c r="D44" s="66"/>
      <c r="E44" s="66"/>
      <c r="F44" s="66"/>
      <c r="G44" s="66"/>
      <c r="H44" s="66"/>
      <c r="I44" s="66"/>
      <c r="J44" s="66"/>
      <c r="K44" s="1726"/>
      <c r="L44" s="68"/>
      <c r="M44" s="66"/>
      <c r="N44" s="66"/>
      <c r="O44" s="66"/>
      <c r="P44" s="66"/>
      <c r="Q44" s="66"/>
      <c r="R44" s="69"/>
    </row>
    <row r="45" spans="1:18" ht="12.75" customHeight="1">
      <c r="D45" s="53"/>
      <c r="E45" s="53"/>
      <c r="F45" s="53"/>
      <c r="G45" s="53"/>
      <c r="H45" s="53"/>
      <c r="I45" s="53"/>
      <c r="J45" s="53"/>
      <c r="K45" s="1727"/>
      <c r="M45" s="53"/>
      <c r="N45" s="53"/>
      <c r="O45" s="53"/>
      <c r="P45" s="53"/>
    </row>
    <row r="46" spans="1:18" s="57" customFormat="1" ht="12.75" customHeight="1">
      <c r="C46" s="100"/>
      <c r="D46" s="66"/>
      <c r="E46" s="66"/>
      <c r="F46" s="71"/>
      <c r="G46" s="66"/>
      <c r="H46" s="66"/>
      <c r="I46" s="66"/>
      <c r="J46" s="66"/>
      <c r="K46" s="1726"/>
      <c r="L46" s="72"/>
      <c r="M46" s="66"/>
      <c r="N46" s="66"/>
      <c r="O46" s="66"/>
      <c r="P46" s="66"/>
    </row>
    <row r="47" spans="1:18" ht="12.75" customHeight="1">
      <c r="D47" s="73"/>
      <c r="E47" s="53"/>
      <c r="F47" s="53"/>
      <c r="G47" s="53"/>
      <c r="H47" s="53"/>
      <c r="I47" s="53"/>
      <c r="J47" s="53"/>
      <c r="K47" s="1727"/>
      <c r="M47" s="53"/>
      <c r="N47" s="62"/>
      <c r="O47" s="62"/>
      <c r="P47" s="62"/>
      <c r="Q47" s="62"/>
      <c r="R47" s="63"/>
    </row>
    <row r="48" spans="1:18" ht="12.75" customHeight="1">
      <c r="D48" s="73"/>
      <c r="E48" s="53"/>
      <c r="F48" s="53"/>
      <c r="G48" s="53"/>
      <c r="H48" s="53"/>
      <c r="I48" s="53"/>
      <c r="J48" s="53"/>
      <c r="K48" s="1727"/>
      <c r="M48" s="53"/>
      <c r="N48" s="62"/>
      <c r="O48" s="62"/>
      <c r="P48" s="62"/>
      <c r="Q48" s="62"/>
      <c r="R48" s="63"/>
    </row>
    <row r="49" spans="2:19" ht="12.75" customHeight="1">
      <c r="D49" s="73"/>
      <c r="E49" s="53"/>
      <c r="F49" s="53"/>
      <c r="G49" s="53"/>
      <c r="H49" s="53"/>
      <c r="I49" s="53"/>
      <c r="J49" s="53"/>
      <c r="K49" s="1727"/>
      <c r="M49" s="53"/>
      <c r="N49" s="62"/>
      <c r="O49" s="62"/>
      <c r="P49" s="62"/>
      <c r="Q49" s="62"/>
      <c r="R49" s="63"/>
    </row>
    <row r="50" spans="2:19" ht="12.75" customHeight="1">
      <c r="D50" s="73"/>
      <c r="E50" s="53"/>
      <c r="F50" s="53"/>
      <c r="G50" s="53"/>
      <c r="H50" s="53"/>
      <c r="I50" s="53"/>
      <c r="J50" s="53"/>
      <c r="K50" s="1727"/>
      <c r="M50" s="53"/>
      <c r="N50" s="62"/>
      <c r="O50" s="62"/>
      <c r="P50" s="62"/>
      <c r="Q50" s="62"/>
      <c r="R50" s="63"/>
    </row>
    <row r="51" spans="2:19" ht="12.75" customHeight="1">
      <c r="D51" s="73"/>
      <c r="E51" s="53"/>
      <c r="F51" s="53"/>
      <c r="G51" s="53"/>
      <c r="H51" s="53"/>
      <c r="I51" s="53"/>
      <c r="J51" s="53"/>
      <c r="K51" s="1727"/>
      <c r="M51" s="53"/>
      <c r="N51" s="62"/>
      <c r="O51" s="62"/>
      <c r="P51" s="62"/>
      <c r="Q51" s="62"/>
      <c r="R51" s="63"/>
    </row>
    <row r="52" spans="2:19" ht="12.75" customHeight="1">
      <c r="D52" s="73"/>
      <c r="E52" s="53"/>
      <c r="F52" s="53"/>
      <c r="G52" s="53"/>
      <c r="H52" s="53"/>
      <c r="I52" s="53"/>
      <c r="J52" s="53"/>
      <c r="K52" s="1727"/>
      <c r="M52" s="53"/>
      <c r="N52" s="62"/>
      <c r="O52" s="62"/>
      <c r="P52" s="62"/>
      <c r="Q52" s="62"/>
      <c r="R52" s="63"/>
    </row>
    <row r="53" spans="2:19" ht="12.75" customHeight="1">
      <c r="D53" s="73"/>
      <c r="E53" s="53"/>
      <c r="F53" s="53"/>
      <c r="G53" s="53"/>
      <c r="H53" s="53"/>
      <c r="I53" s="53"/>
      <c r="J53" s="53"/>
      <c r="K53" s="1727"/>
      <c r="M53" s="53"/>
      <c r="N53" s="12"/>
      <c r="O53" s="12"/>
      <c r="P53" s="12"/>
      <c r="Q53" s="12"/>
      <c r="R53" s="63"/>
    </row>
    <row r="54" spans="2:19" ht="12.75" customHeight="1">
      <c r="D54" s="73"/>
      <c r="E54" s="53"/>
      <c r="F54" s="53"/>
      <c r="G54" s="53"/>
      <c r="H54" s="53"/>
      <c r="I54" s="53"/>
      <c r="J54" s="53"/>
      <c r="K54" s="1727"/>
      <c r="M54" s="53"/>
      <c r="N54" s="62"/>
      <c r="O54" s="62"/>
      <c r="P54" s="62"/>
      <c r="Q54" s="62"/>
      <c r="R54" s="63"/>
    </row>
    <row r="55" spans="2:19" ht="12.75" customHeight="1">
      <c r="D55" s="73"/>
      <c r="E55" s="53"/>
      <c r="F55" s="53"/>
      <c r="G55" s="53"/>
      <c r="H55" s="53"/>
      <c r="I55" s="53"/>
      <c r="J55" s="53"/>
      <c r="K55" s="1727"/>
      <c r="M55" s="53"/>
      <c r="N55" s="62"/>
      <c r="O55" s="62"/>
      <c r="P55" s="62"/>
      <c r="Q55" s="62"/>
      <c r="R55" s="63"/>
    </row>
    <row r="56" spans="2:19" ht="12.75" customHeight="1">
      <c r="D56" s="73"/>
      <c r="E56" s="53"/>
      <c r="F56" s="53"/>
      <c r="G56" s="53"/>
      <c r="H56" s="53"/>
      <c r="I56" s="53"/>
      <c r="J56" s="53"/>
      <c r="K56" s="1727"/>
      <c r="M56" s="53"/>
      <c r="N56" s="62"/>
      <c r="O56" s="62"/>
      <c r="P56" s="62"/>
      <c r="Q56" s="62"/>
      <c r="R56" s="63"/>
    </row>
    <row r="57" spans="2:19" s="57" customFormat="1" ht="12.75" customHeight="1">
      <c r="C57" s="65"/>
      <c r="D57" s="71"/>
      <c r="E57" s="66"/>
      <c r="F57" s="66"/>
      <c r="G57" s="66"/>
      <c r="H57" s="66"/>
      <c r="I57" s="66"/>
      <c r="J57" s="66"/>
      <c r="K57" s="1726"/>
      <c r="L57" s="68"/>
      <c r="M57" s="66"/>
      <c r="N57" s="66"/>
      <c r="O57" s="66"/>
      <c r="P57" s="66"/>
      <c r="Q57" s="66"/>
      <c r="R57" s="69"/>
      <c r="S57" s="59"/>
    </row>
    <row r="58" spans="2:19" ht="12.75" customHeight="1">
      <c r="C58" s="99"/>
      <c r="D58" s="73"/>
      <c r="E58" s="53"/>
      <c r="F58" s="53"/>
      <c r="G58" s="53"/>
      <c r="H58" s="53"/>
      <c r="I58" s="53"/>
      <c r="J58" s="53"/>
      <c r="K58" s="1727"/>
      <c r="M58" s="53"/>
      <c r="N58" s="53"/>
      <c r="O58" s="53"/>
      <c r="P58" s="53"/>
    </row>
    <row r="59" spans="2:19" s="57" customFormat="1" ht="12.75" customHeight="1">
      <c r="B59" s="112"/>
      <c r="D59" s="71"/>
      <c r="E59" s="66"/>
      <c r="F59" s="66"/>
      <c r="G59" s="66"/>
      <c r="H59" s="66"/>
      <c r="I59" s="66"/>
      <c r="J59" s="66"/>
      <c r="K59" s="1726"/>
      <c r="L59" s="68"/>
      <c r="M59" s="66"/>
      <c r="N59" s="66"/>
      <c r="O59" s="66"/>
      <c r="P59" s="66"/>
      <c r="Q59" s="66"/>
      <c r="R59" s="66"/>
      <c r="S59" s="59"/>
    </row>
    <row r="60" spans="2:19" ht="12.75" customHeight="1">
      <c r="C60" s="65"/>
      <c r="D60" s="73"/>
      <c r="E60" s="53"/>
      <c r="F60" s="53"/>
      <c r="G60" s="53"/>
      <c r="H60" s="53"/>
      <c r="I60" s="53"/>
      <c r="J60" s="53"/>
      <c r="K60" s="1727"/>
      <c r="L60" s="68"/>
      <c r="M60" s="53"/>
      <c r="N60" s="53"/>
      <c r="O60" s="53"/>
      <c r="P60" s="53"/>
      <c r="Q60" s="53"/>
      <c r="R60" s="63"/>
    </row>
    <row r="61" spans="2:19" s="57" customFormat="1" ht="12.75" customHeight="1">
      <c r="C61" s="65"/>
      <c r="D61" s="66"/>
      <c r="E61" s="66"/>
      <c r="F61" s="66"/>
      <c r="G61" s="66"/>
      <c r="H61" s="66"/>
      <c r="I61" s="66"/>
      <c r="J61" s="66"/>
      <c r="K61" s="1726"/>
      <c r="L61" s="68"/>
      <c r="M61" s="66"/>
      <c r="N61" s="66"/>
      <c r="O61" s="66"/>
      <c r="P61" s="66"/>
      <c r="Q61" s="66"/>
      <c r="R61" s="66"/>
    </row>
    <row r="62" spans="2:19" s="57" customFormat="1" ht="12.75" customHeight="1">
      <c r="C62" s="65"/>
      <c r="D62" s="71"/>
      <c r="E62" s="66"/>
      <c r="F62" s="66"/>
      <c r="G62" s="66"/>
      <c r="H62" s="66"/>
      <c r="I62" s="66"/>
      <c r="J62" s="66"/>
      <c r="K62" s="1726"/>
      <c r="L62" s="68"/>
      <c r="M62" s="66"/>
      <c r="N62" s="66"/>
      <c r="O62" s="66"/>
      <c r="P62" s="66"/>
    </row>
    <row r="63" spans="2:19" s="57" customFormat="1" ht="12.75" customHeight="1">
      <c r="C63" s="65"/>
      <c r="D63" s="66"/>
      <c r="E63" s="66"/>
      <c r="F63" s="66"/>
      <c r="G63" s="66"/>
      <c r="H63" s="66"/>
      <c r="I63" s="66"/>
      <c r="J63" s="66"/>
      <c r="K63" s="1726"/>
      <c r="L63" s="68"/>
      <c r="M63" s="66"/>
      <c r="N63" s="102"/>
      <c r="O63" s="102"/>
      <c r="P63" s="102"/>
      <c r="Q63" s="102"/>
      <c r="R63" s="66"/>
    </row>
    <row r="64" spans="2:19" s="57" customFormat="1" ht="12.75" customHeight="1">
      <c r="C64" s="65"/>
      <c r="D64" s="71"/>
      <c r="E64" s="66"/>
      <c r="F64" s="66"/>
      <c r="G64" s="66"/>
      <c r="H64" s="66"/>
      <c r="I64" s="66"/>
      <c r="J64" s="66"/>
      <c r="K64" s="1726"/>
      <c r="L64" s="68"/>
      <c r="M64" s="66"/>
      <c r="N64" s="66"/>
      <c r="O64" s="66"/>
      <c r="P64" s="66"/>
    </row>
    <row r="65" spans="2:18" s="57" customFormat="1" ht="12.75" customHeight="1">
      <c r="B65" s="96"/>
      <c r="C65" s="65"/>
      <c r="D65" s="71"/>
      <c r="E65" s="66"/>
      <c r="F65" s="66"/>
      <c r="G65" s="66"/>
      <c r="H65" s="66"/>
      <c r="I65" s="66"/>
      <c r="J65" s="66"/>
      <c r="K65" s="1726"/>
      <c r="L65" s="68"/>
      <c r="M65" s="66"/>
      <c r="N65" s="66"/>
      <c r="O65" s="66"/>
      <c r="P65" s="66"/>
      <c r="Q65" s="66"/>
      <c r="R65" s="66"/>
    </row>
    <row r="66" spans="2:18" ht="12.75" customHeight="1">
      <c r="C66" s="65"/>
      <c r="D66" s="73"/>
      <c r="E66" s="53"/>
      <c r="F66" s="53"/>
      <c r="G66" s="53"/>
      <c r="H66" s="53"/>
      <c r="I66" s="53"/>
      <c r="J66" s="53"/>
      <c r="K66" s="1727"/>
      <c r="L66" s="68"/>
      <c r="M66" s="53"/>
      <c r="N66" s="53"/>
      <c r="O66" s="53"/>
      <c r="P66" s="53"/>
    </row>
    <row r="67" spans="2:18" ht="12.75" customHeight="1">
      <c r="C67" s="65"/>
      <c r="D67" s="73"/>
      <c r="E67" s="53"/>
      <c r="F67" s="53"/>
      <c r="G67" s="53"/>
      <c r="H67" s="53"/>
      <c r="I67" s="53"/>
      <c r="J67" s="53"/>
      <c r="K67" s="1727"/>
      <c r="M67" s="53"/>
      <c r="N67" s="62"/>
      <c r="O67" s="62"/>
      <c r="P67" s="62"/>
      <c r="Q67" s="62"/>
      <c r="R67" s="63"/>
    </row>
    <row r="68" spans="2:18" ht="12.75" customHeight="1">
      <c r="C68" s="65"/>
      <c r="D68" s="73"/>
      <c r="E68" s="53"/>
      <c r="F68" s="53"/>
      <c r="G68" s="53"/>
      <c r="H68" s="53"/>
      <c r="I68" s="53"/>
      <c r="J68" s="53"/>
      <c r="K68" s="1727"/>
      <c r="M68" s="53"/>
      <c r="N68" s="62"/>
      <c r="O68" s="62"/>
      <c r="P68" s="62"/>
      <c r="Q68" s="62"/>
      <c r="R68" s="63"/>
    </row>
    <row r="69" spans="2:18" ht="12.75" customHeight="1">
      <c r="C69" s="65"/>
      <c r="D69" s="73"/>
      <c r="E69" s="53"/>
      <c r="F69" s="53"/>
      <c r="G69" s="53"/>
      <c r="H69" s="53"/>
      <c r="I69" s="53"/>
      <c r="J69" s="53"/>
      <c r="K69" s="1727"/>
      <c r="L69" s="68"/>
      <c r="M69" s="53"/>
      <c r="N69" s="53"/>
      <c r="O69" s="53"/>
      <c r="P69" s="53"/>
    </row>
    <row r="70" spans="2:18" ht="12.75" customHeight="1">
      <c r="C70" s="74"/>
      <c r="D70" s="73"/>
      <c r="E70" s="53"/>
      <c r="F70" s="53"/>
      <c r="G70" s="53"/>
      <c r="H70" s="53"/>
      <c r="I70" s="53"/>
      <c r="J70" s="53"/>
      <c r="K70" s="1727"/>
      <c r="M70" s="53"/>
      <c r="N70" s="62"/>
      <c r="O70" s="62"/>
      <c r="P70" s="62"/>
      <c r="Q70" s="62"/>
      <c r="R70" s="63"/>
    </row>
    <row r="71" spans="2:18" ht="12.75" customHeight="1">
      <c r="C71" s="75"/>
      <c r="D71" s="73"/>
      <c r="E71" s="53"/>
      <c r="F71" s="53"/>
      <c r="G71" s="53"/>
      <c r="H71" s="53"/>
      <c r="I71" s="53"/>
      <c r="J71" s="53"/>
      <c r="K71" s="1727"/>
      <c r="M71" s="53"/>
      <c r="N71" s="62"/>
      <c r="O71" s="62"/>
      <c r="P71" s="62"/>
      <c r="Q71" s="62"/>
      <c r="R71" s="63"/>
    </row>
  </sheetData>
  <customSheetViews>
    <customSheetView guid="{700BB901-DE3D-40AF-9E84-3437521A0345}" showPageBreaks="1">
      <selection activeCell="G23" sqref="G23"/>
      <pageMargins left="0.3" right="0.26" top="1.01" bottom="1" header="0.5" footer="0.5"/>
      <printOptions horizontalCentered="1"/>
      <pageSetup scale="80" orientation="landscape" r:id="rId1"/>
      <headerFooter alignWithMargins="0">
        <oddFooter>&amp;L&amp;8Sponsored by:  Randy W. Hamlett and  Jeffrey B. Bartsch&amp;C&amp;8&amp;A&amp;R&amp;8&amp;P of &amp;N</oddFooter>
      </headerFooter>
    </customSheetView>
    <customSheetView guid="{D30DA162-D620-4A19-970C-1046A6A23ED1}">
      <selection activeCell="G23" sqref="G23"/>
      <pageMargins left="0.3" right="0.26" top="1.01" bottom="1" header="0.5" footer="0.5"/>
      <printOptions horizontalCentered="1"/>
      <pageSetup scale="80" orientation="landscape" r:id="rId2"/>
      <headerFooter alignWithMargins="0">
        <oddFooter>&amp;L&amp;8Sponsored by:  Randy W. Hamlett and  Jeffrey B. Bartsch&amp;C&amp;8&amp;A&amp;R&amp;8&amp;P of &amp;N</oddFooter>
      </headerFooter>
    </customSheetView>
    <customSheetView guid="{7B208CC4-03EC-49A3-9AEF-BDEAF48D6BE2}" showPageBreaks="1" printArea="1">
      <selection activeCell="G23" sqref="G23"/>
      <pageMargins left="0.3" right="0.26" top="1.01" bottom="1" header="0.5" footer="0.5"/>
      <printOptions horizontalCentered="1"/>
      <pageSetup scale="80" orientation="landscape" r:id="rId3"/>
      <headerFooter alignWithMargins="0">
        <oddFooter>&amp;L&amp;8Sponsored by:  Randy W. Hamlett and  Jeffrey B. Bartsch&amp;C&amp;8&amp;A&amp;R&amp;8&amp;P of &amp;N</oddFooter>
      </headerFooter>
    </customSheetView>
    <customSheetView guid="{FAFF7267-5C8D-421B-A6E7-C317663504A2}">
      <pageMargins left="0.3" right="0.26" top="1.01" bottom="1" header="0.5" footer="0.5"/>
      <printOptions horizontalCentered="1"/>
      <pageSetup scale="80" orientation="landscape" r:id="rId4"/>
      <headerFooter alignWithMargins="0">
        <oddFooter>&amp;L&amp;8Sponsored by:  Randy W. Hamlett and  Jeffrey B. Bartsch&amp;C&amp;8&amp;A&amp;R&amp;8&amp;P of &amp;N</oddFooter>
      </headerFooter>
    </customSheetView>
    <customSheetView guid="{659C7A86-29AF-4EB2-A484-62929168C99A}">
      <selection activeCell="G23" sqref="G23"/>
      <pageMargins left="0.3" right="0.26" top="1.01" bottom="1" header="0.5" footer="0.5"/>
      <printOptions horizontalCentered="1"/>
      <pageSetup scale="80" orientation="landscape" r:id="rId5"/>
      <headerFooter alignWithMargins="0">
        <oddFooter>&amp;L&amp;8Sponsored by:  Randy W. Hamlett and  Jeffrey B. Bartsch&amp;C&amp;8&amp;A&amp;R&amp;8&amp;P of &amp;N</oddFooter>
      </headerFooter>
    </customSheetView>
    <customSheetView guid="{DE1D8474-1C81-4DEF-9FC4-4CC6D52CA0A7}" topLeftCell="A12">
      <selection activeCell="N26" sqref="N26"/>
      <pageMargins left="0.3" right="0.26" top="1.01" bottom="1" header="0.5" footer="0.5"/>
      <printOptions horizontalCentered="1"/>
      <pageSetup scale="80" orientation="landscape" r:id="rId6"/>
      <headerFooter alignWithMargins="0">
        <oddFooter>&amp;L&amp;8Sponsored by:  Randy W. Hamlett and  Jeffrey B. Bartsch&amp;C&amp;8&amp;A&amp;R&amp;8&amp;P of &amp;N</oddFooter>
      </headerFooter>
    </customSheetView>
  </customSheetViews>
  <phoneticPr fontId="20" type="noConversion"/>
  <pageMargins left="1" right="1" top="1.01" bottom="1" header="0.75" footer="0.75"/>
  <pageSetup scale="80" orientation="landscape" r:id="rId7"/>
  <headerFooter alignWithMargins="0">
    <oddHeader>&amp;R&amp;"Times New Roman,Regular"&amp;9Schedule II-B-11
Page &amp;P of &amp;N</oddHeader>
    <oddFooter xml:space="preserve">&amp;L&amp;8* AEP Texas maintains functional ledgers for transmission and distribution.  Please see the testimony of Randall W. Hamlett for Meter and TDCS functionalization.
Sponsored by:  Randall W. Hamlett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S76"/>
  <sheetViews>
    <sheetView workbookViewId="0"/>
  </sheetViews>
  <sheetFormatPr defaultColWidth="9.140625" defaultRowHeight="12.75" customHeight="1"/>
  <cols>
    <col min="1" max="1" width="3.42578125" style="59" customWidth="1"/>
    <col min="2" max="2" width="7" style="59" customWidth="1"/>
    <col min="3" max="3" width="33" style="59" customWidth="1"/>
    <col min="4" max="4" width="10" style="59" bestFit="1" customWidth="1"/>
    <col min="5" max="8" width="12.5703125" style="59" bestFit="1" customWidth="1"/>
    <col min="9" max="9" width="8" style="59" bestFit="1" customWidth="1"/>
    <col min="10" max="10" width="12.5703125" style="59" bestFit="1" customWidth="1"/>
    <col min="11" max="11" width="4.42578125" style="59" bestFit="1" customWidth="1"/>
    <col min="12" max="12" width="17.85546875" style="61" bestFit="1" customWidth="1"/>
    <col min="13" max="13" width="11.85546875" style="59" customWidth="1"/>
    <col min="14" max="14" width="12.140625" style="59" customWidth="1"/>
    <col min="15" max="15" width="11" style="59" customWidth="1"/>
    <col min="16" max="16" width="11.140625" style="59" bestFit="1" customWidth="1"/>
    <col min="17" max="17" width="12.5703125" style="59" bestFit="1" customWidth="1"/>
    <col min="18" max="18" width="12.5703125" style="59" customWidth="1"/>
    <col min="19" max="16384" width="9.140625" style="59"/>
  </cols>
  <sheetData>
    <row r="1" spans="1:18" ht="12" thickBot="1">
      <c r="M1" s="20"/>
      <c r="R1" s="20"/>
    </row>
    <row r="2" spans="1:18" ht="11.25">
      <c r="B2" s="1657" t="s">
        <v>465</v>
      </c>
      <c r="C2" s="94"/>
      <c r="D2" s="147"/>
      <c r="F2" s="82"/>
      <c r="M2" s="354"/>
      <c r="R2" s="354"/>
    </row>
    <row r="3" spans="1:18" ht="11.25">
      <c r="B3" s="295" t="s">
        <v>1407</v>
      </c>
      <c r="D3" s="145"/>
      <c r="F3" s="82"/>
      <c r="M3" s="354"/>
      <c r="R3" s="354"/>
    </row>
    <row r="4" spans="1:18" ht="11.25">
      <c r="B4" s="1659" t="s">
        <v>429</v>
      </c>
      <c r="D4" s="145"/>
    </row>
    <row r="5" spans="1:18" ht="11.25">
      <c r="B5" s="1659" t="s">
        <v>1260</v>
      </c>
      <c r="D5" s="145"/>
    </row>
    <row r="6" spans="1:18" ht="12" thickBot="1">
      <c r="B6" s="1660" t="str">
        <f>'I-A'!B6</f>
        <v xml:space="preserve"> </v>
      </c>
      <c r="C6" s="261"/>
      <c r="D6" s="144"/>
    </row>
    <row r="7" spans="1:18" ht="11.25">
      <c r="B7" s="57"/>
    </row>
    <row r="8" spans="1:18" ht="12" thickBot="1">
      <c r="B8" s="59" t="s">
        <v>584</v>
      </c>
      <c r="E8" s="60">
        <v>1</v>
      </c>
      <c r="F8" s="60">
        <v>2</v>
      </c>
      <c r="G8" s="60">
        <v>3</v>
      </c>
      <c r="H8" s="60">
        <v>4</v>
      </c>
      <c r="I8" s="60">
        <v>5</v>
      </c>
      <c r="J8" s="60">
        <v>6</v>
      </c>
      <c r="K8" s="60">
        <v>7</v>
      </c>
      <c r="L8" s="60">
        <v>8</v>
      </c>
      <c r="M8" s="60">
        <v>9</v>
      </c>
      <c r="N8" s="60">
        <v>10</v>
      </c>
      <c r="O8" s="355">
        <v>11</v>
      </c>
      <c r="P8" s="355">
        <v>12</v>
      </c>
      <c r="Q8" s="61">
        <v>13</v>
      </c>
      <c r="R8" s="61"/>
    </row>
    <row r="9" spans="1:18" ht="11.25">
      <c r="A9" s="232"/>
      <c r="B9" s="388"/>
      <c r="C9" s="388"/>
      <c r="D9" s="388"/>
      <c r="E9" s="388"/>
      <c r="F9" s="388"/>
      <c r="G9" s="388"/>
      <c r="H9" s="356" t="s">
        <v>352</v>
      </c>
      <c r="I9" s="356" t="s">
        <v>355</v>
      </c>
      <c r="J9" s="356"/>
      <c r="K9" s="388"/>
      <c r="L9" s="388"/>
      <c r="M9" s="356"/>
      <c r="N9" s="356"/>
      <c r="O9" s="356"/>
      <c r="P9" s="356"/>
      <c r="Q9" s="356"/>
      <c r="R9" s="356"/>
    </row>
    <row r="10" spans="1:18" ht="11.25">
      <c r="A10" s="233"/>
      <c r="B10" s="357" t="s">
        <v>611</v>
      </c>
      <c r="C10" s="357" t="s">
        <v>578</v>
      </c>
      <c r="D10" s="357" t="s">
        <v>583</v>
      </c>
      <c r="E10" s="391" t="s">
        <v>281</v>
      </c>
      <c r="F10" s="357" t="s">
        <v>282</v>
      </c>
      <c r="G10" s="357" t="s">
        <v>251</v>
      </c>
      <c r="H10" s="357" t="s">
        <v>283</v>
      </c>
      <c r="I10" s="357" t="s">
        <v>773</v>
      </c>
      <c r="J10" s="357" t="s">
        <v>284</v>
      </c>
      <c r="K10" s="357" t="s">
        <v>285</v>
      </c>
      <c r="L10" s="357" t="s">
        <v>383</v>
      </c>
      <c r="M10" s="357" t="s">
        <v>162</v>
      </c>
      <c r="N10" s="357" t="s">
        <v>163</v>
      </c>
      <c r="O10" s="357" t="s">
        <v>993</v>
      </c>
      <c r="P10" s="357" t="s">
        <v>270</v>
      </c>
      <c r="Q10" s="357" t="s">
        <v>283</v>
      </c>
      <c r="R10" s="357"/>
    </row>
    <row r="11" spans="1:18" ht="11.25">
      <c r="A11" s="233" t="s">
        <v>272</v>
      </c>
      <c r="B11" s="357" t="s">
        <v>250</v>
      </c>
      <c r="C11" s="357"/>
      <c r="D11" s="357" t="s">
        <v>586</v>
      </c>
      <c r="E11" s="391" t="s">
        <v>352</v>
      </c>
      <c r="F11" s="357" t="s">
        <v>353</v>
      </c>
      <c r="G11" s="357" t="s">
        <v>176</v>
      </c>
      <c r="H11" s="357" t="s">
        <v>354</v>
      </c>
      <c r="I11" s="357" t="s">
        <v>774</v>
      </c>
      <c r="J11" s="357" t="s">
        <v>355</v>
      </c>
      <c r="K11" s="357" t="s">
        <v>356</v>
      </c>
      <c r="L11" s="357" t="s">
        <v>286</v>
      </c>
      <c r="M11" s="357"/>
      <c r="N11" s="357"/>
      <c r="O11" s="357"/>
      <c r="P11" s="357"/>
      <c r="Q11" s="357"/>
      <c r="R11" s="357" t="s">
        <v>587</v>
      </c>
    </row>
    <row r="12" spans="1:18" ht="12" thickBot="1">
      <c r="A12" s="234" t="s">
        <v>1083</v>
      </c>
      <c r="B12" s="358"/>
      <c r="C12" s="358"/>
      <c r="D12" s="358"/>
      <c r="E12" s="393"/>
      <c r="F12" s="358"/>
      <c r="G12" s="358"/>
      <c r="H12" s="358"/>
      <c r="I12" s="358" t="s">
        <v>286</v>
      </c>
      <c r="J12" s="358"/>
      <c r="K12" s="358"/>
      <c r="L12" s="358" t="s">
        <v>357</v>
      </c>
      <c r="M12" s="358"/>
      <c r="N12" s="358"/>
      <c r="O12" s="358"/>
      <c r="P12" s="358"/>
      <c r="Q12" s="359"/>
      <c r="R12" s="358"/>
    </row>
    <row r="13" spans="1:18" ht="12.75" customHeight="1">
      <c r="A13" s="4"/>
      <c r="B13" s="254"/>
      <c r="C13" s="94"/>
      <c r="D13" s="94"/>
      <c r="E13" s="94"/>
      <c r="F13" s="94"/>
      <c r="G13" s="94"/>
      <c r="H13" s="94"/>
      <c r="I13" s="94"/>
      <c r="J13" s="94"/>
      <c r="K13" s="94"/>
      <c r="L13" s="95"/>
      <c r="M13" s="94"/>
      <c r="N13" s="94"/>
      <c r="O13" s="94"/>
      <c r="P13" s="94"/>
      <c r="Q13" s="255"/>
      <c r="R13" s="94"/>
    </row>
    <row r="14" spans="1:18" ht="12.75" customHeight="1">
      <c r="A14" s="61">
        <v>1</v>
      </c>
      <c r="B14" s="256" t="s">
        <v>846</v>
      </c>
      <c r="I14" s="200"/>
      <c r="M14" s="63"/>
      <c r="N14" s="63"/>
      <c r="O14" s="63"/>
      <c r="P14" s="63"/>
      <c r="Q14" s="272"/>
    </row>
    <row r="15" spans="1:18" s="57" customFormat="1" ht="11.25">
      <c r="A15" s="3">
        <f>+A14+1</f>
        <v>2</v>
      </c>
      <c r="B15" s="259" t="s">
        <v>670</v>
      </c>
      <c r="C15" s="65"/>
      <c r="D15" s="97" t="s">
        <v>382</v>
      </c>
      <c r="E15" s="124"/>
      <c r="F15" s="124"/>
      <c r="G15" s="124"/>
      <c r="H15" s="124"/>
      <c r="I15" s="198"/>
      <c r="J15" s="124"/>
      <c r="K15" s="124"/>
      <c r="L15" s="68"/>
      <c r="M15" s="66"/>
      <c r="N15" s="102"/>
      <c r="O15" s="102"/>
      <c r="P15" s="102"/>
      <c r="Q15" s="294"/>
      <c r="R15" s="66"/>
    </row>
    <row r="16" spans="1:18" ht="11.25">
      <c r="A16" s="3">
        <f>+A15+1</f>
        <v>3</v>
      </c>
      <c r="B16" s="292"/>
      <c r="E16" s="125"/>
      <c r="F16" s="125"/>
      <c r="G16" s="125"/>
      <c r="H16" s="1115"/>
      <c r="I16" s="267"/>
      <c r="J16" s="125"/>
      <c r="K16" s="125"/>
      <c r="M16" s="53"/>
      <c r="N16" s="53"/>
      <c r="O16" s="53"/>
      <c r="P16" s="53"/>
      <c r="Q16" s="272"/>
    </row>
    <row r="17" spans="1:18" ht="11.25">
      <c r="A17" s="3">
        <f>+A16+1</f>
        <v>4</v>
      </c>
      <c r="B17" s="293">
        <v>1823098</v>
      </c>
      <c r="C17" s="59" t="s">
        <v>662</v>
      </c>
      <c r="E17" s="126">
        <f>'[9]II-B-12 Reg. Assets'!E17</f>
        <v>18238.01999999999</v>
      </c>
      <c r="F17" s="126">
        <f>'[9]II-B-12 Reg. Assets'!F17</f>
        <v>0</v>
      </c>
      <c r="G17" s="126">
        <f>'[9]II-B-12 Reg. Assets'!G17</f>
        <v>0</v>
      </c>
      <c r="H17" s="1115">
        <f t="shared" ref="H17:H23" si="0">+E17-F17+G17</f>
        <v>18238.01999999999</v>
      </c>
      <c r="I17" s="267">
        <v>1</v>
      </c>
      <c r="J17" s="11">
        <f>H17</f>
        <v>18238.01999999999</v>
      </c>
      <c r="K17" s="231">
        <v>17</v>
      </c>
      <c r="L17" s="61" t="s">
        <v>518</v>
      </c>
      <c r="M17" s="126">
        <f>'[9]II-B-12 Reg. Assets'!M17</f>
        <v>8977.3099938148061</v>
      </c>
      <c r="N17" s="126">
        <f>'[9]II-B-12 Reg. Assets'!N17</f>
        <v>8974.087989206253</v>
      </c>
      <c r="O17" s="126">
        <f>'[9]II-B-12 Reg. Assets'!O17</f>
        <v>278.36783332921237</v>
      </c>
      <c r="P17" s="126">
        <f>'[9]II-B-12 Reg. Assets'!P17</f>
        <v>8.2541836497181365</v>
      </c>
      <c r="Q17" s="282">
        <f t="shared" ref="Q17:Q23" si="1">SUM(M17:P17)</f>
        <v>18238.01999999999</v>
      </c>
      <c r="R17" s="63"/>
    </row>
    <row r="18" spans="1:18" ht="11.25">
      <c r="A18" s="3">
        <f t="shared" ref="A18:A35" si="2">+A17+1</f>
        <v>5</v>
      </c>
      <c r="B18" s="293">
        <v>1823185</v>
      </c>
      <c r="C18" s="59" t="s">
        <v>1187</v>
      </c>
      <c r="D18" s="793"/>
      <c r="E18" s="125">
        <f>'[9]II-B-12 Reg. Assets'!E18</f>
        <v>152449591.62199998</v>
      </c>
      <c r="F18" s="125">
        <f>'[9]II-B-12 Reg. Assets'!F18</f>
        <v>0</v>
      </c>
      <c r="G18" s="125">
        <f>'[9]II-B-12 Reg. Assets'!G18</f>
        <v>-161633110.1153391</v>
      </c>
      <c r="H18" s="1115">
        <f t="shared" si="0"/>
        <v>-9183518.4933391213</v>
      </c>
      <c r="I18" s="267">
        <v>1</v>
      </c>
      <c r="J18" s="11">
        <f>H18</f>
        <v>-9183518.4933391213</v>
      </c>
      <c r="K18" s="1735" t="s">
        <v>1613</v>
      </c>
      <c r="L18" s="1132" t="s">
        <v>1507</v>
      </c>
      <c r="M18" s="125">
        <f>'[9]II-B-12 Reg. Assets'!M18</f>
        <v>4536379.0436608912</v>
      </c>
      <c r="N18" s="125">
        <f>'[9]II-B-12 Reg. Assets'!N18</f>
        <v>-13319931.155500792</v>
      </c>
      <c r="O18" s="125">
        <f>'[9]II-B-12 Reg. Assets'!O18</f>
        <v>-399966.38149921974</v>
      </c>
      <c r="P18" s="125">
        <f>'[9]II-B-12 Reg. Assets'!P18</f>
        <v>0</v>
      </c>
      <c r="Q18" s="282">
        <f t="shared" si="1"/>
        <v>-9183518.4933391213</v>
      </c>
      <c r="R18" s="63"/>
    </row>
    <row r="19" spans="1:18" ht="11.25">
      <c r="A19" s="3">
        <f t="shared" si="2"/>
        <v>6</v>
      </c>
      <c r="B19" s="794" t="s">
        <v>1241</v>
      </c>
      <c r="C19" s="765" t="s">
        <v>1188</v>
      </c>
      <c r="D19" s="97"/>
      <c r="E19" s="125">
        <f>'[10]II-B-12 Reg. Assets'!E17+'[9]II-B-12 Reg. Assets'!E19</f>
        <v>97413924.640000015</v>
      </c>
      <c r="F19" s="125">
        <f>'[10]II-B-12 Reg. Assets'!F17+'[9]II-B-12 Reg. Assets'!F19</f>
        <v>0</v>
      </c>
      <c r="G19" s="125">
        <f>'[10]II-B-12 Reg. Assets'!G17+'[9]II-B-12 Reg. Assets'!G19</f>
        <v>0</v>
      </c>
      <c r="H19" s="1115">
        <f t="shared" si="0"/>
        <v>97413924.640000015</v>
      </c>
      <c r="I19" s="267">
        <v>1</v>
      </c>
      <c r="J19" s="11">
        <f>H19</f>
        <v>97413924.640000015</v>
      </c>
      <c r="K19" s="231">
        <v>29</v>
      </c>
      <c r="L19" s="1132" t="s">
        <v>517</v>
      </c>
      <c r="M19" s="125">
        <f>'[10]II-B-12 Reg. Assets'!M17+'[9]II-B-12 Reg. Assets'!M19</f>
        <v>0</v>
      </c>
      <c r="N19" s="125">
        <f>'[10]II-B-12 Reg. Assets'!N17+'[9]II-B-12 Reg. Assets'!N19</f>
        <v>0</v>
      </c>
      <c r="O19" s="125">
        <f>'[10]II-B-12 Reg. Assets'!O17+'[9]II-B-12 Reg. Assets'!O19</f>
        <v>97413924.640000015</v>
      </c>
      <c r="P19" s="125">
        <f>'[10]II-B-12 Reg. Assets'!P17+'[9]II-B-12 Reg. Assets'!P19</f>
        <v>0</v>
      </c>
      <c r="Q19" s="282">
        <f t="shared" si="1"/>
        <v>97413924.640000015</v>
      </c>
      <c r="R19" s="63"/>
    </row>
    <row r="20" spans="1:18" ht="11.25">
      <c r="A20" s="3">
        <f t="shared" si="2"/>
        <v>7</v>
      </c>
      <c r="B20" s="794" t="s">
        <v>1242</v>
      </c>
      <c r="C20" s="765" t="s">
        <v>1189</v>
      </c>
      <c r="D20" s="97"/>
      <c r="E20" s="125">
        <f>'[10]II-B-12 Reg. Assets'!E18+'[9]II-B-12 Reg. Assets'!E20</f>
        <v>-57335345.980000019</v>
      </c>
      <c r="F20" s="125">
        <f>'[10]II-B-12 Reg. Assets'!F18+'[9]II-B-12 Reg. Assets'!F20</f>
        <v>0</v>
      </c>
      <c r="G20" s="125">
        <f>'[10]II-B-12 Reg. Assets'!G18+'[9]II-B-12 Reg. Assets'!G20</f>
        <v>0</v>
      </c>
      <c r="H20" s="1115">
        <f t="shared" si="0"/>
        <v>-57335345.980000019</v>
      </c>
      <c r="I20" s="267">
        <v>1</v>
      </c>
      <c r="J20" s="11">
        <f>SUM((H20-M20)*I20)+M20</f>
        <v>-57335345.980000019</v>
      </c>
      <c r="K20" s="231">
        <v>29</v>
      </c>
      <c r="L20" s="1132" t="s">
        <v>517</v>
      </c>
      <c r="M20" s="125">
        <f>'[10]II-B-12 Reg. Assets'!M18+'[9]II-B-12 Reg. Assets'!M20</f>
        <v>0</v>
      </c>
      <c r="N20" s="125">
        <f>'[10]II-B-12 Reg. Assets'!N18+'[9]II-B-12 Reg. Assets'!N20</f>
        <v>0</v>
      </c>
      <c r="O20" s="125">
        <f>'[10]II-B-12 Reg. Assets'!O18+'[9]II-B-12 Reg. Assets'!O20</f>
        <v>-57335345.980000019</v>
      </c>
      <c r="P20" s="125">
        <f>'[10]II-B-12 Reg. Assets'!P18+'[9]II-B-12 Reg. Assets'!P20</f>
        <v>0</v>
      </c>
      <c r="Q20" s="282">
        <f t="shared" si="1"/>
        <v>-57335345.980000019</v>
      </c>
      <c r="R20" s="63"/>
    </row>
    <row r="21" spans="1:18" ht="11.25">
      <c r="A21" s="3">
        <f t="shared" si="2"/>
        <v>8</v>
      </c>
      <c r="B21" s="794" t="s">
        <v>1243</v>
      </c>
      <c r="C21" s="765" t="s">
        <v>1190</v>
      </c>
      <c r="D21" s="97"/>
      <c r="E21" s="125">
        <f>'[10]II-B-12 Reg. Assets'!E19+'[9]II-B-12 Reg. Assets'!E21</f>
        <v>4177567.3200000012</v>
      </c>
      <c r="F21" s="125">
        <f>'[10]II-B-12 Reg. Assets'!F19+'[9]II-B-12 Reg. Assets'!F21</f>
        <v>0</v>
      </c>
      <c r="G21" s="125">
        <f>'[10]II-B-12 Reg. Assets'!G19+'[9]II-B-12 Reg. Assets'!G21</f>
        <v>0</v>
      </c>
      <c r="H21" s="1115">
        <f t="shared" si="0"/>
        <v>4177567.3200000012</v>
      </c>
      <c r="I21" s="267">
        <v>1</v>
      </c>
      <c r="J21" s="11">
        <f>SUM((H21-M21)*I21)+M21</f>
        <v>4177567.3200000012</v>
      </c>
      <c r="K21" s="1735" t="s">
        <v>1643</v>
      </c>
      <c r="L21" s="1132" t="s">
        <v>1514</v>
      </c>
      <c r="M21" s="125">
        <f>'[10]II-B-12 Reg. Assets'!M19+'[9]II-B-12 Reg. Assets'!M21</f>
        <v>441737.28999999986</v>
      </c>
      <c r="N21" s="125">
        <f>'[10]II-B-12 Reg. Assets'!N19+'[9]II-B-12 Reg. Assets'!N21</f>
        <v>2423367.4618836809</v>
      </c>
      <c r="O21" s="125">
        <f>'[10]II-B-12 Reg. Assets'!O19+'[9]II-B-12 Reg. Assets'!O21</f>
        <v>751669.76895346318</v>
      </c>
      <c r="P21" s="125">
        <f>'[10]II-B-12 Reg. Assets'!P19+'[9]II-B-12 Reg. Assets'!P21</f>
        <v>560792.79916285735</v>
      </c>
      <c r="Q21" s="282">
        <f t="shared" si="1"/>
        <v>4177567.3200000012</v>
      </c>
      <c r="R21" s="63"/>
    </row>
    <row r="22" spans="1:18" ht="11.25">
      <c r="A22" s="3">
        <f t="shared" si="2"/>
        <v>9</v>
      </c>
      <c r="B22" s="794" t="s">
        <v>1244</v>
      </c>
      <c r="C22" s="765" t="s">
        <v>1191</v>
      </c>
      <c r="D22" s="97"/>
      <c r="E22" s="125">
        <f>'[10]II-B-12 Reg. Assets'!E20+'[9]II-B-12 Reg. Assets'!E22</f>
        <v>18607693.109999999</v>
      </c>
      <c r="F22" s="125">
        <f>'[10]II-B-12 Reg. Assets'!F20+'[9]II-B-12 Reg. Assets'!F22</f>
        <v>-0.04</v>
      </c>
      <c r="G22" s="125">
        <f>'[10]II-B-12 Reg. Assets'!G20+'[9]II-B-12 Reg. Assets'!G22</f>
        <v>0</v>
      </c>
      <c r="H22" s="1115">
        <f t="shared" si="0"/>
        <v>18607693.149999999</v>
      </c>
      <c r="I22" s="267">
        <v>1</v>
      </c>
      <c r="J22" s="11">
        <f>SUM((H22-M22)*I22)+M22</f>
        <v>18607693.149999999</v>
      </c>
      <c r="K22" s="1735" t="s">
        <v>1642</v>
      </c>
      <c r="L22" s="1132" t="s">
        <v>1513</v>
      </c>
      <c r="M22" s="125">
        <f>'[10]II-B-12 Reg. Assets'!M20+'[9]II-B-12 Reg. Assets'!M22</f>
        <v>13929514.560000001</v>
      </c>
      <c r="N22" s="125">
        <f>'[10]II-B-12 Reg. Assets'!N20+'[9]II-B-12 Reg. Assets'!N22</f>
        <v>4185002.8444594429</v>
      </c>
      <c r="O22" s="125">
        <f>'[10]II-B-12 Reg. Assets'!O20+'[9]II-B-12 Reg. Assets'!O22</f>
        <v>479435.20764163323</v>
      </c>
      <c r="P22" s="125">
        <f>'[10]II-B-12 Reg. Assets'!P20+'[9]II-B-12 Reg. Assets'!P22</f>
        <v>13740.537898922485</v>
      </c>
      <c r="Q22" s="282">
        <f t="shared" si="1"/>
        <v>18607693.150000002</v>
      </c>
      <c r="R22" s="63"/>
    </row>
    <row r="23" spans="1:18" ht="11.25">
      <c r="A23" s="3">
        <f t="shared" si="2"/>
        <v>10</v>
      </c>
      <c r="B23" s="794" t="s">
        <v>1382</v>
      </c>
      <c r="C23" s="765" t="s">
        <v>1383</v>
      </c>
      <c r="D23" s="97"/>
      <c r="E23" s="125">
        <f>'[10]II-B-12 Reg. Assets'!E21+'[9]II-B-12 Reg. Assets'!E23</f>
        <v>27229059</v>
      </c>
      <c r="F23" s="125">
        <f>'[10]II-B-12 Reg. Assets'!F21+'[9]II-B-12 Reg. Assets'!F23</f>
        <v>0</v>
      </c>
      <c r="G23" s="125">
        <f>'[10]II-B-12 Reg. Assets'!G21+'[9]II-B-12 Reg. Assets'!G23</f>
        <v>0</v>
      </c>
      <c r="H23" s="1115">
        <f t="shared" si="0"/>
        <v>27229059</v>
      </c>
      <c r="I23" s="267">
        <v>1</v>
      </c>
      <c r="J23" s="11">
        <f>SUM((H23-M23)*I23)+M23</f>
        <v>27229059</v>
      </c>
      <c r="K23" s="1735" t="s">
        <v>1642</v>
      </c>
      <c r="L23" s="1132" t="s">
        <v>1513</v>
      </c>
      <c r="M23" s="125">
        <f>'[10]II-B-12 Reg. Assets'!M21+'[9]II-B-12 Reg. Assets'!M23</f>
        <v>9267370</v>
      </c>
      <c r="N23" s="125">
        <f>'[10]II-B-12 Reg. Assets'!N21+'[9]II-B-12 Reg. Assets'!N23</f>
        <v>17130225.865990125</v>
      </c>
      <c r="O23" s="125">
        <f>'[10]II-B-12 Reg. Assets'!O21+'[9]II-B-12 Reg. Assets'!O23</f>
        <v>810550.27974726236</v>
      </c>
      <c r="P23" s="125">
        <f>'[10]II-B-12 Reg. Assets'!P21+'[9]II-B-12 Reg. Assets'!P23</f>
        <v>20912.854262614157</v>
      </c>
      <c r="Q23" s="282">
        <f t="shared" si="1"/>
        <v>27229059</v>
      </c>
      <c r="R23" s="63"/>
    </row>
    <row r="24" spans="1:18" ht="11.25">
      <c r="A24" s="3">
        <f t="shared" si="2"/>
        <v>11</v>
      </c>
      <c r="B24" s="293"/>
      <c r="D24" s="97"/>
      <c r="E24" s="1116"/>
      <c r="F24" s="127"/>
      <c r="G24" s="127"/>
      <c r="H24" s="1116"/>
      <c r="I24" s="267"/>
      <c r="J24" s="168"/>
      <c r="K24" s="231"/>
      <c r="M24" s="128"/>
      <c r="N24" s="128"/>
      <c r="O24" s="417"/>
      <c r="P24" s="417"/>
      <c r="Q24" s="579"/>
      <c r="R24" s="63"/>
    </row>
    <row r="25" spans="1:18" ht="11.25">
      <c r="A25" s="3">
        <f t="shared" si="2"/>
        <v>12</v>
      </c>
      <c r="B25" s="258"/>
      <c r="C25" s="65" t="s">
        <v>360</v>
      </c>
      <c r="D25" s="97"/>
      <c r="E25" s="53">
        <f>SUM(E16:E24)</f>
        <v>242560727.73199999</v>
      </c>
      <c r="F25" s="53">
        <f>SUM(F16:F24)</f>
        <v>-0.04</v>
      </c>
      <c r="G25" s="53">
        <f>SUM(G16:G24)</f>
        <v>-161633110.1153391</v>
      </c>
      <c r="H25" s="53">
        <f>SUM(H16:H24)</f>
        <v>80927617.65666087</v>
      </c>
      <c r="I25" s="53"/>
      <c r="J25" s="53">
        <f>SUM(J16:J24)</f>
        <v>80927617.65666087</v>
      </c>
      <c r="K25" s="53"/>
      <c r="M25" s="53">
        <f>SUM(M16:M24)</f>
        <v>28183978.203654706</v>
      </c>
      <c r="N25" s="62">
        <f>SUM(N16:N24)</f>
        <v>10427639.104821661</v>
      </c>
      <c r="O25" s="62">
        <f>SUM(O16:O24)</f>
        <v>41720545.902676471</v>
      </c>
      <c r="P25" s="62">
        <f>SUM(P16:P24)</f>
        <v>595454.44550804363</v>
      </c>
      <c r="Q25" s="282">
        <f>SUM(Q16:Q24)</f>
        <v>80927617.65666087</v>
      </c>
      <c r="R25" s="63"/>
    </row>
    <row r="26" spans="1:18" s="57" customFormat="1" ht="12" thickBot="1">
      <c r="A26" s="3">
        <f t="shared" si="2"/>
        <v>13</v>
      </c>
      <c r="B26" s="637"/>
      <c r="C26" s="286"/>
      <c r="D26" s="288"/>
      <c r="E26" s="288"/>
      <c r="F26" s="288"/>
      <c r="G26" s="288"/>
      <c r="H26" s="288"/>
      <c r="I26" s="288"/>
      <c r="J26" s="288"/>
      <c r="K26" s="288"/>
      <c r="L26" s="290"/>
      <c r="M26" s="288"/>
      <c r="N26" s="288"/>
      <c r="O26" s="288"/>
      <c r="P26" s="288"/>
      <c r="Q26" s="291"/>
      <c r="R26" s="66"/>
    </row>
    <row r="27" spans="1:18" s="57" customFormat="1" ht="12.75" customHeight="1" thickBot="1">
      <c r="A27" s="3">
        <f t="shared" si="2"/>
        <v>14</v>
      </c>
      <c r="B27" s="487" t="s">
        <v>430</v>
      </c>
      <c r="C27" s="488"/>
      <c r="D27" s="483" t="s">
        <v>382</v>
      </c>
      <c r="E27" s="489">
        <f>E25</f>
        <v>242560727.73199999</v>
      </c>
      <c r="F27" s="489">
        <f>F25</f>
        <v>-0.04</v>
      </c>
      <c r="G27" s="489">
        <f>G25</f>
        <v>-161633110.1153391</v>
      </c>
      <c r="H27" s="489">
        <f>H25</f>
        <v>80927617.65666087</v>
      </c>
      <c r="I27" s="489"/>
      <c r="J27" s="489">
        <f>J25</f>
        <v>80927617.65666087</v>
      </c>
      <c r="K27" s="489">
        <f t="shared" ref="K27:Q27" si="3">K25</f>
        <v>0</v>
      </c>
      <c r="L27" s="489">
        <f t="shared" si="3"/>
        <v>0</v>
      </c>
      <c r="M27" s="489">
        <f t="shared" si="3"/>
        <v>28183978.203654706</v>
      </c>
      <c r="N27" s="489">
        <f t="shared" si="3"/>
        <v>10427639.104821661</v>
      </c>
      <c r="O27" s="489">
        <f>O25</f>
        <v>41720545.902676471</v>
      </c>
      <c r="P27" s="489">
        <f>P25</f>
        <v>595454.44550804363</v>
      </c>
      <c r="Q27" s="492">
        <f t="shared" si="3"/>
        <v>80927617.65666087</v>
      </c>
    </row>
    <row r="28" spans="1:18" ht="12.75" customHeight="1" thickBot="1">
      <c r="A28" s="3">
        <f t="shared" si="2"/>
        <v>15</v>
      </c>
      <c r="B28" s="638"/>
      <c r="C28" s="482"/>
      <c r="D28" s="473"/>
      <c r="E28" s="473"/>
      <c r="F28" s="473"/>
      <c r="G28" s="473"/>
      <c r="H28" s="473"/>
      <c r="I28" s="473"/>
      <c r="J28" s="473"/>
      <c r="K28" s="473"/>
      <c r="L28" s="639"/>
      <c r="M28" s="473"/>
      <c r="N28" s="485"/>
      <c r="O28" s="485"/>
      <c r="P28" s="485"/>
      <c r="Q28" s="486"/>
      <c r="R28" s="63"/>
    </row>
    <row r="29" spans="1:18" s="57" customFormat="1" ht="12.75" customHeight="1" thickBot="1">
      <c r="A29" s="3">
        <f t="shared" si="2"/>
        <v>16</v>
      </c>
      <c r="B29" s="487" t="s">
        <v>735</v>
      </c>
      <c r="C29" s="488"/>
      <c r="D29" s="483" t="s">
        <v>0</v>
      </c>
      <c r="E29" s="489">
        <f>+'II-B-7 Accum. Provisions'!E23+'II-B-8 M&amp;S'!E21+'II-B-9 CWCapital'!E27+'II-B-10 Prepayments'!E34+'II-B-11 Rate Base Other'!E26+'II-B-12 Reg. Assets'!E27+'II-B-6 Plant Future'!E19</f>
        <v>-1368686534.5049994</v>
      </c>
      <c r="F29" s="489">
        <f>+'II-B-7 Accum. Provisions'!F23+'II-B-8 M&amp;S'!F21+'II-B-9 CWCapital'!F27+'II-B-10 Prepayments'!F34+'II-B-11 Rate Base Other'!F26+'II-B-12 Reg. Assets'!F27+'II-B-6 Plant Future'!F19</f>
        <v>-154419041.87200001</v>
      </c>
      <c r="G29" s="489">
        <f>+'II-B-7 Accum. Provisions'!G23+'II-B-8 M&amp;S'!G21+'II-B-9 CWCapital'!G27+'II-B-10 Prepayments'!G34+'II-B-11 Rate Base Other'!G26+'II-B-12 Reg. Assets'!G27+'II-B-6 Plant Future'!G19</f>
        <v>43272831.017025799</v>
      </c>
      <c r="H29" s="489">
        <f>+'II-B-7 Accum. Provisions'!H23+'II-B-8 M&amp;S'!H21+'II-B-9 CWCapital'!H27+'II-B-10 Prepayments'!H34+'II-B-11 Rate Base Other'!H26+'II-B-12 Reg. Assets'!H27+'II-B-6 Plant Future'!H19</f>
        <v>-1170994661.6159737</v>
      </c>
      <c r="I29" s="489"/>
      <c r="J29" s="489">
        <f>+'II-B-7 Accum. Provisions'!J23+'II-B-8 M&amp;S'!J21+'II-B-9 CWCapital'!J27+'II-B-10 Prepayments'!J34+'II-B-11 Rate Base Other'!J26+'II-B-12 Reg. Assets'!J27+'II-B-6 Plant Future'!K19</f>
        <v>-1170994661.6159737</v>
      </c>
      <c r="K29" s="489"/>
      <c r="L29" s="491"/>
      <c r="M29" s="489">
        <f>+'II-B-7 Accum. Provisions'!M23+'II-B-8 M&amp;S'!M21+'II-B-9 CWCapital'!M27+'II-B-10 Prepayments'!M34+'II-B-11 Rate Base Other'!M26+'II-B-12 Reg. Assets'!M27+'II-B-6 Plant Future'!L19</f>
        <v>-642644749.23350286</v>
      </c>
      <c r="N29" s="489">
        <f>+'II-B-7 Accum. Provisions'!N23+'II-B-8 M&amp;S'!N21+'II-B-9 CWCapital'!N27+'II-B-10 Prepayments'!N34+'II-B-11 Rate Base Other'!N26+'II-B-12 Reg. Assets'!N27+'II-B-6 Plant Future'!M19</f>
        <v>-558175434.56040668</v>
      </c>
      <c r="O29" s="489">
        <f>+'II-B-7 Accum. Provisions'!O23+'II-B-8 M&amp;S'!O21+'II-B-9 CWCapital'!O27+'II-B-10 Prepayments'!O34+'II-B-11 Rate Base Other'!O26+'II-B-12 Reg. Assets'!O27+'II-B-6 Plant Future'!N19</f>
        <v>21170033.393089823</v>
      </c>
      <c r="P29" s="489">
        <f>+'II-B-7 Accum. Provisions'!P23+'II-B-8 M&amp;S'!P21+'II-B-9 CWCapital'!P27+'II-B-10 Prepayments'!P34+'II-B-11 Rate Base Other'!P26+'II-B-12 Reg. Assets'!P27+'II-B-6 Plant Future'!O19</f>
        <v>8655488.7848457731</v>
      </c>
      <c r="Q29" s="494">
        <f>SUM(M29:P29)</f>
        <v>-1170994661.6159739</v>
      </c>
    </row>
    <row r="30" spans="1:18" s="57" customFormat="1" ht="12" thickBot="1">
      <c r="A30" s="3">
        <f t="shared" si="2"/>
        <v>17</v>
      </c>
      <c r="B30" s="481"/>
      <c r="C30" s="488"/>
      <c r="D30" s="640"/>
      <c r="E30" s="489"/>
      <c r="F30" s="489"/>
      <c r="G30" s="489"/>
      <c r="H30" s="489"/>
      <c r="I30" s="489"/>
      <c r="J30" s="489"/>
      <c r="K30" s="489"/>
      <c r="L30" s="491"/>
      <c r="M30" s="489"/>
      <c r="N30" s="489"/>
      <c r="O30" s="489"/>
      <c r="P30" s="489"/>
      <c r="Q30" s="641"/>
    </row>
    <row r="31" spans="1:18" s="57" customFormat="1" ht="12.75" customHeight="1" thickBot="1">
      <c r="A31" s="3">
        <f t="shared" si="2"/>
        <v>18</v>
      </c>
      <c r="B31" s="487" t="s">
        <v>736</v>
      </c>
      <c r="C31" s="488"/>
      <c r="D31" s="483" t="s">
        <v>488</v>
      </c>
      <c r="E31" s="489">
        <f>+'II-B-1 Plant'!E51+'II-B-2 General Plant'!E31+'II-B-3 Comm. Equip.'!E17+'II-B-4 CWIP'!E18+'II-B-6 Plant Future'!E19+'II-B-7 Accum. Provisions'!E23+'II-B-8 M&amp;S'!E21+'II-B-9 CWCapital'!E25+'II-B-10 Prepayments'!E34+'II-B-11 Rate Base Other'!E26+'II-B-12 Reg. Assets'!E27-'II-B-5 Depreciation'!E53-'II-B-5 Depreciation'!E80</f>
        <v>5778841294.1379995</v>
      </c>
      <c r="F31" s="489">
        <f>+'II-B-1 Plant'!F51+'II-B-2 General Plant'!F31+'II-B-3 Comm. Equip.'!F17+'II-B-4 CWIP'!F18+'II-B-6 Plant Future'!F19+'II-B-7 Accum. Provisions'!F23+'II-B-8 M&amp;S'!F21+'II-B-9 CWCapital'!F25+'II-B-10 Prepayments'!F34+'II-B-11 Rate Base Other'!F26+'II-B-12 Reg. Assets'!F27-'II-B-5 Depreciation'!F53-'II-B-5 Depreciation'!F80</f>
        <v>-154058465.61600003</v>
      </c>
      <c r="G31" s="489">
        <f>+'II-B-1 Plant'!G51+'II-B-2 General Plant'!G31+'II-B-3 Comm. Equip.'!G17+'II-B-4 CWIP'!G18+'II-B-6 Plant Future'!G19+'II-B-7 Accum. Provisions'!G23+'II-B-8 M&amp;S'!G21+'II-B-9 CWCapital'!G25+'II-B-10 Prepayments'!G34+'II-B-11 Rate Base Other'!G26+'II-B-12 Reg. Assets'!G27-'II-B-5 Depreciation'!G53-'II-B-5 Depreciation'!G80</f>
        <v>-863828058.13359332</v>
      </c>
      <c r="H31" s="489">
        <f>+'II-B-1 Plant'!H51+'II-B-2 General Plant'!H31+'II-B-3 Comm. Equip.'!H17+'II-B-4 CWIP'!H18+'II-B-6 Plant Future'!H19+'II-B-7 Accum. Provisions'!H23+'II-B-8 M&amp;S'!H21+'II-B-9 CWCapital'!H25+'II-B-10 Prepayments'!H34+'II-B-11 Rate Base Other'!H26+'II-B-12 Reg. Assets'!H27-'II-B-5 Depreciation'!H53-'II-B-5 Depreciation'!H80</f>
        <v>5069071701.620409</v>
      </c>
      <c r="I31" s="489">
        <f>+'II-B-1 Plant'!I51+'II-B-2 General Plant'!I31+'II-B-3 Comm. Equip.'!I17+'II-B-4 CWIP'!I18+'II-B-5 Depreciation'!I83+'II-B-6 Plant Future'!I19+'II-B-7 Accum. Provisions'!I23+'II-B-8 M&amp;S'!I21+'II-B-9 CWCapital'!I25+'II-B-10 Prepayments'!I34+'II-B-11 Rate Base Other'!I26+'II-B-12 Reg. Assets'!I27</f>
        <v>0</v>
      </c>
      <c r="J31" s="489">
        <f>+'II-B-1 Plant'!J51+'II-B-2 General Plant'!J31+'II-B-3 Comm. Equip.'!J17+'II-B-4 CWIP'!J18-'II-B-5 Depreciation'!J53-'II-B-5 Depreciation'!J80+'II-B-6 Plant Future'!K19+'II-B-7 Accum. Provisions'!J23+'II-B-8 M&amp;S'!J21+'II-B-9 CWCapital'!J27+'II-B-10 Prepayments'!J34+'II-B-11 Rate Base Other'!J26+'II-B-12 Reg. Assets'!J27</f>
        <v>5069071701.6204081</v>
      </c>
      <c r="K31" s="489"/>
      <c r="L31" s="491"/>
      <c r="M31" s="489">
        <f>+'II-B-1 Plant'!M51+'II-B-2 General Plant'!M31+'II-B-3 Comm. Equip.'!M17+'II-B-4 CWIP'!M18-'II-B-5 Depreciation'!M53-'II-B-5 Depreciation'!M80+'II-B-6 Plant Future'!L19+'II-B-7 Accum. Provisions'!M23+'II-B-8 M&amp;S'!M21+'II-B-9 CWCapital'!M27+'II-B-10 Prepayments'!M34+'II-B-11 Rate Base Other'!M26+'II-B-12 Reg. Assets'!M27</f>
        <v>2635086901.4085326</v>
      </c>
      <c r="N31" s="489">
        <f>+'II-B-1 Plant'!N51+'II-B-2 General Plant'!N31+'II-B-3 Comm. Equip.'!N17+'II-B-4 CWIP'!N18-'II-B-5 Depreciation'!N53-'II-B-5 Depreciation'!N80+'II-B-6 Plant Future'!M19+'II-B-7 Accum. Provisions'!N23+'II-B-8 M&amp;S'!N21+'II-B-9 CWCapital'!N27+'II-B-10 Prepayments'!N34+'II-B-11 Rate Base Other'!N26+'II-B-12 Reg. Assets'!N27</f>
        <v>2298285327.9707599</v>
      </c>
      <c r="O31" s="489">
        <f>+'II-B-1 Plant'!O51+'II-B-2 General Plant'!O31+'II-B-3 Comm. Equip.'!O17+'II-B-4 CWIP'!O18-'II-B-5 Depreciation'!O53-'II-B-5 Depreciation'!O80+'II-B-6 Plant Future'!N19+'II-B-7 Accum. Provisions'!O23+'II-B-8 M&amp;S'!O21+'II-B-9 CWCapital'!O27+'II-B-10 Prepayments'!O34+'II-B-11 Rate Base Other'!O26+'II-B-12 Reg. Assets'!O27</f>
        <v>124816199.50200805</v>
      </c>
      <c r="P31" s="489">
        <f>+'II-B-1 Plant'!P51+'II-B-2 General Plant'!P31+'II-B-3 Comm. Equip.'!P17+'II-B-4 CWIP'!P18-'II-B-5 Depreciation'!P53-'II-B-5 Depreciation'!P80+'II-B-6 Plant Future'!O19+'II-B-7 Accum. Provisions'!P23+'II-B-8 M&amp;S'!P21+'II-B-9 CWCapital'!P27+'II-B-10 Prepayments'!P34+'II-B-11 Rate Base Other'!P26+'II-B-12 Reg. Assets'!P27</f>
        <v>10883272.739106376</v>
      </c>
      <c r="Q31" s="492">
        <f>+'II-B-1 Plant'!Q51+'II-B-2 General Plant'!Q31+'II-B-3 Comm. Equip.'!Q17+'II-B-4 CWIP'!Q18-'II-B-5 Depreciation'!Q53-'II-B-5 Depreciation'!Q80+'II-B-6 Plant Future'!P19+'II-B-7 Accum. Provisions'!Q23+'II-B-8 M&amp;S'!Q21+'II-B-9 CWCapital'!Q27+'II-B-10 Prepayments'!Q34+'II-B-11 Rate Base Other'!Q26+'II-B-12 Reg. Assets'!Q27</f>
        <v>5069071701.6204081</v>
      </c>
    </row>
    <row r="32" spans="1:18" ht="11.25">
      <c r="A32" s="3">
        <f t="shared" si="2"/>
        <v>19</v>
      </c>
      <c r="B32" s="254"/>
      <c r="C32" s="94"/>
      <c r="D32" s="278"/>
      <c r="E32" s="278"/>
      <c r="F32" s="278"/>
      <c r="G32" s="278"/>
      <c r="H32" s="278"/>
      <c r="I32" s="278"/>
      <c r="J32" s="278"/>
      <c r="K32" s="278"/>
      <c r="L32" s="95"/>
      <c r="M32" s="278"/>
      <c r="N32" s="278"/>
      <c r="O32" s="278"/>
      <c r="P32" s="278"/>
      <c r="Q32" s="255"/>
    </row>
    <row r="33" spans="1:18" s="4" customFormat="1" ht="11.25">
      <c r="A33" s="3">
        <f t="shared" si="2"/>
        <v>20</v>
      </c>
      <c r="B33" s="642" t="s">
        <v>170</v>
      </c>
      <c r="C33" s="55"/>
      <c r="D33" s="177" t="s">
        <v>1082</v>
      </c>
      <c r="E33" s="176"/>
      <c r="F33" s="116"/>
      <c r="G33" s="116"/>
      <c r="H33" s="55">
        <f>'II-C-1 ROR'!D15</f>
        <v>7.0766999999999997E-2</v>
      </c>
      <c r="I33" s="116"/>
      <c r="J33" s="55">
        <f>H33</f>
        <v>7.0766999999999997E-2</v>
      </c>
      <c r="K33" s="116" t="s">
        <v>584</v>
      </c>
      <c r="L33" s="116" t="s">
        <v>584</v>
      </c>
      <c r="M33" s="55">
        <f>$H$33</f>
        <v>7.0766999999999997E-2</v>
      </c>
      <c r="N33" s="55">
        <f t="shared" ref="N33:Q33" si="4">$H$33</f>
        <v>7.0766999999999997E-2</v>
      </c>
      <c r="O33" s="55">
        <f t="shared" si="4"/>
        <v>7.0766999999999997E-2</v>
      </c>
      <c r="P33" s="55">
        <f t="shared" si="4"/>
        <v>7.0766999999999997E-2</v>
      </c>
      <c r="Q33" s="114">
        <f t="shared" si="4"/>
        <v>7.0766999999999997E-2</v>
      </c>
    </row>
    <row r="34" spans="1:18" s="4" customFormat="1" ht="12" thickBot="1">
      <c r="A34" s="3">
        <f t="shared" si="2"/>
        <v>21</v>
      </c>
      <c r="B34" s="215"/>
      <c r="C34" s="207"/>
      <c r="D34" s="207"/>
      <c r="E34" s="207"/>
      <c r="F34" s="207"/>
      <c r="G34" s="207"/>
      <c r="H34" s="207"/>
      <c r="I34" s="207"/>
      <c r="J34" s="207"/>
      <c r="K34" s="207"/>
      <c r="L34" s="207"/>
      <c r="M34" s="562"/>
      <c r="N34" s="216"/>
      <c r="O34" s="216"/>
      <c r="P34" s="216"/>
      <c r="Q34" s="144"/>
    </row>
    <row r="35" spans="1:18" s="57" customFormat="1" ht="12.75" customHeight="1" thickBot="1">
      <c r="A35" s="3">
        <f t="shared" si="2"/>
        <v>22</v>
      </c>
      <c r="B35" s="487" t="s">
        <v>171</v>
      </c>
      <c r="C35" s="488"/>
      <c r="D35" s="483"/>
      <c r="E35" s="489"/>
      <c r="F35" s="489"/>
      <c r="G35" s="489"/>
      <c r="H35" s="489">
        <f>+H31*H33</f>
        <v>358722997.10857147</v>
      </c>
      <c r="I35" s="489"/>
      <c r="J35" s="489">
        <f>+J31*J33</f>
        <v>358722997.10857141</v>
      </c>
      <c r="K35" s="489"/>
      <c r="L35" s="491"/>
      <c r="M35" s="489">
        <f>+M31*M33</f>
        <v>186477194.75197762</v>
      </c>
      <c r="N35" s="489">
        <f>+N31*N33</f>
        <v>162642757.80450675</v>
      </c>
      <c r="O35" s="489">
        <f>+O31*O33</f>
        <v>8832867.9901586026</v>
      </c>
      <c r="P35" s="489">
        <f>+P31*P33</f>
        <v>770176.56192834082</v>
      </c>
      <c r="Q35" s="492">
        <f>+Q31*Q33</f>
        <v>358722997.10857141</v>
      </c>
    </row>
    <row r="36" spans="1:18" ht="12.75" customHeight="1">
      <c r="A36" s="3"/>
      <c r="C36" s="64"/>
      <c r="D36" s="10"/>
      <c r="E36" s="53"/>
      <c r="F36" s="53"/>
      <c r="G36" s="53"/>
      <c r="H36" s="53"/>
      <c r="I36" s="53"/>
      <c r="J36" s="53"/>
      <c r="K36" s="53"/>
      <c r="L36" s="60"/>
      <c r="M36" s="53"/>
      <c r="N36" s="62"/>
      <c r="O36" s="62"/>
      <c r="P36" s="62"/>
      <c r="Q36" s="62"/>
    </row>
    <row r="37" spans="1:18" ht="12.75" customHeight="1">
      <c r="A37" s="3"/>
      <c r="C37" s="99"/>
      <c r="D37" s="53"/>
      <c r="E37" s="53"/>
      <c r="F37" s="53"/>
      <c r="G37" s="53"/>
      <c r="H37" s="53"/>
      <c r="I37" s="53"/>
      <c r="J37" s="4"/>
      <c r="K37" s="4"/>
      <c r="M37" s="53"/>
      <c r="N37" s="62"/>
      <c r="O37" s="62"/>
      <c r="P37" s="62"/>
      <c r="Q37" s="62"/>
      <c r="R37" s="63"/>
    </row>
    <row r="38" spans="1:18" ht="12.75" customHeight="1">
      <c r="C38" s="99"/>
      <c r="D38" s="53"/>
      <c r="E38" s="53"/>
      <c r="F38" s="53"/>
      <c r="G38" s="53"/>
      <c r="H38" s="53" t="s">
        <v>584</v>
      </c>
      <c r="I38" s="53"/>
      <c r="J38" s="53"/>
      <c r="K38" s="53"/>
      <c r="M38" s="53"/>
      <c r="N38" s="62"/>
      <c r="O38" s="62"/>
      <c r="P38" s="62"/>
      <c r="Q38" s="62"/>
      <c r="R38" s="63"/>
    </row>
    <row r="39" spans="1:18" ht="12.75" customHeight="1">
      <c r="D39" s="53"/>
      <c r="E39" s="53"/>
      <c r="F39" s="53"/>
      <c r="G39" s="53"/>
      <c r="H39" s="53"/>
      <c r="I39" s="53"/>
      <c r="J39" s="53"/>
      <c r="K39" s="53"/>
      <c r="M39" s="53"/>
      <c r="N39" s="62"/>
      <c r="O39" s="62"/>
      <c r="P39" s="62"/>
      <c r="Q39" s="62"/>
      <c r="R39" s="63"/>
    </row>
    <row r="40" spans="1:18" s="57" customFormat="1" ht="12.75" customHeight="1">
      <c r="C40" s="65"/>
      <c r="D40" s="66"/>
      <c r="E40" s="66"/>
      <c r="F40" s="66"/>
      <c r="G40" s="66"/>
      <c r="H40" s="66"/>
      <c r="I40" s="66"/>
      <c r="J40" s="66"/>
      <c r="K40" s="66"/>
      <c r="L40" s="68"/>
      <c r="M40" s="66"/>
      <c r="N40" s="66"/>
      <c r="O40" s="66"/>
      <c r="P40" s="66"/>
      <c r="Q40" s="66"/>
      <c r="R40" s="69"/>
    </row>
    <row r="41" spans="1:18" ht="12.75" customHeight="1">
      <c r="C41" s="70"/>
      <c r="D41" s="53"/>
      <c r="E41" s="53"/>
      <c r="F41" s="53"/>
      <c r="G41" s="53"/>
      <c r="H41" s="53"/>
      <c r="I41" s="53"/>
      <c r="J41" s="53"/>
      <c r="K41" s="53"/>
      <c r="M41" s="53"/>
      <c r="N41" s="53"/>
      <c r="O41" s="53"/>
      <c r="P41" s="53"/>
      <c r="Q41" s="53"/>
      <c r="R41" s="63"/>
    </row>
    <row r="42" spans="1:18" ht="12.75" customHeight="1">
      <c r="C42" s="70"/>
      <c r="D42" s="53"/>
      <c r="E42" s="53"/>
      <c r="F42" s="53"/>
      <c r="G42" s="53"/>
      <c r="H42" s="53"/>
      <c r="I42" s="53"/>
      <c r="J42" s="53"/>
      <c r="K42" s="53"/>
      <c r="M42" s="53"/>
      <c r="N42" s="53"/>
      <c r="O42" s="53"/>
      <c r="P42" s="53"/>
      <c r="Q42" s="53"/>
      <c r="R42" s="63"/>
    </row>
    <row r="43" spans="1:18" ht="12.75" customHeight="1">
      <c r="D43" s="53"/>
      <c r="E43" s="53"/>
      <c r="F43" s="53"/>
      <c r="G43" s="53"/>
      <c r="H43" s="53"/>
      <c r="I43" s="53"/>
      <c r="J43" s="53"/>
      <c r="K43" s="53"/>
      <c r="M43" s="53"/>
      <c r="N43" s="53"/>
      <c r="O43" s="53"/>
      <c r="P43" s="53"/>
    </row>
    <row r="44" spans="1:18" s="57" customFormat="1" ht="12.75" customHeight="1">
      <c r="B44" s="100"/>
      <c r="D44" s="66"/>
      <c r="E44" s="66"/>
      <c r="F44" s="66"/>
      <c r="G44" s="66"/>
      <c r="H44" s="66"/>
      <c r="I44" s="66"/>
      <c r="J44" s="66"/>
      <c r="K44" s="66"/>
      <c r="L44" s="68"/>
      <c r="M44" s="66"/>
      <c r="N44" s="66"/>
      <c r="O44" s="66"/>
      <c r="P44" s="66"/>
    </row>
    <row r="45" spans="1:18" ht="12.75" customHeight="1">
      <c r="E45" s="53"/>
      <c r="F45" s="53"/>
      <c r="G45" s="53"/>
      <c r="H45" s="53"/>
      <c r="I45" s="53"/>
      <c r="J45" s="53"/>
      <c r="K45" s="53"/>
      <c r="M45" s="53"/>
      <c r="N45" s="62"/>
      <c r="O45" s="62"/>
      <c r="P45" s="62"/>
      <c r="Q45" s="62"/>
      <c r="R45" s="63"/>
    </row>
    <row r="46" spans="1:18" ht="12.75" customHeight="1">
      <c r="D46" s="53"/>
      <c r="E46" s="53"/>
      <c r="F46" s="53"/>
      <c r="G46" s="53"/>
      <c r="H46" s="53"/>
      <c r="I46" s="53"/>
      <c r="J46" s="53"/>
      <c r="K46" s="53"/>
      <c r="M46" s="53"/>
      <c r="N46" s="53"/>
      <c r="O46" s="53"/>
      <c r="P46" s="53"/>
    </row>
    <row r="47" spans="1:18" ht="12.75" customHeight="1">
      <c r="D47" s="66"/>
      <c r="E47" s="53"/>
      <c r="F47" s="53"/>
      <c r="G47" s="53"/>
      <c r="H47" s="53"/>
      <c r="I47" s="53"/>
      <c r="J47" s="53"/>
      <c r="K47" s="53"/>
      <c r="M47" s="53"/>
      <c r="N47" s="12"/>
      <c r="O47" s="12"/>
      <c r="P47" s="12"/>
      <c r="Q47" s="12"/>
      <c r="R47" s="63"/>
    </row>
    <row r="48" spans="1:18" ht="12.75" customHeight="1">
      <c r="D48" s="53"/>
      <c r="E48" s="53"/>
      <c r="F48" s="53"/>
      <c r="G48" s="53"/>
      <c r="H48" s="53"/>
      <c r="I48" s="53"/>
      <c r="J48" s="53"/>
      <c r="K48" s="53"/>
      <c r="M48" s="53"/>
      <c r="N48" s="12"/>
      <c r="O48" s="12"/>
      <c r="P48" s="12"/>
      <c r="Q48" s="12"/>
      <c r="R48" s="63"/>
    </row>
    <row r="49" spans="2:19" s="57" customFormat="1" ht="12.75" customHeight="1">
      <c r="C49" s="65"/>
      <c r="D49" s="66"/>
      <c r="E49" s="66"/>
      <c r="F49" s="66"/>
      <c r="G49" s="66"/>
      <c r="H49" s="66"/>
      <c r="I49" s="66"/>
      <c r="J49" s="66"/>
      <c r="K49" s="66"/>
      <c r="L49" s="68"/>
      <c r="M49" s="66"/>
      <c r="N49" s="66"/>
      <c r="O49" s="66"/>
      <c r="P49" s="66"/>
      <c r="Q49" s="66"/>
      <c r="R49" s="69"/>
    </row>
    <row r="50" spans="2:19" ht="12.75" customHeight="1">
      <c r="D50" s="53"/>
      <c r="E50" s="53"/>
      <c r="F50" s="53"/>
      <c r="G50" s="53"/>
      <c r="H50" s="53"/>
      <c r="I50" s="53"/>
      <c r="J50" s="53"/>
      <c r="K50" s="53"/>
      <c r="M50" s="53"/>
      <c r="N50" s="53"/>
      <c r="O50" s="53"/>
      <c r="P50" s="53"/>
    </row>
    <row r="51" spans="2:19" s="57" customFormat="1" ht="12.75" customHeight="1">
      <c r="C51" s="100"/>
      <c r="D51" s="66"/>
      <c r="E51" s="66"/>
      <c r="F51" s="71"/>
      <c r="G51" s="66"/>
      <c r="H51" s="66"/>
      <c r="I51" s="66"/>
      <c r="J51" s="66"/>
      <c r="K51" s="66"/>
      <c r="L51" s="72"/>
      <c r="M51" s="66"/>
      <c r="N51" s="66"/>
      <c r="O51" s="66"/>
      <c r="P51" s="66"/>
    </row>
    <row r="52" spans="2:19" ht="12.75" customHeight="1">
      <c r="D52" s="73"/>
      <c r="E52" s="53"/>
      <c r="F52" s="53"/>
      <c r="G52" s="53"/>
      <c r="H52" s="53"/>
      <c r="I52" s="53"/>
      <c r="J52" s="53"/>
      <c r="K52" s="53"/>
      <c r="M52" s="53"/>
      <c r="N52" s="62"/>
      <c r="O52" s="62"/>
      <c r="P52" s="62"/>
      <c r="Q52" s="62"/>
      <c r="R52" s="63"/>
    </row>
    <row r="53" spans="2:19" ht="12.75" customHeight="1">
      <c r="D53" s="73"/>
      <c r="E53" s="53"/>
      <c r="F53" s="53"/>
      <c r="G53" s="53"/>
      <c r="H53" s="53"/>
      <c r="I53" s="53"/>
      <c r="J53" s="53"/>
      <c r="K53" s="53"/>
      <c r="M53" s="53"/>
      <c r="N53" s="62"/>
      <c r="O53" s="62"/>
      <c r="P53" s="62"/>
      <c r="Q53" s="62"/>
      <c r="R53" s="63"/>
    </row>
    <row r="54" spans="2:19" ht="12.75" customHeight="1">
      <c r="D54" s="73"/>
      <c r="E54" s="53"/>
      <c r="F54" s="53"/>
      <c r="G54" s="53"/>
      <c r="H54" s="53"/>
      <c r="I54" s="53"/>
      <c r="J54" s="53"/>
      <c r="K54" s="53"/>
      <c r="M54" s="53"/>
      <c r="N54" s="62"/>
      <c r="O54" s="62"/>
      <c r="P54" s="62"/>
      <c r="Q54" s="62"/>
      <c r="R54" s="63"/>
    </row>
    <row r="55" spans="2:19" ht="12.75" customHeight="1">
      <c r="D55" s="73"/>
      <c r="E55" s="53"/>
      <c r="F55" s="53"/>
      <c r="G55" s="53"/>
      <c r="H55" s="53"/>
      <c r="I55" s="53"/>
      <c r="J55" s="53"/>
      <c r="K55" s="53"/>
      <c r="M55" s="53"/>
      <c r="N55" s="62"/>
      <c r="O55" s="62"/>
      <c r="P55" s="62"/>
      <c r="Q55" s="62"/>
      <c r="R55" s="63"/>
    </row>
    <row r="56" spans="2:19" ht="12.75" customHeight="1">
      <c r="D56" s="73"/>
      <c r="E56" s="53"/>
      <c r="F56" s="53"/>
      <c r="G56" s="53"/>
      <c r="H56" s="53"/>
      <c r="I56" s="53"/>
      <c r="J56" s="53"/>
      <c r="K56" s="53"/>
      <c r="M56" s="53"/>
      <c r="N56" s="62"/>
      <c r="O56" s="62"/>
      <c r="P56" s="62"/>
      <c r="Q56" s="62"/>
      <c r="R56" s="63"/>
    </row>
    <row r="57" spans="2:19" ht="12.75" customHeight="1">
      <c r="D57" s="73"/>
      <c r="E57" s="53"/>
      <c r="F57" s="53"/>
      <c r="G57" s="53"/>
      <c r="H57" s="53"/>
      <c r="I57" s="53"/>
      <c r="J57" s="53"/>
      <c r="K57" s="53"/>
      <c r="M57" s="53"/>
      <c r="N57" s="62"/>
      <c r="O57" s="62"/>
      <c r="P57" s="62"/>
      <c r="Q57" s="62"/>
      <c r="R57" s="63"/>
    </row>
    <row r="58" spans="2:19" ht="12.75" customHeight="1">
      <c r="D58" s="73"/>
      <c r="E58" s="53"/>
      <c r="F58" s="53"/>
      <c r="G58" s="53"/>
      <c r="H58" s="53"/>
      <c r="I58" s="53"/>
      <c r="J58" s="53"/>
      <c r="K58" s="53"/>
      <c r="M58" s="53"/>
      <c r="N58" s="12"/>
      <c r="O58" s="12"/>
      <c r="P58" s="12"/>
      <c r="Q58" s="12"/>
      <c r="R58" s="63"/>
    </row>
    <row r="59" spans="2:19" ht="12.75" customHeight="1">
      <c r="D59" s="73"/>
      <c r="E59" s="53"/>
      <c r="F59" s="53"/>
      <c r="G59" s="53"/>
      <c r="H59" s="53"/>
      <c r="I59" s="53"/>
      <c r="J59" s="53"/>
      <c r="K59" s="53"/>
      <c r="M59" s="53"/>
      <c r="N59" s="62"/>
      <c r="O59" s="62"/>
      <c r="P59" s="62"/>
      <c r="Q59" s="62"/>
      <c r="R59" s="63"/>
    </row>
    <row r="60" spans="2:19" ht="12.75" customHeight="1">
      <c r="D60" s="73"/>
      <c r="E60" s="53"/>
      <c r="F60" s="53"/>
      <c r="G60" s="53"/>
      <c r="H60" s="53"/>
      <c r="I60" s="53"/>
      <c r="J60" s="53"/>
      <c r="K60" s="53"/>
      <c r="M60" s="53"/>
      <c r="N60" s="62"/>
      <c r="O60" s="62"/>
      <c r="P60" s="62"/>
      <c r="Q60" s="62"/>
      <c r="R60" s="63"/>
    </row>
    <row r="61" spans="2:19" ht="12.75" customHeight="1">
      <c r="D61" s="73"/>
      <c r="E61" s="53"/>
      <c r="F61" s="53"/>
      <c r="G61" s="53"/>
      <c r="H61" s="53"/>
      <c r="I61" s="53"/>
      <c r="J61" s="53"/>
      <c r="K61" s="53"/>
      <c r="M61" s="53"/>
      <c r="N61" s="62"/>
      <c r="O61" s="62"/>
      <c r="P61" s="62"/>
      <c r="Q61" s="62"/>
      <c r="R61" s="63"/>
    </row>
    <row r="62" spans="2:19" s="57" customFormat="1" ht="12.75" customHeight="1">
      <c r="C62" s="65"/>
      <c r="D62" s="71"/>
      <c r="E62" s="66"/>
      <c r="F62" s="66"/>
      <c r="G62" s="66"/>
      <c r="H62" s="66"/>
      <c r="I62" s="66"/>
      <c r="J62" s="66"/>
      <c r="K62" s="66"/>
      <c r="L62" s="68"/>
      <c r="M62" s="66"/>
      <c r="N62" s="66"/>
      <c r="O62" s="66"/>
      <c r="P62" s="66"/>
      <c r="Q62" s="66"/>
      <c r="R62" s="69"/>
      <c r="S62" s="59"/>
    </row>
    <row r="63" spans="2:19" ht="12.75" customHeight="1">
      <c r="C63" s="99"/>
      <c r="D63" s="73"/>
      <c r="E63" s="53"/>
      <c r="F63" s="53"/>
      <c r="G63" s="53"/>
      <c r="H63" s="53"/>
      <c r="I63" s="53"/>
      <c r="J63" s="53"/>
      <c r="K63" s="53"/>
      <c r="M63" s="53"/>
      <c r="N63" s="53"/>
      <c r="O63" s="53"/>
      <c r="P63" s="53"/>
    </row>
    <row r="64" spans="2:19" s="57" customFormat="1" ht="12.75" customHeight="1">
      <c r="B64" s="112"/>
      <c r="D64" s="71"/>
      <c r="E64" s="66"/>
      <c r="F64" s="66"/>
      <c r="G64" s="66"/>
      <c r="H64" s="66"/>
      <c r="I64" s="66"/>
      <c r="J64" s="66"/>
      <c r="K64" s="66"/>
      <c r="L64" s="68"/>
      <c r="M64" s="66"/>
      <c r="N64" s="66"/>
      <c r="O64" s="66"/>
      <c r="P64" s="66"/>
      <c r="Q64" s="66"/>
      <c r="R64" s="66"/>
      <c r="S64" s="59"/>
    </row>
    <row r="65" spans="2:18" ht="12.75" customHeight="1">
      <c r="C65" s="65"/>
      <c r="D65" s="73"/>
      <c r="E65" s="53"/>
      <c r="F65" s="53"/>
      <c r="G65" s="53"/>
      <c r="H65" s="53"/>
      <c r="I65" s="53"/>
      <c r="J65" s="53"/>
      <c r="K65" s="53"/>
      <c r="L65" s="68"/>
      <c r="M65" s="53"/>
      <c r="N65" s="53"/>
      <c r="O65" s="53"/>
      <c r="P65" s="53"/>
      <c r="Q65" s="53"/>
      <c r="R65" s="63"/>
    </row>
    <row r="66" spans="2:18" s="57" customFormat="1" ht="12.75" customHeight="1">
      <c r="C66" s="65"/>
      <c r="D66" s="66"/>
      <c r="E66" s="66"/>
      <c r="F66" s="66"/>
      <c r="G66" s="66"/>
      <c r="H66" s="66"/>
      <c r="I66" s="66"/>
      <c r="J66" s="66"/>
      <c r="K66" s="66"/>
      <c r="L66" s="68"/>
      <c r="M66" s="66"/>
      <c r="N66" s="66"/>
      <c r="O66" s="66"/>
      <c r="P66" s="66"/>
      <c r="Q66" s="66"/>
      <c r="R66" s="66"/>
    </row>
    <row r="67" spans="2:18" s="57" customFormat="1" ht="12.75" customHeight="1">
      <c r="C67" s="65"/>
      <c r="D67" s="71"/>
      <c r="E67" s="66"/>
      <c r="F67" s="66"/>
      <c r="G67" s="66"/>
      <c r="H67" s="66"/>
      <c r="I67" s="66"/>
      <c r="J67" s="66"/>
      <c r="K67" s="66"/>
      <c r="L67" s="68"/>
      <c r="M67" s="66"/>
      <c r="N67" s="66"/>
      <c r="O67" s="66"/>
      <c r="P67" s="66"/>
    </row>
    <row r="68" spans="2:18" s="57" customFormat="1" ht="12.75" customHeight="1">
      <c r="C68" s="65"/>
      <c r="D68" s="66"/>
      <c r="E68" s="66"/>
      <c r="F68" s="66"/>
      <c r="G68" s="66"/>
      <c r="H68" s="66"/>
      <c r="I68" s="66"/>
      <c r="J68" s="66"/>
      <c r="K68" s="66"/>
      <c r="L68" s="68"/>
      <c r="M68" s="66"/>
      <c r="N68" s="102"/>
      <c r="O68" s="102"/>
      <c r="P68" s="102"/>
      <c r="Q68" s="102"/>
      <c r="R68" s="66"/>
    </row>
    <row r="69" spans="2:18" s="57" customFormat="1" ht="12.75" customHeight="1">
      <c r="C69" s="65"/>
      <c r="D69" s="71"/>
      <c r="E69" s="66"/>
      <c r="F69" s="66"/>
      <c r="G69" s="66"/>
      <c r="H69" s="66"/>
      <c r="I69" s="66"/>
      <c r="J69" s="66"/>
      <c r="K69" s="66"/>
      <c r="L69" s="68"/>
      <c r="M69" s="66"/>
      <c r="N69" s="66"/>
      <c r="O69" s="66"/>
      <c r="P69" s="66"/>
    </row>
    <row r="70" spans="2:18" s="57" customFormat="1" ht="12.75" customHeight="1">
      <c r="B70" s="96"/>
      <c r="C70" s="65"/>
      <c r="D70" s="71"/>
      <c r="E70" s="66"/>
      <c r="F70" s="66"/>
      <c r="G70" s="66"/>
      <c r="H70" s="66"/>
      <c r="I70" s="66"/>
      <c r="J70" s="66"/>
      <c r="K70" s="66"/>
      <c r="L70" s="68"/>
      <c r="M70" s="66"/>
      <c r="N70" s="66"/>
      <c r="O70" s="66"/>
      <c r="P70" s="66"/>
      <c r="Q70" s="66"/>
      <c r="R70" s="66"/>
    </row>
    <row r="71" spans="2:18" ht="12.75" customHeight="1">
      <c r="C71" s="65"/>
      <c r="D71" s="73"/>
      <c r="E71" s="53"/>
      <c r="F71" s="53"/>
      <c r="G71" s="53"/>
      <c r="H71" s="53"/>
      <c r="I71" s="53"/>
      <c r="J71" s="53"/>
      <c r="K71" s="53"/>
      <c r="L71" s="68"/>
      <c r="M71" s="53"/>
      <c r="N71" s="53"/>
      <c r="O71" s="53"/>
      <c r="P71" s="53"/>
    </row>
    <row r="72" spans="2:18" ht="12.75" customHeight="1">
      <c r="C72" s="65"/>
      <c r="D72" s="73"/>
      <c r="E72" s="53"/>
      <c r="F72" s="53"/>
      <c r="G72" s="53"/>
      <c r="H72" s="53"/>
      <c r="I72" s="53"/>
      <c r="J72" s="53"/>
      <c r="K72" s="53"/>
      <c r="M72" s="53"/>
      <c r="N72" s="62"/>
      <c r="O72" s="62"/>
      <c r="P72" s="62"/>
      <c r="Q72" s="62"/>
      <c r="R72" s="63"/>
    </row>
    <row r="73" spans="2:18" ht="12.75" customHeight="1">
      <c r="C73" s="65"/>
      <c r="D73" s="73"/>
      <c r="E73" s="53"/>
      <c r="F73" s="53"/>
      <c r="G73" s="53"/>
      <c r="H73" s="53"/>
      <c r="I73" s="53"/>
      <c r="J73" s="53"/>
      <c r="K73" s="53"/>
      <c r="M73" s="53"/>
      <c r="N73" s="62"/>
      <c r="O73" s="62"/>
      <c r="P73" s="62"/>
      <c r="Q73" s="62"/>
      <c r="R73" s="63"/>
    </row>
    <row r="74" spans="2:18" ht="12.75" customHeight="1">
      <c r="C74" s="65"/>
      <c r="D74" s="73"/>
      <c r="E74" s="53"/>
      <c r="F74" s="53"/>
      <c r="G74" s="53"/>
      <c r="H74" s="53"/>
      <c r="I74" s="53"/>
      <c r="J74" s="53"/>
      <c r="K74" s="53"/>
      <c r="L74" s="68"/>
      <c r="M74" s="53"/>
      <c r="N74" s="53"/>
      <c r="O74" s="53"/>
      <c r="P74" s="53"/>
    </row>
    <row r="75" spans="2:18" ht="12.75" customHeight="1">
      <c r="C75" s="74"/>
      <c r="D75" s="73"/>
      <c r="E75" s="53"/>
      <c r="F75" s="53"/>
      <c r="G75" s="53"/>
      <c r="H75" s="53"/>
      <c r="I75" s="53"/>
      <c r="J75" s="53"/>
      <c r="K75" s="53"/>
      <c r="M75" s="53"/>
      <c r="N75" s="62"/>
      <c r="O75" s="62"/>
      <c r="P75" s="62"/>
      <c r="Q75" s="62"/>
      <c r="R75" s="63"/>
    </row>
    <row r="76" spans="2:18" ht="12.75" customHeight="1">
      <c r="C76" s="75"/>
      <c r="D76" s="73"/>
      <c r="E76" s="53"/>
      <c r="F76" s="53"/>
      <c r="G76" s="53"/>
      <c r="H76" s="53"/>
      <c r="I76" s="53"/>
      <c r="J76" s="53"/>
      <c r="K76" s="53"/>
      <c r="M76" s="53"/>
      <c r="N76" s="62"/>
      <c r="O76" s="62"/>
      <c r="P76" s="62"/>
      <c r="Q76" s="62"/>
      <c r="R76" s="63"/>
    </row>
  </sheetData>
  <customSheetViews>
    <customSheetView guid="{700BB901-DE3D-40AF-9E84-3437521A0345}" showPageBreaks="1">
      <selection activeCell="C21" sqref="C21"/>
      <pageMargins left="0.23" right="0.23" top="1" bottom="1" header="0.5" footer="0.5"/>
      <printOptions horizontalCentered="1"/>
      <pageSetup scale="70" orientation="landscape" r:id="rId1"/>
      <headerFooter alignWithMargins="0">
        <oddFooter>&amp;L&amp;8Sponsored by:  Randall W. Hamlett and Jeffrey B. Bartsch&amp;C&amp;8&amp;A&amp;R&amp;8&amp;P of &amp;N</oddFooter>
      </headerFooter>
    </customSheetView>
    <customSheetView guid="{D30DA162-D620-4A19-970C-1046A6A23ED1}">
      <selection activeCell="C21" sqref="C21"/>
      <pageMargins left="0.23" right="0.23" top="1" bottom="1" header="0.5" footer="0.5"/>
      <printOptions horizontalCentered="1"/>
      <pageSetup scale="70" orientation="landscape" r:id="rId2"/>
      <headerFooter alignWithMargins="0">
        <oddFooter>&amp;L&amp;8Sponsored by:  Randall W. Hamlett and Jeffrey B. Bartsch&amp;C&amp;8&amp;A&amp;R&amp;8&amp;P of &amp;N</oddFooter>
      </headerFooter>
    </customSheetView>
    <customSheetView guid="{7B208CC4-03EC-49A3-9AEF-BDEAF48D6BE2}" showPageBreaks="1" printArea="1">
      <selection activeCell="C21" sqref="C21"/>
      <pageMargins left="0.23" right="0.23" top="1" bottom="1" header="0.5" footer="0.5"/>
      <printOptions horizontalCentered="1"/>
      <pageSetup scale="70" orientation="landscape" r:id="rId3"/>
      <headerFooter alignWithMargins="0">
        <oddFooter>&amp;L&amp;8Sponsored by:  Randall W. Hamlett and Jeffrey B. Bartsch&amp;C&amp;8&amp;A&amp;R&amp;8&amp;P of &amp;N</oddFooter>
      </headerFooter>
    </customSheetView>
    <customSheetView guid="{FAFF7267-5C8D-421B-A6E7-C317663504A2}">
      <pageMargins left="0.23" right="0.23" top="1" bottom="1" header="0.5" footer="0.5"/>
      <printOptions horizontalCentered="1"/>
      <pageSetup scale="70" orientation="landscape" r:id="rId4"/>
      <headerFooter alignWithMargins="0">
        <oddFooter>&amp;L&amp;8Sponsored by:  Randall W. Hamlett and Jeffrey B. Bartsch&amp;C&amp;8&amp;A&amp;R&amp;8&amp;P of &amp;N</oddFooter>
      </headerFooter>
    </customSheetView>
    <customSheetView guid="{659C7A86-29AF-4EB2-A484-62929168C99A}">
      <selection activeCell="C21" sqref="C21"/>
      <pageMargins left="0.23" right="0.23" top="1" bottom="1" header="0.5" footer="0.5"/>
      <printOptions horizontalCentered="1"/>
      <pageSetup scale="70" orientation="landscape" r:id="rId5"/>
      <headerFooter alignWithMargins="0">
        <oddFooter>&amp;L&amp;8Sponsored by:  Randall W. Hamlett and Jeffrey B. Bartsch&amp;C&amp;8&amp;A&amp;R&amp;8&amp;P of &amp;N</oddFooter>
      </headerFooter>
    </customSheetView>
    <customSheetView guid="{DE1D8474-1C81-4DEF-9FC4-4CC6D52CA0A7}">
      <pageMargins left="0.23" right="0.23" top="1" bottom="1" header="0.5" footer="0.5"/>
      <printOptions horizontalCentered="1"/>
      <pageSetup scale="70" orientation="landscape" r:id="rId6"/>
      <headerFooter alignWithMargins="0">
        <oddFooter>&amp;L&amp;8Sponsored by:  Randall W. Hamlett and Jeffrey B. Bartsch&amp;C&amp;8&amp;A&amp;R&amp;8&amp;P of &amp;N</oddFooter>
      </headerFooter>
    </customSheetView>
  </customSheetViews>
  <phoneticPr fontId="20" type="noConversion"/>
  <pageMargins left="1" right="1" top="1" bottom="1" header="0.75" footer="0.75"/>
  <pageSetup scale="70" orientation="landscape" r:id="rId7"/>
  <headerFooter alignWithMargins="0">
    <oddHeader>&amp;R&amp;"Times New Roman,Regular"&amp;9Schedule II-B-12
Page &amp;P of &amp;N</oddHeader>
    <oddFooter xml:space="preserve">&amp;L&amp;8* AEP Texas maintains functional ledgers for transmission and distribution.  Please see the testimony of Randall W. Hamlett for Meter and TDCS functionalization.
Sponsored by:  Randall W. Hamlett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52"/>
  <sheetViews>
    <sheetView workbookViewId="0"/>
  </sheetViews>
  <sheetFormatPr defaultRowHeight="12.75"/>
  <cols>
    <col min="1" max="1" width="4.140625" style="1326" customWidth="1"/>
    <col min="2" max="2" width="9.140625" style="1326"/>
    <col min="3" max="3" width="35.28515625" style="1326" customWidth="1"/>
    <col min="4" max="5" width="9.140625" style="1326"/>
    <col min="6" max="6" width="13.140625" style="1326" customWidth="1"/>
    <col min="7" max="9" width="9.140625" style="1326"/>
    <col min="10" max="10" width="9.85546875" style="1326" bestFit="1" customWidth="1"/>
    <col min="11" max="11" width="5.140625" style="1327" customWidth="1"/>
    <col min="12" max="12" width="9.140625" style="1327"/>
    <col min="13" max="19" width="9.140625" style="1326"/>
  </cols>
  <sheetData>
    <row r="1" spans="1:19" s="1326" customFormat="1" ht="12" thickBot="1">
      <c r="K1" s="1327"/>
      <c r="L1" s="1327"/>
    </row>
    <row r="2" spans="1:19" s="1326" customFormat="1" ht="11.25">
      <c r="B2" s="1328" t="s">
        <v>465</v>
      </c>
      <c r="C2" s="1329"/>
      <c r="K2" s="1327"/>
      <c r="L2" s="1327"/>
    </row>
    <row r="3" spans="1:19" s="1326" customFormat="1" ht="11.25">
      <c r="B3" s="1330" t="s">
        <v>1407</v>
      </c>
      <c r="C3" s="1331"/>
      <c r="K3" s="1327"/>
      <c r="L3" s="1327"/>
    </row>
    <row r="4" spans="1:19" s="1326" customFormat="1" ht="11.25">
      <c r="B4" s="1332" t="s">
        <v>1458</v>
      </c>
      <c r="C4" s="1331"/>
      <c r="K4" s="1327"/>
      <c r="L4" s="1327"/>
    </row>
    <row r="5" spans="1:19" s="1326" customFormat="1" ht="11.25">
      <c r="B5" s="1332" t="str">
        <f>+'[11]II-D-2.4 Advertising'!C5</f>
        <v>TEST YEAR ENDING 12/31/2018</v>
      </c>
      <c r="C5" s="1331"/>
      <c r="K5" s="1327"/>
      <c r="L5" s="1327"/>
    </row>
    <row r="6" spans="1:19" s="1326" customFormat="1" ht="12" thickBot="1">
      <c r="B6" s="1546" t="str">
        <f>'I-A'!B6</f>
        <v xml:space="preserve"> </v>
      </c>
      <c r="C6" s="1333"/>
      <c r="K6" s="1327"/>
      <c r="L6" s="1327"/>
    </row>
    <row r="7" spans="1:19" s="1326" customFormat="1" ht="11.25">
      <c r="B7" s="1334"/>
      <c r="K7" s="1327"/>
      <c r="L7" s="1327"/>
    </row>
    <row r="8" spans="1:19" s="1326" customFormat="1" ht="12" thickBot="1">
      <c r="B8" s="1326" t="s">
        <v>584</v>
      </c>
      <c r="E8" s="1327">
        <v>1</v>
      </c>
      <c r="F8" s="1327">
        <v>2</v>
      </c>
      <c r="G8" s="1327">
        <v>3</v>
      </c>
      <c r="H8" s="1327">
        <v>4</v>
      </c>
      <c r="I8" s="1327">
        <v>5</v>
      </c>
      <c r="J8" s="1327">
        <v>6</v>
      </c>
      <c r="K8" s="1327">
        <v>7</v>
      </c>
      <c r="L8" s="1327">
        <v>8</v>
      </c>
      <c r="M8" s="1327">
        <v>9</v>
      </c>
      <c r="N8" s="1327">
        <f>+M8+1</f>
        <v>10</v>
      </c>
      <c r="O8" s="1335">
        <f>+N8+1</f>
        <v>11</v>
      </c>
      <c r="P8" s="1335">
        <f>+O8+1</f>
        <v>12</v>
      </c>
      <c r="Q8" s="1327">
        <f>+P8+1</f>
        <v>13</v>
      </c>
      <c r="R8" s="1327"/>
    </row>
    <row r="9" spans="1:19" s="1326" customFormat="1" ht="11.25">
      <c r="A9" s="1336"/>
      <c r="B9" s="1336"/>
      <c r="C9" s="1336"/>
      <c r="D9" s="1336"/>
      <c r="E9" s="1336"/>
      <c r="F9" s="1336"/>
      <c r="G9" s="1336"/>
      <c r="H9" s="1337" t="s">
        <v>352</v>
      </c>
      <c r="I9" s="1337" t="s">
        <v>355</v>
      </c>
      <c r="J9" s="1336"/>
      <c r="K9" s="1337"/>
      <c r="L9" s="1337"/>
      <c r="M9" s="1337"/>
      <c r="N9" s="1337"/>
      <c r="O9" s="1337"/>
      <c r="P9" s="1337"/>
      <c r="Q9" s="1337"/>
      <c r="R9" s="1337"/>
    </row>
    <row r="10" spans="1:19" s="1326" customFormat="1" ht="11.25">
      <c r="A10" s="1338" t="s">
        <v>272</v>
      </c>
      <c r="B10" s="1338" t="s">
        <v>611</v>
      </c>
      <c r="C10" s="1338" t="s">
        <v>578</v>
      </c>
      <c r="D10" s="1338" t="s">
        <v>583</v>
      </c>
      <c r="E10" s="1339" t="s">
        <v>281</v>
      </c>
      <c r="F10" s="1338" t="s">
        <v>282</v>
      </c>
      <c r="G10" s="1338" t="s">
        <v>251</v>
      </c>
      <c r="H10" s="1338" t="s">
        <v>283</v>
      </c>
      <c r="I10" s="1338" t="s">
        <v>773</v>
      </c>
      <c r="J10" s="1338" t="s">
        <v>284</v>
      </c>
      <c r="K10" s="1338" t="s">
        <v>285</v>
      </c>
      <c r="L10" s="1338" t="s">
        <v>383</v>
      </c>
      <c r="M10" s="1338" t="s">
        <v>162</v>
      </c>
      <c r="N10" s="1338" t="s">
        <v>163</v>
      </c>
      <c r="O10" s="1338" t="s">
        <v>993</v>
      </c>
      <c r="P10" s="1338" t="s">
        <v>270</v>
      </c>
      <c r="Q10" s="1338" t="s">
        <v>283</v>
      </c>
      <c r="R10" s="1338"/>
    </row>
    <row r="11" spans="1:19" s="1326" customFormat="1" ht="11.25">
      <c r="A11" s="1338" t="s">
        <v>1083</v>
      </c>
      <c r="B11" s="1338" t="s">
        <v>250</v>
      </c>
      <c r="C11" s="1338"/>
      <c r="D11" s="1338" t="s">
        <v>586</v>
      </c>
      <c r="E11" s="1339" t="s">
        <v>352</v>
      </c>
      <c r="F11" s="1338" t="s">
        <v>353</v>
      </c>
      <c r="G11" s="1338" t="s">
        <v>176</v>
      </c>
      <c r="H11" s="1338" t="s">
        <v>354</v>
      </c>
      <c r="I11" s="1338" t="s">
        <v>774</v>
      </c>
      <c r="J11" s="1338" t="s">
        <v>355</v>
      </c>
      <c r="K11" s="1338" t="s">
        <v>356</v>
      </c>
      <c r="L11" s="1338" t="s">
        <v>286</v>
      </c>
      <c r="M11" s="1338"/>
      <c r="N11" s="1338"/>
      <c r="O11" s="1338"/>
      <c r="P11" s="1338"/>
      <c r="Q11" s="1338"/>
      <c r="R11" s="1338" t="s">
        <v>587</v>
      </c>
    </row>
    <row r="12" spans="1:19" s="1326" customFormat="1" ht="12" thickBot="1">
      <c r="A12" s="1340"/>
      <c r="B12" s="1341"/>
      <c r="C12" s="1341"/>
      <c r="D12" s="1341"/>
      <c r="E12" s="1341"/>
      <c r="F12" s="1341"/>
      <c r="G12" s="1341"/>
      <c r="H12" s="1341"/>
      <c r="I12" s="1341" t="s">
        <v>286</v>
      </c>
      <c r="J12" s="1341"/>
      <c r="K12" s="1341"/>
      <c r="L12" s="1341" t="s">
        <v>357</v>
      </c>
      <c r="M12" s="1341"/>
      <c r="N12" s="1341"/>
      <c r="O12" s="1341"/>
      <c r="P12" s="1341"/>
      <c r="Q12" s="1340"/>
      <c r="R12" s="1341"/>
    </row>
    <row r="13" spans="1:19" s="1326" customFormat="1" ht="11.25">
      <c r="A13" s="1327">
        <v>1</v>
      </c>
      <c r="B13" s="1342"/>
      <c r="C13" s="1342"/>
      <c r="D13" s="1342"/>
      <c r="E13" s="1343"/>
      <c r="F13" s="1343"/>
      <c r="G13" s="1343"/>
      <c r="H13" s="1344"/>
      <c r="I13" s="1344"/>
      <c r="J13" s="1343"/>
      <c r="K13" s="1343"/>
      <c r="L13" s="1343"/>
      <c r="M13" s="1343"/>
      <c r="N13" s="1343"/>
      <c r="O13" s="1343"/>
      <c r="P13" s="1343"/>
      <c r="Q13" s="1345"/>
      <c r="R13" s="1345">
        <f>Q13-H13</f>
        <v>0</v>
      </c>
    </row>
    <row r="14" spans="1:19" s="18" customFormat="1" ht="11.25">
      <c r="A14" s="1327">
        <f>A13+1</f>
        <v>2</v>
      </c>
      <c r="B14" s="1326" t="s">
        <v>1459</v>
      </c>
      <c r="C14" s="1326" t="s">
        <v>1460</v>
      </c>
      <c r="D14" s="1367"/>
      <c r="E14" s="1375">
        <f>'[10]II-B-13 Gain or Loss'!$E$14+'[9]II-B-13 Gain on Disposition'!$E$14</f>
        <v>186359.75999999992</v>
      </c>
      <c r="F14" s="1344"/>
      <c r="G14" s="1344"/>
      <c r="H14" s="1378">
        <f>SUM(E14:G14)</f>
        <v>186359.75999999992</v>
      </c>
      <c r="I14" s="1376">
        <v>1</v>
      </c>
      <c r="J14" s="1377">
        <f>H14</f>
        <v>186359.75999999992</v>
      </c>
      <c r="K14" s="1736">
        <v>29</v>
      </c>
      <c r="L14" s="1372" t="s">
        <v>517</v>
      </c>
      <c r="M14" s="1344"/>
      <c r="N14" s="1378">
        <f>E14</f>
        <v>186359.75999999992</v>
      </c>
      <c r="O14" s="1344"/>
      <c r="P14" s="1344"/>
      <c r="Q14" s="1380">
        <f>SUM(M14:P14)</f>
        <v>186359.75999999992</v>
      </c>
      <c r="R14" s="1345">
        <f>Q14-H14</f>
        <v>0</v>
      </c>
      <c r="S14" s="1326"/>
    </row>
    <row r="15" spans="1:19" s="18" customFormat="1" ht="11.25">
      <c r="A15" s="1327">
        <f>A14+1</f>
        <v>3</v>
      </c>
      <c r="B15" s="1326"/>
      <c r="C15" s="1326" t="s">
        <v>1645</v>
      </c>
      <c r="D15" s="1327" t="s">
        <v>584</v>
      </c>
      <c r="E15" s="1344"/>
      <c r="F15" s="1344" t="s">
        <v>584</v>
      </c>
      <c r="G15" s="1344"/>
      <c r="H15" s="1344"/>
      <c r="I15" s="1344"/>
      <c r="J15" s="1372"/>
      <c r="K15" s="1372"/>
      <c r="L15" s="1372"/>
      <c r="M15" s="1344"/>
      <c r="N15" s="1344"/>
      <c r="O15" s="1344"/>
      <c r="P15" s="1344"/>
      <c r="Q15" s="1345"/>
      <c r="R15" s="1345"/>
      <c r="S15" s="1326"/>
    </row>
    <row r="16" spans="1:19" s="18" customFormat="1" ht="11.25">
      <c r="A16" s="1327">
        <f>A15+1</f>
        <v>4</v>
      </c>
      <c r="B16" s="1326"/>
      <c r="C16" s="1367" t="s">
        <v>1646</v>
      </c>
      <c r="D16" s="1327"/>
      <c r="E16" s="1344"/>
      <c r="F16" s="1344"/>
      <c r="G16" s="1344"/>
      <c r="H16" s="1344"/>
      <c r="I16" s="1344"/>
      <c r="J16" s="1372"/>
      <c r="K16" s="1372"/>
      <c r="L16" s="1372"/>
      <c r="M16" s="1344"/>
      <c r="N16" s="1344"/>
      <c r="O16" s="1344"/>
      <c r="P16" s="1344"/>
      <c r="Q16" s="1345"/>
      <c r="R16" s="1345"/>
      <c r="S16" s="1326"/>
    </row>
    <row r="17" spans="1:19" s="18" customFormat="1" ht="12" thickBot="1">
      <c r="A17" s="1327">
        <f>A16+1</f>
        <v>5</v>
      </c>
      <c r="B17" s="1326"/>
      <c r="C17" s="1326"/>
      <c r="D17" s="1327"/>
      <c r="E17" s="1344"/>
      <c r="F17" s="1344"/>
      <c r="G17" s="1344"/>
      <c r="H17" s="1344"/>
      <c r="I17" s="1344"/>
      <c r="J17" s="1372"/>
      <c r="K17" s="1372"/>
      <c r="L17" s="1372"/>
      <c r="M17" s="1344"/>
      <c r="N17" s="1344"/>
      <c r="O17" s="1344"/>
      <c r="P17" s="1344"/>
      <c r="Q17" s="1356"/>
      <c r="R17" s="1345"/>
      <c r="S17" s="1326"/>
    </row>
    <row r="18" spans="1:19" s="1346" customFormat="1" ht="12" thickBot="1">
      <c r="A18" s="1355">
        <f>A17+1</f>
        <v>6</v>
      </c>
      <c r="B18" s="1368" t="s">
        <v>281</v>
      </c>
      <c r="C18" s="1369"/>
      <c r="D18" s="1370"/>
      <c r="E18" s="1371">
        <f>SUM(E13:E17)</f>
        <v>186359.75999999992</v>
      </c>
      <c r="F18" s="1371">
        <f>SUM(F13:F17)</f>
        <v>0</v>
      </c>
      <c r="G18" s="1371">
        <f>SUM(G13:G17)</f>
        <v>0</v>
      </c>
      <c r="H18" s="1371">
        <f>SUM(H13:H17)</f>
        <v>186359.75999999992</v>
      </c>
      <c r="I18" s="1371"/>
      <c r="J18" s="1379">
        <f>SUM(J13:J17)</f>
        <v>186359.75999999992</v>
      </c>
      <c r="K18" s="1370"/>
      <c r="L18" s="1373"/>
      <c r="M18" s="1371">
        <f>SUM(M13:M17)</f>
        <v>0</v>
      </c>
      <c r="N18" s="1371">
        <f>SUM(N13:N17)</f>
        <v>186359.75999999992</v>
      </c>
      <c r="O18" s="1371">
        <f>SUM(O13:O17)</f>
        <v>0</v>
      </c>
      <c r="P18" s="1371">
        <f>SUM(P13:P17)</f>
        <v>0</v>
      </c>
      <c r="Q18" s="1371">
        <f>SUM(Q13:Q17)</f>
        <v>186359.75999999992</v>
      </c>
      <c r="R18" s="1354"/>
      <c r="S18" s="1334"/>
    </row>
    <row r="19" spans="1:19" s="18" customFormat="1" ht="11.25">
      <c r="A19" s="1326"/>
      <c r="B19" s="1326"/>
      <c r="C19" s="1366"/>
      <c r="D19" s="1355"/>
      <c r="E19" s="1354"/>
      <c r="F19" s="1354"/>
      <c r="G19" s="1354"/>
      <c r="H19" s="1354"/>
      <c r="I19" s="1354"/>
      <c r="J19" s="1355"/>
      <c r="K19" s="1355"/>
      <c r="L19" s="1374"/>
      <c r="M19" s="1354"/>
      <c r="N19" s="1354"/>
      <c r="O19" s="1354"/>
      <c r="P19" s="1354"/>
      <c r="Q19" s="1354"/>
      <c r="R19" s="1354"/>
      <c r="S19" s="1326"/>
    </row>
    <row r="20" spans="1:19" s="18" customFormat="1" ht="11.25">
      <c r="A20" s="1326"/>
      <c r="B20" s="1326"/>
      <c r="C20" s="1326"/>
      <c r="D20" s="10"/>
      <c r="E20" s="1354"/>
      <c r="F20" s="1326"/>
      <c r="G20" s="1326"/>
      <c r="H20" s="1326"/>
      <c r="I20" s="1326"/>
      <c r="J20" s="1327"/>
      <c r="K20" s="1327"/>
      <c r="L20" s="1327"/>
      <c r="M20" s="1326"/>
      <c r="N20" s="1326"/>
      <c r="O20" s="1326"/>
      <c r="P20" s="1326"/>
      <c r="Q20" s="1326"/>
      <c r="R20" s="1326"/>
      <c r="S20" s="1326"/>
    </row>
    <row r="21" spans="1:19" s="18" customFormat="1" ht="11.25">
      <c r="A21" s="1326"/>
      <c r="B21" s="1326"/>
      <c r="C21" s="1326"/>
      <c r="D21" s="1327"/>
      <c r="E21" s="1326"/>
      <c r="F21" s="1326"/>
      <c r="G21" s="1326"/>
      <c r="H21" s="1326"/>
      <c r="I21" s="1326"/>
      <c r="J21" s="1327"/>
      <c r="K21" s="1327"/>
      <c r="L21" s="1327"/>
      <c r="M21" s="1326"/>
      <c r="N21" s="1326"/>
      <c r="O21" s="1326"/>
      <c r="P21" s="1326"/>
      <c r="Q21" s="1326"/>
      <c r="R21" s="1326"/>
      <c r="S21" s="1326"/>
    </row>
    <row r="22" spans="1:19" s="1326" customFormat="1" ht="11.25">
      <c r="B22" s="1334"/>
      <c r="C22" s="1348"/>
      <c r="D22" s="1349"/>
      <c r="E22" s="1349"/>
      <c r="F22" s="1349"/>
      <c r="G22" s="1349"/>
      <c r="H22" s="1347"/>
      <c r="I22" s="1347"/>
      <c r="J22" s="1347"/>
      <c r="K22" s="1327"/>
      <c r="L22" s="1327"/>
      <c r="M22" s="1347"/>
      <c r="N22" s="1347"/>
      <c r="O22" s="1347"/>
      <c r="P22" s="1347"/>
    </row>
    <row r="23" spans="1:19" s="1326" customFormat="1" ht="11.25">
      <c r="C23" s="1350"/>
      <c r="H23" s="1347"/>
      <c r="I23" s="1347"/>
      <c r="J23" s="1347"/>
      <c r="K23" s="1327"/>
      <c r="L23" s="1327"/>
      <c r="M23" s="1347"/>
      <c r="N23" s="1347"/>
      <c r="O23" s="1347"/>
      <c r="P23" s="1347"/>
      <c r="Q23" s="1347"/>
      <c r="R23" s="1347"/>
    </row>
    <row r="24" spans="1:19" s="1326" customFormat="1" ht="11.25">
      <c r="C24" s="1351"/>
      <c r="D24" s="1344"/>
      <c r="E24" s="1347"/>
      <c r="F24" s="1347"/>
      <c r="G24" s="1347"/>
      <c r="H24" s="1347"/>
      <c r="I24" s="1347"/>
      <c r="J24" s="1347"/>
      <c r="K24" s="1327"/>
      <c r="L24" s="1327"/>
      <c r="M24" s="1347"/>
      <c r="N24" s="1347"/>
      <c r="O24" s="1347"/>
      <c r="P24" s="1347"/>
      <c r="Q24" s="1347"/>
      <c r="R24" s="1347"/>
    </row>
    <row r="25" spans="1:19" s="1334" customFormat="1" ht="10.5">
      <c r="C25" s="1352"/>
      <c r="D25" s="1353"/>
      <c r="E25" s="1354"/>
      <c r="F25" s="1354"/>
      <c r="G25" s="1354"/>
      <c r="H25" s="1354"/>
      <c r="I25" s="1354"/>
      <c r="J25" s="1354"/>
      <c r="K25" s="1355"/>
      <c r="L25" s="1355"/>
      <c r="M25" s="1354"/>
      <c r="N25" s="1354"/>
      <c r="O25" s="1354"/>
      <c r="P25" s="1354"/>
      <c r="Q25" s="1354"/>
      <c r="R25" s="1354"/>
    </row>
    <row r="26" spans="1:19" s="1326" customFormat="1" ht="11.25">
      <c r="D26" s="1356"/>
      <c r="E26" s="1347"/>
      <c r="F26" s="1347"/>
      <c r="G26" s="1347"/>
      <c r="H26" s="1347"/>
      <c r="I26" s="1347"/>
      <c r="J26" s="1347"/>
      <c r="K26" s="1327"/>
      <c r="L26" s="1327"/>
      <c r="M26" s="1347"/>
      <c r="N26" s="1347"/>
      <c r="O26" s="1347"/>
      <c r="P26" s="1347"/>
    </row>
    <row r="27" spans="1:19" s="1334" customFormat="1" ht="10.5">
      <c r="C27" s="1360"/>
      <c r="D27" s="1361"/>
      <c r="E27" s="1354"/>
      <c r="F27" s="1358"/>
      <c r="G27" s="1354"/>
      <c r="H27" s="1354"/>
      <c r="I27" s="1354"/>
      <c r="J27" s="1354"/>
      <c r="K27" s="1359"/>
      <c r="L27" s="1355"/>
      <c r="M27" s="1354"/>
      <c r="N27" s="1354"/>
      <c r="O27" s="1354"/>
      <c r="P27" s="1354"/>
    </row>
    <row r="28" spans="1:19" s="1326" customFormat="1" ht="11.25">
      <c r="D28" s="1362"/>
      <c r="E28" s="1347"/>
      <c r="F28" s="1347"/>
      <c r="G28" s="1347"/>
      <c r="H28" s="1347"/>
      <c r="I28" s="1347"/>
      <c r="J28" s="1347"/>
      <c r="K28" s="1327"/>
      <c r="L28" s="1327"/>
      <c r="M28" s="1347"/>
      <c r="N28" s="1356"/>
      <c r="O28" s="1356"/>
      <c r="P28" s="1356"/>
      <c r="Q28" s="1356"/>
      <c r="R28" s="1347"/>
    </row>
    <row r="29" spans="1:19" s="1326" customFormat="1" ht="11.25">
      <c r="B29" s="1334"/>
      <c r="C29" s="1334"/>
      <c r="D29" s="1363"/>
      <c r="E29" s="1347"/>
      <c r="F29" s="1347"/>
      <c r="G29" s="1347"/>
      <c r="H29" s="1347"/>
      <c r="I29" s="1347"/>
      <c r="J29" s="1347"/>
      <c r="K29" s="1327"/>
      <c r="L29" s="1327"/>
      <c r="M29" s="1347"/>
      <c r="N29" s="1356"/>
      <c r="O29" s="1356"/>
      <c r="P29" s="1356"/>
      <c r="Q29" s="1356"/>
      <c r="R29" s="1347"/>
    </row>
    <row r="30" spans="1:19" s="1326" customFormat="1" ht="11.25">
      <c r="D30" s="1362"/>
      <c r="E30" s="1347"/>
      <c r="F30" s="1347"/>
      <c r="G30" s="1347"/>
      <c r="H30" s="1347"/>
      <c r="I30" s="1347"/>
      <c r="J30" s="1347"/>
      <c r="K30" s="1327"/>
      <c r="L30" s="1327"/>
      <c r="M30" s="1347"/>
      <c r="N30" s="1356"/>
      <c r="O30" s="1356"/>
      <c r="P30" s="1356"/>
      <c r="Q30" s="1356"/>
      <c r="R30" s="1347"/>
    </row>
    <row r="31" spans="1:19" s="1326" customFormat="1" ht="11.25">
      <c r="D31" s="1364"/>
      <c r="E31" s="1347"/>
      <c r="F31" s="1347"/>
      <c r="G31" s="1347"/>
      <c r="H31" s="1347"/>
      <c r="I31" s="1347"/>
      <c r="J31" s="1347"/>
      <c r="K31" s="1327"/>
      <c r="L31" s="1327"/>
      <c r="M31" s="1347"/>
      <c r="N31" s="1356"/>
      <c r="O31" s="1356"/>
      <c r="P31" s="1356"/>
      <c r="Q31" s="1356"/>
      <c r="R31" s="1347"/>
    </row>
    <row r="32" spans="1:19" s="1326" customFormat="1" ht="11.25">
      <c r="D32" s="1364"/>
      <c r="E32" s="1347"/>
      <c r="F32" s="1347"/>
      <c r="G32" s="1347"/>
      <c r="H32" s="1347"/>
      <c r="I32" s="1347"/>
      <c r="J32" s="1347"/>
      <c r="K32" s="1327"/>
      <c r="L32" s="1327"/>
      <c r="M32" s="1347"/>
      <c r="N32" s="1356"/>
      <c r="O32" s="1356"/>
      <c r="P32" s="1356"/>
      <c r="Q32" s="1356"/>
      <c r="R32" s="1347"/>
    </row>
    <row r="33" spans="2:18" s="1326" customFormat="1" ht="11.25">
      <c r="D33" s="1364"/>
      <c r="E33" s="1347"/>
      <c r="F33" s="1347"/>
      <c r="G33" s="1347"/>
      <c r="H33" s="1347"/>
      <c r="I33" s="1347"/>
      <c r="J33" s="1347"/>
      <c r="K33" s="1327"/>
      <c r="L33" s="1327"/>
      <c r="M33" s="1347"/>
      <c r="N33" s="1356"/>
      <c r="O33" s="1356"/>
      <c r="P33" s="1356"/>
      <c r="Q33" s="1356"/>
      <c r="R33" s="1347"/>
    </row>
    <row r="34" spans="2:18" s="1326" customFormat="1" ht="11.25">
      <c r="D34" s="1364"/>
      <c r="E34" s="1347"/>
      <c r="F34" s="1347"/>
      <c r="G34" s="1347"/>
      <c r="H34" s="1347"/>
      <c r="I34" s="1347"/>
      <c r="J34" s="1347"/>
      <c r="K34" s="1327"/>
      <c r="L34" s="1327"/>
      <c r="M34" s="1347"/>
      <c r="N34" s="1347"/>
      <c r="O34" s="1347"/>
      <c r="P34" s="1347"/>
      <c r="Q34" s="1347"/>
      <c r="R34" s="1347"/>
    </row>
    <row r="35" spans="2:18" s="1326" customFormat="1" ht="11.25">
      <c r="D35" s="1364"/>
      <c r="E35" s="1347"/>
      <c r="F35" s="1347"/>
      <c r="G35" s="1347"/>
      <c r="H35" s="1347"/>
      <c r="I35" s="1347"/>
      <c r="J35" s="1347"/>
      <c r="K35" s="1327"/>
      <c r="L35" s="1327"/>
      <c r="M35" s="1347"/>
      <c r="N35" s="1356"/>
      <c r="O35" s="1356"/>
      <c r="P35" s="1356"/>
      <c r="Q35" s="1356"/>
      <c r="R35" s="1347"/>
    </row>
    <row r="36" spans="2:18" s="1326" customFormat="1" ht="11.25">
      <c r="D36" s="1364"/>
      <c r="E36" s="1347"/>
      <c r="F36" s="1347"/>
      <c r="G36" s="1347"/>
      <c r="H36" s="1347"/>
      <c r="I36" s="1347"/>
      <c r="J36" s="1347"/>
      <c r="K36" s="1327"/>
      <c r="L36" s="1327"/>
      <c r="M36" s="1347"/>
      <c r="N36" s="1356"/>
      <c r="O36" s="1356"/>
      <c r="P36" s="1356"/>
      <c r="Q36" s="1356"/>
      <c r="R36" s="1347"/>
    </row>
    <row r="37" spans="2:18" s="1326" customFormat="1" ht="11.25">
      <c r="D37" s="1364"/>
      <c r="E37" s="1347"/>
      <c r="F37" s="1347"/>
      <c r="G37" s="1347"/>
      <c r="H37" s="1347"/>
      <c r="I37" s="1347"/>
      <c r="J37" s="1347"/>
      <c r="K37" s="1327"/>
      <c r="L37" s="1327"/>
      <c r="M37" s="1347"/>
      <c r="N37" s="1356"/>
      <c r="O37" s="1356"/>
      <c r="P37" s="1356"/>
      <c r="Q37" s="1356"/>
      <c r="R37" s="1347"/>
    </row>
    <row r="38" spans="2:18" s="1334" customFormat="1" ht="10.5">
      <c r="C38" s="1352"/>
      <c r="D38" s="1358"/>
      <c r="E38" s="1354"/>
      <c r="F38" s="1354"/>
      <c r="G38" s="1354"/>
      <c r="H38" s="1354"/>
      <c r="I38" s="1354"/>
      <c r="J38" s="1354"/>
      <c r="K38" s="1355"/>
      <c r="L38" s="1359"/>
      <c r="M38" s="1354"/>
      <c r="N38" s="1354"/>
      <c r="O38" s="1354"/>
      <c r="P38" s="1354"/>
      <c r="Q38" s="1354"/>
      <c r="R38" s="1354"/>
    </row>
    <row r="39" spans="2:18" s="1326" customFormat="1" ht="11.25">
      <c r="C39" s="1351"/>
      <c r="D39" s="1364"/>
      <c r="E39" s="1347"/>
      <c r="F39" s="1347"/>
      <c r="G39" s="1347"/>
      <c r="H39" s="1347"/>
      <c r="I39" s="1347"/>
      <c r="J39" s="1347"/>
      <c r="K39" s="1327"/>
      <c r="L39" s="1365"/>
      <c r="M39" s="1347"/>
      <c r="N39" s="1347"/>
      <c r="O39" s="1347"/>
      <c r="P39" s="1347"/>
    </row>
    <row r="40" spans="2:18" s="1334" customFormat="1" ht="10.5">
      <c r="B40" s="1366"/>
      <c r="D40" s="1358"/>
      <c r="E40" s="1354"/>
      <c r="F40" s="1354"/>
      <c r="G40" s="1354"/>
      <c r="H40" s="1354"/>
      <c r="I40" s="1354"/>
      <c r="J40" s="1354"/>
      <c r="K40" s="1355"/>
      <c r="L40" s="1359"/>
      <c r="M40" s="1354"/>
      <c r="N40" s="1354"/>
      <c r="O40" s="1354"/>
      <c r="P40" s="1354"/>
      <c r="Q40" s="1354"/>
      <c r="R40" s="1354"/>
    </row>
    <row r="41" spans="2:18" s="1326" customFormat="1" ht="11.25">
      <c r="C41" s="1352"/>
      <c r="D41" s="1364"/>
      <c r="E41" s="1347"/>
      <c r="F41" s="1347"/>
      <c r="G41" s="1347"/>
      <c r="H41" s="1347"/>
      <c r="I41" s="1347"/>
      <c r="J41" s="1347"/>
      <c r="K41" s="1355"/>
      <c r="L41" s="1365"/>
      <c r="M41" s="1347"/>
      <c r="N41" s="1347"/>
      <c r="O41" s="1347"/>
      <c r="P41" s="1347"/>
      <c r="Q41" s="1347"/>
      <c r="R41" s="1347"/>
    </row>
    <row r="42" spans="2:18" s="1334" customFormat="1" ht="10.5">
      <c r="C42" s="1352"/>
      <c r="D42" s="1354"/>
      <c r="E42" s="1354"/>
      <c r="F42" s="1354"/>
      <c r="G42" s="1354"/>
      <c r="H42" s="1354"/>
      <c r="I42" s="1354"/>
      <c r="J42" s="1354"/>
      <c r="K42" s="1355"/>
      <c r="L42" s="1359"/>
      <c r="M42" s="1354"/>
      <c r="N42" s="1354"/>
      <c r="O42" s="1354"/>
      <c r="P42" s="1354"/>
      <c r="Q42" s="1354"/>
      <c r="R42" s="1354"/>
    </row>
    <row r="43" spans="2:18" s="1334" customFormat="1" ht="10.5">
      <c r="C43" s="1352"/>
      <c r="D43" s="1358"/>
      <c r="E43" s="1354"/>
      <c r="F43" s="1354"/>
      <c r="G43" s="1354"/>
      <c r="H43" s="1354"/>
      <c r="I43" s="1354"/>
      <c r="J43" s="1354"/>
      <c r="K43" s="1355"/>
      <c r="L43" s="1359"/>
      <c r="M43" s="1354"/>
      <c r="N43" s="1354"/>
      <c r="O43" s="1354"/>
      <c r="P43" s="1354"/>
    </row>
    <row r="44" spans="2:18" s="1334" customFormat="1" ht="10.5">
      <c r="C44" s="1352"/>
      <c r="D44" s="1354"/>
      <c r="E44" s="1354"/>
      <c r="F44" s="1354"/>
      <c r="G44" s="1354"/>
      <c r="H44" s="1354"/>
      <c r="I44" s="1354"/>
      <c r="J44" s="1354"/>
      <c r="K44" s="1355"/>
      <c r="L44" s="1359"/>
      <c r="M44" s="1354"/>
      <c r="N44" s="1361"/>
      <c r="O44" s="1361"/>
      <c r="P44" s="1361"/>
      <c r="Q44" s="1361"/>
      <c r="R44" s="1354"/>
    </row>
    <row r="45" spans="2:18" s="1334" customFormat="1" ht="10.5">
      <c r="C45" s="1352"/>
      <c r="D45" s="1358"/>
      <c r="E45" s="1354"/>
      <c r="F45" s="1354"/>
      <c r="G45" s="1354"/>
      <c r="H45" s="1354"/>
      <c r="I45" s="1354"/>
      <c r="J45" s="1354"/>
      <c r="K45" s="1355"/>
      <c r="L45" s="1359"/>
      <c r="M45" s="1354"/>
      <c r="N45" s="1354"/>
      <c r="O45" s="1354"/>
      <c r="P45" s="1354"/>
    </row>
    <row r="46" spans="2:18" s="1334" customFormat="1" ht="10.5">
      <c r="B46" s="1366"/>
      <c r="C46" s="1352"/>
      <c r="D46" s="1358"/>
      <c r="E46" s="1354"/>
      <c r="F46" s="1354"/>
      <c r="G46" s="1354"/>
      <c r="H46" s="1354"/>
      <c r="I46" s="1354"/>
      <c r="J46" s="1354"/>
      <c r="K46" s="1355"/>
      <c r="L46" s="1359"/>
      <c r="M46" s="1354"/>
      <c r="N46" s="1354"/>
      <c r="O46" s="1354"/>
      <c r="P46" s="1354"/>
      <c r="Q46" s="1354"/>
      <c r="R46" s="1354"/>
    </row>
    <row r="47" spans="2:18" s="1326" customFormat="1" ht="11.25">
      <c r="C47" s="1352"/>
      <c r="D47" s="1364"/>
      <c r="E47" s="1347"/>
      <c r="F47" s="1347"/>
      <c r="G47" s="1347"/>
      <c r="H47" s="1347"/>
      <c r="I47" s="1347"/>
      <c r="J47" s="1347"/>
      <c r="K47" s="1355"/>
      <c r="L47" s="1365"/>
      <c r="M47" s="1347"/>
      <c r="N47" s="1347"/>
      <c r="O47" s="1347"/>
      <c r="P47" s="1347"/>
    </row>
    <row r="48" spans="2:18" s="1326" customFormat="1" ht="11.25">
      <c r="C48" s="1352"/>
      <c r="D48" s="1364"/>
      <c r="E48" s="1347"/>
      <c r="F48" s="1347"/>
      <c r="G48" s="1347"/>
      <c r="H48" s="1347"/>
      <c r="I48" s="1347"/>
      <c r="J48" s="1347"/>
      <c r="K48" s="1327"/>
      <c r="L48" s="1327"/>
      <c r="M48" s="1347"/>
      <c r="N48" s="1356"/>
      <c r="O48" s="1356"/>
      <c r="P48" s="1356"/>
      <c r="Q48" s="1356"/>
      <c r="R48" s="1347"/>
    </row>
    <row r="49" spans="3:18" s="1326" customFormat="1" ht="11.25">
      <c r="C49" s="1352"/>
      <c r="D49" s="1364"/>
      <c r="E49" s="1347"/>
      <c r="F49" s="1347"/>
      <c r="G49" s="1347"/>
      <c r="H49" s="1347"/>
      <c r="I49" s="1347"/>
      <c r="J49" s="1347"/>
      <c r="K49" s="1327"/>
      <c r="L49" s="1327"/>
      <c r="M49" s="1347"/>
      <c r="N49" s="1356"/>
      <c r="O49" s="1356"/>
      <c r="P49" s="1356"/>
      <c r="Q49" s="1356"/>
      <c r="R49" s="1347"/>
    </row>
    <row r="50" spans="3:18" s="1326" customFormat="1" ht="11.25">
      <c r="C50" s="1352"/>
      <c r="D50" s="1364"/>
      <c r="E50" s="1347"/>
      <c r="F50" s="1347"/>
      <c r="G50" s="1347"/>
      <c r="H50" s="1347"/>
      <c r="I50" s="1347"/>
      <c r="J50" s="1347"/>
      <c r="K50" s="1355"/>
      <c r="L50" s="1365"/>
      <c r="M50" s="1347"/>
      <c r="N50" s="1347"/>
      <c r="O50" s="1347"/>
      <c r="P50" s="1347"/>
    </row>
    <row r="51" spans="3:18" s="1326" customFormat="1" ht="11.25">
      <c r="C51" s="1357"/>
      <c r="D51" s="1364"/>
      <c r="E51" s="1347"/>
      <c r="F51" s="1347"/>
      <c r="G51" s="1347"/>
      <c r="H51" s="1347"/>
      <c r="I51" s="1347"/>
      <c r="J51" s="1347"/>
      <c r="K51" s="1327"/>
      <c r="L51" s="1327"/>
      <c r="M51" s="1347"/>
      <c r="N51" s="1356"/>
      <c r="O51" s="1356"/>
      <c r="P51" s="1356"/>
      <c r="Q51" s="1356"/>
      <c r="R51" s="1347"/>
    </row>
    <row r="52" spans="3:18" s="1326" customFormat="1" ht="11.25">
      <c r="C52" s="1367"/>
      <c r="D52" s="1364"/>
      <c r="E52" s="1347"/>
      <c r="F52" s="1347"/>
      <c r="G52" s="1347"/>
      <c r="H52" s="1347"/>
      <c r="I52" s="1347"/>
      <c r="J52" s="1347"/>
      <c r="K52" s="1327"/>
      <c r="L52" s="1327"/>
      <c r="M52" s="1347"/>
      <c r="N52" s="1356"/>
      <c r="O52" s="1356"/>
      <c r="P52" s="1356"/>
      <c r="Q52" s="1356"/>
      <c r="R52" s="1347"/>
    </row>
  </sheetData>
  <customSheetViews>
    <customSheetView guid="{700BB901-DE3D-40AF-9E84-3437521A0345}">
      <selection activeCell="S4" sqref="S4"/>
      <pageMargins left="0.7" right="0.7" top="0.75" bottom="0.75" header="0.3" footer="0.3"/>
    </customSheetView>
    <customSheetView guid="{DE1D8474-1C81-4DEF-9FC4-4CC6D52CA0A7}">
      <pageMargins left="0.7" right="0.7" top="0.75" bottom="0.75" header="0.3" footer="0.3"/>
    </customSheetView>
  </customSheetViews>
  <pageMargins left="1" right="1" top="1" bottom="1" header="0.75" footer="0.75"/>
  <pageSetup scale="75" orientation="landscape" r:id="rId1"/>
  <headerFooter>
    <oddHeader>&amp;R&amp;"Times New Roman,Regular"&amp;9Schedule II-B-13
Page &amp;P of &amp;N</oddHeader>
    <oddFooter xml:space="preserve">&amp;L&amp;"Times New Roman,Regular"&amp;9* AEP Texas maintains functional ledgers for transmission and distribution.  Please see the testimony of Randall W. Hamlett for Meter and TDCS functionalization.
Sponsored by:  Randall W. Hamlett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HB70"/>
  <sheetViews>
    <sheetView workbookViewId="0"/>
  </sheetViews>
  <sheetFormatPr defaultColWidth="9.140625" defaultRowHeight="11.25"/>
  <cols>
    <col min="1" max="1" width="5.5703125" style="218" customWidth="1"/>
    <col min="2" max="2" width="39.5703125" style="218" customWidth="1"/>
    <col min="3" max="3" width="11.5703125" style="218" customWidth="1"/>
    <col min="4" max="4" width="14.85546875" style="218" customWidth="1"/>
    <col min="5" max="5" width="15" style="219" customWidth="1"/>
    <col min="6" max="6" width="15.5703125" style="218" customWidth="1"/>
    <col min="7" max="7" width="14.5703125" style="218" customWidth="1"/>
    <col min="8" max="8" width="15.42578125" style="218" customWidth="1"/>
    <col min="9" max="9" width="13.5703125" style="218" customWidth="1"/>
    <col min="10" max="10" width="13.140625" style="218" customWidth="1"/>
    <col min="11" max="11" width="14.140625" style="218" customWidth="1"/>
    <col min="12" max="12" width="13.5703125" style="218" customWidth="1"/>
    <col min="13" max="14" width="13.42578125" style="218" customWidth="1"/>
    <col min="15" max="15" width="14" style="218" customWidth="1"/>
    <col min="16" max="17" width="13.42578125" style="218" customWidth="1"/>
    <col min="18" max="18" width="17.5703125" style="218" customWidth="1"/>
    <col min="19" max="19" width="11.42578125" style="218" customWidth="1"/>
    <col min="20" max="16384" width="9.140625" style="218"/>
  </cols>
  <sheetData>
    <row r="1" spans="1:210" ht="12" thickBot="1">
      <c r="A1" s="7"/>
      <c r="B1" s="4"/>
      <c r="C1" s="4"/>
      <c r="E1" s="3"/>
      <c r="F1" s="4"/>
      <c r="G1" s="4"/>
      <c r="H1" s="4"/>
      <c r="I1" s="331" t="s">
        <v>1617</v>
      </c>
    </row>
    <row r="2" spans="1:210">
      <c r="B2" s="437" t="s">
        <v>465</v>
      </c>
      <c r="C2" s="438"/>
      <c r="D2" s="80"/>
    </row>
    <row r="3" spans="1:210">
      <c r="B3" s="295" t="s">
        <v>1407</v>
      </c>
      <c r="C3" s="211"/>
      <c r="D3" s="80"/>
    </row>
    <row r="4" spans="1:210">
      <c r="B4" s="439" t="s">
        <v>312</v>
      </c>
      <c r="C4" s="440"/>
    </row>
    <row r="5" spans="1:210">
      <c r="B5" s="1117" t="s">
        <v>1260</v>
      </c>
      <c r="C5" s="440"/>
    </row>
    <row r="6" spans="1:210" ht="12" thickBot="1">
      <c r="B6" s="1546" t="str">
        <f>'I-A'!B6</f>
        <v xml:space="preserve"> </v>
      </c>
      <c r="C6" s="442"/>
      <c r="J6" s="4"/>
    </row>
    <row r="7" spans="1:210">
      <c r="A7" s="385"/>
      <c r="B7" s="4"/>
      <c r="C7" s="4"/>
      <c r="D7" s="4"/>
      <c r="J7" s="4"/>
    </row>
    <row r="8" spans="1:210" s="4" customFormat="1" ht="12" thickBot="1">
      <c r="D8" s="3">
        <v>1</v>
      </c>
      <c r="E8" s="3">
        <v>2</v>
      </c>
      <c r="F8" s="6">
        <v>3</v>
      </c>
      <c r="G8" s="3">
        <v>4</v>
      </c>
      <c r="H8" s="3">
        <v>5</v>
      </c>
      <c r="I8" s="3">
        <v>6</v>
      </c>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row>
    <row r="9" spans="1:210">
      <c r="A9" s="232"/>
      <c r="B9" s="356"/>
      <c r="C9" s="356"/>
      <c r="D9" s="356" t="s">
        <v>352</v>
      </c>
      <c r="E9" s="356" t="s">
        <v>580</v>
      </c>
      <c r="F9" s="390" t="s">
        <v>581</v>
      </c>
      <c r="G9" s="390" t="s">
        <v>161</v>
      </c>
      <c r="H9" s="356" t="s">
        <v>183</v>
      </c>
      <c r="I9" s="390"/>
      <c r="J9" s="3"/>
      <c r="K9" s="6"/>
      <c r="L9" s="387"/>
      <c r="M9" s="387"/>
      <c r="N9" s="387"/>
      <c r="O9" s="387"/>
      <c r="P9" s="387"/>
      <c r="Q9" s="387"/>
    </row>
    <row r="10" spans="1:210">
      <c r="A10" s="233"/>
      <c r="B10" s="357"/>
      <c r="C10" s="357" t="s">
        <v>583</v>
      </c>
      <c r="D10" s="357" t="s">
        <v>283</v>
      </c>
      <c r="E10" s="357" t="s">
        <v>585</v>
      </c>
      <c r="F10" s="357" t="s">
        <v>585</v>
      </c>
      <c r="G10" s="357" t="s">
        <v>585</v>
      </c>
      <c r="H10" s="357" t="s">
        <v>249</v>
      </c>
      <c r="I10" s="357" t="s">
        <v>283</v>
      </c>
      <c r="J10" s="4"/>
    </row>
    <row r="11" spans="1:210">
      <c r="A11" s="233" t="s">
        <v>272</v>
      </c>
      <c r="B11" s="357" t="s">
        <v>578</v>
      </c>
      <c r="C11" s="357" t="s">
        <v>586</v>
      </c>
      <c r="D11" s="357" t="s">
        <v>1051</v>
      </c>
      <c r="E11" s="357" t="s">
        <v>815</v>
      </c>
      <c r="F11" s="357" t="s">
        <v>570</v>
      </c>
      <c r="G11" s="357" t="s">
        <v>816</v>
      </c>
      <c r="H11" s="357" t="s">
        <v>248</v>
      </c>
      <c r="I11" s="357" t="s">
        <v>466</v>
      </c>
      <c r="J11" s="4"/>
    </row>
    <row r="12" spans="1:210" ht="12" thickBot="1">
      <c r="A12" s="234" t="s">
        <v>1083</v>
      </c>
      <c r="B12" s="443"/>
      <c r="C12" s="443"/>
      <c r="D12" s="358"/>
      <c r="E12" s="358"/>
      <c r="F12" s="359"/>
      <c r="G12" s="359"/>
      <c r="H12" s="359"/>
      <c r="I12" s="359"/>
      <c r="J12" s="4"/>
    </row>
    <row r="13" spans="1:210">
      <c r="A13" s="4"/>
      <c r="B13" s="444"/>
      <c r="C13" s="445"/>
      <c r="D13" s="446"/>
      <c r="E13" s="27"/>
      <c r="F13" s="48"/>
      <c r="G13" s="48"/>
      <c r="H13" s="48"/>
      <c r="I13" s="447"/>
      <c r="J13" s="12"/>
      <c r="K13" s="131"/>
      <c r="L13" s="131"/>
    </row>
    <row r="14" spans="1:210">
      <c r="A14" s="61">
        <v>1</v>
      </c>
      <c r="B14" s="297" t="s">
        <v>1035</v>
      </c>
      <c r="C14" s="1655" t="s">
        <v>877</v>
      </c>
      <c r="D14" s="12">
        <f>'II-B'!F35</f>
        <v>5069071701.620409</v>
      </c>
      <c r="E14" s="12">
        <f>'II-B'!G35</f>
        <v>2635086901.4085326</v>
      </c>
      <c r="F14" s="12">
        <f>'II-B'!H35</f>
        <v>2298285327.9707603</v>
      </c>
      <c r="G14" s="12">
        <f>+'II-B'!I35</f>
        <v>124816199.50200805</v>
      </c>
      <c r="H14" s="12">
        <f>+'II-B'!J35</f>
        <v>10883272.739106376</v>
      </c>
      <c r="I14" s="44">
        <f>SUM(F14:H14)</f>
        <v>2433984800.2118745</v>
      </c>
      <c r="J14" s="11"/>
      <c r="K14" s="11"/>
      <c r="L14" s="11"/>
      <c r="M14" s="11"/>
      <c r="N14" s="11"/>
      <c r="O14" s="11"/>
      <c r="P14" s="11"/>
      <c r="Q14" s="11"/>
      <c r="R14" s="450"/>
      <c r="S14" s="450"/>
    </row>
    <row r="15" spans="1:210">
      <c r="A15" s="3">
        <f t="shared" ref="A15:A21" si="0">+A14+1</f>
        <v>2</v>
      </c>
      <c r="B15" s="56" t="s">
        <v>308</v>
      </c>
      <c r="C15" s="1655" t="s">
        <v>1082</v>
      </c>
      <c r="D15" s="558">
        <f>'II-C-2.1'!$G$25</f>
        <v>7.0766999999999997E-2</v>
      </c>
      <c r="E15" s="558">
        <f>'II-C-2.1'!$G$25</f>
        <v>7.0766999999999997E-2</v>
      </c>
      <c r="F15" s="558">
        <f>'II-C-2.1'!$G$25</f>
        <v>7.0766999999999997E-2</v>
      </c>
      <c r="G15" s="558">
        <f>'II-C-2.1'!$G$25</f>
        <v>7.0766999999999997E-2</v>
      </c>
      <c r="H15" s="558">
        <f>'II-C-2.1'!$G$25</f>
        <v>7.0766999999999997E-2</v>
      </c>
      <c r="I15" s="1640">
        <f>'II-C-2.1'!$G$25</f>
        <v>7.0766999999999997E-2</v>
      </c>
      <c r="J15" s="11"/>
      <c r="K15" s="11"/>
      <c r="L15" s="11"/>
      <c r="M15" s="11"/>
      <c r="N15" s="11"/>
      <c r="O15" s="11"/>
      <c r="P15" s="11"/>
      <c r="Q15" s="11"/>
      <c r="R15" s="450"/>
      <c r="S15" s="450"/>
    </row>
    <row r="16" spans="1:210">
      <c r="A16" s="3">
        <f t="shared" si="0"/>
        <v>3</v>
      </c>
      <c r="B16" s="56" t="s">
        <v>1036</v>
      </c>
      <c r="C16" s="4"/>
      <c r="D16" s="12">
        <f t="shared" ref="D16:I16" si="1">+D14*D15</f>
        <v>358722997.10857147</v>
      </c>
      <c r="E16" s="12">
        <f t="shared" si="1"/>
        <v>186477194.75197762</v>
      </c>
      <c r="F16" s="12">
        <f t="shared" si="1"/>
        <v>162642757.80450678</v>
      </c>
      <c r="G16" s="12">
        <f t="shared" si="1"/>
        <v>8832867.9901586026</v>
      </c>
      <c r="H16" s="12">
        <f t="shared" si="1"/>
        <v>770176.56192834082</v>
      </c>
      <c r="I16" s="44">
        <f t="shared" si="1"/>
        <v>172245802.35659373</v>
      </c>
      <c r="J16" s="11"/>
      <c r="K16" s="11"/>
      <c r="L16" s="11"/>
      <c r="M16" s="11"/>
      <c r="N16" s="11"/>
      <c r="O16" s="11"/>
      <c r="P16" s="11"/>
      <c r="Q16" s="11"/>
      <c r="R16" s="450"/>
      <c r="S16" s="450"/>
    </row>
    <row r="17" spans="1:19">
      <c r="A17" s="3">
        <f t="shared" si="0"/>
        <v>4</v>
      </c>
      <c r="B17" s="230"/>
      <c r="C17" s="4"/>
      <c r="D17" s="12"/>
      <c r="E17" s="12"/>
      <c r="F17" s="12"/>
      <c r="G17" s="12"/>
      <c r="H17" s="12"/>
      <c r="I17" s="44"/>
      <c r="J17" s="11"/>
      <c r="K17" s="131"/>
      <c r="L17" s="131"/>
      <c r="M17" s="131"/>
      <c r="N17" s="131"/>
      <c r="O17" s="131"/>
      <c r="P17" s="131"/>
      <c r="Q17" s="131"/>
      <c r="R17" s="450"/>
      <c r="S17" s="450"/>
    </row>
    <row r="18" spans="1:19">
      <c r="A18" s="3">
        <f t="shared" si="0"/>
        <v>5</v>
      </c>
      <c r="B18" s="230"/>
      <c r="C18" s="6"/>
      <c r="D18" s="12"/>
      <c r="E18" s="12"/>
      <c r="F18" s="12"/>
      <c r="G18" s="12"/>
      <c r="H18" s="12"/>
      <c r="I18" s="44"/>
      <c r="J18" s="11"/>
      <c r="K18" s="131"/>
      <c r="L18" s="131"/>
      <c r="M18" s="131"/>
      <c r="N18" s="131"/>
      <c r="O18" s="131"/>
      <c r="P18" s="131"/>
      <c r="Q18" s="131"/>
      <c r="R18" s="450"/>
      <c r="S18" s="450"/>
    </row>
    <row r="19" spans="1:19">
      <c r="A19" s="3">
        <f t="shared" si="0"/>
        <v>6</v>
      </c>
      <c r="B19" s="56"/>
      <c r="C19" s="1655"/>
      <c r="D19" s="12"/>
      <c r="E19" s="12"/>
      <c r="F19" s="12"/>
      <c r="G19" s="12"/>
      <c r="H19" s="12"/>
      <c r="I19" s="44"/>
      <c r="J19" s="11"/>
      <c r="K19" s="131"/>
      <c r="L19" s="131"/>
      <c r="R19" s="450"/>
      <c r="S19" s="450"/>
    </row>
    <row r="20" spans="1:19" ht="22.5" customHeight="1">
      <c r="A20" s="643">
        <f t="shared" si="0"/>
        <v>7</v>
      </c>
      <c r="B20" s="2272" t="s">
        <v>298</v>
      </c>
      <c r="C20" s="2273"/>
      <c r="D20" s="2273"/>
      <c r="E20" s="2273"/>
      <c r="F20" s="2273"/>
      <c r="G20" s="2273"/>
      <c r="H20" s="2273"/>
      <c r="I20" s="44"/>
      <c r="J20" s="11"/>
      <c r="K20" s="11"/>
      <c r="L20" s="11"/>
      <c r="M20" s="11"/>
      <c r="N20" s="11"/>
      <c r="O20" s="11"/>
      <c r="P20" s="11"/>
      <c r="Q20" s="11"/>
      <c r="R20" s="450"/>
      <c r="S20" s="450"/>
    </row>
    <row r="21" spans="1:19" ht="12" thickBot="1">
      <c r="A21" s="3">
        <f t="shared" si="0"/>
        <v>8</v>
      </c>
      <c r="B21" s="215"/>
      <c r="C21" s="216"/>
      <c r="D21" s="136"/>
      <c r="E21" s="136"/>
      <c r="F21" s="136"/>
      <c r="G21" s="136"/>
      <c r="H21" s="136"/>
      <c r="I21" s="351"/>
      <c r="J21" s="11"/>
      <c r="K21" s="342"/>
      <c r="L21" s="11"/>
      <c r="M21" s="11"/>
      <c r="N21" s="11"/>
      <c r="O21" s="11"/>
      <c r="P21" s="11"/>
      <c r="Q21" s="11"/>
      <c r="R21" s="450"/>
      <c r="S21" s="450"/>
    </row>
    <row r="22" spans="1:19">
      <c r="A22" s="4"/>
      <c r="B22" s="51"/>
      <c r="C22" s="51"/>
      <c r="D22" s="51"/>
      <c r="E22" s="92"/>
      <c r="F22" s="12"/>
      <c r="G22" s="12"/>
      <c r="H22" s="12"/>
      <c r="I22" s="12"/>
      <c r="J22" s="12"/>
      <c r="K22" s="131"/>
      <c r="L22" s="131"/>
      <c r="R22" s="450"/>
      <c r="S22" s="450"/>
    </row>
    <row r="23" spans="1:19">
      <c r="A23" s="4"/>
      <c r="B23" s="108"/>
      <c r="C23" s="108"/>
      <c r="D23" s="108"/>
      <c r="F23" s="131"/>
      <c r="G23" s="131"/>
      <c r="H23" s="131"/>
      <c r="I23" s="131"/>
      <c r="J23" s="12"/>
      <c r="K23" s="131"/>
      <c r="L23" s="131"/>
      <c r="R23" s="450"/>
      <c r="S23" s="450"/>
    </row>
    <row r="24" spans="1:19">
      <c r="A24" s="4"/>
      <c r="B24" s="7"/>
      <c r="C24" s="4"/>
      <c r="D24" s="4"/>
      <c r="F24" s="455"/>
      <c r="G24" s="455"/>
      <c r="H24" s="131"/>
      <c r="I24" s="11"/>
      <c r="J24" s="11"/>
      <c r="K24" s="11"/>
      <c r="L24" s="11"/>
      <c r="M24" s="11"/>
      <c r="N24" s="11"/>
      <c r="O24" s="11"/>
      <c r="P24" s="11"/>
      <c r="Q24" s="11"/>
      <c r="R24" s="450"/>
      <c r="S24" s="450"/>
    </row>
    <row r="25" spans="1:19">
      <c r="A25" s="4"/>
      <c r="B25" s="4"/>
      <c r="C25" s="4"/>
      <c r="D25" s="81"/>
      <c r="F25" s="455"/>
      <c r="G25" s="455"/>
      <c r="H25" s="131"/>
      <c r="I25" s="11"/>
      <c r="J25" s="11"/>
      <c r="K25" s="11"/>
      <c r="L25" s="11"/>
      <c r="M25" s="11"/>
      <c r="N25" s="11"/>
      <c r="O25" s="11"/>
      <c r="P25" s="11"/>
      <c r="Q25" s="11"/>
      <c r="R25" s="450"/>
      <c r="S25" s="450"/>
    </row>
    <row r="26" spans="1:19">
      <c r="A26" s="4"/>
      <c r="B26" s="4"/>
      <c r="C26" s="4"/>
      <c r="D26" s="4"/>
      <c r="F26" s="455"/>
      <c r="G26" s="455"/>
      <c r="H26" s="131"/>
      <c r="I26" s="11"/>
      <c r="J26" s="11"/>
      <c r="K26" s="11"/>
      <c r="L26" s="11"/>
      <c r="M26" s="11"/>
      <c r="N26" s="11"/>
      <c r="O26" s="11"/>
      <c r="P26" s="11"/>
      <c r="Q26" s="11"/>
      <c r="R26" s="450"/>
      <c r="S26" s="450"/>
    </row>
    <row r="27" spans="1:19">
      <c r="A27" s="4"/>
      <c r="B27" s="4"/>
      <c r="C27" s="4"/>
      <c r="D27" s="137"/>
      <c r="E27" s="169"/>
      <c r="F27" s="46"/>
      <c r="G27" s="455"/>
      <c r="H27" s="131"/>
      <c r="I27" s="11"/>
      <c r="J27" s="11"/>
      <c r="K27" s="11"/>
      <c r="L27" s="11"/>
      <c r="M27" s="11"/>
      <c r="N27" s="11"/>
      <c r="O27" s="11"/>
      <c r="P27" s="11"/>
      <c r="Q27" s="11"/>
      <c r="R27" s="450"/>
      <c r="S27" s="450"/>
    </row>
    <row r="28" spans="1:19">
      <c r="A28" s="4"/>
      <c r="B28" s="5"/>
      <c r="C28" s="5"/>
      <c r="D28" s="5"/>
      <c r="E28" s="3"/>
      <c r="F28" s="46"/>
      <c r="G28" s="455"/>
      <c r="H28" s="131"/>
      <c r="I28" s="11"/>
      <c r="J28" s="11"/>
      <c r="K28" s="11"/>
      <c r="L28" s="11"/>
      <c r="M28" s="11"/>
      <c r="N28" s="11"/>
      <c r="O28" s="11"/>
      <c r="P28" s="11"/>
      <c r="Q28" s="11"/>
      <c r="R28" s="450"/>
      <c r="S28" s="450"/>
    </row>
    <row r="29" spans="1:19">
      <c r="A29" s="4"/>
      <c r="B29" s="4"/>
      <c r="C29" s="4"/>
      <c r="D29" s="4"/>
      <c r="E29" s="3"/>
      <c r="F29" s="46"/>
      <c r="G29" s="455"/>
      <c r="H29" s="131"/>
      <c r="I29" s="11"/>
      <c r="J29" s="11"/>
      <c r="K29" s="11"/>
      <c r="L29" s="11"/>
      <c r="M29" s="11"/>
      <c r="N29" s="11"/>
      <c r="O29" s="11"/>
      <c r="P29" s="11"/>
      <c r="Q29" s="11"/>
      <c r="R29" s="450"/>
      <c r="S29" s="450"/>
    </row>
    <row r="30" spans="1:19">
      <c r="A30" s="5"/>
      <c r="B30" s="4"/>
      <c r="C30" s="4"/>
      <c r="D30" s="137"/>
      <c r="E30" s="169"/>
      <c r="F30" s="129"/>
      <c r="G30" s="455"/>
      <c r="H30" s="131"/>
      <c r="I30" s="11"/>
      <c r="J30" s="11"/>
      <c r="K30" s="11"/>
      <c r="L30" s="11"/>
      <c r="M30" s="11"/>
      <c r="N30" s="11"/>
      <c r="O30" s="11"/>
      <c r="P30" s="11"/>
      <c r="Q30" s="11"/>
      <c r="R30" s="450"/>
      <c r="S30" s="450"/>
    </row>
    <row r="31" spans="1:19">
      <c r="A31" s="4"/>
      <c r="B31" s="6"/>
      <c r="C31" s="6"/>
      <c r="D31" s="6"/>
      <c r="E31" s="3"/>
      <c r="F31" s="12"/>
      <c r="G31" s="131"/>
      <c r="H31" s="131"/>
      <c r="I31" s="131"/>
      <c r="J31" s="131"/>
      <c r="K31" s="131"/>
      <c r="L31" s="131"/>
      <c r="M31" s="131"/>
      <c r="N31" s="131"/>
      <c r="O31" s="131"/>
      <c r="P31" s="131"/>
      <c r="Q31" s="131"/>
      <c r="R31" s="450"/>
      <c r="S31" s="450"/>
    </row>
    <row r="32" spans="1:19">
      <c r="A32" s="4"/>
      <c r="B32" s="4"/>
      <c r="C32" s="4"/>
      <c r="D32" s="4"/>
      <c r="E32" s="495"/>
      <c r="F32" s="496"/>
      <c r="G32" s="131"/>
      <c r="H32" s="131"/>
      <c r="I32" s="131"/>
      <c r="J32" s="131"/>
      <c r="K32" s="131"/>
      <c r="L32" s="131"/>
      <c r="R32" s="450"/>
      <c r="S32" s="450"/>
    </row>
    <row r="33" spans="1:19">
      <c r="A33" s="4"/>
      <c r="B33" s="108"/>
      <c r="C33" s="108"/>
      <c r="D33" s="4"/>
      <c r="E33" s="496"/>
      <c r="F33" s="496"/>
      <c r="G33" s="131"/>
      <c r="H33" s="131"/>
      <c r="I33" s="131"/>
      <c r="J33" s="131"/>
      <c r="K33" s="131"/>
      <c r="L33" s="131"/>
      <c r="R33" s="450"/>
      <c r="S33" s="450"/>
    </row>
    <row r="34" spans="1:19">
      <c r="A34" s="4"/>
      <c r="B34" s="4"/>
      <c r="C34" s="4"/>
      <c r="D34" s="4"/>
      <c r="E34" s="220"/>
      <c r="F34" s="455"/>
      <c r="G34" s="455"/>
      <c r="H34" s="131"/>
      <c r="I34" s="11"/>
      <c r="J34" s="11"/>
      <c r="K34" s="11"/>
      <c r="L34" s="11"/>
      <c r="M34" s="11"/>
      <c r="N34" s="11"/>
      <c r="O34" s="11"/>
      <c r="P34" s="11"/>
      <c r="Q34" s="11"/>
      <c r="R34" s="450"/>
      <c r="S34" s="450"/>
    </row>
    <row r="35" spans="1:19">
      <c r="A35" s="4"/>
      <c r="B35" s="4"/>
      <c r="C35" s="4"/>
      <c r="F35" s="455"/>
      <c r="G35" s="455"/>
      <c r="H35" s="131"/>
      <c r="I35" s="11"/>
      <c r="J35" s="11"/>
      <c r="K35" s="11"/>
      <c r="L35" s="11"/>
      <c r="M35" s="11"/>
      <c r="N35" s="11"/>
      <c r="O35" s="11"/>
      <c r="P35" s="11"/>
      <c r="Q35" s="11"/>
      <c r="R35" s="450"/>
      <c r="S35" s="450"/>
    </row>
    <row r="36" spans="1:19">
      <c r="A36" s="4"/>
      <c r="B36" s="4"/>
      <c r="C36" s="4"/>
      <c r="D36" s="4"/>
      <c r="F36" s="455"/>
      <c r="G36" s="455"/>
      <c r="H36" s="131"/>
      <c r="I36" s="11"/>
      <c r="J36" s="11"/>
      <c r="K36" s="11"/>
      <c r="L36" s="11"/>
      <c r="M36" s="11"/>
      <c r="N36" s="11"/>
      <c r="O36" s="11"/>
      <c r="P36" s="11"/>
      <c r="Q36" s="11"/>
      <c r="R36" s="450"/>
      <c r="S36" s="450"/>
    </row>
    <row r="37" spans="1:19">
      <c r="A37" s="4"/>
      <c r="B37" s="4"/>
      <c r="C37" s="4"/>
      <c r="D37" s="4"/>
      <c r="F37" s="455"/>
      <c r="G37" s="455"/>
      <c r="H37" s="131"/>
      <c r="I37" s="11"/>
      <c r="J37" s="11"/>
      <c r="K37" s="11"/>
      <c r="L37" s="11"/>
      <c r="M37" s="11"/>
      <c r="N37" s="11"/>
      <c r="O37" s="11"/>
      <c r="P37" s="11"/>
      <c r="Q37" s="11"/>
      <c r="R37" s="450"/>
      <c r="S37" s="450"/>
    </row>
    <row r="38" spans="1:19">
      <c r="A38" s="4"/>
      <c r="B38" s="4"/>
      <c r="C38" s="4"/>
      <c r="D38" s="4"/>
      <c r="F38" s="455"/>
      <c r="G38" s="455"/>
      <c r="H38" s="131"/>
      <c r="I38" s="11"/>
      <c r="J38" s="11"/>
      <c r="K38" s="11"/>
      <c r="L38" s="11"/>
      <c r="M38" s="11"/>
      <c r="N38" s="11"/>
      <c r="O38" s="11"/>
      <c r="P38" s="11"/>
      <c r="Q38" s="11"/>
      <c r="R38" s="450"/>
      <c r="S38" s="450"/>
    </row>
    <row r="39" spans="1:19">
      <c r="A39" s="4"/>
      <c r="B39" s="6"/>
      <c r="C39" s="6"/>
      <c r="D39" s="6"/>
      <c r="F39" s="131"/>
      <c r="G39" s="131"/>
      <c r="H39" s="131"/>
      <c r="I39" s="131"/>
      <c r="J39" s="131"/>
      <c r="K39" s="131"/>
      <c r="L39" s="131"/>
      <c r="M39" s="131"/>
      <c r="N39" s="131"/>
      <c r="O39" s="131"/>
      <c r="P39" s="131"/>
      <c r="Q39" s="131"/>
      <c r="R39" s="450"/>
      <c r="S39" s="450"/>
    </row>
    <row r="40" spans="1:19">
      <c r="A40" s="4"/>
      <c r="B40" s="4"/>
      <c r="C40" s="4"/>
      <c r="D40" s="4"/>
      <c r="F40" s="131"/>
      <c r="G40" s="131"/>
      <c r="H40" s="131"/>
      <c r="I40" s="131"/>
      <c r="J40" s="131"/>
      <c r="K40" s="131"/>
      <c r="L40" s="131"/>
      <c r="R40" s="450"/>
      <c r="S40" s="450"/>
    </row>
    <row r="41" spans="1:19">
      <c r="A41" s="4"/>
      <c r="B41" s="51"/>
      <c r="C41" s="51"/>
      <c r="D41" s="51"/>
      <c r="F41" s="131"/>
      <c r="G41" s="131"/>
      <c r="H41" s="131"/>
      <c r="I41" s="131"/>
      <c r="J41" s="131"/>
      <c r="K41" s="131"/>
      <c r="L41" s="131"/>
      <c r="R41" s="450"/>
      <c r="S41" s="450"/>
    </row>
    <row r="42" spans="1:19">
      <c r="A42" s="4"/>
      <c r="B42" s="108"/>
      <c r="C42" s="108"/>
      <c r="D42" s="108"/>
      <c r="F42" s="131"/>
      <c r="G42" s="131"/>
      <c r="H42" s="131"/>
      <c r="I42" s="131"/>
      <c r="J42" s="131"/>
      <c r="K42" s="131"/>
      <c r="L42" s="131"/>
      <c r="R42" s="450"/>
      <c r="S42" s="450"/>
    </row>
    <row r="43" spans="1:19">
      <c r="A43" s="5"/>
      <c r="B43" s="4"/>
      <c r="C43" s="4"/>
      <c r="D43" s="4"/>
      <c r="F43" s="131"/>
      <c r="G43" s="131"/>
      <c r="H43" s="131"/>
      <c r="I43" s="11"/>
      <c r="J43" s="11"/>
      <c r="K43" s="11"/>
      <c r="L43" s="11"/>
      <c r="M43" s="11"/>
      <c r="N43" s="11"/>
      <c r="O43" s="11"/>
      <c r="P43" s="11"/>
      <c r="Q43" s="11"/>
      <c r="R43" s="450"/>
      <c r="S43" s="450"/>
    </row>
    <row r="44" spans="1:19">
      <c r="A44" s="5"/>
      <c r="B44" s="5"/>
      <c r="C44" s="5"/>
      <c r="D44" s="5"/>
      <c r="F44" s="131"/>
      <c r="G44" s="131"/>
      <c r="H44" s="131"/>
      <c r="I44" s="11"/>
      <c r="J44" s="11"/>
      <c r="K44" s="11"/>
      <c r="L44" s="11"/>
      <c r="M44" s="11"/>
      <c r="N44" s="11"/>
      <c r="O44" s="11"/>
      <c r="P44" s="11"/>
      <c r="Q44" s="11"/>
      <c r="R44" s="450"/>
      <c r="S44" s="450"/>
    </row>
    <row r="45" spans="1:19">
      <c r="A45" s="4"/>
      <c r="B45" s="4"/>
      <c r="C45" s="4"/>
      <c r="D45" s="4"/>
      <c r="F45" s="131"/>
      <c r="G45" s="131"/>
      <c r="H45" s="131"/>
      <c r="I45" s="11"/>
      <c r="J45" s="11"/>
      <c r="K45" s="11"/>
      <c r="L45" s="11"/>
      <c r="M45" s="11"/>
      <c r="N45" s="11"/>
      <c r="O45" s="11"/>
      <c r="P45" s="11"/>
      <c r="Q45" s="11"/>
      <c r="R45" s="450"/>
      <c r="S45" s="450"/>
    </row>
    <row r="46" spans="1:19">
      <c r="A46" s="4"/>
      <c r="B46" s="4"/>
      <c r="C46" s="4"/>
      <c r="D46" s="4"/>
      <c r="F46" s="131"/>
      <c r="G46" s="131"/>
      <c r="H46" s="131"/>
      <c r="I46" s="11"/>
      <c r="J46" s="11"/>
      <c r="K46" s="11"/>
      <c r="L46" s="11"/>
      <c r="M46" s="11"/>
      <c r="N46" s="11"/>
      <c r="O46" s="11"/>
      <c r="P46" s="11"/>
      <c r="Q46" s="11"/>
      <c r="R46" s="450"/>
      <c r="S46" s="450"/>
    </row>
    <row r="47" spans="1:19">
      <c r="A47" s="4"/>
      <c r="B47" s="5"/>
      <c r="C47" s="5"/>
      <c r="D47" s="5"/>
      <c r="F47" s="131"/>
      <c r="G47" s="131"/>
      <c r="H47" s="131"/>
      <c r="I47" s="11"/>
      <c r="J47" s="11"/>
      <c r="K47" s="11"/>
      <c r="L47" s="11"/>
      <c r="M47" s="11"/>
      <c r="N47" s="11"/>
      <c r="O47" s="11"/>
      <c r="P47" s="11"/>
      <c r="Q47" s="11"/>
      <c r="R47" s="450"/>
      <c r="S47" s="450"/>
    </row>
    <row r="48" spans="1:19">
      <c r="A48" s="4"/>
      <c r="B48" s="4"/>
      <c r="C48" s="4"/>
      <c r="D48" s="4"/>
      <c r="F48" s="131"/>
      <c r="G48" s="131"/>
      <c r="H48" s="131"/>
      <c r="I48" s="11"/>
      <c r="J48" s="11"/>
      <c r="K48" s="11"/>
      <c r="L48" s="11"/>
      <c r="M48" s="11"/>
      <c r="N48" s="11"/>
      <c r="O48" s="11"/>
      <c r="P48" s="11"/>
      <c r="Q48" s="11"/>
      <c r="R48" s="450"/>
      <c r="S48" s="450"/>
    </row>
    <row r="49" spans="1:19">
      <c r="A49" s="5"/>
      <c r="B49" s="6"/>
      <c r="C49" s="6"/>
      <c r="D49" s="6"/>
      <c r="F49" s="131"/>
      <c r="G49" s="131"/>
      <c r="H49" s="131"/>
      <c r="I49" s="131"/>
      <c r="J49" s="131"/>
      <c r="K49" s="131"/>
      <c r="L49" s="131"/>
      <c r="M49" s="131"/>
      <c r="N49" s="131"/>
      <c r="O49" s="131"/>
      <c r="P49" s="131"/>
      <c r="Q49" s="131"/>
      <c r="R49" s="450"/>
      <c r="S49" s="450"/>
    </row>
    <row r="50" spans="1:19">
      <c r="A50" s="4"/>
      <c r="B50" s="6"/>
      <c r="C50" s="6"/>
      <c r="D50" s="6"/>
      <c r="F50" s="131"/>
      <c r="G50" s="131"/>
      <c r="H50" s="131"/>
      <c r="I50" s="131"/>
      <c r="J50" s="131"/>
      <c r="K50" s="131"/>
      <c r="L50" s="131"/>
      <c r="R50" s="450"/>
      <c r="S50" s="450"/>
    </row>
    <row r="51" spans="1:19">
      <c r="A51" s="4"/>
      <c r="B51" s="108"/>
      <c r="C51" s="108"/>
      <c r="D51" s="108"/>
      <c r="F51" s="131"/>
      <c r="G51" s="131"/>
      <c r="H51" s="131"/>
      <c r="I51" s="131"/>
      <c r="J51" s="131"/>
      <c r="K51" s="131"/>
      <c r="L51" s="131"/>
      <c r="R51" s="450"/>
      <c r="S51" s="450"/>
    </row>
    <row r="52" spans="1:19">
      <c r="A52" s="5"/>
      <c r="B52" s="4"/>
      <c r="C52" s="4"/>
      <c r="D52" s="4"/>
      <c r="F52" s="455"/>
      <c r="G52" s="131"/>
      <c r="H52" s="131"/>
      <c r="I52" s="11"/>
      <c r="J52" s="11"/>
      <c r="K52" s="11"/>
      <c r="L52" s="11"/>
      <c r="M52" s="11"/>
      <c r="N52" s="11"/>
      <c r="O52" s="11"/>
      <c r="P52" s="11"/>
      <c r="Q52" s="11"/>
      <c r="R52" s="450"/>
      <c r="S52" s="450"/>
    </row>
    <row r="53" spans="1:19">
      <c r="A53" s="5"/>
      <c r="B53" s="4"/>
      <c r="C53" s="4"/>
      <c r="D53" s="4"/>
      <c r="F53" s="455"/>
      <c r="G53" s="131"/>
      <c r="H53" s="131"/>
      <c r="I53" s="11"/>
      <c r="J53" s="11"/>
      <c r="K53" s="11"/>
      <c r="L53" s="11"/>
      <c r="M53" s="11"/>
      <c r="N53" s="11"/>
      <c r="O53" s="11"/>
      <c r="P53" s="11"/>
      <c r="Q53" s="11"/>
      <c r="R53" s="450"/>
      <c r="S53" s="450"/>
    </row>
    <row r="54" spans="1:19">
      <c r="A54" s="5"/>
      <c r="B54" s="5"/>
      <c r="C54" s="5"/>
      <c r="D54" s="5"/>
      <c r="F54" s="455"/>
      <c r="G54" s="131"/>
      <c r="H54" s="131"/>
      <c r="I54" s="11"/>
      <c r="J54" s="11"/>
      <c r="K54" s="11"/>
      <c r="L54" s="11"/>
      <c r="M54" s="11"/>
      <c r="N54" s="11"/>
      <c r="O54" s="11"/>
      <c r="P54" s="11"/>
      <c r="Q54" s="11"/>
      <c r="R54" s="450"/>
      <c r="S54" s="450"/>
    </row>
    <row r="55" spans="1:19">
      <c r="A55" s="5"/>
      <c r="B55" s="4"/>
      <c r="C55" s="4"/>
      <c r="D55" s="4"/>
      <c r="F55" s="455"/>
      <c r="G55" s="131"/>
      <c r="H55" s="131"/>
      <c r="I55" s="11"/>
      <c r="J55" s="11"/>
      <c r="K55" s="11"/>
      <c r="L55" s="11"/>
      <c r="M55" s="11"/>
      <c r="N55" s="11"/>
      <c r="O55" s="11"/>
      <c r="P55" s="11"/>
      <c r="Q55" s="11"/>
      <c r="R55" s="450"/>
      <c r="S55" s="450"/>
    </row>
    <row r="56" spans="1:19">
      <c r="A56" s="5"/>
      <c r="B56" s="5"/>
      <c r="C56" s="5"/>
      <c r="D56" s="5"/>
      <c r="F56" s="455"/>
      <c r="G56" s="131"/>
      <c r="H56" s="131"/>
      <c r="I56" s="11"/>
      <c r="J56" s="11"/>
      <c r="K56" s="11"/>
      <c r="L56" s="11"/>
      <c r="M56" s="11"/>
      <c r="N56" s="11"/>
      <c r="O56" s="11"/>
      <c r="P56" s="11"/>
      <c r="Q56" s="11"/>
      <c r="R56" s="450"/>
      <c r="S56" s="450"/>
    </row>
    <row r="57" spans="1:19">
      <c r="A57" s="4"/>
      <c r="B57" s="6"/>
      <c r="C57" s="6"/>
      <c r="D57" s="6"/>
      <c r="F57" s="131"/>
      <c r="G57" s="131"/>
      <c r="H57" s="131"/>
      <c r="I57" s="131"/>
      <c r="J57" s="131"/>
      <c r="K57" s="131"/>
      <c r="L57" s="131"/>
      <c r="M57" s="131"/>
      <c r="N57" s="131"/>
      <c r="O57" s="131"/>
      <c r="P57" s="131"/>
      <c r="Q57" s="131"/>
      <c r="R57" s="450"/>
      <c r="S57" s="450"/>
    </row>
    <row r="58" spans="1:19">
      <c r="A58" s="4"/>
      <c r="B58" s="4"/>
      <c r="C58" s="4"/>
      <c r="D58" s="4"/>
      <c r="F58" s="131"/>
      <c r="G58" s="131"/>
      <c r="H58" s="131"/>
      <c r="I58" s="131"/>
      <c r="J58" s="131"/>
      <c r="K58" s="131"/>
      <c r="L58" s="131"/>
      <c r="R58" s="450"/>
      <c r="S58" s="450"/>
    </row>
    <row r="59" spans="1:19">
      <c r="A59" s="4"/>
      <c r="B59" s="51"/>
      <c r="C59" s="51"/>
      <c r="D59" s="51"/>
      <c r="F59" s="131"/>
      <c r="G59" s="131"/>
      <c r="H59" s="131"/>
      <c r="I59" s="131"/>
      <c r="J59" s="131"/>
      <c r="K59" s="131"/>
      <c r="L59" s="131"/>
      <c r="R59" s="450"/>
      <c r="S59" s="450"/>
    </row>
    <row r="60" spans="1:19">
      <c r="A60" s="4"/>
      <c r="B60" s="108"/>
      <c r="C60" s="108"/>
      <c r="D60" s="108"/>
      <c r="F60" s="131"/>
      <c r="G60" s="131"/>
      <c r="H60" s="131"/>
      <c r="I60" s="131"/>
      <c r="J60" s="131"/>
      <c r="K60" s="131"/>
      <c r="L60" s="131"/>
      <c r="R60" s="450"/>
      <c r="S60" s="450"/>
    </row>
    <row r="61" spans="1:19">
      <c r="A61" s="4"/>
      <c r="B61" s="4"/>
      <c r="C61" s="4"/>
      <c r="D61" s="4"/>
      <c r="F61" s="455"/>
      <c r="G61" s="455"/>
      <c r="H61" s="131"/>
      <c r="I61" s="11"/>
      <c r="J61" s="11"/>
      <c r="K61" s="11"/>
      <c r="L61" s="11"/>
      <c r="M61" s="11"/>
      <c r="N61" s="11"/>
      <c r="O61" s="11"/>
      <c r="P61" s="11"/>
      <c r="Q61" s="11"/>
      <c r="R61" s="450"/>
      <c r="S61" s="450"/>
    </row>
    <row r="62" spans="1:19">
      <c r="A62" s="4"/>
      <c r="B62" s="4"/>
      <c r="C62" s="4"/>
      <c r="D62" s="4"/>
      <c r="F62" s="455"/>
      <c r="G62" s="455"/>
      <c r="H62" s="131"/>
      <c r="I62" s="11"/>
      <c r="J62" s="11"/>
      <c r="K62" s="11"/>
      <c r="L62" s="11"/>
      <c r="M62" s="11"/>
      <c r="N62" s="11"/>
      <c r="O62" s="11"/>
      <c r="P62" s="11"/>
      <c r="Q62" s="11"/>
      <c r="R62" s="450"/>
      <c r="S62" s="450"/>
    </row>
    <row r="63" spans="1:19">
      <c r="A63" s="4"/>
      <c r="B63" s="4"/>
      <c r="C63" s="4"/>
      <c r="D63" s="4"/>
      <c r="F63" s="455"/>
      <c r="G63" s="455"/>
      <c r="H63" s="131"/>
      <c r="I63" s="11"/>
      <c r="J63" s="11"/>
      <c r="K63" s="11"/>
      <c r="L63" s="11"/>
      <c r="M63" s="11"/>
      <c r="N63" s="11"/>
      <c r="O63" s="11"/>
      <c r="P63" s="11"/>
      <c r="Q63" s="11"/>
      <c r="R63" s="450"/>
      <c r="S63" s="450"/>
    </row>
    <row r="64" spans="1:19">
      <c r="A64" s="4"/>
      <c r="B64" s="4"/>
      <c r="C64" s="4"/>
      <c r="D64" s="4"/>
      <c r="F64" s="455"/>
      <c r="G64" s="455"/>
      <c r="H64" s="131"/>
      <c r="I64" s="11"/>
      <c r="J64" s="11"/>
      <c r="K64" s="11"/>
      <c r="L64" s="11"/>
      <c r="M64" s="11"/>
      <c r="N64" s="11"/>
      <c r="O64" s="11"/>
      <c r="P64" s="11"/>
      <c r="Q64" s="11"/>
      <c r="R64" s="450"/>
      <c r="S64" s="450"/>
    </row>
    <row r="65" spans="1:19">
      <c r="A65" s="4"/>
      <c r="B65" s="4"/>
      <c r="C65" s="4"/>
      <c r="D65" s="4"/>
      <c r="F65" s="455"/>
      <c r="G65" s="455"/>
      <c r="H65" s="131"/>
      <c r="I65" s="11"/>
      <c r="J65" s="11"/>
      <c r="K65" s="11"/>
      <c r="L65" s="11"/>
      <c r="M65" s="11"/>
      <c r="N65" s="11"/>
      <c r="O65" s="11"/>
      <c r="P65" s="11"/>
      <c r="Q65" s="11"/>
      <c r="R65" s="450"/>
      <c r="S65" s="450"/>
    </row>
    <row r="66" spans="1:19">
      <c r="A66" s="4"/>
      <c r="B66" s="6"/>
      <c r="C66" s="6"/>
      <c r="D66" s="6"/>
      <c r="F66" s="131"/>
      <c r="G66" s="131"/>
      <c r="H66" s="131"/>
      <c r="I66" s="131"/>
      <c r="J66" s="131"/>
      <c r="K66" s="131"/>
      <c r="L66" s="131"/>
      <c r="M66" s="131"/>
      <c r="N66" s="131"/>
      <c r="O66" s="131"/>
      <c r="P66" s="131"/>
      <c r="Q66" s="131"/>
      <c r="R66" s="450"/>
      <c r="S66" s="450"/>
    </row>
    <row r="67" spans="1:19">
      <c r="A67" s="4"/>
      <c r="B67" s="4"/>
      <c r="C67" s="4"/>
      <c r="D67" s="4"/>
      <c r="F67" s="131"/>
      <c r="G67" s="131"/>
      <c r="H67" s="131"/>
      <c r="I67" s="131"/>
      <c r="J67" s="131"/>
      <c r="K67" s="131"/>
      <c r="L67" s="131"/>
      <c r="R67" s="450"/>
      <c r="S67" s="450"/>
    </row>
    <row r="68" spans="1:19">
      <c r="A68" s="4"/>
      <c r="B68" s="108"/>
      <c r="C68" s="108"/>
      <c r="D68" s="108"/>
      <c r="F68" s="131"/>
      <c r="G68" s="131"/>
      <c r="H68" s="131"/>
      <c r="I68" s="131"/>
      <c r="J68" s="131"/>
      <c r="K68" s="131"/>
      <c r="L68" s="131"/>
      <c r="R68" s="450"/>
      <c r="S68" s="450"/>
    </row>
    <row r="69" spans="1:19">
      <c r="A69" s="453"/>
      <c r="B69" s="4"/>
      <c r="C69" s="4"/>
      <c r="D69" s="4"/>
      <c r="F69" s="455"/>
      <c r="G69" s="455"/>
      <c r="H69" s="131"/>
      <c r="I69" s="11"/>
      <c r="J69" s="11"/>
      <c r="K69" s="11"/>
      <c r="L69" s="11"/>
      <c r="M69" s="11"/>
      <c r="N69" s="11"/>
      <c r="O69" s="11"/>
      <c r="P69" s="11"/>
      <c r="Q69" s="11"/>
      <c r="R69" s="450"/>
      <c r="S69" s="450"/>
    </row>
    <row r="70" spans="1:19">
      <c r="A70" s="453"/>
      <c r="B70" s="5"/>
      <c r="C70" s="5"/>
      <c r="D70" s="5"/>
      <c r="F70" s="455"/>
      <c r="G70" s="455"/>
      <c r="H70" s="131"/>
      <c r="I70" s="11"/>
      <c r="J70" s="11"/>
      <c r="K70" s="11"/>
      <c r="L70" s="11"/>
      <c r="M70" s="11"/>
      <c r="N70" s="11"/>
      <c r="O70" s="11"/>
      <c r="P70" s="11"/>
      <c r="Q70" s="11"/>
      <c r="R70" s="450"/>
      <c r="S70" s="450"/>
    </row>
  </sheetData>
  <customSheetViews>
    <customSheetView guid="{700BB901-DE3D-40AF-9E84-3437521A0345}" showPageBreaks="1">
      <selection activeCell="F14" sqref="F14"/>
      <pageMargins left="0.75" right="0.27" top="1" bottom="1" header="0.5" footer="0.5"/>
      <pageSetup scale="85" orientation="landscape" horizontalDpi="1200" verticalDpi="1200" r:id="rId1"/>
      <headerFooter alignWithMargins="0">
        <oddFooter>&amp;LSponsored by:  Pamela L. Sutton-Hall and Randall W. Hamlett&amp;C&amp;A&amp;R&amp;P of &amp;N</oddFooter>
      </headerFooter>
    </customSheetView>
    <customSheetView guid="{D30DA162-D620-4A19-970C-1046A6A23ED1}">
      <selection activeCell="F14" sqref="F14"/>
      <pageMargins left="0.75" right="0.27" top="1" bottom="1" header="0.5" footer="0.5"/>
      <pageSetup scale="85" orientation="landscape" horizontalDpi="1200" verticalDpi="1200" r:id="rId2"/>
      <headerFooter alignWithMargins="0">
        <oddFooter>&amp;LSponsored by:  Pamela L. Sutton-Hall and Randall W. Hamlett&amp;C&amp;A&amp;R&amp;P of &amp;N</oddFooter>
      </headerFooter>
    </customSheetView>
    <customSheetView guid="{7B208CC4-03EC-49A3-9AEF-BDEAF48D6BE2}" showPageBreaks="1" printArea="1">
      <selection activeCell="F14" sqref="F14"/>
      <pageMargins left="0.75" right="0.27" top="1" bottom="1" header="0.5" footer="0.5"/>
      <pageSetup scale="85" orientation="landscape" horizontalDpi="1200" verticalDpi="1200" r:id="rId3"/>
      <headerFooter alignWithMargins="0">
        <oddFooter>&amp;LSponsored by:  Pamela L. Sutton-Hall and Randall W. Hamlett&amp;C&amp;A&amp;R&amp;P of &amp;N</oddFooter>
      </headerFooter>
    </customSheetView>
    <customSheetView guid="{FAFF7267-5C8D-421B-A6E7-C317663504A2}">
      <pageMargins left="0.75" right="0.27" top="1" bottom="1" header="0.5" footer="0.5"/>
      <pageSetup scale="85" orientation="landscape" horizontalDpi="1200" verticalDpi="1200" r:id="rId4"/>
      <headerFooter alignWithMargins="0">
        <oddFooter>&amp;LSponsored by:  Pamela L. Sutton-Hall and Randall W. Hamlett&amp;C&amp;A&amp;R&amp;P of &amp;N</oddFooter>
      </headerFooter>
    </customSheetView>
    <customSheetView guid="{659C7A86-29AF-4EB2-A484-62929168C99A}">
      <selection activeCell="F14" sqref="F14"/>
      <pageMargins left="0.75" right="0.27" top="1" bottom="1" header="0.5" footer="0.5"/>
      <pageSetup scale="85" orientation="landscape" horizontalDpi="1200" verticalDpi="1200" r:id="rId5"/>
      <headerFooter alignWithMargins="0">
        <oddFooter>&amp;LSponsored by:  Pamela L. Sutton-Hall and Randall W. Hamlett&amp;C&amp;A&amp;R&amp;P of &amp;N</oddFooter>
      </headerFooter>
    </customSheetView>
    <customSheetView guid="{DE1D8474-1C81-4DEF-9FC4-4CC6D52CA0A7}">
      <pageMargins left="0.75" right="0.27" top="1" bottom="1" header="0.5" footer="0.5"/>
      <pageSetup scale="85" orientation="landscape" horizontalDpi="1200" verticalDpi="1200" r:id="rId6"/>
      <headerFooter alignWithMargins="0">
        <oddFooter>&amp;LSponsored by:  Pamela L. Sutton-Hall and Randall W. Hamlett&amp;C&amp;A&amp;R&amp;P of &amp;N</oddFooter>
      </headerFooter>
    </customSheetView>
  </customSheetViews>
  <mergeCells count="1">
    <mergeCell ref="B20:H20"/>
  </mergeCells>
  <phoneticPr fontId="0" type="noConversion"/>
  <pageMargins left="1" right="0.77" top="1" bottom="1" header="0.75" footer="0.5"/>
  <pageSetup scale="75" orientation="landscape" horizontalDpi="1200" verticalDpi="1200" r:id="rId7"/>
  <headerFooter alignWithMargins="0">
    <oddFooter>&amp;L&amp;"Times New Roman,Regular"&amp;9Sponsored by:  Renee V. Hawkins and Randall W. Hamlett</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HD79"/>
  <sheetViews>
    <sheetView workbookViewId="0"/>
  </sheetViews>
  <sheetFormatPr defaultColWidth="9.140625" defaultRowHeight="11.25"/>
  <cols>
    <col min="1" max="1" width="5.5703125" style="218" customWidth="1"/>
    <col min="2" max="2" width="30.85546875" style="218" customWidth="1"/>
    <col min="3" max="3" width="11.5703125" style="218" customWidth="1"/>
    <col min="4" max="4" width="14" style="218" customWidth="1"/>
    <col min="5" max="5" width="11.85546875" style="218" customWidth="1"/>
    <col min="6" max="6" width="13.5703125" style="218" customWidth="1"/>
    <col min="7" max="7" width="15" style="219" customWidth="1"/>
    <col min="8" max="8" width="14.5703125" style="218" customWidth="1"/>
    <col min="9" max="9" width="11.5703125" style="218" customWidth="1"/>
    <col min="10" max="10" width="11.28515625" style="218" bestFit="1" customWidth="1"/>
    <col min="11" max="11" width="12.42578125" style="218" bestFit="1" customWidth="1"/>
    <col min="12" max="12" width="13.140625" style="218" customWidth="1"/>
    <col min="13" max="13" width="14.140625" style="218" customWidth="1"/>
    <col min="14" max="14" width="13.5703125" style="218" customWidth="1"/>
    <col min="15" max="16" width="13.42578125" style="218" customWidth="1"/>
    <col min="17" max="17" width="14" style="218" customWidth="1"/>
    <col min="18" max="19" width="13.42578125" style="218" customWidth="1"/>
    <col min="20" max="20" width="17.5703125" style="218" customWidth="1"/>
    <col min="21" max="21" width="11.42578125" style="218" customWidth="1"/>
    <col min="22" max="16384" width="9.140625" style="218"/>
  </cols>
  <sheetData>
    <row r="1" spans="1:212" ht="12" thickBot="1">
      <c r="A1" s="7"/>
      <c r="B1" s="4"/>
      <c r="C1" s="4"/>
      <c r="G1" s="3"/>
      <c r="H1" s="4"/>
      <c r="I1" s="4"/>
      <c r="J1" s="4"/>
      <c r="K1" s="331" t="s">
        <v>1618</v>
      </c>
    </row>
    <row r="2" spans="1:212">
      <c r="B2" s="437" t="s">
        <v>465</v>
      </c>
      <c r="C2" s="438"/>
      <c r="D2" s="4"/>
      <c r="E2" s="4"/>
      <c r="F2" s="80"/>
    </row>
    <row r="3" spans="1:212">
      <c r="B3" s="295" t="s">
        <v>1407</v>
      </c>
      <c r="C3" s="211"/>
      <c r="D3" s="4"/>
      <c r="E3" s="4"/>
      <c r="F3" s="80"/>
    </row>
    <row r="4" spans="1:212">
      <c r="B4" s="439" t="s">
        <v>863</v>
      </c>
      <c r="C4" s="440"/>
      <c r="D4" s="4"/>
      <c r="E4" s="42"/>
    </row>
    <row r="5" spans="1:212">
      <c r="B5" s="1117" t="s">
        <v>1260</v>
      </c>
      <c r="C5" s="440"/>
      <c r="D5" s="4"/>
      <c r="E5" s="42"/>
    </row>
    <row r="6" spans="1:212" ht="12" thickBot="1">
      <c r="B6" s="1546" t="str">
        <f>'I-A'!B6</f>
        <v xml:space="preserve"> </v>
      </c>
      <c r="C6" s="442"/>
      <c r="D6" s="4"/>
      <c r="E6" s="42"/>
      <c r="L6" s="4"/>
    </row>
    <row r="7" spans="1:212">
      <c r="A7" s="385"/>
      <c r="B7" s="4"/>
      <c r="C7" s="4"/>
      <c r="D7" s="4"/>
      <c r="E7" s="4"/>
      <c r="F7" s="4"/>
      <c r="L7" s="4"/>
    </row>
    <row r="8" spans="1:212" s="4" customFormat="1" ht="12" thickBot="1">
      <c r="D8" s="3">
        <v>1</v>
      </c>
      <c r="E8" s="3">
        <v>2</v>
      </c>
      <c r="F8" s="3">
        <v>3</v>
      </c>
      <c r="G8" s="3">
        <v>4</v>
      </c>
      <c r="H8" s="6">
        <v>5</v>
      </c>
      <c r="I8" s="3">
        <v>6</v>
      </c>
      <c r="J8" s="3">
        <v>7</v>
      </c>
      <c r="K8" s="3">
        <v>8</v>
      </c>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row>
    <row r="9" spans="1:212">
      <c r="A9" s="232"/>
      <c r="B9" s="356"/>
      <c r="C9" s="356"/>
      <c r="D9" s="356" t="s">
        <v>1050</v>
      </c>
      <c r="E9" s="356"/>
      <c r="F9" s="356" t="s">
        <v>352</v>
      </c>
      <c r="G9" s="356" t="s">
        <v>580</v>
      </c>
      <c r="H9" s="390" t="s">
        <v>581</v>
      </c>
      <c r="I9" s="390" t="s">
        <v>161</v>
      </c>
      <c r="J9" s="356" t="s">
        <v>183</v>
      </c>
      <c r="K9" s="390"/>
      <c r="L9" s="3"/>
      <c r="M9" s="6"/>
      <c r="N9" s="387"/>
      <c r="O9" s="387"/>
      <c r="P9" s="387"/>
      <c r="Q9" s="387"/>
      <c r="R9" s="387"/>
      <c r="S9" s="387"/>
    </row>
    <row r="10" spans="1:212">
      <c r="A10" s="233"/>
      <c r="B10" s="357"/>
      <c r="C10" s="357" t="s">
        <v>583</v>
      </c>
      <c r="D10" s="357" t="s">
        <v>283</v>
      </c>
      <c r="E10" s="357" t="s">
        <v>352</v>
      </c>
      <c r="F10" s="357" t="s">
        <v>283</v>
      </c>
      <c r="G10" s="357" t="s">
        <v>585</v>
      </c>
      <c r="H10" s="357" t="s">
        <v>585</v>
      </c>
      <c r="I10" s="357" t="s">
        <v>585</v>
      </c>
      <c r="J10" s="357" t="s">
        <v>249</v>
      </c>
      <c r="K10" s="357" t="s">
        <v>283</v>
      </c>
      <c r="L10" s="4"/>
    </row>
    <row r="11" spans="1:212">
      <c r="A11" s="233" t="s">
        <v>272</v>
      </c>
      <c r="B11" s="357" t="s">
        <v>578</v>
      </c>
      <c r="C11" s="357" t="s">
        <v>586</v>
      </c>
      <c r="D11" s="357" t="s">
        <v>354</v>
      </c>
      <c r="E11" s="357" t="s">
        <v>15</v>
      </c>
      <c r="F11" s="357" t="s">
        <v>1051</v>
      </c>
      <c r="G11" s="357" t="s">
        <v>815</v>
      </c>
      <c r="H11" s="357" t="s">
        <v>570</v>
      </c>
      <c r="I11" s="357" t="s">
        <v>816</v>
      </c>
      <c r="J11" s="357" t="s">
        <v>248</v>
      </c>
      <c r="K11" s="357" t="s">
        <v>466</v>
      </c>
      <c r="L11" s="4"/>
    </row>
    <row r="12" spans="1:212" ht="12" thickBot="1">
      <c r="A12" s="234" t="s">
        <v>1083</v>
      </c>
      <c r="B12" s="443"/>
      <c r="C12" s="443"/>
      <c r="D12" s="358"/>
      <c r="E12" s="358"/>
      <c r="F12" s="358"/>
      <c r="G12" s="358"/>
      <c r="H12" s="359"/>
      <c r="I12" s="374"/>
      <c r="J12" s="374"/>
      <c r="K12" s="359"/>
      <c r="L12" s="4"/>
    </row>
    <row r="13" spans="1:212">
      <c r="A13" s="147"/>
      <c r="B13" s="444"/>
      <c r="C13" s="445"/>
      <c r="D13" s="446"/>
      <c r="E13" s="446"/>
      <c r="F13" s="446"/>
      <c r="G13" s="27"/>
      <c r="H13" s="48"/>
      <c r="I13" s="48"/>
      <c r="J13" s="48"/>
      <c r="K13" s="447"/>
      <c r="L13" s="12"/>
      <c r="M13" s="131"/>
      <c r="N13" s="131"/>
    </row>
    <row r="14" spans="1:212">
      <c r="A14" s="584">
        <v>1</v>
      </c>
      <c r="B14" s="297" t="s">
        <v>308</v>
      </c>
      <c r="C14" s="1542"/>
      <c r="D14" s="12"/>
      <c r="E14" s="12"/>
      <c r="F14" s="365"/>
      <c r="G14" s="12"/>
      <c r="H14" s="12"/>
      <c r="I14" s="12"/>
      <c r="J14" s="12"/>
      <c r="K14" s="44"/>
      <c r="L14" s="11"/>
      <c r="M14" s="11"/>
      <c r="N14" s="11"/>
      <c r="O14" s="11"/>
      <c r="P14" s="11"/>
      <c r="Q14" s="11"/>
      <c r="R14" s="11"/>
      <c r="S14" s="11"/>
      <c r="T14" s="450"/>
      <c r="U14" s="450"/>
    </row>
    <row r="15" spans="1:212">
      <c r="A15" s="534">
        <f t="shared" ref="A15:A25" si="0">+A14+1</f>
        <v>2</v>
      </c>
      <c r="B15" s="56" t="s">
        <v>309</v>
      </c>
      <c r="C15" s="1542"/>
      <c r="D15" s="12"/>
      <c r="E15" s="12"/>
      <c r="F15" s="365">
        <f>'II-C-2.1'!G22</f>
        <v>4.725E-2</v>
      </c>
      <c r="G15" s="12"/>
      <c r="H15" s="12"/>
      <c r="I15" s="12"/>
      <c r="J15" s="12"/>
      <c r="K15" s="44"/>
      <c r="L15" s="11"/>
      <c r="M15" s="11"/>
      <c r="N15" s="11"/>
      <c r="O15" s="11"/>
      <c r="P15" s="11"/>
      <c r="Q15" s="11"/>
      <c r="R15" s="11"/>
      <c r="S15" s="11"/>
      <c r="T15" s="450"/>
      <c r="U15" s="450"/>
    </row>
    <row r="16" spans="1:212">
      <c r="A16" s="534">
        <f t="shared" si="0"/>
        <v>3</v>
      </c>
      <c r="B16" s="56" t="s">
        <v>310</v>
      </c>
      <c r="C16" s="4"/>
      <c r="D16" s="12"/>
      <c r="E16" s="12"/>
      <c r="F16" s="365">
        <v>0</v>
      </c>
      <c r="G16" s="12"/>
      <c r="H16" s="12"/>
      <c r="I16" s="12"/>
      <c r="J16" s="12"/>
      <c r="K16" s="44"/>
      <c r="L16" s="11"/>
      <c r="M16" s="11"/>
      <c r="N16" s="11"/>
      <c r="O16" s="11"/>
      <c r="P16" s="11"/>
      <c r="Q16" s="11"/>
      <c r="R16" s="11"/>
      <c r="S16" s="11"/>
      <c r="T16" s="450"/>
      <c r="U16" s="450"/>
    </row>
    <row r="17" spans="1:21">
      <c r="A17" s="534">
        <f t="shared" si="0"/>
        <v>4</v>
      </c>
      <c r="B17" s="297" t="s">
        <v>311</v>
      </c>
      <c r="C17" s="4"/>
      <c r="D17" s="12"/>
      <c r="E17" s="12"/>
      <c r="F17" s="558">
        <f>'II-C-2.1'!G23</f>
        <v>2.3517E-2</v>
      </c>
      <c r="G17" s="12"/>
      <c r="H17" s="12"/>
      <c r="I17" s="12"/>
      <c r="J17" s="12"/>
      <c r="K17" s="44"/>
      <c r="L17" s="11"/>
      <c r="M17" s="131"/>
      <c r="N17" s="131"/>
      <c r="O17" s="131"/>
      <c r="P17" s="131"/>
      <c r="Q17" s="131"/>
      <c r="R17" s="131"/>
      <c r="S17" s="131"/>
      <c r="T17" s="450"/>
      <c r="U17" s="450"/>
    </row>
    <row r="18" spans="1:21">
      <c r="A18" s="534">
        <f t="shared" si="0"/>
        <v>5</v>
      </c>
      <c r="B18" s="230"/>
      <c r="C18" s="6"/>
      <c r="D18" s="12"/>
      <c r="E18" s="12"/>
      <c r="F18" s="365">
        <f>SUM(F15:F17)</f>
        <v>7.0766999999999997E-2</v>
      </c>
      <c r="G18" s="12"/>
      <c r="H18" s="12"/>
      <c r="I18" s="12"/>
      <c r="J18" s="12"/>
      <c r="K18" s="44"/>
      <c r="L18" s="11"/>
      <c r="M18" s="131"/>
      <c r="N18" s="131"/>
      <c r="O18" s="131"/>
      <c r="P18" s="131"/>
      <c r="Q18" s="131"/>
      <c r="R18" s="131"/>
      <c r="S18" s="131"/>
      <c r="T18" s="450"/>
      <c r="U18" s="450"/>
    </row>
    <row r="19" spans="1:21">
      <c r="A19" s="534">
        <f t="shared" si="0"/>
        <v>6</v>
      </c>
      <c r="B19" s="56"/>
      <c r="C19" s="1542"/>
      <c r="D19" s="12"/>
      <c r="E19" s="12"/>
      <c r="F19" s="12"/>
      <c r="G19" s="12"/>
      <c r="H19" s="12"/>
      <c r="I19" s="12"/>
      <c r="J19" s="12"/>
      <c r="K19" s="44"/>
      <c r="L19" s="11"/>
      <c r="M19" s="131"/>
      <c r="N19" s="131"/>
      <c r="T19" s="450"/>
      <c r="U19" s="450"/>
    </row>
    <row r="20" spans="1:21">
      <c r="A20" s="534">
        <f t="shared" si="0"/>
        <v>7</v>
      </c>
      <c r="B20" s="230"/>
      <c r="C20" s="14"/>
      <c r="D20" s="12"/>
      <c r="E20" s="12"/>
      <c r="F20" s="12"/>
      <c r="G20" s="12"/>
      <c r="H20" s="12"/>
      <c r="I20" s="12"/>
      <c r="J20" s="12"/>
      <c r="K20" s="44"/>
      <c r="L20" s="11"/>
      <c r="M20" s="11"/>
      <c r="N20" s="11"/>
      <c r="O20" s="11"/>
      <c r="P20" s="11"/>
      <c r="Q20" s="11"/>
      <c r="R20" s="11"/>
      <c r="S20" s="11"/>
      <c r="T20" s="450"/>
      <c r="U20" s="450"/>
    </row>
    <row r="21" spans="1:21">
      <c r="A21" s="534">
        <f t="shared" si="0"/>
        <v>8</v>
      </c>
      <c r="B21" s="230"/>
      <c r="C21" s="14"/>
      <c r="D21" s="12"/>
      <c r="E21" s="12"/>
      <c r="F21" s="12"/>
      <c r="G21" s="12"/>
      <c r="H21" s="12"/>
      <c r="I21" s="12"/>
      <c r="J21" s="12"/>
      <c r="K21" s="44"/>
      <c r="L21" s="11"/>
      <c r="M21" s="342"/>
      <c r="N21" s="11"/>
      <c r="O21" s="11"/>
      <c r="P21" s="11"/>
      <c r="Q21" s="11"/>
      <c r="R21" s="11"/>
      <c r="S21" s="11"/>
      <c r="T21" s="450"/>
      <c r="U21" s="450"/>
    </row>
    <row r="22" spans="1:21">
      <c r="A22" s="534">
        <f t="shared" si="0"/>
        <v>9</v>
      </c>
      <c r="B22" s="230"/>
      <c r="C22" s="14"/>
      <c r="D22" s="12"/>
      <c r="E22" s="12"/>
      <c r="F22" s="12"/>
      <c r="G22" s="12"/>
      <c r="H22" s="12"/>
      <c r="I22" s="12"/>
      <c r="J22" s="12"/>
      <c r="K22" s="44"/>
      <c r="L22" s="11"/>
      <c r="M22" s="342"/>
      <c r="N22" s="11"/>
      <c r="O22" s="11"/>
      <c r="P22" s="11"/>
      <c r="Q22" s="11"/>
      <c r="R22" s="11"/>
      <c r="S22" s="11"/>
      <c r="T22" s="450"/>
      <c r="U22" s="450"/>
    </row>
    <row r="23" spans="1:21">
      <c r="A23" s="534">
        <f t="shared" si="0"/>
        <v>10</v>
      </c>
      <c r="B23" s="297"/>
      <c r="C23" s="14"/>
      <c r="D23" s="12"/>
      <c r="E23" s="12"/>
      <c r="F23" s="12"/>
      <c r="G23" s="12"/>
      <c r="H23" s="12"/>
      <c r="I23" s="12"/>
      <c r="J23" s="12"/>
      <c r="K23" s="44"/>
      <c r="L23" s="11"/>
      <c r="M23" s="342"/>
      <c r="N23" s="11"/>
      <c r="O23" s="11"/>
      <c r="P23" s="11"/>
      <c r="Q23" s="11"/>
      <c r="R23" s="11"/>
      <c r="S23" s="11"/>
      <c r="T23" s="450"/>
      <c r="U23" s="450"/>
    </row>
    <row r="24" spans="1:21">
      <c r="A24" s="534">
        <f t="shared" si="0"/>
        <v>11</v>
      </c>
      <c r="B24" s="379" t="s">
        <v>1558</v>
      </c>
      <c r="C24" s="4"/>
      <c r="D24" s="12"/>
      <c r="E24" s="12"/>
      <c r="F24" s="12"/>
      <c r="G24" s="12"/>
      <c r="H24" s="12"/>
      <c r="I24" s="12"/>
      <c r="J24" s="12"/>
      <c r="K24" s="44"/>
      <c r="L24" s="11"/>
      <c r="M24" s="342"/>
      <c r="N24" s="11"/>
      <c r="O24" s="11"/>
      <c r="P24" s="11"/>
      <c r="Q24" s="11"/>
      <c r="R24" s="11"/>
      <c r="S24" s="11"/>
      <c r="T24" s="450"/>
      <c r="U24" s="450"/>
    </row>
    <row r="25" spans="1:21" ht="12" thickBot="1">
      <c r="A25" s="534">
        <f t="shared" si="0"/>
        <v>12</v>
      </c>
      <c r="B25" s="215"/>
      <c r="C25" s="217"/>
      <c r="D25" s="216"/>
      <c r="E25" s="136"/>
      <c r="F25" s="136"/>
      <c r="G25" s="136"/>
      <c r="H25" s="136"/>
      <c r="I25" s="136"/>
      <c r="J25" s="136"/>
      <c r="K25" s="351"/>
      <c r="L25" s="11"/>
      <c r="M25" s="11"/>
      <c r="N25" s="11"/>
      <c r="O25" s="11"/>
      <c r="P25" s="11"/>
      <c r="Q25" s="11"/>
      <c r="R25" s="11"/>
      <c r="S25" s="11"/>
      <c r="T25" s="450"/>
      <c r="U25" s="450"/>
    </row>
    <row r="26" spans="1:21">
      <c r="A26" s="1542"/>
      <c r="B26" s="4"/>
      <c r="C26" s="1542"/>
      <c r="D26" s="12"/>
      <c r="E26" s="12"/>
      <c r="F26" s="12"/>
      <c r="G26" s="12"/>
      <c r="H26" s="12"/>
      <c r="I26" s="12"/>
      <c r="J26" s="12"/>
      <c r="K26" s="12"/>
      <c r="L26" s="11"/>
      <c r="M26" s="11"/>
      <c r="N26" s="11"/>
      <c r="O26" s="11"/>
      <c r="P26" s="11"/>
      <c r="Q26" s="11"/>
      <c r="R26" s="11"/>
      <c r="S26" s="11"/>
      <c r="T26" s="450"/>
      <c r="U26" s="450"/>
    </row>
    <row r="27" spans="1:21">
      <c r="A27" s="1542"/>
      <c r="B27" s="4"/>
      <c r="C27" s="1542"/>
      <c r="D27" s="12"/>
      <c r="E27" s="12"/>
      <c r="F27" s="12"/>
      <c r="G27" s="12"/>
      <c r="H27" s="12"/>
      <c r="I27" s="12"/>
      <c r="J27" s="12"/>
      <c r="K27" s="12"/>
      <c r="L27" s="11"/>
      <c r="M27" s="11"/>
      <c r="N27" s="11"/>
      <c r="O27" s="11"/>
      <c r="P27" s="11"/>
      <c r="Q27" s="11"/>
      <c r="R27" s="11"/>
      <c r="S27" s="11"/>
      <c r="T27" s="450"/>
      <c r="U27" s="450"/>
    </row>
    <row r="28" spans="1:21">
      <c r="A28" s="1542"/>
      <c r="B28" s="4"/>
      <c r="C28" s="1542"/>
      <c r="D28" s="129"/>
      <c r="E28" s="169"/>
      <c r="F28" s="129"/>
      <c r="G28" s="129"/>
      <c r="H28" s="129"/>
      <c r="I28" s="12"/>
      <c r="J28" s="12"/>
      <c r="K28" s="12"/>
      <c r="L28" s="11"/>
      <c r="M28" s="11"/>
      <c r="N28" s="11"/>
      <c r="O28" s="11"/>
      <c r="P28" s="11"/>
      <c r="Q28" s="11"/>
      <c r="R28" s="11"/>
      <c r="S28" s="11"/>
      <c r="T28" s="450"/>
      <c r="U28" s="450"/>
    </row>
    <row r="29" spans="1:21" s="238" customFormat="1">
      <c r="A29" s="1542"/>
      <c r="B29" s="21"/>
      <c r="C29" s="22"/>
      <c r="D29" s="23"/>
      <c r="E29" s="23"/>
      <c r="F29" s="23"/>
      <c r="G29" s="23"/>
      <c r="H29" s="23"/>
      <c r="I29" s="23"/>
      <c r="J29" s="23"/>
      <c r="K29" s="23"/>
      <c r="L29" s="11"/>
      <c r="M29" s="131"/>
      <c r="N29" s="431"/>
      <c r="O29" s="431"/>
      <c r="P29" s="431"/>
      <c r="Q29" s="431"/>
      <c r="R29" s="431"/>
      <c r="S29" s="431"/>
      <c r="T29" s="452"/>
      <c r="U29" s="452"/>
    </row>
    <row r="30" spans="1:21">
      <c r="A30" s="1542"/>
      <c r="B30" s="4"/>
      <c r="C30" s="4"/>
      <c r="D30" s="4"/>
      <c r="E30" s="4"/>
      <c r="F30" s="4"/>
      <c r="G30" s="1542"/>
      <c r="H30" s="12"/>
      <c r="I30" s="12"/>
      <c r="J30" s="12"/>
      <c r="K30" s="12"/>
      <c r="L30" s="12"/>
      <c r="M30" s="131"/>
      <c r="N30" s="131"/>
      <c r="T30" s="450"/>
      <c r="U30" s="450"/>
    </row>
    <row r="31" spans="1:21">
      <c r="A31" s="4"/>
      <c r="B31" s="51"/>
      <c r="C31" s="51"/>
      <c r="D31" s="51"/>
      <c r="E31" s="51"/>
      <c r="F31" s="51"/>
      <c r="G31" s="92"/>
      <c r="H31" s="12"/>
      <c r="I31" s="12"/>
      <c r="J31" s="12"/>
      <c r="K31" s="12"/>
      <c r="L31" s="12"/>
      <c r="M31" s="131"/>
      <c r="N31" s="131"/>
      <c r="T31" s="450"/>
      <c r="U31" s="450"/>
    </row>
    <row r="32" spans="1:21">
      <c r="A32" s="4"/>
      <c r="B32" s="108"/>
      <c r="C32" s="108"/>
      <c r="D32" s="108"/>
      <c r="E32" s="108"/>
      <c r="F32" s="108"/>
      <c r="H32" s="131"/>
      <c r="I32" s="131"/>
      <c r="J32" s="131"/>
      <c r="K32" s="131"/>
      <c r="L32" s="12"/>
      <c r="M32" s="131"/>
      <c r="N32" s="131"/>
      <c r="T32" s="450"/>
      <c r="U32" s="450"/>
    </row>
    <row r="33" spans="1:21">
      <c r="A33" s="4"/>
      <c r="B33" s="7"/>
      <c r="C33" s="4"/>
      <c r="D33" s="4"/>
      <c r="E33" s="4"/>
      <c r="F33" s="4"/>
      <c r="H33" s="455"/>
      <c r="I33" s="455"/>
      <c r="J33" s="131"/>
      <c r="K33" s="11"/>
      <c r="L33" s="11"/>
      <c r="M33" s="11"/>
      <c r="N33" s="11"/>
      <c r="O33" s="11"/>
      <c r="P33" s="11"/>
      <c r="Q33" s="11"/>
      <c r="R33" s="11"/>
      <c r="S33" s="11"/>
      <c r="T33" s="450"/>
      <c r="U33" s="450"/>
    </row>
    <row r="34" spans="1:21">
      <c r="A34" s="4"/>
      <c r="B34" s="4"/>
      <c r="C34" s="4"/>
      <c r="D34" s="4"/>
      <c r="E34" s="4"/>
      <c r="F34" s="81"/>
      <c r="H34" s="455"/>
      <c r="I34" s="455"/>
      <c r="J34" s="131"/>
      <c r="K34" s="11"/>
      <c r="L34" s="11"/>
      <c r="M34" s="11"/>
      <c r="N34" s="11"/>
      <c r="O34" s="11"/>
      <c r="P34" s="11"/>
      <c r="Q34" s="11"/>
      <c r="R34" s="11"/>
      <c r="S34" s="11"/>
      <c r="T34" s="450"/>
      <c r="U34" s="450"/>
    </row>
    <row r="35" spans="1:21">
      <c r="A35" s="4"/>
      <c r="B35" s="4"/>
      <c r="C35" s="4"/>
      <c r="D35" s="4"/>
      <c r="E35" s="4"/>
      <c r="F35" s="4"/>
      <c r="H35" s="455"/>
      <c r="I35" s="455"/>
      <c r="J35" s="131"/>
      <c r="K35" s="11"/>
      <c r="L35" s="11"/>
      <c r="M35" s="11"/>
      <c r="N35" s="11"/>
      <c r="O35" s="11"/>
      <c r="P35" s="11"/>
      <c r="Q35" s="11"/>
      <c r="R35" s="11"/>
      <c r="S35" s="11"/>
      <c r="T35" s="450"/>
      <c r="U35" s="450"/>
    </row>
    <row r="36" spans="1:21">
      <c r="A36" s="4"/>
      <c r="B36" s="4"/>
      <c r="C36" s="4"/>
      <c r="D36" s="4"/>
      <c r="E36" s="4"/>
      <c r="F36" s="137"/>
      <c r="G36" s="169"/>
      <c r="H36" s="46"/>
      <c r="I36" s="455"/>
      <c r="J36" s="131"/>
      <c r="K36" s="11"/>
      <c r="L36" s="11"/>
      <c r="M36" s="11"/>
      <c r="N36" s="11"/>
      <c r="O36" s="11"/>
      <c r="P36" s="11"/>
      <c r="Q36" s="11"/>
      <c r="R36" s="11"/>
      <c r="S36" s="11"/>
      <c r="T36" s="450"/>
      <c r="U36" s="450"/>
    </row>
    <row r="37" spans="1:21">
      <c r="A37" s="4"/>
      <c r="B37" s="5"/>
      <c r="C37" s="5"/>
      <c r="D37" s="5"/>
      <c r="E37" s="5"/>
      <c r="F37" s="5"/>
      <c r="G37" s="3"/>
      <c r="H37" s="46"/>
      <c r="I37" s="455"/>
      <c r="J37" s="131"/>
      <c r="K37" s="11"/>
      <c r="L37" s="11"/>
      <c r="M37" s="11"/>
      <c r="N37" s="11"/>
      <c r="O37" s="11"/>
      <c r="P37" s="11"/>
      <c r="Q37" s="11"/>
      <c r="R37" s="11"/>
      <c r="S37" s="11"/>
      <c r="T37" s="450"/>
      <c r="U37" s="450"/>
    </row>
    <row r="38" spans="1:21">
      <c r="A38" s="4"/>
      <c r="B38" s="4"/>
      <c r="C38" s="4"/>
      <c r="D38" s="4"/>
      <c r="E38" s="4"/>
      <c r="F38" s="4"/>
      <c r="G38" s="3"/>
      <c r="H38" s="46"/>
      <c r="I38" s="455"/>
      <c r="J38" s="131"/>
      <c r="K38" s="11"/>
      <c r="L38" s="11"/>
      <c r="M38" s="11"/>
      <c r="N38" s="11"/>
      <c r="O38" s="11"/>
      <c r="P38" s="11"/>
      <c r="Q38" s="11"/>
      <c r="R38" s="11"/>
      <c r="S38" s="11"/>
      <c r="T38" s="450"/>
      <c r="U38" s="450"/>
    </row>
    <row r="39" spans="1:21">
      <c r="A39" s="5"/>
      <c r="B39" s="4"/>
      <c r="C39" s="4"/>
      <c r="D39" s="81"/>
      <c r="E39" s="4"/>
      <c r="F39" s="137"/>
      <c r="G39" s="169"/>
      <c r="H39" s="129"/>
      <c r="I39" s="455"/>
      <c r="J39" s="131"/>
      <c r="K39" s="11"/>
      <c r="L39" s="11"/>
      <c r="M39" s="11"/>
      <c r="N39" s="11"/>
      <c r="O39" s="11"/>
      <c r="P39" s="11"/>
      <c r="Q39" s="11"/>
      <c r="R39" s="11"/>
      <c r="S39" s="11"/>
      <c r="T39" s="450"/>
      <c r="U39" s="450"/>
    </row>
    <row r="40" spans="1:21">
      <c r="A40" s="4"/>
      <c r="B40" s="6"/>
      <c r="C40" s="6"/>
      <c r="D40" s="6"/>
      <c r="E40" s="6"/>
      <c r="F40" s="6"/>
      <c r="G40" s="3"/>
      <c r="H40" s="12"/>
      <c r="I40" s="131"/>
      <c r="J40" s="131"/>
      <c r="K40" s="131"/>
      <c r="L40" s="131"/>
      <c r="M40" s="131"/>
      <c r="N40" s="131"/>
      <c r="O40" s="131"/>
      <c r="P40" s="131"/>
      <c r="Q40" s="131"/>
      <c r="R40" s="131"/>
      <c r="S40" s="131"/>
      <c r="T40" s="450"/>
      <c r="U40" s="450"/>
    </row>
    <row r="41" spans="1:21">
      <c r="A41" s="4"/>
      <c r="B41" s="4"/>
      <c r="C41" s="4"/>
      <c r="D41" s="4"/>
      <c r="E41" s="4"/>
      <c r="F41" s="4"/>
      <c r="G41" s="495"/>
      <c r="H41" s="496"/>
      <c r="I41" s="131"/>
      <c r="J41" s="131"/>
      <c r="K41" s="131"/>
      <c r="L41" s="131"/>
      <c r="M41" s="131"/>
      <c r="N41" s="131"/>
      <c r="T41" s="450"/>
      <c r="U41" s="450"/>
    </row>
    <row r="42" spans="1:21">
      <c r="A42" s="4"/>
      <c r="B42" s="108"/>
      <c r="C42" s="108"/>
      <c r="D42" s="108"/>
      <c r="E42" s="108"/>
      <c r="F42" s="4"/>
      <c r="G42" s="496"/>
      <c r="H42" s="496"/>
      <c r="I42" s="131"/>
      <c r="J42" s="131"/>
      <c r="K42" s="131"/>
      <c r="L42" s="131"/>
      <c r="M42" s="131"/>
      <c r="N42" s="131"/>
      <c r="T42" s="450"/>
      <c r="U42" s="450"/>
    </row>
    <row r="43" spans="1:21">
      <c r="A43" s="4"/>
      <c r="B43" s="4"/>
      <c r="C43" s="4"/>
      <c r="D43" s="4"/>
      <c r="E43" s="4"/>
      <c r="F43" s="4"/>
      <c r="G43" s="220"/>
      <c r="H43" s="455"/>
      <c r="I43" s="455"/>
      <c r="J43" s="131"/>
      <c r="K43" s="11"/>
      <c r="L43" s="11"/>
      <c r="M43" s="11"/>
      <c r="N43" s="11"/>
      <c r="O43" s="11"/>
      <c r="P43" s="11"/>
      <c r="Q43" s="11"/>
      <c r="R43" s="11"/>
      <c r="S43" s="11"/>
      <c r="T43" s="450"/>
      <c r="U43" s="450"/>
    </row>
    <row r="44" spans="1:21">
      <c r="A44" s="4"/>
      <c r="B44" s="4"/>
      <c r="C44" s="4"/>
      <c r="D44" s="4"/>
      <c r="E44" s="4"/>
      <c r="H44" s="455"/>
      <c r="I44" s="455"/>
      <c r="J44" s="131"/>
      <c r="K44" s="11"/>
      <c r="L44" s="11"/>
      <c r="M44" s="11"/>
      <c r="N44" s="11"/>
      <c r="O44" s="11"/>
      <c r="P44" s="11"/>
      <c r="Q44" s="11"/>
      <c r="R44" s="11"/>
      <c r="S44" s="11"/>
      <c r="T44" s="450"/>
      <c r="U44" s="450"/>
    </row>
    <row r="45" spans="1:21">
      <c r="A45" s="4"/>
      <c r="B45" s="4"/>
      <c r="C45" s="4"/>
      <c r="D45" s="4"/>
      <c r="E45" s="4"/>
      <c r="F45" s="4"/>
      <c r="H45" s="455"/>
      <c r="I45" s="455"/>
      <c r="J45" s="131"/>
      <c r="K45" s="11"/>
      <c r="L45" s="11"/>
      <c r="M45" s="11"/>
      <c r="N45" s="11"/>
      <c r="O45" s="11"/>
      <c r="P45" s="11"/>
      <c r="Q45" s="11"/>
      <c r="R45" s="11"/>
      <c r="S45" s="11"/>
      <c r="T45" s="450"/>
      <c r="U45" s="450"/>
    </row>
    <row r="46" spans="1:21">
      <c r="A46" s="4"/>
      <c r="B46" s="4"/>
      <c r="C46" s="4"/>
      <c r="D46" s="4"/>
      <c r="E46" s="4"/>
      <c r="F46" s="4"/>
      <c r="H46" s="455"/>
      <c r="I46" s="455"/>
      <c r="J46" s="131"/>
      <c r="K46" s="11"/>
      <c r="L46" s="11"/>
      <c r="M46" s="11"/>
      <c r="N46" s="11"/>
      <c r="O46" s="11"/>
      <c r="P46" s="11"/>
      <c r="Q46" s="11"/>
      <c r="R46" s="11"/>
      <c r="S46" s="11"/>
      <c r="T46" s="450"/>
      <c r="U46" s="450"/>
    </row>
    <row r="47" spans="1:21">
      <c r="A47" s="4"/>
      <c r="B47" s="4"/>
      <c r="C47" s="4"/>
      <c r="D47" s="4"/>
      <c r="E47" s="4"/>
      <c r="F47" s="4"/>
      <c r="H47" s="455"/>
      <c r="I47" s="455"/>
      <c r="J47" s="131"/>
      <c r="K47" s="11"/>
      <c r="L47" s="11"/>
      <c r="M47" s="11"/>
      <c r="N47" s="11"/>
      <c r="O47" s="11"/>
      <c r="P47" s="11"/>
      <c r="Q47" s="11"/>
      <c r="R47" s="11"/>
      <c r="S47" s="11"/>
      <c r="T47" s="450"/>
      <c r="U47" s="450"/>
    </row>
    <row r="48" spans="1:21">
      <c r="A48" s="4"/>
      <c r="B48" s="6"/>
      <c r="C48" s="6"/>
      <c r="D48" s="6"/>
      <c r="E48" s="6"/>
      <c r="F48" s="6"/>
      <c r="H48" s="131"/>
      <c r="I48" s="131"/>
      <c r="J48" s="131"/>
      <c r="K48" s="131"/>
      <c r="L48" s="131"/>
      <c r="M48" s="131"/>
      <c r="N48" s="131"/>
      <c r="O48" s="131"/>
      <c r="P48" s="131"/>
      <c r="Q48" s="131"/>
      <c r="R48" s="131"/>
      <c r="S48" s="131"/>
      <c r="T48" s="450"/>
      <c r="U48" s="450"/>
    </row>
    <row r="49" spans="1:21">
      <c r="A49" s="4"/>
      <c r="B49" s="4"/>
      <c r="C49" s="4"/>
      <c r="D49" s="4"/>
      <c r="E49" s="4"/>
      <c r="F49" s="4"/>
      <c r="H49" s="131"/>
      <c r="I49" s="131"/>
      <c r="J49" s="131"/>
      <c r="K49" s="131"/>
      <c r="L49" s="131"/>
      <c r="M49" s="131"/>
      <c r="N49" s="131"/>
      <c r="T49" s="450"/>
      <c r="U49" s="450"/>
    </row>
    <row r="50" spans="1:21">
      <c r="A50" s="4"/>
      <c r="B50" s="51"/>
      <c r="C50" s="51"/>
      <c r="D50" s="51"/>
      <c r="E50" s="51"/>
      <c r="F50" s="51"/>
      <c r="H50" s="131"/>
      <c r="I50" s="131"/>
      <c r="J50" s="131"/>
      <c r="K50" s="131"/>
      <c r="L50" s="131"/>
      <c r="M50" s="131"/>
      <c r="N50" s="131"/>
      <c r="T50" s="450"/>
      <c r="U50" s="450"/>
    </row>
    <row r="51" spans="1:21">
      <c r="A51" s="4"/>
      <c r="B51" s="108"/>
      <c r="C51" s="108"/>
      <c r="D51" s="108"/>
      <c r="E51" s="108"/>
      <c r="F51" s="108"/>
      <c r="H51" s="131"/>
      <c r="I51" s="131"/>
      <c r="J51" s="131"/>
      <c r="K51" s="131"/>
      <c r="L51" s="131"/>
      <c r="M51" s="131"/>
      <c r="N51" s="131"/>
      <c r="T51" s="450"/>
      <c r="U51" s="450"/>
    </row>
    <row r="52" spans="1:21">
      <c r="A52" s="5"/>
      <c r="B52" s="4"/>
      <c r="C52" s="4"/>
      <c r="D52" s="4"/>
      <c r="E52" s="4"/>
      <c r="F52" s="4"/>
      <c r="H52" s="131"/>
      <c r="I52" s="131"/>
      <c r="J52" s="131"/>
      <c r="K52" s="11"/>
      <c r="L52" s="11"/>
      <c r="M52" s="11"/>
      <c r="N52" s="11"/>
      <c r="O52" s="11"/>
      <c r="P52" s="11"/>
      <c r="Q52" s="11"/>
      <c r="R52" s="11"/>
      <c r="S52" s="11"/>
      <c r="T52" s="450"/>
      <c r="U52" s="450"/>
    </row>
    <row r="53" spans="1:21">
      <c r="A53" s="5"/>
      <c r="B53" s="5"/>
      <c r="C53" s="5"/>
      <c r="D53" s="5"/>
      <c r="E53" s="5"/>
      <c r="F53" s="5"/>
      <c r="H53" s="131"/>
      <c r="I53" s="131"/>
      <c r="J53" s="131"/>
      <c r="K53" s="11"/>
      <c r="L53" s="11"/>
      <c r="M53" s="11"/>
      <c r="N53" s="11"/>
      <c r="O53" s="11"/>
      <c r="P53" s="11"/>
      <c r="Q53" s="11"/>
      <c r="R53" s="11"/>
      <c r="S53" s="11"/>
      <c r="T53" s="450"/>
      <c r="U53" s="450"/>
    </row>
    <row r="54" spans="1:21">
      <c r="A54" s="4"/>
      <c r="B54" s="4"/>
      <c r="C54" s="4"/>
      <c r="D54" s="4"/>
      <c r="E54" s="4"/>
      <c r="F54" s="4"/>
      <c r="H54" s="131"/>
      <c r="I54" s="131"/>
      <c r="J54" s="131"/>
      <c r="K54" s="11"/>
      <c r="L54" s="11"/>
      <c r="M54" s="11"/>
      <c r="N54" s="11"/>
      <c r="O54" s="11"/>
      <c r="P54" s="11"/>
      <c r="Q54" s="11"/>
      <c r="R54" s="11"/>
      <c r="S54" s="11"/>
      <c r="T54" s="450"/>
      <c r="U54" s="450"/>
    </row>
    <row r="55" spans="1:21">
      <c r="A55" s="4"/>
      <c r="B55" s="4"/>
      <c r="C55" s="4"/>
      <c r="D55" s="4"/>
      <c r="E55" s="4"/>
      <c r="F55" s="4"/>
      <c r="H55" s="131"/>
      <c r="I55" s="131"/>
      <c r="J55" s="131"/>
      <c r="K55" s="11"/>
      <c r="L55" s="11"/>
      <c r="M55" s="11"/>
      <c r="N55" s="11"/>
      <c r="O55" s="11"/>
      <c r="P55" s="11"/>
      <c r="Q55" s="11"/>
      <c r="R55" s="11"/>
      <c r="S55" s="11"/>
      <c r="T55" s="450"/>
      <c r="U55" s="450"/>
    </row>
    <row r="56" spans="1:21">
      <c r="A56" s="4"/>
      <c r="B56" s="5"/>
      <c r="C56" s="5"/>
      <c r="D56" s="5"/>
      <c r="E56" s="5"/>
      <c r="F56" s="5"/>
      <c r="H56" s="131"/>
      <c r="I56" s="131"/>
      <c r="J56" s="131"/>
      <c r="K56" s="11"/>
      <c r="L56" s="11"/>
      <c r="M56" s="11"/>
      <c r="N56" s="11"/>
      <c r="O56" s="11"/>
      <c r="P56" s="11"/>
      <c r="Q56" s="11"/>
      <c r="R56" s="11"/>
      <c r="S56" s="11"/>
      <c r="T56" s="450"/>
      <c r="U56" s="450"/>
    </row>
    <row r="57" spans="1:21">
      <c r="A57" s="4"/>
      <c r="B57" s="4"/>
      <c r="C57" s="4"/>
      <c r="D57" s="4"/>
      <c r="E57" s="4"/>
      <c r="F57" s="4"/>
      <c r="H57" s="131"/>
      <c r="I57" s="131"/>
      <c r="J57" s="131"/>
      <c r="K57" s="11"/>
      <c r="L57" s="11"/>
      <c r="M57" s="11"/>
      <c r="N57" s="11"/>
      <c r="O57" s="11"/>
      <c r="P57" s="11"/>
      <c r="Q57" s="11"/>
      <c r="R57" s="11"/>
      <c r="S57" s="11"/>
      <c r="T57" s="450"/>
      <c r="U57" s="450"/>
    </row>
    <row r="58" spans="1:21">
      <c r="A58" s="5"/>
      <c r="B58" s="6"/>
      <c r="C58" s="6"/>
      <c r="D58" s="6"/>
      <c r="E58" s="6"/>
      <c r="F58" s="6"/>
      <c r="H58" s="131"/>
      <c r="I58" s="131"/>
      <c r="J58" s="131"/>
      <c r="K58" s="131"/>
      <c r="L58" s="131"/>
      <c r="M58" s="131"/>
      <c r="N58" s="131"/>
      <c r="O58" s="131"/>
      <c r="P58" s="131"/>
      <c r="Q58" s="131"/>
      <c r="R58" s="131"/>
      <c r="S58" s="131"/>
      <c r="T58" s="450"/>
      <c r="U58" s="450"/>
    </row>
    <row r="59" spans="1:21">
      <c r="A59" s="4"/>
      <c r="B59" s="6"/>
      <c r="C59" s="6"/>
      <c r="D59" s="6"/>
      <c r="E59" s="6"/>
      <c r="F59" s="6"/>
      <c r="H59" s="131"/>
      <c r="I59" s="131"/>
      <c r="J59" s="131"/>
      <c r="K59" s="131"/>
      <c r="L59" s="131"/>
      <c r="M59" s="131"/>
      <c r="N59" s="131"/>
      <c r="T59" s="450"/>
      <c r="U59" s="450"/>
    </row>
    <row r="60" spans="1:21">
      <c r="A60" s="4"/>
      <c r="B60" s="108"/>
      <c r="C60" s="108"/>
      <c r="D60" s="108"/>
      <c r="E60" s="108"/>
      <c r="F60" s="108"/>
      <c r="H60" s="131"/>
      <c r="I60" s="131"/>
      <c r="J60" s="131"/>
      <c r="K60" s="131"/>
      <c r="L60" s="131"/>
      <c r="M60" s="131"/>
      <c r="N60" s="131"/>
      <c r="T60" s="450"/>
      <c r="U60" s="450"/>
    </row>
    <row r="61" spans="1:21">
      <c r="A61" s="5"/>
      <c r="B61" s="4"/>
      <c r="C61" s="4"/>
      <c r="D61" s="4"/>
      <c r="E61" s="4"/>
      <c r="F61" s="4"/>
      <c r="H61" s="455"/>
      <c r="I61" s="131"/>
      <c r="J61" s="131"/>
      <c r="K61" s="11"/>
      <c r="L61" s="11"/>
      <c r="M61" s="11"/>
      <c r="N61" s="11"/>
      <c r="O61" s="11"/>
      <c r="P61" s="11"/>
      <c r="Q61" s="11"/>
      <c r="R61" s="11"/>
      <c r="S61" s="11"/>
      <c r="T61" s="450"/>
      <c r="U61" s="450"/>
    </row>
    <row r="62" spans="1:21">
      <c r="A62" s="5"/>
      <c r="B62" s="4"/>
      <c r="C62" s="4"/>
      <c r="D62" s="4"/>
      <c r="E62" s="4"/>
      <c r="F62" s="4"/>
      <c r="H62" s="455"/>
      <c r="I62" s="131"/>
      <c r="J62" s="131"/>
      <c r="K62" s="11"/>
      <c r="L62" s="11"/>
      <c r="M62" s="11"/>
      <c r="N62" s="11"/>
      <c r="O62" s="11"/>
      <c r="P62" s="11"/>
      <c r="Q62" s="11"/>
      <c r="R62" s="11"/>
      <c r="S62" s="11"/>
      <c r="T62" s="450"/>
      <c r="U62" s="450"/>
    </row>
    <row r="63" spans="1:21">
      <c r="A63" s="5"/>
      <c r="B63" s="5"/>
      <c r="C63" s="5"/>
      <c r="D63" s="5"/>
      <c r="E63" s="5"/>
      <c r="F63" s="5"/>
      <c r="H63" s="455"/>
      <c r="I63" s="131"/>
      <c r="J63" s="131"/>
      <c r="K63" s="11"/>
      <c r="L63" s="11"/>
      <c r="M63" s="11"/>
      <c r="N63" s="11"/>
      <c r="O63" s="11"/>
      <c r="P63" s="11"/>
      <c r="Q63" s="11"/>
      <c r="R63" s="11"/>
      <c r="S63" s="11"/>
      <c r="T63" s="450"/>
      <c r="U63" s="450"/>
    </row>
    <row r="64" spans="1:21">
      <c r="A64" s="5"/>
      <c r="B64" s="4"/>
      <c r="C64" s="4"/>
      <c r="D64" s="4"/>
      <c r="E64" s="4"/>
      <c r="F64" s="4"/>
      <c r="H64" s="455"/>
      <c r="I64" s="131"/>
      <c r="J64" s="131"/>
      <c r="K64" s="11"/>
      <c r="L64" s="11"/>
      <c r="M64" s="11"/>
      <c r="N64" s="11"/>
      <c r="O64" s="11"/>
      <c r="P64" s="11"/>
      <c r="Q64" s="11"/>
      <c r="R64" s="11"/>
      <c r="S64" s="11"/>
      <c r="T64" s="450"/>
      <c r="U64" s="450"/>
    </row>
    <row r="65" spans="1:21">
      <c r="A65" s="5"/>
      <c r="B65" s="5"/>
      <c r="C65" s="5"/>
      <c r="D65" s="5"/>
      <c r="E65" s="5"/>
      <c r="F65" s="5"/>
      <c r="H65" s="455"/>
      <c r="I65" s="131"/>
      <c r="J65" s="131"/>
      <c r="K65" s="11"/>
      <c r="L65" s="11"/>
      <c r="M65" s="11"/>
      <c r="N65" s="11"/>
      <c r="O65" s="11"/>
      <c r="P65" s="11"/>
      <c r="Q65" s="11"/>
      <c r="R65" s="11"/>
      <c r="S65" s="11"/>
      <c r="T65" s="450"/>
      <c r="U65" s="450"/>
    </row>
    <row r="66" spans="1:21">
      <c r="A66" s="4"/>
      <c r="B66" s="6"/>
      <c r="C66" s="6"/>
      <c r="D66" s="6"/>
      <c r="E66" s="6"/>
      <c r="F66" s="6"/>
      <c r="H66" s="131"/>
      <c r="I66" s="131"/>
      <c r="J66" s="131"/>
      <c r="K66" s="131"/>
      <c r="L66" s="131"/>
      <c r="M66" s="131"/>
      <c r="N66" s="131"/>
      <c r="O66" s="131"/>
      <c r="P66" s="131"/>
      <c r="Q66" s="131"/>
      <c r="R66" s="131"/>
      <c r="S66" s="131"/>
      <c r="T66" s="450"/>
      <c r="U66" s="450"/>
    </row>
    <row r="67" spans="1:21">
      <c r="A67" s="4"/>
      <c r="B67" s="4"/>
      <c r="C67" s="4"/>
      <c r="D67" s="4"/>
      <c r="E67" s="4"/>
      <c r="F67" s="4"/>
      <c r="H67" s="131"/>
      <c r="I67" s="131"/>
      <c r="J67" s="131"/>
      <c r="K67" s="131"/>
      <c r="L67" s="131"/>
      <c r="M67" s="131"/>
      <c r="N67" s="131"/>
      <c r="T67" s="450"/>
      <c r="U67" s="450"/>
    </row>
    <row r="68" spans="1:21">
      <c r="A68" s="4"/>
      <c r="B68" s="51"/>
      <c r="C68" s="51"/>
      <c r="D68" s="51"/>
      <c r="E68" s="51"/>
      <c r="F68" s="51"/>
      <c r="H68" s="131"/>
      <c r="I68" s="131"/>
      <c r="J68" s="131"/>
      <c r="K68" s="131"/>
      <c r="L68" s="131"/>
      <c r="M68" s="131"/>
      <c r="N68" s="131"/>
      <c r="T68" s="450"/>
      <c r="U68" s="450"/>
    </row>
    <row r="69" spans="1:21">
      <c r="A69" s="4"/>
      <c r="B69" s="108"/>
      <c r="C69" s="108"/>
      <c r="D69" s="108"/>
      <c r="E69" s="108"/>
      <c r="F69" s="108"/>
      <c r="H69" s="131"/>
      <c r="I69" s="131"/>
      <c r="J69" s="131"/>
      <c r="K69" s="131"/>
      <c r="L69" s="131"/>
      <c r="M69" s="131"/>
      <c r="N69" s="131"/>
      <c r="T69" s="450"/>
      <c r="U69" s="450"/>
    </row>
    <row r="70" spans="1:21">
      <c r="A70" s="4"/>
      <c r="B70" s="4"/>
      <c r="C70" s="4"/>
      <c r="D70" s="4"/>
      <c r="E70" s="4"/>
      <c r="F70" s="4"/>
      <c r="H70" s="455"/>
      <c r="I70" s="455"/>
      <c r="J70" s="131"/>
      <c r="K70" s="11"/>
      <c r="L70" s="11"/>
      <c r="M70" s="11"/>
      <c r="N70" s="11"/>
      <c r="O70" s="11"/>
      <c r="P70" s="11"/>
      <c r="Q70" s="11"/>
      <c r="R70" s="11"/>
      <c r="S70" s="11"/>
      <c r="T70" s="450"/>
      <c r="U70" s="450"/>
    </row>
    <row r="71" spans="1:21">
      <c r="A71" s="4"/>
      <c r="B71" s="4"/>
      <c r="C71" s="4"/>
      <c r="D71" s="4"/>
      <c r="E71" s="4"/>
      <c r="F71" s="4"/>
      <c r="H71" s="455"/>
      <c r="I71" s="455"/>
      <c r="J71" s="131"/>
      <c r="K71" s="11"/>
      <c r="L71" s="11"/>
      <c r="M71" s="11"/>
      <c r="N71" s="11"/>
      <c r="O71" s="11"/>
      <c r="P71" s="11"/>
      <c r="Q71" s="11"/>
      <c r="R71" s="11"/>
      <c r="S71" s="11"/>
      <c r="T71" s="450"/>
      <c r="U71" s="450"/>
    </row>
    <row r="72" spans="1:21">
      <c r="A72" s="4"/>
      <c r="B72" s="4"/>
      <c r="C72" s="4"/>
      <c r="D72" s="4"/>
      <c r="E72" s="4"/>
      <c r="F72" s="4"/>
      <c r="H72" s="455"/>
      <c r="I72" s="455"/>
      <c r="J72" s="131"/>
      <c r="K72" s="11"/>
      <c r="L72" s="11"/>
      <c r="M72" s="11"/>
      <c r="N72" s="11"/>
      <c r="O72" s="11"/>
      <c r="P72" s="11"/>
      <c r="Q72" s="11"/>
      <c r="R72" s="11"/>
      <c r="S72" s="11"/>
      <c r="T72" s="450"/>
      <c r="U72" s="450"/>
    </row>
    <row r="73" spans="1:21">
      <c r="A73" s="4"/>
      <c r="B73" s="4"/>
      <c r="C73" s="4"/>
      <c r="D73" s="4"/>
      <c r="E73" s="4"/>
      <c r="F73" s="4"/>
      <c r="H73" s="455"/>
      <c r="I73" s="455"/>
      <c r="J73" s="131"/>
      <c r="K73" s="11"/>
      <c r="L73" s="11"/>
      <c r="M73" s="11"/>
      <c r="N73" s="11"/>
      <c r="O73" s="11"/>
      <c r="P73" s="11"/>
      <c r="Q73" s="11"/>
      <c r="R73" s="11"/>
      <c r="S73" s="11"/>
      <c r="T73" s="450"/>
      <c r="U73" s="450"/>
    </row>
    <row r="74" spans="1:21">
      <c r="A74" s="4"/>
      <c r="B74" s="4"/>
      <c r="C74" s="4"/>
      <c r="D74" s="4"/>
      <c r="E74" s="4"/>
      <c r="F74" s="4"/>
      <c r="H74" s="455"/>
      <c r="I74" s="455"/>
      <c r="J74" s="131"/>
      <c r="K74" s="11"/>
      <c r="L74" s="11"/>
      <c r="M74" s="11"/>
      <c r="N74" s="11"/>
      <c r="O74" s="11"/>
      <c r="P74" s="11"/>
      <c r="Q74" s="11"/>
      <c r="R74" s="11"/>
      <c r="S74" s="11"/>
      <c r="T74" s="450"/>
      <c r="U74" s="450"/>
    </row>
    <row r="75" spans="1:21">
      <c r="A75" s="4"/>
      <c r="B75" s="6"/>
      <c r="C75" s="6"/>
      <c r="D75" s="6"/>
      <c r="E75" s="6"/>
      <c r="F75" s="6"/>
      <c r="H75" s="131"/>
      <c r="I75" s="131"/>
      <c r="J75" s="131"/>
      <c r="K75" s="131"/>
      <c r="L75" s="131"/>
      <c r="M75" s="131"/>
      <c r="N75" s="131"/>
      <c r="O75" s="131"/>
      <c r="P75" s="131"/>
      <c r="Q75" s="131"/>
      <c r="R75" s="131"/>
      <c r="S75" s="131"/>
      <c r="T75" s="450"/>
      <c r="U75" s="450"/>
    </row>
    <row r="76" spans="1:21">
      <c r="A76" s="4"/>
      <c r="B76" s="4"/>
      <c r="C76" s="4"/>
      <c r="D76" s="4"/>
      <c r="E76" s="4"/>
      <c r="F76" s="4"/>
      <c r="H76" s="131"/>
      <c r="I76" s="131"/>
      <c r="J76" s="131"/>
      <c r="K76" s="131"/>
      <c r="L76" s="131"/>
      <c r="M76" s="131"/>
      <c r="N76" s="131"/>
      <c r="T76" s="450"/>
      <c r="U76" s="450"/>
    </row>
    <row r="77" spans="1:21">
      <c r="A77" s="4"/>
      <c r="B77" s="108"/>
      <c r="C77" s="108"/>
      <c r="D77" s="108"/>
      <c r="E77" s="108"/>
      <c r="F77" s="108"/>
      <c r="H77" s="131"/>
      <c r="I77" s="131"/>
      <c r="J77" s="131"/>
      <c r="K77" s="131"/>
      <c r="L77" s="131"/>
      <c r="M77" s="131"/>
      <c r="N77" s="131"/>
      <c r="T77" s="450"/>
      <c r="U77" s="450"/>
    </row>
    <row r="78" spans="1:21">
      <c r="A78" s="4"/>
      <c r="B78" s="4"/>
      <c r="C78" s="4"/>
      <c r="D78" s="4"/>
      <c r="E78" s="4"/>
      <c r="F78" s="4"/>
      <c r="H78" s="455"/>
      <c r="I78" s="455"/>
      <c r="J78" s="131"/>
      <c r="K78" s="11"/>
      <c r="L78" s="11"/>
      <c r="M78" s="11"/>
      <c r="N78" s="11"/>
      <c r="O78" s="11"/>
      <c r="P78" s="11"/>
      <c r="Q78" s="11"/>
      <c r="R78" s="11"/>
      <c r="S78" s="11"/>
      <c r="T78" s="450"/>
      <c r="U78" s="450"/>
    </row>
    <row r="79" spans="1:21">
      <c r="A79" s="453"/>
      <c r="B79" s="5"/>
      <c r="C79" s="5"/>
      <c r="D79" s="5"/>
      <c r="E79" s="5"/>
      <c r="F79" s="5"/>
      <c r="H79" s="455"/>
      <c r="I79" s="455"/>
      <c r="J79" s="131"/>
      <c r="K79" s="11"/>
      <c r="L79" s="11"/>
      <c r="M79" s="11"/>
      <c r="N79" s="11"/>
      <c r="O79" s="11"/>
      <c r="P79" s="11"/>
      <c r="Q79" s="11"/>
      <c r="R79" s="11"/>
      <c r="S79" s="11"/>
      <c r="T79" s="450"/>
      <c r="U79" s="450"/>
    </row>
  </sheetData>
  <customSheetViews>
    <customSheetView guid="{700BB901-DE3D-40AF-9E84-3437521A0345}" showPageBreaks="1">
      <pageMargins left="1.08" right="0.45" top="1" bottom="1" header="0.5" footer="0.5"/>
      <pageSetup scale="65" orientation="landscape" horizontalDpi="1200" verticalDpi="1200" r:id="rId1"/>
      <headerFooter alignWithMargins="0">
        <oddFooter>&amp;LSponsored by:  Pamela L. Sutton-Hall and Randall W. Hamlett&amp;C&amp;A&amp;R&amp;P of &amp;N</oddFooter>
      </headerFooter>
    </customSheetView>
    <customSheetView guid="{D30DA162-D620-4A19-970C-1046A6A23ED1}">
      <pageMargins left="1.08" right="0.45" top="1" bottom="1" header="0.5" footer="0.5"/>
      <pageSetup scale="65" orientation="landscape" horizontalDpi="1200" verticalDpi="1200" r:id="rId2"/>
      <headerFooter alignWithMargins="0">
        <oddFooter>&amp;LSponsored by:  Pamela L. Sutton-Hall and Randall W. Hamlett&amp;C&amp;A&amp;R&amp;P of &amp;N</oddFooter>
      </headerFooter>
    </customSheetView>
    <customSheetView guid="{7B208CC4-03EC-49A3-9AEF-BDEAF48D6BE2}" showPageBreaks="1" printArea="1">
      <pageMargins left="1.08" right="0.45" top="1" bottom="1" header="0.5" footer="0.5"/>
      <pageSetup scale="65" orientation="landscape" horizontalDpi="1200" verticalDpi="1200" r:id="rId3"/>
      <headerFooter alignWithMargins="0">
        <oddFooter>&amp;LSponsored by:  Pamela L. Sutton-Hall and Randall W. Hamlett&amp;C&amp;A&amp;R&amp;P of &amp;N</oddFooter>
      </headerFooter>
    </customSheetView>
    <customSheetView guid="{FAFF7267-5C8D-421B-A6E7-C317663504A2}">
      <pageMargins left="1.08" right="0.45" top="1" bottom="1" header="0.5" footer="0.5"/>
      <pageSetup scale="65" orientation="landscape" horizontalDpi="1200" verticalDpi="1200" r:id="rId4"/>
      <headerFooter alignWithMargins="0">
        <oddFooter>&amp;LSponsored by:  Pamela L. Sutton-Hall and Randall W. Hamlett&amp;C&amp;A&amp;R&amp;P of &amp;N</oddFooter>
      </headerFooter>
    </customSheetView>
    <customSheetView guid="{659C7A86-29AF-4EB2-A484-62929168C99A}">
      <pageMargins left="1.08" right="0.45" top="1" bottom="1" header="0.5" footer="0.5"/>
      <pageSetup scale="65" orientation="landscape" horizontalDpi="1200" verticalDpi="1200" r:id="rId5"/>
      <headerFooter alignWithMargins="0">
        <oddFooter>&amp;LSponsored by:  Pamela L. Sutton-Hall and Randall W. Hamlett&amp;C&amp;A&amp;R&amp;P of &amp;N</oddFooter>
      </headerFooter>
    </customSheetView>
    <customSheetView guid="{DE1D8474-1C81-4DEF-9FC4-4CC6D52CA0A7}">
      <pageMargins left="1.08" right="0.45" top="1" bottom="1" header="0.5" footer="0.5"/>
      <pageSetup scale="65" orientation="landscape" horizontalDpi="1200" verticalDpi="1200" r:id="rId6"/>
      <headerFooter alignWithMargins="0">
        <oddFooter>&amp;LSponsored by:  Pamela L. Sutton-Hall and Randall W. Hamlett&amp;C&amp;A&amp;R&amp;P of &amp;N</oddFooter>
      </headerFooter>
    </customSheetView>
  </customSheetViews>
  <phoneticPr fontId="0" type="noConversion"/>
  <pageMargins left="1.08" right="0.45" top="1" bottom="1" header="0.5" footer="0.5"/>
  <pageSetup scale="75" orientation="landscape" horizontalDpi="1200" verticalDpi="1200" r:id="rId7"/>
  <headerFooter alignWithMargins="0">
    <oddFooter>&amp;L&amp;"Times New Roman,Regular"&amp;9Sponsored by:  Renee V. Hawkins</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I25"/>
  <sheetViews>
    <sheetView workbookViewId="0"/>
  </sheetViews>
  <sheetFormatPr defaultColWidth="9.140625" defaultRowHeight="12.75"/>
  <cols>
    <col min="1" max="1" width="6.140625" style="593" customWidth="1"/>
    <col min="2" max="2" width="7.42578125" style="593" customWidth="1"/>
    <col min="3" max="3" width="13.85546875" style="593" customWidth="1"/>
    <col min="4" max="4" width="19.42578125" style="593" customWidth="1"/>
    <col min="5" max="5" width="16.5703125" style="593" customWidth="1"/>
    <col min="6" max="6" width="18.5703125" style="593" customWidth="1"/>
    <col min="7" max="7" width="10.5703125" style="1411" customWidth="1"/>
    <col min="8" max="9" width="12.5703125" style="593" customWidth="1"/>
    <col min="10" max="16384" width="9.140625" style="593"/>
  </cols>
  <sheetData>
    <row r="1" spans="1:9" ht="13.5" thickBot="1">
      <c r="B1" s="598"/>
      <c r="C1" s="598"/>
      <c r="D1" s="598"/>
      <c r="E1" s="598"/>
      <c r="F1" s="598"/>
      <c r="G1" s="1402"/>
      <c r="H1" s="598"/>
      <c r="I1" s="600" t="s">
        <v>27</v>
      </c>
    </row>
    <row r="2" spans="1:9">
      <c r="B2" s="1543" t="s">
        <v>465</v>
      </c>
      <c r="C2" s="1303"/>
      <c r="D2" s="1550"/>
      <c r="E2" s="1304"/>
      <c r="F2" s="1256"/>
      <c r="G2" s="1403"/>
      <c r="H2" s="1256"/>
      <c r="I2" s="1256"/>
    </row>
    <row r="3" spans="1:9">
      <c r="B3" s="295" t="s">
        <v>1407</v>
      </c>
      <c r="C3" s="7"/>
      <c r="D3" s="1549"/>
      <c r="E3" s="1305"/>
      <c r="F3" s="1256"/>
      <c r="G3" s="1403"/>
      <c r="H3" s="1256"/>
      <c r="I3" s="1256"/>
    </row>
    <row r="4" spans="1:9">
      <c r="B4" s="1544" t="s">
        <v>1442</v>
      </c>
      <c r="C4" s="42"/>
      <c r="D4" s="1549"/>
      <c r="E4" s="1305"/>
      <c r="F4" s="1256"/>
      <c r="G4" s="1403"/>
      <c r="H4" s="1256"/>
      <c r="I4" s="1256"/>
    </row>
    <row r="5" spans="1:9">
      <c r="B5" s="1544" t="s">
        <v>1260</v>
      </c>
      <c r="C5" s="42"/>
      <c r="D5" s="1549"/>
      <c r="E5" s="1305"/>
      <c r="F5" s="1256"/>
      <c r="G5" s="1403"/>
      <c r="H5" s="1256"/>
      <c r="I5" s="1256"/>
    </row>
    <row r="6" spans="1:9" ht="13.5" thickBot="1">
      <c r="B6" s="1546" t="str">
        <f>'I-A'!B6</f>
        <v xml:space="preserve"> </v>
      </c>
      <c r="C6" s="1306"/>
      <c r="D6" s="1551"/>
      <c r="E6" s="1307"/>
      <c r="F6" s="1256"/>
      <c r="G6" s="1403"/>
      <c r="H6" s="1256"/>
      <c r="I6" s="1256"/>
    </row>
    <row r="7" spans="1:9">
      <c r="B7" s="598"/>
      <c r="C7" s="598"/>
      <c r="D7" s="598"/>
      <c r="E7" s="598"/>
      <c r="F7" s="598"/>
      <c r="G7" s="1402"/>
    </row>
    <row r="8" spans="1:9">
      <c r="B8" s="598"/>
      <c r="C8" s="602"/>
      <c r="D8" s="601"/>
      <c r="F8" s="601"/>
      <c r="G8" s="1403"/>
    </row>
    <row r="9" spans="1:9">
      <c r="A9" s="593" t="s">
        <v>272</v>
      </c>
      <c r="B9" s="598"/>
      <c r="C9" s="602"/>
      <c r="D9" s="602"/>
      <c r="E9" s="601" t="s">
        <v>32</v>
      </c>
      <c r="F9" s="598"/>
      <c r="G9" s="1403" t="s">
        <v>33</v>
      </c>
    </row>
    <row r="10" spans="1:9">
      <c r="A10" s="597" t="s">
        <v>1083</v>
      </c>
      <c r="B10" s="1730"/>
      <c r="C10" s="1730"/>
      <c r="D10" s="601" t="s">
        <v>189</v>
      </c>
      <c r="E10" s="601" t="s">
        <v>283</v>
      </c>
      <c r="F10" s="601" t="s">
        <v>190</v>
      </c>
      <c r="G10" s="1403" t="s">
        <v>191</v>
      </c>
    </row>
    <row r="11" spans="1:9">
      <c r="A11" s="175"/>
      <c r="B11" s="598"/>
      <c r="C11" s="598"/>
      <c r="D11" s="604"/>
      <c r="E11" s="604"/>
      <c r="F11" s="604"/>
      <c r="G11" s="1404"/>
    </row>
    <row r="12" spans="1:9">
      <c r="A12" s="175">
        <v>1</v>
      </c>
      <c r="B12" s="598" t="s">
        <v>428</v>
      </c>
      <c r="C12" s="598"/>
      <c r="D12" s="1731">
        <v>2566689482</v>
      </c>
      <c r="E12" s="499">
        <f>D12/D15</f>
        <v>0.45333386049116514</v>
      </c>
      <c r="F12" s="1732">
        <v>0.105</v>
      </c>
      <c r="G12" s="1402">
        <f>ROUND(+E12*F12,6)</f>
        <v>4.7600000000000003E-2</v>
      </c>
    </row>
    <row r="13" spans="1:9">
      <c r="A13" s="175">
        <f>A12+1</f>
        <v>2</v>
      </c>
      <c r="B13" s="598" t="s">
        <v>203</v>
      </c>
      <c r="C13" s="598"/>
      <c r="D13" s="1733">
        <f>'II-C-2.4'!W48</f>
        <v>3095118968</v>
      </c>
      <c r="E13" s="499">
        <f>D13/D15</f>
        <v>0.5466661395088348</v>
      </c>
      <c r="F13" s="1732">
        <f>+'II-C-2.4a'!K39</f>
        <v>4.2757762074538692E-2</v>
      </c>
      <c r="G13" s="1405">
        <f>ROUND(+E13*F13,6)</f>
        <v>2.3373999999999999E-2</v>
      </c>
    </row>
    <row r="14" spans="1:9">
      <c r="A14" s="175">
        <f t="shared" ref="A14:A25" si="0">A13+1</f>
        <v>3</v>
      </c>
      <c r="B14" s="598"/>
      <c r="C14" s="598"/>
      <c r="D14" s="606"/>
      <c r="E14" s="607"/>
      <c r="F14" s="608"/>
      <c r="G14" s="1404"/>
    </row>
    <row r="15" spans="1:9">
      <c r="A15" s="175">
        <f t="shared" si="0"/>
        <v>4</v>
      </c>
      <c r="B15" s="598" t="s">
        <v>204</v>
      </c>
      <c r="C15" s="598"/>
      <c r="D15" s="424">
        <f>SUM(D12:D13)</f>
        <v>5661808450</v>
      </c>
      <c r="E15" s="610">
        <f>SUM(E12:E13)</f>
        <v>1</v>
      </c>
      <c r="F15" s="598"/>
      <c r="G15" s="1405">
        <f>SUM(G12:G13)</f>
        <v>7.0974000000000009E-2</v>
      </c>
    </row>
    <row r="16" spans="1:9">
      <c r="A16" s="175">
        <f t="shared" si="0"/>
        <v>5</v>
      </c>
      <c r="B16" s="599"/>
      <c r="C16" s="599"/>
      <c r="D16" s="599"/>
      <c r="E16" s="599"/>
      <c r="F16" s="599"/>
      <c r="G16" s="1406"/>
    </row>
    <row r="17" spans="1:9">
      <c r="A17" s="175">
        <f t="shared" si="0"/>
        <v>6</v>
      </c>
      <c r="B17" s="498"/>
      <c r="C17" s="498"/>
      <c r="D17" s="498"/>
      <c r="E17" s="498"/>
      <c r="F17" s="498"/>
      <c r="G17" s="1407"/>
      <c r="H17" s="498"/>
      <c r="I17" s="611"/>
    </row>
    <row r="18" spans="1:9">
      <c r="A18" s="175">
        <f t="shared" si="0"/>
        <v>7</v>
      </c>
      <c r="B18" s="598"/>
      <c r="C18" s="602"/>
      <c r="D18" s="601"/>
      <c r="E18" s="601"/>
      <c r="F18" s="1298"/>
      <c r="G18" s="1403"/>
      <c r="H18" s="498"/>
      <c r="I18" s="498"/>
    </row>
    <row r="19" spans="1:9">
      <c r="A19" s="175">
        <f t="shared" si="0"/>
        <v>8</v>
      </c>
      <c r="B19" s="593" t="s">
        <v>1441</v>
      </c>
      <c r="C19" s="602"/>
      <c r="D19" s="602"/>
      <c r="E19" s="601" t="s">
        <v>32</v>
      </c>
      <c r="F19" s="610"/>
      <c r="G19" s="1408" t="s">
        <v>33</v>
      </c>
      <c r="H19" s="423"/>
      <c r="I19" s="423"/>
    </row>
    <row r="20" spans="1:9">
      <c r="A20" s="175">
        <f t="shared" si="0"/>
        <v>9</v>
      </c>
      <c r="B20" s="598"/>
      <c r="C20" s="598"/>
      <c r="D20" s="1734"/>
      <c r="E20" s="603" t="s">
        <v>283</v>
      </c>
      <c r="F20" s="1299" t="s">
        <v>190</v>
      </c>
      <c r="G20" s="1409" t="s">
        <v>191</v>
      </c>
      <c r="H20" s="423"/>
      <c r="I20" s="423"/>
    </row>
    <row r="21" spans="1:9">
      <c r="A21" s="175">
        <f t="shared" si="0"/>
        <v>10</v>
      </c>
      <c r="D21" s="586"/>
      <c r="E21" s="423"/>
      <c r="F21" s="423"/>
      <c r="G21" s="1407"/>
      <c r="H21" s="423"/>
      <c r="I21" s="423"/>
    </row>
    <row r="22" spans="1:9">
      <c r="A22" s="175">
        <f t="shared" si="0"/>
        <v>11</v>
      </c>
      <c r="B22" s="598" t="s">
        <v>428</v>
      </c>
      <c r="C22" s="598"/>
      <c r="D22" s="586"/>
      <c r="E22" s="1301">
        <v>0.45</v>
      </c>
      <c r="F22" s="1300">
        <f>F12</f>
        <v>0.105</v>
      </c>
      <c r="G22" s="1402">
        <f>ROUND(+E22*F22,6)</f>
        <v>4.725E-2</v>
      </c>
      <c r="H22" s="423"/>
      <c r="I22" s="423"/>
    </row>
    <row r="23" spans="1:9">
      <c r="A23" s="175">
        <f t="shared" si="0"/>
        <v>12</v>
      </c>
      <c r="B23" s="598" t="s">
        <v>203</v>
      </c>
      <c r="C23" s="598"/>
      <c r="E23" s="1302">
        <v>0.55000000000000004</v>
      </c>
      <c r="F23" s="1300">
        <f>F13</f>
        <v>4.2757762074538692E-2</v>
      </c>
      <c r="G23" s="1410">
        <f>ROUND(+E23*F23,6)</f>
        <v>2.3517E-2</v>
      </c>
      <c r="H23" s="423"/>
      <c r="I23" s="423"/>
    </row>
    <row r="24" spans="1:9">
      <c r="A24" s="175">
        <f t="shared" si="0"/>
        <v>13</v>
      </c>
      <c r="B24" s="598"/>
      <c r="C24" s="598"/>
      <c r="E24" s="1301"/>
      <c r="F24" s="423"/>
      <c r="G24" s="1407"/>
      <c r="H24" s="423"/>
      <c r="I24" s="423"/>
    </row>
    <row r="25" spans="1:9">
      <c r="A25" s="1652">
        <f t="shared" si="0"/>
        <v>14</v>
      </c>
      <c r="B25" s="598" t="s">
        <v>204</v>
      </c>
      <c r="C25" s="598"/>
      <c r="E25" s="1290">
        <f>SUM(E22:E24)</f>
        <v>1</v>
      </c>
      <c r="G25" s="1411">
        <f>SUM(G22:G24)</f>
        <v>7.0766999999999997E-2</v>
      </c>
    </row>
  </sheetData>
  <customSheetViews>
    <customSheetView guid="{700BB901-DE3D-40AF-9E84-3437521A0345}" showPageBreaks="1">
      <pageMargins left="0.75" right="0.5" top="1" bottom="1" header="0.5" footer="0.5"/>
      <printOptions horizontalCentered="1"/>
      <pageSetup scale="75" orientation="landscape" r:id="rId1"/>
      <headerFooter alignWithMargins="0">
        <oddFooter>&amp;L&amp;8Sponsored by:  Pamela L. Sutton-Hall and Randall W. Hamlett&amp;C&amp;8&amp;A&amp;R&amp;8&amp;P of &amp;N</oddFooter>
      </headerFooter>
    </customSheetView>
    <customSheetView guid="{D30DA162-D620-4A19-970C-1046A6A23ED1}">
      <pageMargins left="0.75" right="0.5" top="1" bottom="1" header="0.5" footer="0.5"/>
      <printOptions horizontalCentered="1"/>
      <pageSetup scale="75" orientation="landscape" r:id="rId2"/>
      <headerFooter alignWithMargins="0">
        <oddFooter>&amp;L&amp;8Sponsored by:  Pamela L. Sutton-Hall and Randall W. Hamlett&amp;C&amp;8&amp;A&amp;R&amp;8&amp;P of &amp;N</oddFooter>
      </headerFooter>
    </customSheetView>
    <customSheetView guid="{7B208CC4-03EC-49A3-9AEF-BDEAF48D6BE2}" showPageBreaks="1" printArea="1">
      <pageMargins left="0.75" right="0.5" top="1" bottom="1" header="0.5" footer="0.5"/>
      <printOptions horizontalCentered="1"/>
      <pageSetup scale="75" orientation="landscape" r:id="rId3"/>
      <headerFooter alignWithMargins="0">
        <oddFooter>&amp;L&amp;8Sponsored by:  Pamela L. Sutton-Hall and Randall W. Hamlett&amp;C&amp;8&amp;A&amp;R&amp;8&amp;P of &amp;N</oddFooter>
      </headerFooter>
    </customSheetView>
    <customSheetView guid="{FAFF7267-5C8D-421B-A6E7-C317663504A2}">
      <pageMargins left="0.75" right="0.5" top="1" bottom="1" header="0.5" footer="0.5"/>
      <printOptions horizontalCentered="1"/>
      <pageSetup scale="75" orientation="landscape" r:id="rId4"/>
      <headerFooter alignWithMargins="0">
        <oddFooter>&amp;L&amp;8Sponsored by:  Pamela L. Sutton-Hall and Randall W. Hamlett&amp;C&amp;8&amp;A&amp;R&amp;8&amp;P of &amp;N</oddFooter>
      </headerFooter>
    </customSheetView>
    <customSheetView guid="{659C7A86-29AF-4EB2-A484-62929168C99A}">
      <pageMargins left="0.75" right="0.5" top="1" bottom="1" header="0.5" footer="0.5"/>
      <printOptions horizontalCentered="1"/>
      <pageSetup scale="75" orientation="landscape" r:id="rId5"/>
      <headerFooter alignWithMargins="0">
        <oddFooter>&amp;L&amp;8Sponsored by:  Pamela L. Sutton-Hall and Randall W. Hamlett&amp;C&amp;8&amp;A&amp;R&amp;8&amp;P of &amp;N</oddFooter>
      </headerFooter>
    </customSheetView>
    <customSheetView guid="{DE1D8474-1C81-4DEF-9FC4-4CC6D52CA0A7}">
      <pageMargins left="0.75" right="0.5" top="1" bottom="1" header="0.5" footer="0.5"/>
      <printOptions horizontalCentered="1"/>
      <pageSetup scale="75" orientation="landscape" r:id="rId6"/>
      <headerFooter alignWithMargins="0">
        <oddFooter>&amp;L&amp;8Sponsored by:  Pamela L. Sutton-Hall and Randall W. Hamlett&amp;C&amp;8&amp;A&amp;R&amp;8&amp;P of &amp;N</oddFooter>
      </headerFooter>
    </customSheetView>
  </customSheetViews>
  <phoneticPr fontId="20" type="noConversion"/>
  <pageMargins left="1" right="1" top="1" bottom="1" header="0.75" footer="0.75"/>
  <pageSetup scale="80" orientation="landscape" r:id="rId7"/>
  <headerFooter alignWithMargins="0">
    <oddFooter>&amp;L&amp;"Times New Roman,Regular"&amp;8Sponsored by:  Renee V. Hawkins</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AE155"/>
  <sheetViews>
    <sheetView workbookViewId="0"/>
  </sheetViews>
  <sheetFormatPr defaultColWidth="13.42578125" defaultRowHeight="11.25"/>
  <cols>
    <col min="1" max="1" width="5.42578125" style="1476" customWidth="1"/>
    <col min="2" max="2" width="1" style="1476" customWidth="1"/>
    <col min="3" max="3" width="8.7109375" style="1476" bestFit="1" customWidth="1"/>
    <col min="4" max="4" width="1" style="1476" customWidth="1"/>
    <col min="5" max="5" width="8.7109375" style="1476" bestFit="1" customWidth="1"/>
    <col min="6" max="6" width="1" style="1476" customWidth="1"/>
    <col min="7" max="7" width="9" style="1476" bestFit="1" customWidth="1"/>
    <col min="8" max="8" width="1" style="1476" customWidth="1"/>
    <col min="9" max="9" width="6.85546875" style="1476" bestFit="1" customWidth="1"/>
    <col min="10" max="10" width="1" style="1476" customWidth="1"/>
    <col min="11" max="11" width="8.140625" style="1476" bestFit="1" customWidth="1"/>
    <col min="12" max="12" width="1" style="1476" customWidth="1"/>
    <col min="13" max="13" width="8" style="1476" bestFit="1" customWidth="1"/>
    <col min="14" max="14" width="1" style="1476" customWidth="1"/>
    <col min="15" max="15" width="9.5703125" style="1476" bestFit="1" customWidth="1"/>
    <col min="16" max="16" width="1" style="1476" customWidth="1"/>
    <col min="17" max="17" width="11.7109375" style="1476" customWidth="1"/>
    <col min="18" max="18" width="1" style="1476" customWidth="1"/>
    <col min="19" max="19" width="6.85546875" style="1476" bestFit="1" customWidth="1"/>
    <col min="20" max="20" width="1" style="1476" customWidth="1"/>
    <col min="21" max="21" width="9.28515625" style="1476" customWidth="1"/>
    <col min="22" max="22" width="1" style="1476" customWidth="1"/>
    <col min="23" max="23" width="8.85546875" style="1476" bestFit="1" customWidth="1"/>
    <col min="24" max="24" width="1" style="1476" customWidth="1"/>
    <col min="25" max="25" width="6.85546875" style="1476" bestFit="1" customWidth="1"/>
    <col min="26" max="26" width="1" style="1476" customWidth="1"/>
    <col min="27" max="27" width="7.5703125" style="1476" bestFit="1" customWidth="1"/>
    <col min="28" max="28" width="1" style="1476" customWidth="1"/>
    <col min="29" max="29" width="6.140625" style="1476" bestFit="1" customWidth="1"/>
    <col min="30" max="30" width="1" style="1476" customWidth="1"/>
    <col min="31" max="31" width="7.28515625" style="1476" bestFit="1" customWidth="1"/>
    <col min="32" max="16384" width="13.42578125" style="1476"/>
  </cols>
  <sheetData>
    <row r="1" spans="1:31" ht="12" thickBot="1">
      <c r="B1" s="1552"/>
      <c r="C1" s="1552"/>
      <c r="D1" s="1552"/>
      <c r="E1" s="1552"/>
      <c r="F1" s="1552"/>
      <c r="G1" s="1552"/>
      <c r="H1" s="1552"/>
      <c r="I1" s="1552"/>
      <c r="J1" s="1552"/>
      <c r="K1" s="1552"/>
      <c r="L1" s="1552"/>
      <c r="M1" s="1552"/>
      <c r="N1" s="1552"/>
      <c r="O1" s="1552"/>
      <c r="P1" s="1552"/>
      <c r="Q1" s="1552"/>
      <c r="R1" s="1552"/>
      <c r="S1" s="1552"/>
      <c r="T1" s="1552"/>
      <c r="U1" s="1552"/>
      <c r="V1" s="1552"/>
      <c r="W1" s="1552"/>
      <c r="X1" s="1552"/>
      <c r="Y1" s="1552"/>
      <c r="Z1" s="1552"/>
      <c r="AA1" s="1552"/>
      <c r="AB1" s="1552"/>
      <c r="AC1" s="1552"/>
      <c r="AD1" s="1477"/>
    </row>
    <row r="2" spans="1:31">
      <c r="B2" s="1554" t="s">
        <v>465</v>
      </c>
      <c r="C2" s="1555"/>
      <c r="D2" s="1555"/>
      <c r="E2" s="1555"/>
      <c r="F2" s="1555"/>
      <c r="G2" s="1555"/>
      <c r="H2" s="1555"/>
      <c r="I2" s="1555"/>
      <c r="J2" s="1555"/>
      <c r="K2" s="1556"/>
      <c r="L2" s="1552"/>
      <c r="M2" s="1552"/>
      <c r="N2" s="1552"/>
      <c r="O2" s="1552"/>
      <c r="P2" s="1552"/>
      <c r="Q2" s="1552"/>
      <c r="R2" s="1552"/>
      <c r="S2" s="1552"/>
      <c r="T2" s="1552"/>
      <c r="U2" s="1552"/>
      <c r="V2" s="1552"/>
      <c r="W2" s="1552"/>
      <c r="X2" s="1552"/>
      <c r="Y2" s="1552"/>
      <c r="Z2" s="1552"/>
      <c r="AA2" s="1552"/>
      <c r="AB2" s="1552"/>
      <c r="AC2" s="1552"/>
      <c r="AD2" s="1477"/>
      <c r="AE2" s="1475"/>
    </row>
    <row r="3" spans="1:31">
      <c r="B3" s="1557" t="s">
        <v>1409</v>
      </c>
      <c r="C3" s="1558"/>
      <c r="D3" s="1558"/>
      <c r="E3" s="1558"/>
      <c r="F3" s="1558"/>
      <c r="G3" s="1558"/>
      <c r="H3" s="1558"/>
      <c r="I3" s="1558"/>
      <c r="J3" s="1558"/>
      <c r="K3" s="1559"/>
      <c r="L3" s="1553"/>
      <c r="M3" s="1553"/>
      <c r="N3" s="1553"/>
      <c r="O3" s="1553"/>
      <c r="P3" s="1553"/>
      <c r="Q3" s="1553"/>
      <c r="R3" s="1553"/>
      <c r="S3" s="1553"/>
      <c r="T3" s="1553"/>
      <c r="U3" s="1553"/>
      <c r="V3" s="1553"/>
      <c r="W3" s="1553"/>
      <c r="X3" s="1553"/>
      <c r="Y3" s="1553"/>
      <c r="Z3" s="1553"/>
      <c r="AA3" s="1553"/>
      <c r="AB3" s="1553"/>
      <c r="AC3" s="1553"/>
      <c r="AD3" s="1477"/>
      <c r="AE3" s="1477"/>
    </row>
    <row r="4" spans="1:31">
      <c r="B4" s="1560" t="s">
        <v>1589</v>
      </c>
      <c r="C4" s="1561"/>
      <c r="D4" s="1561"/>
      <c r="E4" s="1561"/>
      <c r="F4" s="1561"/>
      <c r="G4" s="1561"/>
      <c r="H4" s="1561"/>
      <c r="I4" s="1561"/>
      <c r="J4" s="1561"/>
      <c r="K4" s="1562"/>
      <c r="L4" s="1552"/>
      <c r="M4" s="1552"/>
      <c r="N4" s="1552"/>
      <c r="O4" s="1552"/>
      <c r="P4" s="1552"/>
      <c r="Q4" s="1552"/>
      <c r="R4" s="1552"/>
      <c r="S4" s="1552"/>
      <c r="T4" s="1552"/>
      <c r="U4" s="1552"/>
      <c r="V4" s="1552"/>
      <c r="W4" s="1552"/>
      <c r="X4" s="1552"/>
      <c r="Y4" s="1552"/>
      <c r="Z4" s="1552"/>
      <c r="AA4" s="1552"/>
      <c r="AB4" s="1552"/>
      <c r="AC4" s="1552"/>
    </row>
    <row r="5" spans="1:31">
      <c r="A5" s="1477"/>
      <c r="B5" s="1557" t="s">
        <v>1590</v>
      </c>
      <c r="C5" s="1433"/>
      <c r="D5" s="1433"/>
      <c r="E5" s="1433"/>
      <c r="F5" s="1433"/>
      <c r="G5" s="1433"/>
      <c r="H5" s="1433"/>
      <c r="I5" s="1433"/>
      <c r="J5" s="1433"/>
      <c r="K5" s="1563"/>
      <c r="L5" s="1477"/>
      <c r="M5" s="1477"/>
      <c r="N5" s="1477"/>
      <c r="O5" s="1477"/>
      <c r="P5" s="1477"/>
      <c r="Q5" s="1477"/>
      <c r="R5" s="1477"/>
      <c r="S5" s="1477"/>
      <c r="T5" s="1477"/>
      <c r="U5" s="1477"/>
      <c r="V5" s="1477"/>
      <c r="W5" s="1477"/>
      <c r="X5" s="1477"/>
      <c r="Y5" s="1477"/>
      <c r="Z5" s="1477"/>
      <c r="AA5" s="1477"/>
      <c r="AB5" s="1477"/>
      <c r="AC5" s="1477"/>
      <c r="AD5" s="1477"/>
      <c r="AE5" s="1477"/>
    </row>
    <row r="6" spans="1:31" ht="12" thickBot="1">
      <c r="A6" s="1477"/>
      <c r="B6" s="1546" t="str">
        <f>'I-A'!B6</f>
        <v xml:space="preserve"> </v>
      </c>
      <c r="C6" s="1564"/>
      <c r="D6" s="1564"/>
      <c r="E6" s="1564"/>
      <c r="F6" s="1564"/>
      <c r="G6" s="1564"/>
      <c r="H6" s="1564"/>
      <c r="I6" s="1564"/>
      <c r="J6" s="1564"/>
      <c r="K6" s="1565"/>
      <c r="L6" s="1477"/>
      <c r="M6" s="1477"/>
      <c r="N6" s="1477"/>
      <c r="O6" s="1477"/>
      <c r="P6" s="1477"/>
      <c r="Q6" s="1477"/>
      <c r="R6" s="1477"/>
      <c r="S6" s="1477"/>
      <c r="T6" s="1477"/>
      <c r="U6" s="1477"/>
      <c r="V6" s="1477"/>
      <c r="W6" s="1477"/>
      <c r="X6" s="1477"/>
      <c r="Y6" s="1477"/>
      <c r="Z6" s="1477"/>
      <c r="AA6" s="1477"/>
      <c r="AB6" s="1477"/>
      <c r="AC6" s="1477"/>
      <c r="AD6" s="1477"/>
      <c r="AE6" s="1477"/>
    </row>
    <row r="7" spans="1:31" ht="23.25" customHeight="1">
      <c r="A7" s="1477"/>
      <c r="B7" s="1477"/>
      <c r="C7" s="1474" t="s">
        <v>28</v>
      </c>
      <c r="D7" s="1477"/>
      <c r="E7" s="1474" t="s">
        <v>29</v>
      </c>
      <c r="F7" s="1477"/>
      <c r="G7" s="1474" t="s">
        <v>30</v>
      </c>
      <c r="H7" s="1477"/>
      <c r="I7" s="1474" t="s">
        <v>31</v>
      </c>
      <c r="J7" s="1477"/>
      <c r="K7" s="1474" t="s">
        <v>626</v>
      </c>
      <c r="L7" s="1477"/>
      <c r="M7" s="1474" t="s">
        <v>627</v>
      </c>
      <c r="N7" s="1477"/>
      <c r="O7" s="1474" t="s">
        <v>628</v>
      </c>
      <c r="P7" s="1477"/>
      <c r="Q7" s="1474" t="s">
        <v>629</v>
      </c>
      <c r="R7" s="1477"/>
      <c r="S7" s="1474" t="s">
        <v>630</v>
      </c>
      <c r="T7" s="1477"/>
      <c r="U7" s="1474" t="s">
        <v>631</v>
      </c>
      <c r="V7" s="1477"/>
      <c r="W7" s="1474" t="s">
        <v>632</v>
      </c>
      <c r="X7" s="1477"/>
      <c r="Y7" s="1474" t="s">
        <v>633</v>
      </c>
      <c r="Z7" s="1477"/>
      <c r="AA7" s="1474" t="s">
        <v>634</v>
      </c>
      <c r="AB7" s="1477"/>
      <c r="AC7" s="1474" t="s">
        <v>635</v>
      </c>
      <c r="AD7" s="1477"/>
      <c r="AE7" s="1474" t="s">
        <v>636</v>
      </c>
    </row>
    <row r="8" spans="1:31">
      <c r="A8" s="1477"/>
      <c r="B8" s="1477"/>
      <c r="C8" s="1477"/>
      <c r="D8" s="1477"/>
      <c r="E8" s="1477"/>
      <c r="F8" s="1477"/>
      <c r="G8" s="1477"/>
      <c r="H8" s="1477"/>
      <c r="I8" s="1477"/>
      <c r="J8" s="1477"/>
      <c r="K8" s="1477"/>
      <c r="L8" s="1477"/>
      <c r="M8" s="1477"/>
      <c r="N8" s="1477"/>
      <c r="O8" s="1474" t="s">
        <v>637</v>
      </c>
      <c r="P8" s="1477"/>
      <c r="Q8" s="1474" t="s">
        <v>638</v>
      </c>
      <c r="R8" s="1477"/>
      <c r="S8" s="1477"/>
      <c r="T8" s="1477"/>
      <c r="U8" s="1474" t="s">
        <v>639</v>
      </c>
      <c r="V8" s="1477"/>
      <c r="W8" s="1477"/>
      <c r="X8" s="1477"/>
      <c r="Y8" s="1477"/>
      <c r="Z8" s="1477"/>
      <c r="AA8" s="1474" t="s">
        <v>640</v>
      </c>
      <c r="AB8" s="1477"/>
      <c r="AC8" s="1477"/>
      <c r="AD8" s="1477"/>
      <c r="AE8" s="1477"/>
    </row>
    <row r="9" spans="1:31">
      <c r="A9" s="1477"/>
      <c r="B9" s="1477"/>
      <c r="C9" s="1477"/>
      <c r="D9" s="1477"/>
      <c r="E9" s="1477"/>
      <c r="F9" s="1477"/>
      <c r="G9" s="1474" t="s">
        <v>641</v>
      </c>
      <c r="H9" s="1477"/>
      <c r="I9" s="1477"/>
      <c r="J9" s="1477"/>
      <c r="K9" s="1477"/>
      <c r="L9" s="1477"/>
      <c r="M9" s="1474" t="s">
        <v>642</v>
      </c>
      <c r="N9" s="1477"/>
      <c r="O9" s="1474" t="s">
        <v>643</v>
      </c>
      <c r="P9" s="1477"/>
      <c r="Q9" s="1474" t="s">
        <v>644</v>
      </c>
      <c r="R9" s="1477"/>
      <c r="S9" s="1474" t="s">
        <v>645</v>
      </c>
      <c r="T9" s="1477"/>
      <c r="U9" s="1474" t="s">
        <v>646</v>
      </c>
      <c r="V9" s="1477"/>
      <c r="W9" s="1474" t="s">
        <v>647</v>
      </c>
      <c r="X9" s="1477"/>
      <c r="Y9" s="1474" t="s">
        <v>205</v>
      </c>
      <c r="Z9" s="1477"/>
      <c r="AA9" s="1474" t="s">
        <v>206</v>
      </c>
      <c r="AB9" s="1477"/>
      <c r="AC9" s="1474" t="s">
        <v>190</v>
      </c>
      <c r="AD9" s="1477"/>
      <c r="AE9" s="1474" t="s">
        <v>33</v>
      </c>
    </row>
    <row r="10" spans="1:31">
      <c r="A10" s="1477" t="s">
        <v>272</v>
      </c>
      <c r="B10" s="1477"/>
      <c r="C10" s="1477"/>
      <c r="D10" s="1477"/>
      <c r="E10" s="1474" t="s">
        <v>207</v>
      </c>
      <c r="F10" s="1477"/>
      <c r="G10" s="1474" t="s">
        <v>208</v>
      </c>
      <c r="H10" s="1477"/>
      <c r="I10" s="1474" t="s">
        <v>209</v>
      </c>
      <c r="J10" s="1477"/>
      <c r="K10" s="1474" t="s">
        <v>647</v>
      </c>
      <c r="L10" s="1477"/>
      <c r="M10" s="1474" t="s">
        <v>210</v>
      </c>
      <c r="N10" s="1477"/>
      <c r="O10" s="1474" t="s">
        <v>207</v>
      </c>
      <c r="P10" s="1477"/>
      <c r="Q10" s="1474" t="s">
        <v>211</v>
      </c>
      <c r="R10" s="1477"/>
      <c r="S10" s="1474" t="s">
        <v>639</v>
      </c>
      <c r="T10" s="1477"/>
      <c r="U10" s="1474" t="s">
        <v>206</v>
      </c>
      <c r="V10" s="1477"/>
      <c r="W10" s="1474" t="s">
        <v>212</v>
      </c>
      <c r="X10" s="1477"/>
      <c r="Y10" s="1474" t="s">
        <v>639</v>
      </c>
      <c r="Z10" s="1477"/>
      <c r="AA10" s="1474" t="s">
        <v>213</v>
      </c>
      <c r="AB10" s="1477"/>
      <c r="AC10" s="1474" t="s">
        <v>214</v>
      </c>
      <c r="AD10" s="1477"/>
      <c r="AE10" s="1474" t="s">
        <v>215</v>
      </c>
    </row>
    <row r="11" spans="1:31">
      <c r="A11" s="1477" t="s">
        <v>1083</v>
      </c>
      <c r="B11" s="1477"/>
      <c r="C11" s="1474" t="s">
        <v>578</v>
      </c>
      <c r="D11" s="1477"/>
      <c r="E11" s="1474" t="s">
        <v>273</v>
      </c>
      <c r="F11" s="1477"/>
      <c r="G11" s="1474" t="s">
        <v>274</v>
      </c>
      <c r="H11" s="1477"/>
      <c r="I11" s="1474" t="s">
        <v>275</v>
      </c>
      <c r="J11" s="1477"/>
      <c r="K11" s="1474" t="s">
        <v>276</v>
      </c>
      <c r="L11" s="1477"/>
      <c r="M11" s="1474" t="s">
        <v>899</v>
      </c>
      <c r="N11" s="1477"/>
      <c r="O11" s="1474" t="s">
        <v>900</v>
      </c>
      <c r="P11" s="1477"/>
      <c r="Q11" s="1474" t="s">
        <v>901</v>
      </c>
      <c r="R11" s="1477"/>
      <c r="S11" s="1474" t="s">
        <v>646</v>
      </c>
      <c r="T11" s="1477"/>
      <c r="U11" s="1474" t="s">
        <v>902</v>
      </c>
      <c r="V11" s="1477"/>
      <c r="W11" s="1474" t="s">
        <v>903</v>
      </c>
      <c r="X11" s="1477"/>
      <c r="Y11" s="1474" t="s">
        <v>646</v>
      </c>
      <c r="Z11" s="1477"/>
      <c r="AA11" s="1474" t="s">
        <v>646</v>
      </c>
      <c r="AB11" s="1477"/>
      <c r="AC11" s="1474" t="s">
        <v>904</v>
      </c>
      <c r="AD11" s="1477"/>
      <c r="AE11" s="1474" t="s">
        <v>190</v>
      </c>
    </row>
    <row r="12" spans="1:31">
      <c r="A12" s="1473"/>
      <c r="B12" s="1477"/>
      <c r="C12" s="1472"/>
      <c r="D12" s="1477"/>
      <c r="E12" s="1473"/>
      <c r="F12" s="1477"/>
      <c r="G12" s="1473"/>
      <c r="H12" s="1477"/>
      <c r="I12" s="1473"/>
      <c r="J12" s="1477"/>
      <c r="K12" s="1473"/>
      <c r="L12" s="1477"/>
      <c r="M12" s="1473"/>
      <c r="N12" s="1477"/>
      <c r="O12" s="1473"/>
      <c r="P12" s="1477"/>
      <c r="Q12" s="1473"/>
      <c r="R12" s="1477"/>
      <c r="S12" s="1473"/>
      <c r="T12" s="1477"/>
      <c r="U12" s="1473"/>
      <c r="V12" s="1477"/>
      <c r="W12" s="1473"/>
      <c r="X12" s="1477"/>
      <c r="Y12" s="1473"/>
      <c r="Z12" s="1477"/>
      <c r="AA12" s="1473"/>
      <c r="AB12" s="1477"/>
      <c r="AC12" s="1473"/>
      <c r="AD12" s="1477"/>
      <c r="AE12" s="1473"/>
    </row>
    <row r="13" spans="1:31">
      <c r="A13" s="1477">
        <v>1</v>
      </c>
      <c r="B13" s="1477"/>
      <c r="C13" s="1471" t="s">
        <v>905</v>
      </c>
      <c r="D13" s="1477"/>
      <c r="E13" s="1471" t="s">
        <v>916</v>
      </c>
      <c r="F13" s="1477"/>
      <c r="G13" s="1471" t="s">
        <v>917</v>
      </c>
      <c r="H13" s="1477"/>
      <c r="I13" s="1470">
        <v>0</v>
      </c>
      <c r="J13" s="1477"/>
      <c r="K13" s="1469">
        <v>0</v>
      </c>
      <c r="L13" s="1477"/>
      <c r="M13" s="1469">
        <v>0</v>
      </c>
      <c r="N13" s="1477"/>
      <c r="O13" s="1469">
        <v>0</v>
      </c>
      <c r="P13" s="1477"/>
      <c r="Q13" s="1469">
        <v>0</v>
      </c>
      <c r="R13" s="1477"/>
      <c r="S13" s="1468">
        <f>K13+M13-O13+Q13</f>
        <v>0</v>
      </c>
      <c r="T13" s="1477"/>
      <c r="U13" s="1467">
        <f>IF(ISERR(S13/K13),0,S13/K13)</f>
        <v>0</v>
      </c>
      <c r="V13" s="1477"/>
      <c r="W13" s="1469">
        <v>0</v>
      </c>
      <c r="X13" s="1477"/>
      <c r="Y13" s="1468">
        <f>U13*W13</f>
        <v>0</v>
      </c>
      <c r="Z13" s="1477"/>
      <c r="AA13" s="1466">
        <f>IF(ISERR(Y13/$Y$18),0,Y13/$Y$18)</f>
        <v>0</v>
      </c>
      <c r="AB13" s="1474"/>
      <c r="AC13" s="1470">
        <v>0</v>
      </c>
      <c r="AD13" s="1477"/>
      <c r="AE13" s="1467">
        <f>AA13*AC13</f>
        <v>0</v>
      </c>
    </row>
    <row r="14" spans="1:31">
      <c r="A14" s="1477">
        <v>2</v>
      </c>
      <c r="B14" s="1477"/>
      <c r="C14" s="1471" t="s">
        <v>905</v>
      </c>
      <c r="D14" s="1477"/>
      <c r="E14" s="1471" t="s">
        <v>916</v>
      </c>
      <c r="F14" s="1477"/>
      <c r="G14" s="1471" t="s">
        <v>917</v>
      </c>
      <c r="H14" s="1477"/>
      <c r="I14" s="1470">
        <v>0</v>
      </c>
      <c r="J14" s="1477"/>
      <c r="K14" s="1469">
        <v>0</v>
      </c>
      <c r="L14" s="1477"/>
      <c r="M14" s="1469">
        <v>0</v>
      </c>
      <c r="N14" s="1477"/>
      <c r="O14" s="1469">
        <v>0</v>
      </c>
      <c r="P14" s="1477"/>
      <c r="Q14" s="1469">
        <v>0</v>
      </c>
      <c r="R14" s="1477"/>
      <c r="S14" s="1468">
        <f>K14+M14-O14+Q14</f>
        <v>0</v>
      </c>
      <c r="T14" s="1477"/>
      <c r="U14" s="1467">
        <f>IF(ISERR(S14/K14),0,S14/K14)</f>
        <v>0</v>
      </c>
      <c r="V14" s="1477"/>
      <c r="W14" s="1469">
        <v>0</v>
      </c>
      <c r="X14" s="1477"/>
      <c r="Y14" s="1468">
        <f>U14*W14</f>
        <v>0</v>
      </c>
      <c r="Z14" s="1477"/>
      <c r="AA14" s="1466">
        <f>IF(ISERR(Y14/$Y$18),0,Y14/$Y$18)</f>
        <v>0</v>
      </c>
      <c r="AB14" s="1474"/>
      <c r="AC14" s="1470">
        <v>0</v>
      </c>
      <c r="AD14" s="1477"/>
      <c r="AE14" s="1467">
        <f>AA14*AC14</f>
        <v>0</v>
      </c>
    </row>
    <row r="15" spans="1:31">
      <c r="A15" s="1477">
        <v>3</v>
      </c>
      <c r="B15" s="1477"/>
      <c r="C15" s="1471" t="s">
        <v>905</v>
      </c>
      <c r="D15" s="1477"/>
      <c r="E15" s="1471" t="s">
        <v>916</v>
      </c>
      <c r="F15" s="1477"/>
      <c r="G15" s="1471" t="s">
        <v>917</v>
      </c>
      <c r="H15" s="1477"/>
      <c r="I15" s="1470">
        <v>0</v>
      </c>
      <c r="J15" s="1477"/>
      <c r="K15" s="1469">
        <v>0</v>
      </c>
      <c r="L15" s="1477"/>
      <c r="M15" s="1469">
        <v>0</v>
      </c>
      <c r="N15" s="1477"/>
      <c r="O15" s="1469">
        <v>0</v>
      </c>
      <c r="P15" s="1477"/>
      <c r="Q15" s="1469">
        <v>0</v>
      </c>
      <c r="R15" s="1477"/>
      <c r="S15" s="1468">
        <f>K15+M15-O15+Q15</f>
        <v>0</v>
      </c>
      <c r="T15" s="1477"/>
      <c r="U15" s="1467">
        <f>IF(ISERR(S15/K15),0,S15/K15)</f>
        <v>0</v>
      </c>
      <c r="V15" s="1477"/>
      <c r="W15" s="1469">
        <v>0</v>
      </c>
      <c r="X15" s="1477"/>
      <c r="Y15" s="1468">
        <f>U15*W15</f>
        <v>0</v>
      </c>
      <c r="Z15" s="1477"/>
      <c r="AA15" s="1466">
        <f>IF(ISERR(Y15/$Y$18),0,Y15/$Y$18)</f>
        <v>0</v>
      </c>
      <c r="AB15" s="1474"/>
      <c r="AC15" s="1470">
        <v>0</v>
      </c>
      <c r="AD15" s="1477"/>
      <c r="AE15" s="1467">
        <f>AA15*AC15</f>
        <v>0</v>
      </c>
    </row>
    <row r="16" spans="1:31">
      <c r="A16" s="1477">
        <v>4</v>
      </c>
      <c r="B16" s="1477"/>
      <c r="C16" s="1471" t="s">
        <v>905</v>
      </c>
      <c r="D16" s="1477"/>
      <c r="E16" s="1471" t="s">
        <v>916</v>
      </c>
      <c r="F16" s="1477"/>
      <c r="G16" s="1471" t="s">
        <v>917</v>
      </c>
      <c r="H16" s="1477"/>
      <c r="I16" s="1470">
        <v>0</v>
      </c>
      <c r="J16" s="1477"/>
      <c r="K16" s="1469">
        <v>0</v>
      </c>
      <c r="L16" s="1477"/>
      <c r="M16" s="1469">
        <v>0</v>
      </c>
      <c r="N16" s="1477"/>
      <c r="O16" s="1469">
        <v>0</v>
      </c>
      <c r="P16" s="1477"/>
      <c r="Q16" s="1469">
        <v>0</v>
      </c>
      <c r="R16" s="1477"/>
      <c r="S16" s="1468">
        <f>K16+M16-O16+Q16</f>
        <v>0</v>
      </c>
      <c r="T16" s="1477"/>
      <c r="U16" s="1467">
        <f>IF(ISERR(S16/K16),0,S16/K16)</f>
        <v>0</v>
      </c>
      <c r="V16" s="1477"/>
      <c r="W16" s="1469">
        <v>0</v>
      </c>
      <c r="X16" s="1477"/>
      <c r="Y16" s="1468">
        <f>U16*W16</f>
        <v>0</v>
      </c>
      <c r="Z16" s="1477"/>
      <c r="AA16" s="1466">
        <f>IF(ISERR(Y16/$Y$18),0,Y16/$Y$18)</f>
        <v>0</v>
      </c>
      <c r="AB16" s="1474"/>
      <c r="AC16" s="1470">
        <v>0</v>
      </c>
      <c r="AD16" s="1477"/>
      <c r="AE16" s="1467">
        <f>AA16*AC16</f>
        <v>0</v>
      </c>
    </row>
    <row r="17" spans="1:31">
      <c r="A17" s="1477"/>
      <c r="B17" s="1477"/>
      <c r="C17" s="1474"/>
      <c r="D17" s="1477"/>
      <c r="E17" s="1477"/>
      <c r="F17" s="1477"/>
      <c r="G17" s="1474"/>
      <c r="H17" s="1477"/>
      <c r="I17" s="1474"/>
      <c r="J17" s="1477"/>
      <c r="K17" s="1477"/>
      <c r="L17" s="1477"/>
      <c r="M17" s="1477"/>
      <c r="N17" s="1477"/>
      <c r="O17" s="1477"/>
      <c r="P17" s="1477"/>
      <c r="Q17" s="1477"/>
      <c r="R17" s="1477"/>
      <c r="S17" s="1477"/>
      <c r="T17" s="1477"/>
      <c r="U17" s="1477"/>
      <c r="V17" s="1477"/>
      <c r="W17" s="1465"/>
      <c r="X17" s="1477"/>
      <c r="Y17" s="1465"/>
      <c r="Z17" s="1477"/>
      <c r="AA17" s="1464"/>
      <c r="AB17" s="1474"/>
      <c r="AC17" s="1474"/>
      <c r="AD17" s="1477"/>
      <c r="AE17" s="1463"/>
    </row>
    <row r="18" spans="1:31">
      <c r="A18" s="1477">
        <v>5</v>
      </c>
      <c r="B18" s="1477"/>
      <c r="C18" s="1474"/>
      <c r="D18" s="1477"/>
      <c r="E18" s="1477"/>
      <c r="F18" s="1477"/>
      <c r="G18" s="1474"/>
      <c r="H18" s="1477"/>
      <c r="I18" s="1477"/>
      <c r="J18" s="1477"/>
      <c r="K18" s="1477"/>
      <c r="L18" s="1477"/>
      <c r="M18" s="1477"/>
      <c r="N18" s="1477"/>
      <c r="O18" s="1477"/>
      <c r="P18" s="1477"/>
      <c r="Q18" s="1477" t="s">
        <v>283</v>
      </c>
      <c r="R18" s="1477"/>
      <c r="S18" s="1477"/>
      <c r="T18" s="1477"/>
      <c r="U18" s="1477"/>
      <c r="V18" s="1477"/>
      <c r="W18" s="1468">
        <f>SUM(W13:W16)</f>
        <v>0</v>
      </c>
      <c r="X18" s="1477"/>
      <c r="Y18" s="1468">
        <f>SUM(Y13:Y16)</f>
        <v>0</v>
      </c>
      <c r="Z18" s="1477"/>
      <c r="AA18" s="1462">
        <f>SUM(AA13:AA16)</f>
        <v>0</v>
      </c>
      <c r="AB18" s="1474"/>
      <c r="AC18" s="1474"/>
      <c r="AD18" s="1477"/>
      <c r="AE18" s="1467">
        <f>SUM(AE13:AE16)</f>
        <v>0</v>
      </c>
    </row>
    <row r="19" spans="1:31">
      <c r="A19" s="1477"/>
      <c r="B19" s="1477"/>
      <c r="C19" s="1477"/>
      <c r="D19" s="1477"/>
      <c r="E19" s="1477"/>
      <c r="F19" s="1477"/>
      <c r="G19" s="1477"/>
      <c r="H19" s="1477"/>
      <c r="I19" s="1477"/>
      <c r="J19" s="1477"/>
      <c r="K19" s="1477"/>
      <c r="L19" s="1477"/>
      <c r="M19" s="1477"/>
      <c r="N19" s="1477"/>
      <c r="O19" s="1477"/>
      <c r="P19" s="1477"/>
      <c r="Q19" s="1477"/>
      <c r="R19" s="1477"/>
      <c r="S19" s="1477"/>
      <c r="T19" s="1477"/>
      <c r="U19" s="1477"/>
      <c r="V19" s="1477"/>
      <c r="W19" s="1477"/>
      <c r="X19" s="1477"/>
      <c r="Y19" s="1477"/>
      <c r="Z19" s="1477"/>
      <c r="AA19" s="1474"/>
      <c r="AB19" s="1474"/>
      <c r="AC19" s="1474"/>
      <c r="AD19" s="1477"/>
      <c r="AE19" s="1467"/>
    </row>
    <row r="20" spans="1:31">
      <c r="A20" s="1477">
        <v>6</v>
      </c>
      <c r="B20" s="1477"/>
      <c r="C20" s="1477"/>
      <c r="D20" s="1477"/>
      <c r="E20" s="1477"/>
      <c r="F20" s="1477"/>
      <c r="G20" s="1477"/>
      <c r="H20" s="1477"/>
      <c r="I20" s="1477"/>
      <c r="J20" s="1477"/>
      <c r="K20" s="1477"/>
      <c r="L20" s="1477"/>
      <c r="M20" s="1477"/>
      <c r="N20" s="1477"/>
      <c r="O20" s="1475" t="s">
        <v>918</v>
      </c>
      <c r="P20" s="1477"/>
      <c r="Q20" s="1461" t="s">
        <v>919</v>
      </c>
      <c r="R20" s="1477"/>
      <c r="S20" s="1477"/>
      <c r="T20" s="1477"/>
      <c r="U20" s="1477"/>
      <c r="V20" s="1477"/>
      <c r="W20" s="1469">
        <v>0</v>
      </c>
      <c r="X20" s="1477"/>
      <c r="Y20" s="1477"/>
      <c r="Z20" s="1477"/>
      <c r="AA20" s="1474"/>
      <c r="AB20" s="1474"/>
      <c r="AC20" s="1474"/>
      <c r="AD20" s="1477"/>
      <c r="AE20" s="1477"/>
    </row>
    <row r="21" spans="1:31">
      <c r="A21" s="1477">
        <v>7</v>
      </c>
      <c r="B21" s="1477"/>
      <c r="C21" s="1477"/>
      <c r="D21" s="1477"/>
      <c r="E21" s="1477"/>
      <c r="F21" s="1477"/>
      <c r="G21" s="1477"/>
      <c r="H21" s="1477"/>
      <c r="I21" s="1477"/>
      <c r="J21" s="1477"/>
      <c r="K21" s="1477"/>
      <c r="L21" s="1477"/>
      <c r="M21" s="1477"/>
      <c r="N21" s="1477"/>
      <c r="O21" s="1475" t="s">
        <v>798</v>
      </c>
      <c r="P21" s="1477"/>
      <c r="Q21" s="1460" t="s">
        <v>153</v>
      </c>
      <c r="R21" s="1477"/>
      <c r="S21" s="1477"/>
      <c r="T21" s="1477"/>
      <c r="U21" s="1477"/>
      <c r="V21" s="1477"/>
      <c r="W21" s="1469">
        <v>0</v>
      </c>
      <c r="X21" s="1477"/>
      <c r="Y21" s="1477"/>
      <c r="Z21" s="1477"/>
      <c r="AA21" s="1477"/>
      <c r="AB21" s="1477"/>
      <c r="AC21" s="1477"/>
      <c r="AD21" s="1477"/>
      <c r="AE21" s="1477"/>
    </row>
    <row r="22" spans="1:31">
      <c r="A22" s="1477">
        <v>8</v>
      </c>
      <c r="B22" s="1477"/>
      <c r="C22" s="1477"/>
      <c r="D22" s="1477"/>
      <c r="E22" s="1477"/>
      <c r="F22" s="1477"/>
      <c r="G22" s="1477"/>
      <c r="H22" s="1477"/>
      <c r="I22" s="1477"/>
      <c r="J22" s="1477"/>
      <c r="K22" s="1477"/>
      <c r="L22" s="1477"/>
      <c r="M22" s="1477"/>
      <c r="N22" s="1477"/>
      <c r="O22" s="1475" t="s">
        <v>918</v>
      </c>
      <c r="P22" s="1477"/>
      <c r="Q22" s="1460" t="s">
        <v>1047</v>
      </c>
      <c r="R22" s="1477"/>
      <c r="S22" s="1477"/>
      <c r="T22" s="1477"/>
      <c r="U22" s="1477"/>
      <c r="V22" s="1477"/>
      <c r="W22" s="1469">
        <v>0</v>
      </c>
      <c r="X22" s="1477"/>
      <c r="Y22" s="1477"/>
      <c r="Z22" s="1477"/>
      <c r="AA22" s="1477"/>
      <c r="AB22" s="1477"/>
      <c r="AC22" s="1477"/>
      <c r="AD22" s="1477"/>
      <c r="AE22" s="1477"/>
    </row>
    <row r="23" spans="1:31">
      <c r="A23" s="1477">
        <v>9</v>
      </c>
      <c r="B23" s="1477"/>
      <c r="C23" s="1477"/>
      <c r="D23" s="1477"/>
      <c r="E23" s="1477"/>
      <c r="F23" s="1477"/>
      <c r="G23" s="1477"/>
      <c r="H23" s="1477"/>
      <c r="I23" s="1477"/>
      <c r="J23" s="1477"/>
      <c r="K23" s="1477"/>
      <c r="L23" s="1477"/>
      <c r="M23" s="1477"/>
      <c r="N23" s="1477"/>
      <c r="O23" s="1477"/>
      <c r="P23" s="1477"/>
      <c r="Q23" s="1477"/>
      <c r="R23" s="1477"/>
      <c r="S23" s="1477"/>
      <c r="T23" s="1477"/>
      <c r="U23" s="1477"/>
      <c r="V23" s="1477"/>
      <c r="W23" s="1473"/>
      <c r="X23" s="1477"/>
      <c r="Y23" s="1477"/>
      <c r="Z23" s="1477"/>
      <c r="AA23" s="1477"/>
      <c r="AB23" s="1477"/>
      <c r="AC23" s="1477"/>
      <c r="AD23" s="1477"/>
      <c r="AE23" s="1477"/>
    </row>
    <row r="24" spans="1:31">
      <c r="A24" s="1459">
        <v>10</v>
      </c>
      <c r="B24" s="1477"/>
      <c r="C24" s="1477"/>
      <c r="D24" s="1477"/>
      <c r="E24" s="1477"/>
      <c r="F24" s="1477"/>
      <c r="G24" s="1477"/>
      <c r="H24" s="1477"/>
      <c r="I24" s="1477"/>
      <c r="J24" s="1477"/>
      <c r="K24" s="1477"/>
      <c r="L24" s="1477"/>
      <c r="M24" s="1477"/>
      <c r="N24" s="1477"/>
      <c r="O24" s="1477"/>
      <c r="P24" s="1477"/>
      <c r="Q24" s="1474" t="s">
        <v>822</v>
      </c>
      <c r="R24" s="1477"/>
      <c r="S24" s="1477"/>
      <c r="T24" s="1477"/>
      <c r="U24" s="1477"/>
      <c r="V24" s="1477"/>
      <c r="W24" s="1468">
        <f>W18+W20-W21+W22</f>
        <v>0</v>
      </c>
      <c r="X24" s="1477"/>
      <c r="Y24" s="1477"/>
      <c r="Z24" s="1477"/>
      <c r="AA24" s="1477"/>
      <c r="AB24" s="1477"/>
      <c r="AC24" s="1477"/>
      <c r="AD24" s="1477"/>
      <c r="AE24" s="1477"/>
    </row>
    <row r="25" spans="1:31">
      <c r="A25" s="1458"/>
      <c r="B25" s="1458"/>
      <c r="C25" s="1458"/>
      <c r="D25" s="1458"/>
      <c r="E25" s="1458"/>
      <c r="F25" s="1458"/>
      <c r="G25" s="1458"/>
      <c r="H25" s="1458"/>
      <c r="I25" s="1458"/>
      <c r="J25" s="1458"/>
      <c r="K25" s="1458"/>
      <c r="L25" s="1458"/>
      <c r="M25" s="1458"/>
      <c r="N25" s="1458"/>
      <c r="O25" s="1458"/>
      <c r="P25" s="1458"/>
      <c r="Q25" s="1458"/>
      <c r="R25" s="1458"/>
      <c r="S25" s="1458"/>
      <c r="T25" s="1458"/>
      <c r="U25" s="1458"/>
      <c r="V25" s="1458"/>
      <c r="W25" s="1458"/>
      <c r="X25" s="1458"/>
      <c r="Y25" s="1458"/>
      <c r="Z25" s="1458"/>
      <c r="AA25" s="1458"/>
      <c r="AB25" s="1458"/>
      <c r="AC25" s="1458"/>
      <c r="AD25" s="1458"/>
      <c r="AE25" s="1458"/>
    </row>
    <row r="26" spans="1:31">
      <c r="A26" s="1458"/>
      <c r="B26" s="1458"/>
      <c r="C26" s="1458"/>
      <c r="D26" s="1458"/>
      <c r="E26" s="1458"/>
      <c r="F26" s="1458"/>
      <c r="G26" s="1458"/>
      <c r="H26" s="1458"/>
      <c r="I26" s="1458"/>
      <c r="J26" s="1458"/>
      <c r="K26" s="1458"/>
      <c r="L26" s="1458"/>
      <c r="M26" s="1458"/>
      <c r="N26" s="1458"/>
      <c r="O26" s="1458"/>
      <c r="P26" s="1458"/>
      <c r="Q26" s="1458"/>
      <c r="R26" s="1458"/>
      <c r="S26" s="1458"/>
      <c r="T26" s="1458"/>
      <c r="U26" s="1458"/>
      <c r="V26" s="1458"/>
      <c r="W26" s="1458"/>
      <c r="X26" s="1458"/>
      <c r="Y26" s="1458"/>
      <c r="Z26" s="1458"/>
      <c r="AA26" s="1458"/>
      <c r="AB26" s="1458"/>
      <c r="AC26" s="1458"/>
      <c r="AD26" s="1458"/>
      <c r="AE26" s="1458"/>
    </row>
    <row r="27" spans="1:31">
      <c r="A27" s="1458"/>
      <c r="B27" s="1458"/>
      <c r="C27" s="1458"/>
      <c r="D27" s="1458"/>
      <c r="E27" s="1458"/>
      <c r="F27" s="1458"/>
      <c r="G27" s="1458"/>
      <c r="H27" s="1458"/>
      <c r="I27" s="1458"/>
      <c r="J27" s="1458"/>
      <c r="K27" s="1458"/>
      <c r="L27" s="1458"/>
      <c r="M27" s="1458"/>
      <c r="N27" s="1458"/>
      <c r="O27" s="1458"/>
      <c r="P27" s="1458"/>
      <c r="Q27" s="1458"/>
      <c r="R27" s="1458"/>
      <c r="S27" s="1458"/>
      <c r="T27" s="1458"/>
      <c r="U27" s="1458"/>
      <c r="V27" s="1458"/>
      <c r="W27" s="1458"/>
      <c r="X27" s="1458"/>
      <c r="Y27" s="1458"/>
      <c r="Z27" s="1458"/>
      <c r="AA27" s="1458"/>
      <c r="AB27" s="1458"/>
      <c r="AC27" s="1458"/>
      <c r="AD27" s="1458"/>
      <c r="AE27" s="1458"/>
    </row>
    <row r="28" spans="1:31">
      <c r="A28" s="1458"/>
      <c r="B28" s="1458"/>
      <c r="C28" s="1458"/>
      <c r="D28" s="1458"/>
      <c r="E28" s="1458"/>
      <c r="F28" s="1458"/>
      <c r="G28" s="1458"/>
      <c r="H28" s="1458"/>
      <c r="I28" s="1458"/>
      <c r="J28" s="1458"/>
      <c r="K28" s="1458"/>
      <c r="L28" s="1458"/>
      <c r="M28" s="1458"/>
      <c r="N28" s="1458"/>
      <c r="O28" s="1458"/>
      <c r="P28" s="1458"/>
      <c r="Q28" s="1458"/>
      <c r="R28" s="1458"/>
      <c r="S28" s="1458"/>
      <c r="T28" s="1458"/>
      <c r="U28" s="1458"/>
      <c r="V28" s="1458"/>
      <c r="W28" s="1458"/>
      <c r="X28" s="1458"/>
      <c r="Y28" s="1458"/>
      <c r="Z28" s="1458"/>
      <c r="AA28" s="1458"/>
      <c r="AB28" s="1458"/>
      <c r="AC28" s="1458"/>
      <c r="AD28" s="1458"/>
      <c r="AE28" s="1458"/>
    </row>
    <row r="29" spans="1:31">
      <c r="A29" s="1458"/>
      <c r="B29" s="1458"/>
      <c r="C29" s="1458"/>
      <c r="D29" s="1458"/>
      <c r="E29" s="1458"/>
      <c r="F29" s="1458"/>
      <c r="G29" s="1458"/>
      <c r="H29" s="1458"/>
      <c r="I29" s="1458"/>
      <c r="J29" s="1458"/>
      <c r="K29" s="1458"/>
      <c r="L29" s="1458"/>
      <c r="M29" s="1458"/>
      <c r="N29" s="1458"/>
      <c r="O29" s="1458"/>
      <c r="P29" s="1458"/>
      <c r="Q29" s="1458"/>
      <c r="R29" s="1458"/>
      <c r="S29" s="1458"/>
      <c r="T29" s="1458"/>
      <c r="U29" s="1458"/>
      <c r="V29" s="1458"/>
      <c r="W29" s="1458"/>
      <c r="X29" s="1458"/>
      <c r="Y29" s="1458"/>
      <c r="Z29" s="1458"/>
      <c r="AA29" s="1458"/>
      <c r="AB29" s="1458"/>
      <c r="AC29" s="1458"/>
      <c r="AD29" s="1458"/>
      <c r="AE29" s="1458"/>
    </row>
    <row r="30" spans="1:31">
      <c r="A30" s="1458"/>
      <c r="B30" s="1458"/>
      <c r="C30" s="1458"/>
      <c r="D30" s="1458"/>
      <c r="E30" s="1458"/>
      <c r="F30" s="1458"/>
      <c r="G30" s="1458"/>
      <c r="H30" s="1458"/>
      <c r="I30" s="1458"/>
      <c r="J30" s="1458"/>
      <c r="K30" s="1458"/>
      <c r="L30" s="1458"/>
      <c r="M30" s="1458"/>
      <c r="N30" s="1458"/>
      <c r="O30" s="1458"/>
      <c r="P30" s="1458"/>
      <c r="Q30" s="1458"/>
      <c r="R30" s="1458"/>
      <c r="S30" s="1458"/>
      <c r="T30" s="1458"/>
      <c r="U30" s="1458"/>
      <c r="V30" s="1458"/>
      <c r="W30" s="1458"/>
      <c r="X30" s="1458"/>
      <c r="Y30" s="1458"/>
      <c r="Z30" s="1458"/>
      <c r="AA30" s="1458"/>
      <c r="AB30" s="1458"/>
      <c r="AC30" s="1458"/>
      <c r="AD30" s="1458"/>
      <c r="AE30" s="1458"/>
    </row>
    <row r="31" spans="1:31">
      <c r="A31" s="1458"/>
      <c r="B31" s="1458"/>
      <c r="C31" s="1458"/>
      <c r="D31" s="1458"/>
      <c r="E31" s="1458"/>
      <c r="F31" s="1458"/>
      <c r="G31" s="1458"/>
      <c r="H31" s="1458"/>
      <c r="I31" s="1458"/>
      <c r="J31" s="1458"/>
      <c r="K31" s="1458"/>
      <c r="L31" s="1458"/>
      <c r="M31" s="1458"/>
      <c r="N31" s="1458"/>
      <c r="O31" s="1458"/>
      <c r="P31" s="1458"/>
      <c r="Q31" s="1458"/>
      <c r="R31" s="1458"/>
      <c r="S31" s="1458"/>
      <c r="T31" s="1458"/>
      <c r="U31" s="1458"/>
      <c r="V31" s="1458"/>
      <c r="W31" s="1458"/>
      <c r="X31" s="1458"/>
      <c r="Y31" s="1458"/>
      <c r="Z31" s="1458"/>
      <c r="AA31" s="1458"/>
      <c r="AB31" s="1458"/>
      <c r="AC31" s="1458"/>
      <c r="AD31" s="1458"/>
      <c r="AE31" s="1458"/>
    </row>
    <row r="32" spans="1:31">
      <c r="A32" s="1458"/>
      <c r="B32" s="1458"/>
      <c r="C32" s="1458"/>
      <c r="D32" s="1458"/>
      <c r="E32" s="1458"/>
      <c r="F32" s="1458"/>
      <c r="G32" s="1458"/>
      <c r="H32" s="1458"/>
      <c r="I32" s="1458"/>
      <c r="J32" s="1458"/>
      <c r="K32" s="1458"/>
      <c r="L32" s="1458"/>
      <c r="M32" s="1458"/>
      <c r="N32" s="1458"/>
      <c r="O32" s="1458"/>
      <c r="P32" s="1458"/>
      <c r="Q32" s="1458"/>
      <c r="R32" s="1458"/>
      <c r="S32" s="1458"/>
      <c r="T32" s="1458"/>
      <c r="U32" s="1458"/>
      <c r="V32" s="1458"/>
      <c r="W32" s="1458"/>
      <c r="X32" s="1458"/>
      <c r="Y32" s="1458"/>
      <c r="Z32" s="1458"/>
      <c r="AA32" s="1458"/>
      <c r="AB32" s="1458"/>
      <c r="AC32" s="1458"/>
      <c r="AD32" s="1458"/>
      <c r="AE32" s="1458"/>
    </row>
    <row r="33" spans="1:31">
      <c r="A33" s="1458"/>
      <c r="B33" s="1458"/>
      <c r="C33" s="1458"/>
      <c r="D33" s="1458"/>
      <c r="E33" s="1458"/>
      <c r="F33" s="1458"/>
      <c r="G33" s="1458"/>
      <c r="H33" s="1458"/>
      <c r="I33" s="1458"/>
      <c r="J33" s="1458"/>
      <c r="K33" s="1458"/>
      <c r="L33" s="1458"/>
      <c r="M33" s="1458"/>
      <c r="N33" s="1458"/>
      <c r="O33" s="1458"/>
      <c r="P33" s="1458"/>
      <c r="Q33" s="1458"/>
      <c r="R33" s="1458"/>
      <c r="S33" s="1458"/>
      <c r="T33" s="1458"/>
      <c r="U33" s="1458"/>
      <c r="V33" s="1458"/>
      <c r="W33" s="1458"/>
      <c r="X33" s="1458"/>
      <c r="Y33" s="1458"/>
      <c r="Z33" s="1458"/>
      <c r="AA33" s="1458"/>
      <c r="AB33" s="1458"/>
      <c r="AC33" s="1458"/>
      <c r="AD33" s="1458"/>
      <c r="AE33" s="1458"/>
    </row>
    <row r="34" spans="1:31">
      <c r="A34" s="1458"/>
      <c r="B34" s="1458"/>
      <c r="C34" s="1458"/>
      <c r="D34" s="1458"/>
      <c r="E34" s="1458"/>
      <c r="F34" s="1458"/>
      <c r="G34" s="1458"/>
      <c r="H34" s="1458"/>
      <c r="I34" s="1458"/>
      <c r="J34" s="1458"/>
      <c r="K34" s="1458"/>
      <c r="L34" s="1458"/>
      <c r="M34" s="1458"/>
      <c r="N34" s="1458"/>
      <c r="O34" s="1458"/>
      <c r="P34" s="1458"/>
      <c r="Q34" s="1458"/>
      <c r="R34" s="1458"/>
      <c r="S34" s="1458"/>
      <c r="T34" s="1458"/>
      <c r="U34" s="1458"/>
      <c r="V34" s="1458"/>
      <c r="W34" s="1458"/>
      <c r="X34" s="1458"/>
      <c r="Y34" s="1458"/>
      <c r="Z34" s="1458"/>
      <c r="AA34" s="1458"/>
      <c r="AB34" s="1458"/>
      <c r="AC34" s="1458"/>
      <c r="AD34" s="1458"/>
      <c r="AE34" s="1458"/>
    </row>
    <row r="35" spans="1:31">
      <c r="A35" s="1458"/>
      <c r="B35" s="1458"/>
      <c r="C35" s="1458"/>
      <c r="D35" s="1458"/>
      <c r="E35" s="1458"/>
      <c r="F35" s="1458"/>
      <c r="G35" s="1458"/>
      <c r="H35" s="1458"/>
      <c r="I35" s="1458"/>
      <c r="J35" s="1458"/>
      <c r="K35" s="1458"/>
      <c r="L35" s="1458"/>
      <c r="M35" s="1458"/>
      <c r="N35" s="1458"/>
      <c r="O35" s="1458"/>
      <c r="P35" s="1458"/>
      <c r="Q35" s="1458"/>
      <c r="R35" s="1458"/>
      <c r="S35" s="1458"/>
      <c r="T35" s="1458"/>
      <c r="U35" s="1458"/>
      <c r="V35" s="1458"/>
      <c r="W35" s="1458"/>
      <c r="X35" s="1458"/>
      <c r="Y35" s="1458"/>
      <c r="Z35" s="1458"/>
      <c r="AA35" s="1458"/>
      <c r="AB35" s="1458"/>
      <c r="AC35" s="1458"/>
      <c r="AD35" s="1458"/>
      <c r="AE35" s="1458"/>
    </row>
    <row r="36" spans="1:31">
      <c r="A36" s="1458"/>
      <c r="B36" s="1458"/>
      <c r="C36" s="1458"/>
      <c r="D36" s="1458"/>
      <c r="E36" s="1458"/>
      <c r="F36" s="1458"/>
      <c r="G36" s="1458"/>
      <c r="H36" s="1458"/>
      <c r="I36" s="1458"/>
      <c r="J36" s="1458"/>
      <c r="K36" s="1458"/>
      <c r="L36" s="1458"/>
      <c r="M36" s="1458"/>
      <c r="N36" s="1458"/>
      <c r="O36" s="1458"/>
      <c r="P36" s="1458"/>
      <c r="Q36" s="1458"/>
      <c r="R36" s="1458"/>
      <c r="S36" s="1458"/>
      <c r="T36" s="1458"/>
      <c r="U36" s="1458"/>
      <c r="V36" s="1458"/>
      <c r="W36" s="1458"/>
      <c r="X36" s="1458"/>
      <c r="Y36" s="1458"/>
      <c r="Z36" s="1458"/>
      <c r="AA36" s="1458"/>
      <c r="AB36" s="1458"/>
      <c r="AC36" s="1458"/>
      <c r="AD36" s="1458"/>
      <c r="AE36" s="1458"/>
    </row>
    <row r="37" spans="1:31">
      <c r="A37" s="1458"/>
      <c r="B37" s="1458"/>
      <c r="C37" s="1458"/>
      <c r="D37" s="1458"/>
      <c r="E37" s="1458"/>
      <c r="F37" s="1458"/>
      <c r="G37" s="1458"/>
      <c r="H37" s="1458"/>
      <c r="I37" s="1458"/>
      <c r="J37" s="1458"/>
      <c r="K37" s="1458"/>
      <c r="L37" s="1458"/>
      <c r="M37" s="1458"/>
      <c r="N37" s="1458"/>
      <c r="O37" s="1458"/>
      <c r="P37" s="1458"/>
      <c r="Q37" s="1458"/>
      <c r="R37" s="1458"/>
      <c r="S37" s="1458"/>
      <c r="T37" s="1458"/>
      <c r="U37" s="1458"/>
      <c r="V37" s="1458"/>
      <c r="W37" s="1458"/>
      <c r="X37" s="1458"/>
      <c r="Y37" s="1458"/>
      <c r="Z37" s="1458"/>
      <c r="AA37" s="1458"/>
      <c r="AB37" s="1458"/>
      <c r="AC37" s="1458"/>
      <c r="AD37" s="1458"/>
      <c r="AE37" s="1458"/>
    </row>
    <row r="38" spans="1:31">
      <c r="A38" s="1458"/>
      <c r="B38" s="1458"/>
      <c r="C38" s="1458"/>
      <c r="D38" s="1458"/>
      <c r="E38" s="1458"/>
      <c r="F38" s="1458"/>
      <c r="G38" s="1458"/>
      <c r="H38" s="1458"/>
      <c r="I38" s="1458"/>
      <c r="J38" s="1458"/>
      <c r="K38" s="1458"/>
      <c r="L38" s="1458"/>
      <c r="M38" s="1458"/>
      <c r="N38" s="1458"/>
      <c r="O38" s="1458"/>
      <c r="P38" s="1458"/>
      <c r="Q38" s="1458"/>
      <c r="R38" s="1458"/>
      <c r="S38" s="1458"/>
      <c r="T38" s="1458"/>
      <c r="U38" s="1458"/>
      <c r="V38" s="1458"/>
      <c r="W38" s="1458"/>
      <c r="X38" s="1458"/>
      <c r="Y38" s="1458"/>
      <c r="Z38" s="1458"/>
      <c r="AA38" s="1458"/>
      <c r="AB38" s="1458"/>
      <c r="AC38" s="1458"/>
      <c r="AD38" s="1458"/>
      <c r="AE38" s="1458"/>
    </row>
    <row r="39" spans="1:31">
      <c r="A39" s="1458"/>
      <c r="B39" s="1458"/>
      <c r="C39" s="1458"/>
      <c r="D39" s="1458"/>
      <c r="E39" s="1458"/>
      <c r="F39" s="1458"/>
      <c r="G39" s="1458"/>
      <c r="H39" s="1458"/>
      <c r="I39" s="1458"/>
      <c r="J39" s="1458"/>
      <c r="K39" s="1458"/>
      <c r="L39" s="1458"/>
      <c r="M39" s="1458"/>
      <c r="N39" s="1458"/>
      <c r="O39" s="1458"/>
      <c r="P39" s="1458"/>
      <c r="Q39" s="1458"/>
      <c r="R39" s="1458"/>
      <c r="S39" s="1458"/>
      <c r="T39" s="1458"/>
      <c r="U39" s="1458"/>
      <c r="V39" s="1458"/>
      <c r="W39" s="1458"/>
      <c r="X39" s="1458"/>
      <c r="Y39" s="1458"/>
      <c r="Z39" s="1458"/>
      <c r="AA39" s="1458"/>
      <c r="AB39" s="1458"/>
      <c r="AC39" s="1458"/>
      <c r="AD39" s="1458"/>
      <c r="AE39" s="1458"/>
    </row>
    <row r="40" spans="1:31">
      <c r="A40" s="1458"/>
      <c r="B40" s="1458"/>
      <c r="C40" s="1458"/>
      <c r="D40" s="1458"/>
      <c r="E40" s="1458"/>
      <c r="F40" s="1458"/>
      <c r="G40" s="1458"/>
      <c r="H40" s="1458"/>
      <c r="I40" s="1458"/>
      <c r="J40" s="1458"/>
      <c r="K40" s="1458"/>
      <c r="L40" s="1458"/>
      <c r="M40" s="1458"/>
      <c r="N40" s="1458"/>
      <c r="O40" s="1458"/>
      <c r="P40" s="1458"/>
      <c r="Q40" s="1458"/>
      <c r="R40" s="1458"/>
      <c r="S40" s="1458"/>
      <c r="T40" s="1458"/>
      <c r="U40" s="1458"/>
      <c r="V40" s="1458"/>
      <c r="W40" s="1458"/>
      <c r="X40" s="1458"/>
      <c r="Y40" s="1458"/>
      <c r="Z40" s="1458"/>
      <c r="AA40" s="1458"/>
      <c r="AB40" s="1458"/>
      <c r="AC40" s="1458"/>
      <c r="AD40" s="1458"/>
      <c r="AE40" s="1458"/>
    </row>
    <row r="41" spans="1:31">
      <c r="A41" s="1458"/>
      <c r="B41" s="1458"/>
      <c r="C41" s="1458"/>
      <c r="D41" s="1458"/>
      <c r="E41" s="1458"/>
      <c r="F41" s="1458"/>
      <c r="G41" s="1458"/>
      <c r="H41" s="1458"/>
      <c r="I41" s="1458"/>
      <c r="J41" s="1458"/>
      <c r="K41" s="1458"/>
      <c r="L41" s="1458"/>
      <c r="M41" s="1458"/>
      <c r="N41" s="1458"/>
      <c r="O41" s="1458"/>
      <c r="P41" s="1458"/>
      <c r="Q41" s="1458"/>
      <c r="R41" s="1458"/>
      <c r="S41" s="1458"/>
      <c r="T41" s="1458"/>
      <c r="U41" s="1458"/>
      <c r="V41" s="1458"/>
      <c r="W41" s="1458"/>
      <c r="X41" s="1458"/>
      <c r="Y41" s="1458"/>
      <c r="Z41" s="1458"/>
      <c r="AA41" s="1458"/>
      <c r="AB41" s="1458"/>
      <c r="AC41" s="1458"/>
      <c r="AD41" s="1458"/>
      <c r="AE41" s="1458"/>
    </row>
    <row r="42" spans="1:31">
      <c r="A42" s="1458"/>
      <c r="B42" s="1458"/>
      <c r="C42" s="1458"/>
      <c r="D42" s="1458"/>
      <c r="E42" s="1458"/>
      <c r="F42" s="1458"/>
      <c r="G42" s="1458"/>
      <c r="H42" s="1458"/>
      <c r="I42" s="1458"/>
      <c r="J42" s="1458"/>
      <c r="K42" s="1458"/>
      <c r="L42" s="1458"/>
      <c r="M42" s="1458"/>
      <c r="N42" s="1458"/>
      <c r="O42" s="1458"/>
      <c r="P42" s="1458"/>
      <c r="Q42" s="1458"/>
      <c r="R42" s="1458"/>
      <c r="S42" s="1458"/>
      <c r="T42" s="1458"/>
      <c r="U42" s="1458"/>
      <c r="V42" s="1458"/>
      <c r="W42" s="1458"/>
      <c r="X42" s="1458"/>
      <c r="Y42" s="1458"/>
      <c r="Z42" s="1458"/>
      <c r="AA42" s="1458"/>
      <c r="AB42" s="1458"/>
      <c r="AC42" s="1458"/>
      <c r="AD42" s="1458"/>
      <c r="AE42" s="1458"/>
    </row>
    <row r="43" spans="1:31">
      <c r="A43" s="1458"/>
      <c r="B43" s="1458"/>
      <c r="C43" s="1458"/>
      <c r="D43" s="1458"/>
      <c r="E43" s="1458"/>
      <c r="F43" s="1458"/>
      <c r="G43" s="1458"/>
      <c r="H43" s="1458"/>
      <c r="I43" s="1458"/>
      <c r="J43" s="1458"/>
      <c r="K43" s="1458"/>
      <c r="L43" s="1458"/>
      <c r="M43" s="1458"/>
      <c r="N43" s="1458"/>
      <c r="O43" s="1458"/>
      <c r="P43" s="1458"/>
      <c r="Q43" s="1458"/>
      <c r="R43" s="1458"/>
      <c r="S43" s="1458"/>
      <c r="T43" s="1458"/>
      <c r="U43" s="1458"/>
      <c r="V43" s="1458"/>
      <c r="W43" s="1458"/>
      <c r="X43" s="1458"/>
      <c r="Y43" s="1458"/>
      <c r="Z43" s="1458"/>
      <c r="AA43" s="1458"/>
      <c r="AB43" s="1458"/>
      <c r="AC43" s="1458"/>
      <c r="AD43" s="1458"/>
      <c r="AE43" s="1458"/>
    </row>
    <row r="44" spans="1:31">
      <c r="A44" s="1458"/>
      <c r="B44" s="1458"/>
      <c r="C44" s="1458"/>
      <c r="D44" s="1458"/>
      <c r="E44" s="1458"/>
      <c r="F44" s="1458"/>
      <c r="G44" s="1458"/>
      <c r="H44" s="1458"/>
      <c r="I44" s="1458"/>
      <c r="J44" s="1458"/>
      <c r="K44" s="1458"/>
      <c r="L44" s="1458"/>
      <c r="M44" s="1458"/>
      <c r="N44" s="1458"/>
      <c r="O44" s="1458"/>
      <c r="P44" s="1458"/>
      <c r="Q44" s="1458"/>
      <c r="R44" s="1458"/>
      <c r="S44" s="1458"/>
      <c r="T44" s="1458"/>
      <c r="U44" s="1458"/>
      <c r="V44" s="1458"/>
      <c r="W44" s="1458"/>
      <c r="X44" s="1458"/>
      <c r="Y44" s="1458"/>
      <c r="Z44" s="1458"/>
      <c r="AA44" s="1458"/>
      <c r="AB44" s="1458"/>
      <c r="AC44" s="1458"/>
      <c r="AD44" s="1458"/>
      <c r="AE44" s="1458"/>
    </row>
    <row r="45" spans="1:31">
      <c r="A45" s="1458"/>
      <c r="B45" s="1458"/>
      <c r="C45" s="1458"/>
      <c r="D45" s="1458"/>
      <c r="E45" s="1458"/>
      <c r="F45" s="1458"/>
      <c r="G45" s="1458"/>
      <c r="H45" s="1458"/>
      <c r="I45" s="1458"/>
      <c r="J45" s="1458"/>
      <c r="K45" s="1458"/>
      <c r="L45" s="1458"/>
      <c r="M45" s="1458"/>
      <c r="N45" s="1458"/>
      <c r="O45" s="1458"/>
      <c r="P45" s="1458"/>
      <c r="Q45" s="1458"/>
      <c r="R45" s="1458"/>
      <c r="S45" s="1458"/>
      <c r="T45" s="1458"/>
      <c r="U45" s="1458"/>
      <c r="V45" s="1458"/>
      <c r="W45" s="1458"/>
      <c r="X45" s="1458"/>
      <c r="Y45" s="1458"/>
      <c r="Z45" s="1458"/>
      <c r="AA45" s="1458"/>
      <c r="AB45" s="1458"/>
      <c r="AC45" s="1458"/>
      <c r="AD45" s="1458"/>
      <c r="AE45" s="1458"/>
    </row>
    <row r="46" spans="1:31">
      <c r="A46" s="1458"/>
      <c r="B46" s="1458"/>
      <c r="C46" s="1458"/>
      <c r="D46" s="1458"/>
      <c r="E46" s="1458"/>
      <c r="F46" s="1458"/>
      <c r="G46" s="1458"/>
      <c r="H46" s="1458"/>
      <c r="I46" s="1458"/>
      <c r="J46" s="1458"/>
      <c r="K46" s="1458"/>
      <c r="L46" s="1458"/>
      <c r="M46" s="1458"/>
      <c r="N46" s="1458"/>
      <c r="O46" s="1458"/>
      <c r="P46" s="1458"/>
      <c r="Q46" s="1458"/>
      <c r="R46" s="1458"/>
      <c r="S46" s="1458"/>
      <c r="T46" s="1458"/>
      <c r="U46" s="1458"/>
      <c r="V46" s="1458"/>
      <c r="W46" s="1458"/>
      <c r="X46" s="1458"/>
      <c r="Y46" s="1458"/>
      <c r="Z46" s="1458"/>
      <c r="AA46" s="1458"/>
      <c r="AB46" s="1458"/>
      <c r="AC46" s="1458"/>
      <c r="AD46" s="1458"/>
      <c r="AE46" s="1458"/>
    </row>
    <row r="47" spans="1:31">
      <c r="A47" s="1458"/>
      <c r="B47" s="1458"/>
      <c r="C47" s="1458"/>
      <c r="D47" s="1458"/>
      <c r="E47" s="1458"/>
      <c r="F47" s="1458"/>
      <c r="G47" s="1458"/>
      <c r="H47" s="1458"/>
      <c r="I47" s="1458"/>
      <c r="J47" s="1458"/>
      <c r="K47" s="1458"/>
      <c r="L47" s="1458"/>
      <c r="M47" s="1458"/>
      <c r="N47" s="1458"/>
      <c r="O47" s="1458"/>
      <c r="P47" s="1458"/>
      <c r="Q47" s="1458"/>
      <c r="R47" s="1458"/>
      <c r="S47" s="1458"/>
      <c r="T47" s="1458"/>
      <c r="U47" s="1458"/>
      <c r="V47" s="1458"/>
      <c r="W47" s="1458"/>
      <c r="X47" s="1458"/>
      <c r="Y47" s="1458"/>
      <c r="Z47" s="1458"/>
      <c r="AA47" s="1458"/>
      <c r="AB47" s="1458"/>
      <c r="AC47" s="1458"/>
      <c r="AD47" s="1458"/>
      <c r="AE47" s="1458"/>
    </row>
    <row r="48" spans="1:31">
      <c r="A48" s="1458"/>
      <c r="B48" s="1458"/>
      <c r="C48" s="1458"/>
      <c r="D48" s="1458"/>
      <c r="E48" s="1458"/>
      <c r="F48" s="1458"/>
      <c r="G48" s="1458"/>
      <c r="H48" s="1458"/>
      <c r="I48" s="1458"/>
      <c r="J48" s="1458"/>
      <c r="K48" s="1458"/>
      <c r="L48" s="1458"/>
      <c r="M48" s="1458"/>
      <c r="N48" s="1458"/>
      <c r="O48" s="1458"/>
      <c r="P48" s="1458"/>
      <c r="Q48" s="1458"/>
      <c r="R48" s="1458"/>
      <c r="S48" s="1458"/>
      <c r="T48" s="1458"/>
      <c r="U48" s="1458"/>
      <c r="V48" s="1458"/>
      <c r="W48" s="1458"/>
      <c r="X48" s="1458"/>
      <c r="Y48" s="1458"/>
      <c r="Z48" s="1458"/>
      <c r="AA48" s="1458"/>
      <c r="AB48" s="1458"/>
      <c r="AC48" s="1458"/>
      <c r="AD48" s="1458"/>
      <c r="AE48" s="1458"/>
    </row>
    <row r="49" spans="1:31">
      <c r="A49" s="1458"/>
      <c r="B49" s="1458"/>
      <c r="C49" s="1458"/>
      <c r="D49" s="1458"/>
      <c r="E49" s="1458"/>
      <c r="F49" s="1458"/>
      <c r="G49" s="1458"/>
      <c r="H49" s="1458"/>
      <c r="I49" s="1458"/>
      <c r="J49" s="1458"/>
      <c r="K49" s="1458"/>
      <c r="L49" s="1458"/>
      <c r="M49" s="1458"/>
      <c r="N49" s="1458"/>
      <c r="O49" s="1458"/>
      <c r="P49" s="1458"/>
      <c r="Q49" s="1458"/>
      <c r="R49" s="1458"/>
      <c r="S49" s="1458"/>
      <c r="T49" s="1458"/>
      <c r="U49" s="1458"/>
      <c r="V49" s="1458"/>
      <c r="W49" s="1458"/>
      <c r="X49" s="1458"/>
      <c r="Y49" s="1458"/>
      <c r="Z49" s="1458"/>
      <c r="AA49" s="1458"/>
      <c r="AB49" s="1458"/>
      <c r="AC49" s="1458"/>
      <c r="AD49" s="1458"/>
      <c r="AE49" s="1458"/>
    </row>
    <row r="50" spans="1:31">
      <c r="A50" s="1458"/>
      <c r="B50" s="1458"/>
      <c r="C50" s="1458"/>
      <c r="D50" s="1458"/>
      <c r="E50" s="1458"/>
      <c r="F50" s="1458"/>
      <c r="G50" s="1458"/>
      <c r="H50" s="1458"/>
      <c r="I50" s="1458"/>
      <c r="J50" s="1458"/>
      <c r="K50" s="1458"/>
      <c r="L50" s="1458"/>
      <c r="M50" s="1458"/>
      <c r="N50" s="1458"/>
      <c r="O50" s="1458"/>
      <c r="P50" s="1458"/>
      <c r="Q50" s="1458"/>
      <c r="R50" s="1458"/>
      <c r="S50" s="1458"/>
      <c r="T50" s="1458"/>
      <c r="U50" s="1458"/>
      <c r="V50" s="1458"/>
      <c r="W50" s="1458"/>
      <c r="X50" s="1458"/>
      <c r="Y50" s="1458"/>
      <c r="Z50" s="1458"/>
      <c r="AA50" s="1458"/>
      <c r="AB50" s="1458"/>
      <c r="AC50" s="1458"/>
      <c r="AD50" s="1458"/>
      <c r="AE50" s="1458"/>
    </row>
    <row r="51" spans="1:31">
      <c r="A51" s="1458"/>
      <c r="B51" s="1458"/>
      <c r="C51" s="1458"/>
      <c r="D51" s="1458"/>
      <c r="E51" s="1458"/>
      <c r="F51" s="1458"/>
      <c r="G51" s="1458"/>
      <c r="H51" s="1458"/>
      <c r="I51" s="1458"/>
      <c r="J51" s="1458"/>
      <c r="K51" s="1458"/>
      <c r="L51" s="1458"/>
      <c r="M51" s="1458"/>
      <c r="N51" s="1458"/>
      <c r="O51" s="1458"/>
      <c r="P51" s="1458"/>
      <c r="Q51" s="1458"/>
      <c r="R51" s="1458"/>
      <c r="S51" s="1458"/>
      <c r="T51" s="1458"/>
      <c r="U51" s="1458"/>
      <c r="V51" s="1458"/>
      <c r="W51" s="1458"/>
      <c r="X51" s="1458"/>
      <c r="Y51" s="1458"/>
      <c r="Z51" s="1458"/>
      <c r="AA51" s="1458"/>
      <c r="AB51" s="1458"/>
      <c r="AC51" s="1458"/>
      <c r="AD51" s="1458"/>
      <c r="AE51" s="1458"/>
    </row>
    <row r="52" spans="1:31">
      <c r="A52" s="1458"/>
      <c r="B52" s="1458"/>
      <c r="C52" s="1458"/>
      <c r="D52" s="1458"/>
      <c r="E52" s="1458"/>
      <c r="F52" s="1458"/>
      <c r="G52" s="1458"/>
      <c r="H52" s="1458"/>
      <c r="I52" s="1458"/>
      <c r="J52" s="1458"/>
      <c r="K52" s="1458"/>
      <c r="L52" s="1458"/>
      <c r="M52" s="1458"/>
      <c r="N52" s="1458"/>
      <c r="O52" s="1458"/>
      <c r="P52" s="1458"/>
      <c r="Q52" s="1458"/>
      <c r="R52" s="1458"/>
      <c r="S52" s="1458"/>
      <c r="T52" s="1458"/>
      <c r="U52" s="1458"/>
      <c r="V52" s="1458"/>
      <c r="W52" s="1458"/>
      <c r="X52" s="1458"/>
      <c r="Y52" s="1458"/>
      <c r="Z52" s="1458"/>
      <c r="AA52" s="1458"/>
      <c r="AB52" s="1458"/>
      <c r="AC52" s="1458"/>
      <c r="AD52" s="1458"/>
      <c r="AE52" s="1458"/>
    </row>
    <row r="53" spans="1:31">
      <c r="A53" s="1458"/>
      <c r="B53" s="1458"/>
      <c r="C53" s="1458"/>
      <c r="D53" s="1458"/>
      <c r="E53" s="1458"/>
      <c r="F53" s="1458"/>
      <c r="G53" s="1458"/>
      <c r="H53" s="1458"/>
      <c r="I53" s="1458"/>
      <c r="J53" s="1458"/>
      <c r="K53" s="1458"/>
      <c r="L53" s="1458"/>
      <c r="M53" s="1458"/>
      <c r="N53" s="1458"/>
      <c r="O53" s="1458"/>
      <c r="P53" s="1458"/>
      <c r="Q53" s="1458"/>
      <c r="R53" s="1458"/>
      <c r="S53" s="1458"/>
      <c r="T53" s="1458"/>
      <c r="U53" s="1458"/>
      <c r="V53" s="1458"/>
      <c r="W53" s="1458"/>
      <c r="X53" s="1458"/>
      <c r="Y53" s="1458"/>
      <c r="Z53" s="1458"/>
      <c r="AA53" s="1458"/>
      <c r="AB53" s="1458"/>
      <c r="AC53" s="1458"/>
      <c r="AD53" s="1458"/>
      <c r="AE53" s="1458"/>
    </row>
    <row r="54" spans="1:31">
      <c r="A54" s="1458"/>
      <c r="B54" s="1458"/>
      <c r="C54" s="1458"/>
      <c r="D54" s="1458"/>
      <c r="E54" s="1458"/>
      <c r="F54" s="1458"/>
      <c r="G54" s="1458"/>
      <c r="H54" s="1458"/>
      <c r="I54" s="1458"/>
      <c r="J54" s="1458"/>
      <c r="K54" s="1458"/>
      <c r="L54" s="1458"/>
      <c r="M54" s="1458"/>
      <c r="N54" s="1458"/>
      <c r="O54" s="1458"/>
      <c r="P54" s="1458"/>
      <c r="Q54" s="1458"/>
      <c r="R54" s="1458"/>
      <c r="S54" s="1458"/>
      <c r="T54" s="1458"/>
      <c r="U54" s="1458"/>
      <c r="V54" s="1458"/>
      <c r="W54" s="1458"/>
      <c r="X54" s="1458"/>
      <c r="Y54" s="1458"/>
      <c r="Z54" s="1458"/>
      <c r="AA54" s="1458"/>
      <c r="AB54" s="1458"/>
      <c r="AC54" s="1458"/>
      <c r="AD54" s="1458"/>
      <c r="AE54" s="1458"/>
    </row>
    <row r="55" spans="1:31">
      <c r="A55" s="1458"/>
      <c r="B55" s="1458"/>
      <c r="C55" s="1458"/>
      <c r="D55" s="1458"/>
      <c r="E55" s="1458"/>
      <c r="F55" s="1458"/>
      <c r="G55" s="1458"/>
      <c r="H55" s="1458"/>
      <c r="I55" s="1458"/>
      <c r="J55" s="1458"/>
      <c r="K55" s="1458"/>
      <c r="L55" s="1458"/>
      <c r="M55" s="1458"/>
      <c r="N55" s="1458"/>
      <c r="O55" s="1458"/>
      <c r="P55" s="1458"/>
      <c r="Q55" s="1458"/>
      <c r="R55" s="1458"/>
      <c r="S55" s="1458"/>
      <c r="T55" s="1458"/>
      <c r="U55" s="1458"/>
      <c r="V55" s="1458"/>
      <c r="W55" s="1458"/>
      <c r="X55" s="1458"/>
      <c r="Y55" s="1458"/>
      <c r="Z55" s="1458"/>
      <c r="AA55" s="1458"/>
      <c r="AB55" s="1458"/>
      <c r="AC55" s="1458"/>
      <c r="AD55" s="1458"/>
      <c r="AE55" s="1458"/>
    </row>
    <row r="56" spans="1:31">
      <c r="A56" s="1458"/>
      <c r="B56" s="1458"/>
      <c r="C56" s="1458"/>
      <c r="D56" s="1458"/>
      <c r="E56" s="1458"/>
      <c r="F56" s="1458"/>
      <c r="G56" s="1458"/>
      <c r="H56" s="1458"/>
      <c r="I56" s="1458"/>
      <c r="J56" s="1458"/>
      <c r="K56" s="1458"/>
      <c r="L56" s="1458"/>
      <c r="M56" s="1458"/>
      <c r="N56" s="1458"/>
      <c r="O56" s="1458"/>
      <c r="P56" s="1458"/>
      <c r="Q56" s="1458"/>
      <c r="R56" s="1458"/>
      <c r="S56" s="1458"/>
      <c r="T56" s="1458"/>
      <c r="U56" s="1458"/>
      <c r="V56" s="1458"/>
      <c r="W56" s="1458"/>
      <c r="X56" s="1458"/>
      <c r="Y56" s="1458"/>
      <c r="Z56" s="1458"/>
      <c r="AA56" s="1458"/>
      <c r="AB56" s="1458"/>
      <c r="AC56" s="1458"/>
      <c r="AD56" s="1458"/>
      <c r="AE56" s="1458"/>
    </row>
    <row r="57" spans="1:31">
      <c r="A57" s="1458"/>
      <c r="B57" s="1458"/>
      <c r="C57" s="1458"/>
      <c r="D57" s="1458"/>
      <c r="E57" s="1458"/>
      <c r="F57" s="1458"/>
      <c r="G57" s="1458"/>
      <c r="H57" s="1458"/>
      <c r="I57" s="1458"/>
      <c r="J57" s="1458"/>
      <c r="K57" s="1458"/>
      <c r="L57" s="1458"/>
      <c r="M57" s="1458"/>
      <c r="N57" s="1458"/>
      <c r="O57" s="1458"/>
      <c r="P57" s="1458"/>
      <c r="Q57" s="1458"/>
      <c r="R57" s="1458"/>
      <c r="S57" s="1458"/>
      <c r="T57" s="1458"/>
      <c r="U57" s="1458"/>
      <c r="V57" s="1458"/>
      <c r="W57" s="1458"/>
      <c r="X57" s="1458"/>
      <c r="Y57" s="1458"/>
      <c r="Z57" s="1458"/>
      <c r="AA57" s="1458"/>
      <c r="AB57" s="1458"/>
      <c r="AC57" s="1458"/>
      <c r="AD57" s="1458"/>
      <c r="AE57" s="1458"/>
    </row>
    <row r="58" spans="1:31">
      <c r="A58" s="1458"/>
      <c r="B58" s="1458"/>
      <c r="C58" s="1458"/>
      <c r="D58" s="1458"/>
      <c r="E58" s="1458"/>
      <c r="F58" s="1458"/>
      <c r="G58" s="1458"/>
      <c r="H58" s="1458"/>
      <c r="I58" s="1458"/>
      <c r="J58" s="1458"/>
      <c r="K58" s="1458"/>
      <c r="L58" s="1458"/>
      <c r="M58" s="1458"/>
      <c r="N58" s="1458"/>
      <c r="O58" s="1458"/>
      <c r="P58" s="1458"/>
      <c r="Q58" s="1458"/>
      <c r="R58" s="1458"/>
      <c r="S58" s="1458"/>
      <c r="T58" s="1458"/>
      <c r="U58" s="1458"/>
      <c r="V58" s="1458"/>
      <c r="W58" s="1458"/>
      <c r="X58" s="1458"/>
      <c r="Y58" s="1458"/>
      <c r="Z58" s="1458"/>
      <c r="AA58" s="1458"/>
      <c r="AB58" s="1458"/>
      <c r="AC58" s="1458"/>
      <c r="AD58" s="1458"/>
      <c r="AE58" s="1458"/>
    </row>
    <row r="59" spans="1:31">
      <c r="A59" s="1458"/>
      <c r="B59" s="1458"/>
      <c r="C59" s="1458"/>
      <c r="D59" s="1458"/>
      <c r="E59" s="1458"/>
      <c r="F59" s="1458"/>
      <c r="G59" s="1458"/>
      <c r="H59" s="1458"/>
      <c r="I59" s="1458"/>
      <c r="J59" s="1458"/>
      <c r="K59" s="1458"/>
      <c r="L59" s="1458"/>
      <c r="M59" s="1458"/>
      <c r="N59" s="1458"/>
      <c r="O59" s="1458"/>
      <c r="P59" s="1458"/>
      <c r="Q59" s="1458"/>
      <c r="R59" s="1458"/>
      <c r="S59" s="1458"/>
      <c r="T59" s="1458"/>
      <c r="U59" s="1458"/>
      <c r="V59" s="1458"/>
      <c r="W59" s="1458"/>
      <c r="X59" s="1458"/>
      <c r="Y59" s="1458"/>
      <c r="Z59" s="1458"/>
      <c r="AA59" s="1458"/>
      <c r="AB59" s="1458"/>
      <c r="AC59" s="1458"/>
      <c r="AD59" s="1458"/>
      <c r="AE59" s="1458"/>
    </row>
    <row r="60" spans="1:31">
      <c r="A60" s="1458"/>
      <c r="B60" s="1458"/>
      <c r="C60" s="1458"/>
      <c r="D60" s="1458"/>
      <c r="E60" s="1458"/>
      <c r="F60" s="1458"/>
      <c r="G60" s="1458"/>
      <c r="H60" s="1458"/>
      <c r="I60" s="1458"/>
      <c r="J60" s="1458"/>
      <c r="K60" s="1458"/>
      <c r="L60" s="1458"/>
      <c r="M60" s="1458"/>
      <c r="N60" s="1458"/>
      <c r="O60" s="1458"/>
      <c r="P60" s="1458"/>
      <c r="Q60" s="1458"/>
      <c r="R60" s="1458"/>
      <c r="S60" s="1458"/>
      <c r="T60" s="1458"/>
      <c r="U60" s="1458"/>
      <c r="V60" s="1458"/>
      <c r="W60" s="1458"/>
      <c r="X60" s="1458"/>
      <c r="Y60" s="1458"/>
      <c r="Z60" s="1458"/>
      <c r="AA60" s="1458"/>
      <c r="AB60" s="1458"/>
      <c r="AC60" s="1458"/>
      <c r="AD60" s="1458"/>
      <c r="AE60" s="1458"/>
    </row>
    <row r="61" spans="1:31">
      <c r="A61" s="1458"/>
      <c r="B61" s="1458"/>
      <c r="C61" s="1458"/>
      <c r="D61" s="1458"/>
      <c r="E61" s="1458"/>
      <c r="F61" s="1458"/>
      <c r="G61" s="1458"/>
      <c r="H61" s="1458"/>
      <c r="I61" s="1458"/>
      <c r="J61" s="1458"/>
      <c r="K61" s="1458"/>
      <c r="L61" s="1458"/>
      <c r="M61" s="1458"/>
      <c r="N61" s="1458"/>
      <c r="O61" s="1458"/>
      <c r="P61" s="1458"/>
      <c r="Q61" s="1458"/>
      <c r="R61" s="1458"/>
      <c r="S61" s="1458"/>
      <c r="T61" s="1458"/>
      <c r="U61" s="1458"/>
      <c r="V61" s="1458"/>
      <c r="W61" s="1458"/>
      <c r="X61" s="1458"/>
      <c r="Y61" s="1458"/>
      <c r="Z61" s="1458"/>
      <c r="AA61" s="1458"/>
      <c r="AB61" s="1458"/>
      <c r="AC61" s="1458"/>
      <c r="AD61" s="1458"/>
      <c r="AE61" s="1458"/>
    </row>
    <row r="62" spans="1:31">
      <c r="A62" s="1458"/>
      <c r="B62" s="1458"/>
      <c r="C62" s="1458"/>
      <c r="D62" s="1458"/>
      <c r="E62" s="1458"/>
      <c r="F62" s="1458"/>
      <c r="G62" s="1458"/>
      <c r="H62" s="1458"/>
      <c r="I62" s="1458"/>
      <c r="J62" s="1458"/>
      <c r="K62" s="1458"/>
      <c r="L62" s="1458"/>
      <c r="M62" s="1458"/>
      <c r="N62" s="1458"/>
      <c r="O62" s="1458"/>
      <c r="P62" s="1458"/>
      <c r="Q62" s="1458"/>
      <c r="R62" s="1458"/>
      <c r="S62" s="1458"/>
      <c r="T62" s="1458"/>
      <c r="U62" s="1458"/>
      <c r="V62" s="1458"/>
      <c r="W62" s="1458"/>
      <c r="X62" s="1458"/>
      <c r="Y62" s="1458"/>
      <c r="Z62" s="1458"/>
      <c r="AA62" s="1458"/>
      <c r="AB62" s="1458"/>
      <c r="AC62" s="1458"/>
      <c r="AD62" s="1458"/>
      <c r="AE62" s="1458"/>
    </row>
    <row r="63" spans="1:31">
      <c r="A63" s="1458"/>
      <c r="B63" s="1458"/>
      <c r="C63" s="1458"/>
      <c r="D63" s="1458"/>
      <c r="E63" s="1458"/>
      <c r="F63" s="1458"/>
      <c r="G63" s="1458"/>
      <c r="H63" s="1458"/>
      <c r="I63" s="1458"/>
      <c r="J63" s="1458"/>
      <c r="K63" s="1458"/>
      <c r="L63" s="1458"/>
      <c r="M63" s="1458"/>
      <c r="N63" s="1458"/>
      <c r="O63" s="1458"/>
      <c r="P63" s="1458"/>
      <c r="Q63" s="1458"/>
      <c r="R63" s="1458"/>
      <c r="S63" s="1458"/>
      <c r="T63" s="1458"/>
      <c r="U63" s="1458"/>
      <c r="V63" s="1458"/>
      <c r="W63" s="1458"/>
      <c r="X63" s="1458"/>
      <c r="Y63" s="1458"/>
      <c r="Z63" s="1458"/>
      <c r="AA63" s="1458"/>
      <c r="AB63" s="1458"/>
      <c r="AC63" s="1458"/>
      <c r="AD63" s="1458"/>
      <c r="AE63" s="1458"/>
    </row>
    <row r="64" spans="1:31">
      <c r="A64" s="1458"/>
      <c r="B64" s="1458"/>
      <c r="C64" s="1458"/>
      <c r="D64" s="1458"/>
      <c r="E64" s="1458"/>
      <c r="F64" s="1458"/>
      <c r="G64" s="1458"/>
      <c r="H64" s="1458"/>
      <c r="I64" s="1458"/>
      <c r="J64" s="1458"/>
      <c r="K64" s="1458"/>
      <c r="L64" s="1458"/>
      <c r="M64" s="1458"/>
      <c r="N64" s="1458"/>
      <c r="O64" s="1458"/>
      <c r="P64" s="1458"/>
      <c r="Q64" s="1458"/>
      <c r="R64" s="1458"/>
      <c r="S64" s="1458"/>
      <c r="T64" s="1458"/>
      <c r="U64" s="1458"/>
      <c r="V64" s="1458"/>
      <c r="W64" s="1458"/>
      <c r="X64" s="1458"/>
      <c r="Y64" s="1458"/>
      <c r="Z64" s="1458"/>
      <c r="AA64" s="1458"/>
      <c r="AB64" s="1458"/>
      <c r="AC64" s="1458"/>
      <c r="AD64" s="1458"/>
      <c r="AE64" s="1458"/>
    </row>
    <row r="65" spans="1:31">
      <c r="A65" s="1458"/>
      <c r="B65" s="1458"/>
      <c r="C65" s="1458"/>
      <c r="D65" s="1458"/>
      <c r="E65" s="1458"/>
      <c r="F65" s="1458"/>
      <c r="G65" s="1458"/>
      <c r="H65" s="1458"/>
      <c r="I65" s="1458"/>
      <c r="J65" s="1458"/>
      <c r="K65" s="1458"/>
      <c r="L65" s="1458"/>
      <c r="M65" s="1458"/>
      <c r="N65" s="1458"/>
      <c r="O65" s="1458"/>
      <c r="P65" s="1458"/>
      <c r="Q65" s="1458"/>
      <c r="R65" s="1458"/>
      <c r="S65" s="1458"/>
      <c r="T65" s="1458"/>
      <c r="U65" s="1458"/>
      <c r="V65" s="1458"/>
      <c r="W65" s="1458"/>
      <c r="X65" s="1458"/>
      <c r="Y65" s="1458"/>
      <c r="Z65" s="1458"/>
      <c r="AA65" s="1458"/>
      <c r="AB65" s="1458"/>
      <c r="AC65" s="1458"/>
      <c r="AD65" s="1458"/>
      <c r="AE65" s="1458"/>
    </row>
    <row r="66" spans="1:31">
      <c r="A66" s="1458"/>
      <c r="B66" s="1458"/>
      <c r="C66" s="1458"/>
      <c r="D66" s="1458"/>
      <c r="E66" s="1458"/>
      <c r="F66" s="1458"/>
      <c r="G66" s="1458"/>
      <c r="H66" s="1458"/>
      <c r="I66" s="1458"/>
      <c r="J66" s="1458"/>
      <c r="K66" s="1458"/>
      <c r="L66" s="1458"/>
      <c r="M66" s="1458"/>
      <c r="N66" s="1458"/>
      <c r="O66" s="1458"/>
      <c r="P66" s="1458"/>
      <c r="Q66" s="1458"/>
      <c r="R66" s="1458"/>
      <c r="S66" s="1458"/>
      <c r="T66" s="1458"/>
      <c r="U66" s="1458"/>
      <c r="V66" s="1458"/>
      <c r="W66" s="1458"/>
      <c r="X66" s="1458"/>
      <c r="Y66" s="1458"/>
      <c r="Z66" s="1458"/>
      <c r="AA66" s="1458"/>
      <c r="AB66" s="1458"/>
      <c r="AC66" s="1458"/>
      <c r="AD66" s="1458"/>
      <c r="AE66" s="1458"/>
    </row>
    <row r="67" spans="1:31">
      <c r="A67" s="1458"/>
      <c r="B67" s="1458"/>
      <c r="C67" s="1458"/>
      <c r="D67" s="1458"/>
      <c r="E67" s="1458"/>
      <c r="F67" s="1458"/>
      <c r="G67" s="1458"/>
      <c r="H67" s="1458"/>
      <c r="I67" s="1458"/>
      <c r="J67" s="1458"/>
      <c r="K67" s="1458"/>
      <c r="L67" s="1458"/>
      <c r="M67" s="1458"/>
      <c r="N67" s="1458"/>
      <c r="O67" s="1458"/>
      <c r="P67" s="1458"/>
      <c r="Q67" s="1458"/>
      <c r="R67" s="1458"/>
      <c r="S67" s="1458"/>
      <c r="T67" s="1458"/>
      <c r="U67" s="1458"/>
      <c r="V67" s="1458"/>
      <c r="W67" s="1458"/>
      <c r="X67" s="1458"/>
      <c r="Y67" s="1458"/>
      <c r="Z67" s="1458"/>
      <c r="AA67" s="1458"/>
      <c r="AB67" s="1458"/>
      <c r="AC67" s="1458"/>
      <c r="AD67" s="1458"/>
      <c r="AE67" s="1458"/>
    </row>
    <row r="68" spans="1:31">
      <c r="A68" s="1458"/>
      <c r="B68" s="1458"/>
      <c r="C68" s="1458"/>
      <c r="D68" s="1458"/>
      <c r="E68" s="1458"/>
      <c r="F68" s="1458"/>
      <c r="G68" s="1458"/>
      <c r="H68" s="1458"/>
      <c r="I68" s="1458"/>
      <c r="J68" s="1458"/>
      <c r="K68" s="1458"/>
      <c r="L68" s="1458"/>
      <c r="M68" s="1458"/>
      <c r="N68" s="1458"/>
      <c r="O68" s="1458"/>
      <c r="P68" s="1458"/>
      <c r="Q68" s="1458"/>
      <c r="R68" s="1458"/>
      <c r="S68" s="1458"/>
      <c r="T68" s="1458"/>
      <c r="U68" s="1458"/>
      <c r="V68" s="1458"/>
      <c r="W68" s="1458"/>
      <c r="X68" s="1458"/>
      <c r="Y68" s="1458"/>
      <c r="Z68" s="1458"/>
      <c r="AA68" s="1458"/>
      <c r="AB68" s="1458"/>
      <c r="AC68" s="1458"/>
      <c r="AD68" s="1458"/>
      <c r="AE68" s="1458"/>
    </row>
    <row r="69" spans="1:31">
      <c r="A69" s="1458"/>
      <c r="B69" s="1458"/>
      <c r="C69" s="1458"/>
      <c r="D69" s="1458"/>
      <c r="E69" s="1458"/>
      <c r="F69" s="1458"/>
      <c r="G69" s="1458"/>
      <c r="H69" s="1458"/>
      <c r="I69" s="1458"/>
      <c r="J69" s="1458"/>
      <c r="K69" s="1458"/>
      <c r="L69" s="1458"/>
      <c r="M69" s="1458"/>
      <c r="N69" s="1458"/>
      <c r="O69" s="1458"/>
      <c r="P69" s="1458"/>
      <c r="Q69" s="1458"/>
      <c r="R69" s="1458"/>
      <c r="S69" s="1458"/>
      <c r="T69" s="1458"/>
      <c r="U69" s="1458"/>
      <c r="V69" s="1458"/>
      <c r="W69" s="1458"/>
      <c r="X69" s="1458"/>
      <c r="Y69" s="1458"/>
      <c r="Z69" s="1458"/>
      <c r="AA69" s="1458"/>
      <c r="AB69" s="1458"/>
      <c r="AC69" s="1458"/>
      <c r="AD69" s="1458"/>
      <c r="AE69" s="1458"/>
    </row>
    <row r="70" spans="1:31">
      <c r="A70" s="1458"/>
      <c r="B70" s="1458"/>
      <c r="C70" s="1458"/>
      <c r="D70" s="1458"/>
      <c r="E70" s="1458"/>
      <c r="F70" s="1458"/>
      <c r="G70" s="1458"/>
      <c r="H70" s="1458"/>
      <c r="I70" s="1458"/>
      <c r="J70" s="1458"/>
      <c r="K70" s="1458"/>
      <c r="L70" s="1458"/>
      <c r="M70" s="1458"/>
      <c r="N70" s="1458"/>
      <c r="O70" s="1458"/>
      <c r="P70" s="1458"/>
      <c r="Q70" s="1458"/>
      <c r="R70" s="1458"/>
      <c r="S70" s="1458"/>
      <c r="T70" s="1458"/>
      <c r="U70" s="1458"/>
      <c r="V70" s="1458"/>
      <c r="W70" s="1458"/>
      <c r="X70" s="1458"/>
      <c r="Y70" s="1458"/>
      <c r="Z70" s="1458"/>
      <c r="AA70" s="1458"/>
      <c r="AB70" s="1458"/>
      <c r="AC70" s="1458"/>
      <c r="AD70" s="1458"/>
      <c r="AE70" s="1458"/>
    </row>
    <row r="71" spans="1:31">
      <c r="A71" s="1458"/>
      <c r="B71" s="1458"/>
      <c r="C71" s="1458"/>
      <c r="D71" s="1458"/>
      <c r="E71" s="1458"/>
      <c r="F71" s="1458"/>
      <c r="G71" s="1458"/>
      <c r="H71" s="1458"/>
      <c r="I71" s="1458"/>
      <c r="J71" s="1458"/>
      <c r="K71" s="1458"/>
      <c r="L71" s="1458"/>
      <c r="M71" s="1458"/>
      <c r="N71" s="1458"/>
      <c r="O71" s="1458"/>
      <c r="P71" s="1458"/>
      <c r="Q71" s="1458"/>
      <c r="R71" s="1458"/>
      <c r="S71" s="1458"/>
      <c r="T71" s="1458"/>
      <c r="U71" s="1458"/>
      <c r="V71" s="1458"/>
      <c r="W71" s="1458"/>
      <c r="X71" s="1458"/>
      <c r="Y71" s="1458"/>
      <c r="Z71" s="1458"/>
      <c r="AA71" s="1458"/>
      <c r="AB71" s="1458"/>
      <c r="AC71" s="1458"/>
      <c r="AD71" s="1458"/>
      <c r="AE71" s="1458"/>
    </row>
    <row r="72" spans="1:31">
      <c r="A72" s="1458"/>
      <c r="B72" s="1458"/>
      <c r="C72" s="1458"/>
      <c r="D72" s="1458"/>
      <c r="E72" s="1458"/>
      <c r="F72" s="1458"/>
      <c r="G72" s="1458"/>
      <c r="H72" s="1458"/>
      <c r="I72" s="1458"/>
      <c r="J72" s="1458"/>
      <c r="K72" s="1458"/>
      <c r="L72" s="1458"/>
      <c r="M72" s="1458"/>
      <c r="N72" s="1458"/>
      <c r="O72" s="1458"/>
      <c r="P72" s="1458"/>
      <c r="Q72" s="1458"/>
      <c r="R72" s="1458"/>
      <c r="S72" s="1458"/>
      <c r="T72" s="1458"/>
      <c r="U72" s="1458"/>
      <c r="V72" s="1458"/>
      <c r="W72" s="1458"/>
      <c r="X72" s="1458"/>
      <c r="Y72" s="1458"/>
      <c r="Z72" s="1458"/>
      <c r="AA72" s="1458"/>
      <c r="AB72" s="1458"/>
      <c r="AC72" s="1458"/>
      <c r="AD72" s="1458"/>
      <c r="AE72" s="1458"/>
    </row>
    <row r="73" spans="1:31">
      <c r="A73" s="1458"/>
      <c r="B73" s="1458"/>
      <c r="C73" s="1458"/>
      <c r="D73" s="1458"/>
      <c r="E73" s="1458"/>
      <c r="F73" s="1458"/>
      <c r="G73" s="1458"/>
      <c r="H73" s="1458"/>
      <c r="I73" s="1458"/>
      <c r="J73" s="1458"/>
      <c r="K73" s="1458"/>
      <c r="L73" s="1458"/>
      <c r="M73" s="1458"/>
      <c r="N73" s="1458"/>
      <c r="O73" s="1458"/>
      <c r="P73" s="1458"/>
      <c r="Q73" s="1458"/>
      <c r="R73" s="1458"/>
      <c r="S73" s="1458"/>
      <c r="T73" s="1458"/>
      <c r="U73" s="1458"/>
      <c r="V73" s="1458"/>
      <c r="W73" s="1458"/>
      <c r="X73" s="1458"/>
      <c r="Y73" s="1458"/>
      <c r="Z73" s="1458"/>
      <c r="AA73" s="1458"/>
      <c r="AB73" s="1458"/>
      <c r="AC73" s="1458"/>
      <c r="AD73" s="1458"/>
      <c r="AE73" s="1458"/>
    </row>
    <row r="74" spans="1:31">
      <c r="A74" s="1458"/>
      <c r="B74" s="1458"/>
      <c r="C74" s="1458"/>
      <c r="D74" s="1458"/>
      <c r="E74" s="1458"/>
      <c r="F74" s="1458"/>
      <c r="G74" s="1458"/>
      <c r="H74" s="1458"/>
      <c r="I74" s="1458"/>
      <c r="J74" s="1458"/>
      <c r="K74" s="1458"/>
      <c r="L74" s="1458"/>
      <c r="M74" s="1458"/>
      <c r="N74" s="1458"/>
      <c r="O74" s="1458"/>
      <c r="P74" s="1458"/>
      <c r="Q74" s="1458"/>
      <c r="R74" s="1458"/>
      <c r="S74" s="1458"/>
      <c r="T74" s="1458"/>
      <c r="U74" s="1458"/>
      <c r="V74" s="1458"/>
      <c r="W74" s="1458"/>
      <c r="X74" s="1458"/>
      <c r="Y74" s="1458"/>
      <c r="Z74" s="1458"/>
      <c r="AA74" s="1458"/>
      <c r="AB74" s="1458"/>
      <c r="AC74" s="1458"/>
      <c r="AD74" s="1458"/>
      <c r="AE74" s="1458"/>
    </row>
    <row r="75" spans="1:31">
      <c r="A75" s="1458"/>
      <c r="B75" s="1458"/>
      <c r="C75" s="1458"/>
      <c r="D75" s="1458"/>
      <c r="E75" s="1458"/>
      <c r="F75" s="1458"/>
      <c r="G75" s="1458"/>
      <c r="H75" s="1458"/>
      <c r="I75" s="1458"/>
      <c r="J75" s="1458"/>
      <c r="K75" s="1458"/>
      <c r="L75" s="1458"/>
      <c r="M75" s="1458"/>
      <c r="N75" s="1458"/>
      <c r="O75" s="1458"/>
      <c r="P75" s="1458"/>
      <c r="Q75" s="1458"/>
      <c r="R75" s="1458"/>
      <c r="S75" s="1458"/>
      <c r="T75" s="1458"/>
      <c r="U75" s="1458"/>
      <c r="V75" s="1458"/>
      <c r="W75" s="1458"/>
      <c r="X75" s="1458"/>
      <c r="Y75" s="1458"/>
      <c r="Z75" s="1458"/>
      <c r="AA75" s="1458"/>
      <c r="AB75" s="1458"/>
      <c r="AC75" s="1458"/>
      <c r="AD75" s="1458"/>
      <c r="AE75" s="1458"/>
    </row>
    <row r="76" spans="1:31">
      <c r="A76" s="1458"/>
      <c r="B76" s="1458"/>
      <c r="C76" s="1458"/>
      <c r="D76" s="1458"/>
      <c r="E76" s="1458"/>
      <c r="F76" s="1458"/>
      <c r="G76" s="1458"/>
      <c r="H76" s="1458"/>
      <c r="I76" s="1458"/>
      <c r="J76" s="1458"/>
      <c r="K76" s="1458"/>
      <c r="L76" s="1458"/>
      <c r="M76" s="1458"/>
      <c r="N76" s="1458"/>
      <c r="O76" s="1458"/>
      <c r="P76" s="1458"/>
      <c r="Q76" s="1458"/>
      <c r="R76" s="1458"/>
      <c r="S76" s="1458"/>
      <c r="T76" s="1458"/>
      <c r="U76" s="1458"/>
      <c r="V76" s="1458"/>
      <c r="W76" s="1458"/>
      <c r="X76" s="1458"/>
      <c r="Y76" s="1458"/>
      <c r="Z76" s="1458"/>
      <c r="AA76" s="1458"/>
      <c r="AB76" s="1458"/>
      <c r="AC76" s="1458"/>
      <c r="AD76" s="1458"/>
      <c r="AE76" s="1458"/>
    </row>
    <row r="77" spans="1:31">
      <c r="A77" s="1458"/>
      <c r="B77" s="1458"/>
      <c r="C77" s="1458"/>
      <c r="D77" s="1458"/>
      <c r="E77" s="1458"/>
      <c r="F77" s="1458"/>
      <c r="G77" s="1458"/>
      <c r="H77" s="1458"/>
      <c r="I77" s="1458"/>
      <c r="J77" s="1458"/>
      <c r="K77" s="1458"/>
      <c r="L77" s="1458"/>
      <c r="M77" s="1458"/>
      <c r="N77" s="1458"/>
      <c r="O77" s="1458"/>
      <c r="P77" s="1458"/>
      <c r="Q77" s="1458"/>
      <c r="R77" s="1458"/>
      <c r="S77" s="1458"/>
      <c r="T77" s="1458"/>
      <c r="U77" s="1458"/>
      <c r="V77" s="1458"/>
      <c r="W77" s="1458"/>
      <c r="X77" s="1458"/>
      <c r="Y77" s="1458"/>
      <c r="Z77" s="1458"/>
      <c r="AA77" s="1458"/>
      <c r="AB77" s="1458"/>
      <c r="AC77" s="1458"/>
      <c r="AD77" s="1458"/>
      <c r="AE77" s="1458"/>
    </row>
    <row r="78" spans="1:31">
      <c r="A78" s="1458"/>
      <c r="B78" s="1458"/>
      <c r="C78" s="1458"/>
      <c r="D78" s="1458"/>
      <c r="E78" s="1458"/>
      <c r="F78" s="1458"/>
      <c r="G78" s="1458"/>
      <c r="H78" s="1458"/>
      <c r="I78" s="1458"/>
      <c r="J78" s="1458"/>
      <c r="K78" s="1458"/>
      <c r="L78" s="1458"/>
      <c r="M78" s="1458"/>
      <c r="N78" s="1458"/>
      <c r="O78" s="1458"/>
      <c r="P78" s="1458"/>
      <c r="Q78" s="1458"/>
      <c r="R78" s="1458"/>
      <c r="S78" s="1458"/>
      <c r="T78" s="1458"/>
      <c r="U78" s="1458"/>
      <c r="V78" s="1458"/>
      <c r="W78" s="1458"/>
      <c r="X78" s="1458"/>
      <c r="Y78" s="1458"/>
      <c r="Z78" s="1458"/>
      <c r="AA78" s="1458"/>
      <c r="AB78" s="1458"/>
      <c r="AC78" s="1458"/>
      <c r="AD78" s="1458"/>
      <c r="AE78" s="1458"/>
    </row>
    <row r="79" spans="1:31">
      <c r="A79" s="1458"/>
      <c r="B79" s="1458"/>
      <c r="C79" s="1458"/>
      <c r="D79" s="1458"/>
      <c r="E79" s="1458"/>
      <c r="F79" s="1458"/>
      <c r="G79" s="1458"/>
      <c r="H79" s="1458"/>
      <c r="I79" s="1458"/>
      <c r="J79" s="1458"/>
      <c r="K79" s="1458"/>
      <c r="L79" s="1458"/>
      <c r="M79" s="1458"/>
      <c r="N79" s="1458"/>
      <c r="O79" s="1458"/>
      <c r="P79" s="1458"/>
      <c r="Q79" s="1458"/>
      <c r="R79" s="1458"/>
      <c r="S79" s="1458"/>
      <c r="T79" s="1458"/>
      <c r="U79" s="1458"/>
      <c r="V79" s="1458"/>
      <c r="W79" s="1458"/>
      <c r="X79" s="1458"/>
      <c r="Y79" s="1458"/>
      <c r="Z79" s="1458"/>
      <c r="AA79" s="1458"/>
      <c r="AB79" s="1458"/>
      <c r="AC79" s="1458"/>
      <c r="AD79" s="1458"/>
      <c r="AE79" s="1458"/>
    </row>
    <row r="80" spans="1:31">
      <c r="A80" s="1458"/>
      <c r="B80" s="1458"/>
      <c r="C80" s="1458"/>
      <c r="D80" s="1458"/>
      <c r="E80" s="1458"/>
      <c r="F80" s="1458"/>
      <c r="G80" s="1458"/>
      <c r="H80" s="1458"/>
      <c r="I80" s="1458"/>
      <c r="J80" s="1458"/>
      <c r="K80" s="1458"/>
      <c r="L80" s="1458"/>
      <c r="M80" s="1458"/>
      <c r="N80" s="1458"/>
      <c r="O80" s="1458"/>
      <c r="P80" s="1458"/>
      <c r="Q80" s="1458"/>
      <c r="R80" s="1458"/>
      <c r="S80" s="1458"/>
      <c r="T80" s="1458"/>
      <c r="U80" s="1458"/>
      <c r="V80" s="1458"/>
      <c r="W80" s="1458"/>
      <c r="X80" s="1458"/>
      <c r="Y80" s="1458"/>
      <c r="Z80" s="1458"/>
      <c r="AA80" s="1458"/>
      <c r="AB80" s="1458"/>
      <c r="AC80" s="1458"/>
      <c r="AD80" s="1458"/>
      <c r="AE80" s="1458"/>
    </row>
    <row r="81" spans="1:31">
      <c r="A81" s="1458"/>
      <c r="B81" s="1458"/>
      <c r="C81" s="1458"/>
      <c r="D81" s="1458"/>
      <c r="E81" s="1458"/>
      <c r="F81" s="1458"/>
      <c r="G81" s="1458"/>
      <c r="H81" s="1458"/>
      <c r="I81" s="1458"/>
      <c r="J81" s="1458"/>
      <c r="K81" s="1458"/>
      <c r="L81" s="1458"/>
      <c r="M81" s="1458"/>
      <c r="N81" s="1458"/>
      <c r="O81" s="1458"/>
      <c r="P81" s="1458"/>
      <c r="Q81" s="1458"/>
      <c r="R81" s="1458"/>
      <c r="S81" s="1458"/>
      <c r="T81" s="1458"/>
      <c r="U81" s="1458"/>
      <c r="V81" s="1458"/>
      <c r="W81" s="1458"/>
      <c r="X81" s="1458"/>
      <c r="Y81" s="1458"/>
      <c r="Z81" s="1458"/>
      <c r="AA81" s="1458"/>
      <c r="AB81" s="1458"/>
      <c r="AC81" s="1458"/>
      <c r="AD81" s="1458"/>
      <c r="AE81" s="1458"/>
    </row>
    <row r="82" spans="1:31">
      <c r="A82" s="1458"/>
      <c r="B82" s="1458"/>
      <c r="C82" s="1458"/>
      <c r="D82" s="1458"/>
      <c r="E82" s="1458"/>
      <c r="F82" s="1458"/>
      <c r="G82" s="1458"/>
      <c r="H82" s="1458"/>
      <c r="I82" s="1458"/>
      <c r="J82" s="1458"/>
      <c r="K82" s="1458"/>
      <c r="L82" s="1458"/>
      <c r="M82" s="1458"/>
      <c r="N82" s="1458"/>
      <c r="O82" s="1458"/>
      <c r="P82" s="1458"/>
      <c r="Q82" s="1458"/>
      <c r="R82" s="1458"/>
      <c r="S82" s="1458"/>
      <c r="T82" s="1458"/>
      <c r="U82" s="1458"/>
      <c r="V82" s="1458"/>
      <c r="W82" s="1458"/>
      <c r="X82" s="1458"/>
      <c r="Y82" s="1458"/>
      <c r="Z82" s="1458"/>
      <c r="AA82" s="1458"/>
      <c r="AB82" s="1458"/>
      <c r="AC82" s="1458"/>
      <c r="AD82" s="1458"/>
      <c r="AE82" s="1458"/>
    </row>
    <row r="83" spans="1:31">
      <c r="A83" s="1458"/>
      <c r="B83" s="1458"/>
      <c r="C83" s="1458"/>
      <c r="D83" s="1458"/>
      <c r="E83" s="1458"/>
      <c r="F83" s="1458"/>
      <c r="G83" s="1458"/>
      <c r="H83" s="1458"/>
      <c r="I83" s="1458"/>
      <c r="J83" s="1458"/>
      <c r="K83" s="1458"/>
      <c r="L83" s="1458"/>
      <c r="M83" s="1458"/>
      <c r="N83" s="1458"/>
      <c r="O83" s="1458"/>
      <c r="P83" s="1458"/>
      <c r="Q83" s="1458"/>
      <c r="R83" s="1458"/>
      <c r="S83" s="1458"/>
      <c r="T83" s="1458"/>
      <c r="U83" s="1458"/>
      <c r="V83" s="1458"/>
      <c r="W83" s="1458"/>
      <c r="X83" s="1458"/>
      <c r="Y83" s="1458"/>
      <c r="Z83" s="1458"/>
      <c r="AA83" s="1458"/>
      <c r="AB83" s="1458"/>
      <c r="AC83" s="1458"/>
      <c r="AD83" s="1458"/>
      <c r="AE83" s="1458"/>
    </row>
    <row r="84" spans="1:31">
      <c r="A84" s="1458"/>
      <c r="B84" s="1458"/>
      <c r="C84" s="1458"/>
      <c r="D84" s="1458"/>
      <c r="E84" s="1458"/>
      <c r="F84" s="1458"/>
      <c r="G84" s="1458"/>
      <c r="H84" s="1458"/>
      <c r="I84" s="1458"/>
      <c r="J84" s="1458"/>
      <c r="K84" s="1458"/>
      <c r="L84" s="1458"/>
      <c r="M84" s="1458"/>
      <c r="N84" s="1458"/>
      <c r="O84" s="1458"/>
      <c r="P84" s="1458"/>
      <c r="Q84" s="1458"/>
      <c r="R84" s="1458"/>
      <c r="S84" s="1458"/>
      <c r="T84" s="1458"/>
      <c r="U84" s="1458"/>
      <c r="V84" s="1458"/>
      <c r="W84" s="1458"/>
      <c r="X84" s="1458"/>
      <c r="Y84" s="1458"/>
      <c r="Z84" s="1458"/>
      <c r="AA84" s="1458"/>
      <c r="AB84" s="1458"/>
      <c r="AC84" s="1458"/>
      <c r="AD84" s="1458"/>
      <c r="AE84" s="1458"/>
    </row>
    <row r="85" spans="1:31">
      <c r="A85" s="1458"/>
      <c r="B85" s="1458"/>
      <c r="C85" s="1458"/>
      <c r="D85" s="1458"/>
      <c r="E85" s="1458"/>
      <c r="F85" s="1458"/>
      <c r="G85" s="1458"/>
      <c r="H85" s="1458"/>
      <c r="I85" s="1458"/>
      <c r="J85" s="1458"/>
      <c r="K85" s="1458"/>
      <c r="L85" s="1458"/>
      <c r="M85" s="1458"/>
      <c r="N85" s="1458"/>
      <c r="O85" s="1458"/>
      <c r="P85" s="1458"/>
      <c r="Q85" s="1458"/>
      <c r="R85" s="1458"/>
      <c r="S85" s="1458"/>
      <c r="T85" s="1458"/>
      <c r="U85" s="1458"/>
      <c r="V85" s="1458"/>
      <c r="W85" s="1458"/>
      <c r="X85" s="1458"/>
      <c r="Y85" s="1458"/>
      <c r="Z85" s="1458"/>
      <c r="AA85" s="1458"/>
      <c r="AB85" s="1458"/>
      <c r="AC85" s="1458"/>
      <c r="AD85" s="1458"/>
      <c r="AE85" s="1458"/>
    </row>
    <row r="86" spans="1:31">
      <c r="A86" s="1458"/>
      <c r="B86" s="1458"/>
      <c r="C86" s="1458"/>
      <c r="D86" s="1458"/>
      <c r="E86" s="1458"/>
      <c r="F86" s="1458"/>
      <c r="G86" s="1458"/>
      <c r="H86" s="1458"/>
      <c r="I86" s="1458"/>
      <c r="J86" s="1458"/>
      <c r="K86" s="1458"/>
      <c r="L86" s="1458"/>
      <c r="M86" s="1458"/>
      <c r="N86" s="1458"/>
      <c r="O86" s="1458"/>
      <c r="P86" s="1458"/>
      <c r="Q86" s="1458"/>
      <c r="R86" s="1458"/>
      <c r="S86" s="1458"/>
      <c r="T86" s="1458"/>
      <c r="U86" s="1458"/>
      <c r="V86" s="1458"/>
      <c r="W86" s="1458"/>
      <c r="X86" s="1458"/>
      <c r="Y86" s="1458"/>
      <c r="Z86" s="1458"/>
      <c r="AA86" s="1458"/>
      <c r="AB86" s="1458"/>
      <c r="AC86" s="1458"/>
      <c r="AD86" s="1458"/>
      <c r="AE86" s="1458"/>
    </row>
    <row r="87" spans="1:31">
      <c r="A87" s="1458"/>
      <c r="B87" s="1458"/>
      <c r="C87" s="1458"/>
      <c r="D87" s="1458"/>
      <c r="E87" s="1458"/>
      <c r="F87" s="1458"/>
      <c r="G87" s="1458"/>
      <c r="H87" s="1458"/>
      <c r="I87" s="1458"/>
      <c r="J87" s="1458"/>
      <c r="K87" s="1458"/>
      <c r="L87" s="1458"/>
      <c r="M87" s="1458"/>
      <c r="N87" s="1458"/>
      <c r="O87" s="1458"/>
      <c r="P87" s="1458"/>
      <c r="Q87" s="1458"/>
      <c r="R87" s="1458"/>
      <c r="S87" s="1458"/>
      <c r="T87" s="1458"/>
      <c r="U87" s="1458"/>
      <c r="V87" s="1458"/>
      <c r="W87" s="1458"/>
      <c r="X87" s="1458"/>
      <c r="Y87" s="1458"/>
      <c r="Z87" s="1458"/>
      <c r="AA87" s="1458"/>
      <c r="AB87" s="1458"/>
      <c r="AC87" s="1458"/>
      <c r="AD87" s="1458"/>
      <c r="AE87" s="1458"/>
    </row>
    <row r="88" spans="1:31">
      <c r="A88" s="1458"/>
      <c r="B88" s="1458"/>
      <c r="C88" s="1458"/>
      <c r="D88" s="1458"/>
      <c r="E88" s="1458"/>
      <c r="F88" s="1458"/>
      <c r="G88" s="1458"/>
      <c r="H88" s="1458"/>
      <c r="I88" s="1458"/>
      <c r="J88" s="1458"/>
      <c r="K88" s="1458"/>
      <c r="L88" s="1458"/>
      <c r="M88" s="1458"/>
      <c r="N88" s="1458"/>
      <c r="O88" s="1458"/>
      <c r="P88" s="1458"/>
      <c r="Q88" s="1458"/>
      <c r="R88" s="1458"/>
      <c r="S88" s="1458"/>
      <c r="T88" s="1458"/>
      <c r="U88" s="1458"/>
      <c r="V88" s="1458"/>
      <c r="W88" s="1458"/>
      <c r="X88" s="1458"/>
      <c r="Y88" s="1458"/>
      <c r="Z88" s="1458"/>
      <c r="AA88" s="1458"/>
      <c r="AB88" s="1458"/>
      <c r="AC88" s="1458"/>
      <c r="AD88" s="1458"/>
      <c r="AE88" s="1458"/>
    </row>
    <row r="89" spans="1:31">
      <c r="A89" s="1458"/>
      <c r="B89" s="1458"/>
      <c r="C89" s="1458"/>
      <c r="D89" s="1458"/>
      <c r="E89" s="1458"/>
      <c r="F89" s="1458"/>
      <c r="G89" s="1458"/>
      <c r="H89" s="1458"/>
      <c r="I89" s="1458"/>
      <c r="J89" s="1458"/>
      <c r="K89" s="1458"/>
      <c r="L89" s="1458"/>
      <c r="M89" s="1458"/>
      <c r="N89" s="1458"/>
      <c r="O89" s="1458"/>
      <c r="P89" s="1458"/>
      <c r="Q89" s="1458"/>
      <c r="R89" s="1458"/>
      <c r="S89" s="1458"/>
      <c r="T89" s="1458"/>
      <c r="U89" s="1458"/>
      <c r="V89" s="1458"/>
      <c r="W89" s="1458"/>
      <c r="X89" s="1458"/>
      <c r="Y89" s="1458"/>
      <c r="Z89" s="1458"/>
      <c r="AA89" s="1458"/>
      <c r="AB89" s="1458"/>
      <c r="AC89" s="1458"/>
      <c r="AD89" s="1458"/>
      <c r="AE89" s="1458"/>
    </row>
    <row r="90" spans="1:31">
      <c r="A90" s="1458"/>
      <c r="B90" s="1458"/>
      <c r="C90" s="1458"/>
      <c r="D90" s="1458"/>
      <c r="E90" s="1458"/>
      <c r="F90" s="1458"/>
      <c r="G90" s="1458"/>
      <c r="H90" s="1458"/>
      <c r="I90" s="1458"/>
      <c r="J90" s="1458"/>
      <c r="K90" s="1458"/>
      <c r="L90" s="1458"/>
      <c r="M90" s="1458"/>
      <c r="N90" s="1458"/>
      <c r="O90" s="1458"/>
      <c r="P90" s="1458"/>
      <c r="Q90" s="1458"/>
      <c r="R90" s="1458"/>
      <c r="S90" s="1458"/>
      <c r="T90" s="1458"/>
      <c r="U90" s="1458"/>
      <c r="V90" s="1458"/>
      <c r="W90" s="1458"/>
      <c r="X90" s="1458"/>
      <c r="Y90" s="1458"/>
      <c r="Z90" s="1458"/>
      <c r="AA90" s="1458"/>
      <c r="AB90" s="1458"/>
      <c r="AC90" s="1458"/>
      <c r="AD90" s="1458"/>
      <c r="AE90" s="1458"/>
    </row>
    <row r="91" spans="1:31">
      <c r="A91" s="1458"/>
      <c r="B91" s="1458"/>
      <c r="C91" s="1458"/>
      <c r="D91" s="1458"/>
      <c r="E91" s="1458"/>
      <c r="F91" s="1458"/>
      <c r="G91" s="1458"/>
      <c r="H91" s="1458"/>
      <c r="I91" s="1458"/>
      <c r="J91" s="1458"/>
      <c r="K91" s="1458"/>
      <c r="L91" s="1458"/>
      <c r="M91" s="1458"/>
      <c r="N91" s="1458"/>
      <c r="O91" s="1458"/>
      <c r="P91" s="1458"/>
      <c r="Q91" s="1458"/>
      <c r="R91" s="1458"/>
      <c r="S91" s="1458"/>
      <c r="T91" s="1458"/>
      <c r="U91" s="1458"/>
      <c r="V91" s="1458"/>
      <c r="W91" s="1458"/>
      <c r="X91" s="1458"/>
      <c r="Y91" s="1458"/>
      <c r="Z91" s="1458"/>
      <c r="AA91" s="1458"/>
      <c r="AB91" s="1458"/>
      <c r="AC91" s="1458"/>
      <c r="AD91" s="1458"/>
      <c r="AE91" s="1458"/>
    </row>
    <row r="92" spans="1:31">
      <c r="A92" s="1458"/>
      <c r="B92" s="1458"/>
      <c r="C92" s="1458"/>
      <c r="D92" s="1458"/>
      <c r="E92" s="1458"/>
      <c r="F92" s="1458"/>
      <c r="G92" s="1458"/>
      <c r="H92" s="1458"/>
      <c r="I92" s="1458"/>
      <c r="J92" s="1458"/>
      <c r="K92" s="1458"/>
      <c r="L92" s="1458"/>
      <c r="M92" s="1458"/>
      <c r="N92" s="1458"/>
      <c r="O92" s="1458"/>
      <c r="P92" s="1458"/>
      <c r="Q92" s="1458"/>
      <c r="R92" s="1458"/>
      <c r="S92" s="1458"/>
      <c r="T92" s="1458"/>
      <c r="U92" s="1458"/>
      <c r="V92" s="1458"/>
      <c r="W92" s="1458"/>
      <c r="X92" s="1458"/>
      <c r="Y92" s="1458"/>
      <c r="Z92" s="1458"/>
      <c r="AA92" s="1458"/>
      <c r="AB92" s="1458"/>
      <c r="AC92" s="1458"/>
      <c r="AD92" s="1458"/>
      <c r="AE92" s="1458"/>
    </row>
    <row r="93" spans="1:31">
      <c r="A93" s="1458"/>
      <c r="B93" s="1458"/>
      <c r="C93" s="1458"/>
      <c r="D93" s="1458"/>
      <c r="E93" s="1458"/>
      <c r="F93" s="1458"/>
      <c r="G93" s="1458"/>
      <c r="H93" s="1458"/>
      <c r="I93" s="1458"/>
      <c r="J93" s="1458"/>
      <c r="K93" s="1458"/>
      <c r="L93" s="1458"/>
      <c r="M93" s="1458"/>
      <c r="N93" s="1458"/>
      <c r="O93" s="1458"/>
      <c r="P93" s="1458"/>
      <c r="Q93" s="1458"/>
      <c r="R93" s="1458"/>
      <c r="S93" s="1458"/>
      <c r="T93" s="1458"/>
      <c r="U93" s="1458"/>
      <c r="V93" s="1458"/>
      <c r="W93" s="1458"/>
      <c r="X93" s="1458"/>
      <c r="Y93" s="1458"/>
      <c r="Z93" s="1458"/>
      <c r="AA93" s="1458"/>
      <c r="AB93" s="1458"/>
      <c r="AC93" s="1458"/>
      <c r="AD93" s="1458"/>
      <c r="AE93" s="1458"/>
    </row>
    <row r="94" spans="1:31">
      <c r="A94" s="1458"/>
      <c r="B94" s="1458"/>
      <c r="C94" s="1458"/>
      <c r="D94" s="1458"/>
      <c r="E94" s="1458"/>
      <c r="F94" s="1458"/>
      <c r="G94" s="1458"/>
      <c r="H94" s="1458"/>
      <c r="I94" s="1458"/>
      <c r="J94" s="1458"/>
      <c r="K94" s="1458"/>
      <c r="L94" s="1458"/>
      <c r="M94" s="1458"/>
      <c r="N94" s="1458"/>
      <c r="O94" s="1458"/>
      <c r="P94" s="1458"/>
      <c r="Q94" s="1458"/>
      <c r="R94" s="1458"/>
      <c r="S94" s="1458"/>
      <c r="T94" s="1458"/>
      <c r="U94" s="1458"/>
      <c r="V94" s="1458"/>
      <c r="W94" s="1458"/>
      <c r="X94" s="1458"/>
      <c r="Y94" s="1458"/>
      <c r="Z94" s="1458"/>
      <c r="AA94" s="1458"/>
      <c r="AB94" s="1458"/>
      <c r="AC94" s="1458"/>
      <c r="AD94" s="1458"/>
      <c r="AE94" s="1458"/>
    </row>
    <row r="95" spans="1:31">
      <c r="A95" s="1458"/>
      <c r="B95" s="1458"/>
      <c r="C95" s="1458"/>
      <c r="D95" s="1458"/>
      <c r="E95" s="1458"/>
      <c r="F95" s="1458"/>
      <c r="G95" s="1458"/>
      <c r="H95" s="1458"/>
      <c r="I95" s="1458"/>
      <c r="J95" s="1458"/>
      <c r="K95" s="1458"/>
      <c r="L95" s="1458"/>
      <c r="M95" s="1458"/>
      <c r="N95" s="1458"/>
      <c r="O95" s="1458"/>
      <c r="P95" s="1458"/>
      <c r="Q95" s="1458"/>
      <c r="R95" s="1458"/>
      <c r="S95" s="1458"/>
      <c r="T95" s="1458"/>
      <c r="U95" s="1458"/>
      <c r="V95" s="1458"/>
      <c r="W95" s="1458"/>
      <c r="X95" s="1458"/>
      <c r="Y95" s="1458"/>
      <c r="Z95" s="1458"/>
      <c r="AA95" s="1458"/>
      <c r="AB95" s="1458"/>
      <c r="AC95" s="1458"/>
      <c r="AD95" s="1458"/>
      <c r="AE95" s="1458"/>
    </row>
    <row r="96" spans="1:31">
      <c r="A96" s="1458"/>
      <c r="B96" s="1458"/>
      <c r="C96" s="1458"/>
      <c r="D96" s="1458"/>
      <c r="E96" s="1458"/>
      <c r="F96" s="1458"/>
      <c r="G96" s="1458"/>
      <c r="H96" s="1458"/>
      <c r="I96" s="1458"/>
      <c r="J96" s="1458"/>
      <c r="K96" s="1458"/>
      <c r="L96" s="1458"/>
      <c r="M96" s="1458"/>
      <c r="N96" s="1458"/>
      <c r="O96" s="1458"/>
      <c r="P96" s="1458"/>
      <c r="Q96" s="1458"/>
      <c r="R96" s="1458"/>
      <c r="S96" s="1458"/>
      <c r="T96" s="1458"/>
      <c r="U96" s="1458"/>
      <c r="V96" s="1458"/>
      <c r="W96" s="1458"/>
      <c r="X96" s="1458"/>
      <c r="Y96" s="1458"/>
      <c r="Z96" s="1458"/>
      <c r="AA96" s="1458"/>
      <c r="AB96" s="1458"/>
      <c r="AC96" s="1458"/>
      <c r="AD96" s="1458"/>
      <c r="AE96" s="1458"/>
    </row>
    <row r="97" spans="1:31">
      <c r="A97" s="1458"/>
      <c r="B97" s="1458"/>
      <c r="C97" s="1458"/>
      <c r="D97" s="1458"/>
      <c r="E97" s="1458"/>
      <c r="F97" s="1458"/>
      <c r="G97" s="1458"/>
      <c r="H97" s="1458"/>
      <c r="I97" s="1458"/>
      <c r="J97" s="1458"/>
      <c r="K97" s="1458"/>
      <c r="L97" s="1458"/>
      <c r="M97" s="1458"/>
      <c r="N97" s="1458"/>
      <c r="O97" s="1458"/>
      <c r="P97" s="1458"/>
      <c r="Q97" s="1458"/>
      <c r="R97" s="1458"/>
      <c r="S97" s="1458"/>
      <c r="T97" s="1458"/>
      <c r="U97" s="1458"/>
      <c r="V97" s="1458"/>
      <c r="W97" s="1458"/>
      <c r="X97" s="1458"/>
      <c r="Y97" s="1458"/>
      <c r="Z97" s="1458"/>
      <c r="AA97" s="1458"/>
      <c r="AB97" s="1458"/>
      <c r="AC97" s="1458"/>
      <c r="AD97" s="1458"/>
      <c r="AE97" s="1458"/>
    </row>
    <row r="98" spans="1:31">
      <c r="A98" s="1458"/>
      <c r="B98" s="1458"/>
      <c r="C98" s="1458"/>
      <c r="D98" s="1458"/>
      <c r="E98" s="1458"/>
      <c r="F98" s="1458"/>
      <c r="G98" s="1458"/>
      <c r="H98" s="1458"/>
      <c r="I98" s="1458"/>
      <c r="J98" s="1458"/>
      <c r="K98" s="1458"/>
      <c r="L98" s="1458"/>
      <c r="M98" s="1458"/>
      <c r="N98" s="1458"/>
      <c r="O98" s="1458"/>
      <c r="P98" s="1458"/>
      <c r="Q98" s="1458"/>
      <c r="R98" s="1458"/>
      <c r="S98" s="1458"/>
      <c r="T98" s="1458"/>
      <c r="U98" s="1458"/>
      <c r="V98" s="1458"/>
      <c r="W98" s="1458"/>
      <c r="X98" s="1458"/>
      <c r="Y98" s="1458"/>
      <c r="Z98" s="1458"/>
      <c r="AA98" s="1458"/>
      <c r="AB98" s="1458"/>
      <c r="AC98" s="1458"/>
      <c r="AD98" s="1458"/>
      <c r="AE98" s="1458"/>
    </row>
    <row r="99" spans="1:31">
      <c r="A99" s="1458"/>
      <c r="B99" s="1458"/>
      <c r="C99" s="1458"/>
      <c r="D99" s="1458"/>
      <c r="E99" s="1458"/>
      <c r="F99" s="1458"/>
      <c r="G99" s="1458"/>
      <c r="H99" s="1458"/>
      <c r="I99" s="1458"/>
      <c r="J99" s="1458"/>
      <c r="K99" s="1458"/>
      <c r="L99" s="1458"/>
      <c r="M99" s="1458"/>
      <c r="N99" s="1458"/>
      <c r="O99" s="1458"/>
      <c r="P99" s="1458"/>
      <c r="Q99" s="1458"/>
      <c r="R99" s="1458"/>
      <c r="S99" s="1458"/>
      <c r="T99" s="1458"/>
      <c r="U99" s="1458"/>
      <c r="V99" s="1458"/>
      <c r="W99" s="1458"/>
      <c r="X99" s="1458"/>
      <c r="Y99" s="1458"/>
      <c r="Z99" s="1458"/>
      <c r="AA99" s="1458"/>
      <c r="AB99" s="1458"/>
      <c r="AC99" s="1458"/>
      <c r="AD99" s="1458"/>
      <c r="AE99" s="1458"/>
    </row>
    <row r="100" spans="1:31">
      <c r="A100" s="1458"/>
      <c r="B100" s="1458"/>
      <c r="C100" s="1458"/>
      <c r="D100" s="1458"/>
      <c r="E100" s="1458"/>
      <c r="F100" s="1458"/>
      <c r="G100" s="1458"/>
      <c r="H100" s="1458"/>
      <c r="I100" s="1458"/>
      <c r="J100" s="1458"/>
      <c r="K100" s="1458"/>
      <c r="L100" s="1458"/>
      <c r="M100" s="1458"/>
      <c r="N100" s="1458"/>
      <c r="O100" s="1458"/>
      <c r="P100" s="1458"/>
      <c r="Q100" s="1458"/>
      <c r="R100" s="1458"/>
      <c r="S100" s="1458"/>
      <c r="T100" s="1458"/>
      <c r="U100" s="1458"/>
      <c r="V100" s="1458"/>
      <c r="W100" s="1458"/>
      <c r="X100" s="1458"/>
      <c r="Y100" s="1458"/>
      <c r="Z100" s="1458"/>
      <c r="AA100" s="1458"/>
      <c r="AB100" s="1458"/>
      <c r="AC100" s="1458"/>
      <c r="AD100" s="1458"/>
      <c r="AE100" s="1458"/>
    </row>
    <row r="101" spans="1:31">
      <c r="A101" s="1458"/>
      <c r="B101" s="1458"/>
      <c r="C101" s="1458"/>
      <c r="D101" s="1458"/>
      <c r="E101" s="1458"/>
      <c r="F101" s="1458"/>
      <c r="G101" s="1458"/>
      <c r="H101" s="1458"/>
      <c r="I101" s="1458"/>
      <c r="J101" s="1458"/>
      <c r="K101" s="1458"/>
      <c r="L101" s="1458"/>
      <c r="M101" s="1458"/>
      <c r="N101" s="1458"/>
      <c r="O101" s="1458"/>
      <c r="P101" s="1458"/>
      <c r="Q101" s="1458"/>
      <c r="R101" s="1458"/>
      <c r="S101" s="1458"/>
      <c r="T101" s="1458"/>
      <c r="U101" s="1458"/>
      <c r="V101" s="1458"/>
      <c r="W101" s="1458"/>
      <c r="X101" s="1458"/>
      <c r="Y101" s="1458"/>
      <c r="Z101" s="1458"/>
      <c r="AA101" s="1458"/>
      <c r="AB101" s="1458"/>
      <c r="AC101" s="1458"/>
      <c r="AD101" s="1458"/>
      <c r="AE101" s="1458"/>
    </row>
    <row r="102" spans="1:31">
      <c r="A102" s="1458"/>
      <c r="B102" s="1458"/>
      <c r="C102" s="1458"/>
      <c r="D102" s="1458"/>
      <c r="E102" s="1458"/>
      <c r="F102" s="1458"/>
      <c r="G102" s="1458"/>
      <c r="H102" s="1458"/>
      <c r="I102" s="1458"/>
      <c r="J102" s="1458"/>
      <c r="K102" s="1458"/>
      <c r="L102" s="1458"/>
      <c r="M102" s="1458"/>
      <c r="N102" s="1458"/>
      <c r="O102" s="1458"/>
      <c r="P102" s="1458"/>
      <c r="Q102" s="1458"/>
      <c r="R102" s="1458"/>
      <c r="S102" s="1458"/>
      <c r="T102" s="1458"/>
      <c r="U102" s="1458"/>
      <c r="V102" s="1458"/>
      <c r="W102" s="1458"/>
      <c r="X102" s="1458"/>
      <c r="Y102" s="1458"/>
      <c r="Z102" s="1458"/>
      <c r="AA102" s="1458"/>
      <c r="AB102" s="1458"/>
      <c r="AC102" s="1458"/>
      <c r="AD102" s="1458"/>
      <c r="AE102" s="1458"/>
    </row>
    <row r="103" spans="1:31">
      <c r="A103" s="1458"/>
      <c r="B103" s="1458"/>
      <c r="C103" s="1458"/>
      <c r="D103" s="1458"/>
      <c r="E103" s="1458"/>
      <c r="F103" s="1458"/>
      <c r="G103" s="1458"/>
      <c r="H103" s="1458"/>
      <c r="I103" s="1458"/>
      <c r="J103" s="1458"/>
      <c r="K103" s="1458"/>
      <c r="L103" s="1458"/>
      <c r="M103" s="1458"/>
      <c r="N103" s="1458"/>
      <c r="O103" s="1458"/>
      <c r="P103" s="1458"/>
      <c r="Q103" s="1458"/>
      <c r="R103" s="1458"/>
      <c r="S103" s="1458"/>
      <c r="T103" s="1458"/>
      <c r="U103" s="1458"/>
      <c r="V103" s="1458"/>
      <c r="W103" s="1458"/>
      <c r="X103" s="1458"/>
      <c r="Y103" s="1458"/>
      <c r="Z103" s="1458"/>
      <c r="AA103" s="1458"/>
      <c r="AB103" s="1458"/>
      <c r="AC103" s="1458"/>
      <c r="AD103" s="1458"/>
      <c r="AE103" s="1458"/>
    </row>
    <row r="104" spans="1:31">
      <c r="A104" s="1458"/>
      <c r="B104" s="1458"/>
      <c r="C104" s="1458"/>
      <c r="D104" s="1458"/>
      <c r="E104" s="1458"/>
      <c r="F104" s="1458"/>
      <c r="G104" s="1458"/>
      <c r="H104" s="1458"/>
      <c r="I104" s="1458"/>
      <c r="J104" s="1458"/>
      <c r="K104" s="1458"/>
      <c r="L104" s="1458"/>
      <c r="M104" s="1458"/>
      <c r="N104" s="1458"/>
      <c r="O104" s="1458"/>
      <c r="P104" s="1458"/>
      <c r="Q104" s="1458"/>
      <c r="R104" s="1458"/>
      <c r="S104" s="1458"/>
      <c r="T104" s="1458"/>
      <c r="U104" s="1458"/>
      <c r="V104" s="1458"/>
      <c r="W104" s="1458"/>
      <c r="X104" s="1458"/>
      <c r="Y104" s="1458"/>
      <c r="Z104" s="1458"/>
      <c r="AA104" s="1458"/>
      <c r="AB104" s="1458"/>
      <c r="AC104" s="1458"/>
      <c r="AD104" s="1458"/>
      <c r="AE104" s="1458"/>
    </row>
    <row r="105" spans="1:31">
      <c r="A105" s="1458"/>
      <c r="B105" s="1458"/>
      <c r="C105" s="1458"/>
      <c r="D105" s="1458"/>
      <c r="E105" s="1458"/>
      <c r="F105" s="1458"/>
      <c r="G105" s="1458"/>
      <c r="H105" s="1458"/>
      <c r="I105" s="1458"/>
      <c r="J105" s="1458"/>
      <c r="K105" s="1458"/>
      <c r="L105" s="1458"/>
      <c r="M105" s="1458"/>
      <c r="N105" s="1458"/>
      <c r="O105" s="1458"/>
      <c r="P105" s="1458"/>
      <c r="Q105" s="1458"/>
      <c r="R105" s="1458"/>
      <c r="S105" s="1458"/>
      <c r="T105" s="1458"/>
      <c r="U105" s="1458"/>
      <c r="V105" s="1458"/>
      <c r="W105" s="1458"/>
      <c r="X105" s="1458"/>
      <c r="Y105" s="1458"/>
      <c r="Z105" s="1458"/>
      <c r="AA105" s="1458"/>
      <c r="AB105" s="1458"/>
      <c r="AC105" s="1458"/>
      <c r="AD105" s="1458"/>
      <c r="AE105" s="1458"/>
    </row>
    <row r="106" spans="1:31">
      <c r="A106" s="1458"/>
      <c r="B106" s="1458"/>
      <c r="C106" s="1458"/>
      <c r="D106" s="1458"/>
      <c r="E106" s="1458"/>
      <c r="F106" s="1458"/>
      <c r="G106" s="1458"/>
      <c r="H106" s="1458"/>
      <c r="I106" s="1458"/>
      <c r="J106" s="1458"/>
      <c r="K106" s="1458"/>
      <c r="L106" s="1458"/>
      <c r="M106" s="1458"/>
      <c r="N106" s="1458"/>
      <c r="O106" s="1458"/>
      <c r="P106" s="1458"/>
      <c r="Q106" s="1458"/>
      <c r="R106" s="1458"/>
      <c r="S106" s="1458"/>
      <c r="T106" s="1458"/>
      <c r="U106" s="1458"/>
      <c r="V106" s="1458"/>
      <c r="W106" s="1458"/>
      <c r="X106" s="1458"/>
      <c r="Y106" s="1458"/>
      <c r="Z106" s="1458"/>
      <c r="AA106" s="1458"/>
      <c r="AB106" s="1458"/>
      <c r="AC106" s="1458"/>
      <c r="AD106" s="1458"/>
      <c r="AE106" s="1458"/>
    </row>
    <row r="107" spans="1:31">
      <c r="A107" s="1458"/>
      <c r="B107" s="1458"/>
      <c r="C107" s="1458"/>
      <c r="D107" s="1458"/>
      <c r="E107" s="1458"/>
      <c r="F107" s="1458"/>
      <c r="G107" s="1458"/>
      <c r="H107" s="1458"/>
      <c r="I107" s="1458"/>
      <c r="J107" s="1458"/>
      <c r="K107" s="1458"/>
      <c r="L107" s="1458"/>
      <c r="M107" s="1458"/>
      <c r="N107" s="1458"/>
      <c r="O107" s="1458"/>
      <c r="P107" s="1458"/>
      <c r="Q107" s="1458"/>
      <c r="R107" s="1458"/>
      <c r="S107" s="1458"/>
      <c r="T107" s="1458"/>
      <c r="U107" s="1458"/>
      <c r="V107" s="1458"/>
      <c r="W107" s="1458"/>
      <c r="X107" s="1458"/>
      <c r="Y107" s="1458"/>
      <c r="Z107" s="1458"/>
      <c r="AA107" s="1458"/>
      <c r="AB107" s="1458"/>
      <c r="AC107" s="1458"/>
      <c r="AD107" s="1458"/>
      <c r="AE107" s="1458"/>
    </row>
    <row r="108" spans="1:31">
      <c r="A108" s="1458"/>
      <c r="B108" s="1458"/>
      <c r="C108" s="1458"/>
      <c r="D108" s="1458"/>
      <c r="E108" s="1458"/>
      <c r="F108" s="1458"/>
      <c r="G108" s="1458"/>
      <c r="H108" s="1458"/>
      <c r="I108" s="1458"/>
      <c r="J108" s="1458"/>
      <c r="K108" s="1458"/>
      <c r="L108" s="1458"/>
      <c r="M108" s="1458"/>
      <c r="N108" s="1458"/>
      <c r="O108" s="1458"/>
      <c r="P108" s="1458"/>
      <c r="Q108" s="1458"/>
      <c r="R108" s="1458"/>
      <c r="S108" s="1458"/>
      <c r="T108" s="1458"/>
      <c r="U108" s="1458"/>
      <c r="V108" s="1458"/>
      <c r="W108" s="1458"/>
      <c r="X108" s="1458"/>
      <c r="Y108" s="1458"/>
      <c r="Z108" s="1458"/>
      <c r="AA108" s="1458"/>
      <c r="AB108" s="1458"/>
      <c r="AC108" s="1458"/>
      <c r="AD108" s="1458"/>
      <c r="AE108" s="1458"/>
    </row>
    <row r="109" spans="1:31">
      <c r="A109" s="1458"/>
      <c r="B109" s="1458"/>
      <c r="C109" s="1458"/>
      <c r="D109" s="1458"/>
      <c r="E109" s="1458"/>
      <c r="F109" s="1458"/>
      <c r="G109" s="1458"/>
      <c r="H109" s="1458"/>
      <c r="I109" s="1458"/>
      <c r="J109" s="1458"/>
      <c r="K109" s="1458"/>
      <c r="L109" s="1458"/>
      <c r="M109" s="1458"/>
      <c r="N109" s="1458"/>
      <c r="O109" s="1458"/>
      <c r="P109" s="1458"/>
      <c r="Q109" s="1458"/>
      <c r="R109" s="1458"/>
      <c r="S109" s="1458"/>
      <c r="T109" s="1458"/>
      <c r="U109" s="1458"/>
      <c r="V109" s="1458"/>
      <c r="W109" s="1458"/>
      <c r="X109" s="1458"/>
      <c r="Y109" s="1458"/>
      <c r="Z109" s="1458"/>
      <c r="AA109" s="1458"/>
      <c r="AB109" s="1458"/>
      <c r="AC109" s="1458"/>
      <c r="AD109" s="1458"/>
      <c r="AE109" s="1458"/>
    </row>
    <row r="110" spans="1:31">
      <c r="A110" s="1458"/>
      <c r="B110" s="1458"/>
      <c r="C110" s="1458"/>
      <c r="D110" s="1458"/>
      <c r="E110" s="1458"/>
      <c r="F110" s="1458"/>
      <c r="G110" s="1458"/>
      <c r="H110" s="1458"/>
      <c r="I110" s="1458"/>
      <c r="J110" s="1458"/>
      <c r="K110" s="1458"/>
      <c r="L110" s="1458"/>
      <c r="M110" s="1458"/>
      <c r="N110" s="1458"/>
      <c r="O110" s="1458"/>
      <c r="P110" s="1458"/>
      <c r="Q110" s="1458"/>
      <c r="R110" s="1458"/>
      <c r="S110" s="1458"/>
      <c r="T110" s="1458"/>
      <c r="U110" s="1458"/>
      <c r="V110" s="1458"/>
      <c r="W110" s="1458"/>
      <c r="X110" s="1458"/>
      <c r="Y110" s="1458"/>
      <c r="Z110" s="1458"/>
      <c r="AA110" s="1458"/>
      <c r="AB110" s="1458"/>
      <c r="AC110" s="1458"/>
      <c r="AD110" s="1458"/>
      <c r="AE110" s="1458"/>
    </row>
    <row r="111" spans="1:31">
      <c r="A111" s="1458"/>
      <c r="B111" s="1458"/>
      <c r="C111" s="1458"/>
      <c r="D111" s="1458"/>
      <c r="E111" s="1458"/>
      <c r="F111" s="1458"/>
      <c r="G111" s="1458"/>
      <c r="H111" s="1458"/>
      <c r="I111" s="1458"/>
      <c r="J111" s="1458"/>
      <c r="K111" s="1458"/>
      <c r="L111" s="1458"/>
      <c r="M111" s="1458"/>
      <c r="N111" s="1458"/>
      <c r="O111" s="1458"/>
      <c r="P111" s="1458"/>
      <c r="Q111" s="1458"/>
      <c r="R111" s="1458"/>
      <c r="S111" s="1458"/>
      <c r="T111" s="1458"/>
      <c r="U111" s="1458"/>
      <c r="V111" s="1458"/>
      <c r="W111" s="1458"/>
      <c r="X111" s="1458"/>
      <c r="Y111" s="1458"/>
      <c r="Z111" s="1458"/>
      <c r="AA111" s="1458"/>
      <c r="AB111" s="1458"/>
      <c r="AC111" s="1458"/>
      <c r="AD111" s="1458"/>
      <c r="AE111" s="1458"/>
    </row>
    <row r="112" spans="1:31">
      <c r="A112" s="1458"/>
      <c r="B112" s="1458"/>
      <c r="C112" s="1458"/>
      <c r="D112" s="1458"/>
      <c r="E112" s="1458"/>
      <c r="F112" s="1458"/>
      <c r="G112" s="1458"/>
      <c r="H112" s="1458"/>
      <c r="I112" s="1458"/>
      <c r="J112" s="1458"/>
      <c r="K112" s="1458"/>
      <c r="L112" s="1458"/>
      <c r="M112" s="1458"/>
      <c r="N112" s="1458"/>
      <c r="O112" s="1458"/>
      <c r="P112" s="1458"/>
      <c r="Q112" s="1458"/>
      <c r="R112" s="1458"/>
      <c r="S112" s="1458"/>
      <c r="T112" s="1458"/>
      <c r="U112" s="1458"/>
      <c r="V112" s="1458"/>
      <c r="W112" s="1458"/>
      <c r="X112" s="1458"/>
      <c r="Y112" s="1458"/>
      <c r="Z112" s="1458"/>
      <c r="AA112" s="1458"/>
      <c r="AB112" s="1458"/>
      <c r="AC112" s="1458"/>
      <c r="AD112" s="1458"/>
      <c r="AE112" s="1458"/>
    </row>
    <row r="113" spans="1:31">
      <c r="A113" s="1458"/>
      <c r="B113" s="1458"/>
      <c r="C113" s="1458"/>
      <c r="D113" s="1458"/>
      <c r="E113" s="1458"/>
      <c r="F113" s="1458"/>
      <c r="G113" s="1458"/>
      <c r="H113" s="1458"/>
      <c r="I113" s="1458"/>
      <c r="J113" s="1458"/>
      <c r="K113" s="1458"/>
      <c r="L113" s="1458"/>
      <c r="M113" s="1458"/>
      <c r="N113" s="1458"/>
      <c r="O113" s="1458"/>
      <c r="P113" s="1458"/>
      <c r="Q113" s="1458"/>
      <c r="R113" s="1458"/>
      <c r="S113" s="1458"/>
      <c r="T113" s="1458"/>
      <c r="U113" s="1458"/>
      <c r="V113" s="1458"/>
      <c r="W113" s="1458"/>
      <c r="X113" s="1458"/>
      <c r="Y113" s="1458"/>
      <c r="Z113" s="1458"/>
      <c r="AA113" s="1458"/>
      <c r="AB113" s="1458"/>
      <c r="AC113" s="1458"/>
      <c r="AD113" s="1458"/>
      <c r="AE113" s="1458"/>
    </row>
    <row r="114" spans="1:31">
      <c r="A114" s="1458"/>
      <c r="B114" s="1458"/>
      <c r="C114" s="1458"/>
      <c r="D114" s="1458"/>
      <c r="E114" s="1458"/>
      <c r="F114" s="1458"/>
      <c r="G114" s="1458"/>
      <c r="H114" s="1458"/>
      <c r="I114" s="1458"/>
      <c r="J114" s="1458"/>
      <c r="K114" s="1458"/>
      <c r="L114" s="1458"/>
      <c r="M114" s="1458"/>
      <c r="N114" s="1458"/>
      <c r="O114" s="1458"/>
      <c r="P114" s="1458"/>
      <c r="Q114" s="1458"/>
      <c r="R114" s="1458"/>
      <c r="S114" s="1458"/>
      <c r="T114" s="1458"/>
      <c r="U114" s="1458"/>
      <c r="V114" s="1458"/>
      <c r="W114" s="1458"/>
      <c r="X114" s="1458"/>
      <c r="Y114" s="1458"/>
      <c r="Z114" s="1458"/>
      <c r="AA114" s="1458"/>
      <c r="AB114" s="1458"/>
      <c r="AC114" s="1458"/>
      <c r="AD114" s="1458"/>
      <c r="AE114" s="1458"/>
    </row>
    <row r="115" spans="1:31">
      <c r="A115" s="1458"/>
      <c r="B115" s="1458"/>
      <c r="C115" s="1458"/>
      <c r="D115" s="1458"/>
      <c r="E115" s="1458"/>
      <c r="F115" s="1458"/>
      <c r="G115" s="1458"/>
      <c r="H115" s="1458"/>
      <c r="I115" s="1458"/>
      <c r="J115" s="1458"/>
      <c r="K115" s="1458"/>
      <c r="L115" s="1458"/>
      <c r="M115" s="1458"/>
      <c r="N115" s="1458"/>
      <c r="O115" s="1458"/>
      <c r="P115" s="1458"/>
      <c r="Q115" s="1458"/>
      <c r="R115" s="1458"/>
      <c r="S115" s="1458"/>
      <c r="T115" s="1458"/>
      <c r="U115" s="1458"/>
      <c r="V115" s="1458"/>
      <c r="W115" s="1458"/>
      <c r="X115" s="1458"/>
      <c r="Y115" s="1458"/>
      <c r="Z115" s="1458"/>
      <c r="AA115" s="1458"/>
      <c r="AB115" s="1458"/>
      <c r="AC115" s="1458"/>
      <c r="AD115" s="1458"/>
      <c r="AE115" s="1458"/>
    </row>
    <row r="116" spans="1:31">
      <c r="A116" s="1458"/>
      <c r="B116" s="1458"/>
      <c r="C116" s="1458"/>
      <c r="D116" s="1458"/>
      <c r="E116" s="1458"/>
      <c r="F116" s="1458"/>
      <c r="G116" s="1458"/>
      <c r="H116" s="1458"/>
      <c r="I116" s="1458"/>
      <c r="J116" s="1458"/>
      <c r="K116" s="1458"/>
      <c r="L116" s="1458"/>
      <c r="M116" s="1458"/>
      <c r="N116" s="1458"/>
      <c r="O116" s="1458"/>
      <c r="P116" s="1458"/>
      <c r="Q116" s="1458"/>
      <c r="R116" s="1458"/>
      <c r="S116" s="1458"/>
      <c r="T116" s="1458"/>
      <c r="U116" s="1458"/>
      <c r="V116" s="1458"/>
      <c r="W116" s="1458"/>
      <c r="X116" s="1458"/>
      <c r="Y116" s="1458"/>
      <c r="Z116" s="1458"/>
      <c r="AA116" s="1458"/>
      <c r="AB116" s="1458"/>
      <c r="AC116" s="1458"/>
      <c r="AD116" s="1458"/>
      <c r="AE116" s="1458"/>
    </row>
    <row r="117" spans="1:31">
      <c r="A117" s="1458"/>
      <c r="B117" s="1458"/>
      <c r="C117" s="1458"/>
      <c r="D117" s="1458"/>
      <c r="E117" s="1458"/>
      <c r="F117" s="1458"/>
      <c r="G117" s="1458"/>
      <c r="H117" s="1458"/>
      <c r="I117" s="1458"/>
      <c r="J117" s="1458"/>
      <c r="K117" s="1458"/>
      <c r="L117" s="1458"/>
      <c r="M117" s="1458"/>
      <c r="N117" s="1458"/>
      <c r="O117" s="1458"/>
      <c r="P117" s="1458"/>
      <c r="Q117" s="1458"/>
      <c r="R117" s="1458"/>
      <c r="S117" s="1458"/>
      <c r="T117" s="1458"/>
      <c r="U117" s="1458"/>
      <c r="V117" s="1458"/>
      <c r="W117" s="1458"/>
      <c r="X117" s="1458"/>
      <c r="Y117" s="1458"/>
      <c r="Z117" s="1458"/>
      <c r="AA117" s="1458"/>
      <c r="AB117" s="1458"/>
      <c r="AC117" s="1458"/>
      <c r="AD117" s="1458"/>
      <c r="AE117" s="1458"/>
    </row>
    <row r="118" spans="1:31">
      <c r="A118" s="1458"/>
      <c r="B118" s="1458"/>
      <c r="C118" s="1458"/>
      <c r="D118" s="1458"/>
      <c r="E118" s="1458"/>
      <c r="F118" s="1458"/>
      <c r="G118" s="1458"/>
      <c r="H118" s="1458"/>
      <c r="I118" s="1458"/>
      <c r="J118" s="1458"/>
      <c r="K118" s="1458"/>
      <c r="L118" s="1458"/>
      <c r="M118" s="1458"/>
      <c r="N118" s="1458"/>
      <c r="O118" s="1458"/>
      <c r="P118" s="1458"/>
      <c r="Q118" s="1458"/>
      <c r="R118" s="1458"/>
      <c r="S118" s="1458"/>
      <c r="T118" s="1458"/>
      <c r="U118" s="1458"/>
      <c r="V118" s="1458"/>
      <c r="W118" s="1458"/>
      <c r="X118" s="1458"/>
      <c r="Y118" s="1458"/>
      <c r="Z118" s="1458"/>
      <c r="AA118" s="1458"/>
      <c r="AB118" s="1458"/>
      <c r="AC118" s="1458"/>
      <c r="AD118" s="1458"/>
      <c r="AE118" s="1458"/>
    </row>
    <row r="119" spans="1:31">
      <c r="A119" s="1458"/>
      <c r="B119" s="1458"/>
      <c r="C119" s="1458"/>
      <c r="D119" s="1458"/>
      <c r="E119" s="1458"/>
      <c r="F119" s="1458"/>
      <c r="G119" s="1458"/>
      <c r="H119" s="1458"/>
      <c r="I119" s="1458"/>
      <c r="J119" s="1458"/>
      <c r="K119" s="1458"/>
      <c r="L119" s="1458"/>
      <c r="M119" s="1458"/>
      <c r="N119" s="1458"/>
      <c r="O119" s="1458"/>
      <c r="P119" s="1458"/>
      <c r="Q119" s="1458"/>
      <c r="R119" s="1458"/>
      <c r="S119" s="1458"/>
      <c r="T119" s="1458"/>
      <c r="U119" s="1458"/>
      <c r="V119" s="1458"/>
      <c r="W119" s="1458"/>
      <c r="X119" s="1458"/>
      <c r="Y119" s="1458"/>
      <c r="Z119" s="1458"/>
      <c r="AA119" s="1458"/>
      <c r="AB119" s="1458"/>
      <c r="AC119" s="1458"/>
      <c r="AD119" s="1458"/>
      <c r="AE119" s="1458"/>
    </row>
    <row r="120" spans="1:31">
      <c r="A120" s="1458"/>
      <c r="B120" s="1458"/>
      <c r="C120" s="1458"/>
      <c r="D120" s="1458"/>
      <c r="E120" s="1458"/>
      <c r="F120" s="1458"/>
      <c r="G120" s="1458"/>
      <c r="H120" s="1458"/>
      <c r="I120" s="1458"/>
      <c r="J120" s="1458"/>
      <c r="K120" s="1458"/>
      <c r="L120" s="1458"/>
      <c r="M120" s="1458"/>
      <c r="N120" s="1458"/>
      <c r="O120" s="1458"/>
      <c r="P120" s="1458"/>
      <c r="Q120" s="1458"/>
      <c r="R120" s="1458"/>
      <c r="S120" s="1458"/>
      <c r="T120" s="1458"/>
      <c r="U120" s="1458"/>
      <c r="V120" s="1458"/>
      <c r="W120" s="1458"/>
      <c r="X120" s="1458"/>
      <c r="Y120" s="1458"/>
      <c r="Z120" s="1458"/>
      <c r="AA120" s="1458"/>
      <c r="AB120" s="1458"/>
      <c r="AC120" s="1458"/>
      <c r="AD120" s="1458"/>
      <c r="AE120" s="1458"/>
    </row>
    <row r="121" spans="1:31">
      <c r="A121" s="1458"/>
      <c r="B121" s="1458"/>
      <c r="C121" s="1458"/>
      <c r="D121" s="1458"/>
      <c r="E121" s="1458"/>
      <c r="F121" s="1458"/>
      <c r="G121" s="1458"/>
      <c r="H121" s="1458"/>
      <c r="I121" s="1458"/>
      <c r="J121" s="1458"/>
      <c r="K121" s="1458"/>
      <c r="L121" s="1458"/>
      <c r="M121" s="1458"/>
      <c r="N121" s="1458"/>
      <c r="O121" s="1458"/>
      <c r="P121" s="1458"/>
      <c r="Q121" s="1458"/>
      <c r="R121" s="1458"/>
      <c r="S121" s="1458"/>
      <c r="T121" s="1458"/>
      <c r="U121" s="1458"/>
      <c r="V121" s="1458"/>
      <c r="W121" s="1458"/>
      <c r="X121" s="1458"/>
      <c r="Y121" s="1458"/>
      <c r="Z121" s="1458"/>
      <c r="AA121" s="1458"/>
      <c r="AB121" s="1458"/>
      <c r="AC121" s="1458"/>
      <c r="AD121" s="1458"/>
      <c r="AE121" s="1458"/>
    </row>
    <row r="122" spans="1:31">
      <c r="A122" s="1458"/>
      <c r="B122" s="1458"/>
      <c r="C122" s="1458"/>
      <c r="D122" s="1458"/>
      <c r="E122" s="1458"/>
      <c r="F122" s="1458"/>
      <c r="G122" s="1458"/>
      <c r="H122" s="1458"/>
      <c r="I122" s="1458"/>
      <c r="J122" s="1458"/>
      <c r="K122" s="1458"/>
      <c r="L122" s="1458"/>
      <c r="M122" s="1458"/>
      <c r="N122" s="1458"/>
      <c r="O122" s="1458"/>
      <c r="P122" s="1458"/>
      <c r="Q122" s="1458"/>
      <c r="R122" s="1458"/>
      <c r="S122" s="1458"/>
      <c r="T122" s="1458"/>
      <c r="U122" s="1458"/>
      <c r="V122" s="1458"/>
      <c r="W122" s="1458"/>
      <c r="X122" s="1458"/>
      <c r="Y122" s="1458"/>
      <c r="Z122" s="1458"/>
      <c r="AA122" s="1458"/>
      <c r="AB122" s="1458"/>
      <c r="AC122" s="1458"/>
      <c r="AD122" s="1458"/>
      <c r="AE122" s="1458"/>
    </row>
    <row r="123" spans="1:31">
      <c r="A123" s="1458"/>
      <c r="B123" s="1458"/>
      <c r="C123" s="1458"/>
      <c r="D123" s="1458"/>
      <c r="E123" s="1458"/>
      <c r="F123" s="1458"/>
      <c r="G123" s="1458"/>
      <c r="H123" s="1458"/>
      <c r="I123" s="1458"/>
      <c r="J123" s="1458"/>
      <c r="K123" s="1458"/>
      <c r="L123" s="1458"/>
      <c r="M123" s="1458"/>
      <c r="N123" s="1458"/>
      <c r="O123" s="1458"/>
      <c r="P123" s="1458"/>
      <c r="Q123" s="1458"/>
      <c r="R123" s="1458"/>
      <c r="S123" s="1458"/>
      <c r="T123" s="1458"/>
      <c r="U123" s="1458"/>
      <c r="V123" s="1458"/>
      <c r="W123" s="1458"/>
      <c r="X123" s="1458"/>
      <c r="Y123" s="1458"/>
      <c r="Z123" s="1458"/>
      <c r="AA123" s="1458"/>
      <c r="AB123" s="1458"/>
      <c r="AC123" s="1458"/>
      <c r="AD123" s="1458"/>
      <c r="AE123" s="1458"/>
    </row>
    <row r="124" spans="1:31">
      <c r="A124" s="1458"/>
      <c r="B124" s="1458"/>
      <c r="C124" s="1458"/>
      <c r="D124" s="1458"/>
      <c r="E124" s="1458"/>
      <c r="F124" s="1458"/>
      <c r="G124" s="1458"/>
      <c r="H124" s="1458"/>
      <c r="I124" s="1458"/>
      <c r="J124" s="1458"/>
      <c r="K124" s="1458"/>
      <c r="L124" s="1458"/>
      <c r="M124" s="1458"/>
      <c r="N124" s="1458"/>
      <c r="O124" s="1458"/>
      <c r="P124" s="1458"/>
      <c r="Q124" s="1458"/>
      <c r="R124" s="1458"/>
      <c r="S124" s="1458"/>
      <c r="T124" s="1458"/>
      <c r="U124" s="1458"/>
      <c r="V124" s="1458"/>
      <c r="W124" s="1458"/>
      <c r="X124" s="1458"/>
      <c r="Y124" s="1458"/>
      <c r="Z124" s="1458"/>
      <c r="AA124" s="1458"/>
      <c r="AB124" s="1458"/>
      <c r="AC124" s="1458"/>
      <c r="AD124" s="1458"/>
      <c r="AE124" s="1458"/>
    </row>
    <row r="125" spans="1:31">
      <c r="A125" s="1458"/>
      <c r="B125" s="1458"/>
      <c r="C125" s="1458"/>
      <c r="D125" s="1458"/>
      <c r="E125" s="1458"/>
      <c r="F125" s="1458"/>
      <c r="G125" s="1458"/>
      <c r="H125" s="1458"/>
      <c r="I125" s="1458"/>
      <c r="J125" s="1458"/>
      <c r="K125" s="1458"/>
      <c r="L125" s="1458"/>
      <c r="M125" s="1458"/>
      <c r="N125" s="1458"/>
      <c r="O125" s="1458"/>
      <c r="P125" s="1458"/>
      <c r="Q125" s="1458"/>
      <c r="R125" s="1458"/>
      <c r="S125" s="1458"/>
      <c r="T125" s="1458"/>
      <c r="U125" s="1458"/>
      <c r="V125" s="1458"/>
      <c r="W125" s="1458"/>
      <c r="X125" s="1458"/>
      <c r="Y125" s="1458"/>
      <c r="Z125" s="1458"/>
      <c r="AA125" s="1458"/>
      <c r="AB125" s="1458"/>
      <c r="AC125" s="1458"/>
      <c r="AD125" s="1458"/>
      <c r="AE125" s="1458"/>
    </row>
    <row r="126" spans="1:31">
      <c r="A126" s="1458"/>
      <c r="B126" s="1458"/>
      <c r="C126" s="1458"/>
      <c r="D126" s="1458"/>
      <c r="E126" s="1458"/>
      <c r="F126" s="1458"/>
      <c r="G126" s="1458"/>
      <c r="H126" s="1458"/>
      <c r="I126" s="1458"/>
      <c r="J126" s="1458"/>
      <c r="K126" s="1458"/>
      <c r="L126" s="1458"/>
      <c r="M126" s="1458"/>
      <c r="N126" s="1458"/>
      <c r="O126" s="1458"/>
      <c r="P126" s="1458"/>
      <c r="Q126" s="1458"/>
      <c r="R126" s="1458"/>
      <c r="S126" s="1458"/>
      <c r="T126" s="1458"/>
      <c r="U126" s="1458"/>
      <c r="V126" s="1458"/>
      <c r="W126" s="1458"/>
      <c r="X126" s="1458"/>
      <c r="Y126" s="1458"/>
      <c r="Z126" s="1458"/>
      <c r="AA126" s="1458"/>
      <c r="AB126" s="1458"/>
      <c r="AC126" s="1458"/>
      <c r="AD126" s="1458"/>
      <c r="AE126" s="1458"/>
    </row>
    <row r="127" spans="1:31">
      <c r="A127" s="1458"/>
      <c r="B127" s="1458"/>
      <c r="C127" s="1458"/>
      <c r="D127" s="1458"/>
      <c r="E127" s="1458"/>
      <c r="F127" s="1458"/>
      <c r="G127" s="1458"/>
      <c r="H127" s="1458"/>
      <c r="I127" s="1458"/>
      <c r="J127" s="1458"/>
      <c r="K127" s="1458"/>
      <c r="L127" s="1458"/>
      <c r="M127" s="1458"/>
      <c r="N127" s="1458"/>
      <c r="O127" s="1458"/>
      <c r="P127" s="1458"/>
      <c r="Q127" s="1458"/>
      <c r="R127" s="1458"/>
      <c r="S127" s="1458"/>
      <c r="T127" s="1458"/>
      <c r="U127" s="1458"/>
      <c r="V127" s="1458"/>
      <c r="W127" s="1458"/>
      <c r="X127" s="1458"/>
      <c r="Y127" s="1458"/>
      <c r="Z127" s="1458"/>
      <c r="AA127" s="1458"/>
      <c r="AB127" s="1458"/>
      <c r="AC127" s="1458"/>
      <c r="AD127" s="1458"/>
      <c r="AE127" s="1458"/>
    </row>
    <row r="128" spans="1:31">
      <c r="A128" s="1458"/>
      <c r="B128" s="1458"/>
      <c r="C128" s="1458"/>
      <c r="D128" s="1458"/>
      <c r="E128" s="1458"/>
      <c r="F128" s="1458"/>
      <c r="G128" s="1458"/>
      <c r="H128" s="1458"/>
      <c r="I128" s="1458"/>
      <c r="J128" s="1458"/>
      <c r="K128" s="1458"/>
      <c r="L128" s="1458"/>
      <c r="M128" s="1458"/>
      <c r="N128" s="1458"/>
      <c r="O128" s="1458"/>
      <c r="P128" s="1458"/>
      <c r="Q128" s="1458"/>
      <c r="R128" s="1458"/>
      <c r="S128" s="1458"/>
      <c r="T128" s="1458"/>
      <c r="U128" s="1458"/>
      <c r="V128" s="1458"/>
      <c r="W128" s="1458"/>
      <c r="X128" s="1458"/>
      <c r="Y128" s="1458"/>
      <c r="Z128" s="1458"/>
      <c r="AA128" s="1458"/>
      <c r="AB128" s="1458"/>
      <c r="AC128" s="1458"/>
      <c r="AD128" s="1458"/>
      <c r="AE128" s="1458"/>
    </row>
    <row r="129" spans="1:31">
      <c r="A129" s="1458"/>
      <c r="B129" s="1458"/>
      <c r="C129" s="1458"/>
      <c r="D129" s="1458"/>
      <c r="E129" s="1458"/>
      <c r="F129" s="1458"/>
      <c r="G129" s="1458"/>
      <c r="H129" s="1458"/>
      <c r="I129" s="1458"/>
      <c r="J129" s="1458"/>
      <c r="K129" s="1458"/>
      <c r="L129" s="1458"/>
      <c r="M129" s="1458"/>
      <c r="N129" s="1458"/>
      <c r="O129" s="1458"/>
      <c r="P129" s="1458"/>
      <c r="Q129" s="1458"/>
      <c r="R129" s="1458"/>
      <c r="S129" s="1458"/>
      <c r="T129" s="1458"/>
      <c r="U129" s="1458"/>
      <c r="V129" s="1458"/>
      <c r="W129" s="1458"/>
      <c r="X129" s="1458"/>
      <c r="Y129" s="1458"/>
      <c r="Z129" s="1458"/>
      <c r="AA129" s="1458"/>
      <c r="AB129" s="1458"/>
      <c r="AC129" s="1458"/>
      <c r="AD129" s="1458"/>
      <c r="AE129" s="1458"/>
    </row>
    <row r="130" spans="1:31">
      <c r="A130" s="1458"/>
      <c r="B130" s="1458"/>
      <c r="C130" s="1458"/>
      <c r="D130" s="1458"/>
      <c r="E130" s="1458"/>
      <c r="F130" s="1458"/>
      <c r="G130" s="1458"/>
      <c r="H130" s="1458"/>
      <c r="I130" s="1458"/>
      <c r="J130" s="1458"/>
      <c r="K130" s="1458"/>
      <c r="L130" s="1458"/>
      <c r="M130" s="1458"/>
      <c r="N130" s="1458"/>
      <c r="O130" s="1458"/>
      <c r="P130" s="1458"/>
      <c r="Q130" s="1458"/>
      <c r="R130" s="1458"/>
      <c r="S130" s="1458"/>
      <c r="T130" s="1458"/>
      <c r="U130" s="1458"/>
      <c r="V130" s="1458"/>
      <c r="W130" s="1458"/>
      <c r="X130" s="1458"/>
      <c r="Y130" s="1458"/>
      <c r="Z130" s="1458"/>
      <c r="AA130" s="1458"/>
      <c r="AB130" s="1458"/>
      <c r="AC130" s="1458"/>
      <c r="AD130" s="1458"/>
      <c r="AE130" s="1458"/>
    </row>
    <row r="131" spans="1:31">
      <c r="A131" s="1458"/>
      <c r="B131" s="1458"/>
      <c r="C131" s="1458"/>
      <c r="D131" s="1458"/>
      <c r="E131" s="1458"/>
      <c r="F131" s="1458"/>
      <c r="G131" s="1458"/>
      <c r="H131" s="1458"/>
      <c r="I131" s="1458"/>
      <c r="J131" s="1458"/>
      <c r="K131" s="1458"/>
      <c r="L131" s="1458"/>
      <c r="M131" s="1458"/>
      <c r="N131" s="1458"/>
      <c r="O131" s="1458"/>
      <c r="P131" s="1458"/>
      <c r="Q131" s="1458"/>
      <c r="R131" s="1458"/>
      <c r="S131" s="1458"/>
      <c r="T131" s="1458"/>
      <c r="U131" s="1458"/>
      <c r="V131" s="1458"/>
      <c r="W131" s="1458"/>
      <c r="X131" s="1458"/>
      <c r="Y131" s="1458"/>
      <c r="Z131" s="1458"/>
      <c r="AA131" s="1458"/>
      <c r="AB131" s="1458"/>
      <c r="AC131" s="1458"/>
      <c r="AD131" s="1458"/>
      <c r="AE131" s="1458"/>
    </row>
    <row r="132" spans="1:31">
      <c r="A132" s="1458"/>
      <c r="B132" s="1458"/>
      <c r="C132" s="1458"/>
      <c r="D132" s="1458"/>
      <c r="E132" s="1458"/>
      <c r="F132" s="1458"/>
      <c r="G132" s="1458"/>
      <c r="H132" s="1458"/>
      <c r="I132" s="1458"/>
      <c r="J132" s="1458"/>
      <c r="K132" s="1458"/>
      <c r="L132" s="1458"/>
      <c r="M132" s="1458"/>
      <c r="N132" s="1458"/>
      <c r="O132" s="1458"/>
      <c r="P132" s="1458"/>
      <c r="Q132" s="1458"/>
      <c r="R132" s="1458"/>
      <c r="S132" s="1458"/>
      <c r="T132" s="1458"/>
      <c r="U132" s="1458"/>
      <c r="V132" s="1458"/>
      <c r="W132" s="1458"/>
      <c r="X132" s="1458"/>
      <c r="Y132" s="1458"/>
      <c r="Z132" s="1458"/>
      <c r="AA132" s="1458"/>
      <c r="AB132" s="1458"/>
      <c r="AC132" s="1458"/>
      <c r="AD132" s="1458"/>
      <c r="AE132" s="1458"/>
    </row>
    <row r="133" spans="1:31">
      <c r="A133" s="1458"/>
      <c r="B133" s="1458"/>
      <c r="C133" s="1458"/>
      <c r="D133" s="1458"/>
      <c r="E133" s="1458"/>
      <c r="F133" s="1458"/>
      <c r="G133" s="1458"/>
      <c r="H133" s="1458"/>
      <c r="I133" s="1458"/>
      <c r="J133" s="1458"/>
      <c r="K133" s="1458"/>
      <c r="L133" s="1458"/>
      <c r="M133" s="1458"/>
      <c r="N133" s="1458"/>
      <c r="O133" s="1458"/>
      <c r="P133" s="1458"/>
      <c r="Q133" s="1458"/>
      <c r="R133" s="1458"/>
      <c r="S133" s="1458"/>
      <c r="T133" s="1458"/>
      <c r="U133" s="1458"/>
      <c r="V133" s="1458"/>
      <c r="W133" s="1458"/>
      <c r="X133" s="1458"/>
      <c r="Y133" s="1458"/>
      <c r="Z133" s="1458"/>
      <c r="AA133" s="1458"/>
      <c r="AB133" s="1458"/>
      <c r="AC133" s="1458"/>
      <c r="AD133" s="1458"/>
      <c r="AE133" s="1458"/>
    </row>
    <row r="134" spans="1:31">
      <c r="A134" s="1458"/>
      <c r="B134" s="1458"/>
      <c r="C134" s="1458"/>
      <c r="D134" s="1458"/>
      <c r="E134" s="1458"/>
      <c r="F134" s="1458"/>
      <c r="G134" s="1458"/>
      <c r="H134" s="1458"/>
      <c r="I134" s="1458"/>
      <c r="J134" s="1458"/>
      <c r="K134" s="1458"/>
      <c r="L134" s="1458"/>
      <c r="M134" s="1458"/>
      <c r="N134" s="1458"/>
      <c r="O134" s="1458"/>
      <c r="P134" s="1458"/>
      <c r="Q134" s="1458"/>
      <c r="R134" s="1458"/>
      <c r="S134" s="1458"/>
      <c r="T134" s="1458"/>
      <c r="U134" s="1458"/>
      <c r="V134" s="1458"/>
      <c r="W134" s="1458"/>
      <c r="X134" s="1458"/>
      <c r="Y134" s="1458"/>
      <c r="Z134" s="1458"/>
      <c r="AA134" s="1458"/>
      <c r="AB134" s="1458"/>
      <c r="AC134" s="1458"/>
      <c r="AD134" s="1458"/>
      <c r="AE134" s="1458"/>
    </row>
    <row r="135" spans="1:31">
      <c r="A135" s="1458"/>
      <c r="B135" s="1458"/>
      <c r="C135" s="1458"/>
      <c r="D135" s="1458"/>
      <c r="E135" s="1458"/>
      <c r="F135" s="1458"/>
      <c r="G135" s="1458"/>
      <c r="H135" s="1458"/>
      <c r="I135" s="1458"/>
      <c r="J135" s="1458"/>
      <c r="K135" s="1458"/>
      <c r="L135" s="1458"/>
      <c r="M135" s="1458"/>
      <c r="N135" s="1458"/>
      <c r="O135" s="1458"/>
      <c r="P135" s="1458"/>
      <c r="Q135" s="1458"/>
      <c r="R135" s="1458"/>
      <c r="S135" s="1458"/>
      <c r="T135" s="1458"/>
      <c r="U135" s="1458"/>
      <c r="V135" s="1458"/>
      <c r="W135" s="1458"/>
      <c r="X135" s="1458"/>
      <c r="Y135" s="1458"/>
      <c r="Z135" s="1458"/>
      <c r="AA135" s="1458"/>
      <c r="AB135" s="1458"/>
      <c r="AC135" s="1458"/>
      <c r="AD135" s="1458"/>
      <c r="AE135" s="1458"/>
    </row>
    <row r="136" spans="1:31">
      <c r="A136" s="1458"/>
      <c r="B136" s="1458"/>
      <c r="C136" s="1458"/>
      <c r="D136" s="1458"/>
      <c r="E136" s="1458"/>
      <c r="F136" s="1458"/>
      <c r="G136" s="1458"/>
      <c r="H136" s="1458"/>
      <c r="I136" s="1458"/>
      <c r="J136" s="1458"/>
      <c r="K136" s="1458"/>
      <c r="L136" s="1458"/>
      <c r="M136" s="1458"/>
      <c r="N136" s="1458"/>
      <c r="O136" s="1458"/>
      <c r="P136" s="1458"/>
      <c r="Q136" s="1458"/>
      <c r="R136" s="1458"/>
      <c r="S136" s="1458"/>
      <c r="T136" s="1458"/>
      <c r="U136" s="1458"/>
      <c r="V136" s="1458"/>
      <c r="W136" s="1458"/>
      <c r="X136" s="1458"/>
      <c r="Y136" s="1458"/>
      <c r="Z136" s="1458"/>
      <c r="AA136" s="1458"/>
      <c r="AB136" s="1458"/>
      <c r="AC136" s="1458"/>
      <c r="AD136" s="1458"/>
      <c r="AE136" s="1458"/>
    </row>
    <row r="137" spans="1:31">
      <c r="A137" s="1458"/>
      <c r="B137" s="1458"/>
      <c r="C137" s="1458"/>
      <c r="D137" s="1458"/>
      <c r="E137" s="1458"/>
      <c r="F137" s="1458"/>
      <c r="G137" s="1458"/>
      <c r="H137" s="1458"/>
      <c r="I137" s="1458"/>
      <c r="J137" s="1458"/>
      <c r="K137" s="1458"/>
      <c r="L137" s="1458"/>
      <c r="M137" s="1458"/>
      <c r="N137" s="1458"/>
      <c r="O137" s="1458"/>
      <c r="P137" s="1458"/>
      <c r="Q137" s="1458"/>
      <c r="R137" s="1458"/>
      <c r="S137" s="1458"/>
      <c r="T137" s="1458"/>
      <c r="U137" s="1458"/>
      <c r="V137" s="1458"/>
      <c r="W137" s="1458"/>
      <c r="X137" s="1458"/>
      <c r="Y137" s="1458"/>
      <c r="Z137" s="1458"/>
      <c r="AA137" s="1458"/>
      <c r="AB137" s="1458"/>
      <c r="AC137" s="1458"/>
      <c r="AD137" s="1458"/>
      <c r="AE137" s="1458"/>
    </row>
    <row r="138" spans="1:31">
      <c r="A138" s="1458"/>
      <c r="B138" s="1458"/>
      <c r="C138" s="1458"/>
      <c r="D138" s="1458"/>
      <c r="E138" s="1458"/>
      <c r="F138" s="1458"/>
      <c r="G138" s="1458"/>
      <c r="H138" s="1458"/>
      <c r="I138" s="1458"/>
      <c r="J138" s="1458"/>
      <c r="K138" s="1458"/>
      <c r="L138" s="1458"/>
      <c r="M138" s="1458"/>
      <c r="N138" s="1458"/>
      <c r="O138" s="1458"/>
      <c r="P138" s="1458"/>
      <c r="Q138" s="1458"/>
      <c r="R138" s="1458"/>
      <c r="S138" s="1458"/>
      <c r="T138" s="1458"/>
      <c r="U138" s="1458"/>
      <c r="V138" s="1458"/>
      <c r="W138" s="1458"/>
      <c r="X138" s="1458"/>
      <c r="Y138" s="1458"/>
      <c r="Z138" s="1458"/>
      <c r="AA138" s="1458"/>
      <c r="AB138" s="1458"/>
      <c r="AC138" s="1458"/>
      <c r="AD138" s="1458"/>
      <c r="AE138" s="1458"/>
    </row>
    <row r="139" spans="1:31">
      <c r="A139" s="1458"/>
      <c r="B139" s="1458"/>
      <c r="C139" s="1458"/>
      <c r="D139" s="1458"/>
      <c r="E139" s="1458"/>
      <c r="F139" s="1458"/>
      <c r="G139" s="1458"/>
      <c r="H139" s="1458"/>
      <c r="I139" s="1458"/>
      <c r="J139" s="1458"/>
      <c r="K139" s="1458"/>
      <c r="L139" s="1458"/>
      <c r="M139" s="1458"/>
      <c r="N139" s="1458"/>
      <c r="O139" s="1458"/>
      <c r="P139" s="1458"/>
      <c r="Q139" s="1458"/>
      <c r="R139" s="1458"/>
      <c r="S139" s="1458"/>
      <c r="T139" s="1458"/>
      <c r="U139" s="1458"/>
      <c r="V139" s="1458"/>
      <c r="W139" s="1458"/>
      <c r="X139" s="1458"/>
      <c r="Y139" s="1458"/>
      <c r="Z139" s="1458"/>
      <c r="AA139" s="1458"/>
      <c r="AB139" s="1458"/>
      <c r="AC139" s="1458"/>
      <c r="AD139" s="1458"/>
      <c r="AE139" s="1458"/>
    </row>
    <row r="140" spans="1:31">
      <c r="A140" s="1458"/>
      <c r="B140" s="1458"/>
      <c r="C140" s="1458"/>
      <c r="D140" s="1458"/>
      <c r="E140" s="1458"/>
      <c r="F140" s="1458"/>
      <c r="G140" s="1458"/>
      <c r="H140" s="1458"/>
      <c r="I140" s="1458"/>
      <c r="J140" s="1458"/>
      <c r="K140" s="1458"/>
      <c r="L140" s="1458"/>
      <c r="M140" s="1458"/>
      <c r="N140" s="1458"/>
      <c r="O140" s="1458"/>
      <c r="P140" s="1458"/>
      <c r="Q140" s="1458"/>
      <c r="R140" s="1458"/>
      <c r="S140" s="1458"/>
      <c r="T140" s="1458"/>
      <c r="U140" s="1458"/>
      <c r="V140" s="1458"/>
      <c r="W140" s="1458"/>
      <c r="X140" s="1458"/>
      <c r="Y140" s="1458"/>
      <c r="Z140" s="1458"/>
      <c r="AA140" s="1458"/>
      <c r="AB140" s="1458"/>
      <c r="AC140" s="1458"/>
      <c r="AD140" s="1458"/>
      <c r="AE140" s="1458"/>
    </row>
    <row r="141" spans="1:31">
      <c r="A141" s="1458"/>
      <c r="B141" s="1458"/>
      <c r="C141" s="1458"/>
      <c r="D141" s="1458"/>
      <c r="E141" s="1458"/>
      <c r="F141" s="1458"/>
      <c r="G141" s="1458"/>
      <c r="H141" s="1458"/>
      <c r="I141" s="1458"/>
      <c r="J141" s="1458"/>
      <c r="K141" s="1458"/>
      <c r="L141" s="1458"/>
      <c r="M141" s="1458"/>
      <c r="N141" s="1458"/>
      <c r="O141" s="1458"/>
      <c r="P141" s="1458"/>
      <c r="Q141" s="1458"/>
      <c r="R141" s="1458"/>
      <c r="S141" s="1458"/>
      <c r="T141" s="1458"/>
      <c r="U141" s="1458"/>
      <c r="V141" s="1458"/>
      <c r="W141" s="1458"/>
      <c r="X141" s="1458"/>
      <c r="Y141" s="1458"/>
      <c r="Z141" s="1458"/>
      <c r="AA141" s="1458"/>
      <c r="AB141" s="1458"/>
      <c r="AC141" s="1458"/>
      <c r="AD141" s="1458"/>
      <c r="AE141" s="1458"/>
    </row>
    <row r="142" spans="1:31">
      <c r="A142" s="1458"/>
      <c r="B142" s="1458"/>
      <c r="C142" s="1458"/>
      <c r="D142" s="1458"/>
      <c r="E142" s="1458"/>
      <c r="F142" s="1458"/>
      <c r="G142" s="1458"/>
      <c r="H142" s="1458"/>
      <c r="I142" s="1458"/>
      <c r="J142" s="1458"/>
      <c r="K142" s="1458"/>
      <c r="L142" s="1458"/>
      <c r="M142" s="1458"/>
      <c r="N142" s="1458"/>
      <c r="O142" s="1458"/>
      <c r="P142" s="1458"/>
      <c r="Q142" s="1458"/>
      <c r="R142" s="1458"/>
      <c r="S142" s="1458"/>
      <c r="T142" s="1458"/>
      <c r="U142" s="1458"/>
      <c r="V142" s="1458"/>
      <c r="W142" s="1458"/>
      <c r="X142" s="1458"/>
      <c r="Y142" s="1458"/>
      <c r="Z142" s="1458"/>
      <c r="AA142" s="1458"/>
      <c r="AB142" s="1458"/>
      <c r="AC142" s="1458"/>
      <c r="AD142" s="1458"/>
      <c r="AE142" s="1458"/>
    </row>
    <row r="143" spans="1:31">
      <c r="A143" s="1458"/>
      <c r="B143" s="1458"/>
      <c r="C143" s="1458"/>
      <c r="D143" s="1458"/>
      <c r="E143" s="1458"/>
      <c r="F143" s="1458"/>
      <c r="G143" s="1458"/>
      <c r="H143" s="1458"/>
      <c r="I143" s="1458"/>
      <c r="J143" s="1458"/>
      <c r="K143" s="1458"/>
      <c r="L143" s="1458"/>
      <c r="M143" s="1458"/>
      <c r="N143" s="1458"/>
      <c r="O143" s="1458"/>
      <c r="P143" s="1458"/>
      <c r="Q143" s="1458"/>
      <c r="R143" s="1458"/>
      <c r="S143" s="1458"/>
      <c r="T143" s="1458"/>
      <c r="U143" s="1458"/>
      <c r="V143" s="1458"/>
      <c r="W143" s="1458"/>
      <c r="X143" s="1458"/>
      <c r="Y143" s="1458"/>
      <c r="Z143" s="1458"/>
      <c r="AA143" s="1458"/>
      <c r="AB143" s="1458"/>
      <c r="AC143" s="1458"/>
      <c r="AD143" s="1458"/>
      <c r="AE143" s="1458"/>
    </row>
    <row r="144" spans="1:31">
      <c r="A144" s="1458"/>
      <c r="B144" s="1458"/>
      <c r="C144" s="1458"/>
      <c r="D144" s="1458"/>
      <c r="E144" s="1458"/>
      <c r="F144" s="1458"/>
      <c r="G144" s="1458"/>
      <c r="H144" s="1458"/>
      <c r="I144" s="1458"/>
      <c r="J144" s="1458"/>
      <c r="K144" s="1458"/>
      <c r="L144" s="1458"/>
      <c r="M144" s="1458"/>
      <c r="N144" s="1458"/>
      <c r="O144" s="1458"/>
      <c r="P144" s="1458"/>
      <c r="Q144" s="1458"/>
      <c r="R144" s="1458"/>
      <c r="S144" s="1458"/>
      <c r="T144" s="1458"/>
      <c r="U144" s="1458"/>
      <c r="V144" s="1458"/>
      <c r="W144" s="1458"/>
      <c r="X144" s="1458"/>
      <c r="Y144" s="1458"/>
      <c r="Z144" s="1458"/>
      <c r="AA144" s="1458"/>
      <c r="AB144" s="1458"/>
      <c r="AC144" s="1458"/>
      <c r="AD144" s="1458"/>
      <c r="AE144" s="1458"/>
    </row>
    <row r="145" spans="1:31">
      <c r="A145" s="1458"/>
      <c r="B145" s="1458"/>
      <c r="C145" s="1458"/>
      <c r="D145" s="1458"/>
      <c r="E145" s="1458"/>
      <c r="F145" s="1458"/>
      <c r="G145" s="1458"/>
      <c r="H145" s="1458"/>
      <c r="I145" s="1458"/>
      <c r="J145" s="1458"/>
      <c r="K145" s="1458"/>
      <c r="L145" s="1458"/>
      <c r="M145" s="1458"/>
      <c r="N145" s="1458"/>
      <c r="O145" s="1458"/>
      <c r="P145" s="1458"/>
      <c r="Q145" s="1458"/>
      <c r="R145" s="1458"/>
      <c r="S145" s="1458"/>
      <c r="T145" s="1458"/>
      <c r="U145" s="1458"/>
      <c r="V145" s="1458"/>
      <c r="W145" s="1458"/>
      <c r="X145" s="1458"/>
      <c r="Y145" s="1458"/>
      <c r="Z145" s="1458"/>
      <c r="AA145" s="1458"/>
      <c r="AB145" s="1458"/>
      <c r="AC145" s="1458"/>
      <c r="AD145" s="1458"/>
      <c r="AE145" s="1458"/>
    </row>
    <row r="146" spans="1:31">
      <c r="A146" s="1458"/>
      <c r="B146" s="1458"/>
      <c r="C146" s="1458"/>
      <c r="D146" s="1458"/>
      <c r="E146" s="1458"/>
      <c r="F146" s="1458"/>
      <c r="G146" s="1458"/>
      <c r="H146" s="1458"/>
      <c r="I146" s="1458"/>
      <c r="J146" s="1458"/>
      <c r="K146" s="1458"/>
      <c r="L146" s="1458"/>
      <c r="M146" s="1458"/>
      <c r="N146" s="1458"/>
      <c r="O146" s="1458"/>
      <c r="P146" s="1458"/>
      <c r="Q146" s="1458"/>
      <c r="R146" s="1458"/>
      <c r="S146" s="1458"/>
      <c r="T146" s="1458"/>
      <c r="U146" s="1458"/>
      <c r="V146" s="1458"/>
      <c r="W146" s="1458"/>
      <c r="X146" s="1458"/>
      <c r="Y146" s="1458"/>
      <c r="Z146" s="1458"/>
      <c r="AA146" s="1458"/>
      <c r="AB146" s="1458"/>
      <c r="AC146" s="1458"/>
      <c r="AD146" s="1458"/>
      <c r="AE146" s="1458"/>
    </row>
    <row r="147" spans="1:31">
      <c r="A147" s="1458"/>
      <c r="B147" s="1458"/>
      <c r="C147" s="1458"/>
      <c r="D147" s="1458"/>
      <c r="E147" s="1458"/>
      <c r="F147" s="1458"/>
      <c r="G147" s="1458"/>
      <c r="H147" s="1458"/>
      <c r="I147" s="1458"/>
      <c r="J147" s="1458"/>
      <c r="K147" s="1458"/>
      <c r="L147" s="1458"/>
      <c r="M147" s="1458"/>
      <c r="N147" s="1458"/>
      <c r="O147" s="1458"/>
      <c r="P147" s="1458"/>
      <c r="Q147" s="1458"/>
      <c r="R147" s="1458"/>
      <c r="S147" s="1458"/>
      <c r="T147" s="1458"/>
      <c r="U147" s="1458"/>
      <c r="V147" s="1458"/>
      <c r="W147" s="1458"/>
      <c r="X147" s="1458"/>
      <c r="Y147" s="1458"/>
      <c r="Z147" s="1458"/>
      <c r="AA147" s="1458"/>
      <c r="AB147" s="1458"/>
      <c r="AC147" s="1458"/>
      <c r="AD147" s="1458"/>
      <c r="AE147" s="1458"/>
    </row>
    <row r="148" spans="1:31">
      <c r="A148" s="1458"/>
      <c r="B148" s="1458"/>
      <c r="C148" s="1458"/>
      <c r="D148" s="1458"/>
      <c r="E148" s="1458"/>
      <c r="F148" s="1458"/>
      <c r="G148" s="1458"/>
      <c r="H148" s="1458"/>
      <c r="I148" s="1458"/>
      <c r="J148" s="1458"/>
      <c r="K148" s="1458"/>
      <c r="L148" s="1458"/>
      <c r="M148" s="1458"/>
      <c r="N148" s="1458"/>
      <c r="O148" s="1458"/>
      <c r="P148" s="1458"/>
      <c r="Q148" s="1458"/>
      <c r="R148" s="1458"/>
      <c r="S148" s="1458"/>
      <c r="T148" s="1458"/>
      <c r="U148" s="1458"/>
      <c r="V148" s="1458"/>
      <c r="W148" s="1458"/>
      <c r="X148" s="1458"/>
      <c r="Y148" s="1458"/>
      <c r="Z148" s="1458"/>
      <c r="AA148" s="1458"/>
      <c r="AB148" s="1458"/>
      <c r="AC148" s="1458"/>
      <c r="AD148" s="1458"/>
      <c r="AE148" s="1458"/>
    </row>
    <row r="149" spans="1:31">
      <c r="A149" s="1458"/>
      <c r="B149" s="1458"/>
      <c r="C149" s="1458"/>
      <c r="D149" s="1458"/>
      <c r="E149" s="1458"/>
      <c r="F149" s="1458"/>
      <c r="G149" s="1458"/>
      <c r="H149" s="1458"/>
      <c r="I149" s="1458"/>
      <c r="J149" s="1458"/>
      <c r="K149" s="1458"/>
      <c r="L149" s="1458"/>
      <c r="M149" s="1458"/>
      <c r="N149" s="1458"/>
      <c r="O149" s="1458"/>
      <c r="P149" s="1458"/>
      <c r="Q149" s="1458"/>
      <c r="R149" s="1458"/>
      <c r="S149" s="1458"/>
      <c r="T149" s="1458"/>
      <c r="U149" s="1458"/>
      <c r="V149" s="1458"/>
      <c r="W149" s="1458"/>
      <c r="X149" s="1458"/>
      <c r="Y149" s="1458"/>
      <c r="Z149" s="1458"/>
      <c r="AA149" s="1458"/>
      <c r="AB149" s="1458"/>
      <c r="AC149" s="1458"/>
      <c r="AD149" s="1458"/>
      <c r="AE149" s="1458"/>
    </row>
    <row r="150" spans="1:31">
      <c r="A150" s="1458"/>
      <c r="B150" s="1458"/>
      <c r="C150" s="1458"/>
      <c r="D150" s="1458"/>
      <c r="E150" s="1458"/>
      <c r="F150" s="1458"/>
      <c r="G150" s="1458"/>
      <c r="H150" s="1458"/>
      <c r="I150" s="1458"/>
      <c r="J150" s="1458"/>
      <c r="K150" s="1458"/>
      <c r="L150" s="1458"/>
      <c r="M150" s="1458"/>
      <c r="N150" s="1458"/>
      <c r="O150" s="1458"/>
      <c r="P150" s="1458"/>
      <c r="Q150" s="1458"/>
      <c r="R150" s="1458"/>
      <c r="S150" s="1458"/>
      <c r="T150" s="1458"/>
      <c r="U150" s="1458"/>
      <c r="V150" s="1458"/>
      <c r="W150" s="1458"/>
      <c r="X150" s="1458"/>
      <c r="Y150" s="1458"/>
      <c r="Z150" s="1458"/>
      <c r="AA150" s="1458"/>
      <c r="AB150" s="1458"/>
      <c r="AC150" s="1458"/>
      <c r="AD150" s="1458"/>
      <c r="AE150" s="1458"/>
    </row>
    <row r="151" spans="1:31">
      <c r="A151" s="1458"/>
      <c r="B151" s="1458"/>
      <c r="C151" s="1458"/>
      <c r="D151" s="1458"/>
      <c r="E151" s="1458"/>
      <c r="F151" s="1458"/>
      <c r="G151" s="1458"/>
      <c r="H151" s="1458"/>
      <c r="I151" s="1458"/>
      <c r="J151" s="1458"/>
      <c r="K151" s="1458"/>
      <c r="L151" s="1458"/>
      <c r="M151" s="1458"/>
      <c r="N151" s="1458"/>
      <c r="O151" s="1458"/>
      <c r="P151" s="1458"/>
      <c r="Q151" s="1458"/>
      <c r="R151" s="1458"/>
      <c r="S151" s="1458"/>
      <c r="T151" s="1458"/>
      <c r="U151" s="1458"/>
      <c r="V151" s="1458"/>
      <c r="W151" s="1458"/>
      <c r="X151" s="1458"/>
      <c r="Y151" s="1458"/>
      <c r="Z151" s="1458"/>
      <c r="AA151" s="1458"/>
      <c r="AB151" s="1458"/>
      <c r="AC151" s="1458"/>
      <c r="AD151" s="1458"/>
      <c r="AE151" s="1458"/>
    </row>
    <row r="152" spans="1:31">
      <c r="A152" s="1458"/>
      <c r="B152" s="1458"/>
      <c r="C152" s="1458"/>
      <c r="D152" s="1458"/>
      <c r="E152" s="1458"/>
      <c r="F152" s="1458"/>
      <c r="G152" s="1458"/>
      <c r="H152" s="1458"/>
      <c r="I152" s="1458"/>
      <c r="J152" s="1458"/>
      <c r="K152" s="1458"/>
      <c r="L152" s="1458"/>
      <c r="M152" s="1458"/>
      <c r="N152" s="1458"/>
      <c r="O152" s="1458"/>
      <c r="P152" s="1458"/>
      <c r="Q152" s="1458"/>
      <c r="R152" s="1458"/>
      <c r="S152" s="1458"/>
      <c r="T152" s="1458"/>
      <c r="U152" s="1458"/>
      <c r="V152" s="1458"/>
      <c r="W152" s="1458"/>
      <c r="X152" s="1458"/>
      <c r="Y152" s="1458"/>
      <c r="Z152" s="1458"/>
      <c r="AA152" s="1458"/>
      <c r="AB152" s="1458"/>
      <c r="AC152" s="1458"/>
      <c r="AD152" s="1458"/>
      <c r="AE152" s="1458"/>
    </row>
    <row r="153" spans="1:31">
      <c r="A153" s="1458"/>
      <c r="B153" s="1458"/>
      <c r="C153" s="1458"/>
      <c r="D153" s="1458"/>
      <c r="E153" s="1458"/>
      <c r="F153" s="1458"/>
      <c r="G153" s="1458"/>
      <c r="H153" s="1458"/>
      <c r="I153" s="1458"/>
      <c r="J153" s="1458"/>
      <c r="K153" s="1458"/>
      <c r="L153" s="1458"/>
      <c r="M153" s="1458"/>
      <c r="N153" s="1458"/>
      <c r="O153" s="1458"/>
      <c r="P153" s="1458"/>
      <c r="Q153" s="1458"/>
      <c r="R153" s="1458"/>
      <c r="S153" s="1458"/>
      <c r="T153" s="1458"/>
      <c r="U153" s="1458"/>
      <c r="V153" s="1458"/>
      <c r="W153" s="1458"/>
      <c r="X153" s="1458"/>
      <c r="Y153" s="1458"/>
      <c r="Z153" s="1458"/>
      <c r="AA153" s="1458"/>
      <c r="AB153" s="1458"/>
      <c r="AC153" s="1458"/>
      <c r="AD153" s="1458"/>
      <c r="AE153" s="1458"/>
    </row>
    <row r="154" spans="1:31">
      <c r="A154" s="1458"/>
      <c r="B154" s="1458"/>
      <c r="C154" s="1458"/>
      <c r="D154" s="1458"/>
      <c r="E154" s="1458"/>
      <c r="F154" s="1458"/>
      <c r="G154" s="1458"/>
      <c r="H154" s="1458"/>
      <c r="I154" s="1458"/>
      <c r="J154" s="1458"/>
      <c r="K154" s="1458"/>
      <c r="L154" s="1458"/>
      <c r="M154" s="1458"/>
      <c r="N154" s="1458"/>
      <c r="O154" s="1458"/>
      <c r="P154" s="1458"/>
      <c r="Q154" s="1458"/>
      <c r="R154" s="1458"/>
      <c r="S154" s="1458"/>
      <c r="T154" s="1458"/>
      <c r="U154" s="1458"/>
      <c r="V154" s="1458"/>
      <c r="W154" s="1458"/>
      <c r="X154" s="1458"/>
      <c r="Y154" s="1458"/>
      <c r="Z154" s="1458"/>
      <c r="AA154" s="1458"/>
      <c r="AB154" s="1458"/>
      <c r="AC154" s="1458"/>
      <c r="AD154" s="1458"/>
      <c r="AE154" s="1458"/>
    </row>
    <row r="155" spans="1:31">
      <c r="A155" s="1458"/>
      <c r="B155" s="1458"/>
      <c r="C155" s="1458"/>
      <c r="D155" s="1458"/>
      <c r="E155" s="1458"/>
      <c r="F155" s="1458"/>
      <c r="G155" s="1458"/>
      <c r="H155" s="1458"/>
      <c r="I155" s="1458"/>
      <c r="J155" s="1458"/>
      <c r="K155" s="1458"/>
      <c r="L155" s="1458"/>
      <c r="M155" s="1458"/>
      <c r="N155" s="1458"/>
      <c r="O155" s="1458"/>
      <c r="P155" s="1458"/>
      <c r="Q155" s="1458"/>
      <c r="R155" s="1458"/>
      <c r="S155" s="1458"/>
      <c r="T155" s="1458"/>
      <c r="U155" s="1458"/>
      <c r="V155" s="1458"/>
      <c r="W155" s="1458"/>
      <c r="X155" s="1458"/>
      <c r="Y155" s="1458"/>
      <c r="Z155" s="1458"/>
      <c r="AA155" s="1458"/>
      <c r="AB155" s="1458"/>
      <c r="AC155" s="1458"/>
      <c r="AD155" s="1458"/>
      <c r="AE155" s="1458"/>
    </row>
  </sheetData>
  <customSheetViews>
    <customSheetView guid="{700BB901-DE3D-40AF-9E84-3437521A0345}" showPageBreaks="1" fitToPage="1">
      <selection sqref="A1:AC1"/>
      <pageMargins left="0.25" right="0.25" top="1" bottom="1" header="0.5" footer="0.5"/>
      <printOptions horizontalCentered="1"/>
      <pageSetup scale="55" orientation="landscape" r:id="rId1"/>
      <headerFooter alignWithMargins="0">
        <oddHeader>&amp;RSchedule II-C-2.2</oddHeader>
        <oddFooter>&amp;LSponsored by:  Pamela L.  Sutton-Hall and Randall W. Hamlett&amp;C&amp;A&amp;R&amp;P of &amp;N</oddFooter>
      </headerFooter>
    </customSheetView>
    <customSheetView guid="{D30DA162-D620-4A19-970C-1046A6A23ED1}" fitToPage="1">
      <selection sqref="A1:AC1"/>
      <pageMargins left="0.25" right="0.25" top="1" bottom="1" header="0.5" footer="0.5"/>
      <printOptions horizontalCentered="1"/>
      <pageSetup scale="59" orientation="landscape" r:id="rId2"/>
      <headerFooter alignWithMargins="0">
        <oddHeader>&amp;RSchedule II-C-2.2</oddHeader>
        <oddFooter>&amp;LSponsored by:  Pamela L.  Sutton-Hall and Randall W. Hamlett&amp;C&amp;A&amp;R&amp;P of &amp;N</oddFooter>
      </headerFooter>
    </customSheetView>
    <customSheetView guid="{7B208CC4-03EC-49A3-9AEF-BDEAF48D6BE2}" fitToPage="1" hiddenRows="1" hiddenColumns="1">
      <selection sqref="A1:AC1"/>
      <pageMargins left="0.25" right="0.25" top="1" bottom="1" header="0.5" footer="0.5"/>
      <printOptions horizontalCentered="1"/>
      <pageSetup scale="59" orientation="landscape" r:id="rId3"/>
      <headerFooter alignWithMargins="0">
        <oddHeader>&amp;RSchedule II-C-2.2</oddHeader>
        <oddFooter>&amp;LSponsored by:  Pamela L.  Sutton-Hall and Randall W. Hamlett&amp;C&amp;A&amp;R&amp;P of &amp;N</oddFooter>
      </headerFooter>
    </customSheetView>
    <customSheetView guid="{FAFF7267-5C8D-421B-A6E7-C317663504A2}" fitToPage="1">
      <selection sqref="A1:AC1"/>
      <pageMargins left="0.25" right="0.25" top="1" bottom="1" header="0.5" footer="0.5"/>
      <printOptions horizontalCentered="1"/>
      <pageSetup scale="43" orientation="landscape" r:id="rId4"/>
      <headerFooter alignWithMargins="0">
        <oddHeader>&amp;RSchedule II-C-2.2</oddHeader>
        <oddFooter>&amp;LSponsored by:  Pamela L.  Sutton-Hall and Randall W. Hamlett&amp;C&amp;A&amp;R&amp;P of &amp;N</oddFooter>
      </headerFooter>
    </customSheetView>
    <customSheetView guid="{659C7A86-29AF-4EB2-A484-62929168C99A}" fitToPage="1">
      <selection sqref="A1:AC1"/>
      <pageMargins left="0.25" right="0.25" top="1" bottom="1" header="0.5" footer="0.5"/>
      <printOptions horizontalCentered="1"/>
      <pageSetup scale="43" orientation="landscape" r:id="rId5"/>
      <headerFooter alignWithMargins="0">
        <oddHeader>&amp;RSchedule II-C-2.2</oddHeader>
        <oddFooter>&amp;LSponsored by:  Pamela L.  Sutton-Hall and Randall W. Hamlett&amp;C&amp;A&amp;R&amp;P of &amp;N</oddFooter>
      </headerFooter>
    </customSheetView>
    <customSheetView guid="{DE1D8474-1C81-4DEF-9FC4-4CC6D52CA0A7}" fitToPage="1">
      <selection sqref="A1:AC1"/>
      <pageMargins left="0.25" right="0.25" top="1" bottom="1" header="0.5" footer="0.5"/>
      <printOptions horizontalCentered="1"/>
      <pageSetup scale="43" orientation="landscape" r:id="rId6"/>
      <headerFooter alignWithMargins="0">
        <oddHeader>&amp;RSchedule II-C-2.2</oddHeader>
        <oddFooter>&amp;LSponsored by:  Pamela L.  Sutton-Hall and Randall W. Hamlett&amp;C&amp;A&amp;R&amp;P of &amp;N</oddFooter>
      </headerFooter>
    </customSheetView>
  </customSheetViews>
  <phoneticPr fontId="20" type="noConversion"/>
  <pageMargins left="0.75" right="0.75" top="1" bottom="1" header="0.75" footer="0.75"/>
  <pageSetup scale="80" orientation="landscape" r:id="rId7"/>
  <headerFooter alignWithMargins="0">
    <oddHeader>&amp;RSchedule II-C-2.2</oddHeader>
    <oddFooter>&amp;L&amp;"Times New Roman,Regular"&amp;9Sponsored by:  Renee V. Hawkins</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J61"/>
  <sheetViews>
    <sheetView workbookViewId="0"/>
  </sheetViews>
  <sheetFormatPr defaultColWidth="9.140625" defaultRowHeight="11.25"/>
  <cols>
    <col min="1" max="1" width="5.42578125" style="784" customWidth="1"/>
    <col min="2" max="2" width="1.140625" style="784" customWidth="1"/>
    <col min="3" max="3" width="4.85546875" style="784" customWidth="1"/>
    <col min="4" max="4" width="17.5703125" style="784" customWidth="1"/>
    <col min="5" max="5" width="21.5703125" style="784" customWidth="1"/>
    <col min="6" max="9" width="1.85546875" style="784" customWidth="1"/>
    <col min="10" max="10" width="22.85546875" style="784" customWidth="1"/>
    <col min="11" max="16384" width="9.140625" style="784"/>
  </cols>
  <sheetData>
    <row r="1" spans="1:10" ht="12" thickBot="1">
      <c r="A1" s="1482"/>
      <c r="B1" s="1482"/>
      <c r="D1" s="1457"/>
      <c r="E1" s="1457"/>
      <c r="F1" s="1457"/>
      <c r="G1" s="1457"/>
      <c r="H1" s="1457"/>
      <c r="I1" s="1457"/>
      <c r="J1" s="1483" t="s">
        <v>823</v>
      </c>
    </row>
    <row r="2" spans="1:10">
      <c r="B2" s="1566" t="s">
        <v>465</v>
      </c>
      <c r="C2" s="1567"/>
      <c r="D2" s="1568"/>
      <c r="E2" s="1568"/>
      <c r="F2" s="1568"/>
      <c r="G2" s="1569"/>
      <c r="H2" s="1457"/>
      <c r="I2" s="1457"/>
      <c r="J2" s="1457"/>
    </row>
    <row r="3" spans="1:10">
      <c r="B3" s="1570" t="s">
        <v>1407</v>
      </c>
      <c r="C3" s="1571"/>
      <c r="D3" s="1572"/>
      <c r="E3" s="1572"/>
      <c r="F3" s="1572"/>
      <c r="G3" s="1573"/>
      <c r="H3" s="1457"/>
      <c r="I3" s="1457"/>
      <c r="J3" s="1457"/>
    </row>
    <row r="4" spans="1:10">
      <c r="A4" s="1482"/>
      <c r="B4" s="1570" t="s">
        <v>1778</v>
      </c>
      <c r="C4" s="1571"/>
      <c r="D4" s="1572"/>
      <c r="E4" s="1572"/>
      <c r="F4" s="1572"/>
      <c r="G4" s="1573"/>
      <c r="H4" s="1457"/>
      <c r="I4" s="1457"/>
      <c r="J4" s="1484"/>
    </row>
    <row r="5" spans="1:10">
      <c r="A5" s="1482"/>
      <c r="B5" s="1570" t="s">
        <v>1590</v>
      </c>
      <c r="C5" s="1574"/>
      <c r="D5" s="1574"/>
      <c r="E5" s="1574"/>
      <c r="F5" s="1574"/>
      <c r="G5" s="1575"/>
      <c r="H5" s="1482"/>
      <c r="I5" s="1482"/>
      <c r="J5" s="1456"/>
    </row>
    <row r="6" spans="1:10" ht="12" thickBot="1">
      <c r="A6" s="1482"/>
      <c r="B6" s="1576"/>
      <c r="C6" s="1577"/>
      <c r="D6" s="1577"/>
      <c r="E6" s="1577"/>
      <c r="F6" s="1577"/>
      <c r="G6" s="1578"/>
      <c r="H6" s="1482"/>
      <c r="I6" s="1482"/>
      <c r="J6" s="1482"/>
    </row>
    <row r="7" spans="1:10">
      <c r="A7" s="1482"/>
      <c r="B7" s="1482"/>
      <c r="C7" s="1482"/>
      <c r="D7" s="1482"/>
      <c r="E7" s="1482"/>
      <c r="F7" s="1482"/>
      <c r="G7" s="1482"/>
      <c r="H7" s="1482"/>
      <c r="I7" s="1482"/>
      <c r="J7" s="1482"/>
    </row>
    <row r="8" spans="1:10">
      <c r="A8" s="1482"/>
      <c r="B8" s="1482"/>
      <c r="C8" s="1482"/>
      <c r="D8" s="1482"/>
      <c r="E8" s="1482"/>
      <c r="F8" s="1482"/>
      <c r="G8" s="1482"/>
      <c r="H8" s="1482"/>
      <c r="I8" s="1482"/>
      <c r="J8" s="1482"/>
    </row>
    <row r="9" spans="1:10">
      <c r="A9" s="1482"/>
      <c r="B9" s="1482"/>
      <c r="C9" s="1482"/>
      <c r="D9" s="1482"/>
      <c r="E9" s="1482"/>
      <c r="F9" s="1482"/>
      <c r="G9" s="1482"/>
      <c r="H9" s="1482"/>
      <c r="I9" s="1482"/>
      <c r="J9" s="1482"/>
    </row>
    <row r="10" spans="1:10">
      <c r="A10" s="1482"/>
      <c r="B10" s="1482"/>
      <c r="C10" s="1482"/>
      <c r="D10" s="1482"/>
      <c r="E10" s="1482"/>
      <c r="F10" s="1482"/>
      <c r="G10" s="1482"/>
      <c r="H10" s="1482"/>
      <c r="I10" s="1482"/>
      <c r="J10" s="1482"/>
    </row>
    <row r="11" spans="1:10">
      <c r="A11" s="1482"/>
      <c r="B11" s="1482"/>
      <c r="C11" s="1482"/>
      <c r="D11" s="1482"/>
      <c r="E11" s="1482"/>
      <c r="F11" s="1482"/>
      <c r="G11" s="1482"/>
      <c r="H11" s="1482"/>
      <c r="I11" s="1482"/>
      <c r="J11" s="1482"/>
    </row>
    <row r="12" spans="1:10">
      <c r="A12" s="1482"/>
      <c r="B12" s="1482"/>
      <c r="C12" s="1482"/>
      <c r="D12" s="1482"/>
      <c r="E12" s="1482"/>
      <c r="F12" s="1482"/>
      <c r="G12" s="1482"/>
      <c r="H12" s="1482"/>
      <c r="I12" s="1482"/>
      <c r="J12" s="1482"/>
    </row>
    <row r="13" spans="1:10">
      <c r="A13" s="1482"/>
      <c r="B13" s="1482"/>
      <c r="C13" s="1482"/>
      <c r="D13" s="1482"/>
      <c r="E13" s="1482"/>
      <c r="F13" s="1482"/>
      <c r="G13" s="1482"/>
      <c r="H13" s="1482"/>
      <c r="I13" s="1482"/>
      <c r="J13" s="1482"/>
    </row>
    <row r="14" spans="1:10">
      <c r="A14" s="1481" t="s">
        <v>272</v>
      </c>
      <c r="B14" s="1482"/>
      <c r="C14" s="1482"/>
      <c r="D14" s="1482"/>
      <c r="E14" s="1482"/>
      <c r="F14" s="1482"/>
      <c r="G14" s="1482"/>
      <c r="H14" s="1482"/>
      <c r="I14" s="1482"/>
      <c r="J14" s="1482"/>
    </row>
    <row r="15" spans="1:10">
      <c r="A15" s="1455" t="s">
        <v>1631</v>
      </c>
      <c r="B15" s="1482"/>
      <c r="C15" s="1482"/>
      <c r="D15" s="1482"/>
      <c r="E15" s="1482"/>
      <c r="F15" s="1482"/>
      <c r="G15" s="1482"/>
      <c r="H15" s="1482"/>
      <c r="I15" s="1482"/>
      <c r="J15" s="1482"/>
    </row>
    <row r="16" spans="1:10">
      <c r="A16" s="1481">
        <v>1</v>
      </c>
      <c r="B16" s="1482"/>
      <c r="C16" s="1482" t="s">
        <v>825</v>
      </c>
      <c r="D16" s="1482"/>
      <c r="E16" s="1482"/>
      <c r="F16" s="1482"/>
      <c r="G16" s="1482"/>
      <c r="H16" s="1482"/>
      <c r="I16" s="1482"/>
      <c r="J16" s="1479">
        <f>'II-C-2.2'!W22</f>
        <v>0</v>
      </c>
    </row>
    <row r="17" spans="1:10">
      <c r="A17" s="1481">
        <f t="shared" ref="A17:A47" si="0">A16+1</f>
        <v>2</v>
      </c>
      <c r="B17" s="1482"/>
      <c r="C17" s="1482" t="s">
        <v>933</v>
      </c>
      <c r="D17" s="1482"/>
      <c r="E17" s="1482"/>
      <c r="F17" s="1482"/>
      <c r="G17" s="1482"/>
      <c r="H17" s="1482"/>
      <c r="I17" s="1482"/>
      <c r="J17" s="1482"/>
    </row>
    <row r="18" spans="1:10">
      <c r="A18" s="1481">
        <f t="shared" si="0"/>
        <v>3</v>
      </c>
      <c r="B18" s="1483" t="s">
        <v>826</v>
      </c>
      <c r="C18" s="1482" t="s">
        <v>827</v>
      </c>
      <c r="D18" s="1482"/>
      <c r="E18" s="1482"/>
      <c r="F18" s="1482"/>
      <c r="G18" s="1482"/>
      <c r="H18" s="1482"/>
      <c r="I18" s="1482"/>
      <c r="J18" s="1480"/>
    </row>
    <row r="19" spans="1:10">
      <c r="A19" s="1481">
        <f t="shared" si="0"/>
        <v>4</v>
      </c>
      <c r="B19" s="1482"/>
      <c r="C19" s="1482" t="s">
        <v>601</v>
      </c>
      <c r="D19" s="1482"/>
      <c r="E19" s="1482"/>
      <c r="F19" s="1482"/>
      <c r="G19" s="1482"/>
      <c r="H19" s="1482"/>
      <c r="I19" s="1482"/>
      <c r="J19" s="1482"/>
    </row>
    <row r="20" spans="1:10">
      <c r="A20" s="1481">
        <f t="shared" si="0"/>
        <v>5</v>
      </c>
      <c r="B20" s="1482"/>
      <c r="C20" s="1482"/>
      <c r="D20" s="1454"/>
      <c r="E20" s="1482"/>
      <c r="F20" s="1482"/>
      <c r="G20" s="1482"/>
      <c r="H20" s="1482"/>
      <c r="I20" s="1482"/>
      <c r="J20" s="1478"/>
    </row>
    <row r="21" spans="1:10">
      <c r="A21" s="1481">
        <f t="shared" si="0"/>
        <v>6</v>
      </c>
      <c r="B21" s="1482"/>
      <c r="C21" s="1482" t="s">
        <v>975</v>
      </c>
      <c r="D21" s="1482"/>
      <c r="E21" s="1482"/>
      <c r="F21" s="1482"/>
      <c r="G21" s="1482"/>
      <c r="H21" s="1482"/>
      <c r="I21" s="1482"/>
      <c r="J21" s="1479">
        <f>+J16-J18</f>
        <v>0</v>
      </c>
    </row>
    <row r="22" spans="1:10">
      <c r="A22" s="1481">
        <f t="shared" si="0"/>
        <v>7</v>
      </c>
      <c r="B22" s="1482"/>
      <c r="C22" s="1482" t="s">
        <v>602</v>
      </c>
      <c r="D22" s="1482"/>
      <c r="E22" s="1482"/>
      <c r="F22" s="1482"/>
      <c r="G22" s="1482"/>
      <c r="H22" s="1482"/>
      <c r="I22" s="1482"/>
      <c r="J22" s="1482"/>
    </row>
    <row r="23" spans="1:10">
      <c r="A23" s="1481">
        <f t="shared" si="0"/>
        <v>8</v>
      </c>
      <c r="B23" s="1482"/>
      <c r="C23" s="1482"/>
      <c r="D23" s="1482"/>
      <c r="E23" s="1482"/>
      <c r="F23" s="1482"/>
      <c r="G23" s="1482"/>
      <c r="H23" s="1482"/>
      <c r="I23" s="1482"/>
      <c r="J23" s="1482"/>
    </row>
    <row r="24" spans="1:10">
      <c r="A24" s="1481">
        <f t="shared" si="0"/>
        <v>9</v>
      </c>
      <c r="B24" s="1482"/>
      <c r="C24" s="1482"/>
      <c r="D24" s="1482"/>
      <c r="E24" s="1482"/>
      <c r="F24" s="1482"/>
      <c r="G24" s="1482"/>
      <c r="H24" s="1482"/>
      <c r="I24" s="1482"/>
      <c r="J24" s="1482"/>
    </row>
    <row r="25" spans="1:10">
      <c r="A25" s="1481">
        <f t="shared" si="0"/>
        <v>10</v>
      </c>
      <c r="B25" s="1482"/>
      <c r="C25" s="1482" t="s">
        <v>155</v>
      </c>
      <c r="D25" s="1482"/>
      <c r="E25" s="1482"/>
      <c r="F25" s="1482"/>
      <c r="G25" s="1482"/>
      <c r="H25" s="1482"/>
      <c r="I25" s="1482"/>
      <c r="J25" s="1480">
        <v>0</v>
      </c>
    </row>
    <row r="26" spans="1:10">
      <c r="A26" s="1481">
        <f t="shared" si="0"/>
        <v>11</v>
      </c>
      <c r="B26" s="1482"/>
      <c r="C26" s="1482" t="s">
        <v>156</v>
      </c>
      <c r="D26" s="1482"/>
      <c r="E26" s="1482"/>
      <c r="F26" s="1482"/>
      <c r="G26" s="1482"/>
      <c r="H26" s="1482"/>
      <c r="I26" s="1482"/>
      <c r="J26" s="1482"/>
    </row>
    <row r="27" spans="1:10">
      <c r="A27" s="1481">
        <f t="shared" si="0"/>
        <v>12</v>
      </c>
      <c r="B27" s="1483" t="s">
        <v>826</v>
      </c>
      <c r="C27" s="1482" t="s">
        <v>157</v>
      </c>
      <c r="D27" s="1482"/>
      <c r="E27" s="1482"/>
      <c r="F27" s="1482"/>
      <c r="G27" s="1482"/>
      <c r="H27" s="1482"/>
      <c r="I27" s="1482"/>
      <c r="J27" s="1480">
        <v>0</v>
      </c>
    </row>
    <row r="28" spans="1:10">
      <c r="A28" s="1481">
        <f t="shared" si="0"/>
        <v>13</v>
      </c>
      <c r="B28" s="1482"/>
      <c r="C28" s="1482" t="s">
        <v>603</v>
      </c>
      <c r="D28" s="1482"/>
      <c r="E28" s="1482"/>
      <c r="F28" s="1482"/>
      <c r="G28" s="1482"/>
      <c r="H28" s="1482"/>
      <c r="I28" s="1482"/>
      <c r="J28" s="1482"/>
    </row>
    <row r="29" spans="1:10">
      <c r="A29" s="1481">
        <f t="shared" si="0"/>
        <v>14</v>
      </c>
      <c r="B29" s="1482"/>
      <c r="C29" s="1482"/>
      <c r="D29" s="1482"/>
      <c r="E29" s="1482"/>
      <c r="F29" s="1482"/>
      <c r="G29" s="1482"/>
      <c r="H29" s="1482"/>
      <c r="I29" s="1482"/>
      <c r="J29" s="1478"/>
    </row>
    <row r="30" spans="1:10">
      <c r="A30" s="1481">
        <f t="shared" si="0"/>
        <v>15</v>
      </c>
      <c r="B30" s="1482"/>
      <c r="C30" s="1482" t="s">
        <v>158</v>
      </c>
      <c r="D30" s="1482"/>
      <c r="E30" s="1482"/>
      <c r="F30" s="1482"/>
      <c r="G30" s="1482"/>
      <c r="H30" s="1482"/>
      <c r="I30" s="1482"/>
      <c r="J30" s="1479">
        <f>+J25-J27</f>
        <v>0</v>
      </c>
    </row>
    <row r="31" spans="1:10">
      <c r="A31" s="1481">
        <f t="shared" si="0"/>
        <v>16</v>
      </c>
      <c r="B31" s="1482"/>
      <c r="C31" s="1482" t="s">
        <v>602</v>
      </c>
      <c r="D31" s="1482"/>
      <c r="E31" s="1482"/>
      <c r="F31" s="1482"/>
      <c r="G31" s="1482"/>
      <c r="H31" s="1482"/>
      <c r="I31" s="1482"/>
      <c r="J31" s="1482"/>
    </row>
    <row r="32" spans="1:10">
      <c r="A32" s="1481">
        <f t="shared" si="0"/>
        <v>17</v>
      </c>
      <c r="B32" s="1482"/>
      <c r="C32" s="1482"/>
      <c r="D32" s="1482"/>
      <c r="E32" s="1482"/>
      <c r="F32" s="1482"/>
      <c r="G32" s="1482"/>
      <c r="H32" s="1482"/>
      <c r="I32" s="1482"/>
      <c r="J32" s="1482"/>
    </row>
    <row r="33" spans="1:10">
      <c r="A33" s="1481">
        <f t="shared" si="0"/>
        <v>18</v>
      </c>
      <c r="B33" s="1482"/>
      <c r="C33" s="1482"/>
      <c r="D33" s="1482"/>
      <c r="E33" s="1482"/>
      <c r="F33" s="1482"/>
      <c r="G33" s="1482"/>
      <c r="H33" s="1482"/>
      <c r="I33" s="1482"/>
      <c r="J33" s="1482"/>
    </row>
    <row r="34" spans="1:10">
      <c r="A34" s="1481">
        <f t="shared" si="0"/>
        <v>19</v>
      </c>
      <c r="B34" s="1482"/>
      <c r="C34" s="1482" t="s">
        <v>989</v>
      </c>
      <c r="D34" s="1482"/>
      <c r="E34" s="1482"/>
      <c r="F34" s="1482"/>
      <c r="G34" s="1482"/>
      <c r="H34" s="1482"/>
      <c r="I34" s="1482"/>
      <c r="J34" s="1479">
        <f>'II-C-2.2'!W24</f>
        <v>0</v>
      </c>
    </row>
    <row r="35" spans="1:10">
      <c r="A35" s="1481">
        <f t="shared" si="0"/>
        <v>20</v>
      </c>
      <c r="B35" s="1483" t="s">
        <v>826</v>
      </c>
      <c r="C35" s="1482" t="s">
        <v>159</v>
      </c>
      <c r="D35" s="1482"/>
      <c r="E35" s="1482"/>
      <c r="F35" s="1482"/>
      <c r="G35" s="1482"/>
      <c r="H35" s="1482"/>
      <c r="I35" s="1482"/>
      <c r="J35" s="1479">
        <f>J21</f>
        <v>0</v>
      </c>
    </row>
    <row r="36" spans="1:10">
      <c r="A36" s="1481">
        <f t="shared" si="0"/>
        <v>21</v>
      </c>
      <c r="B36" s="1482"/>
      <c r="C36" s="1482"/>
      <c r="D36" s="1482"/>
      <c r="E36" s="1482"/>
      <c r="F36" s="1482"/>
      <c r="G36" s="1482"/>
      <c r="H36" s="1482"/>
      <c r="I36" s="1482"/>
      <c r="J36" s="1478"/>
    </row>
    <row r="37" spans="1:10">
      <c r="A37" s="1481">
        <f t="shared" si="0"/>
        <v>22</v>
      </c>
      <c r="B37" s="1482"/>
      <c r="C37" s="1482" t="s">
        <v>653</v>
      </c>
      <c r="D37" s="1482"/>
      <c r="E37" s="1482"/>
      <c r="F37" s="1482"/>
      <c r="G37" s="1482"/>
      <c r="H37" s="1482"/>
      <c r="I37" s="1482"/>
      <c r="J37" s="1479">
        <f>+J34-J35</f>
        <v>0</v>
      </c>
    </row>
    <row r="38" spans="1:10">
      <c r="A38" s="1481">
        <f t="shared" si="0"/>
        <v>23</v>
      </c>
      <c r="B38" s="1482"/>
      <c r="C38" s="1482"/>
      <c r="D38" s="1482"/>
      <c r="E38" s="1482"/>
      <c r="F38" s="1482"/>
      <c r="G38" s="1482"/>
      <c r="H38" s="1482"/>
      <c r="I38" s="1482"/>
      <c r="J38" s="1482"/>
    </row>
    <row r="39" spans="1:10">
      <c r="A39" s="1481">
        <f t="shared" si="0"/>
        <v>24</v>
      </c>
      <c r="B39" s="1483" t="s">
        <v>654</v>
      </c>
      <c r="C39" s="1482" t="s">
        <v>143</v>
      </c>
      <c r="D39" s="1482"/>
      <c r="E39" s="1482"/>
      <c r="F39" s="1482"/>
      <c r="G39" s="1482"/>
      <c r="H39" s="1482"/>
      <c r="I39" s="1482"/>
      <c r="J39" s="1453">
        <f>'II-C-2.2'!AE18</f>
        <v>0</v>
      </c>
    </row>
    <row r="40" spans="1:10">
      <c r="A40" s="1481">
        <f t="shared" si="0"/>
        <v>25</v>
      </c>
      <c r="B40" s="1482"/>
      <c r="C40" s="1482"/>
      <c r="D40" s="1482"/>
      <c r="E40" s="1482"/>
      <c r="F40" s="1482"/>
      <c r="G40" s="1482"/>
      <c r="H40" s="1482"/>
      <c r="I40" s="1482"/>
      <c r="J40" s="1478"/>
    </row>
    <row r="41" spans="1:10">
      <c r="A41" s="1481">
        <f t="shared" si="0"/>
        <v>26</v>
      </c>
      <c r="B41" s="1482"/>
      <c r="C41" s="1482" t="s">
        <v>655</v>
      </c>
      <c r="D41" s="1482"/>
      <c r="E41" s="1482"/>
      <c r="F41" s="1482"/>
      <c r="G41" s="1482"/>
      <c r="H41" s="1482"/>
      <c r="I41" s="1482"/>
      <c r="J41" s="1479">
        <f>+J37*J39</f>
        <v>0</v>
      </c>
    </row>
    <row r="42" spans="1:10">
      <c r="A42" s="1481">
        <f t="shared" si="0"/>
        <v>27</v>
      </c>
      <c r="B42" s="1482"/>
      <c r="C42" s="1482"/>
      <c r="D42" s="1482"/>
      <c r="E42" s="1482"/>
      <c r="F42" s="1482"/>
      <c r="G42" s="1482"/>
      <c r="H42" s="1482"/>
      <c r="I42" s="1482"/>
      <c r="J42" s="1482"/>
    </row>
    <row r="43" spans="1:10">
      <c r="A43" s="1481">
        <f t="shared" si="0"/>
        <v>28</v>
      </c>
      <c r="B43" s="1483" t="s">
        <v>826</v>
      </c>
      <c r="C43" s="1482" t="s">
        <v>799</v>
      </c>
      <c r="D43" s="1482"/>
      <c r="E43" s="1482"/>
      <c r="F43" s="1482"/>
      <c r="G43" s="1482"/>
      <c r="H43" s="1482"/>
      <c r="I43" s="1482"/>
      <c r="J43" s="1479">
        <f>J30</f>
        <v>0</v>
      </c>
    </row>
    <row r="44" spans="1:10">
      <c r="A44" s="1481">
        <f t="shared" si="0"/>
        <v>29</v>
      </c>
      <c r="B44" s="1482"/>
      <c r="C44" s="1482"/>
      <c r="D44" s="1482"/>
      <c r="E44" s="1482"/>
      <c r="F44" s="1482"/>
      <c r="G44" s="1482"/>
      <c r="H44" s="1482"/>
      <c r="I44" s="1482"/>
      <c r="J44" s="1478"/>
    </row>
    <row r="45" spans="1:10">
      <c r="A45" s="1481">
        <f t="shared" si="0"/>
        <v>30</v>
      </c>
      <c r="B45" s="1482"/>
      <c r="C45" s="1482" t="s">
        <v>800</v>
      </c>
      <c r="D45" s="1482"/>
      <c r="E45" s="1482"/>
      <c r="F45" s="1482"/>
      <c r="G45" s="1482"/>
      <c r="H45" s="1482"/>
      <c r="I45" s="1482"/>
      <c r="J45" s="1479">
        <f>+J41-J43</f>
        <v>0</v>
      </c>
    </row>
    <row r="46" spans="1:10">
      <c r="A46" s="1481">
        <f t="shared" si="0"/>
        <v>31</v>
      </c>
      <c r="B46" s="1482"/>
      <c r="C46" s="1482"/>
      <c r="D46" s="1482"/>
      <c r="E46" s="1482"/>
      <c r="F46" s="1482"/>
      <c r="G46" s="1482"/>
      <c r="H46" s="1482"/>
      <c r="I46" s="1482"/>
      <c r="J46" s="1482"/>
    </row>
    <row r="47" spans="1:10">
      <c r="A47" s="1481">
        <f t="shared" si="0"/>
        <v>32</v>
      </c>
      <c r="B47" s="1482"/>
      <c r="C47" s="1482" t="s">
        <v>801</v>
      </c>
      <c r="D47" s="1482"/>
      <c r="E47" s="1482"/>
      <c r="F47" s="1482"/>
      <c r="G47" s="1482"/>
      <c r="H47" s="1482"/>
      <c r="I47" s="1482"/>
      <c r="J47" s="1453" t="e">
        <f>+J45/J34</f>
        <v>#DIV/0!</v>
      </c>
    </row>
    <row r="48" spans="1:10">
      <c r="A48" s="1481"/>
      <c r="B48" s="1482"/>
      <c r="C48" s="1482"/>
      <c r="D48" s="1482"/>
      <c r="E48" s="1482"/>
      <c r="F48" s="1482"/>
      <c r="G48" s="1482"/>
      <c r="H48" s="1482"/>
      <c r="I48" s="1482"/>
      <c r="J48" s="1482"/>
    </row>
    <row r="49" spans="1:10">
      <c r="A49" s="1481"/>
      <c r="B49" s="1482"/>
      <c r="C49" s="1482"/>
      <c r="D49" s="1482"/>
      <c r="E49" s="1482"/>
      <c r="F49" s="1482"/>
      <c r="G49" s="1482"/>
      <c r="H49" s="1482"/>
      <c r="I49" s="1482"/>
      <c r="J49" s="1482"/>
    </row>
    <row r="50" spans="1:10">
      <c r="A50" s="785"/>
    </row>
    <row r="51" spans="1:10">
      <c r="A51" s="785"/>
    </row>
    <row r="52" spans="1:10">
      <c r="A52" s="785"/>
    </row>
    <row r="53" spans="1:10">
      <c r="A53" s="785"/>
    </row>
    <row r="54" spans="1:10">
      <c r="A54" s="785"/>
    </row>
    <row r="55" spans="1:10">
      <c r="A55" s="785"/>
    </row>
    <row r="56" spans="1:10">
      <c r="A56" s="785"/>
    </row>
    <row r="57" spans="1:10">
      <c r="A57" s="785"/>
    </row>
    <row r="58" spans="1:10">
      <c r="A58" s="785"/>
    </row>
    <row r="59" spans="1:10">
      <c r="A59" s="785"/>
    </row>
    <row r="60" spans="1:10">
      <c r="A60" s="785"/>
    </row>
    <row r="61" spans="1:10">
      <c r="A61" s="785"/>
    </row>
  </sheetData>
  <customSheetViews>
    <customSheetView guid="{700BB901-DE3D-40AF-9E84-3437521A0345}" showPageBreaks="1" fitToPage="1">
      <pageMargins left="1.04" right="0.5" top="1" bottom="1" header="0.5" footer="0.5"/>
      <printOptions horizontalCentered="1"/>
      <pageSetup scale="90" orientation="portrait" r:id="rId1"/>
      <headerFooter alignWithMargins="0">
        <oddFooter>&amp;L&amp;8Sponsored by:  Pamela L. Sutton-Hall and Randall W. Hamlett&amp;C&amp;8&amp;A&amp;R&amp;8&amp;P of &amp;N</oddFooter>
      </headerFooter>
    </customSheetView>
    <customSheetView guid="{D30DA162-D620-4A19-970C-1046A6A23ED1}" fitToPage="1">
      <pageMargins left="1.04" right="0.5" top="1" bottom="1" header="0.5" footer="0.5"/>
      <printOptions horizontalCentered="1"/>
      <pageSetup scale="94" orientation="portrait" r:id="rId2"/>
      <headerFooter alignWithMargins="0">
        <oddFooter>&amp;L&amp;8Sponsored by:  Pamela L. Sutton-Hall and Randall W. Hamlett&amp;C&amp;8&amp;A&amp;R&amp;8&amp;P of &amp;N</oddFooter>
      </headerFooter>
    </customSheetView>
    <customSheetView guid="{7B208CC4-03EC-49A3-9AEF-BDEAF48D6BE2}" fitToPage="1" hiddenRows="1">
      <pageMargins left="1.04" right="0.5" top="1" bottom="1" header="0.5" footer="0.5"/>
      <printOptions horizontalCentered="1"/>
      <pageSetup scale="94" orientation="portrait" r:id="rId3"/>
      <headerFooter alignWithMargins="0">
        <oddFooter>&amp;L&amp;8Sponsored by:  Pamela L. Sutton-Hall and Randall W. Hamlett&amp;C&amp;8&amp;A&amp;R&amp;8&amp;P of &amp;N</oddFooter>
      </headerFooter>
    </customSheetView>
    <customSheetView guid="{FAFF7267-5C8D-421B-A6E7-C317663504A2}" fitToPage="1">
      <pageMargins left="1.04" right="0.5" top="1" bottom="1" header="0.5" footer="0.5"/>
      <printOptions horizontalCentered="1"/>
      <pageSetup scale="90" orientation="portrait" r:id="rId4"/>
      <headerFooter alignWithMargins="0">
        <oddFooter>&amp;L&amp;8Sponsored by:  Pamela L. Sutton-Hall and Randall W. Hamlett&amp;C&amp;8&amp;A&amp;R&amp;8&amp;P of &amp;N</oddFooter>
      </headerFooter>
    </customSheetView>
    <customSheetView guid="{659C7A86-29AF-4EB2-A484-62929168C99A}" fitToPage="1">
      <pageMargins left="1.04" right="0.5" top="1" bottom="1" header="0.5" footer="0.5"/>
      <printOptions horizontalCentered="1"/>
      <pageSetup scale="90" orientation="portrait" r:id="rId5"/>
      <headerFooter alignWithMargins="0">
        <oddFooter>&amp;L&amp;8Sponsored by:  Pamela L. Sutton-Hall and Randall W. Hamlett&amp;C&amp;8&amp;A&amp;R&amp;8&amp;P of &amp;N</oddFooter>
      </headerFooter>
    </customSheetView>
    <customSheetView guid="{DE1D8474-1C81-4DEF-9FC4-4CC6D52CA0A7}" fitToPage="1">
      <pageMargins left="1.04" right="0.5" top="1" bottom="1" header="0.5" footer="0.5"/>
      <printOptions horizontalCentered="1"/>
      <pageSetup scale="90" orientation="portrait" r:id="rId6"/>
      <headerFooter alignWithMargins="0">
        <oddFooter>&amp;L&amp;8Sponsored by:  Pamela L. Sutton-Hall and Randall W. Hamlett&amp;C&amp;8&amp;A&amp;R&amp;8&amp;P of &amp;N</oddFooter>
      </headerFooter>
    </customSheetView>
  </customSheetViews>
  <phoneticPr fontId="20" type="noConversion"/>
  <pageMargins left="1.04" right="1" top="1" bottom="1" header="0.75" footer="0.75"/>
  <pageSetup scale="85" orientation="portrait" r:id="rId7"/>
  <headerFooter alignWithMargins="0">
    <oddFooter>&amp;L&amp;8Sponsored by:  Renee V. Hawkins</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AE32"/>
  <sheetViews>
    <sheetView workbookViewId="0"/>
  </sheetViews>
  <sheetFormatPr defaultColWidth="9.140625" defaultRowHeight="11.25"/>
  <cols>
    <col min="1" max="1" width="4.42578125" style="1476" customWidth="1"/>
    <col min="2" max="2" width="0.85546875" style="1476" customWidth="1"/>
    <col min="3" max="3" width="10.85546875" style="1476" bestFit="1" customWidth="1"/>
    <col min="4" max="4" width="0.85546875" style="1476" customWidth="1"/>
    <col min="5" max="5" width="9.42578125" style="1476" customWidth="1"/>
    <col min="6" max="6" width="0.85546875" style="1476" customWidth="1"/>
    <col min="7" max="7" width="8.42578125" style="1476" customWidth="1"/>
    <col min="8" max="8" width="0.85546875" style="1476" customWidth="1"/>
    <col min="9" max="9" width="8.42578125" style="1476" customWidth="1"/>
    <col min="10" max="10" width="0.85546875" style="1476" customWidth="1"/>
    <col min="11" max="11" width="10.5703125" style="1476" bestFit="1" customWidth="1"/>
    <col min="12" max="12" width="0.85546875" style="1476" customWidth="1"/>
    <col min="13" max="13" width="11.5703125" style="1476" bestFit="1" customWidth="1"/>
    <col min="14" max="14" width="0.85546875" style="1476" customWidth="1"/>
    <col min="15" max="15" width="10.7109375" style="1476" customWidth="1"/>
    <col min="16" max="16" width="0.85546875" style="1476" customWidth="1"/>
    <col min="17" max="17" width="10" style="1476" customWidth="1"/>
    <col min="18" max="18" width="0.85546875" style="1476" customWidth="1"/>
    <col min="19" max="19" width="10.5703125" style="1476" customWidth="1"/>
    <col min="20" max="20" width="0.85546875" style="1476" customWidth="1"/>
    <col min="21" max="21" width="13.5703125" style="1476" customWidth="1"/>
    <col min="22" max="22" width="0.85546875" style="1476" customWidth="1"/>
    <col min="23" max="23" width="11.5703125" style="1476" customWidth="1"/>
    <col min="24" max="24" width="0.85546875" style="1476" customWidth="1"/>
    <col min="25" max="25" width="9.85546875" style="1476" customWidth="1"/>
    <col min="26" max="26" width="0.85546875" style="1476" customWidth="1"/>
    <col min="27" max="27" width="9.28515625" style="1476" customWidth="1"/>
    <col min="28" max="28" width="0.85546875" style="1476" customWidth="1"/>
    <col min="29" max="29" width="9.5703125" style="1476" customWidth="1"/>
    <col min="30" max="30" width="0.85546875" style="1476" customWidth="1"/>
    <col min="31" max="31" width="9.140625" style="1476" customWidth="1"/>
    <col min="32" max="16384" width="9.140625" style="1476"/>
  </cols>
  <sheetData>
    <row r="1" spans="1:31" ht="12" thickBot="1">
      <c r="B1" s="1452"/>
      <c r="C1" s="1452"/>
      <c r="D1" s="1452"/>
      <c r="E1" s="1452"/>
      <c r="F1" s="1452"/>
      <c r="G1" s="1452"/>
      <c r="H1" s="1452"/>
      <c r="I1" s="1452"/>
      <c r="J1" s="1452"/>
      <c r="K1" s="1452"/>
      <c r="L1" s="1452"/>
      <c r="M1" s="1452"/>
      <c r="N1" s="1452"/>
      <c r="O1" s="1452"/>
      <c r="P1" s="1452"/>
      <c r="Q1" s="1452"/>
      <c r="R1" s="1452"/>
      <c r="S1" s="1452"/>
      <c r="T1" s="1452"/>
      <c r="U1" s="1452"/>
      <c r="V1" s="1452"/>
      <c r="W1" s="1452"/>
      <c r="X1" s="1452"/>
      <c r="Y1" s="1452"/>
      <c r="Z1" s="1452"/>
      <c r="AA1" s="1452"/>
      <c r="AB1" s="1452"/>
      <c r="AC1" s="1452"/>
      <c r="AD1" s="1452"/>
      <c r="AE1" s="1451" t="s">
        <v>802</v>
      </c>
    </row>
    <row r="2" spans="1:31">
      <c r="B2" s="1554" t="s">
        <v>465</v>
      </c>
      <c r="C2" s="1555"/>
      <c r="D2" s="1555"/>
      <c r="E2" s="1555"/>
      <c r="F2" s="1555"/>
      <c r="G2" s="1555"/>
      <c r="H2" s="1555"/>
      <c r="I2" s="1555"/>
      <c r="J2" s="1555"/>
      <c r="K2" s="1579"/>
      <c r="L2" s="1452"/>
      <c r="M2" s="1452"/>
      <c r="N2" s="1452"/>
      <c r="O2" s="1452"/>
      <c r="P2" s="1452"/>
      <c r="Q2" s="1452"/>
      <c r="R2" s="1452"/>
      <c r="S2" s="1452"/>
      <c r="T2" s="1452"/>
      <c r="U2" s="1452"/>
      <c r="V2" s="1452"/>
      <c r="W2" s="1452"/>
      <c r="X2" s="1452"/>
      <c r="Y2" s="1452"/>
      <c r="Z2" s="1452"/>
      <c r="AA2" s="1452"/>
      <c r="AB2" s="1452"/>
      <c r="AC2" s="1452"/>
      <c r="AD2" s="1452"/>
      <c r="AE2" s="1452"/>
    </row>
    <row r="3" spans="1:31">
      <c r="B3" s="1557" t="s">
        <v>1407</v>
      </c>
      <c r="C3" s="1561"/>
      <c r="D3" s="1561"/>
      <c r="E3" s="1561"/>
      <c r="F3" s="1561"/>
      <c r="G3" s="1561"/>
      <c r="H3" s="1561"/>
      <c r="I3" s="1561"/>
      <c r="J3" s="1561"/>
      <c r="K3" s="1580"/>
      <c r="L3" s="1452"/>
      <c r="M3" s="1452"/>
      <c r="N3" s="1452"/>
      <c r="O3" s="1452"/>
      <c r="P3" s="1452"/>
      <c r="Q3" s="1452"/>
      <c r="R3" s="1452"/>
      <c r="S3" s="1452"/>
      <c r="T3" s="1452"/>
      <c r="U3" s="1452"/>
      <c r="V3" s="1452"/>
      <c r="W3" s="1452"/>
      <c r="X3" s="1452"/>
      <c r="Y3" s="1452"/>
      <c r="Z3" s="1452"/>
      <c r="AA3" s="1452"/>
      <c r="AB3" s="1452"/>
      <c r="AC3" s="1452"/>
      <c r="AD3" s="1452"/>
      <c r="AE3" s="1452"/>
    </row>
    <row r="4" spans="1:31">
      <c r="B4" s="1557" t="s">
        <v>1591</v>
      </c>
      <c r="C4" s="1561"/>
      <c r="D4" s="1561"/>
      <c r="E4" s="1561"/>
      <c r="F4" s="1561"/>
      <c r="G4" s="1561"/>
      <c r="H4" s="1561"/>
      <c r="I4" s="1561"/>
      <c r="J4" s="1561"/>
      <c r="K4" s="1580"/>
      <c r="L4" s="1452"/>
      <c r="M4" s="1452"/>
      <c r="N4" s="1452"/>
      <c r="O4" s="1452"/>
      <c r="P4" s="1452"/>
      <c r="Q4" s="1452"/>
      <c r="R4" s="1452"/>
      <c r="S4" s="1452"/>
      <c r="T4" s="1452"/>
      <c r="U4" s="1452"/>
      <c r="V4" s="1452"/>
      <c r="W4" s="1452"/>
      <c r="X4" s="1452"/>
      <c r="Y4" s="1452"/>
      <c r="Z4" s="1452"/>
      <c r="AA4" s="1452"/>
      <c r="AB4" s="1452"/>
      <c r="AC4" s="1477"/>
      <c r="AD4" s="1477"/>
      <c r="AE4" s="1477"/>
    </row>
    <row r="5" spans="1:31" ht="12" thickBot="1">
      <c r="A5" s="1477"/>
      <c r="B5" s="1581" t="s">
        <v>1590</v>
      </c>
      <c r="C5" s="1582"/>
      <c r="D5" s="1582"/>
      <c r="E5" s="1582"/>
      <c r="F5" s="1582"/>
      <c r="G5" s="1582"/>
      <c r="H5" s="1582"/>
      <c r="I5" s="1582"/>
      <c r="J5" s="1582"/>
      <c r="K5" s="1565"/>
      <c r="L5" s="1477"/>
      <c r="M5" s="1477"/>
      <c r="N5" s="1477"/>
      <c r="O5" s="1477"/>
      <c r="P5" s="1477"/>
      <c r="Q5" s="1477"/>
      <c r="R5" s="1477"/>
      <c r="S5" s="1477"/>
      <c r="T5" s="1477"/>
      <c r="U5" s="1477"/>
      <c r="V5" s="1477"/>
      <c r="W5" s="1477"/>
      <c r="X5" s="1477"/>
      <c r="Y5" s="1477"/>
      <c r="Z5" s="1477"/>
      <c r="AA5" s="1477"/>
      <c r="AB5" s="1477"/>
      <c r="AC5" s="1477"/>
      <c r="AD5" s="1477"/>
      <c r="AE5" s="1477"/>
    </row>
    <row r="6" spans="1:31" ht="24.75" customHeight="1">
      <c r="A6" s="1477"/>
      <c r="B6" s="1477"/>
      <c r="C6" s="1474" t="s">
        <v>28</v>
      </c>
      <c r="D6" s="1477"/>
      <c r="E6" s="1474" t="s">
        <v>29</v>
      </c>
      <c r="F6" s="1477"/>
      <c r="G6" s="1474" t="s">
        <v>30</v>
      </c>
      <c r="H6" s="1477"/>
      <c r="I6" s="1474" t="s">
        <v>31</v>
      </c>
      <c r="J6" s="1477"/>
      <c r="K6" s="1474" t="s">
        <v>626</v>
      </c>
      <c r="L6" s="1477"/>
      <c r="M6" s="1474" t="s">
        <v>627</v>
      </c>
      <c r="N6" s="1477"/>
      <c r="O6" s="1474" t="s">
        <v>628</v>
      </c>
      <c r="P6" s="1477"/>
      <c r="Q6" s="1474" t="s">
        <v>629</v>
      </c>
      <c r="R6" s="1477"/>
      <c r="S6" s="1474" t="s">
        <v>630</v>
      </c>
      <c r="T6" s="1477"/>
      <c r="U6" s="1474" t="s">
        <v>631</v>
      </c>
      <c r="V6" s="1477"/>
      <c r="W6" s="1474" t="s">
        <v>632</v>
      </c>
      <c r="X6" s="1477"/>
      <c r="Y6" s="1474" t="s">
        <v>633</v>
      </c>
      <c r="Z6" s="1477"/>
      <c r="AA6" s="1474" t="s">
        <v>634</v>
      </c>
      <c r="AB6" s="1477"/>
      <c r="AC6" s="1474" t="s">
        <v>635</v>
      </c>
      <c r="AD6" s="1477"/>
      <c r="AE6" s="1474" t="s">
        <v>636</v>
      </c>
    </row>
    <row r="7" spans="1:31">
      <c r="A7" s="1477"/>
      <c r="B7" s="1477"/>
      <c r="C7" s="1477"/>
      <c r="D7" s="1477"/>
      <c r="E7" s="1477"/>
      <c r="F7" s="1477"/>
      <c r="G7" s="1477"/>
      <c r="H7" s="1477"/>
      <c r="I7" s="1477"/>
      <c r="J7" s="1477"/>
      <c r="K7" s="1477"/>
      <c r="L7" s="1477"/>
      <c r="M7" s="1477"/>
      <c r="N7" s="1477"/>
      <c r="O7" s="1474" t="s">
        <v>637</v>
      </c>
      <c r="P7" s="1477"/>
      <c r="Q7" s="1474" t="s">
        <v>638</v>
      </c>
      <c r="R7" s="1477"/>
      <c r="S7" s="1477"/>
      <c r="T7" s="1477"/>
      <c r="U7" s="1474" t="s">
        <v>639</v>
      </c>
      <c r="V7" s="1477"/>
      <c r="W7" s="1477"/>
      <c r="X7" s="1477"/>
      <c r="Y7" s="1477"/>
      <c r="Z7" s="1477"/>
      <c r="AA7" s="1474" t="s">
        <v>640</v>
      </c>
      <c r="AB7" s="1477"/>
      <c r="AC7" s="1474" t="s">
        <v>190</v>
      </c>
      <c r="AD7" s="1477"/>
      <c r="AE7" s="1477"/>
    </row>
    <row r="8" spans="1:31">
      <c r="A8" s="1477"/>
      <c r="B8" s="1477"/>
      <c r="C8" s="1477"/>
      <c r="D8" s="1477"/>
      <c r="E8" s="1477"/>
      <c r="F8" s="1477"/>
      <c r="G8" s="1477"/>
      <c r="H8" s="1477"/>
      <c r="I8" s="1477"/>
      <c r="J8" s="1477"/>
      <c r="K8" s="1477"/>
      <c r="L8" s="1477"/>
      <c r="M8" s="1474" t="s">
        <v>642</v>
      </c>
      <c r="N8" s="1477"/>
      <c r="O8" s="1474" t="s">
        <v>643</v>
      </c>
      <c r="P8" s="1477"/>
      <c r="Q8" s="1474" t="s">
        <v>644</v>
      </c>
      <c r="R8" s="1477"/>
      <c r="S8" s="1474" t="s">
        <v>645</v>
      </c>
      <c r="T8" s="1477"/>
      <c r="U8" s="1474" t="s">
        <v>646</v>
      </c>
      <c r="V8" s="1477"/>
      <c r="W8" s="1474" t="s">
        <v>647</v>
      </c>
      <c r="X8" s="1477"/>
      <c r="Y8" s="1474" t="s">
        <v>205</v>
      </c>
      <c r="Z8" s="1477"/>
      <c r="AA8" s="1474" t="s">
        <v>206</v>
      </c>
      <c r="AB8" s="1477"/>
      <c r="AC8" s="1474" t="s">
        <v>214</v>
      </c>
      <c r="AD8" s="1477"/>
      <c r="AE8" s="1474" t="s">
        <v>33</v>
      </c>
    </row>
    <row r="9" spans="1:31">
      <c r="A9" s="1477" t="s">
        <v>272</v>
      </c>
      <c r="B9" s="1477"/>
      <c r="C9" s="1477"/>
      <c r="D9" s="1477"/>
      <c r="E9" s="1474" t="s">
        <v>207</v>
      </c>
      <c r="F9" s="1477"/>
      <c r="G9" s="1474" t="s">
        <v>426</v>
      </c>
      <c r="H9" s="1477"/>
      <c r="I9" s="1474" t="s">
        <v>427</v>
      </c>
      <c r="J9" s="1477"/>
      <c r="K9" s="1474" t="s">
        <v>647</v>
      </c>
      <c r="L9" s="1477"/>
      <c r="M9" s="1474" t="s">
        <v>210</v>
      </c>
      <c r="N9" s="1477"/>
      <c r="O9" s="1474" t="s">
        <v>207</v>
      </c>
      <c r="P9" s="1477"/>
      <c r="Q9" s="1474" t="s">
        <v>211</v>
      </c>
      <c r="R9" s="1477"/>
      <c r="S9" s="1474" t="s">
        <v>639</v>
      </c>
      <c r="T9" s="1477"/>
      <c r="U9" s="1474" t="s">
        <v>206</v>
      </c>
      <c r="V9" s="1477"/>
      <c r="W9" s="1474" t="s">
        <v>212</v>
      </c>
      <c r="X9" s="1477"/>
      <c r="Y9" s="1474" t="s">
        <v>639</v>
      </c>
      <c r="Z9" s="1477"/>
      <c r="AA9" s="1474" t="s">
        <v>213</v>
      </c>
      <c r="AB9" s="1477"/>
      <c r="AC9" s="1474" t="s">
        <v>904</v>
      </c>
      <c r="AD9" s="1477"/>
      <c r="AE9" s="1474" t="s">
        <v>215</v>
      </c>
    </row>
    <row r="10" spans="1:31">
      <c r="A10" s="1477" t="s">
        <v>1083</v>
      </c>
      <c r="B10" s="1477"/>
      <c r="C10" s="1474" t="s">
        <v>578</v>
      </c>
      <c r="D10" s="1477"/>
      <c r="E10" s="1474" t="s">
        <v>273</v>
      </c>
      <c r="F10" s="1477"/>
      <c r="G10" s="1474" t="s">
        <v>273</v>
      </c>
      <c r="H10" s="1477"/>
      <c r="I10" s="1474" t="s">
        <v>275</v>
      </c>
      <c r="J10" s="1477"/>
      <c r="K10" s="1474" t="s">
        <v>276</v>
      </c>
      <c r="L10" s="1477"/>
      <c r="M10" s="1474" t="s">
        <v>899</v>
      </c>
      <c r="N10" s="1477"/>
      <c r="O10" s="1474" t="s">
        <v>900</v>
      </c>
      <c r="P10" s="1477"/>
      <c r="Q10" s="1474" t="s">
        <v>901</v>
      </c>
      <c r="R10" s="1477"/>
      <c r="S10" s="1474" t="s">
        <v>646</v>
      </c>
      <c r="T10" s="1477"/>
      <c r="U10" s="1474" t="s">
        <v>902</v>
      </c>
      <c r="V10" s="1477"/>
      <c r="W10" s="1474" t="s">
        <v>903</v>
      </c>
      <c r="X10" s="1477"/>
      <c r="Y10" s="1474" t="s">
        <v>646</v>
      </c>
      <c r="Z10" s="1477"/>
      <c r="AA10" s="1474" t="s">
        <v>646</v>
      </c>
      <c r="AB10" s="1477"/>
      <c r="AC10" s="1477" t="s">
        <v>839</v>
      </c>
      <c r="AD10" s="1477"/>
      <c r="AE10" s="1474" t="s">
        <v>190</v>
      </c>
    </row>
    <row r="11" spans="1:31">
      <c r="A11" s="1473"/>
      <c r="B11" s="1477"/>
      <c r="C11" s="1473"/>
      <c r="D11" s="1477"/>
      <c r="E11" s="1473"/>
      <c r="F11" s="1477"/>
      <c r="G11" s="1473"/>
      <c r="H11" s="1477"/>
      <c r="I11" s="1473"/>
      <c r="J11" s="1477"/>
      <c r="K11" s="1473"/>
      <c r="L11" s="1477"/>
      <c r="M11" s="1473"/>
      <c r="N11" s="1477"/>
      <c r="O11" s="1473"/>
      <c r="P11" s="1477"/>
      <c r="Q11" s="1473"/>
      <c r="R11" s="1477"/>
      <c r="S11" s="1473"/>
      <c r="T11" s="1477"/>
      <c r="U11" s="1473"/>
      <c r="V11" s="1477"/>
      <c r="W11" s="1473"/>
      <c r="X11" s="1477"/>
      <c r="Y11" s="1473"/>
      <c r="Z11" s="1477"/>
      <c r="AA11" s="1473"/>
      <c r="AB11" s="1477"/>
      <c r="AC11" s="1473"/>
      <c r="AD11" s="1477"/>
      <c r="AE11" s="1473"/>
    </row>
    <row r="12" spans="1:31">
      <c r="A12" s="1477">
        <v>1</v>
      </c>
      <c r="B12" s="1477"/>
      <c r="C12" s="1450" t="s">
        <v>905</v>
      </c>
      <c r="D12" s="1477"/>
      <c r="E12" s="1450" t="s">
        <v>916</v>
      </c>
      <c r="F12" s="1477"/>
      <c r="G12" s="1471" t="s">
        <v>917</v>
      </c>
      <c r="H12" s="1477"/>
      <c r="I12" s="1449">
        <v>0</v>
      </c>
      <c r="J12" s="1477"/>
      <c r="K12" s="1469">
        <v>0</v>
      </c>
      <c r="L12" s="1477"/>
      <c r="M12" s="1469">
        <v>0</v>
      </c>
      <c r="N12" s="1477"/>
      <c r="O12" s="1469">
        <v>0</v>
      </c>
      <c r="P12" s="1477"/>
      <c r="Q12" s="1469">
        <v>0</v>
      </c>
      <c r="R12" s="1477"/>
      <c r="S12" s="1468">
        <f>K12+M12-O12+Q12</f>
        <v>0</v>
      </c>
      <c r="T12" s="1477"/>
      <c r="U12" s="1466">
        <f>IF(ISERR(S12/K12),0,S12/K12)</f>
        <v>0</v>
      </c>
      <c r="V12" s="1477"/>
      <c r="W12" s="1469">
        <v>0</v>
      </c>
      <c r="X12" s="1477"/>
      <c r="Y12" s="1468">
        <f>U12*W12</f>
        <v>0</v>
      </c>
      <c r="Z12" s="1477"/>
      <c r="AA12" s="1467">
        <f>IF(ISERR(Y12/$Y$16),0,Y12/$Y$16)</f>
        <v>0</v>
      </c>
      <c r="AB12" s="1477"/>
      <c r="AC12" s="1449">
        <v>0</v>
      </c>
      <c r="AD12" s="1477"/>
      <c r="AE12" s="1467">
        <f>AA12*AC12</f>
        <v>0</v>
      </c>
    </row>
    <row r="13" spans="1:31">
      <c r="A13" s="1477">
        <f t="shared" ref="A13:A22" si="0">A12+1</f>
        <v>2</v>
      </c>
      <c r="B13" s="1477"/>
      <c r="C13" s="1450" t="s">
        <v>905</v>
      </c>
      <c r="D13" s="1477"/>
      <c r="E13" s="1450" t="s">
        <v>916</v>
      </c>
      <c r="F13" s="1477"/>
      <c r="G13" s="1471" t="s">
        <v>917</v>
      </c>
      <c r="H13" s="1477"/>
      <c r="I13" s="1449">
        <v>0</v>
      </c>
      <c r="J13" s="1477"/>
      <c r="K13" s="1469">
        <v>0</v>
      </c>
      <c r="L13" s="1477"/>
      <c r="M13" s="1469">
        <v>0</v>
      </c>
      <c r="N13" s="1477"/>
      <c r="O13" s="1469">
        <v>0</v>
      </c>
      <c r="P13" s="1477"/>
      <c r="Q13" s="1469">
        <v>0</v>
      </c>
      <c r="R13" s="1477"/>
      <c r="S13" s="1468">
        <f>K13+M13-O13+Q13</f>
        <v>0</v>
      </c>
      <c r="T13" s="1477"/>
      <c r="U13" s="1466">
        <f>IF(ISERR(S13/K13),0,S13/K13)</f>
        <v>0</v>
      </c>
      <c r="V13" s="1477"/>
      <c r="W13" s="1469">
        <v>0</v>
      </c>
      <c r="X13" s="1477"/>
      <c r="Y13" s="1468">
        <f>U13*W13</f>
        <v>0</v>
      </c>
      <c r="Z13" s="1477"/>
      <c r="AA13" s="1467">
        <f>IF(ISERR(Y13/$Y$16),0,Y13/$Y$16)</f>
        <v>0</v>
      </c>
      <c r="AB13" s="1477"/>
      <c r="AC13" s="1449">
        <v>0</v>
      </c>
      <c r="AD13" s="1477"/>
      <c r="AE13" s="1467">
        <f>AA13*AC13</f>
        <v>0</v>
      </c>
    </row>
    <row r="14" spans="1:31">
      <c r="A14" s="1477">
        <f t="shared" si="0"/>
        <v>3</v>
      </c>
      <c r="B14" s="1477"/>
      <c r="C14" s="1450" t="s">
        <v>905</v>
      </c>
      <c r="D14" s="1477"/>
      <c r="E14" s="1450" t="s">
        <v>916</v>
      </c>
      <c r="F14" s="1477"/>
      <c r="G14" s="1471" t="s">
        <v>917</v>
      </c>
      <c r="H14" s="1477"/>
      <c r="I14" s="1449">
        <v>0</v>
      </c>
      <c r="J14" s="1477"/>
      <c r="K14" s="1469">
        <v>0</v>
      </c>
      <c r="L14" s="1477"/>
      <c r="M14" s="1469">
        <v>0</v>
      </c>
      <c r="N14" s="1477"/>
      <c r="O14" s="1469">
        <v>0</v>
      </c>
      <c r="P14" s="1477"/>
      <c r="Q14" s="1469">
        <v>0</v>
      </c>
      <c r="R14" s="1477"/>
      <c r="S14" s="1468">
        <f>K14+M14-O14+Q14</f>
        <v>0</v>
      </c>
      <c r="T14" s="1477"/>
      <c r="U14" s="1466">
        <f>IF(ISERR(S14/K14),0,S14/K14)</f>
        <v>0</v>
      </c>
      <c r="V14" s="1477"/>
      <c r="W14" s="1469">
        <v>0</v>
      </c>
      <c r="X14" s="1477"/>
      <c r="Y14" s="1468">
        <f>U14*W14</f>
        <v>0</v>
      </c>
      <c r="Z14" s="1477"/>
      <c r="AA14" s="1467">
        <f>IF(ISERR(Y14/$Y$16),0,Y14/$Y$16)</f>
        <v>0</v>
      </c>
      <c r="AB14" s="1477"/>
      <c r="AC14" s="1449">
        <v>0</v>
      </c>
      <c r="AD14" s="1477"/>
      <c r="AE14" s="1467">
        <f>AA14*AC14</f>
        <v>0</v>
      </c>
    </row>
    <row r="15" spans="1:31">
      <c r="A15" s="1477">
        <f t="shared" si="0"/>
        <v>4</v>
      </c>
      <c r="B15" s="1477"/>
      <c r="C15" s="1477"/>
      <c r="D15" s="1477"/>
      <c r="E15" s="1477"/>
      <c r="F15" s="1477"/>
      <c r="G15" s="1477"/>
      <c r="H15" s="1477"/>
      <c r="I15" s="1477"/>
      <c r="J15" s="1477"/>
      <c r="K15" s="1477"/>
      <c r="L15" s="1477"/>
      <c r="M15" s="1477"/>
      <c r="N15" s="1477"/>
      <c r="O15" s="1477"/>
      <c r="P15" s="1477"/>
      <c r="Q15" s="1477"/>
      <c r="R15" s="1477"/>
      <c r="S15" s="1477"/>
      <c r="T15" s="1477"/>
      <c r="U15" s="1477"/>
      <c r="V15" s="1477"/>
      <c r="W15" s="1465"/>
      <c r="X15" s="1477"/>
      <c r="Y15" s="1465"/>
      <c r="Z15" s="1477"/>
      <c r="AA15" s="1463"/>
      <c r="AB15" s="1477"/>
      <c r="AC15" s="1477"/>
      <c r="AD15" s="1477"/>
      <c r="AE15" s="1463"/>
    </row>
    <row r="16" spans="1:31">
      <c r="A16" s="1477">
        <f t="shared" si="0"/>
        <v>5</v>
      </c>
      <c r="B16" s="1477"/>
      <c r="C16" s="1477"/>
      <c r="D16" s="1477"/>
      <c r="E16" s="1477"/>
      <c r="F16" s="1477"/>
      <c r="G16" s="1477"/>
      <c r="H16" s="1477"/>
      <c r="I16" s="1477"/>
      <c r="J16" s="1477"/>
      <c r="K16" s="1477"/>
      <c r="L16" s="1477"/>
      <c r="M16" s="1477"/>
      <c r="N16" s="1477"/>
      <c r="O16" s="1477"/>
      <c r="P16" s="1477"/>
      <c r="Q16" s="1477" t="s">
        <v>283</v>
      </c>
      <c r="R16" s="1477"/>
      <c r="S16" s="1477"/>
      <c r="T16" s="1477"/>
      <c r="U16" s="1477"/>
      <c r="V16" s="1477"/>
      <c r="W16" s="1468">
        <f>SUM(W12:W14)</f>
        <v>0</v>
      </c>
      <c r="X16" s="1477"/>
      <c r="Y16" s="1468">
        <f>SUM(Y12:Y14)</f>
        <v>0</v>
      </c>
      <c r="Z16" s="1477"/>
      <c r="AA16" s="1467">
        <f>SUM(AA12:AA14)</f>
        <v>0</v>
      </c>
      <c r="AB16" s="1477"/>
      <c r="AC16" s="1477"/>
      <c r="AD16" s="1477"/>
      <c r="AE16" s="1467">
        <f>SUM(AE12:AE14)</f>
        <v>0</v>
      </c>
    </row>
    <row r="17" spans="1:31">
      <c r="A17" s="1477">
        <f t="shared" si="0"/>
        <v>6</v>
      </c>
      <c r="B17" s="1477"/>
      <c r="C17" s="1477"/>
      <c r="D17" s="1477"/>
      <c r="E17" s="1477"/>
      <c r="F17" s="1477"/>
      <c r="G17" s="1477"/>
      <c r="H17" s="1477"/>
      <c r="I17" s="1477"/>
      <c r="J17" s="1477"/>
      <c r="K17" s="1477"/>
      <c r="L17" s="1477"/>
      <c r="M17" s="1477"/>
      <c r="N17" s="1477"/>
      <c r="O17" s="1477"/>
      <c r="P17" s="1477"/>
      <c r="Q17" s="1477"/>
      <c r="R17" s="1477"/>
      <c r="S17" s="1477"/>
      <c r="T17" s="1477"/>
      <c r="U17" s="1477"/>
      <c r="V17" s="1477"/>
      <c r="W17" s="1477"/>
      <c r="X17" s="1477"/>
      <c r="Y17" s="1477"/>
      <c r="Z17" s="1477"/>
      <c r="AA17" s="1477"/>
      <c r="AB17" s="1477"/>
      <c r="AC17" s="1477"/>
      <c r="AD17" s="1477"/>
      <c r="AE17" s="1467"/>
    </row>
    <row r="18" spans="1:31">
      <c r="A18" s="1477">
        <f t="shared" si="0"/>
        <v>7</v>
      </c>
      <c r="B18" s="1477"/>
      <c r="C18" s="1477"/>
      <c r="D18" s="1477"/>
      <c r="E18" s="1477"/>
      <c r="F18" s="1477"/>
      <c r="G18" s="1477"/>
      <c r="H18" s="1477"/>
      <c r="I18" s="1477"/>
      <c r="J18" s="1477"/>
      <c r="K18" s="1477"/>
      <c r="L18" s="1477"/>
      <c r="M18" s="1477"/>
      <c r="N18" s="1477"/>
      <c r="O18" s="1475" t="s">
        <v>918</v>
      </c>
      <c r="P18" s="1477"/>
      <c r="Q18" s="1461" t="s">
        <v>919</v>
      </c>
      <c r="R18" s="1477"/>
      <c r="S18" s="1477"/>
      <c r="T18" s="1477"/>
      <c r="U18" s="1477"/>
      <c r="V18" s="1477"/>
      <c r="W18" s="1469">
        <v>0</v>
      </c>
      <c r="X18" s="1477"/>
      <c r="Y18" s="1477"/>
      <c r="Z18" s="1477"/>
      <c r="AA18" s="1477"/>
      <c r="AB18" s="1477"/>
      <c r="AC18" s="1477"/>
      <c r="AD18" s="1477"/>
      <c r="AE18" s="1477"/>
    </row>
    <row r="19" spans="1:31">
      <c r="A19" s="1477">
        <f t="shared" si="0"/>
        <v>8</v>
      </c>
      <c r="B19" s="1477" t="s">
        <v>390</v>
      </c>
      <c r="C19" s="1477"/>
      <c r="D19" s="1477"/>
      <c r="E19" s="1477"/>
      <c r="F19" s="1477"/>
      <c r="G19" s="1477"/>
      <c r="H19" s="1477"/>
      <c r="I19" s="1477"/>
      <c r="J19" s="1477"/>
      <c r="K19" s="1477"/>
      <c r="L19" s="1477"/>
      <c r="M19" s="1477"/>
      <c r="N19" s="1477"/>
      <c r="O19" s="1475" t="s">
        <v>798</v>
      </c>
      <c r="P19" s="1477"/>
      <c r="Q19" s="1460" t="s">
        <v>153</v>
      </c>
      <c r="R19" s="1477"/>
      <c r="S19" s="1477"/>
      <c r="T19" s="1477"/>
      <c r="U19" s="1477"/>
      <c r="V19" s="1477"/>
      <c r="W19" s="1469">
        <v>0</v>
      </c>
      <c r="X19" s="1477"/>
      <c r="Y19" s="1477"/>
      <c r="Z19" s="1477"/>
      <c r="AA19" s="1477"/>
      <c r="AB19" s="1477"/>
      <c r="AC19" s="1477"/>
      <c r="AD19" s="1477"/>
      <c r="AE19" s="1477"/>
    </row>
    <row r="20" spans="1:31">
      <c r="A20" s="1477">
        <f t="shared" si="0"/>
        <v>9</v>
      </c>
      <c r="B20" s="1477" t="s">
        <v>389</v>
      </c>
      <c r="C20" s="1477"/>
      <c r="D20" s="1477"/>
      <c r="E20" s="1477"/>
      <c r="F20" s="1477"/>
      <c r="G20" s="1477"/>
      <c r="H20" s="1477"/>
      <c r="I20" s="1477"/>
      <c r="J20" s="1477"/>
      <c r="K20" s="1477"/>
      <c r="L20" s="1477"/>
      <c r="M20" s="1477"/>
      <c r="N20" s="1477"/>
      <c r="O20" s="1475" t="s">
        <v>918</v>
      </c>
      <c r="P20" s="1477"/>
      <c r="Q20" s="1460" t="s">
        <v>548</v>
      </c>
      <c r="R20" s="1477"/>
      <c r="S20" s="1477"/>
      <c r="T20" s="1477"/>
      <c r="U20" s="1477"/>
      <c r="V20" s="1477"/>
      <c r="W20" s="1469">
        <v>0</v>
      </c>
      <c r="X20" s="1477"/>
      <c r="Y20" s="1477"/>
      <c r="Z20" s="1477"/>
      <c r="AA20" s="1477"/>
      <c r="AB20" s="1477"/>
      <c r="AC20" s="1477"/>
      <c r="AD20" s="1477"/>
      <c r="AE20" s="1477"/>
    </row>
    <row r="21" spans="1:31">
      <c r="A21" s="1477">
        <f t="shared" si="0"/>
        <v>10</v>
      </c>
      <c r="B21" s="1477"/>
      <c r="C21" s="1477"/>
      <c r="D21" s="1477"/>
      <c r="E21" s="1477"/>
      <c r="F21" s="1477"/>
      <c r="G21" s="1477"/>
      <c r="H21" s="1477"/>
      <c r="I21" s="1477"/>
      <c r="J21" s="1477"/>
      <c r="K21" s="1477"/>
      <c r="L21" s="1477"/>
      <c r="M21" s="1477"/>
      <c r="N21" s="1477"/>
      <c r="O21" s="1477"/>
      <c r="P21" s="1477"/>
      <c r="Q21" s="1460"/>
      <c r="R21" s="1477"/>
      <c r="S21" s="1477"/>
      <c r="T21" s="1477"/>
      <c r="U21" s="1477"/>
      <c r="V21" s="1477"/>
      <c r="W21" s="1473"/>
      <c r="X21" s="1477"/>
      <c r="Y21" s="1477"/>
      <c r="Z21" s="1477"/>
      <c r="AA21" s="1477"/>
      <c r="AB21" s="1477"/>
      <c r="AC21" s="1477"/>
      <c r="AD21" s="1477"/>
      <c r="AE21" s="1477"/>
    </row>
    <row r="22" spans="1:31">
      <c r="A22" s="1477">
        <f t="shared" si="0"/>
        <v>11</v>
      </c>
      <c r="B22" s="1477"/>
      <c r="C22" s="1477"/>
      <c r="D22" s="1477"/>
      <c r="E22" s="1477"/>
      <c r="F22" s="1477"/>
      <c r="G22" s="1477"/>
      <c r="H22" s="1477"/>
      <c r="I22" s="1477"/>
      <c r="J22" s="1477"/>
      <c r="K22" s="1477"/>
      <c r="L22" s="1477"/>
      <c r="M22" s="1477"/>
      <c r="N22" s="1477"/>
      <c r="O22" s="1477"/>
      <c r="P22" s="1477"/>
      <c r="Q22" s="1474" t="s">
        <v>34</v>
      </c>
      <c r="R22" s="1477"/>
      <c r="S22" s="1477"/>
      <c r="T22" s="1477"/>
      <c r="U22" s="1477"/>
      <c r="V22" s="1477"/>
      <c r="W22" s="1468">
        <f>W16+W18-W19+W20</f>
        <v>0</v>
      </c>
      <c r="X22" s="1477"/>
      <c r="Y22" s="1477"/>
      <c r="Z22" s="1477"/>
      <c r="AA22" s="1477"/>
      <c r="AB22" s="1477"/>
      <c r="AC22" s="1477"/>
      <c r="AD22" s="1477"/>
      <c r="AE22" s="1477"/>
    </row>
    <row r="23" spans="1:31">
      <c r="A23" s="1477"/>
      <c r="B23" s="1477"/>
      <c r="C23" s="1477"/>
      <c r="D23" s="1477"/>
      <c r="E23" s="1477"/>
      <c r="F23" s="1477"/>
      <c r="G23" s="1477"/>
      <c r="H23" s="1477"/>
      <c r="I23" s="1477"/>
      <c r="J23" s="1477"/>
      <c r="K23" s="1477"/>
      <c r="L23" s="1477"/>
      <c r="M23" s="1477"/>
      <c r="N23" s="1477"/>
      <c r="O23" s="1477"/>
      <c r="P23" s="1477"/>
      <c r="Q23" s="1477"/>
      <c r="R23" s="1477"/>
      <c r="S23" s="1477"/>
      <c r="T23" s="1477"/>
      <c r="U23" s="1477"/>
      <c r="V23" s="1477"/>
      <c r="W23" s="1477"/>
      <c r="X23" s="1477"/>
      <c r="Y23" s="1477"/>
      <c r="Z23" s="1477"/>
      <c r="AA23" s="1477"/>
      <c r="AB23" s="1477"/>
      <c r="AC23" s="1477"/>
      <c r="AD23" s="1477"/>
      <c r="AE23" s="1477"/>
    </row>
    <row r="24" spans="1:31">
      <c r="A24" s="1477"/>
      <c r="B24" s="1477"/>
      <c r="C24" s="1477"/>
      <c r="D24" s="1477"/>
      <c r="E24" s="1477"/>
      <c r="F24" s="1477"/>
      <c r="G24" s="1477"/>
      <c r="H24" s="1477"/>
      <c r="I24" s="1477"/>
      <c r="J24" s="1477"/>
      <c r="K24" s="1477"/>
      <c r="L24" s="1477"/>
      <c r="M24" s="1477"/>
      <c r="N24" s="1477"/>
      <c r="O24" s="1477"/>
      <c r="P24" s="1477"/>
      <c r="Q24" s="1477"/>
      <c r="R24" s="1477"/>
      <c r="S24" s="1477"/>
      <c r="T24" s="1477"/>
      <c r="U24" s="1477"/>
      <c r="V24" s="1477"/>
      <c r="W24" s="1477"/>
      <c r="X24" s="1477"/>
      <c r="Y24" s="1477"/>
      <c r="Z24" s="1477"/>
      <c r="AA24" s="1477"/>
      <c r="AB24" s="1477"/>
      <c r="AC24" s="1477"/>
      <c r="AD24" s="1477"/>
      <c r="AE24" s="1477"/>
    </row>
    <row r="25" spans="1:31">
      <c r="A25" s="1477"/>
      <c r="B25" s="1477"/>
      <c r="C25" s="1477"/>
      <c r="D25" s="1477"/>
      <c r="E25" s="1477"/>
      <c r="F25" s="1477"/>
      <c r="G25" s="1477"/>
      <c r="H25" s="1477"/>
      <c r="I25" s="1477"/>
      <c r="J25" s="1477"/>
      <c r="K25" s="1477"/>
      <c r="L25" s="1477"/>
      <c r="M25" s="1477"/>
      <c r="N25" s="1477"/>
      <c r="O25" s="1477"/>
      <c r="P25" s="1477"/>
      <c r="Q25" s="1477"/>
      <c r="R25" s="1477"/>
      <c r="S25" s="1477"/>
      <c r="T25" s="1477"/>
      <c r="U25" s="1477"/>
      <c r="V25" s="1477"/>
      <c r="W25" s="1468" t="s">
        <v>584</v>
      </c>
      <c r="X25" s="1477"/>
      <c r="Y25" s="1477"/>
      <c r="Z25" s="1477"/>
      <c r="AA25" s="1477"/>
      <c r="AB25" s="1477"/>
      <c r="AC25" s="1477"/>
      <c r="AD25" s="1477"/>
      <c r="AE25" s="1477"/>
    </row>
    <row r="26" spans="1:31">
      <c r="A26" s="1477"/>
      <c r="B26" s="1477"/>
      <c r="C26" s="1477"/>
      <c r="D26" s="1477"/>
      <c r="E26" s="1477"/>
      <c r="F26" s="1477"/>
      <c r="G26" s="1477"/>
      <c r="H26" s="1477"/>
      <c r="I26" s="1477"/>
      <c r="J26" s="1477"/>
      <c r="K26" s="1477"/>
      <c r="L26" s="1477"/>
      <c r="M26" s="1477"/>
      <c r="N26" s="1477"/>
      <c r="O26" s="1477"/>
      <c r="P26" s="1477"/>
      <c r="Q26" s="1477"/>
      <c r="R26" s="1477"/>
      <c r="S26" s="1477"/>
      <c r="T26" s="1477"/>
      <c r="U26" s="1477"/>
      <c r="V26" s="1477"/>
      <c r="W26" s="1477"/>
      <c r="X26" s="1477"/>
      <c r="Y26" s="1477"/>
      <c r="Z26" s="1477"/>
      <c r="AA26" s="1477"/>
      <c r="AB26" s="1477"/>
      <c r="AC26" s="1477"/>
      <c r="AD26" s="1477"/>
      <c r="AE26" s="1477"/>
    </row>
    <row r="27" spans="1:31">
      <c r="A27" s="1477"/>
      <c r="B27" s="1477"/>
      <c r="C27" s="1477"/>
      <c r="D27" s="1477"/>
      <c r="E27" s="1477"/>
      <c r="F27" s="1477"/>
      <c r="G27" s="1477"/>
      <c r="H27" s="1477"/>
      <c r="I27" s="1477"/>
      <c r="J27" s="1477"/>
      <c r="K27" s="1477"/>
      <c r="L27" s="1477"/>
      <c r="M27" s="1477"/>
      <c r="N27" s="1477"/>
      <c r="O27" s="1477"/>
      <c r="P27" s="1477"/>
      <c r="Q27" s="1477"/>
      <c r="R27" s="1477"/>
      <c r="S27" s="1477"/>
      <c r="T27" s="1477"/>
      <c r="U27" s="1477"/>
      <c r="V27" s="1477"/>
      <c r="W27" s="1477"/>
      <c r="X27" s="1477"/>
      <c r="Y27" s="1477"/>
      <c r="Z27" s="1477"/>
      <c r="AA27" s="1477"/>
      <c r="AB27" s="1477"/>
      <c r="AC27" s="1477"/>
      <c r="AD27" s="1477"/>
      <c r="AE27" s="1477"/>
    </row>
    <row r="28" spans="1:31">
      <c r="A28" s="1477"/>
      <c r="B28" s="1477"/>
      <c r="C28" s="1477"/>
      <c r="D28" s="1477"/>
      <c r="E28" s="1477"/>
      <c r="F28" s="1477"/>
      <c r="G28" s="1477"/>
      <c r="H28" s="1477"/>
      <c r="I28" s="1477"/>
      <c r="J28" s="1477"/>
      <c r="K28" s="1477"/>
      <c r="L28" s="1477"/>
      <c r="M28" s="1477"/>
      <c r="N28" s="1477"/>
      <c r="O28" s="1477"/>
      <c r="P28" s="1477"/>
      <c r="Q28" s="1477"/>
      <c r="R28" s="1477"/>
      <c r="S28" s="1477"/>
      <c r="T28" s="1477"/>
      <c r="U28" s="1477"/>
      <c r="V28" s="1477"/>
      <c r="W28" s="1477"/>
      <c r="X28" s="1477"/>
      <c r="Y28" s="1477"/>
      <c r="Z28" s="1477"/>
      <c r="AA28" s="1477"/>
      <c r="AB28" s="1477"/>
      <c r="AC28" s="1477"/>
      <c r="AD28" s="1477"/>
      <c r="AE28" s="1477"/>
    </row>
    <row r="29" spans="1:31">
      <c r="A29" s="1477"/>
      <c r="B29" s="1477"/>
      <c r="C29" s="1477"/>
      <c r="D29" s="1477"/>
      <c r="E29" s="1477"/>
      <c r="F29" s="1477"/>
      <c r="G29" s="1477"/>
      <c r="H29" s="1477"/>
      <c r="I29" s="1477"/>
      <c r="J29" s="1477"/>
      <c r="K29" s="1477"/>
      <c r="L29" s="1477"/>
      <c r="M29" s="1477"/>
      <c r="N29" s="1477"/>
      <c r="O29" s="1477"/>
      <c r="P29" s="1477"/>
      <c r="Q29" s="1477"/>
      <c r="R29" s="1477"/>
      <c r="S29" s="1477"/>
      <c r="T29" s="1477"/>
      <c r="U29" s="1477"/>
      <c r="V29" s="1477"/>
      <c r="W29" s="1477"/>
      <c r="X29" s="1477"/>
      <c r="Y29" s="1477"/>
      <c r="Z29" s="1477"/>
      <c r="AA29" s="1477"/>
      <c r="AB29" s="1477"/>
      <c r="AC29" s="1477"/>
      <c r="AD29" s="1477"/>
      <c r="AE29" s="1477"/>
    </row>
    <row r="30" spans="1:31">
      <c r="A30" s="1477"/>
      <c r="B30" s="1477"/>
      <c r="C30" s="1477"/>
      <c r="D30" s="1477"/>
      <c r="E30" s="1477"/>
      <c r="F30" s="1477"/>
      <c r="G30" s="1477"/>
      <c r="H30" s="1477"/>
      <c r="I30" s="1477"/>
      <c r="J30" s="1477"/>
      <c r="K30" s="1477"/>
      <c r="L30" s="1477"/>
      <c r="M30" s="1477"/>
      <c r="N30" s="1477"/>
      <c r="O30" s="1477"/>
      <c r="P30" s="1477"/>
      <c r="Q30" s="1477"/>
      <c r="R30" s="1477"/>
      <c r="S30" s="1477"/>
      <c r="T30" s="1477"/>
      <c r="U30" s="1477"/>
      <c r="V30" s="1477"/>
      <c r="W30" s="1477"/>
      <c r="X30" s="1477"/>
      <c r="Y30" s="1477"/>
      <c r="Z30" s="1477"/>
      <c r="AA30" s="1477"/>
      <c r="AB30" s="1477"/>
      <c r="AC30" s="1477"/>
      <c r="AD30" s="1477"/>
      <c r="AE30" s="1477"/>
    </row>
    <row r="31" spans="1:31">
      <c r="A31" s="1477"/>
      <c r="B31" s="1477"/>
      <c r="C31" s="1477"/>
      <c r="D31" s="1477"/>
      <c r="E31" s="1477"/>
      <c r="F31" s="1477"/>
      <c r="G31" s="1477"/>
      <c r="H31" s="1477"/>
      <c r="I31" s="1477"/>
      <c r="J31" s="1477"/>
      <c r="K31" s="1477"/>
      <c r="L31" s="1477"/>
      <c r="M31" s="1477"/>
      <c r="N31" s="1477"/>
      <c r="O31" s="1477"/>
      <c r="P31" s="1477"/>
      <c r="Q31" s="1477"/>
      <c r="R31" s="1477"/>
      <c r="S31" s="1477"/>
      <c r="T31" s="1477"/>
      <c r="U31" s="1477"/>
      <c r="V31" s="1477"/>
      <c r="W31" s="1477"/>
      <c r="X31" s="1477"/>
      <c r="Y31" s="1477"/>
      <c r="Z31" s="1477"/>
      <c r="AA31" s="1477"/>
      <c r="AB31" s="1477"/>
      <c r="AC31" s="1477"/>
      <c r="AD31" s="1477"/>
      <c r="AE31" s="1477"/>
    </row>
    <row r="32" spans="1:31">
      <c r="A32" s="1477"/>
      <c r="B32" s="1477"/>
      <c r="C32" s="1477"/>
      <c r="D32" s="1477"/>
      <c r="E32" s="1477"/>
      <c r="F32" s="1477"/>
      <c r="G32" s="1477"/>
      <c r="H32" s="1477"/>
      <c r="I32" s="1477"/>
      <c r="J32" s="1477"/>
      <c r="K32" s="1477"/>
      <c r="L32" s="1477"/>
      <c r="M32" s="1477"/>
      <c r="N32" s="1477"/>
      <c r="O32" s="1477"/>
      <c r="P32" s="1477"/>
      <c r="Q32" s="1477"/>
      <c r="R32" s="1477"/>
      <c r="S32" s="1477"/>
      <c r="T32" s="1477"/>
      <c r="U32" s="1477"/>
      <c r="V32" s="1477"/>
      <c r="W32" s="1477"/>
      <c r="X32" s="1477"/>
      <c r="Y32" s="1477"/>
      <c r="Z32" s="1477"/>
      <c r="AA32" s="1477"/>
      <c r="AB32" s="1477"/>
      <c r="AC32" s="1477"/>
      <c r="AD32" s="1477"/>
      <c r="AE32" s="1477"/>
    </row>
  </sheetData>
  <customSheetViews>
    <customSheetView guid="{700BB901-DE3D-40AF-9E84-3437521A0345}" showPageBreaks="1" fitToPage="1">
      <selection sqref="A1:AB1"/>
      <pageMargins left="0.48" right="0.34" top="1" bottom="1" header="0.5" footer="0.5"/>
      <pageSetup scale="57" orientation="landscape" r:id="rId1"/>
      <headerFooter alignWithMargins="0">
        <oddFooter>&amp;LSponsored by:  Pamela L. Sutton-Hall and Randall W. Hamlett&amp;C&amp;A&amp;R&amp;P of &amp;N</oddFooter>
      </headerFooter>
    </customSheetView>
    <customSheetView guid="{D30DA162-D620-4A19-970C-1046A6A23ED1}" fitToPage="1">
      <selection sqref="A1:AB1"/>
      <pageMargins left="0.48" right="0.34" top="1" bottom="1" header="0.5" footer="0.5"/>
      <pageSetup scale="56" orientation="landscape" r:id="rId2"/>
      <headerFooter alignWithMargins="0">
        <oddFooter>&amp;LSponsored by:  Pamela L. Sutton-Hall and Randall W. Hamlett&amp;C&amp;A&amp;R&amp;P of &amp;N</oddFooter>
      </headerFooter>
    </customSheetView>
    <customSheetView guid="{7B208CC4-03EC-49A3-9AEF-BDEAF48D6BE2}" fitToPage="1">
      <selection sqref="A1:AB1"/>
      <pageMargins left="0.48" right="0.34" top="1" bottom="1" header="0.5" footer="0.5"/>
      <pageSetup scale="56" orientation="landscape" r:id="rId3"/>
      <headerFooter alignWithMargins="0">
        <oddFooter>&amp;LSponsored by:  Pamela L. Sutton-Hall and Randall W. Hamlett&amp;C&amp;A&amp;R&amp;P of &amp;N</oddFooter>
      </headerFooter>
    </customSheetView>
    <customSheetView guid="{FAFF7267-5C8D-421B-A6E7-C317663504A2}" fitToPage="1">
      <selection sqref="A1:AB1"/>
      <pageMargins left="0.48" right="0.34" top="1" bottom="1" header="0.5" footer="0.5"/>
      <pageSetup scale="56" orientation="landscape" r:id="rId4"/>
      <headerFooter alignWithMargins="0">
        <oddFooter>&amp;LSponsored by:  Pamela L. Sutton-Hall and Randall W. Hamlett&amp;C&amp;A&amp;R&amp;P of &amp;N</oddFooter>
      </headerFooter>
    </customSheetView>
    <customSheetView guid="{659C7A86-29AF-4EB2-A484-62929168C99A}" fitToPage="1">
      <selection sqref="A1:AB1"/>
      <pageMargins left="0.48" right="0.34" top="1" bottom="1" header="0.5" footer="0.5"/>
      <pageSetup scale="56" orientation="landscape" r:id="rId5"/>
      <headerFooter alignWithMargins="0">
        <oddFooter>&amp;LSponsored by:  Pamela L. Sutton-Hall and Randall W. Hamlett&amp;C&amp;A&amp;R&amp;P of &amp;N</oddFooter>
      </headerFooter>
    </customSheetView>
    <customSheetView guid="{DE1D8474-1C81-4DEF-9FC4-4CC6D52CA0A7}" fitToPage="1">
      <selection sqref="A1:AB1"/>
      <pageMargins left="0.48" right="0.34" top="1" bottom="1" header="0.5" footer="0.5"/>
      <pageSetup scale="56" orientation="landscape" r:id="rId6"/>
      <headerFooter alignWithMargins="0">
        <oddFooter>&amp;LSponsored by:  Pamela L. Sutton-Hall and Randall W. Hamlett&amp;C&amp;A&amp;R&amp;P of &amp;N</oddFooter>
      </headerFooter>
    </customSheetView>
  </customSheetViews>
  <phoneticPr fontId="20" type="noConversion"/>
  <pageMargins left="0.75" right="0.75" top="1" bottom="1" header="0.75" footer="0.5"/>
  <pageSetup scale="70" orientation="landscape" r:id="rId7"/>
  <headerFooter alignWithMargins="0">
    <oddFooter>&amp;LSponsored by:  Renee V. Hawkins</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J42"/>
  <sheetViews>
    <sheetView workbookViewId="0"/>
  </sheetViews>
  <sheetFormatPr defaultColWidth="9.140625" defaultRowHeight="11.25"/>
  <cols>
    <col min="1" max="1" width="6.140625" style="1651" customWidth="1"/>
    <col min="2" max="2" width="6.42578125" style="784" customWidth="1"/>
    <col min="3" max="3" width="4.85546875" style="784" customWidth="1"/>
    <col min="4" max="4" width="17.5703125" style="784" customWidth="1"/>
    <col min="5" max="5" width="12.140625" style="784" customWidth="1"/>
    <col min="6" max="7" width="2" style="784" customWidth="1"/>
    <col min="8" max="8" width="13.7109375" style="784" customWidth="1"/>
    <col min="9" max="9" width="8.42578125" style="784" customWidth="1"/>
    <col min="10" max="10" width="14.5703125" style="784" customWidth="1"/>
    <col min="11" max="11" width="12.5703125" style="784" customWidth="1"/>
    <col min="12" max="16384" width="9.140625" style="784"/>
  </cols>
  <sheetData>
    <row r="1" spans="1:10" ht="12" thickBot="1">
      <c r="B1" s="1583"/>
      <c r="C1" s="1583"/>
      <c r="D1" s="1583"/>
      <c r="E1" s="1583"/>
      <c r="F1" s="1583"/>
      <c r="G1" s="1583"/>
      <c r="H1" s="1583"/>
      <c r="I1" s="1583"/>
      <c r="J1" s="1448" t="s">
        <v>144</v>
      </c>
    </row>
    <row r="2" spans="1:10">
      <c r="B2" s="1585" t="s">
        <v>465</v>
      </c>
      <c r="C2" s="1586"/>
      <c r="D2" s="1586"/>
      <c r="E2" s="1586"/>
      <c r="F2" s="1586"/>
      <c r="G2" s="1587"/>
      <c r="H2" s="1583"/>
      <c r="I2" s="1583"/>
    </row>
    <row r="3" spans="1:10">
      <c r="B3" s="1588" t="s">
        <v>1407</v>
      </c>
      <c r="C3" s="1589"/>
      <c r="D3" s="1589"/>
      <c r="E3" s="1589"/>
      <c r="F3" s="1589"/>
      <c r="G3" s="1590"/>
      <c r="H3" s="1141"/>
      <c r="I3" s="1141"/>
      <c r="J3" s="1447"/>
    </row>
    <row r="4" spans="1:10">
      <c r="A4" s="1661"/>
      <c r="B4" s="1591" t="s">
        <v>1592</v>
      </c>
      <c r="C4" s="1592"/>
      <c r="D4" s="1592"/>
      <c r="E4" s="1592"/>
      <c r="F4" s="1592"/>
      <c r="G4" s="1593"/>
      <c r="H4" s="1447"/>
      <c r="I4" s="1447"/>
      <c r="J4" s="1447"/>
    </row>
    <row r="5" spans="1:10" ht="12" thickBot="1">
      <c r="A5" s="1661"/>
      <c r="B5" s="1594"/>
      <c r="C5" s="1595"/>
      <c r="D5" s="1595"/>
      <c r="E5" s="1595"/>
      <c r="F5" s="1595"/>
      <c r="G5" s="1596"/>
      <c r="H5" s="1447"/>
      <c r="I5" s="1447"/>
      <c r="J5" s="1447"/>
    </row>
    <row r="6" spans="1:10" ht="39.75" customHeight="1">
      <c r="A6" s="1584" t="s">
        <v>1333</v>
      </c>
      <c r="B6" s="1447"/>
      <c r="C6" s="1447"/>
      <c r="D6" s="1447"/>
      <c r="E6" s="1447"/>
      <c r="F6" s="1447"/>
      <c r="G6" s="1447"/>
      <c r="H6" s="1447"/>
      <c r="I6" s="1447"/>
      <c r="J6" s="1447"/>
    </row>
    <row r="7" spans="1:10">
      <c r="A7" s="1661">
        <v>1</v>
      </c>
      <c r="B7" s="1447"/>
      <c r="C7" s="1447" t="s">
        <v>825</v>
      </c>
      <c r="D7" s="1447"/>
      <c r="E7" s="1447"/>
      <c r="F7" s="1447"/>
      <c r="G7" s="1447"/>
      <c r="H7" s="1447"/>
      <c r="I7" s="1447"/>
      <c r="J7" s="1446">
        <f>'II-C-2.3'!W20</f>
        <v>0</v>
      </c>
    </row>
    <row r="8" spans="1:10">
      <c r="A8" s="1661">
        <f t="shared" ref="A8:A38" si="0">A7+1</f>
        <v>2</v>
      </c>
      <c r="B8" s="1447"/>
      <c r="C8" s="1447" t="s">
        <v>1033</v>
      </c>
      <c r="D8" s="1447"/>
      <c r="E8" s="1447"/>
      <c r="F8" s="1447"/>
      <c r="G8" s="1447"/>
      <c r="H8" s="1447"/>
      <c r="I8" s="1447"/>
      <c r="J8" s="1447"/>
    </row>
    <row r="9" spans="1:10">
      <c r="A9" s="1661">
        <f t="shared" si="0"/>
        <v>3</v>
      </c>
      <c r="B9" s="1448" t="s">
        <v>826</v>
      </c>
      <c r="C9" s="1447" t="s">
        <v>827</v>
      </c>
      <c r="D9" s="1447"/>
      <c r="E9" s="1447"/>
      <c r="F9" s="1447"/>
      <c r="G9" s="1447"/>
      <c r="H9" s="1447"/>
      <c r="I9" s="1447"/>
      <c r="J9" s="1445">
        <v>0</v>
      </c>
    </row>
    <row r="10" spans="1:10">
      <c r="A10" s="1661">
        <f t="shared" si="0"/>
        <v>4</v>
      </c>
      <c r="B10" s="1447"/>
      <c r="C10" s="1447" t="s">
        <v>1034</v>
      </c>
      <c r="D10" s="1447"/>
      <c r="E10" s="1447"/>
      <c r="F10" s="1447"/>
      <c r="G10" s="1447"/>
      <c r="H10" s="1447"/>
      <c r="I10" s="1447"/>
      <c r="J10" s="1447"/>
    </row>
    <row r="11" spans="1:10">
      <c r="A11" s="1661">
        <f t="shared" si="0"/>
        <v>5</v>
      </c>
      <c r="B11" s="1447"/>
      <c r="C11" s="1447"/>
      <c r="D11" s="1444"/>
      <c r="E11" s="1447"/>
      <c r="F11" s="1447"/>
      <c r="G11" s="1447"/>
      <c r="H11" s="1447"/>
      <c r="I11" s="1447"/>
      <c r="J11" s="1443"/>
    </row>
    <row r="12" spans="1:10">
      <c r="A12" s="1661">
        <f t="shared" si="0"/>
        <v>6</v>
      </c>
      <c r="B12" s="1447"/>
      <c r="C12" s="1447" t="s">
        <v>975</v>
      </c>
      <c r="D12" s="1447"/>
      <c r="E12" s="1447"/>
      <c r="F12" s="1447"/>
      <c r="G12" s="1447"/>
      <c r="H12" s="1447"/>
      <c r="I12" s="1447"/>
      <c r="J12" s="1446">
        <f>+J7-J9</f>
        <v>0</v>
      </c>
    </row>
    <row r="13" spans="1:10">
      <c r="A13" s="1661">
        <f t="shared" si="0"/>
        <v>7</v>
      </c>
      <c r="B13" s="1447"/>
      <c r="C13" s="1447" t="s">
        <v>663</v>
      </c>
      <c r="D13" s="1447"/>
      <c r="E13" s="1447"/>
      <c r="F13" s="1447"/>
      <c r="G13" s="1447"/>
      <c r="H13" s="1447"/>
      <c r="I13" s="1447"/>
      <c r="J13" s="1447"/>
    </row>
    <row r="14" spans="1:10">
      <c r="A14" s="1661">
        <f t="shared" si="0"/>
        <v>8</v>
      </c>
      <c r="B14" s="1447"/>
      <c r="C14" s="1447"/>
      <c r="D14" s="1447"/>
      <c r="E14" s="1447"/>
      <c r="F14" s="1447"/>
      <c r="G14" s="1447"/>
      <c r="H14" s="1447"/>
      <c r="I14" s="1447"/>
      <c r="J14" s="1447"/>
    </row>
    <row r="15" spans="1:10">
      <c r="A15" s="1661">
        <f t="shared" si="0"/>
        <v>9</v>
      </c>
      <c r="B15" s="1447"/>
      <c r="C15" s="1447"/>
      <c r="D15" s="1447"/>
      <c r="E15" s="1447"/>
      <c r="F15" s="1447"/>
      <c r="G15" s="1447"/>
      <c r="H15" s="1447"/>
      <c r="I15" s="1447"/>
      <c r="J15" s="1447"/>
    </row>
    <row r="16" spans="1:10">
      <c r="A16" s="1661">
        <f t="shared" si="0"/>
        <v>10</v>
      </c>
      <c r="B16" s="1447"/>
      <c r="C16" s="1447" t="s">
        <v>155</v>
      </c>
      <c r="D16" s="1447"/>
      <c r="E16" s="1447"/>
      <c r="F16" s="1447"/>
      <c r="G16" s="1447"/>
      <c r="H16" s="1447"/>
      <c r="I16" s="1447"/>
      <c r="J16" s="1445">
        <v>0</v>
      </c>
    </row>
    <row r="17" spans="1:10">
      <c r="A17" s="1661">
        <f t="shared" si="0"/>
        <v>11</v>
      </c>
      <c r="B17" s="1447"/>
      <c r="C17" s="1447" t="s">
        <v>35</v>
      </c>
      <c r="D17" s="1447"/>
      <c r="E17" s="1447"/>
      <c r="F17" s="1447"/>
      <c r="G17" s="1447"/>
      <c r="H17" s="1447"/>
      <c r="I17" s="1447"/>
      <c r="J17" s="1447"/>
    </row>
    <row r="18" spans="1:10">
      <c r="A18" s="1661">
        <f t="shared" si="0"/>
        <v>12</v>
      </c>
      <c r="B18" s="1448" t="s">
        <v>826</v>
      </c>
      <c r="C18" s="1447" t="s">
        <v>157</v>
      </c>
      <c r="D18" s="1447"/>
      <c r="E18" s="1447"/>
      <c r="F18" s="1447"/>
      <c r="G18" s="1447"/>
      <c r="H18" s="1447"/>
      <c r="I18" s="1447"/>
      <c r="J18" s="1445">
        <v>0</v>
      </c>
    </row>
    <row r="19" spans="1:10">
      <c r="A19" s="1661">
        <f t="shared" si="0"/>
        <v>13</v>
      </c>
      <c r="B19" s="1447"/>
      <c r="C19" s="1447" t="s">
        <v>664</v>
      </c>
      <c r="D19" s="1447"/>
      <c r="E19" s="1447"/>
      <c r="F19" s="1447"/>
      <c r="G19" s="1447"/>
      <c r="H19" s="1447"/>
      <c r="I19" s="1447"/>
      <c r="J19" s="1447"/>
    </row>
    <row r="20" spans="1:10">
      <c r="A20" s="1661">
        <f t="shared" si="0"/>
        <v>14</v>
      </c>
      <c r="B20" s="1447"/>
      <c r="C20" s="1447"/>
      <c r="D20" s="1447"/>
      <c r="E20" s="1447"/>
      <c r="F20" s="1447"/>
      <c r="G20" s="1447"/>
      <c r="H20" s="1447"/>
      <c r="I20" s="1447"/>
      <c r="J20" s="1443"/>
    </row>
    <row r="21" spans="1:10">
      <c r="A21" s="1661">
        <f t="shared" si="0"/>
        <v>15</v>
      </c>
      <c r="B21" s="1447"/>
      <c r="C21" s="1447" t="s">
        <v>158</v>
      </c>
      <c r="D21" s="1447"/>
      <c r="E21" s="1447"/>
      <c r="F21" s="1447"/>
      <c r="G21" s="1447"/>
      <c r="H21" s="1447"/>
      <c r="I21" s="1447"/>
      <c r="J21" s="1446">
        <f>+J16-J18</f>
        <v>0</v>
      </c>
    </row>
    <row r="22" spans="1:10">
      <c r="A22" s="1661">
        <f t="shared" si="0"/>
        <v>16</v>
      </c>
      <c r="B22" s="1447"/>
      <c r="C22" s="1447" t="s">
        <v>663</v>
      </c>
      <c r="D22" s="1447"/>
      <c r="E22" s="1447"/>
      <c r="F22" s="1447"/>
      <c r="G22" s="1447"/>
      <c r="H22" s="1447"/>
      <c r="I22" s="1447"/>
      <c r="J22" s="1447"/>
    </row>
    <row r="23" spans="1:10">
      <c r="A23" s="1661">
        <f t="shared" si="0"/>
        <v>17</v>
      </c>
      <c r="B23" s="1447"/>
      <c r="C23" s="1447"/>
      <c r="D23" s="1447"/>
      <c r="E23" s="1447"/>
      <c r="F23" s="1447"/>
      <c r="G23" s="1447"/>
      <c r="H23" s="1447"/>
      <c r="I23" s="1447"/>
      <c r="J23" s="1447"/>
    </row>
    <row r="24" spans="1:10">
      <c r="A24" s="1661">
        <f t="shared" si="0"/>
        <v>18</v>
      </c>
      <c r="B24" s="1447"/>
      <c r="C24" s="1447"/>
      <c r="D24" s="1447"/>
      <c r="E24" s="1447"/>
      <c r="F24" s="1447"/>
      <c r="G24" s="1447"/>
      <c r="H24" s="1447"/>
      <c r="I24" s="1447"/>
      <c r="J24" s="1447"/>
    </row>
    <row r="25" spans="1:10">
      <c r="A25" s="1661">
        <f t="shared" si="0"/>
        <v>19</v>
      </c>
      <c r="B25" s="1447"/>
      <c r="C25" s="1447" t="s">
        <v>665</v>
      </c>
      <c r="D25" s="1447"/>
      <c r="E25" s="1447"/>
      <c r="F25" s="1447"/>
      <c r="G25" s="1447"/>
      <c r="H25" s="1447"/>
      <c r="I25" s="1447"/>
      <c r="J25" s="1446">
        <f>'II-C-2.3'!W22</f>
        <v>0</v>
      </c>
    </row>
    <row r="26" spans="1:10">
      <c r="A26" s="1661">
        <f t="shared" si="0"/>
        <v>20</v>
      </c>
      <c r="B26" s="1448" t="s">
        <v>826</v>
      </c>
      <c r="C26" s="1447" t="s">
        <v>159</v>
      </c>
      <c r="D26" s="1447"/>
      <c r="E26" s="1447"/>
      <c r="F26" s="1447"/>
      <c r="G26" s="1447"/>
      <c r="H26" s="1447"/>
      <c r="I26" s="1447"/>
      <c r="J26" s="1446">
        <f>J12</f>
        <v>0</v>
      </c>
    </row>
    <row r="27" spans="1:10">
      <c r="A27" s="1661">
        <f t="shared" si="0"/>
        <v>21</v>
      </c>
      <c r="B27" s="1447"/>
      <c r="C27" s="1447"/>
      <c r="D27" s="1447"/>
      <c r="E27" s="1447"/>
      <c r="F27" s="1447"/>
      <c r="G27" s="1447"/>
      <c r="H27" s="1447"/>
      <c r="I27" s="1447"/>
      <c r="J27" s="1443"/>
    </row>
    <row r="28" spans="1:10">
      <c r="A28" s="1661">
        <f t="shared" si="0"/>
        <v>22</v>
      </c>
      <c r="B28" s="1447"/>
      <c r="C28" s="1447" t="s">
        <v>36</v>
      </c>
      <c r="D28" s="1447"/>
      <c r="E28" s="1447"/>
      <c r="F28" s="1447"/>
      <c r="G28" s="1447"/>
      <c r="H28" s="1447"/>
      <c r="I28" s="1447"/>
      <c r="J28" s="1446">
        <f>+J25-J26</f>
        <v>0</v>
      </c>
    </row>
    <row r="29" spans="1:10">
      <c r="A29" s="1661">
        <f t="shared" si="0"/>
        <v>23</v>
      </c>
      <c r="B29" s="1447"/>
      <c r="C29" s="1447"/>
      <c r="D29" s="1447"/>
      <c r="E29" s="1447"/>
      <c r="F29" s="1447"/>
      <c r="G29" s="1447"/>
      <c r="H29" s="1447"/>
      <c r="I29" s="1447"/>
      <c r="J29" s="1447"/>
    </row>
    <row r="30" spans="1:10">
      <c r="A30" s="1661">
        <f t="shared" si="0"/>
        <v>24</v>
      </c>
      <c r="B30" s="1448" t="s">
        <v>654</v>
      </c>
      <c r="C30" s="1447" t="s">
        <v>666</v>
      </c>
      <c r="D30" s="1447"/>
      <c r="E30" s="1447"/>
      <c r="F30" s="1447"/>
      <c r="G30" s="1447"/>
      <c r="H30" s="1447"/>
      <c r="I30" s="1447"/>
      <c r="J30" s="1442">
        <f>'II-C-2.3'!AE16</f>
        <v>0</v>
      </c>
    </row>
    <row r="31" spans="1:10">
      <c r="A31" s="1661">
        <f t="shared" si="0"/>
        <v>25</v>
      </c>
      <c r="B31" s="1447"/>
      <c r="C31" s="1447"/>
      <c r="D31" s="1447"/>
      <c r="E31" s="1447"/>
      <c r="F31" s="1447"/>
      <c r="G31" s="1447"/>
      <c r="H31" s="1447"/>
      <c r="I31" s="1447"/>
      <c r="J31" s="1443"/>
    </row>
    <row r="32" spans="1:10">
      <c r="A32" s="1661">
        <f t="shared" si="0"/>
        <v>26</v>
      </c>
      <c r="B32" s="1447"/>
      <c r="C32" s="1447" t="s">
        <v>37</v>
      </c>
      <c r="D32" s="1447"/>
      <c r="E32" s="1447"/>
      <c r="F32" s="1447"/>
      <c r="G32" s="1447"/>
      <c r="H32" s="1447"/>
      <c r="I32" s="1447"/>
      <c r="J32" s="1446">
        <f>+J28*J30</f>
        <v>0</v>
      </c>
    </row>
    <row r="33" spans="1:10">
      <c r="A33" s="1661">
        <f t="shared" si="0"/>
        <v>27</v>
      </c>
      <c r="B33" s="1447"/>
      <c r="C33" s="1447"/>
      <c r="D33" s="1447"/>
      <c r="E33" s="1447"/>
      <c r="F33" s="1447"/>
      <c r="G33" s="1447"/>
      <c r="H33" s="1447"/>
      <c r="I33" s="1447"/>
      <c r="J33" s="1447"/>
    </row>
    <row r="34" spans="1:10">
      <c r="A34" s="1661">
        <f t="shared" si="0"/>
        <v>28</v>
      </c>
      <c r="B34" s="1448" t="s">
        <v>826</v>
      </c>
      <c r="C34" s="1447" t="s">
        <v>799</v>
      </c>
      <c r="D34" s="1447"/>
      <c r="E34" s="1447"/>
      <c r="F34" s="1447"/>
      <c r="G34" s="1447"/>
      <c r="H34" s="1447"/>
      <c r="I34" s="1447"/>
      <c r="J34" s="1446">
        <f>J21</f>
        <v>0</v>
      </c>
    </row>
    <row r="35" spans="1:10">
      <c r="A35" s="1661">
        <f t="shared" si="0"/>
        <v>29</v>
      </c>
      <c r="B35" s="1447"/>
      <c r="C35" s="1447"/>
      <c r="D35" s="1447"/>
      <c r="E35" s="1447"/>
      <c r="F35" s="1447"/>
      <c r="G35" s="1447"/>
      <c r="H35" s="1447"/>
      <c r="I35" s="1447"/>
      <c r="J35" s="1443"/>
    </row>
    <row r="36" spans="1:10">
      <c r="A36" s="1661">
        <f t="shared" si="0"/>
        <v>30</v>
      </c>
      <c r="B36" s="1447"/>
      <c r="C36" s="1447" t="s">
        <v>920</v>
      </c>
      <c r="D36" s="1447"/>
      <c r="E36" s="1447"/>
      <c r="F36" s="1447"/>
      <c r="G36" s="1447"/>
      <c r="H36" s="1447"/>
      <c r="I36" s="1447"/>
      <c r="J36" s="1446">
        <f>+J32-J34</f>
        <v>0</v>
      </c>
    </row>
    <row r="37" spans="1:10">
      <c r="A37" s="1661">
        <f t="shared" si="0"/>
        <v>31</v>
      </c>
      <c r="B37" s="1447"/>
      <c r="C37" s="1447"/>
      <c r="D37" s="1447"/>
      <c r="E37" s="1447"/>
      <c r="F37" s="1447"/>
      <c r="G37" s="1447"/>
      <c r="H37" s="1447"/>
      <c r="I37" s="1447"/>
      <c r="J37" s="1447"/>
    </row>
    <row r="38" spans="1:10">
      <c r="A38" s="1661">
        <f t="shared" si="0"/>
        <v>32</v>
      </c>
      <c r="B38" s="1447"/>
      <c r="C38" s="1447" t="s">
        <v>921</v>
      </c>
      <c r="D38" s="1447"/>
      <c r="E38" s="1447"/>
      <c r="F38" s="1447"/>
      <c r="G38" s="1447"/>
      <c r="H38" s="1447"/>
      <c r="I38" s="1447"/>
      <c r="J38" s="1441">
        <v>0</v>
      </c>
    </row>
    <row r="39" spans="1:10">
      <c r="A39" s="1661"/>
      <c r="B39" s="1447"/>
      <c r="C39" s="1447"/>
      <c r="D39" s="1447"/>
      <c r="E39" s="1447"/>
      <c r="F39" s="1447"/>
      <c r="G39" s="1447"/>
      <c r="H39" s="1447"/>
      <c r="I39" s="1447"/>
      <c r="J39" s="1447"/>
    </row>
    <row r="40" spans="1:10">
      <c r="A40" s="1661"/>
      <c r="B40" s="1447"/>
      <c r="C40" s="1447"/>
      <c r="D40" s="1447"/>
      <c r="E40" s="1447"/>
      <c r="F40" s="1447"/>
      <c r="G40" s="1447"/>
      <c r="H40" s="1447"/>
      <c r="I40" s="1447"/>
      <c r="J40" s="1447"/>
    </row>
    <row r="41" spans="1:10">
      <c r="A41" s="1662"/>
      <c r="B41" s="1447"/>
      <c r="C41" s="1447"/>
      <c r="D41" s="1447"/>
      <c r="E41" s="1447"/>
      <c r="F41" s="1447"/>
      <c r="G41" s="1447"/>
      <c r="H41" s="1447"/>
      <c r="I41" s="1447"/>
      <c r="J41" s="1447"/>
    </row>
    <row r="42" spans="1:10">
      <c r="A42" s="1661"/>
      <c r="B42" s="1447"/>
      <c r="C42" s="1447"/>
      <c r="D42" s="1447"/>
      <c r="E42" s="1447"/>
      <c r="F42" s="1447"/>
      <c r="G42" s="1447"/>
      <c r="H42" s="1447"/>
      <c r="I42" s="1447"/>
      <c r="J42" s="1447"/>
    </row>
  </sheetData>
  <customSheetViews>
    <customSheetView guid="{700BB901-DE3D-40AF-9E84-3437521A0345}" showPageBreaks="1" fitToPage="1">
      <selection sqref="A1:I1"/>
      <pageMargins left="1.04" right="0.5" top="1" bottom="1" header="0.5" footer="0.5"/>
      <printOptions horizontalCentered="1"/>
      <pageSetup scale="84" orientation="portrait" r:id="rId1"/>
      <headerFooter alignWithMargins="0">
        <oddFooter>&amp;LSponsored by:  Pamela L. Sutton-Hall and Randall W. Hamlett&amp;C&amp;A&amp;R&amp;P of &amp;N</oddFooter>
      </headerFooter>
    </customSheetView>
    <customSheetView guid="{D30DA162-D620-4A19-970C-1046A6A23ED1}" fitToPage="1">
      <selection sqref="A1:I1"/>
      <pageMargins left="1.04" right="0.5" top="1" bottom="1" header="0.5" footer="0.5"/>
      <printOptions horizontalCentered="1"/>
      <pageSetup scale="83" orientation="portrait" r:id="rId2"/>
      <headerFooter alignWithMargins="0">
        <oddFooter>&amp;LSponsored by:  Pamela L. Sutton-Hall and Randall W. Hamlett&amp;C&amp;A&amp;R&amp;P of &amp;N</oddFooter>
      </headerFooter>
    </customSheetView>
    <customSheetView guid="{7B208CC4-03EC-49A3-9AEF-BDEAF48D6BE2}" fitToPage="1">
      <selection sqref="A1:I1"/>
      <pageMargins left="1.04" right="0.5" top="1" bottom="1" header="0.5" footer="0.5"/>
      <printOptions horizontalCentered="1"/>
      <pageSetup scale="83" orientation="portrait" r:id="rId3"/>
      <headerFooter alignWithMargins="0">
        <oddFooter>&amp;LSponsored by:  Pamela L. Sutton-Hall and Randall W. Hamlett&amp;C&amp;A&amp;R&amp;P of &amp;N</oddFooter>
      </headerFooter>
    </customSheetView>
    <customSheetView guid="{FAFF7267-5C8D-421B-A6E7-C317663504A2}" fitToPage="1">
      <selection sqref="A1:I1"/>
      <pageMargins left="1.04" right="0.5" top="1" bottom="1" header="0.5" footer="0.5"/>
      <printOptions horizontalCentered="1"/>
      <pageSetup scale="83" orientation="portrait" r:id="rId4"/>
      <headerFooter alignWithMargins="0">
        <oddFooter>&amp;LSponsored by:  Pamela L. Sutton-Hall and Randall W. Hamlett&amp;C&amp;A&amp;R&amp;P of &amp;N</oddFooter>
      </headerFooter>
    </customSheetView>
    <customSheetView guid="{659C7A86-29AF-4EB2-A484-62929168C99A}" fitToPage="1">
      <selection sqref="A1:I1"/>
      <pageMargins left="1.04" right="0.5" top="1" bottom="1" header="0.5" footer="0.5"/>
      <printOptions horizontalCentered="1"/>
      <pageSetup scale="83" orientation="portrait" r:id="rId5"/>
      <headerFooter alignWithMargins="0">
        <oddFooter>&amp;LSponsored by:  Pamela L. Sutton-Hall and Randall W. Hamlett&amp;C&amp;A&amp;R&amp;P of &amp;N</oddFooter>
      </headerFooter>
    </customSheetView>
    <customSheetView guid="{DE1D8474-1C81-4DEF-9FC4-4CC6D52CA0A7}" fitToPage="1">
      <selection sqref="A1:I1"/>
      <pageMargins left="1.04" right="0.5" top="1" bottom="1" header="0.5" footer="0.5"/>
      <printOptions horizontalCentered="1"/>
      <pageSetup scale="83" orientation="portrait" r:id="rId6"/>
      <headerFooter alignWithMargins="0">
        <oddFooter>&amp;LSponsored by:  Pamela L. Sutton-Hall and Randall W. Hamlett&amp;C&amp;A&amp;R&amp;P of &amp;N</oddFooter>
      </headerFooter>
    </customSheetView>
  </customSheetViews>
  <phoneticPr fontId="20" type="noConversion"/>
  <printOptions horizontalCentered="1"/>
  <pageMargins left="1.04" right="1" top="1" bottom="1" header="0.75" footer="0.75"/>
  <pageSetup scale="90" orientation="portrait" r:id="rId7"/>
  <headerFooter alignWithMargins="0">
    <oddFooter>&amp;L&amp;"Times New Roman,Regular"&amp;9Sponsored by:  Renee V. Hawkins</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4"/>
  <dimension ref="A1:AP73"/>
  <sheetViews>
    <sheetView workbookViewId="0"/>
  </sheetViews>
  <sheetFormatPr defaultColWidth="9.140625" defaultRowHeight="11.25"/>
  <cols>
    <col min="1" max="1" width="5.140625" style="1648" customWidth="1"/>
    <col min="2" max="2" width="1.42578125" style="1437" customWidth="1"/>
    <col min="3" max="3" width="39.85546875" style="1437" customWidth="1"/>
    <col min="4" max="4" width="1.42578125" style="1437" customWidth="1"/>
    <col min="5" max="5" width="11.42578125" style="1539" customWidth="1"/>
    <col min="6" max="6" width="1.28515625" style="1509" customWidth="1"/>
    <col min="7" max="7" width="10.28515625" style="1509" customWidth="1"/>
    <col min="8" max="8" width="1" style="1437" customWidth="1"/>
    <col min="9" max="9" width="8.42578125" style="1437" customWidth="1"/>
    <col min="10" max="10" width="0.85546875" style="1437" customWidth="1"/>
    <col min="11" max="11" width="12.5703125" style="1437" customWidth="1"/>
    <col min="12" max="12" width="1.42578125" style="1437" customWidth="1"/>
    <col min="13" max="13" width="11.28515625" style="1437" customWidth="1"/>
    <col min="14" max="14" width="1.28515625" style="1437" customWidth="1"/>
    <col min="15" max="15" width="12.7109375" style="1437" customWidth="1"/>
    <col min="16" max="16" width="0.85546875" style="1437" customWidth="1"/>
    <col min="17" max="17" width="12" style="1437" customWidth="1"/>
    <col min="18" max="18" width="1" style="1437" customWidth="1"/>
    <col min="19" max="19" width="12.5703125" style="1437" customWidth="1"/>
    <col min="20" max="20" width="1.140625" style="1437" customWidth="1"/>
    <col min="21" max="21" width="7.85546875" style="1437" bestFit="1" customWidth="1"/>
    <col min="22" max="22" width="1.140625" style="1437" customWidth="1"/>
    <col min="23" max="23" width="12.28515625" style="1437" bestFit="1" customWidth="1"/>
    <col min="24" max="24" width="1" style="1437" customWidth="1"/>
    <col min="25" max="25" width="12.28515625" style="1437" bestFit="1" customWidth="1"/>
    <col min="26" max="26" width="1.5703125" style="1437" customWidth="1"/>
    <col min="27" max="27" width="11.5703125" style="1437" bestFit="1" customWidth="1"/>
    <col min="28" max="28" width="1.140625" style="1437" customWidth="1"/>
    <col min="29" max="29" width="6.140625" style="1437" bestFit="1" customWidth="1"/>
    <col min="30" max="30" width="1.42578125" style="1437" customWidth="1"/>
    <col min="31" max="31" width="9" style="1437" customWidth="1"/>
    <col min="32" max="33" width="9.140625" style="1437"/>
    <col min="34" max="34" width="16.140625" style="1436" bestFit="1" customWidth="1"/>
    <col min="35" max="35" width="9.140625" style="1436"/>
    <col min="36" max="36" width="14" style="1436" bestFit="1" customWidth="1"/>
    <col min="37" max="37" width="13.5703125" style="1436" bestFit="1" customWidth="1"/>
    <col min="38" max="38" width="14.5703125" style="1436" bestFit="1" customWidth="1"/>
    <col min="39" max="39" width="13.140625" style="1436" customWidth="1"/>
    <col min="40" max="40" width="21.7109375" style="1436" bestFit="1" customWidth="1"/>
    <col min="41" max="41" width="9.140625" style="1436"/>
    <col min="42" max="42" width="14" style="1436" bestFit="1" customWidth="1"/>
    <col min="43" max="16384" width="9.140625" style="1437"/>
  </cols>
  <sheetData>
    <row r="1" spans="1:42">
      <c r="A1" s="1647"/>
      <c r="B1" s="1440"/>
      <c r="C1" s="2067" t="s">
        <v>465</v>
      </c>
      <c r="D1" s="2067"/>
      <c r="E1" s="2067"/>
      <c r="F1" s="2067"/>
      <c r="G1" s="2067"/>
      <c r="H1" s="2067"/>
      <c r="I1" s="2067"/>
      <c r="J1" s="2067"/>
      <c r="K1" s="2067"/>
      <c r="L1" s="2067"/>
      <c r="M1" s="2067"/>
      <c r="N1" s="2067"/>
      <c r="O1" s="2067"/>
      <c r="P1" s="2067"/>
      <c r="Q1" s="2067"/>
      <c r="R1" s="2067"/>
      <c r="S1" s="2067"/>
      <c r="T1" s="2067"/>
      <c r="U1" s="2067"/>
      <c r="V1" s="2067"/>
      <c r="W1" s="2067"/>
      <c r="X1" s="2067"/>
      <c r="Y1" s="2067"/>
      <c r="Z1" s="2067"/>
      <c r="AA1" s="2067"/>
      <c r="AB1" s="2067"/>
      <c r="AC1" s="1439"/>
      <c r="AD1" s="1440"/>
      <c r="AE1" s="1438" t="s">
        <v>922</v>
      </c>
    </row>
    <row r="2" spans="1:42">
      <c r="C2" s="2067" t="s">
        <v>1407</v>
      </c>
      <c r="D2" s="2067"/>
      <c r="E2" s="2067"/>
      <c r="F2" s="2067"/>
      <c r="G2" s="2067"/>
      <c r="H2" s="2067"/>
      <c r="I2" s="2067"/>
      <c r="J2" s="2067"/>
      <c r="K2" s="2067"/>
      <c r="L2" s="2067"/>
      <c r="M2" s="2067"/>
      <c r="N2" s="2067"/>
      <c r="O2" s="2067"/>
      <c r="P2" s="2067"/>
      <c r="Q2" s="2067"/>
      <c r="R2" s="2067"/>
      <c r="S2" s="2067"/>
      <c r="T2" s="2067"/>
      <c r="U2" s="2067"/>
      <c r="V2" s="2067"/>
      <c r="W2" s="2067"/>
      <c r="X2" s="2067"/>
      <c r="Y2" s="2067"/>
      <c r="Z2" s="2067"/>
      <c r="AA2" s="2067"/>
      <c r="AB2" s="2067"/>
    </row>
    <row r="3" spans="1:42">
      <c r="A3" s="1647"/>
      <c r="B3" s="1440"/>
      <c r="C3" s="2068" t="s">
        <v>1779</v>
      </c>
      <c r="D3" s="2068"/>
      <c r="E3" s="2068"/>
      <c r="F3" s="2068"/>
      <c r="G3" s="2068"/>
      <c r="H3" s="2068"/>
      <c r="I3" s="2068"/>
      <c r="J3" s="2068"/>
      <c r="K3" s="2068"/>
      <c r="L3" s="2068"/>
      <c r="M3" s="2068"/>
      <c r="N3" s="2068"/>
      <c r="O3" s="2068"/>
      <c r="P3" s="2068"/>
      <c r="Q3" s="2068"/>
      <c r="R3" s="2068"/>
      <c r="S3" s="2068"/>
      <c r="T3" s="2068"/>
      <c r="U3" s="2068"/>
      <c r="V3" s="2068"/>
      <c r="W3" s="2068"/>
      <c r="X3" s="2068"/>
      <c r="Y3" s="2068"/>
      <c r="Z3" s="2068"/>
      <c r="AA3" s="2068"/>
      <c r="AB3" s="2068"/>
      <c r="AC3" s="1440"/>
      <c r="AD3" s="1440"/>
      <c r="AE3" s="1440"/>
    </row>
    <row r="4" spans="1:42">
      <c r="A4" s="1647" t="s">
        <v>584</v>
      </c>
      <c r="B4" s="1440"/>
      <c r="C4" s="2067" t="s">
        <v>1632</v>
      </c>
      <c r="D4" s="2067"/>
      <c r="E4" s="2067"/>
      <c r="F4" s="2067"/>
      <c r="G4" s="2067"/>
      <c r="H4" s="2067"/>
      <c r="I4" s="2067"/>
      <c r="J4" s="2067"/>
      <c r="K4" s="2067"/>
      <c r="L4" s="2067"/>
      <c r="M4" s="2067"/>
      <c r="N4" s="2067"/>
      <c r="O4" s="2067"/>
      <c r="P4" s="2067"/>
      <c r="Q4" s="2067"/>
      <c r="R4" s="2067"/>
      <c r="S4" s="2067"/>
      <c r="T4" s="2067"/>
      <c r="U4" s="2067"/>
      <c r="V4" s="2067"/>
      <c r="W4" s="2067"/>
      <c r="X4" s="2067"/>
      <c r="Y4" s="2067"/>
      <c r="Z4" s="2067"/>
      <c r="AA4" s="2067"/>
      <c r="AB4" s="2067"/>
      <c r="AC4" s="1440"/>
      <c r="AD4" s="1440"/>
      <c r="AE4" s="1440"/>
    </row>
    <row r="5" spans="1:42">
      <c r="A5" s="1647"/>
      <c r="B5" s="1440"/>
      <c r="C5" s="1440"/>
      <c r="D5" s="1440"/>
      <c r="E5" s="1538"/>
      <c r="F5" s="1435"/>
      <c r="G5" s="1435"/>
      <c r="H5" s="1440"/>
      <c r="I5" s="1440"/>
      <c r="J5" s="1440"/>
      <c r="K5" s="1440"/>
      <c r="L5" s="1440"/>
      <c r="M5" s="1440"/>
      <c r="N5" s="1440"/>
      <c r="O5" s="1440"/>
      <c r="P5" s="1440"/>
      <c r="Q5" s="1440"/>
      <c r="R5" s="1440"/>
      <c r="S5" s="1440"/>
      <c r="T5" s="1440"/>
      <c r="U5" s="1440"/>
      <c r="V5" s="1440"/>
      <c r="W5" s="1440"/>
      <c r="X5" s="1440"/>
      <c r="Y5" s="1440"/>
      <c r="Z5" s="1440"/>
      <c r="AA5" s="1440"/>
      <c r="AB5" s="1440"/>
      <c r="AC5" s="1440"/>
      <c r="AD5" s="1440"/>
      <c r="AE5" s="1440"/>
    </row>
    <row r="6" spans="1:42">
      <c r="A6" s="1647"/>
      <c r="B6" s="1440"/>
      <c r="C6" s="1435"/>
      <c r="D6" s="1440"/>
      <c r="E6" s="1538"/>
      <c r="F6" s="1435"/>
      <c r="G6" s="1435"/>
      <c r="H6" s="1440"/>
      <c r="I6" s="1435"/>
      <c r="J6" s="1440"/>
      <c r="K6" s="1435"/>
      <c r="L6" s="1440"/>
      <c r="M6" s="1435"/>
      <c r="N6" s="1440"/>
      <c r="O6" s="1435"/>
      <c r="P6" s="1440"/>
      <c r="Q6" s="1435"/>
      <c r="R6" s="1440"/>
      <c r="S6" s="1435"/>
      <c r="T6" s="1440"/>
      <c r="U6" s="1435"/>
      <c r="V6" s="1440"/>
      <c r="W6" s="1435"/>
      <c r="X6" s="1440"/>
      <c r="Y6" s="1435"/>
      <c r="Z6" s="1440"/>
      <c r="AA6" s="1435"/>
      <c r="AB6" s="1440"/>
      <c r="AC6" s="1435"/>
      <c r="AD6" s="1440"/>
      <c r="AE6" s="1435"/>
      <c r="AH6" s="1434"/>
      <c r="AI6" s="1434"/>
      <c r="AJ6" s="1434"/>
      <c r="AK6" s="1434"/>
      <c r="AL6" s="1434"/>
      <c r="AM6" s="1434"/>
      <c r="AO6" s="1434"/>
      <c r="AP6" s="1434"/>
    </row>
    <row r="7" spans="1:42">
      <c r="A7" s="1647"/>
      <c r="B7" s="1440"/>
      <c r="C7" s="1538" t="s">
        <v>28</v>
      </c>
      <c r="D7" s="1440"/>
      <c r="E7" s="1538" t="s">
        <v>29</v>
      </c>
      <c r="F7" s="1538"/>
      <c r="G7" s="1538" t="s">
        <v>30</v>
      </c>
      <c r="H7" s="1440"/>
      <c r="I7" s="1538" t="s">
        <v>31</v>
      </c>
      <c r="J7" s="1440"/>
      <c r="K7" s="1538" t="s">
        <v>626</v>
      </c>
      <c r="L7" s="1440"/>
      <c r="M7" s="1538" t="s">
        <v>627</v>
      </c>
      <c r="N7" s="1440"/>
      <c r="O7" s="1538" t="s">
        <v>628</v>
      </c>
      <c r="P7" s="1440"/>
      <c r="Q7" s="1538" t="s">
        <v>629</v>
      </c>
      <c r="R7" s="1440"/>
      <c r="S7" s="1538" t="s">
        <v>630</v>
      </c>
      <c r="T7" s="1440"/>
      <c r="U7" s="1538" t="s">
        <v>631</v>
      </c>
      <c r="V7" s="1440"/>
      <c r="W7" s="1538" t="s">
        <v>632</v>
      </c>
      <c r="X7" s="1440"/>
      <c r="Y7" s="1538" t="s">
        <v>633</v>
      </c>
      <c r="Z7" s="1440"/>
      <c r="AA7" s="1538" t="s">
        <v>634</v>
      </c>
      <c r="AB7" s="1440"/>
      <c r="AC7" s="1538" t="s">
        <v>635</v>
      </c>
      <c r="AD7" s="1440"/>
      <c r="AE7" s="1538" t="s">
        <v>636</v>
      </c>
      <c r="AH7" s="1434"/>
      <c r="AI7" s="1434"/>
      <c r="AJ7" s="1434"/>
      <c r="AK7" s="1434"/>
      <c r="AL7" s="1434"/>
      <c r="AM7" s="1434"/>
      <c r="AO7" s="1434"/>
      <c r="AP7" s="1434"/>
    </row>
    <row r="8" spans="1:42">
      <c r="A8" s="1647"/>
      <c r="B8" s="1440"/>
      <c r="C8" s="1432"/>
      <c r="D8" s="1440"/>
      <c r="E8" s="1538"/>
      <c r="F8" s="1435"/>
      <c r="G8" s="1435"/>
      <c r="H8" s="1440"/>
      <c r="I8" s="1440"/>
      <c r="J8" s="1440"/>
      <c r="K8" s="1435" t="s">
        <v>671</v>
      </c>
      <c r="L8" s="1440"/>
      <c r="M8" s="1435" t="s">
        <v>642</v>
      </c>
      <c r="N8" s="1440"/>
      <c r="O8" s="1435" t="s">
        <v>637</v>
      </c>
      <c r="P8" s="1440"/>
      <c r="Q8" s="1538" t="s">
        <v>1596</v>
      </c>
      <c r="R8" s="1440"/>
      <c r="S8" s="1435" t="s">
        <v>645</v>
      </c>
      <c r="T8" s="1440"/>
      <c r="U8" s="1435" t="s">
        <v>646</v>
      </c>
      <c r="V8" s="1440"/>
      <c r="W8" s="1435" t="s">
        <v>671</v>
      </c>
      <c r="X8" s="1440"/>
      <c r="Y8" s="1435" t="s">
        <v>205</v>
      </c>
      <c r="Z8" s="1440"/>
      <c r="AA8" s="1435" t="s">
        <v>1595</v>
      </c>
      <c r="AB8" s="1440"/>
      <c r="AC8" s="1440"/>
      <c r="AD8" s="1440"/>
      <c r="AE8" s="1435" t="s">
        <v>33</v>
      </c>
      <c r="AH8" s="1434"/>
      <c r="AI8" s="1434"/>
      <c r="AJ8" s="1434"/>
      <c r="AK8" s="1434"/>
      <c r="AL8" s="1434"/>
      <c r="AM8" s="1434"/>
      <c r="AN8" s="1434"/>
      <c r="AO8" s="1434"/>
      <c r="AP8" s="1434"/>
    </row>
    <row r="9" spans="1:42">
      <c r="A9" s="1647"/>
      <c r="B9" s="1440"/>
      <c r="C9" s="1440"/>
      <c r="D9" s="1440"/>
      <c r="E9" s="1538" t="s">
        <v>207</v>
      </c>
      <c r="F9" s="1435"/>
      <c r="G9" s="1435" t="s">
        <v>426</v>
      </c>
      <c r="H9" s="1440"/>
      <c r="I9" s="1435" t="s">
        <v>427</v>
      </c>
      <c r="J9" s="1440"/>
      <c r="K9" s="1435" t="s">
        <v>229</v>
      </c>
      <c r="L9" s="1440"/>
      <c r="M9" s="1435" t="s">
        <v>210</v>
      </c>
      <c r="N9" s="1440"/>
      <c r="O9" s="1435" t="s">
        <v>643</v>
      </c>
      <c r="P9" s="1440"/>
      <c r="Q9" s="1538" t="s">
        <v>1597</v>
      </c>
      <c r="R9" s="1440"/>
      <c r="S9" s="1435" t="s">
        <v>639</v>
      </c>
      <c r="T9" s="1440"/>
      <c r="U9" s="1435" t="s">
        <v>206</v>
      </c>
      <c r="V9" s="1440"/>
      <c r="W9" s="1435" t="s">
        <v>212</v>
      </c>
      <c r="X9" s="1440"/>
      <c r="Y9" s="1435" t="s">
        <v>639</v>
      </c>
      <c r="Z9" s="1440"/>
      <c r="AA9" s="1435" t="s">
        <v>1594</v>
      </c>
      <c r="AB9" s="1440"/>
      <c r="AC9" s="1435" t="s">
        <v>190</v>
      </c>
      <c r="AD9" s="1440"/>
      <c r="AE9" s="1435" t="s">
        <v>215</v>
      </c>
      <c r="AH9" s="1434"/>
      <c r="AI9" s="1434"/>
      <c r="AJ9" s="1434"/>
      <c r="AK9" s="1434"/>
      <c r="AL9" s="1434"/>
      <c r="AM9" s="1434"/>
      <c r="AN9" s="1434"/>
      <c r="AO9" s="1434"/>
      <c r="AP9" s="1434"/>
    </row>
    <row r="10" spans="1:42">
      <c r="A10" s="1647" t="s">
        <v>272</v>
      </c>
      <c r="B10" s="1440"/>
      <c r="C10" s="1435" t="s">
        <v>578</v>
      </c>
      <c r="D10" s="1440"/>
      <c r="E10" s="1538" t="s">
        <v>273</v>
      </c>
      <c r="F10" s="1435"/>
      <c r="G10" s="1435" t="s">
        <v>273</v>
      </c>
      <c r="H10" s="1440"/>
      <c r="I10" s="1435" t="s">
        <v>275</v>
      </c>
      <c r="J10" s="1440"/>
      <c r="K10" s="1435" t="s">
        <v>276</v>
      </c>
      <c r="L10" s="1440"/>
      <c r="M10" s="1435" t="s">
        <v>899</v>
      </c>
      <c r="N10" s="1440"/>
      <c r="O10" s="1435" t="s">
        <v>1598</v>
      </c>
      <c r="P10" s="1440"/>
      <c r="Q10" s="1435" t="s">
        <v>675</v>
      </c>
      <c r="R10" s="1440"/>
      <c r="S10" s="1435" t="s">
        <v>646</v>
      </c>
      <c r="T10" s="1440"/>
      <c r="U10" s="1435" t="s">
        <v>902</v>
      </c>
      <c r="V10" s="1440"/>
      <c r="W10" s="1435" t="s">
        <v>903</v>
      </c>
      <c r="X10" s="1440"/>
      <c r="Y10" s="1435" t="s">
        <v>646</v>
      </c>
      <c r="Z10" s="1440"/>
      <c r="AA10" s="1435" t="s">
        <v>1593</v>
      </c>
      <c r="AB10" s="1440"/>
      <c r="AC10" s="1435" t="s">
        <v>676</v>
      </c>
      <c r="AD10" s="1440"/>
      <c r="AE10" s="1435" t="s">
        <v>190</v>
      </c>
      <c r="AH10" s="1434"/>
      <c r="AI10" s="1434"/>
      <c r="AJ10" s="1434"/>
      <c r="AK10" s="1434"/>
      <c r="AL10" s="1434"/>
      <c r="AM10" s="1434"/>
      <c r="AN10" s="1434"/>
      <c r="AO10" s="1434"/>
      <c r="AP10" s="1434"/>
    </row>
    <row r="11" spans="1:42">
      <c r="A11" s="1430"/>
      <c r="B11" s="1440"/>
      <c r="C11" s="1431" t="s">
        <v>1102</v>
      </c>
      <c r="D11" s="1440"/>
      <c r="E11" s="1430"/>
      <c r="F11" s="1435"/>
      <c r="G11" s="1430"/>
      <c r="H11" s="1440"/>
      <c r="I11" s="1431"/>
      <c r="J11" s="1440"/>
      <c r="K11" s="1431"/>
      <c r="L11" s="1440"/>
      <c r="M11" s="1431"/>
      <c r="N11" s="1440"/>
      <c r="O11" s="1431"/>
      <c r="P11" s="1440"/>
      <c r="Q11" s="1431"/>
      <c r="R11" s="1440"/>
      <c r="S11" s="1431"/>
      <c r="T11" s="1440"/>
      <c r="U11" s="1431"/>
      <c r="V11" s="1440"/>
      <c r="W11" s="1431"/>
      <c r="X11" s="1440"/>
      <c r="Y11" s="1431"/>
      <c r="Z11" s="1440"/>
      <c r="AA11" s="1431"/>
      <c r="AB11" s="1440"/>
      <c r="AC11" s="1431"/>
      <c r="AD11" s="1440"/>
      <c r="AE11" s="1431"/>
      <c r="AH11" s="1433"/>
      <c r="AI11" s="1433"/>
      <c r="AJ11" s="1433"/>
      <c r="AK11" s="1433"/>
      <c r="AL11" s="1433"/>
      <c r="AM11" s="1433"/>
      <c r="AN11" s="1433"/>
      <c r="AO11" s="1433"/>
    </row>
    <row r="12" spans="1:42">
      <c r="A12" s="1647">
        <v>1</v>
      </c>
      <c r="B12" s="1510"/>
      <c r="C12" s="1511" t="s">
        <v>1417</v>
      </c>
      <c r="D12" s="1429"/>
      <c r="E12" s="1428">
        <v>39539</v>
      </c>
      <c r="F12" s="1427"/>
      <c r="G12" s="1428">
        <v>50496</v>
      </c>
      <c r="H12" s="1440"/>
      <c r="I12" s="1426">
        <v>6.7599999999999993E-2</v>
      </c>
      <c r="J12" s="1429"/>
      <c r="K12" s="1425">
        <v>70000000</v>
      </c>
      <c r="L12" s="1429"/>
      <c r="M12" s="1425">
        <v>0</v>
      </c>
      <c r="O12" s="1469">
        <v>457765</v>
      </c>
      <c r="P12" s="1429"/>
      <c r="Q12" s="1425">
        <v>0</v>
      </c>
      <c r="R12" s="1440"/>
      <c r="S12" s="1424">
        <v>69542235</v>
      </c>
      <c r="T12" s="1440"/>
      <c r="U12" s="1467">
        <f t="shared" ref="U12:U34" si="0">IF(ISERR(S12/K12),0,S12/K12)</f>
        <v>0.99346049999999997</v>
      </c>
      <c r="V12" s="1440"/>
      <c r="W12" s="1425">
        <v>70000000</v>
      </c>
      <c r="X12" s="1440"/>
      <c r="Y12" s="1468">
        <f t="shared" ref="Y12:Y34" si="1">U12*W12</f>
        <v>69542235</v>
      </c>
      <c r="Z12" s="1440"/>
      <c r="AA12" s="1467">
        <f>IF(ISERR(Y12/$Y$42),0,Y12/$Y$42)</f>
        <v>2.2555348054337482E-2</v>
      </c>
      <c r="AB12" s="1477"/>
      <c r="AC12" s="1449">
        <f>YIELD(E12,G12,(I12),(U12*100),100,2,2)</f>
        <v>6.8114398690444833E-2</v>
      </c>
      <c r="AD12" s="1477"/>
      <c r="AE12" s="1467">
        <f t="shared" ref="AE12:AE34" si="2">AA12*AC12</f>
        <v>1.5363439699748924E-3</v>
      </c>
      <c r="AH12" s="1605"/>
      <c r="AJ12" s="1605"/>
      <c r="AL12" s="1605"/>
      <c r="AN12" s="1605"/>
      <c r="AP12" s="1606"/>
    </row>
    <row r="13" spans="1:42">
      <c r="A13" s="1647">
        <f t="shared" ref="A13:A48" si="3">A12+1</f>
        <v>2</v>
      </c>
      <c r="B13" s="1510"/>
      <c r="C13" s="1512" t="s">
        <v>1418</v>
      </c>
      <c r="D13" s="1429"/>
      <c r="E13" s="1428">
        <v>41759</v>
      </c>
      <c r="F13" s="1427"/>
      <c r="G13" s="1428">
        <v>43585</v>
      </c>
      <c r="H13" s="1440"/>
      <c r="I13" s="1426">
        <v>2.6100000000000002E-2</v>
      </c>
      <c r="J13" s="1429"/>
      <c r="K13" s="1425">
        <v>50000000</v>
      </c>
      <c r="L13" s="1429"/>
      <c r="M13" s="1425">
        <v>0</v>
      </c>
      <c r="O13" s="1423">
        <f>106723.95+123998.6+6290.87+7309.13</f>
        <v>244322.55</v>
      </c>
      <c r="P13" s="1429"/>
      <c r="Q13" s="1425">
        <v>0</v>
      </c>
      <c r="R13" s="1440"/>
      <c r="S13" s="1424">
        <v>49755677.450000003</v>
      </c>
      <c r="T13" s="1440"/>
      <c r="U13" s="1467">
        <f t="shared" si="0"/>
        <v>0.99511354900000004</v>
      </c>
      <c r="V13" s="1440"/>
      <c r="W13" s="1425">
        <v>50000000</v>
      </c>
      <c r="X13" s="1440"/>
      <c r="Y13" s="1468">
        <f t="shared" si="1"/>
        <v>49755677.450000003</v>
      </c>
      <c r="Z13" s="1440"/>
      <c r="AA13" s="1467">
        <f t="shared" ref="AA13:AA38" si="4">IF(ISERR(Y13/$Y$42),0,Y13/$Y$42)</f>
        <v>1.6137770414829219E-2</v>
      </c>
      <c r="AB13" s="1477"/>
      <c r="AC13" s="1449">
        <f t="shared" ref="AC13:AC34" si="5">YIELD(E13,G13,(I13),(U13*100),100,2,2)</f>
        <v>2.7151737324213426E-2</v>
      </c>
      <c r="AD13" s="1477"/>
      <c r="AE13" s="1467">
        <f t="shared" si="2"/>
        <v>4.381685033019057E-4</v>
      </c>
      <c r="AH13" s="1605"/>
      <c r="AJ13" s="1605"/>
      <c r="AL13" s="1605"/>
      <c r="AN13" s="1605"/>
      <c r="AP13" s="1606"/>
    </row>
    <row r="14" spans="1:42">
      <c r="A14" s="1647">
        <f t="shared" si="3"/>
        <v>3</v>
      </c>
      <c r="B14" s="1510"/>
      <c r="C14" s="1512" t="s">
        <v>1419</v>
      </c>
      <c r="D14" s="1429"/>
      <c r="E14" s="1428">
        <v>41759</v>
      </c>
      <c r="F14" s="1427"/>
      <c r="G14" s="1428">
        <v>46142</v>
      </c>
      <c r="H14" s="1440"/>
      <c r="I14" s="1426">
        <v>3.8100000000000002E-2</v>
      </c>
      <c r="J14" s="1429"/>
      <c r="K14" s="1425">
        <v>50000000</v>
      </c>
      <c r="L14" s="1429"/>
      <c r="M14" s="1425">
        <v>0</v>
      </c>
      <c r="O14" s="1423">
        <f>106723.95+123998.6+6290.87+7309.13</f>
        <v>244322.55</v>
      </c>
      <c r="P14" s="1429"/>
      <c r="Q14" s="1425">
        <v>0</v>
      </c>
      <c r="R14" s="1440"/>
      <c r="S14" s="1424">
        <v>49755677.450000003</v>
      </c>
      <c r="T14" s="1440"/>
      <c r="U14" s="1467">
        <f t="shared" si="0"/>
        <v>0.99511354900000004</v>
      </c>
      <c r="V14" s="1440"/>
      <c r="W14" s="1425">
        <v>50000000</v>
      </c>
      <c r="X14" s="1440"/>
      <c r="Y14" s="1468">
        <f t="shared" si="1"/>
        <v>49755677.450000003</v>
      </c>
      <c r="Z14" s="1440"/>
      <c r="AA14" s="1467">
        <f t="shared" si="4"/>
        <v>1.6137770414829219E-2</v>
      </c>
      <c r="AB14" s="1477"/>
      <c r="AC14" s="1449">
        <f t="shared" si="5"/>
        <v>3.8612652700400762E-2</v>
      </c>
      <c r="AD14" s="1477"/>
      <c r="AE14" s="1467">
        <f t="shared" si="2"/>
        <v>6.2312212438660295E-4</v>
      </c>
      <c r="AH14" s="1605"/>
      <c r="AJ14" s="1605"/>
      <c r="AL14" s="1605"/>
      <c r="AN14" s="1605"/>
      <c r="AP14" s="1606"/>
    </row>
    <row r="15" spans="1:42">
      <c r="A15" s="1647">
        <f t="shared" si="3"/>
        <v>4</v>
      </c>
      <c r="B15" s="1510"/>
      <c r="C15" s="1512" t="s">
        <v>1420</v>
      </c>
      <c r="D15" s="1429"/>
      <c r="E15" s="1428">
        <v>37670</v>
      </c>
      <c r="F15" s="1427"/>
      <c r="G15" s="1428">
        <v>48625</v>
      </c>
      <c r="H15" s="1440"/>
      <c r="I15" s="1426">
        <v>6.6500000000000004E-2</v>
      </c>
      <c r="J15" s="1429"/>
      <c r="K15" s="1425">
        <v>275000000</v>
      </c>
      <c r="L15" s="1429"/>
      <c r="M15" s="1425">
        <v>-1342000</v>
      </c>
      <c r="O15" s="1423">
        <v>2504241</v>
      </c>
      <c r="P15" s="1429"/>
      <c r="Q15" s="1425">
        <v>0</v>
      </c>
      <c r="R15" s="1440"/>
      <c r="S15" s="1424">
        <v>271153759</v>
      </c>
      <c r="T15" s="1440"/>
      <c r="U15" s="1467">
        <f t="shared" si="0"/>
        <v>0.98601366909090904</v>
      </c>
      <c r="V15" s="1440"/>
      <c r="W15" s="1425">
        <v>275000000</v>
      </c>
      <c r="X15" s="1440"/>
      <c r="Y15" s="1468">
        <f t="shared" si="1"/>
        <v>271153759</v>
      </c>
      <c r="Z15" s="1440"/>
      <c r="AA15" s="1467">
        <f t="shared" si="4"/>
        <v>8.7946086439225662E-2</v>
      </c>
      <c r="AB15" s="1477"/>
      <c r="AC15" s="1449">
        <f t="shared" si="5"/>
        <v>6.759372832213395E-2</v>
      </c>
      <c r="AD15" s="1477"/>
      <c r="AE15" s="1467">
        <f t="shared" si="2"/>
        <v>5.9446038737679284E-3</v>
      </c>
      <c r="AH15" s="1605"/>
      <c r="AJ15" s="1605"/>
      <c r="AL15" s="1605"/>
      <c r="AN15" s="1605"/>
      <c r="AP15" s="1606"/>
    </row>
    <row r="16" spans="1:42">
      <c r="A16" s="1647">
        <f t="shared" si="3"/>
        <v>5</v>
      </c>
      <c r="B16" s="1510"/>
      <c r="C16" s="1512" t="s">
        <v>1421</v>
      </c>
      <c r="D16" s="1440"/>
      <c r="E16" s="1422">
        <v>41759</v>
      </c>
      <c r="F16" s="1435"/>
      <c r="G16" s="1428">
        <v>52717</v>
      </c>
      <c r="H16" s="1440"/>
      <c r="I16" s="1426">
        <v>4.6699999999999998E-2</v>
      </c>
      <c r="J16" s="1440"/>
      <c r="K16" s="1425">
        <v>100000000</v>
      </c>
      <c r="L16" s="1440"/>
      <c r="M16" s="1421">
        <v>0</v>
      </c>
      <c r="N16" s="1440"/>
      <c r="O16" s="1423">
        <f>207170.01+240703.17+12211.69+14188.31</f>
        <v>474273.18000000005</v>
      </c>
      <c r="P16" s="1440"/>
      <c r="Q16" s="1421">
        <v>0</v>
      </c>
      <c r="R16" s="1440"/>
      <c r="S16" s="1424">
        <v>99525726.819999993</v>
      </c>
      <c r="T16" s="1440"/>
      <c r="U16" s="1467">
        <f t="shared" si="0"/>
        <v>0.99525726819999993</v>
      </c>
      <c r="V16" s="1440"/>
      <c r="W16" s="1425">
        <v>100000000</v>
      </c>
      <c r="X16" s="1440"/>
      <c r="Y16" s="1468">
        <f t="shared" si="1"/>
        <v>99525726.819999993</v>
      </c>
      <c r="Z16" s="1440"/>
      <c r="AA16" s="1467">
        <f t="shared" si="4"/>
        <v>3.2280202222232442E-2</v>
      </c>
      <c r="AB16" s="1477"/>
      <c r="AC16" s="1449">
        <f t="shared" si="5"/>
        <v>4.6996471094692079E-2</v>
      </c>
      <c r="AD16" s="1477"/>
      <c r="AE16" s="1467">
        <f t="shared" si="2"/>
        <v>1.517055590667962E-3</v>
      </c>
      <c r="AH16" s="1605"/>
      <c r="AJ16" s="1605"/>
      <c r="AL16" s="1605"/>
      <c r="AN16" s="1605"/>
      <c r="AP16" s="1606"/>
    </row>
    <row r="17" spans="1:42">
      <c r="A17" s="1647">
        <f t="shared" si="3"/>
        <v>6</v>
      </c>
      <c r="B17" s="1510"/>
      <c r="C17" s="1513" t="s">
        <v>1422</v>
      </c>
      <c r="D17" s="1440"/>
      <c r="E17" s="1422">
        <v>43000</v>
      </c>
      <c r="F17" s="1435"/>
      <c r="G17" s="1422">
        <v>44835</v>
      </c>
      <c r="H17" s="1440"/>
      <c r="I17" s="1426">
        <v>2.4E-2</v>
      </c>
      <c r="J17" s="1440"/>
      <c r="K17" s="1425">
        <v>400000000</v>
      </c>
      <c r="L17" s="1440"/>
      <c r="M17" s="1421">
        <v>-696000</v>
      </c>
      <c r="N17" s="1440"/>
      <c r="O17" s="1423">
        <v>2400000</v>
      </c>
      <c r="P17" s="1440"/>
      <c r="Q17" s="1421">
        <v>0</v>
      </c>
      <c r="R17" s="1440"/>
      <c r="S17" s="1424">
        <v>396904000</v>
      </c>
      <c r="T17" s="1440"/>
      <c r="U17" s="1467">
        <f t="shared" si="0"/>
        <v>0.99226000000000003</v>
      </c>
      <c r="V17" s="1440"/>
      <c r="W17" s="1425">
        <v>400000000</v>
      </c>
      <c r="X17" s="1440"/>
      <c r="Y17" s="1468">
        <f t="shared" si="1"/>
        <v>396904000</v>
      </c>
      <c r="Z17" s="1440"/>
      <c r="AA17" s="1467">
        <f t="shared" si="4"/>
        <v>0.12873195496461631</v>
      </c>
      <c r="AB17" s="1477"/>
      <c r="AC17" s="1449">
        <f t="shared" si="5"/>
        <v>2.5653598168951072E-2</v>
      </c>
      <c r="AD17" s="1477"/>
      <c r="AE17" s="1467">
        <f t="shared" si="2"/>
        <v>3.302437844165773E-3</v>
      </c>
      <c r="AH17" s="1605"/>
      <c r="AJ17" s="1605"/>
      <c r="AK17" s="1605"/>
      <c r="AL17" s="1605"/>
      <c r="AM17" s="1605"/>
      <c r="AN17" s="1605"/>
      <c r="AP17" s="1606"/>
    </row>
    <row r="18" spans="1:42">
      <c r="A18" s="1647">
        <f t="shared" si="3"/>
        <v>7</v>
      </c>
      <c r="B18" s="1510"/>
      <c r="C18" s="1513" t="s">
        <v>1423</v>
      </c>
      <c r="D18" s="1440"/>
      <c r="E18" s="1422">
        <v>41942</v>
      </c>
      <c r="F18" s="1435"/>
      <c r="G18" s="1422">
        <v>52900</v>
      </c>
      <c r="H18" s="1440"/>
      <c r="I18" s="1426">
        <v>4.7699999999999999E-2</v>
      </c>
      <c r="J18" s="1440"/>
      <c r="K18" s="1425">
        <v>100000000</v>
      </c>
      <c r="L18" s="1440"/>
      <c r="M18" s="1421">
        <v>0</v>
      </c>
      <c r="N18" s="1440"/>
      <c r="O18" s="1423">
        <f>207170.01+240703.17+12211.69+14188.31</f>
        <v>474273.18000000005</v>
      </c>
      <c r="P18" s="1440"/>
      <c r="Q18" s="1421">
        <v>0</v>
      </c>
      <c r="R18" s="1440"/>
      <c r="S18" s="1424">
        <v>99525726.819999993</v>
      </c>
      <c r="T18" s="1440"/>
      <c r="U18" s="1467">
        <f t="shared" si="0"/>
        <v>0.99525726819999993</v>
      </c>
      <c r="V18" s="1440"/>
      <c r="W18" s="1425">
        <v>100000000</v>
      </c>
      <c r="X18" s="1440"/>
      <c r="Y18" s="1468">
        <f t="shared" si="1"/>
        <v>99525726.819999993</v>
      </c>
      <c r="Z18" s="1440"/>
      <c r="AA18" s="1467">
        <f t="shared" si="4"/>
        <v>3.2280202222232442E-2</v>
      </c>
      <c r="AB18" s="1477"/>
      <c r="AC18" s="1449">
        <f t="shared" si="5"/>
        <v>4.7999932206760007E-2</v>
      </c>
      <c r="AD18" s="1477"/>
      <c r="AE18" s="1467">
        <f t="shared" si="2"/>
        <v>1.5494475182876609E-3</v>
      </c>
      <c r="AH18" s="1605"/>
      <c r="AJ18" s="1605"/>
      <c r="AK18" s="1605"/>
      <c r="AL18" s="1605"/>
      <c r="AN18" s="1605"/>
      <c r="AP18" s="1606"/>
    </row>
    <row r="19" spans="1:42">
      <c r="A19" s="1647">
        <f t="shared" si="3"/>
        <v>8</v>
      </c>
      <c r="B19" s="1510"/>
      <c r="C19" s="1513" t="s">
        <v>1424</v>
      </c>
      <c r="D19" s="1440"/>
      <c r="E19" s="1422">
        <v>43000</v>
      </c>
      <c r="F19" s="1435"/>
      <c r="G19" s="1422">
        <v>53966</v>
      </c>
      <c r="H19" s="1440"/>
      <c r="I19" s="1426">
        <v>3.7999999999999999E-2</v>
      </c>
      <c r="J19" s="1440"/>
      <c r="K19" s="1425">
        <v>300000000</v>
      </c>
      <c r="L19" s="1440"/>
      <c r="M19" s="1421">
        <v>-3450000</v>
      </c>
      <c r="N19" s="1440"/>
      <c r="O19" s="1423">
        <v>2625000</v>
      </c>
      <c r="P19" s="1440"/>
      <c r="Q19" s="1421">
        <v>0</v>
      </c>
      <c r="R19" s="1440"/>
      <c r="S19" s="1424">
        <v>293925000</v>
      </c>
      <c r="T19" s="1440"/>
      <c r="U19" s="1467">
        <f t="shared" si="0"/>
        <v>0.97975000000000001</v>
      </c>
      <c r="V19" s="1440"/>
      <c r="W19" s="1425">
        <v>300000000</v>
      </c>
      <c r="X19" s="1440"/>
      <c r="Y19" s="1468">
        <f t="shared" si="1"/>
        <v>293925000</v>
      </c>
      <c r="Z19" s="1440"/>
      <c r="AA19" s="1467">
        <f t="shared" si="4"/>
        <v>9.5331717148163908E-2</v>
      </c>
      <c r="AB19" s="1477"/>
      <c r="AC19" s="1449">
        <f t="shared" si="5"/>
        <v>3.9152502346924245E-2</v>
      </c>
      <c r="AD19" s="1477"/>
      <c r="AE19" s="1467">
        <f t="shared" si="2"/>
        <v>3.7324752793798056E-3</v>
      </c>
      <c r="AH19" s="1605"/>
      <c r="AJ19" s="1605"/>
      <c r="AK19" s="1605"/>
      <c r="AL19" s="1605"/>
      <c r="AM19" s="1605"/>
      <c r="AN19" s="1605"/>
      <c r="AP19" s="1606"/>
    </row>
    <row r="20" spans="1:42">
      <c r="A20" s="1647">
        <f t="shared" si="3"/>
        <v>9</v>
      </c>
      <c r="B20" s="1440"/>
      <c r="C20" s="1432" t="s">
        <v>1425</v>
      </c>
      <c r="D20" s="1440"/>
      <c r="E20" s="1422">
        <v>42277</v>
      </c>
      <c r="F20" s="1435"/>
      <c r="G20" s="1422">
        <v>44834</v>
      </c>
      <c r="H20" s="1440"/>
      <c r="I20" s="1426">
        <v>3.27E-2</v>
      </c>
      <c r="J20" s="1440"/>
      <c r="K20" s="1425">
        <v>25000000</v>
      </c>
      <c r="L20" s="1440"/>
      <c r="M20" s="1421">
        <v>0</v>
      </c>
      <c r="N20" s="1440"/>
      <c r="O20" s="1423">
        <v>126464.11</v>
      </c>
      <c r="P20" s="1440"/>
      <c r="Q20" s="1421">
        <v>0</v>
      </c>
      <c r="R20" s="1440"/>
      <c r="S20" s="1424">
        <v>24873535.890000001</v>
      </c>
      <c r="T20" s="1440"/>
      <c r="U20" s="1467">
        <f t="shared" si="0"/>
        <v>0.99494143560000003</v>
      </c>
      <c r="V20" s="1440"/>
      <c r="W20" s="1425">
        <v>25000000</v>
      </c>
      <c r="X20" s="1440"/>
      <c r="Y20" s="1468">
        <f t="shared" si="1"/>
        <v>24873535.890000001</v>
      </c>
      <c r="Z20" s="1440"/>
      <c r="AA20" s="1467">
        <f t="shared" si="4"/>
        <v>8.0674896247008038E-3</v>
      </c>
      <c r="AB20" s="1477"/>
      <c r="AC20" s="1449">
        <f t="shared" si="5"/>
        <v>3.3516748246418517E-2</v>
      </c>
      <c r="AD20" s="1477"/>
      <c r="AE20" s="1467">
        <f t="shared" si="2"/>
        <v>2.7039601873169025E-4</v>
      </c>
      <c r="AH20" s="1605"/>
      <c r="AJ20" s="1605"/>
      <c r="AK20" s="1605"/>
      <c r="AL20" s="1605"/>
      <c r="AN20" s="1605"/>
      <c r="AP20" s="1606"/>
    </row>
    <row r="21" spans="1:42">
      <c r="A21" s="1647">
        <f t="shared" si="3"/>
        <v>10</v>
      </c>
      <c r="B21" s="1440"/>
      <c r="C21" s="1432" t="s">
        <v>1426</v>
      </c>
      <c r="D21" s="1440"/>
      <c r="E21" s="1422">
        <v>43237</v>
      </c>
      <c r="F21" s="1435"/>
      <c r="G21" s="1422">
        <v>46905</v>
      </c>
      <c r="H21" s="1440"/>
      <c r="I21" s="1426">
        <v>3.95E-2</v>
      </c>
      <c r="J21" s="1440"/>
      <c r="K21" s="1425">
        <v>500000000</v>
      </c>
      <c r="L21" s="1440"/>
      <c r="M21" s="1421">
        <v>-1650000</v>
      </c>
      <c r="N21" s="1440"/>
      <c r="O21" s="1469">
        <v>3250000</v>
      </c>
      <c r="P21" s="1440"/>
      <c r="Q21" s="1421">
        <v>0</v>
      </c>
      <c r="R21" s="1440"/>
      <c r="S21" s="1424">
        <v>495100000</v>
      </c>
      <c r="T21" s="1440"/>
      <c r="U21" s="1467">
        <f t="shared" si="0"/>
        <v>0.99019999999999997</v>
      </c>
      <c r="V21" s="1440"/>
      <c r="W21" s="1425">
        <v>500000000</v>
      </c>
      <c r="X21" s="1440"/>
      <c r="Y21" s="1468">
        <f t="shared" si="1"/>
        <v>495100000</v>
      </c>
      <c r="Z21" s="1440"/>
      <c r="AA21" s="1467">
        <f t="shared" si="4"/>
        <v>0.16058087321614681</v>
      </c>
      <c r="AB21" s="1477"/>
      <c r="AC21" s="1449">
        <f t="shared" si="5"/>
        <v>4.0697560280871542E-2</v>
      </c>
      <c r="AD21" s="1477"/>
      <c r="AE21" s="1467">
        <f t="shared" si="2"/>
        <v>6.5352497676691252E-3</v>
      </c>
      <c r="AH21" s="1605"/>
      <c r="AJ21" s="1605"/>
      <c r="AK21" s="1605"/>
      <c r="AL21" s="1605"/>
      <c r="AM21" s="1605"/>
      <c r="AN21" s="1605"/>
      <c r="AP21" s="1606"/>
    </row>
    <row r="22" spans="1:42">
      <c r="A22" s="1647">
        <f t="shared" si="3"/>
        <v>11</v>
      </c>
      <c r="B22" s="1440"/>
      <c r="C22" s="1432" t="s">
        <v>1427</v>
      </c>
      <c r="D22" s="1440"/>
      <c r="E22" s="1422">
        <v>42277</v>
      </c>
      <c r="F22" s="1435"/>
      <c r="G22" s="1422">
        <v>45930</v>
      </c>
      <c r="H22" s="1440"/>
      <c r="I22" s="1426">
        <v>3.7499999999999999E-2</v>
      </c>
      <c r="J22" s="1440"/>
      <c r="K22" s="1425">
        <v>50000000</v>
      </c>
      <c r="L22" s="1440"/>
      <c r="M22" s="1421">
        <v>0</v>
      </c>
      <c r="N22" s="1440"/>
      <c r="O22" s="1469">
        <v>252928.21</v>
      </c>
      <c r="P22" s="1440"/>
      <c r="Q22" s="1421">
        <v>0</v>
      </c>
      <c r="R22" s="1440"/>
      <c r="S22" s="1424">
        <v>49747071.789999999</v>
      </c>
      <c r="T22" s="1440"/>
      <c r="U22" s="1467">
        <f t="shared" si="0"/>
        <v>0.99494143579999994</v>
      </c>
      <c r="V22" s="1440"/>
      <c r="W22" s="1425">
        <v>50000000</v>
      </c>
      <c r="X22" s="1440"/>
      <c r="Y22" s="1468">
        <f t="shared" si="1"/>
        <v>49747071.789999999</v>
      </c>
      <c r="Z22" s="1440"/>
      <c r="AA22" s="1467">
        <f t="shared" si="4"/>
        <v>1.613497925264501E-2</v>
      </c>
      <c r="AB22" s="1477"/>
      <c r="AC22" s="1449">
        <f t="shared" si="5"/>
        <v>3.8113111461100087E-2</v>
      </c>
      <c r="AD22" s="1477"/>
      <c r="AE22" s="1467">
        <f t="shared" si="2"/>
        <v>6.1495426267859667E-4</v>
      </c>
      <c r="AH22" s="1605"/>
      <c r="AJ22" s="1605"/>
      <c r="AL22" s="1605"/>
      <c r="AN22" s="1605"/>
      <c r="AP22" s="1606"/>
    </row>
    <row r="23" spans="1:42">
      <c r="A23" s="1647">
        <f t="shared" si="3"/>
        <v>12</v>
      </c>
      <c r="B23" s="1440"/>
      <c r="C23" s="1432" t="s">
        <v>1428</v>
      </c>
      <c r="D23" s="1440"/>
      <c r="E23" s="1422">
        <v>42265</v>
      </c>
      <c r="F23" s="1435"/>
      <c r="G23" s="1422">
        <v>45931</v>
      </c>
      <c r="H23" s="1440"/>
      <c r="I23" s="1426">
        <v>3.85E-2</v>
      </c>
      <c r="J23" s="1440"/>
      <c r="K23" s="1425">
        <v>250000000</v>
      </c>
      <c r="L23" s="1440"/>
      <c r="M23" s="1421">
        <v>-2447500</v>
      </c>
      <c r="N23" s="1440"/>
      <c r="O23" s="1469">
        <v>1625000</v>
      </c>
      <c r="P23" s="1440"/>
      <c r="Q23" s="1421">
        <v>0</v>
      </c>
      <c r="R23" s="1440"/>
      <c r="S23" s="1424">
        <v>245927500</v>
      </c>
      <c r="T23" s="1440"/>
      <c r="U23" s="1467">
        <f t="shared" si="0"/>
        <v>0.98370999999999997</v>
      </c>
      <c r="V23" s="1440"/>
      <c r="W23" s="1425">
        <v>250000000</v>
      </c>
      <c r="X23" s="1440"/>
      <c r="Y23" s="1468">
        <f t="shared" si="1"/>
        <v>245927500</v>
      </c>
      <c r="Z23" s="1440"/>
      <c r="AA23" s="1467">
        <f t="shared" si="4"/>
        <v>7.9764194501845978E-2</v>
      </c>
      <c r="AB23" s="1477"/>
      <c r="AC23" s="1449">
        <f t="shared" si="5"/>
        <v>4.0491474866552836E-2</v>
      </c>
      <c r="AD23" s="1477"/>
      <c r="AE23" s="1467">
        <f t="shared" si="2"/>
        <v>3.2297698769223281E-3</v>
      </c>
      <c r="AH23" s="1605"/>
      <c r="AJ23" s="1605"/>
      <c r="AL23" s="1605"/>
      <c r="AN23" s="1605"/>
      <c r="AP23" s="1606"/>
    </row>
    <row r="24" spans="1:42">
      <c r="A24" s="1647">
        <f t="shared" si="3"/>
        <v>13</v>
      </c>
      <c r="B24" s="1440"/>
      <c r="C24" s="1432" t="s">
        <v>1428</v>
      </c>
      <c r="D24" s="1440"/>
      <c r="E24" s="1422">
        <v>42353</v>
      </c>
      <c r="F24" s="1435"/>
      <c r="G24" s="1422">
        <v>49658</v>
      </c>
      <c r="H24" s="1440"/>
      <c r="I24" s="1426">
        <v>4.7100000000000003E-2</v>
      </c>
      <c r="J24" s="1440"/>
      <c r="K24" s="1425">
        <v>50000000</v>
      </c>
      <c r="L24" s="1440"/>
      <c r="M24" s="1421">
        <v>0</v>
      </c>
      <c r="N24" s="1440"/>
      <c r="O24" s="1469">
        <v>252928.21</v>
      </c>
      <c r="P24" s="1440"/>
      <c r="Q24" s="1421">
        <v>0</v>
      </c>
      <c r="R24" s="1440"/>
      <c r="S24" s="1424">
        <v>49747071.789999999</v>
      </c>
      <c r="T24" s="1440"/>
      <c r="U24" s="1467">
        <f t="shared" si="0"/>
        <v>0.99494143579999994</v>
      </c>
      <c r="V24" s="1440"/>
      <c r="W24" s="1425">
        <v>50000000</v>
      </c>
      <c r="X24" s="1440"/>
      <c r="Y24" s="1468">
        <f t="shared" si="1"/>
        <v>49747071.789999999</v>
      </c>
      <c r="Z24" s="1440"/>
      <c r="AA24" s="1467">
        <f t="shared" si="4"/>
        <v>1.613497925264501E-2</v>
      </c>
      <c r="AB24" s="1477"/>
      <c r="AC24" s="1449">
        <f t="shared" si="5"/>
        <v>4.7494572059162701E-2</v>
      </c>
      <c r="AD24" s="1477"/>
      <c r="AE24" s="1467">
        <f t="shared" si="2"/>
        <v>7.6632393478784356E-4</v>
      </c>
      <c r="AH24" s="1605"/>
      <c r="AJ24" s="1605"/>
      <c r="AL24" s="1605"/>
      <c r="AN24" s="1605"/>
      <c r="AP24" s="1606"/>
    </row>
    <row r="25" spans="1:42">
      <c r="A25" s="1647">
        <f t="shared" si="3"/>
        <v>14</v>
      </c>
      <c r="B25" s="1440"/>
      <c r="C25" s="1432" t="s">
        <v>1429</v>
      </c>
      <c r="D25" s="1440"/>
      <c r="E25" s="1422">
        <v>41313</v>
      </c>
      <c r="F25" s="1435"/>
      <c r="G25" s="1422">
        <v>44985</v>
      </c>
      <c r="H25" s="1440"/>
      <c r="I25" s="1426">
        <v>3.09E-2</v>
      </c>
      <c r="J25" s="1440"/>
      <c r="K25" s="1425">
        <v>125000000</v>
      </c>
      <c r="L25" s="1440"/>
      <c r="M25" s="1421">
        <v>0</v>
      </c>
      <c r="N25" s="1440"/>
      <c r="O25" s="1469">
        <v>597740.92000000004</v>
      </c>
      <c r="P25" s="1440"/>
      <c r="Q25" s="1421">
        <v>0</v>
      </c>
      <c r="R25" s="1440"/>
      <c r="S25" s="1424">
        <v>124402259.08</v>
      </c>
      <c r="T25" s="1440"/>
      <c r="U25" s="1467">
        <f t="shared" si="0"/>
        <v>0.99521807263999995</v>
      </c>
      <c r="V25" s="1440"/>
      <c r="W25" s="1425">
        <v>125000000</v>
      </c>
      <c r="X25" s="1440"/>
      <c r="Y25" s="1468">
        <f t="shared" si="1"/>
        <v>124402259.08</v>
      </c>
      <c r="Z25" s="1440"/>
      <c r="AA25" s="1467">
        <f t="shared" si="4"/>
        <v>4.0348663690421588E-2</v>
      </c>
      <c r="AB25" s="1477"/>
      <c r="AC25" s="1449">
        <f t="shared" si="5"/>
        <v>3.1457221016179412E-2</v>
      </c>
      <c r="AD25" s="1477"/>
      <c r="AE25" s="1467">
        <f t="shared" si="2"/>
        <v>1.2692568314170852E-3</v>
      </c>
      <c r="AH25" s="1605"/>
      <c r="AJ25" s="1605"/>
      <c r="AL25" s="1605"/>
      <c r="AN25" s="1605"/>
      <c r="AP25" s="1606"/>
    </row>
    <row r="26" spans="1:42">
      <c r="A26" s="1647">
        <f t="shared" si="3"/>
        <v>15</v>
      </c>
      <c r="B26" s="1440"/>
      <c r="C26" s="1432" t="s">
        <v>1430</v>
      </c>
      <c r="D26" s="1440"/>
      <c r="E26" s="1422">
        <v>41313</v>
      </c>
      <c r="F26" s="1435"/>
      <c r="G26" s="1422">
        <v>52289</v>
      </c>
      <c r="H26" s="1440"/>
      <c r="I26" s="1426">
        <v>4.48E-2</v>
      </c>
      <c r="J26" s="1440"/>
      <c r="K26" s="1425">
        <v>75000000</v>
      </c>
      <c r="L26" s="1440"/>
      <c r="M26" s="1421">
        <v>0</v>
      </c>
      <c r="N26" s="1440"/>
      <c r="O26" s="1469">
        <v>358644.55</v>
      </c>
      <c r="P26" s="1440"/>
      <c r="Q26" s="1421">
        <v>0</v>
      </c>
      <c r="R26" s="1440"/>
      <c r="S26" s="1424">
        <v>74641355.450000003</v>
      </c>
      <c r="T26" s="1440"/>
      <c r="U26" s="1467">
        <f t="shared" si="0"/>
        <v>0.99521807266666673</v>
      </c>
      <c r="V26" s="1440"/>
      <c r="W26" s="1425">
        <v>75000000</v>
      </c>
      <c r="X26" s="1440"/>
      <c r="Y26" s="1468">
        <f t="shared" si="1"/>
        <v>74641355.450000003</v>
      </c>
      <c r="Z26" s="1440"/>
      <c r="AA26" s="1467">
        <f t="shared" si="4"/>
        <v>2.4209198214901636E-2</v>
      </c>
      <c r="AB26" s="1477"/>
      <c r="AC26" s="1449">
        <f t="shared" si="5"/>
        <v>4.5090985617371036E-2</v>
      </c>
      <c r="AD26" s="1477"/>
      <c r="AE26" s="1467">
        <f t="shared" si="2"/>
        <v>1.0916166085162143E-3</v>
      </c>
      <c r="AH26" s="1605"/>
      <c r="AJ26" s="1605"/>
      <c r="AL26" s="1605"/>
      <c r="AN26" s="1605"/>
      <c r="AP26" s="1606"/>
    </row>
    <row r="27" spans="1:42">
      <c r="A27" s="1647">
        <f t="shared" si="3"/>
        <v>16</v>
      </c>
      <c r="B27" s="1440"/>
      <c r="C27" s="1432" t="s">
        <v>1431</v>
      </c>
      <c r="D27" s="1440"/>
      <c r="E27" s="1603">
        <v>41428</v>
      </c>
      <c r="F27" s="1477"/>
      <c r="G27" s="1603">
        <v>47635</v>
      </c>
      <c r="H27" s="1477"/>
      <c r="I27" s="1449">
        <v>0.04</v>
      </c>
      <c r="J27" s="1477"/>
      <c r="K27" s="1469">
        <v>60265000</v>
      </c>
      <c r="L27" s="1477"/>
      <c r="M27" s="1469">
        <v>0</v>
      </c>
      <c r="N27" s="1477"/>
      <c r="O27" s="1469">
        <v>438769.749152289</v>
      </c>
      <c r="P27" s="1477"/>
      <c r="Q27" s="1469">
        <v>0</v>
      </c>
      <c r="R27" s="1477"/>
      <c r="S27" s="1468">
        <f t="shared" ref="S27:S34" si="6">K27+M27-O27+Q27</f>
        <v>59826230.250847712</v>
      </c>
      <c r="T27" s="1477"/>
      <c r="U27" s="1467">
        <f t="shared" si="0"/>
        <v>0.99271932715253819</v>
      </c>
      <c r="V27" s="1477"/>
      <c r="W27" s="1469">
        <v>60265000</v>
      </c>
      <c r="X27" s="1477"/>
      <c r="Y27" s="1468">
        <f t="shared" si="1"/>
        <v>59826230.250847712</v>
      </c>
      <c r="Z27" s="1477"/>
      <c r="AA27" s="1467">
        <f t="shared" si="4"/>
        <v>1.9404056341974115E-2</v>
      </c>
      <c r="AB27" s="1477"/>
      <c r="AC27" s="1449">
        <f t="shared" si="5"/>
        <v>4.0597048886490364E-2</v>
      </c>
      <c r="AD27" s="1477"/>
      <c r="AE27" s="1467">
        <f t="shared" si="2"/>
        <v>7.8774742391133658E-4</v>
      </c>
      <c r="AH27" s="1605"/>
      <c r="AJ27" s="1605"/>
      <c r="AL27" s="2274"/>
      <c r="AN27" s="1605"/>
      <c r="AP27" s="1606"/>
    </row>
    <row r="28" spans="1:42">
      <c r="A28" s="1647">
        <f t="shared" si="3"/>
        <v>17</v>
      </c>
      <c r="B28" s="1440"/>
      <c r="C28" s="1432" t="s">
        <v>1432</v>
      </c>
      <c r="D28" s="1440"/>
      <c r="E28" s="1603">
        <v>41428</v>
      </c>
      <c r="F28" s="1477"/>
      <c r="G28" s="1603">
        <v>47635</v>
      </c>
      <c r="H28" s="1477"/>
      <c r="I28" s="1449">
        <v>0.04</v>
      </c>
      <c r="J28" s="1477"/>
      <c r="K28" s="1469">
        <v>60000000</v>
      </c>
      <c r="L28" s="1477"/>
      <c r="M28" s="1469">
        <v>0</v>
      </c>
      <c r="N28" s="1477"/>
      <c r="O28" s="1469">
        <v>436840.37</v>
      </c>
      <c r="P28" s="1477"/>
      <c r="Q28" s="1469">
        <v>0</v>
      </c>
      <c r="R28" s="1477"/>
      <c r="S28" s="1468">
        <f t="shared" si="6"/>
        <v>59563159.630000003</v>
      </c>
      <c r="T28" s="1477"/>
      <c r="U28" s="1467">
        <f t="shared" si="0"/>
        <v>0.99271932716666667</v>
      </c>
      <c r="V28" s="1477"/>
      <c r="W28" s="1469">
        <v>60000000</v>
      </c>
      <c r="X28" s="1477"/>
      <c r="Y28" s="1468">
        <f t="shared" si="1"/>
        <v>59563159.630000003</v>
      </c>
      <c r="Z28" s="1477"/>
      <c r="AA28" s="1467">
        <f t="shared" si="4"/>
        <v>1.9318731942836082E-2</v>
      </c>
      <c r="AB28" s="1477"/>
      <c r="AC28" s="1449">
        <f t="shared" si="5"/>
        <v>4.0597048885326011E-2</v>
      </c>
      <c r="AD28" s="1477"/>
      <c r="AE28" s="1467">
        <f t="shared" si="2"/>
        <v>7.8428350508582558E-4</v>
      </c>
      <c r="AH28" s="1605"/>
      <c r="AJ28" s="1605"/>
      <c r="AL28" s="2274"/>
      <c r="AN28" s="1605"/>
      <c r="AP28" s="1606"/>
    </row>
    <row r="29" spans="1:42">
      <c r="A29" s="1647">
        <f t="shared" si="3"/>
        <v>18</v>
      </c>
      <c r="B29" s="1440"/>
      <c r="C29" s="1498" t="s">
        <v>1433</v>
      </c>
      <c r="D29" s="1440"/>
      <c r="E29" s="1603">
        <v>42968</v>
      </c>
      <c r="F29" s="1477"/>
      <c r="G29" s="1603">
        <v>47604</v>
      </c>
      <c r="H29" s="1477"/>
      <c r="I29" s="1449">
        <v>1.7500000000000002E-2</v>
      </c>
      <c r="J29" s="1477"/>
      <c r="K29" s="1469">
        <v>60000000</v>
      </c>
      <c r="L29" s="1477"/>
      <c r="M29" s="1469">
        <v>0</v>
      </c>
      <c r="N29" s="1477"/>
      <c r="O29" s="1469">
        <v>439653.85</v>
      </c>
      <c r="P29" s="1477"/>
      <c r="Q29" s="1469">
        <v>0</v>
      </c>
      <c r="R29" s="1477"/>
      <c r="S29" s="1468">
        <f t="shared" si="6"/>
        <v>59560346.149999999</v>
      </c>
      <c r="T29" s="1477"/>
      <c r="U29" s="1467">
        <f t="shared" si="0"/>
        <v>0.99267243583333331</v>
      </c>
      <c r="V29" s="1477"/>
      <c r="W29" s="1469">
        <v>60000000</v>
      </c>
      <c r="X29" s="1477"/>
      <c r="Y29" s="1468">
        <f t="shared" si="1"/>
        <v>59560346.149999999</v>
      </c>
      <c r="Z29" s="1477"/>
      <c r="AA29" s="1467">
        <f t="shared" si="4"/>
        <v>1.9317819417941764E-2</v>
      </c>
      <c r="AB29" s="1477"/>
      <c r="AC29" s="1449">
        <f t="shared" si="5"/>
        <v>1.8148301275289991E-2</v>
      </c>
      <c r="AD29" s="1477"/>
      <c r="AE29" s="1467">
        <f t="shared" si="2"/>
        <v>3.505856067784543E-4</v>
      </c>
      <c r="AH29" s="1605"/>
      <c r="AJ29" s="1605"/>
      <c r="AL29" s="1605"/>
      <c r="AN29" s="1605"/>
      <c r="AP29" s="1606"/>
    </row>
    <row r="30" spans="1:42">
      <c r="A30" s="1647">
        <f t="shared" si="3"/>
        <v>19</v>
      </c>
      <c r="B30" s="1440"/>
      <c r="C30" s="1432" t="s">
        <v>1434</v>
      </c>
      <c r="D30" s="1440"/>
      <c r="E30" s="1603">
        <v>39057</v>
      </c>
      <c r="F30" s="1477"/>
      <c r="G30" s="1603">
        <v>47604</v>
      </c>
      <c r="H30" s="1477"/>
      <c r="I30" s="1449">
        <v>4.5600000000000002E-2</v>
      </c>
      <c r="J30" s="1477"/>
      <c r="K30" s="1469">
        <v>111700000</v>
      </c>
      <c r="L30" s="1477"/>
      <c r="M30" s="1469">
        <v>0</v>
      </c>
      <c r="N30" s="1477"/>
      <c r="O30" s="1469">
        <v>1277849</v>
      </c>
      <c r="P30" s="1477"/>
      <c r="Q30" s="1469">
        <v>0</v>
      </c>
      <c r="R30" s="1477"/>
      <c r="S30" s="1468">
        <f t="shared" si="6"/>
        <v>110422151</v>
      </c>
      <c r="T30" s="1477"/>
      <c r="U30" s="1467">
        <f t="shared" si="0"/>
        <v>0.98855999104744852</v>
      </c>
      <c r="V30" s="1477"/>
      <c r="W30" s="1469">
        <v>111700000</v>
      </c>
      <c r="X30" s="1477"/>
      <c r="Y30" s="1468">
        <f t="shared" si="1"/>
        <v>110422151</v>
      </c>
      <c r="Z30" s="1477"/>
      <c r="AA30" s="1467">
        <f t="shared" si="4"/>
        <v>3.5814351504716666E-2</v>
      </c>
      <c r="AB30" s="1477"/>
      <c r="AC30" s="1449">
        <f t="shared" si="5"/>
        <v>4.6403633449628223E-2</v>
      </c>
      <c r="AD30" s="1477"/>
      <c r="AE30" s="1467">
        <f t="shared" si="2"/>
        <v>1.6619160394610131E-3</v>
      </c>
      <c r="AH30" s="1605"/>
      <c r="AJ30" s="1605"/>
      <c r="AL30" s="1605"/>
      <c r="AN30" s="1605"/>
      <c r="AP30" s="1606"/>
    </row>
    <row r="31" spans="1:42">
      <c r="A31" s="1663">
        <f t="shared" si="3"/>
        <v>20</v>
      </c>
      <c r="B31" s="1510"/>
      <c r="C31" s="1604" t="s">
        <v>1435</v>
      </c>
      <c r="D31" s="1440"/>
      <c r="E31" s="1603">
        <v>39057</v>
      </c>
      <c r="F31" s="1477"/>
      <c r="G31" s="1603">
        <v>47604</v>
      </c>
      <c r="H31" s="1477"/>
      <c r="I31" s="1449">
        <v>4.7099999999999996E-2</v>
      </c>
      <c r="J31" s="1477"/>
      <c r="K31" s="1469">
        <v>50000000</v>
      </c>
      <c r="L31" s="1477"/>
      <c r="M31" s="1469">
        <v>0</v>
      </c>
      <c r="N31" s="1477"/>
      <c r="O31" s="1469">
        <v>552686</v>
      </c>
      <c r="P31" s="1477"/>
      <c r="Q31" s="1469">
        <v>0</v>
      </c>
      <c r="R31" s="1477"/>
      <c r="S31" s="1468">
        <f t="shared" si="6"/>
        <v>49447314</v>
      </c>
      <c r="T31" s="1477"/>
      <c r="U31" s="1467">
        <f t="shared" si="0"/>
        <v>0.98894627999999996</v>
      </c>
      <c r="V31" s="1477"/>
      <c r="W31" s="1469">
        <v>50000000</v>
      </c>
      <c r="X31" s="1477"/>
      <c r="Y31" s="1468">
        <f t="shared" si="1"/>
        <v>49447314</v>
      </c>
      <c r="Z31" s="1477"/>
      <c r="AA31" s="1467">
        <f t="shared" si="4"/>
        <v>1.6037755726748135E-2</v>
      </c>
      <c r="AB31" s="1477"/>
      <c r="AC31" s="1449">
        <f t="shared" si="5"/>
        <v>4.7887393273681599E-2</v>
      </c>
      <c r="AD31" s="1477"/>
      <c r="AE31" s="1467">
        <f t="shared" si="2"/>
        <v>7.6800631571402719E-4</v>
      </c>
      <c r="AH31" s="1605"/>
      <c r="AJ31" s="1605"/>
      <c r="AL31" s="1605"/>
      <c r="AN31" s="1605"/>
      <c r="AP31" s="1606"/>
    </row>
    <row r="32" spans="1:42">
      <c r="A32" s="1663">
        <f t="shared" si="3"/>
        <v>21</v>
      </c>
      <c r="B32" s="1510"/>
      <c r="C32" s="1604" t="s">
        <v>1436</v>
      </c>
      <c r="D32" s="1440"/>
      <c r="E32" s="1603">
        <v>39995</v>
      </c>
      <c r="F32" s="1477"/>
      <c r="G32" s="1603">
        <v>47423</v>
      </c>
      <c r="H32" s="1477"/>
      <c r="I32" s="1449">
        <v>6.3E-2</v>
      </c>
      <c r="J32" s="1477"/>
      <c r="K32" s="1469">
        <v>100635000</v>
      </c>
      <c r="L32" s="1477"/>
      <c r="M32" s="1469">
        <v>0</v>
      </c>
      <c r="N32" s="1477"/>
      <c r="O32" s="1469">
        <v>814384.03</v>
      </c>
      <c r="P32" s="1477"/>
      <c r="Q32" s="1469">
        <v>0</v>
      </c>
      <c r="R32" s="1477"/>
      <c r="S32" s="1468">
        <f t="shared" si="6"/>
        <v>99820615.969999999</v>
      </c>
      <c r="T32" s="1477"/>
      <c r="U32" s="1467">
        <f t="shared" si="0"/>
        <v>0.99190754677795989</v>
      </c>
      <c r="V32" s="1477"/>
      <c r="W32" s="1469">
        <v>100635000</v>
      </c>
      <c r="X32" s="1477"/>
      <c r="Y32" s="1468">
        <f t="shared" si="1"/>
        <v>99820615.969999999</v>
      </c>
      <c r="Z32" s="1477"/>
      <c r="AA32" s="1467">
        <f t="shared" si="4"/>
        <v>3.2375846652062716E-2</v>
      </c>
      <c r="AB32" s="1477"/>
      <c r="AC32" s="1449">
        <f t="shared" si="5"/>
        <v>6.3705697870979697E-2</v>
      </c>
      <c r="AD32" s="1477"/>
      <c r="AE32" s="1467">
        <f t="shared" si="2"/>
        <v>2.0625259051334768E-3</v>
      </c>
      <c r="AH32" s="1605"/>
      <c r="AJ32" s="1605"/>
      <c r="AL32" s="1605"/>
      <c r="AN32" s="1605"/>
      <c r="AP32" s="1606"/>
    </row>
    <row r="33" spans="1:42">
      <c r="A33" s="1663">
        <f t="shared" si="3"/>
        <v>22</v>
      </c>
      <c r="B33" s="1510"/>
      <c r="C33" s="1604" t="s">
        <v>1437</v>
      </c>
      <c r="D33" s="1440"/>
      <c r="E33" s="1603">
        <v>39240</v>
      </c>
      <c r="F33" s="1477"/>
      <c r="G33" s="1603">
        <v>43983</v>
      </c>
      <c r="H33" s="1477"/>
      <c r="I33" s="1449">
        <v>4.5900000000000003E-2</v>
      </c>
      <c r="J33" s="1477"/>
      <c r="K33" s="1469">
        <v>6330000</v>
      </c>
      <c r="L33" s="1477"/>
      <c r="M33" s="1469">
        <v>0</v>
      </c>
      <c r="N33" s="1477"/>
      <c r="O33" s="1469">
        <v>95402</v>
      </c>
      <c r="P33" s="1477"/>
      <c r="Q33" s="1469">
        <v>0</v>
      </c>
      <c r="R33" s="1477"/>
      <c r="S33" s="1468">
        <f t="shared" si="6"/>
        <v>6234598</v>
      </c>
      <c r="T33" s="1477"/>
      <c r="U33" s="1467">
        <f t="shared" si="0"/>
        <v>0.98492859399684041</v>
      </c>
      <c r="V33" s="1477"/>
      <c r="W33" s="1469">
        <v>6330000</v>
      </c>
      <c r="X33" s="1477"/>
      <c r="Y33" s="1468">
        <f t="shared" si="1"/>
        <v>6234598</v>
      </c>
      <c r="Z33" s="1477"/>
      <c r="AA33" s="1467">
        <f t="shared" si="4"/>
        <v>2.0221312684137395E-3</v>
      </c>
      <c r="AB33" s="1477"/>
      <c r="AC33" s="1449">
        <f t="shared" si="5"/>
        <v>4.7467439152773988E-2</v>
      </c>
      <c r="AD33" s="1477"/>
      <c r="AE33" s="1467">
        <f t="shared" si="2"/>
        <v>9.5985392942350868E-5</v>
      </c>
      <c r="AH33" s="1605"/>
      <c r="AJ33" s="1605"/>
      <c r="AL33" s="1605"/>
      <c r="AN33" s="1605"/>
      <c r="AP33" s="1606"/>
    </row>
    <row r="34" spans="1:42">
      <c r="A34" s="1663">
        <f t="shared" si="3"/>
        <v>23</v>
      </c>
      <c r="B34" s="1510"/>
      <c r="C34" s="1604" t="s">
        <v>1437</v>
      </c>
      <c r="E34" s="1603">
        <v>39240</v>
      </c>
      <c r="F34" s="1477"/>
      <c r="G34" s="1603">
        <v>43983</v>
      </c>
      <c r="H34" s="1477"/>
      <c r="I34" s="1449">
        <v>4.4499999999999998E-2</v>
      </c>
      <c r="J34" s="1477"/>
      <c r="K34" s="1469">
        <v>44310000</v>
      </c>
      <c r="L34" s="1477"/>
      <c r="M34" s="1469">
        <v>0</v>
      </c>
      <c r="N34" s="1477"/>
      <c r="O34" s="1469">
        <v>673131</v>
      </c>
      <c r="P34" s="1477"/>
      <c r="Q34" s="1469">
        <v>0</v>
      </c>
      <c r="R34" s="1477"/>
      <c r="S34" s="1468">
        <f t="shared" si="6"/>
        <v>43636869</v>
      </c>
      <c r="T34" s="1477"/>
      <c r="U34" s="1467">
        <f t="shared" si="0"/>
        <v>0.98480859851049429</v>
      </c>
      <c r="V34" s="1477"/>
      <c r="W34" s="1469">
        <v>44310000</v>
      </c>
      <c r="X34" s="1477"/>
      <c r="Y34" s="1468">
        <f t="shared" si="1"/>
        <v>43636869</v>
      </c>
      <c r="Z34" s="1477"/>
      <c r="AA34" s="1467">
        <f t="shared" si="4"/>
        <v>1.4153194361621102E-2</v>
      </c>
      <c r="AB34" s="1477"/>
      <c r="AC34" s="1449">
        <f t="shared" si="5"/>
        <v>4.6066849549102791E-2</v>
      </c>
      <c r="AD34" s="1477"/>
      <c r="AE34" s="1467">
        <f t="shared" si="2"/>
        <v>6.5199307529600924E-4</v>
      </c>
      <c r="AH34" s="1605"/>
      <c r="AJ34" s="1605"/>
      <c r="AL34" s="1605"/>
      <c r="AN34" s="1605"/>
      <c r="AP34" s="1606"/>
    </row>
    <row r="35" spans="1:42">
      <c r="A35" s="1663">
        <f t="shared" si="3"/>
        <v>24</v>
      </c>
      <c r="B35" s="1510"/>
      <c r="C35" s="1604"/>
      <c r="D35" s="1440"/>
      <c r="E35" s="1422"/>
      <c r="F35" s="1435"/>
      <c r="G35" s="1422"/>
      <c r="H35" s="1440"/>
      <c r="I35" s="1426"/>
      <c r="J35" s="1440"/>
      <c r="K35" s="1425"/>
      <c r="L35" s="1440"/>
      <c r="M35" s="1421"/>
      <c r="N35" s="1440"/>
      <c r="O35" s="1425"/>
      <c r="P35" s="1440"/>
      <c r="Q35" s="1421"/>
      <c r="R35" s="1440"/>
      <c r="S35" s="1424"/>
      <c r="T35" s="1440"/>
      <c r="U35" s="1499"/>
      <c r="V35" s="1440"/>
      <c r="W35" s="1425"/>
      <c r="X35" s="1440"/>
      <c r="Y35" s="1500"/>
      <c r="Z35" s="1440"/>
      <c r="AA35" s="1501"/>
      <c r="AB35" s="1440"/>
      <c r="AC35" s="1426"/>
      <c r="AD35" s="1440"/>
      <c r="AE35" s="1501"/>
      <c r="AL35" s="1605"/>
      <c r="AN35" s="1607"/>
      <c r="AP35" s="1606"/>
    </row>
    <row r="36" spans="1:42">
      <c r="A36" s="1647">
        <f t="shared" si="3"/>
        <v>25</v>
      </c>
      <c r="B36" s="1440"/>
      <c r="C36" s="1502" t="s">
        <v>1438</v>
      </c>
      <c r="D36" s="1440"/>
      <c r="E36" s="1422">
        <v>42576</v>
      </c>
      <c r="F36" s="1440"/>
      <c r="G36" s="1422">
        <v>43671</v>
      </c>
      <c r="H36" s="1440"/>
      <c r="I36" s="1503">
        <v>3.9375E-2</v>
      </c>
      <c r="J36" s="1440"/>
      <c r="K36" s="1421">
        <v>75000000</v>
      </c>
      <c r="L36" s="1440"/>
      <c r="M36" s="1421">
        <v>0</v>
      </c>
      <c r="N36" s="1440"/>
      <c r="O36" s="1421">
        <v>299082</v>
      </c>
      <c r="P36" s="1440"/>
      <c r="Q36" s="1421">
        <v>0</v>
      </c>
      <c r="R36" s="1440"/>
      <c r="S36" s="1424">
        <f>K36+M36-O36+Q36</f>
        <v>74700918</v>
      </c>
      <c r="T36" s="1440"/>
      <c r="U36" s="1501">
        <f>IF(ISERR(S36/K36),0,S36/K36)</f>
        <v>0.99601223999999999</v>
      </c>
      <c r="V36" s="1440"/>
      <c r="W36" s="1421">
        <f>+K36</f>
        <v>75000000</v>
      </c>
      <c r="X36" s="1440"/>
      <c r="Y36" s="1424">
        <f>U36*W36</f>
        <v>74700918</v>
      </c>
      <c r="Z36" s="1440"/>
      <c r="AA36" s="1467">
        <f t="shared" si="4"/>
        <v>2.4228516749116906E-2</v>
      </c>
      <c r="AB36" s="1440"/>
      <c r="AC36" s="1503">
        <f>YIELD(E36,G36,(I36),(U36*100),100,2,2)</f>
        <v>4.0800760655110617E-2</v>
      </c>
      <c r="AD36" s="1440"/>
      <c r="AE36" s="1501">
        <f>AA36*AC36</f>
        <v>9.8854191290905771E-4</v>
      </c>
      <c r="AH36" s="1605"/>
      <c r="AL36" s="1605"/>
      <c r="AM36" s="1605"/>
      <c r="AN36" s="1607"/>
      <c r="AP36" s="1606"/>
    </row>
    <row r="37" spans="1:42">
      <c r="A37" s="1647">
        <f t="shared" si="3"/>
        <v>26</v>
      </c>
      <c r="B37" s="1440"/>
      <c r="C37" s="1502" t="s">
        <v>1439</v>
      </c>
      <c r="D37" s="1440"/>
      <c r="E37" s="1422">
        <v>42576</v>
      </c>
      <c r="F37" s="1440"/>
      <c r="G37" s="1422">
        <v>43671</v>
      </c>
      <c r="H37" s="1440"/>
      <c r="I37" s="1503">
        <v>3.9375E-2</v>
      </c>
      <c r="J37" s="1440"/>
      <c r="K37" s="1421">
        <v>125000000</v>
      </c>
      <c r="L37" s="1440"/>
      <c r="M37" s="1421">
        <v>0</v>
      </c>
      <c r="N37" s="1440"/>
      <c r="O37" s="1421">
        <v>495555.99</v>
      </c>
      <c r="P37" s="1440"/>
      <c r="Q37" s="1421">
        <v>0</v>
      </c>
      <c r="R37" s="1440"/>
      <c r="S37" s="1424">
        <f>K37+M37-O37+Q37</f>
        <v>124504444.01000001</v>
      </c>
      <c r="T37" s="1440"/>
      <c r="U37" s="1501">
        <f>IF(ISERR(S37/K37),0,S37/K37)</f>
        <v>0.99603555208000005</v>
      </c>
      <c r="V37" s="1440"/>
      <c r="W37" s="1421">
        <f>+K37</f>
        <v>125000000</v>
      </c>
      <c r="X37" s="1440"/>
      <c r="Y37" s="1424">
        <f>U37*W37</f>
        <v>124504444.01000001</v>
      </c>
      <c r="Z37" s="1440"/>
      <c r="AA37" s="1467">
        <f t="shared" si="4"/>
        <v>4.038180637935096E-2</v>
      </c>
      <c r="AB37" s="1440"/>
      <c r="AC37" s="1503">
        <f>YIELD(E37,G37,(I37),(U37*100),100,2,2)</f>
        <v>4.0792405820814427E-2</v>
      </c>
      <c r="AD37" s="1440"/>
      <c r="AE37" s="1501">
        <f>AA37*AC37</f>
        <v>1.6472710336040372E-3</v>
      </c>
      <c r="AH37" s="1605"/>
      <c r="AL37" s="1605"/>
      <c r="AN37" s="1605"/>
      <c r="AP37" s="1606"/>
    </row>
    <row r="38" spans="1:42">
      <c r="A38" s="1647">
        <f t="shared" si="3"/>
        <v>27</v>
      </c>
      <c r="B38" s="1440"/>
      <c r="C38" s="1502" t="s">
        <v>1440</v>
      </c>
      <c r="D38" s="1440"/>
      <c r="E38" s="1422">
        <v>40148</v>
      </c>
      <c r="F38" s="1440"/>
      <c r="G38" s="1422">
        <v>58380</v>
      </c>
      <c r="H38" s="1440"/>
      <c r="I38" s="1503">
        <v>4.4999999999999998E-2</v>
      </c>
      <c r="J38" s="1440"/>
      <c r="K38" s="1421">
        <v>1001186.7</v>
      </c>
      <c r="L38" s="1440"/>
      <c r="M38" s="1421">
        <v>0</v>
      </c>
      <c r="N38" s="1440"/>
      <c r="O38" s="1421">
        <v>0</v>
      </c>
      <c r="P38" s="1440"/>
      <c r="Q38" s="1421">
        <v>0</v>
      </c>
      <c r="R38" s="1440"/>
      <c r="S38" s="1424">
        <f>K38+M38-O38+Q38</f>
        <v>1001186.7</v>
      </c>
      <c r="T38" s="1440"/>
      <c r="U38" s="1501">
        <f>IF(ISERR(S38/K38),0,S38/K38)</f>
        <v>1</v>
      </c>
      <c r="V38" s="1440"/>
      <c r="W38" s="1421">
        <v>938397.23</v>
      </c>
      <c r="X38" s="1440"/>
      <c r="Y38" s="1424">
        <f>U38*W38</f>
        <v>938397.23</v>
      </c>
      <c r="Z38" s="1440"/>
      <c r="AA38" s="1467">
        <f t="shared" si="4"/>
        <v>3.043600214441797E-4</v>
      </c>
      <c r="AB38" s="1440"/>
      <c r="AC38" s="1503">
        <f>YIELD(E38,G38,(I38),(U38*100),100,2,2)</f>
        <v>4.4998249586886516E-2</v>
      </c>
      <c r="AD38" s="1440"/>
      <c r="AE38" s="1501">
        <f>AA38*AC38</f>
        <v>1.3695668209215331E-5</v>
      </c>
      <c r="AH38" s="1605"/>
      <c r="AL38" s="1605"/>
      <c r="AN38" s="1605"/>
      <c r="AP38" s="1606"/>
    </row>
    <row r="39" spans="1:42">
      <c r="A39" s="1647">
        <f t="shared" si="3"/>
        <v>28</v>
      </c>
      <c r="B39" s="1440"/>
      <c r="F39" s="1437"/>
      <c r="G39" s="1539"/>
    </row>
    <row r="40" spans="1:42">
      <c r="A40" s="1647">
        <f t="shared" si="3"/>
        <v>29</v>
      </c>
      <c r="B40" s="1440"/>
      <c r="F40" s="1437"/>
      <c r="G40" s="1539"/>
      <c r="U40" s="1504"/>
    </row>
    <row r="41" spans="1:42">
      <c r="A41" s="1647">
        <f t="shared" si="3"/>
        <v>30</v>
      </c>
      <c r="B41" s="1440"/>
      <c r="C41" s="1440"/>
      <c r="D41" s="1440"/>
      <c r="E41" s="1538"/>
      <c r="F41" s="1435"/>
      <c r="G41" s="1435"/>
      <c r="H41" s="1440"/>
      <c r="I41" s="1440"/>
      <c r="J41" s="1440"/>
      <c r="K41" s="1440"/>
      <c r="L41" s="1440"/>
      <c r="M41" s="1440"/>
      <c r="N41" s="1440"/>
      <c r="O41" s="1440"/>
      <c r="P41" s="1440"/>
      <c r="Q41" s="1440"/>
      <c r="R41" s="1440"/>
      <c r="S41" s="1440"/>
      <c r="T41" s="1440"/>
      <c r="U41" s="1440"/>
      <c r="V41" s="1440"/>
      <c r="W41" s="1505"/>
      <c r="X41" s="1440"/>
      <c r="Y41" s="1505"/>
      <c r="Z41" s="1440"/>
      <c r="AA41" s="1506"/>
      <c r="AB41" s="1440"/>
      <c r="AC41" s="1431"/>
      <c r="AD41" s="1440"/>
      <c r="AE41" s="1506"/>
    </row>
    <row r="42" spans="1:42">
      <c r="A42" s="1647">
        <f t="shared" si="3"/>
        <v>31</v>
      </c>
      <c r="B42" s="1440"/>
      <c r="C42" s="1440"/>
      <c r="D42" s="1440"/>
      <c r="E42" s="1538"/>
      <c r="F42" s="1435"/>
      <c r="G42" s="1435"/>
      <c r="H42" s="1440"/>
      <c r="I42" s="1440"/>
      <c r="J42" s="1440"/>
      <c r="K42" s="1440"/>
      <c r="L42" s="1440"/>
      <c r="M42" s="1440"/>
      <c r="N42" s="1440"/>
      <c r="O42" s="1440"/>
      <c r="P42" s="1440"/>
      <c r="Q42" s="1440" t="s">
        <v>283</v>
      </c>
      <c r="R42" s="1440"/>
      <c r="S42" s="1440"/>
      <c r="T42" s="1440"/>
      <c r="U42" s="1440"/>
      <c r="V42" s="1440"/>
      <c r="W42" s="1424">
        <f>SUM(W12:W38)</f>
        <v>3114178397.23</v>
      </c>
      <c r="X42" s="1440"/>
      <c r="Y42" s="1424">
        <f>SUM(Y12:Y38)</f>
        <v>3083181639.780848</v>
      </c>
      <c r="Z42" s="1440"/>
      <c r="AA42" s="1501">
        <f>SUM(AA12:AA38)</f>
        <v>0.99999999999999978</v>
      </c>
      <c r="AB42" s="1440"/>
      <c r="AC42" s="1440"/>
      <c r="AD42" s="1440"/>
      <c r="AE42" s="1501">
        <f>SUM(AE12:AE38)</f>
        <v>4.2233773883700212E-2</v>
      </c>
      <c r="AL42" s="1606"/>
    </row>
    <row r="43" spans="1:42">
      <c r="A43" s="1647">
        <f t="shared" si="3"/>
        <v>32</v>
      </c>
      <c r="B43" s="1440"/>
      <c r="C43" s="1440"/>
      <c r="D43" s="1440"/>
      <c r="E43" s="1538"/>
      <c r="F43" s="1435"/>
      <c r="G43" s="1435"/>
      <c r="H43" s="1440"/>
      <c r="I43" s="1440"/>
      <c r="J43" s="1440"/>
      <c r="K43" s="1440"/>
      <c r="L43" s="1440"/>
      <c r="M43" s="1440"/>
      <c r="N43" s="1440"/>
      <c r="O43" s="1440"/>
      <c r="P43" s="1440"/>
      <c r="Q43" s="1440"/>
      <c r="R43" s="1440"/>
      <c r="S43" s="1440"/>
      <c r="T43" s="1440"/>
      <c r="U43" s="1440"/>
      <c r="V43" s="1440"/>
      <c r="W43" s="1440"/>
      <c r="X43" s="1440"/>
      <c r="Y43" s="1440"/>
      <c r="Z43" s="1440"/>
      <c r="AA43" s="1440"/>
      <c r="AB43" s="1440"/>
      <c r="AC43" s="1440"/>
      <c r="AD43" s="1440"/>
      <c r="AE43" s="1501"/>
    </row>
    <row r="44" spans="1:42">
      <c r="A44" s="1647">
        <f t="shared" si="3"/>
        <v>33</v>
      </c>
      <c r="B44" s="1440"/>
      <c r="C44" s="1440"/>
      <c r="D44" s="1440"/>
      <c r="E44" s="1538"/>
      <c r="F44" s="1435"/>
      <c r="G44" s="1435"/>
      <c r="H44" s="1440"/>
      <c r="I44" s="1440"/>
      <c r="J44" s="1440"/>
      <c r="K44" s="1440"/>
      <c r="L44" s="1440"/>
      <c r="M44" s="1440"/>
      <c r="N44" s="1440"/>
      <c r="O44" s="1438" t="s">
        <v>918</v>
      </c>
      <c r="P44" s="1440"/>
      <c r="Q44" s="1507" t="s">
        <v>919</v>
      </c>
      <c r="R44" s="1440"/>
      <c r="S44" s="1440"/>
      <c r="T44" s="1440"/>
      <c r="U44" s="1440"/>
      <c r="V44" s="1440"/>
      <c r="W44" s="1469">
        <v>3565682.35</v>
      </c>
      <c r="X44" s="1440"/>
      <c r="Y44" s="1440"/>
      <c r="Z44" s="1440"/>
      <c r="AA44" s="1440"/>
      <c r="AB44" s="1440"/>
      <c r="AC44" s="1440"/>
      <c r="AD44" s="1440"/>
      <c r="AE44" s="1440"/>
    </row>
    <row r="45" spans="1:42">
      <c r="A45" s="1647">
        <f t="shared" si="3"/>
        <v>34</v>
      </c>
      <c r="B45" s="1440"/>
      <c r="C45" s="1440"/>
      <c r="D45" s="1440"/>
      <c r="E45" s="1538"/>
      <c r="F45" s="1435"/>
      <c r="G45" s="1435"/>
      <c r="H45" s="1440"/>
      <c r="I45" s="1440"/>
      <c r="J45" s="1440"/>
      <c r="K45" s="1440"/>
      <c r="L45" s="1440"/>
      <c r="M45" s="1440"/>
      <c r="N45" s="1440"/>
      <c r="O45" s="1438" t="s">
        <v>798</v>
      </c>
      <c r="P45" s="1440"/>
      <c r="Q45" s="1508" t="s">
        <v>153</v>
      </c>
      <c r="R45" s="1440"/>
      <c r="S45" s="1440"/>
      <c r="T45" s="1440"/>
      <c r="U45" s="1440"/>
      <c r="V45" s="1440"/>
      <c r="W45" s="1469">
        <v>9469829.879999999</v>
      </c>
      <c r="X45" s="1440"/>
      <c r="Y45" s="1440"/>
      <c r="Z45" s="1440"/>
      <c r="AA45" s="1440"/>
      <c r="AB45" s="1440"/>
      <c r="AC45" s="1440"/>
      <c r="AD45" s="1440"/>
      <c r="AE45" s="1440"/>
    </row>
    <row r="46" spans="1:42">
      <c r="A46" s="1647">
        <f t="shared" si="3"/>
        <v>35</v>
      </c>
      <c r="B46" s="1440"/>
      <c r="C46" s="1440"/>
      <c r="D46" s="1440"/>
      <c r="E46" s="1538"/>
      <c r="F46" s="1435"/>
      <c r="G46" s="1435"/>
      <c r="H46" s="1440"/>
      <c r="I46" s="1440"/>
      <c r="J46" s="1440"/>
      <c r="K46" s="1440"/>
      <c r="L46" s="1440"/>
      <c r="M46" s="1440"/>
      <c r="N46" s="1440"/>
      <c r="O46" s="1438" t="s">
        <v>918</v>
      </c>
      <c r="P46" s="1440"/>
      <c r="Q46" s="1508" t="s">
        <v>677</v>
      </c>
      <c r="R46" s="1440"/>
      <c r="S46" s="1440"/>
      <c r="T46" s="1440"/>
      <c r="U46" s="1440"/>
      <c r="V46" s="1440"/>
      <c r="W46" s="1469">
        <f>'II-C-2.4a'!K27</f>
        <v>-6023917</v>
      </c>
      <c r="X46" s="1440"/>
      <c r="Y46" s="1440"/>
      <c r="Z46" s="1440"/>
      <c r="AA46" s="1440"/>
      <c r="AB46" s="1440"/>
      <c r="AC46" s="1440"/>
      <c r="AD46" s="1440"/>
      <c r="AE46" s="1440"/>
    </row>
    <row r="47" spans="1:42">
      <c r="A47" s="1647">
        <f t="shared" si="3"/>
        <v>36</v>
      </c>
      <c r="B47" s="1440"/>
      <c r="C47" s="1440"/>
      <c r="D47" s="1440"/>
      <c r="E47" s="1538"/>
      <c r="F47" s="1435"/>
      <c r="G47" s="1435"/>
      <c r="H47" s="1440"/>
      <c r="I47" s="1440"/>
      <c r="J47" s="1440"/>
      <c r="K47" s="1440"/>
      <c r="L47" s="1440"/>
      <c r="M47" s="1440"/>
      <c r="N47" s="1440"/>
      <c r="O47" s="1440"/>
      <c r="P47" s="1440"/>
      <c r="Q47" s="1440"/>
      <c r="R47" s="1440"/>
      <c r="S47" s="1440"/>
      <c r="T47" s="1440"/>
      <c r="U47" s="1440"/>
      <c r="V47" s="1440"/>
      <c r="W47" s="1431"/>
      <c r="X47" s="1440"/>
      <c r="Y47" s="1440"/>
      <c r="Z47" s="1440"/>
      <c r="AA47" s="1440"/>
      <c r="AB47" s="1440"/>
      <c r="AC47" s="1440"/>
      <c r="AD47" s="1440"/>
      <c r="AE47" s="1440"/>
    </row>
    <row r="48" spans="1:42">
      <c r="A48" s="1647">
        <f t="shared" si="3"/>
        <v>37</v>
      </c>
      <c r="B48" s="1440"/>
      <c r="C48" s="1440"/>
      <c r="D48" s="1440"/>
      <c r="E48" s="1538"/>
      <c r="F48" s="1435"/>
      <c r="G48" s="1435"/>
      <c r="H48" s="1440"/>
      <c r="I48" s="1440"/>
      <c r="J48" s="1440"/>
      <c r="K48" s="1440"/>
      <c r="L48" s="1440"/>
      <c r="M48" s="1440"/>
      <c r="N48" s="1440"/>
      <c r="O48" s="1440"/>
      <c r="P48" s="1440"/>
      <c r="Q48" s="1435" t="s">
        <v>678</v>
      </c>
      <c r="R48" s="1440"/>
      <c r="S48" s="1440"/>
      <c r="T48" s="1440"/>
      <c r="U48" s="1440"/>
      <c r="V48" s="1440"/>
      <c r="W48" s="1424">
        <f>W42-W44-W45+W46</f>
        <v>3095118968</v>
      </c>
      <c r="X48" s="1440"/>
      <c r="Y48" s="1440"/>
      <c r="Z48" s="1440"/>
      <c r="AA48" s="1440"/>
      <c r="AB48" s="1440"/>
      <c r="AC48" s="1440"/>
      <c r="AD48" s="1440"/>
      <c r="AE48" s="1440"/>
    </row>
    <row r="49" spans="1:31">
      <c r="A49" s="1647"/>
      <c r="B49" s="1440"/>
      <c r="C49" s="1440"/>
      <c r="D49" s="1440"/>
      <c r="E49" s="1538"/>
      <c r="F49" s="1435"/>
      <c r="G49" s="1435"/>
      <c r="H49" s="1440"/>
      <c r="I49" s="1440"/>
      <c r="J49" s="1440"/>
      <c r="K49" s="1440"/>
      <c r="L49" s="1440"/>
      <c r="M49" s="1440"/>
      <c r="N49" s="1440"/>
      <c r="O49" s="1440"/>
      <c r="P49" s="1440"/>
      <c r="Q49" s="1440"/>
      <c r="R49" s="1440"/>
      <c r="S49" s="1440"/>
      <c r="T49" s="1440"/>
      <c r="U49" s="1440"/>
      <c r="V49" s="1440"/>
      <c r="W49" s="1440"/>
      <c r="X49" s="1440"/>
      <c r="Y49" s="1440"/>
      <c r="Z49" s="1440"/>
      <c r="AA49" s="1440"/>
      <c r="AB49" s="1440"/>
      <c r="AC49" s="1440"/>
      <c r="AD49" s="1440"/>
      <c r="AE49" s="1440"/>
    </row>
    <row r="50" spans="1:31">
      <c r="A50" s="1647"/>
      <c r="B50" s="1440"/>
      <c r="C50" s="1440"/>
      <c r="D50" s="1440"/>
      <c r="E50" s="1538"/>
      <c r="F50" s="1435"/>
      <c r="G50" s="1435"/>
      <c r="H50" s="1440"/>
      <c r="I50" s="1440"/>
      <c r="J50" s="1440"/>
      <c r="K50" s="1440"/>
      <c r="L50" s="1440"/>
      <c r="M50" s="1440"/>
      <c r="N50" s="1440"/>
      <c r="O50" s="1440"/>
      <c r="P50" s="1440"/>
      <c r="Q50" s="1440"/>
      <c r="R50" s="1440"/>
      <c r="S50" s="1440"/>
      <c r="T50" s="1440"/>
      <c r="U50" s="1440"/>
      <c r="V50" s="1440"/>
      <c r="W50" s="1440"/>
      <c r="X50" s="1440"/>
      <c r="Y50" s="1440"/>
      <c r="Z50" s="1440"/>
      <c r="AA50" s="1440"/>
      <c r="AB50" s="1440"/>
      <c r="AC50" s="1440"/>
      <c r="AD50" s="1440"/>
      <c r="AE50" s="1440"/>
    </row>
    <row r="51" spans="1:31">
      <c r="A51" s="1647"/>
      <c r="B51" s="1440"/>
      <c r="C51" s="1440"/>
      <c r="D51" s="1440"/>
      <c r="E51" s="1538"/>
      <c r="F51" s="1435"/>
      <c r="G51" s="1435"/>
      <c r="H51" s="1440"/>
      <c r="I51" s="1440"/>
      <c r="J51" s="1440"/>
      <c r="K51" s="1440"/>
      <c r="L51" s="1440"/>
      <c r="M51" s="1440"/>
      <c r="N51" s="1440"/>
      <c r="O51" s="1440"/>
      <c r="P51" s="1440"/>
      <c r="Q51" s="1440"/>
      <c r="R51" s="1440"/>
      <c r="S51" s="1440"/>
      <c r="T51" s="1440"/>
      <c r="U51" s="1440"/>
      <c r="V51" s="1440"/>
      <c r="W51" s="1424"/>
      <c r="X51" s="1440"/>
      <c r="Y51" s="1424"/>
      <c r="Z51" s="1440"/>
      <c r="AA51" s="1440"/>
      <c r="AB51" s="1440"/>
      <c r="AC51" s="1440"/>
      <c r="AD51" s="1440"/>
      <c r="AE51" s="1440"/>
    </row>
    <row r="52" spans="1:31">
      <c r="A52" s="1647"/>
      <c r="B52" s="1440"/>
      <c r="C52" s="1440"/>
      <c r="D52" s="1440"/>
      <c r="E52" s="1538"/>
      <c r="F52" s="1435"/>
      <c r="G52" s="1435"/>
      <c r="H52" s="1440"/>
      <c r="I52" s="1440"/>
      <c r="J52" s="1440"/>
      <c r="K52" s="1440"/>
      <c r="L52" s="1440"/>
      <c r="M52" s="1440"/>
      <c r="N52" s="1440"/>
      <c r="O52" s="1440"/>
      <c r="P52" s="1440"/>
      <c r="Q52" s="1440"/>
      <c r="R52" s="1440"/>
      <c r="S52" s="1440"/>
      <c r="T52" s="1440"/>
      <c r="U52" s="1440"/>
      <c r="V52" s="1440"/>
      <c r="W52" s="1440"/>
      <c r="X52" s="1440"/>
      <c r="Y52" s="1440"/>
      <c r="Z52" s="1440"/>
      <c r="AA52" s="1440"/>
      <c r="AB52" s="1440"/>
      <c r="AC52" s="1440"/>
      <c r="AD52" s="1440"/>
      <c r="AE52" s="1440"/>
    </row>
    <row r="53" spans="1:31">
      <c r="A53" s="1647"/>
      <c r="B53" s="1440"/>
      <c r="C53" s="1440"/>
      <c r="D53" s="1440"/>
      <c r="E53" s="1538"/>
      <c r="F53" s="1435"/>
      <c r="G53" s="1435"/>
      <c r="H53" s="1440"/>
      <c r="I53" s="1440"/>
      <c r="J53" s="1440"/>
      <c r="K53" s="1440"/>
      <c r="L53" s="1440"/>
      <c r="M53" s="1440"/>
      <c r="N53" s="1440"/>
      <c r="O53" s="1440"/>
      <c r="P53" s="1440"/>
      <c r="Q53" s="1440"/>
      <c r="R53" s="1440"/>
      <c r="S53" s="1440"/>
      <c r="T53" s="1440"/>
      <c r="U53" s="1440"/>
      <c r="V53" s="1440"/>
      <c r="W53" s="1440"/>
      <c r="X53" s="1440"/>
      <c r="Y53" s="1440"/>
      <c r="Z53" s="1440"/>
      <c r="AA53" s="1440"/>
      <c r="AB53" s="1440"/>
      <c r="AC53" s="1440"/>
      <c r="AD53" s="1440"/>
      <c r="AE53" s="1440"/>
    </row>
    <row r="54" spans="1:31">
      <c r="A54" s="1647"/>
      <c r="B54" s="1440"/>
      <c r="C54" s="1440"/>
      <c r="D54" s="1440"/>
      <c r="E54" s="1538"/>
      <c r="F54" s="1435"/>
      <c r="G54" s="1435"/>
      <c r="H54" s="1440"/>
      <c r="I54" s="1440"/>
      <c r="J54" s="1440"/>
      <c r="K54" s="1440"/>
      <c r="L54" s="1440"/>
      <c r="M54" s="1440"/>
      <c r="N54" s="1440"/>
      <c r="O54" s="1440"/>
      <c r="P54" s="1440"/>
      <c r="Q54" s="1440"/>
      <c r="R54" s="1440"/>
      <c r="S54" s="1440"/>
      <c r="T54" s="1440"/>
      <c r="U54" s="1440"/>
      <c r="V54" s="1440"/>
      <c r="W54" s="1440"/>
      <c r="X54" s="1440"/>
      <c r="Y54" s="1440"/>
      <c r="Z54" s="1440"/>
      <c r="AA54" s="1440"/>
      <c r="AB54" s="1440"/>
      <c r="AC54" s="1440"/>
      <c r="AD54" s="1440"/>
      <c r="AE54" s="1440"/>
    </row>
    <row r="55" spans="1:31">
      <c r="A55" s="1647"/>
      <c r="B55" s="1440"/>
      <c r="C55" s="1440"/>
      <c r="D55" s="1440"/>
      <c r="E55" s="1538"/>
      <c r="F55" s="1435"/>
      <c r="G55" s="1435"/>
      <c r="H55" s="1440"/>
      <c r="I55" s="1440"/>
      <c r="J55" s="1440"/>
      <c r="K55" s="1440"/>
      <c r="L55" s="1440"/>
      <c r="M55" s="1440"/>
      <c r="N55" s="1440"/>
      <c r="O55" s="1440"/>
      <c r="P55" s="1440"/>
      <c r="Q55" s="1440"/>
      <c r="R55" s="1440"/>
      <c r="S55" s="1440"/>
      <c r="T55" s="1440"/>
      <c r="U55" s="1440"/>
      <c r="V55" s="1440"/>
      <c r="W55" s="1440"/>
      <c r="X55" s="1440"/>
      <c r="Y55" s="1440"/>
      <c r="Z55" s="1440"/>
      <c r="AA55" s="1440"/>
      <c r="AB55" s="1440"/>
      <c r="AC55" s="1440"/>
      <c r="AD55" s="1440"/>
      <c r="AE55" s="1440"/>
    </row>
    <row r="56" spans="1:31">
      <c r="A56" s="1647"/>
      <c r="B56" s="1440"/>
      <c r="C56" s="1440"/>
      <c r="D56" s="1440"/>
      <c r="E56" s="1538"/>
      <c r="F56" s="1435"/>
      <c r="G56" s="1435"/>
      <c r="H56" s="1440"/>
      <c r="I56" s="1440"/>
      <c r="J56" s="1440"/>
      <c r="K56" s="1440"/>
      <c r="L56" s="1440"/>
      <c r="M56" s="1440"/>
      <c r="N56" s="1440"/>
      <c r="O56" s="1440"/>
      <c r="P56" s="1440"/>
      <c r="Q56" s="1440"/>
      <c r="R56" s="1440"/>
      <c r="S56" s="1440"/>
      <c r="T56" s="1440"/>
      <c r="U56" s="1440"/>
      <c r="V56" s="1440"/>
      <c r="W56" s="1440"/>
      <c r="X56" s="1440"/>
      <c r="Y56" s="1440"/>
      <c r="Z56" s="1440"/>
      <c r="AA56" s="1440"/>
      <c r="AB56" s="1440"/>
      <c r="AC56" s="1440"/>
      <c r="AD56" s="1440"/>
      <c r="AE56" s="1440"/>
    </row>
    <row r="57" spans="1:31">
      <c r="A57" s="1647"/>
      <c r="B57" s="1440"/>
      <c r="C57" s="1440"/>
      <c r="D57" s="1440"/>
      <c r="E57" s="1538"/>
      <c r="F57" s="1435"/>
      <c r="G57" s="1435"/>
      <c r="H57" s="1440"/>
      <c r="I57" s="1440"/>
      <c r="J57" s="1440"/>
      <c r="K57" s="1440"/>
      <c r="L57" s="1440"/>
      <c r="M57" s="1440"/>
      <c r="N57" s="1440"/>
      <c r="O57" s="1440"/>
      <c r="P57" s="1440"/>
      <c r="Q57" s="1440"/>
      <c r="R57" s="1440"/>
      <c r="S57" s="1440"/>
      <c r="T57" s="1440"/>
      <c r="U57" s="1440"/>
      <c r="V57" s="1440"/>
      <c r="W57" s="1440"/>
      <c r="X57" s="1440"/>
      <c r="Y57" s="1440"/>
      <c r="Z57" s="1440"/>
      <c r="AA57" s="1440"/>
      <c r="AB57" s="1440"/>
      <c r="AC57" s="1440"/>
      <c r="AD57" s="1440"/>
      <c r="AE57" s="1440"/>
    </row>
    <row r="58" spans="1:31">
      <c r="A58" s="1647"/>
      <c r="B58" s="1440"/>
      <c r="C58" s="1440"/>
      <c r="D58" s="1440"/>
      <c r="E58" s="1538"/>
      <c r="F58" s="1435"/>
      <c r="G58" s="1435"/>
      <c r="H58" s="1440"/>
      <c r="I58" s="1440"/>
      <c r="J58" s="1440"/>
      <c r="K58" s="1440"/>
      <c r="L58" s="1440"/>
      <c r="M58" s="1440"/>
      <c r="N58" s="1440"/>
      <c r="O58" s="1440"/>
      <c r="P58" s="1440"/>
      <c r="Q58" s="1440"/>
      <c r="R58" s="1440"/>
      <c r="S58" s="1440"/>
      <c r="T58" s="1440"/>
      <c r="U58" s="1440"/>
      <c r="V58" s="1440"/>
      <c r="W58" s="1440"/>
      <c r="X58" s="1440"/>
      <c r="Y58" s="1440"/>
      <c r="Z58" s="1440"/>
      <c r="AA58" s="1440"/>
      <c r="AB58" s="1440"/>
      <c r="AC58" s="1440"/>
      <c r="AD58" s="1440"/>
      <c r="AE58" s="1440"/>
    </row>
    <row r="59" spans="1:31">
      <c r="A59" s="1647"/>
      <c r="B59" s="1440"/>
      <c r="C59" s="1440"/>
      <c r="D59" s="1440"/>
      <c r="E59" s="1538"/>
      <c r="F59" s="1435"/>
      <c r="G59" s="1435"/>
      <c r="H59" s="1440"/>
      <c r="I59" s="1440"/>
      <c r="J59" s="1440"/>
      <c r="K59" s="1440"/>
      <c r="L59" s="1440"/>
      <c r="M59" s="1440"/>
      <c r="N59" s="1440"/>
      <c r="O59" s="1440"/>
      <c r="P59" s="1440"/>
      <c r="Q59" s="1440"/>
      <c r="R59" s="1440"/>
      <c r="S59" s="1440"/>
      <c r="T59" s="1440"/>
      <c r="U59" s="1440"/>
      <c r="V59" s="1440"/>
      <c r="W59" s="1440"/>
      <c r="X59" s="1440"/>
      <c r="Y59" s="1440"/>
      <c r="Z59" s="1440"/>
      <c r="AA59" s="1440"/>
      <c r="AB59" s="1440"/>
      <c r="AC59" s="1440"/>
      <c r="AD59" s="1440"/>
      <c r="AE59" s="1440"/>
    </row>
    <row r="60" spans="1:31">
      <c r="A60" s="1647"/>
      <c r="B60" s="1440"/>
      <c r="C60" s="1440"/>
      <c r="D60" s="1440"/>
      <c r="E60" s="1538"/>
      <c r="F60" s="1435"/>
      <c r="G60" s="1435"/>
      <c r="H60" s="1440"/>
      <c r="I60" s="1440"/>
      <c r="J60" s="1440"/>
      <c r="K60" s="1440"/>
      <c r="L60" s="1440"/>
      <c r="M60" s="1440"/>
      <c r="N60" s="1440"/>
      <c r="O60" s="1440"/>
      <c r="P60" s="1440"/>
      <c r="Q60" s="1440"/>
      <c r="R60" s="1440"/>
      <c r="S60" s="1440"/>
      <c r="T60" s="1440"/>
      <c r="U60" s="1440"/>
      <c r="V60" s="1440"/>
      <c r="W60" s="1440"/>
      <c r="X60" s="1440"/>
      <c r="Y60" s="1440"/>
      <c r="Z60" s="1440"/>
      <c r="AA60" s="1440"/>
      <c r="AB60" s="1440"/>
      <c r="AC60" s="1440"/>
      <c r="AD60" s="1440"/>
      <c r="AE60" s="1440"/>
    </row>
    <row r="61" spans="1:31">
      <c r="A61" s="1647"/>
      <c r="B61" s="1440"/>
    </row>
    <row r="62" spans="1:31">
      <c r="A62" s="1647"/>
      <c r="B62" s="1440"/>
    </row>
    <row r="63" spans="1:31">
      <c r="A63" s="1647"/>
      <c r="B63" s="1440"/>
    </row>
    <row r="64" spans="1:31">
      <c r="A64" s="1647"/>
      <c r="B64" s="1440"/>
    </row>
    <row r="65" spans="1:2">
      <c r="A65" s="1647"/>
      <c r="B65" s="1440"/>
    </row>
    <row r="66" spans="1:2">
      <c r="A66" s="1647"/>
      <c r="B66" s="1440"/>
    </row>
    <row r="67" spans="1:2">
      <c r="A67" s="1647"/>
      <c r="B67" s="1440"/>
    </row>
    <row r="68" spans="1:2">
      <c r="A68" s="1647"/>
      <c r="B68" s="1440"/>
    </row>
    <row r="69" spans="1:2">
      <c r="A69" s="1647"/>
      <c r="B69" s="1440"/>
    </row>
    <row r="70" spans="1:2">
      <c r="A70" s="1647"/>
      <c r="B70" s="1440"/>
    </row>
    <row r="71" spans="1:2">
      <c r="A71" s="1647"/>
      <c r="B71" s="1440"/>
    </row>
    <row r="72" spans="1:2">
      <c r="A72" s="1647"/>
      <c r="B72" s="1440"/>
    </row>
    <row r="73" spans="1:2">
      <c r="A73" s="1647"/>
      <c r="B73" s="1440"/>
    </row>
  </sheetData>
  <customSheetViews>
    <customSheetView guid="{700BB901-DE3D-40AF-9E84-3437521A0345}" showPageBreaks="1" fitToPage="1">
      <pageMargins left="0.35" right="0.36" top="1.0900000000000001" bottom="1" header="0.5" footer="0.5"/>
      <pageSetup scale="32" orientation="landscape" r:id="rId1"/>
      <headerFooter alignWithMargins="0">
        <oddFooter>&amp;LSponsored by:  Pamela L. Sutton-Hall and Randall W. Hamlett
&amp;C&amp;A&amp;R&amp;P of &amp;N</oddFooter>
      </headerFooter>
    </customSheetView>
    <customSheetView guid="{D30DA162-D620-4A19-970C-1046A6A23ED1}" fitToPage="1">
      <pageMargins left="0.35" right="0.36" top="1.0900000000000001" bottom="1" header="0.5" footer="0.5"/>
      <pageSetup scale="48" orientation="landscape" r:id="rId2"/>
      <headerFooter alignWithMargins="0">
        <oddFooter>&amp;LSponsored by:  Pamela L. Sutton-Hall and Randall W. Hamlett
&amp;C&amp;A&amp;R&amp;P of &amp;N</oddFooter>
      </headerFooter>
    </customSheetView>
    <customSheetView guid="{7B208CC4-03EC-49A3-9AEF-BDEAF48D6BE2}" showPageBreaks="1" fitToPage="1" printArea="1">
      <pageMargins left="0.35" right="0.36" top="1.0900000000000001" bottom="1" header="0.5" footer="0.5"/>
      <pageSetup scale="48" orientation="landscape" r:id="rId3"/>
      <headerFooter alignWithMargins="0">
        <oddFooter>&amp;LSponsored by:  Pamela L. Sutton-Hall and Randall W. Hamlett
&amp;C&amp;A&amp;R&amp;P of &amp;N</oddFooter>
      </headerFooter>
    </customSheetView>
    <customSheetView guid="{FAFF7267-5C8D-421B-A6E7-C317663504A2}" fitToPage="1">
      <pageMargins left="0.35" right="0.36" top="1.0900000000000001" bottom="1" header="0.5" footer="0.5"/>
      <pageSetup scale="48" orientation="landscape" r:id="rId4"/>
      <headerFooter alignWithMargins="0">
        <oddFooter>&amp;LSponsored by:  Pamela L. Sutton-Hall and Randall W. Hamlett
&amp;C&amp;A&amp;R&amp;P of &amp;N</oddFooter>
      </headerFooter>
    </customSheetView>
    <customSheetView guid="{659C7A86-29AF-4EB2-A484-62929168C99A}" fitToPage="1">
      <pageMargins left="0.35" right="0.36" top="1.0900000000000001" bottom="1" header="0.5" footer="0.5"/>
      <pageSetup scale="48" orientation="landscape" r:id="rId5"/>
      <headerFooter alignWithMargins="0">
        <oddFooter>&amp;LSponsored by:  Pamela L. Sutton-Hall and Randall W. Hamlett
&amp;C&amp;A&amp;R&amp;P of &amp;N</oddFooter>
      </headerFooter>
    </customSheetView>
    <customSheetView guid="{DE1D8474-1C81-4DEF-9FC4-4CC6D52CA0A7}" fitToPage="1">
      <pageMargins left="0.35" right="0.36" top="1.0900000000000001" bottom="1" header="0.5" footer="0.5"/>
      <pageSetup scale="48" orientation="landscape" r:id="rId6"/>
      <headerFooter alignWithMargins="0">
        <oddFooter>&amp;LSponsored by:  Pamela L. Sutton-Hall and Randall W. Hamlett
&amp;C&amp;A&amp;R&amp;P of &amp;N</oddFooter>
      </headerFooter>
    </customSheetView>
  </customSheetViews>
  <mergeCells count="1">
    <mergeCell ref="AL27:AL28"/>
  </mergeCells>
  <phoneticPr fontId="20" type="noConversion"/>
  <pageMargins left="0.5" right="0.5" top="1.0900000000000001" bottom="1" header="0.75" footer="0.5"/>
  <pageSetup scale="60" orientation="landscape" r:id="rId7"/>
  <headerFooter alignWithMargins="0">
    <oddFooter>&amp;LSponsored by:  Renee V. Hawkins</oddFooter>
  </headerFooter>
  <legacyDrawing r:id="rId8"/>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K43"/>
  <sheetViews>
    <sheetView workbookViewId="0"/>
  </sheetViews>
  <sheetFormatPr defaultColWidth="9.140625" defaultRowHeight="12.75"/>
  <cols>
    <col min="1" max="1" width="5.5703125" style="1537" customWidth="1"/>
    <col min="2" max="2" width="3.5703125" style="593" customWidth="1"/>
    <col min="3" max="3" width="4.85546875" style="593" customWidth="1"/>
    <col min="4" max="4" width="19" style="593" customWidth="1"/>
    <col min="5" max="6" width="12.5703125" style="593" customWidth="1"/>
    <col min="7" max="7" width="4.7109375" style="593" customWidth="1"/>
    <col min="8" max="8" width="3.5703125" style="593" customWidth="1"/>
    <col min="9" max="9" width="2.140625" style="593" customWidth="1"/>
    <col min="10" max="10" width="3.5703125" style="593" customWidth="1"/>
    <col min="11" max="11" width="28" style="593" customWidth="1"/>
    <col min="12" max="16384" width="9.140625" style="593"/>
  </cols>
  <sheetData>
    <row r="1" spans="1:11" ht="15.75">
      <c r="A1" s="1637"/>
      <c r="B1" s="1664" t="s">
        <v>465</v>
      </c>
      <c r="C1" s="1664"/>
      <c r="D1" s="1664"/>
      <c r="E1" s="1664"/>
      <c r="F1" s="1664"/>
      <c r="G1" s="1664"/>
      <c r="H1" s="1664"/>
      <c r="I1" s="1664"/>
      <c r="J1" s="1664"/>
      <c r="K1" s="1630" t="s">
        <v>679</v>
      </c>
    </row>
    <row r="2" spans="1:11" ht="15.75">
      <c r="B2" s="1665" t="s">
        <v>1409</v>
      </c>
      <c r="C2" s="1665"/>
      <c r="D2" s="1665"/>
      <c r="E2" s="1665"/>
      <c r="F2" s="1665"/>
      <c r="G2" s="1665"/>
      <c r="H2" s="1665"/>
      <c r="I2" s="1665"/>
      <c r="J2" s="1665"/>
    </row>
    <row r="3" spans="1:11" ht="15.75">
      <c r="A3" s="1637"/>
      <c r="B3" s="1666" t="s">
        <v>1780</v>
      </c>
      <c r="C3" s="1666"/>
      <c r="D3" s="1666"/>
      <c r="E3" s="1666"/>
      <c r="F3" s="1666"/>
      <c r="G3" s="1666"/>
      <c r="H3" s="1666"/>
      <c r="I3" s="1666"/>
      <c r="J3" s="1666"/>
      <c r="K3" s="1629"/>
    </row>
    <row r="4" spans="1:11" ht="15.75">
      <c r="A4" s="1637"/>
      <c r="B4" s="1665" t="s">
        <v>1632</v>
      </c>
      <c r="C4" s="1665"/>
      <c r="D4" s="1665"/>
      <c r="E4" s="1665"/>
      <c r="F4" s="1665"/>
      <c r="G4" s="1665"/>
      <c r="H4" s="1665"/>
      <c r="I4" s="1665"/>
      <c r="J4" s="1665"/>
      <c r="K4" s="1629"/>
    </row>
    <row r="5" spans="1:11" ht="34.5" customHeight="1">
      <c r="A5" s="1637"/>
      <c r="B5" s="1629"/>
      <c r="C5" s="1629"/>
      <c r="D5" s="1629"/>
      <c r="E5" s="1629"/>
      <c r="F5" s="1629"/>
      <c r="G5" s="1629"/>
      <c r="H5" s="1629"/>
      <c r="I5" s="1629"/>
      <c r="J5" s="1629"/>
      <c r="K5" s="1629"/>
    </row>
    <row r="6" spans="1:11" ht="15.75">
      <c r="A6" s="1637" t="s">
        <v>272</v>
      </c>
      <c r="B6" s="1629"/>
      <c r="C6" s="1629"/>
      <c r="D6" s="1629"/>
      <c r="E6" s="1629"/>
      <c r="F6" s="1629"/>
      <c r="G6" s="1629"/>
      <c r="H6" s="1629"/>
      <c r="I6" s="1629"/>
      <c r="J6" s="1629"/>
      <c r="K6" s="1631"/>
    </row>
    <row r="7" spans="1:11" ht="15.75">
      <c r="A7" s="1638" t="s">
        <v>1083</v>
      </c>
      <c r="B7" s="1629"/>
      <c r="C7" s="1629"/>
      <c r="D7" s="1629"/>
      <c r="E7" s="1629"/>
      <c r="F7" s="1629"/>
      <c r="G7" s="1629"/>
      <c r="H7" s="1629"/>
      <c r="I7" s="1629"/>
      <c r="J7" s="1629"/>
      <c r="K7" s="1629"/>
    </row>
    <row r="8" spans="1:11" ht="15.75">
      <c r="A8" s="1637">
        <v>1</v>
      </c>
      <c r="B8" s="1629"/>
      <c r="C8" s="1629" t="s">
        <v>825</v>
      </c>
      <c r="D8" s="1629"/>
      <c r="E8" s="1629"/>
      <c r="F8" s="1629"/>
      <c r="G8" s="1629"/>
      <c r="H8" s="1629"/>
      <c r="I8" s="1629"/>
      <c r="J8" s="1629"/>
      <c r="K8" s="1632">
        <v>-6023917</v>
      </c>
    </row>
    <row r="9" spans="1:11" ht="15.75">
      <c r="A9" s="1637">
        <f t="shared" ref="A9:A39" si="0">A8+1</f>
        <v>2</v>
      </c>
      <c r="B9" s="1629"/>
      <c r="C9" s="1629" t="s">
        <v>667</v>
      </c>
      <c r="D9" s="1629"/>
      <c r="E9" s="1629"/>
      <c r="F9" s="1629"/>
      <c r="G9" s="1629"/>
      <c r="H9" s="1629"/>
      <c r="I9" s="1629"/>
      <c r="J9" s="1629"/>
      <c r="K9" s="1629"/>
    </row>
    <row r="10" spans="1:11" ht="15.75">
      <c r="A10" s="1637">
        <f t="shared" si="0"/>
        <v>3</v>
      </c>
      <c r="B10" s="1630" t="s">
        <v>826</v>
      </c>
      <c r="C10" s="1629" t="s">
        <v>827</v>
      </c>
      <c r="D10" s="1629"/>
      <c r="E10" s="1629"/>
      <c r="F10" s="1629"/>
      <c r="G10" s="1629"/>
      <c r="H10" s="1629"/>
      <c r="I10" s="1629"/>
      <c r="J10" s="1629"/>
      <c r="K10" s="1633">
        <v>0</v>
      </c>
    </row>
    <row r="11" spans="1:11" ht="15.75">
      <c r="A11" s="1637">
        <f t="shared" si="0"/>
        <v>4</v>
      </c>
      <c r="B11" s="1629"/>
      <c r="C11" s="1629" t="s">
        <v>573</v>
      </c>
      <c r="D11" s="1629"/>
      <c r="E11" s="1629"/>
      <c r="F11" s="1629"/>
      <c r="G11" s="1629"/>
      <c r="H11" s="1629"/>
      <c r="I11" s="1629"/>
      <c r="J11" s="1629"/>
      <c r="K11" s="1629"/>
    </row>
    <row r="12" spans="1:11" ht="15.75">
      <c r="A12" s="1637">
        <f t="shared" si="0"/>
        <v>5</v>
      </c>
      <c r="B12" s="1629"/>
      <c r="C12" s="1629"/>
      <c r="D12" s="1629"/>
      <c r="E12" s="1629"/>
      <c r="F12" s="1629"/>
      <c r="G12" s="1629"/>
      <c r="H12" s="1629"/>
      <c r="I12" s="1629"/>
      <c r="J12" s="1629"/>
      <c r="K12" s="1634"/>
    </row>
    <row r="13" spans="1:11" ht="15.75">
      <c r="A13" s="1637">
        <f t="shared" si="0"/>
        <v>6</v>
      </c>
      <c r="B13" s="1629"/>
      <c r="C13" s="1629" t="s">
        <v>975</v>
      </c>
      <c r="D13" s="1635"/>
      <c r="E13" s="1629"/>
      <c r="F13" s="1629"/>
      <c r="G13" s="1629"/>
      <c r="H13" s="1629"/>
      <c r="I13" s="1629"/>
      <c r="J13" s="1629"/>
      <c r="K13" s="1632">
        <f>+K8+K10</f>
        <v>-6023917</v>
      </c>
    </row>
    <row r="14" spans="1:11" ht="15.75">
      <c r="A14" s="1637">
        <f t="shared" si="0"/>
        <v>7</v>
      </c>
      <c r="B14" s="1629"/>
      <c r="C14" s="1629" t="s">
        <v>574</v>
      </c>
      <c r="D14" s="1629"/>
      <c r="E14" s="1629"/>
      <c r="F14" s="1629"/>
      <c r="G14" s="1629"/>
      <c r="H14" s="1629"/>
      <c r="I14" s="1629"/>
      <c r="J14" s="1629"/>
      <c r="K14" s="1629"/>
    </row>
    <row r="15" spans="1:11" ht="15.75">
      <c r="A15" s="1637">
        <f t="shared" si="0"/>
        <v>8</v>
      </c>
      <c r="B15" s="1629"/>
      <c r="C15" s="1629"/>
      <c r="D15" s="1629"/>
      <c r="E15" s="1629"/>
      <c r="F15" s="1629"/>
      <c r="G15" s="1629"/>
      <c r="H15" s="1629"/>
      <c r="I15" s="1629"/>
      <c r="J15" s="1629"/>
      <c r="K15" s="1629"/>
    </row>
    <row r="16" spans="1:11" ht="15.75">
      <c r="A16" s="1637">
        <f t="shared" si="0"/>
        <v>9</v>
      </c>
      <c r="B16" s="1629"/>
      <c r="C16" s="1629"/>
      <c r="D16" s="1629"/>
      <c r="E16" s="1629"/>
      <c r="F16" s="1629"/>
      <c r="G16" s="1629"/>
      <c r="H16" s="1629"/>
      <c r="I16" s="1629"/>
      <c r="J16" s="1629"/>
      <c r="K16" s="1629"/>
    </row>
    <row r="17" spans="1:11" ht="15.75">
      <c r="A17" s="1637">
        <f t="shared" si="0"/>
        <v>10</v>
      </c>
      <c r="B17" s="1629"/>
      <c r="C17" s="1629" t="s">
        <v>155</v>
      </c>
      <c r="D17" s="1629"/>
      <c r="E17" s="1629"/>
      <c r="F17" s="1629"/>
      <c r="G17" s="1629"/>
      <c r="H17" s="1629"/>
      <c r="I17" s="1629"/>
      <c r="J17" s="1629"/>
      <c r="K17" s="1633">
        <v>-1367393.04</v>
      </c>
    </row>
    <row r="18" spans="1:11" ht="15.75">
      <c r="A18" s="1637">
        <f t="shared" si="0"/>
        <v>11</v>
      </c>
      <c r="B18" s="1629"/>
      <c r="C18" s="1629" t="s">
        <v>796</v>
      </c>
      <c r="D18" s="1629"/>
      <c r="E18" s="1629"/>
      <c r="F18" s="1629"/>
      <c r="G18" s="1629"/>
      <c r="H18" s="1629"/>
      <c r="I18" s="1629"/>
      <c r="J18" s="1629"/>
      <c r="K18" s="1629"/>
    </row>
    <row r="19" spans="1:11" ht="15.75">
      <c r="A19" s="1637">
        <f t="shared" si="0"/>
        <v>12</v>
      </c>
      <c r="B19" s="1630" t="s">
        <v>826</v>
      </c>
      <c r="C19" s="1629" t="s">
        <v>157</v>
      </c>
      <c r="D19" s="1629"/>
      <c r="E19" s="1629"/>
      <c r="F19" s="1629"/>
      <c r="G19" s="1629"/>
      <c r="H19" s="1629"/>
      <c r="I19" s="1629"/>
      <c r="J19" s="1629"/>
      <c r="K19" s="1633">
        <v>0</v>
      </c>
    </row>
    <row r="20" spans="1:11" ht="15.75">
      <c r="A20" s="1637">
        <f t="shared" si="0"/>
        <v>13</v>
      </c>
      <c r="B20" s="1629"/>
      <c r="C20" s="1629" t="s">
        <v>287</v>
      </c>
      <c r="D20" s="1629"/>
      <c r="E20" s="1629"/>
      <c r="F20" s="1629"/>
      <c r="G20" s="1629"/>
      <c r="H20" s="1629"/>
      <c r="I20" s="1629"/>
      <c r="J20" s="1629"/>
      <c r="K20" s="1629"/>
    </row>
    <row r="21" spans="1:11" ht="15.75">
      <c r="A21" s="1637">
        <f t="shared" si="0"/>
        <v>14</v>
      </c>
      <c r="B21" s="1629"/>
      <c r="C21" s="1629"/>
      <c r="D21" s="1629"/>
      <c r="E21" s="1629"/>
      <c r="F21" s="1629"/>
      <c r="G21" s="1629"/>
      <c r="H21" s="1629"/>
      <c r="I21" s="1629"/>
      <c r="J21" s="1629"/>
      <c r="K21" s="1634"/>
    </row>
    <row r="22" spans="1:11" ht="15.75">
      <c r="A22" s="1637">
        <f t="shared" si="0"/>
        <v>15</v>
      </c>
      <c r="B22" s="1629"/>
      <c r="C22" s="1629" t="s">
        <v>158</v>
      </c>
      <c r="D22" s="1629"/>
      <c r="E22" s="1629"/>
      <c r="F22" s="1629"/>
      <c r="G22" s="1629"/>
      <c r="H22" s="1629"/>
      <c r="I22" s="1629"/>
      <c r="J22" s="1629"/>
      <c r="K22" s="1632">
        <f>+K17+K19</f>
        <v>-1367393.04</v>
      </c>
    </row>
    <row r="23" spans="1:11" ht="15.75">
      <c r="A23" s="1637">
        <f t="shared" si="0"/>
        <v>16</v>
      </c>
      <c r="B23" s="1629"/>
      <c r="C23" s="1629" t="s">
        <v>574</v>
      </c>
      <c r="D23" s="1629"/>
      <c r="E23" s="1629"/>
      <c r="F23" s="1629"/>
      <c r="G23" s="1629"/>
      <c r="H23" s="1629"/>
      <c r="I23" s="1629"/>
      <c r="J23" s="1629"/>
      <c r="K23" s="1629"/>
    </row>
    <row r="24" spans="1:11" ht="15.75">
      <c r="A24" s="1637">
        <f t="shared" si="0"/>
        <v>17</v>
      </c>
      <c r="B24" s="1629"/>
      <c r="C24" s="1629"/>
      <c r="D24" s="1629"/>
      <c r="E24" s="1629"/>
      <c r="F24" s="1629"/>
      <c r="G24" s="1629"/>
      <c r="H24" s="1629"/>
      <c r="I24" s="1629"/>
      <c r="J24" s="1629"/>
      <c r="K24" s="1629"/>
    </row>
    <row r="25" spans="1:11" ht="15.75">
      <c r="A25" s="1637">
        <f t="shared" si="0"/>
        <v>18</v>
      </c>
      <c r="B25" s="1629"/>
      <c r="C25" s="1629"/>
      <c r="D25" s="1629"/>
      <c r="E25" s="1629"/>
      <c r="F25" s="1629"/>
      <c r="G25" s="1629"/>
      <c r="H25" s="1629"/>
      <c r="I25" s="1629"/>
      <c r="J25" s="1629"/>
      <c r="K25" s="1629"/>
    </row>
    <row r="26" spans="1:11" ht="15.75">
      <c r="A26" s="1637">
        <f t="shared" si="0"/>
        <v>19</v>
      </c>
      <c r="B26" s="1629"/>
      <c r="C26" s="1629" t="s">
        <v>986</v>
      </c>
      <c r="D26" s="1629"/>
      <c r="E26" s="1629"/>
      <c r="F26" s="1629"/>
      <c r="G26" s="1629"/>
      <c r="H26" s="1629"/>
      <c r="I26" s="1629"/>
      <c r="J26" s="1629"/>
      <c r="K26" s="1632">
        <f>'II-C-2.4'!W48</f>
        <v>3095118968</v>
      </c>
    </row>
    <row r="27" spans="1:11" ht="15.75">
      <c r="A27" s="1637">
        <f t="shared" si="0"/>
        <v>20</v>
      </c>
      <c r="B27" s="1630" t="s">
        <v>826</v>
      </c>
      <c r="C27" s="1629" t="s">
        <v>159</v>
      </c>
      <c r="D27" s="1629"/>
      <c r="E27" s="1629"/>
      <c r="F27" s="1629"/>
      <c r="G27" s="1629"/>
      <c r="H27" s="1629"/>
      <c r="I27" s="1629"/>
      <c r="J27" s="1629"/>
      <c r="K27" s="1632">
        <f>K13</f>
        <v>-6023917</v>
      </c>
    </row>
    <row r="28" spans="1:11" ht="15.75">
      <c r="A28" s="1637">
        <f t="shared" si="0"/>
        <v>21</v>
      </c>
      <c r="B28" s="1629"/>
      <c r="C28" s="1629"/>
      <c r="D28" s="1629"/>
      <c r="E28" s="1629"/>
      <c r="F28" s="1629"/>
      <c r="G28" s="1629"/>
      <c r="H28" s="1629"/>
      <c r="I28" s="1629"/>
      <c r="J28" s="1629"/>
      <c r="K28" s="1634"/>
    </row>
    <row r="29" spans="1:11" ht="15.75">
      <c r="A29" s="1637">
        <f t="shared" si="0"/>
        <v>22</v>
      </c>
      <c r="B29" s="1629"/>
      <c r="C29" s="1629" t="s">
        <v>325</v>
      </c>
      <c r="D29" s="1629"/>
      <c r="E29" s="1629"/>
      <c r="F29" s="1629"/>
      <c r="G29" s="1629"/>
      <c r="H29" s="1629"/>
      <c r="I29" s="1629"/>
      <c r="J29" s="1629"/>
      <c r="K29" s="1632">
        <f>+K26-K27</f>
        <v>3101142885</v>
      </c>
    </row>
    <row r="30" spans="1:11" ht="15.75">
      <c r="A30" s="1637">
        <f t="shared" si="0"/>
        <v>23</v>
      </c>
      <c r="B30" s="1629"/>
      <c r="C30" s="1629"/>
      <c r="D30" s="1629"/>
      <c r="E30" s="1629"/>
      <c r="F30" s="1629"/>
      <c r="G30" s="1629"/>
      <c r="H30" s="1629"/>
      <c r="I30" s="1629"/>
      <c r="J30" s="1629"/>
      <c r="K30" s="1629"/>
    </row>
    <row r="31" spans="1:11" ht="15.75">
      <c r="A31" s="1637">
        <f t="shared" si="0"/>
        <v>24</v>
      </c>
      <c r="B31" s="1630" t="s">
        <v>654</v>
      </c>
      <c r="C31" s="1629" t="s">
        <v>259</v>
      </c>
      <c r="D31" s="1629"/>
      <c r="E31" s="1629"/>
      <c r="F31" s="1629"/>
      <c r="G31" s="1629"/>
      <c r="H31" s="1629"/>
      <c r="I31" s="1629"/>
      <c r="J31" s="1629"/>
      <c r="K31" s="1636">
        <f>'II-C-2.4'!AE42</f>
        <v>4.2233773883700212E-2</v>
      </c>
    </row>
    <row r="32" spans="1:11" ht="15.75">
      <c r="A32" s="1637">
        <f t="shared" si="0"/>
        <v>25</v>
      </c>
      <c r="B32" s="1629"/>
      <c r="C32" s="1629"/>
      <c r="D32" s="1629"/>
      <c r="E32" s="1629"/>
      <c r="F32" s="1629"/>
      <c r="G32" s="1629"/>
      <c r="H32" s="1629"/>
      <c r="I32" s="1629"/>
      <c r="J32" s="1629"/>
      <c r="K32" s="1634"/>
    </row>
    <row r="33" spans="1:11" ht="15.75">
      <c r="A33" s="1637">
        <f t="shared" si="0"/>
        <v>26</v>
      </c>
      <c r="B33" s="1629"/>
      <c r="C33" s="1629" t="s">
        <v>326</v>
      </c>
      <c r="D33" s="1629"/>
      <c r="E33" s="1629"/>
      <c r="F33" s="1629"/>
      <c r="G33" s="1629"/>
      <c r="H33" s="1629"/>
      <c r="I33" s="1629"/>
      <c r="J33" s="1629"/>
      <c r="K33" s="1632">
        <f>+K29*K31</f>
        <v>130972967.38613573</v>
      </c>
    </row>
    <row r="34" spans="1:11" ht="15.75">
      <c r="A34" s="1637">
        <f t="shared" si="0"/>
        <v>27</v>
      </c>
      <c r="B34" s="1629"/>
      <c r="C34" s="1629"/>
      <c r="D34" s="1629"/>
      <c r="E34" s="1629"/>
      <c r="F34" s="1629"/>
      <c r="G34" s="1629"/>
      <c r="H34" s="1629"/>
      <c r="I34" s="1629"/>
      <c r="J34" s="1629"/>
      <c r="K34" s="1629"/>
    </row>
    <row r="35" spans="1:11" ht="15.75">
      <c r="A35" s="1637">
        <f t="shared" si="0"/>
        <v>28</v>
      </c>
      <c r="B35" s="1630" t="s">
        <v>826</v>
      </c>
      <c r="C35" s="1629" t="s">
        <v>799</v>
      </c>
      <c r="D35" s="1629"/>
      <c r="E35" s="1629"/>
      <c r="F35" s="1629"/>
      <c r="G35" s="1629"/>
      <c r="H35" s="1629"/>
      <c r="I35" s="1629"/>
      <c r="J35" s="1629"/>
      <c r="K35" s="1632">
        <f>K22</f>
        <v>-1367393.04</v>
      </c>
    </row>
    <row r="36" spans="1:11" ht="15.75">
      <c r="A36" s="1637">
        <f t="shared" si="0"/>
        <v>29</v>
      </c>
      <c r="B36" s="1629"/>
      <c r="C36" s="1629"/>
      <c r="D36" s="1629"/>
      <c r="E36" s="1629"/>
      <c r="F36" s="1629"/>
      <c r="G36" s="1629"/>
      <c r="H36" s="1629"/>
      <c r="I36" s="1629"/>
      <c r="J36" s="1629"/>
      <c r="K36" s="1634"/>
    </row>
    <row r="37" spans="1:11" ht="15.75">
      <c r="A37" s="1637">
        <f t="shared" si="0"/>
        <v>30</v>
      </c>
      <c r="B37" s="1629"/>
      <c r="C37" s="1629" t="s">
        <v>772</v>
      </c>
      <c r="D37" s="1629"/>
      <c r="E37" s="1629"/>
      <c r="F37" s="1629"/>
      <c r="G37" s="1629"/>
      <c r="H37" s="1629"/>
      <c r="I37" s="1629"/>
      <c r="J37" s="1629"/>
      <c r="K37" s="1632">
        <f>+K33-K35</f>
        <v>132340360.42613573</v>
      </c>
    </row>
    <row r="38" spans="1:11" ht="15.75">
      <c r="A38" s="1637">
        <f t="shared" si="0"/>
        <v>31</v>
      </c>
      <c r="B38" s="1629"/>
      <c r="C38" s="1629"/>
      <c r="D38" s="1629"/>
      <c r="E38" s="1629"/>
      <c r="F38" s="1629"/>
      <c r="G38" s="1629"/>
      <c r="H38" s="1629"/>
      <c r="I38" s="1629"/>
      <c r="J38" s="1629"/>
      <c r="K38" s="1629"/>
    </row>
    <row r="39" spans="1:11" ht="15.75">
      <c r="A39" s="1637">
        <f t="shared" si="0"/>
        <v>32</v>
      </c>
      <c r="B39" s="1629"/>
      <c r="C39" s="1629" t="s">
        <v>277</v>
      </c>
      <c r="D39" s="1629"/>
      <c r="E39" s="1629"/>
      <c r="F39" s="1629"/>
      <c r="G39" s="1629"/>
      <c r="H39" s="1629"/>
      <c r="I39" s="1629"/>
      <c r="J39" s="1629"/>
      <c r="K39" s="1636">
        <f>+K37/K26</f>
        <v>4.2757762074538692E-2</v>
      </c>
    </row>
    <row r="40" spans="1:11" ht="15.75">
      <c r="A40" s="1637"/>
      <c r="B40" s="1629"/>
      <c r="C40" s="1629"/>
      <c r="D40" s="1629"/>
      <c r="E40" s="1629"/>
      <c r="F40" s="1629"/>
      <c r="G40" s="1629"/>
      <c r="H40" s="1629"/>
      <c r="I40" s="1629"/>
      <c r="J40" s="1629"/>
      <c r="K40" s="1629"/>
    </row>
    <row r="41" spans="1:11" ht="15.75">
      <c r="A41" s="1637"/>
      <c r="B41" s="1629"/>
      <c r="C41" s="1629"/>
      <c r="D41" s="1629"/>
      <c r="E41" s="1629"/>
      <c r="F41" s="1629"/>
      <c r="G41" s="1629"/>
      <c r="H41" s="1629"/>
      <c r="I41" s="1629"/>
      <c r="J41" s="1629"/>
      <c r="K41" s="1629"/>
    </row>
    <row r="42" spans="1:11" ht="15.75">
      <c r="A42" s="1639"/>
      <c r="B42" s="1629"/>
      <c r="C42" s="1629"/>
      <c r="D42" s="1629"/>
      <c r="E42" s="1629"/>
      <c r="F42" s="1629"/>
      <c r="G42" s="1629"/>
      <c r="H42" s="1629"/>
      <c r="I42" s="1629"/>
      <c r="J42" s="1629"/>
      <c r="K42" s="1629"/>
    </row>
    <row r="43" spans="1:11" ht="15.75">
      <c r="A43" s="1637"/>
      <c r="B43" s="1629"/>
      <c r="C43" s="1629"/>
      <c r="D43" s="1629"/>
      <c r="E43" s="1629"/>
      <c r="F43" s="1629"/>
      <c r="G43" s="1629"/>
      <c r="H43" s="1629"/>
      <c r="I43" s="1629"/>
      <c r="J43" s="1629"/>
      <c r="K43" s="1629"/>
    </row>
  </sheetData>
  <customSheetViews>
    <customSheetView guid="{700BB901-DE3D-40AF-9E84-3437521A0345}" showPageBreaks="1" fitToPage="1">
      <pageMargins left="1.1100000000000001" right="0.5" top="1" bottom="1" header="0.5" footer="0.5"/>
      <printOptions horizontalCentered="1"/>
      <pageSetup scale="74" orientation="portrait" r:id="rId1"/>
      <headerFooter alignWithMargins="0">
        <oddFooter>&amp;LSponsored by:  Pamela L. Sutton-Hall and Randall W. Hamlett&amp;C&amp;A&amp;R&amp;P of &amp;N</oddFooter>
      </headerFooter>
    </customSheetView>
    <customSheetView guid="{D30DA162-D620-4A19-970C-1046A6A23ED1}" fitToPage="1">
      <pageMargins left="1.1100000000000001" right="0.5" top="1" bottom="1" header="0.5" footer="0.5"/>
      <printOptions horizontalCentered="1"/>
      <pageSetup scale="74" orientation="portrait" r:id="rId2"/>
      <headerFooter alignWithMargins="0">
        <oddFooter>&amp;LSponsored by:  Pamela L. Sutton-Hall and Randall W. Hamlett&amp;C&amp;A&amp;R&amp;P of &amp;N</oddFooter>
      </headerFooter>
    </customSheetView>
    <customSheetView guid="{7B208CC4-03EC-49A3-9AEF-BDEAF48D6BE2}" fitToPage="1">
      <pageMargins left="1.1100000000000001" right="0.5" top="1" bottom="1" header="0.5" footer="0.5"/>
      <printOptions horizontalCentered="1"/>
      <pageSetup scale="74" orientation="portrait" r:id="rId3"/>
      <headerFooter alignWithMargins="0">
        <oddFooter>&amp;LSponsored by:  Pamela L. Sutton-Hall and Randall W. Hamlett&amp;C&amp;A&amp;R&amp;P of &amp;N</oddFooter>
      </headerFooter>
    </customSheetView>
    <customSheetView guid="{FAFF7267-5C8D-421B-A6E7-C317663504A2}" fitToPage="1">
      <pageMargins left="1.1100000000000001" right="0.5" top="1" bottom="1" header="0.5" footer="0.5"/>
      <printOptions horizontalCentered="1"/>
      <pageSetup scale="74" orientation="portrait" r:id="rId4"/>
      <headerFooter alignWithMargins="0">
        <oddFooter>&amp;LSponsored by:  Pamela L. Sutton-Hall and Randall W. Hamlett&amp;C&amp;A&amp;R&amp;P of &amp;N</oddFooter>
      </headerFooter>
    </customSheetView>
    <customSheetView guid="{659C7A86-29AF-4EB2-A484-62929168C99A}" fitToPage="1">
      <pageMargins left="1.1100000000000001" right="0.5" top="1" bottom="1" header="0.5" footer="0.5"/>
      <printOptions horizontalCentered="1"/>
      <pageSetup scale="74" orientation="portrait" r:id="rId5"/>
      <headerFooter alignWithMargins="0">
        <oddFooter>&amp;LSponsored by:  Pamela L. Sutton-Hall and Randall W. Hamlett&amp;C&amp;A&amp;R&amp;P of &amp;N</oddFooter>
      </headerFooter>
    </customSheetView>
    <customSheetView guid="{DE1D8474-1C81-4DEF-9FC4-4CC6D52CA0A7}" fitToPage="1">
      <pageMargins left="1.1100000000000001" right="0.5" top="1" bottom="1" header="0.5" footer="0.5"/>
      <printOptions horizontalCentered="1"/>
      <pageSetup scale="74" orientation="portrait" r:id="rId6"/>
      <headerFooter alignWithMargins="0">
        <oddFooter>&amp;LSponsored by:  Pamela L. Sutton-Hall and Randall W. Hamlett&amp;C&amp;A&amp;R&amp;P of &amp;N</oddFooter>
      </headerFooter>
    </customSheetView>
  </customSheetViews>
  <phoneticPr fontId="20" type="noConversion"/>
  <pageMargins left="1" right="1" top="1" bottom="1" header="0.75" footer="0.75"/>
  <pageSetup scale="75" orientation="portrait" r:id="rId7"/>
  <headerFooter alignWithMargins="0">
    <oddFooter>&amp;L&amp;"Times New Roman,Regular"&amp;9Sponsored by:  Renee V. Hawkins</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rgb="FFFF0000"/>
  </sheetPr>
  <dimension ref="A1:Q25"/>
  <sheetViews>
    <sheetView workbookViewId="0"/>
  </sheetViews>
  <sheetFormatPr defaultColWidth="9.140625" defaultRowHeight="12.75"/>
  <cols>
    <col min="1" max="1" width="2.42578125" style="593" customWidth="1"/>
    <col min="2" max="2" width="25.42578125" style="593" customWidth="1"/>
    <col min="3" max="3" width="2.140625" style="593" customWidth="1"/>
    <col min="4" max="4" width="3.5703125" style="593" customWidth="1"/>
    <col min="5" max="5" width="15.5703125" style="593" bestFit="1" customWidth="1"/>
    <col min="6" max="6" width="2.42578125" style="593" customWidth="1"/>
    <col min="7" max="7" width="15.5703125" style="593" bestFit="1" customWidth="1"/>
    <col min="8" max="8" width="2.42578125" style="593" customWidth="1"/>
    <col min="9" max="9" width="15.5703125" style="593" bestFit="1" customWidth="1"/>
    <col min="10" max="10" width="2.42578125" style="593" customWidth="1"/>
    <col min="11" max="11" width="11.5703125" style="593" bestFit="1" customWidth="1"/>
    <col min="12" max="12" width="2.42578125" style="593" customWidth="1"/>
    <col min="13" max="13" width="8.42578125" style="593" bestFit="1" customWidth="1"/>
    <col min="14" max="14" width="2.42578125" style="593" customWidth="1"/>
    <col min="15" max="15" width="7.5703125" style="593" bestFit="1" customWidth="1"/>
    <col min="16" max="16" width="2.140625" style="593" customWidth="1"/>
    <col min="17" max="16384" width="9.140625" style="593"/>
  </cols>
  <sheetData>
    <row r="1" spans="1:17">
      <c r="B1" s="599"/>
      <c r="C1" s="599"/>
      <c r="D1" s="599"/>
      <c r="E1" s="2276" t="s">
        <v>465</v>
      </c>
      <c r="F1" s="2276"/>
      <c r="G1" s="2276"/>
      <c r="H1" s="2276"/>
      <c r="I1" s="2276"/>
      <c r="J1" s="2276"/>
      <c r="K1" s="2276"/>
      <c r="L1" s="1022"/>
      <c r="M1" s="1022"/>
      <c r="N1" s="599"/>
      <c r="O1" s="599"/>
      <c r="P1" s="599"/>
      <c r="Q1" s="600" t="s">
        <v>278</v>
      </c>
    </row>
    <row r="2" spans="1:17">
      <c r="D2" s="586"/>
      <c r="E2" s="2275" t="s">
        <v>1305</v>
      </c>
      <c r="F2" s="2275"/>
      <c r="G2" s="2275"/>
      <c r="H2" s="2275"/>
      <c r="I2" s="2275"/>
      <c r="J2" s="2275"/>
      <c r="K2" s="2275"/>
    </row>
    <row r="3" spans="1:17">
      <c r="A3" s="2278" t="s">
        <v>279</v>
      </c>
      <c r="B3" s="2278"/>
      <c r="C3" s="2278"/>
      <c r="D3" s="2278"/>
      <c r="E3" s="2278"/>
      <c r="F3" s="2278"/>
      <c r="G3" s="2278"/>
      <c r="H3" s="2278"/>
      <c r="I3" s="2278"/>
      <c r="J3" s="2278"/>
      <c r="K3" s="2278"/>
      <c r="L3" s="2278"/>
      <c r="M3" s="2278"/>
      <c r="N3" s="2278"/>
      <c r="O3" s="2278"/>
      <c r="P3" s="2278"/>
      <c r="Q3" s="2278"/>
    </row>
    <row r="4" spans="1:17">
      <c r="A4" s="2278" t="s">
        <v>280</v>
      </c>
      <c r="B4" s="2278"/>
      <c r="C4" s="2278"/>
      <c r="D4" s="2278"/>
      <c r="E4" s="2278"/>
      <c r="F4" s="2278"/>
      <c r="G4" s="2278"/>
      <c r="H4" s="2278"/>
      <c r="I4" s="2278"/>
      <c r="J4" s="2278"/>
      <c r="K4" s="2278"/>
      <c r="L4" s="2278"/>
      <c r="M4" s="2278"/>
      <c r="N4" s="2278"/>
      <c r="O4" s="2278"/>
      <c r="P4" s="2278"/>
      <c r="Q4" s="2278"/>
    </row>
    <row r="5" spans="1:17">
      <c r="A5" s="2279">
        <v>42185</v>
      </c>
      <c r="B5" s="2278"/>
      <c r="C5" s="2278"/>
      <c r="D5" s="2278"/>
      <c r="E5" s="2278"/>
      <c r="F5" s="2278"/>
      <c r="G5" s="2278"/>
      <c r="H5" s="2278"/>
      <c r="I5" s="2278"/>
      <c r="J5" s="2278"/>
      <c r="K5" s="2278"/>
      <c r="L5" s="2278"/>
      <c r="M5" s="2278"/>
      <c r="N5" s="2278"/>
      <c r="O5" s="2278"/>
      <c r="P5" s="2278"/>
      <c r="Q5" s="2278"/>
    </row>
    <row r="6" spans="1:17">
      <c r="A6" s="598"/>
      <c r="B6" s="598"/>
      <c r="C6" s="598"/>
      <c r="D6" s="598"/>
      <c r="E6" s="598"/>
      <c r="F6" s="598"/>
      <c r="G6" s="598"/>
      <c r="H6" s="598"/>
      <c r="I6" s="598"/>
      <c r="J6" s="598"/>
      <c r="K6" s="598"/>
      <c r="L6" s="598"/>
      <c r="M6" s="598"/>
      <c r="N6" s="598"/>
      <c r="O6" s="598"/>
      <c r="P6" s="598"/>
      <c r="Q6" s="598"/>
    </row>
    <row r="7" spans="1:17">
      <c r="A7" s="598"/>
      <c r="B7" s="598"/>
      <c r="C7" s="598"/>
      <c r="D7" s="598"/>
      <c r="E7" s="598"/>
      <c r="F7" s="598"/>
      <c r="G7" s="598"/>
      <c r="H7" s="598"/>
      <c r="I7" s="598"/>
      <c r="J7" s="598"/>
      <c r="K7" s="2278" t="s">
        <v>472</v>
      </c>
      <c r="L7" s="2278"/>
      <c r="M7" s="2278"/>
      <c r="N7" s="2278"/>
      <c r="O7" s="2278"/>
      <c r="P7" s="2278"/>
      <c r="Q7" s="2278"/>
    </row>
    <row r="8" spans="1:17">
      <c r="A8" s="598"/>
      <c r="B8" s="598"/>
      <c r="C8" s="598"/>
      <c r="D8" s="598"/>
      <c r="E8" s="598"/>
      <c r="F8" s="598"/>
      <c r="G8" s="598"/>
      <c r="H8" s="598"/>
      <c r="I8" s="598"/>
      <c r="J8" s="598"/>
      <c r="K8" s="2277" t="s">
        <v>1103</v>
      </c>
      <c r="L8" s="2277"/>
      <c r="M8" s="2277"/>
      <c r="N8" s="2277"/>
      <c r="O8" s="2277"/>
      <c r="P8" s="2277"/>
      <c r="Q8" s="2277"/>
    </row>
    <row r="9" spans="1:17">
      <c r="A9" s="598"/>
      <c r="B9" s="598"/>
      <c r="C9" s="598"/>
      <c r="D9" s="598"/>
      <c r="E9" s="598"/>
      <c r="F9" s="598"/>
      <c r="G9" s="598"/>
      <c r="H9" s="598"/>
      <c r="I9" s="598"/>
      <c r="J9" s="598"/>
      <c r="K9" s="604"/>
      <c r="L9" s="604"/>
      <c r="M9" s="604"/>
      <c r="N9" s="604"/>
      <c r="O9" s="604"/>
      <c r="P9" s="604"/>
      <c r="Q9" s="604"/>
    </row>
    <row r="10" spans="1:17">
      <c r="A10" s="598"/>
      <c r="B10" s="598"/>
      <c r="C10" s="598"/>
      <c r="D10" s="598"/>
      <c r="E10" s="598"/>
      <c r="F10" s="598"/>
      <c r="G10" s="598"/>
      <c r="H10" s="598"/>
      <c r="I10" s="598"/>
      <c r="J10" s="598"/>
      <c r="K10" s="601" t="s">
        <v>28</v>
      </c>
      <c r="L10" s="598"/>
      <c r="M10" s="601" t="s">
        <v>29</v>
      </c>
      <c r="N10" s="598"/>
      <c r="O10" s="601" t="s">
        <v>30</v>
      </c>
      <c r="P10" s="598"/>
      <c r="Q10" s="601" t="s">
        <v>31</v>
      </c>
    </row>
    <row r="11" spans="1:17">
      <c r="A11" s="598"/>
      <c r="B11" s="1016" t="s">
        <v>322</v>
      </c>
      <c r="C11" s="602"/>
      <c r="D11" s="598"/>
      <c r="E11" s="598"/>
      <c r="F11" s="598"/>
      <c r="G11" s="598"/>
      <c r="H11" s="598"/>
      <c r="I11" s="598"/>
      <c r="J11" s="598"/>
      <c r="K11" s="602"/>
      <c r="L11" s="598"/>
      <c r="M11" s="601" t="s">
        <v>189</v>
      </c>
      <c r="N11" s="598"/>
      <c r="O11" s="598"/>
      <c r="P11" s="598"/>
      <c r="Q11" s="601" t="s">
        <v>33</v>
      </c>
    </row>
    <row r="12" spans="1:17">
      <c r="A12" s="598" t="s">
        <v>272</v>
      </c>
      <c r="B12" s="598"/>
      <c r="C12" s="598"/>
      <c r="D12" s="598"/>
      <c r="E12" s="600" t="s">
        <v>473</v>
      </c>
      <c r="F12" s="598"/>
      <c r="G12" s="600" t="s">
        <v>473</v>
      </c>
      <c r="H12" s="598"/>
      <c r="I12" s="600" t="s">
        <v>473</v>
      </c>
      <c r="J12" s="598"/>
      <c r="K12" s="601" t="s">
        <v>189</v>
      </c>
      <c r="L12" s="598"/>
      <c r="M12" s="601" t="s">
        <v>474</v>
      </c>
      <c r="N12" s="598"/>
      <c r="O12" s="601" t="s">
        <v>215</v>
      </c>
      <c r="P12" s="598"/>
      <c r="Q12" s="601" t="s">
        <v>215</v>
      </c>
    </row>
    <row r="13" spans="1:17">
      <c r="A13" s="598" t="s">
        <v>1083</v>
      </c>
      <c r="B13" s="598"/>
      <c r="C13" s="598"/>
      <c r="D13" s="598"/>
      <c r="E13" s="1015">
        <v>42004</v>
      </c>
      <c r="F13" s="601"/>
      <c r="G13" s="1015">
        <v>41639</v>
      </c>
      <c r="H13" s="601"/>
      <c r="I13" s="1015">
        <v>41274</v>
      </c>
      <c r="J13" s="598"/>
      <c r="K13" s="601" t="s">
        <v>903</v>
      </c>
      <c r="L13" s="598"/>
      <c r="M13" s="601" t="s">
        <v>475</v>
      </c>
      <c r="N13" s="598"/>
      <c r="O13" s="601" t="s">
        <v>190</v>
      </c>
      <c r="P13" s="598"/>
      <c r="Q13" s="601" t="s">
        <v>190</v>
      </c>
    </row>
    <row r="14" spans="1:17">
      <c r="A14" s="598"/>
      <c r="B14" s="598"/>
      <c r="C14" s="598"/>
      <c r="D14" s="598"/>
      <c r="E14" s="604"/>
      <c r="F14" s="598"/>
      <c r="G14" s="604"/>
      <c r="H14" s="598"/>
      <c r="I14" s="604"/>
      <c r="J14" s="598"/>
      <c r="K14" s="604"/>
      <c r="L14" s="598"/>
      <c r="M14" s="604"/>
      <c r="N14" s="598"/>
      <c r="O14" s="604"/>
      <c r="P14" s="598"/>
      <c r="Q14" s="604"/>
    </row>
    <row r="15" spans="1:17">
      <c r="A15" s="1017">
        <v>1</v>
      </c>
      <c r="B15" s="598" t="s">
        <v>323</v>
      </c>
      <c r="C15" s="598"/>
      <c r="D15" s="598"/>
      <c r="E15" s="1018">
        <f>72603880.8/1000</f>
        <v>72603.880799999999</v>
      </c>
      <c r="F15" s="1019"/>
      <c r="G15" s="1018">
        <f>105538468.52/1000</f>
        <v>105538.46851999999</v>
      </c>
      <c r="H15" s="1019"/>
      <c r="I15" s="1018">
        <f>103335086/1000</f>
        <v>103335.086</v>
      </c>
      <c r="J15" s="609"/>
      <c r="K15" s="1018">
        <f>79682346/1000</f>
        <v>79682.346000000005</v>
      </c>
      <c r="L15" s="598"/>
      <c r="M15" s="610">
        <f>IF(ISERR(+K15/$K$19),0,K15/$K$19)</f>
        <v>1</v>
      </c>
      <c r="N15" s="598"/>
      <c r="O15" s="1020">
        <v>3.8349999999999999E-3</v>
      </c>
      <c r="P15" s="598" t="s">
        <v>1108</v>
      </c>
      <c r="Q15" s="610">
        <f>M15*O15</f>
        <v>3.8349999999999999E-3</v>
      </c>
    </row>
    <row r="16" spans="1:17">
      <c r="A16" s="1017">
        <v>2</v>
      </c>
      <c r="B16" s="598" t="s">
        <v>476</v>
      </c>
      <c r="C16" s="598"/>
      <c r="D16" s="598"/>
      <c r="E16" s="605">
        <v>0</v>
      </c>
      <c r="F16" s="609"/>
      <c r="G16" s="605">
        <v>0</v>
      </c>
      <c r="H16" s="609"/>
      <c r="I16" s="605">
        <v>0</v>
      </c>
      <c r="J16" s="609"/>
      <c r="K16" s="605">
        <v>0</v>
      </c>
      <c r="L16" s="598"/>
      <c r="M16" s="610">
        <f>IF(ISERR(+K16/$K$19),0,K16/$K$19)</f>
        <v>0</v>
      </c>
      <c r="N16" s="598"/>
      <c r="O16" s="1020">
        <v>0</v>
      </c>
      <c r="P16" s="598"/>
      <c r="Q16" s="610">
        <f>M16*O16</f>
        <v>0</v>
      </c>
    </row>
    <row r="17" spans="1:17">
      <c r="A17" s="1017">
        <v>3</v>
      </c>
      <c r="B17" s="598" t="s">
        <v>734</v>
      </c>
      <c r="C17" s="598"/>
      <c r="D17" s="598"/>
      <c r="E17" s="605">
        <v>0</v>
      </c>
      <c r="F17" s="609"/>
      <c r="G17" s="605">
        <v>0</v>
      </c>
      <c r="H17" s="609"/>
      <c r="I17" s="605">
        <v>0</v>
      </c>
      <c r="J17" s="609"/>
      <c r="K17" s="605">
        <v>0</v>
      </c>
      <c r="L17" s="598"/>
      <c r="M17" s="610">
        <f>IF(ISERR(+K17/$K$19),0,K17/$K$19)</f>
        <v>0</v>
      </c>
      <c r="N17" s="598"/>
      <c r="O17" s="1020">
        <v>0</v>
      </c>
      <c r="P17" s="598"/>
      <c r="Q17" s="610">
        <f>M17*O17</f>
        <v>0</v>
      </c>
    </row>
    <row r="18" spans="1:17">
      <c r="A18" s="1017"/>
      <c r="B18" s="598"/>
      <c r="C18" s="598"/>
      <c r="D18" s="598"/>
      <c r="E18" s="609"/>
      <c r="F18" s="609"/>
      <c r="G18" s="609"/>
      <c r="H18" s="609"/>
      <c r="I18" s="609"/>
      <c r="J18" s="609"/>
      <c r="K18" s="609"/>
      <c r="L18" s="598"/>
      <c r="M18" s="610"/>
      <c r="N18" s="598"/>
      <c r="O18" s="598"/>
      <c r="P18" s="598"/>
      <c r="Q18" s="610"/>
    </row>
    <row r="19" spans="1:17">
      <c r="A19" s="1021">
        <v>4</v>
      </c>
      <c r="B19" s="598" t="s">
        <v>477</v>
      </c>
      <c r="C19" s="602"/>
      <c r="D19" s="598"/>
      <c r="E19" s="609">
        <f>SUM(E15:E17)</f>
        <v>72603.880799999999</v>
      </c>
      <c r="F19" s="609"/>
      <c r="G19" s="609">
        <f>SUM(G15:G17)</f>
        <v>105538.46851999999</v>
      </c>
      <c r="H19" s="609"/>
      <c r="I19" s="609">
        <f>SUM(I15:I17)</f>
        <v>103335.086</v>
      </c>
      <c r="J19" s="609"/>
      <c r="K19" s="609">
        <f>SUM(K15:K17)</f>
        <v>79682.346000000005</v>
      </c>
      <c r="L19" s="598"/>
      <c r="M19" s="610">
        <f>SUM(M15:M17)</f>
        <v>1</v>
      </c>
      <c r="N19" s="598"/>
      <c r="O19" s="602"/>
      <c r="P19" s="598"/>
      <c r="Q19" s="610">
        <f>SUM(Q15:Q17)</f>
        <v>3.8349999999999999E-3</v>
      </c>
    </row>
    <row r="20" spans="1:17">
      <c r="A20" s="599"/>
      <c r="B20" s="599"/>
      <c r="C20" s="599"/>
      <c r="D20" s="498"/>
      <c r="E20" s="599"/>
      <c r="F20" s="599"/>
      <c r="G20" s="599"/>
      <c r="H20" s="599"/>
      <c r="I20" s="599"/>
      <c r="J20" s="599"/>
      <c r="K20" s="599"/>
      <c r="L20" s="599"/>
      <c r="M20" s="599"/>
      <c r="N20" s="599"/>
      <c r="O20" s="599"/>
      <c r="P20" s="599"/>
      <c r="Q20" s="599"/>
    </row>
    <row r="21" spans="1:17">
      <c r="A21" s="599"/>
      <c r="B21" s="599"/>
      <c r="C21" s="599"/>
      <c r="D21" s="599"/>
      <c r="E21" s="599"/>
      <c r="F21" s="599"/>
      <c r="G21" s="599"/>
      <c r="H21" s="599"/>
      <c r="I21" s="599"/>
      <c r="J21" s="599"/>
      <c r="K21" s="599"/>
      <c r="L21" s="599"/>
      <c r="M21" s="599"/>
      <c r="N21" s="599"/>
      <c r="O21" s="599"/>
      <c r="P21" s="599"/>
      <c r="Q21" s="599"/>
    </row>
    <row r="22" spans="1:17">
      <c r="A22" s="599"/>
      <c r="B22" s="599"/>
      <c r="C22" s="599" t="s">
        <v>1109</v>
      </c>
      <c r="D22" s="599"/>
      <c r="E22" s="599"/>
      <c r="F22" s="599"/>
      <c r="G22" s="599"/>
      <c r="H22" s="599"/>
      <c r="I22" s="599"/>
      <c r="J22" s="599"/>
      <c r="K22" s="599"/>
      <c r="L22" s="599"/>
      <c r="M22" s="599"/>
      <c r="N22" s="599"/>
      <c r="O22" s="599"/>
      <c r="P22" s="599"/>
      <c r="Q22" s="599"/>
    </row>
    <row r="23" spans="1:17">
      <c r="A23" s="599"/>
      <c r="B23" s="599"/>
      <c r="C23" s="599"/>
      <c r="D23" s="599"/>
      <c r="E23" s="599"/>
      <c r="F23" s="599"/>
      <c r="G23" s="599"/>
      <c r="H23" s="599"/>
      <c r="I23" s="599"/>
      <c r="J23" s="599"/>
      <c r="K23" s="599"/>
      <c r="L23" s="599"/>
      <c r="M23" s="599"/>
      <c r="N23" s="599"/>
      <c r="O23" s="599"/>
      <c r="P23" s="599"/>
      <c r="Q23" s="599"/>
    </row>
    <row r="24" spans="1:17">
      <c r="A24" s="599"/>
      <c r="B24" s="599"/>
      <c r="C24" s="599"/>
      <c r="D24" s="599"/>
      <c r="E24" s="599"/>
      <c r="F24" s="599"/>
      <c r="G24" s="599"/>
      <c r="H24" s="599"/>
      <c r="I24" s="599"/>
      <c r="J24" s="599"/>
      <c r="K24" s="599"/>
      <c r="L24" s="599"/>
      <c r="M24" s="599"/>
      <c r="N24" s="599"/>
      <c r="O24" s="599"/>
      <c r="P24" s="599"/>
      <c r="Q24" s="599"/>
    </row>
    <row r="25" spans="1:17">
      <c r="A25" s="599"/>
      <c r="B25" s="599"/>
      <c r="C25" s="599"/>
      <c r="D25" s="599"/>
      <c r="E25" s="599"/>
      <c r="F25" s="599"/>
      <c r="G25" s="599"/>
      <c r="H25" s="599"/>
      <c r="I25" s="599"/>
      <c r="J25" s="599"/>
      <c r="K25" s="599"/>
      <c r="L25" s="599"/>
      <c r="M25" s="599"/>
      <c r="N25" s="599"/>
      <c r="O25" s="599"/>
      <c r="P25" s="599"/>
      <c r="Q25" s="599"/>
    </row>
  </sheetData>
  <customSheetViews>
    <customSheetView guid="{700BB901-DE3D-40AF-9E84-3437521A0345}" showPageBreaks="1">
      <pageMargins left="0.82" right="0.71" top="1" bottom="1" header="0.5" footer="0.5"/>
      <printOptions horizontalCentered="1"/>
      <pageSetup scale="80" orientation="landscape" horizontalDpi="1200" verticalDpi="1200" r:id="rId1"/>
      <headerFooter alignWithMargins="0">
        <oddFooter>&amp;L&amp;8Sponsored by:  Pamela L. Sutton-Hall
&amp;C&amp;8&amp;A&amp;R&amp;8&amp;P of &amp;N</oddFooter>
      </headerFooter>
    </customSheetView>
    <customSheetView guid="{D30DA162-D620-4A19-970C-1046A6A23ED1}">
      <pageMargins left="0.82" right="0.71" top="1" bottom="1" header="0.5" footer="0.5"/>
      <printOptions horizontalCentered="1"/>
      <pageSetup scale="80" orientation="landscape" horizontalDpi="1200" verticalDpi="1200" r:id="rId2"/>
      <headerFooter alignWithMargins="0">
        <oddFooter>&amp;L&amp;8Sponsored by:  Pamela L. Sutton-Hall
&amp;C&amp;8&amp;A&amp;R&amp;8&amp;P of &amp;N</oddFooter>
      </headerFooter>
    </customSheetView>
    <customSheetView guid="{7B208CC4-03EC-49A3-9AEF-BDEAF48D6BE2}">
      <pageMargins left="0.82" right="0.71" top="1" bottom="1" header="0.5" footer="0.5"/>
      <printOptions horizontalCentered="1"/>
      <pageSetup scale="80" orientation="landscape" horizontalDpi="1200" verticalDpi="1200" r:id="rId3"/>
      <headerFooter alignWithMargins="0">
        <oddFooter>&amp;L&amp;8Sponsored by:  Pamela L. Sutton-Hall
&amp;C&amp;8&amp;A&amp;R&amp;8&amp;P of &amp;N</oddFooter>
      </headerFooter>
    </customSheetView>
    <customSheetView guid="{FAFF7267-5C8D-421B-A6E7-C317663504A2}">
      <pageMargins left="0.82" right="0.71" top="1" bottom="1" header="0.5" footer="0.5"/>
      <printOptions horizontalCentered="1"/>
      <pageSetup scale="80" orientation="landscape" horizontalDpi="1200" verticalDpi="1200" r:id="rId4"/>
      <headerFooter alignWithMargins="0">
        <oddFooter>&amp;L&amp;8Sponsored by:  Pamela L. Sutton-Hall
&amp;C&amp;8&amp;A&amp;R&amp;8&amp;P of &amp;N</oddFooter>
      </headerFooter>
    </customSheetView>
    <customSheetView guid="{659C7A86-29AF-4EB2-A484-62929168C99A}">
      <pageMargins left="0.82" right="0.71" top="1" bottom="1" header="0.5" footer="0.5"/>
      <printOptions horizontalCentered="1"/>
      <pageSetup scale="80" orientation="landscape" horizontalDpi="1200" verticalDpi="1200" r:id="rId5"/>
      <headerFooter alignWithMargins="0">
        <oddFooter>&amp;L&amp;8Sponsored by:  Pamela L. Sutton-Hall
&amp;C&amp;8&amp;A&amp;R&amp;8&amp;P of &amp;N</oddFooter>
      </headerFooter>
    </customSheetView>
    <customSheetView guid="{DE1D8474-1C81-4DEF-9FC4-4CC6D52CA0A7}" state="hidden">
      <pageMargins left="0.82" right="0.71" top="1" bottom="1" header="0.5" footer="0.5"/>
      <printOptions horizontalCentered="1"/>
      <pageSetup scale="80" orientation="landscape" horizontalDpi="1200" verticalDpi="1200" r:id="rId6"/>
      <headerFooter alignWithMargins="0">
        <oddFooter>&amp;L&amp;8Sponsored by:  Pamela L. Sutton-Hall
&amp;C&amp;8&amp;A&amp;R&amp;8&amp;P of &amp;N</oddFooter>
      </headerFooter>
    </customSheetView>
  </customSheetViews>
  <mergeCells count="7">
    <mergeCell ref="E2:K2"/>
    <mergeCell ref="E1:K1"/>
    <mergeCell ref="K8:Q8"/>
    <mergeCell ref="A3:Q3"/>
    <mergeCell ref="A4:Q4"/>
    <mergeCell ref="A5:Q5"/>
    <mergeCell ref="K7:Q7"/>
  </mergeCells>
  <phoneticPr fontId="0" type="noConversion"/>
  <printOptions horizontalCentered="1"/>
  <pageMargins left="0.82" right="0.71" top="1" bottom="1" header="0.5" footer="0.5"/>
  <pageSetup scale="80" orientation="landscape" horizontalDpi="1200" verticalDpi="1200" r:id="rId7"/>
  <headerFooter alignWithMargins="0">
    <oddFooter>&amp;L&amp;8Sponsored by:  Pamela L. Sutton-Hall
&amp;C&amp;8&amp;A&amp;R&amp;8&amp;P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I26"/>
  <sheetViews>
    <sheetView workbookViewId="0"/>
  </sheetViews>
  <sheetFormatPr defaultColWidth="9.140625" defaultRowHeight="12"/>
  <cols>
    <col min="1" max="1" width="2.28515625" style="1667" customWidth="1"/>
    <col min="2" max="2" width="25.42578125" style="1667" customWidth="1"/>
    <col min="3" max="5" width="12.7109375" style="1667" bestFit="1" customWidth="1"/>
    <col min="6" max="6" width="16.85546875" style="1667" bestFit="1" customWidth="1"/>
    <col min="7" max="7" width="13.85546875" style="1667" customWidth="1"/>
    <col min="8" max="8" width="9.7109375" style="1667" bestFit="1" customWidth="1"/>
    <col min="9" max="9" width="15.5703125" style="1667" customWidth="1"/>
    <col min="10" max="16384" width="9.140625" style="1667"/>
  </cols>
  <sheetData>
    <row r="1" spans="1:9">
      <c r="C1" s="1668"/>
      <c r="D1" s="1668"/>
      <c r="E1" s="1668"/>
      <c r="F1" s="1668"/>
      <c r="G1" s="1668"/>
      <c r="H1" s="1668"/>
      <c r="I1" s="1669" t="s">
        <v>278</v>
      </c>
    </row>
    <row r="2" spans="1:9">
      <c r="B2" s="1670" t="s">
        <v>465</v>
      </c>
      <c r="C2" s="1671"/>
      <c r="D2" s="1671"/>
      <c r="E2" s="1671"/>
      <c r="F2" s="1671"/>
      <c r="G2" s="1671"/>
      <c r="H2" s="1671"/>
      <c r="I2" s="1671"/>
    </row>
    <row r="3" spans="1:9">
      <c r="B3" s="1016" t="s">
        <v>1407</v>
      </c>
      <c r="C3" s="1016"/>
      <c r="D3" s="1016"/>
      <c r="E3" s="1016"/>
      <c r="F3" s="1016"/>
      <c r="G3" s="1016"/>
      <c r="H3" s="1016"/>
      <c r="I3" s="1016"/>
    </row>
    <row r="4" spans="1:9">
      <c r="B4" s="1016" t="s">
        <v>1781</v>
      </c>
      <c r="C4" s="1016"/>
      <c r="D4" s="1016"/>
      <c r="E4" s="1016"/>
      <c r="F4" s="1016"/>
      <c r="G4" s="1016"/>
      <c r="H4" s="1016"/>
      <c r="I4" s="1016"/>
    </row>
    <row r="5" spans="1:9">
      <c r="B5" s="1672">
        <v>43465</v>
      </c>
      <c r="C5" s="1016"/>
      <c r="D5" s="1016"/>
      <c r="E5" s="1016"/>
      <c r="F5" s="1016"/>
      <c r="G5" s="1016"/>
      <c r="H5" s="1016"/>
      <c r="I5" s="1016"/>
    </row>
    <row r="6" spans="1:9">
      <c r="A6" s="1673"/>
      <c r="B6" s="1673"/>
      <c r="C6" s="1673"/>
      <c r="D6" s="1673"/>
      <c r="E6" s="1673"/>
      <c r="F6" s="1673"/>
      <c r="G6" s="1673"/>
      <c r="H6" s="1673"/>
      <c r="I6" s="1673"/>
    </row>
    <row r="7" spans="1:9">
      <c r="A7" s="1673"/>
      <c r="B7" s="1673"/>
      <c r="C7" s="1673"/>
      <c r="D7" s="1673"/>
      <c r="E7" s="1673"/>
      <c r="F7" s="1673"/>
      <c r="G7" s="1673"/>
      <c r="H7" s="1673"/>
      <c r="I7" s="1673"/>
    </row>
    <row r="8" spans="1:9">
      <c r="A8" s="1673"/>
      <c r="B8" s="1673"/>
      <c r="C8" s="1673"/>
      <c r="D8" s="1673"/>
      <c r="E8" s="1673"/>
      <c r="F8" s="2281" t="s">
        <v>1416</v>
      </c>
      <c r="G8" s="2281"/>
      <c r="H8" s="2281"/>
      <c r="I8" s="2281"/>
    </row>
    <row r="9" spans="1:9">
      <c r="A9" s="1673"/>
      <c r="B9" s="1673"/>
      <c r="C9" s="1673"/>
      <c r="D9" s="1673"/>
      <c r="E9" s="1673"/>
      <c r="F9" s="2280" t="s">
        <v>1414</v>
      </c>
      <c r="G9" s="2280"/>
      <c r="H9" s="2280"/>
      <c r="I9" s="2280"/>
    </row>
    <row r="10" spans="1:9">
      <c r="A10" s="1673"/>
      <c r="B10" s="1673"/>
      <c r="C10" s="1673"/>
      <c r="D10" s="1673"/>
      <c r="E10" s="1673"/>
      <c r="F10" s="1674"/>
      <c r="G10" s="1674"/>
      <c r="H10" s="1674"/>
      <c r="I10" s="1674"/>
    </row>
    <row r="11" spans="1:9">
      <c r="A11" s="1673"/>
      <c r="B11" s="1673"/>
      <c r="C11" s="1673"/>
      <c r="D11" s="1673"/>
      <c r="E11" s="1673"/>
      <c r="F11" s="1675" t="s">
        <v>28</v>
      </c>
      <c r="G11" s="1675" t="s">
        <v>29</v>
      </c>
      <c r="H11" s="1675" t="s">
        <v>30</v>
      </c>
      <c r="I11" s="1675" t="s">
        <v>31</v>
      </c>
    </row>
    <row r="12" spans="1:9">
      <c r="A12" s="1673"/>
      <c r="B12" s="1673"/>
      <c r="C12" s="1673"/>
      <c r="D12" s="1673"/>
      <c r="E12" s="1673"/>
      <c r="F12" s="1676"/>
      <c r="G12" s="1675" t="s">
        <v>189</v>
      </c>
      <c r="H12" s="1673"/>
      <c r="I12" s="1675" t="s">
        <v>33</v>
      </c>
    </row>
    <row r="13" spans="1:9">
      <c r="A13" s="1673"/>
      <c r="B13" s="1673"/>
      <c r="C13" s="1669" t="s">
        <v>473</v>
      </c>
      <c r="D13" s="1669" t="s">
        <v>473</v>
      </c>
      <c r="E13" s="1669" t="s">
        <v>473</v>
      </c>
      <c r="F13" s="1675" t="s">
        <v>189</v>
      </c>
      <c r="G13" s="1675" t="s">
        <v>474</v>
      </c>
      <c r="H13" s="1675" t="s">
        <v>215</v>
      </c>
      <c r="I13" s="1675" t="s">
        <v>215</v>
      </c>
    </row>
    <row r="14" spans="1:9">
      <c r="A14" s="1673"/>
      <c r="B14" s="1673"/>
      <c r="C14" s="1677">
        <v>42369</v>
      </c>
      <c r="D14" s="1677">
        <v>42735</v>
      </c>
      <c r="E14" s="1677">
        <v>43100</v>
      </c>
      <c r="F14" s="1675" t="s">
        <v>903</v>
      </c>
      <c r="G14" s="1675" t="s">
        <v>475</v>
      </c>
      <c r="H14" s="1675" t="s">
        <v>190</v>
      </c>
      <c r="I14" s="1675" t="s">
        <v>190</v>
      </c>
    </row>
    <row r="15" spans="1:9">
      <c r="A15" s="1673"/>
      <c r="B15" s="1673"/>
      <c r="C15" s="1674"/>
      <c r="D15" s="1674"/>
      <c r="E15" s="1674"/>
      <c r="F15" s="1674"/>
      <c r="G15" s="1674"/>
      <c r="H15" s="1674"/>
      <c r="I15" s="1674"/>
    </row>
    <row r="16" spans="1:9">
      <c r="A16" s="1673"/>
      <c r="B16" s="1673" t="s">
        <v>1410</v>
      </c>
      <c r="C16" s="1678">
        <v>0</v>
      </c>
      <c r="D16" s="1678">
        <v>0</v>
      </c>
      <c r="E16" s="1678">
        <v>0</v>
      </c>
      <c r="F16" s="1678">
        <v>0</v>
      </c>
      <c r="G16" s="1679">
        <f>IF(ISERR(+F16/$F$20),0,F16/$F$20)</f>
        <v>0</v>
      </c>
      <c r="I16" s="1679">
        <f>G16*H18</f>
        <v>0</v>
      </c>
    </row>
    <row r="17" spans="1:9">
      <c r="A17" s="1673"/>
      <c r="B17" s="1673" t="s">
        <v>476</v>
      </c>
      <c r="C17" s="1680">
        <v>0</v>
      </c>
      <c r="D17" s="1680">
        <v>0</v>
      </c>
      <c r="E17" s="1680">
        <v>0</v>
      </c>
      <c r="F17" s="1680">
        <v>0</v>
      </c>
      <c r="G17" s="1679">
        <f>IF(ISERR(+F17/$F$20),0,F17/$F$20)</f>
        <v>0</v>
      </c>
      <c r="H17" s="1681"/>
      <c r="I17" s="1679">
        <f>G17*H17</f>
        <v>0</v>
      </c>
    </row>
    <row r="18" spans="1:9">
      <c r="A18" s="1673"/>
      <c r="B18" s="1673" t="s">
        <v>1415</v>
      </c>
      <c r="C18" s="1680">
        <v>95057840.399999991</v>
      </c>
      <c r="D18" s="1680">
        <v>-169504561.67999998</v>
      </c>
      <c r="E18" s="1680">
        <v>103538150.24000001</v>
      </c>
      <c r="F18" s="1680">
        <v>-216042230.21999997</v>
      </c>
      <c r="G18" s="1679">
        <f>IF(ISERR(+F18/$F$20),0,F18/$F$20)</f>
        <v>1</v>
      </c>
      <c r="H18" s="1681">
        <v>2.9723355445187095E-2</v>
      </c>
      <c r="I18" s="1679">
        <f>G18*H18</f>
        <v>2.9723355445187095E-2</v>
      </c>
    </row>
    <row r="19" spans="1:9">
      <c r="A19" s="1673"/>
      <c r="B19" s="1673"/>
      <c r="C19" s="1682"/>
      <c r="D19" s="1682"/>
      <c r="E19" s="1682"/>
      <c r="F19" s="1682"/>
      <c r="G19" s="1679"/>
      <c r="H19" s="1673"/>
      <c r="I19" s="1679"/>
    </row>
    <row r="20" spans="1:9">
      <c r="A20" s="1683"/>
      <c r="B20" s="1673" t="s">
        <v>477</v>
      </c>
      <c r="C20" s="1682">
        <f>SUM(C16:C18)</f>
        <v>95057840.399999991</v>
      </c>
      <c r="D20" s="1682">
        <f>SUM(D16:D18)</f>
        <v>-169504561.67999998</v>
      </c>
      <c r="E20" s="1682">
        <f>SUM(E16:E18)</f>
        <v>103538150.24000001</v>
      </c>
      <c r="F20" s="1682">
        <f>SUM(F16:F18)</f>
        <v>-216042230.21999997</v>
      </c>
      <c r="G20" s="1679">
        <f>SUM(G16:G18)</f>
        <v>1</v>
      </c>
      <c r="H20" s="1676"/>
      <c r="I20" s="1679">
        <f>SUM(I16:I18)</f>
        <v>2.9723355445187095E-2</v>
      </c>
    </row>
    <row r="21" spans="1:9">
      <c r="A21" s="1668"/>
      <c r="B21" s="1668"/>
      <c r="C21" s="1668"/>
      <c r="D21" s="1668"/>
      <c r="E21" s="1668"/>
      <c r="F21" s="1668"/>
      <c r="G21" s="1668"/>
      <c r="H21" s="1668"/>
      <c r="I21" s="1668"/>
    </row>
    <row r="22" spans="1:9">
      <c r="A22" s="1668"/>
      <c r="B22" s="1668"/>
      <c r="C22" s="1668"/>
      <c r="D22" s="1668"/>
      <c r="E22" s="1668"/>
      <c r="F22" s="1668"/>
      <c r="G22" s="1668"/>
      <c r="H22" s="1668"/>
      <c r="I22" s="1668"/>
    </row>
    <row r="23" spans="1:9">
      <c r="A23" s="1668"/>
      <c r="B23" s="1668"/>
      <c r="C23" s="1668"/>
      <c r="D23" s="1668"/>
      <c r="E23" s="1668"/>
      <c r="F23" s="1668"/>
      <c r="G23" s="1668"/>
      <c r="H23" s="1668"/>
      <c r="I23" s="1668"/>
    </row>
    <row r="24" spans="1:9">
      <c r="A24" s="1668"/>
      <c r="B24" s="1668"/>
      <c r="C24" s="1668"/>
      <c r="D24" s="1668"/>
      <c r="E24" s="1668"/>
      <c r="F24" s="1668"/>
      <c r="G24" s="1668"/>
      <c r="H24" s="1668"/>
      <c r="I24" s="1668"/>
    </row>
    <row r="25" spans="1:9">
      <c r="A25" s="1668"/>
      <c r="B25" s="1668"/>
      <c r="C25" s="1668"/>
      <c r="D25" s="1668"/>
      <c r="E25" s="1668"/>
      <c r="F25" s="1668"/>
      <c r="G25" s="1668"/>
      <c r="H25" s="1668"/>
      <c r="I25" s="1668"/>
    </row>
    <row r="26" spans="1:9">
      <c r="A26" s="1668"/>
      <c r="B26" s="1668"/>
      <c r="C26" s="1668"/>
      <c r="D26" s="1668"/>
      <c r="E26" s="1668"/>
      <c r="F26" s="1668"/>
      <c r="G26" s="1668"/>
      <c r="H26" s="1668"/>
      <c r="I26" s="1668"/>
    </row>
  </sheetData>
  <customSheetViews>
    <customSheetView guid="{700BB901-DE3D-40AF-9E84-3437521A0345}" showPageBreaks="1">
      <selection activeCell="C16" sqref="C16"/>
      <pageMargins left="0.7" right="0.7" top="0.75" bottom="0.75" header="0.3" footer="0.3"/>
      <pageSetup orientation="portrait" r:id="rId1"/>
    </customSheetView>
    <customSheetView guid="{D30DA162-D620-4A19-970C-1046A6A23ED1}">
      <selection activeCell="C16" sqref="C16"/>
      <pageMargins left="0.7" right="0.7" top="0.75" bottom="0.75" header="0.3" footer="0.3"/>
      <pageSetup orientation="portrait" r:id="rId2"/>
    </customSheetView>
    <customSheetView guid="{FAFF7267-5C8D-421B-A6E7-C317663504A2}">
      <selection activeCell="C16" sqref="C16"/>
      <pageMargins left="0.7" right="0.7" top="0.75" bottom="0.75" header="0.3" footer="0.3"/>
      <pageSetup orientation="portrait" r:id="rId3"/>
    </customSheetView>
    <customSheetView guid="{659C7A86-29AF-4EB2-A484-62929168C99A}">
      <selection activeCell="C16" sqref="C16"/>
      <pageMargins left="0.7" right="0.7" top="0.75" bottom="0.75" header="0.3" footer="0.3"/>
      <pageSetup orientation="portrait" r:id="rId4"/>
    </customSheetView>
    <customSheetView guid="{DE1D8474-1C81-4DEF-9FC4-4CC6D52CA0A7}">
      <pageMargins left="0.7" right="0.7" top="0.75" bottom="0.75" header="0.3" footer="0.3"/>
    </customSheetView>
  </customSheetViews>
  <mergeCells count="2">
    <mergeCell ref="F9:I9"/>
    <mergeCell ref="F8:I8"/>
  </mergeCells>
  <pageMargins left="0.95" right="0.95" top="1" bottom="1" header="0.8" footer="0.55000000000000004"/>
  <pageSetup scale="85" orientation="landscape" r:id="rId5"/>
  <headerFooter>
    <oddFooter>&amp;LSponsored by:  Renee V. Hawkins</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K32"/>
  <sheetViews>
    <sheetView workbookViewId="0"/>
  </sheetViews>
  <sheetFormatPr defaultColWidth="9.140625" defaultRowHeight="11.25"/>
  <cols>
    <col min="1" max="1" width="4.140625" style="1651" customWidth="1"/>
    <col min="2" max="2" width="11" style="784" customWidth="1"/>
    <col min="3" max="3" width="1.7109375" style="784" customWidth="1"/>
    <col min="4" max="4" width="13.5703125" style="784" customWidth="1"/>
    <col min="5" max="5" width="12.85546875" style="784" customWidth="1"/>
    <col min="6" max="6" width="1.42578125" style="784" customWidth="1"/>
    <col min="7" max="7" width="12" style="784" customWidth="1"/>
    <col min="8" max="8" width="14.5703125" style="784" customWidth="1"/>
    <col min="9" max="9" width="1.42578125" style="784" customWidth="1"/>
    <col min="10" max="10" width="12" style="784" customWidth="1"/>
    <col min="11" max="11" width="10" style="784" customWidth="1"/>
    <col min="12" max="16384" width="9.140625" style="784"/>
  </cols>
  <sheetData>
    <row r="1" spans="1:11" ht="12" thickBot="1">
      <c r="B1" s="1484"/>
      <c r="C1" s="1484"/>
      <c r="D1" s="1484"/>
      <c r="E1" s="1484"/>
      <c r="F1" s="1484"/>
      <c r="G1" s="1484"/>
      <c r="H1" s="1484"/>
      <c r="I1" s="1484"/>
      <c r="J1" s="1484"/>
      <c r="K1" s="1483" t="s">
        <v>1729</v>
      </c>
    </row>
    <row r="2" spans="1:11">
      <c r="B2" s="1566" t="s">
        <v>465</v>
      </c>
      <c r="C2" s="1684"/>
      <c r="D2" s="1684"/>
      <c r="E2" s="1684"/>
      <c r="F2" s="1684"/>
      <c r="G2" s="1685"/>
      <c r="H2" s="1457"/>
      <c r="I2" s="1457"/>
      <c r="J2" s="1457"/>
      <c r="K2" s="1457"/>
    </row>
    <row r="3" spans="1:11">
      <c r="B3" s="1570" t="s">
        <v>1407</v>
      </c>
      <c r="C3" s="1686"/>
      <c r="D3" s="1686"/>
      <c r="E3" s="1686"/>
      <c r="F3" s="1686"/>
      <c r="G3" s="1687"/>
      <c r="H3" s="1457"/>
      <c r="I3" s="1457"/>
      <c r="J3" s="1457"/>
      <c r="K3" s="1457"/>
    </row>
    <row r="4" spans="1:11">
      <c r="B4" s="1570" t="s">
        <v>1782</v>
      </c>
      <c r="C4" s="1686"/>
      <c r="D4" s="1686"/>
      <c r="E4" s="1686"/>
      <c r="F4" s="1686"/>
      <c r="G4" s="1687"/>
      <c r="H4" s="1457"/>
      <c r="I4" s="1457"/>
      <c r="J4" s="1457"/>
      <c r="K4" s="1457"/>
    </row>
    <row r="5" spans="1:11">
      <c r="B5" s="1692" t="s">
        <v>1633</v>
      </c>
      <c r="C5" s="791"/>
      <c r="D5" s="791"/>
      <c r="E5" s="791"/>
      <c r="F5" s="791"/>
      <c r="G5" s="1688"/>
    </row>
    <row r="6" spans="1:11" ht="12" thickBot="1">
      <c r="B6" s="1689"/>
      <c r="C6" s="1690"/>
      <c r="D6" s="1690"/>
      <c r="E6" s="1690"/>
      <c r="F6" s="1690"/>
      <c r="G6" s="1691"/>
    </row>
    <row r="8" spans="1:11">
      <c r="D8" s="2282" t="s">
        <v>1410</v>
      </c>
      <c r="E8" s="2282"/>
      <c r="G8" s="2282" t="s">
        <v>476</v>
      </c>
      <c r="H8" s="2282"/>
      <c r="J8" s="2282" t="s">
        <v>734</v>
      </c>
      <c r="K8" s="2282"/>
    </row>
    <row r="9" spans="1:11" s="1491" customFormat="1" ht="22.5">
      <c r="A9" s="788" t="s">
        <v>272</v>
      </c>
      <c r="B9" s="1492" t="s">
        <v>1413</v>
      </c>
      <c r="D9" s="1490" t="s">
        <v>1411</v>
      </c>
      <c r="E9" s="1490" t="s">
        <v>1412</v>
      </c>
      <c r="F9" s="1489"/>
      <c r="G9" s="1490" t="s">
        <v>1411</v>
      </c>
      <c r="H9" s="1490" t="s">
        <v>1412</v>
      </c>
      <c r="I9" s="1489"/>
      <c r="J9" s="1490" t="s">
        <v>1411</v>
      </c>
      <c r="K9" s="1490" t="s">
        <v>1412</v>
      </c>
    </row>
    <row r="10" spans="1:11">
      <c r="A10" s="1651">
        <v>1</v>
      </c>
      <c r="B10" s="1488">
        <v>43131</v>
      </c>
      <c r="D10" s="784">
        <v>0</v>
      </c>
      <c r="E10" s="784">
        <v>0</v>
      </c>
      <c r="G10" s="784">
        <v>0</v>
      </c>
      <c r="H10" s="784">
        <v>0</v>
      </c>
      <c r="J10" s="1487">
        <v>-37146146.834193543</v>
      </c>
      <c r="K10" s="1486">
        <v>1.8948326678135459E-2</v>
      </c>
    </row>
    <row r="11" spans="1:11">
      <c r="J11" s="1485"/>
    </row>
    <row r="12" spans="1:11">
      <c r="A12" s="1651">
        <v>2</v>
      </c>
      <c r="B12" s="1488">
        <v>43159</v>
      </c>
      <c r="D12" s="784">
        <v>0</v>
      </c>
      <c r="E12" s="784">
        <v>0</v>
      </c>
      <c r="G12" s="784">
        <v>0</v>
      </c>
      <c r="H12" s="784">
        <v>0</v>
      </c>
      <c r="J12" s="1487">
        <v>210600260.2507143</v>
      </c>
      <c r="K12" s="1486">
        <v>1.8684811149713258E-2</v>
      </c>
    </row>
    <row r="13" spans="1:11">
      <c r="J13" s="1487"/>
      <c r="K13" s="1486"/>
    </row>
    <row r="14" spans="1:11">
      <c r="A14" s="1651">
        <v>3</v>
      </c>
      <c r="B14" s="1488">
        <v>43190</v>
      </c>
      <c r="D14" s="784">
        <v>0</v>
      </c>
      <c r="E14" s="784">
        <v>0</v>
      </c>
      <c r="G14" s="784">
        <v>0</v>
      </c>
      <c r="H14" s="784">
        <v>0</v>
      </c>
      <c r="J14" s="1487">
        <v>266209467.46709672</v>
      </c>
      <c r="K14" s="1486">
        <v>2.2272796891495798E-2</v>
      </c>
    </row>
    <row r="15" spans="1:11">
      <c r="J15" s="1487"/>
      <c r="K15" s="1486"/>
    </row>
    <row r="16" spans="1:11">
      <c r="A16" s="1651">
        <v>4</v>
      </c>
      <c r="B16" s="1488">
        <v>43220</v>
      </c>
      <c r="D16" s="784">
        <v>0</v>
      </c>
      <c r="E16" s="784">
        <v>0</v>
      </c>
      <c r="G16" s="784">
        <v>0</v>
      </c>
      <c r="H16" s="784">
        <v>0</v>
      </c>
      <c r="J16" s="1487">
        <v>309714459.72033328</v>
      </c>
      <c r="K16" s="1486">
        <v>2.4913172847951824E-2</v>
      </c>
    </row>
    <row r="17" spans="1:11">
      <c r="J17" s="1487"/>
      <c r="K17" s="1486"/>
    </row>
    <row r="18" spans="1:11">
      <c r="A18" s="1651">
        <v>5</v>
      </c>
      <c r="B18" s="1488">
        <v>43251</v>
      </c>
      <c r="D18" s="784">
        <v>0</v>
      </c>
      <c r="E18" s="784">
        <v>0</v>
      </c>
      <c r="G18" s="784">
        <v>0</v>
      </c>
      <c r="H18" s="784">
        <v>0</v>
      </c>
      <c r="J18" s="1487">
        <v>144144357.2980645</v>
      </c>
      <c r="K18" s="1486">
        <v>2.4745164851815885E-2</v>
      </c>
    </row>
    <row r="19" spans="1:11">
      <c r="J19" s="1487"/>
      <c r="K19" s="1486"/>
    </row>
    <row r="20" spans="1:11">
      <c r="A20" s="1651">
        <v>6</v>
      </c>
      <c r="B20" s="1488">
        <v>43281</v>
      </c>
      <c r="D20" s="784">
        <v>0</v>
      </c>
      <c r="E20" s="784">
        <v>0</v>
      </c>
      <c r="G20" s="784">
        <v>0</v>
      </c>
      <c r="H20" s="784">
        <v>0</v>
      </c>
      <c r="J20" s="1487">
        <v>-49180310.209333338</v>
      </c>
      <c r="K20" s="1486">
        <v>2.39160808667979E-2</v>
      </c>
    </row>
    <row r="21" spans="1:11">
      <c r="J21" s="1487"/>
      <c r="K21" s="1486"/>
    </row>
    <row r="22" spans="1:11">
      <c r="A22" s="1651">
        <v>7</v>
      </c>
      <c r="B22" s="1488">
        <v>43312</v>
      </c>
      <c r="D22" s="784">
        <v>0</v>
      </c>
      <c r="E22" s="784">
        <v>0</v>
      </c>
      <c r="G22" s="784">
        <v>0</v>
      </c>
      <c r="H22" s="784">
        <v>0</v>
      </c>
      <c r="J22" s="1487">
        <v>-19472154.916129038</v>
      </c>
      <c r="K22" s="1486">
        <v>2.3984906300425407E-2</v>
      </c>
    </row>
    <row r="23" spans="1:11">
      <c r="J23" s="1487"/>
      <c r="K23" s="1486"/>
    </row>
    <row r="24" spans="1:11">
      <c r="A24" s="1651">
        <v>8</v>
      </c>
      <c r="B24" s="1488">
        <v>43343</v>
      </c>
      <c r="D24" s="784">
        <v>0</v>
      </c>
      <c r="E24" s="784">
        <v>0</v>
      </c>
      <c r="G24" s="784">
        <v>0</v>
      </c>
      <c r="H24" s="784">
        <v>0</v>
      </c>
      <c r="J24" s="1487">
        <v>33302069.014516126</v>
      </c>
      <c r="K24" s="1486">
        <v>1.9961023597388397E-2</v>
      </c>
    </row>
    <row r="25" spans="1:11">
      <c r="J25" s="1487"/>
      <c r="K25" s="1486"/>
    </row>
    <row r="26" spans="1:11">
      <c r="A26" s="1651">
        <v>9</v>
      </c>
      <c r="B26" s="1488">
        <v>43373</v>
      </c>
      <c r="D26" s="784">
        <v>0</v>
      </c>
      <c r="E26" s="784">
        <v>0</v>
      </c>
      <c r="G26" s="784">
        <v>0</v>
      </c>
      <c r="H26" s="784">
        <v>0</v>
      </c>
      <c r="J26" s="1487">
        <v>57674751.987000003</v>
      </c>
      <c r="K26" s="1486">
        <v>1.934882165191305E-2</v>
      </c>
    </row>
    <row r="27" spans="1:11">
      <c r="J27" s="1487"/>
      <c r="K27" s="1486"/>
    </row>
    <row r="28" spans="1:11">
      <c r="A28" s="1651">
        <v>10</v>
      </c>
      <c r="B28" s="1488">
        <v>43404</v>
      </c>
      <c r="D28" s="784">
        <v>0</v>
      </c>
      <c r="E28" s="784">
        <v>0</v>
      </c>
      <c r="G28" s="784">
        <v>0</v>
      </c>
      <c r="H28" s="784">
        <v>0</v>
      </c>
      <c r="J28" s="1487">
        <v>128640010.06806454</v>
      </c>
      <c r="K28" s="1486">
        <v>2.0100694055961439E-2</v>
      </c>
    </row>
    <row r="29" spans="1:11">
      <c r="J29" s="1487"/>
      <c r="K29" s="1486"/>
    </row>
    <row r="30" spans="1:11">
      <c r="A30" s="1651">
        <v>11</v>
      </c>
      <c r="B30" s="1488">
        <v>43434</v>
      </c>
      <c r="D30" s="784">
        <v>0</v>
      </c>
      <c r="E30" s="784">
        <v>0</v>
      </c>
      <c r="G30" s="784">
        <v>0</v>
      </c>
      <c r="H30" s="784">
        <v>0</v>
      </c>
      <c r="J30" s="1487">
        <v>176474395.90133336</v>
      </c>
      <c r="K30" s="1486">
        <v>2.0221176190548154E-2</v>
      </c>
    </row>
    <row r="31" spans="1:11">
      <c r="J31" s="1487"/>
      <c r="K31" s="1486"/>
    </row>
    <row r="32" spans="1:11">
      <c r="A32" s="1651">
        <v>12</v>
      </c>
      <c r="B32" s="1488">
        <v>43465</v>
      </c>
      <c r="D32" s="784">
        <v>0</v>
      </c>
      <c r="E32" s="784">
        <v>0</v>
      </c>
      <c r="G32" s="784">
        <v>0</v>
      </c>
      <c r="H32" s="784">
        <v>0</v>
      </c>
      <c r="J32" s="1487">
        <v>153595618.45677418</v>
      </c>
      <c r="K32" s="1486">
        <v>2.7493106804224354E-2</v>
      </c>
    </row>
  </sheetData>
  <customSheetViews>
    <customSheetView guid="{700BB901-DE3D-40AF-9E84-3437521A0345}" showPageBreaks="1">
      <selection activeCell="D17" sqref="D17"/>
      <pageMargins left="0.7" right="0.7" top="0.75" bottom="0.75" header="0.3" footer="0.3"/>
      <pageSetup orientation="portrait" r:id="rId1"/>
    </customSheetView>
    <customSheetView guid="{D30DA162-D620-4A19-970C-1046A6A23ED1}">
      <selection activeCell="D17" sqref="D17"/>
      <pageMargins left="0.7" right="0.7" top="0.75" bottom="0.75" header="0.3" footer="0.3"/>
      <pageSetup orientation="portrait" r:id="rId2"/>
    </customSheetView>
    <customSheetView guid="{FAFF7267-5C8D-421B-A6E7-C317663504A2}">
      <selection activeCell="D17" sqref="D17"/>
      <pageMargins left="0.7" right="0.7" top="0.75" bottom="0.75" header="0.3" footer="0.3"/>
      <pageSetup orientation="portrait" r:id="rId3"/>
    </customSheetView>
    <customSheetView guid="{659C7A86-29AF-4EB2-A484-62929168C99A}">
      <selection activeCell="D17" sqref="D17"/>
      <pageMargins left="0.7" right="0.7" top="0.75" bottom="0.75" header="0.3" footer="0.3"/>
      <pageSetup orientation="portrait" r:id="rId4"/>
    </customSheetView>
    <customSheetView guid="{DE1D8474-1C81-4DEF-9FC4-4CC6D52CA0A7}">
      <pageMargins left="0.7" right="0.7" top="0.75" bottom="0.75" header="0.3" footer="0.3"/>
    </customSheetView>
  </customSheetViews>
  <mergeCells count="3">
    <mergeCell ref="D8:E8"/>
    <mergeCell ref="G8:H8"/>
    <mergeCell ref="J8:K8"/>
  </mergeCells>
  <pageMargins left="1" right="1" top="1" bottom="1" header="0.8" footer="0.8"/>
  <pageSetup scale="85" orientation="portrait" r:id="rId5"/>
  <headerFooter>
    <oddFooter>&amp;L&amp;"Times New Roman,Regular"&amp;9Sponsored by:  Renee V. Hawkins</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codeName="Sheet47"/>
  <dimension ref="B1:G53"/>
  <sheetViews>
    <sheetView workbookViewId="0"/>
  </sheetViews>
  <sheetFormatPr defaultColWidth="16.42578125" defaultRowHeight="12.75"/>
  <cols>
    <col min="1" max="1" width="4" style="1023" customWidth="1"/>
    <col min="2" max="2" width="6.7109375" style="1023" customWidth="1"/>
    <col min="3" max="3" width="16.42578125" style="1023"/>
    <col min="4" max="4" width="25.85546875" style="1023" customWidth="1"/>
    <col min="5" max="5" width="16.42578125" style="1023"/>
    <col min="6" max="6" width="22.85546875" style="1023" customWidth="1"/>
    <col min="7" max="16384" width="16.42578125" style="1023"/>
  </cols>
  <sheetData>
    <row r="1" spans="2:7" ht="13.5" thickBot="1">
      <c r="G1" s="1704" t="s">
        <v>1635</v>
      </c>
    </row>
    <row r="2" spans="2:7">
      <c r="B2" s="1695" t="s">
        <v>465</v>
      </c>
      <c r="C2" s="1696"/>
      <c r="D2" s="1697"/>
      <c r="E2" s="1693"/>
      <c r="F2" s="1693"/>
      <c r="G2" s="1693"/>
    </row>
    <row r="3" spans="2:7">
      <c r="B3" s="1244" t="s">
        <v>1407</v>
      </c>
      <c r="C3" s="377"/>
      <c r="D3" s="1245"/>
      <c r="E3" s="377"/>
      <c r="F3" s="377"/>
      <c r="G3" s="377"/>
    </row>
    <row r="4" spans="2:7">
      <c r="B4" s="1698" t="s">
        <v>1783</v>
      </c>
      <c r="C4" s="1699"/>
      <c r="D4" s="1700"/>
      <c r="E4" s="1694"/>
      <c r="F4" s="1694"/>
      <c r="G4" s="1694"/>
    </row>
    <row r="5" spans="2:7">
      <c r="B5" s="1698" t="s">
        <v>1634</v>
      </c>
      <c r="C5" s="1699"/>
      <c r="D5" s="1700"/>
      <c r="E5" s="1694"/>
      <c r="F5" s="1694"/>
      <c r="G5" s="1694"/>
    </row>
    <row r="6" spans="2:7" ht="13.5" thickBot="1">
      <c r="B6" s="1701"/>
      <c r="C6" s="1702"/>
      <c r="D6" s="1703"/>
      <c r="E6" s="1650"/>
      <c r="F6" s="1650"/>
      <c r="G6" s="1650"/>
    </row>
    <row r="7" spans="2:7">
      <c r="B7" s="1650"/>
      <c r="C7" s="1650"/>
      <c r="D7" s="1650"/>
      <c r="E7" s="1650"/>
      <c r="F7" s="1650"/>
      <c r="G7" s="1650"/>
    </row>
    <row r="9" spans="2:7" ht="18.75">
      <c r="B9" s="1494" t="s">
        <v>1521</v>
      </c>
      <c r="C9" s="1420"/>
      <c r="D9" s="1420"/>
      <c r="E9" s="1420"/>
      <c r="F9" s="1420"/>
      <c r="G9" s="1420"/>
    </row>
    <row r="10" spans="2:7" ht="15.75">
      <c r="B10" s="1420"/>
      <c r="C10" s="1493" t="s">
        <v>1522</v>
      </c>
      <c r="D10" s="1420"/>
      <c r="E10" s="1420"/>
      <c r="F10" s="1420"/>
      <c r="G10" s="1420"/>
    </row>
    <row r="11" spans="2:7" ht="15">
      <c r="B11" s="1420"/>
      <c r="C11" s="1420" t="s">
        <v>1523</v>
      </c>
      <c r="D11" s="1420"/>
      <c r="E11" s="1420"/>
      <c r="F11" s="1420"/>
      <c r="G11" s="1420"/>
    </row>
    <row r="12" spans="2:7">
      <c r="B12" s="1420"/>
      <c r="C12" s="1420" t="s">
        <v>1524</v>
      </c>
      <c r="D12" s="1420"/>
      <c r="E12" s="1420"/>
      <c r="F12" s="1420"/>
      <c r="G12" s="1420"/>
    </row>
    <row r="13" spans="2:7">
      <c r="B13" s="1420"/>
      <c r="C13" s="1420" t="s">
        <v>1525</v>
      </c>
      <c r="D13" s="1420"/>
      <c r="E13" s="1420"/>
      <c r="F13" s="1420"/>
      <c r="G13" s="1420"/>
    </row>
    <row r="14" spans="2:7">
      <c r="B14" s="1420"/>
      <c r="C14" s="1420" t="s">
        <v>1526</v>
      </c>
      <c r="D14" s="1420"/>
      <c r="E14" s="1420"/>
      <c r="F14" s="1420"/>
      <c r="G14" s="1420"/>
    </row>
    <row r="15" spans="2:7">
      <c r="B15" s="1420"/>
      <c r="C15" s="1420" t="s">
        <v>1527</v>
      </c>
      <c r="D15" s="1420"/>
      <c r="E15" s="1420"/>
      <c r="F15" s="1420"/>
      <c r="G15" s="1420"/>
    </row>
    <row r="16" spans="2:7">
      <c r="B16" s="1420"/>
      <c r="C16" s="1420" t="s">
        <v>1528</v>
      </c>
      <c r="D16" s="1420"/>
      <c r="E16" s="1420"/>
      <c r="F16" s="1420"/>
      <c r="G16" s="1420"/>
    </row>
    <row r="17" spans="2:7">
      <c r="B17" s="1420"/>
      <c r="C17" s="1420" t="s">
        <v>1529</v>
      </c>
      <c r="D17" s="1420"/>
      <c r="E17" s="1420"/>
      <c r="F17" s="1420"/>
      <c r="G17" s="1420"/>
    </row>
    <row r="18" spans="2:7">
      <c r="B18" s="1420"/>
      <c r="C18" s="1420" t="s">
        <v>1530</v>
      </c>
      <c r="D18" s="1420"/>
      <c r="E18" s="1420"/>
      <c r="F18" s="1420"/>
      <c r="G18" s="1420"/>
    </row>
    <row r="19" spans="2:7">
      <c r="B19" s="1420"/>
      <c r="C19" s="1420" t="s">
        <v>1531</v>
      </c>
      <c r="D19" s="1420"/>
      <c r="E19" s="1420"/>
      <c r="F19" s="1420"/>
      <c r="G19" s="1420"/>
    </row>
    <row r="20" spans="2:7">
      <c r="B20" s="1420"/>
      <c r="C20" s="1420"/>
      <c r="D20" s="1420"/>
      <c r="E20" s="1420"/>
      <c r="F20" s="1420"/>
      <c r="G20" s="1420"/>
    </row>
    <row r="21" spans="2:7">
      <c r="B21" s="1420"/>
      <c r="C21" s="1420"/>
      <c r="D21" s="1420"/>
      <c r="E21" s="1420"/>
      <c r="F21" s="1420"/>
      <c r="G21" s="1420"/>
    </row>
    <row r="22" spans="2:7" ht="15.75">
      <c r="B22" s="1420"/>
      <c r="C22" s="1493" t="s">
        <v>1532</v>
      </c>
      <c r="D22" s="1420"/>
      <c r="E22" s="1420"/>
      <c r="F22" s="1420"/>
      <c r="G22" s="1420"/>
    </row>
    <row r="23" spans="2:7" ht="15">
      <c r="B23" s="1420"/>
      <c r="C23" s="1420" t="s">
        <v>1533</v>
      </c>
      <c r="D23" s="1420"/>
      <c r="E23" s="1420"/>
      <c r="F23" s="1420"/>
      <c r="G23" s="1420"/>
    </row>
    <row r="24" spans="2:7">
      <c r="B24" s="1420"/>
      <c r="C24" s="1420" t="s">
        <v>1534</v>
      </c>
      <c r="D24" s="1420"/>
      <c r="E24" s="1420"/>
      <c r="F24" s="1420"/>
      <c r="G24" s="1420"/>
    </row>
    <row r="25" spans="2:7">
      <c r="B25" s="1420"/>
      <c r="C25" s="1420" t="s">
        <v>1535</v>
      </c>
      <c r="D25" s="1420"/>
      <c r="E25" s="1420"/>
      <c r="F25" s="1420"/>
      <c r="G25" s="1420"/>
    </row>
    <row r="26" spans="2:7">
      <c r="B26" s="1420"/>
      <c r="C26" s="1420" t="s">
        <v>1536</v>
      </c>
      <c r="D26" s="1420"/>
      <c r="E26" s="1420"/>
      <c r="F26" s="1420"/>
      <c r="G26" s="1420"/>
    </row>
    <row r="27" spans="2:7">
      <c r="B27" s="1420"/>
      <c r="C27" s="1420" t="s">
        <v>1537</v>
      </c>
      <c r="D27" s="1420"/>
      <c r="E27" s="1420"/>
      <c r="F27" s="1420"/>
      <c r="G27" s="1420"/>
    </row>
    <row r="28" spans="2:7">
      <c r="B28" s="1420"/>
      <c r="C28" s="1420" t="s">
        <v>1538</v>
      </c>
      <c r="D28" s="1420"/>
      <c r="E28" s="1420"/>
      <c r="F28" s="1420"/>
      <c r="G28" s="1420"/>
    </row>
    <row r="29" spans="2:7">
      <c r="B29" s="1420"/>
      <c r="C29" s="1420"/>
      <c r="D29" s="1420"/>
      <c r="E29" s="1420"/>
      <c r="F29" s="1420"/>
      <c r="G29" s="1420"/>
    </row>
    <row r="30" spans="2:7" ht="15">
      <c r="B30" s="1420"/>
      <c r="C30" s="1420" t="s">
        <v>1539</v>
      </c>
      <c r="D30" s="1420"/>
      <c r="E30" s="1420"/>
      <c r="F30" s="1420"/>
      <c r="G30" s="1420"/>
    </row>
    <row r="31" spans="2:7">
      <c r="B31" s="1420"/>
      <c r="C31" s="1420" t="s">
        <v>1540</v>
      </c>
      <c r="D31" s="1420"/>
      <c r="E31" s="1420"/>
      <c r="F31" s="1420"/>
      <c r="G31" s="1420"/>
    </row>
    <row r="32" spans="2:7">
      <c r="B32" s="1420"/>
      <c r="C32" s="1420" t="s">
        <v>1541</v>
      </c>
      <c r="D32" s="1420"/>
      <c r="E32" s="1420"/>
      <c r="F32" s="1420"/>
      <c r="G32" s="1420"/>
    </row>
    <row r="33" spans="2:7">
      <c r="B33" s="1420"/>
      <c r="C33" s="1420" t="s">
        <v>1542</v>
      </c>
      <c r="D33" s="1420"/>
      <c r="E33" s="1420"/>
      <c r="F33" s="1420"/>
      <c r="G33" s="1420"/>
    </row>
    <row r="34" spans="2:7">
      <c r="B34" s="1420"/>
      <c r="C34" s="1420"/>
      <c r="D34" s="1420"/>
      <c r="E34" s="1420"/>
      <c r="F34" s="1420"/>
      <c r="G34" s="1420"/>
    </row>
    <row r="35" spans="2:7" ht="15">
      <c r="B35" s="1420"/>
      <c r="C35" s="1420" t="s">
        <v>1543</v>
      </c>
      <c r="D35" s="1420"/>
      <c r="E35" s="1420"/>
      <c r="F35" s="1420"/>
      <c r="G35" s="1420"/>
    </row>
    <row r="36" spans="2:7">
      <c r="B36" s="1420"/>
      <c r="C36" s="1420" t="s">
        <v>1544</v>
      </c>
      <c r="D36" s="1420"/>
      <c r="E36" s="1420"/>
      <c r="F36" s="1420"/>
      <c r="G36" s="1420"/>
    </row>
    <row r="37" spans="2:7">
      <c r="B37" s="1420"/>
      <c r="C37" s="1420" t="s">
        <v>1545</v>
      </c>
      <c r="D37" s="1420"/>
      <c r="E37" s="1420"/>
      <c r="F37" s="1420"/>
      <c r="G37" s="1420"/>
    </row>
    <row r="38" spans="2:7">
      <c r="B38" s="1420"/>
      <c r="C38" s="1420" t="s">
        <v>1546</v>
      </c>
      <c r="D38" s="1420"/>
      <c r="E38" s="1420"/>
      <c r="F38" s="1420"/>
      <c r="G38" s="1420"/>
    </row>
    <row r="39" spans="2:7">
      <c r="B39" s="1420"/>
      <c r="C39" s="1420" t="s">
        <v>1547</v>
      </c>
      <c r="D39" s="1420"/>
      <c r="E39" s="1420"/>
      <c r="F39" s="1420"/>
      <c r="G39" s="1420"/>
    </row>
    <row r="40" spans="2:7">
      <c r="B40" s="1420"/>
      <c r="C40" s="1420" t="s">
        <v>1548</v>
      </c>
      <c r="D40" s="1420"/>
      <c r="E40" s="1420"/>
      <c r="F40" s="1420"/>
      <c r="G40" s="1420"/>
    </row>
    <row r="41" spans="2:7">
      <c r="B41" s="1420"/>
      <c r="C41" s="1420" t="s">
        <v>1549</v>
      </c>
      <c r="D41" s="1420"/>
      <c r="E41" s="1420"/>
      <c r="F41" s="1420"/>
      <c r="G41" s="1420"/>
    </row>
    <row r="42" spans="2:7">
      <c r="B42" s="1420"/>
      <c r="C42" s="1420" t="s">
        <v>1550</v>
      </c>
      <c r="D42" s="1420"/>
      <c r="E42" s="1420"/>
      <c r="F42" s="1420"/>
      <c r="G42" s="1420"/>
    </row>
    <row r="43" spans="2:7">
      <c r="B43" s="1420"/>
      <c r="C43" s="1420" t="s">
        <v>1551</v>
      </c>
      <c r="D43" s="1420"/>
      <c r="E43" s="1420"/>
      <c r="F43" s="1420"/>
      <c r="G43" s="1420"/>
    </row>
    <row r="44" spans="2:7">
      <c r="B44" s="1420"/>
      <c r="C44" s="1420"/>
      <c r="D44" s="1420"/>
      <c r="E44" s="1420"/>
      <c r="F44" s="1420"/>
      <c r="G44" s="1420"/>
    </row>
    <row r="45" spans="2:7" ht="15">
      <c r="B45" s="1420"/>
      <c r="C45" s="1420" t="s">
        <v>1552</v>
      </c>
      <c r="D45" s="1420"/>
      <c r="E45" s="1420"/>
      <c r="F45" s="1420"/>
      <c r="G45" s="1420"/>
    </row>
    <row r="46" spans="2:7">
      <c r="B46" s="1420"/>
      <c r="C46" s="1420" t="s">
        <v>1553</v>
      </c>
      <c r="D46" s="1420"/>
      <c r="E46" s="1420"/>
      <c r="F46" s="1420"/>
      <c r="G46" s="1420"/>
    </row>
    <row r="47" spans="2:7">
      <c r="B47" s="1420"/>
      <c r="C47" s="1420" t="s">
        <v>1554</v>
      </c>
      <c r="D47" s="1420"/>
      <c r="E47" s="1420"/>
      <c r="F47" s="1420"/>
      <c r="G47" s="1420"/>
    </row>
    <row r="48" spans="2:7">
      <c r="B48" s="1420"/>
      <c r="C48" s="1420" t="s">
        <v>1555</v>
      </c>
      <c r="D48" s="1420"/>
      <c r="E48" s="1420"/>
      <c r="F48" s="1420"/>
      <c r="G48" s="1420"/>
    </row>
    <row r="49" spans="2:7">
      <c r="B49" s="1420"/>
      <c r="C49" s="1420" t="s">
        <v>1556</v>
      </c>
      <c r="D49" s="1420"/>
      <c r="E49" s="1420"/>
      <c r="F49" s="1420"/>
      <c r="G49" s="1420"/>
    </row>
    <row r="50" spans="2:7">
      <c r="B50" s="1420"/>
      <c r="C50" s="1420" t="s">
        <v>1557</v>
      </c>
      <c r="D50" s="1420"/>
      <c r="E50" s="1420"/>
      <c r="F50" s="1420"/>
      <c r="G50" s="1420"/>
    </row>
    <row r="53" spans="2:7" ht="53.25" customHeight="1">
      <c r="B53" s="2283" t="s">
        <v>1793</v>
      </c>
      <c r="C53" s="2283"/>
      <c r="D53" s="2283"/>
      <c r="E53" s="2283"/>
      <c r="F53" s="2283"/>
      <c r="G53" s="2082"/>
    </row>
  </sheetData>
  <customSheetViews>
    <customSheetView guid="{700BB901-DE3D-40AF-9E84-3437521A0345}" showPageBreaks="1">
      <selection sqref="A1:G1"/>
      <pageMargins left="0" right="0" top="0.75" bottom="0" header="0.5" footer="0.5"/>
      <printOptions horizontalCentered="1" gridLines="1"/>
      <pageSetup scale="66" orientation="landscape" horizontalDpi="4294967292" verticalDpi="4294967292" r:id="rId1"/>
      <headerFooter alignWithMargins="0"/>
    </customSheetView>
    <customSheetView guid="{D30DA162-D620-4A19-970C-1046A6A23ED1}">
      <selection sqref="A1:G1"/>
      <pageMargins left="0" right="0" top="0.75" bottom="0" header="0.5" footer="0.5"/>
      <printOptions horizontalCentered="1" gridLines="1"/>
      <pageSetup scale="66" orientation="landscape" horizontalDpi="4294967292" verticalDpi="4294967292" r:id="rId2"/>
      <headerFooter alignWithMargins="0"/>
    </customSheetView>
    <customSheetView guid="{7B208CC4-03EC-49A3-9AEF-BDEAF48D6BE2}" showPageBreaks="1" printArea="1">
      <selection sqref="A1:G1"/>
      <pageMargins left="0" right="0" top="0.75" bottom="0" header="0.5" footer="0.5"/>
      <printOptions horizontalCentered="1" gridLines="1"/>
      <pageSetup scale="66" orientation="landscape" horizontalDpi="4294967292" verticalDpi="4294967292" r:id="rId3"/>
      <headerFooter alignWithMargins="0"/>
    </customSheetView>
    <customSheetView guid="{FAFF7267-5C8D-421B-A6E7-C317663504A2}">
      <selection sqref="A1:G1"/>
      <pageMargins left="0" right="0" top="0.75" bottom="0" header="0.5" footer="0.5"/>
      <printOptions horizontalCentered="1" gridLines="1"/>
      <pageSetup scale="66" orientation="landscape" horizontalDpi="4294967292" verticalDpi="4294967292" r:id="rId4"/>
      <headerFooter alignWithMargins="0"/>
    </customSheetView>
    <customSheetView guid="{659C7A86-29AF-4EB2-A484-62929168C99A}">
      <selection sqref="A1:G1"/>
      <pageMargins left="0" right="0" top="0.75" bottom="0" header="0.5" footer="0.5"/>
      <printOptions horizontalCentered="1" gridLines="1"/>
      <pageSetup scale="66" orientation="landscape" horizontalDpi="4294967292" verticalDpi="4294967292" r:id="rId5"/>
      <headerFooter alignWithMargins="0"/>
    </customSheetView>
    <customSheetView guid="{DE1D8474-1C81-4DEF-9FC4-4CC6D52CA0A7}">
      <selection sqref="A1:G1"/>
      <pageMargins left="0" right="0" top="0.75" bottom="0" header="0.5" footer="0.5"/>
      <printOptions horizontalCentered="1" gridLines="1"/>
      <pageSetup scale="66" orientation="landscape" horizontalDpi="4294967292" verticalDpi="4294967292" r:id="rId6"/>
      <headerFooter alignWithMargins="0"/>
    </customSheetView>
  </customSheetViews>
  <mergeCells count="1">
    <mergeCell ref="B53:F53"/>
  </mergeCells>
  <phoneticPr fontId="45" type="noConversion"/>
  <pageMargins left="1" right="0.75" top="1" bottom="1" header="0.75" footer="0.75"/>
  <pageSetup scale="75" orientation="portrait" horizontalDpi="2400" verticalDpi="2400" r:id="rId7"/>
  <headerFooter alignWithMargins="0">
    <oddFooter>&amp;LSponsored by:  Renee V. Hawkins</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39"/>
  <sheetViews>
    <sheetView workbookViewId="0">
      <selection activeCell="J2" sqref="J2"/>
    </sheetView>
  </sheetViews>
  <sheetFormatPr defaultColWidth="9.140625" defaultRowHeight="12.75"/>
  <cols>
    <col min="1" max="1" width="4.140625" style="593" customWidth="1"/>
    <col min="2" max="16384" width="9.140625" style="593"/>
  </cols>
  <sheetData>
    <row r="1" spans="2:11" ht="13.5" thickBot="1">
      <c r="J1" s="612" t="s">
        <v>1850</v>
      </c>
    </row>
    <row r="2" spans="2:11">
      <c r="B2" s="1547" t="s">
        <v>465</v>
      </c>
      <c r="C2" s="1597"/>
      <c r="D2" s="1597"/>
      <c r="E2" s="1597"/>
      <c r="F2" s="1598"/>
      <c r="G2" s="1111"/>
      <c r="H2" s="1111"/>
      <c r="I2" s="1111"/>
      <c r="J2" s="1111"/>
      <c r="K2" s="1111"/>
    </row>
    <row r="3" spans="2:11">
      <c r="B3" s="1548" t="s">
        <v>1407</v>
      </c>
      <c r="C3" s="595"/>
      <c r="D3" s="595"/>
      <c r="E3" s="595"/>
      <c r="F3" s="1599"/>
      <c r="G3" s="1111"/>
      <c r="H3" s="1111"/>
      <c r="I3" s="1111"/>
      <c r="J3" s="1111"/>
      <c r="K3" s="1111"/>
    </row>
    <row r="4" spans="2:11">
      <c r="B4" s="1548" t="s">
        <v>1846</v>
      </c>
      <c r="C4" s="595"/>
      <c r="D4" s="595"/>
      <c r="E4" s="595"/>
      <c r="F4" s="1599"/>
      <c r="G4" s="1111"/>
      <c r="H4" s="1111"/>
      <c r="I4" s="1111"/>
      <c r="J4" s="1111"/>
      <c r="K4" s="1111"/>
    </row>
    <row r="5" spans="2:11">
      <c r="B5" s="1716" t="s">
        <v>1360</v>
      </c>
      <c r="C5" s="1653"/>
      <c r="D5" s="1653"/>
      <c r="E5" s="1653"/>
      <c r="F5" s="1715"/>
      <c r="G5" s="1794"/>
      <c r="H5" s="1794"/>
      <c r="I5" s="1794"/>
      <c r="J5" s="1794"/>
      <c r="K5" s="1794"/>
    </row>
    <row r="6" spans="2:11" ht="13.5" thickBot="1">
      <c r="B6" s="1600"/>
      <c r="C6" s="1601"/>
      <c r="D6" s="1601"/>
      <c r="E6" s="1601"/>
      <c r="F6" s="1602"/>
      <c r="G6" s="1794"/>
      <c r="H6" s="1794"/>
      <c r="I6" s="1794"/>
      <c r="J6" s="1794"/>
      <c r="K6" s="1794"/>
    </row>
    <row r="9" spans="2:11" ht="87.75" customHeight="1">
      <c r="B9" s="2284" t="s">
        <v>1847</v>
      </c>
      <c r="C9" s="2284"/>
      <c r="D9" s="2284"/>
      <c r="E9" s="2284"/>
      <c r="F9" s="2284"/>
      <c r="G9" s="2284"/>
      <c r="H9" s="2284"/>
      <c r="I9" s="2284"/>
      <c r="J9" s="2284"/>
    </row>
    <row r="27" spans="2:2">
      <c r="B27" s="166"/>
    </row>
    <row r="36" spans="2:4">
      <c r="B36" s="166"/>
    </row>
    <row r="38" spans="2:4">
      <c r="D38" s="423"/>
    </row>
    <row r="39" spans="2:4">
      <c r="D39" s="423"/>
    </row>
  </sheetData>
  <mergeCells count="1">
    <mergeCell ref="B9:J9"/>
  </mergeCells>
  <pageMargins left="1" right="1" top="1" bottom="1" header="0.75" footer="0.75"/>
  <pageSetup scale="85" orientation="portrait" r:id="rId1"/>
  <headerFooter alignWithMargins="0">
    <oddFooter>&amp;L&amp;8Sponsored by:  Renee V. Hawkins</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39"/>
  <sheetViews>
    <sheetView workbookViewId="0"/>
  </sheetViews>
  <sheetFormatPr defaultColWidth="9.140625" defaultRowHeight="12.75"/>
  <cols>
    <col min="1" max="1" width="4.140625" style="593" customWidth="1"/>
    <col min="2" max="16384" width="9.140625" style="593"/>
  </cols>
  <sheetData>
    <row r="1" spans="2:11" ht="13.5" thickBot="1">
      <c r="J1" s="612" t="s">
        <v>1848</v>
      </c>
    </row>
    <row r="2" spans="2:11">
      <c r="B2" s="1547" t="s">
        <v>465</v>
      </c>
      <c r="C2" s="1597"/>
      <c r="D2" s="1597"/>
      <c r="E2" s="1597"/>
      <c r="F2" s="1597"/>
      <c r="G2" s="1598"/>
      <c r="H2" s="1111"/>
      <c r="I2" s="1111"/>
      <c r="J2" s="1111"/>
      <c r="K2" s="1111"/>
    </row>
    <row r="3" spans="2:11">
      <c r="B3" s="1548" t="s">
        <v>1407</v>
      </c>
      <c r="C3" s="595"/>
      <c r="D3" s="595"/>
      <c r="E3" s="595"/>
      <c r="F3" s="595"/>
      <c r="G3" s="1599"/>
      <c r="H3" s="1111"/>
      <c r="I3" s="1111"/>
      <c r="J3" s="1111"/>
      <c r="K3" s="1111"/>
    </row>
    <row r="4" spans="2:11">
      <c r="B4" s="1548" t="s">
        <v>1849</v>
      </c>
      <c r="C4" s="595"/>
      <c r="D4" s="595"/>
      <c r="E4" s="595"/>
      <c r="F4" s="595"/>
      <c r="G4" s="1599"/>
      <c r="H4" s="1111"/>
      <c r="I4" s="1111"/>
      <c r="J4" s="1111"/>
      <c r="K4" s="1111"/>
    </row>
    <row r="5" spans="2:11">
      <c r="B5" s="1716" t="s">
        <v>1360</v>
      </c>
      <c r="C5" s="1653"/>
      <c r="D5" s="1653"/>
      <c r="E5" s="1653"/>
      <c r="F5" s="1653"/>
      <c r="G5" s="1715"/>
      <c r="H5" s="1794"/>
      <c r="I5" s="1794"/>
      <c r="J5" s="1794"/>
      <c r="K5" s="1794"/>
    </row>
    <row r="6" spans="2:11" ht="13.5" thickBot="1">
      <c r="B6" s="1600"/>
      <c r="C6" s="1601"/>
      <c r="D6" s="1601"/>
      <c r="E6" s="1601"/>
      <c r="F6" s="1601"/>
      <c r="G6" s="1602"/>
      <c r="H6" s="1794"/>
      <c r="I6" s="1794"/>
      <c r="J6" s="1794"/>
      <c r="K6" s="1794"/>
    </row>
    <row r="9" spans="2:11" ht="87.75" customHeight="1">
      <c r="B9" s="2284" t="s">
        <v>1845</v>
      </c>
      <c r="C9" s="2284"/>
      <c r="D9" s="2284"/>
      <c r="E9" s="2284"/>
      <c r="F9" s="2284"/>
      <c r="G9" s="2284"/>
      <c r="H9" s="2284"/>
      <c r="I9" s="2284"/>
      <c r="J9" s="2284"/>
    </row>
    <row r="27" spans="2:2">
      <c r="B27" s="166"/>
    </row>
    <row r="36" spans="2:4">
      <c r="B36" s="166"/>
    </row>
    <row r="38" spans="2:4">
      <c r="D38" s="423"/>
    </row>
    <row r="39" spans="2:4">
      <c r="D39" s="423"/>
    </row>
  </sheetData>
  <mergeCells count="1">
    <mergeCell ref="B9:J9"/>
  </mergeCells>
  <pageMargins left="1" right="1" top="1" bottom="1" header="0.75" footer="0.75"/>
  <pageSetup scale="85" orientation="portrait" r:id="rId1"/>
  <headerFooter alignWithMargins="0">
    <oddFooter>&amp;L&amp;8Sponsored by:  Renee V. Hawkins</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X90"/>
  <sheetViews>
    <sheetView workbookViewId="0"/>
  </sheetViews>
  <sheetFormatPr defaultColWidth="9.140625" defaultRowHeight="12.75"/>
  <cols>
    <col min="1" max="1" width="4.5703125" style="1652" customWidth="1"/>
    <col min="2" max="2" width="3.5703125" style="593" customWidth="1"/>
    <col min="3" max="3" width="42.5703125" style="593" customWidth="1"/>
    <col min="4" max="4" width="1" style="593" customWidth="1"/>
    <col min="5" max="5" width="13" style="593" customWidth="1"/>
    <col min="6" max="6" width="1" style="593" customWidth="1"/>
    <col min="7" max="7" width="11.85546875" style="593" customWidth="1"/>
    <col min="8" max="8" width="1.42578125" style="593" customWidth="1"/>
    <col min="9" max="9" width="11.140625" style="593" customWidth="1"/>
    <col min="10" max="10" width="1.85546875" style="593" customWidth="1"/>
    <col min="11" max="11" width="11" style="593" customWidth="1"/>
    <col min="12" max="12" width="1.85546875" style="593" customWidth="1"/>
    <col min="13" max="13" width="12" style="593" customWidth="1"/>
    <col min="14" max="15" width="1" style="593" customWidth="1"/>
    <col min="16" max="16" width="13.85546875" style="593" customWidth="1"/>
    <col min="17" max="17" width="2.42578125" style="593" customWidth="1"/>
    <col min="18" max="18" width="14" style="593" customWidth="1"/>
    <col min="19" max="19" width="2.140625" style="593" customWidth="1"/>
    <col min="20" max="20" width="13.85546875" style="593" customWidth="1"/>
    <col min="21" max="21" width="2.140625" style="593" customWidth="1"/>
    <col min="22" max="22" width="13.85546875" style="593" customWidth="1"/>
    <col min="23" max="23" width="2" style="593" customWidth="1"/>
    <col min="24" max="24" width="1.85546875" style="593" customWidth="1"/>
    <col min="25" max="16384" width="9.140625" style="593"/>
  </cols>
  <sheetData>
    <row r="1" spans="1:24" ht="13.5" thickBot="1">
      <c r="A1" s="1649"/>
      <c r="B1" s="598"/>
      <c r="C1" s="598"/>
      <c r="D1" s="614"/>
      <c r="E1" s="614"/>
      <c r="F1" s="598"/>
      <c r="G1" s="614"/>
      <c r="I1" s="614"/>
      <c r="J1" s="614"/>
      <c r="M1" s="612" t="s">
        <v>1637</v>
      </c>
      <c r="P1" s="599"/>
      <c r="Q1" s="599"/>
      <c r="V1" s="599"/>
    </row>
    <row r="2" spans="1:24">
      <c r="A2" s="1649"/>
      <c r="B2" s="1705" t="s">
        <v>465</v>
      </c>
      <c r="C2" s="1706"/>
      <c r="D2" s="614"/>
      <c r="E2" s="614"/>
      <c r="F2" s="598"/>
      <c r="G2" s="1026"/>
      <c r="I2" s="1026"/>
      <c r="J2" s="1026"/>
      <c r="P2" s="599"/>
      <c r="Q2" s="599"/>
      <c r="V2" s="599"/>
    </row>
    <row r="3" spans="1:24">
      <c r="A3" s="1649"/>
      <c r="B3" s="1707" t="s">
        <v>1409</v>
      </c>
      <c r="C3" s="1708"/>
      <c r="D3" s="614"/>
      <c r="E3" s="614"/>
      <c r="F3" s="598"/>
      <c r="G3" s="1027"/>
      <c r="I3" s="1027"/>
      <c r="J3" s="1027"/>
      <c r="P3" s="599"/>
      <c r="Q3" s="599"/>
      <c r="V3" s="599"/>
    </row>
    <row r="4" spans="1:24" ht="15.75">
      <c r="A4" s="1649"/>
      <c r="B4" s="1709" t="s">
        <v>1261</v>
      </c>
      <c r="C4" s="1708"/>
      <c r="D4" s="614"/>
      <c r="E4" s="614"/>
      <c r="F4" s="598"/>
      <c r="G4" s="1027"/>
      <c r="H4" s="1027"/>
      <c r="I4" s="1027"/>
      <c r="J4" s="1027"/>
      <c r="P4" s="599"/>
      <c r="Q4" s="599"/>
      <c r="V4" s="599"/>
    </row>
    <row r="5" spans="1:24">
      <c r="A5" s="1649"/>
      <c r="B5" s="1710" t="s">
        <v>1636</v>
      </c>
      <c r="C5" s="1711"/>
      <c r="D5" s="1026"/>
      <c r="E5" s="1026"/>
      <c r="F5" s="598"/>
      <c r="G5" s="598"/>
      <c r="H5" s="599"/>
      <c r="I5" s="598"/>
      <c r="J5" s="598"/>
      <c r="K5" s="598"/>
      <c r="L5" s="598"/>
      <c r="M5" s="598"/>
      <c r="N5" s="598"/>
      <c r="O5" s="598"/>
      <c r="P5" s="599"/>
      <c r="Q5" s="599"/>
      <c r="V5" s="599"/>
    </row>
    <row r="6" spans="1:24" ht="13.5" thickBot="1">
      <c r="A6" s="1649"/>
      <c r="B6" s="1712"/>
      <c r="C6" s="1713"/>
      <c r="D6" s="1027"/>
      <c r="E6" s="1027"/>
      <c r="F6" s="1027"/>
      <c r="G6" s="1027"/>
      <c r="H6" s="1027"/>
      <c r="I6" s="1027"/>
      <c r="J6" s="598"/>
      <c r="K6" s="598"/>
      <c r="L6" s="599"/>
      <c r="M6" s="598"/>
      <c r="N6" s="598"/>
      <c r="O6" s="598"/>
      <c r="P6" s="598"/>
      <c r="Q6" s="598"/>
      <c r="R6" s="598"/>
      <c r="S6" s="598"/>
      <c r="T6" s="599"/>
      <c r="U6" s="599"/>
      <c r="V6" s="598"/>
    </row>
    <row r="7" spans="1:24">
      <c r="A7" s="1649"/>
      <c r="B7" s="598"/>
      <c r="C7" s="598"/>
      <c r="D7" s="1027"/>
      <c r="F7" s="1027"/>
      <c r="G7" s="1027"/>
      <c r="H7" s="1027"/>
      <c r="I7" s="1027"/>
      <c r="J7" s="1027"/>
      <c r="K7" s="1027"/>
      <c r="L7" s="1027"/>
      <c r="M7" s="598"/>
      <c r="N7" s="598"/>
      <c r="O7" s="598"/>
      <c r="P7" s="598"/>
      <c r="Q7" s="598"/>
      <c r="R7" s="598"/>
      <c r="S7" s="598"/>
      <c r="T7" s="598"/>
      <c r="U7" s="598"/>
      <c r="V7" s="598"/>
      <c r="W7" s="599"/>
      <c r="X7" s="599"/>
    </row>
    <row r="8" spans="1:24">
      <c r="A8" s="1649"/>
      <c r="B8" s="598"/>
      <c r="C8" s="598"/>
      <c r="D8" s="598"/>
      <c r="E8" s="601"/>
      <c r="F8" s="598"/>
      <c r="G8" s="601"/>
      <c r="H8" s="598"/>
      <c r="I8" s="601"/>
      <c r="J8" s="598"/>
      <c r="K8" s="601"/>
      <c r="L8" s="598"/>
      <c r="M8" s="601"/>
      <c r="N8" s="599"/>
    </row>
    <row r="9" spans="1:24">
      <c r="A9" s="1649"/>
      <c r="B9" s="598"/>
      <c r="C9" s="598"/>
      <c r="D9" s="598"/>
      <c r="E9" s="601"/>
      <c r="F9" s="598"/>
      <c r="G9" s="598"/>
      <c r="H9" s="598"/>
      <c r="I9" s="598"/>
      <c r="J9" s="598"/>
      <c r="K9" s="598"/>
      <c r="L9" s="598"/>
      <c r="M9" s="601" t="s">
        <v>42</v>
      </c>
      <c r="N9" s="599"/>
    </row>
    <row r="10" spans="1:24">
      <c r="A10" s="1649" t="s">
        <v>272</v>
      </c>
      <c r="B10" s="598"/>
      <c r="C10" s="601" t="s">
        <v>43</v>
      </c>
      <c r="D10" s="598"/>
      <c r="E10" s="1024">
        <v>2014</v>
      </c>
      <c r="F10" s="598"/>
      <c r="G10" s="601">
        <v>2015</v>
      </c>
      <c r="H10" s="598"/>
      <c r="I10" s="601">
        <v>2016</v>
      </c>
      <c r="J10" s="598"/>
      <c r="K10" s="601">
        <v>2017</v>
      </c>
      <c r="L10" s="598"/>
      <c r="M10" s="601" t="s">
        <v>1037</v>
      </c>
      <c r="N10" s="599"/>
    </row>
    <row r="11" spans="1:24">
      <c r="A11" s="1649"/>
      <c r="B11" s="598"/>
      <c r="C11" s="598"/>
      <c r="D11" s="598"/>
      <c r="E11" s="601"/>
      <c r="F11" s="598"/>
      <c r="G11" s="598"/>
      <c r="H11" s="598"/>
      <c r="I11" s="598"/>
      <c r="J11" s="598"/>
      <c r="K11" s="598"/>
      <c r="L11" s="598"/>
      <c r="M11" s="598"/>
      <c r="N11" s="599"/>
    </row>
    <row r="12" spans="1:24">
      <c r="A12" s="1714"/>
      <c r="B12" s="598"/>
      <c r="C12" s="604"/>
      <c r="D12" s="598"/>
      <c r="E12" s="604"/>
      <c r="F12" s="598"/>
      <c r="G12" s="604"/>
      <c r="H12" s="598"/>
      <c r="I12" s="604"/>
      <c r="J12" s="598"/>
      <c r="K12" s="604"/>
      <c r="L12" s="598"/>
      <c r="M12" s="604"/>
      <c r="N12" s="599"/>
    </row>
    <row r="13" spans="1:24">
      <c r="A13" s="1649">
        <v>1</v>
      </c>
      <c r="B13" s="598"/>
      <c r="C13" s="598" t="s">
        <v>44</v>
      </c>
      <c r="D13" s="598"/>
      <c r="E13" s="2077">
        <v>0.74136278669661881</v>
      </c>
      <c r="F13" s="2077"/>
      <c r="G13" s="2077">
        <v>0.69845747112409162</v>
      </c>
      <c r="H13" s="2077"/>
      <c r="I13" s="2077">
        <v>0.67267341920621548</v>
      </c>
      <c r="J13" s="2077"/>
      <c r="K13" s="2077">
        <v>0.62856060562011706</v>
      </c>
      <c r="L13" s="2077"/>
      <c r="M13" s="2077">
        <v>0.61521245399303348</v>
      </c>
      <c r="N13" s="2078"/>
    </row>
    <row r="14" spans="1:24">
      <c r="A14" s="1649">
        <v>2</v>
      </c>
      <c r="B14" s="598"/>
      <c r="C14" s="598" t="s">
        <v>45</v>
      </c>
      <c r="D14" s="598"/>
      <c r="E14" s="2079"/>
      <c r="F14" s="2079"/>
      <c r="G14" s="2079"/>
      <c r="H14" s="2079"/>
      <c r="I14" s="2079"/>
      <c r="J14" s="2079"/>
      <c r="K14" s="2079"/>
      <c r="L14" s="2079"/>
      <c r="M14" s="2079"/>
      <c r="N14" s="2078"/>
    </row>
    <row r="15" spans="1:24">
      <c r="A15" s="1649">
        <v>3</v>
      </c>
      <c r="B15" s="598"/>
      <c r="C15" s="598"/>
      <c r="D15" s="598"/>
      <c r="E15" s="2079"/>
      <c r="F15" s="2079"/>
      <c r="G15" s="2079"/>
      <c r="H15" s="2079"/>
      <c r="I15" s="2079"/>
      <c r="J15" s="2079"/>
      <c r="K15" s="2079"/>
      <c r="L15" s="2079"/>
      <c r="M15" s="2079"/>
      <c r="N15" s="2078"/>
    </row>
    <row r="16" spans="1:24">
      <c r="A16" s="1649">
        <v>4</v>
      </c>
      <c r="B16" s="598"/>
      <c r="C16" s="598" t="s">
        <v>46</v>
      </c>
      <c r="D16" s="598"/>
      <c r="E16" s="2077">
        <v>5.4369646424102087E-2</v>
      </c>
      <c r="F16" s="2077"/>
      <c r="G16" s="2077">
        <v>5.5219831003805828E-2</v>
      </c>
      <c r="H16" s="2077"/>
      <c r="I16" s="2077">
        <v>6.6748582233935663E-2</v>
      </c>
      <c r="J16" s="2077"/>
      <c r="K16" s="2077">
        <v>0.12245237728835646</v>
      </c>
      <c r="L16" s="2077"/>
      <c r="M16" s="2077">
        <v>0.10463066024370396</v>
      </c>
      <c r="N16" s="2078"/>
    </row>
    <row r="17" spans="1:14">
      <c r="A17" s="1649">
        <v>5</v>
      </c>
      <c r="B17" s="598"/>
      <c r="C17" s="598"/>
      <c r="D17" s="598"/>
      <c r="E17" s="2079"/>
      <c r="F17" s="2079"/>
      <c r="G17" s="2079"/>
      <c r="H17" s="2079"/>
      <c r="I17" s="2079"/>
      <c r="J17" s="2079"/>
      <c r="K17" s="2079"/>
      <c r="L17" s="2079"/>
      <c r="M17" s="2079"/>
      <c r="N17" s="2078"/>
    </row>
    <row r="18" spans="1:14">
      <c r="A18" s="1649">
        <v>6</v>
      </c>
      <c r="B18" s="598"/>
      <c r="C18" s="598" t="s">
        <v>47</v>
      </c>
      <c r="D18" s="598"/>
      <c r="E18" s="2077">
        <v>0.12667632569657639</v>
      </c>
      <c r="F18" s="2077"/>
      <c r="G18" s="2077">
        <v>0.12480883086733829</v>
      </c>
      <c r="H18" s="2077"/>
      <c r="I18" s="2077">
        <v>0.12982446577957682</v>
      </c>
      <c r="J18" s="2077"/>
      <c r="K18" s="2077">
        <v>0.18299356392030888</v>
      </c>
      <c r="L18" s="2077"/>
      <c r="M18" s="2077">
        <v>0.23092022491972106</v>
      </c>
      <c r="N18" s="2078"/>
    </row>
    <row r="19" spans="1:14">
      <c r="A19" s="1649">
        <v>7</v>
      </c>
      <c r="B19" s="598"/>
      <c r="C19" s="598" t="s">
        <v>48</v>
      </c>
      <c r="D19" s="598"/>
      <c r="E19" s="2079"/>
      <c r="F19" s="2079"/>
      <c r="G19" s="2079"/>
      <c r="H19" s="2079"/>
      <c r="I19" s="2079"/>
      <c r="J19" s="2079"/>
      <c r="K19" s="2079"/>
      <c r="L19" s="2079"/>
      <c r="M19" s="2079"/>
      <c r="N19" s="2078"/>
    </row>
    <row r="20" spans="1:14">
      <c r="A20" s="1649">
        <v>8</v>
      </c>
      <c r="B20" s="598"/>
      <c r="C20" s="598"/>
      <c r="D20" s="598"/>
      <c r="E20" s="2077"/>
      <c r="F20" s="2077"/>
      <c r="G20" s="2077"/>
      <c r="H20" s="2077"/>
      <c r="I20" s="2077"/>
      <c r="J20" s="2077"/>
      <c r="K20" s="2077"/>
      <c r="L20" s="2077"/>
      <c r="M20" s="2077"/>
      <c r="N20" s="2078"/>
    </row>
    <row r="21" spans="1:14">
      <c r="A21" s="1649">
        <v>9</v>
      </c>
      <c r="B21" s="598"/>
      <c r="C21" s="598" t="s">
        <v>49</v>
      </c>
      <c r="D21" s="598"/>
      <c r="E21" s="2080">
        <v>2.3685197056439731</v>
      </c>
      <c r="F21" s="2080"/>
      <c r="G21" s="2080">
        <v>2.1356740308688384</v>
      </c>
      <c r="H21" s="2080"/>
      <c r="I21" s="2080">
        <v>4.0853508879996667</v>
      </c>
      <c r="J21" s="2080"/>
      <c r="K21" s="2080">
        <v>2.9260618909406961</v>
      </c>
      <c r="L21" s="2080"/>
      <c r="M21" s="2080">
        <v>2.3871357259619814</v>
      </c>
      <c r="N21" s="2078"/>
    </row>
    <row r="22" spans="1:14">
      <c r="A22" s="1649">
        <v>10</v>
      </c>
      <c r="B22" s="598"/>
      <c r="C22" s="598"/>
      <c r="D22" s="598"/>
      <c r="E22" s="2079"/>
      <c r="F22" s="2079"/>
      <c r="G22" s="2079"/>
      <c r="H22" s="2079"/>
      <c r="I22" s="2079"/>
      <c r="J22" s="2079"/>
      <c r="K22" s="2079"/>
      <c r="L22" s="2079"/>
      <c r="M22" s="2079"/>
      <c r="N22" s="2078"/>
    </row>
    <row r="23" spans="1:14">
      <c r="A23" s="1649">
        <v>11</v>
      </c>
      <c r="B23" s="598"/>
      <c r="C23" s="598" t="s">
        <v>50</v>
      </c>
      <c r="D23" s="598"/>
      <c r="E23" s="2077">
        <v>0.15457633317710306</v>
      </c>
      <c r="F23" s="2077"/>
      <c r="G23" s="2077">
        <v>0.15805604310283836</v>
      </c>
      <c r="H23" s="2077"/>
      <c r="I23" s="2077">
        <v>0.1660811102320266</v>
      </c>
      <c r="J23" s="2077"/>
      <c r="K23" s="2077">
        <v>0.18197189106646222</v>
      </c>
      <c r="L23" s="2077"/>
      <c r="M23" s="2077">
        <v>0.15989502991681717</v>
      </c>
      <c r="N23" s="2078"/>
    </row>
    <row r="24" spans="1:14">
      <c r="A24" s="1649">
        <v>12</v>
      </c>
      <c r="B24" s="598"/>
      <c r="C24" s="598"/>
      <c r="D24" s="598"/>
      <c r="E24" s="2077"/>
      <c r="F24" s="2077"/>
      <c r="G24" s="2077"/>
      <c r="H24" s="2077"/>
      <c r="I24" s="2077"/>
      <c r="J24" s="2077"/>
      <c r="K24" s="2077"/>
      <c r="L24" s="2077"/>
      <c r="M24" s="2077"/>
      <c r="N24" s="2078"/>
    </row>
    <row r="25" spans="1:14">
      <c r="A25" s="1649">
        <v>13</v>
      </c>
      <c r="B25" s="598"/>
      <c r="C25" s="598"/>
      <c r="D25" s="598"/>
      <c r="E25" s="2080"/>
      <c r="F25" s="2080"/>
      <c r="G25" s="2080"/>
      <c r="H25" s="2080"/>
      <c r="I25" s="2080"/>
      <c r="J25" s="2080"/>
      <c r="K25" s="2080"/>
      <c r="L25" s="2080"/>
      <c r="M25" s="2080"/>
      <c r="N25" s="2078"/>
    </row>
    <row r="26" spans="1:14">
      <c r="A26" s="1649">
        <v>14</v>
      </c>
      <c r="B26" s="598"/>
      <c r="C26" s="598" t="s">
        <v>51</v>
      </c>
      <c r="D26" s="598"/>
      <c r="E26" s="2080">
        <v>2.3598544904049215</v>
      </c>
      <c r="F26" s="2080"/>
      <c r="G26" s="2080">
        <v>2.1282377595559341</v>
      </c>
      <c r="H26" s="2080"/>
      <c r="I26" s="2080">
        <v>4.0522196909655843</v>
      </c>
      <c r="J26" s="2080"/>
      <c r="K26" s="2080">
        <v>2.914467719483925</v>
      </c>
      <c r="L26" s="2080"/>
      <c r="M26" s="2080">
        <v>2.3792379137045243</v>
      </c>
      <c r="N26" s="2078"/>
    </row>
    <row r="27" spans="1:14">
      <c r="A27" s="1649">
        <v>15</v>
      </c>
      <c r="B27" s="598"/>
      <c r="C27" s="598"/>
      <c r="D27" s="598"/>
      <c r="E27" s="2077"/>
      <c r="F27" s="2077"/>
      <c r="G27" s="2077"/>
      <c r="H27" s="2077"/>
      <c r="I27" s="2077"/>
      <c r="J27" s="2077"/>
      <c r="K27" s="2077"/>
      <c r="L27" s="2077"/>
      <c r="M27" s="2077"/>
      <c r="N27" s="2078"/>
    </row>
    <row r="28" spans="1:14">
      <c r="A28" s="1649">
        <v>16</v>
      </c>
      <c r="B28" s="598"/>
      <c r="C28" s="598" t="s">
        <v>52</v>
      </c>
      <c r="D28" s="598"/>
      <c r="E28" s="2080">
        <v>2.3598544904049215</v>
      </c>
      <c r="F28" s="2080"/>
      <c r="G28" s="2080">
        <v>2.1282377595559341</v>
      </c>
      <c r="H28" s="2080"/>
      <c r="I28" s="2080">
        <v>4.0522196909655843</v>
      </c>
      <c r="J28" s="2080"/>
      <c r="K28" s="2080">
        <v>2.914467719483925</v>
      </c>
      <c r="L28" s="2080"/>
      <c r="M28" s="2080">
        <v>2.3792379137045243</v>
      </c>
      <c r="N28" s="2078"/>
    </row>
    <row r="29" spans="1:14">
      <c r="A29" s="1649">
        <v>17</v>
      </c>
      <c r="B29" s="598"/>
      <c r="C29" s="598" t="s">
        <v>53</v>
      </c>
      <c r="D29" s="598"/>
      <c r="E29" s="2079"/>
      <c r="F29" s="2079"/>
      <c r="G29" s="2079"/>
      <c r="H29" s="2079"/>
      <c r="I29" s="2079"/>
      <c r="J29" s="2079"/>
      <c r="K29" s="2079"/>
      <c r="L29" s="2079"/>
      <c r="M29" s="2079"/>
      <c r="N29" s="2078"/>
    </row>
    <row r="30" spans="1:14">
      <c r="A30" s="1649">
        <v>18</v>
      </c>
      <c r="B30" s="598"/>
      <c r="C30" s="598"/>
      <c r="D30" s="598"/>
      <c r="E30" s="2077"/>
      <c r="F30" s="2077"/>
      <c r="G30" s="2077"/>
      <c r="H30" s="2077"/>
      <c r="I30" s="2077"/>
      <c r="J30" s="2077"/>
      <c r="K30" s="2077"/>
      <c r="L30" s="2077"/>
      <c r="M30" s="2077"/>
      <c r="N30" s="2078"/>
    </row>
    <row r="31" spans="1:14">
      <c r="A31" s="1649">
        <v>19</v>
      </c>
      <c r="B31" s="598"/>
      <c r="C31" s="598" t="s">
        <v>54</v>
      </c>
      <c r="D31" s="598"/>
      <c r="E31" s="2080">
        <v>4.5491424522621431</v>
      </c>
      <c r="F31" s="2080"/>
      <c r="G31" s="2080">
        <v>4.6524106188869414</v>
      </c>
      <c r="H31" s="2080"/>
      <c r="I31" s="2080">
        <v>7.9807852122245029</v>
      </c>
      <c r="J31" s="2080"/>
      <c r="K31" s="2080">
        <v>5.643469843593949</v>
      </c>
      <c r="L31" s="2080"/>
      <c r="M31" s="2080">
        <v>5.4687342913157382</v>
      </c>
      <c r="N31" s="2078"/>
    </row>
    <row r="32" spans="1:14">
      <c r="A32" s="1649">
        <v>20</v>
      </c>
      <c r="B32" s="598"/>
      <c r="C32" s="598"/>
      <c r="D32" s="598"/>
      <c r="E32" s="2079"/>
      <c r="F32" s="2079"/>
      <c r="G32" s="2079"/>
      <c r="H32" s="2079"/>
      <c r="I32" s="2079"/>
      <c r="J32" s="2079"/>
      <c r="K32" s="2079"/>
      <c r="L32" s="2079"/>
      <c r="M32" s="2079"/>
      <c r="N32" s="2078"/>
    </row>
    <row r="33" spans="1:14">
      <c r="A33" s="1649">
        <v>21</v>
      </c>
      <c r="B33" s="598"/>
      <c r="C33" s="598" t="s">
        <v>55</v>
      </c>
      <c r="D33" s="598"/>
      <c r="E33" s="2077">
        <v>1.1505582851240481</v>
      </c>
      <c r="F33" s="2077"/>
      <c r="G33" s="2077">
        <v>1.1566355833483051</v>
      </c>
      <c r="H33" s="2077"/>
      <c r="I33" s="2077">
        <v>1.2056057185854028</v>
      </c>
      <c r="J33" s="2077"/>
      <c r="K33" s="2077">
        <v>1.4829392397485783</v>
      </c>
      <c r="L33" s="2077"/>
      <c r="M33" s="2077">
        <v>2.1658329543731996</v>
      </c>
      <c r="N33" s="2078"/>
    </row>
    <row r="34" spans="1:14">
      <c r="A34" s="1649">
        <v>22</v>
      </c>
      <c r="B34" s="598"/>
      <c r="C34" s="598"/>
      <c r="D34" s="598"/>
      <c r="E34" s="2079"/>
      <c r="F34" s="2079"/>
      <c r="G34" s="2079"/>
      <c r="H34" s="2079"/>
      <c r="I34" s="2079"/>
      <c r="J34" s="2079"/>
      <c r="K34" s="2079"/>
      <c r="L34" s="2079"/>
      <c r="M34" s="2079"/>
      <c r="N34" s="2078"/>
    </row>
    <row r="35" spans="1:14">
      <c r="A35" s="1649">
        <v>23</v>
      </c>
      <c r="B35" s="598"/>
      <c r="C35" s="598"/>
      <c r="D35" s="598"/>
      <c r="E35" s="2081"/>
      <c r="F35" s="2079"/>
      <c r="G35" s="2079"/>
      <c r="H35" s="2079"/>
      <c r="I35" s="2079"/>
      <c r="J35" s="2079"/>
      <c r="K35" s="2079"/>
      <c r="L35" s="2079"/>
      <c r="M35" s="2079"/>
      <c r="N35" s="2078"/>
    </row>
    <row r="36" spans="1:14">
      <c r="A36" s="1649">
        <v>24</v>
      </c>
      <c r="B36" s="598"/>
      <c r="C36" s="598" t="s">
        <v>56</v>
      </c>
      <c r="D36" s="598"/>
      <c r="E36" s="2081">
        <v>15.549657142857143</v>
      </c>
      <c r="F36" s="2080"/>
      <c r="G36" s="2080">
        <v>18.849689655172412</v>
      </c>
      <c r="H36" s="2080"/>
      <c r="I36" s="2080">
        <v>16.635294117647057</v>
      </c>
      <c r="J36" s="2080"/>
      <c r="K36" s="2080">
        <v>0</v>
      </c>
      <c r="L36" s="2080"/>
      <c r="M36" s="2080">
        <v>0</v>
      </c>
      <c r="N36" s="2078"/>
    </row>
    <row r="37" spans="1:14">
      <c r="A37" s="1649">
        <v>25</v>
      </c>
      <c r="B37" s="598"/>
      <c r="C37" s="598"/>
      <c r="D37" s="598"/>
      <c r="E37" s="2079"/>
      <c r="F37" s="2079"/>
      <c r="G37" s="2079"/>
      <c r="H37" s="2079"/>
      <c r="I37" s="2079"/>
      <c r="J37" s="2079"/>
      <c r="K37" s="2079"/>
      <c r="L37" s="2079"/>
      <c r="M37" s="2079"/>
      <c r="N37" s="2078"/>
    </row>
    <row r="38" spans="1:14">
      <c r="A38" s="1649">
        <v>26</v>
      </c>
      <c r="B38" s="598"/>
      <c r="C38" s="598"/>
      <c r="D38" s="598"/>
      <c r="E38" s="2079"/>
      <c r="F38" s="2079"/>
      <c r="G38" s="2079"/>
      <c r="H38" s="2079"/>
      <c r="I38" s="2079"/>
      <c r="J38" s="2079"/>
      <c r="K38" s="2079"/>
      <c r="L38" s="2079"/>
      <c r="M38" s="2079"/>
      <c r="N38" s="2078"/>
    </row>
    <row r="39" spans="1:14">
      <c r="A39" s="1649">
        <v>27</v>
      </c>
      <c r="B39" s="598"/>
      <c r="C39" s="598" t="s">
        <v>57</v>
      </c>
      <c r="D39" s="598"/>
      <c r="E39" s="2077">
        <v>0.11572481374065918</v>
      </c>
      <c r="F39" s="2077"/>
      <c r="G39" s="2077">
        <v>8.6360572040362363E-2</v>
      </c>
      <c r="H39" s="2077"/>
      <c r="I39" s="2077">
        <v>0.12370144591240859</v>
      </c>
      <c r="J39" s="2077"/>
      <c r="K39" s="2077">
        <v>0.16227658748008134</v>
      </c>
      <c r="L39" s="2077"/>
      <c r="M39" s="2077">
        <v>8.8979346024666173E-2</v>
      </c>
      <c r="N39" s="2078"/>
    </row>
    <row r="40" spans="1:14">
      <c r="A40" s="1649"/>
      <c r="B40" s="598"/>
      <c r="C40" s="598"/>
      <c r="D40" s="598"/>
      <c r="E40" s="2077"/>
      <c r="F40" s="2077"/>
      <c r="G40" s="2077"/>
      <c r="H40" s="2077"/>
      <c r="I40" s="2077"/>
      <c r="J40" s="2077"/>
      <c r="K40" s="2077"/>
      <c r="L40" s="2077"/>
      <c r="M40" s="2077"/>
      <c r="N40" s="2078"/>
    </row>
    <row r="41" spans="1:14">
      <c r="A41" s="1649"/>
      <c r="B41" s="598"/>
      <c r="C41" s="598"/>
      <c r="D41" s="598"/>
      <c r="E41" s="2077"/>
      <c r="F41" s="2077"/>
      <c r="G41" s="2077"/>
      <c r="H41" s="2077"/>
      <c r="I41" s="2077"/>
      <c r="J41" s="2077"/>
      <c r="K41" s="2077"/>
      <c r="L41" s="2077"/>
      <c r="M41" s="2077"/>
      <c r="N41" s="2078"/>
    </row>
    <row r="42" spans="1:14">
      <c r="A42" s="1024"/>
      <c r="B42" s="599"/>
      <c r="C42" s="593" t="s">
        <v>58</v>
      </c>
      <c r="D42" s="599"/>
      <c r="E42" s="2079"/>
      <c r="F42" s="2079"/>
      <c r="G42" s="2079"/>
      <c r="H42" s="2079"/>
      <c r="I42" s="2079"/>
      <c r="J42" s="2079"/>
      <c r="K42" s="2079"/>
      <c r="L42" s="2079"/>
      <c r="M42" s="2079"/>
      <c r="N42" s="2078"/>
    </row>
    <row r="43" spans="1:14" ht="15.75">
      <c r="A43" s="1024"/>
      <c r="B43" s="1028">
        <v>1</v>
      </c>
      <c r="C43" s="599" t="s">
        <v>59</v>
      </c>
      <c r="D43" s="599"/>
      <c r="E43" s="2079"/>
      <c r="F43" s="2079"/>
      <c r="G43" s="2079"/>
      <c r="H43" s="2079"/>
      <c r="I43" s="2079"/>
      <c r="J43" s="2079"/>
      <c r="K43" s="2079"/>
      <c r="L43" s="2079"/>
      <c r="M43" s="2079"/>
      <c r="N43" s="2078"/>
    </row>
    <row r="44" spans="1:14">
      <c r="A44" s="1024"/>
      <c r="B44" s="599"/>
      <c r="C44" s="599" t="s">
        <v>60</v>
      </c>
      <c r="D44" s="599"/>
      <c r="E44" s="2079"/>
      <c r="F44" s="2079"/>
      <c r="G44" s="2079"/>
      <c r="H44" s="2079"/>
      <c r="I44" s="2079"/>
      <c r="J44" s="2079"/>
      <c r="K44" s="2079"/>
      <c r="L44" s="2079"/>
      <c r="M44" s="2079"/>
      <c r="N44" s="2078"/>
    </row>
    <row r="45" spans="1:14">
      <c r="A45" s="1024"/>
      <c r="B45" s="599"/>
      <c r="C45" s="599" t="s">
        <v>61</v>
      </c>
      <c r="D45" s="599"/>
      <c r="E45" s="598"/>
      <c r="F45" s="598"/>
      <c r="G45" s="598"/>
      <c r="H45" s="598"/>
      <c r="I45" s="598"/>
      <c r="J45" s="598"/>
      <c r="K45" s="598"/>
      <c r="L45" s="598"/>
      <c r="M45" s="598"/>
      <c r="N45" s="599"/>
    </row>
    <row r="46" spans="1:14">
      <c r="A46" s="1024"/>
      <c r="B46" s="599"/>
      <c r="C46" s="1029"/>
      <c r="D46" s="599"/>
      <c r="E46" s="598"/>
      <c r="F46" s="598"/>
      <c r="G46" s="598"/>
      <c r="H46" s="598"/>
      <c r="I46" s="598"/>
      <c r="J46" s="598"/>
      <c r="K46" s="598"/>
      <c r="L46" s="598"/>
      <c r="M46" s="598"/>
      <c r="N46" s="599"/>
    </row>
    <row r="47" spans="1:14">
      <c r="A47" s="1024">
        <v>1</v>
      </c>
      <c r="B47" s="599"/>
      <c r="C47" s="593" t="s">
        <v>62</v>
      </c>
      <c r="D47" s="599"/>
      <c r="E47" s="618">
        <v>27926</v>
      </c>
      <c r="F47" s="618"/>
      <c r="G47" s="618">
        <v>82080</v>
      </c>
      <c r="H47" s="618"/>
      <c r="I47" s="618">
        <v>207</v>
      </c>
      <c r="J47" s="618"/>
      <c r="K47" s="618">
        <v>0</v>
      </c>
      <c r="L47" s="618"/>
      <c r="M47" s="618">
        <v>776711</v>
      </c>
      <c r="N47" s="599"/>
    </row>
    <row r="48" spans="1:14">
      <c r="A48" s="1024">
        <f>+A47+1</f>
        <v>2</v>
      </c>
      <c r="C48" s="593" t="s">
        <v>63</v>
      </c>
      <c r="E48" s="618">
        <v>1176430</v>
      </c>
      <c r="F48" s="618"/>
      <c r="G48" s="618">
        <v>1052804</v>
      </c>
      <c r="H48" s="618"/>
      <c r="I48" s="618">
        <v>843781</v>
      </c>
      <c r="J48" s="618"/>
      <c r="K48" s="618">
        <v>1307652</v>
      </c>
      <c r="L48" s="618"/>
      <c r="M48" s="618">
        <v>412099</v>
      </c>
    </row>
    <row r="49" spans="1:13" ht="13.5" thickBot="1">
      <c r="A49" s="1024">
        <f t="shared" ref="A49:A90" si="0">+A48+1</f>
        <v>3</v>
      </c>
      <c r="C49" s="593" t="s">
        <v>64</v>
      </c>
      <c r="E49" s="1030">
        <v>154383.68700000001</v>
      </c>
      <c r="F49" s="1030"/>
      <c r="G49" s="1030">
        <v>152900</v>
      </c>
      <c r="H49" s="1030"/>
      <c r="I49" s="1030">
        <v>365742</v>
      </c>
      <c r="J49" s="1030"/>
      <c r="K49" s="1030">
        <v>237651</v>
      </c>
      <c r="L49" s="1030"/>
      <c r="M49" s="1030">
        <v>229131</v>
      </c>
    </row>
    <row r="50" spans="1:13" ht="13.5" thickTop="1">
      <c r="A50" s="1024">
        <f t="shared" si="0"/>
        <v>4</v>
      </c>
      <c r="C50" s="593" t="s">
        <v>65</v>
      </c>
      <c r="E50" s="618">
        <v>1358739.6869999999</v>
      </c>
      <c r="F50" s="618"/>
      <c r="G50" s="618">
        <v>1287784</v>
      </c>
      <c r="H50" s="618"/>
      <c r="I50" s="618">
        <v>1209730</v>
      </c>
      <c r="J50" s="618"/>
      <c r="K50" s="618">
        <v>1545303</v>
      </c>
      <c r="L50" s="618"/>
      <c r="M50" s="618">
        <v>1417941</v>
      </c>
    </row>
    <row r="51" spans="1:13">
      <c r="A51" s="1024">
        <f t="shared" si="0"/>
        <v>5</v>
      </c>
      <c r="C51" s="593" t="s">
        <v>58</v>
      </c>
      <c r="E51" s="618"/>
      <c r="F51" s="618"/>
      <c r="G51" s="618"/>
      <c r="H51" s="618"/>
      <c r="I51" s="618"/>
      <c r="J51" s="618"/>
      <c r="K51" s="618"/>
      <c r="L51" s="618"/>
      <c r="M51" s="618"/>
    </row>
    <row r="52" spans="1:13">
      <c r="A52" s="1024">
        <f t="shared" si="0"/>
        <v>6</v>
      </c>
      <c r="E52" s="618"/>
      <c r="F52" s="618"/>
      <c r="G52" s="618"/>
      <c r="H52" s="618"/>
      <c r="I52" s="618"/>
      <c r="J52" s="618"/>
      <c r="K52" s="618"/>
      <c r="L52" s="618"/>
      <c r="M52" s="618"/>
    </row>
    <row r="53" spans="1:13">
      <c r="A53" s="1024">
        <f t="shared" si="0"/>
        <v>7</v>
      </c>
      <c r="C53" s="593" t="s">
        <v>691</v>
      </c>
      <c r="E53" s="618">
        <v>5938.8</v>
      </c>
      <c r="F53" s="618"/>
      <c r="G53" s="618">
        <v>5940</v>
      </c>
      <c r="H53" s="618"/>
      <c r="I53" s="618">
        <v>5940</v>
      </c>
      <c r="J53" s="618"/>
      <c r="K53" s="618">
        <v>5940</v>
      </c>
      <c r="L53" s="618"/>
      <c r="M53" s="618">
        <v>5942</v>
      </c>
    </row>
    <row r="54" spans="1:13">
      <c r="A54" s="1024">
        <f t="shared" si="0"/>
        <v>8</v>
      </c>
      <c r="C54" s="593" t="s">
        <v>692</v>
      </c>
      <c r="E54" s="618">
        <v>0</v>
      </c>
      <c r="F54" s="618"/>
      <c r="G54" s="618">
        <v>0</v>
      </c>
      <c r="H54" s="618"/>
      <c r="I54" s="618">
        <v>0</v>
      </c>
      <c r="J54" s="618"/>
      <c r="K54" s="618">
        <v>140889</v>
      </c>
      <c r="L54" s="618"/>
      <c r="M54" s="618">
        <v>136250</v>
      </c>
    </row>
    <row r="55" spans="1:13" ht="13.5" thickBot="1">
      <c r="A55" s="1024">
        <f t="shared" si="0"/>
        <v>9</v>
      </c>
      <c r="C55" s="593" t="s">
        <v>66</v>
      </c>
      <c r="E55" s="1030">
        <v>968481</v>
      </c>
      <c r="F55" s="1030"/>
      <c r="G55" s="1030">
        <v>947630</v>
      </c>
      <c r="H55" s="1030"/>
      <c r="I55" s="1030">
        <v>1268643</v>
      </c>
      <c r="J55" s="1030"/>
      <c r="K55" s="1030">
        <v>1209049</v>
      </c>
      <c r="L55" s="1030"/>
      <c r="M55" s="1030">
        <v>1101134</v>
      </c>
    </row>
    <row r="56" spans="1:13" ht="13.5" thickTop="1">
      <c r="A56" s="1024">
        <f t="shared" si="0"/>
        <v>10</v>
      </c>
      <c r="C56" s="593" t="s">
        <v>67</v>
      </c>
      <c r="E56" s="618">
        <v>2333159.4869999997</v>
      </c>
      <c r="F56" s="618"/>
      <c r="G56" s="618">
        <v>2241354</v>
      </c>
      <c r="H56" s="618"/>
      <c r="I56" s="618">
        <v>2484313</v>
      </c>
      <c r="J56" s="618"/>
      <c r="K56" s="618">
        <v>2901181</v>
      </c>
      <c r="L56" s="618"/>
      <c r="M56" s="618">
        <v>2661267</v>
      </c>
    </row>
    <row r="57" spans="1:13">
      <c r="A57" s="1024">
        <f t="shared" si="0"/>
        <v>11</v>
      </c>
      <c r="E57" s="618"/>
      <c r="F57" s="618"/>
      <c r="G57" s="618"/>
      <c r="H57" s="618"/>
      <c r="I57" s="618"/>
      <c r="J57" s="618"/>
      <c r="K57" s="618"/>
      <c r="L57" s="618"/>
      <c r="M57" s="618"/>
    </row>
    <row r="58" spans="1:13">
      <c r="A58" s="1024">
        <f t="shared" si="0"/>
        <v>12</v>
      </c>
      <c r="E58" s="618"/>
      <c r="F58" s="618"/>
      <c r="G58" s="618"/>
      <c r="H58" s="618"/>
      <c r="I58" s="618"/>
      <c r="J58" s="618"/>
      <c r="K58" s="618"/>
      <c r="L58" s="618"/>
      <c r="M58" s="618"/>
    </row>
    <row r="59" spans="1:13">
      <c r="A59" s="1024">
        <f t="shared" si="0"/>
        <v>13</v>
      </c>
      <c r="C59" s="593" t="s">
        <v>445</v>
      </c>
      <c r="E59" s="618">
        <v>97407</v>
      </c>
      <c r="F59" s="618"/>
      <c r="G59" s="618">
        <v>129800</v>
      </c>
      <c r="H59" s="618"/>
      <c r="I59" s="618">
        <v>50612</v>
      </c>
      <c r="J59" s="618"/>
      <c r="K59" s="618">
        <v>58953</v>
      </c>
      <c r="L59" s="618"/>
      <c r="M59" s="618">
        <v>200947</v>
      </c>
    </row>
    <row r="60" spans="1:13">
      <c r="A60" s="1024">
        <f t="shared" si="0"/>
        <v>14</v>
      </c>
      <c r="C60" s="593" t="s">
        <v>68</v>
      </c>
      <c r="E60" s="618">
        <v>2135667</v>
      </c>
      <c r="F60" s="618"/>
      <c r="G60" s="618">
        <v>2021117</v>
      </c>
      <c r="H60" s="618"/>
      <c r="I60" s="618">
        <v>1769150</v>
      </c>
      <c r="J60" s="618"/>
      <c r="K60" s="618">
        <v>1729679</v>
      </c>
      <c r="L60" s="618"/>
      <c r="M60" s="618">
        <v>3220244</v>
      </c>
    </row>
    <row r="61" spans="1:13">
      <c r="A61" s="1024">
        <f t="shared" si="0"/>
        <v>15</v>
      </c>
      <c r="E61" s="618"/>
      <c r="F61" s="618"/>
      <c r="G61" s="618"/>
      <c r="H61" s="618"/>
      <c r="I61" s="618"/>
      <c r="J61" s="618"/>
      <c r="K61" s="618"/>
      <c r="L61" s="618"/>
      <c r="M61" s="618"/>
    </row>
    <row r="62" spans="1:13">
      <c r="A62" s="1024">
        <f t="shared" si="0"/>
        <v>16</v>
      </c>
      <c r="C62" s="593" t="s">
        <v>69</v>
      </c>
      <c r="E62" s="618">
        <v>254131</v>
      </c>
      <c r="F62" s="618"/>
      <c r="G62" s="618">
        <v>178628</v>
      </c>
      <c r="H62" s="618"/>
      <c r="I62" s="618">
        <v>106656</v>
      </c>
      <c r="J62" s="618"/>
      <c r="K62" s="618">
        <v>141771</v>
      </c>
      <c r="L62" s="618"/>
      <c r="M62" s="618">
        <v>151645</v>
      </c>
    </row>
    <row r="63" spans="1:13">
      <c r="A63" s="1024">
        <f t="shared" si="0"/>
        <v>17</v>
      </c>
      <c r="C63" s="593" t="s">
        <v>70</v>
      </c>
      <c r="E63" s="1025">
        <v>2200510.7434999999</v>
      </c>
      <c r="F63" s="1025"/>
      <c r="G63" s="1025">
        <v>2362833.5</v>
      </c>
      <c r="H63" s="1025"/>
      <c r="I63" s="1025">
        <v>2692747</v>
      </c>
      <c r="J63" s="1025"/>
      <c r="K63" s="1025">
        <v>2781224</v>
      </c>
      <c r="L63" s="1025"/>
      <c r="M63" s="1025">
        <v>2905802</v>
      </c>
    </row>
    <row r="64" spans="1:13">
      <c r="A64" s="1024">
        <f t="shared" si="0"/>
        <v>18</v>
      </c>
      <c r="E64" s="618"/>
      <c r="F64" s="618"/>
      <c r="G64" s="618"/>
      <c r="H64" s="618"/>
      <c r="I64" s="618"/>
      <c r="J64" s="618"/>
      <c r="K64" s="618"/>
      <c r="L64" s="618"/>
      <c r="M64" s="618"/>
    </row>
    <row r="65" spans="1:13">
      <c r="A65" s="1024">
        <f t="shared" si="0"/>
        <v>19</v>
      </c>
      <c r="E65" s="618"/>
      <c r="F65" s="618"/>
      <c r="G65" s="618"/>
      <c r="H65" s="618"/>
      <c r="I65" s="618"/>
      <c r="J65" s="618"/>
      <c r="K65" s="618"/>
      <c r="L65" s="618"/>
      <c r="M65" s="618"/>
    </row>
    <row r="66" spans="1:13">
      <c r="A66" s="1024">
        <f t="shared" si="0"/>
        <v>20</v>
      </c>
      <c r="C66" s="593" t="s">
        <v>71</v>
      </c>
      <c r="E66" s="618">
        <v>-182536</v>
      </c>
      <c r="F66" s="618"/>
      <c r="G66" s="618">
        <v>-173779</v>
      </c>
      <c r="H66" s="618"/>
      <c r="I66" s="618">
        <v>174122</v>
      </c>
      <c r="J66" s="618"/>
      <c r="K66" s="618">
        <v>217669</v>
      </c>
      <c r="L66" s="618"/>
      <c r="M66" s="618">
        <v>275941</v>
      </c>
    </row>
    <row r="67" spans="1:13">
      <c r="A67" s="1024">
        <f t="shared" si="0"/>
        <v>21</v>
      </c>
      <c r="C67" s="593" t="s">
        <v>72</v>
      </c>
      <c r="E67" s="618">
        <v>0</v>
      </c>
      <c r="F67" s="618"/>
      <c r="G67" s="618">
        <v>0</v>
      </c>
      <c r="H67" s="618"/>
      <c r="I67" s="618">
        <v>0</v>
      </c>
      <c r="J67" s="618"/>
      <c r="K67" s="618">
        <v>0</v>
      </c>
      <c r="L67" s="618"/>
      <c r="M67" s="618">
        <v>0</v>
      </c>
    </row>
    <row r="68" spans="1:13">
      <c r="A68" s="1024">
        <f t="shared" si="0"/>
        <v>22</v>
      </c>
      <c r="C68" s="593" t="s">
        <v>73</v>
      </c>
      <c r="E68" s="618">
        <v>0</v>
      </c>
      <c r="F68" s="618"/>
      <c r="G68" s="618">
        <v>0</v>
      </c>
      <c r="H68" s="618"/>
      <c r="I68" s="618">
        <v>0</v>
      </c>
      <c r="J68" s="618"/>
      <c r="K68" s="618">
        <v>0</v>
      </c>
      <c r="L68" s="618"/>
      <c r="M68" s="618">
        <v>0</v>
      </c>
    </row>
    <row r="69" spans="1:13">
      <c r="A69" s="1024">
        <f t="shared" si="0"/>
        <v>23</v>
      </c>
      <c r="C69" s="593" t="s">
        <v>74</v>
      </c>
      <c r="E69" s="618">
        <v>1307</v>
      </c>
      <c r="F69" s="618"/>
      <c r="G69" s="618">
        <v>-1003</v>
      </c>
      <c r="H69" s="618"/>
      <c r="I69" s="618">
        <v>-1170</v>
      </c>
      <c r="J69" s="618"/>
      <c r="K69" s="618">
        <v>-507</v>
      </c>
      <c r="L69" s="618"/>
      <c r="M69" s="618">
        <v>-485</v>
      </c>
    </row>
    <row r="70" spans="1:13">
      <c r="A70" s="1024">
        <f t="shared" si="0"/>
        <v>24</v>
      </c>
      <c r="C70" s="593" t="s">
        <v>75</v>
      </c>
      <c r="E70" s="618">
        <v>14885</v>
      </c>
      <c r="F70" s="618"/>
      <c r="G70" s="618">
        <v>12441</v>
      </c>
      <c r="H70" s="618"/>
      <c r="I70" s="618">
        <v>135058</v>
      </c>
      <c r="J70" s="618"/>
      <c r="K70" s="618">
        <v>105172</v>
      </c>
      <c r="L70" s="618"/>
      <c r="M70" s="618">
        <v>139014</v>
      </c>
    </row>
    <row r="71" spans="1:13" ht="13.5" thickBot="1">
      <c r="A71" s="1024">
        <f t="shared" si="0"/>
        <v>25</v>
      </c>
      <c r="C71" s="593" t="s">
        <v>76</v>
      </c>
      <c r="E71" s="1031">
        <v>-107043</v>
      </c>
      <c r="F71" s="1032"/>
      <c r="G71" s="1031">
        <v>113514</v>
      </c>
      <c r="H71" s="1032"/>
      <c r="I71" s="1031">
        <v>117958</v>
      </c>
      <c r="J71" s="1032"/>
      <c r="K71" s="1031">
        <v>123098</v>
      </c>
      <c r="L71" s="1032"/>
      <c r="M71" s="1031">
        <v>119282</v>
      </c>
    </row>
    <row r="72" spans="1:13" ht="13.5" thickTop="1">
      <c r="A72" s="1024">
        <f t="shared" si="0"/>
        <v>26</v>
      </c>
      <c r="C72" s="593" t="s">
        <v>283</v>
      </c>
      <c r="E72" s="618">
        <v>-273387</v>
      </c>
      <c r="F72" s="618"/>
      <c r="G72" s="618">
        <v>-48827</v>
      </c>
      <c r="H72" s="618"/>
      <c r="I72" s="618">
        <v>425968</v>
      </c>
      <c r="J72" s="618"/>
      <c r="K72" s="618">
        <v>445432</v>
      </c>
      <c r="L72" s="618"/>
      <c r="M72" s="618">
        <v>533752</v>
      </c>
    </row>
    <row r="73" spans="1:13">
      <c r="A73" s="1024">
        <f t="shared" si="0"/>
        <v>27</v>
      </c>
      <c r="E73" s="618"/>
      <c r="F73" s="618"/>
      <c r="G73" s="618"/>
      <c r="H73" s="618"/>
      <c r="I73" s="618"/>
      <c r="J73" s="618"/>
      <c r="K73" s="618"/>
      <c r="L73" s="618"/>
      <c r="M73" s="618"/>
    </row>
    <row r="74" spans="1:13">
      <c r="A74" s="1024">
        <f t="shared" si="0"/>
        <v>28</v>
      </c>
      <c r="E74" s="618"/>
      <c r="F74" s="618"/>
      <c r="G74" s="618"/>
      <c r="H74" s="618"/>
      <c r="I74" s="618"/>
      <c r="J74" s="618"/>
      <c r="K74" s="618"/>
      <c r="L74" s="618"/>
      <c r="M74" s="618"/>
    </row>
    <row r="75" spans="1:13">
      <c r="A75" s="1024">
        <f t="shared" si="0"/>
        <v>29</v>
      </c>
      <c r="C75" s="593" t="s">
        <v>77</v>
      </c>
      <c r="E75" s="618">
        <v>114508</v>
      </c>
      <c r="F75" s="618"/>
      <c r="G75" s="618">
        <v>-72267</v>
      </c>
      <c r="H75" s="618"/>
      <c r="I75" s="618">
        <v>286608</v>
      </c>
      <c r="J75" s="618"/>
      <c r="K75" s="618">
        <v>357378</v>
      </c>
      <c r="L75" s="618"/>
      <c r="M75" s="618">
        <v>147493</v>
      </c>
    </row>
    <row r="76" spans="1:13">
      <c r="A76" s="1024">
        <f t="shared" si="0"/>
        <v>30</v>
      </c>
      <c r="C76" s="593" t="s">
        <v>78</v>
      </c>
      <c r="E76" s="618">
        <v>23896</v>
      </c>
      <c r="F76" s="618"/>
      <c r="G76" s="618">
        <v>154931</v>
      </c>
      <c r="H76" s="618"/>
      <c r="I76" s="618">
        <v>-136065</v>
      </c>
      <c r="J76" s="618"/>
      <c r="K76" s="618">
        <v>-100672</v>
      </c>
      <c r="L76" s="618"/>
      <c r="M76" s="618">
        <v>259446</v>
      </c>
    </row>
    <row r="77" spans="1:13" ht="13.5" thickBot="1">
      <c r="A77" s="1024">
        <f t="shared" si="0"/>
        <v>31</v>
      </c>
      <c r="C77" s="593" t="s">
        <v>79</v>
      </c>
      <c r="E77" s="1030">
        <v>0</v>
      </c>
      <c r="F77" s="1030"/>
      <c r="G77" s="1030">
        <v>0</v>
      </c>
      <c r="H77" s="1030"/>
      <c r="I77" s="1030">
        <v>-6575</v>
      </c>
      <c r="J77" s="1030"/>
      <c r="K77" s="1030">
        <v>-11271</v>
      </c>
      <c r="L77" s="1030"/>
      <c r="M77" s="1030">
        <v>-11209</v>
      </c>
    </row>
    <row r="78" spans="1:13" ht="13.5" thickTop="1">
      <c r="A78" s="1024">
        <f t="shared" si="0"/>
        <v>32</v>
      </c>
      <c r="C78" s="593" t="s">
        <v>80</v>
      </c>
      <c r="E78" s="618">
        <v>138404</v>
      </c>
      <c r="F78" s="618"/>
      <c r="G78" s="618">
        <v>82664</v>
      </c>
      <c r="H78" s="618"/>
      <c r="I78" s="618">
        <v>143968</v>
      </c>
      <c r="J78" s="618"/>
      <c r="K78" s="618">
        <v>245435</v>
      </c>
      <c r="L78" s="618"/>
      <c r="M78" s="618">
        <v>395730</v>
      </c>
    </row>
    <row r="79" spans="1:13">
      <c r="A79" s="1024">
        <f t="shared" si="0"/>
        <v>33</v>
      </c>
      <c r="E79" s="618"/>
      <c r="F79" s="618"/>
      <c r="G79" s="618"/>
      <c r="H79" s="618"/>
      <c r="I79" s="618"/>
      <c r="J79" s="618"/>
      <c r="K79" s="618"/>
      <c r="L79" s="618"/>
      <c r="M79" s="618"/>
    </row>
    <row r="80" spans="1:13">
      <c r="A80" s="1024">
        <f t="shared" si="0"/>
        <v>34</v>
      </c>
      <c r="C80" s="593" t="s">
        <v>81</v>
      </c>
      <c r="E80" s="618">
        <v>0</v>
      </c>
      <c r="F80" s="618"/>
      <c r="G80" s="618">
        <v>0</v>
      </c>
      <c r="H80" s="618"/>
      <c r="I80" s="618">
        <v>-6575</v>
      </c>
      <c r="J80" s="618"/>
      <c r="K80" s="618">
        <v>-11271</v>
      </c>
      <c r="L80" s="618"/>
      <c r="M80" s="618">
        <v>-11209</v>
      </c>
    </row>
    <row r="81" spans="1:13">
      <c r="A81" s="1024">
        <f t="shared" si="0"/>
        <v>35</v>
      </c>
      <c r="C81" s="593" t="s">
        <v>82</v>
      </c>
      <c r="E81" s="1033">
        <v>-108940</v>
      </c>
      <c r="F81" s="1033"/>
      <c r="G81" s="1033">
        <v>112006</v>
      </c>
      <c r="H81" s="1033"/>
      <c r="I81" s="1033">
        <v>123785</v>
      </c>
      <c r="J81" s="1033"/>
      <c r="K81" s="1033">
        <v>133812</v>
      </c>
      <c r="L81" s="1033"/>
      <c r="M81" s="1033">
        <v>125871</v>
      </c>
    </row>
    <row r="82" spans="1:13" ht="13.5" thickBot="1">
      <c r="A82" s="1024">
        <f t="shared" si="0"/>
        <v>36</v>
      </c>
      <c r="C82" s="593" t="s">
        <v>83</v>
      </c>
      <c r="E82" s="1030">
        <v>1897</v>
      </c>
      <c r="F82" s="1030"/>
      <c r="G82" s="1030">
        <v>1508</v>
      </c>
      <c r="H82" s="1030"/>
      <c r="I82" s="1030">
        <v>748</v>
      </c>
      <c r="J82" s="1030"/>
      <c r="K82" s="1030">
        <v>557</v>
      </c>
      <c r="L82" s="1030"/>
      <c r="M82" s="1030">
        <v>4620</v>
      </c>
    </row>
    <row r="83" spans="1:13" ht="13.5" thickTop="1">
      <c r="A83" s="1024">
        <f t="shared" si="0"/>
        <v>37</v>
      </c>
      <c r="C83" s="423" t="s">
        <v>84</v>
      </c>
      <c r="E83" s="618">
        <v>-107043</v>
      </c>
      <c r="F83" s="618"/>
      <c r="G83" s="618">
        <v>113514</v>
      </c>
      <c r="H83" s="618"/>
      <c r="I83" s="618">
        <v>117958</v>
      </c>
      <c r="J83" s="618"/>
      <c r="K83" s="618">
        <v>123098</v>
      </c>
      <c r="L83" s="618"/>
      <c r="M83" s="618">
        <v>119282</v>
      </c>
    </row>
    <row r="84" spans="1:13">
      <c r="A84" s="1024">
        <f t="shared" si="0"/>
        <v>38</v>
      </c>
      <c r="E84" s="618"/>
      <c r="F84" s="618"/>
      <c r="G84" s="618"/>
      <c r="H84" s="618"/>
      <c r="I84" s="618"/>
      <c r="J84" s="618"/>
      <c r="K84" s="618"/>
      <c r="L84" s="618"/>
      <c r="M84" s="618"/>
    </row>
    <row r="85" spans="1:13">
      <c r="A85" s="1024">
        <f t="shared" si="0"/>
        <v>39</v>
      </c>
      <c r="C85" s="593" t="s">
        <v>80</v>
      </c>
      <c r="E85" s="618">
        <v>138404</v>
      </c>
      <c r="F85" s="618"/>
      <c r="G85" s="618">
        <v>82664</v>
      </c>
      <c r="H85" s="618"/>
      <c r="I85" s="618">
        <v>143968</v>
      </c>
      <c r="J85" s="618"/>
      <c r="K85" s="618">
        <v>245435</v>
      </c>
      <c r="L85" s="618"/>
      <c r="M85" s="618">
        <v>395730</v>
      </c>
    </row>
    <row r="86" spans="1:13">
      <c r="A86" s="1024">
        <f t="shared" si="0"/>
        <v>40</v>
      </c>
      <c r="C86" s="593" t="s">
        <v>85</v>
      </c>
      <c r="E86" s="618">
        <v>241</v>
      </c>
      <c r="F86" s="618"/>
      <c r="G86" s="618">
        <v>241</v>
      </c>
      <c r="H86" s="618"/>
      <c r="I86" s="618">
        <v>241</v>
      </c>
      <c r="J86" s="618"/>
      <c r="K86" s="618">
        <v>241</v>
      </c>
      <c r="L86" s="618"/>
      <c r="M86" s="618">
        <v>241</v>
      </c>
    </row>
    <row r="87" spans="1:13" ht="13.5" thickBot="1">
      <c r="A87" s="1024">
        <f t="shared" si="0"/>
        <v>41</v>
      </c>
      <c r="C87" s="593" t="s">
        <v>86</v>
      </c>
      <c r="E87" s="1030">
        <v>0</v>
      </c>
      <c r="F87" s="1030"/>
      <c r="G87" s="1030">
        <v>150000</v>
      </c>
      <c r="H87" s="1030"/>
      <c r="I87" s="1030">
        <v>172000</v>
      </c>
      <c r="J87" s="1030"/>
      <c r="K87" s="1030">
        <v>120801</v>
      </c>
      <c r="L87" s="1030"/>
      <c r="M87" s="1030">
        <v>115505</v>
      </c>
    </row>
    <row r="88" spans="1:13" ht="13.5" thickTop="1">
      <c r="A88" s="1024">
        <f t="shared" si="0"/>
        <v>42</v>
      </c>
      <c r="C88" s="593" t="s">
        <v>87</v>
      </c>
      <c r="E88" s="618">
        <v>138163</v>
      </c>
      <c r="F88" s="618"/>
      <c r="G88" s="618">
        <v>-67577</v>
      </c>
      <c r="H88" s="618"/>
      <c r="I88" s="618">
        <v>-28273</v>
      </c>
      <c r="J88" s="618"/>
      <c r="K88" s="618">
        <v>124393</v>
      </c>
      <c r="L88" s="618"/>
      <c r="M88" s="618">
        <v>279984</v>
      </c>
    </row>
    <row r="89" spans="1:13">
      <c r="A89" s="1024">
        <f t="shared" si="0"/>
        <v>43</v>
      </c>
      <c r="E89" s="618"/>
      <c r="F89" s="618"/>
      <c r="G89" s="618"/>
      <c r="H89" s="618"/>
      <c r="I89" s="618"/>
      <c r="J89" s="618"/>
      <c r="K89" s="618"/>
      <c r="L89" s="618"/>
      <c r="M89" s="618"/>
    </row>
    <row r="90" spans="1:13">
      <c r="A90" s="1024">
        <f t="shared" si="0"/>
        <v>44</v>
      </c>
      <c r="C90" s="593" t="s">
        <v>88</v>
      </c>
      <c r="E90" s="618">
        <v>-182777</v>
      </c>
      <c r="F90" s="618"/>
      <c r="G90" s="618">
        <v>-174020</v>
      </c>
      <c r="H90" s="618"/>
      <c r="I90" s="618">
        <v>173881</v>
      </c>
      <c r="J90" s="618"/>
      <c r="K90" s="618">
        <v>217428</v>
      </c>
      <c r="L90" s="618"/>
      <c r="M90" s="618">
        <v>275704</v>
      </c>
    </row>
  </sheetData>
  <customSheetViews>
    <customSheetView guid="{700BB901-DE3D-40AF-9E84-3437521A0345}" showPageBreaks="1">
      <rowBreaks count="47" manualBreakCount="47">
        <brk id="38" max="16383" man="1"/>
        <brk id="39" max="16383" man="1"/>
        <brk id="40" max="16383" man="1"/>
        <brk id="41" max="16383" man="1"/>
        <brk id="42" max="16383" man="1"/>
        <brk id="43" max="16383" man="1"/>
        <brk id="44" max="16383" man="1"/>
        <brk id="45" max="16383" man="1"/>
        <brk id="46" max="13" man="1"/>
        <brk id="47" max="16383" man="1"/>
        <brk id="48" max="16383" man="1"/>
        <brk id="50" max="16383" man="1"/>
        <brk id="51" max="16383" man="1"/>
        <brk id="52" max="16383" man="1"/>
        <brk id="53" max="16383" man="1"/>
        <brk id="54" max="16383" man="1"/>
        <brk id="56" max="16383" man="1"/>
        <brk id="57" max="16383" man="1"/>
        <brk id="58" max="16383" man="1"/>
        <brk id="59" max="16383" man="1"/>
        <brk id="60" max="16383" man="1"/>
        <brk id="61" max="16383" man="1"/>
        <brk id="62" max="16383" man="1"/>
        <brk id="63" max="16383" man="1"/>
        <brk id="64" max="16383" man="1"/>
        <brk id="65" max="16383" man="1"/>
        <brk id="66" max="16383" man="1"/>
        <brk id="67" max="16383" man="1"/>
        <brk id="68" max="16383" man="1"/>
        <brk id="69" max="16383" man="1"/>
        <brk id="70" max="16383" man="1"/>
        <brk id="72" max="16383" man="1"/>
        <brk id="73" max="16383" man="1"/>
        <brk id="74" max="16383" man="1"/>
        <brk id="75" max="16383" man="1"/>
        <brk id="76" max="16383" man="1"/>
        <brk id="78" max="16383" man="1"/>
        <brk id="79" max="16383" man="1"/>
        <brk id="80" max="16383" man="1"/>
        <brk id="81" max="16383" man="1"/>
        <brk id="83" max="16383" man="1"/>
        <brk id="84" max="16383" man="1"/>
        <brk id="85" max="16383" man="1"/>
        <brk id="86" max="16383" man="1"/>
        <brk id="88" max="16383" man="1"/>
        <brk id="89" max="16383" man="1"/>
        <brk id="90" max="16383" man="1"/>
      </rowBreaks>
      <pageMargins left="0.25" right="0.25" top="1" bottom="1" header="0.5" footer="0.75"/>
      <printOptions horizontalCentered="1"/>
      <pageSetup scale="75" orientation="landscape" r:id="rId1"/>
      <headerFooter alignWithMargins="0">
        <oddFooter>&amp;LSponsored by: Pamela L. Sutton-Hall</oddFooter>
      </headerFooter>
    </customSheetView>
    <customSheetView guid="{D30DA162-D620-4A19-970C-1046A6A23ED1}">
      <rowBreaks count="1" manualBreakCount="1">
        <brk id="46" max="13" man="1"/>
      </rowBreaks>
      <pageMargins left="0.25" right="0.25" top="1" bottom="1" header="0.5" footer="0.75"/>
      <printOptions horizontalCentered="1"/>
      <pageSetup scale="75" orientation="landscape" r:id="rId2"/>
      <headerFooter alignWithMargins="0">
        <oddFooter>&amp;LSponsored by: Pamela L. Sutton-Hall</oddFooter>
      </headerFooter>
    </customSheetView>
    <customSheetView guid="{7B208CC4-03EC-49A3-9AEF-BDEAF48D6BE2}" showPageBreaks="1" printArea="1">
      <rowBreaks count="11" manualBreakCount="11">
        <brk id="35" max="12" man="1"/>
        <brk id="36" max="12" man="1"/>
        <brk id="37" max="12" man="1"/>
        <brk id="38" max="12" man="1"/>
        <brk id="39" max="12" man="1"/>
        <brk id="40" max="12" man="1"/>
        <brk id="41" max="12" man="1"/>
        <brk id="42" max="12" man="1"/>
        <brk id="43" max="12" man="1"/>
        <brk id="44" max="12" man="1"/>
        <brk id="46" max="13" man="1"/>
      </rowBreaks>
      <pageMargins left="0.25" right="0.25" top="1" bottom="1" header="0.5" footer="0.75"/>
      <printOptions horizontalCentered="1"/>
      <pageSetup scale="75" orientation="landscape" r:id="rId3"/>
      <headerFooter alignWithMargins="0">
        <oddFooter>&amp;LSponsored by: Pamela L. Sutton-Hall</oddFooter>
      </headerFooter>
    </customSheetView>
    <customSheetView guid="{FAFF7267-5C8D-421B-A6E7-C317663504A2}">
      <rowBreaks count="6" manualBreakCount="6">
        <brk id="40" max="12" man="1"/>
        <brk id="41" max="12" man="1"/>
        <brk id="42" max="12" man="1"/>
        <brk id="43" max="12" man="1"/>
        <brk id="44" max="12" man="1"/>
        <brk id="46" max="13" man="1"/>
      </rowBreaks>
      <pageMargins left="0.25" right="0.25" top="1" bottom="1" header="0.5" footer="0.75"/>
      <printOptions horizontalCentered="1"/>
      <pageSetup scale="75" orientation="landscape" r:id="rId4"/>
      <headerFooter alignWithMargins="0">
        <oddFooter>&amp;LSponsored by: Pamela L. Sutton-Hall</oddFooter>
      </headerFooter>
    </customSheetView>
    <customSheetView guid="{659C7A86-29AF-4EB2-A484-62929168C99A}">
      <rowBreaks count="59" manualBreakCount="59">
        <brk id="23" max="12" man="1"/>
        <brk id="24" max="12" man="1"/>
        <brk id="25" max="12" man="1"/>
        <brk id="26" max="12" man="1"/>
        <brk id="27" max="12" man="1"/>
        <brk id="28" max="12" man="1"/>
        <brk id="29" max="12" man="1"/>
        <brk id="30" max="12" man="1"/>
        <brk id="31" max="12" man="1"/>
        <brk id="32" max="12" man="1"/>
        <brk id="33" max="12" man="1"/>
        <brk id="34" max="12" man="1"/>
        <brk id="35" max="12" man="1"/>
        <brk id="36" max="12" man="1"/>
        <brk id="37" max="12" man="1"/>
        <brk id="38" max="12" man="1"/>
        <brk id="39" max="12" man="1"/>
        <brk id="40" max="12" man="1"/>
        <brk id="41" max="12" man="1"/>
        <brk id="42" max="12" man="1"/>
        <brk id="43" max="12" man="1"/>
        <brk id="44" max="12" man="1"/>
        <brk id="46" max="13" man="1"/>
        <brk id="50" max="16383" man="1"/>
        <brk id="51" max="16383" man="1"/>
        <brk id="52" max="16383" man="1"/>
        <brk id="53" max="16383" man="1"/>
        <brk id="54" max="16383" man="1"/>
        <brk id="56" max="16383" man="1"/>
        <brk id="57" max="16383" man="1"/>
        <brk id="58" max="16383" man="1"/>
        <brk id="59" max="16383" man="1"/>
        <brk id="60" max="16383" man="1"/>
        <brk id="61" max="16383" man="1"/>
        <brk id="62" max="16383" man="1"/>
        <brk id="63" max="16383" man="1"/>
        <brk id="64" max="16383" man="1"/>
        <brk id="65" max="16383" man="1"/>
        <brk id="66" max="16383" man="1"/>
        <brk id="67" max="16383" man="1"/>
        <brk id="68" max="16383" man="1"/>
        <brk id="69" max="16383" man="1"/>
        <brk id="70" max="16383" man="1"/>
        <brk id="72" max="16383" man="1"/>
        <brk id="73" max="16383" man="1"/>
        <brk id="74" max="16383" man="1"/>
        <brk id="75" max="16383" man="1"/>
        <brk id="76" max="16383" man="1"/>
        <brk id="78" max="16383" man="1"/>
        <brk id="79" max="16383" man="1"/>
        <brk id="80" max="16383" man="1"/>
        <brk id="81" max="16383" man="1"/>
        <brk id="83" max="16383" man="1"/>
        <brk id="84" max="16383" man="1"/>
        <brk id="85" max="16383" man="1"/>
        <brk id="86" max="16383" man="1"/>
        <brk id="88" max="16383" man="1"/>
        <brk id="89" max="16383" man="1"/>
        <brk id="90" max="16383" man="1"/>
      </rowBreaks>
      <pageMargins left="0.25" right="0.25" top="1" bottom="1" header="0.5" footer="0.75"/>
      <printOptions horizontalCentered="1"/>
      <pageSetup scale="75" orientation="landscape" r:id="rId5"/>
      <headerFooter alignWithMargins="0">
        <oddFooter>&amp;LSponsored by: Pamela L. Sutton-Hall</oddFooter>
      </headerFooter>
    </customSheetView>
    <customSheetView guid="{DE1D8474-1C81-4DEF-9FC4-4CC6D52CA0A7}">
      <rowBreaks count="34" manualBreakCount="34">
        <brk id="37" max="16383" man="1"/>
        <brk id="38" max="16383" man="1"/>
        <brk id="39" max="16383" man="1"/>
        <brk id="40" max="12" man="1"/>
        <brk id="41" max="12" man="1"/>
        <brk id="42" max="12" man="1"/>
        <brk id="43" max="12" man="1"/>
        <brk id="44" max="12" man="1"/>
        <brk id="45" max="16383" man="1"/>
        <brk id="46" max="13" man="1"/>
        <brk id="47" max="16383" man="1"/>
        <brk id="48" max="16383" man="1"/>
        <brk id="50" max="16383" man="1"/>
        <brk id="51" max="16383" man="1"/>
        <brk id="52" max="16383" man="1"/>
        <brk id="53" max="16383" man="1"/>
        <brk id="54" max="16383" man="1"/>
        <brk id="56" max="16383" man="1"/>
        <brk id="57" max="16383" man="1"/>
        <brk id="58" max="16383" man="1"/>
        <brk id="59" max="16383" man="1"/>
        <brk id="60" max="16383" man="1"/>
        <brk id="61" max="16383" man="1"/>
        <brk id="62" max="16383" man="1"/>
        <brk id="63" max="16383" man="1"/>
        <brk id="64" max="16383" man="1"/>
        <brk id="65" max="16383" man="1"/>
        <brk id="66" max="16383" man="1"/>
        <brk id="67" max="16383" man="1"/>
        <brk id="68" max="16383" man="1"/>
        <brk id="69" max="16383" man="1"/>
        <brk id="70" max="16383" man="1"/>
        <brk id="72" max="16383" man="1"/>
        <brk id="73" max="16383" man="1"/>
      </rowBreaks>
      <pageMargins left="0.25" right="0.25" top="1" bottom="1" header="0.5" footer="0.75"/>
      <printOptions horizontalCentered="1"/>
      <pageSetup scale="75" orientation="landscape" r:id="rId6"/>
      <headerFooter alignWithMargins="0">
        <oddFooter>&amp;LSponsored by: Pamela L. Sutton-Hall</oddFooter>
      </headerFooter>
    </customSheetView>
  </customSheetViews>
  <phoneticPr fontId="0" type="noConversion"/>
  <pageMargins left="1" right="1" top="1" bottom="1" header="0.75" footer="1"/>
  <pageSetup scale="70" orientation="portrait" r:id="rId7"/>
  <headerFooter alignWithMargins="0">
    <oddFooter>&amp;LSponsored by: Renee V. Hawkins</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AA46"/>
  <sheetViews>
    <sheetView workbookViewId="0"/>
  </sheetViews>
  <sheetFormatPr defaultColWidth="9.140625" defaultRowHeight="12.75"/>
  <cols>
    <col min="1" max="1" width="5" style="423" customWidth="1"/>
    <col min="2" max="2" width="7.42578125" style="423" customWidth="1"/>
    <col min="3" max="3" width="12.5703125" style="423" customWidth="1"/>
    <col min="4" max="4" width="2" style="423" bestFit="1" customWidth="1"/>
    <col min="5" max="5" width="13.42578125" style="423" customWidth="1"/>
    <col min="6" max="6" width="1.5703125" style="423" bestFit="1" customWidth="1"/>
    <col min="7" max="7" width="12.28515625" style="423" customWidth="1"/>
    <col min="8" max="8" width="2" style="423" bestFit="1" customWidth="1"/>
    <col min="9" max="9" width="10.42578125" style="423" customWidth="1"/>
    <col min="10" max="10" width="2" style="423" bestFit="1" customWidth="1"/>
    <col min="11" max="11" width="11.28515625" style="423" customWidth="1"/>
    <col min="12" max="12" width="10.85546875" style="423" customWidth="1"/>
    <col min="13" max="13" width="6.42578125" style="423" bestFit="1" customWidth="1"/>
    <col min="14" max="14" width="11.42578125" style="423" customWidth="1"/>
    <col min="15" max="15" width="8.85546875" style="423" bestFit="1" customWidth="1"/>
    <col min="16" max="18" width="11.5703125" style="423" customWidth="1"/>
    <col min="19" max="21" width="6.7109375" style="423" customWidth="1"/>
    <col min="22" max="22" width="9.7109375" style="423" bestFit="1" customWidth="1"/>
    <col min="23" max="23" width="8.7109375" style="423" bestFit="1" customWidth="1"/>
    <col min="24" max="24" width="15.42578125" style="423" bestFit="1" customWidth="1"/>
    <col min="25" max="25" width="13.42578125" style="423" bestFit="1" customWidth="1"/>
    <col min="26" max="26" width="28.7109375" style="423" bestFit="1" customWidth="1"/>
    <col min="27" max="16384" width="9.140625" style="423"/>
  </cols>
  <sheetData>
    <row r="1" spans="1:27">
      <c r="B1" s="498"/>
      <c r="C1" s="498"/>
      <c r="D1" s="498"/>
      <c r="E1" s="498"/>
      <c r="F1" s="498"/>
      <c r="G1" s="498"/>
      <c r="H1" s="498"/>
      <c r="I1" s="498"/>
      <c r="J1" s="498"/>
      <c r="K1" s="498"/>
      <c r="L1" s="498"/>
      <c r="M1" s="498"/>
      <c r="N1" s="498"/>
      <c r="O1" s="498"/>
      <c r="P1" s="498"/>
      <c r="Q1" s="498"/>
      <c r="R1" s="498"/>
      <c r="Z1" s="1540"/>
      <c r="AA1" s="1540"/>
    </row>
    <row r="2" spans="1:27">
      <c r="B2" s="1111" t="s">
        <v>465</v>
      </c>
      <c r="C2" s="1111"/>
      <c r="D2" s="1111"/>
      <c r="E2" s="1111"/>
      <c r="F2" s="1111"/>
      <c r="G2" s="1111"/>
      <c r="H2" s="1111"/>
      <c r="I2" s="1111"/>
      <c r="J2" s="1111"/>
      <c r="K2" s="1111"/>
      <c r="L2" s="1111"/>
      <c r="M2" s="1111"/>
      <c r="N2" s="1111"/>
      <c r="O2" s="1111"/>
      <c r="P2" s="1111"/>
      <c r="Q2" s="1111"/>
      <c r="R2" s="1111"/>
      <c r="S2" s="1111"/>
      <c r="T2" s="1111"/>
      <c r="U2" s="1111"/>
    </row>
    <row r="3" spans="1:27">
      <c r="B3" s="1297" t="s">
        <v>1407</v>
      </c>
      <c r="C3" s="1297"/>
      <c r="D3" s="1297"/>
      <c r="E3" s="1297"/>
      <c r="F3" s="1297"/>
      <c r="G3" s="1297"/>
      <c r="H3" s="1297"/>
      <c r="I3" s="1297"/>
      <c r="J3" s="1297"/>
      <c r="K3" s="1297"/>
      <c r="L3" s="1297"/>
      <c r="M3" s="1297"/>
      <c r="N3" s="1297"/>
      <c r="O3" s="1297"/>
      <c r="P3" s="1297"/>
      <c r="Q3" s="1297"/>
      <c r="R3" s="1297"/>
      <c r="S3" s="1297"/>
      <c r="T3" s="1297"/>
      <c r="U3" s="1297"/>
    </row>
    <row r="4" spans="1:27" s="760" customFormat="1" ht="15.75">
      <c r="B4" s="1297" t="s">
        <v>1784</v>
      </c>
      <c r="C4" s="1297"/>
      <c r="D4" s="1297"/>
      <c r="E4" s="1297"/>
      <c r="F4" s="1297"/>
      <c r="G4" s="1297"/>
      <c r="H4" s="1297"/>
      <c r="I4" s="1297"/>
      <c r="J4" s="1297"/>
      <c r="K4" s="1297"/>
      <c r="L4" s="1297"/>
      <c r="M4" s="1297"/>
      <c r="N4" s="1297"/>
      <c r="O4" s="1297"/>
      <c r="P4" s="1297"/>
      <c r="Q4" s="1297"/>
      <c r="R4" s="1297"/>
      <c r="S4" s="1297"/>
      <c r="T4" s="1297"/>
      <c r="U4" s="1297"/>
    </row>
    <row r="5" spans="1:27" s="760" customFormat="1">
      <c r="B5" s="1297" t="s">
        <v>1360</v>
      </c>
      <c r="C5" s="1297"/>
      <c r="D5" s="1297"/>
      <c r="E5" s="1297"/>
      <c r="F5" s="1297"/>
      <c r="G5" s="1297"/>
      <c r="H5" s="1297"/>
      <c r="I5" s="1297"/>
      <c r="J5" s="1297"/>
      <c r="K5" s="1297"/>
      <c r="L5" s="1297"/>
      <c r="M5" s="1297"/>
      <c r="N5" s="1297"/>
      <c r="O5" s="1297"/>
      <c r="P5" s="1297"/>
      <c r="Q5" s="1297"/>
      <c r="R5" s="1297"/>
      <c r="S5" s="1297"/>
      <c r="T5" s="1297"/>
      <c r="U5" s="1297"/>
    </row>
    <row r="6" spans="1:27" s="760" customFormat="1">
      <c r="B6" s="498" t="s">
        <v>1408</v>
      </c>
      <c r="C6" s="1297"/>
      <c r="D6" s="1297"/>
      <c r="E6" s="1297"/>
      <c r="F6" s="1297"/>
      <c r="G6" s="1297"/>
      <c r="H6" s="1297"/>
      <c r="I6" s="1297"/>
      <c r="J6" s="1297"/>
      <c r="K6" s="1297"/>
      <c r="L6" s="1297"/>
      <c r="M6" s="1297"/>
      <c r="N6" s="1297"/>
      <c r="O6" s="1297"/>
      <c r="P6" s="1297"/>
      <c r="Q6" s="1297"/>
      <c r="R6" s="1297"/>
      <c r="S6" s="1297"/>
      <c r="T6" s="1297"/>
      <c r="U6" s="1297"/>
    </row>
    <row r="7" spans="1:27" s="760" customFormat="1">
      <c r="B7" s="1297"/>
      <c r="C7" s="1297"/>
      <c r="D7" s="1297"/>
      <c r="E7" s="1297"/>
      <c r="F7" s="1297"/>
      <c r="G7" s="1297"/>
      <c r="H7" s="1297"/>
      <c r="I7" s="1297"/>
      <c r="J7" s="1297"/>
      <c r="K7" s="1297"/>
      <c r="L7" s="1297"/>
      <c r="M7" s="1297"/>
      <c r="N7" s="1297"/>
      <c r="O7" s="1297"/>
      <c r="P7" s="1297"/>
      <c r="Q7" s="1297"/>
      <c r="R7" s="1297"/>
      <c r="S7" s="1297"/>
      <c r="T7" s="1297"/>
      <c r="U7" s="1297"/>
    </row>
    <row r="8" spans="1:27">
      <c r="C8" s="498"/>
      <c r="D8" s="498"/>
      <c r="E8" s="498"/>
      <c r="F8" s="498"/>
      <c r="G8" s="498"/>
      <c r="H8" s="498"/>
      <c r="I8" s="498"/>
      <c r="J8" s="498"/>
      <c r="K8" s="498"/>
      <c r="L8" s="498"/>
      <c r="M8" s="498"/>
      <c r="N8" s="498"/>
      <c r="O8" s="498"/>
      <c r="P8" s="498"/>
      <c r="Q8" s="498"/>
      <c r="R8" s="498"/>
      <c r="S8" s="498"/>
      <c r="T8" s="498"/>
      <c r="U8" s="498"/>
    </row>
    <row r="9" spans="1:27">
      <c r="B9" s="498"/>
      <c r="C9" s="498"/>
      <c r="D9" s="498"/>
      <c r="E9" s="498"/>
      <c r="F9" s="498"/>
      <c r="G9" s="498"/>
      <c r="H9" s="498"/>
      <c r="I9" s="498"/>
      <c r="J9" s="498"/>
      <c r="K9" s="498"/>
      <c r="L9" s="498"/>
      <c r="M9" s="498"/>
      <c r="N9" s="498"/>
      <c r="O9" s="498"/>
      <c r="P9" s="498"/>
      <c r="Q9" s="498"/>
      <c r="R9" s="498"/>
      <c r="S9" s="498"/>
      <c r="T9" s="498"/>
      <c r="U9" s="498"/>
    </row>
    <row r="10" spans="1:27">
      <c r="B10" s="498"/>
      <c r="C10" s="498"/>
      <c r="D10" s="498"/>
      <c r="E10" s="498"/>
      <c r="F10" s="498"/>
      <c r="G10" s="498"/>
      <c r="H10" s="498"/>
      <c r="I10" s="498"/>
      <c r="J10" s="498"/>
      <c r="K10" s="498"/>
      <c r="L10" s="498"/>
      <c r="M10" s="498"/>
      <c r="N10" s="498"/>
      <c r="O10" s="498"/>
      <c r="P10" s="498"/>
      <c r="Q10" s="498"/>
      <c r="R10" s="498"/>
      <c r="S10" s="498"/>
      <c r="T10" s="498"/>
      <c r="U10" s="498"/>
    </row>
    <row r="11" spans="1:27">
      <c r="B11" s="1035" t="s">
        <v>89</v>
      </c>
      <c r="C11" s="1035" t="s">
        <v>90</v>
      </c>
      <c r="D11" s="498"/>
      <c r="E11" s="1035" t="s">
        <v>91</v>
      </c>
      <c r="F11" s="498"/>
      <c r="G11" s="1035" t="s">
        <v>92</v>
      </c>
      <c r="H11" s="498"/>
      <c r="I11" s="1035" t="s">
        <v>93</v>
      </c>
      <c r="J11" s="498"/>
      <c r="K11" s="1035" t="s">
        <v>94</v>
      </c>
      <c r="L11" s="1035" t="s">
        <v>95</v>
      </c>
      <c r="M11" s="1035" t="s">
        <v>96</v>
      </c>
      <c r="N11" s="1035" t="s">
        <v>97</v>
      </c>
      <c r="O11" s="1035" t="s">
        <v>98</v>
      </c>
      <c r="P11" s="1035" t="s">
        <v>99</v>
      </c>
      <c r="Q11" s="1035" t="s">
        <v>100</v>
      </c>
      <c r="R11" s="1035" t="s">
        <v>101</v>
      </c>
      <c r="S11" s="1035" t="s">
        <v>102</v>
      </c>
      <c r="T11" s="1035" t="s">
        <v>103</v>
      </c>
      <c r="U11" s="1035" t="s">
        <v>104</v>
      </c>
      <c r="V11" s="588" t="s">
        <v>1387</v>
      </c>
      <c r="W11" s="588" t="s">
        <v>1388</v>
      </c>
      <c r="X11" s="588" t="s">
        <v>1389</v>
      </c>
      <c r="Y11" s="588" t="s">
        <v>1390</v>
      </c>
      <c r="Z11" s="588" t="s">
        <v>1391</v>
      </c>
    </row>
    <row r="12" spans="1:27">
      <c r="B12" s="1035" t="s">
        <v>41</v>
      </c>
      <c r="C12" s="1035" t="s">
        <v>105</v>
      </c>
      <c r="D12" s="498"/>
      <c r="E12" s="1035" t="s">
        <v>106</v>
      </c>
      <c r="F12" s="498"/>
      <c r="G12" s="498"/>
      <c r="H12" s="498"/>
      <c r="I12" s="1035" t="s">
        <v>107</v>
      </c>
      <c r="J12" s="498"/>
      <c r="K12" s="1035" t="s">
        <v>108</v>
      </c>
      <c r="L12" s="1035" t="s">
        <v>109</v>
      </c>
      <c r="M12" s="498"/>
      <c r="N12" s="1035" t="s">
        <v>110</v>
      </c>
      <c r="O12" s="498"/>
      <c r="P12" s="498"/>
      <c r="Q12" s="498"/>
      <c r="R12" s="498"/>
      <c r="S12" s="498"/>
      <c r="T12" s="498"/>
      <c r="U12" s="498"/>
      <c r="V12" s="588"/>
      <c r="W12" s="588" t="s">
        <v>1392</v>
      </c>
      <c r="X12" s="588"/>
      <c r="Y12" s="588" t="s">
        <v>106</v>
      </c>
      <c r="Z12" s="588"/>
    </row>
    <row r="13" spans="1:27">
      <c r="B13" s="498"/>
      <c r="C13" s="1035" t="s">
        <v>111</v>
      </c>
      <c r="D13" s="498"/>
      <c r="E13" s="1035" t="s">
        <v>112</v>
      </c>
      <c r="F13" s="498"/>
      <c r="G13" s="1035" t="s">
        <v>111</v>
      </c>
      <c r="H13" s="498"/>
      <c r="I13" s="1035" t="s">
        <v>113</v>
      </c>
      <c r="J13" s="498"/>
      <c r="K13" s="1035" t="s">
        <v>111</v>
      </c>
      <c r="L13" s="1035" t="s">
        <v>111</v>
      </c>
      <c r="M13" s="498"/>
      <c r="N13" s="1035" t="s">
        <v>114</v>
      </c>
      <c r="O13" s="1035" t="s">
        <v>115</v>
      </c>
      <c r="P13" s="1035" t="s">
        <v>116</v>
      </c>
      <c r="Q13" s="1035" t="s">
        <v>116</v>
      </c>
      <c r="R13" s="1035" t="s">
        <v>117</v>
      </c>
      <c r="S13" s="498"/>
      <c r="T13" s="498"/>
      <c r="U13" s="498"/>
      <c r="V13" s="588" t="s">
        <v>117</v>
      </c>
      <c r="W13" s="588" t="s">
        <v>1393</v>
      </c>
      <c r="X13" s="588" t="s">
        <v>1394</v>
      </c>
      <c r="Y13" s="588" t="s">
        <v>1395</v>
      </c>
      <c r="Z13" s="588" t="s">
        <v>1396</v>
      </c>
    </row>
    <row r="14" spans="1:27">
      <c r="A14" s="423" t="s">
        <v>272</v>
      </c>
      <c r="B14" s="1035" t="s">
        <v>118</v>
      </c>
      <c r="C14" s="1035" t="s">
        <v>113</v>
      </c>
      <c r="D14" s="1035" t="s">
        <v>119</v>
      </c>
      <c r="E14" s="1035" t="s">
        <v>111</v>
      </c>
      <c r="F14" s="1035" t="s">
        <v>826</v>
      </c>
      <c r="G14" s="1035" t="s">
        <v>120</v>
      </c>
      <c r="H14" s="1035" t="s">
        <v>119</v>
      </c>
      <c r="I14" s="1035" t="s">
        <v>121</v>
      </c>
      <c r="J14" s="1035" t="s">
        <v>122</v>
      </c>
      <c r="K14" s="1035" t="s">
        <v>113</v>
      </c>
      <c r="L14" s="1035" t="s">
        <v>113</v>
      </c>
      <c r="M14" s="1035" t="s">
        <v>123</v>
      </c>
      <c r="N14" s="1035" t="s">
        <v>124</v>
      </c>
      <c r="O14" s="1035" t="s">
        <v>125</v>
      </c>
      <c r="P14" s="1035" t="s">
        <v>126</v>
      </c>
      <c r="Q14" s="1035" t="s">
        <v>126</v>
      </c>
      <c r="R14" s="1035" t="s">
        <v>126</v>
      </c>
      <c r="S14" s="1035" t="s">
        <v>127</v>
      </c>
      <c r="T14" s="1035" t="s">
        <v>128</v>
      </c>
      <c r="U14" s="1035" t="s">
        <v>129</v>
      </c>
      <c r="V14" s="588" t="s">
        <v>1392</v>
      </c>
      <c r="W14" s="588" t="s">
        <v>1397</v>
      </c>
      <c r="X14" s="588" t="s">
        <v>1398</v>
      </c>
      <c r="Y14" s="588" t="s">
        <v>1399</v>
      </c>
      <c r="Z14" s="588" t="s">
        <v>1394</v>
      </c>
    </row>
    <row r="15" spans="1:27">
      <c r="A15" s="759" t="s">
        <v>1083</v>
      </c>
      <c r="B15" s="1288"/>
      <c r="C15" s="1288"/>
      <c r="D15" s="1288"/>
      <c r="E15" s="1288"/>
      <c r="F15" s="1288"/>
      <c r="G15" s="1288"/>
      <c r="H15" s="1288"/>
      <c r="I15" s="1289" t="s">
        <v>130</v>
      </c>
      <c r="J15" s="1288"/>
      <c r="K15" s="1288"/>
      <c r="L15" s="1289" t="s">
        <v>131</v>
      </c>
      <c r="M15" s="1289" t="s">
        <v>132</v>
      </c>
      <c r="N15" s="1289" t="s">
        <v>133</v>
      </c>
      <c r="O15" s="1289" t="s">
        <v>134</v>
      </c>
      <c r="P15" s="1289" t="s">
        <v>135</v>
      </c>
      <c r="Q15" s="1289" t="s">
        <v>136</v>
      </c>
      <c r="R15" s="1289" t="s">
        <v>137</v>
      </c>
      <c r="S15" s="1289" t="s">
        <v>138</v>
      </c>
      <c r="T15" s="1289" t="s">
        <v>139</v>
      </c>
      <c r="U15" s="1289" t="s">
        <v>140</v>
      </c>
      <c r="V15" s="589" t="s">
        <v>1400</v>
      </c>
      <c r="W15" s="589" t="s">
        <v>1401</v>
      </c>
      <c r="X15" s="589" t="s">
        <v>1402</v>
      </c>
      <c r="Y15" s="589" t="s">
        <v>1403</v>
      </c>
      <c r="Z15" s="589" t="s">
        <v>1404</v>
      </c>
    </row>
    <row r="16" spans="1:27">
      <c r="B16" s="498"/>
      <c r="C16" s="498"/>
      <c r="D16" s="498"/>
      <c r="E16" s="498"/>
      <c r="F16" s="498"/>
      <c r="G16" s="498"/>
      <c r="H16" s="498"/>
      <c r="I16" s="498"/>
      <c r="J16" s="498"/>
      <c r="K16" s="498"/>
      <c r="L16" s="498"/>
      <c r="M16" s="498"/>
      <c r="N16" s="498"/>
      <c r="O16" s="498"/>
      <c r="P16" s="498"/>
      <c r="Q16" s="498"/>
      <c r="R16" s="498"/>
      <c r="S16" s="498"/>
      <c r="T16" s="498"/>
      <c r="U16" s="498"/>
    </row>
    <row r="17" spans="1:26">
      <c r="A17" s="588">
        <v>1</v>
      </c>
      <c r="B17" s="498" t="s">
        <v>141</v>
      </c>
      <c r="C17" s="498"/>
      <c r="D17" s="498"/>
      <c r="E17" s="498"/>
      <c r="F17" s="498"/>
      <c r="G17" s="498"/>
      <c r="H17" s="498"/>
      <c r="I17" s="498"/>
      <c r="J17" s="498"/>
      <c r="K17" s="498"/>
      <c r="L17" s="498"/>
      <c r="M17" s="498"/>
      <c r="N17" s="498"/>
      <c r="O17" s="498"/>
      <c r="P17" s="498"/>
      <c r="Q17" s="498"/>
      <c r="R17" s="498"/>
      <c r="S17" s="498"/>
      <c r="T17" s="498"/>
      <c r="U17" s="498"/>
    </row>
    <row r="18" spans="1:26">
      <c r="A18" s="588">
        <f>A17+1</f>
        <v>2</v>
      </c>
      <c r="B18" s="599">
        <v>2018</v>
      </c>
      <c r="C18" s="609">
        <f>K19</f>
        <v>18313600</v>
      </c>
      <c r="D18" s="593"/>
      <c r="E18" s="609">
        <v>1931300</v>
      </c>
      <c r="F18" s="593"/>
      <c r="G18" s="609">
        <v>1255500</v>
      </c>
      <c r="H18" s="599"/>
      <c r="I18" s="609">
        <f>K18-(C18+E18-G18)</f>
        <v>70000</v>
      </c>
      <c r="J18" s="599"/>
      <c r="K18" s="609">
        <v>19059400</v>
      </c>
      <c r="L18" s="609">
        <f>(C18+K18)/2</f>
        <v>18686500</v>
      </c>
      <c r="M18" s="610">
        <f>E18/L18</f>
        <v>0.10335268776924518</v>
      </c>
      <c r="N18" s="1290">
        <f>(E18-G18)/E18</f>
        <v>0.34991974317817015</v>
      </c>
      <c r="O18" s="1291">
        <f>M18*N18</f>
        <v>3.6165145960987882E-2</v>
      </c>
      <c r="P18" s="1292">
        <v>492774600</v>
      </c>
      <c r="Q18" s="1293">
        <f>P18</f>
        <v>492774600</v>
      </c>
      <c r="R18" s="1294">
        <v>493245876</v>
      </c>
      <c r="S18" s="1295">
        <f>(E18/P18)*1000</f>
        <v>3.9192360969903883</v>
      </c>
      <c r="T18" s="1295">
        <f>(G18/Q18)*1000</f>
        <v>2.5478180084768978</v>
      </c>
      <c r="U18" s="1295">
        <f>(K18/R18)*1000</f>
        <v>38.640769091802809</v>
      </c>
      <c r="V18" s="1295">
        <v>74.739999999999995</v>
      </c>
      <c r="W18" s="1296">
        <f>V18/U18</f>
        <v>1.9342265114452708</v>
      </c>
      <c r="X18" s="593"/>
      <c r="Y18" s="609">
        <f>E18-X18</f>
        <v>1931300</v>
      </c>
      <c r="Z18" s="593"/>
    </row>
    <row r="19" spans="1:26">
      <c r="A19" s="588">
        <f t="shared" ref="A19:A24" si="0">A18+1</f>
        <v>3</v>
      </c>
      <c r="B19" s="599">
        <v>2017</v>
      </c>
      <c r="C19" s="609">
        <f>K20</f>
        <v>17420100</v>
      </c>
      <c r="D19" s="609"/>
      <c r="E19" s="609">
        <v>1928900</v>
      </c>
      <c r="F19" s="609"/>
      <c r="G19" s="609">
        <v>1191900</v>
      </c>
      <c r="H19" s="609"/>
      <c r="I19" s="609">
        <f>K19-(C19+E19-G19)</f>
        <v>156500</v>
      </c>
      <c r="J19" s="609"/>
      <c r="K19" s="609">
        <v>18313600</v>
      </c>
      <c r="L19" s="609">
        <f>(C19+K19)/2</f>
        <v>17866850</v>
      </c>
      <c r="M19" s="610">
        <f>E19/L19</f>
        <v>0.10795971309995886</v>
      </c>
      <c r="N19" s="1290">
        <f>(E19-G19)/E19</f>
        <v>0.38208305251697861</v>
      </c>
      <c r="O19" s="1291">
        <f>M19*N19</f>
        <v>4.1249576730089527E-2</v>
      </c>
      <c r="P19" s="1292">
        <v>491814651</v>
      </c>
      <c r="Q19" s="1293">
        <f>P19</f>
        <v>491814651</v>
      </c>
      <c r="R19" s="1294">
        <v>492005598</v>
      </c>
      <c r="S19" s="1295">
        <f>(E19/P19)*1000</f>
        <v>3.9220059753770933</v>
      </c>
      <c r="T19" s="1295">
        <f>(G19/Q19)*1000</f>
        <v>2.4234739603151838</v>
      </c>
      <c r="U19" s="1295">
        <f>(K19/R19)*1000</f>
        <v>37.222340710033954</v>
      </c>
      <c r="V19" s="1295">
        <v>73.569999999999993</v>
      </c>
      <c r="W19" s="1296">
        <f>V19/U19</f>
        <v>1.9765011709800364</v>
      </c>
      <c r="X19" s="593"/>
      <c r="Y19" s="609">
        <f>E19-X19</f>
        <v>1928900</v>
      </c>
      <c r="Z19" s="593"/>
    </row>
    <row r="20" spans="1:26">
      <c r="A20" s="588">
        <f t="shared" si="0"/>
        <v>4</v>
      </c>
      <c r="B20" s="599">
        <v>2016</v>
      </c>
      <c r="C20" s="609">
        <v>17904900</v>
      </c>
      <c r="D20" s="599"/>
      <c r="E20" s="609">
        <v>618000</v>
      </c>
      <c r="F20" s="599"/>
      <c r="G20" s="609">
        <v>1121000</v>
      </c>
      <c r="H20" s="609"/>
      <c r="I20" s="609">
        <f>K20-(C20+E20-G20)</f>
        <v>18200</v>
      </c>
      <c r="J20" s="609"/>
      <c r="K20" s="609">
        <v>17420100</v>
      </c>
      <c r="L20" s="609">
        <f>(C20+K20)/2</f>
        <v>17662500</v>
      </c>
      <c r="M20" s="610">
        <f>E20/L20</f>
        <v>3.4989384288747344E-2</v>
      </c>
      <c r="N20" s="1290">
        <f>(E20-G20)/E20</f>
        <v>-0.81391585760517804</v>
      </c>
      <c r="O20" s="1291">
        <f>M20*N20</f>
        <v>-2.8478414720452937E-2</v>
      </c>
      <c r="P20" s="1292">
        <v>491495458</v>
      </c>
      <c r="Q20" s="1293">
        <f>P20</f>
        <v>491495458</v>
      </c>
      <c r="R20" s="1294">
        <v>491711928</v>
      </c>
      <c r="S20" s="1295">
        <f>(E20/P20)*1000</f>
        <v>1.2573870011226025</v>
      </c>
      <c r="T20" s="1295">
        <f>(G20/Q20)*1000</f>
        <v>2.2807942204829086</v>
      </c>
      <c r="U20" s="1295">
        <f>(K20/R20)*1000</f>
        <v>35.427450521395528</v>
      </c>
      <c r="V20" s="1295">
        <v>62.96</v>
      </c>
      <c r="W20" s="1296">
        <f>V20/U20</f>
        <v>1.7771530006647493</v>
      </c>
      <c r="X20" s="1292">
        <v>-2500</v>
      </c>
      <c r="Y20" s="609">
        <f>E20-X20</f>
        <v>620500</v>
      </c>
      <c r="Z20" s="593" t="s">
        <v>1406</v>
      </c>
    </row>
    <row r="21" spans="1:26">
      <c r="A21" s="588">
        <f t="shared" si="0"/>
        <v>5</v>
      </c>
      <c r="B21" s="498" t="s">
        <v>1405</v>
      </c>
      <c r="C21" s="498"/>
      <c r="D21" s="498"/>
      <c r="E21" s="498"/>
      <c r="F21" s="498"/>
      <c r="G21" s="498"/>
      <c r="H21" s="498"/>
      <c r="I21" s="498"/>
      <c r="J21" s="498"/>
      <c r="K21" s="498"/>
      <c r="L21" s="498"/>
      <c r="M21" s="498"/>
      <c r="N21" s="498"/>
      <c r="O21" s="498"/>
      <c r="P21" s="498"/>
      <c r="Q21" s="498"/>
      <c r="R21" s="498"/>
      <c r="S21" s="498"/>
      <c r="T21" s="498"/>
      <c r="U21" s="498"/>
    </row>
    <row r="22" spans="1:26">
      <c r="A22" s="588">
        <f t="shared" si="0"/>
        <v>6</v>
      </c>
      <c r="B22" s="599">
        <v>2018</v>
      </c>
      <c r="C22" s="609">
        <f>K23</f>
        <v>2169900</v>
      </c>
      <c r="D22" s="609"/>
      <c r="E22" s="609">
        <v>211300</v>
      </c>
      <c r="F22" s="609"/>
      <c r="G22" s="609">
        <v>0</v>
      </c>
      <c r="H22" s="609"/>
      <c r="I22" s="609">
        <f>K22-(C22+E22-G22)</f>
        <v>199300</v>
      </c>
      <c r="J22" s="609"/>
      <c r="K22" s="609">
        <v>2580500</v>
      </c>
      <c r="L22" s="609">
        <f>(C22+K22)/2</f>
        <v>2375200</v>
      </c>
      <c r="M22" s="610">
        <f>E22/L22</f>
        <v>8.8960929605927927E-2</v>
      </c>
      <c r="N22" s="1290">
        <f>(E22-G22)/E22</f>
        <v>1</v>
      </c>
      <c r="O22" s="1291">
        <f>M22*N22</f>
        <v>8.8960929605927927E-2</v>
      </c>
      <c r="P22" s="498"/>
      <c r="Q22" s="498"/>
      <c r="R22" s="498"/>
      <c r="S22" s="498"/>
      <c r="T22" s="498"/>
      <c r="U22" s="498"/>
    </row>
    <row r="23" spans="1:26">
      <c r="A23" s="588">
        <f t="shared" si="0"/>
        <v>7</v>
      </c>
      <c r="B23" s="599">
        <v>2017</v>
      </c>
      <c r="C23" s="609">
        <f>K24</f>
        <v>1657100</v>
      </c>
      <c r="D23" s="609"/>
      <c r="E23" s="609">
        <v>310500</v>
      </c>
      <c r="F23" s="609"/>
      <c r="G23" s="609">
        <v>0</v>
      </c>
      <c r="H23" s="609"/>
      <c r="I23" s="609">
        <f>K23-(C23+E23-G23)</f>
        <v>202300</v>
      </c>
      <c r="J23" s="609"/>
      <c r="K23" s="609">
        <v>2169900</v>
      </c>
      <c r="L23" s="609">
        <f>(C23+K23)/2</f>
        <v>1913500</v>
      </c>
      <c r="M23" s="610">
        <f>E23/L23</f>
        <v>0.16226809511366605</v>
      </c>
      <c r="N23" s="1290">
        <f>(E23-G23)/E23</f>
        <v>1</v>
      </c>
      <c r="O23" s="1291">
        <f>M23*N23</f>
        <v>0.16226809511366605</v>
      </c>
      <c r="P23" s="498"/>
      <c r="Q23" s="498"/>
      <c r="R23" s="498"/>
      <c r="S23" s="498"/>
      <c r="T23" s="498"/>
      <c r="U23" s="498"/>
    </row>
    <row r="24" spans="1:26">
      <c r="A24" s="588">
        <f t="shared" si="0"/>
        <v>8</v>
      </c>
      <c r="B24" s="599">
        <v>2016</v>
      </c>
      <c r="C24" s="609">
        <v>1674700</v>
      </c>
      <c r="D24" s="609"/>
      <c r="E24" s="609">
        <v>146600</v>
      </c>
      <c r="F24" s="609"/>
      <c r="G24" s="609">
        <v>34000</v>
      </c>
      <c r="H24" s="609"/>
      <c r="I24" s="609">
        <f>K24-(C24+E24-G24)</f>
        <v>-130200</v>
      </c>
      <c r="J24" s="609"/>
      <c r="K24" s="609">
        <v>1657100</v>
      </c>
      <c r="L24" s="609">
        <f>(C24+K24)/2</f>
        <v>1665900</v>
      </c>
      <c r="M24" s="610">
        <f>E24/L24</f>
        <v>8.8000480220901608E-2</v>
      </c>
      <c r="N24" s="1290">
        <f>(E24-G24)/E24</f>
        <v>0.76807639836289221</v>
      </c>
      <c r="O24" s="1291">
        <f>M24*N24</f>
        <v>6.7591091902275038E-2</v>
      </c>
      <c r="P24" s="498"/>
      <c r="Q24" s="498"/>
      <c r="R24" s="498"/>
      <c r="S24" s="498"/>
      <c r="T24" s="498"/>
      <c r="U24" s="498"/>
    </row>
    <row r="25" spans="1:26">
      <c r="B25" s="498"/>
      <c r="C25" s="424"/>
      <c r="D25" s="424"/>
      <c r="E25" s="424"/>
      <c r="F25" s="424"/>
      <c r="G25" s="424"/>
      <c r="H25" s="424"/>
      <c r="I25" s="424"/>
      <c r="J25" s="424"/>
      <c r="K25" s="424"/>
      <c r="L25" s="424"/>
      <c r="M25" s="499"/>
      <c r="N25" s="498"/>
      <c r="O25" s="498"/>
      <c r="P25" s="1036"/>
      <c r="Q25" s="498"/>
      <c r="R25" s="1036"/>
      <c r="S25" s="1037"/>
      <c r="T25" s="1037"/>
      <c r="U25" s="1037"/>
    </row>
    <row r="26" spans="1:26">
      <c r="B26" s="498"/>
      <c r="C26" s="424"/>
      <c r="D26" s="424"/>
      <c r="E26" s="424"/>
      <c r="F26" s="424"/>
      <c r="G26" s="424"/>
      <c r="H26" s="424"/>
      <c r="I26" s="424"/>
      <c r="J26" s="424"/>
      <c r="K26" s="424"/>
      <c r="L26" s="424"/>
      <c r="M26" s="499"/>
      <c r="N26" s="498"/>
      <c r="O26" s="498"/>
      <c r="P26" s="1036"/>
      <c r="Q26" s="498"/>
      <c r="R26" s="1036"/>
      <c r="S26" s="1037"/>
      <c r="T26" s="1037"/>
      <c r="U26" s="1037"/>
    </row>
    <row r="27" spans="1:26">
      <c r="B27" s="498"/>
      <c r="C27" s="424"/>
      <c r="D27" s="424"/>
      <c r="E27" s="424"/>
      <c r="F27" s="424"/>
      <c r="G27" s="424"/>
      <c r="H27" s="424"/>
      <c r="I27" s="424"/>
      <c r="J27" s="424"/>
      <c r="K27" s="424"/>
      <c r="L27" s="424"/>
      <c r="M27" s="499"/>
      <c r="N27" s="498"/>
      <c r="O27" s="498"/>
      <c r="P27" s="1036"/>
      <c r="Q27" s="498"/>
      <c r="R27" s="1036"/>
      <c r="S27" s="1037"/>
      <c r="T27" s="1037"/>
      <c r="U27" s="1037"/>
    </row>
    <row r="28" spans="1:26">
      <c r="B28" s="498"/>
      <c r="C28" s="424"/>
      <c r="D28" s="424"/>
      <c r="E28" s="424"/>
      <c r="F28" s="424"/>
      <c r="G28" s="424"/>
      <c r="H28" s="424"/>
      <c r="I28" s="424"/>
      <c r="J28" s="424"/>
      <c r="K28" s="424"/>
      <c r="L28" s="424"/>
      <c r="M28" s="499"/>
      <c r="N28" s="498"/>
      <c r="O28" s="498"/>
      <c r="P28" s="1036"/>
      <c r="Q28" s="498"/>
      <c r="R28" s="1036"/>
      <c r="S28" s="1037"/>
      <c r="T28" s="1037"/>
      <c r="U28" s="1037"/>
    </row>
    <row r="29" spans="1:26" ht="15.75">
      <c r="B29" s="1038"/>
      <c r="C29" s="424"/>
      <c r="D29" s="424"/>
      <c r="E29" s="424"/>
      <c r="F29" s="424"/>
      <c r="G29" s="424"/>
      <c r="H29" s="424"/>
      <c r="I29" s="424"/>
      <c r="J29" s="424"/>
      <c r="K29" s="424"/>
      <c r="L29" s="424"/>
      <c r="M29" s="499"/>
      <c r="N29" s="498"/>
      <c r="O29" s="498"/>
      <c r="P29" s="1036"/>
      <c r="Q29" s="498"/>
      <c r="R29" s="1036"/>
      <c r="S29" s="1037"/>
      <c r="T29" s="1037"/>
      <c r="U29" s="1037"/>
    </row>
    <row r="30" spans="1:26">
      <c r="B30" s="498"/>
      <c r="C30" s="424"/>
      <c r="D30" s="424"/>
      <c r="E30" s="424"/>
      <c r="F30" s="424"/>
      <c r="G30" s="424"/>
      <c r="H30" s="424"/>
      <c r="I30" s="424"/>
      <c r="J30" s="424"/>
      <c r="K30" s="424"/>
      <c r="L30" s="424"/>
      <c r="M30" s="499"/>
      <c r="N30" s="498"/>
      <c r="O30" s="498"/>
      <c r="P30" s="1036"/>
      <c r="Q30" s="498"/>
      <c r="R30" s="1036"/>
      <c r="S30" s="1037"/>
      <c r="T30" s="1037"/>
      <c r="U30" s="1037"/>
    </row>
    <row r="31" spans="1:26">
      <c r="B31" s="498"/>
      <c r="C31" s="424"/>
      <c r="D31" s="424"/>
      <c r="E31" s="424"/>
      <c r="F31" s="424"/>
      <c r="G31" s="424"/>
      <c r="H31" s="424"/>
      <c r="I31" s="424"/>
      <c r="J31" s="424"/>
      <c r="K31" s="424"/>
      <c r="L31" s="424"/>
      <c r="M31" s="499"/>
      <c r="N31" s="498"/>
      <c r="O31" s="498"/>
      <c r="P31" s="1036"/>
      <c r="Q31" s="498"/>
      <c r="R31" s="1036"/>
      <c r="S31" s="1037"/>
      <c r="T31" s="1037"/>
      <c r="U31" s="1037"/>
    </row>
    <row r="32" spans="1:26">
      <c r="B32" s="498"/>
      <c r="C32" s="424"/>
      <c r="D32" s="424"/>
      <c r="E32" s="424"/>
      <c r="F32" s="424"/>
      <c r="G32" s="424"/>
      <c r="H32" s="424"/>
      <c r="I32" s="424"/>
      <c r="J32" s="424"/>
      <c r="K32" s="424"/>
      <c r="L32" s="424"/>
      <c r="M32" s="499"/>
      <c r="N32" s="498"/>
      <c r="O32" s="498"/>
      <c r="P32" s="1036"/>
      <c r="Q32" s="498"/>
      <c r="R32" s="1036"/>
      <c r="S32" s="1037"/>
      <c r="T32" s="1037"/>
      <c r="U32" s="1037"/>
    </row>
    <row r="33" spans="2:21">
      <c r="B33" s="498"/>
      <c r="C33" s="424"/>
      <c r="D33" s="424"/>
      <c r="E33" s="424"/>
      <c r="F33" s="424"/>
      <c r="G33" s="424"/>
      <c r="H33" s="424"/>
      <c r="I33" s="424"/>
      <c r="J33" s="424"/>
      <c r="K33" s="424"/>
      <c r="L33" s="424"/>
      <c r="M33" s="499"/>
      <c r="N33" s="498"/>
      <c r="O33" s="498"/>
      <c r="P33" s="1036"/>
      <c r="Q33" s="498"/>
      <c r="R33" s="1036"/>
      <c r="S33" s="1037"/>
      <c r="T33" s="1037"/>
      <c r="U33" s="1037"/>
    </row>
    <row r="34" spans="2:21">
      <c r="B34" s="498"/>
      <c r="C34" s="424"/>
      <c r="D34" s="424"/>
      <c r="E34" s="424"/>
      <c r="F34" s="424"/>
      <c r="G34" s="424"/>
      <c r="H34" s="424"/>
      <c r="I34" s="424"/>
      <c r="J34" s="424"/>
      <c r="K34" s="424"/>
      <c r="L34" s="424"/>
      <c r="M34" s="499"/>
      <c r="N34" s="498"/>
      <c r="O34" s="498"/>
      <c r="P34" s="1036"/>
      <c r="Q34" s="498"/>
      <c r="R34" s="1036"/>
      <c r="S34" s="1037"/>
      <c r="T34" s="1037"/>
      <c r="U34" s="1037"/>
    </row>
    <row r="35" spans="2:21">
      <c r="B35" s="498"/>
      <c r="C35" s="424"/>
      <c r="D35" s="424"/>
      <c r="E35" s="424"/>
      <c r="F35" s="424"/>
      <c r="G35" s="424"/>
      <c r="H35" s="424"/>
      <c r="I35" s="424"/>
      <c r="J35" s="424"/>
      <c r="K35" s="424"/>
      <c r="L35" s="424"/>
      <c r="M35" s="499"/>
      <c r="N35" s="498"/>
      <c r="O35" s="498"/>
      <c r="P35" s="1036"/>
      <c r="Q35" s="498"/>
      <c r="R35" s="1036"/>
      <c r="S35" s="1037"/>
      <c r="T35" s="1037"/>
      <c r="U35" s="1037"/>
    </row>
    <row r="36" spans="2:21">
      <c r="B36" s="498"/>
      <c r="C36" s="424"/>
      <c r="D36" s="424"/>
      <c r="E36" s="424"/>
      <c r="F36" s="424"/>
      <c r="G36" s="424"/>
      <c r="H36" s="424"/>
      <c r="I36" s="424"/>
      <c r="J36" s="424"/>
      <c r="K36" s="424"/>
      <c r="L36" s="424"/>
      <c r="M36" s="499"/>
      <c r="N36" s="498"/>
      <c r="O36" s="498"/>
      <c r="P36" s="1036"/>
      <c r="Q36" s="498"/>
      <c r="R36" s="1036"/>
      <c r="S36" s="1037"/>
      <c r="T36" s="1037"/>
      <c r="U36" s="1037"/>
    </row>
    <row r="37" spans="2:21">
      <c r="B37" s="498"/>
      <c r="C37" s="498"/>
      <c r="D37" s="498"/>
      <c r="E37" s="498"/>
      <c r="F37" s="498"/>
      <c r="G37" s="498"/>
      <c r="H37" s="498"/>
      <c r="I37" s="498"/>
      <c r="J37" s="498"/>
      <c r="K37" s="498"/>
      <c r="L37" s="498"/>
      <c r="M37" s="498"/>
      <c r="N37" s="498"/>
      <c r="O37" s="498"/>
      <c r="P37" s="498"/>
      <c r="Q37" s="498"/>
      <c r="R37" s="498"/>
      <c r="S37" s="498"/>
      <c r="T37" s="498"/>
      <c r="U37" s="498"/>
    </row>
    <row r="38" spans="2:21">
      <c r="B38" s="498"/>
      <c r="C38" s="498"/>
      <c r="D38" s="498"/>
      <c r="E38" s="498"/>
      <c r="F38" s="498"/>
      <c r="G38" s="498"/>
      <c r="H38" s="498"/>
      <c r="I38" s="498"/>
      <c r="J38" s="498"/>
      <c r="K38" s="498"/>
      <c r="L38" s="498"/>
      <c r="M38" s="498"/>
      <c r="N38" s="498"/>
      <c r="O38" s="498"/>
      <c r="P38" s="498"/>
      <c r="Q38" s="498"/>
      <c r="R38" s="498"/>
      <c r="S38" s="498"/>
      <c r="T38" s="498"/>
      <c r="U38" s="498"/>
    </row>
    <row r="39" spans="2:21">
      <c r="B39" s="498"/>
      <c r="C39" s="424"/>
      <c r="D39" s="424"/>
      <c r="E39" s="424"/>
      <c r="F39" s="424"/>
      <c r="G39" s="424"/>
      <c r="H39" s="424"/>
      <c r="I39" s="424" t="s">
        <v>584</v>
      </c>
      <c r="J39" s="424"/>
      <c r="K39" s="424"/>
      <c r="L39" s="498"/>
      <c r="M39" s="1039"/>
      <c r="N39" s="1035"/>
      <c r="O39" s="1035"/>
      <c r="P39" s="498"/>
      <c r="Q39" s="1034"/>
      <c r="R39" s="1034"/>
      <c r="S39" s="1034"/>
      <c r="T39" s="1034"/>
      <c r="U39" s="1034"/>
    </row>
    <row r="40" spans="2:21">
      <c r="B40" s="498"/>
      <c r="C40" s="424"/>
      <c r="D40" s="424"/>
      <c r="E40" s="424"/>
      <c r="F40" s="424"/>
      <c r="G40" s="424"/>
      <c r="H40" s="424"/>
      <c r="I40" s="424" t="s">
        <v>584</v>
      </c>
      <c r="J40" s="424"/>
      <c r="K40" s="424"/>
      <c r="L40" s="498"/>
      <c r="M40" s="1039"/>
      <c r="N40" s="1035"/>
      <c r="O40" s="1035"/>
      <c r="P40" s="498"/>
      <c r="Q40" s="1034"/>
      <c r="R40" s="1034"/>
      <c r="S40" s="1034"/>
      <c r="T40" s="1034"/>
      <c r="U40" s="1034"/>
    </row>
    <row r="41" spans="2:21">
      <c r="B41" s="498"/>
      <c r="C41" s="424"/>
      <c r="D41" s="424"/>
      <c r="E41" s="424"/>
      <c r="F41" s="424"/>
      <c r="G41" s="424"/>
      <c r="H41" s="424"/>
      <c r="I41" s="424"/>
      <c r="J41" s="424"/>
      <c r="K41" s="424"/>
      <c r="L41" s="498"/>
      <c r="M41" s="1039"/>
      <c r="N41" s="1035"/>
      <c r="O41" s="1035"/>
      <c r="P41" s="2285"/>
      <c r="Q41" s="2285"/>
      <c r="R41" s="2285"/>
      <c r="S41" s="1034"/>
      <c r="T41" s="1034"/>
      <c r="U41" s="1034"/>
    </row>
    <row r="42" spans="2:21">
      <c r="B42" s="498"/>
      <c r="C42" s="498"/>
      <c r="D42" s="498"/>
      <c r="E42" s="498"/>
      <c r="F42" s="498"/>
      <c r="G42" s="498"/>
      <c r="H42" s="498"/>
      <c r="I42" s="498"/>
      <c r="J42" s="498"/>
      <c r="K42" s="498"/>
      <c r="L42" s="498"/>
      <c r="M42" s="499"/>
      <c r="N42" s="498"/>
      <c r="O42" s="498"/>
      <c r="P42" s="498"/>
      <c r="Q42" s="498"/>
      <c r="R42" s="498"/>
      <c r="S42" s="498"/>
      <c r="T42" s="498"/>
      <c r="U42" s="498"/>
    </row>
    <row r="43" spans="2:21">
      <c r="B43" s="498"/>
      <c r="C43" s="498"/>
      <c r="D43" s="498"/>
      <c r="E43" s="498"/>
      <c r="F43" s="498"/>
      <c r="G43" s="498"/>
      <c r="H43" s="498"/>
      <c r="I43" s="498"/>
      <c r="J43" s="498"/>
      <c r="K43" s="498"/>
      <c r="L43" s="424"/>
      <c r="M43" s="499"/>
      <c r="N43" s="498"/>
      <c r="O43" s="498"/>
      <c r="P43" s="498"/>
      <c r="Q43" s="498"/>
      <c r="R43" s="498"/>
      <c r="S43" s="498"/>
      <c r="T43" s="498"/>
      <c r="U43" s="498"/>
    </row>
    <row r="44" spans="2:21">
      <c r="B44" s="498"/>
      <c r="C44" s="498"/>
      <c r="D44" s="498"/>
      <c r="E44" s="498"/>
      <c r="F44" s="498"/>
      <c r="G44" s="498"/>
      <c r="H44" s="498"/>
      <c r="I44" s="498"/>
      <c r="J44" s="498"/>
      <c r="K44" s="498"/>
      <c r="L44" s="424"/>
      <c r="M44" s="499"/>
      <c r="N44" s="498"/>
      <c r="O44" s="498"/>
      <c r="P44" s="498"/>
      <c r="Q44" s="498"/>
      <c r="R44" s="498"/>
      <c r="S44" s="498"/>
      <c r="T44" s="498"/>
      <c r="U44" s="498"/>
    </row>
    <row r="45" spans="2:21">
      <c r="B45" s="498"/>
      <c r="C45" s="498"/>
      <c r="D45" s="498"/>
      <c r="E45" s="498"/>
      <c r="F45" s="498"/>
      <c r="G45" s="498"/>
      <c r="H45" s="498"/>
      <c r="I45" s="498"/>
      <c r="J45" s="498"/>
      <c r="K45" s="498"/>
      <c r="L45" s="424"/>
      <c r="M45" s="499"/>
      <c r="N45" s="498"/>
      <c r="O45" s="498"/>
      <c r="P45" s="498"/>
      <c r="Q45" s="498"/>
      <c r="R45" s="498"/>
      <c r="S45" s="498"/>
      <c r="T45" s="498"/>
      <c r="U45" s="498"/>
    </row>
    <row r="46" spans="2:21">
      <c r="B46" s="498"/>
      <c r="C46" s="498"/>
      <c r="D46" s="498"/>
      <c r="E46" s="498"/>
      <c r="F46" s="498"/>
      <c r="G46" s="498"/>
      <c r="H46" s="498"/>
      <c r="I46" s="498"/>
      <c r="J46" s="498"/>
      <c r="K46" s="498"/>
      <c r="L46" s="424"/>
      <c r="M46" s="499"/>
      <c r="N46" s="498"/>
      <c r="O46" s="498"/>
      <c r="P46" s="498"/>
      <c r="Q46" s="498"/>
      <c r="R46" s="498"/>
      <c r="S46" s="498"/>
      <c r="T46" s="498"/>
      <c r="U46" s="498"/>
    </row>
  </sheetData>
  <customSheetViews>
    <customSheetView guid="{700BB901-DE3D-40AF-9E84-3437521A0345}" showPageBreaks="1" fitToPage="1">
      <pageMargins left="0.75" right="0.75" top="1" bottom="1" header="0.5" footer="0.5"/>
      <pageSetup scale="38" orientation="landscape" r:id="rId1"/>
      <headerFooter alignWithMargins="0"/>
    </customSheetView>
    <customSheetView guid="{D30DA162-D620-4A19-970C-1046A6A23ED1}" fitToPage="1">
      <pageMargins left="0.75" right="0.75" top="1" bottom="1" header="0.5" footer="0.5"/>
      <pageSetup scale="53" orientation="landscape" r:id="rId2"/>
      <headerFooter alignWithMargins="0"/>
    </customSheetView>
    <customSheetView guid="{7B208CC4-03EC-49A3-9AEF-BDEAF48D6BE2}" fitToPage="1">
      <pageMargins left="0.75" right="0.75" top="1" bottom="1" header="0.5" footer="0.5"/>
      <pageSetup scale="53" orientation="landscape" r:id="rId3"/>
      <headerFooter alignWithMargins="0"/>
    </customSheetView>
    <customSheetView guid="{FAFF7267-5C8D-421B-A6E7-C317663504A2}" fitToPage="1">
      <pageMargins left="0.75" right="0.75" top="1" bottom="1" header="0.5" footer="0.5"/>
      <pageSetup scale="53" orientation="landscape" r:id="rId4"/>
      <headerFooter alignWithMargins="0"/>
    </customSheetView>
    <customSheetView guid="{659C7A86-29AF-4EB2-A484-62929168C99A}" fitToPage="1">
      <pageMargins left="0.75" right="0.75" top="1" bottom="1" header="0.5" footer="0.5"/>
      <pageSetup scale="10" orientation="landscape" r:id="rId5"/>
      <headerFooter alignWithMargins="0"/>
    </customSheetView>
    <customSheetView guid="{DE1D8474-1C81-4DEF-9FC4-4CC6D52CA0A7}" fitToPage="1">
      <pageMargins left="0.75" right="0.75" top="1" bottom="1" header="0.5" footer="0.5"/>
      <pageSetup scale="10" orientation="landscape" r:id="rId6"/>
      <headerFooter alignWithMargins="0"/>
    </customSheetView>
  </customSheetViews>
  <mergeCells count="1">
    <mergeCell ref="P41:R41"/>
  </mergeCells>
  <phoneticPr fontId="0" type="noConversion"/>
  <pageMargins left="1" right="1" top="1.25" bottom="1" header="0.75" footer="0.75"/>
  <pageSetup scale="70" orientation="landscape" r:id="rId7"/>
  <headerFooter alignWithMargins="0">
    <oddHeader>&amp;L&amp;"Arial,Bold"&amp;9PUBLIC UTILITY COMMISSION OF TEXAS
AEP TEXAS INC
II-C-2.9  GROWTH IN EARNINGS, DIVIDEND, AND BOOK VALUE&amp;X 1&amp;X
FOR THE TEST YEAR ENDED 12/31/2018&amp;"Arial,Regular"
$ millions&amp;R&amp;"Times New Roman,Regular"&amp;9Schedule II-C-2.9
Page &amp;P of &amp;N</oddHeader>
    <oddFooter>&amp;LSponsored by:  Renee V. Hawkins</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dimension ref="B1:K39"/>
  <sheetViews>
    <sheetView workbookViewId="0">
      <selection activeCell="G10" sqref="G10"/>
    </sheetView>
  </sheetViews>
  <sheetFormatPr defaultColWidth="9.140625" defaultRowHeight="12.75"/>
  <cols>
    <col min="1" max="1" width="4.140625" style="593" customWidth="1"/>
    <col min="2" max="16384" width="9.140625" style="593"/>
  </cols>
  <sheetData>
    <row r="1" spans="2:11" ht="13.5" thickBot="1">
      <c r="J1" s="612" t="s">
        <v>1639</v>
      </c>
    </row>
    <row r="2" spans="2:11">
      <c r="B2" s="1547" t="s">
        <v>465</v>
      </c>
      <c r="C2" s="1597"/>
      <c r="D2" s="1597"/>
      <c r="E2" s="1597"/>
      <c r="F2" s="1598"/>
      <c r="G2" s="1111"/>
      <c r="H2" s="1111"/>
      <c r="I2" s="1111"/>
      <c r="J2" s="1111"/>
      <c r="K2" s="1111"/>
    </row>
    <row r="3" spans="2:11">
      <c r="B3" s="1548" t="s">
        <v>1407</v>
      </c>
      <c r="C3" s="595"/>
      <c r="D3" s="595"/>
      <c r="E3" s="595"/>
      <c r="F3" s="1599"/>
      <c r="G3" s="1111"/>
      <c r="H3" s="1111"/>
      <c r="I3" s="1111"/>
      <c r="J3" s="1111"/>
      <c r="K3" s="1111"/>
    </row>
    <row r="4" spans="2:11">
      <c r="B4" s="1548" t="s">
        <v>1638</v>
      </c>
      <c r="C4" s="595"/>
      <c r="D4" s="595"/>
      <c r="E4" s="595"/>
      <c r="F4" s="1599"/>
      <c r="G4" s="1111"/>
      <c r="H4" s="1111"/>
      <c r="I4" s="1111"/>
      <c r="J4" s="1111"/>
      <c r="K4" s="1111"/>
    </row>
    <row r="5" spans="2:11">
      <c r="B5" s="1716" t="s">
        <v>1360</v>
      </c>
      <c r="C5" s="1653"/>
      <c r="D5" s="1653"/>
      <c r="E5" s="1653"/>
      <c r="F5" s="1715"/>
      <c r="G5" s="614"/>
      <c r="H5" s="614"/>
      <c r="I5" s="614"/>
      <c r="J5" s="614"/>
      <c r="K5" s="614"/>
    </row>
    <row r="6" spans="2:11" ht="13.5" thickBot="1">
      <c r="B6" s="1600"/>
      <c r="C6" s="1601"/>
      <c r="D6" s="1601"/>
      <c r="E6" s="1601"/>
      <c r="F6" s="1602"/>
      <c r="G6" s="614"/>
      <c r="H6" s="614"/>
      <c r="I6" s="614"/>
      <c r="J6" s="614"/>
      <c r="K6" s="614"/>
    </row>
    <row r="9" spans="2:11" ht="87.75" customHeight="1">
      <c r="B9" s="2284" t="s">
        <v>1845</v>
      </c>
      <c r="C9" s="2284"/>
      <c r="D9" s="2284"/>
      <c r="E9" s="2284"/>
      <c r="F9" s="2284"/>
      <c r="G9" s="2284"/>
      <c r="H9" s="2284"/>
      <c r="I9" s="2284"/>
      <c r="J9" s="2284"/>
    </row>
    <row r="27" spans="2:2">
      <c r="B27" s="166"/>
    </row>
    <row r="36" spans="2:4">
      <c r="B36" s="166"/>
    </row>
    <row r="38" spans="2:4">
      <c r="D38" s="423"/>
    </row>
    <row r="39" spans="2:4">
      <c r="D39" s="423"/>
    </row>
  </sheetData>
  <customSheetViews>
    <customSheetView guid="{700BB901-DE3D-40AF-9E84-3437521A0345}" showPageBreaks="1">
      <pageMargins left="1" right="0.5" top="1" bottom="1" header="0.5" footer="0.5"/>
      <printOptions horizontalCentered="1"/>
      <pageSetup scale="91" orientation="landscape" r:id="rId1"/>
      <headerFooter alignWithMargins="0">
        <oddFooter>&amp;L&amp;8Sponsored by:  Pamela L. Sutton-Hall&amp;C&amp;8&amp;A&amp;R&amp;8&amp;P of &amp;N</oddFooter>
      </headerFooter>
    </customSheetView>
    <customSheetView guid="{D30DA162-D620-4A19-970C-1046A6A23ED1}">
      <pageMargins left="1" right="0.5" top="1" bottom="1" header="0.5" footer="0.5"/>
      <printOptions horizontalCentered="1"/>
      <pageSetup scale="91" orientation="landscape" r:id="rId2"/>
      <headerFooter alignWithMargins="0">
        <oddFooter>&amp;L&amp;8Sponsored by:  Pamela L. Sutton-Hall&amp;C&amp;8&amp;A&amp;R&amp;8&amp;P of &amp;N</oddFooter>
      </headerFooter>
    </customSheetView>
    <customSheetView guid="{7B208CC4-03EC-49A3-9AEF-BDEAF48D6BE2}">
      <pageMargins left="1" right="0.5" top="1" bottom="1" header="0.5" footer="0.5"/>
      <printOptions horizontalCentered="1"/>
      <pageSetup scale="91" orientation="landscape" r:id="rId3"/>
      <headerFooter alignWithMargins="0">
        <oddFooter>&amp;L&amp;8Sponsored by:  Pamela L. Sutton-Hall&amp;C&amp;8&amp;A&amp;R&amp;8&amp;P of &amp;N</oddFooter>
      </headerFooter>
    </customSheetView>
    <customSheetView guid="{FAFF7267-5C8D-421B-A6E7-C317663504A2}">
      <pageMargins left="1" right="0.5" top="1" bottom="1" header="0.5" footer="0.5"/>
      <printOptions horizontalCentered="1"/>
      <pageSetup scale="91" orientation="landscape" r:id="rId4"/>
      <headerFooter alignWithMargins="0">
        <oddFooter>&amp;L&amp;8Sponsored by:  Pamela L. Sutton-Hall&amp;C&amp;8&amp;A&amp;R&amp;8&amp;P of &amp;N</oddFooter>
      </headerFooter>
    </customSheetView>
    <customSheetView guid="{659C7A86-29AF-4EB2-A484-62929168C99A}">
      <pageMargins left="1" right="0.5" top="1" bottom="1" header="0.5" footer="0.5"/>
      <printOptions horizontalCentered="1"/>
      <pageSetup scale="91" orientation="landscape" r:id="rId5"/>
      <headerFooter alignWithMargins="0">
        <oddFooter>&amp;L&amp;8Sponsored by:  Pamela L. Sutton-Hall&amp;C&amp;8&amp;A&amp;R&amp;8&amp;P of &amp;N</oddFooter>
      </headerFooter>
    </customSheetView>
    <customSheetView guid="{DE1D8474-1C81-4DEF-9FC4-4CC6D52CA0A7}">
      <pageMargins left="1" right="0.5" top="1" bottom="1" header="0.5" footer="0.5"/>
      <printOptions horizontalCentered="1"/>
      <pageSetup scale="91" orientation="landscape" r:id="rId6"/>
      <headerFooter alignWithMargins="0">
        <oddFooter>&amp;L&amp;8Sponsored by:  Pamela L. Sutton-Hall&amp;C&amp;8&amp;A&amp;R&amp;8&amp;P of &amp;N</oddFooter>
      </headerFooter>
    </customSheetView>
  </customSheetViews>
  <mergeCells count="1">
    <mergeCell ref="B9:J9"/>
  </mergeCells>
  <phoneticPr fontId="0" type="noConversion"/>
  <pageMargins left="1" right="1" top="1" bottom="1" header="0.75" footer="0.75"/>
  <pageSetup scale="85" orientation="portrait" r:id="rId7"/>
  <headerFooter alignWithMargins="0">
    <oddFooter>&amp;L&amp;8Sponsored by:  Renee V. Hawkins</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dimension ref="B1:N92"/>
  <sheetViews>
    <sheetView workbookViewId="0">
      <selection activeCell="B1" sqref="B1:D44"/>
    </sheetView>
  </sheetViews>
  <sheetFormatPr defaultColWidth="9.140625" defaultRowHeight="12.75"/>
  <cols>
    <col min="1" max="1" width="4.85546875" style="593" customWidth="1"/>
    <col min="2" max="2" width="42.42578125" style="593" customWidth="1"/>
    <col min="3" max="3" width="38" style="593" customWidth="1"/>
    <col min="4" max="4" width="24.7109375" style="593" customWidth="1"/>
    <col min="5" max="16384" width="9.140625" style="593"/>
  </cols>
  <sheetData>
    <row r="1" spans="2:14" ht="13.5" thickBot="1">
      <c r="D1" s="612" t="s">
        <v>1640</v>
      </c>
    </row>
    <row r="2" spans="2:14">
      <c r="B2" s="1192" t="s">
        <v>465</v>
      </c>
      <c r="C2" s="1111"/>
      <c r="D2" s="1111"/>
      <c r="E2" s="1111"/>
      <c r="F2" s="1111"/>
      <c r="G2" s="1111"/>
      <c r="H2" s="1111"/>
      <c r="I2" s="1111"/>
      <c r="J2" s="1111"/>
      <c r="K2" s="1111"/>
      <c r="L2" s="1111"/>
      <c r="M2" s="1111"/>
    </row>
    <row r="3" spans="2:14">
      <c r="B3" s="1193" t="s">
        <v>1409</v>
      </c>
      <c r="C3" s="1111"/>
      <c r="D3" s="1111"/>
      <c r="E3" s="1111"/>
      <c r="F3" s="1111"/>
      <c r="G3" s="1111"/>
      <c r="H3" s="1111"/>
      <c r="I3" s="1111"/>
      <c r="J3" s="1111"/>
      <c r="K3" s="1111"/>
      <c r="L3" s="1111"/>
      <c r="M3" s="1111"/>
    </row>
    <row r="4" spans="2:14">
      <c r="B4" s="1193" t="s">
        <v>1365</v>
      </c>
      <c r="C4" s="1111"/>
      <c r="D4" s="1111"/>
      <c r="E4" s="1111"/>
      <c r="F4" s="1111"/>
      <c r="G4" s="1111"/>
      <c r="H4" s="1111"/>
      <c r="I4" s="1111"/>
      <c r="J4" s="1111"/>
      <c r="K4" s="1111"/>
      <c r="L4" s="1111"/>
      <c r="M4" s="1111"/>
    </row>
    <row r="5" spans="2:14" ht="15.75">
      <c r="B5" s="1190" t="s">
        <v>1260</v>
      </c>
      <c r="C5" s="1120"/>
      <c r="D5" s="1120"/>
      <c r="E5" s="1120"/>
      <c r="F5" s="1120"/>
      <c r="G5" s="1120"/>
      <c r="H5" s="1120"/>
      <c r="I5" s="1120"/>
      <c r="J5" s="1120"/>
      <c r="K5" s="1120"/>
      <c r="L5" s="1120"/>
      <c r="M5" s="1120"/>
      <c r="N5" s="1121"/>
    </row>
    <row r="6" spans="2:14" ht="16.5" thickBot="1">
      <c r="B6" s="1191" t="str">
        <f>'I-A'!B6</f>
        <v xml:space="preserve"> </v>
      </c>
      <c r="C6" s="1120"/>
      <c r="D6" s="1120"/>
      <c r="E6" s="1120"/>
      <c r="F6" s="1120"/>
      <c r="G6" s="1120"/>
      <c r="H6" s="1120"/>
      <c r="I6" s="1120"/>
      <c r="J6" s="1120"/>
      <c r="K6" s="1120"/>
      <c r="L6" s="1120"/>
      <c r="M6" s="1120"/>
      <c r="N6" s="1121"/>
    </row>
    <row r="7" spans="2:14" ht="15.75">
      <c r="B7" s="1121"/>
      <c r="C7" s="1121"/>
      <c r="D7" s="1121"/>
      <c r="E7" s="1121"/>
      <c r="F7" s="1121"/>
      <c r="G7" s="1121"/>
      <c r="H7" s="1121"/>
      <c r="I7" s="1121"/>
      <c r="J7" s="1121"/>
      <c r="K7" s="1121"/>
      <c r="L7" s="1121"/>
      <c r="M7" s="1121"/>
      <c r="N7" s="1121"/>
    </row>
    <row r="8" spans="2:14" ht="15.75">
      <c r="B8" s="1121"/>
      <c r="C8" s="1121"/>
      <c r="D8" s="1121"/>
      <c r="E8" s="1121"/>
      <c r="F8" s="1121"/>
      <c r="G8" s="1121"/>
      <c r="H8" s="1121"/>
      <c r="I8" s="1121"/>
      <c r="J8" s="1121"/>
      <c r="K8" s="1121"/>
      <c r="L8" s="1121"/>
      <c r="M8" s="1121"/>
      <c r="N8" s="1121"/>
    </row>
    <row r="9" spans="2:14" ht="15.75">
      <c r="B9" s="1121"/>
      <c r="C9" s="1121"/>
      <c r="D9" s="1121"/>
      <c r="E9" s="1121"/>
      <c r="F9" s="1121"/>
      <c r="G9" s="1121"/>
      <c r="H9" s="1121"/>
      <c r="I9" s="1121"/>
      <c r="J9" s="1121"/>
      <c r="K9" s="1121"/>
      <c r="L9" s="1121"/>
      <c r="M9" s="1121"/>
      <c r="N9" s="1121"/>
    </row>
    <row r="10" spans="2:14" ht="15.75">
      <c r="B10" s="1122" t="s">
        <v>1289</v>
      </c>
      <c r="C10" s="1121"/>
      <c r="D10" s="1121"/>
      <c r="E10" s="1121"/>
      <c r="F10" s="1121"/>
      <c r="G10" s="1121"/>
      <c r="H10" s="1121"/>
      <c r="I10" s="1121"/>
      <c r="J10" s="1121"/>
      <c r="K10" s="1121"/>
      <c r="L10" s="1121"/>
      <c r="M10" s="1121"/>
      <c r="N10" s="1121"/>
    </row>
    <row r="11" spans="2:14" ht="15.75">
      <c r="B11" s="1121"/>
      <c r="C11" s="1121"/>
      <c r="D11" s="1121"/>
      <c r="E11" s="1121"/>
      <c r="F11" s="1121"/>
      <c r="G11" s="1121"/>
      <c r="H11" s="1121"/>
      <c r="I11" s="1121"/>
      <c r="J11" s="1121"/>
      <c r="K11" s="1121"/>
      <c r="L11" s="1121"/>
      <c r="M11" s="1121"/>
      <c r="N11" s="1121"/>
    </row>
    <row r="12" spans="2:14" ht="15.75">
      <c r="B12" s="1717" t="s">
        <v>1290</v>
      </c>
      <c r="C12" s="1121"/>
      <c r="D12" s="1121"/>
      <c r="E12" s="1121"/>
      <c r="F12" s="1121"/>
      <c r="G12" s="1121"/>
      <c r="H12" s="1121"/>
      <c r="I12" s="1121"/>
      <c r="J12" s="1121"/>
      <c r="K12" s="1121"/>
      <c r="L12" s="1121"/>
      <c r="M12" s="1121"/>
      <c r="N12" s="1121"/>
    </row>
    <row r="13" spans="2:14" ht="15.75">
      <c r="B13" s="1121" t="s">
        <v>1291</v>
      </c>
      <c r="C13" s="1121"/>
      <c r="D13" s="1121"/>
      <c r="E13" s="1121"/>
      <c r="F13" s="1121"/>
      <c r="G13" s="1121"/>
      <c r="H13" s="1121"/>
      <c r="I13" s="1121"/>
      <c r="J13" s="1121"/>
      <c r="K13" s="1121"/>
      <c r="L13" s="1121"/>
      <c r="M13" s="1121"/>
      <c r="N13" s="1121"/>
    </row>
    <row r="14" spans="2:14" ht="15.75">
      <c r="B14" s="1121"/>
      <c r="C14" s="1121"/>
      <c r="D14" s="1121"/>
      <c r="E14" s="1121"/>
      <c r="F14" s="1121"/>
      <c r="G14" s="1121"/>
      <c r="H14" s="1121"/>
      <c r="I14" s="1121"/>
      <c r="J14" s="1121"/>
      <c r="K14" s="1121"/>
      <c r="L14" s="1121"/>
      <c r="M14" s="1121"/>
      <c r="N14" s="1121"/>
    </row>
    <row r="15" spans="2:14" ht="15.75">
      <c r="B15" s="1717" t="s">
        <v>1292</v>
      </c>
      <c r="C15" s="1121"/>
      <c r="D15" s="1121"/>
      <c r="E15" s="1121"/>
      <c r="F15" s="1121"/>
      <c r="G15" s="1121"/>
      <c r="H15" s="1121"/>
      <c r="I15" s="1121"/>
      <c r="J15" s="1121"/>
      <c r="K15" s="1121"/>
      <c r="L15" s="1121"/>
      <c r="M15" s="1121"/>
      <c r="N15" s="1121"/>
    </row>
    <row r="16" spans="2:14" ht="15.75">
      <c r="B16" s="1121" t="s">
        <v>1293</v>
      </c>
      <c r="C16" s="1121"/>
      <c r="D16" s="1121"/>
      <c r="E16" s="1121"/>
      <c r="F16" s="1121"/>
      <c r="G16" s="1121"/>
      <c r="H16" s="1121"/>
      <c r="I16" s="1121"/>
      <c r="J16" s="1121"/>
      <c r="K16" s="1121"/>
      <c r="L16" s="1121"/>
      <c r="M16" s="1121"/>
      <c r="N16" s="1121"/>
    </row>
    <row r="17" spans="2:14" ht="15.75">
      <c r="B17" s="1121"/>
      <c r="C17" s="1121"/>
      <c r="D17" s="1121"/>
      <c r="E17" s="1121"/>
      <c r="F17" s="1121"/>
      <c r="G17" s="1121"/>
      <c r="H17" s="1121"/>
      <c r="I17" s="1121"/>
      <c r="J17" s="1121"/>
      <c r="K17" s="1121"/>
      <c r="L17" s="1121"/>
      <c r="M17" s="1121"/>
      <c r="N17" s="1121"/>
    </row>
    <row r="18" spans="2:14" ht="15.75">
      <c r="B18" s="1717" t="s">
        <v>1294</v>
      </c>
      <c r="C18" s="1121"/>
      <c r="D18" s="1121"/>
      <c r="E18" s="1121"/>
      <c r="F18" s="1121"/>
      <c r="G18" s="1121"/>
      <c r="H18" s="1121"/>
      <c r="I18" s="1121"/>
      <c r="J18" s="1121"/>
      <c r="K18" s="1121"/>
      <c r="L18" s="1121"/>
      <c r="M18" s="1121"/>
      <c r="N18" s="1121"/>
    </row>
    <row r="19" spans="2:14" ht="15.75">
      <c r="B19" s="1121" t="s">
        <v>1295</v>
      </c>
      <c r="C19" s="1121"/>
      <c r="D19" s="1121"/>
      <c r="E19" s="1121"/>
      <c r="F19" s="1121"/>
      <c r="G19" s="1121"/>
      <c r="H19" s="1121"/>
      <c r="I19" s="1121"/>
      <c r="J19" s="1121"/>
      <c r="K19" s="1121"/>
      <c r="L19" s="1121"/>
      <c r="M19" s="1121"/>
      <c r="N19" s="1121"/>
    </row>
    <row r="20" spans="2:14" ht="15.75">
      <c r="B20" s="1121"/>
      <c r="C20" s="1121"/>
      <c r="D20" s="1121"/>
      <c r="E20" s="1121"/>
      <c r="F20" s="1121"/>
      <c r="G20" s="1121"/>
      <c r="H20" s="1121"/>
      <c r="I20" s="1121"/>
      <c r="J20" s="1121"/>
      <c r="K20" s="1121"/>
      <c r="L20" s="1121"/>
      <c r="M20" s="1121"/>
      <c r="N20" s="1121"/>
    </row>
    <row r="21" spans="2:14" ht="15.75">
      <c r="B21" s="1717" t="s">
        <v>1296</v>
      </c>
      <c r="C21" s="1121"/>
      <c r="D21" s="1121"/>
      <c r="E21" s="1121"/>
      <c r="F21" s="1121"/>
      <c r="G21" s="1121"/>
      <c r="H21" s="1121"/>
      <c r="I21" s="1121"/>
      <c r="J21" s="1121"/>
      <c r="K21" s="1121"/>
      <c r="L21" s="1121"/>
      <c r="M21" s="1121"/>
      <c r="N21" s="1121"/>
    </row>
    <row r="22" spans="2:14" ht="15.75">
      <c r="B22" s="1121" t="s">
        <v>1297</v>
      </c>
      <c r="C22" s="1121"/>
      <c r="D22" s="1121"/>
      <c r="E22" s="1121"/>
      <c r="F22" s="1121"/>
      <c r="G22" s="1121"/>
      <c r="H22" s="1121"/>
      <c r="I22" s="1121"/>
      <c r="J22" s="1121"/>
      <c r="K22" s="1121"/>
      <c r="L22" s="1121"/>
      <c r="M22" s="1121"/>
      <c r="N22" s="1121"/>
    </row>
    <row r="23" spans="2:14" ht="15.75">
      <c r="B23" s="1121"/>
      <c r="C23" s="1121"/>
      <c r="D23" s="1121"/>
      <c r="E23" s="1121"/>
      <c r="F23" s="1121"/>
      <c r="G23" s="1121"/>
      <c r="H23" s="1121"/>
      <c r="I23" s="1121"/>
      <c r="J23" s="1121"/>
      <c r="K23" s="1121"/>
      <c r="L23" s="1121"/>
      <c r="M23" s="1121"/>
      <c r="N23" s="1121"/>
    </row>
    <row r="24" spans="2:14" ht="15.75">
      <c r="B24" s="1717" t="s">
        <v>1298</v>
      </c>
      <c r="C24" s="1121"/>
      <c r="D24" s="1121"/>
      <c r="E24" s="1121"/>
      <c r="F24" s="1121"/>
      <c r="G24" s="1121"/>
      <c r="H24" s="1121"/>
      <c r="I24" s="1121"/>
      <c r="J24" s="1121"/>
      <c r="K24" s="1121"/>
      <c r="L24" s="1121"/>
      <c r="M24" s="1121"/>
      <c r="N24" s="1121"/>
    </row>
    <row r="25" spans="2:14" ht="15.75">
      <c r="B25" s="1121" t="s">
        <v>1299</v>
      </c>
      <c r="C25" s="1121"/>
      <c r="D25" s="1121"/>
      <c r="E25" s="1121"/>
      <c r="F25" s="1121"/>
      <c r="G25" s="1121"/>
      <c r="H25" s="1121"/>
      <c r="I25" s="1121"/>
      <c r="J25" s="1121"/>
      <c r="K25" s="1121"/>
      <c r="L25" s="1121"/>
      <c r="M25" s="1121"/>
      <c r="N25" s="1121"/>
    </row>
    <row r="26" spans="2:14" ht="15.75">
      <c r="B26" s="1121"/>
      <c r="C26" s="1121"/>
      <c r="D26" s="1121"/>
      <c r="E26" s="1121"/>
      <c r="F26" s="1121"/>
      <c r="G26" s="1121"/>
      <c r="H26" s="1121"/>
      <c r="I26" s="1121"/>
      <c r="J26" s="1121"/>
      <c r="K26" s="1121"/>
      <c r="L26" s="1121"/>
      <c r="M26" s="1121"/>
      <c r="N26" s="1121"/>
    </row>
    <row r="27" spans="2:14" ht="15.75">
      <c r="B27" s="1717" t="s">
        <v>1301</v>
      </c>
      <c r="C27" s="1121"/>
      <c r="D27" s="1121"/>
      <c r="E27" s="1121"/>
      <c r="F27" s="1121"/>
      <c r="G27" s="1121"/>
      <c r="H27" s="1121"/>
      <c r="I27" s="1121"/>
      <c r="J27" s="1121"/>
      <c r="K27" s="1121"/>
      <c r="L27" s="1121"/>
      <c r="M27" s="1121"/>
      <c r="N27" s="1121"/>
    </row>
    <row r="28" spans="2:14" ht="15.75">
      <c r="B28" s="1121" t="s">
        <v>1300</v>
      </c>
      <c r="C28" s="1121"/>
      <c r="D28" s="1121"/>
      <c r="E28" s="1121"/>
      <c r="F28" s="1121"/>
      <c r="G28" s="1121"/>
      <c r="H28" s="1121"/>
      <c r="I28" s="1121"/>
      <c r="J28" s="1121"/>
      <c r="K28" s="1121"/>
      <c r="L28" s="1121"/>
      <c r="M28" s="1121"/>
      <c r="N28" s="1121"/>
    </row>
    <row r="29" spans="2:14" ht="15.75">
      <c r="B29" s="1121"/>
      <c r="C29" s="1121"/>
      <c r="D29" s="1121"/>
      <c r="E29" s="1121"/>
      <c r="F29" s="1121"/>
      <c r="G29" s="1121"/>
      <c r="H29" s="1121"/>
      <c r="I29" s="1121"/>
      <c r="J29" s="1121"/>
      <c r="K29" s="1121"/>
      <c r="L29" s="1121"/>
      <c r="M29" s="1121"/>
      <c r="N29" s="1121"/>
    </row>
    <row r="30" spans="2:14" ht="15.75">
      <c r="B30" s="1717" t="s">
        <v>1302</v>
      </c>
      <c r="C30" s="1121"/>
      <c r="D30" s="1121"/>
      <c r="E30" s="1121"/>
      <c r="F30" s="1121"/>
      <c r="G30" s="1121"/>
      <c r="H30" s="1121"/>
      <c r="I30" s="1121"/>
      <c r="J30" s="1121"/>
      <c r="K30" s="1121"/>
      <c r="L30" s="1121"/>
      <c r="M30" s="1121"/>
      <c r="N30" s="1121"/>
    </row>
    <row r="31" spans="2:14" ht="15.75">
      <c r="B31" s="1121" t="s">
        <v>1303</v>
      </c>
      <c r="C31" s="1121"/>
      <c r="D31" s="1121"/>
      <c r="E31" s="1121"/>
      <c r="F31" s="1121"/>
      <c r="G31" s="1121"/>
      <c r="H31" s="1121"/>
      <c r="I31" s="1121"/>
      <c r="J31" s="1121"/>
      <c r="K31" s="1121"/>
      <c r="L31" s="1121"/>
      <c r="M31" s="1121"/>
      <c r="N31" s="1121"/>
    </row>
    <row r="32" spans="2:14" ht="15.75">
      <c r="B32" s="1121"/>
      <c r="C32" s="1121"/>
      <c r="D32" s="1121"/>
      <c r="E32" s="1121"/>
      <c r="F32" s="1121"/>
      <c r="G32" s="1121"/>
      <c r="H32" s="1121"/>
      <c r="I32" s="1121"/>
      <c r="J32" s="1121"/>
      <c r="K32" s="1121"/>
      <c r="L32" s="1121"/>
      <c r="M32" s="1121"/>
      <c r="N32" s="1121"/>
    </row>
    <row r="33" spans="2:14" ht="15.75">
      <c r="B33" s="1121"/>
      <c r="C33" s="1121"/>
      <c r="D33" s="1121"/>
      <c r="E33" s="1121"/>
      <c r="F33" s="1121"/>
      <c r="G33" s="1121"/>
      <c r="H33" s="1121"/>
      <c r="I33" s="1121"/>
      <c r="J33" s="1121"/>
      <c r="K33" s="1121"/>
      <c r="L33" s="1121"/>
      <c r="M33" s="1121"/>
      <c r="N33" s="1121"/>
    </row>
    <row r="34" spans="2:14" ht="15.75">
      <c r="B34" s="1122" t="s">
        <v>1304</v>
      </c>
      <c r="C34" s="1121"/>
      <c r="D34" s="1121"/>
      <c r="E34" s="1121"/>
      <c r="F34" s="1121"/>
      <c r="G34" s="1121"/>
      <c r="H34" s="1121"/>
      <c r="I34" s="1121"/>
      <c r="J34" s="1121"/>
      <c r="K34" s="1121"/>
      <c r="L34" s="1121"/>
      <c r="M34" s="1121"/>
      <c r="N34" s="1121"/>
    </row>
    <row r="35" spans="2:14" ht="15.75">
      <c r="B35" s="1121"/>
      <c r="C35" s="1121"/>
      <c r="D35" s="1121"/>
      <c r="E35" s="1121"/>
      <c r="F35" s="1121"/>
      <c r="G35" s="1121"/>
      <c r="H35" s="1121"/>
      <c r="I35" s="1121"/>
      <c r="J35" s="1121"/>
      <c r="K35" s="1121"/>
      <c r="L35" s="1121"/>
      <c r="M35" s="1121"/>
      <c r="N35" s="1121"/>
    </row>
    <row r="36" spans="2:14" s="1124" customFormat="1" ht="15.75">
      <c r="B36" s="1252" t="s">
        <v>1380</v>
      </c>
      <c r="C36" s="1123"/>
      <c r="D36" s="1123"/>
      <c r="E36" s="1123"/>
      <c r="F36" s="1123"/>
      <c r="G36" s="1123"/>
      <c r="H36" s="1123"/>
      <c r="I36" s="1123"/>
      <c r="J36" s="1123"/>
      <c r="K36" s="1123"/>
      <c r="L36" s="1123"/>
      <c r="M36" s="1123"/>
      <c r="N36" s="1123"/>
    </row>
    <row r="37" spans="2:14" s="1124" customFormat="1" ht="15.75">
      <c r="B37" s="1718"/>
      <c r="C37" s="1123"/>
      <c r="D37" s="1123"/>
      <c r="E37" s="1123"/>
      <c r="F37" s="1123"/>
      <c r="G37" s="1123"/>
      <c r="H37" s="1123"/>
      <c r="I37" s="1123"/>
      <c r="J37" s="1123"/>
      <c r="K37" s="1123"/>
      <c r="L37" s="1123"/>
      <c r="M37" s="1123"/>
      <c r="N37" s="1123"/>
    </row>
    <row r="38" spans="2:14" s="1124" customFormat="1" ht="15.75">
      <c r="B38" s="1253" t="s">
        <v>1381</v>
      </c>
      <c r="C38" s="1123"/>
      <c r="D38" s="1123"/>
      <c r="E38" s="1123"/>
      <c r="F38" s="1123"/>
      <c r="G38" s="1123"/>
      <c r="H38" s="1123"/>
      <c r="I38" s="1123"/>
      <c r="J38" s="1123"/>
      <c r="K38" s="1123"/>
      <c r="L38" s="1123"/>
      <c r="M38" s="1123"/>
      <c r="N38" s="1123"/>
    </row>
    <row r="39" spans="2:14" s="1124" customFormat="1" ht="15.75">
      <c r="B39" s="1718"/>
      <c r="C39" s="1123"/>
      <c r="D39" s="1123"/>
      <c r="E39" s="1123"/>
      <c r="F39" s="1123"/>
      <c r="G39" s="1123"/>
      <c r="H39" s="1123"/>
      <c r="I39" s="1123"/>
      <c r="J39" s="1123"/>
      <c r="K39" s="1123"/>
      <c r="L39" s="1123"/>
      <c r="M39" s="1123"/>
      <c r="N39" s="1123"/>
    </row>
    <row r="40" spans="2:14" s="1124" customFormat="1" ht="15.75">
      <c r="B40" s="1719"/>
      <c r="C40" s="1123"/>
      <c r="D40" s="1123"/>
      <c r="E40" s="1123"/>
      <c r="F40" s="1123"/>
      <c r="G40" s="1123"/>
      <c r="H40" s="1123"/>
      <c r="I40" s="1123"/>
      <c r="J40" s="1123"/>
      <c r="K40" s="1123"/>
      <c r="L40" s="1123"/>
      <c r="M40" s="1123"/>
      <c r="N40" s="1123"/>
    </row>
    <row r="41" spans="2:14" s="1124" customFormat="1" ht="15.75">
      <c r="B41" s="1122" t="s">
        <v>1843</v>
      </c>
      <c r="C41" s="1123"/>
      <c r="D41" s="1123"/>
      <c r="E41" s="1123"/>
      <c r="F41" s="1123"/>
      <c r="G41" s="1123"/>
      <c r="H41" s="1123"/>
      <c r="I41" s="1123"/>
      <c r="J41" s="1123"/>
      <c r="K41" s="1123"/>
      <c r="L41" s="1123"/>
      <c r="M41" s="1123"/>
      <c r="N41" s="1123"/>
    </row>
    <row r="42" spans="2:14" s="1124" customFormat="1" ht="15.75">
      <c r="B42" s="1719"/>
      <c r="C42" s="1123"/>
      <c r="D42" s="1123"/>
      <c r="E42" s="1123"/>
      <c r="F42" s="1123"/>
      <c r="G42" s="1123"/>
      <c r="H42" s="1123"/>
      <c r="I42" s="1123"/>
      <c r="J42" s="1123"/>
      <c r="K42" s="1123"/>
      <c r="L42" s="1123"/>
      <c r="M42" s="1123"/>
      <c r="N42" s="1123"/>
    </row>
    <row r="43" spans="2:14" s="1124" customFormat="1" ht="15.75">
      <c r="B43" s="1718" t="s">
        <v>1844</v>
      </c>
      <c r="C43" s="1123"/>
      <c r="D43" s="1123"/>
      <c r="E43" s="1123"/>
      <c r="F43" s="1123"/>
      <c r="G43" s="1123"/>
      <c r="H43" s="1123"/>
      <c r="I43" s="1123"/>
      <c r="J43" s="1123"/>
      <c r="K43" s="1123"/>
      <c r="L43" s="1123"/>
      <c r="M43" s="1123"/>
      <c r="N43" s="1123"/>
    </row>
    <row r="44" spans="2:14" s="1124" customFormat="1" ht="15.75">
      <c r="B44" s="1719"/>
      <c r="C44" s="1123"/>
      <c r="D44" s="1123"/>
      <c r="E44" s="1123"/>
      <c r="F44" s="1123"/>
      <c r="G44" s="1123"/>
      <c r="H44" s="1123"/>
      <c r="I44" s="1123"/>
      <c r="J44" s="1123"/>
      <c r="K44" s="1123"/>
      <c r="L44" s="1123"/>
      <c r="M44" s="1123"/>
      <c r="N44" s="1123"/>
    </row>
    <row r="45" spans="2:14" s="1124" customFormat="1" ht="15.75">
      <c r="B45" s="1123"/>
      <c r="C45" s="1123"/>
      <c r="D45" s="1123"/>
      <c r="E45" s="1123"/>
      <c r="F45" s="1123"/>
      <c r="G45" s="1123"/>
      <c r="H45" s="1123"/>
      <c r="I45" s="1123"/>
      <c r="J45" s="1123"/>
      <c r="K45" s="1123"/>
      <c r="L45" s="1123"/>
      <c r="M45" s="1123"/>
      <c r="N45" s="1123"/>
    </row>
    <row r="46" spans="2:14" s="1124" customFormat="1" ht="15.75">
      <c r="B46" s="1123"/>
      <c r="C46" s="1123"/>
      <c r="D46" s="1123"/>
      <c r="E46" s="1123"/>
      <c r="F46" s="1123"/>
      <c r="G46" s="1123"/>
      <c r="H46" s="1123"/>
      <c r="I46" s="1123"/>
      <c r="J46" s="1123"/>
      <c r="K46" s="1123"/>
      <c r="L46" s="1123"/>
      <c r="M46" s="1123"/>
      <c r="N46" s="1123"/>
    </row>
    <row r="47" spans="2:14" s="1124" customFormat="1" ht="15.75">
      <c r="B47" s="1123"/>
      <c r="C47" s="1123"/>
      <c r="D47" s="1123"/>
      <c r="E47" s="1123"/>
      <c r="F47" s="1123"/>
      <c r="G47" s="1123"/>
      <c r="H47" s="1123"/>
      <c r="I47" s="1123"/>
      <c r="J47" s="1123"/>
      <c r="K47" s="1123"/>
      <c r="L47" s="1123"/>
      <c r="M47" s="1123"/>
      <c r="N47" s="1123"/>
    </row>
    <row r="48" spans="2:14" ht="15.75">
      <c r="B48" s="1121"/>
      <c r="C48" s="1121"/>
      <c r="D48" s="1121"/>
      <c r="E48" s="1121"/>
      <c r="F48" s="1121"/>
      <c r="G48" s="1121"/>
      <c r="H48" s="1121"/>
      <c r="I48" s="1121"/>
      <c r="J48" s="1121"/>
      <c r="K48" s="1121"/>
      <c r="L48" s="1121"/>
      <c r="M48" s="1121"/>
      <c r="N48" s="1121"/>
    </row>
    <row r="49" spans="2:14" ht="15.75">
      <c r="B49" s="1121"/>
      <c r="C49" s="1121"/>
      <c r="D49" s="1121"/>
      <c r="E49" s="1121"/>
      <c r="F49" s="1121"/>
      <c r="G49" s="1121"/>
      <c r="H49" s="1121"/>
      <c r="I49" s="1121"/>
      <c r="J49" s="1121"/>
      <c r="K49" s="1121"/>
      <c r="L49" s="1121"/>
      <c r="M49" s="1121"/>
      <c r="N49" s="1121"/>
    </row>
    <row r="50" spans="2:14" ht="15.75">
      <c r="B50" s="1121"/>
      <c r="C50" s="1121"/>
      <c r="D50" s="1121"/>
      <c r="E50" s="1121"/>
      <c r="F50" s="1121"/>
      <c r="G50" s="1121"/>
      <c r="H50" s="1121"/>
      <c r="I50" s="1121"/>
      <c r="J50" s="1121"/>
      <c r="K50" s="1121"/>
      <c r="L50" s="1121"/>
      <c r="M50" s="1121"/>
      <c r="N50" s="1121"/>
    </row>
    <row r="51" spans="2:14" ht="15.75">
      <c r="B51" s="1121"/>
      <c r="C51" s="1121"/>
      <c r="D51" s="1121"/>
      <c r="E51" s="1121"/>
      <c r="F51" s="1121"/>
      <c r="G51" s="1121"/>
      <c r="H51" s="1121"/>
      <c r="I51" s="1121"/>
      <c r="J51" s="1121"/>
      <c r="K51" s="1121"/>
      <c r="L51" s="1121"/>
      <c r="M51" s="1121"/>
      <c r="N51" s="1121"/>
    </row>
    <row r="52" spans="2:14" ht="15.75">
      <c r="B52" s="1121"/>
      <c r="C52" s="1121"/>
      <c r="D52" s="1121"/>
      <c r="E52" s="1121"/>
      <c r="F52" s="1121"/>
      <c r="G52" s="1121"/>
      <c r="H52" s="1121"/>
      <c r="I52" s="1121"/>
      <c r="J52" s="1121"/>
      <c r="K52" s="1121"/>
      <c r="L52" s="1121"/>
      <c r="M52" s="1121"/>
      <c r="N52" s="1121"/>
    </row>
    <row r="53" spans="2:14" ht="15.75">
      <c r="B53" s="1121"/>
      <c r="C53" s="1121"/>
      <c r="D53" s="1121"/>
      <c r="E53" s="1121"/>
      <c r="F53" s="1121"/>
      <c r="G53" s="1121"/>
      <c r="H53" s="1121"/>
      <c r="I53" s="1121"/>
      <c r="J53" s="1121"/>
      <c r="K53" s="1121"/>
      <c r="L53" s="1121"/>
      <c r="M53" s="1121"/>
      <c r="N53" s="1121"/>
    </row>
    <row r="54" spans="2:14" ht="15.75">
      <c r="B54" s="1121"/>
      <c r="C54" s="1121"/>
      <c r="D54" s="1121"/>
      <c r="E54" s="1121"/>
      <c r="F54" s="1121"/>
      <c r="G54" s="1121"/>
      <c r="H54" s="1121"/>
      <c r="I54" s="1121"/>
      <c r="J54" s="1121"/>
      <c r="K54" s="1121"/>
      <c r="L54" s="1121"/>
      <c r="M54" s="1121"/>
      <c r="N54" s="1121"/>
    </row>
    <row r="55" spans="2:14" ht="15.75">
      <c r="B55" s="1121"/>
      <c r="C55" s="1121"/>
      <c r="D55" s="1121"/>
      <c r="E55" s="1121"/>
      <c r="F55" s="1121"/>
      <c r="G55" s="1121"/>
      <c r="H55" s="1121"/>
      <c r="I55" s="1121"/>
      <c r="J55" s="1121"/>
      <c r="K55" s="1121"/>
      <c r="L55" s="1121"/>
      <c r="M55" s="1121"/>
      <c r="N55" s="1121"/>
    </row>
    <row r="56" spans="2:14" ht="15.75">
      <c r="B56" s="1121"/>
      <c r="C56" s="1121"/>
      <c r="D56" s="1121"/>
      <c r="E56" s="1121"/>
      <c r="F56" s="1121"/>
      <c r="G56" s="1121"/>
      <c r="H56" s="1121"/>
      <c r="I56" s="1121"/>
      <c r="J56" s="1121"/>
      <c r="K56" s="1121"/>
      <c r="L56" s="1121"/>
      <c r="M56" s="1121"/>
      <c r="N56" s="1121"/>
    </row>
    <row r="57" spans="2:14" ht="15.75">
      <c r="B57" s="1121"/>
      <c r="C57" s="1121"/>
      <c r="D57" s="1121"/>
      <c r="E57" s="1121"/>
      <c r="F57" s="1121"/>
      <c r="G57" s="1121"/>
      <c r="H57" s="1121"/>
      <c r="I57" s="1121"/>
      <c r="J57" s="1121"/>
      <c r="K57" s="1121"/>
      <c r="L57" s="1121"/>
      <c r="M57" s="1121"/>
      <c r="N57" s="1121"/>
    </row>
    <row r="58" spans="2:14" ht="15.75">
      <c r="B58" s="1121"/>
      <c r="C58" s="1121"/>
      <c r="D58" s="1121"/>
      <c r="E58" s="1121"/>
      <c r="F58" s="1121"/>
      <c r="G58" s="1121"/>
      <c r="H58" s="1121"/>
      <c r="I58" s="1121"/>
      <c r="J58" s="1121"/>
      <c r="K58" s="1121"/>
      <c r="L58" s="1121"/>
      <c r="M58" s="1121"/>
      <c r="N58" s="1121"/>
    </row>
    <row r="59" spans="2:14" ht="15.75">
      <c r="B59" s="1121"/>
      <c r="C59" s="1121"/>
      <c r="D59" s="1121"/>
      <c r="E59" s="1121"/>
      <c r="F59" s="1121"/>
      <c r="G59" s="1121"/>
      <c r="H59" s="1121"/>
      <c r="I59" s="1121"/>
      <c r="J59" s="1121"/>
      <c r="K59" s="1121"/>
      <c r="L59" s="1121"/>
      <c r="M59" s="1121"/>
      <c r="N59" s="1121"/>
    </row>
    <row r="60" spans="2:14" ht="15.75">
      <c r="B60" s="1121"/>
      <c r="C60" s="1121"/>
      <c r="D60" s="1121"/>
      <c r="E60" s="1121"/>
      <c r="F60" s="1121"/>
      <c r="G60" s="1121"/>
      <c r="H60" s="1121"/>
      <c r="I60" s="1121"/>
      <c r="J60" s="1121"/>
      <c r="K60" s="1121"/>
      <c r="L60" s="1121"/>
      <c r="M60" s="1121"/>
      <c r="N60" s="1121"/>
    </row>
    <row r="61" spans="2:14" ht="15.75">
      <c r="B61" s="1121"/>
      <c r="C61" s="1121"/>
      <c r="D61" s="1121"/>
      <c r="E61" s="1121"/>
      <c r="F61" s="1121"/>
      <c r="G61" s="1121"/>
      <c r="H61" s="1121"/>
      <c r="I61" s="1121"/>
      <c r="J61" s="1121"/>
      <c r="K61" s="1121"/>
      <c r="L61" s="1121"/>
      <c r="M61" s="1121"/>
      <c r="N61" s="1121"/>
    </row>
    <row r="62" spans="2:14" ht="15.75">
      <c r="B62" s="1121"/>
      <c r="C62" s="1121"/>
      <c r="D62" s="1121"/>
      <c r="E62" s="1121"/>
      <c r="F62" s="1121"/>
      <c r="G62" s="1121"/>
      <c r="H62" s="1121"/>
      <c r="I62" s="1121"/>
      <c r="J62" s="1121"/>
      <c r="K62" s="1121"/>
      <c r="L62" s="1121"/>
      <c r="M62" s="1121"/>
      <c r="N62" s="1121"/>
    </row>
    <row r="63" spans="2:14" ht="15.75">
      <c r="B63" s="1121"/>
      <c r="C63" s="1121"/>
      <c r="D63" s="1121"/>
      <c r="E63" s="1121"/>
      <c r="F63" s="1121"/>
      <c r="G63" s="1121"/>
      <c r="H63" s="1121"/>
      <c r="I63" s="1121"/>
      <c r="J63" s="1121"/>
      <c r="K63" s="1121"/>
      <c r="L63" s="1121"/>
      <c r="M63" s="1121"/>
      <c r="N63" s="1121"/>
    </row>
    <row r="64" spans="2:14" ht="15.75">
      <c r="B64" s="1121"/>
      <c r="C64" s="1121"/>
      <c r="D64" s="1121"/>
      <c r="E64" s="1121"/>
      <c r="F64" s="1121"/>
      <c r="G64" s="1121"/>
      <c r="H64" s="1121"/>
      <c r="I64" s="1121"/>
      <c r="J64" s="1121"/>
      <c r="K64" s="1121"/>
      <c r="L64" s="1121"/>
      <c r="M64" s="1121"/>
      <c r="N64" s="1121"/>
    </row>
    <row r="65" spans="2:14" ht="15.75">
      <c r="B65" s="1121"/>
      <c r="C65" s="1121"/>
      <c r="D65" s="1121"/>
      <c r="E65" s="1121"/>
      <c r="F65" s="1121"/>
      <c r="G65" s="1121"/>
      <c r="H65" s="1121"/>
      <c r="I65" s="1121"/>
      <c r="J65" s="1121"/>
      <c r="K65" s="1121"/>
      <c r="L65" s="1121"/>
      <c r="M65" s="1121"/>
      <c r="N65" s="1121"/>
    </row>
    <row r="66" spans="2:14" ht="15.75">
      <c r="B66" s="1121"/>
      <c r="C66" s="1121"/>
      <c r="D66" s="1121"/>
      <c r="E66" s="1121"/>
      <c r="F66" s="1121"/>
      <c r="G66" s="1121"/>
      <c r="H66" s="1121"/>
      <c r="I66" s="1121"/>
      <c r="J66" s="1121"/>
      <c r="K66" s="1121"/>
      <c r="L66" s="1121"/>
      <c r="M66" s="1121"/>
      <c r="N66" s="1121"/>
    </row>
    <row r="67" spans="2:14" ht="15.75">
      <c r="B67" s="1121"/>
      <c r="C67" s="1121"/>
      <c r="D67" s="1121"/>
      <c r="E67" s="1121"/>
      <c r="F67" s="1121"/>
      <c r="G67" s="1121"/>
      <c r="H67" s="1121"/>
      <c r="I67" s="1121"/>
      <c r="J67" s="1121"/>
      <c r="K67" s="1121"/>
      <c r="L67" s="1121"/>
      <c r="M67" s="1121"/>
      <c r="N67" s="1121"/>
    </row>
    <row r="68" spans="2:14" ht="15.75">
      <c r="B68" s="1121"/>
      <c r="C68" s="1121"/>
      <c r="D68" s="1121"/>
      <c r="E68" s="1121"/>
      <c r="F68" s="1121"/>
      <c r="G68" s="1121"/>
      <c r="H68" s="1121"/>
      <c r="I68" s="1121"/>
      <c r="J68" s="1121"/>
      <c r="K68" s="1121"/>
      <c r="L68" s="1121"/>
      <c r="M68" s="1121"/>
      <c r="N68" s="1121"/>
    </row>
    <row r="69" spans="2:14" ht="15.75">
      <c r="B69" s="1121"/>
      <c r="C69" s="1121"/>
      <c r="D69" s="1121"/>
      <c r="E69" s="1121"/>
      <c r="F69" s="1121"/>
      <c r="G69" s="1121"/>
      <c r="H69" s="1121"/>
      <c r="I69" s="1121"/>
      <c r="J69" s="1121"/>
      <c r="K69" s="1121"/>
      <c r="L69" s="1121"/>
      <c r="M69" s="1121"/>
      <c r="N69" s="1121"/>
    </row>
    <row r="70" spans="2:14" ht="15.75">
      <c r="B70" s="1121"/>
      <c r="C70" s="1121"/>
      <c r="D70" s="1121"/>
      <c r="E70" s="1121"/>
      <c r="F70" s="1121"/>
      <c r="G70" s="1121"/>
      <c r="H70" s="1121"/>
      <c r="I70" s="1121"/>
      <c r="J70" s="1121"/>
      <c r="K70" s="1121"/>
      <c r="L70" s="1121"/>
      <c r="M70" s="1121"/>
      <c r="N70" s="1121"/>
    </row>
    <row r="71" spans="2:14" ht="15.75">
      <c r="B71" s="1121"/>
      <c r="C71" s="1121"/>
      <c r="D71" s="1121"/>
      <c r="E71" s="1121"/>
      <c r="F71" s="1121"/>
      <c r="G71" s="1121"/>
      <c r="H71" s="1121"/>
      <c r="I71" s="1121"/>
      <c r="J71" s="1121"/>
      <c r="K71" s="1121"/>
      <c r="L71" s="1121"/>
      <c r="M71" s="1121"/>
      <c r="N71" s="1121"/>
    </row>
    <row r="72" spans="2:14" ht="15.75">
      <c r="B72" s="1121"/>
      <c r="C72" s="1121"/>
      <c r="D72" s="1121"/>
      <c r="E72" s="1121"/>
      <c r="F72" s="1121"/>
      <c r="G72" s="1121"/>
      <c r="H72" s="1121"/>
      <c r="I72" s="1121"/>
      <c r="J72" s="1121"/>
      <c r="K72" s="1121"/>
      <c r="L72" s="1121"/>
      <c r="M72" s="1121"/>
      <c r="N72" s="1121"/>
    </row>
    <row r="73" spans="2:14" ht="15.75">
      <c r="B73" s="1121"/>
      <c r="C73" s="1121"/>
      <c r="D73" s="1121"/>
      <c r="E73" s="1121"/>
      <c r="F73" s="1121"/>
      <c r="G73" s="1121"/>
      <c r="H73" s="1121"/>
      <c r="I73" s="1121"/>
      <c r="J73" s="1121"/>
      <c r="K73" s="1121"/>
      <c r="L73" s="1121"/>
      <c r="M73" s="1121"/>
      <c r="N73" s="1121"/>
    </row>
    <row r="74" spans="2:14" ht="15.75">
      <c r="B74" s="1121"/>
      <c r="C74" s="1121"/>
      <c r="D74" s="1121"/>
      <c r="E74" s="1121"/>
      <c r="F74" s="1121"/>
      <c r="G74" s="1121"/>
      <c r="H74" s="1121"/>
      <c r="I74" s="1121"/>
      <c r="J74" s="1121"/>
      <c r="K74" s="1121"/>
      <c r="L74" s="1121"/>
      <c r="M74" s="1121"/>
      <c r="N74" s="1121"/>
    </row>
    <row r="75" spans="2:14" ht="15.75">
      <c r="B75" s="1121"/>
      <c r="C75" s="1121"/>
      <c r="D75" s="1121"/>
      <c r="E75" s="1121"/>
      <c r="F75" s="1121"/>
      <c r="G75" s="1121"/>
      <c r="H75" s="1121"/>
      <c r="I75" s="1121"/>
      <c r="J75" s="1121"/>
      <c r="K75" s="1121"/>
      <c r="L75" s="1121"/>
      <c r="M75" s="1121"/>
      <c r="N75" s="1121"/>
    </row>
    <row r="76" spans="2:14" ht="15.75">
      <c r="B76" s="1121"/>
      <c r="C76" s="1121"/>
      <c r="D76" s="1121"/>
      <c r="E76" s="1121"/>
      <c r="F76" s="1121"/>
      <c r="G76" s="1121"/>
      <c r="H76" s="1121"/>
      <c r="I76" s="1121"/>
      <c r="J76" s="1121"/>
      <c r="K76" s="1121"/>
      <c r="L76" s="1121"/>
      <c r="M76" s="1121"/>
      <c r="N76" s="1121"/>
    </row>
    <row r="77" spans="2:14" ht="15.75">
      <c r="B77" s="1121"/>
      <c r="C77" s="1121"/>
      <c r="D77" s="1121"/>
      <c r="E77" s="1121"/>
      <c r="F77" s="1121"/>
      <c r="G77" s="1121"/>
      <c r="H77" s="1121"/>
      <c r="I77" s="1121"/>
      <c r="J77" s="1121"/>
      <c r="K77" s="1121"/>
      <c r="L77" s="1121"/>
      <c r="M77" s="1121"/>
      <c r="N77" s="1121"/>
    </row>
    <row r="78" spans="2:14" ht="15.75">
      <c r="B78" s="1121"/>
      <c r="C78" s="1121"/>
      <c r="D78" s="1121"/>
      <c r="E78" s="1121"/>
      <c r="F78" s="1121"/>
      <c r="G78" s="1121"/>
      <c r="H78" s="1121"/>
      <c r="I78" s="1121"/>
      <c r="J78" s="1121"/>
      <c r="K78" s="1121"/>
      <c r="L78" s="1121"/>
      <c r="M78" s="1121"/>
      <c r="N78" s="1121"/>
    </row>
    <row r="79" spans="2:14" ht="15.75">
      <c r="B79" s="1121"/>
      <c r="C79" s="1121"/>
      <c r="D79" s="1121"/>
      <c r="E79" s="1121"/>
      <c r="F79" s="1121"/>
      <c r="G79" s="1121"/>
      <c r="H79" s="1121"/>
      <c r="I79" s="1121"/>
      <c r="J79" s="1121"/>
      <c r="K79" s="1121"/>
      <c r="L79" s="1121"/>
      <c r="M79" s="1121"/>
      <c r="N79" s="1121"/>
    </row>
    <row r="80" spans="2:14" ht="15.75">
      <c r="B80" s="1121"/>
      <c r="C80" s="1121"/>
      <c r="D80" s="1121"/>
      <c r="E80" s="1121"/>
      <c r="F80" s="1121"/>
      <c r="G80" s="1121"/>
      <c r="H80" s="1121"/>
      <c r="I80" s="1121"/>
      <c r="J80" s="1121"/>
      <c r="K80" s="1121"/>
      <c r="L80" s="1121"/>
      <c r="M80" s="1121"/>
      <c r="N80" s="1121"/>
    </row>
    <row r="81" spans="2:14" ht="15.75">
      <c r="B81" s="1121"/>
      <c r="C81" s="1121"/>
      <c r="D81" s="1121"/>
      <c r="E81" s="1121"/>
      <c r="F81" s="1121"/>
      <c r="G81" s="1121"/>
      <c r="H81" s="1121"/>
      <c r="I81" s="1121"/>
      <c r="J81" s="1121"/>
      <c r="K81" s="1121"/>
      <c r="L81" s="1121"/>
      <c r="M81" s="1121"/>
      <c r="N81" s="1121"/>
    </row>
    <row r="82" spans="2:14" ht="15.75">
      <c r="B82" s="1121"/>
      <c r="C82" s="1121"/>
      <c r="D82" s="1121"/>
      <c r="E82" s="1121"/>
      <c r="F82" s="1121"/>
      <c r="G82" s="1121"/>
      <c r="H82" s="1121"/>
      <c r="I82" s="1121"/>
      <c r="J82" s="1121"/>
      <c r="K82" s="1121"/>
      <c r="L82" s="1121"/>
      <c r="M82" s="1121"/>
      <c r="N82" s="1121"/>
    </row>
    <row r="83" spans="2:14" ht="15.75">
      <c r="B83" s="1121"/>
      <c r="C83" s="1121"/>
      <c r="D83" s="1121"/>
      <c r="E83" s="1121"/>
      <c r="F83" s="1121"/>
      <c r="G83" s="1121"/>
      <c r="H83" s="1121"/>
      <c r="I83" s="1121"/>
      <c r="J83" s="1121"/>
      <c r="K83" s="1121"/>
      <c r="L83" s="1121"/>
      <c r="M83" s="1121"/>
      <c r="N83" s="1121"/>
    </row>
    <row r="84" spans="2:14" ht="15.75">
      <c r="B84" s="1121"/>
      <c r="C84" s="1121"/>
      <c r="D84" s="1121"/>
      <c r="E84" s="1121"/>
      <c r="F84" s="1121"/>
      <c r="G84" s="1121"/>
      <c r="H84" s="1121"/>
      <c r="I84" s="1121"/>
      <c r="J84" s="1121"/>
      <c r="K84" s="1121"/>
      <c r="L84" s="1121"/>
      <c r="M84" s="1121"/>
      <c r="N84" s="1121"/>
    </row>
    <row r="85" spans="2:14" ht="15.75">
      <c r="B85" s="1121"/>
      <c r="C85" s="1121"/>
      <c r="D85" s="1121"/>
      <c r="E85" s="1121"/>
      <c r="F85" s="1121"/>
      <c r="G85" s="1121"/>
      <c r="H85" s="1121"/>
      <c r="I85" s="1121"/>
      <c r="J85" s="1121"/>
      <c r="K85" s="1121"/>
      <c r="L85" s="1121"/>
      <c r="M85" s="1121"/>
      <c r="N85" s="1121"/>
    </row>
    <row r="86" spans="2:14" ht="15.75">
      <c r="B86" s="1121"/>
      <c r="C86" s="1121"/>
      <c r="D86" s="1121"/>
      <c r="E86" s="1121"/>
      <c r="F86" s="1121"/>
      <c r="G86" s="1121"/>
      <c r="H86" s="1121"/>
      <c r="I86" s="1121"/>
      <c r="J86" s="1121"/>
      <c r="K86" s="1121"/>
      <c r="L86" s="1121"/>
      <c r="M86" s="1121"/>
      <c r="N86" s="1121"/>
    </row>
    <row r="87" spans="2:14" ht="15.75">
      <c r="B87" s="1121"/>
      <c r="C87" s="1121"/>
      <c r="D87" s="1121"/>
      <c r="E87" s="1121"/>
      <c r="F87" s="1121"/>
      <c r="G87" s="1121"/>
      <c r="H87" s="1121"/>
      <c r="I87" s="1121"/>
      <c r="J87" s="1121"/>
      <c r="K87" s="1121"/>
      <c r="L87" s="1121"/>
      <c r="M87" s="1121"/>
      <c r="N87" s="1121"/>
    </row>
    <row r="88" spans="2:14" ht="15.75">
      <c r="B88" s="1121"/>
      <c r="C88" s="1121"/>
      <c r="D88" s="1121"/>
      <c r="E88" s="1121"/>
      <c r="F88" s="1121"/>
      <c r="G88" s="1121"/>
      <c r="H88" s="1121"/>
      <c r="I88" s="1121"/>
      <c r="J88" s="1121"/>
      <c r="K88" s="1121"/>
      <c r="L88" s="1121"/>
      <c r="M88" s="1121"/>
      <c r="N88" s="1121"/>
    </row>
    <row r="89" spans="2:14" ht="15.75">
      <c r="B89" s="1121"/>
      <c r="C89" s="1121"/>
      <c r="D89" s="1121"/>
      <c r="E89" s="1121"/>
      <c r="F89" s="1121"/>
      <c r="G89" s="1121"/>
      <c r="H89" s="1121"/>
      <c r="I89" s="1121"/>
      <c r="J89" s="1121"/>
      <c r="K89" s="1121"/>
      <c r="L89" s="1121"/>
      <c r="M89" s="1121"/>
      <c r="N89" s="1121"/>
    </row>
    <row r="90" spans="2:14" ht="15.75">
      <c r="B90" s="1121"/>
      <c r="C90" s="1121"/>
      <c r="D90" s="1121"/>
      <c r="E90" s="1121"/>
      <c r="F90" s="1121"/>
      <c r="G90" s="1121"/>
      <c r="H90" s="1121"/>
      <c r="I90" s="1121"/>
      <c r="J90" s="1121"/>
      <c r="K90" s="1121"/>
      <c r="L90" s="1121"/>
      <c r="M90" s="1121"/>
      <c r="N90" s="1121"/>
    </row>
    <row r="91" spans="2:14" ht="15.75">
      <c r="B91" s="1121"/>
      <c r="C91" s="1121"/>
      <c r="D91" s="1121"/>
      <c r="E91" s="1121"/>
      <c r="F91" s="1121"/>
      <c r="G91" s="1121"/>
      <c r="H91" s="1121"/>
      <c r="I91" s="1121"/>
      <c r="J91" s="1121"/>
      <c r="K91" s="1121"/>
      <c r="L91" s="1121"/>
      <c r="M91" s="1121"/>
      <c r="N91" s="1121"/>
    </row>
    <row r="92" spans="2:14" ht="15.75">
      <c r="B92" s="1121"/>
      <c r="C92" s="1121"/>
      <c r="D92" s="1121"/>
      <c r="E92" s="1121"/>
      <c r="F92" s="1121"/>
      <c r="G92" s="1121"/>
      <c r="H92" s="1121"/>
      <c r="I92" s="1121"/>
      <c r="J92" s="1121"/>
      <c r="K92" s="1121"/>
      <c r="L92" s="1121"/>
      <c r="M92" s="1121"/>
      <c r="N92" s="1121"/>
    </row>
  </sheetData>
  <customSheetViews>
    <customSheetView guid="{700BB901-DE3D-40AF-9E84-3437521A0345}" showPageBreaks="1">
      <selection sqref="A1:I35"/>
      <pageMargins left="1" right="0.5" top="1" bottom="1" header="0.5" footer="0.5"/>
      <printOptions horizontalCentered="1"/>
      <pageSetup scale="91" orientation="landscape" r:id="rId1"/>
      <headerFooter alignWithMargins="0">
        <oddFooter>&amp;L&amp;8Sponsored by:  Pamela L. Sutton-Hall&amp;C&amp;8&amp;A&amp;R&amp;8&amp;P of &amp;N</oddFooter>
      </headerFooter>
    </customSheetView>
    <customSheetView guid="{D30DA162-D620-4A19-970C-1046A6A23ED1}" topLeftCell="A19">
      <selection activeCell="I44" sqref="I44:I45"/>
      <pageMargins left="1" right="0.5" top="1" bottom="1" header="0.5" footer="0.5"/>
      <printOptions horizontalCentered="1"/>
      <pageSetup scale="91" orientation="landscape" r:id="rId2"/>
      <headerFooter alignWithMargins="0">
        <oddFooter>&amp;L&amp;8Sponsored by:  Pamela L. Sutton-Hall&amp;C&amp;8&amp;A&amp;R&amp;8&amp;P of &amp;N</oddFooter>
      </headerFooter>
    </customSheetView>
    <customSheetView guid="{7B208CC4-03EC-49A3-9AEF-BDEAF48D6BE2}" topLeftCell="A19">
      <selection activeCell="I44" sqref="I44:I45"/>
      <pageMargins left="1" right="0.5" top="1" bottom="1" header="0.5" footer="0.5"/>
      <printOptions horizontalCentered="1"/>
      <pageSetup scale="91" orientation="landscape" r:id="rId3"/>
      <headerFooter alignWithMargins="0">
        <oddFooter>&amp;L&amp;8Sponsored by:  Pamela L. Sutton-Hall&amp;C&amp;8&amp;A&amp;R&amp;8&amp;P of &amp;N</oddFooter>
      </headerFooter>
    </customSheetView>
    <customSheetView guid="{FAFF7267-5C8D-421B-A6E7-C317663504A2}">
      <pageMargins left="1" right="0.5" top="1" bottom="1" header="0.5" footer="0.5"/>
      <printOptions horizontalCentered="1"/>
      <pageSetup scale="91" orientation="landscape" r:id="rId4"/>
      <headerFooter alignWithMargins="0">
        <oddFooter>&amp;L&amp;8Sponsored by:  Pamela L. Sutton-Hall&amp;C&amp;8&amp;A&amp;R&amp;8&amp;P of &amp;N</oddFooter>
      </headerFooter>
    </customSheetView>
    <customSheetView guid="{659C7A86-29AF-4EB2-A484-62929168C99A}" topLeftCell="A19">
      <selection activeCell="I44" sqref="I44:I45"/>
      <pageMargins left="1" right="0.5" top="1" bottom="1" header="0.5" footer="0.5"/>
      <printOptions horizontalCentered="1"/>
      <pageSetup scale="91" orientation="landscape" r:id="rId5"/>
      <headerFooter alignWithMargins="0">
        <oddFooter>&amp;L&amp;8Sponsored by:  Pamela L. Sutton-Hall&amp;C&amp;8&amp;A&amp;R&amp;8&amp;P of &amp;N</oddFooter>
      </headerFooter>
    </customSheetView>
    <customSheetView guid="{DE1D8474-1C81-4DEF-9FC4-4CC6D52CA0A7}">
      <pageMargins left="1" right="0.5" top="1" bottom="1" header="0.5" footer="0.5"/>
      <printOptions horizontalCentered="1"/>
      <pageSetup scale="91" orientation="landscape" r:id="rId6"/>
      <headerFooter alignWithMargins="0">
        <oddFooter>&amp;L&amp;8Sponsored by:  Pamela L. Sutton-Hall&amp;C&amp;8&amp;A&amp;R&amp;8&amp;P of &amp;N</oddFooter>
      </headerFooter>
    </customSheetView>
  </customSheetViews>
  <pageMargins left="1" right="1" top="1" bottom="1" header="0.75" footer="0.75"/>
  <pageSetup scale="80" orientation="portrait" r:id="rId7"/>
  <headerFooter alignWithMargins="0">
    <oddFooter>&amp;L&amp;8Sponsored by:  Randall W. Hamlett</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dimension ref="A1:X135"/>
  <sheetViews>
    <sheetView workbookViewId="0"/>
  </sheetViews>
  <sheetFormatPr defaultColWidth="9.140625" defaultRowHeight="12.75" customHeight="1"/>
  <cols>
    <col min="1" max="1" width="3.42578125" style="59" customWidth="1"/>
    <col min="2" max="2" width="6.42578125" style="59" customWidth="1"/>
    <col min="3" max="3" width="33" style="59" customWidth="1"/>
    <col min="4" max="4" width="7.5703125" style="59" customWidth="1"/>
    <col min="5" max="5" width="11" style="126" customWidth="1"/>
    <col min="6" max="6" width="11.5703125" style="126" customWidth="1"/>
    <col min="7" max="7" width="10.85546875" style="126" customWidth="1"/>
    <col min="8" max="8" width="11.85546875" style="126" customWidth="1"/>
    <col min="9" max="9" width="8.5703125" style="268" customWidth="1"/>
    <col min="10" max="10" width="10.7109375" style="59" bestFit="1" customWidth="1"/>
    <col min="11" max="11" width="4" style="61" bestFit="1" customWidth="1"/>
    <col min="12" max="12" width="11.7109375" style="61" bestFit="1" customWidth="1"/>
    <col min="13" max="13" width="9.85546875" style="1181" customWidth="1"/>
    <col min="14" max="14" width="11.140625" style="59" customWidth="1"/>
    <col min="15" max="15" width="9.85546875" style="59" customWidth="1"/>
    <col min="16" max="16" width="10.85546875" style="59" customWidth="1"/>
    <col min="17" max="17" width="10.42578125" style="59" customWidth="1"/>
    <col min="18" max="18" width="12.5703125" style="59" customWidth="1"/>
    <col min="19" max="19" width="13.5703125" style="59" customWidth="1"/>
    <col min="20" max="20" width="9.140625" style="59"/>
    <col min="21" max="21" width="9.140625" style="59" customWidth="1"/>
    <col min="22" max="16384" width="9.140625" style="59"/>
  </cols>
  <sheetData>
    <row r="1" spans="1:23" ht="12" thickBot="1">
      <c r="M1" s="119"/>
      <c r="R1" s="20"/>
    </row>
    <row r="2" spans="1:23" ht="11.25">
      <c r="B2" s="1657" t="s">
        <v>465</v>
      </c>
      <c r="C2" s="86"/>
      <c r="D2" s="255"/>
      <c r="F2" s="181"/>
      <c r="M2" s="205"/>
      <c r="R2" s="354"/>
    </row>
    <row r="3" spans="1:23" ht="11.25">
      <c r="B3" s="295" t="s">
        <v>1407</v>
      </c>
      <c r="C3" s="4"/>
      <c r="D3" s="271"/>
      <c r="F3" s="181"/>
      <c r="M3" s="205"/>
      <c r="R3" s="354"/>
    </row>
    <row r="4" spans="1:23" ht="11.25">
      <c r="B4" s="1659" t="s">
        <v>457</v>
      </c>
      <c r="C4" s="4"/>
      <c r="D4" s="271"/>
    </row>
    <row r="5" spans="1:23" ht="11.25">
      <c r="B5" s="1658" t="s">
        <v>1260</v>
      </c>
      <c r="C5" s="4"/>
      <c r="D5" s="271"/>
    </row>
    <row r="6" spans="1:23" ht="12" thickBot="1">
      <c r="B6" s="1660" t="str">
        <f>'I-A'!B6</f>
        <v xml:space="preserve"> </v>
      </c>
      <c r="C6" s="216"/>
      <c r="D6" s="275"/>
    </row>
    <row r="7" spans="1:23" ht="11.25">
      <c r="B7" s="57"/>
    </row>
    <row r="8" spans="1:23" ht="12" thickBot="1">
      <c r="B8" s="59" t="s">
        <v>584</v>
      </c>
      <c r="E8" s="355">
        <v>1</v>
      </c>
      <c r="F8" s="355">
        <v>2</v>
      </c>
      <c r="G8" s="355">
        <v>3</v>
      </c>
      <c r="H8" s="355">
        <v>4</v>
      </c>
      <c r="I8" s="418">
        <v>5</v>
      </c>
      <c r="J8" s="60">
        <v>6</v>
      </c>
      <c r="K8" s="60">
        <v>7</v>
      </c>
      <c r="L8" s="60">
        <v>8</v>
      </c>
      <c r="M8" s="1182">
        <v>9</v>
      </c>
      <c r="N8" s="60">
        <v>10</v>
      </c>
      <c r="O8" s="355">
        <v>11</v>
      </c>
      <c r="P8" s="355">
        <v>12</v>
      </c>
      <c r="Q8" s="61">
        <v>13</v>
      </c>
      <c r="R8" s="61"/>
    </row>
    <row r="9" spans="1:23" ht="11.25">
      <c r="A9" s="232"/>
      <c r="B9" s="388"/>
      <c r="C9" s="388"/>
      <c r="D9" s="388"/>
      <c r="E9" s="500"/>
      <c r="F9" s="500"/>
      <c r="G9" s="500"/>
      <c r="H9" s="501" t="s">
        <v>352</v>
      </c>
      <c r="I9" s="389" t="s">
        <v>355</v>
      </c>
      <c r="J9" s="388"/>
      <c r="K9" s="388"/>
      <c r="L9" s="388"/>
      <c r="M9" s="502"/>
      <c r="N9" s="356"/>
      <c r="O9" s="356"/>
      <c r="P9" s="390"/>
      <c r="Q9" s="356"/>
      <c r="R9" s="356"/>
    </row>
    <row r="10" spans="1:23" ht="11.25">
      <c r="A10" s="233"/>
      <c r="B10" s="357" t="s">
        <v>611</v>
      </c>
      <c r="C10" s="357" t="s">
        <v>578</v>
      </c>
      <c r="D10" s="357" t="s">
        <v>583</v>
      </c>
      <c r="E10" s="1183" t="s">
        <v>281</v>
      </c>
      <c r="F10" s="503" t="s">
        <v>282</v>
      </c>
      <c r="G10" s="503" t="s">
        <v>251</v>
      </c>
      <c r="H10" s="503" t="s">
        <v>283</v>
      </c>
      <c r="I10" s="392" t="s">
        <v>773</v>
      </c>
      <c r="J10" s="357" t="s">
        <v>284</v>
      </c>
      <c r="K10" s="357" t="s">
        <v>285</v>
      </c>
      <c r="L10" s="357" t="s">
        <v>383</v>
      </c>
      <c r="M10" s="504" t="s">
        <v>162</v>
      </c>
      <c r="N10" s="357" t="s">
        <v>163</v>
      </c>
      <c r="O10" s="357" t="s">
        <v>993</v>
      </c>
      <c r="P10" s="357" t="s">
        <v>270</v>
      </c>
      <c r="Q10" s="357" t="s">
        <v>283</v>
      </c>
      <c r="R10" s="357"/>
    </row>
    <row r="11" spans="1:23" ht="11.25">
      <c r="A11" s="233" t="s">
        <v>272</v>
      </c>
      <c r="B11" s="357" t="s">
        <v>250</v>
      </c>
      <c r="C11" s="357"/>
      <c r="D11" s="357" t="s">
        <v>586</v>
      </c>
      <c r="E11" s="1183" t="s">
        <v>352</v>
      </c>
      <c r="F11" s="503" t="s">
        <v>353</v>
      </c>
      <c r="G11" s="503" t="s">
        <v>176</v>
      </c>
      <c r="H11" s="503" t="s">
        <v>354</v>
      </c>
      <c r="I11" s="392" t="s">
        <v>774</v>
      </c>
      <c r="J11" s="357" t="s">
        <v>355</v>
      </c>
      <c r="K11" s="357" t="s">
        <v>356</v>
      </c>
      <c r="L11" s="357" t="s">
        <v>286</v>
      </c>
      <c r="M11" s="504"/>
      <c r="N11" s="357"/>
      <c r="O11" s="357"/>
      <c r="P11" s="357"/>
      <c r="Q11" s="357"/>
      <c r="R11" s="357" t="s">
        <v>587</v>
      </c>
    </row>
    <row r="12" spans="1:23" ht="12" thickBot="1">
      <c r="A12" s="234" t="s">
        <v>1083</v>
      </c>
      <c r="B12" s="358"/>
      <c r="C12" s="358"/>
      <c r="D12" s="358"/>
      <c r="E12" s="1184"/>
      <c r="F12" s="459"/>
      <c r="G12" s="459"/>
      <c r="H12" s="459"/>
      <c r="I12" s="394" t="s">
        <v>286</v>
      </c>
      <c r="J12" s="358"/>
      <c r="K12" s="358"/>
      <c r="L12" s="358" t="s">
        <v>357</v>
      </c>
      <c r="M12" s="505"/>
      <c r="N12" s="358"/>
      <c r="O12" s="358"/>
      <c r="P12" s="358"/>
      <c r="Q12" s="359"/>
      <c r="R12" s="358"/>
    </row>
    <row r="13" spans="1:23" ht="12.75" customHeight="1">
      <c r="A13" s="147"/>
      <c r="B13" s="254"/>
      <c r="C13" s="94"/>
      <c r="D13" s="94"/>
      <c r="E13" s="182"/>
      <c r="F13" s="182"/>
      <c r="G13" s="182"/>
      <c r="H13" s="182"/>
      <c r="I13" s="265"/>
      <c r="J13" s="94"/>
      <c r="K13" s="94"/>
      <c r="L13" s="95"/>
      <c r="M13" s="1185"/>
      <c r="N13" s="94"/>
      <c r="O13" s="94"/>
      <c r="P13" s="94"/>
      <c r="Q13" s="255"/>
      <c r="R13" s="94"/>
    </row>
    <row r="14" spans="1:23" s="40" customFormat="1" ht="11.25">
      <c r="A14" s="584">
        <v>1</v>
      </c>
      <c r="B14" s="295" t="s">
        <v>330</v>
      </c>
      <c r="D14" s="38"/>
      <c r="E14" s="183"/>
      <c r="F14" s="183"/>
      <c r="G14" s="183"/>
      <c r="H14" s="183"/>
      <c r="I14" s="189"/>
      <c r="J14" s="23"/>
      <c r="K14" s="38"/>
      <c r="L14" s="38"/>
      <c r="M14" s="1186"/>
      <c r="N14" s="23"/>
      <c r="O14" s="23"/>
      <c r="Q14" s="296"/>
    </row>
    <row r="15" spans="1:23" s="40" customFormat="1" ht="11.25">
      <c r="A15" s="534">
        <f t="shared" ref="A15:A80" si="0">+A14+1</f>
        <v>2</v>
      </c>
      <c r="B15" s="295"/>
      <c r="C15" s="49" t="s">
        <v>737</v>
      </c>
      <c r="D15" s="38" t="s">
        <v>489</v>
      </c>
      <c r="E15" s="1187"/>
      <c r="F15" s="183"/>
      <c r="G15" s="183"/>
      <c r="H15" s="183"/>
      <c r="I15" s="189"/>
      <c r="J15" s="23"/>
      <c r="K15" s="38"/>
      <c r="L15" s="38"/>
      <c r="M15" s="1186"/>
      <c r="N15" s="23"/>
      <c r="O15" s="23"/>
      <c r="Q15" s="296"/>
    </row>
    <row r="16" spans="1:23" s="40" customFormat="1" ht="11.25">
      <c r="A16" s="534">
        <f t="shared" si="0"/>
        <v>3</v>
      </c>
      <c r="B16" s="297">
        <v>556</v>
      </c>
      <c r="C16" s="119" t="s">
        <v>1089</v>
      </c>
      <c r="E16" s="139">
        <f>'[10]II-D-1 O&amp;M'!E16+'[9]II-D-1 O&amp;M'!E16</f>
        <v>191912.70999999996</v>
      </c>
      <c r="F16" s="139">
        <f>'[10]II-D-1 O&amp;M'!F16+'[9]II-D-1 O&amp;M'!F16</f>
        <v>191912.68999999994</v>
      </c>
      <c r="G16" s="139">
        <f>'[10]II-D-1 O&amp;M'!G16+'[9]II-D-1 O&amp;M'!G16</f>
        <v>-1.4900000000000007</v>
      </c>
      <c r="H16" s="139">
        <f t="shared" ref="H16:H26" si="1">E16-F16+G16</f>
        <v>-1.4699999999813742</v>
      </c>
      <c r="I16" s="194">
        <v>1</v>
      </c>
      <c r="J16" s="11">
        <f t="shared" ref="J16:J26" si="2">SUM((H16-M16)*I16)+M16</f>
        <v>-1.4699999999813742</v>
      </c>
      <c r="K16" s="19">
        <v>29</v>
      </c>
      <c r="L16" s="19" t="s">
        <v>517</v>
      </c>
      <c r="M16" s="139">
        <f>'[10]II-D-1 O&amp;M'!M16+'[9]II-D-1 O&amp;M'!M16</f>
        <v>-1.4900000000000007</v>
      </c>
      <c r="N16" s="139">
        <f>'[10]II-D-1 O&amp;M'!N16+'[9]II-D-1 O&amp;M'!N16</f>
        <v>2.9103830456733704E-11</v>
      </c>
      <c r="O16" s="139">
        <f>'[10]II-D-1 O&amp;M'!O16+'[9]II-D-1 O&amp;M'!O16</f>
        <v>0</v>
      </c>
      <c r="P16" s="139">
        <f>'[10]II-D-1 O&amp;M'!P16+'[9]II-D-1 O&amp;M'!P16</f>
        <v>0</v>
      </c>
      <c r="Q16" s="221">
        <f t="shared" ref="Q16:Q26" si="3">+SUM(M16:P16)</f>
        <v>-1.4899999999708968</v>
      </c>
      <c r="R16" s="20"/>
      <c r="S16" s="20"/>
      <c r="T16" s="20"/>
      <c r="U16" s="20"/>
      <c r="V16" s="20"/>
      <c r="W16" s="20"/>
    </row>
    <row r="17" spans="1:19" s="20" customFormat="1" ht="11.25">
      <c r="A17" s="534">
        <f t="shared" si="0"/>
        <v>4</v>
      </c>
      <c r="B17" s="298" t="s">
        <v>524</v>
      </c>
      <c r="C17" s="10" t="s">
        <v>525</v>
      </c>
      <c r="D17" s="19"/>
      <c r="E17" s="139">
        <f>'[10]II-D-1 O&amp;M'!E17+'[9]II-D-1 O&amp;M'!E17</f>
        <v>16503788.399999999</v>
      </c>
      <c r="F17" s="139">
        <f>'[10]II-D-1 O&amp;M'!F17+'[9]II-D-1 O&amp;M'!F17</f>
        <v>0</v>
      </c>
      <c r="G17" s="139">
        <f>'[10]II-D-1 O&amp;M'!G17+'[9]II-D-1 O&amp;M'!G17</f>
        <v>-98749.108247203854</v>
      </c>
      <c r="H17" s="139">
        <f t="shared" si="1"/>
        <v>16405039.291752795</v>
      </c>
      <c r="I17" s="194">
        <v>1</v>
      </c>
      <c r="J17" s="11">
        <f t="shared" si="2"/>
        <v>16405039.291752795</v>
      </c>
      <c r="K17" s="19">
        <v>29</v>
      </c>
      <c r="L17" s="19" t="s">
        <v>517</v>
      </c>
      <c r="M17" s="139">
        <f>'[10]II-D-1 O&amp;M'!M17+'[9]II-D-1 O&amp;M'!M17</f>
        <v>16405039.291752793</v>
      </c>
      <c r="N17" s="139">
        <f>'[10]II-D-1 O&amp;M'!N17+'[9]II-D-1 O&amp;M'!N17</f>
        <v>-9.3132257461547852E-10</v>
      </c>
      <c r="O17" s="139">
        <f>'[10]II-D-1 O&amp;M'!O17+'[9]II-D-1 O&amp;M'!O17</f>
        <v>0</v>
      </c>
      <c r="P17" s="139">
        <f>'[10]II-D-1 O&amp;M'!P17+'[9]II-D-1 O&amp;M'!P17</f>
        <v>0</v>
      </c>
      <c r="Q17" s="221">
        <f t="shared" si="3"/>
        <v>16405039.291752793</v>
      </c>
      <c r="R17" s="16"/>
    </row>
    <row r="18" spans="1:19" s="20" customFormat="1" ht="11.25">
      <c r="A18" s="534">
        <f t="shared" si="0"/>
        <v>5</v>
      </c>
      <c r="B18" s="298" t="s">
        <v>526</v>
      </c>
      <c r="C18" s="10" t="s">
        <v>333</v>
      </c>
      <c r="D18" s="19"/>
      <c r="E18" s="139">
        <f>'[10]II-D-1 O&amp;M'!E18+'[9]II-D-1 O&amp;M'!E18</f>
        <v>2827017.86</v>
      </c>
      <c r="F18" s="139">
        <f>'[10]II-D-1 O&amp;M'!F18+'[9]II-D-1 O&amp;M'!F18</f>
        <v>0</v>
      </c>
      <c r="G18" s="139">
        <f>'[10]II-D-1 O&amp;M'!G18+'[9]II-D-1 O&amp;M'!G18</f>
        <v>28257.642061951137</v>
      </c>
      <c r="H18" s="139">
        <f t="shared" si="1"/>
        <v>2855275.502061951</v>
      </c>
      <c r="I18" s="194">
        <v>1</v>
      </c>
      <c r="J18" s="11">
        <f t="shared" si="2"/>
        <v>2855275.502061951</v>
      </c>
      <c r="K18" s="19">
        <v>29</v>
      </c>
      <c r="L18" s="19" t="s">
        <v>517</v>
      </c>
      <c r="M18" s="139">
        <f>'[10]II-D-1 O&amp;M'!M18+'[9]II-D-1 O&amp;M'!M18</f>
        <v>2855275.502061951</v>
      </c>
      <c r="N18" s="139">
        <f>'[10]II-D-1 O&amp;M'!N18+'[9]II-D-1 O&amp;M'!N18</f>
        <v>0</v>
      </c>
      <c r="O18" s="139">
        <f>'[10]II-D-1 O&amp;M'!O18+'[9]II-D-1 O&amp;M'!O18</f>
        <v>0</v>
      </c>
      <c r="P18" s="139">
        <f>'[10]II-D-1 O&amp;M'!P18+'[9]II-D-1 O&amp;M'!P18</f>
        <v>0</v>
      </c>
      <c r="Q18" s="221">
        <f t="shared" si="3"/>
        <v>2855275.502061951</v>
      </c>
      <c r="R18" s="11"/>
    </row>
    <row r="19" spans="1:19" s="20" customFormat="1" ht="11.25">
      <c r="A19" s="534">
        <f t="shared" si="0"/>
        <v>6</v>
      </c>
      <c r="B19" s="298" t="s">
        <v>527</v>
      </c>
      <c r="C19" s="10" t="s">
        <v>528</v>
      </c>
      <c r="D19" s="19"/>
      <c r="E19" s="139">
        <f>'[10]II-D-1 O&amp;M'!E19+'[9]II-D-1 O&amp;M'!E19</f>
        <v>818963.38000000012</v>
      </c>
      <c r="F19" s="139">
        <f>'[10]II-D-1 O&amp;M'!F19+'[9]II-D-1 O&amp;M'!F19</f>
        <v>0</v>
      </c>
      <c r="G19" s="139">
        <f>'[10]II-D-1 O&amp;M'!G19+'[9]II-D-1 O&amp;M'!G19</f>
        <v>19899.928594292549</v>
      </c>
      <c r="H19" s="139">
        <f t="shared" si="1"/>
        <v>838863.30859429273</v>
      </c>
      <c r="I19" s="194">
        <v>1</v>
      </c>
      <c r="J19" s="11">
        <f t="shared" si="2"/>
        <v>838863.30859429273</v>
      </c>
      <c r="K19" s="19">
        <v>29</v>
      </c>
      <c r="L19" s="19" t="s">
        <v>517</v>
      </c>
      <c r="M19" s="139">
        <f>'[10]II-D-1 O&amp;M'!M19+'[9]II-D-1 O&amp;M'!M19</f>
        <v>838863.30859429261</v>
      </c>
      <c r="N19" s="139">
        <f>'[10]II-D-1 O&amp;M'!N19+'[9]II-D-1 O&amp;M'!N19</f>
        <v>0</v>
      </c>
      <c r="O19" s="139">
        <f>'[10]II-D-1 O&amp;M'!O19+'[9]II-D-1 O&amp;M'!O19</f>
        <v>0</v>
      </c>
      <c r="P19" s="139">
        <f>'[10]II-D-1 O&amp;M'!P19+'[9]II-D-1 O&amp;M'!P19</f>
        <v>0</v>
      </c>
      <c r="Q19" s="221">
        <f t="shared" si="3"/>
        <v>838863.30859429261</v>
      </c>
      <c r="R19" s="11"/>
    </row>
    <row r="20" spans="1:19" s="20" customFormat="1" ht="11.25">
      <c r="A20" s="534">
        <f t="shared" si="0"/>
        <v>7</v>
      </c>
      <c r="B20" s="298" t="s">
        <v>529</v>
      </c>
      <c r="C20" s="10" t="s">
        <v>530</v>
      </c>
      <c r="D20" s="19"/>
      <c r="E20" s="139">
        <f>'[10]II-D-1 O&amp;M'!E20+'[9]II-D-1 O&amp;M'!E20</f>
        <v>339704.87999999989</v>
      </c>
      <c r="F20" s="139">
        <f>'[10]II-D-1 O&amp;M'!F20+'[9]II-D-1 O&amp;M'!F20</f>
        <v>0</v>
      </c>
      <c r="G20" s="139">
        <f>'[10]II-D-1 O&amp;M'!G20+'[9]II-D-1 O&amp;M'!G20</f>
        <v>267430.66171964828</v>
      </c>
      <c r="H20" s="139">
        <f t="shared" si="1"/>
        <v>607135.54171964817</v>
      </c>
      <c r="I20" s="194">
        <v>1</v>
      </c>
      <c r="J20" s="11">
        <f t="shared" si="2"/>
        <v>607135.54171964817</v>
      </c>
      <c r="K20" s="19">
        <v>29</v>
      </c>
      <c r="L20" s="19" t="s">
        <v>517</v>
      </c>
      <c r="M20" s="139">
        <f>'[10]II-D-1 O&amp;M'!M20+'[9]II-D-1 O&amp;M'!M20</f>
        <v>607135.54171964817</v>
      </c>
      <c r="N20" s="139">
        <f>'[10]II-D-1 O&amp;M'!N20+'[9]II-D-1 O&amp;M'!N20</f>
        <v>-2.9103830456733704E-11</v>
      </c>
      <c r="O20" s="139">
        <f>'[10]II-D-1 O&amp;M'!O20+'[9]II-D-1 O&amp;M'!O20</f>
        <v>0</v>
      </c>
      <c r="P20" s="139">
        <f>'[10]II-D-1 O&amp;M'!P20+'[9]II-D-1 O&amp;M'!P20</f>
        <v>0</v>
      </c>
      <c r="Q20" s="221">
        <f t="shared" si="3"/>
        <v>607135.54171964817</v>
      </c>
      <c r="R20" s="11"/>
    </row>
    <row r="21" spans="1:19" s="20" customFormat="1" ht="11.25">
      <c r="A21" s="534">
        <f>+A19+1</f>
        <v>7</v>
      </c>
      <c r="B21" s="1535">
        <v>564</v>
      </c>
      <c r="C21" s="10" t="s">
        <v>531</v>
      </c>
      <c r="D21" s="19"/>
      <c r="E21" s="139">
        <f>'[10]II-D-1 O&amp;M'!E21</f>
        <v>0</v>
      </c>
      <c r="F21" s="139">
        <f>'[10]II-D-1 O&amp;M'!F21</f>
        <v>0</v>
      </c>
      <c r="G21" s="139">
        <f>'[10]II-D-1 O&amp;M'!G21</f>
        <v>0</v>
      </c>
      <c r="H21" s="139">
        <f t="shared" ref="H21" si="4">E21-F21+G21</f>
        <v>0</v>
      </c>
      <c r="I21" s="194">
        <v>1</v>
      </c>
      <c r="J21" s="11">
        <f t="shared" ref="J21" si="5">SUM((H21-M21)*I21)+M21</f>
        <v>0</v>
      </c>
      <c r="K21" s="19">
        <v>29</v>
      </c>
      <c r="L21" s="19" t="s">
        <v>517</v>
      </c>
      <c r="M21" s="139">
        <f>'[10]II-D-1 O&amp;M'!M21</f>
        <v>0</v>
      </c>
      <c r="N21" s="139">
        <f>'[10]II-D-1 O&amp;M'!N21</f>
        <v>0</v>
      </c>
      <c r="O21" s="139">
        <f>'[10]II-D-1 O&amp;M'!O21</f>
        <v>0</v>
      </c>
      <c r="P21" s="139">
        <f>'[10]II-D-1 O&amp;M'!P21</f>
        <v>0</v>
      </c>
      <c r="Q21" s="221">
        <f t="shared" ref="Q21" si="6">+SUM(M21:P21)</f>
        <v>0</v>
      </c>
      <c r="R21" s="11"/>
    </row>
    <row r="22" spans="1:19" s="20" customFormat="1" ht="11.25">
      <c r="A22" s="534">
        <f>+A20+1</f>
        <v>8</v>
      </c>
      <c r="B22" s="379">
        <v>565</v>
      </c>
      <c r="C22" s="10" t="s">
        <v>651</v>
      </c>
      <c r="D22" s="19"/>
      <c r="E22" s="139">
        <f>'[10]II-D-1 O&amp;M'!E22+'[9]II-D-1 O&amp;M'!E21</f>
        <v>327394205.92000002</v>
      </c>
      <c r="F22" s="139">
        <f>'[10]II-D-1 O&amp;M'!F22+'[9]II-D-1 O&amp;M'!F21</f>
        <v>0</v>
      </c>
      <c r="G22" s="139">
        <f>'[10]II-D-1 O&amp;M'!G22+'[9]II-D-1 O&amp;M'!G21</f>
        <v>-327394205.92000002</v>
      </c>
      <c r="H22" s="139">
        <f t="shared" si="1"/>
        <v>0</v>
      </c>
      <c r="I22" s="194">
        <v>1</v>
      </c>
      <c r="J22" s="11">
        <f t="shared" si="2"/>
        <v>0</v>
      </c>
      <c r="K22" s="19">
        <v>29</v>
      </c>
      <c r="L22" s="19" t="s">
        <v>517</v>
      </c>
      <c r="M22" s="139">
        <f>'[10]II-D-1 O&amp;M'!M22+'[9]II-D-1 O&amp;M'!M21</f>
        <v>0</v>
      </c>
      <c r="N22" s="139">
        <f>'[10]II-D-1 O&amp;M'!N22+'[9]II-D-1 O&amp;M'!N21</f>
        <v>0</v>
      </c>
      <c r="O22" s="139">
        <f>'[10]II-D-1 O&amp;M'!O22+'[9]II-D-1 O&amp;M'!O21</f>
        <v>0</v>
      </c>
      <c r="P22" s="139">
        <f>'[10]II-D-1 O&amp;M'!P22+'[9]II-D-1 O&amp;M'!P21</f>
        <v>0</v>
      </c>
      <c r="Q22" s="221">
        <f t="shared" si="3"/>
        <v>0</v>
      </c>
      <c r="R22" s="11"/>
    </row>
    <row r="23" spans="1:19" s="20" customFormat="1" ht="11.25">
      <c r="A23" s="534">
        <f t="shared" si="0"/>
        <v>9</v>
      </c>
      <c r="B23" s="298" t="s">
        <v>532</v>
      </c>
      <c r="C23" s="36" t="s">
        <v>881</v>
      </c>
      <c r="E23" s="139">
        <f>+'[9]II-D-1 O&amp;M'!E22</f>
        <v>560180.50999999046</v>
      </c>
      <c r="F23" s="139">
        <f>+'[9]II-D-1 O&amp;M'!F22</f>
        <v>0</v>
      </c>
      <c r="G23" s="139">
        <f>+'[9]II-D-1 O&amp;M'!G22</f>
        <v>0</v>
      </c>
      <c r="H23" s="139">
        <f t="shared" si="1"/>
        <v>560180.50999999046</v>
      </c>
      <c r="I23" s="194">
        <v>1</v>
      </c>
      <c r="J23" s="11">
        <f t="shared" si="2"/>
        <v>560180.50999999046</v>
      </c>
      <c r="K23" s="19">
        <v>29</v>
      </c>
      <c r="L23" s="19" t="s">
        <v>517</v>
      </c>
      <c r="M23" s="139">
        <f>+'[9]II-D-1 O&amp;M'!M22</f>
        <v>357914.1</v>
      </c>
      <c r="N23" s="139">
        <f>+'[9]II-D-1 O&amp;M'!N22</f>
        <v>202266.40999999049</v>
      </c>
      <c r="O23" s="139">
        <f>+'[9]II-D-1 O&amp;M'!O22</f>
        <v>0</v>
      </c>
      <c r="P23" s="139">
        <f>+'[9]II-D-1 O&amp;M'!P22</f>
        <v>0</v>
      </c>
      <c r="Q23" s="221">
        <f t="shared" si="3"/>
        <v>560180.50999999046</v>
      </c>
      <c r="R23" s="11"/>
    </row>
    <row r="24" spans="1:19" s="20" customFormat="1" ht="11.25">
      <c r="A24" s="534">
        <f t="shared" si="0"/>
        <v>10</v>
      </c>
      <c r="B24" s="298" t="s">
        <v>882</v>
      </c>
      <c r="C24" s="36" t="s">
        <v>883</v>
      </c>
      <c r="E24" s="139">
        <f>'[10]II-D-1 O&amp;M'!E23+'[9]II-D-1 O&amp;M'!E23</f>
        <v>6618645.209999999</v>
      </c>
      <c r="F24" s="139">
        <f>'[10]II-D-1 O&amp;M'!F23+'[9]II-D-1 O&amp;M'!F23</f>
        <v>0</v>
      </c>
      <c r="G24" s="139">
        <f>'[10]II-D-1 O&amp;M'!G23+'[9]II-D-1 O&amp;M'!G23</f>
        <v>-213190.11960170948</v>
      </c>
      <c r="H24" s="139">
        <f t="shared" si="1"/>
        <v>6405455.0903982893</v>
      </c>
      <c r="I24" s="194">
        <v>1</v>
      </c>
      <c r="J24" s="11">
        <f t="shared" si="2"/>
        <v>6405455.0903982893</v>
      </c>
      <c r="K24" s="19">
        <v>29</v>
      </c>
      <c r="L24" s="19" t="s">
        <v>517</v>
      </c>
      <c r="M24" s="139">
        <f>'[10]II-D-1 O&amp;M'!M23+'[9]II-D-1 O&amp;M'!M23</f>
        <v>6405455.0903982902</v>
      </c>
      <c r="N24" s="139">
        <f>'[10]II-D-1 O&amp;M'!N23+'[9]II-D-1 O&amp;M'!N23</f>
        <v>2.3283064365386963E-10</v>
      </c>
      <c r="O24" s="139">
        <f>'[10]II-D-1 O&amp;M'!O23+'[9]II-D-1 O&amp;M'!O23</f>
        <v>0</v>
      </c>
      <c r="P24" s="139">
        <f>'[10]II-D-1 O&amp;M'!P23+'[9]II-D-1 O&amp;M'!P23</f>
        <v>0</v>
      </c>
      <c r="Q24" s="221">
        <f t="shared" si="3"/>
        <v>6405455.0903982902</v>
      </c>
      <c r="R24" s="11"/>
    </row>
    <row r="25" spans="1:19" s="20" customFormat="1" ht="11.25">
      <c r="A25" s="534">
        <f t="shared" si="0"/>
        <v>11</v>
      </c>
      <c r="B25" s="298" t="s">
        <v>884</v>
      </c>
      <c r="C25" s="10" t="s">
        <v>739</v>
      </c>
      <c r="E25" s="139">
        <f>'[10]II-D-1 O&amp;M'!E24+'[9]II-D-1 O&amp;M'!E24</f>
        <v>2260064.64</v>
      </c>
      <c r="F25" s="139">
        <f>'[10]II-D-1 O&amp;M'!F24+'[9]II-D-1 O&amp;M'!F24</f>
        <v>0</v>
      </c>
      <c r="G25" s="139">
        <f>'[10]II-D-1 O&amp;M'!G24+'[9]II-D-1 O&amp;M'!G24</f>
        <v>0</v>
      </c>
      <c r="H25" s="139">
        <f t="shared" si="1"/>
        <v>2260064.64</v>
      </c>
      <c r="I25" s="194">
        <v>1</v>
      </c>
      <c r="J25" s="11">
        <f t="shared" si="2"/>
        <v>2260064.64</v>
      </c>
      <c r="K25" s="19">
        <v>29</v>
      </c>
      <c r="L25" s="19" t="s">
        <v>517</v>
      </c>
      <c r="M25" s="139">
        <f>'[10]II-D-1 O&amp;M'!M24+'[9]II-D-1 O&amp;M'!M24</f>
        <v>2260064.64</v>
      </c>
      <c r="N25" s="139">
        <f>'[10]II-D-1 O&amp;M'!N24+'[9]II-D-1 O&amp;M'!N24</f>
        <v>0</v>
      </c>
      <c r="O25" s="139">
        <f>'[10]II-D-1 O&amp;M'!O24+'[9]II-D-1 O&amp;M'!O24</f>
        <v>0</v>
      </c>
      <c r="P25" s="139">
        <f>'[10]II-D-1 O&amp;M'!P24+'[9]II-D-1 O&amp;M'!P24</f>
        <v>0</v>
      </c>
      <c r="Q25" s="221">
        <f t="shared" si="3"/>
        <v>2260064.64</v>
      </c>
      <c r="R25" s="11"/>
    </row>
    <row r="26" spans="1:19" s="40" customFormat="1" ht="11.25">
      <c r="A26" s="534">
        <f t="shared" si="0"/>
        <v>12</v>
      </c>
      <c r="B26" s="297">
        <v>557</v>
      </c>
      <c r="C26" s="4" t="s">
        <v>318</v>
      </c>
      <c r="D26" s="38"/>
      <c r="E26" s="139">
        <f>'[10]II-D-1 O&amp;M'!E25+'[9]II-D-1 O&amp;M'!E25</f>
        <v>613.62999999999954</v>
      </c>
      <c r="F26" s="139">
        <f>'[10]II-D-1 O&amp;M'!F25+'[9]II-D-1 O&amp;M'!F25</f>
        <v>613.6299999999992</v>
      </c>
      <c r="G26" s="139">
        <f>'[10]II-D-1 O&amp;M'!G25+'[9]II-D-1 O&amp;M'!G25</f>
        <v>-7191.6100000000151</v>
      </c>
      <c r="H26" s="139">
        <f t="shared" si="1"/>
        <v>-7191.6100000000151</v>
      </c>
      <c r="I26" s="194">
        <v>1</v>
      </c>
      <c r="J26" s="11">
        <f t="shared" si="2"/>
        <v>-7191.6100000000151</v>
      </c>
      <c r="K26" s="19">
        <v>29</v>
      </c>
      <c r="L26" s="19" t="s">
        <v>517</v>
      </c>
      <c r="M26" s="139">
        <f>'[10]II-D-1 O&amp;M'!M25+'[9]II-D-1 O&amp;M'!M25</f>
        <v>-7191.6100000000151</v>
      </c>
      <c r="N26" s="139">
        <f>'[10]II-D-1 O&amp;M'!N25+'[9]II-D-1 O&amp;M'!N25</f>
        <v>0</v>
      </c>
      <c r="O26" s="139">
        <f>'[10]II-D-1 O&amp;M'!O25+'[9]II-D-1 O&amp;M'!O25</f>
        <v>0</v>
      </c>
      <c r="P26" s="139">
        <f>'[10]II-D-1 O&amp;M'!P25+'[9]II-D-1 O&amp;M'!P25</f>
        <v>0</v>
      </c>
      <c r="Q26" s="221">
        <f t="shared" si="3"/>
        <v>-7191.6100000000151</v>
      </c>
      <c r="R26" s="88"/>
    </row>
    <row r="27" spans="1:19" s="40" customFormat="1" ht="11.25">
      <c r="A27" s="534">
        <f t="shared" si="0"/>
        <v>13</v>
      </c>
      <c r="B27" s="295"/>
      <c r="C27" s="77" t="s">
        <v>360</v>
      </c>
      <c r="D27" s="38"/>
      <c r="E27" s="183">
        <f>SUM(E16:E26)</f>
        <v>357515097.13999999</v>
      </c>
      <c r="F27" s="183">
        <f t="shared" ref="F27:G27" si="7">SUM(F16:F26)</f>
        <v>192526.31999999995</v>
      </c>
      <c r="G27" s="183">
        <f t="shared" si="7"/>
        <v>-327397750.01547307</v>
      </c>
      <c r="H27" s="183">
        <f>SUM(H16:H26)</f>
        <v>29924820.80452697</v>
      </c>
      <c r="I27" s="189"/>
      <c r="J27" s="23">
        <f>SUM(J16:J26)</f>
        <v>29924820.80452697</v>
      </c>
      <c r="K27" s="23"/>
      <c r="L27" s="23"/>
      <c r="M27" s="183">
        <f t="shared" ref="M27" si="8">SUM(M16:M26)</f>
        <v>29722554.374526978</v>
      </c>
      <c r="N27" s="183">
        <f t="shared" ref="N27" si="9">SUM(N16:N26)</f>
        <v>202266.40999998979</v>
      </c>
      <c r="O27" s="183">
        <f t="shared" ref="O27" si="10">SUM(O16:O26)</f>
        <v>0</v>
      </c>
      <c r="P27" s="183">
        <f t="shared" ref="P27" si="11">SUM(P16:P26)</f>
        <v>0</v>
      </c>
      <c r="Q27" s="214">
        <f>SUM(Q16:Q26)</f>
        <v>29924820.784526967</v>
      </c>
      <c r="R27" s="23">
        <f>SUM(R17:R26)</f>
        <v>0</v>
      </c>
      <c r="S27" s="653"/>
    </row>
    <row r="28" spans="1:19" s="40" customFormat="1" ht="11.25">
      <c r="A28" s="534">
        <f t="shared" si="0"/>
        <v>14</v>
      </c>
      <c r="B28" s="295"/>
      <c r="C28" s="158"/>
      <c r="D28" s="38"/>
      <c r="E28" s="183"/>
      <c r="F28" s="183"/>
      <c r="G28" s="183"/>
      <c r="H28" s="183"/>
      <c r="I28" s="189"/>
      <c r="J28" s="23"/>
      <c r="K28" s="38"/>
      <c r="L28" s="38"/>
      <c r="M28" s="183"/>
      <c r="N28" s="183"/>
      <c r="O28" s="183"/>
      <c r="P28" s="183"/>
      <c r="Q28" s="214"/>
      <c r="R28" s="23"/>
      <c r="S28" s="157"/>
    </row>
    <row r="29" spans="1:19" s="40" customFormat="1" ht="11.25">
      <c r="A29" s="534">
        <f t="shared" si="0"/>
        <v>15</v>
      </c>
      <c r="B29" s="295"/>
      <c r="C29" s="49" t="s">
        <v>648</v>
      </c>
      <c r="D29" s="38" t="s">
        <v>489</v>
      </c>
      <c r="E29" s="183"/>
      <c r="F29" s="183"/>
      <c r="G29" s="183"/>
      <c r="H29" s="183"/>
      <c r="I29" s="189"/>
      <c r="J29" s="23"/>
      <c r="K29" s="38"/>
      <c r="L29" s="38"/>
      <c r="M29" s="183"/>
      <c r="N29" s="183"/>
      <c r="O29" s="183"/>
      <c r="P29" s="183"/>
      <c r="Q29" s="299"/>
      <c r="R29" s="132"/>
    </row>
    <row r="30" spans="1:19" s="20" customFormat="1" ht="11.25">
      <c r="A30" s="534">
        <f t="shared" si="0"/>
        <v>16</v>
      </c>
      <c r="B30" s="298" t="s">
        <v>423</v>
      </c>
      <c r="C30" s="300" t="s">
        <v>974</v>
      </c>
      <c r="D30" s="19"/>
      <c r="E30" s="139">
        <f>'[10]II-D-1 O&amp;M'!E30+'[9]II-D-1 O&amp;M'!E29</f>
        <v>77816.37999999999</v>
      </c>
      <c r="F30" s="139">
        <f>'[10]II-D-1 O&amp;M'!F30+'[9]II-D-1 O&amp;M'!F29</f>
        <v>0</v>
      </c>
      <c r="G30" s="139">
        <f>'[10]II-D-1 O&amp;M'!G30+'[9]II-D-1 O&amp;M'!G29</f>
        <v>7553.8215718624324</v>
      </c>
      <c r="H30" s="139">
        <f t="shared" ref="H30:H35" si="12">E30-F30+G30</f>
        <v>85370.201571862417</v>
      </c>
      <c r="I30" s="194">
        <v>1</v>
      </c>
      <c r="J30" s="11">
        <f t="shared" ref="J30:J35" si="13">SUM((H30-M30)*I30)+M30</f>
        <v>85370.201571862417</v>
      </c>
      <c r="K30" s="19">
        <v>29</v>
      </c>
      <c r="L30" s="19" t="s">
        <v>517</v>
      </c>
      <c r="M30" s="139">
        <f>'[10]II-D-1 O&amp;M'!M30+'[9]II-D-1 O&amp;M'!M29</f>
        <v>85370.201571862432</v>
      </c>
      <c r="N30" s="139">
        <f>'[10]II-D-1 O&amp;M'!N30+'[9]II-D-1 O&amp;M'!N29</f>
        <v>0</v>
      </c>
      <c r="O30" s="139">
        <f>'[10]II-D-1 O&amp;M'!O30+'[9]II-D-1 O&amp;M'!O29</f>
        <v>0</v>
      </c>
      <c r="P30" s="139">
        <f>'[10]II-D-1 O&amp;M'!P30+'[9]II-D-1 O&amp;M'!P29</f>
        <v>0</v>
      </c>
      <c r="Q30" s="221">
        <f t="shared" ref="Q30:Q35" si="14">+SUM(M30:P30)</f>
        <v>85370.201571862432</v>
      </c>
      <c r="R30" s="11"/>
    </row>
    <row r="31" spans="1:19" s="20" customFormat="1" ht="11.25">
      <c r="A31" s="534">
        <f t="shared" si="0"/>
        <v>17</v>
      </c>
      <c r="B31" s="298" t="s">
        <v>1065</v>
      </c>
      <c r="C31" s="300" t="s">
        <v>1066</v>
      </c>
      <c r="D31" s="19"/>
      <c r="E31" s="139">
        <f>'[10]II-D-1 O&amp;M'!E31+'[9]II-D-1 O&amp;M'!E30</f>
        <v>1507894.3699999999</v>
      </c>
      <c r="F31" s="139">
        <f>'[10]II-D-1 O&amp;M'!F31+'[9]II-D-1 O&amp;M'!F30</f>
        <v>0</v>
      </c>
      <c r="G31" s="139">
        <f>'[10]II-D-1 O&amp;M'!G31+'[9]II-D-1 O&amp;M'!G30</f>
        <v>10958.607622808306</v>
      </c>
      <c r="H31" s="139">
        <f t="shared" si="12"/>
        <v>1518852.9776228082</v>
      </c>
      <c r="I31" s="194">
        <v>1</v>
      </c>
      <c r="J31" s="11">
        <f t="shared" si="13"/>
        <v>1518852.9776228082</v>
      </c>
      <c r="K31" s="19">
        <v>29</v>
      </c>
      <c r="L31" s="19" t="s">
        <v>517</v>
      </c>
      <c r="M31" s="139">
        <f>'[10]II-D-1 O&amp;M'!M31+'[9]II-D-1 O&amp;M'!M30</f>
        <v>1518852.9776228082</v>
      </c>
      <c r="N31" s="139">
        <f>'[10]II-D-1 O&amp;M'!N31+'[9]II-D-1 O&amp;M'!N30</f>
        <v>0</v>
      </c>
      <c r="O31" s="139">
        <f>'[10]II-D-1 O&amp;M'!O31+'[9]II-D-1 O&amp;M'!O30</f>
        <v>0</v>
      </c>
      <c r="P31" s="139">
        <f>'[10]II-D-1 O&amp;M'!P31+'[9]II-D-1 O&amp;M'!P30</f>
        <v>0</v>
      </c>
      <c r="Q31" s="221">
        <f t="shared" si="14"/>
        <v>1518852.9776228082</v>
      </c>
      <c r="R31" s="11"/>
    </row>
    <row r="32" spans="1:19" s="20" customFormat="1" ht="11.25">
      <c r="A32" s="534">
        <f t="shared" si="0"/>
        <v>18</v>
      </c>
      <c r="B32" s="298" t="s">
        <v>1067</v>
      </c>
      <c r="C32" s="300" t="s">
        <v>1068</v>
      </c>
      <c r="D32" s="19"/>
      <c r="E32" s="139">
        <f>'[10]II-D-1 O&amp;M'!E32+'[9]II-D-1 O&amp;M'!E31</f>
        <v>6596559.3909999998</v>
      </c>
      <c r="F32" s="139">
        <f>'[10]II-D-1 O&amp;M'!F32+'[9]II-D-1 O&amp;M'!F31</f>
        <v>0</v>
      </c>
      <c r="G32" s="139">
        <f>'[10]II-D-1 O&amp;M'!G32+'[9]II-D-1 O&amp;M'!G31</f>
        <v>36295.000815173567</v>
      </c>
      <c r="H32" s="139">
        <f t="shared" si="12"/>
        <v>6632854.3918151734</v>
      </c>
      <c r="I32" s="194">
        <v>1</v>
      </c>
      <c r="J32" s="11">
        <f t="shared" si="13"/>
        <v>6632854.3918151734</v>
      </c>
      <c r="K32" s="19">
        <v>29</v>
      </c>
      <c r="L32" s="19" t="s">
        <v>517</v>
      </c>
      <c r="M32" s="139">
        <f>'[10]II-D-1 O&amp;M'!M32+'[9]II-D-1 O&amp;M'!M31</f>
        <v>6632854.3918151734</v>
      </c>
      <c r="N32" s="139">
        <f>'[10]II-D-1 O&amp;M'!N32+'[9]II-D-1 O&amp;M'!N31</f>
        <v>0</v>
      </c>
      <c r="O32" s="139">
        <f>'[10]II-D-1 O&amp;M'!O32+'[9]II-D-1 O&amp;M'!O31</f>
        <v>0</v>
      </c>
      <c r="P32" s="139">
        <f>'[10]II-D-1 O&amp;M'!P32+'[9]II-D-1 O&amp;M'!P31</f>
        <v>0</v>
      </c>
      <c r="Q32" s="221">
        <f t="shared" si="14"/>
        <v>6632854.3918151734</v>
      </c>
      <c r="R32" s="11"/>
    </row>
    <row r="33" spans="1:18" s="20" customFormat="1" ht="11.25">
      <c r="A33" s="534">
        <f t="shared" si="0"/>
        <v>19</v>
      </c>
      <c r="B33" s="298" t="s">
        <v>1069</v>
      </c>
      <c r="C33" s="300" t="s">
        <v>885</v>
      </c>
      <c r="D33" s="19"/>
      <c r="E33" s="139">
        <f>'[10]II-D-1 O&amp;M'!E33+'[9]II-D-1 O&amp;M'!E32</f>
        <v>11547918.76</v>
      </c>
      <c r="F33" s="139">
        <f>'[10]II-D-1 O&amp;M'!F33+'[9]II-D-1 O&amp;M'!F32</f>
        <v>0</v>
      </c>
      <c r="G33" s="139">
        <f>'[10]II-D-1 O&amp;M'!G33+'[9]II-D-1 O&amp;M'!G32</f>
        <v>-788.97791949962402</v>
      </c>
      <c r="H33" s="139">
        <f t="shared" si="12"/>
        <v>11547129.782080499</v>
      </c>
      <c r="I33" s="194">
        <v>1</v>
      </c>
      <c r="J33" s="11">
        <f t="shared" si="13"/>
        <v>11547129.782080499</v>
      </c>
      <c r="K33" s="19">
        <v>29</v>
      </c>
      <c r="L33" s="19" t="s">
        <v>517</v>
      </c>
      <c r="M33" s="139">
        <f>'[10]II-D-1 O&amp;M'!M33+'[9]II-D-1 O&amp;M'!M32</f>
        <v>11547129.782080501</v>
      </c>
      <c r="N33" s="139">
        <f>'[10]II-D-1 O&amp;M'!N33+'[9]II-D-1 O&amp;M'!N32</f>
        <v>-1.862645149230957E-9</v>
      </c>
      <c r="O33" s="139">
        <f>'[10]II-D-1 O&amp;M'!O33+'[9]II-D-1 O&amp;M'!O32</f>
        <v>0</v>
      </c>
      <c r="P33" s="139">
        <f>'[10]II-D-1 O&amp;M'!P33+'[9]II-D-1 O&amp;M'!P32</f>
        <v>0</v>
      </c>
      <c r="Q33" s="221">
        <f t="shared" si="14"/>
        <v>11547129.782080499</v>
      </c>
      <c r="R33" s="11"/>
    </row>
    <row r="34" spans="1:18" s="20" customFormat="1" ht="11.25">
      <c r="A34" s="534">
        <f t="shared" si="0"/>
        <v>20</v>
      </c>
      <c r="B34" s="298" t="s">
        <v>886</v>
      </c>
      <c r="C34" s="300" t="s">
        <v>887</v>
      </c>
      <c r="D34" s="19"/>
      <c r="E34" s="139">
        <f>'[10]II-D-1 O&amp;M'!E34+'[9]II-D-1 O&amp;M'!E33</f>
        <v>2101.8000000000002</v>
      </c>
      <c r="F34" s="139">
        <f>'[10]II-D-1 O&amp;M'!F34+'[9]II-D-1 O&amp;M'!F33</f>
        <v>0</v>
      </c>
      <c r="G34" s="139">
        <f>'[10]II-D-1 O&amp;M'!G34+'[9]II-D-1 O&amp;M'!G33</f>
        <v>-517.16999999999985</v>
      </c>
      <c r="H34" s="139">
        <f t="shared" si="12"/>
        <v>1584.6300000000003</v>
      </c>
      <c r="I34" s="194">
        <v>1</v>
      </c>
      <c r="J34" s="11">
        <f t="shared" si="13"/>
        <v>1584.6300000000003</v>
      </c>
      <c r="K34" s="19">
        <v>29</v>
      </c>
      <c r="L34" s="19" t="s">
        <v>517</v>
      </c>
      <c r="M34" s="139">
        <f>'[10]II-D-1 O&amp;M'!M34+'[9]II-D-1 O&amp;M'!M33</f>
        <v>1584.63</v>
      </c>
      <c r="N34" s="139">
        <f>'[10]II-D-1 O&amp;M'!N34+'[9]II-D-1 O&amp;M'!N33</f>
        <v>0</v>
      </c>
      <c r="O34" s="139">
        <f>'[10]II-D-1 O&amp;M'!O34+'[9]II-D-1 O&amp;M'!O33</f>
        <v>0</v>
      </c>
      <c r="P34" s="139">
        <f>'[10]II-D-1 O&amp;M'!P34+'[9]II-D-1 O&amp;M'!P33</f>
        <v>0</v>
      </c>
      <c r="Q34" s="221">
        <f t="shared" si="14"/>
        <v>1584.63</v>
      </c>
      <c r="R34" s="11"/>
    </row>
    <row r="35" spans="1:18" s="20" customFormat="1" ht="11.25">
      <c r="A35" s="534">
        <f t="shared" si="0"/>
        <v>21</v>
      </c>
      <c r="B35" s="298" t="s">
        <v>888</v>
      </c>
      <c r="C35" s="300" t="s">
        <v>889</v>
      </c>
      <c r="D35" s="19"/>
      <c r="E35" s="139">
        <f>'[10]II-D-1 O&amp;M'!E35+'[9]II-D-1 O&amp;M'!E34</f>
        <v>-24487.910000000003</v>
      </c>
      <c r="F35" s="139">
        <f>'[10]II-D-1 O&amp;M'!F35+'[9]II-D-1 O&amp;M'!F34</f>
        <v>0</v>
      </c>
      <c r="G35" s="139">
        <f>'[10]II-D-1 O&amp;M'!G35+'[9]II-D-1 O&amp;M'!G34</f>
        <v>4929.3608872423301</v>
      </c>
      <c r="H35" s="139">
        <f t="shared" si="12"/>
        <v>-19558.549112757675</v>
      </c>
      <c r="I35" s="194">
        <v>1</v>
      </c>
      <c r="J35" s="11">
        <f t="shared" si="13"/>
        <v>-19558.549112757675</v>
      </c>
      <c r="K35" s="19">
        <v>29</v>
      </c>
      <c r="L35" s="19" t="s">
        <v>517</v>
      </c>
      <c r="M35" s="139">
        <f>'[10]II-D-1 O&amp;M'!M35+'[9]II-D-1 O&amp;M'!M34</f>
        <v>-19558.549112757675</v>
      </c>
      <c r="N35" s="139">
        <f>'[10]II-D-1 O&amp;M'!N35+'[9]II-D-1 O&amp;M'!N34</f>
        <v>0</v>
      </c>
      <c r="O35" s="139">
        <f>'[10]II-D-1 O&amp;M'!O35+'[9]II-D-1 O&amp;M'!O34</f>
        <v>0</v>
      </c>
      <c r="P35" s="139">
        <f>'[10]II-D-1 O&amp;M'!P35+'[9]II-D-1 O&amp;M'!P34</f>
        <v>0</v>
      </c>
      <c r="Q35" s="221">
        <f t="shared" si="14"/>
        <v>-19558.549112757675</v>
      </c>
      <c r="R35" s="11"/>
    </row>
    <row r="36" spans="1:18" s="40" customFormat="1" ht="11.25">
      <c r="A36" s="534">
        <f t="shared" si="0"/>
        <v>22</v>
      </c>
      <c r="B36" s="295"/>
      <c r="C36" s="77" t="s">
        <v>360</v>
      </c>
      <c r="D36" s="38"/>
      <c r="E36" s="183">
        <f>SUM(E30:E35)</f>
        <v>19707802.791000001</v>
      </c>
      <c r="F36" s="183">
        <f t="shared" ref="F36:G36" si="15">SUM(F30:F35)</f>
        <v>0</v>
      </c>
      <c r="G36" s="183">
        <f t="shared" si="15"/>
        <v>58430.642977587013</v>
      </c>
      <c r="H36" s="183">
        <f>SUM(H30:H35)</f>
        <v>19766233.433977585</v>
      </c>
      <c r="I36" s="194"/>
      <c r="J36" s="23">
        <f>SUM(J30:J35)</f>
        <v>19766233.433977585</v>
      </c>
      <c r="K36" s="23"/>
      <c r="L36" s="23"/>
      <c r="M36" s="183">
        <f t="shared" ref="M36" si="16">SUM(M30:M35)</f>
        <v>19766233.433977585</v>
      </c>
      <c r="N36" s="183">
        <f t="shared" ref="N36" si="17">SUM(N30:N35)</f>
        <v>-1.862645149230957E-9</v>
      </c>
      <c r="O36" s="183">
        <f t="shared" ref="O36" si="18">SUM(O30:O35)</f>
        <v>0</v>
      </c>
      <c r="P36" s="183">
        <f t="shared" ref="P36" si="19">SUM(P30:P35)</f>
        <v>0</v>
      </c>
      <c r="Q36" s="214">
        <f t="shared" ref="Q36:R36" si="20">SUM(Q30:Q35)</f>
        <v>19766233.433977585</v>
      </c>
      <c r="R36" s="23">
        <f t="shared" si="20"/>
        <v>0</v>
      </c>
    </row>
    <row r="37" spans="1:18" s="40" customFormat="1" ht="12" thickBot="1">
      <c r="A37" s="534">
        <f t="shared" si="0"/>
        <v>23</v>
      </c>
      <c r="B37" s="295"/>
      <c r="C37" s="158"/>
      <c r="D37" s="38"/>
      <c r="E37" s="183"/>
      <c r="F37" s="183"/>
      <c r="G37" s="183"/>
      <c r="H37" s="183"/>
      <c r="I37" s="194"/>
      <c r="J37" s="23"/>
      <c r="K37" s="38"/>
      <c r="L37" s="38"/>
      <c r="M37" s="183"/>
      <c r="N37" s="183"/>
      <c r="O37" s="183"/>
      <c r="P37" s="183"/>
      <c r="Q37" s="214"/>
      <c r="R37" s="23"/>
    </row>
    <row r="38" spans="1:18" s="40" customFormat="1" ht="12" thickBot="1">
      <c r="A38" s="534">
        <f t="shared" si="0"/>
        <v>24</v>
      </c>
      <c r="B38" s="304" t="s">
        <v>856</v>
      </c>
      <c r="C38" s="305"/>
      <c r="D38" s="306" t="s">
        <v>489</v>
      </c>
      <c r="E38" s="307">
        <f>E36+E27</f>
        <v>377222899.93099999</v>
      </c>
      <c r="F38" s="307">
        <f t="shared" ref="F38:G38" si="21">F36+F27</f>
        <v>192526.31999999995</v>
      </c>
      <c r="G38" s="307">
        <f t="shared" si="21"/>
        <v>-327339319.37249547</v>
      </c>
      <c r="H38" s="307">
        <f>H36+H27</f>
        <v>49691054.238504559</v>
      </c>
      <c r="I38" s="308"/>
      <c r="J38" s="309">
        <f>J36+J27</f>
        <v>49691054.238504559</v>
      </c>
      <c r="K38" s="309"/>
      <c r="L38" s="309"/>
      <c r="M38" s="307">
        <f t="shared" ref="M38:P38" si="22">M36+M27</f>
        <v>49488787.808504567</v>
      </c>
      <c r="N38" s="307">
        <f t="shared" si="22"/>
        <v>202266.40999998793</v>
      </c>
      <c r="O38" s="307">
        <f t="shared" si="22"/>
        <v>0</v>
      </c>
      <c r="P38" s="307">
        <f t="shared" si="22"/>
        <v>0</v>
      </c>
      <c r="Q38" s="310">
        <f>Q36+Q27</f>
        <v>49691054.218504548</v>
      </c>
      <c r="R38" s="23"/>
    </row>
    <row r="39" spans="1:18" s="40" customFormat="1" ht="11.25">
      <c r="A39" s="534">
        <f t="shared" si="0"/>
        <v>25</v>
      </c>
      <c r="B39" s="581"/>
      <c r="C39" s="31"/>
      <c r="D39" s="38"/>
      <c r="E39" s="183"/>
      <c r="F39" s="183"/>
      <c r="G39" s="183"/>
      <c r="H39" s="183"/>
      <c r="I39" s="189"/>
      <c r="J39" s="23"/>
      <c r="K39" s="23"/>
      <c r="L39" s="23"/>
      <c r="M39" s="183"/>
      <c r="N39" s="183"/>
      <c r="O39" s="183"/>
      <c r="P39" s="183"/>
      <c r="Q39" s="214"/>
      <c r="R39" s="23"/>
    </row>
    <row r="40" spans="1:18" s="40" customFormat="1" ht="12" thickBot="1">
      <c r="A40" s="534">
        <f t="shared" si="0"/>
        <v>26</v>
      </c>
      <c r="B40" s="581"/>
      <c r="C40" s="31"/>
      <c r="D40" s="38"/>
      <c r="E40" s="4"/>
      <c r="F40" s="4"/>
      <c r="G40" s="4"/>
      <c r="H40" s="183"/>
      <c r="I40" s="189"/>
      <c r="K40" s="38"/>
      <c r="L40" s="38"/>
      <c r="M40" s="4"/>
      <c r="N40" s="4"/>
      <c r="O40" s="4"/>
      <c r="P40" s="4"/>
      <c r="Q40" s="214"/>
      <c r="R40" s="23"/>
    </row>
    <row r="41" spans="1:18" s="40" customFormat="1" ht="11.25">
      <c r="A41" s="534">
        <f t="shared" si="0"/>
        <v>27</v>
      </c>
      <c r="B41" s="311" t="s">
        <v>857</v>
      </c>
      <c r="C41" s="312"/>
      <c r="D41" s="313"/>
      <c r="E41" s="314"/>
      <c r="F41" s="314"/>
      <c r="G41" s="314"/>
      <c r="H41" s="314"/>
      <c r="I41" s="315"/>
      <c r="J41" s="316"/>
      <c r="K41" s="317"/>
      <c r="L41" s="317"/>
      <c r="M41" s="314"/>
      <c r="N41" s="314"/>
      <c r="O41" s="314"/>
      <c r="P41" s="314"/>
      <c r="Q41" s="318"/>
      <c r="R41" s="132"/>
    </row>
    <row r="42" spans="1:18" s="40" customFormat="1" ht="11.25">
      <c r="A42" s="534">
        <f t="shared" si="0"/>
        <v>28</v>
      </c>
      <c r="B42" s="295"/>
      <c r="C42" s="49" t="s">
        <v>737</v>
      </c>
      <c r="D42" s="38"/>
      <c r="E42" s="183"/>
      <c r="F42" s="183"/>
      <c r="G42" s="183"/>
      <c r="H42" s="183"/>
      <c r="I42" s="189"/>
      <c r="J42" s="23"/>
      <c r="K42" s="37"/>
      <c r="L42" s="37"/>
      <c r="M42" s="183"/>
      <c r="N42" s="183"/>
      <c r="O42" s="183"/>
      <c r="P42" s="183"/>
      <c r="Q42" s="299"/>
      <c r="R42" s="132"/>
    </row>
    <row r="43" spans="1:18" s="20" customFormat="1" ht="11.25">
      <c r="A43" s="534">
        <f t="shared" si="0"/>
        <v>29</v>
      </c>
      <c r="B43" s="298" t="s">
        <v>890</v>
      </c>
      <c r="C43" s="36" t="s">
        <v>525</v>
      </c>
      <c r="D43" s="38" t="s">
        <v>489</v>
      </c>
      <c r="E43" s="139">
        <f>'[10]II-D-1 O&amp;M'!E53+'[9]II-D-1 O&amp;M'!E42</f>
        <v>7732451.9399999995</v>
      </c>
      <c r="F43" s="139">
        <f>'[10]II-D-1 O&amp;M'!F53+'[9]II-D-1 O&amp;M'!F42</f>
        <v>0</v>
      </c>
      <c r="G43" s="139">
        <f>'[10]II-D-1 O&amp;M'!G53+'[9]II-D-1 O&amp;M'!G42</f>
        <v>63253.849435106429</v>
      </c>
      <c r="H43" s="139">
        <f t="shared" ref="H43:H52" si="23">E43-F43+G43</f>
        <v>7795705.7894351063</v>
      </c>
      <c r="I43" s="194">
        <v>1</v>
      </c>
      <c r="J43" s="11">
        <f t="shared" ref="J43:J52" si="24">SUM((H43-M43)*I43)+M43</f>
        <v>7795705.7894351063</v>
      </c>
      <c r="K43" s="19">
        <v>8</v>
      </c>
      <c r="L43" s="19" t="s">
        <v>659</v>
      </c>
      <c r="M43" s="139">
        <f>'[10]II-D-1 O&amp;M'!M53+'[9]II-D-1 O&amp;M'!M42</f>
        <v>0</v>
      </c>
      <c r="N43" s="139">
        <f>'[10]II-D-1 O&amp;M'!N53+'[9]II-D-1 O&amp;M'!N42</f>
        <v>5666509.1422511321</v>
      </c>
      <c r="O43" s="139">
        <f>'[10]II-D-1 O&amp;M'!O53+'[9]II-D-1 O&amp;M'!O42</f>
        <v>2129196.6471839743</v>
      </c>
      <c r="P43" s="139">
        <f>'[10]II-D-1 O&amp;M'!P53+'[9]II-D-1 O&amp;M'!P42</f>
        <v>0</v>
      </c>
      <c r="Q43" s="221">
        <f t="shared" ref="Q43:Q52" si="25">+SUM(M43:P43)</f>
        <v>7795705.7894351063</v>
      </c>
      <c r="R43" s="11"/>
    </row>
    <row r="44" spans="1:18" s="20" customFormat="1" ht="11.25">
      <c r="A44" s="534">
        <f t="shared" si="0"/>
        <v>30</v>
      </c>
      <c r="B44" s="298" t="s">
        <v>891</v>
      </c>
      <c r="C44" s="10" t="s">
        <v>333</v>
      </c>
      <c r="D44" s="12"/>
      <c r="E44" s="139">
        <f>'[10]II-D-1 O&amp;M'!E42+'[9]II-D-1 O&amp;M'!E43</f>
        <v>3452162.8000000003</v>
      </c>
      <c r="F44" s="139">
        <f>'[10]II-D-1 O&amp;M'!F42+'[9]II-D-1 O&amp;M'!F43</f>
        <v>0</v>
      </c>
      <c r="G44" s="139">
        <f>'[10]II-D-1 O&amp;M'!G42+'[9]II-D-1 O&amp;M'!G43</f>
        <v>104485.92366705947</v>
      </c>
      <c r="H44" s="139">
        <f t="shared" si="23"/>
        <v>3556648.7236670596</v>
      </c>
      <c r="I44" s="194">
        <v>1</v>
      </c>
      <c r="J44" s="11">
        <f t="shared" si="24"/>
        <v>3556648.7236670596</v>
      </c>
      <c r="K44" s="19">
        <v>29</v>
      </c>
      <c r="L44" s="19" t="s">
        <v>517</v>
      </c>
      <c r="M44" s="139">
        <f>'[10]II-D-1 O&amp;M'!M42+'[9]II-D-1 O&amp;M'!M43</f>
        <v>0</v>
      </c>
      <c r="N44" s="139">
        <f>'[10]II-D-1 O&amp;M'!N42+'[9]II-D-1 O&amp;M'!N43</f>
        <v>3556648.72366706</v>
      </c>
      <c r="O44" s="139">
        <f>'[10]II-D-1 O&amp;M'!O42+'[9]II-D-1 O&amp;M'!O43</f>
        <v>0</v>
      </c>
      <c r="P44" s="139">
        <f>'[10]II-D-1 O&amp;M'!P42+'[9]II-D-1 O&amp;M'!P43</f>
        <v>0</v>
      </c>
      <c r="Q44" s="221">
        <f t="shared" si="25"/>
        <v>3556648.72366706</v>
      </c>
      <c r="R44" s="134"/>
    </row>
    <row r="45" spans="1:18" s="20" customFormat="1" ht="11.25" customHeight="1">
      <c r="A45" s="534">
        <f t="shared" si="0"/>
        <v>31</v>
      </c>
      <c r="B45" s="298" t="s">
        <v>892</v>
      </c>
      <c r="C45" s="10" t="s">
        <v>893</v>
      </c>
      <c r="D45" s="12"/>
      <c r="E45" s="139">
        <f>'[10]II-D-1 O&amp;M'!E43+'[9]II-D-1 O&amp;M'!E44</f>
        <v>1572942.0699999998</v>
      </c>
      <c r="F45" s="139">
        <f>'[10]II-D-1 O&amp;M'!F43+'[9]II-D-1 O&amp;M'!F44</f>
        <v>0</v>
      </c>
      <c r="G45" s="139">
        <f>'[10]II-D-1 O&amp;M'!G43+'[9]II-D-1 O&amp;M'!G44</f>
        <v>-24550.895118505669</v>
      </c>
      <c r="H45" s="139">
        <f t="shared" si="23"/>
        <v>1548391.1748814941</v>
      </c>
      <c r="I45" s="194">
        <v>1</v>
      </c>
      <c r="J45" s="11">
        <f t="shared" si="24"/>
        <v>1548391.1748814941</v>
      </c>
      <c r="K45" s="19">
        <v>29</v>
      </c>
      <c r="L45" s="19" t="s">
        <v>517</v>
      </c>
      <c r="M45" s="139">
        <f>'[10]II-D-1 O&amp;M'!M43+'[9]II-D-1 O&amp;M'!M44</f>
        <v>0</v>
      </c>
      <c r="N45" s="139">
        <f>'[10]II-D-1 O&amp;M'!N43+'[9]II-D-1 O&amp;M'!N44</f>
        <v>1548391.1748814941</v>
      </c>
      <c r="O45" s="139">
        <f>'[10]II-D-1 O&amp;M'!O43+'[9]II-D-1 O&amp;M'!O44</f>
        <v>0</v>
      </c>
      <c r="P45" s="139">
        <f>'[10]II-D-1 O&amp;M'!P43+'[9]II-D-1 O&amp;M'!P44</f>
        <v>0</v>
      </c>
      <c r="Q45" s="221">
        <f t="shared" si="25"/>
        <v>1548391.1748814941</v>
      </c>
      <c r="R45" s="134"/>
    </row>
    <row r="46" spans="1:18" s="20" customFormat="1" ht="11.25">
      <c r="A46" s="534">
        <f t="shared" si="0"/>
        <v>32</v>
      </c>
      <c r="B46" s="379">
        <v>583</v>
      </c>
      <c r="C46" s="10" t="s">
        <v>530</v>
      </c>
      <c r="D46" s="12"/>
      <c r="E46" s="139">
        <f>'[10]II-D-1 O&amp;M'!E44+'[9]II-D-1 O&amp;M'!E45</f>
        <v>6065648.2800000003</v>
      </c>
      <c r="F46" s="139">
        <f>'[10]II-D-1 O&amp;M'!F44+'[9]II-D-1 O&amp;M'!F45</f>
        <v>0</v>
      </c>
      <c r="G46" s="139">
        <f>'[10]II-D-1 O&amp;M'!G44+'[9]II-D-1 O&amp;M'!G45</f>
        <v>-189020.89850028051</v>
      </c>
      <c r="H46" s="139">
        <f t="shared" si="23"/>
        <v>5876627.3814997198</v>
      </c>
      <c r="I46" s="194">
        <v>1</v>
      </c>
      <c r="J46" s="11">
        <f t="shared" si="24"/>
        <v>5876627.3814997198</v>
      </c>
      <c r="K46" s="19">
        <v>29</v>
      </c>
      <c r="L46" s="19" t="s">
        <v>517</v>
      </c>
      <c r="M46" s="139">
        <f>'[10]II-D-1 O&amp;M'!M44+'[9]II-D-1 O&amp;M'!M45</f>
        <v>0</v>
      </c>
      <c r="N46" s="139">
        <f>'[10]II-D-1 O&amp;M'!N44+'[9]II-D-1 O&amp;M'!N45</f>
        <v>5876627.3814997189</v>
      </c>
      <c r="O46" s="139">
        <f>'[10]II-D-1 O&amp;M'!O44+'[9]II-D-1 O&amp;M'!O45</f>
        <v>0</v>
      </c>
      <c r="P46" s="139">
        <f>'[10]II-D-1 O&amp;M'!P44+'[9]II-D-1 O&amp;M'!P45</f>
        <v>0</v>
      </c>
      <c r="Q46" s="221">
        <f t="shared" si="25"/>
        <v>5876627.3814997189</v>
      </c>
      <c r="R46" s="134"/>
    </row>
    <row r="47" spans="1:18" s="20" customFormat="1" ht="11.25">
      <c r="A47" s="534">
        <f t="shared" si="0"/>
        <v>33</v>
      </c>
      <c r="B47" s="298" t="s">
        <v>894</v>
      </c>
      <c r="C47" s="10" t="s">
        <v>531</v>
      </c>
      <c r="D47" s="12"/>
      <c r="E47" s="139">
        <f>'[10]II-D-1 O&amp;M'!E45+'[9]II-D-1 O&amp;M'!E46</f>
        <v>1264210.92</v>
      </c>
      <c r="F47" s="139">
        <f>'[10]II-D-1 O&amp;M'!F45+'[9]II-D-1 O&amp;M'!F46</f>
        <v>0</v>
      </c>
      <c r="G47" s="139">
        <f>'[10]II-D-1 O&amp;M'!G45+'[9]II-D-1 O&amp;M'!G46</f>
        <v>4351.891628577062</v>
      </c>
      <c r="H47" s="139">
        <f t="shared" si="23"/>
        <v>1268562.8116285771</v>
      </c>
      <c r="I47" s="194">
        <v>1</v>
      </c>
      <c r="J47" s="11">
        <f t="shared" si="24"/>
        <v>1268562.8116285771</v>
      </c>
      <c r="K47" s="19">
        <v>29</v>
      </c>
      <c r="L47" s="19" t="s">
        <v>517</v>
      </c>
      <c r="M47" s="139">
        <f>'[10]II-D-1 O&amp;M'!M45+'[9]II-D-1 O&amp;M'!M46</f>
        <v>0</v>
      </c>
      <c r="N47" s="139">
        <f>'[10]II-D-1 O&amp;M'!N45+'[9]II-D-1 O&amp;M'!N46</f>
        <v>1268562.8116285768</v>
      </c>
      <c r="O47" s="139">
        <f>'[10]II-D-1 O&amp;M'!O45+'[9]II-D-1 O&amp;M'!O46</f>
        <v>0</v>
      </c>
      <c r="P47" s="139">
        <f>'[10]II-D-1 O&amp;M'!P45+'[9]II-D-1 O&amp;M'!P46</f>
        <v>0</v>
      </c>
      <c r="Q47" s="221">
        <f t="shared" si="25"/>
        <v>1268562.8116285768</v>
      </c>
      <c r="R47" s="134"/>
    </row>
    <row r="48" spans="1:18" s="20" customFormat="1" ht="11.25">
      <c r="A48" s="534">
        <f t="shared" si="0"/>
        <v>34</v>
      </c>
      <c r="B48" s="298" t="s">
        <v>895</v>
      </c>
      <c r="C48" s="10" t="s">
        <v>834</v>
      </c>
      <c r="D48" s="12"/>
      <c r="E48" s="139">
        <f>'[10]II-D-1 O&amp;M'!E46+'[9]II-D-1 O&amp;M'!E47</f>
        <v>102722.04000000001</v>
      </c>
      <c r="F48" s="139">
        <f>'[10]II-D-1 O&amp;M'!F46+'[9]II-D-1 O&amp;M'!F47</f>
        <v>0</v>
      </c>
      <c r="G48" s="139">
        <f>'[10]II-D-1 O&amp;M'!G46+'[9]II-D-1 O&amp;M'!G47</f>
        <v>483.10621201913159</v>
      </c>
      <c r="H48" s="139">
        <f t="shared" si="23"/>
        <v>103205.14621201914</v>
      </c>
      <c r="I48" s="194">
        <v>1</v>
      </c>
      <c r="J48" s="11">
        <f t="shared" si="24"/>
        <v>103205.14621201914</v>
      </c>
      <c r="K48" s="19">
        <v>29</v>
      </c>
      <c r="L48" s="19" t="s">
        <v>517</v>
      </c>
      <c r="M48" s="139">
        <f>'[10]II-D-1 O&amp;M'!M46+'[9]II-D-1 O&amp;M'!M47</f>
        <v>0</v>
      </c>
      <c r="N48" s="139">
        <f>'[10]II-D-1 O&amp;M'!N46+'[9]II-D-1 O&amp;M'!N47</f>
        <v>103205.14621201914</v>
      </c>
      <c r="O48" s="139">
        <f>'[10]II-D-1 O&amp;M'!O46+'[9]II-D-1 O&amp;M'!O47</f>
        <v>0</v>
      </c>
      <c r="P48" s="139">
        <f>'[10]II-D-1 O&amp;M'!P46+'[9]II-D-1 O&amp;M'!P47</f>
        <v>0</v>
      </c>
      <c r="Q48" s="221">
        <f t="shared" si="25"/>
        <v>103205.14621201914</v>
      </c>
      <c r="R48" s="134"/>
    </row>
    <row r="49" spans="1:18" s="20" customFormat="1" ht="11.25">
      <c r="A49" s="534">
        <f t="shared" si="0"/>
        <v>35</v>
      </c>
      <c r="B49" s="298" t="s">
        <v>835</v>
      </c>
      <c r="C49" s="10" t="s">
        <v>439</v>
      </c>
      <c r="D49" s="12"/>
      <c r="E49" s="139">
        <f>'[10]II-D-1 O&amp;M'!E47+'[9]II-D-1 O&amp;M'!E48</f>
        <v>7384635.6099999994</v>
      </c>
      <c r="F49" s="139">
        <f>'[10]II-D-1 O&amp;M'!F47+'[9]II-D-1 O&amp;M'!F48</f>
        <v>0</v>
      </c>
      <c r="G49" s="139">
        <f>'[10]II-D-1 O&amp;M'!G47+'[9]II-D-1 O&amp;M'!G48</f>
        <v>42478.837716971546</v>
      </c>
      <c r="H49" s="139">
        <f t="shared" si="23"/>
        <v>7427114.4477169709</v>
      </c>
      <c r="I49" s="194">
        <v>1</v>
      </c>
      <c r="J49" s="11">
        <f t="shared" si="24"/>
        <v>7427114.4477169709</v>
      </c>
      <c r="K49" s="19">
        <v>29</v>
      </c>
      <c r="L49" s="19" t="s">
        <v>517</v>
      </c>
      <c r="M49" s="139">
        <f>'[10]II-D-1 O&amp;M'!M47+'[9]II-D-1 O&amp;M'!M48</f>
        <v>0</v>
      </c>
      <c r="N49" s="139">
        <f>'[10]II-D-1 O&amp;M'!N47+'[9]II-D-1 O&amp;M'!N48</f>
        <v>0</v>
      </c>
      <c r="O49" s="139">
        <f>'[10]II-D-1 O&amp;M'!O47+'[9]II-D-1 O&amp;M'!O48</f>
        <v>7427114.4477169719</v>
      </c>
      <c r="P49" s="139">
        <f>'[10]II-D-1 O&amp;M'!P47+'[9]II-D-1 O&amp;M'!P48</f>
        <v>0</v>
      </c>
      <c r="Q49" s="221">
        <f t="shared" si="25"/>
        <v>7427114.4477169719</v>
      </c>
      <c r="R49" s="134"/>
    </row>
    <row r="50" spans="1:18" s="20" customFormat="1" ht="11.25">
      <c r="A50" s="534">
        <f t="shared" si="0"/>
        <v>36</v>
      </c>
      <c r="B50" s="298" t="s">
        <v>836</v>
      </c>
      <c r="C50" s="10" t="s">
        <v>828</v>
      </c>
      <c r="D50" s="12"/>
      <c r="E50" s="139">
        <f>'[10]II-D-1 O&amp;M'!E48+'[9]II-D-1 O&amp;M'!E49</f>
        <v>1216736.99</v>
      </c>
      <c r="F50" s="139">
        <f>'[10]II-D-1 O&amp;M'!F48+'[9]II-D-1 O&amp;M'!F49</f>
        <v>0</v>
      </c>
      <c r="G50" s="139">
        <f>'[10]II-D-1 O&amp;M'!G48+'[9]II-D-1 O&amp;M'!G49</f>
        <v>23884.726520491233</v>
      </c>
      <c r="H50" s="139">
        <f t="shared" si="23"/>
        <v>1240621.7165204913</v>
      </c>
      <c r="I50" s="194">
        <v>1</v>
      </c>
      <c r="J50" s="11">
        <f t="shared" si="24"/>
        <v>1240621.7165204913</v>
      </c>
      <c r="K50" s="19">
        <v>29</v>
      </c>
      <c r="L50" s="19" t="s">
        <v>517</v>
      </c>
      <c r="M50" s="139">
        <f>'[10]II-D-1 O&amp;M'!M48+'[9]II-D-1 O&amp;M'!M49</f>
        <v>0</v>
      </c>
      <c r="N50" s="139">
        <f>'[10]II-D-1 O&amp;M'!N48+'[9]II-D-1 O&amp;M'!N49</f>
        <v>1240621.7165204913</v>
      </c>
      <c r="O50" s="139">
        <f>'[10]II-D-1 O&amp;M'!O48+'[9]II-D-1 O&amp;M'!O49</f>
        <v>0</v>
      </c>
      <c r="P50" s="139">
        <f>'[10]II-D-1 O&amp;M'!P48+'[9]II-D-1 O&amp;M'!P49</f>
        <v>0</v>
      </c>
      <c r="Q50" s="221">
        <f t="shared" si="25"/>
        <v>1240621.7165204913</v>
      </c>
      <c r="R50" s="134"/>
    </row>
    <row r="51" spans="1:18" s="20" customFormat="1" ht="11.25">
      <c r="A51" s="534">
        <f t="shared" si="0"/>
        <v>37</v>
      </c>
      <c r="B51" s="298" t="s">
        <v>829</v>
      </c>
      <c r="C51" s="10" t="s">
        <v>830</v>
      </c>
      <c r="D51" s="12"/>
      <c r="E51" s="139">
        <f>'[10]II-D-1 O&amp;M'!E49+'[9]II-D-1 O&amp;M'!E50</f>
        <v>27940375.436999999</v>
      </c>
      <c r="F51" s="139">
        <f>'[10]II-D-1 O&amp;M'!F49+'[9]II-D-1 O&amp;M'!F50</f>
        <v>0</v>
      </c>
      <c r="G51" s="139">
        <f>'[10]II-D-1 O&amp;M'!G49+'[9]II-D-1 O&amp;M'!G50</f>
        <v>-35672.020420566885</v>
      </c>
      <c r="H51" s="139">
        <f t="shared" si="23"/>
        <v>27904703.416579433</v>
      </c>
      <c r="I51" s="194">
        <v>1</v>
      </c>
      <c r="J51" s="11">
        <f t="shared" si="24"/>
        <v>27904703.416579433</v>
      </c>
      <c r="K51" s="19">
        <v>8</v>
      </c>
      <c r="L51" s="19" t="s">
        <v>659</v>
      </c>
      <c r="M51" s="139">
        <f>'[10]II-D-1 O&amp;M'!M49+'[9]II-D-1 O&amp;M'!M50</f>
        <v>0</v>
      </c>
      <c r="N51" s="139">
        <f>'[10]II-D-1 O&amp;M'!N49+'[9]II-D-1 O&amp;M'!N50</f>
        <v>20001970.082392238</v>
      </c>
      <c r="O51" s="139">
        <f>'[10]II-D-1 O&amp;M'!O49+'[9]II-D-1 O&amp;M'!O50</f>
        <v>7902733.334187191</v>
      </c>
      <c r="P51" s="139">
        <f>'[10]II-D-1 O&amp;M'!P49+'[9]II-D-1 O&amp;M'!P50</f>
        <v>0</v>
      </c>
      <c r="Q51" s="221">
        <f t="shared" si="25"/>
        <v>27904703.416579429</v>
      </c>
      <c r="R51" s="134"/>
    </row>
    <row r="52" spans="1:18" s="40" customFormat="1" ht="11.25">
      <c r="A52" s="534">
        <f t="shared" si="0"/>
        <v>38</v>
      </c>
      <c r="B52" s="319" t="s">
        <v>831</v>
      </c>
      <c r="C52" s="14" t="s">
        <v>702</v>
      </c>
      <c r="D52" s="38"/>
      <c r="E52" s="139">
        <f>'[10]II-D-1 O&amp;M'!E50+'[9]II-D-1 O&amp;M'!E51</f>
        <v>2009215.4700000002</v>
      </c>
      <c r="F52" s="139">
        <f>'[10]II-D-1 O&amp;M'!F50+'[9]II-D-1 O&amp;M'!F51</f>
        <v>0</v>
      </c>
      <c r="G52" s="139">
        <f>'[10]II-D-1 O&amp;M'!G50+'[9]II-D-1 O&amp;M'!G51</f>
        <v>0</v>
      </c>
      <c r="H52" s="139">
        <f t="shared" si="23"/>
        <v>2009215.4700000002</v>
      </c>
      <c r="I52" s="194">
        <v>1</v>
      </c>
      <c r="J52" s="11">
        <f t="shared" si="24"/>
        <v>2009215.4700000002</v>
      </c>
      <c r="K52" s="19">
        <v>29</v>
      </c>
      <c r="L52" s="19" t="s">
        <v>517</v>
      </c>
      <c r="M52" s="139">
        <f>'[10]II-D-1 O&amp;M'!M50+'[9]II-D-1 O&amp;M'!M51</f>
        <v>0</v>
      </c>
      <c r="N52" s="139">
        <f>'[10]II-D-1 O&amp;M'!N50+'[9]II-D-1 O&amp;M'!N51</f>
        <v>2009215.4700000002</v>
      </c>
      <c r="O52" s="139">
        <f>'[10]II-D-1 O&amp;M'!O50+'[9]II-D-1 O&amp;M'!O51</f>
        <v>0</v>
      </c>
      <c r="P52" s="139">
        <f>'[10]II-D-1 O&amp;M'!P50+'[9]II-D-1 O&amp;M'!P51</f>
        <v>0</v>
      </c>
      <c r="Q52" s="221">
        <f t="shared" si="25"/>
        <v>2009215.4700000002</v>
      </c>
      <c r="R52" s="23"/>
    </row>
    <row r="53" spans="1:18" s="20" customFormat="1" ht="11.25">
      <c r="A53" s="534">
        <f t="shared" si="0"/>
        <v>39</v>
      </c>
      <c r="B53" s="298"/>
      <c r="C53" s="77" t="s">
        <v>703</v>
      </c>
      <c r="D53" s="19"/>
      <c r="E53" s="183">
        <f>SUM(E43:E52)</f>
        <v>58741101.556999996</v>
      </c>
      <c r="F53" s="183">
        <f t="shared" ref="F53:G53" si="26">SUM(F43:F52)</f>
        <v>0</v>
      </c>
      <c r="G53" s="183">
        <f t="shared" si="26"/>
        <v>-10305.47885912819</v>
      </c>
      <c r="H53" s="183">
        <f>SUM(H43:H52)</f>
        <v>58730796.07814087</v>
      </c>
      <c r="I53" s="189"/>
      <c r="J53" s="23">
        <f>SUM(J43:J52)</f>
        <v>58730796.07814087</v>
      </c>
      <c r="K53" s="23"/>
      <c r="L53" s="23"/>
      <c r="M53" s="183">
        <f t="shared" ref="M53" si="27">SUM(M43:M52)</f>
        <v>0</v>
      </c>
      <c r="N53" s="183">
        <f t="shared" ref="N53" si="28">SUM(N43:N52)</f>
        <v>41271751.649052732</v>
      </c>
      <c r="O53" s="183">
        <f t="shared" ref="O53" si="29">SUM(O43:O52)</f>
        <v>17459044.429088138</v>
      </c>
      <c r="P53" s="183">
        <f t="shared" ref="P53" si="30">SUM(P43:P52)</f>
        <v>0</v>
      </c>
      <c r="Q53" s="214">
        <f t="shared" ref="Q53:R53" si="31">SUM(Q43:Q52)</f>
        <v>58730796.078140862</v>
      </c>
      <c r="R53" s="23">
        <f t="shared" si="31"/>
        <v>0</v>
      </c>
    </row>
    <row r="54" spans="1:18" s="40" customFormat="1" ht="11.25">
      <c r="A54" s="534">
        <f t="shared" si="0"/>
        <v>40</v>
      </c>
      <c r="B54" s="295"/>
      <c r="C54" s="157"/>
      <c r="D54" s="38"/>
      <c r="E54" s="183"/>
      <c r="F54" s="183"/>
      <c r="G54" s="183"/>
      <c r="H54" s="183"/>
      <c r="I54" s="189"/>
      <c r="J54" s="23"/>
      <c r="K54" s="37"/>
      <c r="L54" s="37"/>
      <c r="M54" s="183"/>
      <c r="N54" s="183"/>
      <c r="O54" s="183"/>
      <c r="P54" s="183"/>
      <c r="Q54" s="214"/>
      <c r="R54" s="23"/>
    </row>
    <row r="55" spans="1:18" s="20" customFormat="1" ht="11.25">
      <c r="A55" s="534">
        <f t="shared" si="0"/>
        <v>41</v>
      </c>
      <c r="B55" s="298"/>
      <c r="C55" s="78"/>
      <c r="D55" s="19"/>
      <c r="E55" s="139"/>
      <c r="F55" s="139"/>
      <c r="G55" s="139"/>
      <c r="H55" s="139"/>
      <c r="I55" s="194"/>
      <c r="J55" s="12"/>
      <c r="K55" s="3"/>
      <c r="L55" s="3"/>
      <c r="M55" s="139"/>
      <c r="N55" s="139"/>
      <c r="O55" s="139"/>
      <c r="P55" s="139"/>
      <c r="Q55" s="44"/>
      <c r="R55" s="12"/>
    </row>
    <row r="56" spans="1:18" s="40" customFormat="1" ht="11.25">
      <c r="A56" s="534">
        <f t="shared" si="0"/>
        <v>42</v>
      </c>
      <c r="B56" s="582"/>
      <c r="D56" s="38"/>
      <c r="E56" s="183"/>
      <c r="F56" s="183"/>
      <c r="G56" s="183"/>
      <c r="H56" s="183"/>
      <c r="I56" s="189"/>
      <c r="J56" s="23"/>
      <c r="K56" s="32"/>
      <c r="L56" s="32"/>
      <c r="M56" s="183"/>
      <c r="N56" s="183"/>
      <c r="O56" s="183"/>
      <c r="P56" s="183"/>
      <c r="Q56" s="214"/>
      <c r="R56" s="23"/>
    </row>
    <row r="57" spans="1:18" s="40" customFormat="1" ht="11.25">
      <c r="A57" s="534">
        <f t="shared" si="0"/>
        <v>43</v>
      </c>
      <c r="B57" s="582"/>
      <c r="D57" s="38"/>
      <c r="E57" s="183"/>
      <c r="F57" s="183"/>
      <c r="G57" s="183"/>
      <c r="H57" s="183"/>
      <c r="I57" s="189"/>
      <c r="J57" s="23"/>
      <c r="K57" s="32"/>
      <c r="L57" s="32"/>
      <c r="M57" s="183"/>
      <c r="N57" s="183"/>
      <c r="O57" s="183"/>
      <c r="P57" s="183"/>
      <c r="Q57" s="214"/>
      <c r="R57" s="23"/>
    </row>
    <row r="58" spans="1:18" s="40" customFormat="1" ht="11.25">
      <c r="A58" s="534">
        <f t="shared" si="0"/>
        <v>44</v>
      </c>
      <c r="B58" s="295"/>
      <c r="C58" s="49" t="s">
        <v>648</v>
      </c>
      <c r="D58" s="38" t="s">
        <v>489</v>
      </c>
      <c r="E58" s="183"/>
      <c r="F58" s="183"/>
      <c r="G58" s="183"/>
      <c r="H58" s="183"/>
      <c r="I58" s="189"/>
      <c r="J58" s="23"/>
      <c r="K58" s="37"/>
      <c r="L58" s="37"/>
      <c r="M58" s="183"/>
      <c r="N58" s="183"/>
      <c r="O58" s="183"/>
      <c r="P58" s="183"/>
      <c r="Q58" s="299"/>
      <c r="R58" s="132"/>
    </row>
    <row r="59" spans="1:18" s="20" customFormat="1" ht="11.25">
      <c r="A59" s="534">
        <f t="shared" si="0"/>
        <v>45</v>
      </c>
      <c r="B59" s="298" t="s">
        <v>704</v>
      </c>
      <c r="C59" s="36" t="s">
        <v>974</v>
      </c>
      <c r="D59" s="19"/>
      <c r="E59" s="139">
        <f>'[10]II-D-1 O&amp;M'!E69+'[9]II-D-1 O&amp;M'!E58</f>
        <v>155019.66</v>
      </c>
      <c r="F59" s="139">
        <f>'[10]II-D-1 O&amp;M'!F69+'[9]II-D-1 O&amp;M'!F58</f>
        <v>0</v>
      </c>
      <c r="G59" s="139">
        <f>'[10]II-D-1 O&amp;M'!G69+'[9]II-D-1 O&amp;M'!G58</f>
        <v>-1905.22148794951</v>
      </c>
      <c r="H59" s="139">
        <f t="shared" ref="H59:H67" si="32">E59-F59+G59</f>
        <v>153114.43851205049</v>
      </c>
      <c r="I59" s="194">
        <v>1</v>
      </c>
      <c r="J59" s="11">
        <f t="shared" ref="J59:J67" si="33">SUM((H59-M59)*I59)+M59</f>
        <v>153114.43851205049</v>
      </c>
      <c r="K59" s="19">
        <v>7</v>
      </c>
      <c r="L59" s="19" t="s">
        <v>521</v>
      </c>
      <c r="M59" s="139">
        <f>'[10]II-D-1 O&amp;M'!M69+'[9]II-D-1 O&amp;M'!M58</f>
        <v>0</v>
      </c>
      <c r="N59" s="139">
        <f>'[10]II-D-1 O&amp;M'!N69+'[9]II-D-1 O&amp;M'!N58</f>
        <v>151791.40188551717</v>
      </c>
      <c r="O59" s="139">
        <f>'[10]II-D-1 O&amp;M'!O69+'[9]II-D-1 O&amp;M'!O58</f>
        <v>1323.0366265333219</v>
      </c>
      <c r="P59" s="139">
        <f>'[10]II-D-1 O&amp;M'!P69+'[9]II-D-1 O&amp;M'!P58</f>
        <v>0</v>
      </c>
      <c r="Q59" s="221">
        <f t="shared" ref="Q59:Q67" si="34">+SUM(M59:P59)</f>
        <v>153114.43851205049</v>
      </c>
      <c r="R59" s="11"/>
    </row>
    <row r="60" spans="1:18" s="20" customFormat="1" ht="11.25">
      <c r="A60" s="534">
        <f t="shared" si="0"/>
        <v>46</v>
      </c>
      <c r="B60" s="298" t="s">
        <v>705</v>
      </c>
      <c r="C60" s="10" t="s">
        <v>1066</v>
      </c>
      <c r="D60" s="19"/>
      <c r="E60" s="139">
        <f>'[10]II-D-1 O&amp;M'!E59+'[9]II-D-1 O&amp;M'!E59</f>
        <v>23146.899999999998</v>
      </c>
      <c r="F60" s="139">
        <f>'[10]II-D-1 O&amp;M'!F59+'[9]II-D-1 O&amp;M'!F59</f>
        <v>0</v>
      </c>
      <c r="G60" s="139">
        <f>'[10]II-D-1 O&amp;M'!G59+'[9]II-D-1 O&amp;M'!G59</f>
        <v>-4210.7764810640301</v>
      </c>
      <c r="H60" s="139">
        <f t="shared" si="32"/>
        <v>18936.123518935969</v>
      </c>
      <c r="I60" s="194">
        <v>1</v>
      </c>
      <c r="J60" s="11">
        <f t="shared" si="33"/>
        <v>18936.123518935969</v>
      </c>
      <c r="K60" s="19">
        <v>29</v>
      </c>
      <c r="L60" s="19" t="s">
        <v>517</v>
      </c>
      <c r="M60" s="139">
        <f>'[10]II-D-1 O&amp;M'!M59+'[9]II-D-1 O&amp;M'!M59</f>
        <v>0</v>
      </c>
      <c r="N60" s="139">
        <f>'[10]II-D-1 O&amp;M'!N59+'[9]II-D-1 O&amp;M'!N59</f>
        <v>18936.123518935965</v>
      </c>
      <c r="O60" s="139">
        <f>'[10]II-D-1 O&amp;M'!O59+'[9]II-D-1 O&amp;M'!O59</f>
        <v>0</v>
      </c>
      <c r="P60" s="139">
        <f>'[10]II-D-1 O&amp;M'!P59+'[9]II-D-1 O&amp;M'!P59</f>
        <v>0</v>
      </c>
      <c r="Q60" s="221">
        <f t="shared" si="34"/>
        <v>18936.123518935965</v>
      </c>
      <c r="R60" s="11"/>
    </row>
    <row r="61" spans="1:18" s="20" customFormat="1" ht="11.25">
      <c r="A61" s="534">
        <f t="shared" si="0"/>
        <v>47</v>
      </c>
      <c r="B61" s="298" t="s">
        <v>706</v>
      </c>
      <c r="C61" s="36" t="s">
        <v>1068</v>
      </c>
      <c r="D61" s="19"/>
      <c r="E61" s="139">
        <f>'[10]II-D-1 O&amp;M'!E60+'[9]II-D-1 O&amp;M'!E60</f>
        <v>2665397.4699999997</v>
      </c>
      <c r="F61" s="139">
        <f>'[10]II-D-1 O&amp;M'!F60+'[9]II-D-1 O&amp;M'!F60</f>
        <v>0</v>
      </c>
      <c r="G61" s="139">
        <f>'[10]II-D-1 O&amp;M'!G60+'[9]II-D-1 O&amp;M'!G60</f>
        <v>-40331.279276809088</v>
      </c>
      <c r="H61" s="139">
        <f t="shared" si="32"/>
        <v>2625066.1907231905</v>
      </c>
      <c r="I61" s="194">
        <v>1</v>
      </c>
      <c r="J61" s="11">
        <f t="shared" si="33"/>
        <v>2625066.1907231905</v>
      </c>
      <c r="K61" s="19">
        <v>29</v>
      </c>
      <c r="L61" s="19" t="s">
        <v>517</v>
      </c>
      <c r="M61" s="139">
        <f>'[10]II-D-1 O&amp;M'!M60+'[9]II-D-1 O&amp;M'!M60</f>
        <v>0</v>
      </c>
      <c r="N61" s="139">
        <f>'[10]II-D-1 O&amp;M'!N60+'[9]II-D-1 O&amp;M'!N60</f>
        <v>2625066.190723191</v>
      </c>
      <c r="O61" s="139">
        <f>'[10]II-D-1 O&amp;M'!O60+'[9]II-D-1 O&amp;M'!O60</f>
        <v>0</v>
      </c>
      <c r="P61" s="139">
        <f>'[10]II-D-1 O&amp;M'!P60+'[9]II-D-1 O&amp;M'!P60</f>
        <v>0</v>
      </c>
      <c r="Q61" s="221">
        <f t="shared" si="34"/>
        <v>2625066.190723191</v>
      </c>
      <c r="R61" s="11"/>
    </row>
    <row r="62" spans="1:18" s="20" customFormat="1" ht="11.25">
      <c r="A62" s="534">
        <f t="shared" si="0"/>
        <v>48</v>
      </c>
      <c r="B62" s="298" t="s">
        <v>707</v>
      </c>
      <c r="C62" s="10" t="s">
        <v>885</v>
      </c>
      <c r="D62" s="19"/>
      <c r="E62" s="139">
        <f>'[10]II-D-1 O&amp;M'!E61+'[9]II-D-1 O&amp;M'!E61</f>
        <v>37955120.280000001</v>
      </c>
      <c r="F62" s="139">
        <f>'[10]II-D-1 O&amp;M'!F61+'[9]II-D-1 O&amp;M'!F61</f>
        <v>0</v>
      </c>
      <c r="G62" s="139">
        <f>'[10]II-D-1 O&amp;M'!G61+'[9]II-D-1 O&amp;M'!G61</f>
        <v>8844354.4197783936</v>
      </c>
      <c r="H62" s="139">
        <f t="shared" si="32"/>
        <v>46799474.699778393</v>
      </c>
      <c r="I62" s="194">
        <v>1</v>
      </c>
      <c r="J62" s="11">
        <f t="shared" si="33"/>
        <v>46799474.699778393</v>
      </c>
      <c r="K62" s="19">
        <v>29</v>
      </c>
      <c r="L62" s="19" t="s">
        <v>517</v>
      </c>
      <c r="M62" s="139">
        <f>'[10]II-D-1 O&amp;M'!M61+'[9]II-D-1 O&amp;M'!M61</f>
        <v>0</v>
      </c>
      <c r="N62" s="139">
        <f>'[10]II-D-1 O&amp;M'!N61+'[9]II-D-1 O&amp;M'!N61</f>
        <v>46799474.699778393</v>
      </c>
      <c r="O62" s="139">
        <f>'[10]II-D-1 O&amp;M'!O61+'[9]II-D-1 O&amp;M'!O61</f>
        <v>0</v>
      </c>
      <c r="P62" s="139">
        <f>'[10]II-D-1 O&amp;M'!P61+'[9]II-D-1 O&amp;M'!P61</f>
        <v>0</v>
      </c>
      <c r="Q62" s="221">
        <f t="shared" si="34"/>
        <v>46799474.699778393</v>
      </c>
      <c r="R62" s="11"/>
    </row>
    <row r="63" spans="1:18" s="20" customFormat="1" ht="11.25">
      <c r="A63" s="534">
        <f t="shared" si="0"/>
        <v>49</v>
      </c>
      <c r="B63" s="298" t="s">
        <v>708</v>
      </c>
      <c r="C63" s="10" t="s">
        <v>887</v>
      </c>
      <c r="D63" s="19"/>
      <c r="E63" s="139">
        <f>'[10]II-D-1 O&amp;M'!E62+'[9]II-D-1 O&amp;M'!E62</f>
        <v>1987925.45</v>
      </c>
      <c r="F63" s="139">
        <f>'[10]II-D-1 O&amp;M'!F62+'[9]II-D-1 O&amp;M'!F62</f>
        <v>0</v>
      </c>
      <c r="G63" s="139">
        <f>'[10]II-D-1 O&amp;M'!G62+'[9]II-D-1 O&amp;M'!G62</f>
        <v>2013.6899129416779</v>
      </c>
      <c r="H63" s="139">
        <f t="shared" si="32"/>
        <v>1989939.1399129417</v>
      </c>
      <c r="I63" s="194">
        <v>1</v>
      </c>
      <c r="J63" s="11">
        <f t="shared" si="33"/>
        <v>1989939.1399129417</v>
      </c>
      <c r="K63" s="19">
        <v>29</v>
      </c>
      <c r="L63" s="19" t="s">
        <v>517</v>
      </c>
      <c r="M63" s="139">
        <f>'[10]II-D-1 O&amp;M'!M62+'[9]II-D-1 O&amp;M'!M62</f>
        <v>0</v>
      </c>
      <c r="N63" s="139">
        <f>'[10]II-D-1 O&amp;M'!N62+'[9]II-D-1 O&amp;M'!N62</f>
        <v>1989939.1399129417</v>
      </c>
      <c r="O63" s="139">
        <f>'[10]II-D-1 O&amp;M'!O62+'[9]II-D-1 O&amp;M'!O62</f>
        <v>0</v>
      </c>
      <c r="P63" s="139">
        <f>'[10]II-D-1 O&amp;M'!P62+'[9]II-D-1 O&amp;M'!P62</f>
        <v>0</v>
      </c>
      <c r="Q63" s="221">
        <f t="shared" si="34"/>
        <v>1989939.1399129417</v>
      </c>
      <c r="R63" s="11"/>
    </row>
    <row r="64" spans="1:18" s="20" customFormat="1" ht="11.25">
      <c r="A64" s="534">
        <f t="shared" si="0"/>
        <v>50</v>
      </c>
      <c r="B64" s="298" t="s">
        <v>709</v>
      </c>
      <c r="C64" s="10" t="s">
        <v>710</v>
      </c>
      <c r="D64" s="19"/>
      <c r="E64" s="139">
        <f>'[10]II-D-1 O&amp;M'!E63+'[9]II-D-1 O&amp;M'!E63</f>
        <v>1152139.75</v>
      </c>
      <c r="F64" s="139">
        <f>'[10]II-D-1 O&amp;M'!F63+'[9]II-D-1 O&amp;M'!F63</f>
        <v>0</v>
      </c>
      <c r="G64" s="139">
        <f>'[10]II-D-1 O&amp;M'!G63+'[9]II-D-1 O&amp;M'!G63</f>
        <v>10443.309744769529</v>
      </c>
      <c r="H64" s="139">
        <f t="shared" si="32"/>
        <v>1162583.0597447695</v>
      </c>
      <c r="I64" s="194">
        <v>1</v>
      </c>
      <c r="J64" s="11">
        <f t="shared" si="33"/>
        <v>1162583.0597447695</v>
      </c>
      <c r="K64" s="19">
        <v>29</v>
      </c>
      <c r="L64" s="19" t="s">
        <v>517</v>
      </c>
      <c r="M64" s="139">
        <f>'[10]II-D-1 O&amp;M'!M63+'[9]II-D-1 O&amp;M'!M63</f>
        <v>0</v>
      </c>
      <c r="N64" s="139">
        <f>'[10]II-D-1 O&amp;M'!N63+'[9]II-D-1 O&amp;M'!N63</f>
        <v>1162583.0597447695</v>
      </c>
      <c r="O64" s="139">
        <f>'[10]II-D-1 O&amp;M'!O63+'[9]II-D-1 O&amp;M'!O63</f>
        <v>0</v>
      </c>
      <c r="P64" s="139">
        <f>'[10]II-D-1 O&amp;M'!P63+'[9]II-D-1 O&amp;M'!P63</f>
        <v>0</v>
      </c>
      <c r="Q64" s="221">
        <f t="shared" si="34"/>
        <v>1162583.0597447695</v>
      </c>
      <c r="R64" s="11"/>
    </row>
    <row r="65" spans="1:18" s="20" customFormat="1" ht="11.25">
      <c r="A65" s="534">
        <f t="shared" si="0"/>
        <v>51</v>
      </c>
      <c r="B65" s="298" t="s">
        <v>711</v>
      </c>
      <c r="C65" s="10" t="s">
        <v>712</v>
      </c>
      <c r="D65" s="19"/>
      <c r="E65" s="139">
        <f>'[10]II-D-1 O&amp;M'!E64+'[9]II-D-1 O&amp;M'!E64</f>
        <v>889422.61</v>
      </c>
      <c r="F65" s="139">
        <f>'[10]II-D-1 O&amp;M'!F64+'[9]II-D-1 O&amp;M'!F64</f>
        <v>0</v>
      </c>
      <c r="G65" s="139">
        <f>'[10]II-D-1 O&amp;M'!G64+'[9]II-D-1 O&amp;M'!G64</f>
        <v>5451.4775996282351</v>
      </c>
      <c r="H65" s="139">
        <f t="shared" si="32"/>
        <v>894874.08759962826</v>
      </c>
      <c r="I65" s="194">
        <v>1</v>
      </c>
      <c r="J65" s="11">
        <f t="shared" si="33"/>
        <v>894874.08759962826</v>
      </c>
      <c r="K65" s="19">
        <v>29</v>
      </c>
      <c r="L65" s="19" t="s">
        <v>517</v>
      </c>
      <c r="M65" s="139">
        <f>'[10]II-D-1 O&amp;M'!M64+'[9]II-D-1 O&amp;M'!M64</f>
        <v>0</v>
      </c>
      <c r="N65" s="139">
        <f>'[10]II-D-1 O&amp;M'!N64+'[9]II-D-1 O&amp;M'!N64</f>
        <v>894874.08759962826</v>
      </c>
      <c r="O65" s="139">
        <f>'[10]II-D-1 O&amp;M'!O64+'[9]II-D-1 O&amp;M'!O64</f>
        <v>0</v>
      </c>
      <c r="P65" s="139">
        <f>'[10]II-D-1 O&amp;M'!P64+'[9]II-D-1 O&amp;M'!P64</f>
        <v>0</v>
      </c>
      <c r="Q65" s="221">
        <f t="shared" si="34"/>
        <v>894874.08759962826</v>
      </c>
      <c r="R65" s="11"/>
    </row>
    <row r="66" spans="1:18" s="20" customFormat="1" ht="11.25">
      <c r="A66" s="534">
        <f t="shared" si="0"/>
        <v>52</v>
      </c>
      <c r="B66" s="298" t="s">
        <v>713</v>
      </c>
      <c r="C66" s="10" t="s">
        <v>999</v>
      </c>
      <c r="D66" s="19"/>
      <c r="E66" s="139">
        <f>'[10]II-D-1 O&amp;M'!E65+'[9]II-D-1 O&amp;M'!E65</f>
        <v>456415.94999999995</v>
      </c>
      <c r="F66" s="139">
        <f>'[10]II-D-1 O&amp;M'!F65+'[9]II-D-1 O&amp;M'!F65</f>
        <v>0</v>
      </c>
      <c r="G66" s="139">
        <f>'[10]II-D-1 O&amp;M'!G65+'[9]II-D-1 O&amp;M'!G65</f>
        <v>6438.2317269236137</v>
      </c>
      <c r="H66" s="139">
        <f t="shared" si="32"/>
        <v>462854.18172692356</v>
      </c>
      <c r="I66" s="194">
        <v>1</v>
      </c>
      <c r="J66" s="11">
        <f t="shared" si="33"/>
        <v>462854.18172692356</v>
      </c>
      <c r="K66" s="19">
        <v>29</v>
      </c>
      <c r="L66" s="19" t="s">
        <v>517</v>
      </c>
      <c r="M66" s="139">
        <f>'[10]II-D-1 O&amp;M'!M65+'[9]II-D-1 O&amp;M'!M65</f>
        <v>0</v>
      </c>
      <c r="N66" s="139">
        <f>'[10]II-D-1 O&amp;M'!N65+'[9]II-D-1 O&amp;M'!N65</f>
        <v>0</v>
      </c>
      <c r="O66" s="139">
        <f>'[10]II-D-1 O&amp;M'!O65+'[9]II-D-1 O&amp;M'!O65</f>
        <v>462854.18172692356</v>
      </c>
      <c r="P66" s="139">
        <f>'[10]II-D-1 O&amp;M'!P65+'[9]II-D-1 O&amp;M'!P65</f>
        <v>0</v>
      </c>
      <c r="Q66" s="221">
        <f t="shared" si="34"/>
        <v>462854.18172692356</v>
      </c>
      <c r="R66" s="11"/>
    </row>
    <row r="67" spans="1:18" s="40" customFormat="1" ht="11.25">
      <c r="A67" s="534">
        <f t="shared" si="0"/>
        <v>53</v>
      </c>
      <c r="B67" s="56" t="s">
        <v>1000</v>
      </c>
      <c r="C67" s="119" t="s">
        <v>1001</v>
      </c>
      <c r="D67" s="38"/>
      <c r="E67" s="139">
        <f>'[10]II-D-1 O&amp;M'!E66+'[9]II-D-1 O&amp;M'!E66</f>
        <v>225093.30000000002</v>
      </c>
      <c r="F67" s="139">
        <f>'[10]II-D-1 O&amp;M'!F66+'[9]II-D-1 O&amp;M'!F66</f>
        <v>0</v>
      </c>
      <c r="G67" s="139">
        <f>'[10]II-D-1 O&amp;M'!G66+'[9]II-D-1 O&amp;M'!G66</f>
        <v>-4730.0523127929609</v>
      </c>
      <c r="H67" s="139">
        <f t="shared" si="32"/>
        <v>220363.24768720707</v>
      </c>
      <c r="I67" s="194">
        <v>1</v>
      </c>
      <c r="J67" s="11">
        <f t="shared" si="33"/>
        <v>220363.24768720707</v>
      </c>
      <c r="K67" s="19">
        <v>7</v>
      </c>
      <c r="L67" s="19" t="s">
        <v>521</v>
      </c>
      <c r="M67" s="139">
        <f>'[10]II-D-1 O&amp;M'!M66+'[9]II-D-1 O&amp;M'!M66</f>
        <v>0</v>
      </c>
      <c r="N67" s="139">
        <f>'[10]II-D-1 O&amp;M'!N66+'[9]II-D-1 O&amp;M'!N66</f>
        <v>218414.18066255358</v>
      </c>
      <c r="O67" s="139">
        <f>'[10]II-D-1 O&amp;M'!O66+'[9]II-D-1 O&amp;M'!O66</f>
        <v>1949.0670246534735</v>
      </c>
      <c r="P67" s="139">
        <f>'[10]II-D-1 O&amp;M'!P66+'[9]II-D-1 O&amp;M'!P66</f>
        <v>0</v>
      </c>
      <c r="Q67" s="221">
        <f t="shared" si="34"/>
        <v>220363.24768720707</v>
      </c>
      <c r="R67" s="23"/>
    </row>
    <row r="68" spans="1:18" s="20" customFormat="1" ht="11.25">
      <c r="A68" s="534">
        <f t="shared" si="0"/>
        <v>54</v>
      </c>
      <c r="B68" s="298"/>
      <c r="C68" s="77" t="s">
        <v>1002</v>
      </c>
      <c r="D68" s="19"/>
      <c r="E68" s="183">
        <f>SUM(E59:E67)</f>
        <v>45509681.370000005</v>
      </c>
      <c r="F68" s="183">
        <f t="shared" ref="F68:G68" si="35">SUM(F59:F67)</f>
        <v>0</v>
      </c>
      <c r="G68" s="183">
        <f t="shared" si="35"/>
        <v>8817523.7992040403</v>
      </c>
      <c r="H68" s="183">
        <f>SUM(H59:H67)</f>
        <v>54327205.169204034</v>
      </c>
      <c r="I68" s="194"/>
      <c r="J68" s="23">
        <f>SUM(J59:J67)</f>
        <v>54327205.169204034</v>
      </c>
      <c r="K68" s="23"/>
      <c r="L68" s="23"/>
      <c r="M68" s="183">
        <f t="shared" ref="M68" si="36">SUM(M59:M67)</f>
        <v>0</v>
      </c>
      <c r="N68" s="183">
        <f t="shared" ref="N68" si="37">SUM(N59:N67)</f>
        <v>53861078.883825921</v>
      </c>
      <c r="O68" s="183">
        <f t="shared" ref="O68" si="38">SUM(O59:O67)</f>
        <v>466126.28537811036</v>
      </c>
      <c r="P68" s="183">
        <f t="shared" ref="P68" si="39">SUM(P59:P67)</f>
        <v>0</v>
      </c>
      <c r="Q68" s="214">
        <f t="shared" ref="Q68:R68" si="40">SUM(Q59:Q67)</f>
        <v>54327205.169204034</v>
      </c>
      <c r="R68" s="23">
        <f t="shared" si="40"/>
        <v>0</v>
      </c>
    </row>
    <row r="69" spans="1:18" s="20" customFormat="1" ht="12" thickBot="1">
      <c r="A69" s="534">
        <f t="shared" si="0"/>
        <v>55</v>
      </c>
      <c r="B69" s="298"/>
      <c r="C69" s="652"/>
      <c r="D69" s="19"/>
      <c r="E69" s="139"/>
      <c r="F69" s="139"/>
      <c r="G69" s="139"/>
      <c r="H69" s="139"/>
      <c r="I69" s="194"/>
      <c r="J69" s="12"/>
      <c r="K69" s="32"/>
      <c r="L69" s="32"/>
      <c r="M69" s="139"/>
      <c r="N69" s="139"/>
      <c r="O69" s="139"/>
      <c r="P69" s="139"/>
      <c r="Q69" s="44"/>
      <c r="R69" s="12"/>
    </row>
    <row r="70" spans="1:18" s="40" customFormat="1" ht="12" thickBot="1">
      <c r="A70" s="534">
        <f t="shared" si="0"/>
        <v>56</v>
      </c>
      <c r="B70" s="304" t="s">
        <v>858</v>
      </c>
      <c r="C70" s="305"/>
      <c r="D70" s="306" t="s">
        <v>489</v>
      </c>
      <c r="E70" s="307">
        <f>E68+E53</f>
        <v>104250782.927</v>
      </c>
      <c r="F70" s="307">
        <f t="shared" ref="F70:G70" si="41">F68+F53</f>
        <v>0</v>
      </c>
      <c r="G70" s="307">
        <f t="shared" si="41"/>
        <v>8807218.3203449119</v>
      </c>
      <c r="H70" s="307">
        <f>H68+H53</f>
        <v>113058001.24734491</v>
      </c>
      <c r="I70" s="308"/>
      <c r="J70" s="309">
        <f>J68+J53</f>
        <v>113058001.24734491</v>
      </c>
      <c r="K70" s="309"/>
      <c r="L70" s="309"/>
      <c r="M70" s="307">
        <f t="shared" ref="M70:P70" si="42">M68+M53</f>
        <v>0</v>
      </c>
      <c r="N70" s="307">
        <f t="shared" si="42"/>
        <v>95132830.532878652</v>
      </c>
      <c r="O70" s="307">
        <f t="shared" si="42"/>
        <v>17925170.714466248</v>
      </c>
      <c r="P70" s="307">
        <f t="shared" si="42"/>
        <v>0</v>
      </c>
      <c r="Q70" s="310">
        <f t="shared" ref="Q70:R70" si="43">Q68+Q53</f>
        <v>113058001.2473449</v>
      </c>
      <c r="R70" s="23">
        <f t="shared" si="43"/>
        <v>0</v>
      </c>
    </row>
    <row r="71" spans="1:18" s="40" customFormat="1" ht="11.25">
      <c r="A71" s="534">
        <f t="shared" si="0"/>
        <v>57</v>
      </c>
      <c r="B71" s="581"/>
      <c r="C71" s="31"/>
      <c r="D71" s="38"/>
      <c r="E71" s="183"/>
      <c r="F71" s="183"/>
      <c r="G71" s="183"/>
      <c r="H71" s="183"/>
      <c r="I71" s="189"/>
      <c r="J71" s="23"/>
      <c r="K71" s="23"/>
      <c r="L71" s="23"/>
      <c r="M71" s="183"/>
      <c r="N71" s="183"/>
      <c r="O71" s="183"/>
      <c r="P71" s="183"/>
      <c r="Q71" s="214"/>
      <c r="R71" s="23"/>
    </row>
    <row r="72" spans="1:18" s="20" customFormat="1" ht="10.5" customHeight="1" thickBot="1">
      <c r="A72" s="534">
        <f t="shared" si="0"/>
        <v>58</v>
      </c>
      <c r="B72" s="319"/>
      <c r="C72" s="31"/>
      <c r="D72" s="38"/>
      <c r="E72" s="4"/>
      <c r="F72" s="4"/>
      <c r="G72" s="4"/>
      <c r="H72" s="183"/>
      <c r="I72" s="189"/>
      <c r="K72" s="32"/>
      <c r="L72" s="32"/>
      <c r="M72" s="4"/>
      <c r="N72" s="4"/>
      <c r="O72" s="4"/>
      <c r="P72" s="4"/>
      <c r="Q72" s="214"/>
      <c r="R72" s="23"/>
    </row>
    <row r="73" spans="1:18" s="40" customFormat="1" ht="11.25">
      <c r="A73" s="534">
        <f t="shared" si="0"/>
        <v>59</v>
      </c>
      <c r="B73" s="311"/>
      <c r="C73" s="320" t="s">
        <v>1014</v>
      </c>
      <c r="D73" s="313" t="s">
        <v>489</v>
      </c>
      <c r="E73" s="314"/>
      <c r="F73" s="314"/>
      <c r="G73" s="314"/>
      <c r="H73" s="314"/>
      <c r="I73" s="315"/>
      <c r="J73" s="316"/>
      <c r="K73" s="317"/>
      <c r="L73" s="317"/>
      <c r="M73" s="314"/>
      <c r="N73" s="314"/>
      <c r="O73" s="314"/>
      <c r="P73" s="314"/>
      <c r="Q73" s="318"/>
      <c r="R73" s="132"/>
    </row>
    <row r="74" spans="1:18" s="20" customFormat="1" ht="11.25">
      <c r="A74" s="534">
        <f t="shared" si="0"/>
        <v>60</v>
      </c>
      <c r="B74" s="321" t="s">
        <v>1003</v>
      </c>
      <c r="C74" s="10" t="s">
        <v>1004</v>
      </c>
      <c r="D74" s="19"/>
      <c r="E74" s="139">
        <f>'[10]II-D-1 O&amp;M'!E82+'[9]II-D-1 O&amp;M'!E73</f>
        <v>684430.05999999994</v>
      </c>
      <c r="F74" s="139">
        <f>'[10]II-D-1 O&amp;M'!F82+'[9]II-D-1 O&amp;M'!F73</f>
        <v>0</v>
      </c>
      <c r="G74" s="139">
        <f>'[10]II-D-1 O&amp;M'!G82+'[9]II-D-1 O&amp;M'!G73</f>
        <v>15086.445539014874</v>
      </c>
      <c r="H74" s="139">
        <f>E74-F74+G74</f>
        <v>699516.50553901482</v>
      </c>
      <c r="I74" s="194">
        <v>1</v>
      </c>
      <c r="J74" s="11">
        <f>SUM((H74-M74)*I74)+M74</f>
        <v>699516.50553901482</v>
      </c>
      <c r="K74" s="1737" t="s">
        <v>1647</v>
      </c>
      <c r="L74" s="19" t="s">
        <v>1515</v>
      </c>
      <c r="M74" s="139">
        <f>'[10]II-D-1 O&amp;M'!M82+'[9]II-D-1 O&amp;M'!M73</f>
        <v>138.76</v>
      </c>
      <c r="N74" s="139">
        <f>'[10]II-D-1 O&amp;M'!N82+'[9]II-D-1 O&amp;M'!N73</f>
        <v>0</v>
      </c>
      <c r="O74" s="139">
        <f>'[10]II-D-1 O&amp;M'!O82+'[9]II-D-1 O&amp;M'!O73</f>
        <v>22153.261014987729</v>
      </c>
      <c r="P74" s="139">
        <f>'[10]II-D-1 O&amp;M'!P82+'[9]II-D-1 O&amp;M'!P73</f>
        <v>677224.4845240271</v>
      </c>
      <c r="Q74" s="221">
        <f>+SUM(M74:P74)</f>
        <v>699516.50553901482</v>
      </c>
      <c r="R74" s="11"/>
    </row>
    <row r="75" spans="1:18" s="20" customFormat="1" ht="11.25">
      <c r="A75" s="534">
        <f t="shared" si="0"/>
        <v>61</v>
      </c>
      <c r="B75" s="321" t="s">
        <v>1005</v>
      </c>
      <c r="C75" s="10" t="s">
        <v>1006</v>
      </c>
      <c r="D75" s="19"/>
      <c r="E75" s="139">
        <f>'[10]II-D-1 O&amp;M'!E77+'[9]II-D-1 O&amp;M'!E74</f>
        <v>432430.92000000004</v>
      </c>
      <c r="F75" s="139">
        <f>'[10]II-D-1 O&amp;M'!F77+'[9]II-D-1 O&amp;M'!F74</f>
        <v>0</v>
      </c>
      <c r="G75" s="139">
        <f>'[10]II-D-1 O&amp;M'!G77+'[9]II-D-1 O&amp;M'!G74</f>
        <v>9195.5381087402729</v>
      </c>
      <c r="H75" s="139">
        <f>E75-F75+G75</f>
        <v>441626.45810874033</v>
      </c>
      <c r="I75" s="194">
        <v>1</v>
      </c>
      <c r="J75" s="11">
        <f>SUM((H75-M75)*I75)+M75</f>
        <v>441626.45810874033</v>
      </c>
      <c r="K75" s="19">
        <v>29</v>
      </c>
      <c r="L75" s="19" t="s">
        <v>517</v>
      </c>
      <c r="M75" s="139">
        <f>'[10]II-D-1 O&amp;M'!M77+'[9]II-D-1 O&amp;M'!M74</f>
        <v>2901.79</v>
      </c>
      <c r="N75" s="139">
        <f>'[10]II-D-1 O&amp;M'!N77+'[9]II-D-1 O&amp;M'!N74</f>
        <v>0</v>
      </c>
      <c r="O75" s="139">
        <f>'[10]II-D-1 O&amp;M'!O77+'[9]II-D-1 O&amp;M'!O74</f>
        <v>438724.66810874024</v>
      </c>
      <c r="P75" s="139">
        <f>'[10]II-D-1 O&amp;M'!P77+'[9]II-D-1 O&amp;M'!P74</f>
        <v>0</v>
      </c>
      <c r="Q75" s="221">
        <f>+SUM(M75:P75)</f>
        <v>441626.45810874022</v>
      </c>
      <c r="R75" s="11"/>
    </row>
    <row r="76" spans="1:18" s="20" customFormat="1" ht="11.25">
      <c r="A76" s="534">
        <f t="shared" si="0"/>
        <v>62</v>
      </c>
      <c r="B76" s="321" t="s">
        <v>1007</v>
      </c>
      <c r="C76" s="10" t="s">
        <v>1008</v>
      </c>
      <c r="D76" s="19"/>
      <c r="E76" s="139">
        <f>'[10]II-D-1 O&amp;M'!E78+'[9]II-D-1 O&amp;M'!E75</f>
        <v>10360282.869999999</v>
      </c>
      <c r="F76" s="139">
        <f>'[10]II-D-1 O&amp;M'!F78+'[9]II-D-1 O&amp;M'!F75</f>
        <v>0</v>
      </c>
      <c r="G76" s="139">
        <f>'[10]II-D-1 O&amp;M'!G78+'[9]II-D-1 O&amp;M'!G75</f>
        <v>245908.49235121821</v>
      </c>
      <c r="H76" s="139">
        <f>E76-F76+G76</f>
        <v>10606191.362351218</v>
      </c>
      <c r="I76" s="194">
        <v>1</v>
      </c>
      <c r="J76" s="11">
        <f>SUM((H76-M76)*I76)+M76</f>
        <v>10606191.362351218</v>
      </c>
      <c r="K76" s="19">
        <v>29</v>
      </c>
      <c r="L76" s="19" t="s">
        <v>517</v>
      </c>
      <c r="M76" s="139">
        <f>'[10]II-D-1 O&amp;M'!M78+'[9]II-D-1 O&amp;M'!M75</f>
        <v>186198.19</v>
      </c>
      <c r="N76" s="139">
        <f>'[10]II-D-1 O&amp;M'!N78+'[9]II-D-1 O&amp;M'!N75</f>
        <v>0</v>
      </c>
      <c r="O76" s="139">
        <f>'[10]II-D-1 O&amp;M'!O78+'[9]II-D-1 O&amp;M'!O75</f>
        <v>0</v>
      </c>
      <c r="P76" s="139">
        <f>'[10]II-D-1 O&amp;M'!P78+'[9]II-D-1 O&amp;M'!P75</f>
        <v>10419993.172351217</v>
      </c>
      <c r="Q76" s="221">
        <f>+SUM(M76:P76)</f>
        <v>10606191.362351216</v>
      </c>
      <c r="R76" s="11"/>
    </row>
    <row r="77" spans="1:18" s="40" customFormat="1" ht="11.25">
      <c r="A77" s="534">
        <f t="shared" si="0"/>
        <v>63</v>
      </c>
      <c r="B77" s="321" t="s">
        <v>1009</v>
      </c>
      <c r="C77" s="10" t="s">
        <v>239</v>
      </c>
      <c r="D77" s="38"/>
      <c r="E77" s="139">
        <f>'[10]II-D-1 O&amp;M'!E83+'[9]II-D-1 O&amp;M'!E76</f>
        <v>750906.5199999999</v>
      </c>
      <c r="F77" s="139">
        <f>'[10]II-D-1 O&amp;M'!F83+'[9]II-D-1 O&amp;M'!F76</f>
        <v>0</v>
      </c>
      <c r="G77" s="139">
        <f>'[10]II-D-1 O&amp;M'!G83+'[9]II-D-1 O&amp;M'!G76</f>
        <v>-634843.54</v>
      </c>
      <c r="H77" s="139">
        <f>E77-F77+G77</f>
        <v>116062.97999999986</v>
      </c>
      <c r="I77" s="194">
        <v>1</v>
      </c>
      <c r="J77" s="11">
        <f>SUM((H77-M77)*I77)+M77</f>
        <v>116062.97999999986</v>
      </c>
      <c r="K77" s="19">
        <v>29</v>
      </c>
      <c r="L77" s="19" t="s">
        <v>517</v>
      </c>
      <c r="M77" s="139">
        <f>'[10]II-D-1 O&amp;M'!M83+'[9]II-D-1 O&amp;M'!M76</f>
        <v>9.0100000000013463</v>
      </c>
      <c r="N77" s="139">
        <f>'[10]II-D-1 O&amp;M'!N83+'[9]II-D-1 O&amp;M'!N76</f>
        <v>0</v>
      </c>
      <c r="O77" s="139">
        <f>'[10]II-D-1 O&amp;M'!O83+'[9]II-D-1 O&amp;M'!O76</f>
        <v>0</v>
      </c>
      <c r="P77" s="139">
        <f>'[10]II-D-1 O&amp;M'!P83+'[9]II-D-1 O&amp;M'!P76</f>
        <v>116053.96999999987</v>
      </c>
      <c r="Q77" s="221">
        <f>+SUM(M77:P77)</f>
        <v>116062.97999999986</v>
      </c>
      <c r="R77" s="23"/>
    </row>
    <row r="78" spans="1:18" s="20" customFormat="1" ht="11.25">
      <c r="A78" s="534">
        <f t="shared" si="0"/>
        <v>64</v>
      </c>
      <c r="B78" s="321" t="s">
        <v>1010</v>
      </c>
      <c r="C78" s="5" t="s">
        <v>1011</v>
      </c>
      <c r="D78" s="19"/>
      <c r="E78" s="139">
        <f>'[10]II-D-1 O&amp;M'!E84+'[9]II-D-1 O&amp;M'!E77</f>
        <v>120030.71999999999</v>
      </c>
      <c r="F78" s="139">
        <f>'[10]II-D-1 O&amp;M'!F84+'[9]II-D-1 O&amp;M'!F77</f>
        <v>0</v>
      </c>
      <c r="G78" s="139">
        <f>'[10]II-D-1 O&amp;M'!G84+'[9]II-D-1 O&amp;M'!G77</f>
        <v>1911.78</v>
      </c>
      <c r="H78" s="139">
        <f>E78-F78+G78</f>
        <v>121942.49999999999</v>
      </c>
      <c r="I78" s="194">
        <v>1</v>
      </c>
      <c r="J78" s="11">
        <f>SUM((H78-M78)*I78)+M78</f>
        <v>121942.49999999999</v>
      </c>
      <c r="K78" s="1737" t="s">
        <v>1647</v>
      </c>
      <c r="L78" s="19" t="s">
        <v>1515</v>
      </c>
      <c r="M78" s="139">
        <f>'[10]II-D-1 O&amp;M'!M84+'[9]II-D-1 O&amp;M'!M77</f>
        <v>0</v>
      </c>
      <c r="N78" s="139">
        <f>'[10]II-D-1 O&amp;M'!N84+'[9]II-D-1 O&amp;M'!N77</f>
        <v>0</v>
      </c>
      <c r="O78" s="139">
        <f>'[10]II-D-1 O&amp;M'!O84+'[9]II-D-1 O&amp;M'!O77</f>
        <v>7671.2361833156019</v>
      </c>
      <c r="P78" s="139">
        <f>'[10]II-D-1 O&amp;M'!P84+'[9]II-D-1 O&amp;M'!P77</f>
        <v>114271.2638166844</v>
      </c>
      <c r="Q78" s="221">
        <f>+SUM(M78:P78)</f>
        <v>121942.5</v>
      </c>
      <c r="R78" s="134"/>
    </row>
    <row r="79" spans="1:18" s="40" customFormat="1" ht="11.25">
      <c r="A79" s="534">
        <f t="shared" si="0"/>
        <v>65</v>
      </c>
      <c r="B79" s="295"/>
      <c r="C79" s="76" t="s">
        <v>360</v>
      </c>
      <c r="D79" s="38"/>
      <c r="E79" s="183">
        <f>SUM(E74:E78)</f>
        <v>12348081.09</v>
      </c>
      <c r="F79" s="183">
        <f t="shared" ref="F79:G79" si="44">SUM(F74:F78)</f>
        <v>0</v>
      </c>
      <c r="G79" s="183">
        <f t="shared" si="44"/>
        <v>-362741.28400102665</v>
      </c>
      <c r="H79" s="183">
        <f>SUM(H74:H78)</f>
        <v>11985339.805998974</v>
      </c>
      <c r="I79" s="189"/>
      <c r="J79" s="23">
        <f>SUM(J74:J78)</f>
        <v>11985339.805998974</v>
      </c>
      <c r="K79" s="23"/>
      <c r="L79" s="23"/>
      <c r="M79" s="183">
        <f t="shared" ref="M79" si="45">SUM(M74:M78)</f>
        <v>189247.75</v>
      </c>
      <c r="N79" s="183">
        <f t="shared" ref="N79" si="46">SUM(N74:N78)</f>
        <v>0</v>
      </c>
      <c r="O79" s="183">
        <f t="shared" ref="O79" si="47">SUM(O74:O78)</f>
        <v>468549.16530704353</v>
      </c>
      <c r="P79" s="183">
        <f t="shared" ref="P79" si="48">SUM(P74:P78)</f>
        <v>11327542.890691929</v>
      </c>
      <c r="Q79" s="214">
        <f t="shared" ref="Q79:R79" si="49">SUM(Q74:Q78)</f>
        <v>11985339.805998972</v>
      </c>
      <c r="R79" s="23">
        <f t="shared" si="49"/>
        <v>0</v>
      </c>
    </row>
    <row r="80" spans="1:18" s="20" customFormat="1" ht="11.25">
      <c r="A80" s="534">
        <f t="shared" si="0"/>
        <v>66</v>
      </c>
      <c r="B80" s="298"/>
      <c r="C80" s="49" t="s">
        <v>243</v>
      </c>
      <c r="D80" s="38" t="s">
        <v>489</v>
      </c>
      <c r="E80" s="139"/>
      <c r="F80" s="139"/>
      <c r="G80" s="139"/>
      <c r="H80" s="139"/>
      <c r="I80" s="194"/>
      <c r="J80" s="12"/>
      <c r="K80" s="35"/>
      <c r="L80" s="35"/>
      <c r="M80" s="139"/>
      <c r="N80" s="139"/>
      <c r="O80" s="139"/>
      <c r="P80" s="139"/>
      <c r="Q80" s="322"/>
      <c r="R80" s="134"/>
    </row>
    <row r="81" spans="1:24" s="40" customFormat="1" ht="11.25">
      <c r="A81" s="534">
        <f>+A80+1</f>
        <v>67</v>
      </c>
      <c r="B81" s="297">
        <v>907</v>
      </c>
      <c r="C81" s="20" t="s">
        <v>180</v>
      </c>
      <c r="D81" s="20"/>
      <c r="E81" s="1412">
        <f>'[10]II-D-1 O&amp;M'!E95+'[9]II-D-1 O&amp;M'!E80</f>
        <v>16882931.289999999</v>
      </c>
      <c r="F81" s="1412">
        <f>'[10]II-D-1 O&amp;M'!F95+'[9]II-D-1 O&amp;M'!F80</f>
        <v>0</v>
      </c>
      <c r="G81" s="1412">
        <f>'[10]II-D-1 O&amp;M'!G95+'[9]II-D-1 O&amp;M'!G80</f>
        <v>-16882931.290000003</v>
      </c>
      <c r="H81" s="139">
        <f>E81-F81+G81</f>
        <v>0</v>
      </c>
      <c r="I81" s="194">
        <v>1</v>
      </c>
      <c r="J81" s="11">
        <f>SUM((H81-M81)*I81)+M81</f>
        <v>0</v>
      </c>
      <c r="K81" s="19">
        <v>29</v>
      </c>
      <c r="L81" s="35" t="s">
        <v>517</v>
      </c>
      <c r="M81" s="1412">
        <f>'[10]II-D-1 O&amp;M'!M95+'[9]II-D-1 O&amp;M'!M80</f>
        <v>0</v>
      </c>
      <c r="N81" s="1412">
        <f>'[10]II-D-1 O&amp;M'!N95+'[9]II-D-1 O&amp;M'!N80</f>
        <v>0</v>
      </c>
      <c r="O81" s="1412">
        <f>'[10]II-D-1 O&amp;M'!O95+'[9]II-D-1 O&amp;M'!O80</f>
        <v>0</v>
      </c>
      <c r="P81" s="1412">
        <f>'[10]II-D-1 O&amp;M'!P95+'[9]II-D-1 O&amp;M'!P80</f>
        <v>0</v>
      </c>
      <c r="Q81" s="221">
        <f>+SUM(M81:P81)</f>
        <v>0</v>
      </c>
      <c r="R81" s="134"/>
      <c r="S81" s="20"/>
      <c r="T81" s="20"/>
      <c r="U81" s="20"/>
      <c r="V81" s="20"/>
      <c r="W81" s="20"/>
      <c r="X81" s="20"/>
    </row>
    <row r="82" spans="1:24" s="20" customFormat="1" ht="11.25">
      <c r="A82" s="534">
        <f t="shared" ref="A82:A99" si="50">+A81+1</f>
        <v>68</v>
      </c>
      <c r="B82" s="298" t="s">
        <v>362</v>
      </c>
      <c r="C82" s="4" t="s">
        <v>237</v>
      </c>
      <c r="D82" s="19"/>
      <c r="E82" s="1412">
        <f>'[10]II-D-1 O&amp;M'!E96+'[9]II-D-1 O&amp;M'!E81</f>
        <v>590633.71999999974</v>
      </c>
      <c r="F82" s="1412">
        <f>'[10]II-D-1 O&amp;M'!F96+'[9]II-D-1 O&amp;M'!F81</f>
        <v>0</v>
      </c>
      <c r="G82" s="1412">
        <f>'[10]II-D-1 O&amp;M'!G96+'[9]II-D-1 O&amp;M'!G81</f>
        <v>20448.994886143599</v>
      </c>
      <c r="H82" s="139">
        <f>E82-F82+G82</f>
        <v>611082.71488614334</v>
      </c>
      <c r="I82" s="194">
        <v>1</v>
      </c>
      <c r="J82" s="11">
        <f>SUM((H82-M82)*I82)+M82</f>
        <v>611082.71488614334</v>
      </c>
      <c r="K82" s="19">
        <v>29</v>
      </c>
      <c r="L82" s="35" t="s">
        <v>517</v>
      </c>
      <c r="M82" s="1412">
        <f>'[10]II-D-1 O&amp;M'!M96+'[9]II-D-1 O&amp;M'!M81</f>
        <v>205.9800000000001</v>
      </c>
      <c r="N82" s="1412">
        <f>'[10]II-D-1 O&amp;M'!N96+'[9]II-D-1 O&amp;M'!N81</f>
        <v>0</v>
      </c>
      <c r="O82" s="1412">
        <f>'[10]II-D-1 O&amp;M'!O96+'[9]II-D-1 O&amp;M'!O81</f>
        <v>0</v>
      </c>
      <c r="P82" s="1412">
        <f>'[10]II-D-1 O&amp;M'!P96+'[9]II-D-1 O&amp;M'!P81</f>
        <v>610876.73488614336</v>
      </c>
      <c r="Q82" s="221">
        <f>+SUM(M82:P82)</f>
        <v>611082.71488614334</v>
      </c>
      <c r="R82" s="11">
        <f>+J82-M82-N82-O82-P82</f>
        <v>0</v>
      </c>
    </row>
    <row r="83" spans="1:24" s="20" customFormat="1" ht="11.25">
      <c r="A83" s="534">
        <f t="shared" si="50"/>
        <v>69</v>
      </c>
      <c r="B83" s="298" t="s">
        <v>363</v>
      </c>
      <c r="C83" s="36" t="s">
        <v>364</v>
      </c>
      <c r="D83" s="19"/>
      <c r="E83" s="139">
        <f>'[10]II-D-1 O&amp;M'!E91+'[9]II-D-1 O&amp;M'!E82</f>
        <v>1559076.4999999998</v>
      </c>
      <c r="F83" s="139">
        <f>'[10]II-D-1 O&amp;M'!F91+'[9]II-D-1 O&amp;M'!F82</f>
        <v>0</v>
      </c>
      <c r="G83" s="139">
        <f>'[10]II-D-1 O&amp;M'!G91+'[9]II-D-1 O&amp;M'!G82</f>
        <v>31974.547774330011</v>
      </c>
      <c r="H83" s="139">
        <f>E83-F83+G83</f>
        <v>1591051.0477743298</v>
      </c>
      <c r="I83" s="194">
        <v>1</v>
      </c>
      <c r="J83" s="11">
        <f>SUM((H83-M83)*I83)+M83</f>
        <v>1591051.0477743298</v>
      </c>
      <c r="K83" s="19">
        <v>29</v>
      </c>
      <c r="L83" s="35" t="s">
        <v>517</v>
      </c>
      <c r="M83" s="139">
        <f>'[10]II-D-1 O&amp;M'!M91+'[9]II-D-1 O&amp;M'!M82</f>
        <v>67883.930000000008</v>
      </c>
      <c r="N83" s="139">
        <f>'[10]II-D-1 O&amp;M'!N91+'[9]II-D-1 O&amp;M'!N82</f>
        <v>0</v>
      </c>
      <c r="O83" s="139">
        <f>'[10]II-D-1 O&amp;M'!O91+'[9]II-D-1 O&amp;M'!O82</f>
        <v>0</v>
      </c>
      <c r="P83" s="139">
        <f>'[10]II-D-1 O&amp;M'!P91+'[9]II-D-1 O&amp;M'!P82</f>
        <v>1523167.1177743298</v>
      </c>
      <c r="Q83" s="221">
        <f>+SUM(M83:P83)</f>
        <v>1591051.0477743298</v>
      </c>
      <c r="R83" s="11">
        <f>+J83-M83-N83-O83-P83</f>
        <v>0</v>
      </c>
    </row>
    <row r="84" spans="1:24" s="20" customFormat="1" ht="11.25">
      <c r="A84" s="534">
        <f t="shared" si="50"/>
        <v>70</v>
      </c>
      <c r="B84" s="298" t="s">
        <v>365</v>
      </c>
      <c r="C84" s="10" t="s">
        <v>946</v>
      </c>
      <c r="D84" s="19"/>
      <c r="E84" s="139">
        <f>'[10]II-D-1 O&amp;M'!E92+'[9]II-D-1 O&amp;M'!E83</f>
        <v>286.31000000000006</v>
      </c>
      <c r="F84" s="139">
        <f>'[10]II-D-1 O&amp;M'!F92+'[9]II-D-1 O&amp;M'!F83</f>
        <v>0</v>
      </c>
      <c r="G84" s="139">
        <f>'[10]II-D-1 O&amp;M'!G92+'[9]II-D-1 O&amp;M'!G83</f>
        <v>0</v>
      </c>
      <c r="H84" s="139">
        <f>E84-F84+G84</f>
        <v>286.31000000000006</v>
      </c>
      <c r="I84" s="194">
        <v>1</v>
      </c>
      <c r="J84" s="11">
        <f>SUM((H84-M84)*I84)+M84</f>
        <v>286.31000000000006</v>
      </c>
      <c r="K84" s="19">
        <v>29</v>
      </c>
      <c r="L84" s="35" t="s">
        <v>517</v>
      </c>
      <c r="M84" s="139">
        <f>'[10]II-D-1 O&amp;M'!M92+'[9]II-D-1 O&amp;M'!M83</f>
        <v>46.94</v>
      </c>
      <c r="N84" s="139">
        <f>'[10]II-D-1 O&amp;M'!N92+'[9]II-D-1 O&amp;M'!N83</f>
        <v>0</v>
      </c>
      <c r="O84" s="139">
        <f>'[10]II-D-1 O&amp;M'!O92+'[9]II-D-1 O&amp;M'!O83</f>
        <v>0</v>
      </c>
      <c r="P84" s="139">
        <f>'[10]II-D-1 O&amp;M'!P92+'[9]II-D-1 O&amp;M'!P83</f>
        <v>239.37</v>
      </c>
      <c r="Q84" s="221">
        <f>+SUM(M84:P84)</f>
        <v>286.31</v>
      </c>
      <c r="R84" s="11">
        <f>+J84-M84-N84-O84-P84</f>
        <v>0</v>
      </c>
    </row>
    <row r="85" spans="1:24" s="20" customFormat="1" ht="11.25">
      <c r="A85" s="534">
        <f t="shared" si="50"/>
        <v>71</v>
      </c>
      <c r="B85" s="298" t="s">
        <v>947</v>
      </c>
      <c r="C85" s="10" t="s">
        <v>301</v>
      </c>
      <c r="D85" s="19"/>
      <c r="E85" s="139">
        <f>'[10]II-D-1 O&amp;M'!E97+'[9]II-D-1 O&amp;M'!E84</f>
        <v>9638.2900000000009</v>
      </c>
      <c r="F85" s="139">
        <f>'[10]II-D-1 O&amp;M'!F97+'[9]II-D-1 O&amp;M'!F84</f>
        <v>0</v>
      </c>
      <c r="G85" s="139">
        <f>'[10]II-D-1 O&amp;M'!G97+'[9]II-D-1 O&amp;M'!G84</f>
        <v>164.96000000000004</v>
      </c>
      <c r="H85" s="139">
        <f>E85-F85+G85</f>
        <v>9803.25</v>
      </c>
      <c r="I85" s="194">
        <v>1</v>
      </c>
      <c r="J85" s="11">
        <f>SUM((H85-M85)*I85)+M85</f>
        <v>9803.25</v>
      </c>
      <c r="K85" s="19">
        <v>29</v>
      </c>
      <c r="L85" s="35" t="s">
        <v>517</v>
      </c>
      <c r="M85" s="139">
        <f>'[10]II-D-1 O&amp;M'!M97+'[9]II-D-1 O&amp;M'!M84</f>
        <v>2326.0100000000002</v>
      </c>
      <c r="N85" s="139">
        <f>'[10]II-D-1 O&amp;M'!N97+'[9]II-D-1 O&amp;M'!N84</f>
        <v>0</v>
      </c>
      <c r="O85" s="139">
        <f>'[10]II-D-1 O&amp;M'!O97+'[9]II-D-1 O&amp;M'!O84</f>
        <v>0</v>
      </c>
      <c r="P85" s="139">
        <f>'[10]II-D-1 O&amp;M'!P97+'[9]II-D-1 O&amp;M'!P84</f>
        <v>7477.24</v>
      </c>
      <c r="Q85" s="221">
        <f>+SUM(M85:P85)</f>
        <v>9803.25</v>
      </c>
      <c r="R85" s="11">
        <f>+J85-M85-N85-O85-P85</f>
        <v>0</v>
      </c>
    </row>
    <row r="86" spans="1:24" s="40" customFormat="1" ht="11.25">
      <c r="A86" s="534">
        <f t="shared" si="50"/>
        <v>72</v>
      </c>
      <c r="B86" s="295"/>
      <c r="C86" s="76" t="s">
        <v>360</v>
      </c>
      <c r="D86" s="38"/>
      <c r="E86" s="183">
        <f>SUM(E81:E85)</f>
        <v>19042566.109999996</v>
      </c>
      <c r="F86" s="183">
        <f t="shared" ref="F86:G86" si="51">SUM(F81:F85)</f>
        <v>0</v>
      </c>
      <c r="G86" s="183">
        <f t="shared" si="51"/>
        <v>-16830342.787339527</v>
      </c>
      <c r="H86" s="183">
        <f>SUM(H81:H85)</f>
        <v>2212223.3226604732</v>
      </c>
      <c r="I86" s="189"/>
      <c r="J86" s="183">
        <f>SUM(J81:J85)</f>
        <v>2212223.3226604732</v>
      </c>
      <c r="K86" s="23"/>
      <c r="L86" s="23"/>
      <c r="M86" s="183">
        <f t="shared" ref="M86" si="52">SUM(M81:M85)</f>
        <v>70462.86</v>
      </c>
      <c r="N86" s="183">
        <f t="shared" ref="N86" si="53">SUM(N81:N85)</f>
        <v>0</v>
      </c>
      <c r="O86" s="183">
        <f t="shared" ref="O86" si="54">SUM(O81:O85)</f>
        <v>0</v>
      </c>
      <c r="P86" s="183">
        <f t="shared" ref="P86" si="55">SUM(P81:P85)</f>
        <v>2141760.4626604738</v>
      </c>
      <c r="Q86" s="569">
        <f>SUM(Q81:Q85)</f>
        <v>2212223.3226604732</v>
      </c>
      <c r="R86" s="23">
        <f>SUM(R82:R85)</f>
        <v>0</v>
      </c>
    </row>
    <row r="87" spans="1:24" s="40" customFormat="1" ht="11.25">
      <c r="A87" s="534">
        <f t="shared" si="50"/>
        <v>73</v>
      </c>
      <c r="B87" s="295"/>
      <c r="C87" s="76"/>
      <c r="D87" s="38"/>
      <c r="E87" s="183"/>
      <c r="F87" s="183"/>
      <c r="G87" s="183"/>
      <c r="H87" s="183"/>
      <c r="I87" s="189"/>
      <c r="J87" s="23"/>
      <c r="K87" s="38"/>
      <c r="L87" s="38"/>
      <c r="M87" s="183"/>
      <c r="N87" s="183"/>
      <c r="O87" s="183"/>
      <c r="P87" s="183"/>
      <c r="Q87" s="214"/>
      <c r="R87" s="23"/>
    </row>
    <row r="88" spans="1:24" s="20" customFormat="1" ht="12" thickBot="1">
      <c r="A88" s="534">
        <f t="shared" si="50"/>
        <v>74</v>
      </c>
      <c r="B88" s="298"/>
      <c r="D88" s="19"/>
      <c r="E88" s="139"/>
      <c r="F88" s="139"/>
      <c r="G88" s="139"/>
      <c r="H88" s="139"/>
      <c r="I88" s="194"/>
      <c r="J88" s="12"/>
      <c r="K88" s="35"/>
      <c r="L88" s="35"/>
      <c r="M88" s="139"/>
      <c r="N88" s="139"/>
      <c r="O88" s="139"/>
      <c r="P88" s="139"/>
      <c r="Q88" s="322"/>
      <c r="R88" s="134"/>
    </row>
    <row r="89" spans="1:24" s="40" customFormat="1" ht="12" thickBot="1">
      <c r="A89" s="534">
        <f t="shared" si="50"/>
        <v>75</v>
      </c>
      <c r="B89" s="304" t="s">
        <v>1041</v>
      </c>
      <c r="C89" s="325"/>
      <c r="D89" s="306" t="s">
        <v>489</v>
      </c>
      <c r="E89" s="307">
        <f>E86+E79</f>
        <v>31390647.199999996</v>
      </c>
      <c r="F89" s="307">
        <f t="shared" ref="F89:G89" si="56">F86+F79</f>
        <v>0</v>
      </c>
      <c r="G89" s="307">
        <f t="shared" si="56"/>
        <v>-17193084.071340553</v>
      </c>
      <c r="H89" s="307">
        <f>H86+H79</f>
        <v>14197563.128659446</v>
      </c>
      <c r="I89" s="308"/>
      <c r="J89" s="309">
        <f>J86+J79</f>
        <v>14197563.128659446</v>
      </c>
      <c r="K89" s="309"/>
      <c r="L89" s="309"/>
      <c r="M89" s="307">
        <f t="shared" ref="M89:P89" si="57">M86+M79</f>
        <v>259710.61</v>
      </c>
      <c r="N89" s="307">
        <f t="shared" si="57"/>
        <v>0</v>
      </c>
      <c r="O89" s="307">
        <f t="shared" si="57"/>
        <v>468549.16530704353</v>
      </c>
      <c r="P89" s="307">
        <f t="shared" si="57"/>
        <v>13469303.353352401</v>
      </c>
      <c r="Q89" s="310">
        <f>Q86+Q79</f>
        <v>14197563.128659446</v>
      </c>
      <c r="R89" s="23">
        <f>R86+R79</f>
        <v>0</v>
      </c>
    </row>
    <row r="90" spans="1:24" s="20" customFormat="1" ht="11.25">
      <c r="A90" s="534">
        <f t="shared" si="50"/>
        <v>76</v>
      </c>
      <c r="B90" s="298"/>
      <c r="D90" s="19"/>
      <c r="E90" s="139"/>
      <c r="F90" s="139"/>
      <c r="G90" s="139"/>
      <c r="H90" s="139"/>
      <c r="I90" s="194"/>
      <c r="J90" s="12"/>
      <c r="K90" s="35"/>
      <c r="L90" s="35"/>
      <c r="M90" s="139"/>
      <c r="N90" s="139"/>
      <c r="O90" s="139"/>
      <c r="P90" s="139"/>
      <c r="Q90" s="322"/>
      <c r="R90" s="134"/>
    </row>
    <row r="91" spans="1:24" s="40" customFormat="1" ht="11.25">
      <c r="A91" s="534">
        <f t="shared" si="50"/>
        <v>77</v>
      </c>
      <c r="B91" s="295"/>
      <c r="C91" s="79" t="s">
        <v>288</v>
      </c>
      <c r="D91" s="38" t="s">
        <v>489</v>
      </c>
      <c r="E91" s="183"/>
      <c r="F91" s="183"/>
      <c r="G91" s="183"/>
      <c r="H91" s="183"/>
      <c r="I91" s="189"/>
      <c r="J91" s="23"/>
      <c r="K91" s="37"/>
      <c r="L91" s="37"/>
      <c r="M91" s="183"/>
      <c r="N91" s="183"/>
      <c r="O91" s="183"/>
      <c r="P91" s="183"/>
      <c r="Q91" s="299"/>
      <c r="R91" s="132"/>
    </row>
    <row r="92" spans="1:24" s="20" customFormat="1" ht="11.25">
      <c r="A92" s="534">
        <f t="shared" si="50"/>
        <v>78</v>
      </c>
      <c r="B92" s="298" t="s">
        <v>1042</v>
      </c>
      <c r="C92" s="83" t="s">
        <v>289</v>
      </c>
      <c r="D92" s="19"/>
      <c r="E92" s="139">
        <f>'[10]II-D-1 O&amp;M'!E107+'[9]II-D-1 O&amp;M'!E91</f>
        <v>13.470000000000127</v>
      </c>
      <c r="F92" s="139">
        <f>'[10]II-D-1 O&amp;M'!F107+'[9]II-D-1 O&amp;M'!F91</f>
        <v>0</v>
      </c>
      <c r="G92" s="139">
        <f>'[10]II-D-1 O&amp;M'!G107+'[9]II-D-1 O&amp;M'!G91</f>
        <v>-13.469999999999999</v>
      </c>
      <c r="H92" s="139">
        <f>E92-F92+G92</f>
        <v>1.2789769243681803E-13</v>
      </c>
      <c r="I92" s="194">
        <v>1</v>
      </c>
      <c r="J92" s="12">
        <f>H92*I92</f>
        <v>1.2789769243681803E-13</v>
      </c>
      <c r="K92" s="19">
        <v>29</v>
      </c>
      <c r="L92" s="35" t="s">
        <v>517</v>
      </c>
      <c r="M92" s="139">
        <f>'[10]II-D-1 O&amp;M'!M107+'[9]II-D-1 O&amp;M'!M91</f>
        <v>0</v>
      </c>
      <c r="N92" s="139">
        <f>'[10]II-D-1 O&amp;M'!N107+'[9]II-D-1 O&amp;M'!N91</f>
        <v>1.2700951401711791E-13</v>
      </c>
      <c r="O92" s="139">
        <f>'[10]II-D-1 O&amp;M'!O107+'[9]II-D-1 O&amp;M'!O91</f>
        <v>0</v>
      </c>
      <c r="P92" s="139">
        <f>'[10]II-D-1 O&amp;M'!P107+'[9]II-D-1 O&amp;M'!P91</f>
        <v>0</v>
      </c>
      <c r="Q92" s="221">
        <f>+SUM(M92:P92)</f>
        <v>1.2700951401711791E-13</v>
      </c>
      <c r="R92" s="11"/>
    </row>
    <row r="93" spans="1:24" s="20" customFormat="1" ht="11.25">
      <c r="A93" s="534">
        <f t="shared" si="50"/>
        <v>79</v>
      </c>
      <c r="B93" s="298" t="s">
        <v>1043</v>
      </c>
      <c r="C93" s="83" t="s">
        <v>290</v>
      </c>
      <c r="D93" s="19"/>
      <c r="E93" s="139">
        <f>'[10]II-D-1 O&amp;M'!E103+'[9]II-D-1 O&amp;M'!E92</f>
        <v>318124.39</v>
      </c>
      <c r="F93" s="139">
        <f>'[10]II-D-1 O&amp;M'!F103+'[9]II-D-1 O&amp;M'!F92</f>
        <v>0</v>
      </c>
      <c r="G93" s="139">
        <f>'[10]II-D-1 O&amp;M'!G103+'[9]II-D-1 O&amp;M'!G92</f>
        <v>-318124.39</v>
      </c>
      <c r="H93" s="139">
        <f>E93-F93+G93</f>
        <v>0</v>
      </c>
      <c r="I93" s="194">
        <v>1</v>
      </c>
      <c r="J93" s="12">
        <f>H93*I93</f>
        <v>0</v>
      </c>
      <c r="K93" s="19">
        <v>29</v>
      </c>
      <c r="L93" s="35" t="s">
        <v>517</v>
      </c>
      <c r="M93" s="139">
        <f>'[10]II-D-1 O&amp;M'!M103+'[9]II-D-1 O&amp;M'!M92</f>
        <v>0</v>
      </c>
      <c r="N93" s="139">
        <f>'[10]II-D-1 O&amp;M'!N103+'[9]II-D-1 O&amp;M'!N92</f>
        <v>0</v>
      </c>
      <c r="O93" s="139">
        <f>'[10]II-D-1 O&amp;M'!O103+'[9]II-D-1 O&amp;M'!O92</f>
        <v>0</v>
      </c>
      <c r="P93" s="139">
        <f>'[10]II-D-1 O&amp;M'!P103+'[9]II-D-1 O&amp;M'!P92</f>
        <v>0</v>
      </c>
      <c r="Q93" s="221">
        <f>+SUM(M93:P93)</f>
        <v>0</v>
      </c>
      <c r="R93" s="11"/>
    </row>
    <row r="94" spans="1:24" s="20" customFormat="1" ht="11.25">
      <c r="A94" s="534">
        <f t="shared" si="50"/>
        <v>80</v>
      </c>
      <c r="B94" s="298" t="s">
        <v>1044</v>
      </c>
      <c r="C94" s="83" t="s">
        <v>996</v>
      </c>
      <c r="D94" s="19"/>
      <c r="E94" s="139">
        <f>'[10]II-D-1 O&amp;M'!E104+'[9]II-D-1 O&amp;M'!E93</f>
        <v>0</v>
      </c>
      <c r="F94" s="139">
        <f>'[10]II-D-1 O&amp;M'!F104+'[9]II-D-1 O&amp;M'!F93</f>
        <v>0</v>
      </c>
      <c r="G94" s="139">
        <f>'[10]II-D-1 O&amp;M'!G104+'[9]II-D-1 O&amp;M'!G93</f>
        <v>0</v>
      </c>
      <c r="H94" s="139">
        <f>E94-F94+G94</f>
        <v>0</v>
      </c>
      <c r="I94" s="194">
        <v>1</v>
      </c>
      <c r="J94" s="12">
        <f>H94*I94</f>
        <v>0</v>
      </c>
      <c r="K94" s="19">
        <v>29</v>
      </c>
      <c r="L94" s="35" t="s">
        <v>517</v>
      </c>
      <c r="M94" s="139">
        <f>'[10]II-D-1 O&amp;M'!M104+'[9]II-D-1 O&amp;M'!M93</f>
        <v>0</v>
      </c>
      <c r="N94" s="139">
        <f>'[10]II-D-1 O&amp;M'!N104+'[9]II-D-1 O&amp;M'!N93</f>
        <v>0</v>
      </c>
      <c r="O94" s="139">
        <f>'[10]II-D-1 O&amp;M'!O104+'[9]II-D-1 O&amp;M'!O93</f>
        <v>0</v>
      </c>
      <c r="P94" s="139">
        <f>'[10]II-D-1 O&amp;M'!P104+'[9]II-D-1 O&amp;M'!P93</f>
        <v>0</v>
      </c>
      <c r="Q94" s="221">
        <f>+SUM(M94:P94)</f>
        <v>0</v>
      </c>
      <c r="R94" s="11"/>
    </row>
    <row r="95" spans="1:24" s="20" customFormat="1" ht="11.25">
      <c r="A95" s="534">
        <f t="shared" si="50"/>
        <v>81</v>
      </c>
      <c r="B95" s="298"/>
      <c r="C95" s="33" t="s">
        <v>360</v>
      </c>
      <c r="D95" s="19"/>
      <c r="E95" s="183">
        <f>SUM(E92:E94)</f>
        <v>318137.86</v>
      </c>
      <c r="F95" s="183">
        <f t="shared" ref="F95:G95" si="58">SUM(F92:F94)</f>
        <v>0</v>
      </c>
      <c r="G95" s="183">
        <f t="shared" si="58"/>
        <v>-318137.86</v>
      </c>
      <c r="H95" s="183">
        <f>SUM(H92:H94)</f>
        <v>1.2789769243681803E-13</v>
      </c>
      <c r="I95" s="189"/>
      <c r="J95" s="23">
        <f>SUM(J92:J94)</f>
        <v>1.2789769243681803E-13</v>
      </c>
      <c r="K95" s="23"/>
      <c r="L95" s="23"/>
      <c r="M95" s="183">
        <f t="shared" ref="M95" si="59">SUM(M92:M94)</f>
        <v>0</v>
      </c>
      <c r="N95" s="183">
        <f t="shared" ref="N95" si="60">SUM(N92:N94)</f>
        <v>1.2700951401711791E-13</v>
      </c>
      <c r="O95" s="183">
        <f t="shared" ref="O95" si="61">SUM(O92:O94)</f>
        <v>0</v>
      </c>
      <c r="P95" s="183">
        <f t="shared" ref="P95" si="62">SUM(P92:P94)</f>
        <v>0</v>
      </c>
      <c r="Q95" s="214">
        <f t="shared" ref="Q95:R95" si="63">SUM(Q92:Q94)</f>
        <v>1.2700951401711791E-13</v>
      </c>
      <c r="R95" s="23">
        <f t="shared" si="63"/>
        <v>0</v>
      </c>
    </row>
    <row r="96" spans="1:24" s="40" customFormat="1" ht="12" thickBot="1">
      <c r="A96" s="534">
        <f t="shared" si="50"/>
        <v>82</v>
      </c>
      <c r="B96" s="295"/>
      <c r="D96" s="38"/>
      <c r="E96" s="183"/>
      <c r="F96" s="183"/>
      <c r="G96" s="183"/>
      <c r="H96" s="183"/>
      <c r="I96" s="189"/>
      <c r="J96" s="23"/>
      <c r="K96" s="37"/>
      <c r="L96" s="37"/>
      <c r="M96" s="183"/>
      <c r="N96" s="183"/>
      <c r="O96" s="183"/>
      <c r="P96" s="183"/>
      <c r="Q96" s="214"/>
      <c r="R96" s="23"/>
    </row>
    <row r="97" spans="1:18" s="40" customFormat="1" ht="12" thickBot="1">
      <c r="A97" s="534">
        <f t="shared" si="50"/>
        <v>83</v>
      </c>
      <c r="B97" s="326" t="s">
        <v>859</v>
      </c>
      <c r="C97" s="327"/>
      <c r="D97" s="306" t="s">
        <v>489</v>
      </c>
      <c r="E97" s="307">
        <f>E95</f>
        <v>318137.86</v>
      </c>
      <c r="F97" s="307">
        <f t="shared" ref="F97:G97" si="64">F95</f>
        <v>0</v>
      </c>
      <c r="G97" s="307">
        <f t="shared" si="64"/>
        <v>-318137.86</v>
      </c>
      <c r="H97" s="307">
        <f>H95</f>
        <v>1.2789769243681803E-13</v>
      </c>
      <c r="I97" s="308"/>
      <c r="J97" s="309">
        <f>J95</f>
        <v>1.2789769243681803E-13</v>
      </c>
      <c r="K97" s="309"/>
      <c r="L97" s="309"/>
      <c r="M97" s="307">
        <f t="shared" ref="M97:P97" si="65">M95</f>
        <v>0</v>
      </c>
      <c r="N97" s="307">
        <f t="shared" si="65"/>
        <v>1.2700951401711791E-13</v>
      </c>
      <c r="O97" s="307">
        <f t="shared" si="65"/>
        <v>0</v>
      </c>
      <c r="P97" s="307">
        <f t="shared" si="65"/>
        <v>0</v>
      </c>
      <c r="Q97" s="310">
        <f t="shared" ref="Q97:R97" si="66">Q95</f>
        <v>1.2700951401711791E-13</v>
      </c>
      <c r="R97" s="23">
        <f t="shared" si="66"/>
        <v>0</v>
      </c>
    </row>
    <row r="98" spans="1:18" s="40" customFormat="1" ht="12" thickBot="1">
      <c r="A98" s="534">
        <f t="shared" si="50"/>
        <v>84</v>
      </c>
      <c r="B98" s="583"/>
      <c r="C98" s="323"/>
      <c r="D98" s="301"/>
      <c r="E98" s="302"/>
      <c r="F98" s="302"/>
      <c r="G98" s="302"/>
      <c r="H98" s="302"/>
      <c r="I98" s="303"/>
      <c r="J98" s="225"/>
      <c r="K98" s="324"/>
      <c r="L98" s="324"/>
      <c r="M98" s="302"/>
      <c r="N98" s="302"/>
      <c r="O98" s="302"/>
      <c r="P98" s="302"/>
      <c r="Q98" s="227"/>
      <c r="R98" s="23"/>
    </row>
    <row r="99" spans="1:18" s="40" customFormat="1" ht="12" thickBot="1">
      <c r="A99" s="534">
        <f t="shared" si="50"/>
        <v>85</v>
      </c>
      <c r="B99" s="326" t="s">
        <v>860</v>
      </c>
      <c r="C99" s="305"/>
      <c r="D99" s="306" t="s">
        <v>489</v>
      </c>
      <c r="E99" s="307">
        <f>E38+E70+E89+E97</f>
        <v>513182467.91799998</v>
      </c>
      <c r="F99" s="307">
        <f t="shared" ref="F99:G99" si="67">F38+F70+F89+F97</f>
        <v>192526.31999999995</v>
      </c>
      <c r="G99" s="307">
        <f t="shared" si="67"/>
        <v>-336043322.98349112</v>
      </c>
      <c r="H99" s="307">
        <f>H38+H70+H89+H97</f>
        <v>176946618.61450893</v>
      </c>
      <c r="I99" s="308"/>
      <c r="J99" s="309">
        <f>J38+J70+J89+J97</f>
        <v>176946618.61450893</v>
      </c>
      <c r="K99" s="309"/>
      <c r="L99" s="309"/>
      <c r="M99" s="307">
        <f t="shared" ref="M99:P99" si="68">M38+M70+M89+M97</f>
        <v>49748498.418504566</v>
      </c>
      <c r="N99" s="307">
        <f t="shared" si="68"/>
        <v>95335096.942878634</v>
      </c>
      <c r="O99" s="307">
        <f t="shared" si="68"/>
        <v>18393719.879773293</v>
      </c>
      <c r="P99" s="307">
        <f t="shared" si="68"/>
        <v>13469303.353352401</v>
      </c>
      <c r="Q99" s="310">
        <f>Q38+Q70+Q89+Q97</f>
        <v>176946618.59450892</v>
      </c>
      <c r="R99" s="23"/>
    </row>
    <row r="100" spans="1:18" ht="12.75" customHeight="1">
      <c r="A100" s="3"/>
      <c r="J100" s="126"/>
      <c r="M100" s="126"/>
      <c r="N100" s="126"/>
      <c r="O100" s="126"/>
      <c r="P100" s="126"/>
      <c r="Q100" s="126"/>
      <c r="R100" s="53"/>
    </row>
    <row r="101" spans="1:18" ht="12.75" customHeight="1">
      <c r="A101" s="3"/>
      <c r="D101" s="10"/>
      <c r="E101" s="4"/>
      <c r="F101" s="4"/>
      <c r="G101" s="4"/>
      <c r="M101" s="1188"/>
      <c r="N101" s="53"/>
      <c r="O101" s="53"/>
      <c r="P101" s="53"/>
      <c r="Q101" s="53"/>
      <c r="R101" s="53"/>
    </row>
    <row r="102" spans="1:18" ht="12.75" customHeight="1">
      <c r="M102" s="1188"/>
      <c r="N102" s="53"/>
      <c r="O102" s="53"/>
      <c r="P102" s="53"/>
      <c r="Q102" s="53"/>
      <c r="R102" s="53"/>
    </row>
    <row r="103" spans="1:18" ht="12.75" customHeight="1">
      <c r="M103" s="1188"/>
      <c r="N103" s="53"/>
      <c r="O103" s="53"/>
      <c r="P103" s="53"/>
      <c r="Q103" s="53"/>
      <c r="R103" s="53"/>
    </row>
    <row r="104" spans="1:18" ht="12.75" customHeight="1">
      <c r="C104" s="59" t="s">
        <v>584</v>
      </c>
      <c r="M104" s="1188"/>
      <c r="N104" s="53"/>
      <c r="O104" s="53"/>
      <c r="P104" s="126"/>
      <c r="Q104" s="53"/>
      <c r="R104" s="53"/>
    </row>
    <row r="105" spans="1:18" ht="12.75" customHeight="1">
      <c r="C105" s="756"/>
      <c r="J105" s="770"/>
      <c r="K105" s="771"/>
      <c r="L105" s="771"/>
      <c r="M105" s="1189"/>
      <c r="N105" s="768"/>
      <c r="O105" s="768"/>
      <c r="P105" s="768"/>
      <c r="Q105" s="53"/>
      <c r="R105" s="53"/>
    </row>
    <row r="106" spans="1:18" ht="12.75" customHeight="1">
      <c r="J106" s="770"/>
      <c r="K106" s="771"/>
      <c r="L106" s="771"/>
      <c r="M106" s="1189"/>
      <c r="N106" s="768"/>
      <c r="O106" s="768"/>
      <c r="P106" s="772"/>
      <c r="Q106" s="768"/>
      <c r="R106" s="53"/>
    </row>
    <row r="107" spans="1:18" ht="12.75" customHeight="1">
      <c r="M107" s="1188"/>
      <c r="N107" s="53"/>
      <c r="O107" s="53"/>
      <c r="P107" s="53"/>
      <c r="Q107" s="53"/>
      <c r="R107" s="53"/>
    </row>
    <row r="108" spans="1:18" ht="12.75" customHeight="1">
      <c r="M108" s="1188"/>
      <c r="N108" s="53"/>
      <c r="O108" s="53"/>
      <c r="P108" s="53"/>
      <c r="Q108" s="53"/>
      <c r="R108" s="53"/>
    </row>
    <row r="109" spans="1:18" ht="12.75" customHeight="1">
      <c r="M109" s="1188"/>
      <c r="N109" s="53"/>
      <c r="O109" s="53"/>
      <c r="P109" s="53"/>
      <c r="Q109" s="53"/>
      <c r="R109" s="53"/>
    </row>
    <row r="110" spans="1:18" ht="12.75" customHeight="1">
      <c r="M110" s="1188"/>
      <c r="N110" s="53"/>
      <c r="O110" s="53"/>
      <c r="P110" s="53"/>
      <c r="Q110" s="53"/>
      <c r="R110" s="53"/>
    </row>
    <row r="111" spans="1:18" ht="12.75" customHeight="1">
      <c r="M111" s="1188"/>
      <c r="N111" s="53"/>
      <c r="O111" s="53"/>
      <c r="P111" s="53"/>
      <c r="Q111" s="53"/>
      <c r="R111" s="53"/>
    </row>
    <row r="112" spans="1:18" ht="12.75" customHeight="1">
      <c r="M112" s="1188"/>
      <c r="N112" s="53"/>
      <c r="O112" s="53"/>
      <c r="P112" s="53"/>
      <c r="Q112" s="53"/>
      <c r="R112" s="53"/>
    </row>
    <row r="113" spans="13:18" ht="12.75" customHeight="1">
      <c r="M113" s="1188"/>
      <c r="N113" s="53"/>
      <c r="O113" s="53"/>
      <c r="P113" s="53"/>
      <c r="Q113" s="53"/>
      <c r="R113" s="53"/>
    </row>
    <row r="114" spans="13:18" ht="12.75" customHeight="1">
      <c r="M114" s="1188"/>
      <c r="N114" s="53"/>
      <c r="O114" s="53"/>
      <c r="P114" s="53"/>
      <c r="Q114" s="53"/>
      <c r="R114" s="53"/>
    </row>
    <row r="115" spans="13:18" ht="12.75" customHeight="1">
      <c r="M115" s="1188"/>
      <c r="N115" s="53"/>
      <c r="O115" s="53"/>
      <c r="P115" s="53"/>
      <c r="Q115" s="53"/>
      <c r="R115" s="53"/>
    </row>
    <row r="116" spans="13:18" ht="12.75" customHeight="1">
      <c r="M116" s="1188"/>
      <c r="N116" s="53"/>
      <c r="O116" s="53"/>
      <c r="P116" s="53"/>
      <c r="Q116" s="53"/>
      <c r="R116" s="53"/>
    </row>
    <row r="117" spans="13:18" ht="12.75" customHeight="1">
      <c r="M117" s="1188"/>
      <c r="N117" s="53"/>
      <c r="O117" s="53"/>
      <c r="P117" s="53"/>
      <c r="Q117" s="53"/>
      <c r="R117" s="53"/>
    </row>
    <row r="118" spans="13:18" ht="12.75" customHeight="1">
      <c r="M118" s="1188"/>
      <c r="N118" s="53"/>
      <c r="O118" s="53"/>
      <c r="P118" s="53"/>
      <c r="Q118" s="53"/>
      <c r="R118" s="53"/>
    </row>
    <row r="119" spans="13:18" ht="12.75" customHeight="1">
      <c r="M119" s="1188"/>
      <c r="N119" s="53"/>
      <c r="O119" s="53"/>
      <c r="P119" s="53"/>
      <c r="Q119" s="53"/>
      <c r="R119" s="53"/>
    </row>
    <row r="120" spans="13:18" ht="12.75" customHeight="1">
      <c r="M120" s="1188"/>
      <c r="N120" s="53"/>
      <c r="O120" s="53"/>
      <c r="P120" s="53"/>
      <c r="Q120" s="53"/>
      <c r="R120" s="53"/>
    </row>
    <row r="121" spans="13:18" ht="12.75" customHeight="1">
      <c r="M121" s="1188"/>
      <c r="N121" s="53"/>
      <c r="O121" s="53"/>
      <c r="P121" s="53"/>
      <c r="Q121" s="53"/>
      <c r="R121" s="53"/>
    </row>
    <row r="122" spans="13:18" ht="12.75" customHeight="1">
      <c r="M122" s="1188"/>
      <c r="N122" s="53"/>
      <c r="O122" s="53"/>
      <c r="P122" s="53"/>
      <c r="Q122" s="53"/>
      <c r="R122" s="53"/>
    </row>
    <row r="123" spans="13:18" ht="12.75" customHeight="1">
      <c r="M123" s="1188"/>
      <c r="N123" s="53"/>
      <c r="O123" s="53"/>
      <c r="P123" s="53"/>
      <c r="Q123" s="53"/>
      <c r="R123" s="53"/>
    </row>
    <row r="124" spans="13:18" ht="12.75" customHeight="1">
      <c r="M124" s="1188"/>
      <c r="N124" s="53"/>
      <c r="O124" s="53"/>
      <c r="P124" s="53"/>
      <c r="Q124" s="53"/>
      <c r="R124" s="53"/>
    </row>
    <row r="125" spans="13:18" ht="12.75" customHeight="1">
      <c r="M125" s="1188"/>
      <c r="N125" s="53"/>
      <c r="O125" s="53"/>
      <c r="P125" s="53"/>
      <c r="Q125" s="53"/>
      <c r="R125" s="53"/>
    </row>
    <row r="126" spans="13:18" ht="12.75" customHeight="1">
      <c r="M126" s="1188"/>
      <c r="N126" s="53"/>
      <c r="O126" s="53"/>
      <c r="P126" s="53"/>
      <c r="Q126" s="53"/>
      <c r="R126" s="53"/>
    </row>
    <row r="127" spans="13:18" ht="12.75" customHeight="1">
      <c r="M127" s="1188"/>
      <c r="N127" s="53"/>
      <c r="O127" s="53"/>
      <c r="P127" s="53"/>
      <c r="Q127" s="53"/>
      <c r="R127" s="53"/>
    </row>
    <row r="128" spans="13:18" ht="12.75" customHeight="1">
      <c r="M128" s="1188"/>
      <c r="N128" s="53"/>
      <c r="O128" s="53"/>
      <c r="P128" s="53"/>
      <c r="Q128" s="53"/>
      <c r="R128" s="53"/>
    </row>
    <row r="129" spans="13:18" ht="12.75" customHeight="1">
      <c r="M129" s="1188"/>
      <c r="N129" s="53"/>
      <c r="O129" s="53"/>
      <c r="P129" s="53"/>
      <c r="Q129" s="53"/>
      <c r="R129" s="53"/>
    </row>
    <row r="130" spans="13:18" ht="12.75" customHeight="1">
      <c r="M130" s="1188"/>
      <c r="N130" s="53"/>
      <c r="O130" s="53"/>
      <c r="P130" s="53"/>
      <c r="Q130" s="53"/>
      <c r="R130" s="53"/>
    </row>
    <row r="131" spans="13:18" ht="12.75" customHeight="1">
      <c r="M131" s="1188"/>
      <c r="N131" s="53"/>
      <c r="O131" s="53"/>
      <c r="P131" s="53"/>
      <c r="Q131" s="53"/>
      <c r="R131" s="53"/>
    </row>
    <row r="132" spans="13:18" ht="12.75" customHeight="1">
      <c r="M132" s="1188"/>
      <c r="N132" s="53"/>
      <c r="O132" s="53"/>
      <c r="P132" s="53"/>
      <c r="Q132" s="53"/>
      <c r="R132" s="53"/>
    </row>
    <row r="133" spans="13:18" ht="12.75" customHeight="1">
      <c r="M133" s="1188"/>
      <c r="N133" s="53"/>
      <c r="O133" s="53"/>
      <c r="P133" s="53"/>
      <c r="Q133" s="53"/>
      <c r="R133" s="53"/>
    </row>
    <row r="134" spans="13:18" ht="12.75" customHeight="1">
      <c r="M134" s="1188"/>
      <c r="N134" s="53"/>
      <c r="O134" s="53"/>
      <c r="P134" s="53"/>
      <c r="Q134" s="53"/>
      <c r="R134" s="53"/>
    </row>
    <row r="135" spans="13:18" ht="12.75" customHeight="1">
      <c r="M135" s="1188"/>
      <c r="N135" s="53"/>
      <c r="O135" s="53"/>
      <c r="P135" s="53"/>
      <c r="Q135" s="53"/>
      <c r="R135" s="53"/>
    </row>
  </sheetData>
  <customSheetViews>
    <customSheetView guid="{700BB901-DE3D-40AF-9E84-3437521A0345}" showPageBreaks="1">
      <rowBreaks count="2" manualBreakCount="2">
        <brk id="39" max="18" man="1"/>
        <brk id="71" max="18" man="1"/>
      </rowBreaks>
      <pageMargins left="0.5" right="0.25" top="1" bottom="1" header="0.5" footer="0.5"/>
      <pageSetup scale="75" pageOrder="overThenDown" orientation="landscape" r:id="rId1"/>
      <headerFooter alignWithMargins="0">
        <oddFooter>&amp;L&amp;8Sponsored by:  Randall W. Hamlett&amp;C&amp;8&amp;A&amp;R&amp;8&amp;P of &amp;N</oddFooter>
      </headerFooter>
    </customSheetView>
    <customSheetView guid="{D30DA162-D620-4A19-970C-1046A6A23ED1}">
      <selection activeCell="P83" sqref="P83"/>
      <rowBreaks count="2" manualBreakCount="2">
        <brk id="39" max="18" man="1"/>
        <brk id="71" max="18" man="1"/>
      </rowBreaks>
      <pageMargins left="0.5" right="0.25" top="1" bottom="1" header="0.5" footer="0.5"/>
      <pageSetup scale="75" pageOrder="overThenDown" orientation="landscape" r:id="rId2"/>
      <headerFooter alignWithMargins="0">
        <oddFooter>&amp;L&amp;8Sponsored by:  Randall W. Hamlett&amp;C&amp;8&amp;A&amp;R&amp;8&amp;P of &amp;N</oddFooter>
      </headerFooter>
    </customSheetView>
    <customSheetView guid="{7B208CC4-03EC-49A3-9AEF-BDEAF48D6BE2}" showPageBreaks="1" printArea="1" hiddenColumns="1" topLeftCell="A49">
      <selection activeCell="H76" sqref="H76"/>
      <rowBreaks count="2" manualBreakCount="2">
        <brk id="39" max="18" man="1"/>
        <brk id="71" max="18" man="1"/>
      </rowBreaks>
      <pageMargins left="0.5" right="0.25" top="1" bottom="1" header="0.5" footer="0.5"/>
      <pageSetup scale="75" pageOrder="overThenDown" orientation="landscape" r:id="rId3"/>
      <headerFooter alignWithMargins="0">
        <oddFooter>&amp;L&amp;8Sponsored by:  Randall W. Hamlett&amp;C&amp;8&amp;A&amp;R&amp;8&amp;P of &amp;N</oddFooter>
      </headerFooter>
    </customSheetView>
    <customSheetView guid="{FAFF7267-5C8D-421B-A6E7-C317663504A2}">
      <rowBreaks count="3" manualBreakCount="3">
        <brk id="39" max="18" man="1"/>
        <brk id="71" max="18" man="1"/>
        <brk id="123" max="16383" man="1"/>
      </rowBreaks>
      <pageMargins left="0.5" right="0.25" top="1" bottom="1" header="0.5" footer="0.5"/>
      <pageSetup scale="75" pageOrder="overThenDown" orientation="landscape" r:id="rId4"/>
      <headerFooter alignWithMargins="0">
        <oddFooter>&amp;L&amp;8Sponsored by:  Randall W. Hamlett&amp;C&amp;8&amp;A&amp;R&amp;8&amp;P of &amp;N</oddFooter>
      </headerFooter>
    </customSheetView>
    <customSheetView guid="{659C7A86-29AF-4EB2-A484-62929168C99A}">
      <selection activeCell="P83" sqref="P83"/>
      <rowBreaks count="2" manualBreakCount="2">
        <brk id="39" max="18" man="1"/>
        <brk id="71" max="18" man="1"/>
      </rowBreaks>
      <pageMargins left="0.5" right="0.25" top="1" bottom="1" header="0.5" footer="0.5"/>
      <pageSetup scale="75" pageOrder="overThenDown" orientation="landscape" r:id="rId5"/>
      <headerFooter alignWithMargins="0">
        <oddFooter>&amp;L&amp;8Sponsored by:  Randall W. Hamlett&amp;C&amp;8&amp;A&amp;R&amp;8&amp;P of &amp;N</oddFooter>
      </headerFooter>
    </customSheetView>
    <customSheetView guid="{DE1D8474-1C81-4DEF-9FC4-4CC6D52CA0A7}">
      <rowBreaks count="3" manualBreakCount="3">
        <brk id="39" max="18" man="1"/>
        <brk id="71" max="18" man="1"/>
        <brk id="123" max="16383" man="1"/>
      </rowBreaks>
      <pageMargins left="0.5" right="0.25" top="1" bottom="1" header="0.5" footer="0.5"/>
      <pageSetup scale="75" pageOrder="overThenDown" orientation="landscape" r:id="rId6"/>
      <headerFooter alignWithMargins="0">
        <oddFooter>&amp;L&amp;8Sponsored by:  Randall W. Hamlett&amp;C&amp;8&amp;A&amp;R&amp;8&amp;P of &amp;N</oddFooter>
      </headerFooter>
    </customSheetView>
  </customSheetViews>
  <phoneticPr fontId="20" type="noConversion"/>
  <pageMargins left="1" right="1" top="1" bottom="1" header="0.75" footer="0.75"/>
  <pageSetup scale="75" pageOrder="overThenDown" orientation="landscape" r:id="rId7"/>
  <headerFooter alignWithMargins="0">
    <oddHeader>&amp;R&amp;"Times New Roman,Regular"&amp;9Schedule II-D-1
Page &amp;P of &amp;N</oddHeader>
    <oddFooter xml:space="preserve">&amp;L&amp;"Times New Roman,Regular"&amp;8* AEP Texas maintains functional ledgers for transmission and distribution.  Please see the testimony of Randall W. Hamlett for Meter and TDCS functionalization.
Sponsored by:  Randall W. Hamlett&amp;"Arial,Regular"
</oddFooter>
  </headerFooter>
  <rowBreaks count="3" manualBreakCount="3">
    <brk id="40" max="18" man="1"/>
    <brk id="72" max="18" man="1"/>
    <brk id="124"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dimension ref="A1:BK181"/>
  <sheetViews>
    <sheetView workbookViewId="0"/>
  </sheetViews>
  <sheetFormatPr defaultColWidth="9.42578125" defaultRowHeight="12.75"/>
  <cols>
    <col min="1" max="1" width="4" style="59" bestFit="1" customWidth="1"/>
    <col min="2" max="2" width="7.5703125" style="59" customWidth="1"/>
    <col min="3" max="3" width="26.140625" style="59" customWidth="1"/>
    <col min="4" max="4" width="9.42578125" style="329" bestFit="1" customWidth="1"/>
    <col min="5" max="5" width="9.42578125" style="329" customWidth="1"/>
    <col min="6" max="11" width="6.5703125" style="329" bestFit="1" customWidth="1"/>
    <col min="12" max="12" width="7.85546875" style="329" bestFit="1" customWidth="1"/>
    <col min="13" max="13" width="6.5703125" style="329" bestFit="1" customWidth="1"/>
    <col min="14" max="14" width="7.85546875" style="329" bestFit="1" customWidth="1"/>
    <col min="15" max="15" width="7.5703125" style="329" bestFit="1" customWidth="1"/>
    <col min="16" max="16" width="10.140625" style="329" customWidth="1"/>
    <col min="17" max="17" width="10" style="329" customWidth="1"/>
    <col min="18" max="18" width="5.85546875" style="329" bestFit="1" customWidth="1"/>
    <col min="19" max="19" width="10.140625" style="329" bestFit="1" customWidth="1"/>
    <col min="20" max="20" width="9.42578125" style="329" customWidth="1"/>
    <col min="21" max="16384" width="9.42578125" style="120"/>
  </cols>
  <sheetData>
    <row r="1" spans="1:63" ht="13.5" thickBot="1">
      <c r="D1" s="328"/>
      <c r="S1" s="1808" t="s">
        <v>1663</v>
      </c>
    </row>
    <row r="2" spans="1:63">
      <c r="B2" s="381" t="s">
        <v>465</v>
      </c>
      <c r="C2" s="86"/>
      <c r="D2" s="509"/>
      <c r="E2" s="512"/>
      <c r="S2" s="1808" t="s">
        <v>1661</v>
      </c>
    </row>
    <row r="3" spans="1:63">
      <c r="B3" s="548" t="s">
        <v>1407</v>
      </c>
      <c r="C3" s="4"/>
      <c r="D3" s="328"/>
      <c r="E3" s="510"/>
    </row>
    <row r="4" spans="1:63">
      <c r="B4" s="297" t="s">
        <v>973</v>
      </c>
      <c r="C4" s="4"/>
      <c r="D4" s="328"/>
      <c r="E4" s="510"/>
    </row>
    <row r="5" spans="1:63">
      <c r="B5" s="379" t="s">
        <v>1260</v>
      </c>
      <c r="C5" s="4"/>
      <c r="D5" s="328"/>
      <c r="E5" s="510"/>
    </row>
    <row r="6" spans="1:63" ht="13.5" thickBot="1">
      <c r="B6" s="506"/>
      <c r="C6" s="216"/>
      <c r="D6" s="560"/>
      <c r="E6" s="561"/>
    </row>
    <row r="7" spans="1:63" ht="13.5" thickBot="1"/>
    <row r="8" spans="1:63" s="330" customFormat="1">
      <c r="A8" s="232"/>
      <c r="B8" s="356"/>
      <c r="C8" s="356"/>
      <c r="D8" s="333"/>
      <c r="E8" s="333"/>
      <c r="F8" s="333"/>
      <c r="G8" s="333"/>
      <c r="H8" s="333"/>
      <c r="I8" s="333"/>
      <c r="J8" s="333"/>
      <c r="K8" s="333"/>
      <c r="L8" s="333"/>
      <c r="M8" s="333"/>
      <c r="N8" s="333"/>
      <c r="O8" s="333"/>
      <c r="P8" s="752" t="s">
        <v>1315</v>
      </c>
      <c r="Q8" s="333"/>
      <c r="R8" s="338"/>
      <c r="S8" s="507"/>
      <c r="T8" s="220"/>
      <c r="U8" s="235"/>
      <c r="V8" s="235"/>
      <c r="W8" s="235"/>
      <c r="X8" s="235"/>
      <c r="Y8" s="235"/>
      <c r="Z8" s="235"/>
      <c r="AA8" s="235"/>
      <c r="AB8" s="235"/>
      <c r="AC8" s="235"/>
      <c r="AD8" s="235"/>
      <c r="AE8" s="235"/>
      <c r="AF8" s="235"/>
      <c r="AG8" s="235"/>
      <c r="AH8" s="235"/>
      <c r="AI8" s="235"/>
      <c r="AJ8" s="235"/>
      <c r="AK8" s="235"/>
      <c r="AL8" s="235"/>
      <c r="AM8" s="235"/>
      <c r="AN8" s="235"/>
      <c r="AO8" s="235"/>
      <c r="AP8" s="235"/>
      <c r="AQ8" s="235"/>
      <c r="AR8" s="235"/>
      <c r="AS8" s="235"/>
      <c r="AT8" s="235"/>
      <c r="AU8" s="235"/>
      <c r="AV8" s="235"/>
      <c r="AW8" s="235"/>
      <c r="AX8" s="235"/>
      <c r="AY8" s="235"/>
      <c r="AZ8" s="235"/>
      <c r="BA8" s="235"/>
      <c r="BB8" s="235"/>
      <c r="BC8" s="235"/>
      <c r="BD8" s="235"/>
      <c r="BE8" s="235"/>
      <c r="BF8" s="235"/>
      <c r="BG8" s="235"/>
      <c r="BH8" s="235"/>
      <c r="BI8" s="235"/>
      <c r="BJ8" s="235"/>
      <c r="BK8" s="235"/>
    </row>
    <row r="9" spans="1:63" s="421" customFormat="1">
      <c r="A9" s="233" t="s">
        <v>272</v>
      </c>
      <c r="B9" s="357" t="s">
        <v>611</v>
      </c>
      <c r="C9" s="357" t="s">
        <v>578</v>
      </c>
      <c r="D9" s="753" t="s">
        <v>553</v>
      </c>
      <c r="E9" s="753" t="s">
        <v>554</v>
      </c>
      <c r="F9" s="753" t="s">
        <v>555</v>
      </c>
      <c r="G9" s="753" t="s">
        <v>556</v>
      </c>
      <c r="H9" s="753" t="s">
        <v>557</v>
      </c>
      <c r="I9" s="753" t="s">
        <v>558</v>
      </c>
      <c r="J9" s="753" t="s">
        <v>1045</v>
      </c>
      <c r="K9" s="753" t="s">
        <v>1046</v>
      </c>
      <c r="L9" s="753" t="s">
        <v>366</v>
      </c>
      <c r="M9" s="753" t="s">
        <v>367</v>
      </c>
      <c r="N9" s="753" t="s">
        <v>551</v>
      </c>
      <c r="O9" s="753" t="s">
        <v>552</v>
      </c>
      <c r="P9" s="1013" t="s">
        <v>1316</v>
      </c>
      <c r="Q9" s="169" t="s">
        <v>15</v>
      </c>
      <c r="R9" s="169" t="s">
        <v>251</v>
      </c>
      <c r="S9" s="508" t="s">
        <v>283</v>
      </c>
      <c r="T9" s="180"/>
      <c r="U9" s="133"/>
      <c r="V9" s="133"/>
      <c r="W9" s="133"/>
      <c r="X9" s="133"/>
      <c r="Y9" s="133"/>
      <c r="Z9" s="133"/>
      <c r="AA9" s="133"/>
      <c r="AB9" s="133"/>
      <c r="AC9" s="133"/>
      <c r="AD9" s="133"/>
      <c r="AE9" s="133"/>
      <c r="AF9" s="133"/>
      <c r="AG9" s="133"/>
      <c r="AH9" s="133"/>
      <c r="AI9" s="133"/>
      <c r="AJ9" s="133"/>
      <c r="AK9" s="133"/>
      <c r="AL9" s="133"/>
      <c r="AM9" s="133"/>
      <c r="AN9" s="133"/>
      <c r="AO9" s="133"/>
      <c r="AP9" s="133"/>
      <c r="AQ9" s="133"/>
      <c r="AR9" s="133"/>
      <c r="AS9" s="133"/>
      <c r="AT9" s="133"/>
      <c r="AU9" s="133"/>
      <c r="AV9" s="133"/>
      <c r="AW9" s="133"/>
      <c r="AX9" s="133"/>
      <c r="AY9" s="133"/>
      <c r="AZ9" s="133"/>
      <c r="BA9" s="133"/>
      <c r="BB9" s="133"/>
      <c r="BC9" s="133"/>
      <c r="BD9" s="133"/>
      <c r="BE9" s="133"/>
      <c r="BF9" s="133"/>
      <c r="BG9" s="133"/>
      <c r="BH9" s="133"/>
      <c r="BI9" s="133"/>
      <c r="BJ9" s="133"/>
      <c r="BK9" s="133"/>
    </row>
    <row r="10" spans="1:63" ht="13.5" thickBot="1">
      <c r="A10" s="234" t="s">
        <v>1083</v>
      </c>
      <c r="B10" s="358" t="s">
        <v>250</v>
      </c>
      <c r="C10" s="358"/>
      <c r="D10" s="497" t="s">
        <v>559</v>
      </c>
      <c r="E10" s="497" t="s">
        <v>559</v>
      </c>
      <c r="F10" s="497" t="s">
        <v>559</v>
      </c>
      <c r="G10" s="497" t="s">
        <v>559</v>
      </c>
      <c r="H10" s="497" t="s">
        <v>559</v>
      </c>
      <c r="I10" s="497" t="s">
        <v>559</v>
      </c>
      <c r="J10" s="497" t="s">
        <v>559</v>
      </c>
      <c r="K10" s="497" t="s">
        <v>559</v>
      </c>
      <c r="L10" s="497" t="s">
        <v>559</v>
      </c>
      <c r="M10" s="497" t="s">
        <v>559</v>
      </c>
      <c r="N10" s="497" t="s">
        <v>559</v>
      </c>
      <c r="O10" s="497" t="s">
        <v>559</v>
      </c>
      <c r="P10" s="497" t="s">
        <v>283</v>
      </c>
      <c r="Q10" s="497" t="s">
        <v>202</v>
      </c>
      <c r="R10" s="497" t="s">
        <v>176</v>
      </c>
      <c r="S10" s="237"/>
    </row>
    <row r="11" spans="1:63">
      <c r="A11" s="584">
        <v>1</v>
      </c>
      <c r="B11" s="254"/>
      <c r="C11" s="94"/>
      <c r="D11" s="509"/>
      <c r="E11" s="509"/>
      <c r="F11" s="509"/>
      <c r="G11" s="509"/>
      <c r="H11" s="509"/>
      <c r="I11" s="509"/>
      <c r="J11" s="509"/>
      <c r="K11" s="509"/>
      <c r="L11" s="509"/>
      <c r="M11" s="509"/>
      <c r="N11" s="509"/>
      <c r="O11" s="509"/>
      <c r="P11" s="509"/>
      <c r="Q11" s="509"/>
      <c r="R11" s="333"/>
      <c r="S11" s="512"/>
    </row>
    <row r="12" spans="1:63">
      <c r="A12" s="534">
        <f t="shared" ref="A12:A15" si="0">+A11+1</f>
        <v>2</v>
      </c>
      <c r="B12" s="298"/>
      <c r="C12" s="20"/>
      <c r="D12" s="137"/>
      <c r="E12" s="137"/>
      <c r="F12" s="137"/>
      <c r="G12" s="137"/>
      <c r="H12" s="137"/>
      <c r="I12" s="137"/>
      <c r="J12" s="137"/>
      <c r="K12" s="137"/>
      <c r="L12" s="137"/>
      <c r="M12" s="137"/>
      <c r="N12" s="137"/>
      <c r="O12" s="137"/>
      <c r="P12" s="137"/>
      <c r="Q12" s="137"/>
      <c r="R12" s="137"/>
      <c r="S12" s="334"/>
      <c r="T12" s="180"/>
      <c r="U12" s="180"/>
    </row>
    <row r="13" spans="1:63" ht="15">
      <c r="A13" s="534">
        <f t="shared" si="0"/>
        <v>3</v>
      </c>
      <c r="B13" s="298"/>
      <c r="C13" s="1801" t="s">
        <v>1659</v>
      </c>
      <c r="D13" s="137"/>
      <c r="E13" s="137"/>
      <c r="F13" s="137"/>
      <c r="G13" s="137"/>
      <c r="H13" s="137"/>
      <c r="I13" s="137"/>
      <c r="J13" s="137"/>
      <c r="K13" s="137"/>
      <c r="L13" s="137"/>
      <c r="M13" s="137"/>
      <c r="N13" s="137"/>
      <c r="O13" s="137"/>
      <c r="P13" s="137"/>
      <c r="Q13" s="12"/>
      <c r="R13" s="12"/>
      <c r="S13" s="335"/>
    </row>
    <row r="14" spans="1:63" ht="13.5" thickBot="1">
      <c r="A14" s="534">
        <f t="shared" si="0"/>
        <v>4</v>
      </c>
      <c r="B14" s="297"/>
      <c r="C14" s="119"/>
      <c r="D14" s="137"/>
      <c r="E14" s="137"/>
      <c r="F14" s="137"/>
      <c r="G14" s="137"/>
      <c r="H14" s="137"/>
      <c r="I14" s="137"/>
      <c r="J14" s="137"/>
      <c r="K14" s="137"/>
      <c r="L14" s="137"/>
      <c r="M14" s="137"/>
      <c r="N14" s="137"/>
      <c r="O14" s="137"/>
      <c r="P14" s="137"/>
      <c r="Q14" s="12"/>
      <c r="R14" s="12"/>
      <c r="S14" s="335"/>
    </row>
    <row r="15" spans="1:63" ht="13.5" thickBot="1">
      <c r="A15" s="534">
        <f t="shared" si="0"/>
        <v>5</v>
      </c>
      <c r="B15" s="341" t="s">
        <v>860</v>
      </c>
      <c r="C15" s="337"/>
      <c r="D15" s="511"/>
      <c r="E15" s="511"/>
      <c r="F15" s="511"/>
      <c r="G15" s="511"/>
      <c r="H15" s="511"/>
      <c r="I15" s="511"/>
      <c r="J15" s="511"/>
      <c r="K15" s="511"/>
      <c r="L15" s="511"/>
      <c r="M15" s="511"/>
      <c r="N15" s="511"/>
      <c r="O15" s="511"/>
      <c r="P15" s="511"/>
      <c r="Q15" s="511"/>
      <c r="R15" s="511"/>
      <c r="S15" s="380"/>
    </row>
    <row r="16" spans="1:63">
      <c r="A16" s="3"/>
      <c r="D16" s="180"/>
      <c r="E16" s="180"/>
      <c r="F16" s="180"/>
      <c r="G16" s="180"/>
      <c r="H16" s="180"/>
      <c r="I16" s="180"/>
      <c r="J16" s="180"/>
      <c r="K16" s="180"/>
      <c r="L16" s="180"/>
      <c r="M16" s="180"/>
      <c r="N16" s="180"/>
      <c r="O16" s="180"/>
      <c r="P16" s="180"/>
      <c r="Q16" s="180"/>
      <c r="R16" s="180"/>
      <c r="S16" s="180"/>
    </row>
    <row r="17" spans="1:19">
      <c r="A17" s="3"/>
      <c r="D17" s="180"/>
      <c r="E17" s="180"/>
      <c r="F17" s="180"/>
      <c r="G17" s="180"/>
      <c r="H17" s="180"/>
      <c r="I17" s="180"/>
      <c r="J17" s="180"/>
      <c r="K17" s="180"/>
      <c r="L17" s="180"/>
      <c r="M17" s="180"/>
      <c r="N17" s="180"/>
      <c r="O17" s="180"/>
      <c r="P17" s="180"/>
      <c r="Q17" s="180"/>
      <c r="R17" s="180"/>
      <c r="S17" s="180"/>
    </row>
    <row r="18" spans="1:19">
      <c r="D18" s="180"/>
      <c r="E18" s="180"/>
      <c r="F18" s="180"/>
      <c r="G18" s="180"/>
      <c r="H18" s="180"/>
      <c r="I18" s="180"/>
      <c r="J18" s="180"/>
      <c r="K18" s="180"/>
      <c r="L18" s="180"/>
      <c r="M18" s="180"/>
      <c r="N18" s="180"/>
      <c r="O18" s="180"/>
      <c r="P18" s="180"/>
      <c r="Q18" s="180"/>
      <c r="R18" s="180"/>
      <c r="S18" s="180"/>
    </row>
    <row r="19" spans="1:19">
      <c r="D19" s="180"/>
      <c r="E19" s="180"/>
      <c r="F19" s="180"/>
      <c r="G19" s="180"/>
      <c r="H19" s="180"/>
      <c r="I19" s="180"/>
      <c r="J19" s="180"/>
      <c r="K19" s="180"/>
      <c r="L19" s="180"/>
      <c r="M19" s="180"/>
      <c r="N19" s="180"/>
      <c r="O19" s="180"/>
      <c r="P19" s="180"/>
      <c r="Q19" s="180"/>
      <c r="R19" s="180"/>
      <c r="S19" s="180"/>
    </row>
    <row r="20" spans="1:19">
      <c r="D20" s="180"/>
      <c r="E20" s="180"/>
      <c r="F20" s="180"/>
      <c r="G20" s="180"/>
      <c r="H20" s="180"/>
      <c r="I20" s="180"/>
      <c r="J20" s="180"/>
      <c r="K20" s="180"/>
      <c r="L20" s="180"/>
      <c r="M20" s="180"/>
      <c r="N20" s="180"/>
      <c r="O20" s="180"/>
      <c r="P20" s="180"/>
      <c r="Q20" s="180"/>
      <c r="R20" s="180"/>
      <c r="S20" s="180"/>
    </row>
    <row r="21" spans="1:19">
      <c r="D21" s="180"/>
      <c r="E21" s="180"/>
      <c r="F21" s="180"/>
      <c r="G21" s="180"/>
      <c r="H21" s="180"/>
      <c r="I21" s="180"/>
      <c r="J21" s="180"/>
      <c r="K21" s="180"/>
      <c r="L21" s="180"/>
      <c r="M21" s="180"/>
      <c r="N21" s="180"/>
      <c r="O21" s="180"/>
      <c r="P21" s="180"/>
      <c r="Q21" s="180"/>
      <c r="R21" s="180"/>
      <c r="S21" s="180"/>
    </row>
    <row r="22" spans="1:19">
      <c r="D22" s="180"/>
      <c r="E22" s="180"/>
      <c r="F22" s="180"/>
      <c r="G22" s="180"/>
      <c r="H22" s="180"/>
      <c r="I22" s="180"/>
      <c r="J22" s="180"/>
      <c r="K22" s="180"/>
      <c r="L22" s="180"/>
      <c r="M22" s="180"/>
      <c r="N22" s="180"/>
      <c r="O22" s="180"/>
      <c r="P22" s="180"/>
      <c r="Q22" s="180"/>
      <c r="R22" s="180"/>
      <c r="S22" s="180"/>
    </row>
    <row r="23" spans="1:19">
      <c r="D23" s="180"/>
      <c r="E23" s="180"/>
      <c r="F23" s="180"/>
      <c r="G23" s="180"/>
      <c r="H23" s="180"/>
      <c r="I23" s="180"/>
      <c r="J23" s="180"/>
      <c r="K23" s="180"/>
      <c r="L23" s="180"/>
      <c r="M23" s="180"/>
      <c r="N23" s="180"/>
      <c r="O23" s="180"/>
      <c r="P23" s="180"/>
      <c r="S23" s="180"/>
    </row>
    <row r="24" spans="1:19">
      <c r="D24" s="180"/>
      <c r="E24" s="180"/>
      <c r="F24" s="180"/>
      <c r="G24" s="180"/>
      <c r="H24" s="180"/>
      <c r="I24" s="180"/>
      <c r="J24" s="180"/>
      <c r="K24" s="180"/>
      <c r="L24" s="180"/>
      <c r="M24" s="180"/>
      <c r="N24" s="180"/>
      <c r="O24" s="180"/>
      <c r="P24" s="180"/>
      <c r="Q24" s="180"/>
      <c r="R24" s="180"/>
      <c r="S24" s="180"/>
    </row>
    <row r="25" spans="1:19">
      <c r="D25" s="180"/>
      <c r="E25" s="180"/>
      <c r="F25" s="180"/>
      <c r="G25" s="180"/>
      <c r="H25" s="180"/>
      <c r="I25" s="180"/>
      <c r="J25" s="180"/>
      <c r="K25" s="180"/>
      <c r="L25" s="180"/>
      <c r="M25" s="180"/>
      <c r="N25" s="180"/>
      <c r="O25" s="180"/>
      <c r="P25" s="180"/>
      <c r="Q25" s="180"/>
      <c r="R25" s="180"/>
      <c r="S25" s="180"/>
    </row>
    <row r="26" spans="1:19">
      <c r="D26" s="180"/>
      <c r="E26" s="180"/>
      <c r="F26" s="180"/>
      <c r="G26" s="180"/>
      <c r="H26" s="180"/>
      <c r="I26" s="180"/>
      <c r="J26" s="180"/>
      <c r="K26" s="180"/>
      <c r="L26" s="180"/>
      <c r="M26" s="180"/>
      <c r="N26" s="180"/>
      <c r="O26" s="180"/>
      <c r="P26" s="180"/>
      <c r="Q26" s="180"/>
      <c r="R26" s="180"/>
      <c r="S26" s="180"/>
    </row>
    <row r="27" spans="1:19">
      <c r="D27" s="180"/>
      <c r="E27" s="180"/>
      <c r="F27" s="180"/>
      <c r="G27" s="180"/>
      <c r="H27" s="180"/>
      <c r="I27" s="180"/>
      <c r="J27" s="180"/>
      <c r="K27" s="180"/>
      <c r="L27" s="180"/>
      <c r="M27" s="180"/>
      <c r="N27" s="180"/>
      <c r="O27" s="180"/>
      <c r="P27" s="180"/>
      <c r="Q27" s="180"/>
      <c r="R27" s="180"/>
      <c r="S27" s="180"/>
    </row>
    <row r="28" spans="1:19">
      <c r="D28" s="180"/>
      <c r="E28" s="180"/>
      <c r="F28" s="180"/>
      <c r="G28" s="180"/>
      <c r="H28" s="180"/>
      <c r="I28" s="180"/>
      <c r="J28" s="180"/>
      <c r="K28" s="180"/>
      <c r="L28" s="180"/>
      <c r="M28" s="180"/>
      <c r="N28" s="180"/>
      <c r="O28" s="180"/>
      <c r="P28" s="180"/>
      <c r="Q28" s="180"/>
      <c r="R28" s="180"/>
      <c r="S28" s="180"/>
    </row>
    <row r="29" spans="1:19">
      <c r="D29" s="180"/>
      <c r="E29" s="180"/>
      <c r="F29" s="180"/>
      <c r="G29" s="180"/>
      <c r="H29" s="180"/>
      <c r="I29" s="180"/>
      <c r="J29" s="180"/>
      <c r="K29" s="180"/>
      <c r="L29" s="180"/>
      <c r="M29" s="180"/>
      <c r="N29" s="180"/>
      <c r="O29" s="180"/>
      <c r="P29" s="180"/>
      <c r="Q29" s="180"/>
      <c r="R29" s="180"/>
      <c r="S29" s="180"/>
    </row>
    <row r="30" spans="1:19">
      <c r="D30" s="180"/>
      <c r="E30" s="180"/>
      <c r="F30" s="180"/>
      <c r="G30" s="180"/>
      <c r="H30" s="180"/>
      <c r="I30" s="180"/>
      <c r="J30" s="180"/>
      <c r="K30" s="180"/>
      <c r="L30" s="180"/>
      <c r="M30" s="180"/>
      <c r="N30" s="180"/>
      <c r="O30" s="180"/>
      <c r="P30" s="180"/>
      <c r="Q30" s="180"/>
      <c r="R30" s="180"/>
      <c r="S30" s="180"/>
    </row>
    <row r="31" spans="1:19">
      <c r="D31" s="180"/>
      <c r="E31" s="180"/>
      <c r="F31" s="180"/>
      <c r="G31" s="180"/>
      <c r="H31" s="180"/>
      <c r="I31" s="180"/>
      <c r="J31" s="180"/>
      <c r="K31" s="180"/>
      <c r="L31" s="180"/>
      <c r="M31" s="180"/>
      <c r="N31" s="180"/>
      <c r="O31" s="180"/>
      <c r="P31" s="180"/>
      <c r="Q31" s="180"/>
      <c r="R31" s="180"/>
      <c r="S31" s="180"/>
    </row>
    <row r="32" spans="1:19">
      <c r="D32" s="180"/>
      <c r="E32" s="180"/>
      <c r="F32" s="180"/>
      <c r="G32" s="180"/>
      <c r="H32" s="180"/>
      <c r="I32" s="180"/>
      <c r="J32" s="180"/>
      <c r="K32" s="180"/>
      <c r="L32" s="180"/>
      <c r="M32" s="180"/>
      <c r="N32" s="180"/>
      <c r="O32" s="180"/>
      <c r="P32" s="180"/>
      <c r="Q32" s="180"/>
      <c r="R32" s="180"/>
      <c r="S32" s="180"/>
    </row>
    <row r="33" spans="17:18">
      <c r="Q33" s="332"/>
      <c r="R33" s="332"/>
    </row>
    <row r="34" spans="17:18">
      <c r="Q34" s="332"/>
      <c r="R34" s="332"/>
    </row>
    <row r="35" spans="17:18">
      <c r="Q35" s="332"/>
      <c r="R35" s="332"/>
    </row>
    <row r="36" spans="17:18">
      <c r="Q36" s="332"/>
      <c r="R36" s="332"/>
    </row>
    <row r="37" spans="17:18">
      <c r="Q37" s="332"/>
      <c r="R37" s="332"/>
    </row>
    <row r="38" spans="17:18">
      <c r="Q38" s="332"/>
      <c r="R38" s="332"/>
    </row>
    <row r="39" spans="17:18">
      <c r="Q39" s="332"/>
      <c r="R39" s="332"/>
    </row>
    <row r="40" spans="17:18">
      <c r="Q40" s="332"/>
      <c r="R40" s="332"/>
    </row>
    <row r="41" spans="17:18">
      <c r="Q41" s="332"/>
      <c r="R41" s="332"/>
    </row>
    <row r="42" spans="17:18">
      <c r="Q42" s="332"/>
      <c r="R42" s="332"/>
    </row>
    <row r="43" spans="17:18">
      <c r="Q43" s="332"/>
      <c r="R43" s="332"/>
    </row>
    <row r="44" spans="17:18">
      <c r="Q44" s="332"/>
      <c r="R44" s="332"/>
    </row>
    <row r="45" spans="17:18">
      <c r="Q45" s="332"/>
      <c r="R45" s="332"/>
    </row>
    <row r="46" spans="17:18">
      <c r="Q46" s="332"/>
      <c r="R46" s="332"/>
    </row>
    <row r="47" spans="17:18">
      <c r="Q47" s="332"/>
      <c r="R47" s="332"/>
    </row>
    <row r="48" spans="17:18">
      <c r="Q48" s="332"/>
      <c r="R48" s="332"/>
    </row>
    <row r="49" spans="17:18">
      <c r="Q49" s="332"/>
      <c r="R49" s="332"/>
    </row>
    <row r="50" spans="17:18">
      <c r="Q50" s="332"/>
      <c r="R50" s="332"/>
    </row>
    <row r="51" spans="17:18">
      <c r="Q51" s="332"/>
      <c r="R51" s="332"/>
    </row>
    <row r="52" spans="17:18">
      <c r="Q52" s="332"/>
      <c r="R52" s="332"/>
    </row>
    <row r="53" spans="17:18">
      <c r="Q53" s="332"/>
      <c r="R53" s="332"/>
    </row>
    <row r="54" spans="17:18">
      <c r="Q54" s="332"/>
      <c r="R54" s="332"/>
    </row>
    <row r="55" spans="17:18">
      <c r="Q55" s="332"/>
      <c r="R55" s="332"/>
    </row>
    <row r="56" spans="17:18">
      <c r="Q56" s="332"/>
      <c r="R56" s="332"/>
    </row>
    <row r="57" spans="17:18">
      <c r="Q57" s="332"/>
      <c r="R57" s="332"/>
    </row>
    <row r="58" spans="17:18">
      <c r="Q58" s="332"/>
      <c r="R58" s="332"/>
    </row>
    <row r="59" spans="17:18">
      <c r="Q59" s="332"/>
      <c r="R59" s="332"/>
    </row>
    <row r="60" spans="17:18">
      <c r="Q60" s="332"/>
      <c r="R60" s="332"/>
    </row>
    <row r="61" spans="17:18">
      <c r="Q61" s="332"/>
      <c r="R61" s="332"/>
    </row>
    <row r="62" spans="17:18">
      <c r="Q62" s="332"/>
      <c r="R62" s="332"/>
    </row>
    <row r="63" spans="17:18">
      <c r="Q63" s="332"/>
      <c r="R63" s="332"/>
    </row>
    <row r="64" spans="17:18">
      <c r="Q64" s="332"/>
      <c r="R64" s="332"/>
    </row>
    <row r="65" spans="17:18">
      <c r="Q65" s="332"/>
      <c r="R65" s="332"/>
    </row>
    <row r="66" spans="17:18">
      <c r="Q66" s="332"/>
      <c r="R66" s="332"/>
    </row>
    <row r="67" spans="17:18">
      <c r="Q67" s="332"/>
      <c r="R67" s="332"/>
    </row>
    <row r="68" spans="17:18">
      <c r="Q68" s="332"/>
      <c r="R68" s="332"/>
    </row>
    <row r="69" spans="17:18">
      <c r="Q69" s="332"/>
      <c r="R69" s="332"/>
    </row>
    <row r="70" spans="17:18">
      <c r="Q70" s="332"/>
      <c r="R70" s="332"/>
    </row>
    <row r="71" spans="17:18">
      <c r="Q71" s="332"/>
      <c r="R71" s="332"/>
    </row>
    <row r="72" spans="17:18">
      <c r="Q72" s="332"/>
      <c r="R72" s="332"/>
    </row>
    <row r="73" spans="17:18">
      <c r="Q73" s="332"/>
      <c r="R73" s="332"/>
    </row>
    <row r="74" spans="17:18">
      <c r="Q74" s="332"/>
      <c r="R74" s="332"/>
    </row>
    <row r="75" spans="17:18">
      <c r="Q75" s="332"/>
      <c r="R75" s="332"/>
    </row>
    <row r="76" spans="17:18">
      <c r="Q76" s="332"/>
      <c r="R76" s="332"/>
    </row>
    <row r="77" spans="17:18">
      <c r="Q77" s="332"/>
      <c r="R77" s="332"/>
    </row>
    <row r="78" spans="17:18">
      <c r="Q78" s="332"/>
      <c r="R78" s="332"/>
    </row>
    <row r="79" spans="17:18">
      <c r="Q79" s="332"/>
      <c r="R79" s="332"/>
    </row>
    <row r="80" spans="17:18">
      <c r="Q80" s="332"/>
      <c r="R80" s="332"/>
    </row>
    <row r="81" spans="17:18">
      <c r="Q81" s="332"/>
      <c r="R81" s="332"/>
    </row>
    <row r="82" spans="17:18">
      <c r="Q82" s="332"/>
      <c r="R82" s="332"/>
    </row>
    <row r="83" spans="17:18">
      <c r="Q83" s="332"/>
      <c r="R83" s="332"/>
    </row>
    <row r="84" spans="17:18">
      <c r="Q84" s="332"/>
      <c r="R84" s="332"/>
    </row>
    <row r="85" spans="17:18">
      <c r="Q85" s="332"/>
      <c r="R85" s="332"/>
    </row>
    <row r="86" spans="17:18">
      <c r="Q86" s="332"/>
      <c r="R86" s="332"/>
    </row>
    <row r="87" spans="17:18">
      <c r="Q87" s="332"/>
      <c r="R87" s="332"/>
    </row>
    <row r="88" spans="17:18">
      <c r="Q88" s="332"/>
      <c r="R88" s="332"/>
    </row>
    <row r="89" spans="17:18">
      <c r="Q89" s="332"/>
      <c r="R89" s="332"/>
    </row>
    <row r="90" spans="17:18">
      <c r="Q90" s="332"/>
      <c r="R90" s="332"/>
    </row>
    <row r="91" spans="17:18">
      <c r="Q91" s="332"/>
      <c r="R91" s="332"/>
    </row>
    <row r="92" spans="17:18">
      <c r="Q92" s="332"/>
      <c r="R92" s="332"/>
    </row>
    <row r="93" spans="17:18">
      <c r="Q93" s="332"/>
      <c r="R93" s="332"/>
    </row>
    <row r="94" spans="17:18">
      <c r="Q94" s="332"/>
      <c r="R94" s="332"/>
    </row>
    <row r="95" spans="17:18">
      <c r="Q95" s="332"/>
      <c r="R95" s="332"/>
    </row>
    <row r="96" spans="17:18">
      <c r="Q96" s="332"/>
      <c r="R96" s="332"/>
    </row>
    <row r="97" spans="17:18">
      <c r="Q97" s="332"/>
      <c r="R97" s="332"/>
    </row>
    <row r="98" spans="17:18">
      <c r="Q98" s="332"/>
      <c r="R98" s="332"/>
    </row>
    <row r="99" spans="17:18">
      <c r="Q99" s="332"/>
      <c r="R99" s="332"/>
    </row>
    <row r="100" spans="17:18">
      <c r="Q100" s="332"/>
      <c r="R100" s="332"/>
    </row>
    <row r="101" spans="17:18">
      <c r="Q101" s="332"/>
      <c r="R101" s="332"/>
    </row>
    <row r="102" spans="17:18">
      <c r="Q102" s="332"/>
      <c r="R102" s="332"/>
    </row>
    <row r="103" spans="17:18">
      <c r="Q103" s="332"/>
      <c r="R103" s="332"/>
    </row>
    <row r="104" spans="17:18">
      <c r="Q104" s="332"/>
      <c r="R104" s="332"/>
    </row>
    <row r="105" spans="17:18">
      <c r="Q105" s="332"/>
      <c r="R105" s="332"/>
    </row>
    <row r="106" spans="17:18">
      <c r="Q106" s="332"/>
      <c r="R106" s="332"/>
    </row>
    <row r="107" spans="17:18">
      <c r="Q107" s="332"/>
      <c r="R107" s="332"/>
    </row>
    <row r="108" spans="17:18">
      <c r="Q108" s="332"/>
      <c r="R108" s="332"/>
    </row>
    <row r="109" spans="17:18">
      <c r="Q109" s="332"/>
      <c r="R109" s="332"/>
    </row>
    <row r="110" spans="17:18">
      <c r="Q110" s="332"/>
      <c r="R110" s="332"/>
    </row>
    <row r="111" spans="17:18">
      <c r="Q111" s="332"/>
      <c r="R111" s="332"/>
    </row>
    <row r="112" spans="17:18">
      <c r="Q112" s="332"/>
      <c r="R112" s="332"/>
    </row>
    <row r="113" spans="17:18">
      <c r="Q113" s="332"/>
      <c r="R113" s="332"/>
    </row>
    <row r="114" spans="17:18">
      <c r="Q114" s="332"/>
      <c r="R114" s="332"/>
    </row>
    <row r="115" spans="17:18">
      <c r="Q115" s="332"/>
      <c r="R115" s="332"/>
    </row>
    <row r="116" spans="17:18">
      <c r="Q116" s="332"/>
      <c r="R116" s="332"/>
    </row>
    <row r="117" spans="17:18">
      <c r="Q117" s="332"/>
      <c r="R117" s="332"/>
    </row>
    <row r="118" spans="17:18">
      <c r="Q118" s="332"/>
      <c r="R118" s="332"/>
    </row>
    <row r="119" spans="17:18">
      <c r="Q119" s="332"/>
      <c r="R119" s="332"/>
    </row>
    <row r="120" spans="17:18">
      <c r="Q120" s="332"/>
      <c r="R120" s="332"/>
    </row>
    <row r="121" spans="17:18">
      <c r="Q121" s="332"/>
      <c r="R121" s="332"/>
    </row>
    <row r="122" spans="17:18">
      <c r="Q122" s="332"/>
      <c r="R122" s="332"/>
    </row>
    <row r="123" spans="17:18">
      <c r="Q123" s="332"/>
      <c r="R123" s="332"/>
    </row>
    <row r="124" spans="17:18">
      <c r="Q124" s="332"/>
      <c r="R124" s="332"/>
    </row>
    <row r="125" spans="17:18">
      <c r="Q125" s="332"/>
      <c r="R125" s="332"/>
    </row>
    <row r="126" spans="17:18">
      <c r="Q126" s="332"/>
      <c r="R126" s="332"/>
    </row>
    <row r="127" spans="17:18">
      <c r="Q127" s="332"/>
      <c r="R127" s="332"/>
    </row>
    <row r="128" spans="17:18">
      <c r="Q128" s="332"/>
      <c r="R128" s="332"/>
    </row>
    <row r="129" spans="17:18">
      <c r="Q129" s="332"/>
      <c r="R129" s="332"/>
    </row>
    <row r="130" spans="17:18">
      <c r="Q130" s="332"/>
      <c r="R130" s="332"/>
    </row>
    <row r="131" spans="17:18">
      <c r="Q131" s="332"/>
      <c r="R131" s="332"/>
    </row>
    <row r="132" spans="17:18">
      <c r="Q132" s="332"/>
      <c r="R132" s="332"/>
    </row>
    <row r="133" spans="17:18">
      <c r="Q133" s="332"/>
      <c r="R133" s="332"/>
    </row>
    <row r="134" spans="17:18">
      <c r="Q134" s="332"/>
      <c r="R134" s="332"/>
    </row>
    <row r="135" spans="17:18">
      <c r="Q135" s="332"/>
      <c r="R135" s="332"/>
    </row>
    <row r="136" spans="17:18">
      <c r="Q136" s="332"/>
      <c r="R136" s="332"/>
    </row>
    <row r="137" spans="17:18">
      <c r="Q137" s="332"/>
      <c r="R137" s="332"/>
    </row>
    <row r="138" spans="17:18">
      <c r="Q138" s="332"/>
      <c r="R138" s="332"/>
    </row>
    <row r="139" spans="17:18">
      <c r="Q139" s="332"/>
      <c r="R139" s="332"/>
    </row>
    <row r="140" spans="17:18">
      <c r="Q140" s="332"/>
      <c r="R140" s="332"/>
    </row>
    <row r="141" spans="17:18">
      <c r="Q141" s="332"/>
      <c r="R141" s="332"/>
    </row>
    <row r="142" spans="17:18">
      <c r="Q142" s="332"/>
      <c r="R142" s="332"/>
    </row>
    <row r="143" spans="17:18">
      <c r="Q143" s="332"/>
      <c r="R143" s="332"/>
    </row>
    <row r="144" spans="17:18">
      <c r="Q144" s="332"/>
      <c r="R144" s="332"/>
    </row>
    <row r="145" spans="17:18">
      <c r="Q145" s="332"/>
      <c r="R145" s="332"/>
    </row>
    <row r="146" spans="17:18">
      <c r="Q146" s="332"/>
      <c r="R146" s="332"/>
    </row>
    <row r="147" spans="17:18">
      <c r="Q147" s="332"/>
      <c r="R147" s="332"/>
    </row>
    <row r="148" spans="17:18">
      <c r="Q148" s="332"/>
      <c r="R148" s="332"/>
    </row>
    <row r="149" spans="17:18">
      <c r="Q149" s="332"/>
      <c r="R149" s="332"/>
    </row>
    <row r="150" spans="17:18">
      <c r="Q150" s="332"/>
      <c r="R150" s="332"/>
    </row>
    <row r="151" spans="17:18">
      <c r="Q151" s="332"/>
      <c r="R151" s="332"/>
    </row>
    <row r="152" spans="17:18">
      <c r="Q152" s="332"/>
      <c r="R152" s="332"/>
    </row>
    <row r="153" spans="17:18">
      <c r="Q153" s="332"/>
      <c r="R153" s="332"/>
    </row>
    <row r="154" spans="17:18">
      <c r="Q154" s="332"/>
      <c r="R154" s="332"/>
    </row>
    <row r="155" spans="17:18">
      <c r="Q155" s="332"/>
      <c r="R155" s="332"/>
    </row>
    <row r="156" spans="17:18">
      <c r="Q156" s="332"/>
      <c r="R156" s="332"/>
    </row>
    <row r="157" spans="17:18">
      <c r="Q157" s="332"/>
      <c r="R157" s="332"/>
    </row>
    <row r="158" spans="17:18">
      <c r="Q158" s="332"/>
      <c r="R158" s="332"/>
    </row>
    <row r="159" spans="17:18">
      <c r="Q159" s="332"/>
      <c r="R159" s="332"/>
    </row>
    <row r="160" spans="17:18">
      <c r="Q160" s="332"/>
      <c r="R160" s="332"/>
    </row>
    <row r="161" spans="17:18">
      <c r="Q161" s="332"/>
      <c r="R161" s="332"/>
    </row>
    <row r="162" spans="17:18">
      <c r="Q162" s="332"/>
      <c r="R162" s="332"/>
    </row>
    <row r="163" spans="17:18">
      <c r="Q163" s="332"/>
      <c r="R163" s="332"/>
    </row>
    <row r="164" spans="17:18">
      <c r="Q164" s="332"/>
      <c r="R164" s="332"/>
    </row>
    <row r="165" spans="17:18">
      <c r="Q165" s="332"/>
      <c r="R165" s="332"/>
    </row>
    <row r="166" spans="17:18">
      <c r="Q166" s="332"/>
      <c r="R166" s="332"/>
    </row>
    <row r="167" spans="17:18">
      <c r="Q167" s="332"/>
      <c r="R167" s="332"/>
    </row>
    <row r="168" spans="17:18">
      <c r="Q168" s="332"/>
      <c r="R168" s="332"/>
    </row>
    <row r="169" spans="17:18">
      <c r="Q169" s="332"/>
      <c r="R169" s="332"/>
    </row>
    <row r="170" spans="17:18">
      <c r="Q170" s="332"/>
      <c r="R170" s="332"/>
    </row>
    <row r="171" spans="17:18">
      <c r="Q171" s="332"/>
      <c r="R171" s="332"/>
    </row>
    <row r="172" spans="17:18">
      <c r="Q172" s="332"/>
      <c r="R172" s="332"/>
    </row>
    <row r="173" spans="17:18">
      <c r="Q173" s="332"/>
      <c r="R173" s="332"/>
    </row>
    <row r="174" spans="17:18">
      <c r="Q174" s="332"/>
      <c r="R174" s="332"/>
    </row>
    <row r="175" spans="17:18">
      <c r="Q175" s="332"/>
      <c r="R175" s="332"/>
    </row>
    <row r="176" spans="17:18">
      <c r="Q176" s="332"/>
      <c r="R176" s="332"/>
    </row>
    <row r="177" spans="17:18">
      <c r="Q177" s="332"/>
      <c r="R177" s="332"/>
    </row>
    <row r="178" spans="17:18">
      <c r="Q178" s="332"/>
      <c r="R178" s="332"/>
    </row>
    <row r="179" spans="17:18">
      <c r="Q179" s="332"/>
      <c r="R179" s="332"/>
    </row>
    <row r="180" spans="17:18">
      <c r="Q180" s="332"/>
      <c r="R180" s="332"/>
    </row>
    <row r="181" spans="17:18">
      <c r="Q181" s="332"/>
      <c r="R181" s="332"/>
    </row>
  </sheetData>
  <customSheetViews>
    <customSheetView guid="{700BB901-DE3D-40AF-9E84-3437521A0345}" showPageBreaks="1">
      <rowBreaks count="57" manualBreakCount="57">
        <brk id="37" max="16383" man="1"/>
        <brk id="38" max="16383" man="1"/>
        <brk id="39" max="16383" man="1"/>
        <brk id="40" max="16383" man="1"/>
        <brk id="41" max="16383" man="1"/>
        <brk id="42" max="16383" man="1"/>
        <brk id="43" max="16383" man="1"/>
        <brk id="44" max="16383" man="1"/>
        <brk id="45" max="16383" man="1"/>
        <brk id="46" max="16383" man="1"/>
        <brk id="47" max="16383" man="1"/>
        <brk id="48" max="16383" man="1"/>
        <brk id="49" max="16383" man="1"/>
        <brk id="50" max="16383" man="1"/>
        <brk id="51" max="16383" man="1"/>
        <brk id="52" max="16383" man="1"/>
        <brk id="53" max="16383" man="1"/>
        <brk id="54" max="16383" man="1"/>
        <brk id="55" max="16383" man="1"/>
        <brk id="56" max="16383" man="1"/>
        <brk id="57" max="16383" man="1"/>
        <brk id="58" max="16383" man="1"/>
        <brk id="59" max="16383" man="1"/>
        <brk id="60" max="16383" man="1"/>
        <brk id="61" max="16383" man="1"/>
        <brk id="62" min="3" max="18" man="1"/>
        <brk id="63" min="3" max="18" man="1"/>
        <brk id="64" max="16383" man="1"/>
        <brk id="65" max="16383" man="1"/>
        <brk id="66" max="16383" man="1"/>
        <brk id="67" max="16383" man="1"/>
        <brk id="68" max="16383" man="1"/>
        <brk id="69" max="16383" man="1"/>
        <brk id="70" max="16383" man="1"/>
        <brk id="71" max="16383" man="1"/>
        <brk id="72" max="16383" man="1"/>
        <brk id="73" max="16383" man="1"/>
        <brk id="74" max="16383" man="1"/>
        <brk id="75" max="16383" man="1"/>
        <brk id="76" max="16383" man="1"/>
        <brk id="77" max="16383" man="1"/>
        <brk id="78" max="16383" man="1"/>
        <brk id="79" max="16383" man="1"/>
        <brk id="81" max="16383" man="1"/>
        <brk id="82" max="16383" man="1"/>
        <brk id="83" max="16383" man="1"/>
        <brk id="84" max="16383" man="1"/>
        <brk id="85" max="16383" man="1"/>
        <brk id="86" max="16383" man="1"/>
        <brk id="87" max="16383" man="1"/>
        <brk id="91" max="16383" man="1"/>
        <brk id="92" max="16383" man="1"/>
        <brk id="93" max="16383" man="1"/>
        <brk id="94" max="16383" man="1"/>
        <brk id="95" max="16383" man="1"/>
        <brk id="96" max="16383" man="1"/>
        <brk id="97" max="16383" man="1"/>
      </rowBreaks>
      <pageMargins left="0.5" right="0.5" top="0.91" bottom="0.5" header="0.5" footer="0.5"/>
      <printOptions horizontalCentered="1"/>
      <pageSetup scale="63" pageOrder="overThenDown" orientation="landscape" horizontalDpi="1200" r:id="rId1"/>
      <headerFooter alignWithMargins="0">
        <oddFooter>&amp;L&amp;8Sponsored by:  Randall W. Hamlett&amp;C&amp;8&amp;A&amp;R&amp;8&amp;P of &amp;N</oddFooter>
      </headerFooter>
    </customSheetView>
    <customSheetView guid="{D30DA162-D620-4A19-970C-1046A6A23ED1}">
      <rowBreaks count="41" manualBreakCount="41">
        <brk id="46" min="3" max="18" man="1"/>
        <brk id="47" min="3" max="18" man="1"/>
        <brk id="48" min="3" max="18" man="1"/>
        <brk id="49" min="3" max="18" man="1"/>
        <brk id="50" min="3" max="18" man="1"/>
        <brk id="51" min="3" max="18" man="1"/>
        <brk id="52" min="3" max="18" man="1"/>
        <brk id="53" min="3" max="18" man="1"/>
        <brk id="54" min="3" max="18" man="1"/>
        <brk id="55" min="3" max="18" man="1"/>
        <brk id="56" min="3" max="18" man="1"/>
        <brk id="57" min="3" max="18" man="1"/>
        <brk id="58" min="3" max="18" man="1"/>
        <brk id="59" min="3" max="18" man="1"/>
        <brk id="60" min="3" max="18" man="1"/>
        <brk id="61" min="3" max="18" man="1"/>
        <brk id="63" min="3" max="18" man="1"/>
        <brk id="64" min="3" max="18" man="1"/>
        <brk id="65" min="3" max="18" man="1"/>
        <brk id="66" min="3" max="18" man="1"/>
        <brk id="67" min="3" max="18" man="1"/>
        <brk id="68" min="3" max="18" man="1"/>
        <brk id="69" min="3" max="18" man="1"/>
        <brk id="70" min="3" max="18" man="1"/>
        <brk id="71" min="3" max="18" man="1"/>
        <brk id="72" min="3" max="18" man="1"/>
        <brk id="73" min="3" max="18" man="1"/>
        <brk id="74" min="3" max="18" man="1"/>
        <brk id="75" min="3" max="18" man="1"/>
        <brk id="76" min="3" max="18" man="1"/>
        <brk id="77" min="3" max="18" man="1"/>
        <brk id="78" min="3" max="18" man="1"/>
        <brk id="79" min="3" max="18" man="1"/>
        <brk id="81" min="3" max="18" man="1"/>
        <brk id="82" min="3" max="18" man="1"/>
        <brk id="83" min="3" max="18" man="1"/>
        <brk id="84" min="3" max="18" man="1"/>
        <brk id="85" min="3" max="18" man="1"/>
        <brk id="86" min="3" max="18" man="1"/>
        <brk id="87" min="3" max="18" man="1"/>
        <brk id="97" max="16383" man="1"/>
      </rowBreaks>
      <pageMargins left="0.5" right="0.5" top="0.91" bottom="0.5" header="0.5" footer="0.5"/>
      <printOptions horizontalCentered="1"/>
      <pageSetup scale="63" pageOrder="overThenDown" orientation="landscape" horizontalDpi="1200" r:id="rId2"/>
      <headerFooter alignWithMargins="0">
        <oddFooter>&amp;L&amp;8Sponsored by:  Randall W. Hamlett&amp;C&amp;8&amp;A&amp;R&amp;8&amp;P of &amp;N</oddFooter>
      </headerFooter>
    </customSheetView>
    <customSheetView guid="{7B208CC4-03EC-49A3-9AEF-BDEAF48D6BE2}" showPageBreaks="1" printArea="1">
      <rowBreaks count="34" manualBreakCount="34">
        <brk id="36" min="3" max="18" man="1"/>
        <brk id="37" min="3" max="18" man="1"/>
        <brk id="38" min="3" max="18" man="1"/>
        <brk id="39" min="3" max="18" man="1"/>
        <brk id="40" min="3" max="18" man="1"/>
        <brk id="41" min="3" max="18" man="1"/>
        <brk id="42" min="3" max="18" man="1"/>
        <brk id="43" min="3" max="18" man="1"/>
        <brk id="44" min="3" max="18" man="1"/>
        <brk id="45" min="3" max="18" man="1"/>
        <brk id="46" min="3" max="18" man="1"/>
        <brk id="47" min="3" max="18" man="1"/>
        <brk id="48" min="3" max="18" man="1"/>
        <brk id="49" min="3" max="18" man="1"/>
        <brk id="50" min="3" max="18" man="1"/>
        <brk id="51" min="3" max="18" man="1"/>
        <brk id="52" min="3" max="18" man="1"/>
        <brk id="53" min="3" max="18" man="1"/>
        <brk id="54" min="3" max="18" man="1"/>
        <brk id="55" min="3" max="18" man="1"/>
        <brk id="56" min="3" max="18" man="1"/>
        <brk id="57" min="3" max="18" man="1"/>
        <brk id="58" min="3" max="18" man="1"/>
        <brk id="59" min="3" max="18" man="1"/>
        <brk id="60" min="3" max="18" man="1"/>
        <brk id="61" min="3" max="18" man="1"/>
        <brk id="63" min="3" max="18" man="1"/>
        <brk id="64" min="3" max="18" man="1"/>
        <brk id="65" min="3" max="18" man="1"/>
        <brk id="66" min="3" max="18" man="1"/>
        <brk id="67" min="3" max="18" man="1"/>
        <brk id="68" min="3" max="18" man="1"/>
        <brk id="69" min="3" max="18" man="1"/>
        <brk id="97" max="16383" man="1"/>
      </rowBreaks>
      <pageMargins left="0.5" right="0.5" top="0.91" bottom="0.5" header="0.5" footer="0.5"/>
      <printOptions horizontalCentered="1"/>
      <pageSetup scale="63" pageOrder="overThenDown" orientation="landscape" horizontalDpi="1200" r:id="rId3"/>
      <headerFooter alignWithMargins="0">
        <oddFooter>&amp;L&amp;8Sponsored by:  Randall W. Hamlett&amp;C&amp;8&amp;A&amp;R&amp;8&amp;P of &amp;N</oddFooter>
      </headerFooter>
    </customSheetView>
    <customSheetView guid="{FAFF7267-5C8D-421B-A6E7-C317663504A2}">
      <pageMargins left="0.5" right="0.5" top="0.91" bottom="0.5" header="0.5" footer="0.5"/>
      <printOptions horizontalCentered="1"/>
      <pageSetup pageOrder="overThenDown" orientation="landscape" horizontalDpi="1200" r:id="rId4"/>
      <headerFooter alignWithMargins="0">
        <oddFooter>&amp;L&amp;8Sponsored by:  Randall W. Hamlett&amp;C&amp;8&amp;A&amp;R&amp;8&amp;P of &amp;N</oddFooter>
      </headerFooter>
    </customSheetView>
    <customSheetView guid="{659C7A86-29AF-4EB2-A484-62929168C99A}">
      <rowBreaks count="67" manualBreakCount="67">
        <brk id="24" min="3" max="18" man="1"/>
        <brk id="25" min="3" max="18" man="1"/>
        <brk id="26" min="3" max="18" man="1"/>
        <brk id="27" min="3" max="18" man="1"/>
        <brk id="28" min="3" max="18" man="1"/>
        <brk id="29" min="3" max="18" man="1"/>
        <brk id="30" min="3" max="18" man="1"/>
        <brk id="31" min="3" max="18" man="1"/>
        <brk id="32" min="3" max="18" man="1"/>
        <brk id="33" min="3" max="18" man="1"/>
        <brk id="36" min="3" max="18" man="1"/>
        <brk id="37" min="3" max="18" man="1"/>
        <brk id="38" min="3" max="18" man="1"/>
        <brk id="39" min="3" max="18" man="1"/>
        <brk id="40" min="3" max="18" man="1"/>
        <brk id="41" min="3" max="18" man="1"/>
        <brk id="42" min="3" max="18" man="1"/>
        <brk id="43" min="3" max="18" man="1"/>
        <brk id="44" min="3" max="18" man="1"/>
        <brk id="45" min="3" max="18" man="1"/>
        <brk id="46" min="3" max="18" man="1"/>
        <brk id="47" min="3" max="18" man="1"/>
        <brk id="50" max="16383" man="1"/>
        <brk id="51" max="16383" man="1"/>
        <brk id="52" max="16383" man="1"/>
        <brk id="53" max="16383" man="1"/>
        <brk id="54" max="16383" man="1"/>
        <brk id="55" max="16383" man="1"/>
        <brk id="56" max="16383" man="1"/>
        <brk id="57" max="16383" man="1"/>
        <brk id="58" max="16383" man="1"/>
        <brk id="59" max="16383" man="1"/>
        <brk id="60" max="16383" man="1"/>
        <brk id="61" max="16383" man="1"/>
        <brk id="63" min="3" max="18" man="1"/>
        <brk id="64" max="16383" man="1"/>
        <brk id="65" max="16383" man="1"/>
        <brk id="66" max="16383" man="1"/>
        <brk id="67" max="16383" man="1"/>
        <brk id="68" max="16383" man="1"/>
        <brk id="69" max="16383" man="1"/>
        <brk id="70" max="16383" man="1"/>
        <brk id="71" max="16383" man="1"/>
        <brk id="72" max="16383" man="1"/>
        <brk id="73" max="16383" man="1"/>
        <brk id="74" max="16383" man="1"/>
        <brk id="75" max="16383" man="1"/>
        <brk id="76" max="16383" man="1"/>
        <brk id="77" max="16383" man="1"/>
        <brk id="78" max="16383" man="1"/>
        <brk id="79" max="16383" man="1"/>
        <brk id="81" max="16383" man="1"/>
        <brk id="82" max="16383" man="1"/>
        <brk id="83" max="16383" man="1"/>
        <brk id="84" max="16383" man="1"/>
        <brk id="85" max="16383" man="1"/>
        <brk id="86" max="16383" man="1"/>
        <brk id="87" max="16383" man="1"/>
        <brk id="91" max="16383" man="1"/>
        <brk id="92" max="16383" man="1"/>
        <brk id="93" max="16383" man="1"/>
        <brk id="94" max="16383" man="1"/>
        <brk id="95" max="16383" man="1"/>
        <brk id="96" max="16383" man="1"/>
        <brk id="97" max="16383" man="1"/>
        <brk id="98" max="16383" man="1"/>
        <brk id="99" max="16383" man="1"/>
      </rowBreaks>
      <pageMargins left="0.5" right="0.5" top="0.91" bottom="0.5" header="0.5" footer="0.5"/>
      <printOptions horizontalCentered="1"/>
      <pageSetup scale="63" pageOrder="overThenDown" orientation="landscape" horizontalDpi="1200" r:id="rId5"/>
      <headerFooter alignWithMargins="0">
        <oddFooter>&amp;L&amp;8Sponsored by:  Randall W. Hamlett&amp;C&amp;8&amp;A&amp;R&amp;8&amp;P of &amp;N</oddFooter>
      </headerFooter>
    </customSheetView>
    <customSheetView guid="{DE1D8474-1C81-4DEF-9FC4-4CC6D52CA0A7}">
      <pageMargins left="0.5" right="0.5" top="0.91" bottom="0.5" header="0.5" footer="0.5"/>
      <printOptions horizontalCentered="1"/>
      <pageSetup pageOrder="overThenDown" orientation="landscape" horizontalDpi="1200" r:id="rId6"/>
      <headerFooter alignWithMargins="0">
        <oddFooter>&amp;L&amp;8Sponsored by:  Randall W. Hamlett&amp;C&amp;8&amp;A&amp;R&amp;8&amp;P of &amp;N</oddFooter>
      </headerFooter>
    </customSheetView>
  </customSheetViews>
  <phoneticPr fontId="20" type="noConversion"/>
  <printOptions horizontalCentered="1"/>
  <pageMargins left="0.75" right="0.75" top="1" bottom="1" header="0.75" footer="0.75"/>
  <pageSetup scale="75" pageOrder="overThenDown" orientation="landscape" r:id="rId7"/>
  <headerFooter alignWithMargins="0">
    <oddFooter>&amp;L&amp;8Sponsored by:  Randall W. Hamlett</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dimension ref="A1:R65"/>
  <sheetViews>
    <sheetView workbookViewId="0"/>
  </sheetViews>
  <sheetFormatPr defaultColWidth="9.140625" defaultRowHeight="12.75" customHeight="1"/>
  <cols>
    <col min="1" max="1" width="4.42578125" style="59" customWidth="1"/>
    <col min="2" max="2" width="7.42578125" style="59" customWidth="1"/>
    <col min="3" max="3" width="31.5703125" style="59" customWidth="1"/>
    <col min="4" max="4" width="9.5703125" style="59" customWidth="1"/>
    <col min="5" max="5" width="11.42578125" style="59" customWidth="1"/>
    <col min="6" max="6" width="13.85546875" style="59" customWidth="1"/>
    <col min="7" max="7" width="12.5703125" style="59" customWidth="1"/>
    <col min="8" max="8" width="10.5703125" style="59" customWidth="1"/>
    <col min="9" max="9" width="8" style="61" bestFit="1" customWidth="1"/>
    <col min="10" max="10" width="10.5703125" style="59" customWidth="1"/>
    <col min="11" max="11" width="6" style="59" customWidth="1"/>
    <col min="12" max="12" width="17.42578125" style="61" bestFit="1" customWidth="1"/>
    <col min="13" max="13" width="10.42578125" style="59" customWidth="1"/>
    <col min="14" max="14" width="11" style="59" customWidth="1"/>
    <col min="15" max="15" width="10.85546875" style="59" customWidth="1"/>
    <col min="16" max="16" width="10" style="59" customWidth="1"/>
    <col min="17" max="17" width="10.5703125" style="59" customWidth="1"/>
    <col min="18" max="16384" width="9.140625" style="59"/>
  </cols>
  <sheetData>
    <row r="1" spans="1:17" ht="12" thickBot="1">
      <c r="M1" s="4"/>
    </row>
    <row r="2" spans="1:17" ht="11.25">
      <c r="B2" s="1657" t="s">
        <v>465</v>
      </c>
      <c r="C2" s="86"/>
      <c r="D2" s="255"/>
      <c r="F2" s="82"/>
      <c r="M2" s="218"/>
    </row>
    <row r="3" spans="1:17" ht="11.25">
      <c r="B3" s="295" t="s">
        <v>1409</v>
      </c>
      <c r="C3" s="4"/>
      <c r="D3" s="271"/>
      <c r="F3" s="82"/>
      <c r="M3" s="218"/>
    </row>
    <row r="4" spans="1:17" ht="11.25">
      <c r="B4" s="1659" t="s">
        <v>1053</v>
      </c>
      <c r="C4" s="4"/>
      <c r="D4" s="271"/>
    </row>
    <row r="5" spans="1:17" ht="11.25">
      <c r="B5" s="1658" t="s">
        <v>1260</v>
      </c>
      <c r="C5" s="4"/>
      <c r="D5" s="271"/>
    </row>
    <row r="6" spans="1:17" ht="12" thickBot="1">
      <c r="B6" s="1660" t="str">
        <f>'II-D-1 O&amp;M'!B6</f>
        <v xml:space="preserve"> </v>
      </c>
      <c r="C6" s="216"/>
      <c r="D6" s="275"/>
    </row>
    <row r="7" spans="1:17" ht="11.25">
      <c r="B7" s="57"/>
    </row>
    <row r="8" spans="1:17" ht="12" thickBot="1">
      <c r="B8" s="59" t="s">
        <v>584</v>
      </c>
      <c r="E8" s="60">
        <v>1</v>
      </c>
      <c r="F8" s="60">
        <v>2</v>
      </c>
      <c r="G8" s="60">
        <v>3</v>
      </c>
      <c r="H8" s="60">
        <v>4</v>
      </c>
      <c r="I8" s="60">
        <v>5</v>
      </c>
      <c r="J8" s="60">
        <v>6</v>
      </c>
      <c r="K8" s="60">
        <v>7</v>
      </c>
      <c r="L8" s="60">
        <v>8</v>
      </c>
      <c r="M8" s="60">
        <v>9</v>
      </c>
      <c r="N8" s="60">
        <v>10</v>
      </c>
      <c r="O8" s="355">
        <v>11</v>
      </c>
      <c r="P8" s="355">
        <v>12</v>
      </c>
      <c r="Q8" s="61">
        <v>13</v>
      </c>
    </row>
    <row r="9" spans="1:17" ht="11.25">
      <c r="A9" s="232"/>
      <c r="B9" s="388"/>
      <c r="C9" s="388"/>
      <c r="D9" s="388"/>
      <c r="E9" s="388"/>
      <c r="F9" s="388"/>
      <c r="G9" s="388"/>
      <c r="H9" s="356" t="s">
        <v>352</v>
      </c>
      <c r="I9" s="356" t="s">
        <v>355</v>
      </c>
      <c r="J9" s="388"/>
      <c r="K9" s="388"/>
      <c r="L9" s="388"/>
      <c r="M9" s="356"/>
      <c r="N9" s="356"/>
      <c r="O9" s="356"/>
      <c r="P9" s="356"/>
      <c r="Q9" s="356"/>
    </row>
    <row r="10" spans="1:17" ht="11.25">
      <c r="A10" s="233"/>
      <c r="B10" s="357" t="s">
        <v>611</v>
      </c>
      <c r="C10" s="357" t="s">
        <v>578</v>
      </c>
      <c r="D10" s="357" t="s">
        <v>583</v>
      </c>
      <c r="E10" s="391" t="s">
        <v>281</v>
      </c>
      <c r="F10" s="357" t="s">
        <v>282</v>
      </c>
      <c r="G10" s="357" t="s">
        <v>251</v>
      </c>
      <c r="H10" s="357" t="s">
        <v>283</v>
      </c>
      <c r="I10" s="357" t="s">
        <v>773</v>
      </c>
      <c r="J10" s="357" t="s">
        <v>284</v>
      </c>
      <c r="K10" s="357" t="s">
        <v>285</v>
      </c>
      <c r="L10" s="357" t="s">
        <v>383</v>
      </c>
      <c r="M10" s="357" t="s">
        <v>162</v>
      </c>
      <c r="N10" s="357" t="s">
        <v>163</v>
      </c>
      <c r="O10" s="357" t="s">
        <v>993</v>
      </c>
      <c r="P10" s="357" t="s">
        <v>270</v>
      </c>
      <c r="Q10" s="357" t="s">
        <v>283</v>
      </c>
    </row>
    <row r="11" spans="1:17" ht="11.25">
      <c r="A11" s="233" t="s">
        <v>272</v>
      </c>
      <c r="B11" s="357" t="s">
        <v>250</v>
      </c>
      <c r="C11" s="357"/>
      <c r="D11" s="357" t="s">
        <v>586</v>
      </c>
      <c r="E11" s="391" t="s">
        <v>352</v>
      </c>
      <c r="F11" s="357" t="s">
        <v>353</v>
      </c>
      <c r="G11" s="357" t="s">
        <v>176</v>
      </c>
      <c r="H11" s="357" t="s">
        <v>354</v>
      </c>
      <c r="I11" s="357" t="s">
        <v>774</v>
      </c>
      <c r="J11" s="357" t="s">
        <v>355</v>
      </c>
      <c r="K11" s="357" t="s">
        <v>356</v>
      </c>
      <c r="L11" s="357" t="s">
        <v>286</v>
      </c>
      <c r="M11" s="357"/>
      <c r="N11" s="357"/>
      <c r="O11" s="357"/>
      <c r="P11" s="357"/>
      <c r="Q11" s="357"/>
    </row>
    <row r="12" spans="1:17" ht="12" thickBot="1">
      <c r="A12" s="234" t="s">
        <v>1083</v>
      </c>
      <c r="B12" s="358"/>
      <c r="C12" s="358"/>
      <c r="D12" s="358"/>
      <c r="E12" s="393"/>
      <c r="F12" s="358"/>
      <c r="G12" s="358"/>
      <c r="H12" s="358"/>
      <c r="I12" s="358" t="s">
        <v>286</v>
      </c>
      <c r="J12" s="358"/>
      <c r="K12" s="358"/>
      <c r="L12" s="358" t="s">
        <v>357</v>
      </c>
      <c r="M12" s="358"/>
      <c r="N12" s="358"/>
      <c r="O12" s="358"/>
      <c r="P12" s="358"/>
      <c r="Q12" s="359"/>
    </row>
    <row r="13" spans="1:17" ht="12.75" customHeight="1">
      <c r="A13" s="388"/>
      <c r="B13" s="94"/>
      <c r="C13" s="94"/>
      <c r="D13" s="94"/>
      <c r="E13" s="94"/>
      <c r="F13" s="94"/>
      <c r="G13" s="94"/>
      <c r="H13" s="94"/>
      <c r="I13" s="95" t="s">
        <v>584</v>
      </c>
      <c r="J13" s="94"/>
      <c r="K13" s="94"/>
      <c r="L13" s="95"/>
      <c r="M13" s="94"/>
      <c r="N13" s="94"/>
      <c r="O13" s="94"/>
      <c r="P13" s="94"/>
      <c r="Q13" s="255"/>
    </row>
    <row r="14" spans="1:17" s="7" customFormat="1" ht="11.25">
      <c r="A14" s="233">
        <v>1</v>
      </c>
      <c r="B14" s="7" t="s">
        <v>591</v>
      </c>
      <c r="D14" s="8" t="s">
        <v>490</v>
      </c>
      <c r="E14" s="23"/>
      <c r="F14" s="23"/>
      <c r="G14" s="23"/>
      <c r="H14" s="23"/>
      <c r="I14" s="189"/>
      <c r="J14" s="23"/>
      <c r="K14" s="8"/>
      <c r="L14" s="22"/>
      <c r="M14" s="23"/>
      <c r="N14" s="23"/>
      <c r="O14" s="23"/>
      <c r="P14" s="23"/>
      <c r="Q14" s="211"/>
    </row>
    <row r="15" spans="1:17" s="4" customFormat="1" ht="11.25">
      <c r="A15" s="357">
        <f t="shared" ref="A15:A31" si="0">+A14+1</f>
        <v>2</v>
      </c>
      <c r="B15" s="563" t="s">
        <v>1054</v>
      </c>
      <c r="C15" s="4" t="s">
        <v>533</v>
      </c>
      <c r="D15" s="3"/>
      <c r="E15" s="12">
        <f>'[10]II-D-2 A&amp;G'!E15+'[9]II-D-2 A&amp;G'!E15</f>
        <v>30799852.529999997</v>
      </c>
      <c r="F15" s="12">
        <f>'[10]II-D-2 A&amp;G'!F15+'[9]II-D-2 A&amp;G'!F15</f>
        <v>44311.079999999987</v>
      </c>
      <c r="G15" s="12">
        <f>'[10]II-D-2 A&amp;G'!G15+'[9]II-D-2 A&amp;G'!G15</f>
        <v>-63414.783191645118</v>
      </c>
      <c r="H15" s="12">
        <f t="shared" ref="H15:H25" si="1">E15-F15+G15</f>
        <v>30692126.666808356</v>
      </c>
      <c r="I15" s="194">
        <v>1</v>
      </c>
      <c r="J15" s="11">
        <f t="shared" ref="J15:J25" si="2">SUM((H15-M15)*I15)+M15</f>
        <v>30692126.666808359</v>
      </c>
      <c r="K15" s="35" t="s">
        <v>1643</v>
      </c>
      <c r="L15" s="13" t="s">
        <v>1514</v>
      </c>
      <c r="M15" s="12">
        <f>'[10]II-D-2 A&amp;G'!M15+'[9]II-D-2 A&amp;G'!M15</f>
        <v>11046167.5423258</v>
      </c>
      <c r="N15" s="12">
        <f>'[10]II-D-2 A&amp;G'!N15+'[9]II-D-2 A&amp;G'!N15</f>
        <v>12705969.522060232</v>
      </c>
      <c r="O15" s="12">
        <f>'[10]II-D-2 A&amp;G'!O15+'[9]II-D-2 A&amp;G'!O15</f>
        <v>3963152.567514624</v>
      </c>
      <c r="P15" s="12">
        <f>'[10]II-D-2 A&amp;G'!P15+'[9]II-D-2 A&amp;G'!P15</f>
        <v>2976837.0349076949</v>
      </c>
      <c r="Q15" s="221">
        <f t="shared" ref="Q15:Q25" si="3">+SUM(M15:P15)</f>
        <v>30692126.666808352</v>
      </c>
    </row>
    <row r="16" spans="1:17" s="4" customFormat="1" ht="11.25">
      <c r="A16" s="357">
        <f t="shared" si="0"/>
        <v>3</v>
      </c>
      <c r="B16" s="563" t="s">
        <v>534</v>
      </c>
      <c r="C16" s="4" t="s">
        <v>535</v>
      </c>
      <c r="D16" s="3"/>
      <c r="E16" s="12">
        <f>'[10]II-D-2 A&amp;G'!E16+'[9]II-D-2 A&amp;G'!E16</f>
        <v>2970921.94</v>
      </c>
      <c r="F16" s="12">
        <f>'[10]II-D-2 A&amp;G'!F16+'[9]II-D-2 A&amp;G'!F16</f>
        <v>38021.779999999992</v>
      </c>
      <c r="G16" s="12">
        <f>'[10]II-D-2 A&amp;G'!G16+'[9]II-D-2 A&amp;G'!G16</f>
        <v>-739634.66766643687</v>
      </c>
      <c r="H16" s="12">
        <f t="shared" si="1"/>
        <v>2193265.492333563</v>
      </c>
      <c r="I16" s="194">
        <v>1</v>
      </c>
      <c r="J16" s="11">
        <f t="shared" si="2"/>
        <v>2193265.492333563</v>
      </c>
      <c r="K16" s="35" t="s">
        <v>1643</v>
      </c>
      <c r="L16" s="13" t="s">
        <v>1514</v>
      </c>
      <c r="M16" s="12">
        <f>'[10]II-D-2 A&amp;G'!M16+'[9]II-D-2 A&amp;G'!M16</f>
        <v>818105.8</v>
      </c>
      <c r="N16" s="12">
        <f>'[10]II-D-2 A&amp;G'!N16+'[9]II-D-2 A&amp;G'!N16</f>
        <v>889378.595430288</v>
      </c>
      <c r="O16" s="12">
        <f>'[10]II-D-2 A&amp;G'!O16+'[9]II-D-2 A&amp;G'!O16</f>
        <v>277409.66357372887</v>
      </c>
      <c r="P16" s="12">
        <f>'[10]II-D-2 A&amp;G'!P16+'[9]II-D-2 A&amp;G'!P16</f>
        <v>208371.4333295463</v>
      </c>
      <c r="Q16" s="221">
        <f t="shared" si="3"/>
        <v>2193265.492333563</v>
      </c>
    </row>
    <row r="17" spans="1:17" s="4" customFormat="1" ht="11.25">
      <c r="A17" s="357">
        <f t="shared" si="0"/>
        <v>4</v>
      </c>
      <c r="B17" s="563" t="s">
        <v>536</v>
      </c>
      <c r="C17" s="4" t="s">
        <v>302</v>
      </c>
      <c r="D17" s="3"/>
      <c r="E17" s="12">
        <f>'[10]II-D-2 A&amp;G'!E17+'[9]II-D-2 A&amp;G'!E17</f>
        <v>-9515991.4500000011</v>
      </c>
      <c r="F17" s="12">
        <f>'[10]II-D-2 A&amp;G'!F17+'[9]II-D-2 A&amp;G'!F17</f>
        <v>0</v>
      </c>
      <c r="G17" s="12">
        <f>'[10]II-D-2 A&amp;G'!G17+'[9]II-D-2 A&amp;G'!G17</f>
        <v>-219624.60102972563</v>
      </c>
      <c r="H17" s="12">
        <f t="shared" si="1"/>
        <v>-9735616.0510297269</v>
      </c>
      <c r="I17" s="194">
        <v>1</v>
      </c>
      <c r="J17" s="11">
        <f t="shared" si="2"/>
        <v>-9735616.0510297269</v>
      </c>
      <c r="K17" s="35" t="s">
        <v>1643</v>
      </c>
      <c r="L17" s="13" t="s">
        <v>1514</v>
      </c>
      <c r="M17" s="12">
        <f>'[10]II-D-2 A&amp;G'!M17+'[9]II-D-2 A&amp;G'!M17</f>
        <v>22143.840000000007</v>
      </c>
      <c r="N17" s="12">
        <f>'[10]II-D-2 A&amp;G'!N17+'[9]II-D-2 A&amp;G'!N17</f>
        <v>-6340321.9519213689</v>
      </c>
      <c r="O17" s="12">
        <f>'[10]II-D-2 A&amp;G'!O17+'[9]II-D-2 A&amp;G'!O17</f>
        <v>-1960441.2299130175</v>
      </c>
      <c r="P17" s="12">
        <f>'[10]II-D-2 A&amp;G'!P17+'[9]II-D-2 A&amp;G'!P17</f>
        <v>-1456996.7091953389</v>
      </c>
      <c r="Q17" s="221">
        <f t="shared" si="3"/>
        <v>-9735616.051029725</v>
      </c>
    </row>
    <row r="18" spans="1:17" s="4" customFormat="1" ht="11.25">
      <c r="A18" s="357">
        <f t="shared" si="0"/>
        <v>5</v>
      </c>
      <c r="B18" s="563" t="s">
        <v>303</v>
      </c>
      <c r="C18" s="5" t="s">
        <v>304</v>
      </c>
      <c r="D18" s="3"/>
      <c r="E18" s="12">
        <f>'[10]II-D-2 A&amp;G'!E18+'[9]II-D-2 A&amp;G'!E18</f>
        <v>8232033.9949999992</v>
      </c>
      <c r="F18" s="12">
        <f>'[10]II-D-2 A&amp;G'!F18+'[9]II-D-2 A&amp;G'!F18</f>
        <v>46900.3</v>
      </c>
      <c r="G18" s="12">
        <f>'[10]II-D-2 A&amp;G'!G18+'[9]II-D-2 A&amp;G'!G18</f>
        <v>-3284828.25</v>
      </c>
      <c r="H18" s="12">
        <f t="shared" si="1"/>
        <v>4900305.4449999994</v>
      </c>
      <c r="I18" s="194">
        <v>1</v>
      </c>
      <c r="J18" s="11">
        <f t="shared" si="2"/>
        <v>4900305.4449999994</v>
      </c>
      <c r="K18" s="35" t="s">
        <v>1648</v>
      </c>
      <c r="L18" s="13" t="s">
        <v>1516</v>
      </c>
      <c r="M18" s="12">
        <f>'[10]II-D-2 A&amp;G'!M18+'[9]II-D-2 A&amp;G'!M18</f>
        <v>1738072.1649999998</v>
      </c>
      <c r="N18" s="12">
        <f>'[10]II-D-2 A&amp;G'!N18+'[9]II-D-2 A&amp;G'!N18</f>
        <v>2369118.3863481763</v>
      </c>
      <c r="O18" s="12">
        <f>'[10]II-D-2 A&amp;G'!O18+'[9]II-D-2 A&amp;G'!O18</f>
        <v>456855.44715167367</v>
      </c>
      <c r="P18" s="12">
        <f>'[10]II-D-2 A&amp;G'!P18+'[9]II-D-2 A&amp;G'!P18</f>
        <v>336259.44650015043</v>
      </c>
      <c r="Q18" s="221">
        <f t="shared" si="3"/>
        <v>4900305.4450000003</v>
      </c>
    </row>
    <row r="19" spans="1:17" s="4" customFormat="1" ht="11.25">
      <c r="A19" s="357">
        <f t="shared" si="0"/>
        <v>6</v>
      </c>
      <c r="B19" s="563" t="s">
        <v>305</v>
      </c>
      <c r="C19" s="4" t="s">
        <v>306</v>
      </c>
      <c r="D19" s="3"/>
      <c r="E19" s="12">
        <f>'[10]II-D-2 A&amp;G'!E19+'[9]II-D-2 A&amp;G'!E19</f>
        <v>2686580.736</v>
      </c>
      <c r="F19" s="12">
        <f>'[10]II-D-2 A&amp;G'!F19+'[9]II-D-2 A&amp;G'!F19</f>
        <v>168382.15000000002</v>
      </c>
      <c r="G19" s="12">
        <f>'[10]II-D-2 A&amp;G'!G19+'[9]II-D-2 A&amp;G'!G19</f>
        <v>2971853.472220296</v>
      </c>
      <c r="H19" s="12">
        <f t="shared" si="1"/>
        <v>5490052.0582202962</v>
      </c>
      <c r="I19" s="194">
        <v>1</v>
      </c>
      <c r="J19" s="11">
        <f t="shared" si="2"/>
        <v>5490052.0582202962</v>
      </c>
      <c r="K19" s="35" t="s">
        <v>1642</v>
      </c>
      <c r="L19" s="13" t="s">
        <v>1513</v>
      </c>
      <c r="M19" s="12">
        <f>'[10]II-D-2 A&amp;G'!M19+'[9]II-D-2 A&amp;G'!M19</f>
        <v>2249154.4606810641</v>
      </c>
      <c r="N19" s="12">
        <f>'[10]II-D-2 A&amp;G'!N19+'[9]II-D-2 A&amp;G'!N19</f>
        <v>3100787.7122163237</v>
      </c>
      <c r="O19" s="12">
        <f>'[10]II-D-2 A&amp;G'!O19+'[9]II-D-2 A&amp;G'!O19</f>
        <v>138378.6309170594</v>
      </c>
      <c r="P19" s="12">
        <f>'[10]II-D-2 A&amp;G'!P19+'[9]II-D-2 A&amp;G'!P19</f>
        <v>1731.2544058489621</v>
      </c>
      <c r="Q19" s="221">
        <f t="shared" si="3"/>
        <v>5490052.0582202952</v>
      </c>
    </row>
    <row r="20" spans="1:17" s="4" customFormat="1" ht="11.25">
      <c r="A20" s="357">
        <f t="shared" si="0"/>
        <v>7</v>
      </c>
      <c r="B20" s="563" t="s">
        <v>307</v>
      </c>
      <c r="C20" s="4" t="s">
        <v>511</v>
      </c>
      <c r="D20" s="3"/>
      <c r="E20" s="12">
        <f>'[10]II-D-2 A&amp;G'!E20+'[9]II-D-2 A&amp;G'!E20</f>
        <v>4720124.364000001</v>
      </c>
      <c r="F20" s="12">
        <f>'[10]II-D-2 A&amp;G'!F20+'[9]II-D-2 A&amp;G'!F20</f>
        <v>125726.10400000004</v>
      </c>
      <c r="G20" s="12">
        <f>'[10]II-D-2 A&amp;G'!G20+'[9]II-D-2 A&amp;G'!G20</f>
        <v>-1060.7200000000005</v>
      </c>
      <c r="H20" s="12">
        <f t="shared" si="1"/>
        <v>4593337.540000001</v>
      </c>
      <c r="I20" s="194">
        <v>1</v>
      </c>
      <c r="J20" s="11">
        <f t="shared" si="2"/>
        <v>4593337.540000001</v>
      </c>
      <c r="K20" s="35" t="s">
        <v>1643</v>
      </c>
      <c r="L20" s="13" t="s">
        <v>1514</v>
      </c>
      <c r="M20" s="12">
        <f>'[10]II-D-2 A&amp;G'!M20+'[9]II-D-2 A&amp;G'!M20</f>
        <v>499910.60599999997</v>
      </c>
      <c r="N20" s="12">
        <f>'[10]II-D-2 A&amp;G'!N20+'[9]II-D-2 A&amp;G'!N20</f>
        <v>2652076.5283670346</v>
      </c>
      <c r="O20" s="12">
        <f>'[10]II-D-2 A&amp;G'!O20+'[9]II-D-2 A&amp;G'!O20</f>
        <v>824500.79893328366</v>
      </c>
      <c r="P20" s="12">
        <f>'[10]II-D-2 A&amp;G'!P20+'[9]II-D-2 A&amp;G'!P20</f>
        <v>616849.60669968277</v>
      </c>
      <c r="Q20" s="221">
        <f t="shared" si="3"/>
        <v>4593337.540000001</v>
      </c>
    </row>
    <row r="21" spans="1:17" s="4" customFormat="1" ht="11.25">
      <c r="A21" s="357">
        <f t="shared" si="0"/>
        <v>8</v>
      </c>
      <c r="B21" s="563" t="s">
        <v>512</v>
      </c>
      <c r="C21" s="4" t="s">
        <v>513</v>
      </c>
      <c r="D21" s="3"/>
      <c r="E21" s="12">
        <f>'[10]II-D-2 A&amp;G'!E21+'[9]II-D-2 A&amp;G'!E21</f>
        <v>-1599667.7599999972</v>
      </c>
      <c r="F21" s="12">
        <f>'[10]II-D-2 A&amp;G'!F21+'[9]II-D-2 A&amp;G'!F21</f>
        <v>-114229.18999999949</v>
      </c>
      <c r="G21" s="12">
        <f>'[10]II-D-2 A&amp;G'!G21+'[9]II-D-2 A&amp;G'!G21</f>
        <v>7252791.7431133622</v>
      </c>
      <c r="H21" s="12">
        <f t="shared" si="1"/>
        <v>5767353.1731133647</v>
      </c>
      <c r="I21" s="194">
        <v>1</v>
      </c>
      <c r="J21" s="11">
        <f t="shared" si="2"/>
        <v>5767353.1731133647</v>
      </c>
      <c r="K21" s="35" t="s">
        <v>1643</v>
      </c>
      <c r="L21" s="13" t="s">
        <v>1514</v>
      </c>
      <c r="M21" s="12">
        <f>'[10]II-D-2 A&amp;G'!M21+'[9]II-D-2 A&amp;G'!M21</f>
        <v>-244480.26944623067</v>
      </c>
      <c r="N21" s="12">
        <f>'[10]II-D-2 A&amp;G'!N21+'[9]II-D-2 A&amp;G'!N21</f>
        <v>3889677.722871461</v>
      </c>
      <c r="O21" s="12">
        <f>'[10]II-D-2 A&amp;G'!O21+'[9]II-D-2 A&amp;G'!O21</f>
        <v>1212342.4162061133</v>
      </c>
      <c r="P21" s="12">
        <f>'[10]II-D-2 A&amp;G'!P21+'[9]II-D-2 A&amp;G'!P21</f>
        <v>909813.30348202097</v>
      </c>
      <c r="Q21" s="221">
        <f t="shared" si="3"/>
        <v>5767353.1731133647</v>
      </c>
    </row>
    <row r="22" spans="1:17" s="4" customFormat="1" ht="11.25">
      <c r="A22" s="357">
        <f t="shared" si="0"/>
        <v>9</v>
      </c>
      <c r="B22" s="563" t="s">
        <v>514</v>
      </c>
      <c r="C22" s="4" t="s">
        <v>515</v>
      </c>
      <c r="D22" s="3"/>
      <c r="E22" s="12">
        <f>'[10]II-D-2 A&amp;G'!E22+'[9]II-D-2 A&amp;G'!E22</f>
        <v>1672980.06</v>
      </c>
      <c r="F22" s="12">
        <f>'[10]II-D-2 A&amp;G'!F22+'[9]II-D-2 A&amp;G'!F22</f>
        <v>160.26</v>
      </c>
      <c r="G22" s="12">
        <f>'[10]II-D-2 A&amp;G'!G22+'[9]II-D-2 A&amp;G'!G22</f>
        <v>-2298278.2173701604</v>
      </c>
      <c r="H22" s="12">
        <f t="shared" si="1"/>
        <v>-625458.41737016034</v>
      </c>
      <c r="I22" s="194">
        <v>1</v>
      </c>
      <c r="J22" s="11">
        <f t="shared" si="2"/>
        <v>-625458.41737016034</v>
      </c>
      <c r="K22" s="35" t="s">
        <v>1649</v>
      </c>
      <c r="L22" s="13" t="s">
        <v>1518</v>
      </c>
      <c r="M22" s="12">
        <f>'[10]II-D-2 A&amp;G'!M22+'[9]II-D-2 A&amp;G'!M22</f>
        <v>-58435.310000000027</v>
      </c>
      <c r="N22" s="12">
        <f>'[10]II-D-2 A&amp;G'!N22+'[9]II-D-2 A&amp;G'!N22</f>
        <v>-486598.8993685132</v>
      </c>
      <c r="O22" s="12">
        <f>'[10]II-D-2 A&amp;G'!O22+'[9]II-D-2 A&amp;G'!O22</f>
        <v>-62139.350067689651</v>
      </c>
      <c r="P22" s="12">
        <f>'[10]II-D-2 A&amp;G'!P22+'[9]II-D-2 A&amp;G'!P22</f>
        <v>-18284.857933957344</v>
      </c>
      <c r="Q22" s="221">
        <f t="shared" si="3"/>
        <v>-625458.41737016023</v>
      </c>
    </row>
    <row r="23" spans="1:17" s="4" customFormat="1" ht="11.25">
      <c r="A23" s="357">
        <f t="shared" si="0"/>
        <v>10</v>
      </c>
      <c r="B23" s="563" t="s">
        <v>576</v>
      </c>
      <c r="C23" s="4" t="s">
        <v>541</v>
      </c>
      <c r="D23" s="3"/>
      <c r="E23" s="12">
        <f>'[10]II-D-2 A&amp;G'!E23+'[9]II-D-2 A&amp;G'!E23+'[10]II-D-2 A&amp;G'!E24</f>
        <v>2346520.0320000001</v>
      </c>
      <c r="F23" s="12">
        <f>'[10]II-D-2 A&amp;G'!F23+'[9]II-D-2 A&amp;G'!F23+'[10]II-D-2 A&amp;G'!F24</f>
        <v>10255.314000000002</v>
      </c>
      <c r="G23" s="12">
        <f>'[10]II-D-2 A&amp;G'!G23+'[9]II-D-2 A&amp;G'!G23+'[10]II-D-2 A&amp;G'!G24</f>
        <v>1183007.8487664417</v>
      </c>
      <c r="H23" s="12">
        <f t="shared" si="1"/>
        <v>3519272.5667664418</v>
      </c>
      <c r="I23" s="194">
        <v>1</v>
      </c>
      <c r="J23" s="11">
        <f t="shared" si="2"/>
        <v>3519272.5667664418</v>
      </c>
      <c r="K23" s="35" t="s">
        <v>1642</v>
      </c>
      <c r="L23" s="13" t="s">
        <v>1513</v>
      </c>
      <c r="M23" s="12">
        <f>'[10]II-D-2 A&amp;G'!M23+'[9]II-D-2 A&amp;G'!M23+'[10]II-D-2 A&amp;G'!M24</f>
        <v>1164850.8231722098</v>
      </c>
      <c r="N23" s="12">
        <f>'[10]II-D-2 A&amp;G'!N23+'[9]II-D-2 A&amp;G'!N23+'[10]II-D-2 A&amp;G'!N24</f>
        <v>2273309.1033244398</v>
      </c>
      <c r="O23" s="12">
        <f>'[10]II-D-2 A&amp;G'!O23+'[9]II-D-2 A&amp;G'!O23+'[10]II-D-2 A&amp;G'!O24</f>
        <v>79253.792196127601</v>
      </c>
      <c r="P23" s="12">
        <f>'[10]II-D-2 A&amp;G'!P23+'[9]II-D-2 A&amp;G'!P23+'[10]II-D-2 A&amp;G'!P24</f>
        <v>1858.8480736643169</v>
      </c>
      <c r="Q23" s="221">
        <f t="shared" si="3"/>
        <v>3519272.5667664413</v>
      </c>
    </row>
    <row r="24" spans="1:17" s="4" customFormat="1" ht="11.25">
      <c r="A24" s="357">
        <f t="shared" si="0"/>
        <v>11</v>
      </c>
      <c r="B24" s="563" t="s">
        <v>577</v>
      </c>
      <c r="C24" s="4" t="s">
        <v>739</v>
      </c>
      <c r="D24" s="3"/>
      <c r="E24" s="12">
        <f>'[10]II-D-2 A&amp;G'!E25+'[9]II-D-2 A&amp;G'!E24</f>
        <v>925646.79</v>
      </c>
      <c r="F24" s="12">
        <f>'[10]II-D-2 A&amp;G'!F25+'[9]II-D-2 A&amp;G'!F24</f>
        <v>0</v>
      </c>
      <c r="G24" s="12">
        <f>'[10]II-D-2 A&amp;G'!G25+'[9]II-D-2 A&amp;G'!G24</f>
        <v>15.822395206396095</v>
      </c>
      <c r="H24" s="12">
        <f t="shared" si="1"/>
        <v>925662.61239520647</v>
      </c>
      <c r="I24" s="194">
        <v>1</v>
      </c>
      <c r="J24" s="11">
        <f t="shared" si="2"/>
        <v>925662.61239520647</v>
      </c>
      <c r="K24" s="35" t="s">
        <v>1643</v>
      </c>
      <c r="L24" s="13" t="s">
        <v>1514</v>
      </c>
      <c r="M24" s="12">
        <f>'[10]II-D-2 A&amp;G'!M25+'[9]II-D-2 A&amp;G'!M24</f>
        <v>-157.07760479359058</v>
      </c>
      <c r="N24" s="12">
        <f>'[10]II-D-2 A&amp;G'!N25+'[9]II-D-2 A&amp;G'!N24</f>
        <v>604789.70155607373</v>
      </c>
      <c r="O24" s="12">
        <f>'[10]II-D-2 A&amp;G'!O25+'[9]II-D-2 A&amp;G'!O24</f>
        <v>185137.63403831169</v>
      </c>
      <c r="P24" s="12">
        <f>'[10]II-D-2 A&amp;G'!P25+'[9]II-D-2 A&amp;G'!P24</f>
        <v>135892.35440561461</v>
      </c>
      <c r="Q24" s="221">
        <f t="shared" si="3"/>
        <v>925662.61239520647</v>
      </c>
    </row>
    <row r="25" spans="1:17" s="4" customFormat="1" ht="11.25">
      <c r="A25" s="357">
        <f t="shared" si="0"/>
        <v>12</v>
      </c>
      <c r="B25" s="3">
        <v>935</v>
      </c>
      <c r="C25" s="300" t="s">
        <v>1063</v>
      </c>
      <c r="D25" s="3"/>
      <c r="E25" s="12">
        <f>'[10]II-D-2 A&amp;G'!E26+'[9]II-D-2 A&amp;G'!E25</f>
        <v>17601555.609999999</v>
      </c>
      <c r="F25" s="12">
        <f>'[10]II-D-2 A&amp;G'!F26+'[9]II-D-2 A&amp;G'!F25</f>
        <v>0</v>
      </c>
      <c r="G25" s="12">
        <f>'[10]II-D-2 A&amp;G'!G26+'[9]II-D-2 A&amp;G'!G25</f>
        <v>-63238.026692773863</v>
      </c>
      <c r="H25" s="12">
        <f t="shared" si="1"/>
        <v>17538317.583307225</v>
      </c>
      <c r="I25" s="194">
        <v>1</v>
      </c>
      <c r="J25" s="11">
        <f t="shared" si="2"/>
        <v>17538317.583307225</v>
      </c>
      <c r="K25" s="35" t="s">
        <v>1644</v>
      </c>
      <c r="L25" s="13" t="s">
        <v>1512</v>
      </c>
      <c r="M25" s="12">
        <f>'[10]II-D-2 A&amp;G'!M26+'[9]II-D-2 A&amp;G'!M25</f>
        <v>40505.857427764684</v>
      </c>
      <c r="N25" s="12">
        <f>'[10]II-D-2 A&amp;G'!N26+'[9]II-D-2 A&amp;G'!N25</f>
        <v>14965719.145283513</v>
      </c>
      <c r="O25" s="12">
        <f>'[10]II-D-2 A&amp;G'!O26+'[9]II-D-2 A&amp;G'!O25</f>
        <v>2394831.2694132919</v>
      </c>
      <c r="P25" s="12">
        <f>'[10]II-D-2 A&amp;G'!P26+'[9]II-D-2 A&amp;G'!P25</f>
        <v>137261.31118265507</v>
      </c>
      <c r="Q25" s="221">
        <f t="shared" si="3"/>
        <v>17538317.583307225</v>
      </c>
    </row>
    <row r="26" spans="1:17" s="4" customFormat="1" ht="12" thickBot="1">
      <c r="A26" s="357">
        <f t="shared" si="0"/>
        <v>13</v>
      </c>
      <c r="B26" s="216"/>
      <c r="C26" s="216"/>
      <c r="D26" s="217"/>
      <c r="E26" s="136"/>
      <c r="F26" s="136"/>
      <c r="G26" s="136"/>
      <c r="H26" s="136"/>
      <c r="I26" s="264"/>
      <c r="J26" s="136"/>
      <c r="K26" s="217"/>
      <c r="L26" s="217"/>
      <c r="M26" s="228"/>
      <c r="N26" s="228"/>
      <c r="O26" s="228"/>
      <c r="P26" s="228"/>
      <c r="Q26" s="229"/>
    </row>
    <row r="27" spans="1:17" s="7" customFormat="1" ht="12" thickBot="1">
      <c r="A27" s="357">
        <f t="shared" si="0"/>
        <v>14</v>
      </c>
      <c r="B27" s="402" t="s">
        <v>861</v>
      </c>
      <c r="C27" s="513"/>
      <c r="D27" s="404" t="s">
        <v>490</v>
      </c>
      <c r="E27" s="309">
        <f>SUM(E15:E26)</f>
        <v>60840556.846999995</v>
      </c>
      <c r="F27" s="309">
        <f>SUM(F15:F26)</f>
        <v>319527.79800000059</v>
      </c>
      <c r="G27" s="309">
        <f>SUM(G15:G26)</f>
        <v>4737589.6205445649</v>
      </c>
      <c r="H27" s="309">
        <f>SUM(H15:H26)</f>
        <v>65258618.669544563</v>
      </c>
      <c r="I27" s="405"/>
      <c r="J27" s="309">
        <f>SUM(J15:J26)</f>
        <v>65258618.669544563</v>
      </c>
      <c r="K27" s="309"/>
      <c r="L27" s="309"/>
      <c r="M27" s="309">
        <f>SUM(M15:M26)</f>
        <v>17275838.437555816</v>
      </c>
      <c r="N27" s="309">
        <f>SUM(N15:N26)</f>
        <v>36623905.56616766</v>
      </c>
      <c r="O27" s="309">
        <f>SUM(O15:O26)</f>
        <v>7509281.6399635058</v>
      </c>
      <c r="P27" s="309">
        <f>SUM(P15:P26)</f>
        <v>3849593.0258575822</v>
      </c>
      <c r="Q27" s="310">
        <f>SUM(Q15:Q26)</f>
        <v>65258618.669544548</v>
      </c>
    </row>
    <row r="28" spans="1:17" s="4" customFormat="1" ht="12" thickBot="1">
      <c r="A28" s="357">
        <f t="shared" si="0"/>
        <v>15</v>
      </c>
      <c r="C28" s="42"/>
      <c r="D28" s="8"/>
      <c r="E28" s="23"/>
      <c r="F28" s="23"/>
      <c r="G28" s="23"/>
      <c r="H28" s="23"/>
      <c r="I28" s="89"/>
      <c r="J28" s="23"/>
      <c r="K28" s="22"/>
      <c r="L28" s="8"/>
      <c r="M28" s="23"/>
      <c r="N28" s="23"/>
      <c r="O28" s="23"/>
      <c r="P28" s="23"/>
      <c r="Q28" s="23"/>
    </row>
    <row r="29" spans="1:17" s="7" customFormat="1" ht="12" thickBot="1">
      <c r="A29" s="357">
        <f t="shared" si="0"/>
        <v>16</v>
      </c>
      <c r="B29" s="403" t="s">
        <v>862</v>
      </c>
      <c r="C29" s="513"/>
      <c r="D29" s="404" t="s">
        <v>491</v>
      </c>
      <c r="E29" s="309">
        <f>+E27+'II-D-1 O&amp;M'!E99</f>
        <v>574023024.76499999</v>
      </c>
      <c r="F29" s="309">
        <f>+F27+'II-D-1 O&amp;M'!F99</f>
        <v>512054.11800000054</v>
      </c>
      <c r="G29" s="309">
        <f>+G27+'II-D-1 O&amp;M'!G99</f>
        <v>-331305733.36294657</v>
      </c>
      <c r="H29" s="309">
        <f>+H27+'II-D-1 O&amp;M'!H99</f>
        <v>242205237.2840535</v>
      </c>
      <c r="I29" s="405"/>
      <c r="J29" s="309">
        <f>+J27+'II-D-1 O&amp;M'!J99</f>
        <v>242205237.2840535</v>
      </c>
      <c r="K29" s="309"/>
      <c r="L29" s="309"/>
      <c r="M29" s="309">
        <f>+M27+'II-D-1 O&amp;M'!M99</f>
        <v>67024336.856060386</v>
      </c>
      <c r="N29" s="309">
        <f>+N27+'II-D-1 O&amp;M'!N99</f>
        <v>131959002.50904629</v>
      </c>
      <c r="O29" s="309">
        <f>+O27+'II-D-1 O&amp;M'!O99</f>
        <v>25903001.519736797</v>
      </c>
      <c r="P29" s="309">
        <f>+P27+'II-D-1 O&amp;M'!P99</f>
        <v>17318896.379209984</v>
      </c>
      <c r="Q29" s="310">
        <f>+Q27+'II-D-1 O&amp;M'!Q99</f>
        <v>242205237.26405346</v>
      </c>
    </row>
    <row r="30" spans="1:17" s="7" customFormat="1" ht="12" thickBot="1">
      <c r="A30" s="357">
        <f t="shared" si="0"/>
        <v>17</v>
      </c>
      <c r="D30" s="8"/>
      <c r="E30" s="23"/>
      <c r="F30" s="23"/>
      <c r="G30" s="23"/>
      <c r="H30" s="23"/>
      <c r="I30" s="89"/>
      <c r="J30" s="23"/>
      <c r="K30" s="8"/>
      <c r="L30" s="22"/>
      <c r="M30" s="23"/>
      <c r="N30" s="23"/>
      <c r="O30" s="23"/>
      <c r="P30" s="23"/>
    </row>
    <row r="31" spans="1:17" s="7" customFormat="1" ht="12" thickBot="1">
      <c r="A31" s="358">
        <f t="shared" si="0"/>
        <v>18</v>
      </c>
      <c r="B31" s="403" t="s">
        <v>747</v>
      </c>
      <c r="C31" s="513"/>
      <c r="D31" s="404" t="s">
        <v>491</v>
      </c>
      <c r="E31" s="309">
        <f>E29</f>
        <v>574023024.76499999</v>
      </c>
      <c r="F31" s="309">
        <f>F29</f>
        <v>512054.11800000054</v>
      </c>
      <c r="G31" s="309">
        <f>G29</f>
        <v>-331305733.36294657</v>
      </c>
      <c r="H31" s="309">
        <f>H29</f>
        <v>242205237.2840535</v>
      </c>
      <c r="I31" s="405"/>
      <c r="J31" s="309">
        <f>J29</f>
        <v>242205237.2840535</v>
      </c>
      <c r="K31" s="309"/>
      <c r="L31" s="309"/>
      <c r="M31" s="309">
        <f>M29</f>
        <v>67024336.856060386</v>
      </c>
      <c r="N31" s="309">
        <f>N29</f>
        <v>131959002.50904629</v>
      </c>
      <c r="O31" s="309">
        <f>O29</f>
        <v>25903001.519736797</v>
      </c>
      <c r="P31" s="309">
        <f>P29</f>
        <v>17318896.379209984</v>
      </c>
      <c r="Q31" s="310">
        <f>Q29</f>
        <v>242205237.26405346</v>
      </c>
    </row>
    <row r="32" spans="1:17" s="4" customFormat="1" ht="11.25">
      <c r="A32" s="3"/>
      <c r="D32" s="3"/>
      <c r="E32" s="23"/>
      <c r="I32" s="3"/>
      <c r="K32" s="3"/>
      <c r="L32" s="3"/>
    </row>
    <row r="33" spans="1:17" s="4" customFormat="1" ht="11.25">
      <c r="A33" s="3"/>
      <c r="D33" s="3"/>
      <c r="E33" s="10"/>
      <c r="I33" s="3"/>
      <c r="K33" s="3"/>
      <c r="L33" s="6"/>
    </row>
    <row r="34" spans="1:17" ht="12.75" customHeight="1">
      <c r="E34" s="53"/>
      <c r="F34" s="53"/>
      <c r="G34" s="53"/>
      <c r="H34" s="53"/>
      <c r="I34" s="98"/>
      <c r="J34" s="53"/>
      <c r="K34" s="53"/>
      <c r="M34" s="53"/>
      <c r="N34" s="62"/>
      <c r="O34" s="62"/>
      <c r="P34" s="62"/>
      <c r="Q34" s="62"/>
    </row>
    <row r="35" spans="1:17" ht="12.75" customHeight="1">
      <c r="D35" s="53"/>
      <c r="E35" s="53"/>
      <c r="F35" s="53"/>
      <c r="G35" s="53"/>
      <c r="H35" s="53"/>
      <c r="I35" s="98"/>
      <c r="J35" s="53"/>
      <c r="K35" s="53"/>
      <c r="M35" s="53"/>
      <c r="N35" s="53"/>
      <c r="O35" s="53"/>
      <c r="P35" s="53"/>
    </row>
    <row r="36" spans="1:17" ht="12.75" customHeight="1">
      <c r="D36" s="66"/>
      <c r="E36" s="53"/>
      <c r="F36" s="53"/>
      <c r="G36" s="53"/>
      <c r="H36" s="53"/>
      <c r="I36" s="98"/>
      <c r="J36" s="53"/>
      <c r="K36" s="53"/>
      <c r="M36" s="53"/>
      <c r="N36" s="12"/>
      <c r="O36" s="12"/>
      <c r="P36" s="12"/>
      <c r="Q36" s="12"/>
    </row>
    <row r="37" spans="1:17" ht="12.75" customHeight="1">
      <c r="D37" s="53"/>
      <c r="E37" s="53"/>
      <c r="F37" s="53"/>
      <c r="G37" s="53"/>
      <c r="H37" s="53"/>
      <c r="I37" s="98"/>
      <c r="J37" s="53"/>
      <c r="K37" s="53"/>
      <c r="M37" s="53"/>
      <c r="N37" s="12"/>
      <c r="O37" s="12"/>
      <c r="P37" s="12"/>
      <c r="Q37" s="12"/>
    </row>
    <row r="38" spans="1:17" s="57" customFormat="1" ht="12.75" customHeight="1">
      <c r="C38" s="65"/>
      <c r="D38" s="66"/>
      <c r="E38" s="66"/>
      <c r="F38" s="66"/>
      <c r="G38" s="66"/>
      <c r="H38" s="66"/>
      <c r="I38" s="97"/>
      <c r="J38" s="66"/>
      <c r="K38" s="66"/>
      <c r="L38" s="68"/>
      <c r="M38" s="66"/>
      <c r="N38" s="66"/>
      <c r="O38" s="66"/>
      <c r="P38" s="66"/>
      <c r="Q38" s="66"/>
    </row>
    <row r="39" spans="1:17" ht="12.75" customHeight="1">
      <c r="D39" s="53"/>
      <c r="E39" s="53"/>
      <c r="F39" s="53"/>
      <c r="G39" s="53"/>
      <c r="H39" s="53"/>
      <c r="I39" s="98"/>
      <c r="J39" s="768"/>
      <c r="K39" s="768"/>
      <c r="L39" s="771"/>
      <c r="M39" s="773"/>
      <c r="N39" s="773"/>
      <c r="O39" s="773"/>
      <c r="P39" s="773"/>
      <c r="Q39" s="772"/>
    </row>
    <row r="40" spans="1:17" s="57" customFormat="1" ht="12.75" customHeight="1">
      <c r="C40" s="100"/>
      <c r="D40" s="66"/>
      <c r="E40" s="66"/>
      <c r="F40" s="71"/>
      <c r="G40" s="66"/>
      <c r="H40" s="66"/>
      <c r="I40" s="97"/>
      <c r="J40" s="768"/>
      <c r="K40" s="768"/>
      <c r="L40" s="774"/>
      <c r="M40" s="768"/>
      <c r="N40" s="768"/>
      <c r="O40" s="768"/>
      <c r="P40" s="768"/>
      <c r="Q40" s="770"/>
    </row>
    <row r="41" spans="1:17" ht="12.75" customHeight="1">
      <c r="D41" s="73"/>
      <c r="E41" s="53"/>
      <c r="F41" s="53"/>
      <c r="G41" s="53"/>
      <c r="H41" s="53"/>
      <c r="I41" s="98"/>
      <c r="J41" s="53"/>
      <c r="K41" s="53"/>
      <c r="M41" s="53"/>
      <c r="N41" s="62"/>
      <c r="O41" s="62"/>
      <c r="P41" s="62"/>
      <c r="Q41" s="62"/>
    </row>
    <row r="42" spans="1:17" ht="12.75" customHeight="1">
      <c r="D42" s="73"/>
      <c r="E42" s="53"/>
      <c r="F42" s="53"/>
      <c r="G42" s="53"/>
      <c r="H42" s="53"/>
      <c r="I42" s="98"/>
      <c r="J42" s="53"/>
      <c r="K42" s="53"/>
      <c r="M42" s="53"/>
      <c r="N42" s="62"/>
      <c r="O42" s="62"/>
      <c r="P42" s="62"/>
      <c r="Q42" s="62"/>
    </row>
    <row r="43" spans="1:17" ht="12.75" customHeight="1">
      <c r="D43" s="73"/>
      <c r="E43" s="53"/>
      <c r="F43" s="53"/>
      <c r="G43" s="53"/>
      <c r="H43" s="53"/>
      <c r="I43" s="98"/>
      <c r="J43" s="53"/>
      <c r="K43" s="53"/>
      <c r="M43" s="53"/>
      <c r="N43" s="62"/>
      <c r="O43" s="62"/>
      <c r="P43" s="62"/>
      <c r="Q43" s="62"/>
    </row>
    <row r="44" spans="1:17" ht="12.75" customHeight="1">
      <c r="D44" s="73"/>
      <c r="E44" s="53"/>
      <c r="F44" s="53"/>
      <c r="G44" s="53"/>
      <c r="H44" s="53"/>
      <c r="I44" s="98"/>
      <c r="J44" s="53"/>
      <c r="K44" s="53"/>
      <c r="M44" s="53"/>
      <c r="N44" s="62"/>
      <c r="O44" s="62"/>
      <c r="P44" s="62"/>
      <c r="Q44" s="62"/>
    </row>
    <row r="45" spans="1:17" ht="12.75" customHeight="1">
      <c r="D45" s="73"/>
      <c r="E45" s="53"/>
      <c r="F45" s="53"/>
      <c r="G45" s="53"/>
      <c r="H45" s="53"/>
      <c r="I45" s="98"/>
      <c r="J45" s="53"/>
      <c r="K45" s="53"/>
      <c r="M45" s="53"/>
      <c r="N45" s="62"/>
      <c r="O45" s="62"/>
      <c r="P45" s="62"/>
      <c r="Q45" s="62"/>
    </row>
    <row r="46" spans="1:17" ht="12.75" customHeight="1">
      <c r="D46" s="73"/>
      <c r="E46" s="53"/>
      <c r="F46" s="53"/>
      <c r="G46" s="53"/>
      <c r="H46" s="53"/>
      <c r="I46" s="98"/>
      <c r="J46" s="53"/>
      <c r="K46" s="53"/>
      <c r="M46" s="53"/>
      <c r="N46" s="62"/>
      <c r="O46" s="62"/>
      <c r="P46" s="62"/>
      <c r="Q46" s="62"/>
    </row>
    <row r="47" spans="1:17" ht="12.75" customHeight="1">
      <c r="D47" s="73"/>
      <c r="E47" s="53"/>
      <c r="F47" s="53"/>
      <c r="G47" s="53"/>
      <c r="H47" s="53"/>
      <c r="I47" s="98"/>
      <c r="J47" s="53"/>
      <c r="K47" s="53"/>
      <c r="M47" s="53"/>
      <c r="N47" s="12"/>
      <c r="O47" s="12"/>
      <c r="P47" s="12"/>
      <c r="Q47" s="12"/>
    </row>
    <row r="48" spans="1:17" ht="12.75" customHeight="1">
      <c r="D48" s="73"/>
      <c r="E48" s="53"/>
      <c r="F48" s="53"/>
      <c r="G48" s="53"/>
      <c r="H48" s="53"/>
      <c r="I48" s="98"/>
      <c r="J48" s="53"/>
      <c r="K48" s="53"/>
      <c r="M48" s="53"/>
      <c r="N48" s="62"/>
      <c r="O48" s="62"/>
      <c r="P48" s="62"/>
      <c r="Q48" s="62"/>
    </row>
    <row r="49" spans="2:18" ht="12.75" customHeight="1">
      <c r="D49" s="73"/>
      <c r="E49" s="53"/>
      <c r="F49" s="53"/>
      <c r="G49" s="53"/>
      <c r="H49" s="53"/>
      <c r="I49" s="98"/>
      <c r="J49" s="53"/>
      <c r="K49" s="53"/>
      <c r="M49" s="53"/>
      <c r="N49" s="62"/>
      <c r="O49" s="62"/>
      <c r="P49" s="62"/>
      <c r="Q49" s="62"/>
    </row>
    <row r="50" spans="2:18" ht="12.75" customHeight="1">
      <c r="D50" s="73"/>
      <c r="E50" s="53"/>
      <c r="F50" s="53"/>
      <c r="G50" s="53"/>
      <c r="H50" s="53"/>
      <c r="I50" s="98"/>
      <c r="J50" s="53"/>
      <c r="K50" s="53"/>
      <c r="M50" s="53"/>
      <c r="N50" s="62"/>
      <c r="O50" s="62"/>
      <c r="P50" s="62"/>
      <c r="Q50" s="62"/>
    </row>
    <row r="51" spans="2:18" s="57" customFormat="1" ht="12.75" customHeight="1">
      <c r="C51" s="65"/>
      <c r="D51" s="71"/>
      <c r="E51" s="66"/>
      <c r="F51" s="66"/>
      <c r="G51" s="66"/>
      <c r="H51" s="66"/>
      <c r="I51" s="97"/>
      <c r="J51" s="66"/>
      <c r="K51" s="66"/>
      <c r="L51" s="68"/>
      <c r="M51" s="66"/>
      <c r="N51" s="66"/>
      <c r="O51" s="66"/>
      <c r="P51" s="66"/>
      <c r="Q51" s="66"/>
      <c r="R51" s="59"/>
    </row>
    <row r="52" spans="2:18" ht="12.75" customHeight="1">
      <c r="C52" s="99"/>
      <c r="D52" s="73"/>
      <c r="E52" s="53"/>
      <c r="F52" s="53"/>
      <c r="G52" s="53"/>
      <c r="H52" s="53"/>
      <c r="I52" s="98"/>
      <c r="J52" s="53"/>
      <c r="K52" s="53"/>
      <c r="M52" s="53"/>
      <c r="N52" s="53"/>
      <c r="O52" s="53"/>
      <c r="P52" s="53"/>
    </row>
    <row r="53" spans="2:18" s="57" customFormat="1" ht="12.75" customHeight="1">
      <c r="B53" s="112"/>
      <c r="D53" s="71"/>
      <c r="E53" s="66"/>
      <c r="F53" s="66"/>
      <c r="G53" s="66"/>
      <c r="H53" s="66"/>
      <c r="I53" s="97"/>
      <c r="J53" s="66"/>
      <c r="K53" s="66"/>
      <c r="L53" s="68"/>
      <c r="M53" s="66"/>
      <c r="N53" s="66"/>
      <c r="O53" s="66"/>
      <c r="P53" s="66"/>
      <c r="Q53" s="66"/>
      <c r="R53" s="59"/>
    </row>
    <row r="54" spans="2:18" ht="12.75" customHeight="1">
      <c r="C54" s="65"/>
      <c r="D54" s="73"/>
      <c r="E54" s="53"/>
      <c r="F54" s="53"/>
      <c r="G54" s="53"/>
      <c r="H54" s="53"/>
      <c r="I54" s="98"/>
      <c r="J54" s="53"/>
      <c r="K54" s="53"/>
      <c r="L54" s="68"/>
      <c r="M54" s="53"/>
      <c r="N54" s="53"/>
      <c r="O54" s="53"/>
      <c r="P54" s="53"/>
      <c r="Q54" s="53"/>
    </row>
    <row r="55" spans="2:18" s="57" customFormat="1" ht="12.75" customHeight="1">
      <c r="C55" s="65"/>
      <c r="D55" s="66"/>
      <c r="E55" s="66"/>
      <c r="F55" s="66"/>
      <c r="G55" s="66"/>
      <c r="H55" s="66"/>
      <c r="I55" s="97"/>
      <c r="J55" s="66"/>
      <c r="K55" s="66"/>
      <c r="L55" s="68"/>
      <c r="M55" s="66"/>
      <c r="N55" s="66"/>
      <c r="O55" s="66"/>
      <c r="P55" s="66"/>
      <c r="Q55" s="66"/>
    </row>
    <row r="56" spans="2:18" s="57" customFormat="1" ht="12.75" customHeight="1">
      <c r="C56" s="65"/>
      <c r="D56" s="71"/>
      <c r="E56" s="66"/>
      <c r="F56" s="66"/>
      <c r="G56" s="66"/>
      <c r="H56" s="66"/>
      <c r="I56" s="97"/>
      <c r="J56" s="66"/>
      <c r="K56" s="66"/>
      <c r="L56" s="68"/>
      <c r="M56" s="66"/>
      <c r="N56" s="66"/>
      <c r="O56" s="66"/>
      <c r="P56" s="66"/>
    </row>
    <row r="57" spans="2:18" s="57" customFormat="1" ht="12.75" customHeight="1">
      <c r="C57" s="65"/>
      <c r="D57" s="66"/>
      <c r="E57" s="66"/>
      <c r="F57" s="66"/>
      <c r="G57" s="66"/>
      <c r="H57" s="66"/>
      <c r="I57" s="97"/>
      <c r="J57" s="66"/>
      <c r="K57" s="66"/>
      <c r="L57" s="68"/>
      <c r="M57" s="66"/>
      <c r="N57" s="102"/>
      <c r="O57" s="102"/>
      <c r="P57" s="102"/>
      <c r="Q57" s="102"/>
    </row>
    <row r="58" spans="2:18" s="57" customFormat="1" ht="12.75" customHeight="1">
      <c r="C58" s="65"/>
      <c r="D58" s="71"/>
      <c r="E58" s="66"/>
      <c r="F58" s="66"/>
      <c r="G58" s="66"/>
      <c r="H58" s="66"/>
      <c r="I58" s="97"/>
      <c r="J58" s="66"/>
      <c r="K58" s="66"/>
      <c r="L58" s="68"/>
      <c r="M58" s="66"/>
      <c r="N58" s="66"/>
      <c r="O58" s="66"/>
      <c r="P58" s="66"/>
    </row>
    <row r="59" spans="2:18" s="57" customFormat="1" ht="12.75" customHeight="1">
      <c r="B59" s="96"/>
      <c r="C59" s="65"/>
      <c r="D59" s="71"/>
      <c r="E59" s="66"/>
      <c r="F59" s="66"/>
      <c r="G59" s="66"/>
      <c r="H59" s="66"/>
      <c r="I59" s="97"/>
      <c r="J59" s="66"/>
      <c r="K59" s="66"/>
      <c r="L59" s="68"/>
      <c r="M59" s="66"/>
      <c r="N59" s="66"/>
      <c r="O59" s="66"/>
      <c r="P59" s="66"/>
      <c r="Q59" s="66"/>
    </row>
    <row r="60" spans="2:18" ht="12.75" customHeight="1">
      <c r="C60" s="65"/>
      <c r="D60" s="73"/>
      <c r="E60" s="53"/>
      <c r="F60" s="53"/>
      <c r="G60" s="53"/>
      <c r="H60" s="53"/>
      <c r="I60" s="98"/>
      <c r="J60" s="53"/>
      <c r="K60" s="53"/>
      <c r="L60" s="68"/>
      <c r="M60" s="53"/>
      <c r="N60" s="53"/>
      <c r="O60" s="53"/>
      <c r="P60" s="53"/>
    </row>
    <row r="61" spans="2:18" ht="12.75" customHeight="1">
      <c r="C61" s="65"/>
      <c r="D61" s="73"/>
      <c r="E61" s="53"/>
      <c r="F61" s="53"/>
      <c r="G61" s="53"/>
      <c r="H61" s="53"/>
      <c r="I61" s="98"/>
      <c r="J61" s="53"/>
      <c r="K61" s="53"/>
      <c r="M61" s="53"/>
      <c r="N61" s="62"/>
      <c r="O61" s="62"/>
      <c r="P61" s="62"/>
      <c r="Q61" s="62"/>
    </row>
    <row r="62" spans="2:18" ht="12.75" customHeight="1">
      <c r="C62" s="65"/>
      <c r="D62" s="73"/>
      <c r="E62" s="53"/>
      <c r="F62" s="53"/>
      <c r="G62" s="53"/>
      <c r="H62" s="53"/>
      <c r="I62" s="98"/>
      <c r="J62" s="53"/>
      <c r="K62" s="53"/>
      <c r="M62" s="53"/>
      <c r="N62" s="62"/>
      <c r="O62" s="62"/>
      <c r="P62" s="62"/>
      <c r="Q62" s="62"/>
    </row>
    <row r="63" spans="2:18" ht="12.75" customHeight="1">
      <c r="C63" s="65"/>
      <c r="D63" s="73"/>
      <c r="E63" s="53"/>
      <c r="F63" s="53"/>
      <c r="G63" s="53"/>
      <c r="H63" s="53"/>
      <c r="I63" s="98"/>
      <c r="J63" s="53"/>
      <c r="K63" s="53"/>
      <c r="L63" s="68"/>
      <c r="M63" s="53"/>
      <c r="N63" s="53"/>
      <c r="O63" s="53"/>
      <c r="P63" s="53"/>
    </row>
    <row r="64" spans="2:18" ht="12.75" customHeight="1">
      <c r="C64" s="74"/>
      <c r="D64" s="73"/>
      <c r="E64" s="53"/>
      <c r="F64" s="53"/>
      <c r="G64" s="53"/>
      <c r="H64" s="53"/>
      <c r="I64" s="98"/>
      <c r="J64" s="53"/>
      <c r="K64" s="53"/>
      <c r="M64" s="53"/>
      <c r="N64" s="62"/>
      <c r="O64" s="62"/>
      <c r="P64" s="62"/>
      <c r="Q64" s="62"/>
    </row>
    <row r="65" spans="3:17" ht="12.75" customHeight="1">
      <c r="C65" s="75"/>
      <c r="D65" s="73"/>
      <c r="E65" s="53"/>
      <c r="F65" s="53"/>
      <c r="G65" s="53"/>
      <c r="H65" s="53"/>
      <c r="I65" s="98"/>
      <c r="J65" s="53"/>
      <c r="K65" s="53"/>
      <c r="M65" s="53"/>
      <c r="N65" s="62"/>
      <c r="O65" s="62"/>
      <c r="P65" s="62"/>
      <c r="Q65" s="62"/>
    </row>
  </sheetData>
  <customSheetViews>
    <customSheetView guid="{700BB901-DE3D-40AF-9E84-3437521A0345}" showPageBreaks="1">
      <pageMargins left="0.5" right="0.5" top="1" bottom="1" header="0.5" footer="0.5"/>
      <pageSetup scale="65" pageOrder="overThenDown" orientation="landscape" r:id="rId1"/>
      <headerFooter alignWithMargins="0">
        <oddFooter>&amp;L&amp;8Sponsored by:  Randall W. Hamlett&amp;C&amp;8&amp;A&amp;R&amp;8&amp;P of &amp;N</oddFooter>
      </headerFooter>
    </customSheetView>
    <customSheetView guid="{D30DA162-D620-4A19-970C-1046A6A23ED1}">
      <pageMargins left="0.5" right="0.5" top="1" bottom="1" header="0.5" footer="0.5"/>
      <pageSetup scale="65" pageOrder="overThenDown" orientation="landscape" r:id="rId2"/>
      <headerFooter alignWithMargins="0">
        <oddFooter>&amp;L&amp;8Sponsored by:  Randall W. Hamlett&amp;C&amp;8&amp;A&amp;R&amp;8&amp;P of &amp;N</oddFooter>
      </headerFooter>
    </customSheetView>
    <customSheetView guid="{7B208CC4-03EC-49A3-9AEF-BDEAF48D6BE2}" showPageBreaks="1" printArea="1">
      <selection activeCell="S11" sqref="S11"/>
      <pageMargins left="0.5" right="0.5" top="1" bottom="1" header="0.5" footer="0.5"/>
      <pageSetup scale="65" pageOrder="overThenDown" orientation="landscape" r:id="rId3"/>
      <headerFooter alignWithMargins="0">
        <oddFooter>&amp;L&amp;8Sponsored by:  Randall W. Hamlett&amp;C&amp;8&amp;A&amp;R&amp;8&amp;P of &amp;N</oddFooter>
      </headerFooter>
    </customSheetView>
    <customSheetView guid="{FAFF7267-5C8D-421B-A6E7-C317663504A2}" topLeftCell="D13">
      <pageMargins left="0.5" right="0.5" top="1" bottom="1" header="0.5" footer="0.5"/>
      <pageSetup scale="65" pageOrder="overThenDown" orientation="landscape" r:id="rId4"/>
      <headerFooter alignWithMargins="0">
        <oddFooter>&amp;L&amp;8Sponsored by:  Randall W. Hamlett&amp;C&amp;8&amp;A&amp;R&amp;8&amp;P of &amp;N</oddFooter>
      </headerFooter>
    </customSheetView>
    <customSheetView guid="{659C7A86-29AF-4EB2-A484-62929168C99A}">
      <pageMargins left="0.5" right="0.5" top="1" bottom="1" header="0.5" footer="0.5"/>
      <pageSetup scale="65" pageOrder="overThenDown" orientation="landscape" r:id="rId5"/>
      <headerFooter alignWithMargins="0">
        <oddFooter>&amp;L&amp;8Sponsored by:  Randall W. Hamlett&amp;C&amp;8&amp;A&amp;R&amp;8&amp;P of &amp;N</oddFooter>
      </headerFooter>
    </customSheetView>
    <customSheetView guid="{DE1D8474-1C81-4DEF-9FC4-4CC6D52CA0A7}">
      <pageMargins left="0.5" right="0.5" top="1" bottom="1" header="0.5" footer="0.5"/>
      <pageSetup scale="65" pageOrder="overThenDown" orientation="landscape" r:id="rId6"/>
      <headerFooter alignWithMargins="0">
        <oddFooter>&amp;L&amp;8Sponsored by:  Randall W. Hamlett&amp;C&amp;8&amp;A&amp;R&amp;8&amp;P of &amp;N</oddFooter>
      </headerFooter>
    </customSheetView>
  </customSheetViews>
  <phoneticPr fontId="20" type="noConversion"/>
  <pageMargins left="1" right="1" top="1" bottom="1" header="0.75" footer="0.75"/>
  <pageSetup scale="75" pageOrder="overThenDown" orientation="landscape" r:id="rId7"/>
  <headerFooter alignWithMargins="0">
    <oddHeader>&amp;R&amp;"Times New Roman,Regular"&amp;9Schedule II-D-2
Page &amp;P of &amp;N</oddHeader>
    <oddFooter xml:space="preserve">&amp;L&amp;"Times New Roman,Regular"&amp;9* AEP Texas maintains functional ledgers for transmission and distribution.  Please see the testimony of Randall W. Hamlett for Meter and TDCS functionalization.
Sponsored by:  Randall W. Hamlett&amp;"Arial,Regular"&amp;8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4"/>
  <dimension ref="A1:S50"/>
  <sheetViews>
    <sheetView workbookViewId="0"/>
  </sheetViews>
  <sheetFormatPr defaultColWidth="9.140625" defaultRowHeight="12.75" customHeight="1"/>
  <cols>
    <col min="1" max="1" width="3.85546875" style="53" customWidth="1"/>
    <col min="2" max="2" width="6.7109375" style="53" customWidth="1"/>
    <col min="3" max="3" width="18.7109375" style="53" customWidth="1"/>
    <col min="4" max="4" width="7.7109375" style="53" bestFit="1" customWidth="1"/>
    <col min="5" max="5" width="7.85546875" style="53" bestFit="1" customWidth="1"/>
    <col min="6" max="11" width="7.7109375" style="53" bestFit="1" customWidth="1"/>
    <col min="12" max="12" width="9" style="53" bestFit="1" customWidth="1"/>
    <col min="13" max="13" width="7.7109375" style="53" bestFit="1" customWidth="1"/>
    <col min="14" max="14" width="9" style="53" bestFit="1" customWidth="1"/>
    <col min="15" max="15" width="8.7109375" style="53" bestFit="1" customWidth="1"/>
    <col min="16" max="16" width="10" style="53" bestFit="1" customWidth="1"/>
    <col min="17" max="17" width="11.85546875" style="53" bestFit="1" customWidth="1"/>
    <col min="18" max="19" width="6.7109375" style="53" customWidth="1"/>
    <col min="20" max="16384" width="9.140625" style="53"/>
  </cols>
  <sheetData>
    <row r="1" spans="1:19" ht="12" thickBot="1">
      <c r="S1" s="1392" t="s">
        <v>1664</v>
      </c>
    </row>
    <row r="2" spans="1:19" ht="11.25">
      <c r="B2" s="1810" t="s">
        <v>465</v>
      </c>
      <c r="C2" s="48"/>
      <c r="D2" s="278"/>
      <c r="E2" s="348"/>
      <c r="S2" s="1392" t="s">
        <v>1661</v>
      </c>
    </row>
    <row r="3" spans="1:19" ht="11.25">
      <c r="B3" s="295" t="s">
        <v>1407</v>
      </c>
      <c r="C3" s="12"/>
      <c r="E3" s="54"/>
    </row>
    <row r="4" spans="1:19" ht="11.25">
      <c r="B4" s="1811" t="s">
        <v>543</v>
      </c>
      <c r="C4" s="12"/>
      <c r="E4" s="54"/>
    </row>
    <row r="5" spans="1:19" ht="11.25">
      <c r="B5" s="1811" t="s">
        <v>1260</v>
      </c>
      <c r="C5" s="12"/>
      <c r="E5" s="54"/>
    </row>
    <row r="6" spans="1:19" ht="12" thickBot="1">
      <c r="B6" s="1809" t="s">
        <v>584</v>
      </c>
      <c r="C6" s="136"/>
      <c r="D6" s="207"/>
      <c r="E6" s="470"/>
    </row>
    <row r="7" spans="1:19" ht="11.25"/>
    <row r="8" spans="1:19" ht="12" thickBot="1">
      <c r="B8" s="53" t="s">
        <v>584</v>
      </c>
    </row>
    <row r="9" spans="1:19" ht="11.25">
      <c r="A9" s="514"/>
      <c r="B9" s="515"/>
      <c r="C9" s="515"/>
      <c r="D9" s="28"/>
      <c r="E9" s="28"/>
      <c r="F9" s="28"/>
      <c r="G9" s="28"/>
      <c r="H9" s="28"/>
      <c r="I9" s="28"/>
      <c r="J9" s="28"/>
      <c r="K9" s="28"/>
      <c r="L9" s="28"/>
      <c r="M9" s="28"/>
      <c r="N9" s="28"/>
      <c r="O9" s="28"/>
      <c r="P9" s="754" t="s">
        <v>1315</v>
      </c>
      <c r="Q9" s="28"/>
      <c r="R9" s="48"/>
      <c r="S9" s="29"/>
    </row>
    <row r="10" spans="1:19" ht="11.25">
      <c r="A10" s="516" t="s">
        <v>272</v>
      </c>
      <c r="B10" s="517" t="s">
        <v>611</v>
      </c>
      <c r="C10" s="517" t="s">
        <v>578</v>
      </c>
      <c r="D10" s="755" t="s">
        <v>553</v>
      </c>
      <c r="E10" s="755" t="s">
        <v>554</v>
      </c>
      <c r="F10" s="755" t="s">
        <v>555</v>
      </c>
      <c r="G10" s="755" t="s">
        <v>556</v>
      </c>
      <c r="H10" s="755" t="s">
        <v>557</v>
      </c>
      <c r="I10" s="755" t="s">
        <v>558</v>
      </c>
      <c r="J10" s="755" t="s">
        <v>1045</v>
      </c>
      <c r="K10" s="755" t="s">
        <v>1046</v>
      </c>
      <c r="L10" s="755" t="s">
        <v>366</v>
      </c>
      <c r="M10" s="755" t="s">
        <v>367</v>
      </c>
      <c r="N10" s="755" t="s">
        <v>551</v>
      </c>
      <c r="O10" s="755" t="s">
        <v>552</v>
      </c>
      <c r="P10" s="755" t="s">
        <v>1316</v>
      </c>
      <c r="Q10" s="16" t="s">
        <v>15</v>
      </c>
      <c r="R10" s="16" t="s">
        <v>251</v>
      </c>
      <c r="S10" s="518" t="s">
        <v>283</v>
      </c>
    </row>
    <row r="11" spans="1:19" ht="12" thickBot="1">
      <c r="A11" s="519" t="s">
        <v>1083</v>
      </c>
      <c r="B11" s="520" t="s">
        <v>250</v>
      </c>
      <c r="C11" s="520"/>
      <c r="D11" s="521" t="s">
        <v>559</v>
      </c>
      <c r="E11" s="521" t="s">
        <v>559</v>
      </c>
      <c r="F11" s="521" t="s">
        <v>559</v>
      </c>
      <c r="G11" s="521" t="s">
        <v>559</v>
      </c>
      <c r="H11" s="521" t="s">
        <v>559</v>
      </c>
      <c r="I11" s="521" t="s">
        <v>559</v>
      </c>
      <c r="J11" s="521" t="s">
        <v>559</v>
      </c>
      <c r="K11" s="521" t="s">
        <v>559</v>
      </c>
      <c r="L11" s="521" t="s">
        <v>559</v>
      </c>
      <c r="M11" s="521" t="s">
        <v>559</v>
      </c>
      <c r="N11" s="521" t="s">
        <v>559</v>
      </c>
      <c r="O11" s="521" t="s">
        <v>559</v>
      </c>
      <c r="P11" s="521" t="s">
        <v>283</v>
      </c>
      <c r="Q11" s="521" t="s">
        <v>202</v>
      </c>
      <c r="R11" s="521" t="s">
        <v>176</v>
      </c>
      <c r="S11" s="522"/>
    </row>
    <row r="12" spans="1:19" ht="12.75" customHeight="1">
      <c r="A12" s="615">
        <v>1</v>
      </c>
      <c r="B12" s="347"/>
      <c r="C12" s="278"/>
      <c r="D12" s="278"/>
      <c r="E12" s="278"/>
      <c r="F12" s="278"/>
      <c r="G12" s="278"/>
      <c r="H12" s="278"/>
      <c r="I12" s="278"/>
      <c r="J12" s="278"/>
      <c r="K12" s="278"/>
      <c r="L12" s="278"/>
      <c r="M12" s="278"/>
      <c r="N12" s="278"/>
      <c r="O12" s="278"/>
      <c r="P12" s="278"/>
      <c r="Q12" s="278"/>
      <c r="R12" s="278"/>
      <c r="S12" s="348"/>
    </row>
    <row r="13" spans="1:19" s="12" customFormat="1" ht="11.25">
      <c r="A13" s="518">
        <f t="shared" ref="A13:A17" si="0">+A12+1</f>
        <v>2</v>
      </c>
      <c r="B13" s="349"/>
      <c r="S13" s="44"/>
    </row>
    <row r="14" spans="1:19" s="12" customFormat="1" ht="15">
      <c r="A14" s="518">
        <f t="shared" si="0"/>
        <v>3</v>
      </c>
      <c r="B14" s="350"/>
      <c r="C14" s="1801" t="s">
        <v>1659</v>
      </c>
      <c r="S14" s="44"/>
    </row>
    <row r="15" spans="1:19" s="12" customFormat="1" ht="11.25">
      <c r="A15" s="518">
        <f t="shared" si="0"/>
        <v>4</v>
      </c>
      <c r="B15" s="350"/>
      <c r="S15" s="44"/>
    </row>
    <row r="16" spans="1:19" s="12" customFormat="1" ht="12" thickBot="1">
      <c r="A16" s="518">
        <f t="shared" si="0"/>
        <v>5</v>
      </c>
      <c r="B16" s="350"/>
      <c r="S16" s="44"/>
    </row>
    <row r="17" spans="1:19" s="12" customFormat="1" ht="12" thickBot="1">
      <c r="A17" s="518">
        <f t="shared" si="0"/>
        <v>6</v>
      </c>
      <c r="B17" s="523" t="s">
        <v>861</v>
      </c>
      <c r="C17" s="524"/>
      <c r="D17" s="345"/>
      <c r="E17" s="345"/>
      <c r="F17" s="345"/>
      <c r="G17" s="345"/>
      <c r="H17" s="345"/>
      <c r="I17" s="345"/>
      <c r="J17" s="345"/>
      <c r="K17" s="345"/>
      <c r="L17" s="345"/>
      <c r="M17" s="345"/>
      <c r="N17" s="345"/>
      <c r="O17" s="345"/>
      <c r="P17" s="345"/>
      <c r="Q17" s="345"/>
      <c r="R17" s="345"/>
      <c r="S17" s="346"/>
    </row>
    <row r="18" spans="1:19" s="12" customFormat="1" ht="11.25">
      <c r="C18" s="342"/>
    </row>
    <row r="19" spans="1:19" ht="12.75" customHeight="1">
      <c r="A19" s="16"/>
    </row>
    <row r="23" spans="1:19" ht="12.75" customHeight="1">
      <c r="C23" s="170"/>
    </row>
    <row r="25" spans="1:19" ht="12.75" customHeight="1">
      <c r="C25" s="73"/>
    </row>
    <row r="36" spans="2:3" ht="12.75" customHeight="1">
      <c r="C36" s="170"/>
    </row>
    <row r="37" spans="2:3" ht="12.75" customHeight="1">
      <c r="C37" s="170"/>
    </row>
    <row r="38" spans="2:3" ht="12.75" customHeight="1">
      <c r="B38" s="343"/>
    </row>
    <row r="39" spans="2:3" ht="12.75" customHeight="1">
      <c r="C39" s="170"/>
    </row>
    <row r="40" spans="2:3" ht="12.75" customHeight="1">
      <c r="C40" s="170"/>
    </row>
    <row r="41" spans="2:3" ht="12.75" customHeight="1">
      <c r="C41" s="170"/>
    </row>
    <row r="42" spans="2:3" ht="12.75" customHeight="1">
      <c r="C42" s="170"/>
    </row>
    <row r="43" spans="2:3" ht="12.75" customHeight="1">
      <c r="C43" s="170"/>
    </row>
    <row r="44" spans="2:3" ht="12.75" customHeight="1">
      <c r="B44" s="344"/>
      <c r="C44" s="170"/>
    </row>
    <row r="45" spans="2:3" ht="12.75" customHeight="1">
      <c r="C45" s="170"/>
    </row>
    <row r="46" spans="2:3" ht="12.75" customHeight="1">
      <c r="C46" s="170"/>
    </row>
    <row r="47" spans="2:3" ht="12.75" customHeight="1">
      <c r="C47" s="170"/>
    </row>
    <row r="48" spans="2:3" ht="12.75" customHeight="1">
      <c r="C48" s="170"/>
    </row>
    <row r="49" spans="3:3" ht="12.75" customHeight="1">
      <c r="C49" s="73"/>
    </row>
    <row r="50" spans="3:3" ht="12.75" customHeight="1">
      <c r="C50" s="343"/>
    </row>
  </sheetData>
  <customSheetViews>
    <customSheetView guid="{700BB901-DE3D-40AF-9E84-3437521A0345}" showPageBreaks="1">
      <rowBreaks count="2" manualBreakCount="2">
        <brk id="48" max="28" man="1"/>
        <brk id="106" max="16383" man="1"/>
      </rowBreaks>
      <pageMargins left="0.5" right="0.5" top="1" bottom="1" header="0.5" footer="0.5"/>
      <printOptions horizontalCentered="1"/>
      <pageSetup scale="65" pageOrder="overThenDown" orientation="landscape" horizontalDpi="1200" verticalDpi="1200" r:id="rId1"/>
      <headerFooter alignWithMargins="0">
        <oddFooter>&amp;L&amp;8Sponsored by:  Randall W. Hamlett&amp;C&amp;8&amp;A&amp;R&amp;8&amp;P of &amp;N</oddFooter>
      </headerFooter>
    </customSheetView>
    <customSheetView guid="{D30DA162-D620-4A19-970C-1046A6A23ED1}">
      <rowBreaks count="1" manualBreakCount="1">
        <brk id="48" max="28" man="1"/>
      </rowBreaks>
      <pageMargins left="0.5" right="0.5" top="1" bottom="1" header="0.5" footer="0.5"/>
      <printOptions horizontalCentered="1"/>
      <pageSetup scale="65" pageOrder="overThenDown" orientation="landscape" horizontalDpi="1200" verticalDpi="1200" r:id="rId2"/>
      <headerFooter alignWithMargins="0">
        <oddFooter>&amp;L&amp;8Sponsored by:  Randall W. Hamlett&amp;C&amp;8&amp;A&amp;R&amp;8&amp;P of &amp;N</oddFooter>
      </headerFooter>
    </customSheetView>
    <customSheetView guid="{7B208CC4-03EC-49A3-9AEF-BDEAF48D6BE2}" showPageBreaks="1" printArea="1">
      <rowBreaks count="1" manualBreakCount="1">
        <brk id="48" max="28" man="1"/>
      </rowBreaks>
      <pageMargins left="0.5" right="0.5" top="1" bottom="1" header="0.5" footer="0.5"/>
      <printOptions horizontalCentered="1"/>
      <pageSetup scale="65" pageOrder="overThenDown" orientation="landscape" horizontalDpi="1200" verticalDpi="1200" r:id="rId3"/>
      <headerFooter alignWithMargins="0">
        <oddFooter>&amp;L&amp;8Sponsored by:  Randall W. Hamlett&amp;C&amp;8&amp;A&amp;R&amp;8&amp;P of &amp;N</oddFooter>
      </headerFooter>
    </customSheetView>
    <customSheetView guid="{FAFF7267-5C8D-421B-A6E7-C317663504A2}" topLeftCell="E1">
      <rowBreaks count="1" manualBreakCount="1">
        <brk id="48" max="28" man="1"/>
      </rowBreaks>
      <pageMargins left="0.5" right="0.5" top="1" bottom="1" header="0.5" footer="0.5"/>
      <printOptions horizontalCentered="1"/>
      <pageSetup scale="65" pageOrder="overThenDown" orientation="landscape" horizontalDpi="1200" verticalDpi="1200" r:id="rId4"/>
      <headerFooter alignWithMargins="0">
        <oddFooter>&amp;L&amp;8Sponsored by:  Randall W. Hamlett&amp;C&amp;8&amp;A&amp;R&amp;8&amp;P of &amp;N</oddFooter>
      </headerFooter>
    </customSheetView>
    <customSheetView guid="{659C7A86-29AF-4EB2-A484-62929168C99A}">
      <rowBreaks count="2" manualBreakCount="2">
        <brk id="48" max="28" man="1"/>
        <brk id="106" max="16383" man="1"/>
      </rowBreaks>
      <pageMargins left="0.5" right="0.5" top="1" bottom="1" header="0.5" footer="0.5"/>
      <printOptions horizontalCentered="1"/>
      <pageSetup scale="65" pageOrder="overThenDown" orientation="landscape" horizontalDpi="1200" verticalDpi="1200" r:id="rId5"/>
      <headerFooter alignWithMargins="0">
        <oddFooter>&amp;L&amp;8Sponsored by:  Randall W. Hamlett&amp;C&amp;8&amp;A&amp;R&amp;8&amp;P of &amp;N</oddFooter>
      </headerFooter>
    </customSheetView>
    <customSheetView guid="{DE1D8474-1C81-4DEF-9FC4-4CC6D52CA0A7}">
      <rowBreaks count="1" manualBreakCount="1">
        <brk id="48" max="28" man="1"/>
      </rowBreaks>
      <pageMargins left="0.5" right="0.5" top="1" bottom="1" header="0.5" footer="0.5"/>
      <printOptions horizontalCentered="1"/>
      <pageSetup scale="65" pageOrder="overThenDown" orientation="landscape" horizontalDpi="1200" verticalDpi="1200" r:id="rId6"/>
      <headerFooter alignWithMargins="0">
        <oddFooter>&amp;L&amp;8Sponsored by:  Randall W. Hamlett&amp;C&amp;8&amp;A&amp;R&amp;8&amp;P of &amp;N</oddFooter>
      </headerFooter>
    </customSheetView>
  </customSheetViews>
  <phoneticPr fontId="20" type="noConversion"/>
  <printOptions horizontalCentered="1"/>
  <pageMargins left="0.75" right="0.75" top="1" bottom="1" header="0.75" footer="0.75"/>
  <pageSetup scale="75" pageOrder="overThenDown" orientation="landscape" r:id="rId7"/>
  <headerFooter alignWithMargins="0">
    <oddFooter>&amp;L&amp;8Sponsored by:  Randall W. Hamlett</oddFooter>
  </headerFooter>
  <rowBreaks count="1" manualBreakCount="1">
    <brk id="38" max="28"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9"/>
  <dimension ref="A1:Q40"/>
  <sheetViews>
    <sheetView workbookViewId="0"/>
  </sheetViews>
  <sheetFormatPr defaultColWidth="9.140625" defaultRowHeight="11.25"/>
  <cols>
    <col min="1" max="1" width="4.42578125" style="4" customWidth="1"/>
    <col min="2" max="2" width="8.5703125" style="4" customWidth="1"/>
    <col min="3" max="3" width="18.5703125" style="4" customWidth="1"/>
    <col min="4" max="4" width="9" style="3" customWidth="1"/>
    <col min="5" max="5" width="9.140625" style="4"/>
    <col min="6" max="6" width="12.5703125" style="4" customWidth="1"/>
    <col min="7" max="7" width="9.140625" style="4"/>
    <col min="8" max="9" width="9.5703125" style="4" customWidth="1"/>
    <col min="10" max="10" width="10.5703125" style="4" customWidth="1"/>
    <col min="11" max="11" width="3.42578125" style="93" customWidth="1"/>
    <col min="12" max="12" width="9.140625" style="3"/>
    <col min="13" max="13" width="6.85546875" style="4" customWidth="1"/>
    <col min="14" max="14" width="6.140625" style="4" customWidth="1"/>
    <col min="15" max="15" width="4.5703125" style="4" customWidth="1"/>
    <col min="16" max="16" width="7.5703125" style="4" customWidth="1"/>
    <col min="17" max="17" width="9.5703125" style="4" customWidth="1"/>
    <col min="18" max="16384" width="9.140625" style="4"/>
  </cols>
  <sheetData>
    <row r="1" spans="1:17" ht="12" thickBot="1">
      <c r="Q1" s="331" t="s">
        <v>1665</v>
      </c>
    </row>
    <row r="2" spans="1:17">
      <c r="B2" s="1657" t="s">
        <v>465</v>
      </c>
      <c r="C2" s="86"/>
      <c r="D2" s="27"/>
      <c r="E2" s="147"/>
      <c r="F2" s="80"/>
      <c r="Q2" s="1608" t="s">
        <v>1661</v>
      </c>
    </row>
    <row r="3" spans="1:17">
      <c r="B3" s="295" t="s">
        <v>1407</v>
      </c>
      <c r="D3" s="1749"/>
      <c r="E3" s="145"/>
      <c r="F3" s="80"/>
      <c r="Q3" s="354"/>
    </row>
    <row r="4" spans="1:17">
      <c r="B4" s="1125" t="s">
        <v>623</v>
      </c>
      <c r="D4" s="1749"/>
      <c r="E4" s="145"/>
    </row>
    <row r="5" spans="1:17">
      <c r="B5" s="1658" t="s">
        <v>1260</v>
      </c>
      <c r="D5" s="1749"/>
      <c r="E5" s="145"/>
    </row>
    <row r="6" spans="1:17" ht="12" thickBot="1">
      <c r="B6" s="1660"/>
      <c r="C6" s="216"/>
      <c r="D6" s="217"/>
      <c r="E6" s="144"/>
    </row>
    <row r="7" spans="1:17">
      <c r="B7" s="385"/>
    </row>
    <row r="8" spans="1:17" ht="12" thickBot="1">
      <c r="B8" s="4" t="s">
        <v>584</v>
      </c>
      <c r="E8" s="6">
        <v>1</v>
      </c>
      <c r="F8" s="6">
        <v>2</v>
      </c>
      <c r="G8" s="6">
        <v>3</v>
      </c>
      <c r="H8" s="6">
        <v>4</v>
      </c>
      <c r="I8" s="6">
        <v>5</v>
      </c>
      <c r="J8" s="6">
        <v>6</v>
      </c>
      <c r="K8" s="6">
        <v>7</v>
      </c>
      <c r="L8" s="6">
        <v>8</v>
      </c>
      <c r="M8" s="387">
        <v>9</v>
      </c>
      <c r="N8" s="387">
        <v>10</v>
      </c>
      <c r="O8" s="387">
        <v>11</v>
      </c>
      <c r="P8" s="387">
        <v>12</v>
      </c>
      <c r="Q8" s="3">
        <v>13</v>
      </c>
    </row>
    <row r="9" spans="1:17">
      <c r="A9" s="356"/>
      <c r="B9" s="388"/>
      <c r="C9" s="388"/>
      <c r="D9" s="388"/>
      <c r="E9" s="388"/>
      <c r="F9" s="388"/>
      <c r="G9" s="388"/>
      <c r="H9" s="356" t="s">
        <v>352</v>
      </c>
      <c r="I9" s="356" t="s">
        <v>355</v>
      </c>
      <c r="J9" s="388"/>
      <c r="K9" s="388"/>
      <c r="L9" s="388"/>
      <c r="M9" s="356"/>
      <c r="N9" s="356"/>
      <c r="O9" s="356"/>
      <c r="P9" s="390"/>
      <c r="Q9" s="356"/>
    </row>
    <row r="10" spans="1:17">
      <c r="A10" s="357"/>
      <c r="B10" s="357" t="s">
        <v>611</v>
      </c>
      <c r="C10" s="357" t="s">
        <v>578</v>
      </c>
      <c r="D10" s="357" t="s">
        <v>583</v>
      </c>
      <c r="E10" s="391" t="s">
        <v>281</v>
      </c>
      <c r="F10" s="357" t="s">
        <v>282</v>
      </c>
      <c r="G10" s="357" t="s">
        <v>251</v>
      </c>
      <c r="H10" s="357" t="s">
        <v>283</v>
      </c>
      <c r="I10" s="357" t="s">
        <v>773</v>
      </c>
      <c r="J10" s="357" t="s">
        <v>284</v>
      </c>
      <c r="K10" s="357" t="s">
        <v>285</v>
      </c>
      <c r="L10" s="357" t="s">
        <v>383</v>
      </c>
      <c r="M10" s="357" t="s">
        <v>162</v>
      </c>
      <c r="N10" s="357" t="s">
        <v>163</v>
      </c>
      <c r="O10" s="357" t="s">
        <v>993</v>
      </c>
      <c r="P10" s="357" t="s">
        <v>270</v>
      </c>
      <c r="Q10" s="357" t="s">
        <v>283</v>
      </c>
    </row>
    <row r="11" spans="1:17">
      <c r="A11" s="357" t="s">
        <v>272</v>
      </c>
      <c r="B11" s="357" t="s">
        <v>250</v>
      </c>
      <c r="C11" s="357"/>
      <c r="D11" s="357" t="s">
        <v>586</v>
      </c>
      <c r="E11" s="391" t="s">
        <v>352</v>
      </c>
      <c r="F11" s="357" t="s">
        <v>353</v>
      </c>
      <c r="G11" s="357" t="s">
        <v>176</v>
      </c>
      <c r="H11" s="357" t="s">
        <v>354</v>
      </c>
      <c r="I11" s="357" t="s">
        <v>774</v>
      </c>
      <c r="J11" s="357" t="s">
        <v>355</v>
      </c>
      <c r="K11" s="357" t="s">
        <v>356</v>
      </c>
      <c r="L11" s="357" t="s">
        <v>286</v>
      </c>
      <c r="M11" s="357"/>
      <c r="N11" s="357"/>
      <c r="O11" s="357"/>
      <c r="P11" s="357"/>
      <c r="Q11" s="357"/>
    </row>
    <row r="12" spans="1:17" ht="12" thickBot="1">
      <c r="A12" s="358" t="s">
        <v>1083</v>
      </c>
      <c r="B12" s="358"/>
      <c r="C12" s="358"/>
      <c r="D12" s="358"/>
      <c r="E12" s="393"/>
      <c r="F12" s="358"/>
      <c r="G12" s="358"/>
      <c r="H12" s="358"/>
      <c r="I12" s="358" t="s">
        <v>286</v>
      </c>
      <c r="J12" s="358"/>
      <c r="K12" s="358"/>
      <c r="L12" s="358" t="s">
        <v>357</v>
      </c>
      <c r="M12" s="358"/>
      <c r="N12" s="358"/>
      <c r="O12" s="358"/>
      <c r="P12" s="358"/>
      <c r="Q12" s="359"/>
    </row>
    <row r="13" spans="1:17">
      <c r="A13" s="532">
        <v>1</v>
      </c>
      <c r="B13" s="86"/>
      <c r="C13" s="86"/>
      <c r="D13" s="27"/>
      <c r="E13" s="87"/>
      <c r="F13" s="87"/>
      <c r="G13" s="87"/>
      <c r="H13" s="87"/>
      <c r="I13" s="87"/>
      <c r="J13" s="87"/>
      <c r="K13" s="27"/>
      <c r="L13" s="27"/>
      <c r="M13" s="87"/>
      <c r="N13" s="48"/>
      <c r="O13" s="48"/>
      <c r="P13" s="86"/>
      <c r="Q13" s="147"/>
    </row>
    <row r="14" spans="1:17" s="7" customFormat="1" ht="12.75">
      <c r="A14" s="534">
        <f>A13+1</f>
        <v>2</v>
      </c>
      <c r="B14" s="34"/>
      <c r="D14" s="3"/>
      <c r="E14" s="12"/>
      <c r="F14" s="12"/>
      <c r="G14" s="12"/>
      <c r="H14" s="12"/>
      <c r="I14" s="12"/>
      <c r="J14" s="12"/>
      <c r="K14" s="3"/>
      <c r="L14" s="3"/>
      <c r="M14" s="12"/>
      <c r="N14" s="12"/>
      <c r="O14" s="12"/>
      <c r="P14" s="4"/>
      <c r="Q14" s="145"/>
    </row>
    <row r="15" spans="1:17" s="7" customFormat="1" ht="15">
      <c r="A15" s="534">
        <f t="shared" ref="A15:A17" si="0">+A14+1</f>
        <v>3</v>
      </c>
      <c r="B15" s="4"/>
      <c r="C15" s="1801" t="s">
        <v>1655</v>
      </c>
      <c r="D15" s="3"/>
      <c r="E15" s="12"/>
      <c r="F15" s="12"/>
      <c r="G15" s="12"/>
      <c r="H15" s="353"/>
      <c r="I15" s="263"/>
      <c r="J15" s="12"/>
      <c r="K15" s="3"/>
      <c r="L15" s="13"/>
      <c r="M15" s="12"/>
      <c r="N15" s="12"/>
      <c r="O15" s="12"/>
      <c r="P15" s="353"/>
      <c r="Q15" s="647"/>
    </row>
    <row r="16" spans="1:17" s="7" customFormat="1" ht="13.5" thickBot="1">
      <c r="A16" s="534">
        <f t="shared" si="0"/>
        <v>4</v>
      </c>
      <c r="B16" s="34"/>
      <c r="C16" s="4"/>
      <c r="D16" s="3"/>
      <c r="E16" s="12"/>
      <c r="F16" s="12"/>
      <c r="G16" s="12"/>
      <c r="H16" s="12"/>
      <c r="I16" s="12"/>
      <c r="J16" s="12"/>
      <c r="K16" s="3"/>
      <c r="L16" s="3"/>
      <c r="M16" s="12"/>
      <c r="N16" s="12"/>
      <c r="O16" s="12"/>
      <c r="P16" s="4"/>
      <c r="Q16" s="145"/>
    </row>
    <row r="17" spans="1:17" s="7" customFormat="1" ht="12" thickBot="1">
      <c r="A17" s="534">
        <f t="shared" si="0"/>
        <v>5</v>
      </c>
      <c r="B17" s="403" t="s">
        <v>652</v>
      </c>
      <c r="C17" s="479"/>
      <c r="D17" s="404"/>
      <c r="E17" s="309"/>
      <c r="F17" s="309"/>
      <c r="G17" s="309"/>
      <c r="H17" s="309"/>
      <c r="I17" s="307"/>
      <c r="J17" s="309"/>
      <c r="K17" s="309"/>
      <c r="L17" s="309"/>
      <c r="M17" s="309"/>
      <c r="N17" s="309"/>
      <c r="O17" s="309"/>
      <c r="P17" s="309"/>
      <c r="Q17" s="310"/>
    </row>
    <row r="18" spans="1:17" s="7" customFormat="1">
      <c r="B18" s="4"/>
      <c r="C18" s="4"/>
      <c r="D18" s="8"/>
      <c r="E18" s="12"/>
      <c r="F18" s="12"/>
      <c r="G18" s="12"/>
      <c r="H18" s="23"/>
      <c r="I18" s="23"/>
      <c r="J18" s="23"/>
      <c r="K18" s="3"/>
      <c r="L18" s="3"/>
      <c r="M18" s="11"/>
      <c r="N18" s="11"/>
      <c r="O18" s="11"/>
      <c r="P18" s="11"/>
      <c r="Q18" s="11"/>
    </row>
    <row r="19" spans="1:17" s="7" customFormat="1">
      <c r="B19" s="4"/>
      <c r="C19" s="4"/>
      <c r="D19" s="8"/>
      <c r="E19" s="12"/>
      <c r="F19" s="12"/>
      <c r="G19" s="12"/>
      <c r="H19" s="23"/>
      <c r="I19" s="23"/>
      <c r="J19" s="23"/>
      <c r="K19" s="3"/>
      <c r="L19" s="3"/>
      <c r="M19" s="11"/>
      <c r="N19" s="12"/>
      <c r="O19" s="12"/>
      <c r="P19" s="12"/>
      <c r="Q19" s="11"/>
    </row>
    <row r="20" spans="1:17" s="7" customFormat="1">
      <c r="B20" s="4"/>
      <c r="C20" s="4"/>
      <c r="D20" s="8"/>
      <c r="E20" s="12"/>
      <c r="F20" s="12"/>
      <c r="G20" s="12"/>
      <c r="H20" s="23"/>
      <c r="I20" s="23"/>
      <c r="J20" s="23"/>
      <c r="K20" s="3"/>
      <c r="L20" s="3"/>
      <c r="M20" s="11"/>
      <c r="N20" s="11"/>
      <c r="O20" s="11"/>
      <c r="P20" s="11"/>
      <c r="Q20" s="11"/>
    </row>
    <row r="21" spans="1:17" s="7" customFormat="1" ht="10.5">
      <c r="C21" s="33"/>
      <c r="D21" s="8"/>
      <c r="E21" s="89"/>
      <c r="F21" s="89"/>
      <c r="G21" s="89"/>
      <c r="H21" s="89"/>
      <c r="I21" s="89"/>
      <c r="J21" s="89"/>
      <c r="K21" s="8"/>
      <c r="L21" s="8"/>
      <c r="M21" s="89"/>
      <c r="N21" s="89"/>
      <c r="O21" s="89"/>
      <c r="P21" s="89"/>
      <c r="Q21" s="89"/>
    </row>
    <row r="22" spans="1:17" s="7" customFormat="1">
      <c r="B22" s="4"/>
      <c r="C22" s="77"/>
      <c r="D22" s="8"/>
      <c r="E22" s="23"/>
      <c r="F22" s="23"/>
      <c r="G22" s="23"/>
      <c r="H22" s="23"/>
      <c r="I22" s="23"/>
      <c r="J22" s="23"/>
      <c r="K22" s="3"/>
      <c r="L22" s="3"/>
      <c r="M22" s="23"/>
      <c r="N22" s="23"/>
      <c r="O22" s="23"/>
    </row>
    <row r="23" spans="1:17" s="7" customFormat="1">
      <c r="B23" s="4"/>
      <c r="C23" s="4"/>
      <c r="D23" s="8"/>
      <c r="E23" s="12"/>
      <c r="F23" s="12"/>
      <c r="G23" s="12"/>
      <c r="H23" s="23"/>
      <c r="I23" s="23"/>
      <c r="J23" s="23"/>
      <c r="K23" s="3"/>
      <c r="L23" s="3"/>
      <c r="M23" s="12"/>
      <c r="N23" s="12"/>
      <c r="O23" s="12"/>
      <c r="P23" s="12"/>
      <c r="Q23" s="11"/>
    </row>
    <row r="24" spans="1:17" s="7" customFormat="1">
      <c r="B24" s="4"/>
      <c r="C24" s="4"/>
      <c r="D24" s="8"/>
      <c r="E24" s="12"/>
      <c r="F24" s="12"/>
      <c r="G24" s="12"/>
      <c r="H24" s="23"/>
      <c r="I24" s="23"/>
      <c r="J24" s="23"/>
      <c r="K24" s="3"/>
      <c r="L24" s="3"/>
      <c r="M24" s="11"/>
      <c r="N24" s="11"/>
      <c r="O24" s="11"/>
      <c r="P24" s="11"/>
      <c r="Q24" s="11"/>
    </row>
    <row r="25" spans="1:17" s="7" customFormat="1">
      <c r="B25" s="4"/>
      <c r="C25" s="4"/>
      <c r="D25" s="8"/>
      <c r="E25" s="12"/>
      <c r="F25" s="12"/>
      <c r="G25" s="12"/>
      <c r="H25" s="23"/>
      <c r="I25" s="23"/>
      <c r="J25" s="23"/>
      <c r="K25" s="3"/>
      <c r="L25" s="3"/>
      <c r="M25" s="11"/>
      <c r="N25" s="11"/>
      <c r="O25" s="11"/>
      <c r="P25" s="11"/>
      <c r="Q25" s="11"/>
    </row>
    <row r="26" spans="1:17" s="7" customFormat="1">
      <c r="B26" s="4"/>
      <c r="C26" s="4"/>
      <c r="D26" s="8"/>
      <c r="E26" s="12"/>
      <c r="F26" s="12"/>
      <c r="G26" s="12"/>
      <c r="H26" s="23"/>
      <c r="I26" s="23"/>
      <c r="J26" s="23"/>
      <c r="K26" s="3"/>
      <c r="L26" s="3"/>
      <c r="M26" s="11"/>
      <c r="N26" s="11"/>
      <c r="O26" s="11"/>
      <c r="P26" s="11"/>
      <c r="Q26" s="11"/>
    </row>
    <row r="27" spans="1:17" s="7" customFormat="1" ht="10.5">
      <c r="C27" s="33"/>
      <c r="D27" s="8"/>
      <c r="E27" s="23"/>
      <c r="F27" s="23"/>
      <c r="G27" s="23"/>
      <c r="H27" s="23"/>
      <c r="I27" s="23"/>
      <c r="J27" s="23"/>
      <c r="K27" s="8"/>
      <c r="L27" s="8"/>
      <c r="M27" s="23"/>
      <c r="N27" s="23"/>
      <c r="O27" s="23"/>
      <c r="P27" s="23"/>
      <c r="Q27" s="23"/>
    </row>
    <row r="28" spans="1:17">
      <c r="B28" s="7"/>
    </row>
    <row r="33" spans="2:12">
      <c r="C33" s="108"/>
      <c r="D33" s="109"/>
      <c r="K33" s="110"/>
      <c r="L33" s="109"/>
    </row>
    <row r="35" spans="2:12">
      <c r="C35" s="5"/>
      <c r="D35" s="6"/>
      <c r="K35" s="111"/>
      <c r="L35" s="6"/>
    </row>
    <row r="37" spans="2:12">
      <c r="C37" s="5"/>
      <c r="K37" s="111"/>
      <c r="L37" s="6"/>
    </row>
    <row r="38" spans="2:12">
      <c r="C38" s="6"/>
      <c r="D38" s="6"/>
      <c r="K38" s="111"/>
      <c r="L38" s="6"/>
    </row>
    <row r="40" spans="2:12">
      <c r="B40" s="7"/>
    </row>
  </sheetData>
  <customSheetViews>
    <customSheetView guid="{700BB901-DE3D-40AF-9E84-3437521A0345}" showPageBreaks="1">
      <selection activeCell="G16" sqref="G16"/>
      <pageMargins left="0.75" right="0.5" top="1" bottom="1" header="0.5" footer="0.5"/>
      <printOptions horizontalCentered="1"/>
      <pageSetup scale="75" orientation="landscape" horizontalDpi="1200" r:id="rId1"/>
      <headerFooter alignWithMargins="0">
        <oddFooter>&amp;L&amp;8Sponsored By Randall W. Hamlett&amp;C&amp;8&amp;A&amp;R&amp;9&amp;P of &amp;N</oddFooter>
      </headerFooter>
    </customSheetView>
    <customSheetView guid="{D30DA162-D620-4A19-970C-1046A6A23ED1}">
      <selection activeCell="G16" sqref="G16"/>
      <pageMargins left="0.75" right="0.5" top="1" bottom="1" header="0.5" footer="0.5"/>
      <printOptions horizontalCentered="1"/>
      <pageSetup scale="75" orientation="landscape" horizontalDpi="1200" r:id="rId2"/>
      <headerFooter alignWithMargins="0">
        <oddFooter>&amp;L&amp;8Sponsored By Randall W. Hamlett&amp;C&amp;8&amp;A&amp;R&amp;9&amp;P of &amp;N</oddFooter>
      </headerFooter>
    </customSheetView>
    <customSheetView guid="{7B208CC4-03EC-49A3-9AEF-BDEAF48D6BE2}" showPageBreaks="1" printArea="1">
      <selection activeCell="D28" sqref="D28"/>
      <pageMargins left="0.75" right="0.5" top="1" bottom="1" header="0.5" footer="0.5"/>
      <printOptions horizontalCentered="1"/>
      <pageSetup scale="75" orientation="landscape" horizontalDpi="1200" r:id="rId3"/>
      <headerFooter alignWithMargins="0">
        <oddFooter>&amp;L&amp;8Sponsored By Randall W. Hamlett&amp;C&amp;8&amp;A&amp;R&amp;9&amp;P of &amp;N</oddFooter>
      </headerFooter>
    </customSheetView>
    <customSheetView guid="{FAFF7267-5C8D-421B-A6E7-C317663504A2}">
      <pageMargins left="0.75" right="0.5" top="1" bottom="1" header="0.5" footer="0.5"/>
      <printOptions horizontalCentered="1"/>
      <pageSetup scale="75" orientation="landscape" horizontalDpi="1200" r:id="rId4"/>
      <headerFooter alignWithMargins="0">
        <oddFooter>&amp;L&amp;8Sponsored By Randall W. Hamlett&amp;C&amp;8&amp;A&amp;R&amp;9&amp;P of &amp;N</oddFooter>
      </headerFooter>
    </customSheetView>
    <customSheetView guid="{659C7A86-29AF-4EB2-A484-62929168C99A}">
      <selection activeCell="G16" sqref="G16"/>
      <pageMargins left="0.75" right="0.5" top="1" bottom="1" header="0.5" footer="0.5"/>
      <printOptions horizontalCentered="1"/>
      <pageSetup scale="75" orientation="landscape" horizontalDpi="1200" r:id="rId5"/>
      <headerFooter alignWithMargins="0">
        <oddFooter>&amp;L&amp;8Sponsored By Randall W. Hamlett&amp;C&amp;8&amp;A&amp;R&amp;9&amp;P of &amp;N</oddFooter>
      </headerFooter>
    </customSheetView>
    <customSheetView guid="{DE1D8474-1C81-4DEF-9FC4-4CC6D52CA0A7}">
      <pageMargins left="0.75" right="0.5" top="1" bottom="1" header="0.5" footer="0.5"/>
      <printOptions horizontalCentered="1"/>
      <pageSetup scale="75" orientation="landscape" horizontalDpi="1200" r:id="rId6"/>
      <headerFooter alignWithMargins="0">
        <oddFooter>&amp;L&amp;8Sponsored By Randall W. Hamlett&amp;C&amp;8&amp;A&amp;R&amp;9&amp;P of &amp;N</oddFooter>
      </headerFooter>
    </customSheetView>
  </customSheetViews>
  <phoneticPr fontId="20" type="noConversion"/>
  <printOptions horizontalCentered="1"/>
  <pageMargins left="0.75" right="0.75" top="1" bottom="1" header="0.75" footer="0.75"/>
  <pageSetup scale="75" pageOrder="overThenDown" orientation="landscape" r:id="rId7"/>
  <headerFooter alignWithMargins="0">
    <oddFooter>&amp;L&amp;8Sponsored by:  Randall W. Hamlett</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dimension ref="A1:R41"/>
  <sheetViews>
    <sheetView workbookViewId="0"/>
  </sheetViews>
  <sheetFormatPr defaultColWidth="9.140625" defaultRowHeight="11.25"/>
  <cols>
    <col min="1" max="1" width="4" style="797" bestFit="1" customWidth="1"/>
    <col min="2" max="2" width="7.5703125" style="797" customWidth="1"/>
    <col min="3" max="3" width="42.5703125" style="797" customWidth="1"/>
    <col min="4" max="4" width="9.5703125" style="797" customWidth="1"/>
    <col min="5" max="5" width="7.42578125" style="797" bestFit="1" customWidth="1"/>
    <col min="6" max="6" width="12.5703125" style="797" bestFit="1" customWidth="1"/>
    <col min="7" max="7" width="5.85546875" style="797" bestFit="1" customWidth="1"/>
    <col min="8" max="8" width="10.42578125" style="797" bestFit="1" customWidth="1"/>
    <col min="9" max="9" width="8.42578125" style="798" bestFit="1" customWidth="1"/>
    <col min="10" max="10" width="10.42578125" style="798" bestFit="1" customWidth="1"/>
    <col min="11" max="11" width="5.5703125" style="797" bestFit="1" customWidth="1"/>
    <col min="12" max="12" width="5.85546875" style="798" bestFit="1" customWidth="1"/>
    <col min="13" max="13" width="5.42578125" style="797" bestFit="1" customWidth="1"/>
    <col min="14" max="15" width="4.5703125" style="797" bestFit="1" customWidth="1"/>
    <col min="16" max="16" width="5" style="797" bestFit="1" customWidth="1"/>
    <col min="17" max="17" width="4.7109375" style="797" bestFit="1" customWidth="1"/>
    <col min="18" max="16384" width="9.140625" style="797"/>
  </cols>
  <sheetData>
    <row r="1" spans="1:17" ht="12" thickBot="1">
      <c r="M1" s="830"/>
      <c r="Q1" s="815" t="s">
        <v>1666</v>
      </c>
    </row>
    <row r="2" spans="1:17">
      <c r="B2" s="867" t="s">
        <v>465</v>
      </c>
      <c r="C2" s="1812"/>
      <c r="D2" s="1813"/>
      <c r="F2" s="866"/>
      <c r="M2" s="865"/>
      <c r="Q2" s="815" t="s">
        <v>1661</v>
      </c>
    </row>
    <row r="3" spans="1:17">
      <c r="B3" s="295" t="s">
        <v>1407</v>
      </c>
      <c r="C3" s="830"/>
      <c r="D3" s="1814"/>
      <c r="F3" s="866"/>
      <c r="M3" s="865"/>
    </row>
    <row r="4" spans="1:17">
      <c r="B4" s="864" t="s">
        <v>1363</v>
      </c>
      <c r="C4" s="830"/>
      <c r="D4" s="1814"/>
    </row>
    <row r="5" spans="1:17">
      <c r="B5" s="864" t="s">
        <v>1260</v>
      </c>
      <c r="C5" s="830"/>
      <c r="D5" s="1814"/>
    </row>
    <row r="6" spans="1:17" ht="12" thickBot="1">
      <c r="B6" s="863" t="str">
        <f>'I-A'!B6</f>
        <v xml:space="preserve"> </v>
      </c>
      <c r="C6" s="1815"/>
      <c r="D6" s="1816"/>
    </row>
    <row r="7" spans="1:17">
      <c r="B7" s="808"/>
    </row>
    <row r="8" spans="1:17" ht="12" thickBot="1">
      <c r="B8" s="797" t="s">
        <v>584</v>
      </c>
      <c r="E8" s="862">
        <v>1</v>
      </c>
      <c r="F8" s="862">
        <v>2</v>
      </c>
      <c r="G8" s="862">
        <v>3</v>
      </c>
      <c r="H8" s="862">
        <v>4</v>
      </c>
      <c r="I8" s="862">
        <v>5</v>
      </c>
      <c r="J8" s="862">
        <v>6</v>
      </c>
      <c r="K8" s="862">
        <v>7</v>
      </c>
      <c r="L8" s="862">
        <v>8</v>
      </c>
      <c r="M8" s="862">
        <v>9</v>
      </c>
      <c r="N8" s="862">
        <v>10</v>
      </c>
      <c r="O8" s="861">
        <v>11</v>
      </c>
      <c r="P8" s="861">
        <v>12</v>
      </c>
      <c r="Q8" s="798">
        <v>13</v>
      </c>
    </row>
    <row r="9" spans="1:17">
      <c r="A9" s="860"/>
      <c r="B9" s="859"/>
      <c r="C9" s="859"/>
      <c r="D9" s="859"/>
      <c r="E9" s="859"/>
      <c r="F9" s="859"/>
      <c r="G9" s="859"/>
      <c r="H9" s="857" t="s">
        <v>352</v>
      </c>
      <c r="I9" s="857" t="s">
        <v>355</v>
      </c>
      <c r="J9" s="859"/>
      <c r="K9" s="859"/>
      <c r="L9" s="859"/>
      <c r="M9" s="857"/>
      <c r="N9" s="857"/>
      <c r="O9" s="857"/>
      <c r="P9" s="858"/>
      <c r="Q9" s="857"/>
    </row>
    <row r="10" spans="1:17">
      <c r="A10" s="856"/>
      <c r="B10" s="854" t="s">
        <v>611</v>
      </c>
      <c r="C10" s="854" t="s">
        <v>578</v>
      </c>
      <c r="D10" s="854" t="s">
        <v>583</v>
      </c>
      <c r="E10" s="855" t="s">
        <v>281</v>
      </c>
      <c r="F10" s="854" t="s">
        <v>282</v>
      </c>
      <c r="G10" s="854" t="s">
        <v>251</v>
      </c>
      <c r="H10" s="854" t="s">
        <v>283</v>
      </c>
      <c r="I10" s="854" t="s">
        <v>773</v>
      </c>
      <c r="J10" s="854" t="s">
        <v>284</v>
      </c>
      <c r="K10" s="854" t="s">
        <v>285</v>
      </c>
      <c r="L10" s="854" t="s">
        <v>383</v>
      </c>
      <c r="M10" s="854" t="s">
        <v>162</v>
      </c>
      <c r="N10" s="854" t="s">
        <v>163</v>
      </c>
      <c r="O10" s="854" t="s">
        <v>993</v>
      </c>
      <c r="P10" s="854" t="s">
        <v>270</v>
      </c>
      <c r="Q10" s="854" t="s">
        <v>283</v>
      </c>
    </row>
    <row r="11" spans="1:17">
      <c r="A11" s="856" t="s">
        <v>272</v>
      </c>
      <c r="B11" s="854" t="s">
        <v>250</v>
      </c>
      <c r="C11" s="854"/>
      <c r="D11" s="854" t="s">
        <v>586</v>
      </c>
      <c r="E11" s="855" t="s">
        <v>352</v>
      </c>
      <c r="F11" s="854" t="s">
        <v>353</v>
      </c>
      <c r="G11" s="854" t="s">
        <v>176</v>
      </c>
      <c r="H11" s="854" t="s">
        <v>354</v>
      </c>
      <c r="I11" s="854" t="s">
        <v>774</v>
      </c>
      <c r="J11" s="854" t="s">
        <v>355</v>
      </c>
      <c r="K11" s="854" t="s">
        <v>356</v>
      </c>
      <c r="L11" s="854" t="s">
        <v>286</v>
      </c>
      <c r="M11" s="854"/>
      <c r="N11" s="854"/>
      <c r="O11" s="854"/>
      <c r="P11" s="854"/>
      <c r="Q11" s="854"/>
    </row>
    <row r="12" spans="1:17" ht="12" thickBot="1">
      <c r="A12" s="853" t="s">
        <v>1083</v>
      </c>
      <c r="B12" s="850"/>
      <c r="C12" s="850"/>
      <c r="D12" s="850"/>
      <c r="E12" s="852"/>
      <c r="F12" s="850"/>
      <c r="G12" s="850"/>
      <c r="H12" s="850"/>
      <c r="I12" s="850" t="s">
        <v>286</v>
      </c>
      <c r="J12" s="850"/>
      <c r="K12" s="850"/>
      <c r="L12" s="850" t="s">
        <v>357</v>
      </c>
      <c r="M12" s="850"/>
      <c r="N12" s="850"/>
      <c r="O12" s="850"/>
      <c r="P12" s="850"/>
      <c r="Q12" s="851"/>
    </row>
    <row r="13" spans="1:17" ht="12.75" customHeight="1">
      <c r="A13" s="798">
        <v>1</v>
      </c>
      <c r="B13" s="849"/>
      <c r="C13" s="849"/>
      <c r="D13" s="848"/>
      <c r="E13" s="846"/>
      <c r="F13" s="846"/>
      <c r="G13" s="846"/>
      <c r="H13" s="832"/>
      <c r="I13" s="847"/>
      <c r="J13" s="846"/>
      <c r="K13" s="817"/>
      <c r="L13" s="817"/>
      <c r="M13" s="846"/>
      <c r="N13" s="846"/>
      <c r="O13" s="846"/>
      <c r="P13" s="846"/>
      <c r="Q13" s="816"/>
    </row>
    <row r="14" spans="1:17" s="838" customFormat="1">
      <c r="A14" s="819">
        <f t="shared" ref="A14:A18" si="0">+A13+1</f>
        <v>2</v>
      </c>
      <c r="C14" s="830"/>
      <c r="D14" s="798"/>
      <c r="E14" s="832"/>
      <c r="F14" s="832"/>
      <c r="G14" s="832"/>
      <c r="H14" s="832"/>
      <c r="I14" s="845"/>
      <c r="J14" s="817"/>
      <c r="K14" s="817"/>
      <c r="L14" s="817"/>
      <c r="M14" s="832"/>
      <c r="N14" s="832"/>
      <c r="O14" s="832"/>
      <c r="P14" s="832"/>
      <c r="Q14" s="816"/>
    </row>
    <row r="15" spans="1:17" s="830" customFormat="1" ht="15">
      <c r="A15" s="819">
        <f t="shared" si="0"/>
        <v>3</v>
      </c>
      <c r="B15" s="1801" t="s">
        <v>1655</v>
      </c>
      <c r="D15" s="798"/>
      <c r="E15" s="832"/>
      <c r="F15" s="832"/>
      <c r="G15" s="832"/>
      <c r="H15" s="832"/>
      <c r="I15" s="844"/>
      <c r="J15" s="817"/>
      <c r="K15" s="817"/>
      <c r="L15" s="817"/>
      <c r="M15" s="832"/>
      <c r="N15" s="832"/>
      <c r="O15" s="832"/>
      <c r="P15" s="832"/>
      <c r="Q15" s="816"/>
    </row>
    <row r="16" spans="1:17" s="830" customFormat="1">
      <c r="A16" s="819">
        <f t="shared" si="0"/>
        <v>4</v>
      </c>
      <c r="D16" s="798"/>
      <c r="E16" s="832"/>
      <c r="F16" s="832"/>
      <c r="G16" s="832"/>
      <c r="H16" s="832"/>
      <c r="I16" s="844"/>
      <c r="J16" s="832"/>
      <c r="K16" s="817"/>
      <c r="L16" s="817"/>
      <c r="M16" s="832"/>
      <c r="N16" s="832"/>
      <c r="O16" s="817"/>
      <c r="P16" s="817"/>
      <c r="Q16" s="816"/>
    </row>
    <row r="17" spans="1:18" s="830" customFormat="1" ht="12" thickBot="1">
      <c r="A17" s="819">
        <f t="shared" si="0"/>
        <v>5</v>
      </c>
      <c r="D17" s="819"/>
      <c r="E17" s="832"/>
      <c r="F17" s="832"/>
      <c r="G17" s="832"/>
      <c r="H17" s="832"/>
      <c r="I17" s="832"/>
      <c r="J17" s="832"/>
      <c r="K17" s="832"/>
      <c r="L17" s="832"/>
      <c r="M17" s="831"/>
      <c r="N17" s="831"/>
      <c r="O17" s="831"/>
      <c r="P17" s="831"/>
      <c r="Q17" s="831"/>
    </row>
    <row r="18" spans="1:18" s="838" customFormat="1" ht="12" thickBot="1">
      <c r="A18" s="819">
        <f t="shared" si="0"/>
        <v>6</v>
      </c>
      <c r="B18" s="843" t="s">
        <v>268</v>
      </c>
      <c r="C18" s="842"/>
      <c r="D18" s="841"/>
      <c r="E18" s="840"/>
      <c r="F18" s="840"/>
      <c r="G18" s="840"/>
      <c r="H18" s="840"/>
      <c r="I18" s="840"/>
      <c r="J18" s="840"/>
      <c r="K18" s="840"/>
      <c r="L18" s="840"/>
      <c r="M18" s="840"/>
      <c r="N18" s="840"/>
      <c r="O18" s="840"/>
      <c r="P18" s="840"/>
      <c r="Q18" s="839"/>
    </row>
    <row r="19" spans="1:18" s="830" customFormat="1">
      <c r="A19" s="819"/>
      <c r="C19" s="837"/>
      <c r="D19" s="836"/>
      <c r="E19" s="833"/>
      <c r="F19" s="833"/>
      <c r="G19" s="833"/>
      <c r="H19" s="833"/>
      <c r="I19" s="834"/>
      <c r="J19" s="816"/>
      <c r="K19" s="835"/>
      <c r="L19" s="834"/>
      <c r="M19" s="833"/>
      <c r="N19" s="833"/>
      <c r="O19" s="833"/>
      <c r="P19" s="833"/>
      <c r="Q19" s="833"/>
    </row>
    <row r="20" spans="1:18" ht="12.75" customHeight="1">
      <c r="D20" s="802"/>
      <c r="E20" s="801"/>
      <c r="F20" s="799"/>
      <c r="I20" s="797"/>
      <c r="J20" s="797"/>
      <c r="L20" s="797"/>
    </row>
    <row r="21" spans="1:18" ht="12.75" customHeight="1">
      <c r="D21" s="802"/>
      <c r="E21" s="801"/>
      <c r="F21" s="799"/>
      <c r="I21" s="797"/>
      <c r="J21" s="797"/>
      <c r="L21" s="797"/>
    </row>
    <row r="22" spans="1:18" ht="12.75" customHeight="1">
      <c r="D22" s="802"/>
      <c r="E22" s="801"/>
      <c r="F22" s="799"/>
      <c r="I22" s="797"/>
      <c r="J22" s="797"/>
      <c r="L22" s="797"/>
    </row>
    <row r="23" spans="1:18" ht="12.75" customHeight="1">
      <c r="D23" s="802"/>
      <c r="E23" s="801"/>
      <c r="F23" s="799"/>
      <c r="I23" s="797"/>
      <c r="J23" s="797"/>
      <c r="L23" s="797"/>
    </row>
    <row r="24" spans="1:18" ht="12.75" customHeight="1">
      <c r="D24" s="802"/>
      <c r="E24" s="801"/>
      <c r="F24" s="799"/>
      <c r="I24" s="797"/>
      <c r="J24" s="797"/>
      <c r="L24" s="797"/>
    </row>
    <row r="25" spans="1:18" ht="12.75" customHeight="1">
      <c r="D25" s="802"/>
      <c r="E25" s="801"/>
      <c r="F25" s="801"/>
      <c r="G25" s="801"/>
      <c r="H25" s="801"/>
      <c r="K25" s="801"/>
      <c r="M25" s="801"/>
      <c r="N25" s="800"/>
      <c r="O25" s="800"/>
      <c r="P25" s="800"/>
      <c r="Q25" s="800"/>
    </row>
    <row r="26" spans="1:18" ht="12.75" customHeight="1">
      <c r="D26" s="802"/>
      <c r="E26" s="801"/>
      <c r="F26" s="801"/>
      <c r="G26" s="801"/>
      <c r="H26" s="801"/>
      <c r="K26" s="801"/>
      <c r="M26" s="801"/>
      <c r="N26" s="800"/>
      <c r="O26" s="800"/>
      <c r="P26" s="800"/>
      <c r="Q26" s="800"/>
    </row>
    <row r="27" spans="1:18" s="808" customFormat="1" ht="12.75" customHeight="1">
      <c r="C27" s="807"/>
      <c r="D27" s="811"/>
      <c r="E27" s="809"/>
      <c r="F27" s="809"/>
      <c r="G27" s="809"/>
      <c r="H27" s="809"/>
      <c r="I27" s="805"/>
      <c r="J27" s="810"/>
      <c r="K27" s="809"/>
      <c r="L27" s="805"/>
      <c r="M27" s="809"/>
      <c r="N27" s="809"/>
      <c r="O27" s="809"/>
      <c r="P27" s="809"/>
      <c r="Q27" s="809"/>
      <c r="R27" s="797"/>
    </row>
    <row r="28" spans="1:18" ht="12.75" customHeight="1">
      <c r="C28" s="815"/>
      <c r="D28" s="802"/>
      <c r="E28" s="801"/>
      <c r="F28" s="801"/>
      <c r="G28" s="801"/>
      <c r="H28" s="801"/>
      <c r="J28" s="806"/>
      <c r="K28" s="801"/>
      <c r="M28" s="801"/>
      <c r="N28" s="801"/>
      <c r="O28" s="801"/>
      <c r="P28" s="801"/>
    </row>
    <row r="29" spans="1:18" s="808" customFormat="1" ht="12.75" customHeight="1">
      <c r="B29" s="814"/>
      <c r="D29" s="811"/>
      <c r="E29" s="809"/>
      <c r="F29" s="809"/>
      <c r="G29" s="809"/>
      <c r="H29" s="809"/>
      <c r="I29" s="805"/>
      <c r="J29" s="810"/>
      <c r="K29" s="809"/>
      <c r="L29" s="805"/>
      <c r="M29" s="809"/>
      <c r="N29" s="809"/>
      <c r="O29" s="809"/>
      <c r="P29" s="809"/>
      <c r="Q29" s="809"/>
      <c r="R29" s="797"/>
    </row>
    <row r="30" spans="1:18" ht="12.75" customHeight="1">
      <c r="C30" s="807"/>
      <c r="D30" s="802"/>
      <c r="E30" s="801"/>
      <c r="F30" s="801"/>
      <c r="G30" s="801"/>
      <c r="H30" s="801"/>
      <c r="I30" s="805"/>
      <c r="J30" s="806"/>
      <c r="K30" s="801"/>
      <c r="L30" s="805"/>
      <c r="M30" s="801"/>
      <c r="N30" s="801"/>
      <c r="O30" s="801"/>
      <c r="P30" s="801"/>
      <c r="Q30" s="801"/>
    </row>
    <row r="31" spans="1:18" s="808" customFormat="1" ht="12.75" customHeight="1">
      <c r="C31" s="807"/>
      <c r="D31" s="809"/>
      <c r="E31" s="809"/>
      <c r="F31" s="809"/>
      <c r="G31" s="809"/>
      <c r="H31" s="809"/>
      <c r="I31" s="805"/>
      <c r="J31" s="810"/>
      <c r="K31" s="809"/>
      <c r="L31" s="805"/>
      <c r="M31" s="809"/>
      <c r="N31" s="809"/>
      <c r="O31" s="809"/>
      <c r="P31" s="809"/>
      <c r="Q31" s="809"/>
    </row>
    <row r="32" spans="1:18" s="808" customFormat="1" ht="12.75" customHeight="1">
      <c r="C32" s="807"/>
      <c r="D32" s="811"/>
      <c r="E32" s="809"/>
      <c r="F32" s="809"/>
      <c r="G32" s="809"/>
      <c r="H32" s="809"/>
      <c r="I32" s="805"/>
      <c r="J32" s="810"/>
      <c r="K32" s="809"/>
      <c r="L32" s="805"/>
      <c r="M32" s="809"/>
      <c r="N32" s="809"/>
      <c r="O32" s="809"/>
      <c r="P32" s="809"/>
    </row>
    <row r="33" spans="2:17" s="808" customFormat="1" ht="12.75" customHeight="1">
      <c r="C33" s="807"/>
      <c r="D33" s="809"/>
      <c r="E33" s="809"/>
      <c r="F33" s="809"/>
      <c r="G33" s="809"/>
      <c r="H33" s="809"/>
      <c r="I33" s="805"/>
      <c r="J33" s="810"/>
      <c r="K33" s="809"/>
      <c r="L33" s="805"/>
      <c r="M33" s="809"/>
      <c r="N33" s="813"/>
      <c r="O33" s="813"/>
      <c r="P33" s="813"/>
      <c r="Q33" s="813"/>
    </row>
    <row r="34" spans="2:17" s="808" customFormat="1" ht="12.75" customHeight="1">
      <c r="C34" s="807"/>
      <c r="D34" s="811"/>
      <c r="E34" s="809"/>
      <c r="F34" s="809"/>
      <c r="G34" s="809"/>
      <c r="H34" s="809"/>
      <c r="I34" s="805"/>
      <c r="J34" s="810"/>
      <c r="K34" s="809"/>
      <c r="L34" s="805"/>
      <c r="M34" s="809"/>
      <c r="N34" s="809"/>
      <c r="O34" s="809"/>
      <c r="P34" s="809"/>
    </row>
    <row r="35" spans="2:17" s="808" customFormat="1" ht="12.75" customHeight="1">
      <c r="B35" s="812"/>
      <c r="C35" s="807"/>
      <c r="D35" s="811"/>
      <c r="E35" s="809"/>
      <c r="F35" s="809"/>
      <c r="G35" s="809"/>
      <c r="H35" s="809"/>
      <c r="I35" s="805"/>
      <c r="J35" s="810"/>
      <c r="K35" s="809"/>
      <c r="L35" s="805"/>
      <c r="M35" s="809"/>
      <c r="N35" s="809"/>
      <c r="O35" s="809"/>
      <c r="P35" s="809"/>
      <c r="Q35" s="809"/>
    </row>
    <row r="36" spans="2:17" ht="12.75" customHeight="1">
      <c r="C36" s="807"/>
      <c r="D36" s="802"/>
      <c r="E36" s="801"/>
      <c r="F36" s="801"/>
      <c r="G36" s="801"/>
      <c r="H36" s="801"/>
      <c r="I36" s="805"/>
      <c r="J36" s="806"/>
      <c r="K36" s="801"/>
      <c r="L36" s="805"/>
      <c r="M36" s="801"/>
      <c r="N36" s="801"/>
      <c r="O36" s="801"/>
      <c r="P36" s="801"/>
    </row>
    <row r="37" spans="2:17" ht="12.75" customHeight="1">
      <c r="C37" s="807"/>
      <c r="D37" s="802"/>
      <c r="E37" s="801"/>
      <c r="F37" s="801"/>
      <c r="G37" s="801"/>
      <c r="H37" s="801"/>
      <c r="K37" s="801"/>
      <c r="M37" s="801"/>
      <c r="N37" s="800"/>
      <c r="O37" s="800"/>
      <c r="P37" s="800"/>
      <c r="Q37" s="800"/>
    </row>
    <row r="38" spans="2:17" ht="12.75" customHeight="1">
      <c r="C38" s="807"/>
      <c r="D38" s="802"/>
      <c r="E38" s="801"/>
      <c r="F38" s="801"/>
      <c r="G38" s="801"/>
      <c r="H38" s="801"/>
      <c r="K38" s="801"/>
      <c r="M38" s="801"/>
      <c r="N38" s="800"/>
      <c r="O38" s="800"/>
      <c r="P38" s="800"/>
      <c r="Q38" s="800"/>
    </row>
    <row r="39" spans="2:17" ht="12.75" customHeight="1">
      <c r="C39" s="807"/>
      <c r="D39" s="802"/>
      <c r="E39" s="801"/>
      <c r="F39" s="801"/>
      <c r="G39" s="801"/>
      <c r="H39" s="801"/>
      <c r="I39" s="805"/>
      <c r="J39" s="806"/>
      <c r="K39" s="801"/>
      <c r="L39" s="805"/>
      <c r="M39" s="801"/>
      <c r="N39" s="801"/>
      <c r="O39" s="801"/>
      <c r="P39" s="801"/>
    </row>
    <row r="40" spans="2:17" ht="12.75" customHeight="1">
      <c r="C40" s="804"/>
      <c r="D40" s="802"/>
      <c r="E40" s="801"/>
      <c r="F40" s="801"/>
      <c r="G40" s="801"/>
      <c r="H40" s="801"/>
      <c r="K40" s="801"/>
      <c r="M40" s="801"/>
      <c r="N40" s="800"/>
      <c r="O40" s="800"/>
      <c r="P40" s="800"/>
      <c r="Q40" s="800"/>
    </row>
    <row r="41" spans="2:17" ht="12.75" customHeight="1">
      <c r="C41" s="803"/>
      <c r="D41" s="802"/>
      <c r="E41" s="801"/>
      <c r="F41" s="801"/>
      <c r="G41" s="801"/>
      <c r="H41" s="801"/>
      <c r="K41" s="801"/>
      <c r="M41" s="801"/>
      <c r="N41" s="800"/>
      <c r="O41" s="800"/>
      <c r="P41" s="800"/>
      <c r="Q41" s="800"/>
    </row>
  </sheetData>
  <customSheetViews>
    <customSheetView guid="{700BB901-DE3D-40AF-9E84-3437521A0345}" showPageBreaks="1" topLeftCell="B1">
      <pageMargins left="0.7" right="0.7" top="0.75" bottom="0.75" header="0.3" footer="0.3"/>
      <pageSetup orientation="portrait" r:id="rId1"/>
    </customSheetView>
    <customSheetView guid="{D30DA162-D620-4A19-970C-1046A6A23ED1}" topLeftCell="B1">
      <selection activeCell="F38" sqref="F38"/>
      <pageMargins left="0.7" right="0.7" top="0.75" bottom="0.75" header="0.3" footer="0.3"/>
    </customSheetView>
    <customSheetView guid="{7B208CC4-03EC-49A3-9AEF-BDEAF48D6BE2}" topLeftCell="B1">
      <pageMargins left="0.7" right="0.7" top="0.75" bottom="0.75" header="0.3" footer="0.3"/>
    </customSheetView>
    <customSheetView guid="{FAFF7267-5C8D-421B-A6E7-C317663504A2}">
      <pageMargins left="0.7" right="0.7" top="0.75" bottom="0.75" header="0.3" footer="0.3"/>
      <pageSetup orientation="portrait" r:id="rId2"/>
    </customSheetView>
    <customSheetView guid="{659C7A86-29AF-4EB2-A484-62929168C99A}" topLeftCell="B1">
      <pageMargins left="0.7" right="0.7" top="0.75" bottom="0.75" header="0.3" footer="0.3"/>
    </customSheetView>
    <customSheetView guid="{DE1D8474-1C81-4DEF-9FC4-4CC6D52CA0A7}">
      <pageMargins left="0.7" right="0.7" top="0.75" bottom="0.75" header="0.3" footer="0.3"/>
      <pageSetup orientation="portrait" r:id="rId3"/>
    </customSheetView>
  </customSheetViews>
  <printOptions horizontalCentered="1"/>
  <pageMargins left="0.75" right="0.75" top="1" bottom="1" header="0.75" footer="0.75"/>
  <pageSetup scale="75" pageOrder="overThenDown" orientation="landscape" r:id="rId4"/>
  <headerFooter alignWithMargins="0">
    <oddFooter>&amp;L&amp;8Sponsored by:  Randall W. Hamlett and Gilbert T. Hughes</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dimension ref="A1:R55"/>
  <sheetViews>
    <sheetView workbookViewId="0"/>
  </sheetViews>
  <sheetFormatPr defaultColWidth="9.140625" defaultRowHeight="11.25"/>
  <cols>
    <col min="1" max="1" width="4" style="797" bestFit="1" customWidth="1"/>
    <col min="2" max="2" width="7.85546875" style="797" customWidth="1"/>
    <col min="3" max="3" width="36.140625" style="797" customWidth="1"/>
    <col min="4" max="4" width="9.5703125" style="797" customWidth="1"/>
    <col min="5" max="5" width="9.42578125" style="797" bestFit="1" customWidth="1"/>
    <col min="6" max="6" width="13.5703125" style="797" bestFit="1" customWidth="1"/>
    <col min="7" max="7" width="6.5703125" style="797" bestFit="1" customWidth="1"/>
    <col min="8" max="8" width="9.42578125" style="797" bestFit="1" customWidth="1"/>
    <col min="9" max="9" width="8.5703125" style="798" bestFit="1" customWidth="1"/>
    <col min="10" max="10" width="10.42578125" style="798" customWidth="1"/>
    <col min="11" max="11" width="4.42578125" style="797" customWidth="1"/>
    <col min="12" max="12" width="5.28515625" style="798" bestFit="1" customWidth="1"/>
    <col min="13" max="13" width="5.42578125" style="797" bestFit="1" customWidth="1"/>
    <col min="14" max="14" width="4.5703125" style="797" bestFit="1" customWidth="1"/>
    <col min="15" max="15" width="6" style="797" bestFit="1" customWidth="1"/>
    <col min="16" max="16" width="5" style="797" bestFit="1" customWidth="1"/>
    <col min="17" max="17" width="9.42578125" style="797" bestFit="1" customWidth="1"/>
    <col min="18" max="16384" width="9.140625" style="797"/>
  </cols>
  <sheetData>
    <row r="1" spans="1:17" ht="12" thickBot="1">
      <c r="M1" s="830"/>
      <c r="Q1" s="815" t="s">
        <v>1667</v>
      </c>
    </row>
    <row r="2" spans="1:17">
      <c r="B2" s="867" t="s">
        <v>465</v>
      </c>
      <c r="C2" s="1812"/>
      <c r="D2" s="1813"/>
      <c r="F2" s="866"/>
      <c r="M2" s="865"/>
    </row>
    <row r="3" spans="1:17">
      <c r="B3" s="295" t="s">
        <v>1407</v>
      </c>
      <c r="C3" s="830"/>
      <c r="D3" s="1814"/>
      <c r="F3" s="866"/>
      <c r="M3" s="865"/>
    </row>
    <row r="4" spans="1:17">
      <c r="B4" s="864" t="s">
        <v>1364</v>
      </c>
      <c r="C4" s="830"/>
      <c r="D4" s="1814"/>
    </row>
    <row r="5" spans="1:17">
      <c r="B5" s="864" t="s">
        <v>1260</v>
      </c>
      <c r="C5" s="838"/>
      <c r="D5" s="1814"/>
    </row>
    <row r="6" spans="1:17" ht="12" thickBot="1">
      <c r="B6" s="863"/>
      <c r="C6" s="1815"/>
      <c r="D6" s="1816"/>
    </row>
    <row r="7" spans="1:17">
      <c r="B7" s="808"/>
    </row>
    <row r="8" spans="1:17" ht="12" thickBot="1">
      <c r="B8" s="797" t="s">
        <v>584</v>
      </c>
      <c r="E8" s="862">
        <v>1</v>
      </c>
      <c r="F8" s="862">
        <v>2</v>
      </c>
      <c r="G8" s="862">
        <v>3</v>
      </c>
      <c r="H8" s="862">
        <v>4</v>
      </c>
      <c r="I8" s="862">
        <v>5</v>
      </c>
      <c r="J8" s="862">
        <v>6</v>
      </c>
      <c r="K8" s="862">
        <v>7</v>
      </c>
      <c r="L8" s="862">
        <v>8</v>
      </c>
      <c r="M8" s="862">
        <v>9</v>
      </c>
      <c r="N8" s="862">
        <f>+M8+1</f>
        <v>10</v>
      </c>
      <c r="O8" s="861">
        <f>+N8+1</f>
        <v>11</v>
      </c>
      <c r="P8" s="861">
        <f>+O8+1</f>
        <v>12</v>
      </c>
      <c r="Q8" s="798">
        <f>+P8+1</f>
        <v>13</v>
      </c>
    </row>
    <row r="9" spans="1:17">
      <c r="A9" s="860"/>
      <c r="B9" s="859"/>
      <c r="C9" s="859"/>
      <c r="D9" s="859"/>
      <c r="E9" s="859"/>
      <c r="F9" s="859"/>
      <c r="G9" s="859"/>
      <c r="H9" s="857" t="s">
        <v>352</v>
      </c>
      <c r="I9" s="857" t="s">
        <v>355</v>
      </c>
      <c r="J9" s="859"/>
      <c r="K9" s="859"/>
      <c r="L9" s="859"/>
      <c r="M9" s="857"/>
      <c r="N9" s="857"/>
      <c r="O9" s="857"/>
      <c r="P9" s="858"/>
      <c r="Q9" s="857"/>
    </row>
    <row r="10" spans="1:17">
      <c r="A10" s="856"/>
      <c r="B10" s="854" t="s">
        <v>611</v>
      </c>
      <c r="C10" s="854" t="s">
        <v>578</v>
      </c>
      <c r="D10" s="854" t="s">
        <v>583</v>
      </c>
      <c r="E10" s="855" t="s">
        <v>281</v>
      </c>
      <c r="F10" s="854" t="s">
        <v>282</v>
      </c>
      <c r="G10" s="854" t="s">
        <v>251</v>
      </c>
      <c r="H10" s="854" t="s">
        <v>283</v>
      </c>
      <c r="I10" s="854" t="s">
        <v>773</v>
      </c>
      <c r="J10" s="854" t="s">
        <v>284</v>
      </c>
      <c r="K10" s="854" t="s">
        <v>285</v>
      </c>
      <c r="L10" s="854" t="s">
        <v>383</v>
      </c>
      <c r="M10" s="854" t="s">
        <v>162</v>
      </c>
      <c r="N10" s="854" t="s">
        <v>163</v>
      </c>
      <c r="O10" s="854" t="s">
        <v>993</v>
      </c>
      <c r="P10" s="854" t="s">
        <v>270</v>
      </c>
      <c r="Q10" s="854" t="s">
        <v>283</v>
      </c>
    </row>
    <row r="11" spans="1:17">
      <c r="A11" s="856" t="s">
        <v>272</v>
      </c>
      <c r="B11" s="854" t="s">
        <v>250</v>
      </c>
      <c r="C11" s="854"/>
      <c r="D11" s="854" t="s">
        <v>586</v>
      </c>
      <c r="E11" s="855" t="s">
        <v>352</v>
      </c>
      <c r="F11" s="854" t="s">
        <v>353</v>
      </c>
      <c r="G11" s="854" t="s">
        <v>176</v>
      </c>
      <c r="H11" s="854" t="s">
        <v>354</v>
      </c>
      <c r="I11" s="854" t="s">
        <v>774</v>
      </c>
      <c r="J11" s="854" t="s">
        <v>355</v>
      </c>
      <c r="K11" s="854" t="s">
        <v>356</v>
      </c>
      <c r="L11" s="854" t="s">
        <v>286</v>
      </c>
      <c r="M11" s="854"/>
      <c r="N11" s="854"/>
      <c r="O11" s="854"/>
      <c r="P11" s="854"/>
      <c r="Q11" s="854"/>
    </row>
    <row r="12" spans="1:17" ht="12" thickBot="1">
      <c r="A12" s="853" t="s">
        <v>1083</v>
      </c>
      <c r="B12" s="850"/>
      <c r="C12" s="850"/>
      <c r="D12" s="850"/>
      <c r="E12" s="852"/>
      <c r="F12" s="850"/>
      <c r="G12" s="850"/>
      <c r="H12" s="850"/>
      <c r="I12" s="850" t="s">
        <v>286</v>
      </c>
      <c r="J12" s="850"/>
      <c r="K12" s="850"/>
      <c r="L12" s="850" t="s">
        <v>357</v>
      </c>
      <c r="M12" s="850"/>
      <c r="N12" s="850"/>
      <c r="O12" s="850"/>
      <c r="P12" s="850"/>
      <c r="Q12" s="851"/>
    </row>
    <row r="13" spans="1:17" ht="12.75" customHeight="1">
      <c r="A13" s="798">
        <v>1</v>
      </c>
      <c r="B13" s="798"/>
      <c r="D13" s="798"/>
      <c r="E13" s="817"/>
      <c r="F13" s="817"/>
      <c r="G13" s="817"/>
      <c r="H13" s="832"/>
      <c r="I13" s="869"/>
      <c r="J13" s="817"/>
      <c r="K13" s="817"/>
      <c r="L13" s="817"/>
      <c r="M13" s="817"/>
      <c r="N13" s="817"/>
      <c r="O13" s="817"/>
      <c r="P13" s="817"/>
      <c r="Q13" s="816"/>
    </row>
    <row r="14" spans="1:17" ht="12.75" customHeight="1">
      <c r="A14" s="819">
        <f t="shared" ref="A14:A18" si="0">+A13+1</f>
        <v>2</v>
      </c>
      <c r="B14" s="819"/>
      <c r="C14" s="830"/>
      <c r="D14" s="798"/>
      <c r="E14" s="832"/>
      <c r="F14" s="832"/>
      <c r="G14" s="832"/>
      <c r="H14" s="832"/>
      <c r="I14" s="845"/>
      <c r="J14" s="832"/>
      <c r="K14" s="817"/>
      <c r="L14" s="817"/>
      <c r="M14" s="832"/>
      <c r="N14" s="817"/>
      <c r="O14" s="817"/>
      <c r="P14" s="817"/>
      <c r="Q14" s="816"/>
    </row>
    <row r="15" spans="1:17" s="838" customFormat="1" ht="15">
      <c r="A15" s="819">
        <f t="shared" si="0"/>
        <v>3</v>
      </c>
      <c r="B15" s="1801" t="s">
        <v>1655</v>
      </c>
      <c r="C15" s="830"/>
      <c r="D15" s="798"/>
      <c r="E15" s="832"/>
      <c r="F15" s="832"/>
      <c r="G15" s="832"/>
      <c r="H15" s="832"/>
      <c r="I15" s="844"/>
      <c r="J15" s="832"/>
      <c r="K15" s="817"/>
      <c r="L15" s="817"/>
      <c r="M15" s="832"/>
      <c r="N15" s="832"/>
      <c r="O15" s="832"/>
      <c r="P15" s="832"/>
      <c r="Q15" s="816"/>
    </row>
    <row r="16" spans="1:17" s="838" customFormat="1" ht="15">
      <c r="A16" s="819">
        <f t="shared" si="0"/>
        <v>4</v>
      </c>
      <c r="B16" s="1801"/>
      <c r="C16" s="830"/>
      <c r="D16" s="798"/>
      <c r="E16" s="832"/>
      <c r="F16" s="832"/>
      <c r="G16" s="832"/>
      <c r="H16" s="832"/>
      <c r="I16" s="844"/>
      <c r="J16" s="832"/>
      <c r="K16" s="817"/>
      <c r="L16" s="817"/>
      <c r="M16" s="832"/>
      <c r="N16" s="832"/>
      <c r="O16" s="832"/>
      <c r="P16" s="832"/>
      <c r="Q16" s="816"/>
    </row>
    <row r="17" spans="1:17" s="830" customFormat="1" ht="12" thickBot="1">
      <c r="A17" s="819">
        <f t="shared" si="0"/>
        <v>5</v>
      </c>
    </row>
    <row r="18" spans="1:17" s="838" customFormat="1" ht="12" thickBot="1">
      <c r="A18" s="819">
        <f t="shared" si="0"/>
        <v>6</v>
      </c>
      <c r="B18" s="843" t="s">
        <v>384</v>
      </c>
      <c r="C18" s="842"/>
      <c r="D18" s="841" t="s">
        <v>266</v>
      </c>
      <c r="E18" s="840"/>
      <c r="F18" s="840"/>
      <c r="G18" s="840"/>
      <c r="H18" s="840"/>
      <c r="I18" s="840"/>
      <c r="J18" s="840"/>
      <c r="K18" s="840"/>
      <c r="L18" s="840"/>
      <c r="M18" s="840"/>
      <c r="N18" s="840"/>
      <c r="O18" s="840"/>
      <c r="P18" s="840"/>
      <c r="Q18" s="839"/>
    </row>
    <row r="19" spans="1:17" s="830" customFormat="1">
      <c r="A19" s="819"/>
      <c r="C19" s="837"/>
      <c r="D19" s="836"/>
      <c r="E19" s="833"/>
      <c r="F19" s="833"/>
      <c r="G19" s="833"/>
      <c r="H19" s="833"/>
      <c r="I19" s="834"/>
      <c r="J19" s="816"/>
      <c r="K19" s="835"/>
      <c r="L19" s="834"/>
      <c r="M19" s="833"/>
      <c r="N19" s="833"/>
      <c r="O19" s="833"/>
      <c r="P19" s="833"/>
      <c r="Q19" s="833"/>
    </row>
    <row r="20" spans="1:17" s="830" customFormat="1">
      <c r="A20" s="819"/>
      <c r="D20" s="819"/>
      <c r="F20" s="816"/>
      <c r="H20" s="816"/>
      <c r="I20" s="832"/>
      <c r="L20" s="832"/>
      <c r="M20" s="816"/>
      <c r="N20" s="816"/>
      <c r="O20" s="816"/>
      <c r="P20" s="816"/>
      <c r="Q20" s="816"/>
    </row>
    <row r="21" spans="1:17" ht="12.75" customHeight="1">
      <c r="A21" s="819"/>
      <c r="E21" s="801"/>
      <c r="F21" s="801"/>
      <c r="G21" s="801"/>
      <c r="H21" s="801"/>
      <c r="I21" s="817"/>
      <c r="J21" s="808"/>
      <c r="K21" s="801"/>
      <c r="L21" s="817"/>
      <c r="M21" s="801"/>
      <c r="N21" s="800"/>
      <c r="O21" s="800"/>
      <c r="P21" s="800"/>
      <c r="Q21" s="800"/>
    </row>
    <row r="22" spans="1:17" ht="12.75" customHeight="1">
      <c r="A22" s="819"/>
      <c r="D22" s="801"/>
      <c r="E22" s="801"/>
      <c r="F22" s="801"/>
      <c r="G22" s="801"/>
      <c r="H22" s="801"/>
      <c r="I22" s="817"/>
      <c r="J22" s="808"/>
      <c r="K22" s="801"/>
      <c r="L22" s="817"/>
      <c r="M22" s="801"/>
      <c r="N22" s="801"/>
      <c r="O22" s="801"/>
      <c r="P22" s="801"/>
      <c r="Q22" s="801"/>
    </row>
    <row r="23" spans="1:17" ht="12.75" customHeight="1">
      <c r="A23" s="819"/>
      <c r="E23" s="829"/>
      <c r="F23" s="801"/>
      <c r="G23" s="801"/>
      <c r="H23" s="801"/>
      <c r="J23" s="797"/>
      <c r="K23" s="801"/>
      <c r="M23" s="801"/>
      <c r="N23" s="816"/>
      <c r="O23" s="816"/>
      <c r="P23" s="816"/>
      <c r="Q23" s="816"/>
    </row>
    <row r="24" spans="1:17" ht="12.75" customHeight="1">
      <c r="A24" s="819"/>
      <c r="D24" s="815"/>
      <c r="E24" s="828"/>
      <c r="F24" s="801"/>
      <c r="G24" s="801"/>
      <c r="H24" s="801"/>
      <c r="J24" s="797"/>
      <c r="K24" s="801"/>
      <c r="M24" s="868"/>
      <c r="N24" s="868"/>
      <c r="O24" s="816"/>
      <c r="P24" s="816"/>
      <c r="Q24" s="816"/>
    </row>
    <row r="25" spans="1:17" s="808" customFormat="1" ht="12.75" customHeight="1">
      <c r="A25" s="819"/>
      <c r="C25" s="807"/>
      <c r="E25" s="827"/>
      <c r="F25" s="809"/>
      <c r="G25" s="809"/>
      <c r="H25" s="809"/>
      <c r="I25" s="805"/>
      <c r="K25" s="809"/>
      <c r="L25" s="805"/>
      <c r="M25" s="826"/>
      <c r="N25" s="826"/>
      <c r="O25" s="825"/>
      <c r="P25" s="809"/>
      <c r="Q25" s="809"/>
    </row>
    <row r="26" spans="1:17" ht="12.75" customHeight="1">
      <c r="A26" s="819"/>
      <c r="E26" s="817"/>
      <c r="F26" s="801"/>
      <c r="G26" s="801"/>
      <c r="H26" s="801"/>
      <c r="J26" s="797"/>
      <c r="K26" s="801"/>
      <c r="M26" s="820"/>
      <c r="N26" s="820"/>
      <c r="O26" s="820"/>
      <c r="P26" s="801"/>
    </row>
    <row r="27" spans="1:17" s="808" customFormat="1" ht="12.75" customHeight="1">
      <c r="A27" s="819"/>
      <c r="C27" s="804"/>
      <c r="E27" s="817"/>
      <c r="F27" s="811"/>
      <c r="G27" s="809"/>
      <c r="H27" s="809"/>
      <c r="I27" s="810"/>
      <c r="J27" s="797"/>
      <c r="K27" s="809"/>
      <c r="L27" s="810"/>
      <c r="M27" s="820"/>
      <c r="N27" s="820"/>
      <c r="O27" s="825"/>
      <c r="P27" s="809"/>
    </row>
    <row r="28" spans="1:17" s="808" customFormat="1" ht="12.75" customHeight="1">
      <c r="A28" s="819"/>
      <c r="C28" s="804"/>
      <c r="E28" s="817"/>
      <c r="F28" s="811"/>
      <c r="G28" s="809"/>
      <c r="H28" s="809"/>
      <c r="I28" s="810"/>
      <c r="J28" s="797"/>
      <c r="K28" s="809"/>
      <c r="L28" s="810"/>
      <c r="M28" s="820"/>
      <c r="N28" s="820"/>
      <c r="O28" s="825"/>
      <c r="P28" s="809"/>
    </row>
    <row r="29" spans="1:17" ht="12.75" customHeight="1">
      <c r="A29" s="819"/>
      <c r="E29" s="818"/>
      <c r="F29" s="801"/>
      <c r="G29" s="801"/>
      <c r="H29" s="801"/>
      <c r="J29" s="797"/>
      <c r="K29" s="801"/>
      <c r="M29" s="820"/>
      <c r="N29" s="823"/>
      <c r="O29" s="823"/>
      <c r="P29" s="800"/>
      <c r="Q29" s="800"/>
    </row>
    <row r="30" spans="1:17" ht="12.75" customHeight="1">
      <c r="A30" s="819"/>
      <c r="E30" s="818"/>
      <c r="F30" s="801"/>
      <c r="G30" s="801"/>
      <c r="H30" s="801"/>
      <c r="J30" s="797"/>
      <c r="K30" s="801"/>
      <c r="M30" s="825"/>
      <c r="N30" s="824"/>
      <c r="O30" s="823"/>
      <c r="P30" s="800"/>
      <c r="Q30" s="800"/>
    </row>
    <row r="31" spans="1:17" ht="12.75" customHeight="1">
      <c r="A31" s="819"/>
      <c r="E31" s="818"/>
      <c r="F31" s="801"/>
      <c r="G31" s="801"/>
      <c r="H31" s="801"/>
      <c r="J31" s="797"/>
      <c r="K31" s="801"/>
      <c r="M31" s="825"/>
      <c r="N31" s="824"/>
      <c r="O31" s="823"/>
      <c r="P31" s="800"/>
      <c r="Q31" s="800"/>
    </row>
    <row r="32" spans="1:17" ht="12.75" customHeight="1">
      <c r="A32" s="819"/>
      <c r="C32" s="808"/>
      <c r="E32" s="822"/>
      <c r="F32" s="801"/>
      <c r="G32" s="801"/>
      <c r="H32" s="801"/>
      <c r="J32" s="808"/>
      <c r="K32" s="801"/>
      <c r="M32" s="821"/>
      <c r="N32" s="821"/>
      <c r="O32" s="823"/>
      <c r="P32" s="800"/>
      <c r="Q32" s="800"/>
    </row>
    <row r="33" spans="2:18" ht="12.75" customHeight="1">
      <c r="D33" s="818"/>
      <c r="E33" s="801"/>
      <c r="F33" s="801"/>
      <c r="G33" s="801"/>
      <c r="H33" s="801"/>
      <c r="K33" s="801"/>
      <c r="M33" s="817"/>
      <c r="N33" s="800"/>
      <c r="O33" s="800"/>
      <c r="P33" s="800"/>
      <c r="Q33" s="800"/>
    </row>
    <row r="34" spans="2:18" ht="12.75" customHeight="1">
      <c r="D34" s="802"/>
      <c r="E34" s="801"/>
      <c r="F34" s="801"/>
      <c r="G34" s="801"/>
      <c r="H34" s="801"/>
      <c r="K34" s="801"/>
      <c r="M34" s="801"/>
      <c r="N34" s="800"/>
      <c r="O34" s="800"/>
      <c r="P34" s="800"/>
      <c r="Q34" s="800"/>
    </row>
    <row r="35" spans="2:18" ht="12.75" customHeight="1">
      <c r="D35" s="802"/>
      <c r="E35" s="801"/>
      <c r="F35" s="801"/>
      <c r="G35" s="801"/>
      <c r="H35" s="801"/>
      <c r="K35" s="801"/>
      <c r="M35" s="801"/>
      <c r="N35" s="800"/>
      <c r="O35" s="800"/>
      <c r="P35" s="800"/>
      <c r="Q35" s="800"/>
    </row>
    <row r="36" spans="2:18" ht="12.75" customHeight="1">
      <c r="D36" s="802"/>
      <c r="E36" s="801"/>
      <c r="F36" s="801"/>
      <c r="G36" s="801"/>
      <c r="H36" s="801"/>
      <c r="K36" s="801"/>
      <c r="M36" s="801"/>
      <c r="N36" s="800"/>
      <c r="O36" s="800"/>
      <c r="P36" s="800"/>
      <c r="Q36" s="800"/>
    </row>
    <row r="37" spans="2:18" ht="12.75" customHeight="1">
      <c r="D37" s="802"/>
      <c r="E37" s="801"/>
      <c r="F37" s="801"/>
      <c r="G37" s="801"/>
      <c r="H37" s="801"/>
      <c r="K37" s="801"/>
      <c r="M37" s="801"/>
      <c r="N37" s="816"/>
      <c r="O37" s="816"/>
      <c r="P37" s="816"/>
      <c r="Q37" s="816"/>
    </row>
    <row r="38" spans="2:18" ht="12.75" customHeight="1">
      <c r="D38" s="802"/>
      <c r="E38" s="801"/>
      <c r="F38" s="801"/>
      <c r="G38" s="801"/>
      <c r="H38" s="801"/>
      <c r="K38" s="801"/>
      <c r="M38" s="801"/>
      <c r="N38" s="800"/>
      <c r="O38" s="800"/>
      <c r="P38" s="800"/>
      <c r="Q38" s="800"/>
    </row>
    <row r="39" spans="2:18" ht="12.75" customHeight="1">
      <c r="D39" s="802"/>
      <c r="E39" s="801"/>
      <c r="F39" s="801"/>
      <c r="G39" s="801"/>
      <c r="H39" s="801"/>
      <c r="K39" s="801"/>
      <c r="M39" s="801"/>
      <c r="N39" s="800"/>
      <c r="O39" s="800"/>
      <c r="P39" s="800"/>
      <c r="Q39" s="800"/>
    </row>
    <row r="40" spans="2:18" ht="12.75" customHeight="1">
      <c r="D40" s="802"/>
      <c r="E40" s="801"/>
      <c r="F40" s="801"/>
      <c r="G40" s="801"/>
      <c r="H40" s="801"/>
      <c r="K40" s="801"/>
      <c r="M40" s="801"/>
      <c r="N40" s="800"/>
      <c r="O40" s="800"/>
      <c r="P40" s="800"/>
      <c r="Q40" s="800"/>
    </row>
    <row r="41" spans="2:18" s="808" customFormat="1" ht="12.75" customHeight="1">
      <c r="C41" s="807"/>
      <c r="D41" s="811"/>
      <c r="E41" s="809"/>
      <c r="F41" s="809"/>
      <c r="G41" s="809"/>
      <c r="H41" s="809"/>
      <c r="I41" s="805"/>
      <c r="J41" s="810"/>
      <c r="K41" s="809"/>
      <c r="L41" s="805"/>
      <c r="M41" s="809"/>
      <c r="N41" s="809"/>
      <c r="O41" s="809"/>
      <c r="P41" s="809"/>
      <c r="Q41" s="809"/>
      <c r="R41" s="797"/>
    </row>
    <row r="42" spans="2:18" ht="12.75" customHeight="1">
      <c r="C42" s="815"/>
      <c r="D42" s="802"/>
      <c r="E42" s="801"/>
      <c r="F42" s="801"/>
      <c r="G42" s="801"/>
      <c r="H42" s="801"/>
      <c r="J42" s="806"/>
      <c r="K42" s="801"/>
      <c r="M42" s="801"/>
      <c r="N42" s="801"/>
      <c r="O42" s="801"/>
      <c r="P42" s="801"/>
    </row>
    <row r="43" spans="2:18" s="808" customFormat="1" ht="12.75" customHeight="1">
      <c r="B43" s="814"/>
      <c r="D43" s="811"/>
      <c r="E43" s="809"/>
      <c r="F43" s="809"/>
      <c r="G43" s="809"/>
      <c r="H43" s="809"/>
      <c r="I43" s="805"/>
      <c r="J43" s="810"/>
      <c r="K43" s="809"/>
      <c r="L43" s="805"/>
      <c r="M43" s="809"/>
      <c r="N43" s="809"/>
      <c r="O43" s="809"/>
      <c r="P43" s="809"/>
      <c r="Q43" s="809"/>
      <c r="R43" s="797"/>
    </row>
    <row r="44" spans="2:18" ht="12.75" customHeight="1">
      <c r="C44" s="807"/>
      <c r="D44" s="802"/>
      <c r="E44" s="801"/>
      <c r="F44" s="801"/>
      <c r="G44" s="801"/>
      <c r="H44" s="801"/>
      <c r="I44" s="805"/>
      <c r="J44" s="806"/>
      <c r="K44" s="801"/>
      <c r="L44" s="805"/>
      <c r="M44" s="801"/>
      <c r="N44" s="801"/>
      <c r="O44" s="801"/>
      <c r="P44" s="801"/>
      <c r="Q44" s="801"/>
    </row>
    <row r="45" spans="2:18" s="808" customFormat="1" ht="12.75" customHeight="1">
      <c r="C45" s="807"/>
      <c r="D45" s="809"/>
      <c r="E45" s="809"/>
      <c r="F45" s="809"/>
      <c r="G45" s="809"/>
      <c r="H45" s="809"/>
      <c r="I45" s="805"/>
      <c r="J45" s="810"/>
      <c r="K45" s="809"/>
      <c r="L45" s="805"/>
      <c r="M45" s="809"/>
      <c r="N45" s="809"/>
      <c r="O45" s="809"/>
      <c r="P45" s="809"/>
      <c r="Q45" s="809"/>
    </row>
    <row r="46" spans="2:18" s="808" customFormat="1" ht="12.75" customHeight="1">
      <c r="C46" s="807"/>
      <c r="D46" s="811"/>
      <c r="E46" s="809"/>
      <c r="F46" s="809"/>
      <c r="G46" s="809"/>
      <c r="H46" s="809"/>
      <c r="I46" s="805"/>
      <c r="J46" s="810"/>
      <c r="K46" s="809"/>
      <c r="L46" s="805"/>
      <c r="M46" s="809"/>
      <c r="N46" s="809"/>
      <c r="O46" s="809"/>
      <c r="P46" s="809"/>
    </row>
    <row r="47" spans="2:18" s="808" customFormat="1" ht="12.75" customHeight="1">
      <c r="C47" s="807"/>
      <c r="D47" s="809"/>
      <c r="E47" s="809"/>
      <c r="F47" s="809"/>
      <c r="G47" s="809"/>
      <c r="H47" s="809"/>
      <c r="I47" s="805"/>
      <c r="J47" s="810"/>
      <c r="K47" s="809"/>
      <c r="L47" s="805"/>
      <c r="M47" s="809"/>
      <c r="N47" s="813"/>
      <c r="O47" s="813"/>
      <c r="P47" s="813"/>
      <c r="Q47" s="813"/>
    </row>
    <row r="48" spans="2:18" s="808" customFormat="1" ht="12.75" customHeight="1">
      <c r="C48" s="807"/>
      <c r="D48" s="811"/>
      <c r="E48" s="809"/>
      <c r="F48" s="809"/>
      <c r="G48" s="809"/>
      <c r="H48" s="809"/>
      <c r="I48" s="805"/>
      <c r="J48" s="810"/>
      <c r="K48" s="809"/>
      <c r="L48" s="805"/>
      <c r="M48" s="809"/>
      <c r="N48" s="809"/>
      <c r="O48" s="809"/>
      <c r="P48" s="809"/>
    </row>
    <row r="49" spans="2:17" s="808" customFormat="1" ht="12.75" customHeight="1">
      <c r="B49" s="812"/>
      <c r="C49" s="807"/>
      <c r="D49" s="811"/>
      <c r="E49" s="809"/>
      <c r="F49" s="809"/>
      <c r="G49" s="809"/>
      <c r="H49" s="809"/>
      <c r="I49" s="805"/>
      <c r="J49" s="810"/>
      <c r="K49" s="809"/>
      <c r="L49" s="805"/>
      <c r="M49" s="809"/>
      <c r="N49" s="809"/>
      <c r="O49" s="809"/>
      <c r="P49" s="809"/>
      <c r="Q49" s="809"/>
    </row>
    <row r="50" spans="2:17" ht="12.75" customHeight="1">
      <c r="C50" s="807"/>
      <c r="D50" s="802"/>
      <c r="E50" s="801"/>
      <c r="F50" s="801"/>
      <c r="G50" s="801"/>
      <c r="H50" s="801"/>
      <c r="I50" s="805"/>
      <c r="J50" s="806"/>
      <c r="K50" s="801"/>
      <c r="L50" s="805"/>
      <c r="M50" s="801"/>
      <c r="N50" s="801"/>
      <c r="O50" s="801"/>
      <c r="P50" s="801"/>
    </row>
    <row r="51" spans="2:17" ht="12.75" customHeight="1">
      <c r="C51" s="807"/>
      <c r="D51" s="802"/>
      <c r="E51" s="801"/>
      <c r="F51" s="801"/>
      <c r="G51" s="801"/>
      <c r="H51" s="801"/>
      <c r="K51" s="801"/>
      <c r="M51" s="801"/>
      <c r="N51" s="800"/>
      <c r="O51" s="800"/>
      <c r="P51" s="800"/>
      <c r="Q51" s="800"/>
    </row>
    <row r="52" spans="2:17" ht="12.75" customHeight="1">
      <c r="C52" s="807"/>
      <c r="D52" s="802"/>
      <c r="E52" s="801"/>
      <c r="F52" s="801"/>
      <c r="G52" s="801"/>
      <c r="H52" s="801"/>
      <c r="K52" s="801"/>
      <c r="M52" s="801"/>
      <c r="N52" s="800"/>
      <c r="O52" s="800"/>
      <c r="P52" s="800"/>
      <c r="Q52" s="800"/>
    </row>
    <row r="53" spans="2:17" ht="12.75" customHeight="1">
      <c r="C53" s="807"/>
      <c r="D53" s="802"/>
      <c r="E53" s="801"/>
      <c r="F53" s="801"/>
      <c r="G53" s="801"/>
      <c r="H53" s="801"/>
      <c r="I53" s="805"/>
      <c r="J53" s="806"/>
      <c r="K53" s="801"/>
      <c r="L53" s="805"/>
      <c r="M53" s="801"/>
      <c r="N53" s="801"/>
      <c r="O53" s="801"/>
      <c r="P53" s="801"/>
    </row>
    <row r="54" spans="2:17" ht="12.75" customHeight="1">
      <c r="C54" s="804"/>
      <c r="D54" s="802"/>
      <c r="E54" s="801"/>
      <c r="F54" s="801"/>
      <c r="G54" s="801"/>
      <c r="H54" s="801"/>
      <c r="K54" s="801"/>
      <c r="M54" s="801"/>
      <c r="N54" s="800"/>
      <c r="O54" s="800"/>
      <c r="P54" s="800"/>
      <c r="Q54" s="800"/>
    </row>
    <row r="55" spans="2:17" ht="12.75" customHeight="1">
      <c r="C55" s="803"/>
      <c r="D55" s="802"/>
      <c r="E55" s="801"/>
      <c r="F55" s="801"/>
      <c r="G55" s="801"/>
      <c r="H55" s="801"/>
      <c r="K55" s="801"/>
      <c r="M55" s="801"/>
      <c r="N55" s="800"/>
      <c r="O55" s="800"/>
      <c r="P55" s="800"/>
      <c r="Q55" s="800"/>
    </row>
  </sheetData>
  <customSheetViews>
    <customSheetView guid="{700BB901-DE3D-40AF-9E84-3437521A0345}" showPageBreaks="1">
      <pageMargins left="0.7" right="0.7" top="0.75" bottom="0.75" header="0.3" footer="0.3"/>
      <pageSetup scale="67" orientation="landscape" r:id="rId1"/>
    </customSheetView>
    <customSheetView guid="{D30DA162-D620-4A19-970C-1046A6A23ED1}">
      <pageMargins left="0.7" right="0.7" top="0.75" bottom="0.75" header="0.3" footer="0.3"/>
      <pageSetup scale="67" orientation="landscape" r:id="rId2"/>
    </customSheetView>
    <customSheetView guid="{7B208CC4-03EC-49A3-9AEF-BDEAF48D6BE2}">
      <pageMargins left="0.7" right="0.7" top="0.75" bottom="0.75" header="0.3" footer="0.3"/>
      <pageSetup scale="67" orientation="landscape" r:id="rId3"/>
    </customSheetView>
    <customSheetView guid="{FAFF7267-5C8D-421B-A6E7-C317663504A2}">
      <pageMargins left="0.7" right="0.7" top="0.75" bottom="0.75" header="0.3" footer="0.3"/>
      <pageSetup scale="67" orientation="landscape" r:id="rId4"/>
    </customSheetView>
    <customSheetView guid="{659C7A86-29AF-4EB2-A484-62929168C99A}">
      <pageMargins left="0.7" right="0.7" top="0.75" bottom="0.75" header="0.3" footer="0.3"/>
      <pageSetup scale="67" orientation="landscape" r:id="rId5"/>
    </customSheetView>
    <customSheetView guid="{DE1D8474-1C81-4DEF-9FC4-4CC6D52CA0A7}">
      <pageMargins left="0.7" right="0.7" top="0.75" bottom="0.75" header="0.3" footer="0.3"/>
      <pageSetup scale="67" orientation="landscape" r:id="rId6"/>
    </customSheetView>
  </customSheetViews>
  <printOptions horizontalCentered="1"/>
  <pageMargins left="0.75" right="0.75" top="1" bottom="1" header="0.75" footer="0.75"/>
  <pageSetup scale="75" pageOrder="overThenDown" orientation="landscape" r:id="rId7"/>
  <headerFooter alignWithMargins="0">
    <oddFooter>&amp;L&amp;8Sponsored by:  Randall W. Hamlett and Gilbert T. Hughes</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2"/>
  <dimension ref="A1:Q52"/>
  <sheetViews>
    <sheetView workbookViewId="0"/>
  </sheetViews>
  <sheetFormatPr defaultColWidth="9.140625" defaultRowHeight="12.75" customHeight="1"/>
  <cols>
    <col min="1" max="1" width="5.5703125" style="59" customWidth="1"/>
    <col min="2" max="2" width="8.5703125" style="59" customWidth="1"/>
    <col min="3" max="3" width="35.85546875" style="59" customWidth="1"/>
    <col min="4" max="4" width="9.5703125" style="59" customWidth="1"/>
    <col min="5" max="5" width="7.42578125" style="59" bestFit="1" customWidth="1"/>
    <col min="6" max="6" width="12.5703125" style="59" bestFit="1" customWidth="1"/>
    <col min="7" max="7" width="5.85546875" style="59" bestFit="1" customWidth="1"/>
    <col min="8" max="8" width="11.42578125" style="59" customWidth="1"/>
    <col min="9" max="9" width="5.42578125" style="59" customWidth="1"/>
    <col min="10" max="10" width="8.5703125" style="61" customWidth="1"/>
    <col min="11" max="11" width="10.42578125" style="61" customWidth="1"/>
    <col min="12" max="12" width="6.42578125" style="59" customWidth="1"/>
    <col min="13" max="13" width="5.5703125" style="59" customWidth="1"/>
    <col min="14" max="14" width="5.42578125" style="59" customWidth="1"/>
    <col min="15" max="15" width="6.42578125" style="59" customWidth="1"/>
    <col min="16" max="16" width="6.5703125" style="59" customWidth="1"/>
    <col min="17" max="16384" width="9.140625" style="59"/>
  </cols>
  <sheetData>
    <row r="1" spans="1:16" ht="12" thickBot="1">
      <c r="L1" s="20"/>
      <c r="P1" s="1720" t="s">
        <v>1668</v>
      </c>
    </row>
    <row r="2" spans="1:16" ht="11.25">
      <c r="B2" s="1657" t="s">
        <v>465</v>
      </c>
      <c r="C2" s="147"/>
      <c r="F2" s="82"/>
      <c r="L2" s="354"/>
    </row>
    <row r="3" spans="1:16" ht="11.25">
      <c r="B3" s="295" t="s">
        <v>1407</v>
      </c>
      <c r="C3" s="145"/>
      <c r="F3" s="82"/>
      <c r="L3" s="354"/>
    </row>
    <row r="4" spans="1:16" ht="11.25">
      <c r="B4" s="1659" t="s">
        <v>385</v>
      </c>
      <c r="C4" s="145"/>
    </row>
    <row r="5" spans="1:16" ht="11.25">
      <c r="B5" s="1658" t="s">
        <v>1260</v>
      </c>
      <c r="C5" s="145"/>
    </row>
    <row r="6" spans="1:16" ht="12" thickBot="1">
      <c r="B6" s="1660"/>
      <c r="C6" s="144"/>
    </row>
    <row r="7" spans="1:16" ht="11.25">
      <c r="B7" s="57"/>
    </row>
    <row r="8" spans="1:16" ht="12" thickBot="1">
      <c r="B8" s="59" t="s">
        <v>584</v>
      </c>
      <c r="E8" s="60">
        <v>1</v>
      </c>
      <c r="F8" s="60">
        <v>2</v>
      </c>
      <c r="G8" s="60">
        <v>3</v>
      </c>
      <c r="H8" s="60">
        <v>4</v>
      </c>
      <c r="I8" s="60">
        <v>5</v>
      </c>
      <c r="J8" s="60">
        <v>6</v>
      </c>
      <c r="K8" s="60">
        <v>7</v>
      </c>
      <c r="L8" s="60">
        <v>8</v>
      </c>
      <c r="M8" s="60">
        <v>9</v>
      </c>
      <c r="N8" s="355">
        <v>10</v>
      </c>
      <c r="O8" s="355">
        <v>11</v>
      </c>
      <c r="P8" s="61">
        <v>12</v>
      </c>
    </row>
    <row r="9" spans="1:16" ht="11.25">
      <c r="A9" s="564"/>
      <c r="B9" s="388"/>
      <c r="C9" s="388"/>
      <c r="D9" s="388"/>
      <c r="E9" s="388"/>
      <c r="F9" s="388"/>
      <c r="G9" s="388"/>
      <c r="H9" s="356" t="s">
        <v>352</v>
      </c>
      <c r="I9" s="388"/>
      <c r="J9" s="388"/>
      <c r="K9" s="388"/>
      <c r="L9" s="356"/>
      <c r="M9" s="356"/>
      <c r="N9" s="356"/>
      <c r="O9" s="390"/>
      <c r="P9" s="356"/>
    </row>
    <row r="10" spans="1:16" ht="11.25">
      <c r="A10" s="565"/>
      <c r="B10" s="357" t="s">
        <v>611</v>
      </c>
      <c r="C10" s="357" t="s">
        <v>578</v>
      </c>
      <c r="D10" s="357" t="s">
        <v>583</v>
      </c>
      <c r="E10" s="391" t="s">
        <v>281</v>
      </c>
      <c r="F10" s="357" t="s">
        <v>282</v>
      </c>
      <c r="G10" s="357" t="s">
        <v>251</v>
      </c>
      <c r="H10" s="357" t="s">
        <v>283</v>
      </c>
      <c r="I10" s="357" t="s">
        <v>285</v>
      </c>
      <c r="J10" s="357" t="s">
        <v>383</v>
      </c>
      <c r="K10" s="357" t="s">
        <v>284</v>
      </c>
      <c r="L10" s="357" t="s">
        <v>162</v>
      </c>
      <c r="M10" s="357" t="s">
        <v>163</v>
      </c>
      <c r="N10" s="357" t="s">
        <v>993</v>
      </c>
      <c r="O10" s="357" t="s">
        <v>270</v>
      </c>
      <c r="P10" s="357" t="s">
        <v>283</v>
      </c>
    </row>
    <row r="11" spans="1:16" ht="11.25">
      <c r="A11" s="565" t="s">
        <v>272</v>
      </c>
      <c r="B11" s="357" t="s">
        <v>250</v>
      </c>
      <c r="C11" s="357"/>
      <c r="D11" s="357" t="s">
        <v>586</v>
      </c>
      <c r="E11" s="391" t="s">
        <v>352</v>
      </c>
      <c r="F11" s="357" t="s">
        <v>353</v>
      </c>
      <c r="G11" s="357" t="s">
        <v>176</v>
      </c>
      <c r="H11" s="357" t="s">
        <v>354</v>
      </c>
      <c r="I11" s="357" t="s">
        <v>356</v>
      </c>
      <c r="J11" s="357" t="s">
        <v>286</v>
      </c>
      <c r="K11" s="357" t="s">
        <v>355</v>
      </c>
      <c r="L11" s="357"/>
      <c r="M11" s="357"/>
      <c r="N11" s="357"/>
      <c r="O11" s="357"/>
      <c r="P11" s="357"/>
    </row>
    <row r="12" spans="1:16" ht="12" thickBot="1">
      <c r="A12" s="566" t="s">
        <v>1083</v>
      </c>
      <c r="B12" s="358"/>
      <c r="C12" s="358"/>
      <c r="D12" s="358"/>
      <c r="E12" s="393"/>
      <c r="F12" s="358"/>
      <c r="G12" s="358"/>
      <c r="H12" s="358"/>
      <c r="I12" s="358"/>
      <c r="J12" s="358" t="s">
        <v>357</v>
      </c>
      <c r="K12" s="358"/>
      <c r="L12" s="358"/>
      <c r="M12" s="358"/>
      <c r="N12" s="358"/>
      <c r="O12" s="358"/>
      <c r="P12" s="359"/>
    </row>
    <row r="13" spans="1:16" ht="12.75" customHeight="1">
      <c r="A13" s="585">
        <v>1</v>
      </c>
      <c r="B13" s="94"/>
      <c r="C13" s="94"/>
      <c r="D13" s="94"/>
      <c r="E13" s="155"/>
      <c r="F13" s="155"/>
      <c r="G13" s="155"/>
      <c r="H13" s="156"/>
      <c r="I13" s="155"/>
      <c r="J13" s="155"/>
      <c r="K13" s="155"/>
      <c r="L13" s="155"/>
      <c r="M13" s="155"/>
      <c r="N13" s="155"/>
      <c r="O13" s="155"/>
      <c r="P13" s="648"/>
    </row>
    <row r="14" spans="1:16" s="40" customFormat="1" ht="11.25">
      <c r="A14" s="570">
        <f>+A13+1</f>
        <v>2</v>
      </c>
      <c r="B14" s="4"/>
      <c r="D14" s="59"/>
      <c r="E14" s="156"/>
      <c r="F14" s="156"/>
      <c r="G14" s="156"/>
      <c r="H14" s="156"/>
      <c r="I14" s="158"/>
      <c r="J14" s="159"/>
      <c r="K14" s="160"/>
      <c r="L14" s="156"/>
      <c r="M14" s="156"/>
      <c r="N14" s="160"/>
      <c r="O14" s="161"/>
      <c r="P14" s="649"/>
    </row>
    <row r="15" spans="1:16" s="20" customFormat="1" ht="11.25">
      <c r="A15" s="570">
        <f t="shared" ref="A15:A18" si="0">+A14+1</f>
        <v>3</v>
      </c>
      <c r="B15" s="10"/>
      <c r="C15" s="4" t="s">
        <v>1078</v>
      </c>
      <c r="D15" s="59"/>
      <c r="E15" s="156"/>
      <c r="F15" s="156"/>
      <c r="G15" s="156"/>
      <c r="H15" s="156"/>
      <c r="I15" s="162"/>
      <c r="J15" s="163"/>
      <c r="K15" s="156"/>
      <c r="L15" s="156"/>
      <c r="M15" s="156"/>
      <c r="N15" s="156"/>
      <c r="O15" s="164"/>
      <c r="P15" s="649"/>
    </row>
    <row r="16" spans="1:16" s="20" customFormat="1" ht="11.25">
      <c r="A16" s="570">
        <f t="shared" si="0"/>
        <v>4</v>
      </c>
      <c r="B16" s="10"/>
      <c r="C16" s="10"/>
      <c r="D16" s="152"/>
      <c r="E16" s="156"/>
      <c r="F16" s="156"/>
      <c r="G16" s="156"/>
      <c r="H16" s="156"/>
      <c r="I16" s="165"/>
      <c r="J16" s="163"/>
      <c r="K16" s="156"/>
      <c r="L16" s="164"/>
      <c r="M16" s="164"/>
      <c r="N16" s="164"/>
      <c r="O16" s="164"/>
      <c r="P16" s="649"/>
    </row>
    <row r="17" spans="1:16" s="20" customFormat="1" ht="12" thickBot="1">
      <c r="A17" s="570">
        <f t="shared" si="0"/>
        <v>5</v>
      </c>
      <c r="C17" s="10"/>
      <c r="D17" s="19"/>
      <c r="E17" s="156"/>
      <c r="F17" s="156"/>
      <c r="G17" s="156"/>
      <c r="H17" s="156"/>
      <c r="I17" s="165"/>
      <c r="J17" s="163"/>
      <c r="K17" s="156"/>
      <c r="L17" s="164"/>
      <c r="M17" s="164"/>
      <c r="N17" s="164"/>
      <c r="O17" s="164"/>
      <c r="P17" s="649"/>
    </row>
    <row r="18" spans="1:16" s="40" customFormat="1" ht="12" thickBot="1">
      <c r="A18" s="570">
        <f t="shared" si="0"/>
        <v>6</v>
      </c>
      <c r="B18" s="305" t="s">
        <v>840</v>
      </c>
      <c r="C18" s="525"/>
      <c r="D18" s="306" t="s">
        <v>266</v>
      </c>
      <c r="E18" s="309"/>
      <c r="F18" s="309"/>
      <c r="G18" s="309"/>
      <c r="H18" s="309"/>
      <c r="I18" s="526"/>
      <c r="J18" s="527"/>
      <c r="K18" s="309"/>
      <c r="L18" s="309"/>
      <c r="M18" s="309"/>
      <c r="N18" s="309"/>
      <c r="O18" s="309"/>
      <c r="P18" s="528"/>
    </row>
    <row r="19" spans="1:16" s="20" customFormat="1" ht="11.25">
      <c r="B19" s="10"/>
      <c r="C19" s="39"/>
      <c r="D19" s="38"/>
      <c r="E19" s="23"/>
      <c r="F19" s="23"/>
      <c r="G19" s="23"/>
      <c r="H19" s="23"/>
      <c r="I19" s="37"/>
      <c r="J19" s="32"/>
      <c r="K19" s="12"/>
      <c r="L19" s="23"/>
      <c r="M19" s="23"/>
      <c r="N19" s="23"/>
      <c r="O19" s="23"/>
      <c r="P19" s="23"/>
    </row>
    <row r="20" spans="1:16" s="20" customFormat="1" ht="11.25">
      <c r="D20" s="19"/>
      <c r="E20" s="23"/>
      <c r="I20" s="19"/>
      <c r="J20" s="13"/>
    </row>
    <row r="21" spans="1:16" s="20" customFormat="1" ht="11.25">
      <c r="D21" s="19"/>
      <c r="I21" s="19"/>
      <c r="J21" s="35"/>
    </row>
    <row r="22" spans="1:16" ht="12.75" customHeight="1">
      <c r="B22" s="57"/>
      <c r="D22" s="53"/>
      <c r="E22" s="53"/>
      <c r="F22" s="53"/>
      <c r="G22" s="53"/>
      <c r="H22" s="53"/>
      <c r="I22" s="53"/>
      <c r="L22" s="53"/>
      <c r="M22" s="53"/>
      <c r="N22" s="53"/>
      <c r="O22" s="53"/>
    </row>
    <row r="23" spans="1:16" ht="12.75" customHeight="1">
      <c r="D23" s="149"/>
      <c r="E23" s="53"/>
      <c r="F23" s="53"/>
      <c r="G23" s="53"/>
      <c r="H23" s="53"/>
      <c r="I23" s="53"/>
      <c r="L23" s="53"/>
      <c r="M23" s="12"/>
      <c r="N23" s="12"/>
      <c r="O23" s="12"/>
      <c r="P23" s="12"/>
    </row>
    <row r="24" spans="1:16" ht="12.75" customHeight="1">
      <c r="C24" s="99"/>
      <c r="D24" s="153"/>
      <c r="E24" s="53"/>
      <c r="F24" s="53"/>
      <c r="G24" s="53"/>
      <c r="H24" s="53"/>
      <c r="I24" s="53"/>
      <c r="L24" s="53"/>
      <c r="M24" s="12"/>
      <c r="N24" s="12"/>
      <c r="O24" s="12"/>
      <c r="P24" s="12"/>
    </row>
    <row r="25" spans="1:16" s="57" customFormat="1" ht="12.75" customHeight="1">
      <c r="C25" s="65"/>
      <c r="D25" s="150"/>
      <c r="E25" s="66"/>
      <c r="F25" s="66"/>
      <c r="G25" s="66"/>
      <c r="H25" s="66"/>
      <c r="I25" s="66"/>
      <c r="J25" s="68"/>
      <c r="K25" s="68"/>
      <c r="L25" s="66"/>
      <c r="M25" s="66"/>
      <c r="N25" s="66"/>
      <c r="O25" s="66"/>
      <c r="P25" s="66"/>
    </row>
    <row r="26" spans="1:16" ht="12.75" customHeight="1">
      <c r="D26" s="98"/>
      <c r="E26" s="53"/>
      <c r="F26" s="53"/>
      <c r="G26" s="53"/>
      <c r="H26" s="53"/>
      <c r="I26" s="53"/>
      <c r="L26" s="53"/>
      <c r="M26" s="53"/>
      <c r="N26" s="53"/>
      <c r="O26" s="53"/>
    </row>
    <row r="27" spans="1:16" s="57" customFormat="1" ht="12.75" customHeight="1">
      <c r="B27" s="59"/>
      <c r="C27" s="74"/>
      <c r="D27" s="98"/>
      <c r="E27" s="66"/>
      <c r="F27" s="71"/>
      <c r="G27" s="66"/>
      <c r="H27" s="66"/>
      <c r="I27" s="66"/>
      <c r="J27" s="72"/>
      <c r="K27" s="68"/>
      <c r="L27" s="66"/>
      <c r="M27" s="66"/>
      <c r="N27" s="66"/>
      <c r="O27" s="66"/>
    </row>
    <row r="28" spans="1:16" ht="12.75" customHeight="1">
      <c r="D28" s="151"/>
      <c r="E28" s="53"/>
      <c r="F28" s="53"/>
      <c r="G28" s="53"/>
      <c r="H28" s="53"/>
      <c r="I28" s="53"/>
      <c r="L28" s="53"/>
      <c r="M28" s="62"/>
      <c r="N28" s="62"/>
      <c r="O28" s="62"/>
      <c r="P28" s="62"/>
    </row>
    <row r="29" spans="1:16" ht="12.75" customHeight="1">
      <c r="B29" s="57"/>
      <c r="C29" s="57"/>
      <c r="D29" s="154"/>
      <c r="E29" s="53"/>
      <c r="F29" s="53"/>
      <c r="G29" s="53"/>
      <c r="H29" s="53"/>
      <c r="I29" s="53"/>
      <c r="L29" s="53"/>
      <c r="M29" s="62"/>
      <c r="N29" s="62"/>
      <c r="O29" s="62"/>
      <c r="P29" s="62"/>
    </row>
    <row r="30" spans="1:16" ht="12.75" customHeight="1">
      <c r="D30" s="151"/>
      <c r="E30" s="53"/>
      <c r="F30" s="53"/>
      <c r="G30" s="53"/>
      <c r="H30" s="53"/>
      <c r="I30" s="53"/>
      <c r="L30" s="53"/>
      <c r="M30" s="62"/>
      <c r="N30" s="62"/>
      <c r="O30" s="62"/>
      <c r="P30" s="62"/>
    </row>
    <row r="31" spans="1:16" ht="12.75" customHeight="1">
      <c r="D31" s="73"/>
      <c r="E31" s="53"/>
      <c r="F31" s="53"/>
      <c r="G31" s="53"/>
      <c r="H31" s="53"/>
      <c r="I31" s="53"/>
      <c r="L31" s="53"/>
      <c r="M31" s="62"/>
      <c r="N31" s="62"/>
      <c r="O31" s="62"/>
      <c r="P31" s="62"/>
    </row>
    <row r="32" spans="1:16" ht="12.75" customHeight="1">
      <c r="D32" s="73"/>
      <c r="E32" s="53"/>
      <c r="F32" s="53"/>
      <c r="G32" s="53"/>
      <c r="H32" s="53"/>
      <c r="I32" s="53"/>
      <c r="L32" s="53"/>
      <c r="M32" s="62"/>
      <c r="N32" s="62"/>
      <c r="O32" s="62"/>
      <c r="P32" s="62"/>
    </row>
    <row r="33" spans="2:17" ht="12.75" customHeight="1">
      <c r="D33" s="73"/>
      <c r="E33" s="53"/>
      <c r="F33" s="53"/>
      <c r="G33" s="53"/>
      <c r="H33" s="53"/>
      <c r="I33" s="53"/>
      <c r="L33" s="53"/>
      <c r="M33" s="62"/>
      <c r="N33" s="62"/>
      <c r="O33" s="62"/>
      <c r="P33" s="62"/>
    </row>
    <row r="34" spans="2:17" ht="12.75" customHeight="1">
      <c r="D34" s="73"/>
      <c r="E34" s="53"/>
      <c r="F34" s="53"/>
      <c r="G34" s="53"/>
      <c r="H34" s="53"/>
      <c r="I34" s="53"/>
      <c r="L34" s="53"/>
      <c r="M34" s="12"/>
      <c r="N34" s="12"/>
      <c r="O34" s="12"/>
      <c r="P34" s="12"/>
    </row>
    <row r="35" spans="2:17" ht="12.75" customHeight="1">
      <c r="D35" s="73"/>
      <c r="E35" s="53"/>
      <c r="F35" s="53"/>
      <c r="G35" s="53"/>
      <c r="H35" s="53"/>
      <c r="I35" s="53"/>
      <c r="L35" s="53"/>
      <c r="M35" s="62"/>
      <c r="N35" s="62"/>
      <c r="O35" s="62"/>
      <c r="P35" s="62"/>
    </row>
    <row r="36" spans="2:17" ht="12.75" customHeight="1">
      <c r="D36" s="73"/>
      <c r="E36" s="53"/>
      <c r="F36" s="53"/>
      <c r="G36" s="53"/>
      <c r="H36" s="53"/>
      <c r="I36" s="53"/>
      <c r="L36" s="53"/>
      <c r="M36" s="62"/>
      <c r="N36" s="62"/>
      <c r="O36" s="62"/>
      <c r="P36" s="62"/>
    </row>
    <row r="37" spans="2:17" ht="12.75" customHeight="1">
      <c r="D37" s="73"/>
      <c r="E37" s="53"/>
      <c r="F37" s="53"/>
      <c r="G37" s="53"/>
      <c r="H37" s="53"/>
      <c r="I37" s="53"/>
      <c r="L37" s="53"/>
      <c r="M37" s="62"/>
      <c r="N37" s="62"/>
      <c r="O37" s="62"/>
      <c r="P37" s="62"/>
    </row>
    <row r="38" spans="2:17" s="57" customFormat="1" ht="12.75" customHeight="1">
      <c r="C38" s="65"/>
      <c r="D38" s="71"/>
      <c r="E38" s="66"/>
      <c r="F38" s="66"/>
      <c r="G38" s="66"/>
      <c r="H38" s="66"/>
      <c r="I38" s="66"/>
      <c r="J38" s="68"/>
      <c r="K38" s="72"/>
      <c r="L38" s="66"/>
      <c r="M38" s="66"/>
      <c r="N38" s="66"/>
      <c r="O38" s="66"/>
      <c r="P38" s="66"/>
      <c r="Q38" s="59"/>
    </row>
    <row r="39" spans="2:17" ht="12.75" customHeight="1">
      <c r="C39" s="99"/>
      <c r="D39" s="73"/>
      <c r="E39" s="53"/>
      <c r="F39" s="53"/>
      <c r="G39" s="53"/>
      <c r="H39" s="53"/>
      <c r="I39" s="53"/>
      <c r="K39" s="101"/>
      <c r="L39" s="53"/>
      <c r="M39" s="53"/>
      <c r="N39" s="53"/>
      <c r="O39" s="53"/>
    </row>
    <row r="40" spans="2:17" s="57" customFormat="1" ht="12.75" customHeight="1">
      <c r="B40" s="112"/>
      <c r="D40" s="71"/>
      <c r="E40" s="66"/>
      <c r="F40" s="66"/>
      <c r="G40" s="66"/>
      <c r="H40" s="66"/>
      <c r="I40" s="66"/>
      <c r="J40" s="68"/>
      <c r="K40" s="72"/>
      <c r="L40" s="66"/>
      <c r="M40" s="66"/>
      <c r="N40" s="66"/>
      <c r="O40" s="66"/>
      <c r="P40" s="66"/>
      <c r="Q40" s="59"/>
    </row>
    <row r="41" spans="2:17" ht="12.75" customHeight="1">
      <c r="C41" s="65"/>
      <c r="D41" s="73"/>
      <c r="E41" s="53"/>
      <c r="F41" s="53"/>
      <c r="G41" s="53"/>
      <c r="H41" s="53"/>
      <c r="I41" s="53"/>
      <c r="J41" s="68"/>
      <c r="K41" s="101"/>
      <c r="L41" s="53"/>
      <c r="M41" s="53"/>
      <c r="N41" s="53"/>
      <c r="O41" s="53"/>
      <c r="P41" s="53"/>
    </row>
    <row r="42" spans="2:17" s="57" customFormat="1" ht="12.75" customHeight="1">
      <c r="C42" s="65"/>
      <c r="D42" s="66"/>
      <c r="E42" s="66"/>
      <c r="F42" s="66"/>
      <c r="G42" s="66"/>
      <c r="H42" s="66"/>
      <c r="I42" s="66"/>
      <c r="J42" s="68"/>
      <c r="K42" s="72"/>
      <c r="L42" s="66"/>
      <c r="M42" s="66"/>
      <c r="N42" s="66"/>
      <c r="O42" s="66"/>
      <c r="P42" s="66"/>
    </row>
    <row r="43" spans="2:17" s="57" customFormat="1" ht="12.75" customHeight="1">
      <c r="C43" s="65"/>
      <c r="D43" s="71"/>
      <c r="E43" s="66"/>
      <c r="F43" s="66"/>
      <c r="G43" s="66"/>
      <c r="H43" s="66"/>
      <c r="I43" s="66"/>
      <c r="J43" s="68"/>
      <c r="K43" s="72"/>
      <c r="L43" s="66"/>
      <c r="M43" s="66"/>
      <c r="N43" s="66"/>
      <c r="O43" s="66"/>
    </row>
    <row r="44" spans="2:17" s="57" customFormat="1" ht="12.75" customHeight="1">
      <c r="C44" s="65"/>
      <c r="D44" s="66"/>
      <c r="E44" s="66"/>
      <c r="F44" s="66"/>
      <c r="G44" s="66"/>
      <c r="H44" s="66"/>
      <c r="I44" s="66"/>
      <c r="J44" s="68"/>
      <c r="K44" s="72"/>
      <c r="L44" s="66"/>
      <c r="M44" s="102"/>
      <c r="N44" s="102"/>
      <c r="O44" s="102"/>
      <c r="P44" s="102"/>
    </row>
    <row r="45" spans="2:17" s="57" customFormat="1" ht="12.75" customHeight="1">
      <c r="C45" s="65"/>
      <c r="D45" s="71"/>
      <c r="E45" s="66"/>
      <c r="F45" s="66"/>
      <c r="G45" s="66"/>
      <c r="H45" s="66"/>
      <c r="I45" s="66"/>
      <c r="J45" s="68"/>
      <c r="K45" s="72"/>
      <c r="L45" s="66"/>
      <c r="M45" s="66"/>
      <c r="N45" s="66"/>
      <c r="O45" s="66"/>
    </row>
    <row r="46" spans="2:17" s="57" customFormat="1" ht="12.75" customHeight="1">
      <c r="B46" s="96"/>
      <c r="C46" s="65"/>
      <c r="D46" s="71"/>
      <c r="E46" s="66"/>
      <c r="F46" s="66"/>
      <c r="G46" s="66"/>
      <c r="H46" s="66"/>
      <c r="I46" s="66"/>
      <c r="J46" s="68"/>
      <c r="K46" s="72"/>
      <c r="L46" s="66"/>
      <c r="M46" s="66"/>
      <c r="N46" s="66"/>
      <c r="O46" s="66"/>
      <c r="P46" s="66"/>
    </row>
    <row r="47" spans="2:17" ht="12.75" customHeight="1">
      <c r="C47" s="65"/>
      <c r="D47" s="73"/>
      <c r="E47" s="53"/>
      <c r="F47" s="53"/>
      <c r="G47" s="53"/>
      <c r="H47" s="53"/>
      <c r="I47" s="53"/>
      <c r="J47" s="68"/>
      <c r="K47" s="101"/>
      <c r="L47" s="53"/>
      <c r="M47" s="53"/>
      <c r="N47" s="53"/>
      <c r="O47" s="53"/>
    </row>
    <row r="48" spans="2:17" ht="12.75" customHeight="1">
      <c r="C48" s="65"/>
      <c r="D48" s="73"/>
      <c r="E48" s="53"/>
      <c r="F48" s="53"/>
      <c r="G48" s="53"/>
      <c r="H48" s="53"/>
      <c r="I48" s="53"/>
      <c r="L48" s="53"/>
      <c r="M48" s="62"/>
      <c r="N48" s="62"/>
      <c r="O48" s="62"/>
      <c r="P48" s="62"/>
    </row>
    <row r="49" spans="3:16" ht="12.75" customHeight="1">
      <c r="C49" s="65"/>
      <c r="D49" s="73"/>
      <c r="E49" s="53"/>
      <c r="F49" s="53"/>
      <c r="G49" s="53"/>
      <c r="H49" s="53"/>
      <c r="I49" s="53"/>
      <c r="L49" s="53"/>
      <c r="M49" s="62"/>
      <c r="N49" s="62"/>
      <c r="O49" s="62"/>
      <c r="P49" s="62"/>
    </row>
    <row r="50" spans="3:16" ht="12.75" customHeight="1">
      <c r="C50" s="65"/>
      <c r="D50" s="73"/>
      <c r="E50" s="53"/>
      <c r="F50" s="53"/>
      <c r="G50" s="53"/>
      <c r="H50" s="53"/>
      <c r="I50" s="53"/>
      <c r="J50" s="68"/>
      <c r="K50" s="101"/>
      <c r="L50" s="53"/>
      <c r="M50" s="53"/>
      <c r="N50" s="53"/>
      <c r="O50" s="53"/>
    </row>
    <row r="51" spans="3:16" ht="12.75" customHeight="1">
      <c r="C51" s="74"/>
      <c r="D51" s="73"/>
      <c r="E51" s="53"/>
      <c r="F51" s="53"/>
      <c r="G51" s="53"/>
      <c r="H51" s="53"/>
      <c r="I51" s="53"/>
      <c r="L51" s="53"/>
      <c r="M51" s="62"/>
      <c r="N51" s="62"/>
      <c r="O51" s="62"/>
      <c r="P51" s="62"/>
    </row>
    <row r="52" spans="3:16" ht="12.75" customHeight="1">
      <c r="C52" s="75"/>
      <c r="D52" s="73"/>
      <c r="E52" s="53"/>
      <c r="F52" s="53"/>
      <c r="G52" s="53"/>
      <c r="H52" s="53"/>
      <c r="I52" s="53"/>
      <c r="L52" s="53"/>
      <c r="M52" s="62"/>
      <c r="N52" s="62"/>
      <c r="O52" s="62"/>
      <c r="P52" s="62"/>
    </row>
  </sheetData>
  <customSheetViews>
    <customSheetView guid="{700BB901-DE3D-40AF-9E84-3437521A0345}" showPageBreaks="1" fitToPage="1">
      <pageMargins left="0.5" right="0.5" top="1" bottom="1" header="0.5" footer="0.5"/>
      <pageSetup scale="67" orientation="landscape" horizontalDpi="1200" verticalDpi="1200" r:id="rId1"/>
      <headerFooter alignWithMargins="0">
        <oddFooter>&amp;L&amp;8Sponsored by:  Randall W. Hamlett&amp;C&amp;8&amp;A&amp;R&amp;8&amp;P of &amp;N</oddFooter>
      </headerFooter>
    </customSheetView>
    <customSheetView guid="{D30DA162-D620-4A19-970C-1046A6A23ED1}" fitToPage="1">
      <pageMargins left="0.5" right="0.5" top="1" bottom="1" header="0.5" footer="0.5"/>
      <pageSetup scale="71" orientation="landscape" horizontalDpi="1200" verticalDpi="1200" r:id="rId2"/>
      <headerFooter alignWithMargins="0">
        <oddFooter>&amp;L&amp;8Sponsored by:  Randall W. Hamlett&amp;C&amp;8&amp;A&amp;R&amp;8&amp;P of &amp;N</oddFooter>
      </headerFooter>
    </customSheetView>
    <customSheetView guid="{7B208CC4-03EC-49A3-9AEF-BDEAF48D6BE2}" showPageBreaks="1" fitToPage="1" printArea="1">
      <pageMargins left="0.5" right="0.5" top="1" bottom="1" header="0.5" footer="0.5"/>
      <pageSetup scale="71" orientation="landscape" horizontalDpi="1200" verticalDpi="1200" r:id="rId3"/>
      <headerFooter alignWithMargins="0">
        <oddFooter>&amp;L&amp;8Sponsored by:  Randall W. Hamlett&amp;C&amp;8&amp;A&amp;R&amp;8&amp;P of &amp;N</oddFooter>
      </headerFooter>
    </customSheetView>
    <customSheetView guid="{FAFF7267-5C8D-421B-A6E7-C317663504A2}" fitToPage="1">
      <pageMargins left="0.5" right="0.5" top="1" bottom="1" header="0.5" footer="0.5"/>
      <pageSetup scale="67" orientation="landscape" horizontalDpi="1200" verticalDpi="1200" r:id="rId4"/>
      <headerFooter alignWithMargins="0">
        <oddFooter>&amp;L&amp;8Sponsored by:  Randall W. Hamlett&amp;C&amp;8&amp;A&amp;R&amp;8&amp;P of &amp;N</oddFooter>
      </headerFooter>
    </customSheetView>
    <customSheetView guid="{659C7A86-29AF-4EB2-A484-62929168C99A}" fitToPage="1">
      <pageMargins left="0.5" right="0.5" top="1" bottom="1" header="0.5" footer="0.5"/>
      <pageSetup scale="67" orientation="landscape" horizontalDpi="1200" verticalDpi="1200" r:id="rId5"/>
      <headerFooter alignWithMargins="0">
        <oddFooter>&amp;L&amp;8Sponsored by:  Randall W. Hamlett&amp;C&amp;8&amp;A&amp;R&amp;8&amp;P of &amp;N</oddFooter>
      </headerFooter>
    </customSheetView>
    <customSheetView guid="{DE1D8474-1C81-4DEF-9FC4-4CC6D52CA0A7}" fitToPage="1">
      <pageMargins left="0.5" right="0.5" top="1" bottom="1" header="0.5" footer="0.5"/>
      <pageSetup scale="67" orientation="landscape" horizontalDpi="1200" verticalDpi="1200" r:id="rId6"/>
      <headerFooter alignWithMargins="0">
        <oddFooter>&amp;L&amp;8Sponsored by:  Randall W. Hamlett&amp;C&amp;8&amp;A&amp;R&amp;8&amp;P of &amp;N</oddFooter>
      </headerFooter>
    </customSheetView>
  </customSheetViews>
  <phoneticPr fontId="20" type="noConversion"/>
  <printOptions horizontalCentered="1"/>
  <pageMargins left="0.75" right="0.75" top="1" bottom="1" header="0.75" footer="0.75"/>
  <pageSetup scale="75" pageOrder="overThenDown" orientation="landscape" r:id="rId7"/>
  <headerFooter alignWithMargins="0">
    <oddFooter>&amp;L&amp;8Sponsored by:  Randall W. Hamlett and Gilbert T. Hughes</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dimension ref="A1:Q43"/>
  <sheetViews>
    <sheetView workbookViewId="0"/>
  </sheetViews>
  <sheetFormatPr defaultColWidth="9.140625" defaultRowHeight="12.75" customHeight="1"/>
  <cols>
    <col min="1" max="1" width="4.5703125" style="870" customWidth="1"/>
    <col min="2" max="2" width="8" style="870" customWidth="1"/>
    <col min="3" max="3" width="31.5703125" style="870" customWidth="1"/>
    <col min="4" max="4" width="10.85546875" style="870" bestFit="1" customWidth="1"/>
    <col min="5" max="5" width="7.42578125" style="870" bestFit="1" customWidth="1"/>
    <col min="6" max="6" width="12.42578125" style="870" customWidth="1"/>
    <col min="7" max="7" width="10.85546875" style="870" customWidth="1"/>
    <col min="8" max="8" width="11.42578125" style="870" customWidth="1"/>
    <col min="9" max="9" width="9.5703125" style="870" customWidth="1"/>
    <col min="10" max="10" width="10.5703125" style="870" customWidth="1"/>
    <col min="11" max="11" width="4.5703125" style="871" customWidth="1"/>
    <col min="12" max="12" width="8.140625" style="870" customWidth="1"/>
    <col min="13" max="13" width="5.42578125" style="870" bestFit="1" customWidth="1"/>
    <col min="14" max="14" width="4.5703125" style="870" bestFit="1" customWidth="1"/>
    <col min="15" max="15" width="7.42578125" style="870" customWidth="1"/>
    <col min="16" max="16" width="6.5703125" style="870" customWidth="1"/>
    <col min="17" max="17" width="7.28515625" style="870" customWidth="1"/>
    <col min="18" max="18" width="13.140625" style="870" customWidth="1"/>
    <col min="19" max="16384" width="9.140625" style="870"/>
  </cols>
  <sheetData>
    <row r="1" spans="1:17" ht="12" thickBot="1">
      <c r="L1" s="776"/>
      <c r="Q1" s="961" t="s">
        <v>1669</v>
      </c>
    </row>
    <row r="2" spans="1:17" ht="11.25">
      <c r="B2" s="938" t="s">
        <v>465</v>
      </c>
      <c r="C2" s="937"/>
      <c r="F2" s="936"/>
      <c r="L2" s="777"/>
      <c r="Q2" s="777"/>
    </row>
    <row r="3" spans="1:17" ht="11.25">
      <c r="B3" s="544" t="s">
        <v>1407</v>
      </c>
      <c r="C3" s="934"/>
      <c r="F3" s="936"/>
      <c r="L3" s="777"/>
      <c r="Q3" s="777"/>
    </row>
    <row r="4" spans="1:17" ht="11.25">
      <c r="B4" s="935" t="s">
        <v>1362</v>
      </c>
      <c r="C4" s="934"/>
    </row>
    <row r="5" spans="1:17" ht="11.25">
      <c r="B5" s="935" t="s">
        <v>1260</v>
      </c>
      <c r="C5" s="934"/>
    </row>
    <row r="6" spans="1:17" ht="12" thickBot="1">
      <c r="B6" s="933"/>
      <c r="C6" s="932"/>
    </row>
    <row r="7" spans="1:17" ht="11.25">
      <c r="B7" s="880"/>
    </row>
    <row r="8" spans="1:17" ht="12" thickBot="1">
      <c r="B8" s="870" t="s">
        <v>584</v>
      </c>
      <c r="E8" s="931">
        <v>1</v>
      </c>
      <c r="F8" s="931">
        <v>2</v>
      </c>
      <c r="G8" s="931">
        <v>3</v>
      </c>
      <c r="H8" s="931">
        <v>4</v>
      </c>
      <c r="I8" s="931">
        <v>5</v>
      </c>
      <c r="J8" s="931">
        <v>6</v>
      </c>
      <c r="K8" s="931">
        <v>7</v>
      </c>
      <c r="L8" s="931">
        <v>8</v>
      </c>
      <c r="M8" s="930">
        <v>9</v>
      </c>
      <c r="N8" s="930">
        <v>10</v>
      </c>
      <c r="O8" s="871">
        <v>11</v>
      </c>
      <c r="P8" s="871">
        <v>12</v>
      </c>
      <c r="Q8" s="871">
        <v>13</v>
      </c>
    </row>
    <row r="9" spans="1:17" ht="11.25">
      <c r="A9" s="929"/>
      <c r="B9" s="928"/>
      <c r="C9" s="928"/>
      <c r="D9" s="928"/>
      <c r="E9" s="928"/>
      <c r="F9" s="928"/>
      <c r="G9" s="928"/>
      <c r="H9" s="926" t="s">
        <v>352</v>
      </c>
      <c r="I9" s="926" t="s">
        <v>355</v>
      </c>
      <c r="J9" s="928"/>
      <c r="K9" s="928"/>
      <c r="L9" s="928"/>
      <c r="M9" s="926"/>
      <c r="N9" s="926"/>
      <c r="O9" s="926"/>
      <c r="P9" s="927"/>
      <c r="Q9" s="926"/>
    </row>
    <row r="10" spans="1:17" ht="11.25">
      <c r="A10" s="925"/>
      <c r="B10" s="923" t="s">
        <v>611</v>
      </c>
      <c r="C10" s="923" t="s">
        <v>578</v>
      </c>
      <c r="D10" s="923" t="s">
        <v>583</v>
      </c>
      <c r="E10" s="924" t="s">
        <v>281</v>
      </c>
      <c r="F10" s="923" t="s">
        <v>387</v>
      </c>
      <c r="G10" s="923" t="s">
        <v>251</v>
      </c>
      <c r="H10" s="923" t="s">
        <v>283</v>
      </c>
      <c r="I10" s="923" t="s">
        <v>773</v>
      </c>
      <c r="J10" s="923" t="s">
        <v>284</v>
      </c>
      <c r="K10" s="923" t="s">
        <v>285</v>
      </c>
      <c r="L10" s="923" t="s">
        <v>383</v>
      </c>
      <c r="M10" s="923" t="s">
        <v>162</v>
      </c>
      <c r="N10" s="923" t="s">
        <v>163</v>
      </c>
      <c r="O10" s="923" t="s">
        <v>993</v>
      </c>
      <c r="P10" s="923" t="s">
        <v>270</v>
      </c>
      <c r="Q10" s="923" t="s">
        <v>283</v>
      </c>
    </row>
    <row r="11" spans="1:17" ht="11.25">
      <c r="A11" s="925" t="s">
        <v>272</v>
      </c>
      <c r="B11" s="923" t="s">
        <v>250</v>
      </c>
      <c r="C11" s="923"/>
      <c r="D11" s="923" t="s">
        <v>586</v>
      </c>
      <c r="E11" s="924" t="s">
        <v>352</v>
      </c>
      <c r="F11" s="923" t="s">
        <v>388</v>
      </c>
      <c r="G11" s="923" t="s">
        <v>176</v>
      </c>
      <c r="H11" s="923" t="s">
        <v>354</v>
      </c>
      <c r="I11" s="923" t="s">
        <v>774</v>
      </c>
      <c r="J11" s="923" t="s">
        <v>355</v>
      </c>
      <c r="K11" s="923" t="s">
        <v>356</v>
      </c>
      <c r="L11" s="923" t="s">
        <v>286</v>
      </c>
      <c r="M11" s="923"/>
      <c r="N11" s="923"/>
      <c r="O11" s="923"/>
      <c r="P11" s="923"/>
      <c r="Q11" s="923"/>
    </row>
    <row r="12" spans="1:17" ht="12" thickBot="1">
      <c r="A12" s="922" t="s">
        <v>1083</v>
      </c>
      <c r="B12" s="919"/>
      <c r="C12" s="919"/>
      <c r="D12" s="919"/>
      <c r="E12" s="921"/>
      <c r="F12" s="919"/>
      <c r="G12" s="919"/>
      <c r="H12" s="919"/>
      <c r="I12" s="919" t="s">
        <v>286</v>
      </c>
      <c r="J12" s="919"/>
      <c r="K12" s="919"/>
      <c r="L12" s="919" t="s">
        <v>357</v>
      </c>
      <c r="M12" s="919"/>
      <c r="N12" s="919"/>
      <c r="O12" s="919"/>
      <c r="P12" s="919"/>
      <c r="Q12" s="920"/>
    </row>
    <row r="13" spans="1:17" s="899" customFormat="1" ht="11.25">
      <c r="A13" s="918">
        <v>1</v>
      </c>
      <c r="B13" s="871"/>
      <c r="C13" s="870"/>
      <c r="D13" s="871"/>
      <c r="E13" s="874"/>
      <c r="F13" s="889"/>
      <c r="G13" s="889"/>
      <c r="H13" s="910"/>
      <c r="I13" s="912"/>
      <c r="J13" s="910"/>
      <c r="K13" s="889"/>
      <c r="L13" s="889"/>
      <c r="M13" s="889"/>
      <c r="N13" s="889"/>
      <c r="O13" s="1401"/>
      <c r="P13" s="1401"/>
      <c r="Q13" s="917"/>
    </row>
    <row r="14" spans="1:17" s="776" customFormat="1" ht="11.25">
      <c r="A14" s="907">
        <f t="shared" ref="A14:A19" si="0">+A13+1</f>
        <v>2</v>
      </c>
      <c r="B14" s="891"/>
      <c r="C14" s="893"/>
      <c r="D14" s="871"/>
      <c r="E14" s="874"/>
      <c r="F14" s="910"/>
      <c r="G14" s="874"/>
      <c r="H14" s="910"/>
      <c r="I14" s="912"/>
      <c r="J14" s="910"/>
      <c r="K14" s="916"/>
      <c r="L14" s="889"/>
      <c r="M14" s="874"/>
      <c r="N14" s="874"/>
      <c r="O14" s="1401"/>
      <c r="P14" s="1401"/>
      <c r="Q14" s="911"/>
    </row>
    <row r="15" spans="1:17" s="776" customFormat="1" ht="15">
      <c r="A15" s="907">
        <f t="shared" si="0"/>
        <v>3</v>
      </c>
      <c r="B15" s="1801" t="s">
        <v>1655</v>
      </c>
      <c r="C15" s="893"/>
      <c r="D15" s="871"/>
      <c r="E15" s="1152"/>
      <c r="F15" s="1152"/>
      <c r="G15" s="1153"/>
      <c r="H15" s="910"/>
      <c r="I15" s="912"/>
      <c r="J15" s="910"/>
      <c r="K15" s="1154"/>
      <c r="L15" s="889"/>
      <c r="M15" s="1157"/>
      <c r="N15" s="1157"/>
      <c r="O15" s="1401"/>
      <c r="P15" s="1401"/>
      <c r="Q15" s="911"/>
    </row>
    <row r="16" spans="1:17" s="776" customFormat="1" ht="11.25">
      <c r="A16" s="907">
        <f t="shared" si="0"/>
        <v>4</v>
      </c>
      <c r="B16" s="891"/>
      <c r="C16" s="893"/>
      <c r="D16" s="871"/>
      <c r="E16" s="874"/>
      <c r="F16" s="874"/>
      <c r="G16" s="874"/>
      <c r="H16" s="910"/>
      <c r="I16" s="912"/>
      <c r="J16" s="910"/>
      <c r="K16" s="910"/>
      <c r="L16" s="889"/>
      <c r="M16" s="874"/>
      <c r="N16" s="889"/>
      <c r="O16" s="1401"/>
      <c r="P16" s="1401"/>
      <c r="Q16" s="911"/>
    </row>
    <row r="17" spans="1:17" s="776" customFormat="1" ht="11.25">
      <c r="A17" s="907">
        <f t="shared" si="0"/>
        <v>5</v>
      </c>
      <c r="B17" s="775"/>
      <c r="C17" s="893"/>
      <c r="D17" s="871"/>
      <c r="E17" s="915"/>
      <c r="G17" s="874"/>
      <c r="H17" s="910"/>
      <c r="I17" s="912"/>
      <c r="J17" s="910"/>
      <c r="K17" s="910"/>
      <c r="L17" s="910"/>
      <c r="M17" s="889"/>
      <c r="N17" s="889"/>
      <c r="O17" s="914"/>
      <c r="P17" s="913"/>
      <c r="Q17" s="911"/>
    </row>
    <row r="18" spans="1:17" s="776" customFormat="1" ht="12" thickBot="1">
      <c r="A18" s="907">
        <f t="shared" si="0"/>
        <v>6</v>
      </c>
      <c r="B18" s="893"/>
      <c r="C18" s="893"/>
      <c r="D18" s="775"/>
      <c r="E18" s="910"/>
      <c r="F18" s="910"/>
      <c r="G18" s="910"/>
      <c r="H18" s="910"/>
      <c r="I18" s="910"/>
      <c r="J18" s="910"/>
      <c r="K18" s="910"/>
      <c r="L18" s="910"/>
      <c r="M18" s="909"/>
      <c r="N18" s="909"/>
      <c r="O18" s="909"/>
      <c r="P18" s="909"/>
      <c r="Q18" s="908"/>
    </row>
    <row r="19" spans="1:17" s="899" customFormat="1" ht="12" thickBot="1">
      <c r="A19" s="907">
        <f t="shared" si="0"/>
        <v>7</v>
      </c>
      <c r="B19" s="906" t="s">
        <v>790</v>
      </c>
      <c r="C19" s="905"/>
      <c r="D19" s="904"/>
      <c r="E19" s="901">
        <f>+SUM(E13:E18)</f>
        <v>0</v>
      </c>
      <c r="F19" s="901">
        <f>+SUM(F13:F18)</f>
        <v>0</v>
      </c>
      <c r="G19" s="901">
        <f>+SUM(G13:G18)</f>
        <v>0</v>
      </c>
      <c r="H19" s="901">
        <f>+SUM(H13:H18)</f>
        <v>0</v>
      </c>
      <c r="I19" s="901"/>
      <c r="J19" s="901">
        <f>+SUM(J13:J18)</f>
        <v>0</v>
      </c>
      <c r="K19" s="903"/>
      <c r="L19" s="902"/>
      <c r="M19" s="901">
        <f>+SUM(M13:M18)</f>
        <v>0</v>
      </c>
      <c r="N19" s="901">
        <f>+SUM(N13:N18)</f>
        <v>0</v>
      </c>
      <c r="O19" s="901">
        <f>+SUM(O13:O18)</f>
        <v>0</v>
      </c>
      <c r="P19" s="901">
        <f>+SUM(P13:P18)</f>
        <v>0</v>
      </c>
      <c r="Q19" s="900">
        <f>SUM(Q13:Q18)</f>
        <v>0</v>
      </c>
    </row>
    <row r="20" spans="1:17" s="776" customFormat="1" ht="11.25">
      <c r="A20" s="891"/>
      <c r="B20" s="893"/>
      <c r="C20" s="898"/>
      <c r="D20" s="897"/>
      <c r="E20" s="894"/>
      <c r="F20" s="894"/>
      <c r="G20" s="894"/>
      <c r="H20" s="894"/>
      <c r="I20" s="894"/>
      <c r="J20" s="894"/>
      <c r="K20" s="896"/>
      <c r="L20" s="895"/>
      <c r="M20" s="894"/>
      <c r="N20" s="894"/>
      <c r="O20" s="894"/>
      <c r="P20" s="894"/>
      <c r="Q20" s="894"/>
    </row>
    <row r="21" spans="1:17" s="776" customFormat="1" ht="11.25">
      <c r="A21" s="891"/>
      <c r="D21" s="775"/>
      <c r="E21" s="894"/>
      <c r="G21" s="893"/>
      <c r="K21" s="775"/>
      <c r="L21" s="891"/>
    </row>
    <row r="22" spans="1:17" s="776" customFormat="1" ht="11.25">
      <c r="A22" s="891"/>
      <c r="D22" s="775"/>
      <c r="K22" s="775"/>
      <c r="L22" s="892"/>
    </row>
    <row r="23" spans="1:17" ht="12.75" customHeight="1">
      <c r="A23" s="891"/>
      <c r="D23" s="875"/>
      <c r="E23" s="874"/>
      <c r="F23" s="874"/>
      <c r="G23" s="874"/>
      <c r="H23" s="874"/>
      <c r="I23" s="874"/>
      <c r="J23" s="874"/>
      <c r="K23" s="874"/>
      <c r="L23" s="871"/>
      <c r="M23" s="874"/>
      <c r="N23" s="873"/>
      <c r="O23" s="873"/>
      <c r="P23" s="873"/>
      <c r="Q23" s="873"/>
    </row>
    <row r="24" spans="1:17" ht="12.75" customHeight="1">
      <c r="D24" s="875"/>
      <c r="F24" s="874"/>
      <c r="G24" s="874"/>
      <c r="H24" s="874"/>
      <c r="I24" s="874"/>
      <c r="J24" s="874"/>
      <c r="K24" s="874"/>
      <c r="L24" s="871"/>
      <c r="M24" s="874"/>
      <c r="N24" s="873"/>
      <c r="O24" s="873"/>
      <c r="P24" s="873"/>
      <c r="Q24" s="873"/>
    </row>
    <row r="25" spans="1:17" ht="12.75" customHeight="1">
      <c r="D25" s="875"/>
      <c r="E25" s="874"/>
      <c r="F25" s="874"/>
      <c r="G25" s="874"/>
      <c r="H25" s="874"/>
      <c r="I25" s="874"/>
      <c r="J25" s="874"/>
      <c r="L25" s="874"/>
      <c r="M25" s="874"/>
      <c r="N25" s="874"/>
      <c r="O25" s="890"/>
      <c r="P25" s="890"/>
      <c r="Q25" s="872"/>
    </row>
    <row r="26" spans="1:17" ht="12.75" customHeight="1">
      <c r="D26" s="875"/>
      <c r="E26" s="874"/>
      <c r="F26" s="874"/>
      <c r="G26" s="874"/>
      <c r="H26" s="874"/>
      <c r="I26" s="874"/>
      <c r="J26" s="874"/>
      <c r="L26" s="874"/>
      <c r="M26" s="873"/>
      <c r="N26" s="873"/>
      <c r="O26" s="889"/>
      <c r="P26" s="873"/>
      <c r="Q26" s="872"/>
    </row>
    <row r="27" spans="1:17" ht="12.75" customHeight="1">
      <c r="D27" s="875"/>
      <c r="E27" s="874"/>
      <c r="F27" s="888"/>
      <c r="G27" s="888"/>
      <c r="H27" s="874"/>
      <c r="I27" s="874"/>
      <c r="J27" s="874"/>
      <c r="L27" s="874"/>
      <c r="M27" s="873"/>
      <c r="N27" s="873"/>
      <c r="O27" s="873"/>
      <c r="P27" s="873"/>
      <c r="Q27" s="872"/>
    </row>
    <row r="28" spans="1:17" ht="12.75" customHeight="1">
      <c r="D28" s="875"/>
      <c r="E28" s="874"/>
      <c r="F28" s="874"/>
      <c r="G28" s="874"/>
      <c r="H28" s="874"/>
      <c r="I28" s="874"/>
      <c r="J28" s="874"/>
      <c r="L28" s="874"/>
      <c r="M28" s="873"/>
      <c r="N28" s="873"/>
      <c r="O28" s="873"/>
      <c r="P28" s="873"/>
      <c r="Q28" s="872"/>
    </row>
    <row r="29" spans="1:17" s="880" customFormat="1" ht="12.75" customHeight="1">
      <c r="C29" s="879"/>
      <c r="D29" s="882"/>
      <c r="E29" s="881"/>
      <c r="F29" s="881"/>
      <c r="G29" s="881"/>
      <c r="H29" s="881"/>
      <c r="I29" s="881"/>
      <c r="J29" s="881"/>
      <c r="K29" s="878"/>
      <c r="L29" s="881"/>
      <c r="M29" s="881"/>
      <c r="N29" s="881"/>
      <c r="O29" s="881"/>
      <c r="P29" s="881"/>
      <c r="Q29" s="887"/>
    </row>
    <row r="30" spans="1:17" ht="12.75" customHeight="1">
      <c r="C30" s="886"/>
      <c r="D30" s="875"/>
      <c r="E30" s="874"/>
      <c r="F30" s="874"/>
      <c r="G30" s="874"/>
      <c r="H30" s="874"/>
      <c r="I30" s="874"/>
      <c r="J30" s="874"/>
      <c r="L30" s="874"/>
      <c r="M30" s="874"/>
      <c r="N30" s="874"/>
      <c r="O30" s="874"/>
    </row>
    <row r="31" spans="1:17" s="880" customFormat="1" ht="12.75" customHeight="1">
      <c r="B31" s="885"/>
      <c r="D31" s="882"/>
      <c r="E31" s="881"/>
      <c r="F31" s="881"/>
      <c r="G31" s="881"/>
      <c r="H31" s="881"/>
      <c r="I31" s="881"/>
      <c r="J31" s="881"/>
      <c r="K31" s="878"/>
      <c r="L31" s="881"/>
      <c r="M31" s="881"/>
      <c r="N31" s="881"/>
      <c r="O31" s="881"/>
      <c r="P31" s="881"/>
      <c r="Q31" s="881"/>
    </row>
    <row r="32" spans="1:17" ht="12.75" customHeight="1">
      <c r="C32" s="879"/>
      <c r="D32" s="875"/>
      <c r="E32" s="874"/>
      <c r="F32" s="874"/>
      <c r="G32" s="874"/>
      <c r="H32" s="874"/>
      <c r="I32" s="874"/>
      <c r="J32" s="874"/>
      <c r="K32" s="878"/>
      <c r="L32" s="874"/>
      <c r="M32" s="874"/>
      <c r="N32" s="874"/>
      <c r="O32" s="874"/>
      <c r="P32" s="874"/>
      <c r="Q32" s="872"/>
    </row>
    <row r="33" spans="2:17" s="880" customFormat="1" ht="12.75" customHeight="1">
      <c r="C33" s="879"/>
      <c r="D33" s="881"/>
      <c r="E33" s="881"/>
      <c r="F33" s="881"/>
      <c r="G33" s="881"/>
      <c r="H33" s="881"/>
      <c r="I33" s="881"/>
      <c r="J33" s="881"/>
      <c r="K33" s="878"/>
      <c r="L33" s="881"/>
      <c r="M33" s="881"/>
      <c r="N33" s="881"/>
      <c r="O33" s="881"/>
      <c r="P33" s="881"/>
      <c r="Q33" s="881"/>
    </row>
    <row r="34" spans="2:17" s="880" customFormat="1" ht="12.75" customHeight="1">
      <c r="C34" s="879"/>
      <c r="D34" s="882"/>
      <c r="E34" s="881"/>
      <c r="F34" s="881"/>
      <c r="G34" s="881"/>
      <c r="H34" s="881"/>
      <c r="I34" s="881"/>
      <c r="J34" s="881"/>
      <c r="K34" s="878"/>
      <c r="L34" s="881"/>
      <c r="M34" s="881"/>
      <c r="N34" s="881"/>
      <c r="O34" s="881"/>
    </row>
    <row r="35" spans="2:17" s="880" customFormat="1" ht="12.75" customHeight="1">
      <c r="C35" s="879"/>
      <c r="D35" s="881"/>
      <c r="E35" s="881"/>
      <c r="F35" s="881"/>
      <c r="G35" s="881"/>
      <c r="H35" s="881"/>
      <c r="I35" s="881"/>
      <c r="J35" s="881"/>
      <c r="K35" s="878"/>
      <c r="L35" s="881"/>
      <c r="M35" s="884"/>
      <c r="N35" s="884"/>
      <c r="O35" s="884"/>
      <c r="P35" s="884"/>
      <c r="Q35" s="881"/>
    </row>
    <row r="36" spans="2:17" s="880" customFormat="1" ht="12.75" customHeight="1">
      <c r="C36" s="879"/>
      <c r="D36" s="882"/>
      <c r="E36" s="881"/>
      <c r="F36" s="881"/>
      <c r="G36" s="881"/>
      <c r="H36" s="881"/>
      <c r="I36" s="881"/>
      <c r="J36" s="881"/>
      <c r="K36" s="878"/>
      <c r="L36" s="881"/>
      <c r="M36" s="881"/>
      <c r="N36" s="881"/>
      <c r="O36" s="881"/>
    </row>
    <row r="37" spans="2:17" s="880" customFormat="1" ht="12.75" customHeight="1">
      <c r="B37" s="883"/>
      <c r="C37" s="879"/>
      <c r="D37" s="882"/>
      <c r="E37" s="881"/>
      <c r="F37" s="881"/>
      <c r="G37" s="881"/>
      <c r="H37" s="881"/>
      <c r="I37" s="881"/>
      <c r="J37" s="881"/>
      <c r="K37" s="878"/>
      <c r="L37" s="881"/>
      <c r="M37" s="881"/>
      <c r="N37" s="881"/>
      <c r="O37" s="881"/>
      <c r="P37" s="881"/>
      <c r="Q37" s="881"/>
    </row>
    <row r="38" spans="2:17" ht="12.75" customHeight="1">
      <c r="C38" s="879"/>
      <c r="D38" s="875"/>
      <c r="E38" s="874"/>
      <c r="F38" s="874"/>
      <c r="G38" s="874"/>
      <c r="H38" s="874"/>
      <c r="I38" s="874"/>
      <c r="J38" s="874"/>
      <c r="K38" s="878"/>
      <c r="L38" s="874"/>
      <c r="M38" s="874"/>
      <c r="N38" s="874"/>
      <c r="O38" s="874"/>
    </row>
    <row r="39" spans="2:17" ht="12.75" customHeight="1">
      <c r="C39" s="879"/>
      <c r="D39" s="875"/>
      <c r="E39" s="874"/>
      <c r="F39" s="874"/>
      <c r="G39" s="874"/>
      <c r="H39" s="874"/>
      <c r="I39" s="874"/>
      <c r="J39" s="874"/>
      <c r="L39" s="874"/>
      <c r="M39" s="873"/>
      <c r="N39" s="873"/>
      <c r="O39" s="873"/>
      <c r="P39" s="873"/>
      <c r="Q39" s="872"/>
    </row>
    <row r="40" spans="2:17" ht="12.75" customHeight="1">
      <c r="C40" s="879"/>
      <c r="D40" s="875"/>
      <c r="E40" s="874"/>
      <c r="F40" s="874"/>
      <c r="G40" s="874"/>
      <c r="H40" s="874"/>
      <c r="I40" s="874"/>
      <c r="J40" s="874"/>
      <c r="L40" s="874"/>
      <c r="M40" s="873"/>
      <c r="N40" s="873"/>
      <c r="O40" s="873"/>
      <c r="P40" s="873"/>
      <c r="Q40" s="872"/>
    </row>
    <row r="41" spans="2:17" ht="12.75" customHeight="1">
      <c r="C41" s="879"/>
      <c r="D41" s="875"/>
      <c r="E41" s="874"/>
      <c r="F41" s="874"/>
      <c r="G41" s="874"/>
      <c r="H41" s="874"/>
      <c r="I41" s="874"/>
      <c r="J41" s="874"/>
      <c r="K41" s="878"/>
      <c r="L41" s="874"/>
      <c r="M41" s="874"/>
      <c r="N41" s="874"/>
      <c r="O41" s="874"/>
    </row>
    <row r="42" spans="2:17" ht="12.75" customHeight="1">
      <c r="C42" s="877"/>
      <c r="D42" s="875"/>
      <c r="E42" s="874"/>
      <c r="F42" s="874"/>
      <c r="G42" s="874"/>
      <c r="H42" s="874"/>
      <c r="I42" s="874"/>
      <c r="J42" s="874"/>
      <c r="L42" s="874"/>
      <c r="M42" s="873"/>
      <c r="N42" s="873"/>
      <c r="O42" s="873"/>
      <c r="P42" s="873"/>
      <c r="Q42" s="872"/>
    </row>
    <row r="43" spans="2:17" ht="12.75" customHeight="1">
      <c r="C43" s="876"/>
      <c r="D43" s="875"/>
      <c r="E43" s="874"/>
      <c r="F43" s="874"/>
      <c r="G43" s="874"/>
      <c r="H43" s="874"/>
      <c r="I43" s="874"/>
      <c r="J43" s="874"/>
      <c r="L43" s="874"/>
      <c r="M43" s="873"/>
      <c r="N43" s="873"/>
      <c r="O43" s="873"/>
      <c r="P43" s="873"/>
      <c r="Q43" s="872"/>
    </row>
  </sheetData>
  <customSheetViews>
    <customSheetView guid="{700BB901-DE3D-40AF-9E84-3437521A0345}" showPageBreaks="1">
      <pageMargins left="0.5" right="0.5" top="1" bottom="1" header="0.5" footer="0.5"/>
      <printOptions horizontalCentered="1"/>
      <pageSetup scale="70" orientation="landscape" horizontalDpi="1200" r:id="rId1"/>
      <headerFooter alignWithMargins="0">
        <oddFooter>&amp;L&amp;8Sponsored by:  Randall W. Hamlett&amp;C&amp;8&amp;A&amp;R&amp;P of &amp;N</oddFooter>
      </headerFooter>
    </customSheetView>
    <customSheetView guid="{D30DA162-D620-4A19-970C-1046A6A23ED1}">
      <selection activeCell="I30" sqref="I30"/>
      <pageMargins left="0.5" right="0.5" top="1" bottom="1" header="0.5" footer="0.5"/>
      <printOptions horizontalCentered="1"/>
      <pageSetup scale="70" orientation="landscape" horizontalDpi="1200" r:id="rId2"/>
      <headerFooter alignWithMargins="0">
        <oddFooter>&amp;L&amp;8Sponsored by:  Randall W. Hamlett&amp;C&amp;8&amp;A&amp;R&amp;P of &amp;N</oddFooter>
      </headerFooter>
    </customSheetView>
    <customSheetView guid="{7B208CC4-03EC-49A3-9AEF-BDEAF48D6BE2}" showPageBreaks="1" printArea="1">
      <pageMargins left="0.5" right="0.5" top="1" bottom="1" header="0.5" footer="0.5"/>
      <printOptions horizontalCentered="1"/>
      <pageSetup scale="70" orientation="landscape" horizontalDpi="1200" r:id="rId3"/>
      <headerFooter alignWithMargins="0">
        <oddFooter>&amp;L&amp;8Sponsored by:  Randall W. Hamlett&amp;C&amp;8&amp;A&amp;R&amp;P of &amp;N</oddFooter>
      </headerFooter>
    </customSheetView>
    <customSheetView guid="{FAFF7267-5C8D-421B-A6E7-C317663504A2}">
      <pageMargins left="0.5" right="0.5" top="1" bottom="1" header="0.5" footer="0.5"/>
      <printOptions horizontalCentered="1"/>
      <pageSetup scale="70" orientation="landscape" horizontalDpi="1200" r:id="rId4"/>
      <headerFooter alignWithMargins="0">
        <oddFooter>&amp;L&amp;8Sponsored by:  Randall W. Hamlett&amp;C&amp;8&amp;A&amp;R&amp;P of &amp;N</oddFooter>
      </headerFooter>
    </customSheetView>
    <customSheetView guid="{659C7A86-29AF-4EB2-A484-62929168C99A}">
      <pageMargins left="0.5" right="0.5" top="1" bottom="1" header="0.5" footer="0.5"/>
      <printOptions horizontalCentered="1"/>
      <pageSetup scale="70" orientation="landscape" horizontalDpi="1200" r:id="rId5"/>
      <headerFooter alignWithMargins="0">
        <oddFooter>&amp;L&amp;8Sponsored by:  Randall W. Hamlett&amp;C&amp;8&amp;A&amp;R&amp;P of &amp;N</oddFooter>
      </headerFooter>
    </customSheetView>
    <customSheetView guid="{DE1D8474-1C81-4DEF-9FC4-4CC6D52CA0A7}">
      <pageMargins left="0.5" right="0.5" top="1" bottom="1" header="0.5" footer="0.5"/>
      <printOptions horizontalCentered="1"/>
      <pageSetup scale="70" orientation="landscape" horizontalDpi="1200" r:id="rId6"/>
      <headerFooter alignWithMargins="0">
        <oddFooter>&amp;L&amp;8Sponsored by:  Randall W. Hamlett&amp;C&amp;8&amp;A&amp;R&amp;P of &amp;N</oddFooter>
      </headerFooter>
    </customSheetView>
  </customSheetViews>
  <printOptions horizontalCentered="1"/>
  <pageMargins left="0.75" right="0.75" top="1" bottom="1" header="0.75" footer="0.75"/>
  <pageSetup scale="75" pageOrder="overThenDown" orientation="landscape" r:id="rId7"/>
  <headerFooter alignWithMargins="0">
    <oddFooter>&amp;L&amp;8Sponsored by:  Randall W. Hamlett and Gilbert T. Hughes</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dimension ref="A1:AA1321"/>
  <sheetViews>
    <sheetView workbookViewId="0"/>
  </sheetViews>
  <sheetFormatPr defaultColWidth="9.140625" defaultRowHeight="12.75" customHeight="1"/>
  <cols>
    <col min="1" max="1" width="5" style="870" customWidth="1"/>
    <col min="2" max="2" width="7.5703125" style="870" customWidth="1"/>
    <col min="3" max="3" width="28" style="870" customWidth="1"/>
    <col min="4" max="4" width="11" style="870" customWidth="1"/>
    <col min="5" max="5" width="7.42578125" style="870" bestFit="1" customWidth="1"/>
    <col min="6" max="6" width="12.5703125" style="955" bestFit="1" customWidth="1"/>
    <col min="7" max="7" width="5.85546875" style="870" bestFit="1" customWidth="1"/>
    <col min="8" max="8" width="11.140625" style="870" customWidth="1"/>
    <col min="9" max="9" width="8.85546875" style="871" bestFit="1" customWidth="1"/>
    <col min="10" max="10" width="10.5703125" style="871" customWidth="1"/>
    <col min="11" max="11" width="4.42578125" style="871" customWidth="1"/>
    <col min="12" max="12" width="5.28515625" style="871" bestFit="1" customWidth="1"/>
    <col min="13" max="17" width="8" style="870" customWidth="1"/>
    <col min="18" max="16384" width="9.140625" style="870"/>
  </cols>
  <sheetData>
    <row r="1" spans="1:27" ht="12" thickBot="1">
      <c r="J1" s="870"/>
      <c r="M1" s="893"/>
      <c r="Q1" s="886" t="s">
        <v>1670</v>
      </c>
    </row>
    <row r="2" spans="1:27" ht="11.25">
      <c r="B2" s="938" t="s">
        <v>465</v>
      </c>
      <c r="C2" s="972"/>
      <c r="D2" s="937"/>
      <c r="F2" s="971"/>
      <c r="J2" s="898"/>
      <c r="M2" s="939"/>
    </row>
    <row r="3" spans="1:27" ht="11.25">
      <c r="B3" s="544" t="s">
        <v>1407</v>
      </c>
      <c r="C3" s="893"/>
      <c r="D3" s="934"/>
      <c r="F3" s="971"/>
      <c r="J3" s="964"/>
      <c r="M3" s="939"/>
    </row>
    <row r="4" spans="1:27" ht="11.25">
      <c r="B4" s="935" t="s">
        <v>1361</v>
      </c>
      <c r="C4" s="893"/>
      <c r="D4" s="934"/>
      <c r="J4" s="898"/>
    </row>
    <row r="5" spans="1:27" ht="11.25">
      <c r="B5" s="935" t="s">
        <v>1260</v>
      </c>
      <c r="C5" s="893"/>
      <c r="D5" s="934"/>
      <c r="J5" s="898"/>
    </row>
    <row r="6" spans="1:27" ht="12" thickBot="1">
      <c r="B6" s="933"/>
      <c r="C6" s="970"/>
      <c r="D6" s="932"/>
      <c r="J6" s="898"/>
    </row>
    <row r="7" spans="1:27" ht="11.25">
      <c r="B7" s="880"/>
    </row>
    <row r="8" spans="1:27" ht="12" thickBot="1">
      <c r="B8" s="870" t="s">
        <v>584</v>
      </c>
      <c r="E8" s="931">
        <v>1</v>
      </c>
      <c r="F8" s="931">
        <v>2</v>
      </c>
      <c r="G8" s="931">
        <v>3</v>
      </c>
      <c r="H8" s="931">
        <v>4</v>
      </c>
      <c r="I8" s="931">
        <v>5</v>
      </c>
      <c r="J8" s="931">
        <v>6</v>
      </c>
      <c r="K8" s="931">
        <v>7</v>
      </c>
      <c r="L8" s="931">
        <v>8</v>
      </c>
      <c r="M8" s="930">
        <v>9</v>
      </c>
      <c r="N8" s="930">
        <v>10</v>
      </c>
      <c r="O8" s="871">
        <v>11</v>
      </c>
      <c r="P8" s="930">
        <v>12</v>
      </c>
      <c r="Q8" s="871">
        <v>13</v>
      </c>
    </row>
    <row r="9" spans="1:27" ht="11.25">
      <c r="A9" s="929"/>
      <c r="B9" s="928"/>
      <c r="C9" s="928"/>
      <c r="D9" s="928"/>
      <c r="E9" s="928"/>
      <c r="F9" s="951"/>
      <c r="G9" s="928"/>
      <c r="H9" s="926" t="s">
        <v>352</v>
      </c>
      <c r="I9" s="926" t="s">
        <v>355</v>
      </c>
      <c r="J9" s="928"/>
      <c r="K9" s="928"/>
      <c r="L9" s="928"/>
      <c r="M9" s="926"/>
      <c r="N9" s="926"/>
      <c r="O9" s="926"/>
      <c r="P9" s="927"/>
      <c r="Q9" s="926"/>
    </row>
    <row r="10" spans="1:27" ht="11.25">
      <c r="A10" s="925"/>
      <c r="B10" s="923" t="s">
        <v>611</v>
      </c>
      <c r="C10" s="923" t="s">
        <v>578</v>
      </c>
      <c r="D10" s="923" t="s">
        <v>583</v>
      </c>
      <c r="E10" s="924" t="s">
        <v>281</v>
      </c>
      <c r="F10" s="950" t="s">
        <v>387</v>
      </c>
      <c r="G10" s="923" t="s">
        <v>251</v>
      </c>
      <c r="H10" s="923" t="s">
        <v>283</v>
      </c>
      <c r="I10" s="923" t="s">
        <v>773</v>
      </c>
      <c r="J10" s="923" t="s">
        <v>284</v>
      </c>
      <c r="K10" s="923" t="s">
        <v>285</v>
      </c>
      <c r="L10" s="923" t="s">
        <v>383</v>
      </c>
      <c r="M10" s="923" t="s">
        <v>162</v>
      </c>
      <c r="N10" s="923" t="s">
        <v>163</v>
      </c>
      <c r="O10" s="923" t="s">
        <v>993</v>
      </c>
      <c r="P10" s="923" t="s">
        <v>270</v>
      </c>
      <c r="Q10" s="923" t="s">
        <v>283</v>
      </c>
    </row>
    <row r="11" spans="1:27" ht="11.25">
      <c r="A11" s="925" t="s">
        <v>272</v>
      </c>
      <c r="B11" s="923" t="s">
        <v>250</v>
      </c>
      <c r="C11" s="923"/>
      <c r="D11" s="923" t="s">
        <v>586</v>
      </c>
      <c r="E11" s="924" t="s">
        <v>352</v>
      </c>
      <c r="F11" s="950" t="s">
        <v>388</v>
      </c>
      <c r="G11" s="923" t="s">
        <v>176</v>
      </c>
      <c r="H11" s="923" t="s">
        <v>354</v>
      </c>
      <c r="I11" s="923" t="s">
        <v>774</v>
      </c>
      <c r="J11" s="923" t="s">
        <v>355</v>
      </c>
      <c r="K11" s="923" t="s">
        <v>356</v>
      </c>
      <c r="L11" s="923" t="s">
        <v>286</v>
      </c>
      <c r="M11" s="923"/>
      <c r="N11" s="923"/>
      <c r="O11" s="923"/>
      <c r="P11" s="923"/>
      <c r="Q11" s="923"/>
    </row>
    <row r="12" spans="1:27" ht="12" thickBot="1">
      <c r="A12" s="922" t="s">
        <v>1083</v>
      </c>
      <c r="B12" s="919"/>
      <c r="C12" s="919"/>
      <c r="D12" s="919"/>
      <c r="E12" s="921"/>
      <c r="F12" s="949"/>
      <c r="G12" s="919"/>
      <c r="H12" s="919"/>
      <c r="I12" s="919" t="s">
        <v>286</v>
      </c>
      <c r="J12" s="919"/>
      <c r="K12" s="919"/>
      <c r="L12" s="919" t="s">
        <v>357</v>
      </c>
      <c r="M12" s="919"/>
      <c r="N12" s="919"/>
      <c r="O12" s="919"/>
      <c r="P12" s="919"/>
      <c r="Q12" s="920"/>
    </row>
    <row r="13" spans="1:27" ht="12.75" customHeight="1">
      <c r="A13" s="918">
        <v>1</v>
      </c>
      <c r="B13" s="871"/>
      <c r="D13" s="871"/>
      <c r="E13" s="960"/>
      <c r="F13" s="960"/>
      <c r="G13" s="960"/>
      <c r="H13" s="1177"/>
      <c r="I13" s="948"/>
      <c r="J13" s="960"/>
      <c r="K13" s="967"/>
      <c r="L13" s="967"/>
      <c r="M13" s="960"/>
      <c r="N13" s="1392"/>
      <c r="O13" s="1392"/>
      <c r="P13" s="1392"/>
      <c r="Q13" s="969"/>
      <c r="R13" s="886"/>
      <c r="S13" s="886"/>
      <c r="T13" s="886"/>
      <c r="U13" s="886"/>
      <c r="V13" s="886"/>
      <c r="W13" s="886"/>
      <c r="X13" s="886"/>
      <c r="Y13" s="886"/>
      <c r="Z13" s="886"/>
      <c r="AA13" s="886"/>
    </row>
    <row r="14" spans="1:27" s="964" customFormat="1" ht="11.25">
      <c r="A14" s="907">
        <f t="shared" ref="A14:A18" si="0">+A13+1</f>
        <v>2</v>
      </c>
      <c r="B14" s="891"/>
      <c r="C14" s="870"/>
      <c r="D14" s="871"/>
      <c r="E14" s="959"/>
      <c r="F14" s="959"/>
      <c r="G14" s="959"/>
      <c r="H14" s="1177"/>
      <c r="I14" s="948"/>
      <c r="J14" s="960"/>
      <c r="K14" s="967"/>
      <c r="L14" s="967"/>
      <c r="M14" s="959"/>
      <c r="N14" s="1283"/>
      <c r="O14" s="1283"/>
      <c r="P14" s="1283"/>
      <c r="Q14" s="966"/>
      <c r="R14" s="942"/>
      <c r="S14" s="942"/>
      <c r="T14" s="942"/>
      <c r="U14" s="942"/>
      <c r="V14" s="942"/>
      <c r="W14" s="942"/>
      <c r="X14" s="942"/>
      <c r="Y14" s="942"/>
      <c r="Z14" s="942"/>
      <c r="AA14" s="942"/>
    </row>
    <row r="15" spans="1:27" s="893" customFormat="1" ht="15">
      <c r="A15" s="907">
        <f t="shared" si="0"/>
        <v>3</v>
      </c>
      <c r="B15" s="1801" t="s">
        <v>1655</v>
      </c>
      <c r="C15" s="870"/>
      <c r="D15" s="871"/>
      <c r="E15" s="960"/>
      <c r="F15" s="960"/>
      <c r="G15" s="960"/>
      <c r="H15" s="1177"/>
      <c r="I15" s="948"/>
      <c r="J15" s="960"/>
      <c r="K15" s="967"/>
      <c r="L15" s="967"/>
      <c r="M15" s="960"/>
      <c r="N15" s="1392"/>
      <c r="O15" s="1392"/>
      <c r="P15" s="1392"/>
      <c r="Q15" s="966"/>
      <c r="R15" s="886"/>
      <c r="S15" s="886"/>
      <c r="T15" s="886"/>
      <c r="U15" s="886"/>
      <c r="V15" s="886"/>
      <c r="W15" s="886"/>
      <c r="X15" s="961"/>
      <c r="Y15" s="961"/>
      <c r="Z15" s="961"/>
      <c r="AA15" s="961"/>
    </row>
    <row r="16" spans="1:27" s="893" customFormat="1" ht="11.25">
      <c r="A16" s="907">
        <f t="shared" si="0"/>
        <v>4</v>
      </c>
      <c r="B16" s="891"/>
      <c r="C16" s="870"/>
      <c r="D16" s="871"/>
      <c r="E16" s="968"/>
      <c r="F16" s="968"/>
      <c r="G16" s="968"/>
      <c r="H16" s="1177"/>
      <c r="I16" s="948"/>
      <c r="J16" s="960"/>
      <c r="K16" s="967"/>
      <c r="L16" s="967"/>
      <c r="M16" s="968"/>
      <c r="N16" s="1393"/>
      <c r="O16" s="1393"/>
      <c r="P16" s="1393"/>
      <c r="Q16" s="966"/>
      <c r="R16" s="961"/>
      <c r="S16" s="961"/>
      <c r="T16" s="961"/>
      <c r="U16" s="961"/>
      <c r="V16" s="961"/>
      <c r="W16" s="961"/>
      <c r="X16" s="961"/>
      <c r="Y16" s="961"/>
      <c r="Z16" s="961"/>
      <c r="AA16" s="961"/>
    </row>
    <row r="17" spans="1:27" s="893" customFormat="1" ht="12" thickBot="1">
      <c r="A17" s="907">
        <f t="shared" si="0"/>
        <v>5</v>
      </c>
      <c r="B17" s="891"/>
      <c r="C17" s="870"/>
      <c r="D17" s="871"/>
      <c r="E17" s="968"/>
      <c r="F17" s="968"/>
      <c r="G17" s="968"/>
      <c r="H17" s="1177"/>
      <c r="I17" s="948"/>
      <c r="J17" s="960"/>
      <c r="K17" s="967"/>
      <c r="L17" s="967"/>
      <c r="M17" s="968"/>
      <c r="N17" s="1393"/>
      <c r="O17" s="1393"/>
      <c r="P17" s="1393"/>
      <c r="Q17" s="966"/>
      <c r="R17" s="961"/>
      <c r="S17" s="961"/>
      <c r="T17" s="961"/>
      <c r="U17" s="961"/>
      <c r="V17" s="961"/>
      <c r="W17" s="961"/>
      <c r="X17" s="961"/>
      <c r="Y17" s="961"/>
      <c r="Z17" s="961"/>
      <c r="AA17" s="961"/>
    </row>
    <row r="18" spans="1:27" s="964" customFormat="1" ht="12" thickBot="1">
      <c r="A18" s="907">
        <f t="shared" si="0"/>
        <v>6</v>
      </c>
      <c r="B18" s="965" t="s">
        <v>871</v>
      </c>
      <c r="C18" s="905"/>
      <c r="D18" s="945" t="s">
        <v>267</v>
      </c>
      <c r="E18" s="944"/>
      <c r="F18" s="944"/>
      <c r="G18" s="944"/>
      <c r="H18" s="944"/>
      <c r="I18" s="943"/>
      <c r="J18" s="944"/>
      <c r="K18" s="943"/>
      <c r="L18" s="944"/>
      <c r="M18" s="944"/>
      <c r="N18" s="944"/>
      <c r="O18" s="944"/>
      <c r="P18" s="944"/>
      <c r="Q18" s="944"/>
      <c r="R18" s="942"/>
      <c r="S18" s="942"/>
      <c r="T18" s="942"/>
      <c r="U18" s="942"/>
      <c r="V18" s="942"/>
      <c r="W18" s="942"/>
      <c r="X18" s="942"/>
      <c r="Y18" s="942"/>
      <c r="Z18" s="942"/>
      <c r="AA18" s="942"/>
    </row>
    <row r="19" spans="1:27" s="893" customFormat="1" ht="11.25">
      <c r="A19" s="891"/>
      <c r="B19" s="963"/>
      <c r="C19" s="898"/>
      <c r="D19" s="895"/>
      <c r="F19" s="962"/>
      <c r="H19" s="962"/>
      <c r="I19" s="942"/>
      <c r="J19" s="942"/>
      <c r="K19" s="942"/>
      <c r="L19" s="959"/>
      <c r="M19" s="962"/>
      <c r="N19" s="962"/>
      <c r="O19" s="962"/>
      <c r="P19" s="962"/>
      <c r="Q19" s="962"/>
      <c r="R19" s="961"/>
      <c r="S19" s="961"/>
      <c r="T19" s="961"/>
      <c r="U19" s="961"/>
      <c r="V19" s="961"/>
      <c r="W19" s="961"/>
      <c r="X19" s="961"/>
      <c r="Y19" s="961"/>
      <c r="Z19" s="961"/>
      <c r="AA19" s="961"/>
    </row>
    <row r="20" spans="1:27" ht="12.75" customHeight="1">
      <c r="A20" s="891"/>
      <c r="F20" s="870"/>
      <c r="I20" s="886"/>
      <c r="J20" s="886"/>
      <c r="K20" s="886"/>
      <c r="L20" s="960"/>
      <c r="M20" s="960"/>
      <c r="N20" s="959"/>
      <c r="O20" s="959"/>
      <c r="P20" s="959"/>
      <c r="Q20" s="959"/>
      <c r="R20" s="886"/>
      <c r="S20" s="886"/>
      <c r="T20" s="886"/>
      <c r="U20" s="886"/>
      <c r="V20" s="886"/>
      <c r="W20" s="886"/>
      <c r="X20" s="886"/>
      <c r="Y20" s="886"/>
      <c r="Z20" s="886"/>
      <c r="AA20" s="886"/>
    </row>
    <row r="21" spans="1:27" s="880" customFormat="1" ht="12.75" customHeight="1">
      <c r="A21" s="891"/>
      <c r="J21" s="879"/>
      <c r="K21" s="879"/>
      <c r="L21" s="879"/>
      <c r="M21" s="958"/>
      <c r="N21" s="958"/>
      <c r="O21" s="958"/>
      <c r="P21" s="958"/>
      <c r="Q21" s="958"/>
      <c r="R21" s="879"/>
      <c r="S21" s="879"/>
      <c r="T21" s="879"/>
      <c r="U21" s="879"/>
      <c r="V21" s="879"/>
      <c r="W21" s="879"/>
      <c r="X21" s="879"/>
      <c r="Y21" s="879"/>
      <c r="Z21" s="879"/>
      <c r="AA21" s="879"/>
    </row>
    <row r="22" spans="1:27" ht="12.75" customHeight="1">
      <c r="A22" s="891"/>
      <c r="F22" s="870"/>
      <c r="H22" s="872"/>
      <c r="I22" s="870"/>
      <c r="M22" s="874"/>
      <c r="N22" s="874"/>
      <c r="O22" s="874"/>
      <c r="P22" s="874"/>
    </row>
    <row r="23" spans="1:27" s="880" customFormat="1" ht="12.75" customHeight="1">
      <c r="A23" s="891"/>
      <c r="J23" s="957"/>
      <c r="K23" s="957"/>
      <c r="L23" s="878"/>
      <c r="M23" s="881"/>
      <c r="N23" s="881"/>
      <c r="O23" s="881"/>
      <c r="P23" s="881"/>
    </row>
    <row r="24" spans="1:27" ht="12.75" customHeight="1">
      <c r="A24" s="891"/>
      <c r="C24" s="872"/>
      <c r="F24" s="870"/>
      <c r="I24" s="870"/>
      <c r="M24" s="874"/>
      <c r="N24" s="873"/>
      <c r="O24" s="873"/>
      <c r="P24" s="873"/>
      <c r="Q24" s="873"/>
    </row>
    <row r="25" spans="1:27" ht="12.75" customHeight="1">
      <c r="A25" s="891"/>
      <c r="F25" s="870"/>
      <c r="I25" s="870"/>
      <c r="M25" s="874"/>
      <c r="N25" s="873"/>
      <c r="O25" s="873"/>
      <c r="P25" s="873"/>
      <c r="Q25" s="873"/>
    </row>
    <row r="26" spans="1:27" ht="12.75" customHeight="1">
      <c r="A26" s="891"/>
      <c r="F26" s="870"/>
      <c r="I26" s="870"/>
      <c r="M26" s="874"/>
      <c r="N26" s="873"/>
      <c r="O26" s="873"/>
      <c r="P26" s="873"/>
      <c r="Q26" s="873"/>
    </row>
    <row r="27" spans="1:27" ht="12.75" customHeight="1">
      <c r="F27" s="870"/>
      <c r="M27" s="874"/>
      <c r="N27" s="873"/>
      <c r="O27" s="873"/>
      <c r="P27" s="873"/>
      <c r="Q27" s="873"/>
    </row>
    <row r="28" spans="1:27" ht="12.75" customHeight="1">
      <c r="D28" s="875"/>
      <c r="E28" s="874"/>
      <c r="F28" s="874"/>
      <c r="G28" s="874"/>
      <c r="H28" s="874"/>
      <c r="M28" s="874"/>
      <c r="N28" s="873"/>
      <c r="O28" s="873"/>
      <c r="P28" s="873"/>
      <c r="Q28" s="873"/>
    </row>
    <row r="29" spans="1:27" ht="12.75" customHeight="1">
      <c r="D29" s="875"/>
      <c r="E29" s="874"/>
      <c r="F29" s="874"/>
      <c r="G29" s="874"/>
      <c r="H29" s="874"/>
      <c r="M29" s="874"/>
      <c r="N29" s="873"/>
      <c r="O29" s="873"/>
      <c r="P29" s="873"/>
      <c r="Q29" s="873"/>
    </row>
    <row r="30" spans="1:27" ht="12.75" customHeight="1">
      <c r="D30" s="875"/>
      <c r="E30" s="874"/>
      <c r="F30" s="874"/>
      <c r="G30" s="874"/>
      <c r="H30" s="874"/>
      <c r="M30" s="874"/>
      <c r="N30" s="890"/>
      <c r="O30" s="890"/>
      <c r="P30" s="890"/>
      <c r="Q30" s="890"/>
    </row>
    <row r="31" spans="1:27" ht="12.75" customHeight="1">
      <c r="D31" s="875"/>
      <c r="E31" s="874"/>
      <c r="F31" s="874"/>
      <c r="G31" s="874"/>
      <c r="H31" s="874"/>
      <c r="M31" s="874"/>
      <c r="N31" s="873"/>
      <c r="O31" s="873"/>
      <c r="P31" s="873"/>
      <c r="Q31" s="873"/>
    </row>
    <row r="32" spans="1:27" ht="12.75" customHeight="1">
      <c r="D32" s="875"/>
      <c r="E32" s="874"/>
      <c r="F32" s="874"/>
      <c r="G32" s="874"/>
      <c r="H32" s="874"/>
      <c r="M32" s="874"/>
      <c r="N32" s="873"/>
      <c r="O32" s="873"/>
      <c r="P32" s="873"/>
      <c r="Q32" s="873"/>
    </row>
    <row r="33" spans="2:18" ht="12.75" customHeight="1">
      <c r="D33" s="875"/>
      <c r="E33" s="874"/>
      <c r="F33" s="874"/>
      <c r="G33" s="874"/>
      <c r="H33" s="874"/>
      <c r="M33" s="874"/>
      <c r="N33" s="873"/>
      <c r="O33" s="873"/>
      <c r="P33" s="873"/>
      <c r="Q33" s="873"/>
    </row>
    <row r="34" spans="2:18" s="880" customFormat="1" ht="12.75" customHeight="1">
      <c r="C34" s="879"/>
      <c r="D34" s="882"/>
      <c r="E34" s="881"/>
      <c r="F34" s="881"/>
      <c r="G34" s="881"/>
      <c r="H34" s="881"/>
      <c r="I34" s="878"/>
      <c r="J34" s="878"/>
      <c r="K34" s="878"/>
      <c r="L34" s="957"/>
      <c r="M34" s="881"/>
      <c r="N34" s="881"/>
      <c r="O34" s="881"/>
      <c r="P34" s="881"/>
      <c r="Q34" s="881"/>
      <c r="R34" s="870"/>
    </row>
    <row r="35" spans="2:18" ht="12.75" customHeight="1">
      <c r="C35" s="886"/>
      <c r="D35" s="875"/>
      <c r="E35" s="874"/>
      <c r="F35" s="874"/>
      <c r="G35" s="874"/>
      <c r="H35" s="874"/>
      <c r="L35" s="956"/>
      <c r="M35" s="874"/>
      <c r="N35" s="874"/>
      <c r="O35" s="874"/>
      <c r="P35" s="874"/>
    </row>
    <row r="36" spans="2:18" s="880" customFormat="1" ht="12.75" customHeight="1">
      <c r="B36" s="885"/>
      <c r="D36" s="882"/>
      <c r="E36" s="881"/>
      <c r="F36" s="881"/>
      <c r="G36" s="881"/>
      <c r="H36" s="881"/>
      <c r="I36" s="878"/>
      <c r="J36" s="878"/>
      <c r="K36" s="878"/>
      <c r="L36" s="957"/>
      <c r="M36" s="881"/>
      <c r="N36" s="881"/>
      <c r="O36" s="881"/>
      <c r="P36" s="881"/>
      <c r="Q36" s="881"/>
      <c r="R36" s="870"/>
    </row>
    <row r="37" spans="2:18" ht="12.75" customHeight="1">
      <c r="C37" s="879"/>
      <c r="D37" s="875"/>
      <c r="E37" s="874"/>
      <c r="F37" s="874"/>
      <c r="G37" s="874"/>
      <c r="H37" s="874"/>
      <c r="I37" s="878"/>
      <c r="J37" s="878"/>
      <c r="K37" s="878"/>
      <c r="L37" s="956"/>
      <c r="M37" s="874"/>
      <c r="N37" s="874"/>
      <c r="O37" s="874"/>
      <c r="P37" s="874"/>
      <c r="Q37" s="874"/>
    </row>
    <row r="38" spans="2:18" s="880" customFormat="1" ht="12.75" customHeight="1">
      <c r="C38" s="879"/>
      <c r="D38" s="881"/>
      <c r="E38" s="881"/>
      <c r="F38" s="881"/>
      <c r="G38" s="881"/>
      <c r="H38" s="881"/>
      <c r="I38" s="878"/>
      <c r="J38" s="878"/>
      <c r="K38" s="878"/>
      <c r="L38" s="957"/>
      <c r="M38" s="881"/>
      <c r="N38" s="881"/>
      <c r="O38" s="881"/>
      <c r="P38" s="881"/>
      <c r="Q38" s="881"/>
    </row>
    <row r="39" spans="2:18" s="880" customFormat="1" ht="12.75" customHeight="1">
      <c r="C39" s="879"/>
      <c r="D39" s="882"/>
      <c r="E39" s="881"/>
      <c r="F39" s="881"/>
      <c r="G39" s="881"/>
      <c r="H39" s="881"/>
      <c r="I39" s="878"/>
      <c r="J39" s="878"/>
      <c r="K39" s="878"/>
      <c r="L39" s="957"/>
      <c r="M39" s="881"/>
      <c r="N39" s="881"/>
      <c r="O39" s="881"/>
      <c r="P39" s="881"/>
    </row>
    <row r="40" spans="2:18" s="880" customFormat="1" ht="12.75" customHeight="1">
      <c r="C40" s="879"/>
      <c r="D40" s="881"/>
      <c r="E40" s="881"/>
      <c r="F40" s="881"/>
      <c r="G40" s="881"/>
      <c r="H40" s="881"/>
      <c r="I40" s="878"/>
      <c r="J40" s="878"/>
      <c r="K40" s="878"/>
      <c r="L40" s="957"/>
      <c r="M40" s="881"/>
      <c r="N40" s="884"/>
      <c r="O40" s="884"/>
      <c r="P40" s="884"/>
      <c r="Q40" s="884"/>
    </row>
    <row r="41" spans="2:18" s="880" customFormat="1" ht="12.75" customHeight="1">
      <c r="C41" s="879"/>
      <c r="D41" s="882"/>
      <c r="E41" s="881"/>
      <c r="F41" s="881"/>
      <c r="G41" s="881"/>
      <c r="H41" s="881"/>
      <c r="I41" s="878"/>
      <c r="J41" s="878"/>
      <c r="K41" s="878"/>
      <c r="L41" s="957"/>
      <c r="M41" s="881"/>
      <c r="N41" s="881"/>
      <c r="O41" s="881"/>
      <c r="P41" s="881"/>
    </row>
    <row r="42" spans="2:18" s="880" customFormat="1" ht="12.75" customHeight="1">
      <c r="B42" s="883"/>
      <c r="C42" s="879"/>
      <c r="D42" s="882"/>
      <c r="E42" s="881"/>
      <c r="F42" s="881"/>
      <c r="G42" s="881"/>
      <c r="H42" s="881"/>
      <c r="I42" s="878"/>
      <c r="J42" s="878"/>
      <c r="K42" s="878"/>
      <c r="L42" s="957"/>
      <c r="M42" s="881"/>
      <c r="N42" s="881"/>
      <c r="O42" s="881"/>
      <c r="P42" s="881"/>
      <c r="Q42" s="881"/>
    </row>
    <row r="43" spans="2:18" ht="12.75" customHeight="1">
      <c r="C43" s="879"/>
      <c r="D43" s="875"/>
      <c r="E43" s="874"/>
      <c r="F43" s="874"/>
      <c r="G43" s="874"/>
      <c r="H43" s="874"/>
      <c r="I43" s="878"/>
      <c r="J43" s="878"/>
      <c r="K43" s="878"/>
      <c r="L43" s="956"/>
      <c r="M43" s="874"/>
      <c r="N43" s="874"/>
      <c r="O43" s="874"/>
      <c r="P43" s="874"/>
    </row>
    <row r="44" spans="2:18" ht="12.75" customHeight="1">
      <c r="C44" s="879"/>
      <c r="D44" s="875"/>
      <c r="E44" s="874"/>
      <c r="F44" s="874"/>
      <c r="G44" s="874"/>
      <c r="H44" s="874"/>
      <c r="M44" s="874"/>
      <c r="N44" s="873"/>
      <c r="O44" s="873"/>
      <c r="P44" s="873"/>
      <c r="Q44" s="873"/>
    </row>
    <row r="45" spans="2:18" ht="12.75" customHeight="1">
      <c r="C45" s="879"/>
      <c r="D45" s="875"/>
      <c r="E45" s="874"/>
      <c r="F45" s="874"/>
      <c r="G45" s="874"/>
      <c r="H45" s="874"/>
      <c r="M45" s="874"/>
      <c r="N45" s="873"/>
      <c r="O45" s="873"/>
      <c r="P45" s="873"/>
      <c r="Q45" s="873"/>
    </row>
    <row r="46" spans="2:18" ht="12.75" customHeight="1">
      <c r="C46" s="879"/>
      <c r="D46" s="875"/>
      <c r="E46" s="874"/>
      <c r="F46" s="874"/>
      <c r="G46" s="874"/>
      <c r="H46" s="874"/>
      <c r="I46" s="878"/>
      <c r="J46" s="878"/>
      <c r="K46" s="878"/>
      <c r="L46" s="956"/>
      <c r="M46" s="874"/>
      <c r="N46" s="874"/>
      <c r="O46" s="874"/>
      <c r="P46" s="874"/>
    </row>
    <row r="47" spans="2:18" ht="12.75" customHeight="1">
      <c r="C47" s="877"/>
      <c r="D47" s="875"/>
      <c r="E47" s="874"/>
      <c r="F47" s="874"/>
      <c r="G47" s="874"/>
      <c r="H47" s="874"/>
      <c r="M47" s="874"/>
      <c r="N47" s="873"/>
      <c r="O47" s="873"/>
      <c r="P47" s="873"/>
      <c r="Q47" s="873"/>
    </row>
    <row r="48" spans="2:18" ht="12.75" customHeight="1">
      <c r="C48" s="876"/>
      <c r="D48" s="875"/>
      <c r="E48" s="874"/>
      <c r="F48" s="874"/>
      <c r="G48" s="874"/>
      <c r="H48" s="874"/>
      <c r="M48" s="874"/>
      <c r="N48" s="873"/>
      <c r="O48" s="873"/>
      <c r="P48" s="873"/>
      <c r="Q48" s="873"/>
    </row>
    <row r="49" spans="1:27" ht="12.75" customHeight="1">
      <c r="E49" s="874"/>
      <c r="F49" s="874"/>
      <c r="G49" s="874"/>
      <c r="H49" s="874"/>
    </row>
    <row r="50" spans="1:27" ht="12.75" customHeight="1">
      <c r="E50" s="874"/>
      <c r="F50" s="874"/>
      <c r="G50" s="874"/>
      <c r="H50" s="874"/>
    </row>
    <row r="51" spans="1:27" ht="12.75" customHeight="1">
      <c r="E51" s="874"/>
      <c r="F51" s="874"/>
      <c r="G51" s="874"/>
      <c r="H51" s="874"/>
    </row>
    <row r="52" spans="1:27" ht="12.75" customHeight="1">
      <c r="E52" s="874"/>
      <c r="F52" s="874"/>
      <c r="G52" s="874"/>
      <c r="H52" s="874"/>
    </row>
    <row r="53" spans="1:27" ht="12.75" customHeight="1">
      <c r="E53" s="874"/>
      <c r="F53" s="874"/>
      <c r="G53" s="874"/>
      <c r="H53" s="874"/>
    </row>
    <row r="54" spans="1:27" ht="12.75" customHeight="1">
      <c r="E54" s="874"/>
      <c r="F54" s="874"/>
      <c r="G54" s="874"/>
      <c r="H54" s="874"/>
    </row>
    <row r="55" spans="1:27" ht="12.75" customHeight="1">
      <c r="E55" s="874"/>
      <c r="F55" s="874"/>
      <c r="G55" s="874"/>
      <c r="H55" s="874"/>
    </row>
    <row r="56" spans="1:27" ht="12.75" customHeight="1">
      <c r="E56" s="874"/>
      <c r="F56" s="874"/>
      <c r="G56" s="874"/>
      <c r="H56" s="874"/>
    </row>
    <row r="57" spans="1:27" ht="12.75" customHeight="1">
      <c r="E57" s="874"/>
      <c r="F57" s="874"/>
      <c r="G57" s="874"/>
      <c r="H57" s="874"/>
    </row>
    <row r="58" spans="1:27" ht="12.75" customHeight="1">
      <c r="E58" s="874"/>
      <c r="F58" s="874"/>
      <c r="G58" s="874"/>
      <c r="H58" s="874"/>
    </row>
    <row r="59" spans="1:27" s="871" customFormat="1" ht="12.75" customHeight="1">
      <c r="A59" s="870"/>
      <c r="B59" s="870"/>
      <c r="C59" s="870"/>
      <c r="D59" s="870"/>
      <c r="E59" s="874"/>
      <c r="F59" s="874"/>
      <c r="G59" s="874"/>
      <c r="H59" s="874"/>
      <c r="M59" s="870"/>
      <c r="N59" s="870"/>
      <c r="O59" s="870"/>
      <c r="P59" s="870"/>
      <c r="Q59" s="870"/>
      <c r="R59" s="870"/>
      <c r="S59" s="870"/>
      <c r="T59" s="870"/>
      <c r="U59" s="870"/>
      <c r="V59" s="870"/>
      <c r="W59" s="870"/>
      <c r="X59" s="870"/>
      <c r="Y59" s="870"/>
      <c r="Z59" s="870"/>
      <c r="AA59" s="870"/>
    </row>
    <row r="60" spans="1:27" s="871" customFormat="1" ht="12.75" customHeight="1">
      <c r="A60" s="870"/>
      <c r="B60" s="870"/>
      <c r="C60" s="870"/>
      <c r="D60" s="870"/>
      <c r="E60" s="874"/>
      <c r="F60" s="874"/>
      <c r="G60" s="874"/>
      <c r="H60" s="874"/>
      <c r="M60" s="870"/>
      <c r="N60" s="870"/>
      <c r="O60" s="870"/>
      <c r="P60" s="870"/>
      <c r="Q60" s="870"/>
      <c r="R60" s="870"/>
      <c r="S60" s="870"/>
      <c r="T60" s="870"/>
      <c r="U60" s="870"/>
      <c r="V60" s="870"/>
      <c r="W60" s="870"/>
      <c r="X60" s="870"/>
      <c r="Y60" s="870"/>
      <c r="Z60" s="870"/>
      <c r="AA60" s="870"/>
    </row>
    <row r="61" spans="1:27" s="871" customFormat="1" ht="12.75" customHeight="1">
      <c r="A61" s="870"/>
      <c r="B61" s="870"/>
      <c r="C61" s="870"/>
      <c r="D61" s="870"/>
      <c r="E61" s="874"/>
      <c r="F61" s="874"/>
      <c r="G61" s="874"/>
      <c r="H61" s="874"/>
      <c r="M61" s="870"/>
      <c r="N61" s="870"/>
      <c r="O61" s="870"/>
      <c r="P61" s="870"/>
      <c r="Q61" s="870"/>
      <c r="R61" s="870"/>
      <c r="S61" s="870"/>
      <c r="T61" s="870"/>
      <c r="U61" s="870"/>
      <c r="V61" s="870"/>
      <c r="W61" s="870"/>
      <c r="X61" s="870"/>
      <c r="Y61" s="870"/>
      <c r="Z61" s="870"/>
      <c r="AA61" s="870"/>
    </row>
    <row r="62" spans="1:27" s="871" customFormat="1" ht="12.75" customHeight="1">
      <c r="A62" s="870"/>
      <c r="B62" s="870"/>
      <c r="C62" s="870"/>
      <c r="D62" s="870"/>
      <c r="E62" s="874"/>
      <c r="F62" s="874"/>
      <c r="G62" s="874"/>
      <c r="H62" s="874"/>
      <c r="M62" s="870"/>
      <c r="N62" s="870"/>
      <c r="O62" s="870"/>
      <c r="P62" s="870"/>
      <c r="Q62" s="870"/>
      <c r="R62" s="870"/>
      <c r="S62" s="870"/>
      <c r="T62" s="870"/>
      <c r="U62" s="870"/>
      <c r="V62" s="870"/>
      <c r="W62" s="870"/>
      <c r="X62" s="870"/>
      <c r="Y62" s="870"/>
      <c r="Z62" s="870"/>
      <c r="AA62" s="870"/>
    </row>
    <row r="63" spans="1:27" s="871" customFormat="1" ht="12.75" customHeight="1">
      <c r="A63" s="870"/>
      <c r="B63" s="870"/>
      <c r="C63" s="870"/>
      <c r="D63" s="870"/>
      <c r="E63" s="874"/>
      <c r="F63" s="874"/>
      <c r="G63" s="874"/>
      <c r="H63" s="874"/>
      <c r="M63" s="870"/>
      <c r="N63" s="870"/>
      <c r="O63" s="870"/>
      <c r="P63" s="870"/>
      <c r="Q63" s="870"/>
      <c r="R63" s="870"/>
      <c r="S63" s="870"/>
      <c r="T63" s="870"/>
      <c r="U63" s="870"/>
      <c r="V63" s="870"/>
      <c r="W63" s="870"/>
      <c r="X63" s="870"/>
      <c r="Y63" s="870"/>
      <c r="Z63" s="870"/>
      <c r="AA63" s="870"/>
    </row>
    <row r="64" spans="1:27" s="871" customFormat="1" ht="12.75" customHeight="1">
      <c r="A64" s="870"/>
      <c r="B64" s="870"/>
      <c r="C64" s="870"/>
      <c r="D64" s="870"/>
      <c r="E64" s="874"/>
      <c r="F64" s="874"/>
      <c r="G64" s="874"/>
      <c r="H64" s="874"/>
      <c r="M64" s="870"/>
      <c r="N64" s="870"/>
      <c r="O64" s="870"/>
      <c r="P64" s="870"/>
      <c r="Q64" s="870"/>
      <c r="R64" s="870"/>
      <c r="S64" s="870"/>
      <c r="T64" s="870"/>
      <c r="U64" s="870"/>
      <c r="V64" s="870"/>
      <c r="W64" s="870"/>
      <c r="X64" s="870"/>
      <c r="Y64" s="870"/>
      <c r="Z64" s="870"/>
      <c r="AA64" s="870"/>
    </row>
    <row r="65" spans="1:27" s="871" customFormat="1" ht="12.75" customHeight="1">
      <c r="A65" s="870"/>
      <c r="B65" s="870"/>
      <c r="C65" s="870"/>
      <c r="D65" s="870"/>
      <c r="E65" s="874"/>
      <c r="F65" s="874"/>
      <c r="G65" s="874"/>
      <c r="H65" s="874"/>
      <c r="M65" s="870"/>
      <c r="N65" s="870"/>
      <c r="O65" s="870"/>
      <c r="P65" s="870"/>
      <c r="Q65" s="870"/>
      <c r="R65" s="870"/>
      <c r="S65" s="870"/>
      <c r="T65" s="870"/>
      <c r="U65" s="870"/>
      <c r="V65" s="870"/>
      <c r="W65" s="870"/>
      <c r="X65" s="870"/>
      <c r="Y65" s="870"/>
      <c r="Z65" s="870"/>
      <c r="AA65" s="870"/>
    </row>
    <row r="66" spans="1:27" s="871" customFormat="1" ht="12.75" customHeight="1">
      <c r="A66" s="870"/>
      <c r="B66" s="870"/>
      <c r="C66" s="870"/>
      <c r="D66" s="870"/>
      <c r="E66" s="874"/>
      <c r="F66" s="874"/>
      <c r="G66" s="874"/>
      <c r="H66" s="874"/>
      <c r="M66" s="870"/>
      <c r="N66" s="870"/>
      <c r="O66" s="870"/>
      <c r="P66" s="870"/>
      <c r="Q66" s="870"/>
      <c r="R66" s="870"/>
      <c r="S66" s="870"/>
      <c r="T66" s="870"/>
      <c r="U66" s="870"/>
      <c r="V66" s="870"/>
      <c r="W66" s="870"/>
      <c r="X66" s="870"/>
      <c r="Y66" s="870"/>
      <c r="Z66" s="870"/>
      <c r="AA66" s="870"/>
    </row>
    <row r="67" spans="1:27" s="871" customFormat="1" ht="12.75" customHeight="1">
      <c r="A67" s="870"/>
      <c r="B67" s="870"/>
      <c r="C67" s="870"/>
      <c r="D67" s="870"/>
      <c r="E67" s="874"/>
      <c r="F67" s="874"/>
      <c r="G67" s="874"/>
      <c r="H67" s="874"/>
      <c r="M67" s="870"/>
      <c r="N67" s="870"/>
      <c r="O67" s="870"/>
      <c r="P67" s="870"/>
      <c r="Q67" s="870"/>
      <c r="R67" s="870"/>
      <c r="S67" s="870"/>
      <c r="T67" s="870"/>
      <c r="U67" s="870"/>
      <c r="V67" s="870"/>
      <c r="W67" s="870"/>
      <c r="X67" s="870"/>
      <c r="Y67" s="870"/>
      <c r="Z67" s="870"/>
      <c r="AA67" s="870"/>
    </row>
    <row r="68" spans="1:27" s="871" customFormat="1" ht="12.75" customHeight="1">
      <c r="A68" s="870"/>
      <c r="B68" s="870"/>
      <c r="C68" s="870"/>
      <c r="D68" s="870"/>
      <c r="E68" s="874"/>
      <c r="F68" s="874"/>
      <c r="G68" s="874"/>
      <c r="H68" s="874"/>
      <c r="M68" s="870"/>
      <c r="N68" s="870"/>
      <c r="O68" s="870"/>
      <c r="P68" s="870"/>
      <c r="Q68" s="870"/>
      <c r="R68" s="870"/>
      <c r="S68" s="870"/>
      <c r="T68" s="870"/>
      <c r="U68" s="870"/>
      <c r="V68" s="870"/>
      <c r="W68" s="870"/>
      <c r="X68" s="870"/>
      <c r="Y68" s="870"/>
      <c r="Z68" s="870"/>
      <c r="AA68" s="870"/>
    </row>
    <row r="69" spans="1:27" s="871" customFormat="1" ht="12.75" customHeight="1">
      <c r="A69" s="870"/>
      <c r="B69" s="870"/>
      <c r="C69" s="870"/>
      <c r="D69" s="870"/>
      <c r="E69" s="874"/>
      <c r="F69" s="874"/>
      <c r="G69" s="874"/>
      <c r="H69" s="874"/>
      <c r="M69" s="870"/>
      <c r="N69" s="870"/>
      <c r="O69" s="870"/>
      <c r="P69" s="870"/>
      <c r="Q69" s="870"/>
      <c r="R69" s="870"/>
      <c r="S69" s="870"/>
      <c r="T69" s="870"/>
      <c r="U69" s="870"/>
      <c r="V69" s="870"/>
      <c r="W69" s="870"/>
      <c r="X69" s="870"/>
      <c r="Y69" s="870"/>
      <c r="Z69" s="870"/>
      <c r="AA69" s="870"/>
    </row>
    <row r="70" spans="1:27" s="871" customFormat="1" ht="12.75" customHeight="1">
      <c r="A70" s="870"/>
      <c r="B70" s="870"/>
      <c r="C70" s="870"/>
      <c r="D70" s="870"/>
      <c r="E70" s="874"/>
      <c r="F70" s="874"/>
      <c r="G70" s="874"/>
      <c r="H70" s="874"/>
      <c r="M70" s="870"/>
      <c r="N70" s="870"/>
      <c r="O70" s="870"/>
      <c r="P70" s="870"/>
      <c r="Q70" s="870"/>
      <c r="R70" s="870"/>
      <c r="S70" s="870"/>
      <c r="T70" s="870"/>
      <c r="U70" s="870"/>
      <c r="V70" s="870"/>
      <c r="W70" s="870"/>
      <c r="X70" s="870"/>
      <c r="Y70" s="870"/>
      <c r="Z70" s="870"/>
      <c r="AA70" s="870"/>
    </row>
    <row r="71" spans="1:27" s="871" customFormat="1" ht="12.75" customHeight="1">
      <c r="A71" s="870"/>
      <c r="B71" s="870"/>
      <c r="C71" s="870"/>
      <c r="D71" s="870"/>
      <c r="E71" s="874"/>
      <c r="F71" s="874"/>
      <c r="G71" s="874"/>
      <c r="H71" s="874"/>
      <c r="M71" s="870"/>
      <c r="N71" s="870"/>
      <c r="O71" s="870"/>
      <c r="P71" s="870"/>
      <c r="Q71" s="870"/>
      <c r="R71" s="870"/>
      <c r="S71" s="870"/>
      <c r="T71" s="870"/>
      <c r="U71" s="870"/>
      <c r="V71" s="870"/>
      <c r="W71" s="870"/>
      <c r="X71" s="870"/>
      <c r="Y71" s="870"/>
      <c r="Z71" s="870"/>
      <c r="AA71" s="870"/>
    </row>
    <row r="72" spans="1:27" s="871" customFormat="1" ht="12.75" customHeight="1">
      <c r="A72" s="870"/>
      <c r="B72" s="870"/>
      <c r="C72" s="870"/>
      <c r="D72" s="870"/>
      <c r="E72" s="874"/>
      <c r="F72" s="874"/>
      <c r="G72" s="874"/>
      <c r="H72" s="874"/>
      <c r="M72" s="870"/>
      <c r="N72" s="870"/>
      <c r="O72" s="870"/>
      <c r="P72" s="870"/>
      <c r="Q72" s="870"/>
      <c r="R72" s="870"/>
      <c r="S72" s="870"/>
      <c r="T72" s="870"/>
      <c r="U72" s="870"/>
      <c r="V72" s="870"/>
      <c r="W72" s="870"/>
      <c r="X72" s="870"/>
      <c r="Y72" s="870"/>
      <c r="Z72" s="870"/>
      <c r="AA72" s="870"/>
    </row>
    <row r="73" spans="1:27" s="871" customFormat="1" ht="12.75" customHeight="1">
      <c r="A73" s="870"/>
      <c r="B73" s="870"/>
      <c r="C73" s="870"/>
      <c r="D73" s="870"/>
      <c r="E73" s="874"/>
      <c r="F73" s="874"/>
      <c r="G73" s="874"/>
      <c r="H73" s="874"/>
      <c r="M73" s="870"/>
      <c r="N73" s="870"/>
      <c r="O73" s="870"/>
      <c r="P73" s="870"/>
      <c r="Q73" s="870"/>
      <c r="R73" s="870"/>
      <c r="S73" s="870"/>
      <c r="T73" s="870"/>
      <c r="U73" s="870"/>
      <c r="V73" s="870"/>
      <c r="W73" s="870"/>
      <c r="X73" s="870"/>
      <c r="Y73" s="870"/>
      <c r="Z73" s="870"/>
      <c r="AA73" s="870"/>
    </row>
    <row r="74" spans="1:27" s="871" customFormat="1" ht="12.75" customHeight="1">
      <c r="A74" s="870"/>
      <c r="B74" s="870"/>
      <c r="C74" s="870"/>
      <c r="D74" s="870"/>
      <c r="E74" s="874"/>
      <c r="F74" s="874"/>
      <c r="G74" s="874"/>
      <c r="H74" s="874"/>
      <c r="M74" s="870"/>
      <c r="N74" s="870"/>
      <c r="O74" s="870"/>
      <c r="P74" s="870"/>
      <c r="Q74" s="870"/>
      <c r="R74" s="870"/>
      <c r="S74" s="870"/>
      <c r="T74" s="870"/>
      <c r="U74" s="870"/>
      <c r="V74" s="870"/>
      <c r="W74" s="870"/>
      <c r="X74" s="870"/>
      <c r="Y74" s="870"/>
      <c r="Z74" s="870"/>
      <c r="AA74" s="870"/>
    </row>
    <row r="75" spans="1:27" s="871" customFormat="1" ht="12.75" customHeight="1">
      <c r="A75" s="870"/>
      <c r="B75" s="870"/>
      <c r="C75" s="870"/>
      <c r="D75" s="870"/>
      <c r="E75" s="874"/>
      <c r="F75" s="874"/>
      <c r="G75" s="874"/>
      <c r="H75" s="874"/>
      <c r="M75" s="870"/>
      <c r="N75" s="870"/>
      <c r="O75" s="870"/>
      <c r="P75" s="870"/>
      <c r="Q75" s="870"/>
      <c r="R75" s="870"/>
      <c r="S75" s="870"/>
      <c r="T75" s="870"/>
      <c r="U75" s="870"/>
      <c r="V75" s="870"/>
      <c r="W75" s="870"/>
      <c r="X75" s="870"/>
      <c r="Y75" s="870"/>
      <c r="Z75" s="870"/>
      <c r="AA75" s="870"/>
    </row>
    <row r="76" spans="1:27" s="871" customFormat="1" ht="12.75" customHeight="1">
      <c r="A76" s="870"/>
      <c r="B76" s="870"/>
      <c r="C76" s="870"/>
      <c r="D76" s="870"/>
      <c r="E76" s="874"/>
      <c r="F76" s="874"/>
      <c r="G76" s="874"/>
      <c r="H76" s="874"/>
      <c r="M76" s="870"/>
      <c r="N76" s="870"/>
      <c r="O76" s="870"/>
      <c r="P76" s="870"/>
      <c r="Q76" s="870"/>
      <c r="R76" s="870"/>
      <c r="S76" s="870"/>
      <c r="T76" s="870"/>
      <c r="U76" s="870"/>
      <c r="V76" s="870"/>
      <c r="W76" s="870"/>
      <c r="X76" s="870"/>
      <c r="Y76" s="870"/>
      <c r="Z76" s="870"/>
      <c r="AA76" s="870"/>
    </row>
    <row r="77" spans="1:27" s="871" customFormat="1" ht="12.75" customHeight="1">
      <c r="A77" s="870"/>
      <c r="B77" s="870"/>
      <c r="C77" s="870"/>
      <c r="D77" s="870"/>
      <c r="E77" s="874"/>
      <c r="F77" s="874"/>
      <c r="G77" s="874"/>
      <c r="H77" s="874"/>
      <c r="M77" s="870"/>
      <c r="N77" s="870"/>
      <c r="O77" s="870"/>
      <c r="P77" s="870"/>
      <c r="Q77" s="870"/>
      <c r="R77" s="870"/>
      <c r="S77" s="870"/>
      <c r="T77" s="870"/>
      <c r="U77" s="870"/>
      <c r="V77" s="870"/>
      <c r="W77" s="870"/>
      <c r="X77" s="870"/>
      <c r="Y77" s="870"/>
      <c r="Z77" s="870"/>
      <c r="AA77" s="870"/>
    </row>
    <row r="78" spans="1:27" s="871" customFormat="1" ht="12.75" customHeight="1">
      <c r="A78" s="870"/>
      <c r="B78" s="870"/>
      <c r="C78" s="870"/>
      <c r="D78" s="870"/>
      <c r="E78" s="874"/>
      <c r="F78" s="874"/>
      <c r="G78" s="874"/>
      <c r="H78" s="874"/>
      <c r="M78" s="870"/>
      <c r="N78" s="870"/>
      <c r="O78" s="870"/>
      <c r="P78" s="870"/>
      <c r="Q78" s="870"/>
      <c r="R78" s="870"/>
      <c r="S78" s="870"/>
      <c r="T78" s="870"/>
      <c r="U78" s="870"/>
      <c r="V78" s="870"/>
      <c r="W78" s="870"/>
      <c r="X78" s="870"/>
      <c r="Y78" s="870"/>
      <c r="Z78" s="870"/>
      <c r="AA78" s="870"/>
    </row>
    <row r="79" spans="1:27" s="871" customFormat="1" ht="12.75" customHeight="1">
      <c r="A79" s="870"/>
      <c r="B79" s="870"/>
      <c r="C79" s="870"/>
      <c r="D79" s="870"/>
      <c r="E79" s="874"/>
      <c r="F79" s="874"/>
      <c r="G79" s="874"/>
      <c r="H79" s="874"/>
      <c r="M79" s="870"/>
      <c r="N79" s="870"/>
      <c r="O79" s="870"/>
      <c r="P79" s="870"/>
      <c r="Q79" s="870"/>
      <c r="R79" s="870"/>
      <c r="S79" s="870"/>
      <c r="T79" s="870"/>
      <c r="U79" s="870"/>
      <c r="V79" s="870"/>
      <c r="W79" s="870"/>
      <c r="X79" s="870"/>
      <c r="Y79" s="870"/>
      <c r="Z79" s="870"/>
      <c r="AA79" s="870"/>
    </row>
    <row r="80" spans="1:27" s="871" customFormat="1" ht="12.75" customHeight="1">
      <c r="A80" s="870"/>
      <c r="B80" s="870"/>
      <c r="C80" s="870"/>
      <c r="D80" s="870"/>
      <c r="E80" s="874"/>
      <c r="F80" s="874"/>
      <c r="G80" s="874"/>
      <c r="H80" s="874"/>
      <c r="M80" s="870"/>
      <c r="N80" s="870"/>
      <c r="O80" s="870"/>
      <c r="P80" s="870"/>
      <c r="Q80" s="870"/>
      <c r="R80" s="870"/>
      <c r="S80" s="870"/>
      <c r="T80" s="870"/>
      <c r="U80" s="870"/>
      <c r="V80" s="870"/>
      <c r="W80" s="870"/>
      <c r="X80" s="870"/>
      <c r="Y80" s="870"/>
      <c r="Z80" s="870"/>
      <c r="AA80" s="870"/>
    </row>
    <row r="81" spans="1:27" s="871" customFormat="1" ht="12.75" customHeight="1">
      <c r="A81" s="870"/>
      <c r="B81" s="870"/>
      <c r="C81" s="870"/>
      <c r="D81" s="870"/>
      <c r="E81" s="874"/>
      <c r="F81" s="874"/>
      <c r="G81" s="874"/>
      <c r="H81" s="874"/>
      <c r="M81" s="870"/>
      <c r="N81" s="870"/>
      <c r="O81" s="870"/>
      <c r="P81" s="870"/>
      <c r="Q81" s="870"/>
      <c r="R81" s="870"/>
      <c r="S81" s="870"/>
      <c r="T81" s="870"/>
      <c r="U81" s="870"/>
      <c r="V81" s="870"/>
      <c r="W81" s="870"/>
      <c r="X81" s="870"/>
      <c r="Y81" s="870"/>
      <c r="Z81" s="870"/>
      <c r="AA81" s="870"/>
    </row>
    <row r="82" spans="1:27" s="871" customFormat="1" ht="12.75" customHeight="1">
      <c r="A82" s="870"/>
      <c r="B82" s="870"/>
      <c r="C82" s="870"/>
      <c r="D82" s="870"/>
      <c r="E82" s="874"/>
      <c r="F82" s="874"/>
      <c r="G82" s="874"/>
      <c r="H82" s="874"/>
      <c r="M82" s="870"/>
      <c r="N82" s="870"/>
      <c r="O82" s="870"/>
      <c r="P82" s="870"/>
      <c r="Q82" s="870"/>
      <c r="R82" s="870"/>
      <c r="S82" s="870"/>
      <c r="T82" s="870"/>
      <c r="U82" s="870"/>
      <c r="V82" s="870"/>
      <c r="W82" s="870"/>
      <c r="X82" s="870"/>
      <c r="Y82" s="870"/>
      <c r="Z82" s="870"/>
      <c r="AA82" s="870"/>
    </row>
    <row r="83" spans="1:27" s="871" customFormat="1" ht="12.75" customHeight="1">
      <c r="A83" s="870"/>
      <c r="B83" s="870"/>
      <c r="C83" s="870"/>
      <c r="D83" s="870"/>
      <c r="E83" s="874"/>
      <c r="F83" s="874"/>
      <c r="G83" s="874"/>
      <c r="H83" s="874"/>
      <c r="M83" s="870"/>
      <c r="N83" s="870"/>
      <c r="O83" s="870"/>
      <c r="P83" s="870"/>
      <c r="Q83" s="870"/>
      <c r="R83" s="870"/>
      <c r="S83" s="870"/>
      <c r="T83" s="870"/>
      <c r="U83" s="870"/>
      <c r="V83" s="870"/>
      <c r="W83" s="870"/>
      <c r="X83" s="870"/>
      <c r="Y83" s="870"/>
      <c r="Z83" s="870"/>
      <c r="AA83" s="870"/>
    </row>
    <row r="84" spans="1:27" s="871" customFormat="1" ht="12.75" customHeight="1">
      <c r="A84" s="870"/>
      <c r="B84" s="870"/>
      <c r="C84" s="870"/>
      <c r="D84" s="870"/>
      <c r="E84" s="874"/>
      <c r="F84" s="874"/>
      <c r="G84" s="874"/>
      <c r="H84" s="874"/>
      <c r="M84" s="870"/>
      <c r="N84" s="870"/>
      <c r="O84" s="870"/>
      <c r="P84" s="870"/>
      <c r="Q84" s="870"/>
      <c r="R84" s="870"/>
      <c r="S84" s="870"/>
      <c r="T84" s="870"/>
      <c r="U84" s="870"/>
      <c r="V84" s="870"/>
      <c r="W84" s="870"/>
      <c r="X84" s="870"/>
      <c r="Y84" s="870"/>
      <c r="Z84" s="870"/>
      <c r="AA84" s="870"/>
    </row>
    <row r="85" spans="1:27" s="871" customFormat="1" ht="12.75" customHeight="1">
      <c r="A85" s="870"/>
      <c r="B85" s="870"/>
      <c r="C85" s="870"/>
      <c r="D85" s="870"/>
      <c r="E85" s="874"/>
      <c r="F85" s="874"/>
      <c r="G85" s="874"/>
      <c r="H85" s="874"/>
      <c r="M85" s="870"/>
      <c r="N85" s="870"/>
      <c r="O85" s="870"/>
      <c r="P85" s="870"/>
      <c r="Q85" s="870"/>
      <c r="R85" s="870"/>
      <c r="S85" s="870"/>
      <c r="T85" s="870"/>
      <c r="U85" s="870"/>
      <c r="V85" s="870"/>
      <c r="W85" s="870"/>
      <c r="X85" s="870"/>
      <c r="Y85" s="870"/>
      <c r="Z85" s="870"/>
      <c r="AA85" s="870"/>
    </row>
    <row r="86" spans="1:27" s="871" customFormat="1" ht="12.75" customHeight="1">
      <c r="A86" s="870"/>
      <c r="B86" s="870"/>
      <c r="C86" s="870"/>
      <c r="D86" s="870"/>
      <c r="E86" s="874"/>
      <c r="F86" s="874"/>
      <c r="G86" s="874"/>
      <c r="H86" s="874"/>
      <c r="M86" s="870"/>
      <c r="N86" s="870"/>
      <c r="O86" s="870"/>
      <c r="P86" s="870"/>
      <c r="Q86" s="870"/>
      <c r="R86" s="870"/>
      <c r="S86" s="870"/>
      <c r="T86" s="870"/>
      <c r="U86" s="870"/>
      <c r="V86" s="870"/>
      <c r="W86" s="870"/>
      <c r="X86" s="870"/>
      <c r="Y86" s="870"/>
      <c r="Z86" s="870"/>
      <c r="AA86" s="870"/>
    </row>
    <row r="87" spans="1:27" s="871" customFormat="1" ht="12.75" customHeight="1">
      <c r="A87" s="870"/>
      <c r="B87" s="870"/>
      <c r="C87" s="870"/>
      <c r="D87" s="870"/>
      <c r="E87" s="874"/>
      <c r="F87" s="874"/>
      <c r="G87" s="874"/>
      <c r="H87" s="874"/>
      <c r="M87" s="870"/>
      <c r="N87" s="870"/>
      <c r="O87" s="870"/>
      <c r="P87" s="870"/>
      <c r="Q87" s="870"/>
      <c r="R87" s="870"/>
      <c r="S87" s="870"/>
      <c r="T87" s="870"/>
      <c r="U87" s="870"/>
      <c r="V87" s="870"/>
      <c r="W87" s="870"/>
      <c r="X87" s="870"/>
      <c r="Y87" s="870"/>
      <c r="Z87" s="870"/>
      <c r="AA87" s="870"/>
    </row>
    <row r="88" spans="1:27" s="871" customFormat="1" ht="12.75" customHeight="1">
      <c r="A88" s="870"/>
      <c r="B88" s="870"/>
      <c r="C88" s="870"/>
      <c r="D88" s="870"/>
      <c r="E88" s="874"/>
      <c r="F88" s="874"/>
      <c r="G88" s="874"/>
      <c r="H88" s="874"/>
      <c r="M88" s="870"/>
      <c r="N88" s="870"/>
      <c r="O88" s="870"/>
      <c r="P88" s="870"/>
      <c r="Q88" s="870"/>
      <c r="R88" s="870"/>
      <c r="S88" s="870"/>
      <c r="T88" s="870"/>
      <c r="U88" s="870"/>
      <c r="V88" s="870"/>
      <c r="W88" s="870"/>
      <c r="X88" s="870"/>
      <c r="Y88" s="870"/>
      <c r="Z88" s="870"/>
      <c r="AA88" s="870"/>
    </row>
    <row r="89" spans="1:27" s="871" customFormat="1" ht="12.75" customHeight="1">
      <c r="A89" s="870"/>
      <c r="B89" s="870"/>
      <c r="C89" s="870"/>
      <c r="D89" s="870"/>
      <c r="E89" s="874"/>
      <c r="F89" s="874"/>
      <c r="G89" s="874"/>
      <c r="H89" s="874"/>
      <c r="M89" s="870"/>
      <c r="N89" s="870"/>
      <c r="O89" s="870"/>
      <c r="P89" s="870"/>
      <c r="Q89" s="870"/>
      <c r="R89" s="870"/>
      <c r="S89" s="870"/>
      <c r="T89" s="870"/>
      <c r="U89" s="870"/>
      <c r="V89" s="870"/>
      <c r="W89" s="870"/>
      <c r="X89" s="870"/>
      <c r="Y89" s="870"/>
      <c r="Z89" s="870"/>
      <c r="AA89" s="870"/>
    </row>
    <row r="90" spans="1:27" s="871" customFormat="1" ht="12.75" customHeight="1">
      <c r="A90" s="870"/>
      <c r="B90" s="870"/>
      <c r="C90" s="870"/>
      <c r="D90" s="870"/>
      <c r="E90" s="874"/>
      <c r="F90" s="874"/>
      <c r="G90" s="874"/>
      <c r="H90" s="874"/>
      <c r="M90" s="870"/>
      <c r="N90" s="870"/>
      <c r="O90" s="870"/>
      <c r="P90" s="870"/>
      <c r="Q90" s="870"/>
      <c r="R90" s="870"/>
      <c r="S90" s="870"/>
      <c r="T90" s="870"/>
      <c r="U90" s="870"/>
      <c r="V90" s="870"/>
      <c r="W90" s="870"/>
      <c r="X90" s="870"/>
      <c r="Y90" s="870"/>
      <c r="Z90" s="870"/>
      <c r="AA90" s="870"/>
    </row>
    <row r="91" spans="1:27" s="871" customFormat="1" ht="12.75" customHeight="1">
      <c r="A91" s="870"/>
      <c r="B91" s="870"/>
      <c r="C91" s="870"/>
      <c r="D91" s="870"/>
      <c r="E91" s="874"/>
      <c r="F91" s="874"/>
      <c r="G91" s="874"/>
      <c r="H91" s="874"/>
      <c r="M91" s="870"/>
      <c r="N91" s="870"/>
      <c r="O91" s="870"/>
      <c r="P91" s="870"/>
      <c r="Q91" s="870"/>
      <c r="R91" s="870"/>
      <c r="S91" s="870"/>
      <c r="T91" s="870"/>
      <c r="U91" s="870"/>
      <c r="V91" s="870"/>
      <c r="W91" s="870"/>
      <c r="X91" s="870"/>
      <c r="Y91" s="870"/>
      <c r="Z91" s="870"/>
      <c r="AA91" s="870"/>
    </row>
    <row r="92" spans="1:27" s="871" customFormat="1" ht="12.75" customHeight="1">
      <c r="A92" s="870"/>
      <c r="B92" s="870"/>
      <c r="C92" s="870"/>
      <c r="D92" s="870"/>
      <c r="E92" s="874"/>
      <c r="F92" s="874"/>
      <c r="G92" s="874"/>
      <c r="H92" s="874"/>
      <c r="M92" s="870"/>
      <c r="N92" s="870"/>
      <c r="O92" s="870"/>
      <c r="P92" s="870"/>
      <c r="Q92" s="870"/>
      <c r="R92" s="870"/>
      <c r="S92" s="870"/>
      <c r="T92" s="870"/>
      <c r="U92" s="870"/>
      <c r="V92" s="870"/>
      <c r="W92" s="870"/>
      <c r="X92" s="870"/>
      <c r="Y92" s="870"/>
      <c r="Z92" s="870"/>
      <c r="AA92" s="870"/>
    </row>
    <row r="93" spans="1:27" s="871" customFormat="1" ht="12.75" customHeight="1">
      <c r="A93" s="870"/>
      <c r="B93" s="870"/>
      <c r="C93" s="870"/>
      <c r="D93" s="870"/>
      <c r="E93" s="874"/>
      <c r="F93" s="874"/>
      <c r="G93" s="874"/>
      <c r="H93" s="874"/>
      <c r="M93" s="870"/>
      <c r="N93" s="870"/>
      <c r="O93" s="870"/>
      <c r="P93" s="870"/>
      <c r="Q93" s="870"/>
      <c r="R93" s="870"/>
      <c r="S93" s="870"/>
      <c r="T93" s="870"/>
      <c r="U93" s="870"/>
      <c r="V93" s="870"/>
      <c r="W93" s="870"/>
      <c r="X93" s="870"/>
      <c r="Y93" s="870"/>
      <c r="Z93" s="870"/>
      <c r="AA93" s="870"/>
    </row>
    <row r="94" spans="1:27" s="871" customFormat="1" ht="12.75" customHeight="1">
      <c r="A94" s="870"/>
      <c r="B94" s="870"/>
      <c r="C94" s="870"/>
      <c r="D94" s="870"/>
      <c r="E94" s="874"/>
      <c r="F94" s="874"/>
      <c r="G94" s="874"/>
      <c r="H94" s="874"/>
      <c r="M94" s="870"/>
      <c r="N94" s="870"/>
      <c r="O94" s="870"/>
      <c r="P94" s="870"/>
      <c r="Q94" s="870"/>
      <c r="R94" s="870"/>
      <c r="S94" s="870"/>
      <c r="T94" s="870"/>
      <c r="U94" s="870"/>
      <c r="V94" s="870"/>
      <c r="W94" s="870"/>
      <c r="X94" s="870"/>
      <c r="Y94" s="870"/>
      <c r="Z94" s="870"/>
      <c r="AA94" s="870"/>
    </row>
    <row r="95" spans="1:27" s="871" customFormat="1" ht="12.75" customHeight="1">
      <c r="A95" s="870"/>
      <c r="B95" s="870"/>
      <c r="C95" s="870"/>
      <c r="D95" s="870"/>
      <c r="E95" s="874"/>
      <c r="F95" s="874"/>
      <c r="G95" s="874"/>
      <c r="H95" s="874"/>
      <c r="M95" s="870"/>
      <c r="N95" s="870"/>
      <c r="O95" s="870"/>
      <c r="P95" s="870"/>
      <c r="Q95" s="870"/>
      <c r="R95" s="870"/>
      <c r="S95" s="870"/>
      <c r="T95" s="870"/>
      <c r="U95" s="870"/>
      <c r="V95" s="870"/>
      <c r="W95" s="870"/>
      <c r="X95" s="870"/>
      <c r="Y95" s="870"/>
      <c r="Z95" s="870"/>
      <c r="AA95" s="870"/>
    </row>
    <row r="96" spans="1:27" s="871" customFormat="1" ht="12.75" customHeight="1">
      <c r="A96" s="870"/>
      <c r="B96" s="870"/>
      <c r="C96" s="870"/>
      <c r="D96" s="870"/>
      <c r="E96" s="874"/>
      <c r="F96" s="874"/>
      <c r="G96" s="874"/>
      <c r="H96" s="874"/>
      <c r="M96" s="870"/>
      <c r="N96" s="870"/>
      <c r="O96" s="870"/>
      <c r="P96" s="870"/>
      <c r="Q96" s="870"/>
      <c r="R96" s="870"/>
      <c r="S96" s="870"/>
      <c r="T96" s="870"/>
      <c r="U96" s="870"/>
      <c r="V96" s="870"/>
      <c r="W96" s="870"/>
      <c r="X96" s="870"/>
      <c r="Y96" s="870"/>
      <c r="Z96" s="870"/>
      <c r="AA96" s="870"/>
    </row>
    <row r="97" spans="1:27" s="871" customFormat="1" ht="12.75" customHeight="1">
      <c r="A97" s="870"/>
      <c r="B97" s="870"/>
      <c r="C97" s="870"/>
      <c r="D97" s="870"/>
      <c r="E97" s="874"/>
      <c r="F97" s="874"/>
      <c r="G97" s="874"/>
      <c r="H97" s="874"/>
      <c r="M97" s="870"/>
      <c r="N97" s="870"/>
      <c r="O97" s="870"/>
      <c r="P97" s="870"/>
      <c r="Q97" s="870"/>
      <c r="R97" s="870"/>
      <c r="S97" s="870"/>
      <c r="T97" s="870"/>
      <c r="U97" s="870"/>
      <c r="V97" s="870"/>
      <c r="W97" s="870"/>
      <c r="X97" s="870"/>
      <c r="Y97" s="870"/>
      <c r="Z97" s="870"/>
      <c r="AA97" s="870"/>
    </row>
    <row r="98" spans="1:27" s="871" customFormat="1" ht="12.75" customHeight="1">
      <c r="A98" s="870"/>
      <c r="B98" s="870"/>
      <c r="C98" s="870"/>
      <c r="D98" s="870"/>
      <c r="E98" s="874"/>
      <c r="F98" s="874"/>
      <c r="G98" s="874"/>
      <c r="H98" s="874"/>
      <c r="M98" s="870"/>
      <c r="N98" s="870"/>
      <c r="O98" s="870"/>
      <c r="P98" s="870"/>
      <c r="Q98" s="870"/>
      <c r="R98" s="870"/>
      <c r="S98" s="870"/>
      <c r="T98" s="870"/>
      <c r="U98" s="870"/>
      <c r="V98" s="870"/>
      <c r="W98" s="870"/>
      <c r="X98" s="870"/>
      <c r="Y98" s="870"/>
      <c r="Z98" s="870"/>
      <c r="AA98" s="870"/>
    </row>
    <row r="99" spans="1:27" s="871" customFormat="1" ht="12.75" customHeight="1">
      <c r="A99" s="870"/>
      <c r="B99" s="870"/>
      <c r="C99" s="870"/>
      <c r="D99" s="870"/>
      <c r="E99" s="874"/>
      <c r="F99" s="874"/>
      <c r="G99" s="874"/>
      <c r="H99" s="874"/>
      <c r="M99" s="870"/>
      <c r="N99" s="870"/>
      <c r="O99" s="870"/>
      <c r="P99" s="870"/>
      <c r="Q99" s="870"/>
      <c r="R99" s="870"/>
      <c r="S99" s="870"/>
      <c r="T99" s="870"/>
      <c r="U99" s="870"/>
      <c r="V99" s="870"/>
      <c r="W99" s="870"/>
      <c r="X99" s="870"/>
      <c r="Y99" s="870"/>
      <c r="Z99" s="870"/>
      <c r="AA99" s="870"/>
    </row>
    <row r="100" spans="1:27" s="871" customFormat="1" ht="12.75" customHeight="1">
      <c r="A100" s="870"/>
      <c r="B100" s="870"/>
      <c r="C100" s="870"/>
      <c r="D100" s="870"/>
      <c r="E100" s="874"/>
      <c r="F100" s="874"/>
      <c r="G100" s="874"/>
      <c r="H100" s="874"/>
      <c r="M100" s="870"/>
      <c r="N100" s="870"/>
      <c r="O100" s="870"/>
      <c r="P100" s="870"/>
      <c r="Q100" s="870"/>
      <c r="R100" s="870"/>
      <c r="S100" s="870"/>
      <c r="T100" s="870"/>
      <c r="U100" s="870"/>
      <c r="V100" s="870"/>
      <c r="W100" s="870"/>
      <c r="X100" s="870"/>
      <c r="Y100" s="870"/>
      <c r="Z100" s="870"/>
      <c r="AA100" s="870"/>
    </row>
    <row r="101" spans="1:27" s="871" customFormat="1" ht="12.75" customHeight="1">
      <c r="A101" s="870"/>
      <c r="B101" s="870"/>
      <c r="C101" s="870"/>
      <c r="D101" s="870"/>
      <c r="E101" s="874"/>
      <c r="F101" s="874"/>
      <c r="G101" s="874"/>
      <c r="H101" s="874"/>
      <c r="M101" s="870"/>
      <c r="N101" s="870"/>
      <c r="O101" s="870"/>
      <c r="P101" s="870"/>
      <c r="Q101" s="870"/>
      <c r="R101" s="870"/>
      <c r="S101" s="870"/>
      <c r="T101" s="870"/>
      <c r="U101" s="870"/>
      <c r="V101" s="870"/>
      <c r="W101" s="870"/>
      <c r="X101" s="870"/>
      <c r="Y101" s="870"/>
      <c r="Z101" s="870"/>
      <c r="AA101" s="870"/>
    </row>
    <row r="102" spans="1:27" s="871" customFormat="1" ht="12.75" customHeight="1">
      <c r="A102" s="870"/>
      <c r="B102" s="870"/>
      <c r="C102" s="870"/>
      <c r="D102" s="870"/>
      <c r="E102" s="874"/>
      <c r="F102" s="874"/>
      <c r="G102" s="874"/>
      <c r="H102" s="874"/>
      <c r="M102" s="870"/>
      <c r="N102" s="870"/>
      <c r="O102" s="870"/>
      <c r="P102" s="870"/>
      <c r="Q102" s="870"/>
      <c r="R102" s="870"/>
      <c r="S102" s="870"/>
      <c r="T102" s="870"/>
      <c r="U102" s="870"/>
      <c r="V102" s="870"/>
      <c r="W102" s="870"/>
      <c r="X102" s="870"/>
      <c r="Y102" s="870"/>
      <c r="Z102" s="870"/>
      <c r="AA102" s="870"/>
    </row>
    <row r="103" spans="1:27" s="871" customFormat="1" ht="12.75" customHeight="1">
      <c r="A103" s="870"/>
      <c r="B103" s="870"/>
      <c r="C103" s="870"/>
      <c r="D103" s="870"/>
      <c r="E103" s="874"/>
      <c r="F103" s="874"/>
      <c r="G103" s="874"/>
      <c r="H103" s="874"/>
      <c r="M103" s="870"/>
      <c r="N103" s="870"/>
      <c r="O103" s="870"/>
      <c r="P103" s="870"/>
      <c r="Q103" s="870"/>
      <c r="R103" s="870"/>
      <c r="S103" s="870"/>
      <c r="T103" s="870"/>
      <c r="U103" s="870"/>
      <c r="V103" s="870"/>
      <c r="W103" s="870"/>
      <c r="X103" s="870"/>
      <c r="Y103" s="870"/>
      <c r="Z103" s="870"/>
      <c r="AA103" s="870"/>
    </row>
    <row r="104" spans="1:27" s="871" customFormat="1" ht="12.75" customHeight="1">
      <c r="A104" s="870"/>
      <c r="B104" s="870"/>
      <c r="C104" s="870"/>
      <c r="D104" s="870"/>
      <c r="E104" s="874"/>
      <c r="F104" s="874"/>
      <c r="G104" s="874"/>
      <c r="H104" s="874"/>
      <c r="M104" s="870"/>
      <c r="N104" s="870"/>
      <c r="O104" s="870"/>
      <c r="P104" s="870"/>
      <c r="Q104" s="870"/>
      <c r="R104" s="870"/>
      <c r="S104" s="870"/>
      <c r="T104" s="870"/>
      <c r="U104" s="870"/>
      <c r="V104" s="870"/>
      <c r="W104" s="870"/>
      <c r="X104" s="870"/>
      <c r="Y104" s="870"/>
      <c r="Z104" s="870"/>
      <c r="AA104" s="870"/>
    </row>
    <row r="105" spans="1:27" s="871" customFormat="1" ht="12.75" customHeight="1">
      <c r="A105" s="870"/>
      <c r="B105" s="870"/>
      <c r="C105" s="870"/>
      <c r="D105" s="870"/>
      <c r="E105" s="874"/>
      <c r="F105" s="874"/>
      <c r="G105" s="874"/>
      <c r="H105" s="874"/>
      <c r="M105" s="870"/>
      <c r="N105" s="870"/>
      <c r="O105" s="870"/>
      <c r="P105" s="870"/>
      <c r="Q105" s="870"/>
      <c r="R105" s="870"/>
      <c r="S105" s="870"/>
      <c r="T105" s="870"/>
      <c r="U105" s="870"/>
      <c r="V105" s="870"/>
      <c r="W105" s="870"/>
      <c r="X105" s="870"/>
      <c r="Y105" s="870"/>
      <c r="Z105" s="870"/>
      <c r="AA105" s="870"/>
    </row>
    <row r="106" spans="1:27" s="871" customFormat="1" ht="12.75" customHeight="1">
      <c r="A106" s="870"/>
      <c r="B106" s="870"/>
      <c r="C106" s="870"/>
      <c r="D106" s="870"/>
      <c r="E106" s="874"/>
      <c r="F106" s="874"/>
      <c r="G106" s="874"/>
      <c r="H106" s="874"/>
      <c r="M106" s="870"/>
      <c r="N106" s="870"/>
      <c r="O106" s="870"/>
      <c r="P106" s="870"/>
      <c r="Q106" s="870"/>
      <c r="R106" s="870"/>
      <c r="S106" s="870"/>
      <c r="T106" s="870"/>
      <c r="U106" s="870"/>
      <c r="V106" s="870"/>
      <c r="W106" s="870"/>
      <c r="X106" s="870"/>
      <c r="Y106" s="870"/>
      <c r="Z106" s="870"/>
      <c r="AA106" s="870"/>
    </row>
    <row r="107" spans="1:27" s="871" customFormat="1" ht="12.75" customHeight="1">
      <c r="A107" s="870"/>
      <c r="B107" s="870"/>
      <c r="C107" s="870"/>
      <c r="D107" s="870"/>
      <c r="E107" s="874"/>
      <c r="F107" s="874"/>
      <c r="G107" s="874"/>
      <c r="H107" s="874"/>
      <c r="M107" s="870"/>
      <c r="N107" s="870"/>
      <c r="O107" s="870"/>
      <c r="P107" s="870"/>
      <c r="Q107" s="870"/>
      <c r="R107" s="870"/>
      <c r="S107" s="870"/>
      <c r="T107" s="870"/>
      <c r="U107" s="870"/>
      <c r="V107" s="870"/>
      <c r="W107" s="870"/>
      <c r="X107" s="870"/>
      <c r="Y107" s="870"/>
      <c r="Z107" s="870"/>
      <c r="AA107" s="870"/>
    </row>
    <row r="108" spans="1:27" s="871" customFormat="1" ht="12.75" customHeight="1">
      <c r="A108" s="870"/>
      <c r="B108" s="870"/>
      <c r="C108" s="870"/>
      <c r="D108" s="870"/>
      <c r="E108" s="874"/>
      <c r="F108" s="874"/>
      <c r="G108" s="874"/>
      <c r="H108" s="874"/>
      <c r="M108" s="870"/>
      <c r="N108" s="870"/>
      <c r="O108" s="870"/>
      <c r="P108" s="870"/>
      <c r="Q108" s="870"/>
      <c r="R108" s="870"/>
      <c r="S108" s="870"/>
      <c r="T108" s="870"/>
      <c r="U108" s="870"/>
      <c r="V108" s="870"/>
      <c r="W108" s="870"/>
      <c r="X108" s="870"/>
      <c r="Y108" s="870"/>
      <c r="Z108" s="870"/>
      <c r="AA108" s="870"/>
    </row>
    <row r="109" spans="1:27" s="871" customFormat="1" ht="12.75" customHeight="1">
      <c r="A109" s="870"/>
      <c r="B109" s="870"/>
      <c r="C109" s="870"/>
      <c r="D109" s="870"/>
      <c r="E109" s="874"/>
      <c r="F109" s="874"/>
      <c r="G109" s="874"/>
      <c r="H109" s="874"/>
      <c r="M109" s="870"/>
      <c r="N109" s="870"/>
      <c r="O109" s="870"/>
      <c r="P109" s="870"/>
      <c r="Q109" s="870"/>
      <c r="R109" s="870"/>
      <c r="S109" s="870"/>
      <c r="T109" s="870"/>
      <c r="U109" s="870"/>
      <c r="V109" s="870"/>
      <c r="W109" s="870"/>
      <c r="X109" s="870"/>
      <c r="Y109" s="870"/>
      <c r="Z109" s="870"/>
      <c r="AA109" s="870"/>
    </row>
    <row r="110" spans="1:27" s="871" customFormat="1" ht="12.75" customHeight="1">
      <c r="A110" s="870"/>
      <c r="B110" s="870"/>
      <c r="C110" s="870"/>
      <c r="D110" s="870"/>
      <c r="E110" s="874"/>
      <c r="F110" s="874"/>
      <c r="G110" s="874"/>
      <c r="H110" s="874"/>
      <c r="M110" s="870"/>
      <c r="N110" s="870"/>
      <c r="O110" s="870"/>
      <c r="P110" s="870"/>
      <c r="Q110" s="870"/>
      <c r="R110" s="870"/>
      <c r="S110" s="870"/>
      <c r="T110" s="870"/>
      <c r="U110" s="870"/>
      <c r="V110" s="870"/>
      <c r="W110" s="870"/>
      <c r="X110" s="870"/>
      <c r="Y110" s="870"/>
      <c r="Z110" s="870"/>
      <c r="AA110" s="870"/>
    </row>
    <row r="111" spans="1:27" s="871" customFormat="1" ht="12.75" customHeight="1">
      <c r="A111" s="870"/>
      <c r="B111" s="870"/>
      <c r="C111" s="870"/>
      <c r="D111" s="870"/>
      <c r="E111" s="874"/>
      <c r="F111" s="874"/>
      <c r="G111" s="874"/>
      <c r="H111" s="874"/>
      <c r="M111" s="870"/>
      <c r="N111" s="870"/>
      <c r="O111" s="870"/>
      <c r="P111" s="870"/>
      <c r="Q111" s="870"/>
      <c r="R111" s="870"/>
      <c r="S111" s="870"/>
      <c r="T111" s="870"/>
      <c r="U111" s="870"/>
      <c r="V111" s="870"/>
      <c r="W111" s="870"/>
      <c r="X111" s="870"/>
      <c r="Y111" s="870"/>
      <c r="Z111" s="870"/>
      <c r="AA111" s="870"/>
    </row>
    <row r="112" spans="1:27" s="871" customFormat="1" ht="12.75" customHeight="1">
      <c r="A112" s="870"/>
      <c r="B112" s="870"/>
      <c r="C112" s="870"/>
      <c r="D112" s="870"/>
      <c r="E112" s="874"/>
      <c r="F112" s="874"/>
      <c r="G112" s="874"/>
      <c r="H112" s="874"/>
      <c r="M112" s="870"/>
      <c r="N112" s="870"/>
      <c r="O112" s="870"/>
      <c r="P112" s="870"/>
      <c r="Q112" s="870"/>
      <c r="R112" s="870"/>
      <c r="S112" s="870"/>
      <c r="T112" s="870"/>
      <c r="U112" s="870"/>
      <c r="V112" s="870"/>
      <c r="W112" s="870"/>
      <c r="X112" s="870"/>
      <c r="Y112" s="870"/>
      <c r="Z112" s="870"/>
      <c r="AA112" s="870"/>
    </row>
    <row r="113" spans="1:27" s="871" customFormat="1" ht="12.75" customHeight="1">
      <c r="A113" s="870"/>
      <c r="B113" s="870"/>
      <c r="C113" s="870"/>
      <c r="D113" s="870"/>
      <c r="E113" s="874"/>
      <c r="F113" s="874"/>
      <c r="G113" s="874"/>
      <c r="H113" s="874"/>
      <c r="M113" s="870"/>
      <c r="N113" s="870"/>
      <c r="O113" s="870"/>
      <c r="P113" s="870"/>
      <c r="Q113" s="870"/>
      <c r="R113" s="870"/>
      <c r="S113" s="870"/>
      <c r="T113" s="870"/>
      <c r="U113" s="870"/>
      <c r="V113" s="870"/>
      <c r="W113" s="870"/>
      <c r="X113" s="870"/>
      <c r="Y113" s="870"/>
      <c r="Z113" s="870"/>
      <c r="AA113" s="870"/>
    </row>
    <row r="114" spans="1:27" s="871" customFormat="1" ht="12.75" customHeight="1">
      <c r="A114" s="870"/>
      <c r="B114" s="870"/>
      <c r="C114" s="870"/>
      <c r="D114" s="870"/>
      <c r="E114" s="874"/>
      <c r="F114" s="874"/>
      <c r="G114" s="874"/>
      <c r="H114" s="874"/>
      <c r="M114" s="870"/>
      <c r="N114" s="870"/>
      <c r="O114" s="870"/>
      <c r="P114" s="870"/>
      <c r="Q114" s="870"/>
      <c r="R114" s="870"/>
      <c r="S114" s="870"/>
      <c r="T114" s="870"/>
      <c r="U114" s="870"/>
      <c r="V114" s="870"/>
      <c r="W114" s="870"/>
      <c r="X114" s="870"/>
      <c r="Y114" s="870"/>
      <c r="Z114" s="870"/>
      <c r="AA114" s="870"/>
    </row>
    <row r="115" spans="1:27" s="871" customFormat="1" ht="12.75" customHeight="1">
      <c r="A115" s="870"/>
      <c r="B115" s="870"/>
      <c r="C115" s="870"/>
      <c r="D115" s="870"/>
      <c r="E115" s="874"/>
      <c r="F115" s="874"/>
      <c r="G115" s="874"/>
      <c r="H115" s="874"/>
      <c r="M115" s="870"/>
      <c r="N115" s="870"/>
      <c r="O115" s="870"/>
      <c r="P115" s="870"/>
      <c r="Q115" s="870"/>
      <c r="R115" s="870"/>
      <c r="S115" s="870"/>
      <c r="T115" s="870"/>
      <c r="U115" s="870"/>
      <c r="V115" s="870"/>
      <c r="W115" s="870"/>
      <c r="X115" s="870"/>
      <c r="Y115" s="870"/>
      <c r="Z115" s="870"/>
      <c r="AA115" s="870"/>
    </row>
    <row r="116" spans="1:27" s="871" customFormat="1" ht="12.75" customHeight="1">
      <c r="A116" s="870"/>
      <c r="B116" s="870"/>
      <c r="C116" s="870"/>
      <c r="D116" s="870"/>
      <c r="E116" s="874"/>
      <c r="F116" s="874"/>
      <c r="G116" s="874"/>
      <c r="H116" s="874"/>
      <c r="M116" s="870"/>
      <c r="N116" s="870"/>
      <c r="O116" s="870"/>
      <c r="P116" s="870"/>
      <c r="Q116" s="870"/>
      <c r="R116" s="870"/>
      <c r="S116" s="870"/>
      <c r="T116" s="870"/>
      <c r="U116" s="870"/>
      <c r="V116" s="870"/>
      <c r="W116" s="870"/>
      <c r="X116" s="870"/>
      <c r="Y116" s="870"/>
      <c r="Z116" s="870"/>
      <c r="AA116" s="870"/>
    </row>
    <row r="117" spans="1:27" s="871" customFormat="1" ht="12.75" customHeight="1">
      <c r="A117" s="870"/>
      <c r="B117" s="870"/>
      <c r="C117" s="870"/>
      <c r="D117" s="870"/>
      <c r="E117" s="874"/>
      <c r="F117" s="874"/>
      <c r="G117" s="874"/>
      <c r="H117" s="874"/>
      <c r="M117" s="870"/>
      <c r="N117" s="870"/>
      <c r="O117" s="870"/>
      <c r="P117" s="870"/>
      <c r="Q117" s="870"/>
      <c r="R117" s="870"/>
      <c r="S117" s="870"/>
      <c r="T117" s="870"/>
      <c r="U117" s="870"/>
      <c r="V117" s="870"/>
      <c r="W117" s="870"/>
      <c r="X117" s="870"/>
      <c r="Y117" s="870"/>
      <c r="Z117" s="870"/>
      <c r="AA117" s="870"/>
    </row>
    <row r="118" spans="1:27" s="871" customFormat="1" ht="12.75" customHeight="1">
      <c r="A118" s="870"/>
      <c r="B118" s="870"/>
      <c r="C118" s="870"/>
      <c r="D118" s="870"/>
      <c r="E118" s="874"/>
      <c r="F118" s="874"/>
      <c r="G118" s="874"/>
      <c r="H118" s="874"/>
      <c r="M118" s="870"/>
      <c r="N118" s="870"/>
      <c r="O118" s="870"/>
      <c r="P118" s="870"/>
      <c r="Q118" s="870"/>
      <c r="R118" s="870"/>
      <c r="S118" s="870"/>
      <c r="T118" s="870"/>
      <c r="U118" s="870"/>
      <c r="V118" s="870"/>
      <c r="W118" s="870"/>
      <c r="X118" s="870"/>
      <c r="Y118" s="870"/>
      <c r="Z118" s="870"/>
      <c r="AA118" s="870"/>
    </row>
    <row r="119" spans="1:27" s="871" customFormat="1" ht="12.75" customHeight="1">
      <c r="A119" s="870"/>
      <c r="B119" s="870"/>
      <c r="C119" s="870"/>
      <c r="D119" s="870"/>
      <c r="E119" s="874"/>
      <c r="F119" s="874"/>
      <c r="G119" s="874"/>
      <c r="H119" s="874"/>
      <c r="M119" s="870"/>
      <c r="N119" s="870"/>
      <c r="O119" s="870"/>
      <c r="P119" s="870"/>
      <c r="Q119" s="870"/>
      <c r="R119" s="870"/>
      <c r="S119" s="870"/>
      <c r="T119" s="870"/>
      <c r="U119" s="870"/>
      <c r="V119" s="870"/>
      <c r="W119" s="870"/>
      <c r="X119" s="870"/>
      <c r="Y119" s="870"/>
      <c r="Z119" s="870"/>
      <c r="AA119" s="870"/>
    </row>
    <row r="120" spans="1:27" s="871" customFormat="1" ht="12.75" customHeight="1">
      <c r="A120" s="870"/>
      <c r="B120" s="870"/>
      <c r="C120" s="870"/>
      <c r="D120" s="870"/>
      <c r="E120" s="874"/>
      <c r="F120" s="874"/>
      <c r="G120" s="874"/>
      <c r="H120" s="874"/>
      <c r="M120" s="870"/>
      <c r="N120" s="870"/>
      <c r="O120" s="870"/>
      <c r="P120" s="870"/>
      <c r="Q120" s="870"/>
      <c r="R120" s="870"/>
      <c r="S120" s="870"/>
      <c r="T120" s="870"/>
      <c r="U120" s="870"/>
      <c r="V120" s="870"/>
      <c r="W120" s="870"/>
      <c r="X120" s="870"/>
      <c r="Y120" s="870"/>
      <c r="Z120" s="870"/>
      <c r="AA120" s="870"/>
    </row>
    <row r="121" spans="1:27" s="871" customFormat="1" ht="12.75" customHeight="1">
      <c r="A121" s="870"/>
      <c r="B121" s="870"/>
      <c r="C121" s="870"/>
      <c r="D121" s="870"/>
      <c r="E121" s="874"/>
      <c r="F121" s="874"/>
      <c r="G121" s="874"/>
      <c r="H121" s="874"/>
      <c r="M121" s="870"/>
      <c r="N121" s="870"/>
      <c r="O121" s="870"/>
      <c r="P121" s="870"/>
      <c r="Q121" s="870"/>
      <c r="R121" s="870"/>
      <c r="S121" s="870"/>
      <c r="T121" s="870"/>
      <c r="U121" s="870"/>
      <c r="V121" s="870"/>
      <c r="W121" s="870"/>
      <c r="X121" s="870"/>
      <c r="Y121" s="870"/>
      <c r="Z121" s="870"/>
      <c r="AA121" s="870"/>
    </row>
    <row r="122" spans="1:27" s="871" customFormat="1" ht="12.75" customHeight="1">
      <c r="A122" s="870"/>
      <c r="B122" s="870"/>
      <c r="C122" s="870"/>
      <c r="D122" s="870"/>
      <c r="E122" s="874"/>
      <c r="F122" s="874"/>
      <c r="G122" s="874"/>
      <c r="H122" s="874"/>
      <c r="M122" s="870"/>
      <c r="N122" s="870"/>
      <c r="O122" s="870"/>
      <c r="P122" s="870"/>
      <c r="Q122" s="870"/>
      <c r="R122" s="870"/>
      <c r="S122" s="870"/>
      <c r="T122" s="870"/>
      <c r="U122" s="870"/>
      <c r="V122" s="870"/>
      <c r="W122" s="870"/>
      <c r="X122" s="870"/>
      <c r="Y122" s="870"/>
      <c r="Z122" s="870"/>
      <c r="AA122" s="870"/>
    </row>
    <row r="123" spans="1:27" s="871" customFormat="1" ht="12.75" customHeight="1">
      <c r="A123" s="870"/>
      <c r="B123" s="870"/>
      <c r="C123" s="870"/>
      <c r="D123" s="870"/>
      <c r="E123" s="874"/>
      <c r="F123" s="874"/>
      <c r="G123" s="874"/>
      <c r="H123" s="874"/>
      <c r="M123" s="870"/>
      <c r="N123" s="870"/>
      <c r="O123" s="870"/>
      <c r="P123" s="870"/>
      <c r="Q123" s="870"/>
      <c r="R123" s="870"/>
      <c r="S123" s="870"/>
      <c r="T123" s="870"/>
      <c r="U123" s="870"/>
      <c r="V123" s="870"/>
      <c r="W123" s="870"/>
      <c r="X123" s="870"/>
      <c r="Y123" s="870"/>
      <c r="Z123" s="870"/>
      <c r="AA123" s="870"/>
    </row>
    <row r="124" spans="1:27" s="871" customFormat="1" ht="12.75" customHeight="1">
      <c r="A124" s="870"/>
      <c r="B124" s="870"/>
      <c r="C124" s="870"/>
      <c r="D124" s="870"/>
      <c r="E124" s="874"/>
      <c r="F124" s="874"/>
      <c r="G124" s="874"/>
      <c r="H124" s="874"/>
      <c r="M124" s="870"/>
      <c r="N124" s="870"/>
      <c r="O124" s="870"/>
      <c r="P124" s="870"/>
      <c r="Q124" s="870"/>
      <c r="R124" s="870"/>
      <c r="S124" s="870"/>
      <c r="T124" s="870"/>
      <c r="U124" s="870"/>
      <c r="V124" s="870"/>
      <c r="W124" s="870"/>
      <c r="X124" s="870"/>
      <c r="Y124" s="870"/>
      <c r="Z124" s="870"/>
      <c r="AA124" s="870"/>
    </row>
    <row r="125" spans="1:27" s="871" customFormat="1" ht="12.75" customHeight="1">
      <c r="A125" s="870"/>
      <c r="B125" s="870"/>
      <c r="C125" s="870"/>
      <c r="D125" s="870"/>
      <c r="E125" s="874"/>
      <c r="F125" s="874"/>
      <c r="G125" s="874"/>
      <c r="H125" s="874"/>
      <c r="M125" s="870"/>
      <c r="N125" s="870"/>
      <c r="O125" s="870"/>
      <c r="P125" s="870"/>
      <c r="Q125" s="870"/>
      <c r="R125" s="870"/>
      <c r="S125" s="870"/>
      <c r="T125" s="870"/>
      <c r="U125" s="870"/>
      <c r="V125" s="870"/>
      <c r="W125" s="870"/>
      <c r="X125" s="870"/>
      <c r="Y125" s="870"/>
      <c r="Z125" s="870"/>
      <c r="AA125" s="870"/>
    </row>
    <row r="126" spans="1:27" s="871" customFormat="1" ht="12.75" customHeight="1">
      <c r="A126" s="870"/>
      <c r="B126" s="870"/>
      <c r="C126" s="870"/>
      <c r="D126" s="870"/>
      <c r="E126" s="874"/>
      <c r="F126" s="874"/>
      <c r="G126" s="874"/>
      <c r="H126" s="874"/>
      <c r="M126" s="870"/>
      <c r="N126" s="870"/>
      <c r="O126" s="870"/>
      <c r="P126" s="870"/>
      <c r="Q126" s="870"/>
      <c r="R126" s="870"/>
      <c r="S126" s="870"/>
      <c r="T126" s="870"/>
      <c r="U126" s="870"/>
      <c r="V126" s="870"/>
      <c r="W126" s="870"/>
      <c r="X126" s="870"/>
      <c r="Y126" s="870"/>
      <c r="Z126" s="870"/>
      <c r="AA126" s="870"/>
    </row>
    <row r="127" spans="1:27" s="871" customFormat="1" ht="12.75" customHeight="1">
      <c r="A127" s="870"/>
      <c r="B127" s="870"/>
      <c r="C127" s="870"/>
      <c r="D127" s="870"/>
      <c r="E127" s="874"/>
      <c r="F127" s="874"/>
      <c r="G127" s="874"/>
      <c r="H127" s="874"/>
      <c r="M127" s="870"/>
      <c r="N127" s="870"/>
      <c r="O127" s="870"/>
      <c r="P127" s="870"/>
      <c r="Q127" s="870"/>
      <c r="R127" s="870"/>
      <c r="S127" s="870"/>
      <c r="T127" s="870"/>
      <c r="U127" s="870"/>
      <c r="V127" s="870"/>
      <c r="W127" s="870"/>
      <c r="X127" s="870"/>
      <c r="Y127" s="870"/>
      <c r="Z127" s="870"/>
      <c r="AA127" s="870"/>
    </row>
    <row r="128" spans="1:27" s="871" customFormat="1" ht="12.75" customHeight="1">
      <c r="A128" s="870"/>
      <c r="B128" s="870"/>
      <c r="C128" s="870"/>
      <c r="D128" s="870"/>
      <c r="E128" s="874"/>
      <c r="F128" s="874"/>
      <c r="G128" s="874"/>
      <c r="H128" s="874"/>
      <c r="M128" s="870"/>
      <c r="N128" s="870"/>
      <c r="O128" s="870"/>
      <c r="P128" s="870"/>
      <c r="Q128" s="870"/>
      <c r="R128" s="870"/>
      <c r="S128" s="870"/>
      <c r="T128" s="870"/>
      <c r="U128" s="870"/>
      <c r="V128" s="870"/>
      <c r="W128" s="870"/>
      <c r="X128" s="870"/>
      <c r="Y128" s="870"/>
      <c r="Z128" s="870"/>
      <c r="AA128" s="870"/>
    </row>
    <row r="129" spans="1:27" s="871" customFormat="1" ht="12.75" customHeight="1">
      <c r="A129" s="870"/>
      <c r="B129" s="870"/>
      <c r="C129" s="870"/>
      <c r="D129" s="870"/>
      <c r="E129" s="874"/>
      <c r="F129" s="874"/>
      <c r="G129" s="874"/>
      <c r="H129" s="874"/>
      <c r="M129" s="870"/>
      <c r="N129" s="870"/>
      <c r="O129" s="870"/>
      <c r="P129" s="870"/>
      <c r="Q129" s="870"/>
      <c r="R129" s="870"/>
      <c r="S129" s="870"/>
      <c r="T129" s="870"/>
      <c r="U129" s="870"/>
      <c r="V129" s="870"/>
      <c r="W129" s="870"/>
      <c r="X129" s="870"/>
      <c r="Y129" s="870"/>
      <c r="Z129" s="870"/>
      <c r="AA129" s="870"/>
    </row>
    <row r="130" spans="1:27" s="871" customFormat="1" ht="12.75" customHeight="1">
      <c r="A130" s="870"/>
      <c r="B130" s="870"/>
      <c r="C130" s="870"/>
      <c r="D130" s="870"/>
      <c r="E130" s="874"/>
      <c r="F130" s="874"/>
      <c r="G130" s="874"/>
      <c r="H130" s="874"/>
      <c r="M130" s="870"/>
      <c r="N130" s="870"/>
      <c r="O130" s="870"/>
      <c r="P130" s="870"/>
      <c r="Q130" s="870"/>
      <c r="R130" s="870"/>
      <c r="S130" s="870"/>
      <c r="T130" s="870"/>
      <c r="U130" s="870"/>
      <c r="V130" s="870"/>
      <c r="W130" s="870"/>
      <c r="X130" s="870"/>
      <c r="Y130" s="870"/>
      <c r="Z130" s="870"/>
      <c r="AA130" s="870"/>
    </row>
    <row r="131" spans="1:27" s="871" customFormat="1" ht="12.75" customHeight="1">
      <c r="A131" s="870"/>
      <c r="B131" s="870"/>
      <c r="C131" s="870"/>
      <c r="D131" s="870"/>
      <c r="E131" s="874"/>
      <c r="F131" s="874"/>
      <c r="G131" s="874"/>
      <c r="H131" s="874"/>
      <c r="M131" s="870"/>
      <c r="N131" s="870"/>
      <c r="O131" s="870"/>
      <c r="P131" s="870"/>
      <c r="Q131" s="870"/>
      <c r="R131" s="870"/>
      <c r="S131" s="870"/>
      <c r="T131" s="870"/>
      <c r="U131" s="870"/>
      <c r="V131" s="870"/>
      <c r="W131" s="870"/>
      <c r="X131" s="870"/>
      <c r="Y131" s="870"/>
      <c r="Z131" s="870"/>
      <c r="AA131" s="870"/>
    </row>
    <row r="132" spans="1:27" s="871" customFormat="1" ht="12.75" customHeight="1">
      <c r="A132" s="870"/>
      <c r="B132" s="870"/>
      <c r="C132" s="870"/>
      <c r="D132" s="870"/>
      <c r="E132" s="874"/>
      <c r="F132" s="874"/>
      <c r="G132" s="874"/>
      <c r="H132" s="874"/>
      <c r="M132" s="870"/>
      <c r="N132" s="870"/>
      <c r="O132" s="870"/>
      <c r="P132" s="870"/>
      <c r="Q132" s="870"/>
      <c r="R132" s="870"/>
      <c r="S132" s="870"/>
      <c r="T132" s="870"/>
      <c r="U132" s="870"/>
      <c r="V132" s="870"/>
      <c r="W132" s="870"/>
      <c r="X132" s="870"/>
      <c r="Y132" s="870"/>
      <c r="Z132" s="870"/>
      <c r="AA132" s="870"/>
    </row>
    <row r="133" spans="1:27" s="871" customFormat="1" ht="12.75" customHeight="1">
      <c r="A133" s="870"/>
      <c r="B133" s="870"/>
      <c r="C133" s="870"/>
      <c r="D133" s="870"/>
      <c r="E133" s="874"/>
      <c r="F133" s="874"/>
      <c r="G133" s="874"/>
      <c r="H133" s="874"/>
      <c r="M133" s="870"/>
      <c r="N133" s="870"/>
      <c r="O133" s="870"/>
      <c r="P133" s="870"/>
      <c r="Q133" s="870"/>
      <c r="R133" s="870"/>
      <c r="S133" s="870"/>
      <c r="T133" s="870"/>
      <c r="U133" s="870"/>
      <c r="V133" s="870"/>
      <c r="W133" s="870"/>
      <c r="X133" s="870"/>
      <c r="Y133" s="870"/>
      <c r="Z133" s="870"/>
      <c r="AA133" s="870"/>
    </row>
    <row r="134" spans="1:27" s="871" customFormat="1" ht="12.75" customHeight="1">
      <c r="A134" s="870"/>
      <c r="B134" s="870"/>
      <c r="C134" s="870"/>
      <c r="D134" s="870"/>
      <c r="E134" s="874"/>
      <c r="F134" s="874"/>
      <c r="G134" s="874"/>
      <c r="H134" s="874"/>
      <c r="M134" s="870"/>
      <c r="N134" s="870"/>
      <c r="O134" s="870"/>
      <c r="P134" s="870"/>
      <c r="Q134" s="870"/>
      <c r="R134" s="870"/>
      <c r="S134" s="870"/>
      <c r="T134" s="870"/>
      <c r="U134" s="870"/>
      <c r="V134" s="870"/>
      <c r="W134" s="870"/>
      <c r="X134" s="870"/>
      <c r="Y134" s="870"/>
      <c r="Z134" s="870"/>
      <c r="AA134" s="870"/>
    </row>
    <row r="135" spans="1:27" s="871" customFormat="1" ht="12.75" customHeight="1">
      <c r="A135" s="870"/>
      <c r="B135" s="870"/>
      <c r="C135" s="870"/>
      <c r="D135" s="870"/>
      <c r="E135" s="874"/>
      <c r="F135" s="874"/>
      <c r="G135" s="874"/>
      <c r="H135" s="874"/>
      <c r="M135" s="870"/>
      <c r="N135" s="870"/>
      <c r="O135" s="870"/>
      <c r="P135" s="870"/>
      <c r="Q135" s="870"/>
      <c r="R135" s="870"/>
      <c r="S135" s="870"/>
      <c r="T135" s="870"/>
      <c r="U135" s="870"/>
      <c r="V135" s="870"/>
      <c r="W135" s="870"/>
      <c r="X135" s="870"/>
      <c r="Y135" s="870"/>
      <c r="Z135" s="870"/>
      <c r="AA135" s="870"/>
    </row>
    <row r="136" spans="1:27" s="871" customFormat="1" ht="12.75" customHeight="1">
      <c r="A136" s="870"/>
      <c r="B136" s="870"/>
      <c r="C136" s="870"/>
      <c r="D136" s="870"/>
      <c r="E136" s="874"/>
      <c r="F136" s="874"/>
      <c r="G136" s="874"/>
      <c r="H136" s="874"/>
      <c r="M136" s="870"/>
      <c r="N136" s="870"/>
      <c r="O136" s="870"/>
      <c r="P136" s="870"/>
      <c r="Q136" s="870"/>
      <c r="R136" s="870"/>
      <c r="S136" s="870"/>
      <c r="T136" s="870"/>
      <c r="U136" s="870"/>
      <c r="V136" s="870"/>
      <c r="W136" s="870"/>
      <c r="X136" s="870"/>
      <c r="Y136" s="870"/>
      <c r="Z136" s="870"/>
      <c r="AA136" s="870"/>
    </row>
    <row r="137" spans="1:27" s="871" customFormat="1" ht="12.75" customHeight="1">
      <c r="A137" s="870"/>
      <c r="B137" s="870"/>
      <c r="C137" s="870"/>
      <c r="D137" s="870"/>
      <c r="E137" s="874"/>
      <c r="F137" s="874"/>
      <c r="G137" s="874"/>
      <c r="H137" s="874"/>
      <c r="M137" s="870"/>
      <c r="N137" s="870"/>
      <c r="O137" s="870"/>
      <c r="P137" s="870"/>
      <c r="Q137" s="870"/>
      <c r="R137" s="870"/>
      <c r="S137" s="870"/>
      <c r="T137" s="870"/>
      <c r="U137" s="870"/>
      <c r="V137" s="870"/>
      <c r="W137" s="870"/>
      <c r="X137" s="870"/>
      <c r="Y137" s="870"/>
      <c r="Z137" s="870"/>
      <c r="AA137" s="870"/>
    </row>
    <row r="138" spans="1:27" s="871" customFormat="1" ht="12.75" customHeight="1">
      <c r="A138" s="870"/>
      <c r="B138" s="870"/>
      <c r="C138" s="870"/>
      <c r="D138" s="870"/>
      <c r="E138" s="874"/>
      <c r="F138" s="874"/>
      <c r="G138" s="874"/>
      <c r="H138" s="874"/>
      <c r="M138" s="870"/>
      <c r="N138" s="870"/>
      <c r="O138" s="870"/>
      <c r="P138" s="870"/>
      <c r="Q138" s="870"/>
      <c r="R138" s="870"/>
      <c r="S138" s="870"/>
      <c r="T138" s="870"/>
      <c r="U138" s="870"/>
      <c r="V138" s="870"/>
      <c r="W138" s="870"/>
      <c r="X138" s="870"/>
      <c r="Y138" s="870"/>
      <c r="Z138" s="870"/>
      <c r="AA138" s="870"/>
    </row>
    <row r="139" spans="1:27" s="871" customFormat="1" ht="12.75" customHeight="1">
      <c r="A139" s="870"/>
      <c r="B139" s="870"/>
      <c r="C139" s="870"/>
      <c r="D139" s="870"/>
      <c r="E139" s="874"/>
      <c r="F139" s="874"/>
      <c r="G139" s="874"/>
      <c r="H139" s="874"/>
      <c r="M139" s="870"/>
      <c r="N139" s="870"/>
      <c r="O139" s="870"/>
      <c r="P139" s="870"/>
      <c r="Q139" s="870"/>
      <c r="R139" s="870"/>
      <c r="S139" s="870"/>
      <c r="T139" s="870"/>
      <c r="U139" s="870"/>
      <c r="V139" s="870"/>
      <c r="W139" s="870"/>
      <c r="X139" s="870"/>
      <c r="Y139" s="870"/>
      <c r="Z139" s="870"/>
      <c r="AA139" s="870"/>
    </row>
    <row r="140" spans="1:27" s="871" customFormat="1" ht="12.75" customHeight="1">
      <c r="A140" s="870"/>
      <c r="B140" s="870"/>
      <c r="C140" s="870"/>
      <c r="D140" s="870"/>
      <c r="E140" s="874"/>
      <c r="F140" s="874"/>
      <c r="G140" s="874"/>
      <c r="H140" s="874"/>
      <c r="M140" s="870"/>
      <c r="N140" s="870"/>
      <c r="O140" s="870"/>
      <c r="P140" s="870"/>
      <c r="Q140" s="870"/>
      <c r="R140" s="870"/>
      <c r="S140" s="870"/>
      <c r="T140" s="870"/>
      <c r="U140" s="870"/>
      <c r="V140" s="870"/>
      <c r="W140" s="870"/>
      <c r="X140" s="870"/>
      <c r="Y140" s="870"/>
      <c r="Z140" s="870"/>
      <c r="AA140" s="870"/>
    </row>
    <row r="141" spans="1:27" s="871" customFormat="1" ht="12.75" customHeight="1">
      <c r="A141" s="870"/>
      <c r="B141" s="870"/>
      <c r="C141" s="870"/>
      <c r="D141" s="870"/>
      <c r="E141" s="874"/>
      <c r="F141" s="874"/>
      <c r="G141" s="874"/>
      <c r="H141" s="874"/>
      <c r="M141" s="870"/>
      <c r="N141" s="870"/>
      <c r="O141" s="870"/>
      <c r="P141" s="870"/>
      <c r="Q141" s="870"/>
      <c r="R141" s="870"/>
      <c r="S141" s="870"/>
      <c r="T141" s="870"/>
      <c r="U141" s="870"/>
      <c r="V141" s="870"/>
      <c r="W141" s="870"/>
      <c r="X141" s="870"/>
      <c r="Y141" s="870"/>
      <c r="Z141" s="870"/>
      <c r="AA141" s="870"/>
    </row>
    <row r="142" spans="1:27" s="871" customFormat="1" ht="12.75" customHeight="1">
      <c r="A142" s="870"/>
      <c r="B142" s="870"/>
      <c r="C142" s="870"/>
      <c r="D142" s="870"/>
      <c r="E142" s="874"/>
      <c r="F142" s="874"/>
      <c r="G142" s="874"/>
      <c r="H142" s="874"/>
      <c r="M142" s="870"/>
      <c r="N142" s="870"/>
      <c r="O142" s="870"/>
      <c r="P142" s="870"/>
      <c r="Q142" s="870"/>
      <c r="R142" s="870"/>
      <c r="S142" s="870"/>
      <c r="T142" s="870"/>
      <c r="U142" s="870"/>
      <c r="V142" s="870"/>
      <c r="W142" s="870"/>
      <c r="X142" s="870"/>
      <c r="Y142" s="870"/>
      <c r="Z142" s="870"/>
      <c r="AA142" s="870"/>
    </row>
    <row r="143" spans="1:27" s="871" customFormat="1" ht="12.75" customHeight="1">
      <c r="A143" s="870"/>
      <c r="B143" s="870"/>
      <c r="C143" s="870"/>
      <c r="D143" s="870"/>
      <c r="E143" s="874"/>
      <c r="F143" s="874"/>
      <c r="G143" s="874"/>
      <c r="H143" s="874"/>
      <c r="M143" s="870"/>
      <c r="N143" s="870"/>
      <c r="O143" s="870"/>
      <c r="P143" s="870"/>
      <c r="Q143" s="870"/>
      <c r="R143" s="870"/>
      <c r="S143" s="870"/>
      <c r="T143" s="870"/>
      <c r="U143" s="870"/>
      <c r="V143" s="870"/>
      <c r="W143" s="870"/>
      <c r="X143" s="870"/>
      <c r="Y143" s="870"/>
      <c r="Z143" s="870"/>
      <c r="AA143" s="870"/>
    </row>
    <row r="144" spans="1:27" s="871" customFormat="1" ht="12.75" customHeight="1">
      <c r="A144" s="870"/>
      <c r="B144" s="870"/>
      <c r="C144" s="870"/>
      <c r="D144" s="870"/>
      <c r="E144" s="874"/>
      <c r="F144" s="874"/>
      <c r="G144" s="874"/>
      <c r="H144" s="874"/>
      <c r="M144" s="870"/>
      <c r="N144" s="870"/>
      <c r="O144" s="870"/>
      <c r="P144" s="870"/>
      <c r="Q144" s="870"/>
      <c r="R144" s="870"/>
      <c r="S144" s="870"/>
      <c r="T144" s="870"/>
      <c r="U144" s="870"/>
      <c r="V144" s="870"/>
      <c r="W144" s="870"/>
      <c r="X144" s="870"/>
      <c r="Y144" s="870"/>
      <c r="Z144" s="870"/>
      <c r="AA144" s="870"/>
    </row>
    <row r="145" spans="1:27" s="871" customFormat="1" ht="12.75" customHeight="1">
      <c r="A145" s="870"/>
      <c r="B145" s="870"/>
      <c r="C145" s="870"/>
      <c r="D145" s="870"/>
      <c r="E145" s="874"/>
      <c r="F145" s="874"/>
      <c r="G145" s="874"/>
      <c r="H145" s="874"/>
      <c r="M145" s="870"/>
      <c r="N145" s="870"/>
      <c r="O145" s="870"/>
      <c r="P145" s="870"/>
      <c r="Q145" s="870"/>
      <c r="R145" s="870"/>
      <c r="S145" s="870"/>
      <c r="T145" s="870"/>
      <c r="U145" s="870"/>
      <c r="V145" s="870"/>
      <c r="W145" s="870"/>
      <c r="X145" s="870"/>
      <c r="Y145" s="870"/>
      <c r="Z145" s="870"/>
      <c r="AA145" s="870"/>
    </row>
    <row r="146" spans="1:27" s="871" customFormat="1" ht="12.75" customHeight="1">
      <c r="A146" s="870"/>
      <c r="B146" s="870"/>
      <c r="C146" s="870"/>
      <c r="D146" s="870"/>
      <c r="E146" s="874"/>
      <c r="F146" s="874"/>
      <c r="G146" s="874"/>
      <c r="H146" s="874"/>
      <c r="M146" s="870"/>
      <c r="N146" s="870"/>
      <c r="O146" s="870"/>
      <c r="P146" s="870"/>
      <c r="Q146" s="870"/>
      <c r="R146" s="870"/>
      <c r="S146" s="870"/>
      <c r="T146" s="870"/>
      <c r="U146" s="870"/>
      <c r="V146" s="870"/>
      <c r="W146" s="870"/>
      <c r="X146" s="870"/>
      <c r="Y146" s="870"/>
      <c r="Z146" s="870"/>
      <c r="AA146" s="870"/>
    </row>
    <row r="147" spans="1:27" s="871" customFormat="1" ht="12.75" customHeight="1">
      <c r="A147" s="870"/>
      <c r="B147" s="870"/>
      <c r="C147" s="870"/>
      <c r="D147" s="870"/>
      <c r="E147" s="874"/>
      <c r="F147" s="874"/>
      <c r="G147" s="874"/>
      <c r="H147" s="874"/>
      <c r="M147" s="870"/>
      <c r="N147" s="870"/>
      <c r="O147" s="870"/>
      <c r="P147" s="870"/>
      <c r="Q147" s="870"/>
      <c r="R147" s="870"/>
      <c r="S147" s="870"/>
      <c r="T147" s="870"/>
      <c r="U147" s="870"/>
      <c r="V147" s="870"/>
      <c r="W147" s="870"/>
      <c r="X147" s="870"/>
      <c r="Y147" s="870"/>
      <c r="Z147" s="870"/>
      <c r="AA147" s="870"/>
    </row>
    <row r="148" spans="1:27" s="871" customFormat="1" ht="12.75" customHeight="1">
      <c r="A148" s="870"/>
      <c r="B148" s="870"/>
      <c r="C148" s="870"/>
      <c r="D148" s="870"/>
      <c r="E148" s="874"/>
      <c r="F148" s="874"/>
      <c r="G148" s="874"/>
      <c r="H148" s="874"/>
      <c r="M148" s="870"/>
      <c r="N148" s="870"/>
      <c r="O148" s="870"/>
      <c r="P148" s="870"/>
      <c r="Q148" s="870"/>
      <c r="R148" s="870"/>
      <c r="S148" s="870"/>
      <c r="T148" s="870"/>
      <c r="U148" s="870"/>
      <c r="V148" s="870"/>
      <c r="W148" s="870"/>
      <c r="X148" s="870"/>
      <c r="Y148" s="870"/>
      <c r="Z148" s="870"/>
      <c r="AA148" s="870"/>
    </row>
    <row r="149" spans="1:27" s="871" customFormat="1" ht="12.75" customHeight="1">
      <c r="A149" s="870"/>
      <c r="B149" s="870"/>
      <c r="C149" s="870"/>
      <c r="D149" s="870"/>
      <c r="E149" s="874"/>
      <c r="F149" s="874"/>
      <c r="G149" s="874"/>
      <c r="H149" s="874"/>
      <c r="M149" s="870"/>
      <c r="N149" s="870"/>
      <c r="O149" s="870"/>
      <c r="P149" s="870"/>
      <c r="Q149" s="870"/>
      <c r="R149" s="870"/>
      <c r="S149" s="870"/>
      <c r="T149" s="870"/>
      <c r="U149" s="870"/>
      <c r="V149" s="870"/>
      <c r="W149" s="870"/>
      <c r="X149" s="870"/>
      <c r="Y149" s="870"/>
      <c r="Z149" s="870"/>
      <c r="AA149" s="870"/>
    </row>
    <row r="150" spans="1:27" s="871" customFormat="1" ht="12.75" customHeight="1">
      <c r="A150" s="870"/>
      <c r="B150" s="870"/>
      <c r="C150" s="870"/>
      <c r="D150" s="870"/>
      <c r="E150" s="874"/>
      <c r="F150" s="874"/>
      <c r="G150" s="874"/>
      <c r="H150" s="874"/>
      <c r="M150" s="870"/>
      <c r="N150" s="870"/>
      <c r="O150" s="870"/>
      <c r="P150" s="870"/>
      <c r="Q150" s="870"/>
      <c r="R150" s="870"/>
      <c r="S150" s="870"/>
      <c r="T150" s="870"/>
      <c r="U150" s="870"/>
      <c r="V150" s="870"/>
      <c r="W150" s="870"/>
      <c r="X150" s="870"/>
      <c r="Y150" s="870"/>
      <c r="Z150" s="870"/>
      <c r="AA150" s="870"/>
    </row>
    <row r="151" spans="1:27" s="871" customFormat="1" ht="12.75" customHeight="1">
      <c r="A151" s="870"/>
      <c r="B151" s="870"/>
      <c r="C151" s="870"/>
      <c r="D151" s="870"/>
      <c r="E151" s="874"/>
      <c r="F151" s="874"/>
      <c r="G151" s="874"/>
      <c r="H151" s="874"/>
      <c r="M151" s="870"/>
      <c r="N151" s="870"/>
      <c r="O151" s="870"/>
      <c r="P151" s="870"/>
      <c r="Q151" s="870"/>
      <c r="R151" s="870"/>
      <c r="S151" s="870"/>
      <c r="T151" s="870"/>
      <c r="U151" s="870"/>
      <c r="V151" s="870"/>
      <c r="W151" s="870"/>
      <c r="X151" s="870"/>
      <c r="Y151" s="870"/>
      <c r="Z151" s="870"/>
      <c r="AA151" s="870"/>
    </row>
    <row r="152" spans="1:27" s="871" customFormat="1" ht="12.75" customHeight="1">
      <c r="A152" s="870"/>
      <c r="B152" s="870"/>
      <c r="C152" s="870"/>
      <c r="D152" s="870"/>
      <c r="E152" s="874"/>
      <c r="F152" s="874"/>
      <c r="G152" s="874"/>
      <c r="H152" s="874"/>
      <c r="M152" s="870"/>
      <c r="N152" s="870"/>
      <c r="O152" s="870"/>
      <c r="P152" s="870"/>
      <c r="Q152" s="870"/>
      <c r="R152" s="870"/>
      <c r="S152" s="870"/>
      <c r="T152" s="870"/>
      <c r="U152" s="870"/>
      <c r="V152" s="870"/>
      <c r="W152" s="870"/>
      <c r="X152" s="870"/>
      <c r="Y152" s="870"/>
      <c r="Z152" s="870"/>
      <c r="AA152" s="870"/>
    </row>
    <row r="153" spans="1:27" s="871" customFormat="1" ht="12.75" customHeight="1">
      <c r="A153" s="870"/>
      <c r="B153" s="870"/>
      <c r="C153" s="870"/>
      <c r="D153" s="870"/>
      <c r="E153" s="874"/>
      <c r="F153" s="874"/>
      <c r="G153" s="874"/>
      <c r="H153" s="874"/>
      <c r="M153" s="870"/>
      <c r="N153" s="870"/>
      <c r="O153" s="870"/>
      <c r="P153" s="870"/>
      <c r="Q153" s="870"/>
      <c r="R153" s="870"/>
      <c r="S153" s="870"/>
      <c r="T153" s="870"/>
      <c r="U153" s="870"/>
      <c r="V153" s="870"/>
      <c r="W153" s="870"/>
      <c r="X153" s="870"/>
      <c r="Y153" s="870"/>
      <c r="Z153" s="870"/>
      <c r="AA153" s="870"/>
    </row>
    <row r="154" spans="1:27" s="871" customFormat="1" ht="12.75" customHeight="1">
      <c r="A154" s="870"/>
      <c r="B154" s="870"/>
      <c r="C154" s="870"/>
      <c r="D154" s="870"/>
      <c r="E154" s="874"/>
      <c r="F154" s="874"/>
      <c r="G154" s="874"/>
      <c r="H154" s="874"/>
      <c r="M154" s="870"/>
      <c r="N154" s="870"/>
      <c r="O154" s="870"/>
      <c r="P154" s="870"/>
      <c r="Q154" s="870"/>
      <c r="R154" s="870"/>
      <c r="S154" s="870"/>
      <c r="T154" s="870"/>
      <c r="U154" s="870"/>
      <c r="V154" s="870"/>
      <c r="W154" s="870"/>
      <c r="X154" s="870"/>
      <c r="Y154" s="870"/>
      <c r="Z154" s="870"/>
      <c r="AA154" s="870"/>
    </row>
    <row r="155" spans="1:27" s="871" customFormat="1" ht="12.75" customHeight="1">
      <c r="A155" s="870"/>
      <c r="B155" s="870"/>
      <c r="C155" s="870"/>
      <c r="D155" s="870"/>
      <c r="E155" s="874"/>
      <c r="F155" s="874"/>
      <c r="G155" s="874"/>
      <c r="H155" s="874"/>
      <c r="M155" s="870"/>
      <c r="N155" s="870"/>
      <c r="O155" s="870"/>
      <c r="P155" s="870"/>
      <c r="Q155" s="870"/>
      <c r="R155" s="870"/>
      <c r="S155" s="870"/>
      <c r="T155" s="870"/>
      <c r="U155" s="870"/>
      <c r="V155" s="870"/>
      <c r="W155" s="870"/>
      <c r="X155" s="870"/>
      <c r="Y155" s="870"/>
      <c r="Z155" s="870"/>
      <c r="AA155" s="870"/>
    </row>
    <row r="156" spans="1:27" s="871" customFormat="1" ht="12.75" customHeight="1">
      <c r="A156" s="870"/>
      <c r="B156" s="870"/>
      <c r="C156" s="870"/>
      <c r="D156" s="870"/>
      <c r="E156" s="874"/>
      <c r="F156" s="874"/>
      <c r="G156" s="874"/>
      <c r="H156" s="874"/>
      <c r="M156" s="870"/>
      <c r="N156" s="870"/>
      <c r="O156" s="870"/>
      <c r="P156" s="870"/>
      <c r="Q156" s="870"/>
      <c r="R156" s="870"/>
      <c r="S156" s="870"/>
      <c r="T156" s="870"/>
      <c r="U156" s="870"/>
      <c r="V156" s="870"/>
      <c r="W156" s="870"/>
      <c r="X156" s="870"/>
      <c r="Y156" s="870"/>
      <c r="Z156" s="870"/>
      <c r="AA156" s="870"/>
    </row>
    <row r="157" spans="1:27" s="871" customFormat="1" ht="12.75" customHeight="1">
      <c r="A157" s="870"/>
      <c r="B157" s="870"/>
      <c r="C157" s="870"/>
      <c r="D157" s="870"/>
      <c r="E157" s="874"/>
      <c r="F157" s="874"/>
      <c r="G157" s="874"/>
      <c r="H157" s="874"/>
      <c r="M157" s="870"/>
      <c r="N157" s="870"/>
      <c r="O157" s="870"/>
      <c r="P157" s="870"/>
      <c r="Q157" s="870"/>
      <c r="R157" s="870"/>
      <c r="S157" s="870"/>
      <c r="T157" s="870"/>
      <c r="U157" s="870"/>
      <c r="V157" s="870"/>
      <c r="W157" s="870"/>
      <c r="X157" s="870"/>
      <c r="Y157" s="870"/>
      <c r="Z157" s="870"/>
      <c r="AA157" s="870"/>
    </row>
    <row r="158" spans="1:27" s="871" customFormat="1" ht="12.75" customHeight="1">
      <c r="A158" s="870"/>
      <c r="B158" s="870"/>
      <c r="C158" s="870"/>
      <c r="D158" s="870"/>
      <c r="E158" s="874"/>
      <c r="F158" s="874"/>
      <c r="G158" s="874"/>
      <c r="H158" s="874"/>
      <c r="M158" s="870"/>
      <c r="N158" s="870"/>
      <c r="O158" s="870"/>
      <c r="P158" s="870"/>
      <c r="Q158" s="870"/>
      <c r="R158" s="870"/>
      <c r="S158" s="870"/>
      <c r="T158" s="870"/>
      <c r="U158" s="870"/>
      <c r="V158" s="870"/>
      <c r="W158" s="870"/>
      <c r="X158" s="870"/>
      <c r="Y158" s="870"/>
      <c r="Z158" s="870"/>
      <c r="AA158" s="870"/>
    </row>
    <row r="159" spans="1:27" s="871" customFormat="1" ht="12.75" customHeight="1">
      <c r="A159" s="870"/>
      <c r="B159" s="870"/>
      <c r="C159" s="870"/>
      <c r="D159" s="870"/>
      <c r="E159" s="874"/>
      <c r="F159" s="874"/>
      <c r="G159" s="874"/>
      <c r="H159" s="874"/>
      <c r="M159" s="870"/>
      <c r="N159" s="870"/>
      <c r="O159" s="870"/>
      <c r="P159" s="870"/>
      <c r="Q159" s="870"/>
      <c r="R159" s="870"/>
      <c r="S159" s="870"/>
      <c r="T159" s="870"/>
      <c r="U159" s="870"/>
      <c r="V159" s="870"/>
      <c r="W159" s="870"/>
      <c r="X159" s="870"/>
      <c r="Y159" s="870"/>
      <c r="Z159" s="870"/>
      <c r="AA159" s="870"/>
    </row>
    <row r="160" spans="1:27" s="871" customFormat="1" ht="12.75" customHeight="1">
      <c r="A160" s="870"/>
      <c r="B160" s="870"/>
      <c r="C160" s="870"/>
      <c r="D160" s="870"/>
      <c r="E160" s="874"/>
      <c r="F160" s="874"/>
      <c r="G160" s="874"/>
      <c r="H160" s="874"/>
      <c r="M160" s="870"/>
      <c r="N160" s="870"/>
      <c r="O160" s="870"/>
      <c r="P160" s="870"/>
      <c r="Q160" s="870"/>
      <c r="R160" s="870"/>
      <c r="S160" s="870"/>
      <c r="T160" s="870"/>
      <c r="U160" s="870"/>
      <c r="V160" s="870"/>
      <c r="W160" s="870"/>
      <c r="X160" s="870"/>
      <c r="Y160" s="870"/>
      <c r="Z160" s="870"/>
      <c r="AA160" s="870"/>
    </row>
    <row r="161" spans="1:27" s="871" customFormat="1" ht="12.75" customHeight="1">
      <c r="A161" s="870"/>
      <c r="B161" s="870"/>
      <c r="C161" s="870"/>
      <c r="D161" s="870"/>
      <c r="E161" s="874"/>
      <c r="F161" s="874"/>
      <c r="G161" s="874"/>
      <c r="H161" s="874"/>
      <c r="M161" s="870"/>
      <c r="N161" s="870"/>
      <c r="O161" s="870"/>
      <c r="P161" s="870"/>
      <c r="Q161" s="870"/>
      <c r="R161" s="870"/>
      <c r="S161" s="870"/>
      <c r="T161" s="870"/>
      <c r="U161" s="870"/>
      <c r="V161" s="870"/>
      <c r="W161" s="870"/>
      <c r="X161" s="870"/>
      <c r="Y161" s="870"/>
      <c r="Z161" s="870"/>
      <c r="AA161" s="870"/>
    </row>
    <row r="162" spans="1:27" s="871" customFormat="1" ht="12.75" customHeight="1">
      <c r="A162" s="870"/>
      <c r="B162" s="870"/>
      <c r="C162" s="870"/>
      <c r="D162" s="870"/>
      <c r="E162" s="874"/>
      <c r="F162" s="874"/>
      <c r="G162" s="874"/>
      <c r="H162" s="874"/>
      <c r="M162" s="870"/>
      <c r="N162" s="870"/>
      <c r="O162" s="870"/>
      <c r="P162" s="870"/>
      <c r="Q162" s="870"/>
      <c r="R162" s="870"/>
      <c r="S162" s="870"/>
      <c r="T162" s="870"/>
      <c r="U162" s="870"/>
      <c r="V162" s="870"/>
      <c r="W162" s="870"/>
      <c r="X162" s="870"/>
      <c r="Y162" s="870"/>
      <c r="Z162" s="870"/>
      <c r="AA162" s="870"/>
    </row>
    <row r="163" spans="1:27" s="871" customFormat="1" ht="12.75" customHeight="1">
      <c r="A163" s="870"/>
      <c r="B163" s="870"/>
      <c r="C163" s="870"/>
      <c r="D163" s="870"/>
      <c r="E163" s="874"/>
      <c r="F163" s="874"/>
      <c r="G163" s="874"/>
      <c r="H163" s="874"/>
      <c r="M163" s="870"/>
      <c r="N163" s="870"/>
      <c r="O163" s="870"/>
      <c r="P163" s="870"/>
      <c r="Q163" s="870"/>
      <c r="R163" s="870"/>
      <c r="S163" s="870"/>
      <c r="T163" s="870"/>
      <c r="U163" s="870"/>
      <c r="V163" s="870"/>
      <c r="W163" s="870"/>
      <c r="X163" s="870"/>
      <c r="Y163" s="870"/>
      <c r="Z163" s="870"/>
      <c r="AA163" s="870"/>
    </row>
    <row r="164" spans="1:27" s="871" customFormat="1" ht="12.75" customHeight="1">
      <c r="A164" s="870"/>
      <c r="B164" s="870"/>
      <c r="C164" s="870"/>
      <c r="D164" s="870"/>
      <c r="E164" s="874"/>
      <c r="F164" s="874"/>
      <c r="G164" s="874"/>
      <c r="H164" s="874"/>
      <c r="M164" s="870"/>
      <c r="N164" s="870"/>
      <c r="O164" s="870"/>
      <c r="P164" s="870"/>
      <c r="Q164" s="870"/>
      <c r="R164" s="870"/>
      <c r="S164" s="870"/>
      <c r="T164" s="870"/>
      <c r="U164" s="870"/>
      <c r="V164" s="870"/>
      <c r="W164" s="870"/>
      <c r="X164" s="870"/>
      <c r="Y164" s="870"/>
      <c r="Z164" s="870"/>
      <c r="AA164" s="870"/>
    </row>
    <row r="165" spans="1:27" s="871" customFormat="1" ht="12.75" customHeight="1">
      <c r="A165" s="870"/>
      <c r="B165" s="870"/>
      <c r="C165" s="870"/>
      <c r="D165" s="870"/>
      <c r="E165" s="874"/>
      <c r="F165" s="874"/>
      <c r="G165" s="874"/>
      <c r="H165" s="874"/>
      <c r="M165" s="870"/>
      <c r="N165" s="870"/>
      <c r="O165" s="870"/>
      <c r="P165" s="870"/>
      <c r="Q165" s="870"/>
      <c r="R165" s="870"/>
      <c r="S165" s="870"/>
      <c r="T165" s="870"/>
      <c r="U165" s="870"/>
      <c r="V165" s="870"/>
      <c r="W165" s="870"/>
      <c r="X165" s="870"/>
      <c r="Y165" s="870"/>
      <c r="Z165" s="870"/>
      <c r="AA165" s="870"/>
    </row>
    <row r="166" spans="1:27" s="871" customFormat="1" ht="12.75" customHeight="1">
      <c r="A166" s="870"/>
      <c r="B166" s="870"/>
      <c r="C166" s="870"/>
      <c r="D166" s="870"/>
      <c r="E166" s="874"/>
      <c r="F166" s="874"/>
      <c r="G166" s="874"/>
      <c r="H166" s="874"/>
      <c r="M166" s="870"/>
      <c r="N166" s="870"/>
      <c r="O166" s="870"/>
      <c r="P166" s="870"/>
      <c r="Q166" s="870"/>
      <c r="R166" s="870"/>
      <c r="S166" s="870"/>
      <c r="T166" s="870"/>
      <c r="U166" s="870"/>
      <c r="V166" s="870"/>
      <c r="W166" s="870"/>
      <c r="X166" s="870"/>
      <c r="Y166" s="870"/>
      <c r="Z166" s="870"/>
      <c r="AA166" s="870"/>
    </row>
    <row r="167" spans="1:27" s="871" customFormat="1" ht="12.75" customHeight="1">
      <c r="A167" s="870"/>
      <c r="B167" s="870"/>
      <c r="C167" s="870"/>
      <c r="D167" s="870"/>
      <c r="E167" s="874"/>
      <c r="F167" s="874"/>
      <c r="G167" s="874"/>
      <c r="H167" s="874"/>
      <c r="M167" s="870"/>
      <c r="N167" s="870"/>
      <c r="O167" s="870"/>
      <c r="P167" s="870"/>
      <c r="Q167" s="870"/>
      <c r="R167" s="870"/>
      <c r="S167" s="870"/>
      <c r="T167" s="870"/>
      <c r="U167" s="870"/>
      <c r="V167" s="870"/>
      <c r="W167" s="870"/>
      <c r="X167" s="870"/>
      <c r="Y167" s="870"/>
      <c r="Z167" s="870"/>
      <c r="AA167" s="870"/>
    </row>
    <row r="168" spans="1:27" s="871" customFormat="1" ht="12.75" customHeight="1">
      <c r="A168" s="870"/>
      <c r="B168" s="870"/>
      <c r="C168" s="870"/>
      <c r="D168" s="870"/>
      <c r="E168" s="874"/>
      <c r="F168" s="874"/>
      <c r="G168" s="874"/>
      <c r="H168" s="874"/>
      <c r="M168" s="870"/>
      <c r="N168" s="870"/>
      <c r="O168" s="870"/>
      <c r="P168" s="870"/>
      <c r="Q168" s="870"/>
      <c r="R168" s="870"/>
      <c r="S168" s="870"/>
      <c r="T168" s="870"/>
      <c r="U168" s="870"/>
      <c r="V168" s="870"/>
      <c r="W168" s="870"/>
      <c r="X168" s="870"/>
      <c r="Y168" s="870"/>
      <c r="Z168" s="870"/>
      <c r="AA168" s="870"/>
    </row>
    <row r="169" spans="1:27" s="871" customFormat="1" ht="12.75" customHeight="1">
      <c r="A169" s="870"/>
      <c r="B169" s="870"/>
      <c r="C169" s="870"/>
      <c r="D169" s="870"/>
      <c r="E169" s="874"/>
      <c r="F169" s="874"/>
      <c r="G169" s="874"/>
      <c r="H169" s="874"/>
      <c r="M169" s="870"/>
      <c r="N169" s="870"/>
      <c r="O169" s="870"/>
      <c r="P169" s="870"/>
      <c r="Q169" s="870"/>
      <c r="R169" s="870"/>
      <c r="S169" s="870"/>
      <c r="T169" s="870"/>
      <c r="U169" s="870"/>
      <c r="V169" s="870"/>
      <c r="W169" s="870"/>
      <c r="X169" s="870"/>
      <c r="Y169" s="870"/>
      <c r="Z169" s="870"/>
      <c r="AA169" s="870"/>
    </row>
    <row r="170" spans="1:27" s="871" customFormat="1" ht="12.75" customHeight="1">
      <c r="A170" s="870"/>
      <c r="B170" s="870"/>
      <c r="C170" s="870"/>
      <c r="D170" s="870"/>
      <c r="E170" s="874"/>
      <c r="F170" s="874"/>
      <c r="G170" s="874"/>
      <c r="H170" s="874"/>
      <c r="M170" s="870"/>
      <c r="N170" s="870"/>
      <c r="O170" s="870"/>
      <c r="P170" s="870"/>
      <c r="Q170" s="870"/>
      <c r="R170" s="870"/>
      <c r="S170" s="870"/>
      <c r="T170" s="870"/>
      <c r="U170" s="870"/>
      <c r="V170" s="870"/>
      <c r="W170" s="870"/>
      <c r="X170" s="870"/>
      <c r="Y170" s="870"/>
      <c r="Z170" s="870"/>
      <c r="AA170" s="870"/>
    </row>
    <row r="171" spans="1:27" s="871" customFormat="1" ht="12.75" customHeight="1">
      <c r="A171" s="870"/>
      <c r="B171" s="870"/>
      <c r="C171" s="870"/>
      <c r="D171" s="870"/>
      <c r="E171" s="874"/>
      <c r="F171" s="874"/>
      <c r="G171" s="874"/>
      <c r="H171" s="874"/>
      <c r="M171" s="870"/>
      <c r="N171" s="870"/>
      <c r="O171" s="870"/>
      <c r="P171" s="870"/>
      <c r="Q171" s="870"/>
      <c r="R171" s="870"/>
      <c r="S171" s="870"/>
      <c r="T171" s="870"/>
      <c r="U171" s="870"/>
      <c r="V171" s="870"/>
      <c r="W171" s="870"/>
      <c r="X171" s="870"/>
      <c r="Y171" s="870"/>
      <c r="Z171" s="870"/>
      <c r="AA171" s="870"/>
    </row>
    <row r="172" spans="1:27" s="871" customFormat="1" ht="12.75" customHeight="1">
      <c r="A172" s="870"/>
      <c r="B172" s="870"/>
      <c r="C172" s="870"/>
      <c r="D172" s="870"/>
      <c r="E172" s="874"/>
      <c r="F172" s="874"/>
      <c r="G172" s="874"/>
      <c r="H172" s="874"/>
      <c r="M172" s="870"/>
      <c r="N172" s="870"/>
      <c r="O172" s="870"/>
      <c r="P172" s="870"/>
      <c r="Q172" s="870"/>
      <c r="R172" s="870"/>
      <c r="S172" s="870"/>
      <c r="T172" s="870"/>
      <c r="U172" s="870"/>
      <c r="V172" s="870"/>
      <c r="W172" s="870"/>
      <c r="X172" s="870"/>
      <c r="Y172" s="870"/>
      <c r="Z172" s="870"/>
      <c r="AA172" s="870"/>
    </row>
    <row r="173" spans="1:27" s="871" customFormat="1" ht="12.75" customHeight="1">
      <c r="A173" s="870"/>
      <c r="B173" s="870"/>
      <c r="C173" s="870"/>
      <c r="D173" s="870"/>
      <c r="E173" s="874"/>
      <c r="F173" s="874"/>
      <c r="G173" s="874"/>
      <c r="H173" s="874"/>
      <c r="M173" s="870"/>
      <c r="N173" s="870"/>
      <c r="O173" s="870"/>
      <c r="P173" s="870"/>
      <c r="Q173" s="870"/>
      <c r="R173" s="870"/>
      <c r="S173" s="870"/>
      <c r="T173" s="870"/>
      <c r="U173" s="870"/>
      <c r="V173" s="870"/>
      <c r="W173" s="870"/>
      <c r="X173" s="870"/>
      <c r="Y173" s="870"/>
      <c r="Z173" s="870"/>
      <c r="AA173" s="870"/>
    </row>
    <row r="174" spans="1:27" s="871" customFormat="1" ht="12.75" customHeight="1">
      <c r="A174" s="870"/>
      <c r="B174" s="870"/>
      <c r="C174" s="870"/>
      <c r="D174" s="870"/>
      <c r="E174" s="874"/>
      <c r="F174" s="874"/>
      <c r="G174" s="874"/>
      <c r="H174" s="874"/>
      <c r="M174" s="870"/>
      <c r="N174" s="870"/>
      <c r="O174" s="870"/>
      <c r="P174" s="870"/>
      <c r="Q174" s="870"/>
      <c r="R174" s="870"/>
      <c r="S174" s="870"/>
      <c r="T174" s="870"/>
      <c r="U174" s="870"/>
      <c r="V174" s="870"/>
      <c r="W174" s="870"/>
      <c r="X174" s="870"/>
      <c r="Y174" s="870"/>
      <c r="Z174" s="870"/>
      <c r="AA174" s="870"/>
    </row>
    <row r="175" spans="1:27" s="871" customFormat="1" ht="12.75" customHeight="1">
      <c r="A175" s="870"/>
      <c r="B175" s="870"/>
      <c r="C175" s="870"/>
      <c r="D175" s="870"/>
      <c r="E175" s="874"/>
      <c r="F175" s="874"/>
      <c r="G175" s="874"/>
      <c r="H175" s="874"/>
      <c r="M175" s="870"/>
      <c r="N175" s="870"/>
      <c r="O175" s="870"/>
      <c r="P175" s="870"/>
      <c r="Q175" s="870"/>
      <c r="R175" s="870"/>
      <c r="S175" s="870"/>
      <c r="T175" s="870"/>
      <c r="U175" s="870"/>
      <c r="V175" s="870"/>
      <c r="W175" s="870"/>
      <c r="X175" s="870"/>
      <c r="Y175" s="870"/>
      <c r="Z175" s="870"/>
      <c r="AA175" s="870"/>
    </row>
    <row r="176" spans="1:27" s="871" customFormat="1" ht="12.75" customHeight="1">
      <c r="A176" s="870"/>
      <c r="B176" s="870"/>
      <c r="C176" s="870"/>
      <c r="D176" s="870"/>
      <c r="E176" s="874"/>
      <c r="F176" s="874"/>
      <c r="G176" s="874"/>
      <c r="H176" s="874"/>
      <c r="M176" s="870"/>
      <c r="N176" s="870"/>
      <c r="O176" s="870"/>
      <c r="P176" s="870"/>
      <c r="Q176" s="870"/>
      <c r="R176" s="870"/>
      <c r="S176" s="870"/>
      <c r="T176" s="870"/>
      <c r="U176" s="870"/>
      <c r="V176" s="870"/>
      <c r="W176" s="870"/>
      <c r="X176" s="870"/>
      <c r="Y176" s="870"/>
      <c r="Z176" s="870"/>
      <c r="AA176" s="870"/>
    </row>
    <row r="177" spans="1:27" s="871" customFormat="1" ht="12.75" customHeight="1">
      <c r="A177" s="870"/>
      <c r="B177" s="870"/>
      <c r="C177" s="870"/>
      <c r="D177" s="870"/>
      <c r="E177" s="874"/>
      <c r="F177" s="874"/>
      <c r="G177" s="874"/>
      <c r="H177" s="874"/>
      <c r="M177" s="870"/>
      <c r="N177" s="870"/>
      <c r="O177" s="870"/>
      <c r="P177" s="870"/>
      <c r="Q177" s="870"/>
      <c r="R177" s="870"/>
      <c r="S177" s="870"/>
      <c r="T177" s="870"/>
      <c r="U177" s="870"/>
      <c r="V177" s="870"/>
      <c r="W177" s="870"/>
      <c r="X177" s="870"/>
      <c r="Y177" s="870"/>
      <c r="Z177" s="870"/>
      <c r="AA177" s="870"/>
    </row>
    <row r="178" spans="1:27" s="871" customFormat="1" ht="12.75" customHeight="1">
      <c r="A178" s="870"/>
      <c r="B178" s="870"/>
      <c r="C178" s="870"/>
      <c r="D178" s="870"/>
      <c r="E178" s="874"/>
      <c r="F178" s="874"/>
      <c r="G178" s="874"/>
      <c r="H178" s="874"/>
      <c r="M178" s="870"/>
      <c r="N178" s="870"/>
      <c r="O178" s="870"/>
      <c r="P178" s="870"/>
      <c r="Q178" s="870"/>
      <c r="R178" s="870"/>
      <c r="S178" s="870"/>
      <c r="T178" s="870"/>
      <c r="U178" s="870"/>
      <c r="V178" s="870"/>
      <c r="W178" s="870"/>
      <c r="X178" s="870"/>
      <c r="Y178" s="870"/>
      <c r="Z178" s="870"/>
      <c r="AA178" s="870"/>
    </row>
    <row r="179" spans="1:27" s="871" customFormat="1" ht="12.75" customHeight="1">
      <c r="A179" s="870"/>
      <c r="B179" s="870"/>
      <c r="C179" s="870"/>
      <c r="D179" s="870"/>
      <c r="E179" s="874"/>
      <c r="F179" s="874"/>
      <c r="G179" s="874"/>
      <c r="H179" s="874"/>
      <c r="M179" s="870"/>
      <c r="N179" s="870"/>
      <c r="O179" s="870"/>
      <c r="P179" s="870"/>
      <c r="Q179" s="870"/>
      <c r="R179" s="870"/>
      <c r="S179" s="870"/>
      <c r="T179" s="870"/>
      <c r="U179" s="870"/>
      <c r="V179" s="870"/>
      <c r="W179" s="870"/>
      <c r="X179" s="870"/>
      <c r="Y179" s="870"/>
      <c r="Z179" s="870"/>
      <c r="AA179" s="870"/>
    </row>
    <row r="180" spans="1:27" s="871" customFormat="1" ht="12.75" customHeight="1">
      <c r="A180" s="870"/>
      <c r="B180" s="870"/>
      <c r="C180" s="870"/>
      <c r="D180" s="870"/>
      <c r="E180" s="874"/>
      <c r="F180" s="874"/>
      <c r="G180" s="874"/>
      <c r="H180" s="874"/>
      <c r="M180" s="870"/>
      <c r="N180" s="870"/>
      <c r="O180" s="870"/>
      <c r="P180" s="870"/>
      <c r="Q180" s="870"/>
      <c r="R180" s="870"/>
      <c r="S180" s="870"/>
      <c r="T180" s="870"/>
      <c r="U180" s="870"/>
      <c r="V180" s="870"/>
      <c r="W180" s="870"/>
      <c r="X180" s="870"/>
      <c r="Y180" s="870"/>
      <c r="Z180" s="870"/>
      <c r="AA180" s="870"/>
    </row>
    <row r="181" spans="1:27" s="871" customFormat="1" ht="12.75" customHeight="1">
      <c r="A181" s="870"/>
      <c r="B181" s="870"/>
      <c r="C181" s="870"/>
      <c r="D181" s="870"/>
      <c r="E181" s="874"/>
      <c r="F181" s="874"/>
      <c r="G181" s="874"/>
      <c r="H181" s="874"/>
      <c r="M181" s="870"/>
      <c r="N181" s="870"/>
      <c r="O181" s="870"/>
      <c r="P181" s="870"/>
      <c r="Q181" s="870"/>
      <c r="R181" s="870"/>
      <c r="S181" s="870"/>
      <c r="T181" s="870"/>
      <c r="U181" s="870"/>
      <c r="V181" s="870"/>
      <c r="W181" s="870"/>
      <c r="X181" s="870"/>
      <c r="Y181" s="870"/>
      <c r="Z181" s="870"/>
      <c r="AA181" s="870"/>
    </row>
    <row r="182" spans="1:27" s="871" customFormat="1" ht="12.75" customHeight="1">
      <c r="A182" s="870"/>
      <c r="B182" s="870"/>
      <c r="C182" s="870"/>
      <c r="D182" s="870"/>
      <c r="E182" s="874"/>
      <c r="F182" s="874"/>
      <c r="G182" s="874"/>
      <c r="H182" s="874"/>
      <c r="M182" s="870"/>
      <c r="N182" s="870"/>
      <c r="O182" s="870"/>
      <c r="P182" s="870"/>
      <c r="Q182" s="870"/>
      <c r="R182" s="870"/>
      <c r="S182" s="870"/>
      <c r="T182" s="870"/>
      <c r="U182" s="870"/>
      <c r="V182" s="870"/>
      <c r="W182" s="870"/>
      <c r="X182" s="870"/>
      <c r="Y182" s="870"/>
      <c r="Z182" s="870"/>
      <c r="AA182" s="870"/>
    </row>
    <row r="183" spans="1:27" s="871" customFormat="1" ht="12.75" customHeight="1">
      <c r="A183" s="870"/>
      <c r="B183" s="870"/>
      <c r="C183" s="870"/>
      <c r="D183" s="870"/>
      <c r="E183" s="874"/>
      <c r="F183" s="874"/>
      <c r="G183" s="874"/>
      <c r="H183" s="874"/>
      <c r="M183" s="870"/>
      <c r="N183" s="870"/>
      <c r="O183" s="870"/>
      <c r="P183" s="870"/>
      <c r="Q183" s="870"/>
      <c r="R183" s="870"/>
      <c r="S183" s="870"/>
      <c r="T183" s="870"/>
      <c r="U183" s="870"/>
      <c r="V183" s="870"/>
      <c r="W183" s="870"/>
      <c r="X183" s="870"/>
      <c r="Y183" s="870"/>
      <c r="Z183" s="870"/>
      <c r="AA183" s="870"/>
    </row>
    <row r="184" spans="1:27" s="871" customFormat="1" ht="12.75" customHeight="1">
      <c r="A184" s="870"/>
      <c r="B184" s="870"/>
      <c r="C184" s="870"/>
      <c r="D184" s="870"/>
      <c r="E184" s="874"/>
      <c r="F184" s="874"/>
      <c r="G184" s="874"/>
      <c r="H184" s="874"/>
      <c r="M184" s="870"/>
      <c r="N184" s="870"/>
      <c r="O184" s="870"/>
      <c r="P184" s="870"/>
      <c r="Q184" s="870"/>
      <c r="R184" s="870"/>
      <c r="S184" s="870"/>
      <c r="T184" s="870"/>
      <c r="U184" s="870"/>
      <c r="V184" s="870"/>
      <c r="W184" s="870"/>
      <c r="X184" s="870"/>
      <c r="Y184" s="870"/>
      <c r="Z184" s="870"/>
      <c r="AA184" s="870"/>
    </row>
    <row r="185" spans="1:27" s="871" customFormat="1" ht="12.75" customHeight="1">
      <c r="A185" s="870"/>
      <c r="B185" s="870"/>
      <c r="C185" s="870"/>
      <c r="D185" s="870"/>
      <c r="E185" s="874"/>
      <c r="F185" s="874"/>
      <c r="G185" s="874"/>
      <c r="H185" s="874"/>
      <c r="M185" s="870"/>
      <c r="N185" s="870"/>
      <c r="O185" s="870"/>
      <c r="P185" s="870"/>
      <c r="Q185" s="870"/>
      <c r="R185" s="870"/>
      <c r="S185" s="870"/>
      <c r="T185" s="870"/>
      <c r="U185" s="870"/>
      <c r="V185" s="870"/>
      <c r="W185" s="870"/>
      <c r="X185" s="870"/>
      <c r="Y185" s="870"/>
      <c r="Z185" s="870"/>
      <c r="AA185" s="870"/>
    </row>
    <row r="186" spans="1:27" s="871" customFormat="1" ht="12.75" customHeight="1">
      <c r="A186" s="870"/>
      <c r="B186" s="870"/>
      <c r="C186" s="870"/>
      <c r="D186" s="870"/>
      <c r="E186" s="874"/>
      <c r="F186" s="874"/>
      <c r="G186" s="874"/>
      <c r="H186" s="874"/>
      <c r="M186" s="870"/>
      <c r="N186" s="870"/>
      <c r="O186" s="870"/>
      <c r="P186" s="870"/>
      <c r="Q186" s="870"/>
      <c r="R186" s="870"/>
      <c r="S186" s="870"/>
      <c r="T186" s="870"/>
      <c r="U186" s="870"/>
      <c r="V186" s="870"/>
      <c r="W186" s="870"/>
      <c r="X186" s="870"/>
      <c r="Y186" s="870"/>
      <c r="Z186" s="870"/>
      <c r="AA186" s="870"/>
    </row>
    <row r="187" spans="1:27" s="871" customFormat="1" ht="12.75" customHeight="1">
      <c r="A187" s="870"/>
      <c r="B187" s="870"/>
      <c r="C187" s="870"/>
      <c r="D187" s="870"/>
      <c r="E187" s="874"/>
      <c r="F187" s="874"/>
      <c r="G187" s="874"/>
      <c r="H187" s="874"/>
      <c r="M187" s="870"/>
      <c r="N187" s="870"/>
      <c r="O187" s="870"/>
      <c r="P187" s="870"/>
      <c r="Q187" s="870"/>
      <c r="R187" s="870"/>
      <c r="S187" s="870"/>
      <c r="T187" s="870"/>
      <c r="U187" s="870"/>
      <c r="V187" s="870"/>
      <c r="W187" s="870"/>
      <c r="X187" s="870"/>
      <c r="Y187" s="870"/>
      <c r="Z187" s="870"/>
      <c r="AA187" s="870"/>
    </row>
    <row r="188" spans="1:27" s="871" customFormat="1" ht="12.75" customHeight="1">
      <c r="A188" s="870"/>
      <c r="B188" s="870"/>
      <c r="C188" s="870"/>
      <c r="D188" s="870"/>
      <c r="E188" s="874"/>
      <c r="F188" s="874"/>
      <c r="G188" s="874"/>
      <c r="H188" s="874"/>
      <c r="M188" s="870"/>
      <c r="N188" s="870"/>
      <c r="O188" s="870"/>
      <c r="P188" s="870"/>
      <c r="Q188" s="870"/>
      <c r="R188" s="870"/>
      <c r="S188" s="870"/>
      <c r="T188" s="870"/>
      <c r="U188" s="870"/>
      <c r="V188" s="870"/>
      <c r="W188" s="870"/>
      <c r="X188" s="870"/>
      <c r="Y188" s="870"/>
      <c r="Z188" s="870"/>
      <c r="AA188" s="870"/>
    </row>
    <row r="189" spans="1:27" s="871" customFormat="1" ht="12.75" customHeight="1">
      <c r="A189" s="870"/>
      <c r="B189" s="870"/>
      <c r="C189" s="870"/>
      <c r="D189" s="870"/>
      <c r="E189" s="874"/>
      <c r="F189" s="874"/>
      <c r="G189" s="874"/>
      <c r="H189" s="874"/>
      <c r="M189" s="870"/>
      <c r="N189" s="870"/>
      <c r="O189" s="870"/>
      <c r="P189" s="870"/>
      <c r="Q189" s="870"/>
      <c r="R189" s="870"/>
      <c r="S189" s="870"/>
      <c r="T189" s="870"/>
      <c r="U189" s="870"/>
      <c r="V189" s="870"/>
      <c r="W189" s="870"/>
      <c r="X189" s="870"/>
      <c r="Y189" s="870"/>
      <c r="Z189" s="870"/>
      <c r="AA189" s="870"/>
    </row>
    <row r="190" spans="1:27" s="871" customFormat="1" ht="12.75" customHeight="1">
      <c r="A190" s="870"/>
      <c r="B190" s="870"/>
      <c r="C190" s="870"/>
      <c r="D190" s="870"/>
      <c r="E190" s="874"/>
      <c r="F190" s="874"/>
      <c r="G190" s="874"/>
      <c r="H190" s="874"/>
      <c r="M190" s="870"/>
      <c r="N190" s="870"/>
      <c r="O190" s="870"/>
      <c r="P190" s="870"/>
      <c r="Q190" s="870"/>
      <c r="R190" s="870"/>
      <c r="S190" s="870"/>
      <c r="T190" s="870"/>
      <c r="U190" s="870"/>
      <c r="V190" s="870"/>
      <c r="W190" s="870"/>
      <c r="X190" s="870"/>
      <c r="Y190" s="870"/>
      <c r="Z190" s="870"/>
      <c r="AA190" s="870"/>
    </row>
    <row r="191" spans="1:27" s="871" customFormat="1" ht="12.75" customHeight="1">
      <c r="A191" s="870"/>
      <c r="B191" s="870"/>
      <c r="C191" s="870"/>
      <c r="D191" s="870"/>
      <c r="E191" s="874"/>
      <c r="F191" s="874"/>
      <c r="G191" s="874"/>
      <c r="H191" s="874"/>
      <c r="M191" s="870"/>
      <c r="N191" s="870"/>
      <c r="O191" s="870"/>
      <c r="P191" s="870"/>
      <c r="Q191" s="870"/>
      <c r="R191" s="870"/>
      <c r="S191" s="870"/>
      <c r="T191" s="870"/>
      <c r="U191" s="870"/>
      <c r="V191" s="870"/>
      <c r="W191" s="870"/>
      <c r="X191" s="870"/>
      <c r="Y191" s="870"/>
      <c r="Z191" s="870"/>
      <c r="AA191" s="870"/>
    </row>
    <row r="192" spans="1:27" s="871" customFormat="1" ht="12.75" customHeight="1">
      <c r="A192" s="870"/>
      <c r="B192" s="870"/>
      <c r="C192" s="870"/>
      <c r="D192" s="870"/>
      <c r="E192" s="874"/>
      <c r="F192" s="874"/>
      <c r="G192" s="874"/>
      <c r="H192" s="874"/>
      <c r="M192" s="870"/>
      <c r="N192" s="870"/>
      <c r="O192" s="870"/>
      <c r="P192" s="870"/>
      <c r="Q192" s="870"/>
      <c r="R192" s="870"/>
      <c r="S192" s="870"/>
      <c r="T192" s="870"/>
      <c r="U192" s="870"/>
      <c r="V192" s="870"/>
      <c r="W192" s="870"/>
      <c r="X192" s="870"/>
      <c r="Y192" s="870"/>
      <c r="Z192" s="870"/>
      <c r="AA192" s="870"/>
    </row>
    <row r="193" spans="1:27" s="871" customFormat="1" ht="12.75" customHeight="1">
      <c r="A193" s="870"/>
      <c r="B193" s="870"/>
      <c r="C193" s="870"/>
      <c r="D193" s="870"/>
      <c r="E193" s="874"/>
      <c r="F193" s="874"/>
      <c r="G193" s="874"/>
      <c r="H193" s="874"/>
      <c r="M193" s="870"/>
      <c r="N193" s="870"/>
      <c r="O193" s="870"/>
      <c r="P193" s="870"/>
      <c r="Q193" s="870"/>
      <c r="R193" s="870"/>
      <c r="S193" s="870"/>
      <c r="T193" s="870"/>
      <c r="U193" s="870"/>
      <c r="V193" s="870"/>
      <c r="W193" s="870"/>
      <c r="X193" s="870"/>
      <c r="Y193" s="870"/>
      <c r="Z193" s="870"/>
      <c r="AA193" s="870"/>
    </row>
    <row r="194" spans="1:27" s="871" customFormat="1" ht="12.75" customHeight="1">
      <c r="A194" s="870"/>
      <c r="B194" s="870"/>
      <c r="C194" s="870"/>
      <c r="D194" s="870"/>
      <c r="E194" s="874"/>
      <c r="F194" s="874"/>
      <c r="G194" s="874"/>
      <c r="H194" s="874"/>
      <c r="M194" s="870"/>
      <c r="N194" s="870"/>
      <c r="O194" s="870"/>
      <c r="P194" s="870"/>
      <c r="Q194" s="870"/>
      <c r="R194" s="870"/>
      <c r="S194" s="870"/>
      <c r="T194" s="870"/>
      <c r="U194" s="870"/>
      <c r="V194" s="870"/>
      <c r="W194" s="870"/>
      <c r="X194" s="870"/>
      <c r="Y194" s="870"/>
      <c r="Z194" s="870"/>
      <c r="AA194" s="870"/>
    </row>
    <row r="195" spans="1:27" s="871" customFormat="1" ht="12.75" customHeight="1">
      <c r="A195" s="870"/>
      <c r="B195" s="870"/>
      <c r="C195" s="870"/>
      <c r="D195" s="870"/>
      <c r="E195" s="874"/>
      <c r="F195" s="874"/>
      <c r="G195" s="874"/>
      <c r="H195" s="874"/>
      <c r="M195" s="870"/>
      <c r="N195" s="870"/>
      <c r="O195" s="870"/>
      <c r="P195" s="870"/>
      <c r="Q195" s="870"/>
      <c r="R195" s="870"/>
      <c r="S195" s="870"/>
      <c r="T195" s="870"/>
      <c r="U195" s="870"/>
      <c r="V195" s="870"/>
      <c r="W195" s="870"/>
      <c r="X195" s="870"/>
      <c r="Y195" s="870"/>
      <c r="Z195" s="870"/>
      <c r="AA195" s="870"/>
    </row>
    <row r="196" spans="1:27" s="871" customFormat="1" ht="12.75" customHeight="1">
      <c r="A196" s="870"/>
      <c r="B196" s="870"/>
      <c r="C196" s="870"/>
      <c r="D196" s="870"/>
      <c r="E196" s="874"/>
      <c r="F196" s="874"/>
      <c r="G196" s="874"/>
      <c r="H196" s="874"/>
      <c r="M196" s="870"/>
      <c r="N196" s="870"/>
      <c r="O196" s="870"/>
      <c r="P196" s="870"/>
      <c r="Q196" s="870"/>
      <c r="R196" s="870"/>
      <c r="S196" s="870"/>
      <c r="T196" s="870"/>
      <c r="U196" s="870"/>
      <c r="V196" s="870"/>
      <c r="W196" s="870"/>
      <c r="X196" s="870"/>
      <c r="Y196" s="870"/>
      <c r="Z196" s="870"/>
      <c r="AA196" s="870"/>
    </row>
    <row r="197" spans="1:27" s="871" customFormat="1" ht="12.75" customHeight="1">
      <c r="A197" s="870"/>
      <c r="B197" s="870"/>
      <c r="C197" s="870"/>
      <c r="D197" s="870"/>
      <c r="E197" s="874"/>
      <c r="F197" s="874"/>
      <c r="G197" s="874"/>
      <c r="H197" s="874"/>
      <c r="M197" s="870"/>
      <c r="N197" s="870"/>
      <c r="O197" s="870"/>
      <c r="P197" s="870"/>
      <c r="Q197" s="870"/>
      <c r="R197" s="870"/>
      <c r="S197" s="870"/>
      <c r="T197" s="870"/>
      <c r="U197" s="870"/>
      <c r="V197" s="870"/>
      <c r="W197" s="870"/>
      <c r="X197" s="870"/>
      <c r="Y197" s="870"/>
      <c r="Z197" s="870"/>
      <c r="AA197" s="870"/>
    </row>
    <row r="198" spans="1:27" s="871" customFormat="1" ht="12.75" customHeight="1">
      <c r="A198" s="870"/>
      <c r="B198" s="870"/>
      <c r="C198" s="870"/>
      <c r="D198" s="870"/>
      <c r="E198" s="874"/>
      <c r="F198" s="874"/>
      <c r="G198" s="874"/>
      <c r="H198" s="874"/>
      <c r="M198" s="870"/>
      <c r="N198" s="870"/>
      <c r="O198" s="870"/>
      <c r="P198" s="870"/>
      <c r="Q198" s="870"/>
      <c r="R198" s="870"/>
      <c r="S198" s="870"/>
      <c r="T198" s="870"/>
      <c r="U198" s="870"/>
      <c r="V198" s="870"/>
      <c r="W198" s="870"/>
      <c r="X198" s="870"/>
      <c r="Y198" s="870"/>
      <c r="Z198" s="870"/>
      <c r="AA198" s="870"/>
    </row>
    <row r="199" spans="1:27" s="871" customFormat="1" ht="12.75" customHeight="1">
      <c r="A199" s="870"/>
      <c r="B199" s="870"/>
      <c r="C199" s="870"/>
      <c r="D199" s="870"/>
      <c r="E199" s="874"/>
      <c r="F199" s="874"/>
      <c r="G199" s="874"/>
      <c r="H199" s="874"/>
      <c r="M199" s="870"/>
      <c r="N199" s="870"/>
      <c r="O199" s="870"/>
      <c r="P199" s="870"/>
      <c r="Q199" s="870"/>
      <c r="R199" s="870"/>
      <c r="S199" s="870"/>
      <c r="T199" s="870"/>
      <c r="U199" s="870"/>
      <c r="V199" s="870"/>
      <c r="W199" s="870"/>
      <c r="X199" s="870"/>
      <c r="Y199" s="870"/>
      <c r="Z199" s="870"/>
      <c r="AA199" s="870"/>
    </row>
    <row r="200" spans="1:27" s="871" customFormat="1" ht="12.75" customHeight="1">
      <c r="A200" s="870"/>
      <c r="B200" s="870"/>
      <c r="C200" s="870"/>
      <c r="D200" s="870"/>
      <c r="E200" s="874"/>
      <c r="F200" s="874"/>
      <c r="G200" s="874"/>
      <c r="H200" s="874"/>
      <c r="M200" s="870"/>
      <c r="N200" s="870"/>
      <c r="O200" s="870"/>
      <c r="P200" s="870"/>
      <c r="Q200" s="870"/>
      <c r="R200" s="870"/>
      <c r="S200" s="870"/>
      <c r="T200" s="870"/>
      <c r="U200" s="870"/>
      <c r="V200" s="870"/>
      <c r="W200" s="870"/>
      <c r="X200" s="870"/>
      <c r="Y200" s="870"/>
      <c r="Z200" s="870"/>
      <c r="AA200" s="870"/>
    </row>
    <row r="201" spans="1:27" s="871" customFormat="1" ht="12.75" customHeight="1">
      <c r="A201" s="870"/>
      <c r="B201" s="870"/>
      <c r="C201" s="870"/>
      <c r="D201" s="870"/>
      <c r="E201" s="874"/>
      <c r="F201" s="874"/>
      <c r="G201" s="874"/>
      <c r="H201" s="874"/>
      <c r="M201" s="870"/>
      <c r="N201" s="870"/>
      <c r="O201" s="870"/>
      <c r="P201" s="870"/>
      <c r="Q201" s="870"/>
      <c r="R201" s="870"/>
      <c r="S201" s="870"/>
      <c r="T201" s="870"/>
      <c r="U201" s="870"/>
      <c r="V201" s="870"/>
      <c r="W201" s="870"/>
      <c r="X201" s="870"/>
      <c r="Y201" s="870"/>
      <c r="Z201" s="870"/>
      <c r="AA201" s="870"/>
    </row>
    <row r="202" spans="1:27" s="871" customFormat="1" ht="12.75" customHeight="1">
      <c r="A202" s="870"/>
      <c r="B202" s="870"/>
      <c r="C202" s="870"/>
      <c r="D202" s="870"/>
      <c r="E202" s="874"/>
      <c r="F202" s="874"/>
      <c r="G202" s="874"/>
      <c r="H202" s="874"/>
      <c r="M202" s="870"/>
      <c r="N202" s="870"/>
      <c r="O202" s="870"/>
      <c r="P202" s="870"/>
      <c r="Q202" s="870"/>
      <c r="R202" s="870"/>
      <c r="S202" s="870"/>
      <c r="T202" s="870"/>
      <c r="U202" s="870"/>
      <c r="V202" s="870"/>
      <c r="W202" s="870"/>
      <c r="X202" s="870"/>
      <c r="Y202" s="870"/>
      <c r="Z202" s="870"/>
      <c r="AA202" s="870"/>
    </row>
    <row r="203" spans="1:27" s="871" customFormat="1" ht="12.75" customHeight="1">
      <c r="A203" s="870"/>
      <c r="B203" s="870"/>
      <c r="C203" s="870"/>
      <c r="D203" s="870"/>
      <c r="E203" s="874"/>
      <c r="F203" s="874"/>
      <c r="G203" s="874"/>
      <c r="H203" s="874"/>
      <c r="M203" s="870"/>
      <c r="N203" s="870"/>
      <c r="O203" s="870"/>
      <c r="P203" s="870"/>
      <c r="Q203" s="870"/>
      <c r="R203" s="870"/>
      <c r="S203" s="870"/>
      <c r="T203" s="870"/>
      <c r="U203" s="870"/>
      <c r="V203" s="870"/>
      <c r="W203" s="870"/>
      <c r="X203" s="870"/>
      <c r="Y203" s="870"/>
      <c r="Z203" s="870"/>
      <c r="AA203" s="870"/>
    </row>
    <row r="204" spans="1:27" s="871" customFormat="1" ht="12.75" customHeight="1">
      <c r="A204" s="870"/>
      <c r="B204" s="870"/>
      <c r="C204" s="870"/>
      <c r="D204" s="870"/>
      <c r="E204" s="874"/>
      <c r="F204" s="874"/>
      <c r="G204" s="874"/>
      <c r="H204" s="874"/>
      <c r="M204" s="870"/>
      <c r="N204" s="870"/>
      <c r="O204" s="870"/>
      <c r="P204" s="870"/>
      <c r="Q204" s="870"/>
      <c r="R204" s="870"/>
      <c r="S204" s="870"/>
      <c r="T204" s="870"/>
      <c r="U204" s="870"/>
      <c r="V204" s="870"/>
      <c r="W204" s="870"/>
      <c r="X204" s="870"/>
      <c r="Y204" s="870"/>
      <c r="Z204" s="870"/>
      <c r="AA204" s="870"/>
    </row>
    <row r="205" spans="1:27" s="871" customFormat="1" ht="12.75" customHeight="1">
      <c r="A205" s="870"/>
      <c r="B205" s="870"/>
      <c r="C205" s="870"/>
      <c r="D205" s="870"/>
      <c r="E205" s="874"/>
      <c r="F205" s="874"/>
      <c r="G205" s="874"/>
      <c r="H205" s="874"/>
      <c r="M205" s="870"/>
      <c r="N205" s="870"/>
      <c r="O205" s="870"/>
      <c r="P205" s="870"/>
      <c r="Q205" s="870"/>
      <c r="R205" s="870"/>
      <c r="S205" s="870"/>
      <c r="T205" s="870"/>
      <c r="U205" s="870"/>
      <c r="V205" s="870"/>
      <c r="W205" s="870"/>
      <c r="X205" s="870"/>
      <c r="Y205" s="870"/>
      <c r="Z205" s="870"/>
      <c r="AA205" s="870"/>
    </row>
    <row r="206" spans="1:27" s="871" customFormat="1" ht="12.75" customHeight="1">
      <c r="A206" s="870"/>
      <c r="B206" s="870"/>
      <c r="C206" s="870"/>
      <c r="D206" s="870"/>
      <c r="E206" s="874"/>
      <c r="F206" s="874"/>
      <c r="G206" s="874"/>
      <c r="H206" s="874"/>
      <c r="M206" s="870"/>
      <c r="N206" s="870"/>
      <c r="O206" s="870"/>
      <c r="P206" s="870"/>
      <c r="Q206" s="870"/>
      <c r="R206" s="870"/>
      <c r="S206" s="870"/>
      <c r="T206" s="870"/>
      <c r="U206" s="870"/>
      <c r="V206" s="870"/>
      <c r="W206" s="870"/>
      <c r="X206" s="870"/>
      <c r="Y206" s="870"/>
      <c r="Z206" s="870"/>
      <c r="AA206" s="870"/>
    </row>
    <row r="207" spans="1:27" s="871" customFormat="1" ht="12.75" customHeight="1">
      <c r="A207" s="870"/>
      <c r="B207" s="870"/>
      <c r="C207" s="870"/>
      <c r="D207" s="870"/>
      <c r="E207" s="874"/>
      <c r="F207" s="874"/>
      <c r="G207" s="874"/>
      <c r="H207" s="874"/>
      <c r="M207" s="870"/>
      <c r="N207" s="870"/>
      <c r="O207" s="870"/>
      <c r="P207" s="870"/>
      <c r="Q207" s="870"/>
      <c r="R207" s="870"/>
      <c r="S207" s="870"/>
      <c r="T207" s="870"/>
      <c r="U207" s="870"/>
      <c r="V207" s="870"/>
      <c r="W207" s="870"/>
      <c r="X207" s="870"/>
      <c r="Y207" s="870"/>
      <c r="Z207" s="870"/>
      <c r="AA207" s="870"/>
    </row>
    <row r="208" spans="1:27" s="871" customFormat="1" ht="12.75" customHeight="1">
      <c r="A208" s="870"/>
      <c r="B208" s="870"/>
      <c r="C208" s="870"/>
      <c r="D208" s="870"/>
      <c r="E208" s="874"/>
      <c r="F208" s="874"/>
      <c r="G208" s="874"/>
      <c r="H208" s="874"/>
      <c r="M208" s="870"/>
      <c r="N208" s="870"/>
      <c r="O208" s="870"/>
      <c r="P208" s="870"/>
      <c r="Q208" s="870"/>
      <c r="R208" s="870"/>
      <c r="S208" s="870"/>
      <c r="T208" s="870"/>
      <c r="U208" s="870"/>
      <c r="V208" s="870"/>
      <c r="W208" s="870"/>
      <c r="X208" s="870"/>
      <c r="Y208" s="870"/>
      <c r="Z208" s="870"/>
      <c r="AA208" s="870"/>
    </row>
    <row r="209" spans="1:27" s="871" customFormat="1" ht="12.75" customHeight="1">
      <c r="A209" s="870"/>
      <c r="B209" s="870"/>
      <c r="C209" s="870"/>
      <c r="D209" s="870"/>
      <c r="E209" s="874"/>
      <c r="F209" s="874"/>
      <c r="G209" s="874"/>
      <c r="H209" s="874"/>
      <c r="M209" s="870"/>
      <c r="N209" s="870"/>
      <c r="O209" s="870"/>
      <c r="P209" s="870"/>
      <c r="Q209" s="870"/>
      <c r="R209" s="870"/>
      <c r="S209" s="870"/>
      <c r="T209" s="870"/>
      <c r="U209" s="870"/>
      <c r="V209" s="870"/>
      <c r="W209" s="870"/>
      <c r="X209" s="870"/>
      <c r="Y209" s="870"/>
      <c r="Z209" s="870"/>
      <c r="AA209" s="870"/>
    </row>
    <row r="210" spans="1:27" s="871" customFormat="1" ht="12.75" customHeight="1">
      <c r="A210" s="870"/>
      <c r="B210" s="870"/>
      <c r="C210" s="870"/>
      <c r="D210" s="870"/>
      <c r="E210" s="874"/>
      <c r="F210" s="874"/>
      <c r="G210" s="874"/>
      <c r="H210" s="874"/>
      <c r="M210" s="870"/>
      <c r="N210" s="870"/>
      <c r="O210" s="870"/>
      <c r="P210" s="870"/>
      <c r="Q210" s="870"/>
      <c r="R210" s="870"/>
      <c r="S210" s="870"/>
      <c r="T210" s="870"/>
      <c r="U210" s="870"/>
      <c r="V210" s="870"/>
      <c r="W210" s="870"/>
      <c r="X210" s="870"/>
      <c r="Y210" s="870"/>
      <c r="Z210" s="870"/>
      <c r="AA210" s="870"/>
    </row>
    <row r="211" spans="1:27" s="871" customFormat="1" ht="12.75" customHeight="1">
      <c r="A211" s="870"/>
      <c r="B211" s="870"/>
      <c r="C211" s="870"/>
      <c r="D211" s="870"/>
      <c r="E211" s="874"/>
      <c r="F211" s="874"/>
      <c r="G211" s="874"/>
      <c r="H211" s="874"/>
      <c r="M211" s="870"/>
      <c r="N211" s="870"/>
      <c r="O211" s="870"/>
      <c r="P211" s="870"/>
      <c r="Q211" s="870"/>
      <c r="R211" s="870"/>
      <c r="S211" s="870"/>
      <c r="T211" s="870"/>
      <c r="U211" s="870"/>
      <c r="V211" s="870"/>
      <c r="W211" s="870"/>
      <c r="X211" s="870"/>
      <c r="Y211" s="870"/>
      <c r="Z211" s="870"/>
      <c r="AA211" s="870"/>
    </row>
    <row r="212" spans="1:27" s="871" customFormat="1" ht="12.75" customHeight="1">
      <c r="A212" s="870"/>
      <c r="B212" s="870"/>
      <c r="C212" s="870"/>
      <c r="D212" s="870"/>
      <c r="E212" s="874"/>
      <c r="F212" s="874"/>
      <c r="G212" s="874"/>
      <c r="H212" s="874"/>
      <c r="M212" s="870"/>
      <c r="N212" s="870"/>
      <c r="O212" s="870"/>
      <c r="P212" s="870"/>
      <c r="Q212" s="870"/>
      <c r="R212" s="870"/>
      <c r="S212" s="870"/>
      <c r="T212" s="870"/>
      <c r="U212" s="870"/>
      <c r="V212" s="870"/>
      <c r="W212" s="870"/>
      <c r="X212" s="870"/>
      <c r="Y212" s="870"/>
      <c r="Z212" s="870"/>
      <c r="AA212" s="870"/>
    </row>
    <row r="213" spans="1:27" s="871" customFormat="1" ht="12.75" customHeight="1">
      <c r="A213" s="870"/>
      <c r="B213" s="870"/>
      <c r="C213" s="870"/>
      <c r="D213" s="870"/>
      <c r="E213" s="874"/>
      <c r="F213" s="874"/>
      <c r="G213" s="874"/>
      <c r="H213" s="874"/>
      <c r="M213" s="870"/>
      <c r="N213" s="870"/>
      <c r="O213" s="870"/>
      <c r="P213" s="870"/>
      <c r="Q213" s="870"/>
      <c r="R213" s="870"/>
      <c r="S213" s="870"/>
      <c r="T213" s="870"/>
      <c r="U213" s="870"/>
      <c r="V213" s="870"/>
      <c r="W213" s="870"/>
      <c r="X213" s="870"/>
      <c r="Y213" s="870"/>
      <c r="Z213" s="870"/>
      <c r="AA213" s="870"/>
    </row>
    <row r="214" spans="1:27" s="871" customFormat="1" ht="12.75" customHeight="1">
      <c r="A214" s="870"/>
      <c r="B214" s="870"/>
      <c r="C214" s="870"/>
      <c r="D214" s="870"/>
      <c r="E214" s="874"/>
      <c r="F214" s="874"/>
      <c r="G214" s="874"/>
      <c r="H214" s="874"/>
      <c r="M214" s="870"/>
      <c r="N214" s="870"/>
      <c r="O214" s="870"/>
      <c r="P214" s="870"/>
      <c r="Q214" s="870"/>
      <c r="R214" s="870"/>
      <c r="S214" s="870"/>
      <c r="T214" s="870"/>
      <c r="U214" s="870"/>
      <c r="V214" s="870"/>
      <c r="W214" s="870"/>
      <c r="X214" s="870"/>
      <c r="Y214" s="870"/>
      <c r="Z214" s="870"/>
      <c r="AA214" s="870"/>
    </row>
    <row r="215" spans="1:27" s="871" customFormat="1" ht="12.75" customHeight="1">
      <c r="A215" s="870"/>
      <c r="B215" s="870"/>
      <c r="C215" s="870"/>
      <c r="D215" s="870"/>
      <c r="E215" s="874"/>
      <c r="F215" s="874"/>
      <c r="G215" s="874"/>
      <c r="H215" s="874"/>
      <c r="M215" s="870"/>
      <c r="N215" s="870"/>
      <c r="O215" s="870"/>
      <c r="P215" s="870"/>
      <c r="Q215" s="870"/>
      <c r="R215" s="870"/>
      <c r="S215" s="870"/>
      <c r="T215" s="870"/>
      <c r="U215" s="870"/>
      <c r="V215" s="870"/>
      <c r="W215" s="870"/>
      <c r="X215" s="870"/>
      <c r="Y215" s="870"/>
      <c r="Z215" s="870"/>
      <c r="AA215" s="870"/>
    </row>
    <row r="216" spans="1:27" s="871" customFormat="1" ht="12.75" customHeight="1">
      <c r="A216" s="870"/>
      <c r="B216" s="870"/>
      <c r="C216" s="870"/>
      <c r="D216" s="870"/>
      <c r="E216" s="874"/>
      <c r="F216" s="874"/>
      <c r="G216" s="874"/>
      <c r="H216" s="874"/>
      <c r="M216" s="870"/>
      <c r="N216" s="870"/>
      <c r="O216" s="870"/>
      <c r="P216" s="870"/>
      <c r="Q216" s="870"/>
      <c r="R216" s="870"/>
      <c r="S216" s="870"/>
      <c r="T216" s="870"/>
      <c r="U216" s="870"/>
      <c r="V216" s="870"/>
      <c r="W216" s="870"/>
      <c r="X216" s="870"/>
      <c r="Y216" s="870"/>
      <c r="Z216" s="870"/>
      <c r="AA216" s="870"/>
    </row>
    <row r="217" spans="1:27" s="871" customFormat="1" ht="12.75" customHeight="1">
      <c r="A217" s="870"/>
      <c r="B217" s="870"/>
      <c r="C217" s="870"/>
      <c r="D217" s="870"/>
      <c r="E217" s="874"/>
      <c r="F217" s="874"/>
      <c r="G217" s="874"/>
      <c r="H217" s="874"/>
      <c r="M217" s="870"/>
      <c r="N217" s="870"/>
      <c r="O217" s="870"/>
      <c r="P217" s="870"/>
      <c r="Q217" s="870"/>
      <c r="R217" s="870"/>
      <c r="S217" s="870"/>
      <c r="T217" s="870"/>
      <c r="U217" s="870"/>
      <c r="V217" s="870"/>
      <c r="W217" s="870"/>
      <c r="X217" s="870"/>
      <c r="Y217" s="870"/>
      <c r="Z217" s="870"/>
      <c r="AA217" s="870"/>
    </row>
    <row r="218" spans="1:27" s="871" customFormat="1" ht="12.75" customHeight="1">
      <c r="A218" s="870"/>
      <c r="B218" s="870"/>
      <c r="C218" s="870"/>
      <c r="D218" s="870"/>
      <c r="E218" s="874"/>
      <c r="F218" s="874"/>
      <c r="G218" s="874"/>
      <c r="H218" s="874"/>
      <c r="M218" s="870"/>
      <c r="N218" s="870"/>
      <c r="O218" s="870"/>
      <c r="P218" s="870"/>
      <c r="Q218" s="870"/>
      <c r="R218" s="870"/>
      <c r="S218" s="870"/>
      <c r="T218" s="870"/>
      <c r="U218" s="870"/>
      <c r="V218" s="870"/>
      <c r="W218" s="870"/>
      <c r="X218" s="870"/>
      <c r="Y218" s="870"/>
      <c r="Z218" s="870"/>
      <c r="AA218" s="870"/>
    </row>
    <row r="219" spans="1:27" s="871" customFormat="1" ht="12.75" customHeight="1">
      <c r="A219" s="870"/>
      <c r="B219" s="870"/>
      <c r="C219" s="870"/>
      <c r="D219" s="870"/>
      <c r="E219" s="874"/>
      <c r="F219" s="874"/>
      <c r="G219" s="874"/>
      <c r="H219" s="874"/>
      <c r="M219" s="870"/>
      <c r="N219" s="870"/>
      <c r="O219" s="870"/>
      <c r="P219" s="870"/>
      <c r="Q219" s="870"/>
      <c r="R219" s="870"/>
      <c r="S219" s="870"/>
      <c r="T219" s="870"/>
      <c r="U219" s="870"/>
      <c r="V219" s="870"/>
      <c r="W219" s="870"/>
      <c r="X219" s="870"/>
      <c r="Y219" s="870"/>
      <c r="Z219" s="870"/>
      <c r="AA219" s="870"/>
    </row>
    <row r="220" spans="1:27" s="871" customFormat="1" ht="12.75" customHeight="1">
      <c r="A220" s="870"/>
      <c r="B220" s="870"/>
      <c r="C220" s="870"/>
      <c r="D220" s="870"/>
      <c r="E220" s="874"/>
      <c r="F220" s="874"/>
      <c r="G220" s="874"/>
      <c r="H220" s="874"/>
      <c r="M220" s="870"/>
      <c r="N220" s="870"/>
      <c r="O220" s="870"/>
      <c r="P220" s="870"/>
      <c r="Q220" s="870"/>
      <c r="R220" s="870"/>
      <c r="S220" s="870"/>
      <c r="T220" s="870"/>
      <c r="U220" s="870"/>
      <c r="V220" s="870"/>
      <c r="W220" s="870"/>
      <c r="X220" s="870"/>
      <c r="Y220" s="870"/>
      <c r="Z220" s="870"/>
      <c r="AA220" s="870"/>
    </row>
    <row r="221" spans="1:27" s="871" customFormat="1" ht="12.75" customHeight="1">
      <c r="A221" s="870"/>
      <c r="B221" s="870"/>
      <c r="C221" s="870"/>
      <c r="D221" s="870"/>
      <c r="E221" s="874"/>
      <c r="F221" s="874"/>
      <c r="G221" s="874"/>
      <c r="H221" s="874"/>
      <c r="M221" s="870"/>
      <c r="N221" s="870"/>
      <c r="O221" s="870"/>
      <c r="P221" s="870"/>
      <c r="Q221" s="870"/>
      <c r="R221" s="870"/>
      <c r="S221" s="870"/>
      <c r="T221" s="870"/>
      <c r="U221" s="870"/>
      <c r="V221" s="870"/>
      <c r="W221" s="870"/>
      <c r="X221" s="870"/>
      <c r="Y221" s="870"/>
      <c r="Z221" s="870"/>
      <c r="AA221" s="870"/>
    </row>
    <row r="222" spans="1:27" s="871" customFormat="1" ht="12.75" customHeight="1">
      <c r="A222" s="870"/>
      <c r="B222" s="870"/>
      <c r="C222" s="870"/>
      <c r="D222" s="870"/>
      <c r="E222" s="874"/>
      <c r="F222" s="874"/>
      <c r="G222" s="874"/>
      <c r="H222" s="874"/>
      <c r="M222" s="870"/>
      <c r="N222" s="870"/>
      <c r="O222" s="870"/>
      <c r="P222" s="870"/>
      <c r="Q222" s="870"/>
      <c r="R222" s="870"/>
      <c r="S222" s="870"/>
      <c r="T222" s="870"/>
      <c r="U222" s="870"/>
      <c r="V222" s="870"/>
      <c r="W222" s="870"/>
      <c r="X222" s="870"/>
      <c r="Y222" s="870"/>
      <c r="Z222" s="870"/>
      <c r="AA222" s="870"/>
    </row>
    <row r="223" spans="1:27" s="871" customFormat="1" ht="12.75" customHeight="1">
      <c r="A223" s="870"/>
      <c r="B223" s="870"/>
      <c r="C223" s="870"/>
      <c r="D223" s="870"/>
      <c r="E223" s="874"/>
      <c r="F223" s="874"/>
      <c r="G223" s="874"/>
      <c r="H223" s="874"/>
      <c r="M223" s="870"/>
      <c r="N223" s="870"/>
      <c r="O223" s="870"/>
      <c r="P223" s="870"/>
      <c r="Q223" s="870"/>
      <c r="R223" s="870"/>
      <c r="S223" s="870"/>
      <c r="T223" s="870"/>
      <c r="U223" s="870"/>
      <c r="V223" s="870"/>
      <c r="W223" s="870"/>
      <c r="X223" s="870"/>
      <c r="Y223" s="870"/>
      <c r="Z223" s="870"/>
      <c r="AA223" s="870"/>
    </row>
    <row r="224" spans="1:27" s="871" customFormat="1" ht="12.75" customHeight="1">
      <c r="A224" s="870"/>
      <c r="B224" s="870"/>
      <c r="C224" s="870"/>
      <c r="D224" s="870"/>
      <c r="E224" s="874"/>
      <c r="F224" s="874"/>
      <c r="G224" s="874"/>
      <c r="H224" s="874"/>
      <c r="M224" s="870"/>
      <c r="N224" s="870"/>
      <c r="O224" s="870"/>
      <c r="P224" s="870"/>
      <c r="Q224" s="870"/>
      <c r="R224" s="870"/>
      <c r="S224" s="870"/>
      <c r="T224" s="870"/>
      <c r="U224" s="870"/>
      <c r="V224" s="870"/>
      <c r="W224" s="870"/>
      <c r="X224" s="870"/>
      <c r="Y224" s="870"/>
      <c r="Z224" s="870"/>
      <c r="AA224" s="870"/>
    </row>
    <row r="225" spans="1:27" s="871" customFormat="1" ht="12.75" customHeight="1">
      <c r="A225" s="870"/>
      <c r="B225" s="870"/>
      <c r="C225" s="870"/>
      <c r="D225" s="870"/>
      <c r="E225" s="874"/>
      <c r="F225" s="874"/>
      <c r="G225" s="874"/>
      <c r="H225" s="874"/>
      <c r="M225" s="870"/>
      <c r="N225" s="870"/>
      <c r="O225" s="870"/>
      <c r="P225" s="870"/>
      <c r="Q225" s="870"/>
      <c r="R225" s="870"/>
      <c r="S225" s="870"/>
      <c r="T225" s="870"/>
      <c r="U225" s="870"/>
      <c r="V225" s="870"/>
      <c r="W225" s="870"/>
      <c r="X225" s="870"/>
      <c r="Y225" s="870"/>
      <c r="Z225" s="870"/>
      <c r="AA225" s="870"/>
    </row>
    <row r="226" spans="1:27" s="871" customFormat="1" ht="12.75" customHeight="1">
      <c r="A226" s="870"/>
      <c r="B226" s="870"/>
      <c r="C226" s="870"/>
      <c r="D226" s="870"/>
      <c r="E226" s="874"/>
      <c r="F226" s="874"/>
      <c r="G226" s="874"/>
      <c r="H226" s="874"/>
      <c r="M226" s="870"/>
      <c r="N226" s="870"/>
      <c r="O226" s="870"/>
      <c r="P226" s="870"/>
      <c r="Q226" s="870"/>
      <c r="R226" s="870"/>
      <c r="S226" s="870"/>
      <c r="T226" s="870"/>
      <c r="U226" s="870"/>
      <c r="V226" s="870"/>
      <c r="W226" s="870"/>
      <c r="X226" s="870"/>
      <c r="Y226" s="870"/>
      <c r="Z226" s="870"/>
      <c r="AA226" s="870"/>
    </row>
    <row r="227" spans="1:27" s="871" customFormat="1" ht="12.75" customHeight="1">
      <c r="A227" s="870"/>
      <c r="B227" s="870"/>
      <c r="C227" s="870"/>
      <c r="D227" s="870"/>
      <c r="E227" s="874"/>
      <c r="F227" s="874"/>
      <c r="G227" s="874"/>
      <c r="H227" s="874"/>
      <c r="M227" s="870"/>
      <c r="N227" s="870"/>
      <c r="O227" s="870"/>
      <c r="P227" s="870"/>
      <c r="Q227" s="870"/>
      <c r="R227" s="870"/>
      <c r="S227" s="870"/>
      <c r="T227" s="870"/>
      <c r="U227" s="870"/>
      <c r="V227" s="870"/>
      <c r="W227" s="870"/>
      <c r="X227" s="870"/>
      <c r="Y227" s="870"/>
      <c r="Z227" s="870"/>
      <c r="AA227" s="870"/>
    </row>
    <row r="228" spans="1:27" s="871" customFormat="1" ht="12.75" customHeight="1">
      <c r="A228" s="870"/>
      <c r="B228" s="870"/>
      <c r="C228" s="870"/>
      <c r="D228" s="870"/>
      <c r="E228" s="874"/>
      <c r="F228" s="874"/>
      <c r="G228" s="874"/>
      <c r="H228" s="874"/>
      <c r="M228" s="870"/>
      <c r="N228" s="870"/>
      <c r="O228" s="870"/>
      <c r="P228" s="870"/>
      <c r="Q228" s="870"/>
      <c r="R228" s="870"/>
      <c r="S228" s="870"/>
      <c r="T228" s="870"/>
      <c r="U228" s="870"/>
      <c r="V228" s="870"/>
      <c r="W228" s="870"/>
      <c r="X228" s="870"/>
      <c r="Y228" s="870"/>
      <c r="Z228" s="870"/>
      <c r="AA228" s="870"/>
    </row>
    <row r="229" spans="1:27" s="871" customFormat="1" ht="12.75" customHeight="1">
      <c r="A229" s="870"/>
      <c r="B229" s="870"/>
      <c r="C229" s="870"/>
      <c r="D229" s="870"/>
      <c r="E229" s="874"/>
      <c r="F229" s="874"/>
      <c r="G229" s="874"/>
      <c r="H229" s="874"/>
      <c r="M229" s="870"/>
      <c r="N229" s="870"/>
      <c r="O229" s="870"/>
      <c r="P229" s="870"/>
      <c r="Q229" s="870"/>
      <c r="R229" s="870"/>
      <c r="S229" s="870"/>
      <c r="T229" s="870"/>
      <c r="U229" s="870"/>
      <c r="V229" s="870"/>
      <c r="W229" s="870"/>
      <c r="X229" s="870"/>
      <c r="Y229" s="870"/>
      <c r="Z229" s="870"/>
      <c r="AA229" s="870"/>
    </row>
    <row r="230" spans="1:27" s="871" customFormat="1" ht="12.75" customHeight="1">
      <c r="A230" s="870"/>
      <c r="B230" s="870"/>
      <c r="C230" s="870"/>
      <c r="D230" s="870"/>
      <c r="E230" s="874"/>
      <c r="F230" s="874"/>
      <c r="G230" s="874"/>
      <c r="H230" s="874"/>
      <c r="M230" s="870"/>
      <c r="N230" s="870"/>
      <c r="O230" s="870"/>
      <c r="P230" s="870"/>
      <c r="Q230" s="870"/>
      <c r="R230" s="870"/>
      <c r="S230" s="870"/>
      <c r="T230" s="870"/>
      <c r="U230" s="870"/>
      <c r="V230" s="870"/>
      <c r="W230" s="870"/>
      <c r="X230" s="870"/>
      <c r="Y230" s="870"/>
      <c r="Z230" s="870"/>
      <c r="AA230" s="870"/>
    </row>
    <row r="231" spans="1:27" s="871" customFormat="1" ht="12.75" customHeight="1">
      <c r="A231" s="870"/>
      <c r="B231" s="870"/>
      <c r="C231" s="870"/>
      <c r="D231" s="870"/>
      <c r="E231" s="874"/>
      <c r="F231" s="874"/>
      <c r="G231" s="874"/>
      <c r="H231" s="874"/>
      <c r="M231" s="870"/>
      <c r="N231" s="870"/>
      <c r="O231" s="870"/>
      <c r="P231" s="870"/>
      <c r="Q231" s="870"/>
      <c r="R231" s="870"/>
      <c r="S231" s="870"/>
      <c r="T231" s="870"/>
      <c r="U231" s="870"/>
      <c r="V231" s="870"/>
      <c r="W231" s="870"/>
      <c r="X231" s="870"/>
      <c r="Y231" s="870"/>
      <c r="Z231" s="870"/>
      <c r="AA231" s="870"/>
    </row>
    <row r="232" spans="1:27" s="871" customFormat="1" ht="12.75" customHeight="1">
      <c r="A232" s="870"/>
      <c r="B232" s="870"/>
      <c r="C232" s="870"/>
      <c r="D232" s="870"/>
      <c r="E232" s="874"/>
      <c r="F232" s="874"/>
      <c r="G232" s="874"/>
      <c r="H232" s="874"/>
      <c r="M232" s="870"/>
      <c r="N232" s="870"/>
      <c r="O232" s="870"/>
      <c r="P232" s="870"/>
      <c r="Q232" s="870"/>
      <c r="R232" s="870"/>
      <c r="S232" s="870"/>
      <c r="T232" s="870"/>
      <c r="U232" s="870"/>
      <c r="V232" s="870"/>
      <c r="W232" s="870"/>
      <c r="X232" s="870"/>
      <c r="Y232" s="870"/>
      <c r="Z232" s="870"/>
      <c r="AA232" s="870"/>
    </row>
    <row r="233" spans="1:27" s="871" customFormat="1" ht="12.75" customHeight="1">
      <c r="A233" s="870"/>
      <c r="B233" s="870"/>
      <c r="C233" s="870"/>
      <c r="D233" s="870"/>
      <c r="E233" s="874"/>
      <c r="F233" s="874"/>
      <c r="G233" s="874"/>
      <c r="H233" s="874"/>
      <c r="M233" s="870"/>
      <c r="N233" s="870"/>
      <c r="O233" s="870"/>
      <c r="P233" s="870"/>
      <c r="Q233" s="870"/>
      <c r="R233" s="870"/>
      <c r="S233" s="870"/>
      <c r="T233" s="870"/>
      <c r="U233" s="870"/>
      <c r="V233" s="870"/>
      <c r="W233" s="870"/>
      <c r="X233" s="870"/>
      <c r="Y233" s="870"/>
      <c r="Z233" s="870"/>
      <c r="AA233" s="870"/>
    </row>
    <row r="234" spans="1:27" s="871" customFormat="1" ht="12.75" customHeight="1">
      <c r="A234" s="870"/>
      <c r="B234" s="870"/>
      <c r="C234" s="870"/>
      <c r="D234" s="870"/>
      <c r="E234" s="874"/>
      <c r="F234" s="874"/>
      <c r="G234" s="874"/>
      <c r="H234" s="874"/>
      <c r="M234" s="870"/>
      <c r="N234" s="870"/>
      <c r="O234" s="870"/>
      <c r="P234" s="870"/>
      <c r="Q234" s="870"/>
      <c r="R234" s="870"/>
      <c r="S234" s="870"/>
      <c r="T234" s="870"/>
      <c r="U234" s="870"/>
      <c r="V234" s="870"/>
      <c r="W234" s="870"/>
      <c r="X234" s="870"/>
      <c r="Y234" s="870"/>
      <c r="Z234" s="870"/>
      <c r="AA234" s="870"/>
    </row>
    <row r="235" spans="1:27" s="871" customFormat="1" ht="12.75" customHeight="1">
      <c r="A235" s="870"/>
      <c r="B235" s="870"/>
      <c r="C235" s="870"/>
      <c r="D235" s="870"/>
      <c r="E235" s="874"/>
      <c r="F235" s="874"/>
      <c r="G235" s="874"/>
      <c r="H235" s="874"/>
      <c r="M235" s="870"/>
      <c r="N235" s="870"/>
      <c r="O235" s="870"/>
      <c r="P235" s="870"/>
      <c r="Q235" s="870"/>
      <c r="R235" s="870"/>
      <c r="S235" s="870"/>
      <c r="T235" s="870"/>
      <c r="U235" s="870"/>
      <c r="V235" s="870"/>
      <c r="W235" s="870"/>
      <c r="X235" s="870"/>
      <c r="Y235" s="870"/>
      <c r="Z235" s="870"/>
      <c r="AA235" s="870"/>
    </row>
    <row r="236" spans="1:27" s="871" customFormat="1" ht="12.75" customHeight="1">
      <c r="A236" s="870"/>
      <c r="B236" s="870"/>
      <c r="C236" s="870"/>
      <c r="D236" s="870"/>
      <c r="E236" s="874"/>
      <c r="F236" s="874"/>
      <c r="G236" s="874"/>
      <c r="H236" s="874"/>
      <c r="M236" s="870"/>
      <c r="N236" s="870"/>
      <c r="O236" s="870"/>
      <c r="P236" s="870"/>
      <c r="Q236" s="870"/>
      <c r="R236" s="870"/>
      <c r="S236" s="870"/>
      <c r="T236" s="870"/>
      <c r="U236" s="870"/>
      <c r="V236" s="870"/>
      <c r="W236" s="870"/>
      <c r="X236" s="870"/>
      <c r="Y236" s="870"/>
      <c r="Z236" s="870"/>
      <c r="AA236" s="870"/>
    </row>
    <row r="237" spans="1:27" s="871" customFormat="1" ht="12.75" customHeight="1">
      <c r="A237" s="870"/>
      <c r="B237" s="870"/>
      <c r="C237" s="870"/>
      <c r="D237" s="870"/>
      <c r="E237" s="874"/>
      <c r="F237" s="874"/>
      <c r="G237" s="874"/>
      <c r="H237" s="874"/>
      <c r="M237" s="870"/>
      <c r="N237" s="870"/>
      <c r="O237" s="870"/>
      <c r="P237" s="870"/>
      <c r="Q237" s="870"/>
      <c r="R237" s="870"/>
      <c r="S237" s="870"/>
      <c r="T237" s="870"/>
      <c r="U237" s="870"/>
      <c r="V237" s="870"/>
      <c r="W237" s="870"/>
      <c r="X237" s="870"/>
      <c r="Y237" s="870"/>
      <c r="Z237" s="870"/>
      <c r="AA237" s="870"/>
    </row>
    <row r="238" spans="1:27" s="871" customFormat="1" ht="12.75" customHeight="1">
      <c r="A238" s="870"/>
      <c r="B238" s="870"/>
      <c r="C238" s="870"/>
      <c r="D238" s="870"/>
      <c r="E238" s="874"/>
      <c r="F238" s="874"/>
      <c r="G238" s="874"/>
      <c r="H238" s="874"/>
      <c r="M238" s="870"/>
      <c r="N238" s="870"/>
      <c r="O238" s="870"/>
      <c r="P238" s="870"/>
      <c r="Q238" s="870"/>
      <c r="R238" s="870"/>
      <c r="S238" s="870"/>
      <c r="T238" s="870"/>
      <c r="U238" s="870"/>
      <c r="V238" s="870"/>
      <c r="W238" s="870"/>
      <c r="X238" s="870"/>
      <c r="Y238" s="870"/>
      <c r="Z238" s="870"/>
      <c r="AA238" s="870"/>
    </row>
    <row r="239" spans="1:27" s="871" customFormat="1" ht="12.75" customHeight="1">
      <c r="A239" s="870"/>
      <c r="B239" s="870"/>
      <c r="C239" s="870"/>
      <c r="D239" s="870"/>
      <c r="E239" s="874"/>
      <c r="F239" s="874"/>
      <c r="G239" s="874"/>
      <c r="H239" s="874"/>
      <c r="M239" s="870"/>
      <c r="N239" s="870"/>
      <c r="O239" s="870"/>
      <c r="P239" s="870"/>
      <c r="Q239" s="870"/>
      <c r="R239" s="870"/>
      <c r="S239" s="870"/>
      <c r="T239" s="870"/>
      <c r="U239" s="870"/>
      <c r="V239" s="870"/>
      <c r="W239" s="870"/>
      <c r="X239" s="870"/>
      <c r="Y239" s="870"/>
      <c r="Z239" s="870"/>
      <c r="AA239" s="870"/>
    </row>
    <row r="240" spans="1:27" s="871" customFormat="1" ht="12.75" customHeight="1">
      <c r="A240" s="870"/>
      <c r="B240" s="870"/>
      <c r="C240" s="870"/>
      <c r="D240" s="870"/>
      <c r="E240" s="874"/>
      <c r="F240" s="874"/>
      <c r="G240" s="874"/>
      <c r="H240" s="874"/>
      <c r="M240" s="870"/>
      <c r="N240" s="870"/>
      <c r="O240" s="870"/>
      <c r="P240" s="870"/>
      <c r="Q240" s="870"/>
      <c r="R240" s="870"/>
      <c r="S240" s="870"/>
      <c r="T240" s="870"/>
      <c r="U240" s="870"/>
      <c r="V240" s="870"/>
      <c r="W240" s="870"/>
      <c r="X240" s="870"/>
      <c r="Y240" s="870"/>
      <c r="Z240" s="870"/>
      <c r="AA240" s="870"/>
    </row>
    <row r="241" spans="1:27" s="871" customFormat="1" ht="12.75" customHeight="1">
      <c r="A241" s="870"/>
      <c r="B241" s="870"/>
      <c r="C241" s="870"/>
      <c r="D241" s="870"/>
      <c r="E241" s="874"/>
      <c r="F241" s="874"/>
      <c r="G241" s="874"/>
      <c r="H241" s="874"/>
      <c r="M241" s="870"/>
      <c r="N241" s="870"/>
      <c r="O241" s="870"/>
      <c r="P241" s="870"/>
      <c r="Q241" s="870"/>
      <c r="R241" s="870"/>
      <c r="S241" s="870"/>
      <c r="T241" s="870"/>
      <c r="U241" s="870"/>
      <c r="V241" s="870"/>
      <c r="W241" s="870"/>
      <c r="X241" s="870"/>
      <c r="Y241" s="870"/>
      <c r="Z241" s="870"/>
      <c r="AA241" s="870"/>
    </row>
    <row r="242" spans="1:27" s="871" customFormat="1" ht="12.75" customHeight="1">
      <c r="A242" s="870"/>
      <c r="B242" s="870"/>
      <c r="C242" s="870"/>
      <c r="D242" s="870"/>
      <c r="E242" s="874"/>
      <c r="F242" s="874"/>
      <c r="G242" s="874"/>
      <c r="H242" s="874"/>
      <c r="M242" s="870"/>
      <c r="N242" s="870"/>
      <c r="O242" s="870"/>
      <c r="P242" s="870"/>
      <c r="Q242" s="870"/>
      <c r="R242" s="870"/>
      <c r="S242" s="870"/>
      <c r="T242" s="870"/>
      <c r="U242" s="870"/>
      <c r="V242" s="870"/>
      <c r="W242" s="870"/>
      <c r="X242" s="870"/>
      <c r="Y242" s="870"/>
      <c r="Z242" s="870"/>
      <c r="AA242" s="870"/>
    </row>
    <row r="243" spans="1:27" s="871" customFormat="1" ht="12.75" customHeight="1">
      <c r="A243" s="870"/>
      <c r="B243" s="870"/>
      <c r="C243" s="870"/>
      <c r="D243" s="870"/>
      <c r="E243" s="874"/>
      <c r="F243" s="874"/>
      <c r="G243" s="874"/>
      <c r="H243" s="874"/>
      <c r="M243" s="870"/>
      <c r="N243" s="870"/>
      <c r="O243" s="870"/>
      <c r="P243" s="870"/>
      <c r="Q243" s="870"/>
      <c r="R243" s="870"/>
      <c r="S243" s="870"/>
      <c r="T243" s="870"/>
      <c r="U243" s="870"/>
      <c r="V243" s="870"/>
      <c r="W243" s="870"/>
      <c r="X243" s="870"/>
      <c r="Y243" s="870"/>
      <c r="Z243" s="870"/>
      <c r="AA243" s="870"/>
    </row>
    <row r="244" spans="1:27" s="871" customFormat="1" ht="12.75" customHeight="1">
      <c r="A244" s="870"/>
      <c r="B244" s="870"/>
      <c r="C244" s="870"/>
      <c r="D244" s="870"/>
      <c r="E244" s="874"/>
      <c r="F244" s="874"/>
      <c r="G244" s="874"/>
      <c r="H244" s="874"/>
      <c r="M244" s="870"/>
      <c r="N244" s="870"/>
      <c r="O244" s="870"/>
      <c r="P244" s="870"/>
      <c r="Q244" s="870"/>
      <c r="R244" s="870"/>
      <c r="S244" s="870"/>
      <c r="T244" s="870"/>
      <c r="U244" s="870"/>
      <c r="V244" s="870"/>
      <c r="W244" s="870"/>
      <c r="X244" s="870"/>
      <c r="Y244" s="870"/>
      <c r="Z244" s="870"/>
      <c r="AA244" s="870"/>
    </row>
    <row r="245" spans="1:27" s="871" customFormat="1" ht="12.75" customHeight="1">
      <c r="A245" s="870"/>
      <c r="B245" s="870"/>
      <c r="C245" s="870"/>
      <c r="D245" s="870"/>
      <c r="E245" s="874"/>
      <c r="F245" s="874"/>
      <c r="G245" s="874"/>
      <c r="H245" s="874"/>
      <c r="M245" s="870"/>
      <c r="N245" s="870"/>
      <c r="O245" s="870"/>
      <c r="P245" s="870"/>
      <c r="Q245" s="870"/>
      <c r="R245" s="870"/>
      <c r="S245" s="870"/>
      <c r="T245" s="870"/>
      <c r="U245" s="870"/>
      <c r="V245" s="870"/>
      <c r="W245" s="870"/>
      <c r="X245" s="870"/>
      <c r="Y245" s="870"/>
      <c r="Z245" s="870"/>
      <c r="AA245" s="870"/>
    </row>
    <row r="246" spans="1:27" s="871" customFormat="1" ht="12.75" customHeight="1">
      <c r="A246" s="870"/>
      <c r="B246" s="870"/>
      <c r="C246" s="870"/>
      <c r="D246" s="870"/>
      <c r="E246" s="874"/>
      <c r="F246" s="874"/>
      <c r="G246" s="874"/>
      <c r="H246" s="874"/>
      <c r="M246" s="870"/>
      <c r="N246" s="870"/>
      <c r="O246" s="870"/>
      <c r="P246" s="870"/>
      <c r="Q246" s="870"/>
      <c r="R246" s="870"/>
      <c r="S246" s="870"/>
      <c r="T246" s="870"/>
      <c r="U246" s="870"/>
      <c r="V246" s="870"/>
      <c r="W246" s="870"/>
      <c r="X246" s="870"/>
      <c r="Y246" s="870"/>
      <c r="Z246" s="870"/>
      <c r="AA246" s="870"/>
    </row>
    <row r="247" spans="1:27" s="871" customFormat="1" ht="12.75" customHeight="1">
      <c r="A247" s="870"/>
      <c r="B247" s="870"/>
      <c r="C247" s="870"/>
      <c r="D247" s="870"/>
      <c r="E247" s="874"/>
      <c r="F247" s="874"/>
      <c r="G247" s="874"/>
      <c r="H247" s="874"/>
      <c r="M247" s="870"/>
      <c r="N247" s="870"/>
      <c r="O247" s="870"/>
      <c r="P247" s="870"/>
      <c r="Q247" s="870"/>
      <c r="R247" s="870"/>
      <c r="S247" s="870"/>
      <c r="T247" s="870"/>
      <c r="U247" s="870"/>
      <c r="V247" s="870"/>
      <c r="W247" s="870"/>
      <c r="X247" s="870"/>
      <c r="Y247" s="870"/>
      <c r="Z247" s="870"/>
      <c r="AA247" s="870"/>
    </row>
    <row r="248" spans="1:27" s="871" customFormat="1" ht="12.75" customHeight="1">
      <c r="A248" s="870"/>
      <c r="B248" s="870"/>
      <c r="C248" s="870"/>
      <c r="D248" s="870"/>
      <c r="E248" s="874"/>
      <c r="F248" s="874"/>
      <c r="G248" s="874"/>
      <c r="H248" s="874"/>
      <c r="M248" s="870"/>
      <c r="N248" s="870"/>
      <c r="O248" s="870"/>
      <c r="P248" s="870"/>
      <c r="Q248" s="870"/>
      <c r="R248" s="870"/>
      <c r="S248" s="870"/>
      <c r="T248" s="870"/>
      <c r="U248" s="870"/>
      <c r="V248" s="870"/>
      <c r="W248" s="870"/>
      <c r="X248" s="870"/>
      <c r="Y248" s="870"/>
      <c r="Z248" s="870"/>
      <c r="AA248" s="870"/>
    </row>
    <row r="249" spans="1:27" s="871" customFormat="1" ht="12.75" customHeight="1">
      <c r="A249" s="870"/>
      <c r="B249" s="870"/>
      <c r="C249" s="870"/>
      <c r="D249" s="870"/>
      <c r="E249" s="874"/>
      <c r="F249" s="874"/>
      <c r="G249" s="874"/>
      <c r="H249" s="874"/>
      <c r="M249" s="870"/>
      <c r="N249" s="870"/>
      <c r="O249" s="870"/>
      <c r="P249" s="870"/>
      <c r="Q249" s="870"/>
      <c r="R249" s="870"/>
      <c r="S249" s="870"/>
      <c r="T249" s="870"/>
      <c r="U249" s="870"/>
      <c r="V249" s="870"/>
      <c r="W249" s="870"/>
      <c r="X249" s="870"/>
      <c r="Y249" s="870"/>
      <c r="Z249" s="870"/>
      <c r="AA249" s="870"/>
    </row>
    <row r="250" spans="1:27" s="871" customFormat="1" ht="12.75" customHeight="1">
      <c r="A250" s="870"/>
      <c r="B250" s="870"/>
      <c r="C250" s="870"/>
      <c r="D250" s="870"/>
      <c r="E250" s="874"/>
      <c r="F250" s="874"/>
      <c r="G250" s="874"/>
      <c r="H250" s="874"/>
      <c r="M250" s="870"/>
      <c r="N250" s="870"/>
      <c r="O250" s="870"/>
      <c r="P250" s="870"/>
      <c r="Q250" s="870"/>
      <c r="R250" s="870"/>
      <c r="S250" s="870"/>
      <c r="T250" s="870"/>
      <c r="U250" s="870"/>
      <c r="V250" s="870"/>
      <c r="W250" s="870"/>
      <c r="X250" s="870"/>
      <c r="Y250" s="870"/>
      <c r="Z250" s="870"/>
      <c r="AA250" s="870"/>
    </row>
    <row r="251" spans="1:27" s="871" customFormat="1" ht="12.75" customHeight="1">
      <c r="A251" s="870"/>
      <c r="B251" s="870"/>
      <c r="C251" s="870"/>
      <c r="D251" s="870"/>
      <c r="E251" s="874"/>
      <c r="F251" s="874"/>
      <c r="G251" s="874"/>
      <c r="H251" s="874"/>
      <c r="M251" s="870"/>
      <c r="N251" s="870"/>
      <c r="O251" s="870"/>
      <c r="P251" s="870"/>
      <c r="Q251" s="870"/>
      <c r="R251" s="870"/>
      <c r="S251" s="870"/>
      <c r="T251" s="870"/>
      <c r="U251" s="870"/>
      <c r="V251" s="870"/>
      <c r="W251" s="870"/>
      <c r="X251" s="870"/>
      <c r="Y251" s="870"/>
      <c r="Z251" s="870"/>
      <c r="AA251" s="870"/>
    </row>
    <row r="252" spans="1:27" s="871" customFormat="1" ht="12.75" customHeight="1">
      <c r="A252" s="870"/>
      <c r="B252" s="870"/>
      <c r="C252" s="870"/>
      <c r="D252" s="870"/>
      <c r="E252" s="874"/>
      <c r="F252" s="874"/>
      <c r="G252" s="874"/>
      <c r="H252" s="874"/>
      <c r="M252" s="870"/>
      <c r="N252" s="870"/>
      <c r="O252" s="870"/>
      <c r="P252" s="870"/>
      <c r="Q252" s="870"/>
      <c r="R252" s="870"/>
      <c r="S252" s="870"/>
      <c r="T252" s="870"/>
      <c r="U252" s="870"/>
      <c r="V252" s="870"/>
      <c r="W252" s="870"/>
      <c r="X252" s="870"/>
      <c r="Y252" s="870"/>
      <c r="Z252" s="870"/>
      <c r="AA252" s="870"/>
    </row>
    <row r="253" spans="1:27" s="871" customFormat="1" ht="12.75" customHeight="1">
      <c r="A253" s="870"/>
      <c r="B253" s="870"/>
      <c r="C253" s="870"/>
      <c r="D253" s="870"/>
      <c r="E253" s="874"/>
      <c r="F253" s="874"/>
      <c r="G253" s="874"/>
      <c r="H253" s="874"/>
      <c r="M253" s="870"/>
      <c r="N253" s="870"/>
      <c r="O253" s="870"/>
      <c r="P253" s="870"/>
      <c r="Q253" s="870"/>
      <c r="R253" s="870"/>
      <c r="S253" s="870"/>
      <c r="T253" s="870"/>
      <c r="U253" s="870"/>
      <c r="V253" s="870"/>
      <c r="W253" s="870"/>
      <c r="X253" s="870"/>
      <c r="Y253" s="870"/>
      <c r="Z253" s="870"/>
      <c r="AA253" s="870"/>
    </row>
    <row r="254" spans="1:27" s="871" customFormat="1" ht="12.75" customHeight="1">
      <c r="A254" s="870"/>
      <c r="B254" s="870"/>
      <c r="C254" s="870"/>
      <c r="D254" s="870"/>
      <c r="E254" s="874"/>
      <c r="F254" s="874"/>
      <c r="G254" s="874"/>
      <c r="H254" s="874"/>
      <c r="M254" s="870"/>
      <c r="N254" s="870"/>
      <c r="O254" s="870"/>
      <c r="P254" s="870"/>
      <c r="Q254" s="870"/>
      <c r="R254" s="870"/>
      <c r="S254" s="870"/>
      <c r="T254" s="870"/>
      <c r="U254" s="870"/>
      <c r="V254" s="870"/>
      <c r="W254" s="870"/>
      <c r="X254" s="870"/>
      <c r="Y254" s="870"/>
      <c r="Z254" s="870"/>
      <c r="AA254" s="870"/>
    </row>
    <row r="255" spans="1:27" s="871" customFormat="1" ht="12.75" customHeight="1">
      <c r="A255" s="870"/>
      <c r="B255" s="870"/>
      <c r="C255" s="870"/>
      <c r="D255" s="870"/>
      <c r="E255" s="874"/>
      <c r="F255" s="874"/>
      <c r="G255" s="874"/>
      <c r="H255" s="874"/>
      <c r="M255" s="870"/>
      <c r="N255" s="870"/>
      <c r="O255" s="870"/>
      <c r="P255" s="870"/>
      <c r="Q255" s="870"/>
      <c r="R255" s="870"/>
      <c r="S255" s="870"/>
      <c r="T255" s="870"/>
      <c r="U255" s="870"/>
      <c r="V255" s="870"/>
      <c r="W255" s="870"/>
      <c r="X255" s="870"/>
      <c r="Y255" s="870"/>
      <c r="Z255" s="870"/>
      <c r="AA255" s="870"/>
    </row>
    <row r="256" spans="1:27" s="871" customFormat="1" ht="12.75" customHeight="1">
      <c r="A256" s="870"/>
      <c r="B256" s="870"/>
      <c r="C256" s="870"/>
      <c r="D256" s="870"/>
      <c r="E256" s="874"/>
      <c r="F256" s="874"/>
      <c r="G256" s="874"/>
      <c r="H256" s="874"/>
      <c r="M256" s="870"/>
      <c r="N256" s="870"/>
      <c r="O256" s="870"/>
      <c r="P256" s="870"/>
      <c r="Q256" s="870"/>
      <c r="R256" s="870"/>
      <c r="S256" s="870"/>
      <c r="T256" s="870"/>
      <c r="U256" s="870"/>
      <c r="V256" s="870"/>
      <c r="W256" s="870"/>
      <c r="X256" s="870"/>
      <c r="Y256" s="870"/>
      <c r="Z256" s="870"/>
      <c r="AA256" s="870"/>
    </row>
    <row r="257" spans="1:27" s="871" customFormat="1" ht="12.75" customHeight="1">
      <c r="A257" s="870"/>
      <c r="B257" s="870"/>
      <c r="C257" s="870"/>
      <c r="D257" s="870"/>
      <c r="E257" s="874"/>
      <c r="F257" s="874"/>
      <c r="G257" s="874"/>
      <c r="H257" s="874"/>
      <c r="M257" s="870"/>
      <c r="N257" s="870"/>
      <c r="O257" s="870"/>
      <c r="P257" s="870"/>
      <c r="Q257" s="870"/>
      <c r="R257" s="870"/>
      <c r="S257" s="870"/>
      <c r="T257" s="870"/>
      <c r="U257" s="870"/>
      <c r="V257" s="870"/>
      <c r="W257" s="870"/>
      <c r="X257" s="870"/>
      <c r="Y257" s="870"/>
      <c r="Z257" s="870"/>
      <c r="AA257" s="870"/>
    </row>
    <row r="258" spans="1:27" s="871" customFormat="1" ht="12.75" customHeight="1">
      <c r="A258" s="870"/>
      <c r="B258" s="870"/>
      <c r="C258" s="870"/>
      <c r="D258" s="870"/>
      <c r="E258" s="874"/>
      <c r="F258" s="874"/>
      <c r="G258" s="874"/>
      <c r="H258" s="874"/>
      <c r="M258" s="870"/>
      <c r="N258" s="870"/>
      <c r="O258" s="870"/>
      <c r="P258" s="870"/>
      <c r="Q258" s="870"/>
      <c r="R258" s="870"/>
      <c r="S258" s="870"/>
      <c r="T258" s="870"/>
      <c r="U258" s="870"/>
      <c r="V258" s="870"/>
      <c r="W258" s="870"/>
      <c r="X258" s="870"/>
      <c r="Y258" s="870"/>
      <c r="Z258" s="870"/>
      <c r="AA258" s="870"/>
    </row>
    <row r="259" spans="1:27" s="871" customFormat="1" ht="12.75" customHeight="1">
      <c r="A259" s="870"/>
      <c r="B259" s="870"/>
      <c r="C259" s="870"/>
      <c r="D259" s="870"/>
      <c r="E259" s="874"/>
      <c r="F259" s="874"/>
      <c r="G259" s="874"/>
      <c r="H259" s="874"/>
      <c r="M259" s="870"/>
      <c r="N259" s="870"/>
      <c r="O259" s="870"/>
      <c r="P259" s="870"/>
      <c r="Q259" s="870"/>
      <c r="R259" s="870"/>
      <c r="S259" s="870"/>
      <c r="T259" s="870"/>
      <c r="U259" s="870"/>
      <c r="V259" s="870"/>
      <c r="W259" s="870"/>
      <c r="X259" s="870"/>
      <c r="Y259" s="870"/>
      <c r="Z259" s="870"/>
      <c r="AA259" s="870"/>
    </row>
    <row r="260" spans="1:27" s="871" customFormat="1" ht="12.75" customHeight="1">
      <c r="A260" s="870"/>
      <c r="B260" s="870"/>
      <c r="C260" s="870"/>
      <c r="D260" s="870"/>
      <c r="E260" s="874"/>
      <c r="F260" s="874"/>
      <c r="G260" s="874"/>
      <c r="H260" s="874"/>
      <c r="M260" s="870"/>
      <c r="N260" s="870"/>
      <c r="O260" s="870"/>
      <c r="P260" s="870"/>
      <c r="Q260" s="870"/>
      <c r="R260" s="870"/>
      <c r="S260" s="870"/>
      <c r="T260" s="870"/>
      <c r="U260" s="870"/>
      <c r="V260" s="870"/>
      <c r="W260" s="870"/>
      <c r="X260" s="870"/>
      <c r="Y260" s="870"/>
      <c r="Z260" s="870"/>
      <c r="AA260" s="870"/>
    </row>
    <row r="261" spans="1:27" s="871" customFormat="1" ht="12.75" customHeight="1">
      <c r="A261" s="870"/>
      <c r="B261" s="870"/>
      <c r="C261" s="870"/>
      <c r="D261" s="870"/>
      <c r="E261" s="874"/>
      <c r="F261" s="874"/>
      <c r="G261" s="874"/>
      <c r="H261" s="874"/>
      <c r="M261" s="870"/>
      <c r="N261" s="870"/>
      <c r="O261" s="870"/>
      <c r="P261" s="870"/>
      <c r="Q261" s="870"/>
      <c r="R261" s="870"/>
      <c r="S261" s="870"/>
      <c r="T261" s="870"/>
      <c r="U261" s="870"/>
      <c r="V261" s="870"/>
      <c r="W261" s="870"/>
      <c r="X261" s="870"/>
      <c r="Y261" s="870"/>
      <c r="Z261" s="870"/>
      <c r="AA261" s="870"/>
    </row>
    <row r="262" spans="1:27" s="871" customFormat="1" ht="12.75" customHeight="1">
      <c r="A262" s="870"/>
      <c r="B262" s="870"/>
      <c r="C262" s="870"/>
      <c r="D262" s="870"/>
      <c r="E262" s="874"/>
      <c r="F262" s="874"/>
      <c r="G262" s="874"/>
      <c r="H262" s="874"/>
      <c r="M262" s="870"/>
      <c r="N262" s="870"/>
      <c r="O262" s="870"/>
      <c r="P262" s="870"/>
      <c r="Q262" s="870"/>
      <c r="R262" s="870"/>
      <c r="S262" s="870"/>
      <c r="T262" s="870"/>
      <c r="U262" s="870"/>
      <c r="V262" s="870"/>
      <c r="W262" s="870"/>
      <c r="X262" s="870"/>
      <c r="Y262" s="870"/>
      <c r="Z262" s="870"/>
      <c r="AA262" s="870"/>
    </row>
    <row r="263" spans="1:27" s="871" customFormat="1" ht="12.75" customHeight="1">
      <c r="A263" s="870"/>
      <c r="B263" s="870"/>
      <c r="C263" s="870"/>
      <c r="D263" s="870"/>
      <c r="E263" s="874"/>
      <c r="F263" s="874"/>
      <c r="G263" s="874"/>
      <c r="H263" s="874"/>
      <c r="M263" s="870"/>
      <c r="N263" s="870"/>
      <c r="O263" s="870"/>
      <c r="P263" s="870"/>
      <c r="Q263" s="870"/>
      <c r="R263" s="870"/>
      <c r="S263" s="870"/>
      <c r="T263" s="870"/>
      <c r="U263" s="870"/>
      <c r="V263" s="870"/>
      <c r="W263" s="870"/>
      <c r="X263" s="870"/>
      <c r="Y263" s="870"/>
      <c r="Z263" s="870"/>
      <c r="AA263" s="870"/>
    </row>
    <row r="264" spans="1:27" s="871" customFormat="1" ht="12.75" customHeight="1">
      <c r="A264" s="870"/>
      <c r="B264" s="870"/>
      <c r="C264" s="870"/>
      <c r="D264" s="870"/>
      <c r="E264" s="874"/>
      <c r="F264" s="874"/>
      <c r="G264" s="874"/>
      <c r="H264" s="874"/>
      <c r="M264" s="870"/>
      <c r="N264" s="870"/>
      <c r="O264" s="870"/>
      <c r="P264" s="870"/>
      <c r="Q264" s="870"/>
      <c r="R264" s="870"/>
      <c r="S264" s="870"/>
      <c r="T264" s="870"/>
      <c r="U264" s="870"/>
      <c r="V264" s="870"/>
      <c r="W264" s="870"/>
      <c r="X264" s="870"/>
      <c r="Y264" s="870"/>
      <c r="Z264" s="870"/>
      <c r="AA264" s="870"/>
    </row>
    <row r="265" spans="1:27" s="871" customFormat="1" ht="12.75" customHeight="1">
      <c r="A265" s="870"/>
      <c r="B265" s="870"/>
      <c r="C265" s="870"/>
      <c r="D265" s="870"/>
      <c r="E265" s="874"/>
      <c r="F265" s="874"/>
      <c r="G265" s="874"/>
      <c r="H265" s="874"/>
      <c r="M265" s="870"/>
      <c r="N265" s="870"/>
      <c r="O265" s="870"/>
      <c r="P265" s="870"/>
      <c r="Q265" s="870"/>
      <c r="R265" s="870"/>
      <c r="S265" s="870"/>
      <c r="T265" s="870"/>
      <c r="U265" s="870"/>
      <c r="V265" s="870"/>
      <c r="W265" s="870"/>
      <c r="X265" s="870"/>
      <c r="Y265" s="870"/>
      <c r="Z265" s="870"/>
      <c r="AA265" s="870"/>
    </row>
    <row r="266" spans="1:27" s="871" customFormat="1" ht="12.75" customHeight="1">
      <c r="A266" s="870"/>
      <c r="B266" s="870"/>
      <c r="C266" s="870"/>
      <c r="D266" s="870"/>
      <c r="E266" s="874"/>
      <c r="F266" s="874"/>
      <c r="G266" s="874"/>
      <c r="H266" s="874"/>
      <c r="M266" s="870"/>
      <c r="N266" s="870"/>
      <c r="O266" s="870"/>
      <c r="P266" s="870"/>
      <c r="Q266" s="870"/>
      <c r="R266" s="870"/>
      <c r="S266" s="870"/>
      <c r="T266" s="870"/>
      <c r="U266" s="870"/>
      <c r="V266" s="870"/>
      <c r="W266" s="870"/>
      <c r="X266" s="870"/>
      <c r="Y266" s="870"/>
      <c r="Z266" s="870"/>
      <c r="AA266" s="870"/>
    </row>
    <row r="267" spans="1:27" s="871" customFormat="1" ht="12.75" customHeight="1">
      <c r="A267" s="870"/>
      <c r="B267" s="870"/>
      <c r="C267" s="870"/>
      <c r="D267" s="870"/>
      <c r="E267" s="874"/>
      <c r="F267" s="874"/>
      <c r="G267" s="874"/>
      <c r="H267" s="874"/>
      <c r="M267" s="870"/>
      <c r="N267" s="870"/>
      <c r="O267" s="870"/>
      <c r="P267" s="870"/>
      <c r="Q267" s="870"/>
      <c r="R267" s="870"/>
      <c r="S267" s="870"/>
      <c r="T267" s="870"/>
      <c r="U267" s="870"/>
      <c r="V267" s="870"/>
      <c r="W267" s="870"/>
      <c r="X267" s="870"/>
      <c r="Y267" s="870"/>
      <c r="Z267" s="870"/>
      <c r="AA267" s="870"/>
    </row>
    <row r="268" spans="1:27" s="871" customFormat="1" ht="12.75" customHeight="1">
      <c r="A268" s="870"/>
      <c r="B268" s="870"/>
      <c r="C268" s="870"/>
      <c r="D268" s="870"/>
      <c r="E268" s="874"/>
      <c r="F268" s="874"/>
      <c r="G268" s="874"/>
      <c r="H268" s="874"/>
      <c r="M268" s="870"/>
      <c r="N268" s="870"/>
      <c r="O268" s="870"/>
      <c r="P268" s="870"/>
      <c r="Q268" s="870"/>
      <c r="R268" s="870"/>
      <c r="S268" s="870"/>
      <c r="T268" s="870"/>
      <c r="U268" s="870"/>
      <c r="V268" s="870"/>
      <c r="W268" s="870"/>
      <c r="X268" s="870"/>
      <c r="Y268" s="870"/>
      <c r="Z268" s="870"/>
      <c r="AA268" s="870"/>
    </row>
    <row r="269" spans="1:27" s="871" customFormat="1" ht="12.75" customHeight="1">
      <c r="A269" s="870"/>
      <c r="B269" s="870"/>
      <c r="C269" s="870"/>
      <c r="D269" s="870"/>
      <c r="E269" s="874"/>
      <c r="F269" s="874"/>
      <c r="G269" s="874"/>
      <c r="H269" s="874"/>
      <c r="M269" s="870"/>
      <c r="N269" s="870"/>
      <c r="O269" s="870"/>
      <c r="P269" s="870"/>
      <c r="Q269" s="870"/>
      <c r="R269" s="870"/>
      <c r="S269" s="870"/>
      <c r="T269" s="870"/>
      <c r="U269" s="870"/>
      <c r="V269" s="870"/>
      <c r="W269" s="870"/>
      <c r="X269" s="870"/>
      <c r="Y269" s="870"/>
      <c r="Z269" s="870"/>
      <c r="AA269" s="870"/>
    </row>
    <row r="270" spans="1:27" s="871" customFormat="1" ht="12.75" customHeight="1">
      <c r="A270" s="870"/>
      <c r="B270" s="870"/>
      <c r="C270" s="870"/>
      <c r="D270" s="870"/>
      <c r="E270" s="874"/>
      <c r="F270" s="874"/>
      <c r="G270" s="874"/>
      <c r="H270" s="874"/>
      <c r="M270" s="870"/>
      <c r="N270" s="870"/>
      <c r="O270" s="870"/>
      <c r="P270" s="870"/>
      <c r="Q270" s="870"/>
      <c r="R270" s="870"/>
      <c r="S270" s="870"/>
      <c r="T270" s="870"/>
      <c r="U270" s="870"/>
      <c r="V270" s="870"/>
      <c r="W270" s="870"/>
      <c r="X270" s="870"/>
      <c r="Y270" s="870"/>
      <c r="Z270" s="870"/>
      <c r="AA270" s="870"/>
    </row>
    <row r="271" spans="1:27" s="871" customFormat="1" ht="12.75" customHeight="1">
      <c r="A271" s="870"/>
      <c r="B271" s="870"/>
      <c r="C271" s="870"/>
      <c r="D271" s="870"/>
      <c r="E271" s="874"/>
      <c r="F271" s="874"/>
      <c r="G271" s="874"/>
      <c r="H271" s="874"/>
      <c r="M271" s="870"/>
      <c r="N271" s="870"/>
      <c r="O271" s="870"/>
      <c r="P271" s="870"/>
      <c r="Q271" s="870"/>
      <c r="R271" s="870"/>
      <c r="S271" s="870"/>
      <c r="T271" s="870"/>
      <c r="U271" s="870"/>
      <c r="V271" s="870"/>
      <c r="W271" s="870"/>
      <c r="X271" s="870"/>
      <c r="Y271" s="870"/>
      <c r="Z271" s="870"/>
      <c r="AA271" s="870"/>
    </row>
    <row r="272" spans="1:27" s="871" customFormat="1" ht="12.75" customHeight="1">
      <c r="A272" s="870"/>
      <c r="B272" s="870"/>
      <c r="C272" s="870"/>
      <c r="D272" s="870"/>
      <c r="E272" s="874"/>
      <c r="F272" s="874"/>
      <c r="G272" s="874"/>
      <c r="H272" s="874"/>
      <c r="M272" s="870"/>
      <c r="N272" s="870"/>
      <c r="O272" s="870"/>
      <c r="P272" s="870"/>
      <c r="Q272" s="870"/>
      <c r="R272" s="870"/>
      <c r="S272" s="870"/>
      <c r="T272" s="870"/>
      <c r="U272" s="870"/>
      <c r="V272" s="870"/>
      <c r="W272" s="870"/>
      <c r="X272" s="870"/>
      <c r="Y272" s="870"/>
      <c r="Z272" s="870"/>
      <c r="AA272" s="870"/>
    </row>
    <row r="273" spans="1:27" s="871" customFormat="1" ht="12.75" customHeight="1">
      <c r="A273" s="870"/>
      <c r="B273" s="870"/>
      <c r="C273" s="870"/>
      <c r="D273" s="870"/>
      <c r="E273" s="874"/>
      <c r="F273" s="874"/>
      <c r="G273" s="874"/>
      <c r="H273" s="874"/>
      <c r="M273" s="870"/>
      <c r="N273" s="870"/>
      <c r="O273" s="870"/>
      <c r="P273" s="870"/>
      <c r="Q273" s="870"/>
      <c r="R273" s="870"/>
      <c r="S273" s="870"/>
      <c r="T273" s="870"/>
      <c r="U273" s="870"/>
      <c r="V273" s="870"/>
      <c r="W273" s="870"/>
      <c r="X273" s="870"/>
      <c r="Y273" s="870"/>
      <c r="Z273" s="870"/>
      <c r="AA273" s="870"/>
    </row>
    <row r="274" spans="1:27" s="871" customFormat="1" ht="12.75" customHeight="1">
      <c r="A274" s="870"/>
      <c r="B274" s="870"/>
      <c r="C274" s="870"/>
      <c r="D274" s="870"/>
      <c r="E274" s="874"/>
      <c r="F274" s="874"/>
      <c r="G274" s="874"/>
      <c r="H274" s="874"/>
      <c r="M274" s="870"/>
      <c r="N274" s="870"/>
      <c r="O274" s="870"/>
      <c r="P274" s="870"/>
      <c r="Q274" s="870"/>
      <c r="R274" s="870"/>
      <c r="S274" s="870"/>
      <c r="T274" s="870"/>
      <c r="U274" s="870"/>
      <c r="V274" s="870"/>
      <c r="W274" s="870"/>
      <c r="X274" s="870"/>
      <c r="Y274" s="870"/>
      <c r="Z274" s="870"/>
      <c r="AA274" s="870"/>
    </row>
    <row r="275" spans="1:27" s="871" customFormat="1" ht="12.75" customHeight="1">
      <c r="A275" s="870"/>
      <c r="B275" s="870"/>
      <c r="C275" s="870"/>
      <c r="D275" s="870"/>
      <c r="E275" s="874"/>
      <c r="F275" s="874"/>
      <c r="G275" s="874"/>
      <c r="H275" s="874"/>
      <c r="M275" s="870"/>
      <c r="N275" s="870"/>
      <c r="O275" s="870"/>
      <c r="P275" s="870"/>
      <c r="Q275" s="870"/>
      <c r="R275" s="870"/>
      <c r="S275" s="870"/>
      <c r="T275" s="870"/>
      <c r="U275" s="870"/>
      <c r="V275" s="870"/>
      <c r="W275" s="870"/>
      <c r="X275" s="870"/>
      <c r="Y275" s="870"/>
      <c r="Z275" s="870"/>
      <c r="AA275" s="870"/>
    </row>
    <row r="276" spans="1:27" s="871" customFormat="1" ht="12.75" customHeight="1">
      <c r="A276" s="870"/>
      <c r="B276" s="870"/>
      <c r="C276" s="870"/>
      <c r="D276" s="870"/>
      <c r="E276" s="874"/>
      <c r="F276" s="874"/>
      <c r="G276" s="874"/>
      <c r="H276" s="874"/>
      <c r="M276" s="870"/>
      <c r="N276" s="870"/>
      <c r="O276" s="870"/>
      <c r="P276" s="870"/>
      <c r="Q276" s="870"/>
      <c r="R276" s="870"/>
      <c r="S276" s="870"/>
      <c r="T276" s="870"/>
      <c r="U276" s="870"/>
      <c r="V276" s="870"/>
      <c r="W276" s="870"/>
      <c r="X276" s="870"/>
      <c r="Y276" s="870"/>
      <c r="Z276" s="870"/>
      <c r="AA276" s="870"/>
    </row>
    <row r="277" spans="1:27" s="871" customFormat="1" ht="12.75" customHeight="1">
      <c r="A277" s="870"/>
      <c r="B277" s="870"/>
      <c r="C277" s="870"/>
      <c r="D277" s="870"/>
      <c r="E277" s="874"/>
      <c r="F277" s="874"/>
      <c r="G277" s="874"/>
      <c r="H277" s="874"/>
      <c r="M277" s="870"/>
      <c r="N277" s="870"/>
      <c r="O277" s="870"/>
      <c r="P277" s="870"/>
      <c r="Q277" s="870"/>
      <c r="R277" s="870"/>
      <c r="S277" s="870"/>
      <c r="T277" s="870"/>
      <c r="U277" s="870"/>
      <c r="V277" s="870"/>
      <c r="W277" s="870"/>
      <c r="X277" s="870"/>
      <c r="Y277" s="870"/>
      <c r="Z277" s="870"/>
      <c r="AA277" s="870"/>
    </row>
    <row r="278" spans="1:27" s="871" customFormat="1" ht="12.75" customHeight="1">
      <c r="A278" s="870"/>
      <c r="B278" s="870"/>
      <c r="C278" s="870"/>
      <c r="D278" s="870"/>
      <c r="E278" s="874"/>
      <c r="F278" s="874"/>
      <c r="G278" s="874"/>
      <c r="H278" s="874"/>
      <c r="M278" s="870"/>
      <c r="N278" s="870"/>
      <c r="O278" s="870"/>
      <c r="P278" s="870"/>
      <c r="Q278" s="870"/>
      <c r="R278" s="870"/>
      <c r="S278" s="870"/>
      <c r="T278" s="870"/>
      <c r="U278" s="870"/>
      <c r="V278" s="870"/>
      <c r="W278" s="870"/>
      <c r="X278" s="870"/>
      <c r="Y278" s="870"/>
      <c r="Z278" s="870"/>
      <c r="AA278" s="870"/>
    </row>
    <row r="279" spans="1:27" s="871" customFormat="1" ht="12.75" customHeight="1">
      <c r="A279" s="870"/>
      <c r="B279" s="870"/>
      <c r="C279" s="870"/>
      <c r="D279" s="870"/>
      <c r="E279" s="874"/>
      <c r="F279" s="874"/>
      <c r="G279" s="874"/>
      <c r="H279" s="874"/>
      <c r="M279" s="870"/>
      <c r="N279" s="870"/>
      <c r="O279" s="870"/>
      <c r="P279" s="870"/>
      <c r="Q279" s="870"/>
      <c r="R279" s="870"/>
      <c r="S279" s="870"/>
      <c r="T279" s="870"/>
      <c r="U279" s="870"/>
      <c r="V279" s="870"/>
      <c r="W279" s="870"/>
      <c r="X279" s="870"/>
      <c r="Y279" s="870"/>
      <c r="Z279" s="870"/>
      <c r="AA279" s="870"/>
    </row>
    <row r="280" spans="1:27" s="871" customFormat="1" ht="12.75" customHeight="1">
      <c r="A280" s="870"/>
      <c r="B280" s="870"/>
      <c r="C280" s="870"/>
      <c r="D280" s="870"/>
      <c r="E280" s="874"/>
      <c r="F280" s="874"/>
      <c r="G280" s="874"/>
      <c r="H280" s="874"/>
      <c r="M280" s="870"/>
      <c r="N280" s="870"/>
      <c r="O280" s="870"/>
      <c r="P280" s="870"/>
      <c r="Q280" s="870"/>
      <c r="R280" s="870"/>
      <c r="S280" s="870"/>
      <c r="T280" s="870"/>
      <c r="U280" s="870"/>
      <c r="V280" s="870"/>
      <c r="W280" s="870"/>
      <c r="X280" s="870"/>
      <c r="Y280" s="870"/>
      <c r="Z280" s="870"/>
      <c r="AA280" s="870"/>
    </row>
    <row r="281" spans="1:27" s="871" customFormat="1" ht="12.75" customHeight="1">
      <c r="A281" s="870"/>
      <c r="B281" s="870"/>
      <c r="C281" s="870"/>
      <c r="D281" s="870"/>
      <c r="E281" s="874"/>
      <c r="F281" s="874"/>
      <c r="G281" s="874"/>
      <c r="H281" s="874"/>
      <c r="M281" s="870"/>
      <c r="N281" s="870"/>
      <c r="O281" s="870"/>
      <c r="P281" s="870"/>
      <c r="Q281" s="870"/>
      <c r="R281" s="870"/>
      <c r="S281" s="870"/>
      <c r="T281" s="870"/>
      <c r="U281" s="870"/>
      <c r="V281" s="870"/>
      <c r="W281" s="870"/>
      <c r="X281" s="870"/>
      <c r="Y281" s="870"/>
      <c r="Z281" s="870"/>
      <c r="AA281" s="870"/>
    </row>
    <row r="282" spans="1:27" s="871" customFormat="1" ht="12.75" customHeight="1">
      <c r="A282" s="870"/>
      <c r="B282" s="870"/>
      <c r="C282" s="870"/>
      <c r="D282" s="870"/>
      <c r="E282" s="874"/>
      <c r="F282" s="874"/>
      <c r="G282" s="874"/>
      <c r="H282" s="874"/>
      <c r="M282" s="870"/>
      <c r="N282" s="870"/>
      <c r="O282" s="870"/>
      <c r="P282" s="870"/>
      <c r="Q282" s="870"/>
      <c r="R282" s="870"/>
      <c r="S282" s="870"/>
      <c r="T282" s="870"/>
      <c r="U282" s="870"/>
      <c r="V282" s="870"/>
      <c r="W282" s="870"/>
      <c r="X282" s="870"/>
      <c r="Y282" s="870"/>
      <c r="Z282" s="870"/>
      <c r="AA282" s="870"/>
    </row>
    <row r="283" spans="1:27" s="871" customFormat="1" ht="12.75" customHeight="1">
      <c r="A283" s="870"/>
      <c r="B283" s="870"/>
      <c r="C283" s="870"/>
      <c r="D283" s="870"/>
      <c r="E283" s="874"/>
      <c r="F283" s="874"/>
      <c r="G283" s="874"/>
      <c r="H283" s="874"/>
      <c r="M283" s="870"/>
      <c r="N283" s="870"/>
      <c r="O283" s="870"/>
      <c r="P283" s="870"/>
      <c r="Q283" s="870"/>
      <c r="R283" s="870"/>
      <c r="S283" s="870"/>
      <c r="T283" s="870"/>
      <c r="U283" s="870"/>
      <c r="V283" s="870"/>
      <c r="W283" s="870"/>
      <c r="X283" s="870"/>
      <c r="Y283" s="870"/>
      <c r="Z283" s="870"/>
      <c r="AA283" s="870"/>
    </row>
    <row r="284" spans="1:27" s="871" customFormat="1" ht="12.75" customHeight="1">
      <c r="A284" s="870"/>
      <c r="B284" s="870"/>
      <c r="C284" s="870"/>
      <c r="D284" s="870"/>
      <c r="E284" s="874"/>
      <c r="F284" s="874"/>
      <c r="G284" s="874"/>
      <c r="H284" s="874"/>
      <c r="M284" s="870"/>
      <c r="N284" s="870"/>
      <c r="O284" s="870"/>
      <c r="P284" s="870"/>
      <c r="Q284" s="870"/>
      <c r="R284" s="870"/>
      <c r="S284" s="870"/>
      <c r="T284" s="870"/>
      <c r="U284" s="870"/>
      <c r="V284" s="870"/>
      <c r="W284" s="870"/>
      <c r="X284" s="870"/>
      <c r="Y284" s="870"/>
      <c r="Z284" s="870"/>
      <c r="AA284" s="870"/>
    </row>
    <row r="285" spans="1:27" s="871" customFormat="1" ht="12.75" customHeight="1">
      <c r="A285" s="870"/>
      <c r="B285" s="870"/>
      <c r="C285" s="870"/>
      <c r="D285" s="870"/>
      <c r="E285" s="874"/>
      <c r="F285" s="874"/>
      <c r="G285" s="874"/>
      <c r="H285" s="874"/>
      <c r="M285" s="870"/>
      <c r="N285" s="870"/>
      <c r="O285" s="870"/>
      <c r="P285" s="870"/>
      <c r="Q285" s="870"/>
      <c r="R285" s="870"/>
      <c r="S285" s="870"/>
      <c r="T285" s="870"/>
      <c r="U285" s="870"/>
      <c r="V285" s="870"/>
      <c r="W285" s="870"/>
      <c r="X285" s="870"/>
      <c r="Y285" s="870"/>
      <c r="Z285" s="870"/>
      <c r="AA285" s="870"/>
    </row>
    <row r="286" spans="1:27" s="871" customFormat="1" ht="12.75" customHeight="1">
      <c r="A286" s="870"/>
      <c r="B286" s="870"/>
      <c r="C286" s="870"/>
      <c r="D286" s="870"/>
      <c r="E286" s="874"/>
      <c r="F286" s="874"/>
      <c r="G286" s="874"/>
      <c r="H286" s="874"/>
      <c r="M286" s="870"/>
      <c r="N286" s="870"/>
      <c r="O286" s="870"/>
      <c r="P286" s="870"/>
      <c r="Q286" s="870"/>
      <c r="R286" s="870"/>
      <c r="S286" s="870"/>
      <c r="T286" s="870"/>
      <c r="U286" s="870"/>
      <c r="V286" s="870"/>
      <c r="W286" s="870"/>
      <c r="X286" s="870"/>
      <c r="Y286" s="870"/>
      <c r="Z286" s="870"/>
      <c r="AA286" s="870"/>
    </row>
    <row r="287" spans="1:27" s="871" customFormat="1" ht="12.75" customHeight="1">
      <c r="A287" s="870"/>
      <c r="B287" s="870"/>
      <c r="C287" s="870"/>
      <c r="D287" s="870"/>
      <c r="E287" s="874"/>
      <c r="F287" s="874"/>
      <c r="G287" s="874"/>
      <c r="H287" s="874"/>
      <c r="M287" s="870"/>
      <c r="N287" s="870"/>
      <c r="O287" s="870"/>
      <c r="P287" s="870"/>
      <c r="Q287" s="870"/>
      <c r="R287" s="870"/>
      <c r="S287" s="870"/>
      <c r="T287" s="870"/>
      <c r="U287" s="870"/>
      <c r="V287" s="870"/>
      <c r="W287" s="870"/>
      <c r="X287" s="870"/>
      <c r="Y287" s="870"/>
      <c r="Z287" s="870"/>
      <c r="AA287" s="870"/>
    </row>
    <row r="288" spans="1:27" s="871" customFormat="1" ht="12.75" customHeight="1">
      <c r="A288" s="870"/>
      <c r="B288" s="870"/>
      <c r="C288" s="870"/>
      <c r="D288" s="870"/>
      <c r="E288" s="874"/>
      <c r="F288" s="874"/>
      <c r="G288" s="874"/>
      <c r="H288" s="874"/>
      <c r="M288" s="870"/>
      <c r="N288" s="870"/>
      <c r="O288" s="870"/>
      <c r="P288" s="870"/>
      <c r="Q288" s="870"/>
      <c r="R288" s="870"/>
      <c r="S288" s="870"/>
      <c r="T288" s="870"/>
      <c r="U288" s="870"/>
      <c r="V288" s="870"/>
      <c r="W288" s="870"/>
      <c r="X288" s="870"/>
      <c r="Y288" s="870"/>
      <c r="Z288" s="870"/>
      <c r="AA288" s="870"/>
    </row>
    <row r="289" spans="1:27" s="871" customFormat="1" ht="12.75" customHeight="1">
      <c r="A289" s="870"/>
      <c r="B289" s="870"/>
      <c r="C289" s="870"/>
      <c r="D289" s="870"/>
      <c r="E289" s="874"/>
      <c r="F289" s="874"/>
      <c r="G289" s="874"/>
      <c r="H289" s="874"/>
      <c r="M289" s="870"/>
      <c r="N289" s="870"/>
      <c r="O289" s="870"/>
      <c r="P289" s="870"/>
      <c r="Q289" s="870"/>
      <c r="R289" s="870"/>
      <c r="S289" s="870"/>
      <c r="T289" s="870"/>
      <c r="U289" s="870"/>
      <c r="V289" s="870"/>
      <c r="W289" s="870"/>
      <c r="X289" s="870"/>
      <c r="Y289" s="870"/>
      <c r="Z289" s="870"/>
      <c r="AA289" s="870"/>
    </row>
    <row r="290" spans="1:27" s="871" customFormat="1" ht="12.75" customHeight="1">
      <c r="A290" s="870"/>
      <c r="B290" s="870"/>
      <c r="C290" s="870"/>
      <c r="D290" s="870"/>
      <c r="E290" s="874"/>
      <c r="F290" s="874"/>
      <c r="G290" s="874"/>
      <c r="H290" s="874"/>
      <c r="M290" s="870"/>
      <c r="N290" s="870"/>
      <c r="O290" s="870"/>
      <c r="P290" s="870"/>
      <c r="Q290" s="870"/>
      <c r="R290" s="870"/>
      <c r="S290" s="870"/>
      <c r="T290" s="870"/>
      <c r="U290" s="870"/>
      <c r="V290" s="870"/>
      <c r="W290" s="870"/>
      <c r="X290" s="870"/>
      <c r="Y290" s="870"/>
      <c r="Z290" s="870"/>
      <c r="AA290" s="870"/>
    </row>
    <row r="291" spans="1:27" s="871" customFormat="1" ht="12.75" customHeight="1">
      <c r="A291" s="870"/>
      <c r="B291" s="870"/>
      <c r="C291" s="870"/>
      <c r="D291" s="870"/>
      <c r="E291" s="874"/>
      <c r="F291" s="874"/>
      <c r="G291" s="874"/>
      <c r="H291" s="874"/>
      <c r="M291" s="870"/>
      <c r="N291" s="870"/>
      <c r="O291" s="870"/>
      <c r="P291" s="870"/>
      <c r="Q291" s="870"/>
      <c r="R291" s="870"/>
      <c r="S291" s="870"/>
      <c r="T291" s="870"/>
      <c r="U291" s="870"/>
      <c r="V291" s="870"/>
      <c r="W291" s="870"/>
      <c r="X291" s="870"/>
      <c r="Y291" s="870"/>
      <c r="Z291" s="870"/>
      <c r="AA291" s="870"/>
    </row>
    <row r="292" spans="1:27" s="871" customFormat="1" ht="12.75" customHeight="1">
      <c r="A292" s="870"/>
      <c r="B292" s="870"/>
      <c r="C292" s="870"/>
      <c r="D292" s="870"/>
      <c r="E292" s="874"/>
      <c r="F292" s="874"/>
      <c r="G292" s="874"/>
      <c r="H292" s="874"/>
      <c r="M292" s="870"/>
      <c r="N292" s="870"/>
      <c r="O292" s="870"/>
      <c r="P292" s="870"/>
      <c r="Q292" s="870"/>
      <c r="R292" s="870"/>
      <c r="S292" s="870"/>
      <c r="T292" s="870"/>
      <c r="U292" s="870"/>
      <c r="V292" s="870"/>
      <c r="W292" s="870"/>
      <c r="X292" s="870"/>
      <c r="Y292" s="870"/>
      <c r="Z292" s="870"/>
      <c r="AA292" s="870"/>
    </row>
    <row r="293" spans="1:27" s="871" customFormat="1" ht="12.75" customHeight="1">
      <c r="A293" s="870"/>
      <c r="B293" s="870"/>
      <c r="C293" s="870"/>
      <c r="D293" s="870"/>
      <c r="E293" s="874"/>
      <c r="F293" s="874"/>
      <c r="G293" s="874"/>
      <c r="H293" s="874"/>
      <c r="M293" s="870"/>
      <c r="N293" s="870"/>
      <c r="O293" s="870"/>
      <c r="P293" s="870"/>
      <c r="Q293" s="870"/>
      <c r="R293" s="870"/>
      <c r="S293" s="870"/>
      <c r="T293" s="870"/>
      <c r="U293" s="870"/>
      <c r="V293" s="870"/>
      <c r="W293" s="870"/>
      <c r="X293" s="870"/>
      <c r="Y293" s="870"/>
      <c r="Z293" s="870"/>
      <c r="AA293" s="870"/>
    </row>
    <row r="294" spans="1:27" s="871" customFormat="1" ht="12.75" customHeight="1">
      <c r="A294" s="870"/>
      <c r="B294" s="870"/>
      <c r="C294" s="870"/>
      <c r="D294" s="870"/>
      <c r="E294" s="874"/>
      <c r="F294" s="874"/>
      <c r="G294" s="874"/>
      <c r="H294" s="874"/>
      <c r="M294" s="870"/>
      <c r="N294" s="870"/>
      <c r="O294" s="870"/>
      <c r="P294" s="870"/>
      <c r="Q294" s="870"/>
      <c r="R294" s="870"/>
      <c r="S294" s="870"/>
      <c r="T294" s="870"/>
      <c r="U294" s="870"/>
      <c r="V294" s="870"/>
      <c r="W294" s="870"/>
      <c r="X294" s="870"/>
      <c r="Y294" s="870"/>
      <c r="Z294" s="870"/>
      <c r="AA294" s="870"/>
    </row>
    <row r="295" spans="1:27" s="871" customFormat="1" ht="12.75" customHeight="1">
      <c r="A295" s="870"/>
      <c r="B295" s="870"/>
      <c r="C295" s="870"/>
      <c r="D295" s="870"/>
      <c r="E295" s="874"/>
      <c r="F295" s="874"/>
      <c r="G295" s="874"/>
      <c r="H295" s="874"/>
      <c r="M295" s="870"/>
      <c r="N295" s="870"/>
      <c r="O295" s="870"/>
      <c r="P295" s="870"/>
      <c r="Q295" s="870"/>
      <c r="R295" s="870"/>
      <c r="S295" s="870"/>
      <c r="T295" s="870"/>
      <c r="U295" s="870"/>
      <c r="V295" s="870"/>
      <c r="W295" s="870"/>
      <c r="X295" s="870"/>
      <c r="Y295" s="870"/>
      <c r="Z295" s="870"/>
      <c r="AA295" s="870"/>
    </row>
    <row r="296" spans="1:27" s="871" customFormat="1" ht="12.75" customHeight="1">
      <c r="A296" s="870"/>
      <c r="B296" s="870"/>
      <c r="C296" s="870"/>
      <c r="D296" s="870"/>
      <c r="E296" s="874"/>
      <c r="F296" s="874"/>
      <c r="G296" s="874"/>
      <c r="H296" s="874"/>
      <c r="M296" s="870"/>
      <c r="N296" s="870"/>
      <c r="O296" s="870"/>
      <c r="P296" s="870"/>
      <c r="Q296" s="870"/>
      <c r="R296" s="870"/>
      <c r="S296" s="870"/>
      <c r="T296" s="870"/>
      <c r="U296" s="870"/>
      <c r="V296" s="870"/>
      <c r="W296" s="870"/>
      <c r="X296" s="870"/>
      <c r="Y296" s="870"/>
      <c r="Z296" s="870"/>
      <c r="AA296" s="870"/>
    </row>
    <row r="297" spans="1:27" s="871" customFormat="1" ht="12.75" customHeight="1">
      <c r="A297" s="870"/>
      <c r="B297" s="870"/>
      <c r="C297" s="870"/>
      <c r="D297" s="870"/>
      <c r="E297" s="874"/>
      <c r="F297" s="874"/>
      <c r="G297" s="874"/>
      <c r="H297" s="874"/>
      <c r="M297" s="870"/>
      <c r="N297" s="870"/>
      <c r="O297" s="870"/>
      <c r="P297" s="870"/>
      <c r="Q297" s="870"/>
      <c r="R297" s="870"/>
      <c r="S297" s="870"/>
      <c r="T297" s="870"/>
      <c r="U297" s="870"/>
      <c r="V297" s="870"/>
      <c r="W297" s="870"/>
      <c r="X297" s="870"/>
      <c r="Y297" s="870"/>
      <c r="Z297" s="870"/>
      <c r="AA297" s="870"/>
    </row>
    <row r="298" spans="1:27" s="871" customFormat="1" ht="12.75" customHeight="1">
      <c r="A298" s="870"/>
      <c r="B298" s="870"/>
      <c r="C298" s="870"/>
      <c r="D298" s="870"/>
      <c r="E298" s="874"/>
      <c r="F298" s="874"/>
      <c r="G298" s="874"/>
      <c r="H298" s="874"/>
      <c r="M298" s="870"/>
      <c r="N298" s="870"/>
      <c r="O298" s="870"/>
      <c r="P298" s="870"/>
      <c r="Q298" s="870"/>
      <c r="R298" s="870"/>
      <c r="S298" s="870"/>
      <c r="T298" s="870"/>
      <c r="U298" s="870"/>
      <c r="V298" s="870"/>
      <c r="W298" s="870"/>
      <c r="X298" s="870"/>
      <c r="Y298" s="870"/>
      <c r="Z298" s="870"/>
      <c r="AA298" s="870"/>
    </row>
    <row r="299" spans="1:27" s="871" customFormat="1" ht="12.75" customHeight="1">
      <c r="A299" s="870"/>
      <c r="B299" s="870"/>
      <c r="C299" s="870"/>
      <c r="D299" s="870"/>
      <c r="E299" s="874"/>
      <c r="F299" s="874"/>
      <c r="G299" s="874"/>
      <c r="H299" s="874"/>
      <c r="M299" s="870"/>
      <c r="N299" s="870"/>
      <c r="O299" s="870"/>
      <c r="P299" s="870"/>
      <c r="Q299" s="870"/>
      <c r="R299" s="870"/>
      <c r="S299" s="870"/>
      <c r="T299" s="870"/>
      <c r="U299" s="870"/>
      <c r="V299" s="870"/>
      <c r="W299" s="870"/>
      <c r="X299" s="870"/>
      <c r="Y299" s="870"/>
      <c r="Z299" s="870"/>
      <c r="AA299" s="870"/>
    </row>
    <row r="300" spans="1:27" s="871" customFormat="1" ht="12.75" customHeight="1">
      <c r="A300" s="870"/>
      <c r="B300" s="870"/>
      <c r="C300" s="870"/>
      <c r="D300" s="870"/>
      <c r="E300" s="874"/>
      <c r="F300" s="874"/>
      <c r="G300" s="874"/>
      <c r="H300" s="874"/>
      <c r="M300" s="870"/>
      <c r="N300" s="870"/>
      <c r="O300" s="870"/>
      <c r="P300" s="870"/>
      <c r="Q300" s="870"/>
      <c r="R300" s="870"/>
      <c r="S300" s="870"/>
      <c r="T300" s="870"/>
      <c r="U300" s="870"/>
      <c r="V300" s="870"/>
      <c r="W300" s="870"/>
      <c r="X300" s="870"/>
      <c r="Y300" s="870"/>
      <c r="Z300" s="870"/>
      <c r="AA300" s="870"/>
    </row>
    <row r="301" spans="1:27" s="871" customFormat="1" ht="12.75" customHeight="1">
      <c r="A301" s="870"/>
      <c r="B301" s="870"/>
      <c r="C301" s="870"/>
      <c r="D301" s="870"/>
      <c r="E301" s="874"/>
      <c r="F301" s="874"/>
      <c r="G301" s="874"/>
      <c r="H301" s="874"/>
      <c r="M301" s="870"/>
      <c r="N301" s="870"/>
      <c r="O301" s="870"/>
      <c r="P301" s="870"/>
      <c r="Q301" s="870"/>
      <c r="R301" s="870"/>
      <c r="S301" s="870"/>
      <c r="T301" s="870"/>
      <c r="U301" s="870"/>
      <c r="V301" s="870"/>
      <c r="W301" s="870"/>
      <c r="X301" s="870"/>
      <c r="Y301" s="870"/>
      <c r="Z301" s="870"/>
      <c r="AA301" s="870"/>
    </row>
    <row r="302" spans="1:27" s="871" customFormat="1" ht="12.75" customHeight="1">
      <c r="A302" s="870"/>
      <c r="B302" s="870"/>
      <c r="C302" s="870"/>
      <c r="D302" s="870"/>
      <c r="E302" s="874"/>
      <c r="F302" s="874"/>
      <c r="G302" s="874"/>
      <c r="H302" s="874"/>
      <c r="M302" s="870"/>
      <c r="N302" s="870"/>
      <c r="O302" s="870"/>
      <c r="P302" s="870"/>
      <c r="Q302" s="870"/>
      <c r="R302" s="870"/>
      <c r="S302" s="870"/>
      <c r="T302" s="870"/>
      <c r="U302" s="870"/>
      <c r="V302" s="870"/>
      <c r="W302" s="870"/>
      <c r="X302" s="870"/>
      <c r="Y302" s="870"/>
      <c r="Z302" s="870"/>
      <c r="AA302" s="870"/>
    </row>
    <row r="303" spans="1:27" s="871" customFormat="1" ht="12.75" customHeight="1">
      <c r="A303" s="870"/>
      <c r="B303" s="870"/>
      <c r="C303" s="870"/>
      <c r="D303" s="870"/>
      <c r="E303" s="874"/>
      <c r="F303" s="874"/>
      <c r="G303" s="874"/>
      <c r="H303" s="874"/>
      <c r="M303" s="870"/>
      <c r="N303" s="870"/>
      <c r="O303" s="870"/>
      <c r="P303" s="870"/>
      <c r="Q303" s="870"/>
      <c r="R303" s="870"/>
      <c r="S303" s="870"/>
      <c r="T303" s="870"/>
      <c r="U303" s="870"/>
      <c r="V303" s="870"/>
      <c r="W303" s="870"/>
      <c r="X303" s="870"/>
      <c r="Y303" s="870"/>
      <c r="Z303" s="870"/>
      <c r="AA303" s="870"/>
    </row>
    <row r="304" spans="1:27" s="871" customFormat="1" ht="12.75" customHeight="1">
      <c r="A304" s="870"/>
      <c r="B304" s="870"/>
      <c r="C304" s="870"/>
      <c r="D304" s="870"/>
      <c r="E304" s="874"/>
      <c r="F304" s="874"/>
      <c r="G304" s="874"/>
      <c r="H304" s="874"/>
      <c r="M304" s="870"/>
      <c r="N304" s="870"/>
      <c r="O304" s="870"/>
      <c r="P304" s="870"/>
      <c r="Q304" s="870"/>
      <c r="R304" s="870"/>
      <c r="S304" s="870"/>
      <c r="T304" s="870"/>
      <c r="U304" s="870"/>
      <c r="V304" s="870"/>
      <c r="W304" s="870"/>
      <c r="X304" s="870"/>
      <c r="Y304" s="870"/>
      <c r="Z304" s="870"/>
      <c r="AA304" s="870"/>
    </row>
    <row r="305" spans="1:27" s="871" customFormat="1" ht="12.75" customHeight="1">
      <c r="A305" s="870"/>
      <c r="B305" s="870"/>
      <c r="C305" s="870"/>
      <c r="D305" s="870"/>
      <c r="E305" s="874"/>
      <c r="F305" s="874"/>
      <c r="G305" s="874"/>
      <c r="H305" s="874"/>
      <c r="M305" s="870"/>
      <c r="N305" s="870"/>
      <c r="O305" s="870"/>
      <c r="P305" s="870"/>
      <c r="Q305" s="870"/>
      <c r="R305" s="870"/>
      <c r="S305" s="870"/>
      <c r="T305" s="870"/>
      <c r="U305" s="870"/>
      <c r="V305" s="870"/>
      <c r="W305" s="870"/>
      <c r="X305" s="870"/>
      <c r="Y305" s="870"/>
      <c r="Z305" s="870"/>
      <c r="AA305" s="870"/>
    </row>
    <row r="306" spans="1:27" s="871" customFormat="1" ht="12.75" customHeight="1">
      <c r="A306" s="870"/>
      <c r="B306" s="870"/>
      <c r="C306" s="870"/>
      <c r="D306" s="870"/>
      <c r="E306" s="874"/>
      <c r="F306" s="874"/>
      <c r="G306" s="874"/>
      <c r="H306" s="874"/>
      <c r="M306" s="870"/>
      <c r="N306" s="870"/>
      <c r="O306" s="870"/>
      <c r="P306" s="870"/>
      <c r="Q306" s="870"/>
      <c r="R306" s="870"/>
      <c r="S306" s="870"/>
      <c r="T306" s="870"/>
      <c r="U306" s="870"/>
      <c r="V306" s="870"/>
      <c r="W306" s="870"/>
      <c r="X306" s="870"/>
      <c r="Y306" s="870"/>
      <c r="Z306" s="870"/>
      <c r="AA306" s="870"/>
    </row>
    <row r="307" spans="1:27" s="871" customFormat="1" ht="12.75" customHeight="1">
      <c r="A307" s="870"/>
      <c r="B307" s="870"/>
      <c r="C307" s="870"/>
      <c r="D307" s="870"/>
      <c r="E307" s="874"/>
      <c r="F307" s="874"/>
      <c r="G307" s="874"/>
      <c r="H307" s="874"/>
      <c r="M307" s="870"/>
      <c r="N307" s="870"/>
      <c r="O307" s="870"/>
      <c r="P307" s="870"/>
      <c r="Q307" s="870"/>
      <c r="R307" s="870"/>
      <c r="S307" s="870"/>
      <c r="T307" s="870"/>
      <c r="U307" s="870"/>
      <c r="V307" s="870"/>
      <c r="W307" s="870"/>
      <c r="X307" s="870"/>
      <c r="Y307" s="870"/>
      <c r="Z307" s="870"/>
      <c r="AA307" s="870"/>
    </row>
    <row r="308" spans="1:27" s="871" customFormat="1" ht="12.75" customHeight="1">
      <c r="A308" s="870"/>
      <c r="B308" s="870"/>
      <c r="C308" s="870"/>
      <c r="D308" s="870"/>
      <c r="E308" s="874"/>
      <c r="F308" s="874"/>
      <c r="G308" s="874"/>
      <c r="H308" s="874"/>
      <c r="M308" s="870"/>
      <c r="N308" s="870"/>
      <c r="O308" s="870"/>
      <c r="P308" s="870"/>
      <c r="Q308" s="870"/>
      <c r="R308" s="870"/>
      <c r="S308" s="870"/>
      <c r="T308" s="870"/>
      <c r="U308" s="870"/>
      <c r="V308" s="870"/>
      <c r="W308" s="870"/>
      <c r="X308" s="870"/>
      <c r="Y308" s="870"/>
      <c r="Z308" s="870"/>
      <c r="AA308" s="870"/>
    </row>
    <row r="309" spans="1:27" s="871" customFormat="1" ht="12.75" customHeight="1">
      <c r="A309" s="870"/>
      <c r="B309" s="870"/>
      <c r="C309" s="870"/>
      <c r="D309" s="870"/>
      <c r="E309" s="874"/>
      <c r="F309" s="874"/>
      <c r="G309" s="874"/>
      <c r="H309" s="874"/>
      <c r="M309" s="870"/>
      <c r="N309" s="870"/>
      <c r="O309" s="870"/>
      <c r="P309" s="870"/>
      <c r="Q309" s="870"/>
      <c r="R309" s="870"/>
      <c r="S309" s="870"/>
      <c r="T309" s="870"/>
      <c r="U309" s="870"/>
      <c r="V309" s="870"/>
      <c r="W309" s="870"/>
      <c r="X309" s="870"/>
      <c r="Y309" s="870"/>
      <c r="Z309" s="870"/>
      <c r="AA309" s="870"/>
    </row>
    <row r="310" spans="1:27" s="871" customFormat="1" ht="12.75" customHeight="1">
      <c r="A310" s="870"/>
      <c r="B310" s="870"/>
      <c r="C310" s="870"/>
      <c r="D310" s="870"/>
      <c r="E310" s="874"/>
      <c r="F310" s="874"/>
      <c r="G310" s="874"/>
      <c r="H310" s="874"/>
      <c r="M310" s="870"/>
      <c r="N310" s="870"/>
      <c r="O310" s="870"/>
      <c r="P310" s="870"/>
      <c r="Q310" s="870"/>
      <c r="R310" s="870"/>
      <c r="S310" s="870"/>
      <c r="T310" s="870"/>
      <c r="U310" s="870"/>
      <c r="V310" s="870"/>
      <c r="W310" s="870"/>
      <c r="X310" s="870"/>
      <c r="Y310" s="870"/>
      <c r="Z310" s="870"/>
      <c r="AA310" s="870"/>
    </row>
    <row r="311" spans="1:27" s="871" customFormat="1" ht="12.75" customHeight="1">
      <c r="A311" s="870"/>
      <c r="B311" s="870"/>
      <c r="C311" s="870"/>
      <c r="D311" s="870"/>
      <c r="E311" s="874"/>
      <c r="F311" s="874"/>
      <c r="G311" s="874"/>
      <c r="H311" s="874"/>
      <c r="M311" s="870"/>
      <c r="N311" s="870"/>
      <c r="O311" s="870"/>
      <c r="P311" s="870"/>
      <c r="Q311" s="870"/>
      <c r="R311" s="870"/>
      <c r="S311" s="870"/>
      <c r="T311" s="870"/>
      <c r="U311" s="870"/>
      <c r="V311" s="870"/>
      <c r="W311" s="870"/>
      <c r="X311" s="870"/>
      <c r="Y311" s="870"/>
      <c r="Z311" s="870"/>
      <c r="AA311" s="870"/>
    </row>
    <row r="312" spans="1:27" s="871" customFormat="1" ht="12.75" customHeight="1">
      <c r="A312" s="870"/>
      <c r="B312" s="870"/>
      <c r="C312" s="870"/>
      <c r="D312" s="870"/>
      <c r="E312" s="874"/>
      <c r="F312" s="874"/>
      <c r="G312" s="874"/>
      <c r="H312" s="874"/>
      <c r="M312" s="870"/>
      <c r="N312" s="870"/>
      <c r="O312" s="870"/>
      <c r="P312" s="870"/>
      <c r="Q312" s="870"/>
      <c r="R312" s="870"/>
      <c r="S312" s="870"/>
      <c r="T312" s="870"/>
      <c r="U312" s="870"/>
      <c r="V312" s="870"/>
      <c r="W312" s="870"/>
      <c r="X312" s="870"/>
      <c r="Y312" s="870"/>
      <c r="Z312" s="870"/>
      <c r="AA312" s="870"/>
    </row>
    <row r="313" spans="1:27" s="871" customFormat="1" ht="12.75" customHeight="1">
      <c r="A313" s="870"/>
      <c r="B313" s="870"/>
      <c r="C313" s="870"/>
      <c r="D313" s="870"/>
      <c r="E313" s="874"/>
      <c r="F313" s="874"/>
      <c r="G313" s="874"/>
      <c r="H313" s="874"/>
      <c r="M313" s="870"/>
      <c r="N313" s="870"/>
      <c r="O313" s="870"/>
      <c r="P313" s="870"/>
      <c r="Q313" s="870"/>
      <c r="R313" s="870"/>
      <c r="S313" s="870"/>
      <c r="T313" s="870"/>
      <c r="U313" s="870"/>
      <c r="V313" s="870"/>
      <c r="W313" s="870"/>
      <c r="X313" s="870"/>
      <c r="Y313" s="870"/>
      <c r="Z313" s="870"/>
      <c r="AA313" s="870"/>
    </row>
    <row r="314" spans="1:27" s="871" customFormat="1" ht="12.75" customHeight="1">
      <c r="A314" s="870"/>
      <c r="B314" s="870"/>
      <c r="C314" s="870"/>
      <c r="D314" s="870"/>
      <c r="E314" s="874"/>
      <c r="F314" s="874"/>
      <c r="G314" s="874"/>
      <c r="H314" s="874"/>
      <c r="M314" s="870"/>
      <c r="N314" s="870"/>
      <c r="O314" s="870"/>
      <c r="P314" s="870"/>
      <c r="Q314" s="870"/>
      <c r="R314" s="870"/>
      <c r="S314" s="870"/>
      <c r="T314" s="870"/>
      <c r="U314" s="870"/>
      <c r="V314" s="870"/>
      <c r="W314" s="870"/>
      <c r="X314" s="870"/>
      <c r="Y314" s="870"/>
      <c r="Z314" s="870"/>
      <c r="AA314" s="870"/>
    </row>
    <row r="315" spans="1:27" s="871" customFormat="1" ht="12.75" customHeight="1">
      <c r="A315" s="870"/>
      <c r="B315" s="870"/>
      <c r="C315" s="870"/>
      <c r="D315" s="870"/>
      <c r="E315" s="874"/>
      <c r="F315" s="874"/>
      <c r="G315" s="874"/>
      <c r="H315" s="874"/>
      <c r="M315" s="870"/>
      <c r="N315" s="870"/>
      <c r="O315" s="870"/>
      <c r="P315" s="870"/>
      <c r="Q315" s="870"/>
      <c r="R315" s="870"/>
      <c r="S315" s="870"/>
      <c r="T315" s="870"/>
      <c r="U315" s="870"/>
      <c r="V315" s="870"/>
      <c r="W315" s="870"/>
      <c r="X315" s="870"/>
      <c r="Y315" s="870"/>
      <c r="Z315" s="870"/>
      <c r="AA315" s="870"/>
    </row>
    <row r="316" spans="1:27" s="871" customFormat="1" ht="12.75" customHeight="1">
      <c r="A316" s="870"/>
      <c r="B316" s="870"/>
      <c r="C316" s="870"/>
      <c r="D316" s="870"/>
      <c r="E316" s="874"/>
      <c r="F316" s="874"/>
      <c r="G316" s="874"/>
      <c r="H316" s="874"/>
      <c r="M316" s="870"/>
      <c r="N316" s="870"/>
      <c r="O316" s="870"/>
      <c r="P316" s="870"/>
      <c r="Q316" s="870"/>
      <c r="R316" s="870"/>
      <c r="S316" s="870"/>
      <c r="T316" s="870"/>
      <c r="U316" s="870"/>
      <c r="V316" s="870"/>
      <c r="W316" s="870"/>
      <c r="X316" s="870"/>
      <c r="Y316" s="870"/>
      <c r="Z316" s="870"/>
      <c r="AA316" s="870"/>
    </row>
    <row r="317" spans="1:27" s="871" customFormat="1" ht="12.75" customHeight="1">
      <c r="A317" s="870"/>
      <c r="B317" s="870"/>
      <c r="C317" s="870"/>
      <c r="D317" s="870"/>
      <c r="E317" s="874"/>
      <c r="F317" s="874"/>
      <c r="G317" s="874"/>
      <c r="H317" s="874"/>
      <c r="M317" s="870"/>
      <c r="N317" s="870"/>
      <c r="O317" s="870"/>
      <c r="P317" s="870"/>
      <c r="Q317" s="870"/>
      <c r="R317" s="870"/>
      <c r="S317" s="870"/>
      <c r="T317" s="870"/>
      <c r="U317" s="870"/>
      <c r="V317" s="870"/>
      <c r="W317" s="870"/>
      <c r="X317" s="870"/>
      <c r="Y317" s="870"/>
      <c r="Z317" s="870"/>
      <c r="AA317" s="870"/>
    </row>
    <row r="318" spans="1:27" s="871" customFormat="1" ht="12.75" customHeight="1">
      <c r="A318" s="870"/>
      <c r="B318" s="870"/>
      <c r="C318" s="870"/>
      <c r="D318" s="870"/>
      <c r="E318" s="874"/>
      <c r="F318" s="874"/>
      <c r="G318" s="874"/>
      <c r="H318" s="874"/>
      <c r="M318" s="870"/>
      <c r="N318" s="870"/>
      <c r="O318" s="870"/>
      <c r="P318" s="870"/>
      <c r="Q318" s="870"/>
      <c r="R318" s="870"/>
      <c r="S318" s="870"/>
      <c r="T318" s="870"/>
      <c r="U318" s="870"/>
      <c r="V318" s="870"/>
      <c r="W318" s="870"/>
      <c r="X318" s="870"/>
      <c r="Y318" s="870"/>
      <c r="Z318" s="870"/>
      <c r="AA318" s="870"/>
    </row>
    <row r="319" spans="1:27" s="871" customFormat="1" ht="12.75" customHeight="1">
      <c r="A319" s="870"/>
      <c r="B319" s="870"/>
      <c r="C319" s="870"/>
      <c r="D319" s="870"/>
      <c r="E319" s="874"/>
      <c r="F319" s="874"/>
      <c r="G319" s="874"/>
      <c r="H319" s="874"/>
      <c r="M319" s="870"/>
      <c r="N319" s="870"/>
      <c r="O319" s="870"/>
      <c r="P319" s="870"/>
      <c r="Q319" s="870"/>
      <c r="R319" s="870"/>
      <c r="S319" s="870"/>
      <c r="T319" s="870"/>
      <c r="U319" s="870"/>
      <c r="V319" s="870"/>
      <c r="W319" s="870"/>
      <c r="X319" s="870"/>
      <c r="Y319" s="870"/>
      <c r="Z319" s="870"/>
      <c r="AA319" s="870"/>
    </row>
    <row r="320" spans="1:27" s="871" customFormat="1" ht="12.75" customHeight="1">
      <c r="A320" s="870"/>
      <c r="B320" s="870"/>
      <c r="C320" s="870"/>
      <c r="D320" s="870"/>
      <c r="E320" s="874"/>
      <c r="F320" s="874"/>
      <c r="G320" s="874"/>
      <c r="H320" s="874"/>
      <c r="M320" s="870"/>
      <c r="N320" s="870"/>
      <c r="O320" s="870"/>
      <c r="P320" s="870"/>
      <c r="Q320" s="870"/>
      <c r="R320" s="870"/>
      <c r="S320" s="870"/>
      <c r="T320" s="870"/>
      <c r="U320" s="870"/>
      <c r="V320" s="870"/>
      <c r="W320" s="870"/>
      <c r="X320" s="870"/>
      <c r="Y320" s="870"/>
      <c r="Z320" s="870"/>
      <c r="AA320" s="870"/>
    </row>
    <row r="321" spans="1:27" s="871" customFormat="1" ht="12.75" customHeight="1">
      <c r="A321" s="870"/>
      <c r="B321" s="870"/>
      <c r="C321" s="870"/>
      <c r="D321" s="870"/>
      <c r="E321" s="874"/>
      <c r="F321" s="874"/>
      <c r="G321" s="874"/>
      <c r="H321" s="874"/>
      <c r="M321" s="870"/>
      <c r="N321" s="870"/>
      <c r="O321" s="870"/>
      <c r="P321" s="870"/>
      <c r="Q321" s="870"/>
      <c r="R321" s="870"/>
      <c r="S321" s="870"/>
      <c r="T321" s="870"/>
      <c r="U321" s="870"/>
      <c r="V321" s="870"/>
      <c r="W321" s="870"/>
      <c r="X321" s="870"/>
      <c r="Y321" s="870"/>
      <c r="Z321" s="870"/>
      <c r="AA321" s="870"/>
    </row>
    <row r="322" spans="1:27" s="871" customFormat="1" ht="12.75" customHeight="1">
      <c r="A322" s="870"/>
      <c r="B322" s="870"/>
      <c r="C322" s="870"/>
      <c r="D322" s="870"/>
      <c r="E322" s="874"/>
      <c r="F322" s="874"/>
      <c r="G322" s="874"/>
      <c r="H322" s="874"/>
      <c r="M322" s="870"/>
      <c r="N322" s="870"/>
      <c r="O322" s="870"/>
      <c r="P322" s="870"/>
      <c r="Q322" s="870"/>
      <c r="R322" s="870"/>
      <c r="S322" s="870"/>
      <c r="T322" s="870"/>
      <c r="U322" s="870"/>
      <c r="V322" s="870"/>
      <c r="W322" s="870"/>
      <c r="X322" s="870"/>
      <c r="Y322" s="870"/>
      <c r="Z322" s="870"/>
      <c r="AA322" s="870"/>
    </row>
    <row r="323" spans="1:27" s="871" customFormat="1" ht="12.75" customHeight="1">
      <c r="A323" s="870"/>
      <c r="B323" s="870"/>
      <c r="C323" s="870"/>
      <c r="D323" s="870"/>
      <c r="E323" s="874"/>
      <c r="F323" s="874"/>
      <c r="G323" s="874"/>
      <c r="H323" s="874"/>
      <c r="M323" s="870"/>
      <c r="N323" s="870"/>
      <c r="O323" s="870"/>
      <c r="P323" s="870"/>
      <c r="Q323" s="870"/>
      <c r="R323" s="870"/>
      <c r="S323" s="870"/>
      <c r="T323" s="870"/>
      <c r="U323" s="870"/>
      <c r="V323" s="870"/>
      <c r="W323" s="870"/>
      <c r="X323" s="870"/>
      <c r="Y323" s="870"/>
      <c r="Z323" s="870"/>
      <c r="AA323" s="870"/>
    </row>
    <row r="324" spans="1:27" s="871" customFormat="1" ht="12.75" customHeight="1">
      <c r="A324" s="870"/>
      <c r="B324" s="870"/>
      <c r="C324" s="870"/>
      <c r="D324" s="870"/>
      <c r="E324" s="874"/>
      <c r="F324" s="874"/>
      <c r="G324" s="874"/>
      <c r="H324" s="874"/>
      <c r="M324" s="870"/>
      <c r="N324" s="870"/>
      <c r="O324" s="870"/>
      <c r="P324" s="870"/>
      <c r="Q324" s="870"/>
      <c r="R324" s="870"/>
      <c r="S324" s="870"/>
      <c r="T324" s="870"/>
      <c r="U324" s="870"/>
      <c r="V324" s="870"/>
      <c r="W324" s="870"/>
      <c r="X324" s="870"/>
      <c r="Y324" s="870"/>
      <c r="Z324" s="870"/>
      <c r="AA324" s="870"/>
    </row>
    <row r="325" spans="1:27" s="871" customFormat="1" ht="12.75" customHeight="1">
      <c r="A325" s="870"/>
      <c r="B325" s="870"/>
      <c r="C325" s="870"/>
      <c r="D325" s="870"/>
      <c r="E325" s="874"/>
      <c r="F325" s="874"/>
      <c r="G325" s="874"/>
      <c r="H325" s="874"/>
      <c r="M325" s="870"/>
      <c r="N325" s="870"/>
      <c r="O325" s="870"/>
      <c r="P325" s="870"/>
      <c r="Q325" s="870"/>
      <c r="R325" s="870"/>
      <c r="S325" s="870"/>
      <c r="T325" s="870"/>
      <c r="U325" s="870"/>
      <c r="V325" s="870"/>
      <c r="W325" s="870"/>
      <c r="X325" s="870"/>
      <c r="Y325" s="870"/>
      <c r="Z325" s="870"/>
      <c r="AA325" s="870"/>
    </row>
    <row r="326" spans="1:27" s="871" customFormat="1" ht="12.75" customHeight="1">
      <c r="A326" s="870"/>
      <c r="B326" s="870"/>
      <c r="C326" s="870"/>
      <c r="D326" s="870"/>
      <c r="E326" s="874"/>
      <c r="F326" s="874"/>
      <c r="G326" s="874"/>
      <c r="H326" s="874"/>
      <c r="M326" s="870"/>
      <c r="N326" s="870"/>
      <c r="O326" s="870"/>
      <c r="P326" s="870"/>
      <c r="Q326" s="870"/>
      <c r="R326" s="870"/>
      <c r="S326" s="870"/>
      <c r="T326" s="870"/>
      <c r="U326" s="870"/>
      <c r="V326" s="870"/>
      <c r="W326" s="870"/>
      <c r="X326" s="870"/>
      <c r="Y326" s="870"/>
      <c r="Z326" s="870"/>
      <c r="AA326" s="870"/>
    </row>
    <row r="327" spans="1:27" s="871" customFormat="1" ht="12.75" customHeight="1">
      <c r="A327" s="870"/>
      <c r="B327" s="870"/>
      <c r="C327" s="870"/>
      <c r="D327" s="870"/>
      <c r="E327" s="874"/>
      <c r="F327" s="874"/>
      <c r="G327" s="874"/>
      <c r="H327" s="874"/>
      <c r="M327" s="870"/>
      <c r="N327" s="870"/>
      <c r="O327" s="870"/>
      <c r="P327" s="870"/>
      <c r="Q327" s="870"/>
      <c r="R327" s="870"/>
      <c r="S327" s="870"/>
      <c r="T327" s="870"/>
      <c r="U327" s="870"/>
      <c r="V327" s="870"/>
      <c r="W327" s="870"/>
      <c r="X327" s="870"/>
      <c r="Y327" s="870"/>
      <c r="Z327" s="870"/>
      <c r="AA327" s="870"/>
    </row>
    <row r="328" spans="1:27" s="871" customFormat="1" ht="12.75" customHeight="1">
      <c r="A328" s="870"/>
      <c r="B328" s="870"/>
      <c r="C328" s="870"/>
      <c r="D328" s="870"/>
      <c r="E328" s="874"/>
      <c r="F328" s="874"/>
      <c r="G328" s="874"/>
      <c r="H328" s="874"/>
      <c r="M328" s="870"/>
      <c r="N328" s="870"/>
      <c r="O328" s="870"/>
      <c r="P328" s="870"/>
      <c r="Q328" s="870"/>
      <c r="R328" s="870"/>
      <c r="S328" s="870"/>
      <c r="T328" s="870"/>
      <c r="U328" s="870"/>
      <c r="V328" s="870"/>
      <c r="W328" s="870"/>
      <c r="X328" s="870"/>
      <c r="Y328" s="870"/>
      <c r="Z328" s="870"/>
      <c r="AA328" s="870"/>
    </row>
    <row r="329" spans="1:27" s="871" customFormat="1" ht="12.75" customHeight="1">
      <c r="A329" s="870"/>
      <c r="B329" s="870"/>
      <c r="C329" s="870"/>
      <c r="D329" s="870"/>
      <c r="E329" s="874"/>
      <c r="F329" s="874"/>
      <c r="G329" s="874"/>
      <c r="H329" s="874"/>
      <c r="M329" s="870"/>
      <c r="N329" s="870"/>
      <c r="O329" s="870"/>
      <c r="P329" s="870"/>
      <c r="Q329" s="870"/>
      <c r="R329" s="870"/>
      <c r="S329" s="870"/>
      <c r="T329" s="870"/>
      <c r="U329" s="870"/>
      <c r="V329" s="870"/>
      <c r="W329" s="870"/>
      <c r="X329" s="870"/>
      <c r="Y329" s="870"/>
      <c r="Z329" s="870"/>
      <c r="AA329" s="870"/>
    </row>
    <row r="330" spans="1:27" s="871" customFormat="1" ht="12.75" customHeight="1">
      <c r="A330" s="870"/>
      <c r="B330" s="870"/>
      <c r="C330" s="870"/>
      <c r="D330" s="870"/>
      <c r="E330" s="874"/>
      <c r="F330" s="874"/>
      <c r="G330" s="874"/>
      <c r="H330" s="874"/>
      <c r="M330" s="870"/>
      <c r="N330" s="870"/>
      <c r="O330" s="870"/>
      <c r="P330" s="870"/>
      <c r="Q330" s="870"/>
      <c r="R330" s="870"/>
      <c r="S330" s="870"/>
      <c r="T330" s="870"/>
      <c r="U330" s="870"/>
      <c r="V330" s="870"/>
      <c r="W330" s="870"/>
      <c r="X330" s="870"/>
      <c r="Y330" s="870"/>
      <c r="Z330" s="870"/>
      <c r="AA330" s="870"/>
    </row>
    <row r="331" spans="1:27" s="871" customFormat="1" ht="12.75" customHeight="1">
      <c r="A331" s="870"/>
      <c r="B331" s="870"/>
      <c r="C331" s="870"/>
      <c r="D331" s="870"/>
      <c r="E331" s="874"/>
      <c r="F331" s="874"/>
      <c r="G331" s="874"/>
      <c r="H331" s="874"/>
      <c r="M331" s="870"/>
      <c r="N331" s="870"/>
      <c r="O331" s="870"/>
      <c r="P331" s="870"/>
      <c r="Q331" s="870"/>
      <c r="R331" s="870"/>
      <c r="S331" s="870"/>
      <c r="T331" s="870"/>
      <c r="U331" s="870"/>
      <c r="V331" s="870"/>
      <c r="W331" s="870"/>
      <c r="X331" s="870"/>
      <c r="Y331" s="870"/>
      <c r="Z331" s="870"/>
      <c r="AA331" s="870"/>
    </row>
    <row r="332" spans="1:27" s="871" customFormat="1" ht="12.75" customHeight="1">
      <c r="A332" s="870"/>
      <c r="B332" s="870"/>
      <c r="C332" s="870"/>
      <c r="D332" s="870"/>
      <c r="E332" s="874"/>
      <c r="F332" s="874"/>
      <c r="G332" s="874"/>
      <c r="H332" s="874"/>
      <c r="M332" s="870"/>
      <c r="N332" s="870"/>
      <c r="O332" s="870"/>
      <c r="P332" s="870"/>
      <c r="Q332" s="870"/>
      <c r="R332" s="870"/>
      <c r="S332" s="870"/>
      <c r="T332" s="870"/>
      <c r="U332" s="870"/>
      <c r="V332" s="870"/>
      <c r="W332" s="870"/>
      <c r="X332" s="870"/>
      <c r="Y332" s="870"/>
      <c r="Z332" s="870"/>
      <c r="AA332" s="870"/>
    </row>
    <row r="333" spans="1:27" s="871" customFormat="1" ht="12.75" customHeight="1">
      <c r="A333" s="870"/>
      <c r="B333" s="870"/>
      <c r="C333" s="870"/>
      <c r="D333" s="870"/>
      <c r="E333" s="874"/>
      <c r="F333" s="874"/>
      <c r="G333" s="874"/>
      <c r="H333" s="874"/>
      <c r="M333" s="870"/>
      <c r="N333" s="870"/>
      <c r="O333" s="870"/>
      <c r="P333" s="870"/>
      <c r="Q333" s="870"/>
      <c r="R333" s="870"/>
      <c r="S333" s="870"/>
      <c r="T333" s="870"/>
      <c r="U333" s="870"/>
      <c r="V333" s="870"/>
      <c r="W333" s="870"/>
      <c r="X333" s="870"/>
      <c r="Y333" s="870"/>
      <c r="Z333" s="870"/>
      <c r="AA333" s="870"/>
    </row>
    <row r="334" spans="1:27" s="871" customFormat="1" ht="12.75" customHeight="1">
      <c r="A334" s="870"/>
      <c r="B334" s="870"/>
      <c r="C334" s="870"/>
      <c r="D334" s="870"/>
      <c r="E334" s="874"/>
      <c r="F334" s="874"/>
      <c r="G334" s="874"/>
      <c r="H334" s="874"/>
      <c r="M334" s="870"/>
      <c r="N334" s="870"/>
      <c r="O334" s="870"/>
      <c r="P334" s="870"/>
      <c r="Q334" s="870"/>
      <c r="R334" s="870"/>
      <c r="S334" s="870"/>
      <c r="T334" s="870"/>
      <c r="U334" s="870"/>
      <c r="V334" s="870"/>
      <c r="W334" s="870"/>
      <c r="X334" s="870"/>
      <c r="Y334" s="870"/>
      <c r="Z334" s="870"/>
      <c r="AA334" s="870"/>
    </row>
    <row r="335" spans="1:27" s="871" customFormat="1" ht="12.75" customHeight="1">
      <c r="A335" s="870"/>
      <c r="B335" s="870"/>
      <c r="C335" s="870"/>
      <c r="D335" s="870"/>
      <c r="E335" s="874"/>
      <c r="F335" s="874"/>
      <c r="G335" s="874"/>
      <c r="H335" s="874"/>
      <c r="M335" s="870"/>
      <c r="N335" s="870"/>
      <c r="O335" s="870"/>
      <c r="P335" s="870"/>
      <c r="Q335" s="870"/>
      <c r="R335" s="870"/>
      <c r="S335" s="870"/>
      <c r="T335" s="870"/>
      <c r="U335" s="870"/>
      <c r="V335" s="870"/>
      <c r="W335" s="870"/>
      <c r="X335" s="870"/>
      <c r="Y335" s="870"/>
      <c r="Z335" s="870"/>
      <c r="AA335" s="870"/>
    </row>
    <row r="336" spans="1:27" s="871" customFormat="1" ht="12.75" customHeight="1">
      <c r="A336" s="870"/>
      <c r="B336" s="870"/>
      <c r="C336" s="870"/>
      <c r="D336" s="870"/>
      <c r="E336" s="874"/>
      <c r="F336" s="874"/>
      <c r="G336" s="874"/>
      <c r="H336" s="874"/>
      <c r="M336" s="870"/>
      <c r="N336" s="870"/>
      <c r="O336" s="870"/>
      <c r="P336" s="870"/>
      <c r="Q336" s="870"/>
      <c r="R336" s="870"/>
      <c r="S336" s="870"/>
      <c r="T336" s="870"/>
      <c r="U336" s="870"/>
      <c r="V336" s="870"/>
      <c r="W336" s="870"/>
      <c r="X336" s="870"/>
      <c r="Y336" s="870"/>
      <c r="Z336" s="870"/>
      <c r="AA336" s="870"/>
    </row>
    <row r="337" spans="1:27" s="871" customFormat="1" ht="12.75" customHeight="1">
      <c r="A337" s="870"/>
      <c r="B337" s="870"/>
      <c r="C337" s="870"/>
      <c r="D337" s="870"/>
      <c r="E337" s="874"/>
      <c r="F337" s="874"/>
      <c r="G337" s="874"/>
      <c r="H337" s="874"/>
      <c r="M337" s="870"/>
      <c r="N337" s="870"/>
      <c r="O337" s="870"/>
      <c r="P337" s="870"/>
      <c r="Q337" s="870"/>
      <c r="R337" s="870"/>
      <c r="S337" s="870"/>
      <c r="T337" s="870"/>
      <c r="U337" s="870"/>
      <c r="V337" s="870"/>
      <c r="W337" s="870"/>
      <c r="X337" s="870"/>
      <c r="Y337" s="870"/>
      <c r="Z337" s="870"/>
      <c r="AA337" s="870"/>
    </row>
    <row r="338" spans="1:27" s="871" customFormat="1" ht="12.75" customHeight="1">
      <c r="A338" s="870"/>
      <c r="B338" s="870"/>
      <c r="C338" s="870"/>
      <c r="D338" s="870"/>
      <c r="E338" s="874"/>
      <c r="F338" s="874"/>
      <c r="G338" s="874"/>
      <c r="H338" s="874"/>
      <c r="M338" s="870"/>
      <c r="N338" s="870"/>
      <c r="O338" s="870"/>
      <c r="P338" s="870"/>
      <c r="Q338" s="870"/>
      <c r="R338" s="870"/>
      <c r="S338" s="870"/>
      <c r="T338" s="870"/>
      <c r="U338" s="870"/>
      <c r="V338" s="870"/>
      <c r="W338" s="870"/>
      <c r="X338" s="870"/>
      <c r="Y338" s="870"/>
      <c r="Z338" s="870"/>
      <c r="AA338" s="870"/>
    </row>
    <row r="339" spans="1:27" s="871" customFormat="1" ht="12.75" customHeight="1">
      <c r="A339" s="870"/>
      <c r="B339" s="870"/>
      <c r="C339" s="870"/>
      <c r="D339" s="870"/>
      <c r="E339" s="874"/>
      <c r="F339" s="874"/>
      <c r="G339" s="874"/>
      <c r="H339" s="874"/>
      <c r="M339" s="870"/>
      <c r="N339" s="870"/>
      <c r="O339" s="870"/>
      <c r="P339" s="870"/>
      <c r="Q339" s="870"/>
      <c r="R339" s="870"/>
      <c r="S339" s="870"/>
      <c r="T339" s="870"/>
      <c r="U339" s="870"/>
      <c r="V339" s="870"/>
      <c r="W339" s="870"/>
      <c r="X339" s="870"/>
      <c r="Y339" s="870"/>
      <c r="Z339" s="870"/>
      <c r="AA339" s="870"/>
    </row>
    <row r="340" spans="1:27" s="871" customFormat="1" ht="12.75" customHeight="1">
      <c r="A340" s="870"/>
      <c r="B340" s="870"/>
      <c r="C340" s="870"/>
      <c r="D340" s="870"/>
      <c r="E340" s="874"/>
      <c r="F340" s="874"/>
      <c r="G340" s="874"/>
      <c r="H340" s="874"/>
      <c r="M340" s="870"/>
      <c r="N340" s="870"/>
      <c r="O340" s="870"/>
      <c r="P340" s="870"/>
      <c r="Q340" s="870"/>
      <c r="R340" s="870"/>
      <c r="S340" s="870"/>
      <c r="T340" s="870"/>
      <c r="U340" s="870"/>
      <c r="V340" s="870"/>
      <c r="W340" s="870"/>
      <c r="X340" s="870"/>
      <c r="Y340" s="870"/>
      <c r="Z340" s="870"/>
      <c r="AA340" s="870"/>
    </row>
    <row r="341" spans="1:27" s="871" customFormat="1" ht="12.75" customHeight="1">
      <c r="A341" s="870"/>
      <c r="B341" s="870"/>
      <c r="C341" s="870"/>
      <c r="D341" s="870"/>
      <c r="E341" s="874"/>
      <c r="F341" s="874"/>
      <c r="G341" s="874"/>
      <c r="H341" s="874"/>
      <c r="M341" s="870"/>
      <c r="N341" s="870"/>
      <c r="O341" s="870"/>
      <c r="P341" s="870"/>
      <c r="Q341" s="870"/>
      <c r="R341" s="870"/>
      <c r="S341" s="870"/>
      <c r="T341" s="870"/>
      <c r="U341" s="870"/>
      <c r="V341" s="870"/>
      <c r="W341" s="870"/>
      <c r="X341" s="870"/>
      <c r="Y341" s="870"/>
      <c r="Z341" s="870"/>
      <c r="AA341" s="870"/>
    </row>
    <row r="342" spans="1:27" s="871" customFormat="1" ht="12.75" customHeight="1">
      <c r="A342" s="870"/>
      <c r="B342" s="870"/>
      <c r="C342" s="870"/>
      <c r="D342" s="870"/>
      <c r="E342" s="874"/>
      <c r="F342" s="874"/>
      <c r="G342" s="874"/>
      <c r="H342" s="874"/>
      <c r="M342" s="870"/>
      <c r="N342" s="870"/>
      <c r="O342" s="870"/>
      <c r="P342" s="870"/>
      <c r="Q342" s="870"/>
      <c r="R342" s="870"/>
      <c r="S342" s="870"/>
      <c r="T342" s="870"/>
      <c r="U342" s="870"/>
      <c r="V342" s="870"/>
      <c r="W342" s="870"/>
      <c r="X342" s="870"/>
      <c r="Y342" s="870"/>
      <c r="Z342" s="870"/>
      <c r="AA342" s="870"/>
    </row>
    <row r="343" spans="1:27" s="871" customFormat="1" ht="12.75" customHeight="1">
      <c r="A343" s="870"/>
      <c r="B343" s="870"/>
      <c r="C343" s="870"/>
      <c r="D343" s="870"/>
      <c r="E343" s="874"/>
      <c r="F343" s="874"/>
      <c r="G343" s="874"/>
      <c r="H343" s="874"/>
      <c r="M343" s="870"/>
      <c r="N343" s="870"/>
      <c r="O343" s="870"/>
      <c r="P343" s="870"/>
      <c r="Q343" s="870"/>
      <c r="R343" s="870"/>
      <c r="S343" s="870"/>
      <c r="T343" s="870"/>
      <c r="U343" s="870"/>
      <c r="V343" s="870"/>
      <c r="W343" s="870"/>
      <c r="X343" s="870"/>
      <c r="Y343" s="870"/>
      <c r="Z343" s="870"/>
      <c r="AA343" s="870"/>
    </row>
    <row r="344" spans="1:27" s="871" customFormat="1" ht="12.75" customHeight="1">
      <c r="A344" s="870"/>
      <c r="B344" s="870"/>
      <c r="C344" s="870"/>
      <c r="D344" s="870"/>
      <c r="E344" s="874"/>
      <c r="F344" s="874"/>
      <c r="G344" s="874"/>
      <c r="H344" s="874"/>
      <c r="M344" s="870"/>
      <c r="N344" s="870"/>
      <c r="O344" s="870"/>
      <c r="P344" s="870"/>
      <c r="Q344" s="870"/>
      <c r="R344" s="870"/>
      <c r="S344" s="870"/>
      <c r="T344" s="870"/>
      <c r="U344" s="870"/>
      <c r="V344" s="870"/>
      <c r="W344" s="870"/>
      <c r="X344" s="870"/>
      <c r="Y344" s="870"/>
      <c r="Z344" s="870"/>
      <c r="AA344" s="870"/>
    </row>
    <row r="345" spans="1:27" s="871" customFormat="1" ht="12.75" customHeight="1">
      <c r="A345" s="870"/>
      <c r="B345" s="870"/>
      <c r="C345" s="870"/>
      <c r="D345" s="870"/>
      <c r="E345" s="874"/>
      <c r="F345" s="874"/>
      <c r="G345" s="874"/>
      <c r="H345" s="874"/>
      <c r="M345" s="870"/>
      <c r="N345" s="870"/>
      <c r="O345" s="870"/>
      <c r="P345" s="870"/>
      <c r="Q345" s="870"/>
      <c r="R345" s="870"/>
      <c r="S345" s="870"/>
      <c r="T345" s="870"/>
      <c r="U345" s="870"/>
      <c r="V345" s="870"/>
      <c r="W345" s="870"/>
      <c r="X345" s="870"/>
      <c r="Y345" s="870"/>
      <c r="Z345" s="870"/>
      <c r="AA345" s="870"/>
    </row>
    <row r="346" spans="1:27" s="871" customFormat="1" ht="12.75" customHeight="1">
      <c r="A346" s="870"/>
      <c r="B346" s="870"/>
      <c r="C346" s="870"/>
      <c r="D346" s="870"/>
      <c r="E346" s="874"/>
      <c r="F346" s="874"/>
      <c r="G346" s="874"/>
      <c r="H346" s="874"/>
      <c r="M346" s="870"/>
      <c r="N346" s="870"/>
      <c r="O346" s="870"/>
      <c r="P346" s="870"/>
      <c r="Q346" s="870"/>
      <c r="R346" s="870"/>
      <c r="S346" s="870"/>
      <c r="T346" s="870"/>
      <c r="U346" s="870"/>
      <c r="V346" s="870"/>
      <c r="W346" s="870"/>
      <c r="X346" s="870"/>
      <c r="Y346" s="870"/>
      <c r="Z346" s="870"/>
      <c r="AA346" s="870"/>
    </row>
    <row r="347" spans="1:27" s="871" customFormat="1" ht="12.75" customHeight="1">
      <c r="A347" s="870"/>
      <c r="B347" s="870"/>
      <c r="C347" s="870"/>
      <c r="D347" s="870"/>
      <c r="E347" s="874"/>
      <c r="F347" s="874"/>
      <c r="G347" s="874"/>
      <c r="H347" s="874"/>
      <c r="M347" s="870"/>
      <c r="N347" s="870"/>
      <c r="O347" s="870"/>
      <c r="P347" s="870"/>
      <c r="Q347" s="870"/>
      <c r="R347" s="870"/>
      <c r="S347" s="870"/>
      <c r="T347" s="870"/>
      <c r="U347" s="870"/>
      <c r="V347" s="870"/>
      <c r="W347" s="870"/>
      <c r="X347" s="870"/>
      <c r="Y347" s="870"/>
      <c r="Z347" s="870"/>
      <c r="AA347" s="870"/>
    </row>
    <row r="348" spans="1:27" s="871" customFormat="1" ht="12.75" customHeight="1">
      <c r="A348" s="870"/>
      <c r="B348" s="870"/>
      <c r="C348" s="870"/>
      <c r="D348" s="870"/>
      <c r="E348" s="874"/>
      <c r="F348" s="874"/>
      <c r="G348" s="874"/>
      <c r="H348" s="874"/>
      <c r="M348" s="870"/>
      <c r="N348" s="870"/>
      <c r="O348" s="870"/>
      <c r="P348" s="870"/>
      <c r="Q348" s="870"/>
      <c r="R348" s="870"/>
      <c r="S348" s="870"/>
      <c r="T348" s="870"/>
      <c r="U348" s="870"/>
      <c r="V348" s="870"/>
      <c r="W348" s="870"/>
      <c r="X348" s="870"/>
      <c r="Y348" s="870"/>
      <c r="Z348" s="870"/>
      <c r="AA348" s="870"/>
    </row>
    <row r="349" spans="1:27" s="871" customFormat="1" ht="12.75" customHeight="1">
      <c r="A349" s="870"/>
      <c r="B349" s="870"/>
      <c r="C349" s="870"/>
      <c r="D349" s="870"/>
      <c r="E349" s="874"/>
      <c r="F349" s="874"/>
      <c r="G349" s="874"/>
      <c r="H349" s="874"/>
      <c r="M349" s="870"/>
      <c r="N349" s="870"/>
      <c r="O349" s="870"/>
      <c r="P349" s="870"/>
      <c r="Q349" s="870"/>
      <c r="R349" s="870"/>
      <c r="S349" s="870"/>
      <c r="T349" s="870"/>
      <c r="U349" s="870"/>
      <c r="V349" s="870"/>
      <c r="W349" s="870"/>
      <c r="X349" s="870"/>
      <c r="Y349" s="870"/>
      <c r="Z349" s="870"/>
      <c r="AA349" s="870"/>
    </row>
    <row r="350" spans="1:27" s="871" customFormat="1" ht="12.75" customHeight="1">
      <c r="A350" s="870"/>
      <c r="B350" s="870"/>
      <c r="C350" s="870"/>
      <c r="D350" s="870"/>
      <c r="E350" s="874"/>
      <c r="F350" s="874"/>
      <c r="G350" s="874"/>
      <c r="H350" s="874"/>
      <c r="M350" s="870"/>
      <c r="N350" s="870"/>
      <c r="O350" s="870"/>
      <c r="P350" s="870"/>
      <c r="Q350" s="870"/>
      <c r="R350" s="870"/>
      <c r="S350" s="870"/>
      <c r="T350" s="870"/>
      <c r="U350" s="870"/>
      <c r="V350" s="870"/>
      <c r="W350" s="870"/>
      <c r="X350" s="870"/>
      <c r="Y350" s="870"/>
      <c r="Z350" s="870"/>
      <c r="AA350" s="870"/>
    </row>
    <row r="351" spans="1:27" s="871" customFormat="1" ht="12.75" customHeight="1">
      <c r="A351" s="870"/>
      <c r="B351" s="870"/>
      <c r="C351" s="870"/>
      <c r="D351" s="870"/>
      <c r="E351" s="874"/>
      <c r="F351" s="874"/>
      <c r="G351" s="874"/>
      <c r="H351" s="874"/>
      <c r="M351" s="870"/>
      <c r="N351" s="870"/>
      <c r="O351" s="870"/>
      <c r="P351" s="870"/>
      <c r="Q351" s="870"/>
      <c r="R351" s="870"/>
      <c r="S351" s="870"/>
      <c r="T351" s="870"/>
      <c r="U351" s="870"/>
      <c r="V351" s="870"/>
      <c r="W351" s="870"/>
      <c r="X351" s="870"/>
      <c r="Y351" s="870"/>
      <c r="Z351" s="870"/>
      <c r="AA351" s="870"/>
    </row>
    <row r="352" spans="1:27" s="871" customFormat="1" ht="12.75" customHeight="1">
      <c r="A352" s="870"/>
      <c r="B352" s="870"/>
      <c r="C352" s="870"/>
      <c r="D352" s="870"/>
      <c r="E352" s="874"/>
      <c r="F352" s="874"/>
      <c r="G352" s="874"/>
      <c r="H352" s="874"/>
      <c r="M352" s="870"/>
      <c r="N352" s="870"/>
      <c r="O352" s="870"/>
      <c r="P352" s="870"/>
      <c r="Q352" s="870"/>
      <c r="R352" s="870"/>
      <c r="S352" s="870"/>
      <c r="T352" s="870"/>
      <c r="U352" s="870"/>
      <c r="V352" s="870"/>
      <c r="W352" s="870"/>
      <c r="X352" s="870"/>
      <c r="Y352" s="870"/>
      <c r="Z352" s="870"/>
      <c r="AA352" s="870"/>
    </row>
    <row r="353" spans="1:27" s="871" customFormat="1" ht="12.75" customHeight="1">
      <c r="A353" s="870"/>
      <c r="B353" s="870"/>
      <c r="C353" s="870"/>
      <c r="D353" s="870"/>
      <c r="E353" s="874"/>
      <c r="F353" s="874"/>
      <c r="G353" s="874"/>
      <c r="H353" s="874"/>
      <c r="M353" s="870"/>
      <c r="N353" s="870"/>
      <c r="O353" s="870"/>
      <c r="P353" s="870"/>
      <c r="Q353" s="870"/>
      <c r="R353" s="870"/>
      <c r="S353" s="870"/>
      <c r="T353" s="870"/>
      <c r="U353" s="870"/>
      <c r="V353" s="870"/>
      <c r="W353" s="870"/>
      <c r="X353" s="870"/>
      <c r="Y353" s="870"/>
      <c r="Z353" s="870"/>
      <c r="AA353" s="870"/>
    </row>
    <row r="354" spans="1:27" s="871" customFormat="1" ht="12.75" customHeight="1">
      <c r="A354" s="870"/>
      <c r="B354" s="870"/>
      <c r="C354" s="870"/>
      <c r="D354" s="870"/>
      <c r="E354" s="874"/>
      <c r="F354" s="874"/>
      <c r="G354" s="874"/>
      <c r="H354" s="874"/>
      <c r="M354" s="870"/>
      <c r="N354" s="870"/>
      <c r="O354" s="870"/>
      <c r="P354" s="870"/>
      <c r="Q354" s="870"/>
      <c r="R354" s="870"/>
      <c r="S354" s="870"/>
      <c r="T354" s="870"/>
      <c r="U354" s="870"/>
      <c r="V354" s="870"/>
      <c r="W354" s="870"/>
      <c r="X354" s="870"/>
      <c r="Y354" s="870"/>
      <c r="Z354" s="870"/>
      <c r="AA354" s="870"/>
    </row>
    <row r="355" spans="1:27" s="871" customFormat="1" ht="12.75" customHeight="1">
      <c r="A355" s="870"/>
      <c r="B355" s="870"/>
      <c r="C355" s="870"/>
      <c r="D355" s="870"/>
      <c r="E355" s="874"/>
      <c r="F355" s="874"/>
      <c r="G355" s="874"/>
      <c r="H355" s="874"/>
      <c r="M355" s="870"/>
      <c r="N355" s="870"/>
      <c r="O355" s="870"/>
      <c r="P355" s="870"/>
      <c r="Q355" s="870"/>
      <c r="R355" s="870"/>
      <c r="S355" s="870"/>
      <c r="T355" s="870"/>
      <c r="U355" s="870"/>
      <c r="V355" s="870"/>
      <c r="W355" s="870"/>
      <c r="X355" s="870"/>
      <c r="Y355" s="870"/>
      <c r="Z355" s="870"/>
      <c r="AA355" s="870"/>
    </row>
    <row r="356" spans="1:27" s="871" customFormat="1" ht="12.75" customHeight="1">
      <c r="A356" s="870"/>
      <c r="B356" s="870"/>
      <c r="C356" s="870"/>
      <c r="D356" s="870"/>
      <c r="E356" s="874"/>
      <c r="F356" s="874"/>
      <c r="G356" s="874"/>
      <c r="H356" s="874"/>
      <c r="M356" s="870"/>
      <c r="N356" s="870"/>
      <c r="O356" s="870"/>
      <c r="P356" s="870"/>
      <c r="Q356" s="870"/>
      <c r="R356" s="870"/>
      <c r="S356" s="870"/>
      <c r="T356" s="870"/>
      <c r="U356" s="870"/>
      <c r="V356" s="870"/>
      <c r="W356" s="870"/>
      <c r="X356" s="870"/>
      <c r="Y356" s="870"/>
      <c r="Z356" s="870"/>
      <c r="AA356" s="870"/>
    </row>
    <row r="357" spans="1:27" s="871" customFormat="1" ht="12.75" customHeight="1">
      <c r="A357" s="870"/>
      <c r="B357" s="870"/>
      <c r="C357" s="870"/>
      <c r="D357" s="870"/>
      <c r="E357" s="874"/>
      <c r="F357" s="874"/>
      <c r="G357" s="874"/>
      <c r="H357" s="874"/>
      <c r="M357" s="870"/>
      <c r="N357" s="870"/>
      <c r="O357" s="870"/>
      <c r="P357" s="870"/>
      <c r="Q357" s="870"/>
      <c r="R357" s="870"/>
      <c r="S357" s="870"/>
      <c r="T357" s="870"/>
      <c r="U357" s="870"/>
      <c r="V357" s="870"/>
      <c r="W357" s="870"/>
      <c r="X357" s="870"/>
      <c r="Y357" s="870"/>
      <c r="Z357" s="870"/>
      <c r="AA357" s="870"/>
    </row>
    <row r="358" spans="1:27" s="871" customFormat="1" ht="12.75" customHeight="1">
      <c r="A358" s="870"/>
      <c r="B358" s="870"/>
      <c r="C358" s="870"/>
      <c r="D358" s="870"/>
      <c r="E358" s="874"/>
      <c r="F358" s="874"/>
      <c r="G358" s="874"/>
      <c r="H358" s="874"/>
      <c r="M358" s="870"/>
      <c r="N358" s="870"/>
      <c r="O358" s="870"/>
      <c r="P358" s="870"/>
      <c r="Q358" s="870"/>
      <c r="R358" s="870"/>
      <c r="S358" s="870"/>
      <c r="T358" s="870"/>
      <c r="U358" s="870"/>
      <c r="V358" s="870"/>
      <c r="W358" s="870"/>
      <c r="X358" s="870"/>
      <c r="Y358" s="870"/>
      <c r="Z358" s="870"/>
      <c r="AA358" s="870"/>
    </row>
    <row r="359" spans="1:27" s="871" customFormat="1" ht="12.75" customHeight="1">
      <c r="A359" s="870"/>
      <c r="B359" s="870"/>
      <c r="C359" s="870"/>
      <c r="D359" s="870"/>
      <c r="E359" s="874"/>
      <c r="F359" s="874"/>
      <c r="G359" s="874"/>
      <c r="H359" s="874"/>
      <c r="M359" s="870"/>
      <c r="N359" s="870"/>
      <c r="O359" s="870"/>
      <c r="P359" s="870"/>
      <c r="Q359" s="870"/>
      <c r="R359" s="870"/>
      <c r="S359" s="870"/>
      <c r="T359" s="870"/>
      <c r="U359" s="870"/>
      <c r="V359" s="870"/>
      <c r="W359" s="870"/>
      <c r="X359" s="870"/>
      <c r="Y359" s="870"/>
      <c r="Z359" s="870"/>
      <c r="AA359" s="870"/>
    </row>
    <row r="360" spans="1:27" s="871" customFormat="1" ht="12.75" customHeight="1">
      <c r="A360" s="870"/>
      <c r="B360" s="870"/>
      <c r="C360" s="870"/>
      <c r="D360" s="870"/>
      <c r="E360" s="874"/>
      <c r="F360" s="874"/>
      <c r="G360" s="874"/>
      <c r="H360" s="874"/>
      <c r="M360" s="870"/>
      <c r="N360" s="870"/>
      <c r="O360" s="870"/>
      <c r="P360" s="870"/>
      <c r="Q360" s="870"/>
      <c r="R360" s="870"/>
      <c r="S360" s="870"/>
      <c r="T360" s="870"/>
      <c r="U360" s="870"/>
      <c r="V360" s="870"/>
      <c r="W360" s="870"/>
      <c r="X360" s="870"/>
      <c r="Y360" s="870"/>
      <c r="Z360" s="870"/>
      <c r="AA360" s="870"/>
    </row>
    <row r="361" spans="1:27" s="871" customFormat="1" ht="12.75" customHeight="1">
      <c r="A361" s="870"/>
      <c r="B361" s="870"/>
      <c r="C361" s="870"/>
      <c r="D361" s="870"/>
      <c r="E361" s="874"/>
      <c r="F361" s="874"/>
      <c r="G361" s="874"/>
      <c r="H361" s="874"/>
      <c r="M361" s="870"/>
      <c r="N361" s="870"/>
      <c r="O361" s="870"/>
      <c r="P361" s="870"/>
      <c r="Q361" s="870"/>
      <c r="R361" s="870"/>
      <c r="S361" s="870"/>
      <c r="T361" s="870"/>
      <c r="U361" s="870"/>
      <c r="V361" s="870"/>
      <c r="W361" s="870"/>
      <c r="X361" s="870"/>
      <c r="Y361" s="870"/>
      <c r="Z361" s="870"/>
      <c r="AA361" s="870"/>
    </row>
    <row r="362" spans="1:27" s="871" customFormat="1" ht="12.75" customHeight="1">
      <c r="A362" s="870"/>
      <c r="B362" s="870"/>
      <c r="C362" s="870"/>
      <c r="D362" s="870"/>
      <c r="E362" s="874"/>
      <c r="F362" s="874"/>
      <c r="G362" s="874"/>
      <c r="H362" s="874"/>
      <c r="M362" s="870"/>
      <c r="N362" s="870"/>
      <c r="O362" s="870"/>
      <c r="P362" s="870"/>
      <c r="Q362" s="870"/>
      <c r="R362" s="870"/>
      <c r="S362" s="870"/>
      <c r="T362" s="870"/>
      <c r="U362" s="870"/>
      <c r="V362" s="870"/>
      <c r="W362" s="870"/>
      <c r="X362" s="870"/>
      <c r="Y362" s="870"/>
      <c r="Z362" s="870"/>
      <c r="AA362" s="870"/>
    </row>
    <row r="363" spans="1:27" s="871" customFormat="1" ht="12.75" customHeight="1">
      <c r="A363" s="870"/>
      <c r="B363" s="870"/>
      <c r="C363" s="870"/>
      <c r="D363" s="870"/>
      <c r="E363" s="874"/>
      <c r="F363" s="874"/>
      <c r="G363" s="874"/>
      <c r="H363" s="874"/>
      <c r="M363" s="870"/>
      <c r="N363" s="870"/>
      <c r="O363" s="870"/>
      <c r="P363" s="870"/>
      <c r="Q363" s="870"/>
      <c r="R363" s="870"/>
      <c r="S363" s="870"/>
      <c r="T363" s="870"/>
      <c r="U363" s="870"/>
      <c r="V363" s="870"/>
      <c r="W363" s="870"/>
      <c r="X363" s="870"/>
      <c r="Y363" s="870"/>
      <c r="Z363" s="870"/>
      <c r="AA363" s="870"/>
    </row>
    <row r="364" spans="1:27" s="871" customFormat="1" ht="12.75" customHeight="1">
      <c r="A364" s="870"/>
      <c r="B364" s="870"/>
      <c r="C364" s="870"/>
      <c r="D364" s="870"/>
      <c r="E364" s="874"/>
      <c r="F364" s="874"/>
      <c r="G364" s="874"/>
      <c r="H364" s="874"/>
      <c r="M364" s="870"/>
      <c r="N364" s="870"/>
      <c r="O364" s="870"/>
      <c r="P364" s="870"/>
      <c r="Q364" s="870"/>
      <c r="R364" s="870"/>
      <c r="S364" s="870"/>
      <c r="T364" s="870"/>
      <c r="U364" s="870"/>
      <c r="V364" s="870"/>
      <c r="W364" s="870"/>
      <c r="X364" s="870"/>
      <c r="Y364" s="870"/>
      <c r="Z364" s="870"/>
      <c r="AA364" s="870"/>
    </row>
    <row r="365" spans="1:27" s="871" customFormat="1" ht="12.75" customHeight="1">
      <c r="A365" s="870"/>
      <c r="B365" s="870"/>
      <c r="C365" s="870"/>
      <c r="D365" s="870"/>
      <c r="E365" s="874"/>
      <c r="F365" s="874"/>
      <c r="G365" s="874"/>
      <c r="H365" s="874"/>
      <c r="M365" s="870"/>
      <c r="N365" s="870"/>
      <c r="O365" s="870"/>
      <c r="P365" s="870"/>
      <c r="Q365" s="870"/>
      <c r="R365" s="870"/>
      <c r="S365" s="870"/>
      <c r="T365" s="870"/>
      <c r="U365" s="870"/>
      <c r="V365" s="870"/>
      <c r="W365" s="870"/>
      <c r="X365" s="870"/>
      <c r="Y365" s="870"/>
      <c r="Z365" s="870"/>
      <c r="AA365" s="870"/>
    </row>
    <row r="366" spans="1:27" s="871" customFormat="1" ht="12.75" customHeight="1">
      <c r="A366" s="870"/>
      <c r="B366" s="870"/>
      <c r="C366" s="870"/>
      <c r="D366" s="870"/>
      <c r="E366" s="874"/>
      <c r="F366" s="874"/>
      <c r="G366" s="874"/>
      <c r="H366" s="874"/>
      <c r="M366" s="870"/>
      <c r="N366" s="870"/>
      <c r="O366" s="870"/>
      <c r="P366" s="870"/>
      <c r="Q366" s="870"/>
      <c r="R366" s="870"/>
      <c r="S366" s="870"/>
      <c r="T366" s="870"/>
      <c r="U366" s="870"/>
      <c r="V366" s="870"/>
      <c r="W366" s="870"/>
      <c r="X366" s="870"/>
      <c r="Y366" s="870"/>
      <c r="Z366" s="870"/>
      <c r="AA366" s="870"/>
    </row>
    <row r="367" spans="1:27" s="871" customFormat="1" ht="12.75" customHeight="1">
      <c r="A367" s="870"/>
      <c r="B367" s="870"/>
      <c r="C367" s="870"/>
      <c r="D367" s="870"/>
      <c r="E367" s="874"/>
      <c r="F367" s="874"/>
      <c r="G367" s="874"/>
      <c r="H367" s="874"/>
      <c r="M367" s="870"/>
      <c r="N367" s="870"/>
      <c r="O367" s="870"/>
      <c r="P367" s="870"/>
      <c r="Q367" s="870"/>
      <c r="R367" s="870"/>
      <c r="S367" s="870"/>
      <c r="T367" s="870"/>
      <c r="U367" s="870"/>
      <c r="V367" s="870"/>
      <c r="W367" s="870"/>
      <c r="X367" s="870"/>
      <c r="Y367" s="870"/>
      <c r="Z367" s="870"/>
      <c r="AA367" s="870"/>
    </row>
    <row r="368" spans="1:27" s="871" customFormat="1" ht="12.75" customHeight="1">
      <c r="A368" s="870"/>
      <c r="B368" s="870"/>
      <c r="C368" s="870"/>
      <c r="D368" s="870"/>
      <c r="E368" s="874"/>
      <c r="F368" s="874"/>
      <c r="G368" s="874"/>
      <c r="H368" s="874"/>
      <c r="M368" s="870"/>
      <c r="N368" s="870"/>
      <c r="O368" s="870"/>
      <c r="P368" s="870"/>
      <c r="Q368" s="870"/>
      <c r="R368" s="870"/>
      <c r="S368" s="870"/>
      <c r="T368" s="870"/>
      <c r="U368" s="870"/>
      <c r="V368" s="870"/>
      <c r="W368" s="870"/>
      <c r="X368" s="870"/>
      <c r="Y368" s="870"/>
      <c r="Z368" s="870"/>
      <c r="AA368" s="870"/>
    </row>
    <row r="369" spans="1:27" s="871" customFormat="1" ht="12.75" customHeight="1">
      <c r="A369" s="870"/>
      <c r="B369" s="870"/>
      <c r="C369" s="870"/>
      <c r="D369" s="870"/>
      <c r="E369" s="874"/>
      <c r="F369" s="874"/>
      <c r="G369" s="874"/>
      <c r="H369" s="874"/>
      <c r="M369" s="870"/>
      <c r="N369" s="870"/>
      <c r="O369" s="870"/>
      <c r="P369" s="870"/>
      <c r="Q369" s="870"/>
      <c r="R369" s="870"/>
      <c r="S369" s="870"/>
      <c r="T369" s="870"/>
      <c r="U369" s="870"/>
      <c r="V369" s="870"/>
      <c r="W369" s="870"/>
      <c r="X369" s="870"/>
      <c r="Y369" s="870"/>
      <c r="Z369" s="870"/>
      <c r="AA369" s="870"/>
    </row>
    <row r="370" spans="1:27" s="871" customFormat="1" ht="12.75" customHeight="1">
      <c r="A370" s="870"/>
      <c r="B370" s="870"/>
      <c r="C370" s="870"/>
      <c r="D370" s="870"/>
      <c r="E370" s="874"/>
      <c r="F370" s="874"/>
      <c r="G370" s="874"/>
      <c r="H370" s="874"/>
      <c r="M370" s="870"/>
      <c r="N370" s="870"/>
      <c r="O370" s="870"/>
      <c r="P370" s="870"/>
      <c r="Q370" s="870"/>
      <c r="R370" s="870"/>
      <c r="S370" s="870"/>
      <c r="T370" s="870"/>
      <c r="U370" s="870"/>
      <c r="V370" s="870"/>
      <c r="W370" s="870"/>
      <c r="X370" s="870"/>
      <c r="Y370" s="870"/>
      <c r="Z370" s="870"/>
      <c r="AA370" s="870"/>
    </row>
    <row r="371" spans="1:27" s="871" customFormat="1" ht="12.75" customHeight="1">
      <c r="A371" s="870"/>
      <c r="B371" s="870"/>
      <c r="C371" s="870"/>
      <c r="D371" s="870"/>
      <c r="E371" s="874"/>
      <c r="F371" s="874"/>
      <c r="G371" s="874"/>
      <c r="H371" s="874"/>
      <c r="M371" s="870"/>
      <c r="N371" s="870"/>
      <c r="O371" s="870"/>
      <c r="P371" s="870"/>
      <c r="Q371" s="870"/>
      <c r="R371" s="870"/>
      <c r="S371" s="870"/>
      <c r="T371" s="870"/>
      <c r="U371" s="870"/>
      <c r="V371" s="870"/>
      <c r="W371" s="870"/>
      <c r="X371" s="870"/>
      <c r="Y371" s="870"/>
      <c r="Z371" s="870"/>
      <c r="AA371" s="870"/>
    </row>
    <row r="372" spans="1:27" s="871" customFormat="1" ht="12.75" customHeight="1">
      <c r="A372" s="870"/>
      <c r="B372" s="870"/>
      <c r="C372" s="870"/>
      <c r="D372" s="870"/>
      <c r="E372" s="874"/>
      <c r="F372" s="874"/>
      <c r="G372" s="874"/>
      <c r="H372" s="874"/>
      <c r="M372" s="870"/>
      <c r="N372" s="870"/>
      <c r="O372" s="870"/>
      <c r="P372" s="870"/>
      <c r="Q372" s="870"/>
      <c r="R372" s="870"/>
      <c r="S372" s="870"/>
      <c r="T372" s="870"/>
      <c r="U372" s="870"/>
      <c r="V372" s="870"/>
      <c r="W372" s="870"/>
      <c r="X372" s="870"/>
      <c r="Y372" s="870"/>
      <c r="Z372" s="870"/>
      <c r="AA372" s="870"/>
    </row>
    <row r="373" spans="1:27" s="871" customFormat="1" ht="12.75" customHeight="1">
      <c r="A373" s="870"/>
      <c r="B373" s="870"/>
      <c r="C373" s="870"/>
      <c r="D373" s="870"/>
      <c r="E373" s="874"/>
      <c r="F373" s="874"/>
      <c r="G373" s="874"/>
      <c r="H373" s="874"/>
      <c r="M373" s="870"/>
      <c r="N373" s="870"/>
      <c r="O373" s="870"/>
      <c r="P373" s="870"/>
      <c r="Q373" s="870"/>
      <c r="R373" s="870"/>
      <c r="S373" s="870"/>
      <c r="T373" s="870"/>
      <c r="U373" s="870"/>
      <c r="V373" s="870"/>
      <c r="W373" s="870"/>
      <c r="X373" s="870"/>
      <c r="Y373" s="870"/>
      <c r="Z373" s="870"/>
      <c r="AA373" s="870"/>
    </row>
    <row r="374" spans="1:27" s="871" customFormat="1" ht="12.75" customHeight="1">
      <c r="A374" s="870"/>
      <c r="B374" s="870"/>
      <c r="C374" s="870"/>
      <c r="D374" s="870"/>
      <c r="E374" s="874"/>
      <c r="F374" s="874"/>
      <c r="G374" s="874"/>
      <c r="H374" s="874"/>
      <c r="M374" s="870"/>
      <c r="N374" s="870"/>
      <c r="O374" s="870"/>
      <c r="P374" s="870"/>
      <c r="Q374" s="870"/>
      <c r="R374" s="870"/>
      <c r="S374" s="870"/>
      <c r="T374" s="870"/>
      <c r="U374" s="870"/>
      <c r="V374" s="870"/>
      <c r="W374" s="870"/>
      <c r="X374" s="870"/>
      <c r="Y374" s="870"/>
      <c r="Z374" s="870"/>
      <c r="AA374" s="870"/>
    </row>
    <row r="375" spans="1:27" s="871" customFormat="1" ht="12.75" customHeight="1">
      <c r="A375" s="870"/>
      <c r="B375" s="870"/>
      <c r="C375" s="870"/>
      <c r="D375" s="870"/>
      <c r="E375" s="874"/>
      <c r="F375" s="874"/>
      <c r="G375" s="874"/>
      <c r="H375" s="874"/>
      <c r="M375" s="870"/>
      <c r="N375" s="870"/>
      <c r="O375" s="870"/>
      <c r="P375" s="870"/>
      <c r="Q375" s="870"/>
      <c r="R375" s="870"/>
      <c r="S375" s="870"/>
      <c r="T375" s="870"/>
      <c r="U375" s="870"/>
      <c r="V375" s="870"/>
      <c r="W375" s="870"/>
      <c r="X375" s="870"/>
      <c r="Y375" s="870"/>
      <c r="Z375" s="870"/>
      <c r="AA375" s="870"/>
    </row>
    <row r="376" spans="1:27" s="871" customFormat="1" ht="12.75" customHeight="1">
      <c r="A376" s="870"/>
      <c r="B376" s="870"/>
      <c r="C376" s="870"/>
      <c r="D376" s="870"/>
      <c r="E376" s="874"/>
      <c r="F376" s="874"/>
      <c r="G376" s="874"/>
      <c r="H376" s="874"/>
      <c r="M376" s="870"/>
      <c r="N376" s="870"/>
      <c r="O376" s="870"/>
      <c r="P376" s="870"/>
      <c r="Q376" s="870"/>
      <c r="R376" s="870"/>
      <c r="S376" s="870"/>
      <c r="T376" s="870"/>
      <c r="U376" s="870"/>
      <c r="V376" s="870"/>
      <c r="W376" s="870"/>
      <c r="X376" s="870"/>
      <c r="Y376" s="870"/>
      <c r="Z376" s="870"/>
      <c r="AA376" s="870"/>
    </row>
    <row r="377" spans="1:27" s="871" customFormat="1" ht="12.75" customHeight="1">
      <c r="A377" s="870"/>
      <c r="B377" s="870"/>
      <c r="C377" s="870"/>
      <c r="D377" s="870"/>
      <c r="E377" s="874"/>
      <c r="F377" s="874"/>
      <c r="G377" s="874"/>
      <c r="H377" s="874"/>
      <c r="M377" s="870"/>
      <c r="N377" s="870"/>
      <c r="O377" s="870"/>
      <c r="P377" s="870"/>
      <c r="Q377" s="870"/>
      <c r="R377" s="870"/>
      <c r="S377" s="870"/>
      <c r="T377" s="870"/>
      <c r="U377" s="870"/>
      <c r="V377" s="870"/>
      <c r="W377" s="870"/>
      <c r="X377" s="870"/>
      <c r="Y377" s="870"/>
      <c r="Z377" s="870"/>
      <c r="AA377" s="870"/>
    </row>
    <row r="378" spans="1:27" s="871" customFormat="1" ht="12.75" customHeight="1">
      <c r="A378" s="870"/>
      <c r="B378" s="870"/>
      <c r="C378" s="870"/>
      <c r="D378" s="870"/>
      <c r="E378" s="874"/>
      <c r="F378" s="874"/>
      <c r="G378" s="874"/>
      <c r="H378" s="874"/>
      <c r="M378" s="870"/>
      <c r="N378" s="870"/>
      <c r="O378" s="870"/>
      <c r="P378" s="870"/>
      <c r="Q378" s="870"/>
      <c r="R378" s="870"/>
      <c r="S378" s="870"/>
      <c r="T378" s="870"/>
      <c r="U378" s="870"/>
      <c r="V378" s="870"/>
      <c r="W378" s="870"/>
      <c r="X378" s="870"/>
      <c r="Y378" s="870"/>
      <c r="Z378" s="870"/>
      <c r="AA378" s="870"/>
    </row>
    <row r="379" spans="1:27" s="871" customFormat="1" ht="12.75" customHeight="1">
      <c r="A379" s="870"/>
      <c r="B379" s="870"/>
      <c r="C379" s="870"/>
      <c r="D379" s="870"/>
      <c r="E379" s="874"/>
      <c r="F379" s="874"/>
      <c r="G379" s="874"/>
      <c r="H379" s="874"/>
      <c r="M379" s="870"/>
      <c r="N379" s="870"/>
      <c r="O379" s="870"/>
      <c r="P379" s="870"/>
      <c r="Q379" s="870"/>
      <c r="R379" s="870"/>
      <c r="S379" s="870"/>
      <c r="T379" s="870"/>
      <c r="U379" s="870"/>
      <c r="V379" s="870"/>
      <c r="W379" s="870"/>
      <c r="X379" s="870"/>
      <c r="Y379" s="870"/>
      <c r="Z379" s="870"/>
      <c r="AA379" s="870"/>
    </row>
    <row r="380" spans="1:27" s="871" customFormat="1" ht="12.75" customHeight="1">
      <c r="A380" s="870"/>
      <c r="B380" s="870"/>
      <c r="C380" s="870"/>
      <c r="D380" s="870"/>
      <c r="E380" s="874"/>
      <c r="F380" s="874"/>
      <c r="G380" s="874"/>
      <c r="H380" s="874"/>
      <c r="M380" s="870"/>
      <c r="N380" s="870"/>
      <c r="O380" s="870"/>
      <c r="P380" s="870"/>
      <c r="Q380" s="870"/>
      <c r="R380" s="870"/>
      <c r="S380" s="870"/>
      <c r="T380" s="870"/>
      <c r="U380" s="870"/>
      <c r="V380" s="870"/>
      <c r="W380" s="870"/>
      <c r="X380" s="870"/>
      <c r="Y380" s="870"/>
      <c r="Z380" s="870"/>
      <c r="AA380" s="870"/>
    </row>
    <row r="381" spans="1:27" s="871" customFormat="1" ht="12.75" customHeight="1">
      <c r="A381" s="870"/>
      <c r="B381" s="870"/>
      <c r="C381" s="870"/>
      <c r="D381" s="870"/>
      <c r="E381" s="874"/>
      <c r="F381" s="874"/>
      <c r="G381" s="874"/>
      <c r="H381" s="874"/>
      <c r="M381" s="870"/>
      <c r="N381" s="870"/>
      <c r="O381" s="870"/>
      <c r="P381" s="870"/>
      <c r="Q381" s="870"/>
      <c r="R381" s="870"/>
      <c r="S381" s="870"/>
      <c r="T381" s="870"/>
      <c r="U381" s="870"/>
      <c r="V381" s="870"/>
      <c r="W381" s="870"/>
      <c r="X381" s="870"/>
      <c r="Y381" s="870"/>
      <c r="Z381" s="870"/>
      <c r="AA381" s="870"/>
    </row>
    <row r="382" spans="1:27" s="871" customFormat="1" ht="12.75" customHeight="1">
      <c r="A382" s="870"/>
      <c r="B382" s="870"/>
      <c r="C382" s="870"/>
      <c r="D382" s="870"/>
      <c r="E382" s="874"/>
      <c r="F382" s="874"/>
      <c r="G382" s="874"/>
      <c r="H382" s="874"/>
      <c r="M382" s="870"/>
      <c r="N382" s="870"/>
      <c r="O382" s="870"/>
      <c r="P382" s="870"/>
      <c r="Q382" s="870"/>
      <c r="R382" s="870"/>
      <c r="S382" s="870"/>
      <c r="T382" s="870"/>
      <c r="U382" s="870"/>
      <c r="V382" s="870"/>
      <c r="W382" s="870"/>
      <c r="X382" s="870"/>
      <c r="Y382" s="870"/>
      <c r="Z382" s="870"/>
      <c r="AA382" s="870"/>
    </row>
    <row r="383" spans="1:27" s="871" customFormat="1" ht="12.75" customHeight="1">
      <c r="A383" s="870"/>
      <c r="B383" s="870"/>
      <c r="C383" s="870"/>
      <c r="D383" s="870"/>
      <c r="E383" s="874"/>
      <c r="F383" s="874"/>
      <c r="G383" s="874"/>
      <c r="H383" s="874"/>
      <c r="M383" s="870"/>
      <c r="N383" s="870"/>
      <c r="O383" s="870"/>
      <c r="P383" s="870"/>
      <c r="Q383" s="870"/>
      <c r="R383" s="870"/>
      <c r="S383" s="870"/>
      <c r="T383" s="870"/>
      <c r="U383" s="870"/>
      <c r="V383" s="870"/>
      <c r="W383" s="870"/>
      <c r="X383" s="870"/>
      <c r="Y383" s="870"/>
      <c r="Z383" s="870"/>
      <c r="AA383" s="870"/>
    </row>
    <row r="384" spans="1:27" s="871" customFormat="1" ht="12.75" customHeight="1">
      <c r="A384" s="870"/>
      <c r="B384" s="870"/>
      <c r="C384" s="870"/>
      <c r="D384" s="870"/>
      <c r="E384" s="874"/>
      <c r="F384" s="874"/>
      <c r="G384" s="874"/>
      <c r="H384" s="874"/>
      <c r="M384" s="870"/>
      <c r="N384" s="870"/>
      <c r="O384" s="870"/>
      <c r="P384" s="870"/>
      <c r="Q384" s="870"/>
      <c r="R384" s="870"/>
      <c r="S384" s="870"/>
      <c r="T384" s="870"/>
      <c r="U384" s="870"/>
      <c r="V384" s="870"/>
      <c r="W384" s="870"/>
      <c r="X384" s="870"/>
      <c r="Y384" s="870"/>
      <c r="Z384" s="870"/>
      <c r="AA384" s="870"/>
    </row>
    <row r="385" spans="1:27" s="871" customFormat="1" ht="12.75" customHeight="1">
      <c r="A385" s="870"/>
      <c r="B385" s="870"/>
      <c r="C385" s="870"/>
      <c r="D385" s="870"/>
      <c r="E385" s="874"/>
      <c r="F385" s="874"/>
      <c r="G385" s="874"/>
      <c r="H385" s="874"/>
      <c r="M385" s="870"/>
      <c r="N385" s="870"/>
      <c r="O385" s="870"/>
      <c r="P385" s="870"/>
      <c r="Q385" s="870"/>
      <c r="R385" s="870"/>
      <c r="S385" s="870"/>
      <c r="T385" s="870"/>
      <c r="U385" s="870"/>
      <c r="V385" s="870"/>
      <c r="W385" s="870"/>
      <c r="X385" s="870"/>
      <c r="Y385" s="870"/>
      <c r="Z385" s="870"/>
      <c r="AA385" s="870"/>
    </row>
    <row r="386" spans="1:27" s="871" customFormat="1" ht="12.75" customHeight="1">
      <c r="A386" s="870"/>
      <c r="B386" s="870"/>
      <c r="C386" s="870"/>
      <c r="D386" s="870"/>
      <c r="E386" s="874"/>
      <c r="F386" s="874"/>
      <c r="G386" s="874"/>
      <c r="H386" s="874"/>
      <c r="M386" s="870"/>
      <c r="N386" s="870"/>
      <c r="O386" s="870"/>
      <c r="P386" s="870"/>
      <c r="Q386" s="870"/>
      <c r="R386" s="870"/>
      <c r="S386" s="870"/>
      <c r="T386" s="870"/>
      <c r="U386" s="870"/>
      <c r="V386" s="870"/>
      <c r="W386" s="870"/>
      <c r="X386" s="870"/>
      <c r="Y386" s="870"/>
      <c r="Z386" s="870"/>
      <c r="AA386" s="870"/>
    </row>
    <row r="387" spans="1:27" s="871" customFormat="1" ht="12.75" customHeight="1">
      <c r="A387" s="870"/>
      <c r="B387" s="870"/>
      <c r="C387" s="870"/>
      <c r="D387" s="870"/>
      <c r="E387" s="874"/>
      <c r="F387" s="874"/>
      <c r="G387" s="874"/>
      <c r="H387" s="874"/>
      <c r="M387" s="870"/>
      <c r="N387" s="870"/>
      <c r="O387" s="870"/>
      <c r="P387" s="870"/>
      <c r="Q387" s="870"/>
      <c r="R387" s="870"/>
      <c r="S387" s="870"/>
      <c r="T387" s="870"/>
      <c r="U387" s="870"/>
      <c r="V387" s="870"/>
      <c r="W387" s="870"/>
      <c r="X387" s="870"/>
      <c r="Y387" s="870"/>
      <c r="Z387" s="870"/>
      <c r="AA387" s="870"/>
    </row>
    <row r="388" spans="1:27" s="871" customFormat="1" ht="12.75" customHeight="1">
      <c r="A388" s="870"/>
      <c r="B388" s="870"/>
      <c r="C388" s="870"/>
      <c r="D388" s="870"/>
      <c r="E388" s="874"/>
      <c r="F388" s="874"/>
      <c r="G388" s="874"/>
      <c r="H388" s="874"/>
      <c r="M388" s="870"/>
      <c r="N388" s="870"/>
      <c r="O388" s="870"/>
      <c r="P388" s="870"/>
      <c r="Q388" s="870"/>
      <c r="R388" s="870"/>
      <c r="S388" s="870"/>
      <c r="T388" s="870"/>
      <c r="U388" s="870"/>
      <c r="V388" s="870"/>
      <c r="W388" s="870"/>
      <c r="X388" s="870"/>
      <c r="Y388" s="870"/>
      <c r="Z388" s="870"/>
      <c r="AA388" s="870"/>
    </row>
    <row r="389" spans="1:27" s="871" customFormat="1" ht="12.75" customHeight="1">
      <c r="A389" s="870"/>
      <c r="B389" s="870"/>
      <c r="C389" s="870"/>
      <c r="D389" s="870"/>
      <c r="E389" s="874"/>
      <c r="F389" s="874"/>
      <c r="G389" s="874"/>
      <c r="H389" s="874"/>
      <c r="M389" s="870"/>
      <c r="N389" s="870"/>
      <c r="O389" s="870"/>
      <c r="P389" s="870"/>
      <c r="Q389" s="870"/>
      <c r="R389" s="870"/>
      <c r="S389" s="870"/>
      <c r="T389" s="870"/>
      <c r="U389" s="870"/>
      <c r="V389" s="870"/>
      <c r="W389" s="870"/>
      <c r="X389" s="870"/>
      <c r="Y389" s="870"/>
      <c r="Z389" s="870"/>
      <c r="AA389" s="870"/>
    </row>
    <row r="390" spans="1:27" s="871" customFormat="1" ht="12.75" customHeight="1">
      <c r="A390" s="870"/>
      <c r="B390" s="870"/>
      <c r="C390" s="870"/>
      <c r="D390" s="870"/>
      <c r="E390" s="874"/>
      <c r="F390" s="874"/>
      <c r="G390" s="874"/>
      <c r="H390" s="874"/>
      <c r="M390" s="870"/>
      <c r="N390" s="870"/>
      <c r="O390" s="870"/>
      <c r="P390" s="870"/>
      <c r="Q390" s="870"/>
      <c r="R390" s="870"/>
      <c r="S390" s="870"/>
      <c r="T390" s="870"/>
      <c r="U390" s="870"/>
      <c r="V390" s="870"/>
      <c r="W390" s="870"/>
      <c r="X390" s="870"/>
      <c r="Y390" s="870"/>
      <c r="Z390" s="870"/>
      <c r="AA390" s="870"/>
    </row>
    <row r="391" spans="1:27" s="871" customFormat="1" ht="12.75" customHeight="1">
      <c r="A391" s="870"/>
      <c r="B391" s="870"/>
      <c r="C391" s="870"/>
      <c r="D391" s="870"/>
      <c r="E391" s="874"/>
      <c r="F391" s="874"/>
      <c r="G391" s="874"/>
      <c r="H391" s="874"/>
      <c r="M391" s="870"/>
      <c r="N391" s="870"/>
      <c r="O391" s="870"/>
      <c r="P391" s="870"/>
      <c r="Q391" s="870"/>
      <c r="R391" s="870"/>
      <c r="S391" s="870"/>
      <c r="T391" s="870"/>
      <c r="U391" s="870"/>
      <c r="V391" s="870"/>
      <c r="W391" s="870"/>
      <c r="X391" s="870"/>
      <c r="Y391" s="870"/>
      <c r="Z391" s="870"/>
      <c r="AA391" s="870"/>
    </row>
    <row r="392" spans="1:27" s="871" customFormat="1" ht="12.75" customHeight="1">
      <c r="A392" s="870"/>
      <c r="B392" s="870"/>
      <c r="C392" s="870"/>
      <c r="D392" s="870"/>
      <c r="E392" s="874"/>
      <c r="F392" s="874"/>
      <c r="G392" s="874"/>
      <c r="H392" s="874"/>
      <c r="M392" s="870"/>
      <c r="N392" s="870"/>
      <c r="O392" s="870"/>
      <c r="P392" s="870"/>
      <c r="Q392" s="870"/>
      <c r="R392" s="870"/>
      <c r="S392" s="870"/>
      <c r="T392" s="870"/>
      <c r="U392" s="870"/>
      <c r="V392" s="870"/>
      <c r="W392" s="870"/>
      <c r="X392" s="870"/>
      <c r="Y392" s="870"/>
      <c r="Z392" s="870"/>
      <c r="AA392" s="870"/>
    </row>
    <row r="393" spans="1:27" s="871" customFormat="1" ht="12.75" customHeight="1">
      <c r="A393" s="870"/>
      <c r="B393" s="870"/>
      <c r="C393" s="870"/>
      <c r="D393" s="870"/>
      <c r="E393" s="874"/>
      <c r="F393" s="874"/>
      <c r="G393" s="874"/>
      <c r="H393" s="874"/>
      <c r="M393" s="870"/>
      <c r="N393" s="870"/>
      <c r="O393" s="870"/>
      <c r="P393" s="870"/>
      <c r="Q393" s="870"/>
      <c r="R393" s="870"/>
      <c r="S393" s="870"/>
      <c r="T393" s="870"/>
      <c r="U393" s="870"/>
      <c r="V393" s="870"/>
      <c r="W393" s="870"/>
      <c r="X393" s="870"/>
      <c r="Y393" s="870"/>
      <c r="Z393" s="870"/>
      <c r="AA393" s="870"/>
    </row>
    <row r="394" spans="1:27" s="871" customFormat="1" ht="12.75" customHeight="1">
      <c r="A394" s="870"/>
      <c r="B394" s="870"/>
      <c r="C394" s="870"/>
      <c r="D394" s="870"/>
      <c r="E394" s="874"/>
      <c r="F394" s="874"/>
      <c r="G394" s="874"/>
      <c r="H394" s="874"/>
      <c r="M394" s="870"/>
      <c r="N394" s="870"/>
      <c r="O394" s="870"/>
      <c r="P394" s="870"/>
      <c r="Q394" s="870"/>
      <c r="R394" s="870"/>
      <c r="S394" s="870"/>
      <c r="T394" s="870"/>
      <c r="U394" s="870"/>
      <c r="V394" s="870"/>
      <c r="W394" s="870"/>
      <c r="X394" s="870"/>
      <c r="Y394" s="870"/>
      <c r="Z394" s="870"/>
      <c r="AA394" s="870"/>
    </row>
    <row r="395" spans="1:27" s="871" customFormat="1" ht="12.75" customHeight="1">
      <c r="A395" s="870"/>
      <c r="B395" s="870"/>
      <c r="C395" s="870"/>
      <c r="D395" s="870"/>
      <c r="E395" s="874"/>
      <c r="F395" s="874"/>
      <c r="G395" s="874"/>
      <c r="H395" s="874"/>
      <c r="M395" s="870"/>
      <c r="N395" s="870"/>
      <c r="O395" s="870"/>
      <c r="P395" s="870"/>
      <c r="Q395" s="870"/>
      <c r="R395" s="870"/>
      <c r="S395" s="870"/>
      <c r="T395" s="870"/>
      <c r="U395" s="870"/>
      <c r="V395" s="870"/>
      <c r="W395" s="870"/>
      <c r="X395" s="870"/>
      <c r="Y395" s="870"/>
      <c r="Z395" s="870"/>
      <c r="AA395" s="870"/>
    </row>
    <row r="396" spans="1:27" s="871" customFormat="1" ht="12.75" customHeight="1">
      <c r="A396" s="870"/>
      <c r="B396" s="870"/>
      <c r="C396" s="870"/>
      <c r="D396" s="870"/>
      <c r="E396" s="874"/>
      <c r="F396" s="874"/>
      <c r="G396" s="874"/>
      <c r="H396" s="874"/>
      <c r="M396" s="870"/>
      <c r="N396" s="870"/>
      <c r="O396" s="870"/>
      <c r="P396" s="870"/>
      <c r="Q396" s="870"/>
      <c r="R396" s="870"/>
      <c r="S396" s="870"/>
      <c r="T396" s="870"/>
      <c r="U396" s="870"/>
      <c r="V396" s="870"/>
      <c r="W396" s="870"/>
      <c r="X396" s="870"/>
      <c r="Y396" s="870"/>
      <c r="Z396" s="870"/>
      <c r="AA396" s="870"/>
    </row>
    <row r="397" spans="1:27" s="871" customFormat="1" ht="12.75" customHeight="1">
      <c r="A397" s="870"/>
      <c r="B397" s="870"/>
      <c r="C397" s="870"/>
      <c r="D397" s="870"/>
      <c r="E397" s="874"/>
      <c r="F397" s="874"/>
      <c r="G397" s="874"/>
      <c r="H397" s="874"/>
      <c r="M397" s="870"/>
      <c r="N397" s="870"/>
      <c r="O397" s="870"/>
      <c r="P397" s="870"/>
      <c r="Q397" s="870"/>
      <c r="R397" s="870"/>
      <c r="S397" s="870"/>
      <c r="T397" s="870"/>
      <c r="U397" s="870"/>
      <c r="V397" s="870"/>
      <c r="W397" s="870"/>
      <c r="X397" s="870"/>
      <c r="Y397" s="870"/>
      <c r="Z397" s="870"/>
      <c r="AA397" s="870"/>
    </row>
    <row r="398" spans="1:27" s="871" customFormat="1" ht="12.75" customHeight="1">
      <c r="A398" s="870"/>
      <c r="B398" s="870"/>
      <c r="C398" s="870"/>
      <c r="D398" s="870"/>
      <c r="E398" s="874"/>
      <c r="F398" s="874"/>
      <c r="G398" s="874"/>
      <c r="H398" s="874"/>
      <c r="M398" s="870"/>
      <c r="N398" s="870"/>
      <c r="O398" s="870"/>
      <c r="P398" s="870"/>
      <c r="Q398" s="870"/>
      <c r="R398" s="870"/>
      <c r="S398" s="870"/>
      <c r="T398" s="870"/>
      <c r="U398" s="870"/>
      <c r="V398" s="870"/>
      <c r="W398" s="870"/>
      <c r="X398" s="870"/>
      <c r="Y398" s="870"/>
      <c r="Z398" s="870"/>
      <c r="AA398" s="870"/>
    </row>
    <row r="399" spans="1:27" s="871" customFormat="1" ht="12.75" customHeight="1">
      <c r="A399" s="870"/>
      <c r="B399" s="870"/>
      <c r="C399" s="870"/>
      <c r="D399" s="870"/>
      <c r="E399" s="874"/>
      <c r="F399" s="874"/>
      <c r="G399" s="874"/>
      <c r="H399" s="874"/>
      <c r="M399" s="870"/>
      <c r="N399" s="870"/>
      <c r="O399" s="870"/>
      <c r="P399" s="870"/>
      <c r="Q399" s="870"/>
      <c r="R399" s="870"/>
      <c r="S399" s="870"/>
      <c r="T399" s="870"/>
      <c r="U399" s="870"/>
      <c r="V399" s="870"/>
      <c r="W399" s="870"/>
      <c r="X399" s="870"/>
      <c r="Y399" s="870"/>
      <c r="Z399" s="870"/>
      <c r="AA399" s="870"/>
    </row>
    <row r="400" spans="1:27" s="871" customFormat="1" ht="12.75" customHeight="1">
      <c r="A400" s="870"/>
      <c r="B400" s="870"/>
      <c r="C400" s="870"/>
      <c r="D400" s="870"/>
      <c r="E400" s="874"/>
      <c r="F400" s="874"/>
      <c r="G400" s="874"/>
      <c r="H400" s="874"/>
      <c r="M400" s="870"/>
      <c r="N400" s="870"/>
      <c r="O400" s="870"/>
      <c r="P400" s="870"/>
      <c r="Q400" s="870"/>
      <c r="R400" s="870"/>
      <c r="S400" s="870"/>
      <c r="T400" s="870"/>
      <c r="U400" s="870"/>
      <c r="V400" s="870"/>
      <c r="W400" s="870"/>
      <c r="X400" s="870"/>
      <c r="Y400" s="870"/>
      <c r="Z400" s="870"/>
      <c r="AA400" s="870"/>
    </row>
    <row r="401" spans="1:27" s="871" customFormat="1" ht="12.75" customHeight="1">
      <c r="A401" s="870"/>
      <c r="B401" s="870"/>
      <c r="C401" s="870"/>
      <c r="D401" s="870"/>
      <c r="E401" s="874"/>
      <c r="F401" s="874"/>
      <c r="G401" s="874"/>
      <c r="H401" s="874"/>
      <c r="M401" s="870"/>
      <c r="N401" s="870"/>
      <c r="O401" s="870"/>
      <c r="P401" s="870"/>
      <c r="Q401" s="870"/>
      <c r="R401" s="870"/>
      <c r="S401" s="870"/>
      <c r="T401" s="870"/>
      <c r="U401" s="870"/>
      <c r="V401" s="870"/>
      <c r="W401" s="870"/>
      <c r="X401" s="870"/>
      <c r="Y401" s="870"/>
      <c r="Z401" s="870"/>
      <c r="AA401" s="870"/>
    </row>
    <row r="402" spans="1:27" s="871" customFormat="1" ht="12.75" customHeight="1">
      <c r="A402" s="870"/>
      <c r="B402" s="870"/>
      <c r="C402" s="870"/>
      <c r="D402" s="870"/>
      <c r="E402" s="874"/>
      <c r="F402" s="874"/>
      <c r="G402" s="874"/>
      <c r="H402" s="874"/>
      <c r="M402" s="870"/>
      <c r="N402" s="870"/>
      <c r="O402" s="870"/>
      <c r="P402" s="870"/>
      <c r="Q402" s="870"/>
      <c r="R402" s="870"/>
      <c r="S402" s="870"/>
      <c r="T402" s="870"/>
      <c r="U402" s="870"/>
      <c r="V402" s="870"/>
      <c r="W402" s="870"/>
      <c r="X402" s="870"/>
      <c r="Y402" s="870"/>
      <c r="Z402" s="870"/>
      <c r="AA402" s="870"/>
    </row>
    <row r="403" spans="1:27" s="871" customFormat="1" ht="12.75" customHeight="1">
      <c r="A403" s="870"/>
      <c r="B403" s="870"/>
      <c r="C403" s="870"/>
      <c r="D403" s="870"/>
      <c r="E403" s="874"/>
      <c r="F403" s="874"/>
      <c r="G403" s="874"/>
      <c r="H403" s="874"/>
      <c r="M403" s="870"/>
      <c r="N403" s="870"/>
      <c r="O403" s="870"/>
      <c r="P403" s="870"/>
      <c r="Q403" s="870"/>
      <c r="R403" s="870"/>
      <c r="S403" s="870"/>
      <c r="T403" s="870"/>
      <c r="U403" s="870"/>
      <c r="V403" s="870"/>
      <c r="W403" s="870"/>
      <c r="X403" s="870"/>
      <c r="Y403" s="870"/>
      <c r="Z403" s="870"/>
      <c r="AA403" s="870"/>
    </row>
    <row r="404" spans="1:27" s="871" customFormat="1" ht="12.75" customHeight="1">
      <c r="A404" s="870"/>
      <c r="B404" s="870"/>
      <c r="C404" s="870"/>
      <c r="D404" s="870"/>
      <c r="E404" s="874"/>
      <c r="F404" s="874"/>
      <c r="G404" s="874"/>
      <c r="H404" s="874"/>
      <c r="M404" s="870"/>
      <c r="N404" s="870"/>
      <c r="O404" s="870"/>
      <c r="P404" s="870"/>
      <c r="Q404" s="870"/>
      <c r="R404" s="870"/>
      <c r="S404" s="870"/>
      <c r="T404" s="870"/>
      <c r="U404" s="870"/>
      <c r="V404" s="870"/>
      <c r="W404" s="870"/>
      <c r="X404" s="870"/>
      <c r="Y404" s="870"/>
      <c r="Z404" s="870"/>
      <c r="AA404" s="870"/>
    </row>
    <row r="405" spans="1:27" s="871" customFormat="1" ht="12.75" customHeight="1">
      <c r="A405" s="870"/>
      <c r="B405" s="870"/>
      <c r="C405" s="870"/>
      <c r="D405" s="870"/>
      <c r="E405" s="874"/>
      <c r="F405" s="874"/>
      <c r="G405" s="874"/>
      <c r="H405" s="874"/>
      <c r="M405" s="870"/>
      <c r="N405" s="870"/>
      <c r="O405" s="870"/>
      <c r="P405" s="870"/>
      <c r="Q405" s="870"/>
      <c r="R405" s="870"/>
      <c r="S405" s="870"/>
      <c r="T405" s="870"/>
      <c r="U405" s="870"/>
      <c r="V405" s="870"/>
      <c r="W405" s="870"/>
      <c r="X405" s="870"/>
      <c r="Y405" s="870"/>
      <c r="Z405" s="870"/>
      <c r="AA405" s="870"/>
    </row>
    <row r="406" spans="1:27" s="871" customFormat="1" ht="12.75" customHeight="1">
      <c r="A406" s="870"/>
      <c r="B406" s="870"/>
      <c r="C406" s="870"/>
      <c r="D406" s="870"/>
      <c r="E406" s="874"/>
      <c r="F406" s="874"/>
      <c r="G406" s="874"/>
      <c r="H406" s="874"/>
      <c r="M406" s="870"/>
      <c r="N406" s="870"/>
      <c r="O406" s="870"/>
      <c r="P406" s="870"/>
      <c r="Q406" s="870"/>
      <c r="R406" s="870"/>
      <c r="S406" s="870"/>
      <c r="T406" s="870"/>
      <c r="U406" s="870"/>
      <c r="V406" s="870"/>
      <c r="W406" s="870"/>
      <c r="X406" s="870"/>
      <c r="Y406" s="870"/>
      <c r="Z406" s="870"/>
      <c r="AA406" s="870"/>
    </row>
    <row r="407" spans="1:27" s="871" customFormat="1" ht="12.75" customHeight="1">
      <c r="A407" s="870"/>
      <c r="B407" s="870"/>
      <c r="C407" s="870"/>
      <c r="D407" s="870"/>
      <c r="E407" s="874"/>
      <c r="F407" s="874"/>
      <c r="G407" s="874"/>
      <c r="H407" s="874"/>
      <c r="M407" s="870"/>
      <c r="N407" s="870"/>
      <c r="O407" s="870"/>
      <c r="P407" s="870"/>
      <c r="Q407" s="870"/>
      <c r="R407" s="870"/>
      <c r="S407" s="870"/>
      <c r="T407" s="870"/>
      <c r="U407" s="870"/>
      <c r="V407" s="870"/>
      <c r="W407" s="870"/>
      <c r="X407" s="870"/>
      <c r="Y407" s="870"/>
      <c r="Z407" s="870"/>
      <c r="AA407" s="870"/>
    </row>
    <row r="408" spans="1:27" s="871" customFormat="1" ht="12.75" customHeight="1">
      <c r="A408" s="870"/>
      <c r="B408" s="870"/>
      <c r="C408" s="870"/>
      <c r="D408" s="870"/>
      <c r="E408" s="874"/>
      <c r="F408" s="874"/>
      <c r="G408" s="874"/>
      <c r="H408" s="874"/>
      <c r="M408" s="870"/>
      <c r="N408" s="870"/>
      <c r="O408" s="870"/>
      <c r="P408" s="870"/>
      <c r="Q408" s="870"/>
      <c r="R408" s="870"/>
      <c r="S408" s="870"/>
      <c r="T408" s="870"/>
      <c r="U408" s="870"/>
      <c r="V408" s="870"/>
      <c r="W408" s="870"/>
      <c r="X408" s="870"/>
      <c r="Y408" s="870"/>
      <c r="Z408" s="870"/>
      <c r="AA408" s="870"/>
    </row>
    <row r="409" spans="1:27" s="871" customFormat="1" ht="12.75" customHeight="1">
      <c r="A409" s="870"/>
      <c r="B409" s="870"/>
      <c r="C409" s="870"/>
      <c r="D409" s="870"/>
      <c r="E409" s="874"/>
      <c r="F409" s="874"/>
      <c r="G409" s="874"/>
      <c r="H409" s="874"/>
      <c r="M409" s="870"/>
      <c r="N409" s="870"/>
      <c r="O409" s="870"/>
      <c r="P409" s="870"/>
      <c r="Q409" s="870"/>
      <c r="R409" s="870"/>
      <c r="S409" s="870"/>
      <c r="T409" s="870"/>
      <c r="U409" s="870"/>
      <c r="V409" s="870"/>
      <c r="W409" s="870"/>
      <c r="X409" s="870"/>
      <c r="Y409" s="870"/>
      <c r="Z409" s="870"/>
      <c r="AA409" s="870"/>
    </row>
    <row r="410" spans="1:27" s="871" customFormat="1" ht="12.75" customHeight="1">
      <c r="A410" s="870"/>
      <c r="B410" s="870"/>
      <c r="C410" s="870"/>
      <c r="D410" s="870"/>
      <c r="E410" s="874"/>
      <c r="F410" s="874"/>
      <c r="G410" s="874"/>
      <c r="H410" s="874"/>
      <c r="M410" s="870"/>
      <c r="N410" s="870"/>
      <c r="O410" s="870"/>
      <c r="P410" s="870"/>
      <c r="Q410" s="870"/>
      <c r="R410" s="870"/>
      <c r="S410" s="870"/>
      <c r="T410" s="870"/>
      <c r="U410" s="870"/>
      <c r="V410" s="870"/>
      <c r="W410" s="870"/>
      <c r="X410" s="870"/>
      <c r="Y410" s="870"/>
      <c r="Z410" s="870"/>
      <c r="AA410" s="870"/>
    </row>
    <row r="411" spans="1:27" s="871" customFormat="1" ht="12.75" customHeight="1">
      <c r="A411" s="870"/>
      <c r="B411" s="870"/>
      <c r="C411" s="870"/>
      <c r="D411" s="870"/>
      <c r="E411" s="874"/>
      <c r="F411" s="874"/>
      <c r="G411" s="874"/>
      <c r="H411" s="874"/>
      <c r="M411" s="870"/>
      <c r="N411" s="870"/>
      <c r="O411" s="870"/>
      <c r="P411" s="870"/>
      <c r="Q411" s="870"/>
      <c r="R411" s="870"/>
      <c r="S411" s="870"/>
      <c r="T411" s="870"/>
      <c r="U411" s="870"/>
      <c r="V411" s="870"/>
      <c r="W411" s="870"/>
      <c r="X411" s="870"/>
      <c r="Y411" s="870"/>
      <c r="Z411" s="870"/>
      <c r="AA411" s="870"/>
    </row>
    <row r="412" spans="1:27" s="871" customFormat="1" ht="12.75" customHeight="1">
      <c r="A412" s="870"/>
      <c r="B412" s="870"/>
      <c r="C412" s="870"/>
      <c r="D412" s="870"/>
      <c r="E412" s="874"/>
      <c r="F412" s="874"/>
      <c r="G412" s="874"/>
      <c r="H412" s="874"/>
      <c r="M412" s="870"/>
      <c r="N412" s="870"/>
      <c r="O412" s="870"/>
      <c r="P412" s="870"/>
      <c r="Q412" s="870"/>
      <c r="R412" s="870"/>
      <c r="S412" s="870"/>
      <c r="T412" s="870"/>
      <c r="U412" s="870"/>
      <c r="V412" s="870"/>
      <c r="W412" s="870"/>
      <c r="X412" s="870"/>
      <c r="Y412" s="870"/>
      <c r="Z412" s="870"/>
      <c r="AA412" s="870"/>
    </row>
    <row r="413" spans="1:27" s="871" customFormat="1" ht="12.75" customHeight="1">
      <c r="A413" s="870"/>
      <c r="B413" s="870"/>
      <c r="C413" s="870"/>
      <c r="D413" s="870"/>
      <c r="E413" s="874"/>
      <c r="F413" s="874"/>
      <c r="G413" s="874"/>
      <c r="H413" s="874"/>
      <c r="M413" s="870"/>
      <c r="N413" s="870"/>
      <c r="O413" s="870"/>
      <c r="P413" s="870"/>
      <c r="Q413" s="870"/>
      <c r="R413" s="870"/>
      <c r="S413" s="870"/>
      <c r="T413" s="870"/>
      <c r="U413" s="870"/>
      <c r="V413" s="870"/>
      <c r="W413" s="870"/>
      <c r="X413" s="870"/>
      <c r="Y413" s="870"/>
      <c r="Z413" s="870"/>
      <c r="AA413" s="870"/>
    </row>
    <row r="414" spans="1:27" s="871" customFormat="1" ht="12.75" customHeight="1">
      <c r="A414" s="870"/>
      <c r="B414" s="870"/>
      <c r="C414" s="870"/>
      <c r="D414" s="870"/>
      <c r="E414" s="874"/>
      <c r="F414" s="874"/>
      <c r="G414" s="874"/>
      <c r="H414" s="874"/>
      <c r="M414" s="870"/>
      <c r="N414" s="870"/>
      <c r="O414" s="870"/>
      <c r="P414" s="870"/>
      <c r="Q414" s="870"/>
      <c r="R414" s="870"/>
      <c r="S414" s="870"/>
      <c r="T414" s="870"/>
      <c r="U414" s="870"/>
      <c r="V414" s="870"/>
      <c r="W414" s="870"/>
      <c r="X414" s="870"/>
      <c r="Y414" s="870"/>
      <c r="Z414" s="870"/>
      <c r="AA414" s="870"/>
    </row>
    <row r="415" spans="1:27" s="871" customFormat="1" ht="12.75" customHeight="1">
      <c r="A415" s="870"/>
      <c r="B415" s="870"/>
      <c r="C415" s="870"/>
      <c r="D415" s="870"/>
      <c r="E415" s="874"/>
      <c r="F415" s="874"/>
      <c r="G415" s="874"/>
      <c r="H415" s="874"/>
      <c r="M415" s="870"/>
      <c r="N415" s="870"/>
      <c r="O415" s="870"/>
      <c r="P415" s="870"/>
      <c r="Q415" s="870"/>
      <c r="R415" s="870"/>
      <c r="S415" s="870"/>
      <c r="T415" s="870"/>
      <c r="U415" s="870"/>
      <c r="V415" s="870"/>
      <c r="W415" s="870"/>
      <c r="X415" s="870"/>
      <c r="Y415" s="870"/>
      <c r="Z415" s="870"/>
      <c r="AA415" s="870"/>
    </row>
    <row r="416" spans="1:27" s="871" customFormat="1" ht="12.75" customHeight="1">
      <c r="A416" s="870"/>
      <c r="B416" s="870"/>
      <c r="C416" s="870"/>
      <c r="D416" s="870"/>
      <c r="E416" s="874"/>
      <c r="F416" s="874"/>
      <c r="G416" s="874"/>
      <c r="H416" s="874"/>
      <c r="M416" s="870"/>
      <c r="N416" s="870"/>
      <c r="O416" s="870"/>
      <c r="P416" s="870"/>
      <c r="Q416" s="870"/>
      <c r="R416" s="870"/>
      <c r="S416" s="870"/>
      <c r="T416" s="870"/>
      <c r="U416" s="870"/>
      <c r="V416" s="870"/>
      <c r="W416" s="870"/>
      <c r="X416" s="870"/>
      <c r="Y416" s="870"/>
      <c r="Z416" s="870"/>
      <c r="AA416" s="870"/>
    </row>
    <row r="417" spans="1:27" s="871" customFormat="1" ht="12.75" customHeight="1">
      <c r="A417" s="870"/>
      <c r="B417" s="870"/>
      <c r="C417" s="870"/>
      <c r="D417" s="870"/>
      <c r="E417" s="874"/>
      <c r="F417" s="874"/>
      <c r="G417" s="874"/>
      <c r="H417" s="874"/>
      <c r="M417" s="870"/>
      <c r="N417" s="870"/>
      <c r="O417" s="870"/>
      <c r="P417" s="870"/>
      <c r="Q417" s="870"/>
      <c r="R417" s="870"/>
      <c r="S417" s="870"/>
      <c r="T417" s="870"/>
      <c r="U417" s="870"/>
      <c r="V417" s="870"/>
      <c r="W417" s="870"/>
      <c r="X417" s="870"/>
      <c r="Y417" s="870"/>
      <c r="Z417" s="870"/>
      <c r="AA417" s="870"/>
    </row>
    <row r="418" spans="1:27" s="871" customFormat="1" ht="12.75" customHeight="1">
      <c r="A418" s="870"/>
      <c r="B418" s="870"/>
      <c r="C418" s="870"/>
      <c r="D418" s="870"/>
      <c r="E418" s="874"/>
      <c r="F418" s="874"/>
      <c r="G418" s="874"/>
      <c r="H418" s="874"/>
      <c r="M418" s="870"/>
      <c r="N418" s="870"/>
      <c r="O418" s="870"/>
      <c r="P418" s="870"/>
      <c r="Q418" s="870"/>
      <c r="R418" s="870"/>
      <c r="S418" s="870"/>
      <c r="T418" s="870"/>
      <c r="U418" s="870"/>
      <c r="V418" s="870"/>
      <c r="W418" s="870"/>
      <c r="X418" s="870"/>
      <c r="Y418" s="870"/>
      <c r="Z418" s="870"/>
      <c r="AA418" s="870"/>
    </row>
    <row r="419" spans="1:27" s="871" customFormat="1" ht="12.75" customHeight="1">
      <c r="A419" s="870"/>
      <c r="B419" s="870"/>
      <c r="C419" s="870"/>
      <c r="D419" s="870"/>
      <c r="E419" s="874"/>
      <c r="F419" s="874"/>
      <c r="G419" s="874"/>
      <c r="H419" s="874"/>
      <c r="M419" s="870"/>
      <c r="N419" s="870"/>
      <c r="O419" s="870"/>
      <c r="P419" s="870"/>
      <c r="Q419" s="870"/>
      <c r="R419" s="870"/>
      <c r="S419" s="870"/>
      <c r="T419" s="870"/>
      <c r="U419" s="870"/>
      <c r="V419" s="870"/>
      <c r="W419" s="870"/>
      <c r="X419" s="870"/>
      <c r="Y419" s="870"/>
      <c r="Z419" s="870"/>
      <c r="AA419" s="870"/>
    </row>
    <row r="420" spans="1:27" s="871" customFormat="1" ht="12.75" customHeight="1">
      <c r="A420" s="870"/>
      <c r="B420" s="870"/>
      <c r="C420" s="870"/>
      <c r="D420" s="870"/>
      <c r="E420" s="874"/>
      <c r="F420" s="874"/>
      <c r="G420" s="874"/>
      <c r="H420" s="874"/>
      <c r="M420" s="870"/>
      <c r="N420" s="870"/>
      <c r="O420" s="870"/>
      <c r="P420" s="870"/>
      <c r="Q420" s="870"/>
      <c r="R420" s="870"/>
      <c r="S420" s="870"/>
      <c r="T420" s="870"/>
      <c r="U420" s="870"/>
      <c r="V420" s="870"/>
      <c r="W420" s="870"/>
      <c r="X420" s="870"/>
      <c r="Y420" s="870"/>
      <c r="Z420" s="870"/>
      <c r="AA420" s="870"/>
    </row>
    <row r="421" spans="1:27" s="871" customFormat="1" ht="12.75" customHeight="1">
      <c r="A421" s="870"/>
      <c r="B421" s="870"/>
      <c r="C421" s="870"/>
      <c r="D421" s="870"/>
      <c r="E421" s="874"/>
      <c r="F421" s="874"/>
      <c r="G421" s="874"/>
      <c r="H421" s="874"/>
      <c r="M421" s="870"/>
      <c r="N421" s="870"/>
      <c r="O421" s="870"/>
      <c r="P421" s="870"/>
      <c r="Q421" s="870"/>
      <c r="R421" s="870"/>
      <c r="S421" s="870"/>
      <c r="T421" s="870"/>
      <c r="U421" s="870"/>
      <c r="V421" s="870"/>
      <c r="W421" s="870"/>
      <c r="X421" s="870"/>
      <c r="Y421" s="870"/>
      <c r="Z421" s="870"/>
      <c r="AA421" s="870"/>
    </row>
    <row r="422" spans="1:27" s="871" customFormat="1" ht="12.75" customHeight="1">
      <c r="A422" s="870"/>
      <c r="B422" s="870"/>
      <c r="C422" s="870"/>
      <c r="D422" s="870"/>
      <c r="E422" s="874"/>
      <c r="F422" s="874"/>
      <c r="G422" s="874"/>
      <c r="H422" s="874"/>
      <c r="M422" s="870"/>
      <c r="N422" s="870"/>
      <c r="O422" s="870"/>
      <c r="P422" s="870"/>
      <c r="Q422" s="870"/>
      <c r="R422" s="870"/>
      <c r="S422" s="870"/>
      <c r="T422" s="870"/>
      <c r="U422" s="870"/>
      <c r="V422" s="870"/>
      <c r="W422" s="870"/>
      <c r="X422" s="870"/>
      <c r="Y422" s="870"/>
      <c r="Z422" s="870"/>
      <c r="AA422" s="870"/>
    </row>
    <row r="423" spans="1:27" s="871" customFormat="1" ht="12.75" customHeight="1">
      <c r="A423" s="870"/>
      <c r="B423" s="870"/>
      <c r="C423" s="870"/>
      <c r="D423" s="870"/>
      <c r="E423" s="874"/>
      <c r="F423" s="874"/>
      <c r="G423" s="874"/>
      <c r="H423" s="874"/>
      <c r="M423" s="870"/>
      <c r="N423" s="870"/>
      <c r="O423" s="870"/>
      <c r="P423" s="870"/>
      <c r="Q423" s="870"/>
      <c r="R423" s="870"/>
      <c r="S423" s="870"/>
      <c r="T423" s="870"/>
      <c r="U423" s="870"/>
      <c r="V423" s="870"/>
      <c r="W423" s="870"/>
      <c r="X423" s="870"/>
      <c r="Y423" s="870"/>
      <c r="Z423" s="870"/>
      <c r="AA423" s="870"/>
    </row>
    <row r="424" spans="1:27" s="871" customFormat="1" ht="12.75" customHeight="1">
      <c r="A424" s="870"/>
      <c r="B424" s="870"/>
      <c r="C424" s="870"/>
      <c r="D424" s="870"/>
      <c r="E424" s="874"/>
      <c r="F424" s="874"/>
      <c r="G424" s="874"/>
      <c r="H424" s="874"/>
      <c r="M424" s="870"/>
      <c r="N424" s="870"/>
      <c r="O424" s="870"/>
      <c r="P424" s="870"/>
      <c r="Q424" s="870"/>
      <c r="R424" s="870"/>
      <c r="S424" s="870"/>
      <c r="T424" s="870"/>
      <c r="U424" s="870"/>
      <c r="V424" s="870"/>
      <c r="W424" s="870"/>
      <c r="X424" s="870"/>
      <c r="Y424" s="870"/>
      <c r="Z424" s="870"/>
      <c r="AA424" s="870"/>
    </row>
    <row r="425" spans="1:27" s="871" customFormat="1" ht="12.75" customHeight="1">
      <c r="A425" s="870"/>
      <c r="B425" s="870"/>
      <c r="C425" s="870"/>
      <c r="D425" s="870"/>
      <c r="E425" s="874"/>
      <c r="F425" s="874"/>
      <c r="G425" s="874"/>
      <c r="H425" s="874"/>
      <c r="M425" s="870"/>
      <c r="N425" s="870"/>
      <c r="O425" s="870"/>
      <c r="P425" s="870"/>
      <c r="Q425" s="870"/>
      <c r="R425" s="870"/>
      <c r="S425" s="870"/>
      <c r="T425" s="870"/>
      <c r="U425" s="870"/>
      <c r="V425" s="870"/>
      <c r="W425" s="870"/>
      <c r="X425" s="870"/>
      <c r="Y425" s="870"/>
      <c r="Z425" s="870"/>
      <c r="AA425" s="870"/>
    </row>
    <row r="426" spans="1:27" s="871" customFormat="1" ht="12.75" customHeight="1">
      <c r="A426" s="870"/>
      <c r="B426" s="870"/>
      <c r="C426" s="870"/>
      <c r="D426" s="870"/>
      <c r="E426" s="874"/>
      <c r="F426" s="874"/>
      <c r="G426" s="874"/>
      <c r="H426" s="874"/>
      <c r="M426" s="870"/>
      <c r="N426" s="870"/>
      <c r="O426" s="870"/>
      <c r="P426" s="870"/>
      <c r="Q426" s="870"/>
      <c r="R426" s="870"/>
      <c r="S426" s="870"/>
      <c r="T426" s="870"/>
      <c r="U426" s="870"/>
      <c r="V426" s="870"/>
      <c r="W426" s="870"/>
      <c r="X426" s="870"/>
      <c r="Y426" s="870"/>
      <c r="Z426" s="870"/>
      <c r="AA426" s="870"/>
    </row>
    <row r="427" spans="1:27" s="871" customFormat="1" ht="12.75" customHeight="1">
      <c r="A427" s="870"/>
      <c r="B427" s="870"/>
      <c r="C427" s="870"/>
      <c r="D427" s="870"/>
      <c r="E427" s="874"/>
      <c r="F427" s="874"/>
      <c r="G427" s="874"/>
      <c r="H427" s="874"/>
      <c r="M427" s="870"/>
      <c r="N427" s="870"/>
      <c r="O427" s="870"/>
      <c r="P427" s="870"/>
      <c r="Q427" s="870"/>
      <c r="R427" s="870"/>
      <c r="S427" s="870"/>
      <c r="T427" s="870"/>
      <c r="U427" s="870"/>
      <c r="V427" s="870"/>
      <c r="W427" s="870"/>
      <c r="X427" s="870"/>
      <c r="Y427" s="870"/>
      <c r="Z427" s="870"/>
      <c r="AA427" s="870"/>
    </row>
    <row r="428" spans="1:27" s="871" customFormat="1" ht="12.75" customHeight="1">
      <c r="A428" s="870"/>
      <c r="B428" s="870"/>
      <c r="C428" s="870"/>
      <c r="D428" s="870"/>
      <c r="E428" s="874"/>
      <c r="F428" s="874"/>
      <c r="G428" s="874"/>
      <c r="H428" s="874"/>
      <c r="M428" s="870"/>
      <c r="N428" s="870"/>
      <c r="O428" s="870"/>
      <c r="P428" s="870"/>
      <c r="Q428" s="870"/>
      <c r="R428" s="870"/>
      <c r="S428" s="870"/>
      <c r="T428" s="870"/>
      <c r="U428" s="870"/>
      <c r="V428" s="870"/>
      <c r="W428" s="870"/>
      <c r="X428" s="870"/>
      <c r="Y428" s="870"/>
      <c r="Z428" s="870"/>
      <c r="AA428" s="870"/>
    </row>
    <row r="429" spans="1:27" s="871" customFormat="1" ht="12.75" customHeight="1">
      <c r="A429" s="870"/>
      <c r="B429" s="870"/>
      <c r="C429" s="870"/>
      <c r="D429" s="870"/>
      <c r="E429" s="874"/>
      <c r="F429" s="874"/>
      <c r="G429" s="874"/>
      <c r="H429" s="874"/>
      <c r="M429" s="870"/>
      <c r="N429" s="870"/>
      <c r="O429" s="870"/>
      <c r="P429" s="870"/>
      <c r="Q429" s="870"/>
      <c r="R429" s="870"/>
      <c r="S429" s="870"/>
      <c r="T429" s="870"/>
      <c r="U429" s="870"/>
      <c r="V429" s="870"/>
      <c r="W429" s="870"/>
      <c r="X429" s="870"/>
      <c r="Y429" s="870"/>
      <c r="Z429" s="870"/>
      <c r="AA429" s="870"/>
    </row>
    <row r="430" spans="1:27" s="871" customFormat="1" ht="12.75" customHeight="1">
      <c r="A430" s="870"/>
      <c r="B430" s="870"/>
      <c r="C430" s="870"/>
      <c r="D430" s="870"/>
      <c r="E430" s="874"/>
      <c r="F430" s="874"/>
      <c r="G430" s="874"/>
      <c r="H430" s="874"/>
      <c r="M430" s="870"/>
      <c r="N430" s="870"/>
      <c r="O430" s="870"/>
      <c r="P430" s="870"/>
      <c r="Q430" s="870"/>
      <c r="R430" s="870"/>
      <c r="S430" s="870"/>
      <c r="T430" s="870"/>
      <c r="U430" s="870"/>
      <c r="V430" s="870"/>
      <c r="W430" s="870"/>
      <c r="X430" s="870"/>
      <c r="Y430" s="870"/>
      <c r="Z430" s="870"/>
      <c r="AA430" s="870"/>
    </row>
    <row r="431" spans="1:27" s="871" customFormat="1" ht="12.75" customHeight="1">
      <c r="A431" s="870"/>
      <c r="B431" s="870"/>
      <c r="C431" s="870"/>
      <c r="D431" s="870"/>
      <c r="E431" s="874"/>
      <c r="F431" s="874"/>
      <c r="G431" s="874"/>
      <c r="H431" s="874"/>
      <c r="M431" s="870"/>
      <c r="N431" s="870"/>
      <c r="O431" s="870"/>
      <c r="P431" s="870"/>
      <c r="Q431" s="870"/>
      <c r="R431" s="870"/>
      <c r="S431" s="870"/>
      <c r="T431" s="870"/>
      <c r="U431" s="870"/>
      <c r="V431" s="870"/>
      <c r="W431" s="870"/>
      <c r="X431" s="870"/>
      <c r="Y431" s="870"/>
      <c r="Z431" s="870"/>
      <c r="AA431" s="870"/>
    </row>
    <row r="432" spans="1:27" s="871" customFormat="1" ht="12.75" customHeight="1">
      <c r="A432" s="870"/>
      <c r="B432" s="870"/>
      <c r="C432" s="870"/>
      <c r="D432" s="870"/>
      <c r="E432" s="874"/>
      <c r="F432" s="874"/>
      <c r="G432" s="874"/>
      <c r="H432" s="874"/>
      <c r="M432" s="870"/>
      <c r="N432" s="870"/>
      <c r="O432" s="870"/>
      <c r="P432" s="870"/>
      <c r="Q432" s="870"/>
      <c r="R432" s="870"/>
      <c r="S432" s="870"/>
      <c r="T432" s="870"/>
      <c r="U432" s="870"/>
      <c r="V432" s="870"/>
      <c r="W432" s="870"/>
      <c r="X432" s="870"/>
      <c r="Y432" s="870"/>
      <c r="Z432" s="870"/>
      <c r="AA432" s="870"/>
    </row>
    <row r="433" spans="1:27" s="871" customFormat="1" ht="12.75" customHeight="1">
      <c r="A433" s="870"/>
      <c r="B433" s="870"/>
      <c r="C433" s="870"/>
      <c r="D433" s="870"/>
      <c r="E433" s="874"/>
      <c r="F433" s="874"/>
      <c r="G433" s="874"/>
      <c r="H433" s="874"/>
      <c r="M433" s="870"/>
      <c r="N433" s="870"/>
      <c r="O433" s="870"/>
      <c r="P433" s="870"/>
      <c r="Q433" s="870"/>
      <c r="R433" s="870"/>
      <c r="S433" s="870"/>
      <c r="T433" s="870"/>
      <c r="U433" s="870"/>
      <c r="V433" s="870"/>
      <c r="W433" s="870"/>
      <c r="X433" s="870"/>
      <c r="Y433" s="870"/>
      <c r="Z433" s="870"/>
      <c r="AA433" s="870"/>
    </row>
    <row r="434" spans="1:27" s="871" customFormat="1" ht="12.75" customHeight="1">
      <c r="A434" s="870"/>
      <c r="B434" s="870"/>
      <c r="C434" s="870"/>
      <c r="D434" s="870"/>
      <c r="E434" s="874"/>
      <c r="F434" s="874"/>
      <c r="G434" s="874"/>
      <c r="H434" s="874"/>
      <c r="M434" s="870"/>
      <c r="N434" s="870"/>
      <c r="O434" s="870"/>
      <c r="P434" s="870"/>
      <c r="Q434" s="870"/>
      <c r="R434" s="870"/>
      <c r="S434" s="870"/>
      <c r="T434" s="870"/>
      <c r="U434" s="870"/>
      <c r="V434" s="870"/>
      <c r="W434" s="870"/>
      <c r="X434" s="870"/>
      <c r="Y434" s="870"/>
      <c r="Z434" s="870"/>
      <c r="AA434" s="870"/>
    </row>
    <row r="435" spans="1:27" s="871" customFormat="1" ht="12.75" customHeight="1">
      <c r="A435" s="870"/>
      <c r="B435" s="870"/>
      <c r="C435" s="870"/>
      <c r="D435" s="870"/>
      <c r="E435" s="874"/>
      <c r="F435" s="874"/>
      <c r="G435" s="874"/>
      <c r="H435" s="874"/>
      <c r="M435" s="870"/>
      <c r="N435" s="870"/>
      <c r="O435" s="870"/>
      <c r="P435" s="870"/>
      <c r="Q435" s="870"/>
      <c r="R435" s="870"/>
      <c r="S435" s="870"/>
      <c r="T435" s="870"/>
      <c r="U435" s="870"/>
      <c r="V435" s="870"/>
      <c r="W435" s="870"/>
      <c r="X435" s="870"/>
      <c r="Y435" s="870"/>
      <c r="Z435" s="870"/>
      <c r="AA435" s="870"/>
    </row>
    <row r="436" spans="1:27" s="871" customFormat="1" ht="12.75" customHeight="1">
      <c r="A436" s="870"/>
      <c r="B436" s="870"/>
      <c r="C436" s="870"/>
      <c r="D436" s="870"/>
      <c r="E436" s="874"/>
      <c r="F436" s="874"/>
      <c r="G436" s="874"/>
      <c r="H436" s="874"/>
      <c r="M436" s="870"/>
      <c r="N436" s="870"/>
      <c r="O436" s="870"/>
      <c r="P436" s="870"/>
      <c r="Q436" s="870"/>
      <c r="R436" s="870"/>
      <c r="S436" s="870"/>
      <c r="T436" s="870"/>
      <c r="U436" s="870"/>
      <c r="V436" s="870"/>
      <c r="W436" s="870"/>
      <c r="X436" s="870"/>
      <c r="Y436" s="870"/>
      <c r="Z436" s="870"/>
      <c r="AA436" s="870"/>
    </row>
    <row r="437" spans="1:27" s="871" customFormat="1" ht="12.75" customHeight="1">
      <c r="A437" s="870"/>
      <c r="B437" s="870"/>
      <c r="C437" s="870"/>
      <c r="D437" s="870"/>
      <c r="E437" s="874"/>
      <c r="F437" s="874"/>
      <c r="G437" s="874"/>
      <c r="H437" s="874"/>
      <c r="M437" s="870"/>
      <c r="N437" s="870"/>
      <c r="O437" s="870"/>
      <c r="P437" s="870"/>
      <c r="Q437" s="870"/>
      <c r="R437" s="870"/>
      <c r="S437" s="870"/>
      <c r="T437" s="870"/>
      <c r="U437" s="870"/>
      <c r="V437" s="870"/>
      <c r="W437" s="870"/>
      <c r="X437" s="870"/>
      <c r="Y437" s="870"/>
      <c r="Z437" s="870"/>
      <c r="AA437" s="870"/>
    </row>
    <row r="438" spans="1:27" s="871" customFormat="1" ht="12.75" customHeight="1">
      <c r="A438" s="870"/>
      <c r="B438" s="870"/>
      <c r="C438" s="870"/>
      <c r="D438" s="870"/>
      <c r="E438" s="874"/>
      <c r="F438" s="874"/>
      <c r="G438" s="874"/>
      <c r="H438" s="874"/>
      <c r="M438" s="870"/>
      <c r="N438" s="870"/>
      <c r="O438" s="870"/>
      <c r="P438" s="870"/>
      <c r="Q438" s="870"/>
      <c r="R438" s="870"/>
      <c r="S438" s="870"/>
      <c r="T438" s="870"/>
      <c r="U438" s="870"/>
      <c r="V438" s="870"/>
      <c r="W438" s="870"/>
      <c r="X438" s="870"/>
      <c r="Y438" s="870"/>
      <c r="Z438" s="870"/>
      <c r="AA438" s="870"/>
    </row>
    <row r="439" spans="1:27" s="871" customFormat="1" ht="12.75" customHeight="1">
      <c r="A439" s="870"/>
      <c r="B439" s="870"/>
      <c r="C439" s="870"/>
      <c r="D439" s="870"/>
      <c r="E439" s="874"/>
      <c r="F439" s="874"/>
      <c r="G439" s="874"/>
      <c r="H439" s="874"/>
      <c r="M439" s="870"/>
      <c r="N439" s="870"/>
      <c r="O439" s="870"/>
      <c r="P439" s="870"/>
      <c r="Q439" s="870"/>
      <c r="R439" s="870"/>
      <c r="S439" s="870"/>
      <c r="T439" s="870"/>
      <c r="U439" s="870"/>
      <c r="V439" s="870"/>
      <c r="W439" s="870"/>
      <c r="X439" s="870"/>
      <c r="Y439" s="870"/>
      <c r="Z439" s="870"/>
      <c r="AA439" s="870"/>
    </row>
    <row r="440" spans="1:27" s="871" customFormat="1" ht="12.75" customHeight="1">
      <c r="A440" s="870"/>
      <c r="B440" s="870"/>
      <c r="C440" s="870"/>
      <c r="D440" s="870"/>
      <c r="E440" s="874"/>
      <c r="F440" s="874"/>
      <c r="G440" s="874"/>
      <c r="H440" s="874"/>
      <c r="M440" s="870"/>
      <c r="N440" s="870"/>
      <c r="O440" s="870"/>
      <c r="P440" s="870"/>
      <c r="Q440" s="870"/>
      <c r="R440" s="870"/>
      <c r="S440" s="870"/>
      <c r="T440" s="870"/>
      <c r="U440" s="870"/>
      <c r="V440" s="870"/>
      <c r="W440" s="870"/>
      <c r="X440" s="870"/>
      <c r="Y440" s="870"/>
      <c r="Z440" s="870"/>
      <c r="AA440" s="870"/>
    </row>
    <row r="441" spans="1:27" s="871" customFormat="1" ht="12.75" customHeight="1">
      <c r="A441" s="870"/>
      <c r="B441" s="870"/>
      <c r="C441" s="870"/>
      <c r="D441" s="870"/>
      <c r="E441" s="874"/>
      <c r="F441" s="874"/>
      <c r="G441" s="874"/>
      <c r="H441" s="874"/>
      <c r="M441" s="870"/>
      <c r="N441" s="870"/>
      <c r="O441" s="870"/>
      <c r="P441" s="870"/>
      <c r="Q441" s="870"/>
      <c r="R441" s="870"/>
      <c r="S441" s="870"/>
      <c r="T441" s="870"/>
      <c r="U441" s="870"/>
      <c r="V441" s="870"/>
      <c r="W441" s="870"/>
      <c r="X441" s="870"/>
      <c r="Y441" s="870"/>
      <c r="Z441" s="870"/>
      <c r="AA441" s="870"/>
    </row>
    <row r="442" spans="1:27" s="871" customFormat="1" ht="12.75" customHeight="1">
      <c r="A442" s="870"/>
      <c r="B442" s="870"/>
      <c r="C442" s="870"/>
      <c r="D442" s="870"/>
      <c r="E442" s="874"/>
      <c r="F442" s="874"/>
      <c r="G442" s="874"/>
      <c r="H442" s="874"/>
      <c r="M442" s="870"/>
      <c r="N442" s="870"/>
      <c r="O442" s="870"/>
      <c r="P442" s="870"/>
      <c r="Q442" s="870"/>
      <c r="R442" s="870"/>
      <c r="S442" s="870"/>
      <c r="T442" s="870"/>
      <c r="U442" s="870"/>
      <c r="V442" s="870"/>
      <c r="W442" s="870"/>
      <c r="X442" s="870"/>
      <c r="Y442" s="870"/>
      <c r="Z442" s="870"/>
      <c r="AA442" s="870"/>
    </row>
    <row r="443" spans="1:27" s="871" customFormat="1" ht="12.75" customHeight="1">
      <c r="A443" s="870"/>
      <c r="B443" s="870"/>
      <c r="C443" s="870"/>
      <c r="D443" s="870"/>
      <c r="E443" s="874"/>
      <c r="F443" s="874"/>
      <c r="G443" s="874"/>
      <c r="H443" s="874"/>
      <c r="M443" s="870"/>
      <c r="N443" s="870"/>
      <c r="O443" s="870"/>
      <c r="P443" s="870"/>
      <c r="Q443" s="870"/>
      <c r="R443" s="870"/>
      <c r="S443" s="870"/>
      <c r="T443" s="870"/>
      <c r="U443" s="870"/>
      <c r="V443" s="870"/>
      <c r="W443" s="870"/>
      <c r="X443" s="870"/>
      <c r="Y443" s="870"/>
      <c r="Z443" s="870"/>
      <c r="AA443" s="870"/>
    </row>
    <row r="444" spans="1:27" s="871" customFormat="1" ht="12.75" customHeight="1">
      <c r="A444" s="870"/>
      <c r="B444" s="870"/>
      <c r="C444" s="870"/>
      <c r="D444" s="870"/>
      <c r="E444" s="874"/>
      <c r="F444" s="874"/>
      <c r="G444" s="874"/>
      <c r="H444" s="874"/>
      <c r="M444" s="870"/>
      <c r="N444" s="870"/>
      <c r="O444" s="870"/>
      <c r="P444" s="870"/>
      <c r="Q444" s="870"/>
      <c r="R444" s="870"/>
      <c r="S444" s="870"/>
      <c r="T444" s="870"/>
      <c r="U444" s="870"/>
      <c r="V444" s="870"/>
      <c r="W444" s="870"/>
      <c r="X444" s="870"/>
      <c r="Y444" s="870"/>
      <c r="Z444" s="870"/>
      <c r="AA444" s="870"/>
    </row>
    <row r="445" spans="1:27" s="871" customFormat="1" ht="12.75" customHeight="1">
      <c r="A445" s="870"/>
      <c r="B445" s="870"/>
      <c r="C445" s="870"/>
      <c r="D445" s="870"/>
      <c r="E445" s="874"/>
      <c r="F445" s="874"/>
      <c r="G445" s="874"/>
      <c r="H445" s="874"/>
      <c r="M445" s="870"/>
      <c r="N445" s="870"/>
      <c r="O445" s="870"/>
      <c r="P445" s="870"/>
      <c r="Q445" s="870"/>
      <c r="R445" s="870"/>
      <c r="S445" s="870"/>
      <c r="T445" s="870"/>
      <c r="U445" s="870"/>
      <c r="V445" s="870"/>
      <c r="W445" s="870"/>
      <c r="X445" s="870"/>
      <c r="Y445" s="870"/>
      <c r="Z445" s="870"/>
      <c r="AA445" s="870"/>
    </row>
    <row r="446" spans="1:27" s="871" customFormat="1" ht="12.75" customHeight="1">
      <c r="A446" s="870"/>
      <c r="B446" s="870"/>
      <c r="C446" s="870"/>
      <c r="D446" s="870"/>
      <c r="E446" s="874"/>
      <c r="F446" s="874"/>
      <c r="G446" s="874"/>
      <c r="H446" s="874"/>
      <c r="M446" s="870"/>
      <c r="N446" s="870"/>
      <c r="O446" s="870"/>
      <c r="P446" s="870"/>
      <c r="Q446" s="870"/>
      <c r="R446" s="870"/>
      <c r="S446" s="870"/>
      <c r="T446" s="870"/>
      <c r="U446" s="870"/>
      <c r="V446" s="870"/>
      <c r="W446" s="870"/>
      <c r="X446" s="870"/>
      <c r="Y446" s="870"/>
      <c r="Z446" s="870"/>
      <c r="AA446" s="870"/>
    </row>
    <row r="447" spans="1:27" s="871" customFormat="1" ht="12.75" customHeight="1">
      <c r="A447" s="870"/>
      <c r="B447" s="870"/>
      <c r="C447" s="870"/>
      <c r="D447" s="870"/>
      <c r="E447" s="874"/>
      <c r="F447" s="874"/>
      <c r="G447" s="874"/>
      <c r="H447" s="874"/>
      <c r="M447" s="870"/>
      <c r="N447" s="870"/>
      <c r="O447" s="870"/>
      <c r="P447" s="870"/>
      <c r="Q447" s="870"/>
      <c r="R447" s="870"/>
      <c r="S447" s="870"/>
      <c r="T447" s="870"/>
      <c r="U447" s="870"/>
      <c r="V447" s="870"/>
      <c r="W447" s="870"/>
      <c r="X447" s="870"/>
      <c r="Y447" s="870"/>
      <c r="Z447" s="870"/>
      <c r="AA447" s="870"/>
    </row>
    <row r="448" spans="1:27" s="871" customFormat="1" ht="12.75" customHeight="1">
      <c r="A448" s="870"/>
      <c r="B448" s="870"/>
      <c r="C448" s="870"/>
      <c r="D448" s="870"/>
      <c r="E448" s="874"/>
      <c r="F448" s="874"/>
      <c r="G448" s="874"/>
      <c r="H448" s="874"/>
      <c r="M448" s="870"/>
      <c r="N448" s="870"/>
      <c r="O448" s="870"/>
      <c r="P448" s="870"/>
      <c r="Q448" s="870"/>
      <c r="R448" s="870"/>
      <c r="S448" s="870"/>
      <c r="T448" s="870"/>
      <c r="U448" s="870"/>
      <c r="V448" s="870"/>
      <c r="W448" s="870"/>
      <c r="X448" s="870"/>
      <c r="Y448" s="870"/>
      <c r="Z448" s="870"/>
      <c r="AA448" s="870"/>
    </row>
    <row r="449" spans="1:27" s="871" customFormat="1" ht="12.75" customHeight="1">
      <c r="A449" s="870"/>
      <c r="B449" s="870"/>
      <c r="C449" s="870"/>
      <c r="D449" s="870"/>
      <c r="E449" s="874"/>
      <c r="F449" s="874"/>
      <c r="G449" s="874"/>
      <c r="H449" s="874"/>
      <c r="M449" s="870"/>
      <c r="N449" s="870"/>
      <c r="O449" s="870"/>
      <c r="P449" s="870"/>
      <c r="Q449" s="870"/>
      <c r="R449" s="870"/>
      <c r="S449" s="870"/>
      <c r="T449" s="870"/>
      <c r="U449" s="870"/>
      <c r="V449" s="870"/>
      <c r="W449" s="870"/>
      <c r="X449" s="870"/>
      <c r="Y449" s="870"/>
      <c r="Z449" s="870"/>
      <c r="AA449" s="870"/>
    </row>
    <row r="450" spans="1:27" s="871" customFormat="1" ht="12.75" customHeight="1">
      <c r="A450" s="870"/>
      <c r="B450" s="870"/>
      <c r="C450" s="870"/>
      <c r="D450" s="870"/>
      <c r="E450" s="874"/>
      <c r="F450" s="874"/>
      <c r="G450" s="874"/>
      <c r="H450" s="874"/>
      <c r="M450" s="870"/>
      <c r="N450" s="870"/>
      <c r="O450" s="870"/>
      <c r="P450" s="870"/>
      <c r="Q450" s="870"/>
      <c r="R450" s="870"/>
      <c r="S450" s="870"/>
      <c r="T450" s="870"/>
      <c r="U450" s="870"/>
      <c r="V450" s="870"/>
      <c r="W450" s="870"/>
      <c r="X450" s="870"/>
      <c r="Y450" s="870"/>
      <c r="Z450" s="870"/>
      <c r="AA450" s="870"/>
    </row>
    <row r="451" spans="1:27" s="871" customFormat="1" ht="12.75" customHeight="1">
      <c r="A451" s="870"/>
      <c r="B451" s="870"/>
      <c r="C451" s="870"/>
      <c r="D451" s="870"/>
      <c r="E451" s="874"/>
      <c r="F451" s="874"/>
      <c r="G451" s="874"/>
      <c r="H451" s="874"/>
      <c r="M451" s="870"/>
      <c r="N451" s="870"/>
      <c r="O451" s="870"/>
      <c r="P451" s="870"/>
      <c r="Q451" s="870"/>
      <c r="R451" s="870"/>
      <c r="S451" s="870"/>
      <c r="T451" s="870"/>
      <c r="U451" s="870"/>
      <c r="V451" s="870"/>
      <c r="W451" s="870"/>
      <c r="X451" s="870"/>
      <c r="Y451" s="870"/>
      <c r="Z451" s="870"/>
      <c r="AA451" s="870"/>
    </row>
    <row r="452" spans="1:27" s="871" customFormat="1" ht="12.75" customHeight="1">
      <c r="A452" s="870"/>
      <c r="B452" s="870"/>
      <c r="C452" s="870"/>
      <c r="D452" s="870"/>
      <c r="E452" s="874"/>
      <c r="F452" s="874"/>
      <c r="G452" s="874"/>
      <c r="H452" s="874"/>
      <c r="M452" s="870"/>
      <c r="N452" s="870"/>
      <c r="O452" s="870"/>
      <c r="P452" s="870"/>
      <c r="Q452" s="870"/>
      <c r="R452" s="870"/>
      <c r="S452" s="870"/>
      <c r="T452" s="870"/>
      <c r="U452" s="870"/>
      <c r="V452" s="870"/>
      <c r="W452" s="870"/>
      <c r="X452" s="870"/>
      <c r="Y452" s="870"/>
      <c r="Z452" s="870"/>
      <c r="AA452" s="870"/>
    </row>
    <row r="453" spans="1:27" s="871" customFormat="1" ht="12.75" customHeight="1">
      <c r="A453" s="870"/>
      <c r="B453" s="870"/>
      <c r="C453" s="870"/>
      <c r="D453" s="870"/>
      <c r="E453" s="874"/>
      <c r="F453" s="874"/>
      <c r="G453" s="874"/>
      <c r="H453" s="874"/>
      <c r="M453" s="870"/>
      <c r="N453" s="870"/>
      <c r="O453" s="870"/>
      <c r="P453" s="870"/>
      <c r="Q453" s="870"/>
      <c r="R453" s="870"/>
      <c r="S453" s="870"/>
      <c r="T453" s="870"/>
      <c r="U453" s="870"/>
      <c r="V453" s="870"/>
      <c r="W453" s="870"/>
      <c r="X453" s="870"/>
      <c r="Y453" s="870"/>
      <c r="Z453" s="870"/>
      <c r="AA453" s="870"/>
    </row>
    <row r="454" spans="1:27" s="871" customFormat="1" ht="12.75" customHeight="1">
      <c r="A454" s="870"/>
      <c r="B454" s="870"/>
      <c r="C454" s="870"/>
      <c r="D454" s="870"/>
      <c r="E454" s="874"/>
      <c r="F454" s="874"/>
      <c r="G454" s="874"/>
      <c r="H454" s="874"/>
      <c r="M454" s="870"/>
      <c r="N454" s="870"/>
      <c r="O454" s="870"/>
      <c r="P454" s="870"/>
      <c r="Q454" s="870"/>
      <c r="R454" s="870"/>
      <c r="S454" s="870"/>
      <c r="T454" s="870"/>
      <c r="U454" s="870"/>
      <c r="V454" s="870"/>
      <c r="W454" s="870"/>
      <c r="X454" s="870"/>
      <c r="Y454" s="870"/>
      <c r="Z454" s="870"/>
      <c r="AA454" s="870"/>
    </row>
    <row r="455" spans="1:27" s="871" customFormat="1" ht="12.75" customHeight="1">
      <c r="A455" s="870"/>
      <c r="B455" s="870"/>
      <c r="C455" s="870"/>
      <c r="D455" s="870"/>
      <c r="E455" s="874"/>
      <c r="F455" s="874"/>
      <c r="G455" s="874"/>
      <c r="H455" s="874"/>
      <c r="M455" s="870"/>
      <c r="N455" s="870"/>
      <c r="O455" s="870"/>
      <c r="P455" s="870"/>
      <c r="Q455" s="870"/>
      <c r="R455" s="870"/>
      <c r="S455" s="870"/>
      <c r="T455" s="870"/>
      <c r="U455" s="870"/>
      <c r="V455" s="870"/>
      <c r="W455" s="870"/>
      <c r="X455" s="870"/>
      <c r="Y455" s="870"/>
      <c r="Z455" s="870"/>
      <c r="AA455" s="870"/>
    </row>
    <row r="456" spans="1:27" s="871" customFormat="1" ht="12.75" customHeight="1">
      <c r="A456" s="870"/>
      <c r="B456" s="870"/>
      <c r="C456" s="870"/>
      <c r="D456" s="870"/>
      <c r="E456" s="874"/>
      <c r="F456" s="874"/>
      <c r="G456" s="874"/>
      <c r="H456" s="874"/>
      <c r="M456" s="870"/>
      <c r="N456" s="870"/>
      <c r="O456" s="870"/>
      <c r="P456" s="870"/>
      <c r="Q456" s="870"/>
      <c r="R456" s="870"/>
      <c r="S456" s="870"/>
      <c r="T456" s="870"/>
      <c r="U456" s="870"/>
      <c r="V456" s="870"/>
      <c r="W456" s="870"/>
      <c r="X456" s="870"/>
      <c r="Y456" s="870"/>
      <c r="Z456" s="870"/>
      <c r="AA456" s="870"/>
    </row>
    <row r="457" spans="1:27" s="871" customFormat="1" ht="12.75" customHeight="1">
      <c r="A457" s="870"/>
      <c r="B457" s="870"/>
      <c r="C457" s="870"/>
      <c r="D457" s="870"/>
      <c r="E457" s="874"/>
      <c r="F457" s="874"/>
      <c r="G457" s="874"/>
      <c r="H457" s="874"/>
      <c r="M457" s="870"/>
      <c r="N457" s="870"/>
      <c r="O457" s="870"/>
      <c r="P457" s="870"/>
      <c r="Q457" s="870"/>
      <c r="R457" s="870"/>
      <c r="S457" s="870"/>
      <c r="T457" s="870"/>
      <c r="U457" s="870"/>
      <c r="V457" s="870"/>
      <c r="W457" s="870"/>
      <c r="X457" s="870"/>
      <c r="Y457" s="870"/>
      <c r="Z457" s="870"/>
      <c r="AA457" s="870"/>
    </row>
    <row r="458" spans="1:27" s="871" customFormat="1" ht="12.75" customHeight="1">
      <c r="A458" s="870"/>
      <c r="B458" s="870"/>
      <c r="C458" s="870"/>
      <c r="D458" s="870"/>
      <c r="E458" s="874"/>
      <c r="F458" s="874"/>
      <c r="G458" s="874"/>
      <c r="H458" s="874"/>
      <c r="M458" s="870"/>
      <c r="N458" s="870"/>
      <c r="O458" s="870"/>
      <c r="P458" s="870"/>
      <c r="Q458" s="870"/>
      <c r="R458" s="870"/>
      <c r="S458" s="870"/>
      <c r="T458" s="870"/>
      <c r="U458" s="870"/>
      <c r="V458" s="870"/>
      <c r="W458" s="870"/>
      <c r="X458" s="870"/>
      <c r="Y458" s="870"/>
      <c r="Z458" s="870"/>
      <c r="AA458" s="870"/>
    </row>
    <row r="459" spans="1:27" s="871" customFormat="1" ht="12.75" customHeight="1">
      <c r="A459" s="870"/>
      <c r="B459" s="870"/>
      <c r="C459" s="870"/>
      <c r="D459" s="870"/>
      <c r="E459" s="874"/>
      <c r="F459" s="874"/>
      <c r="G459" s="874"/>
      <c r="H459" s="874"/>
      <c r="M459" s="870"/>
      <c r="N459" s="870"/>
      <c r="O459" s="870"/>
      <c r="P459" s="870"/>
      <c r="Q459" s="870"/>
      <c r="R459" s="870"/>
      <c r="S459" s="870"/>
      <c r="T459" s="870"/>
      <c r="U459" s="870"/>
      <c r="V459" s="870"/>
      <c r="W459" s="870"/>
      <c r="X459" s="870"/>
      <c r="Y459" s="870"/>
      <c r="Z459" s="870"/>
      <c r="AA459" s="870"/>
    </row>
    <row r="460" spans="1:27" s="871" customFormat="1" ht="12.75" customHeight="1">
      <c r="A460" s="870"/>
      <c r="B460" s="870"/>
      <c r="C460" s="870"/>
      <c r="D460" s="870"/>
      <c r="E460" s="874"/>
      <c r="F460" s="874"/>
      <c r="G460" s="874"/>
      <c r="H460" s="874"/>
      <c r="M460" s="870"/>
      <c r="N460" s="870"/>
      <c r="O460" s="870"/>
      <c r="P460" s="870"/>
      <c r="Q460" s="870"/>
      <c r="R460" s="870"/>
      <c r="S460" s="870"/>
      <c r="T460" s="870"/>
      <c r="U460" s="870"/>
      <c r="V460" s="870"/>
      <c r="W460" s="870"/>
      <c r="X460" s="870"/>
      <c r="Y460" s="870"/>
      <c r="Z460" s="870"/>
      <c r="AA460" s="870"/>
    </row>
    <row r="461" spans="1:27" s="871" customFormat="1" ht="12.75" customHeight="1">
      <c r="A461" s="870"/>
      <c r="B461" s="870"/>
      <c r="C461" s="870"/>
      <c r="D461" s="870"/>
      <c r="E461" s="874"/>
      <c r="F461" s="874"/>
      <c r="G461" s="874"/>
      <c r="H461" s="874"/>
      <c r="M461" s="870"/>
      <c r="N461" s="870"/>
      <c r="O461" s="870"/>
      <c r="P461" s="870"/>
      <c r="Q461" s="870"/>
      <c r="R461" s="870"/>
      <c r="S461" s="870"/>
      <c r="T461" s="870"/>
      <c r="U461" s="870"/>
      <c r="V461" s="870"/>
      <c r="W461" s="870"/>
      <c r="X461" s="870"/>
      <c r="Y461" s="870"/>
      <c r="Z461" s="870"/>
      <c r="AA461" s="870"/>
    </row>
    <row r="462" spans="1:27" s="871" customFormat="1" ht="12.75" customHeight="1">
      <c r="A462" s="870"/>
      <c r="B462" s="870"/>
      <c r="C462" s="870"/>
      <c r="D462" s="870"/>
      <c r="E462" s="874"/>
      <c r="F462" s="874"/>
      <c r="G462" s="874"/>
      <c r="H462" s="874"/>
      <c r="M462" s="870"/>
      <c r="N462" s="870"/>
      <c r="O462" s="870"/>
      <c r="P462" s="870"/>
      <c r="Q462" s="870"/>
      <c r="R462" s="870"/>
      <c r="S462" s="870"/>
      <c r="T462" s="870"/>
      <c r="U462" s="870"/>
      <c r="V462" s="870"/>
      <c r="W462" s="870"/>
      <c r="X462" s="870"/>
      <c r="Y462" s="870"/>
      <c r="Z462" s="870"/>
      <c r="AA462" s="870"/>
    </row>
    <row r="463" spans="1:27" s="871" customFormat="1" ht="12.75" customHeight="1">
      <c r="A463" s="870"/>
      <c r="B463" s="870"/>
      <c r="C463" s="870"/>
      <c r="D463" s="870"/>
      <c r="E463" s="874"/>
      <c r="F463" s="874"/>
      <c r="G463" s="874"/>
      <c r="H463" s="874"/>
      <c r="M463" s="870"/>
      <c r="N463" s="870"/>
      <c r="O463" s="870"/>
      <c r="P463" s="870"/>
      <c r="Q463" s="870"/>
      <c r="R463" s="870"/>
      <c r="S463" s="870"/>
      <c r="T463" s="870"/>
      <c r="U463" s="870"/>
      <c r="V463" s="870"/>
      <c r="W463" s="870"/>
      <c r="X463" s="870"/>
      <c r="Y463" s="870"/>
      <c r="Z463" s="870"/>
      <c r="AA463" s="870"/>
    </row>
    <row r="464" spans="1:27" s="871" customFormat="1" ht="12.75" customHeight="1">
      <c r="A464" s="870"/>
      <c r="B464" s="870"/>
      <c r="C464" s="870"/>
      <c r="D464" s="870"/>
      <c r="E464" s="874"/>
      <c r="F464" s="874"/>
      <c r="G464" s="874"/>
      <c r="H464" s="874"/>
      <c r="M464" s="870"/>
      <c r="N464" s="870"/>
      <c r="O464" s="870"/>
      <c r="P464" s="870"/>
      <c r="Q464" s="870"/>
      <c r="R464" s="870"/>
      <c r="S464" s="870"/>
      <c r="T464" s="870"/>
      <c r="U464" s="870"/>
      <c r="V464" s="870"/>
      <c r="W464" s="870"/>
      <c r="X464" s="870"/>
      <c r="Y464" s="870"/>
      <c r="Z464" s="870"/>
      <c r="AA464" s="870"/>
    </row>
    <row r="465" spans="1:27" s="871" customFormat="1" ht="12.75" customHeight="1">
      <c r="A465" s="870"/>
      <c r="B465" s="870"/>
      <c r="C465" s="870"/>
      <c r="D465" s="870"/>
      <c r="E465" s="874"/>
      <c r="F465" s="874"/>
      <c r="G465" s="874"/>
      <c r="H465" s="874"/>
      <c r="M465" s="870"/>
      <c r="N465" s="870"/>
      <c r="O465" s="870"/>
      <c r="P465" s="870"/>
      <c r="Q465" s="870"/>
      <c r="R465" s="870"/>
      <c r="S465" s="870"/>
      <c r="T465" s="870"/>
      <c r="U465" s="870"/>
      <c r="V465" s="870"/>
      <c r="W465" s="870"/>
      <c r="X465" s="870"/>
      <c r="Y465" s="870"/>
      <c r="Z465" s="870"/>
      <c r="AA465" s="870"/>
    </row>
    <row r="466" spans="1:27" s="871" customFormat="1" ht="12.75" customHeight="1">
      <c r="A466" s="870"/>
      <c r="B466" s="870"/>
      <c r="C466" s="870"/>
      <c r="D466" s="870"/>
      <c r="E466" s="874"/>
      <c r="F466" s="874"/>
      <c r="G466" s="874"/>
      <c r="H466" s="874"/>
      <c r="M466" s="870"/>
      <c r="N466" s="870"/>
      <c r="O466" s="870"/>
      <c r="P466" s="870"/>
      <c r="Q466" s="870"/>
      <c r="R466" s="870"/>
      <c r="S466" s="870"/>
      <c r="T466" s="870"/>
      <c r="U466" s="870"/>
      <c r="V466" s="870"/>
      <c r="W466" s="870"/>
      <c r="X466" s="870"/>
      <c r="Y466" s="870"/>
      <c r="Z466" s="870"/>
      <c r="AA466" s="870"/>
    </row>
    <row r="467" spans="1:27" s="871" customFormat="1" ht="12.75" customHeight="1">
      <c r="A467" s="870"/>
      <c r="B467" s="870"/>
      <c r="C467" s="870"/>
      <c r="D467" s="870"/>
      <c r="E467" s="874"/>
      <c r="F467" s="874"/>
      <c r="G467" s="874"/>
      <c r="H467" s="874"/>
      <c r="M467" s="870"/>
      <c r="N467" s="870"/>
      <c r="O467" s="870"/>
      <c r="P467" s="870"/>
      <c r="Q467" s="870"/>
      <c r="R467" s="870"/>
      <c r="S467" s="870"/>
      <c r="T467" s="870"/>
      <c r="U467" s="870"/>
      <c r="V467" s="870"/>
      <c r="W467" s="870"/>
      <c r="X467" s="870"/>
      <c r="Y467" s="870"/>
      <c r="Z467" s="870"/>
      <c r="AA467" s="870"/>
    </row>
    <row r="468" spans="1:27" s="871" customFormat="1" ht="12.75" customHeight="1">
      <c r="A468" s="870"/>
      <c r="B468" s="870"/>
      <c r="C468" s="870"/>
      <c r="D468" s="870"/>
      <c r="E468" s="874"/>
      <c r="F468" s="874"/>
      <c r="G468" s="874"/>
      <c r="H468" s="874"/>
      <c r="M468" s="870"/>
      <c r="N468" s="870"/>
      <c r="O468" s="870"/>
      <c r="P468" s="870"/>
      <c r="Q468" s="870"/>
      <c r="R468" s="870"/>
      <c r="S468" s="870"/>
      <c r="T468" s="870"/>
      <c r="U468" s="870"/>
      <c r="V468" s="870"/>
      <c r="W468" s="870"/>
      <c r="X468" s="870"/>
      <c r="Y468" s="870"/>
      <c r="Z468" s="870"/>
      <c r="AA468" s="870"/>
    </row>
    <row r="469" spans="1:27" s="871" customFormat="1" ht="12.75" customHeight="1">
      <c r="A469" s="870"/>
      <c r="B469" s="870"/>
      <c r="C469" s="870"/>
      <c r="D469" s="870"/>
      <c r="E469" s="874"/>
      <c r="F469" s="874"/>
      <c r="G469" s="874"/>
      <c r="H469" s="874"/>
      <c r="M469" s="870"/>
      <c r="N469" s="870"/>
      <c r="O469" s="870"/>
      <c r="P469" s="870"/>
      <c r="Q469" s="870"/>
      <c r="R469" s="870"/>
      <c r="S469" s="870"/>
      <c r="T469" s="870"/>
      <c r="U469" s="870"/>
      <c r="V469" s="870"/>
      <c r="W469" s="870"/>
      <c r="X469" s="870"/>
      <c r="Y469" s="870"/>
      <c r="Z469" s="870"/>
      <c r="AA469" s="870"/>
    </row>
    <row r="470" spans="1:27" s="871" customFormat="1" ht="12.75" customHeight="1">
      <c r="A470" s="870"/>
      <c r="B470" s="870"/>
      <c r="C470" s="870"/>
      <c r="D470" s="870"/>
      <c r="E470" s="874"/>
      <c r="F470" s="874"/>
      <c r="G470" s="874"/>
      <c r="H470" s="874"/>
      <c r="M470" s="870"/>
      <c r="N470" s="870"/>
      <c r="O470" s="870"/>
      <c r="P470" s="870"/>
      <c r="Q470" s="870"/>
      <c r="R470" s="870"/>
      <c r="S470" s="870"/>
      <c r="T470" s="870"/>
      <c r="U470" s="870"/>
      <c r="V470" s="870"/>
      <c r="W470" s="870"/>
      <c r="X470" s="870"/>
      <c r="Y470" s="870"/>
      <c r="Z470" s="870"/>
      <c r="AA470" s="870"/>
    </row>
    <row r="471" spans="1:27" s="871" customFormat="1" ht="12.75" customHeight="1">
      <c r="A471" s="870"/>
      <c r="B471" s="870"/>
      <c r="C471" s="870"/>
      <c r="D471" s="870"/>
      <c r="E471" s="874"/>
      <c r="F471" s="874"/>
      <c r="G471" s="874"/>
      <c r="H471" s="874"/>
      <c r="M471" s="870"/>
      <c r="N471" s="870"/>
      <c r="O471" s="870"/>
      <c r="P471" s="870"/>
      <c r="Q471" s="870"/>
      <c r="R471" s="870"/>
      <c r="S471" s="870"/>
      <c r="T471" s="870"/>
      <c r="U471" s="870"/>
      <c r="V471" s="870"/>
      <c r="W471" s="870"/>
      <c r="X471" s="870"/>
      <c r="Y471" s="870"/>
      <c r="Z471" s="870"/>
      <c r="AA471" s="870"/>
    </row>
    <row r="472" spans="1:27" s="871" customFormat="1" ht="12.75" customHeight="1">
      <c r="A472" s="870"/>
      <c r="B472" s="870"/>
      <c r="C472" s="870"/>
      <c r="D472" s="870"/>
      <c r="E472" s="874"/>
      <c r="F472" s="874"/>
      <c r="G472" s="874"/>
      <c r="H472" s="874"/>
      <c r="M472" s="870"/>
      <c r="N472" s="870"/>
      <c r="O472" s="870"/>
      <c r="P472" s="870"/>
      <c r="Q472" s="870"/>
      <c r="R472" s="870"/>
      <c r="S472" s="870"/>
      <c r="T472" s="870"/>
      <c r="U472" s="870"/>
      <c r="V472" s="870"/>
      <c r="W472" s="870"/>
      <c r="X472" s="870"/>
      <c r="Y472" s="870"/>
      <c r="Z472" s="870"/>
      <c r="AA472" s="870"/>
    </row>
    <row r="473" spans="1:27" s="871" customFormat="1" ht="12.75" customHeight="1">
      <c r="A473" s="870"/>
      <c r="B473" s="870"/>
      <c r="C473" s="870"/>
      <c r="D473" s="870"/>
      <c r="E473" s="874"/>
      <c r="F473" s="874"/>
      <c r="G473" s="874"/>
      <c r="H473" s="874"/>
      <c r="M473" s="870"/>
      <c r="N473" s="870"/>
      <c r="O473" s="870"/>
      <c r="P473" s="870"/>
      <c r="Q473" s="870"/>
      <c r="R473" s="870"/>
      <c r="S473" s="870"/>
      <c r="T473" s="870"/>
      <c r="U473" s="870"/>
      <c r="V473" s="870"/>
      <c r="W473" s="870"/>
      <c r="X473" s="870"/>
      <c r="Y473" s="870"/>
      <c r="Z473" s="870"/>
      <c r="AA473" s="870"/>
    </row>
    <row r="474" spans="1:27" s="871" customFormat="1" ht="12.75" customHeight="1">
      <c r="A474" s="870"/>
      <c r="B474" s="870"/>
      <c r="C474" s="870"/>
      <c r="D474" s="870"/>
      <c r="E474" s="874"/>
      <c r="F474" s="874"/>
      <c r="G474" s="874"/>
      <c r="H474" s="874"/>
      <c r="M474" s="870"/>
      <c r="N474" s="870"/>
      <c r="O474" s="870"/>
      <c r="P474" s="870"/>
      <c r="Q474" s="870"/>
      <c r="R474" s="870"/>
      <c r="S474" s="870"/>
      <c r="T474" s="870"/>
      <c r="U474" s="870"/>
      <c r="V474" s="870"/>
      <c r="W474" s="870"/>
      <c r="X474" s="870"/>
      <c r="Y474" s="870"/>
      <c r="Z474" s="870"/>
      <c r="AA474" s="870"/>
    </row>
    <row r="475" spans="1:27" s="871" customFormat="1" ht="12.75" customHeight="1">
      <c r="A475" s="870"/>
      <c r="B475" s="870"/>
      <c r="C475" s="870"/>
      <c r="D475" s="870"/>
      <c r="E475" s="874"/>
      <c r="F475" s="874"/>
      <c r="G475" s="874"/>
      <c r="H475" s="874"/>
      <c r="M475" s="870"/>
      <c r="N475" s="870"/>
      <c r="O475" s="870"/>
      <c r="P475" s="870"/>
      <c r="Q475" s="870"/>
      <c r="R475" s="870"/>
      <c r="S475" s="870"/>
      <c r="T475" s="870"/>
      <c r="U475" s="870"/>
      <c r="V475" s="870"/>
      <c r="W475" s="870"/>
      <c r="X475" s="870"/>
      <c r="Y475" s="870"/>
      <c r="Z475" s="870"/>
      <c r="AA475" s="870"/>
    </row>
    <row r="476" spans="1:27" s="871" customFormat="1" ht="12.75" customHeight="1">
      <c r="A476" s="870"/>
      <c r="B476" s="870"/>
      <c r="C476" s="870"/>
      <c r="D476" s="870"/>
      <c r="E476" s="874"/>
      <c r="F476" s="874"/>
      <c r="G476" s="874"/>
      <c r="H476" s="874"/>
      <c r="M476" s="870"/>
      <c r="N476" s="870"/>
      <c r="O476" s="870"/>
      <c r="P476" s="870"/>
      <c r="Q476" s="870"/>
      <c r="R476" s="870"/>
      <c r="S476" s="870"/>
      <c r="T476" s="870"/>
      <c r="U476" s="870"/>
      <c r="V476" s="870"/>
      <c r="W476" s="870"/>
      <c r="X476" s="870"/>
      <c r="Y476" s="870"/>
      <c r="Z476" s="870"/>
      <c r="AA476" s="870"/>
    </row>
    <row r="477" spans="1:27" s="871" customFormat="1" ht="12.75" customHeight="1">
      <c r="A477" s="870"/>
      <c r="B477" s="870"/>
      <c r="C477" s="870"/>
      <c r="D477" s="870"/>
      <c r="E477" s="874"/>
      <c r="F477" s="874"/>
      <c r="G477" s="874"/>
      <c r="H477" s="874"/>
      <c r="M477" s="870"/>
      <c r="N477" s="870"/>
      <c r="O477" s="870"/>
      <c r="P477" s="870"/>
      <c r="Q477" s="870"/>
      <c r="R477" s="870"/>
      <c r="S477" s="870"/>
      <c r="T477" s="870"/>
      <c r="U477" s="870"/>
      <c r="V477" s="870"/>
      <c r="W477" s="870"/>
      <c r="X477" s="870"/>
      <c r="Y477" s="870"/>
      <c r="Z477" s="870"/>
      <c r="AA477" s="870"/>
    </row>
    <row r="478" spans="1:27" s="871" customFormat="1" ht="12.75" customHeight="1">
      <c r="A478" s="870"/>
      <c r="B478" s="870"/>
      <c r="C478" s="870"/>
      <c r="D478" s="870"/>
      <c r="E478" s="874"/>
      <c r="F478" s="874"/>
      <c r="G478" s="874"/>
      <c r="H478" s="874"/>
      <c r="M478" s="870"/>
      <c r="N478" s="870"/>
      <c r="O478" s="870"/>
      <c r="P478" s="870"/>
      <c r="Q478" s="870"/>
      <c r="R478" s="870"/>
      <c r="S478" s="870"/>
      <c r="T478" s="870"/>
      <c r="U478" s="870"/>
      <c r="V478" s="870"/>
      <c r="W478" s="870"/>
      <c r="X478" s="870"/>
      <c r="Y478" s="870"/>
      <c r="Z478" s="870"/>
      <c r="AA478" s="870"/>
    </row>
    <row r="479" spans="1:27" s="871" customFormat="1" ht="12.75" customHeight="1">
      <c r="A479" s="870"/>
      <c r="B479" s="870"/>
      <c r="C479" s="870"/>
      <c r="D479" s="870"/>
      <c r="E479" s="874"/>
      <c r="F479" s="874"/>
      <c r="G479" s="874"/>
      <c r="H479" s="874"/>
      <c r="M479" s="870"/>
      <c r="N479" s="870"/>
      <c r="O479" s="870"/>
      <c r="P479" s="870"/>
      <c r="Q479" s="870"/>
      <c r="R479" s="870"/>
      <c r="S479" s="870"/>
      <c r="T479" s="870"/>
      <c r="U479" s="870"/>
      <c r="V479" s="870"/>
      <c r="W479" s="870"/>
      <c r="X479" s="870"/>
      <c r="Y479" s="870"/>
      <c r="Z479" s="870"/>
      <c r="AA479" s="870"/>
    </row>
    <row r="480" spans="1:27" s="871" customFormat="1" ht="12.75" customHeight="1">
      <c r="A480" s="870"/>
      <c r="B480" s="870"/>
      <c r="C480" s="870"/>
      <c r="D480" s="870"/>
      <c r="E480" s="874"/>
      <c r="F480" s="874"/>
      <c r="G480" s="874"/>
      <c r="H480" s="874"/>
      <c r="M480" s="870"/>
      <c r="N480" s="870"/>
      <c r="O480" s="870"/>
      <c r="P480" s="870"/>
      <c r="Q480" s="870"/>
      <c r="R480" s="870"/>
      <c r="S480" s="870"/>
      <c r="T480" s="870"/>
      <c r="U480" s="870"/>
      <c r="V480" s="870"/>
      <c r="W480" s="870"/>
      <c r="X480" s="870"/>
      <c r="Y480" s="870"/>
      <c r="Z480" s="870"/>
      <c r="AA480" s="870"/>
    </row>
    <row r="481" spans="1:27" s="871" customFormat="1" ht="12.75" customHeight="1">
      <c r="A481" s="870"/>
      <c r="B481" s="870"/>
      <c r="C481" s="870"/>
      <c r="D481" s="870"/>
      <c r="E481" s="874"/>
      <c r="F481" s="874"/>
      <c r="G481" s="874"/>
      <c r="H481" s="874"/>
      <c r="M481" s="870"/>
      <c r="N481" s="870"/>
      <c r="O481" s="870"/>
      <c r="P481" s="870"/>
      <c r="Q481" s="870"/>
      <c r="R481" s="870"/>
      <c r="S481" s="870"/>
      <c r="T481" s="870"/>
      <c r="U481" s="870"/>
      <c r="V481" s="870"/>
      <c r="W481" s="870"/>
      <c r="X481" s="870"/>
      <c r="Y481" s="870"/>
      <c r="Z481" s="870"/>
      <c r="AA481" s="870"/>
    </row>
    <row r="482" spans="1:27" s="871" customFormat="1" ht="12.75" customHeight="1">
      <c r="A482" s="870"/>
      <c r="B482" s="870"/>
      <c r="C482" s="870"/>
      <c r="D482" s="870"/>
      <c r="E482" s="874"/>
      <c r="F482" s="874"/>
      <c r="G482" s="874"/>
      <c r="H482" s="874"/>
      <c r="M482" s="870"/>
      <c r="N482" s="870"/>
      <c r="O482" s="870"/>
      <c r="P482" s="870"/>
      <c r="Q482" s="870"/>
      <c r="R482" s="870"/>
      <c r="S482" s="870"/>
      <c r="T482" s="870"/>
      <c r="U482" s="870"/>
      <c r="V482" s="870"/>
      <c r="W482" s="870"/>
      <c r="X482" s="870"/>
      <c r="Y482" s="870"/>
      <c r="Z482" s="870"/>
      <c r="AA482" s="870"/>
    </row>
    <row r="483" spans="1:27" s="871" customFormat="1" ht="12.75" customHeight="1">
      <c r="A483" s="870"/>
      <c r="B483" s="870"/>
      <c r="C483" s="870"/>
      <c r="D483" s="870"/>
      <c r="E483" s="874"/>
      <c r="F483" s="874"/>
      <c r="G483" s="874"/>
      <c r="H483" s="874"/>
      <c r="M483" s="870"/>
      <c r="N483" s="870"/>
      <c r="O483" s="870"/>
      <c r="P483" s="870"/>
      <c r="Q483" s="870"/>
      <c r="R483" s="870"/>
      <c r="S483" s="870"/>
      <c r="T483" s="870"/>
      <c r="U483" s="870"/>
      <c r="V483" s="870"/>
      <c r="W483" s="870"/>
      <c r="X483" s="870"/>
      <c r="Y483" s="870"/>
      <c r="Z483" s="870"/>
      <c r="AA483" s="870"/>
    </row>
    <row r="484" spans="1:27" s="871" customFormat="1" ht="12.75" customHeight="1">
      <c r="A484" s="870"/>
      <c r="B484" s="870"/>
      <c r="C484" s="870"/>
      <c r="D484" s="870"/>
      <c r="E484" s="874"/>
      <c r="F484" s="874"/>
      <c r="G484" s="874"/>
      <c r="H484" s="874"/>
      <c r="M484" s="870"/>
      <c r="N484" s="870"/>
      <c r="O484" s="870"/>
      <c r="P484" s="870"/>
      <c r="Q484" s="870"/>
      <c r="R484" s="870"/>
      <c r="S484" s="870"/>
      <c r="T484" s="870"/>
      <c r="U484" s="870"/>
      <c r="V484" s="870"/>
      <c r="W484" s="870"/>
      <c r="X484" s="870"/>
      <c r="Y484" s="870"/>
      <c r="Z484" s="870"/>
      <c r="AA484" s="870"/>
    </row>
    <row r="485" spans="1:27" s="871" customFormat="1" ht="12.75" customHeight="1">
      <c r="A485" s="870"/>
      <c r="B485" s="870"/>
      <c r="C485" s="870"/>
      <c r="D485" s="870"/>
      <c r="E485" s="874"/>
      <c r="F485" s="874"/>
      <c r="G485" s="874"/>
      <c r="H485" s="874"/>
      <c r="M485" s="870"/>
      <c r="N485" s="870"/>
      <c r="O485" s="870"/>
      <c r="P485" s="870"/>
      <c r="Q485" s="870"/>
      <c r="R485" s="870"/>
      <c r="S485" s="870"/>
      <c r="T485" s="870"/>
      <c r="U485" s="870"/>
      <c r="V485" s="870"/>
      <c r="W485" s="870"/>
      <c r="X485" s="870"/>
      <c r="Y485" s="870"/>
      <c r="Z485" s="870"/>
      <c r="AA485" s="870"/>
    </row>
    <row r="486" spans="1:27" s="871" customFormat="1" ht="12.75" customHeight="1">
      <c r="A486" s="870"/>
      <c r="B486" s="870"/>
      <c r="C486" s="870"/>
      <c r="D486" s="870"/>
      <c r="E486" s="874"/>
      <c r="F486" s="874"/>
      <c r="G486" s="874"/>
      <c r="H486" s="874"/>
      <c r="M486" s="870"/>
      <c r="N486" s="870"/>
      <c r="O486" s="870"/>
      <c r="P486" s="870"/>
      <c r="Q486" s="870"/>
      <c r="R486" s="870"/>
      <c r="S486" s="870"/>
      <c r="T486" s="870"/>
      <c r="U486" s="870"/>
      <c r="V486" s="870"/>
      <c r="W486" s="870"/>
      <c r="X486" s="870"/>
      <c r="Y486" s="870"/>
      <c r="Z486" s="870"/>
      <c r="AA486" s="870"/>
    </row>
    <row r="487" spans="1:27" s="871" customFormat="1" ht="12.75" customHeight="1">
      <c r="A487" s="870"/>
      <c r="B487" s="870"/>
      <c r="C487" s="870"/>
      <c r="D487" s="870"/>
      <c r="E487" s="874"/>
      <c r="F487" s="874"/>
      <c r="G487" s="874"/>
      <c r="H487" s="874"/>
      <c r="M487" s="870"/>
      <c r="N487" s="870"/>
      <c r="O487" s="870"/>
      <c r="P487" s="870"/>
      <c r="Q487" s="870"/>
      <c r="R487" s="870"/>
      <c r="S487" s="870"/>
      <c r="T487" s="870"/>
      <c r="U487" s="870"/>
      <c r="V487" s="870"/>
      <c r="W487" s="870"/>
      <c r="X487" s="870"/>
      <c r="Y487" s="870"/>
      <c r="Z487" s="870"/>
      <c r="AA487" s="870"/>
    </row>
    <row r="488" spans="1:27" s="871" customFormat="1" ht="12.75" customHeight="1">
      <c r="A488" s="870"/>
      <c r="B488" s="870"/>
      <c r="C488" s="870"/>
      <c r="D488" s="870"/>
      <c r="E488" s="874"/>
      <c r="F488" s="874"/>
      <c r="G488" s="874"/>
      <c r="H488" s="874"/>
      <c r="M488" s="870"/>
      <c r="N488" s="870"/>
      <c r="O488" s="870"/>
      <c r="P488" s="870"/>
      <c r="Q488" s="870"/>
      <c r="R488" s="870"/>
      <c r="S488" s="870"/>
      <c r="T488" s="870"/>
      <c r="U488" s="870"/>
      <c r="V488" s="870"/>
      <c r="W488" s="870"/>
      <c r="X488" s="870"/>
      <c r="Y488" s="870"/>
      <c r="Z488" s="870"/>
      <c r="AA488" s="870"/>
    </row>
    <row r="489" spans="1:27" s="871" customFormat="1" ht="12.75" customHeight="1">
      <c r="A489" s="870"/>
      <c r="B489" s="870"/>
      <c r="C489" s="870"/>
      <c r="D489" s="870"/>
      <c r="E489" s="874"/>
      <c r="F489" s="874"/>
      <c r="G489" s="874"/>
      <c r="H489" s="874"/>
      <c r="M489" s="870"/>
      <c r="N489" s="870"/>
      <c r="O489" s="870"/>
      <c r="P489" s="870"/>
      <c r="Q489" s="870"/>
      <c r="R489" s="870"/>
      <c r="S489" s="870"/>
      <c r="T489" s="870"/>
      <c r="U489" s="870"/>
      <c r="V489" s="870"/>
      <c r="W489" s="870"/>
      <c r="X489" s="870"/>
      <c r="Y489" s="870"/>
      <c r="Z489" s="870"/>
      <c r="AA489" s="870"/>
    </row>
    <row r="490" spans="1:27" s="871" customFormat="1" ht="12.75" customHeight="1">
      <c r="A490" s="870"/>
      <c r="B490" s="870"/>
      <c r="C490" s="870"/>
      <c r="D490" s="870"/>
      <c r="E490" s="874"/>
      <c r="F490" s="874"/>
      <c r="G490" s="874"/>
      <c r="H490" s="874"/>
      <c r="M490" s="870"/>
      <c r="N490" s="870"/>
      <c r="O490" s="870"/>
      <c r="P490" s="870"/>
      <c r="Q490" s="870"/>
      <c r="R490" s="870"/>
      <c r="S490" s="870"/>
      <c r="T490" s="870"/>
      <c r="U490" s="870"/>
      <c r="V490" s="870"/>
      <c r="W490" s="870"/>
      <c r="X490" s="870"/>
      <c r="Y490" s="870"/>
      <c r="Z490" s="870"/>
      <c r="AA490" s="870"/>
    </row>
    <row r="491" spans="1:27" s="871" customFormat="1" ht="12.75" customHeight="1">
      <c r="A491" s="870"/>
      <c r="B491" s="870"/>
      <c r="C491" s="870"/>
      <c r="D491" s="870"/>
      <c r="E491" s="874"/>
      <c r="F491" s="874"/>
      <c r="G491" s="874"/>
      <c r="H491" s="874"/>
      <c r="M491" s="870"/>
      <c r="N491" s="870"/>
      <c r="O491" s="870"/>
      <c r="P491" s="870"/>
      <c r="Q491" s="870"/>
      <c r="R491" s="870"/>
      <c r="S491" s="870"/>
      <c r="T491" s="870"/>
      <c r="U491" s="870"/>
      <c r="V491" s="870"/>
      <c r="W491" s="870"/>
      <c r="X491" s="870"/>
      <c r="Y491" s="870"/>
      <c r="Z491" s="870"/>
      <c r="AA491" s="870"/>
    </row>
    <row r="492" spans="1:27" s="871" customFormat="1" ht="12.75" customHeight="1">
      <c r="A492" s="870"/>
      <c r="B492" s="870"/>
      <c r="C492" s="870"/>
      <c r="D492" s="870"/>
      <c r="E492" s="874"/>
      <c r="F492" s="874"/>
      <c r="G492" s="874"/>
      <c r="H492" s="874"/>
      <c r="M492" s="870"/>
      <c r="N492" s="870"/>
      <c r="O492" s="870"/>
      <c r="P492" s="870"/>
      <c r="Q492" s="870"/>
      <c r="R492" s="870"/>
      <c r="S492" s="870"/>
      <c r="T492" s="870"/>
      <c r="U492" s="870"/>
      <c r="V492" s="870"/>
      <c r="W492" s="870"/>
      <c r="X492" s="870"/>
      <c r="Y492" s="870"/>
      <c r="Z492" s="870"/>
      <c r="AA492" s="870"/>
    </row>
    <row r="493" spans="1:27" s="871" customFormat="1" ht="12.75" customHeight="1">
      <c r="A493" s="870"/>
      <c r="B493" s="870"/>
      <c r="C493" s="870"/>
      <c r="D493" s="870"/>
      <c r="E493" s="874"/>
      <c r="F493" s="874"/>
      <c r="G493" s="874"/>
      <c r="H493" s="874"/>
      <c r="M493" s="870"/>
      <c r="N493" s="870"/>
      <c r="O493" s="870"/>
      <c r="P493" s="870"/>
      <c r="Q493" s="870"/>
      <c r="R493" s="870"/>
      <c r="S493" s="870"/>
      <c r="T493" s="870"/>
      <c r="U493" s="870"/>
      <c r="V493" s="870"/>
      <c r="W493" s="870"/>
      <c r="X493" s="870"/>
      <c r="Y493" s="870"/>
      <c r="Z493" s="870"/>
      <c r="AA493" s="870"/>
    </row>
    <row r="494" spans="1:27" s="871" customFormat="1" ht="12.75" customHeight="1">
      <c r="A494" s="870"/>
      <c r="B494" s="870"/>
      <c r="C494" s="870"/>
      <c r="D494" s="870"/>
      <c r="E494" s="874"/>
      <c r="F494" s="874"/>
      <c r="G494" s="874"/>
      <c r="H494" s="874"/>
      <c r="M494" s="870"/>
      <c r="N494" s="870"/>
      <c r="O494" s="870"/>
      <c r="P494" s="870"/>
      <c r="Q494" s="870"/>
      <c r="R494" s="870"/>
      <c r="S494" s="870"/>
      <c r="T494" s="870"/>
      <c r="U494" s="870"/>
      <c r="V494" s="870"/>
      <c r="W494" s="870"/>
      <c r="X494" s="870"/>
      <c r="Y494" s="870"/>
      <c r="Z494" s="870"/>
      <c r="AA494" s="870"/>
    </row>
    <row r="495" spans="1:27" s="871" customFormat="1" ht="12.75" customHeight="1">
      <c r="A495" s="870"/>
      <c r="B495" s="870"/>
      <c r="C495" s="870"/>
      <c r="D495" s="870"/>
      <c r="E495" s="874"/>
      <c r="F495" s="874"/>
      <c r="G495" s="874"/>
      <c r="H495" s="874"/>
      <c r="M495" s="870"/>
      <c r="N495" s="870"/>
      <c r="O495" s="870"/>
      <c r="P495" s="870"/>
      <c r="Q495" s="870"/>
      <c r="R495" s="870"/>
      <c r="S495" s="870"/>
      <c r="T495" s="870"/>
      <c r="U495" s="870"/>
      <c r="V495" s="870"/>
      <c r="W495" s="870"/>
      <c r="X495" s="870"/>
      <c r="Y495" s="870"/>
      <c r="Z495" s="870"/>
      <c r="AA495" s="870"/>
    </row>
    <row r="496" spans="1:27" s="871" customFormat="1" ht="12.75" customHeight="1">
      <c r="A496" s="870"/>
      <c r="B496" s="870"/>
      <c r="C496" s="870"/>
      <c r="D496" s="870"/>
      <c r="E496" s="874"/>
      <c r="F496" s="874"/>
      <c r="G496" s="874"/>
      <c r="H496" s="874"/>
      <c r="M496" s="870"/>
      <c r="N496" s="870"/>
      <c r="O496" s="870"/>
      <c r="P496" s="870"/>
      <c r="Q496" s="870"/>
      <c r="R496" s="870"/>
      <c r="S496" s="870"/>
      <c r="T496" s="870"/>
      <c r="U496" s="870"/>
      <c r="V496" s="870"/>
      <c r="W496" s="870"/>
      <c r="X496" s="870"/>
      <c r="Y496" s="870"/>
      <c r="Z496" s="870"/>
      <c r="AA496" s="870"/>
    </row>
    <row r="497" spans="1:27" s="871" customFormat="1" ht="12.75" customHeight="1">
      <c r="A497" s="870"/>
      <c r="B497" s="870"/>
      <c r="C497" s="870"/>
      <c r="D497" s="870"/>
      <c r="E497" s="874"/>
      <c r="F497" s="874"/>
      <c r="G497" s="874"/>
      <c r="H497" s="874"/>
      <c r="M497" s="870"/>
      <c r="N497" s="870"/>
      <c r="O497" s="870"/>
      <c r="P497" s="870"/>
      <c r="Q497" s="870"/>
      <c r="R497" s="870"/>
      <c r="S497" s="870"/>
      <c r="T497" s="870"/>
      <c r="U497" s="870"/>
      <c r="V497" s="870"/>
      <c r="W497" s="870"/>
      <c r="X497" s="870"/>
      <c r="Y497" s="870"/>
      <c r="Z497" s="870"/>
      <c r="AA497" s="870"/>
    </row>
    <row r="498" spans="1:27" s="871" customFormat="1" ht="12.75" customHeight="1">
      <c r="A498" s="870"/>
      <c r="B498" s="870"/>
      <c r="C498" s="870"/>
      <c r="D498" s="870"/>
      <c r="E498" s="874"/>
      <c r="F498" s="874"/>
      <c r="G498" s="874"/>
      <c r="H498" s="874"/>
      <c r="M498" s="870"/>
      <c r="N498" s="870"/>
      <c r="O498" s="870"/>
      <c r="P498" s="870"/>
      <c r="Q498" s="870"/>
      <c r="R498" s="870"/>
      <c r="S498" s="870"/>
      <c r="T498" s="870"/>
      <c r="U498" s="870"/>
      <c r="V498" s="870"/>
      <c r="W498" s="870"/>
      <c r="X498" s="870"/>
      <c r="Y498" s="870"/>
      <c r="Z498" s="870"/>
      <c r="AA498" s="870"/>
    </row>
    <row r="499" spans="1:27" s="871" customFormat="1" ht="12.75" customHeight="1">
      <c r="A499" s="870"/>
      <c r="B499" s="870"/>
      <c r="C499" s="870"/>
      <c r="D499" s="870"/>
      <c r="E499" s="874"/>
      <c r="F499" s="874"/>
      <c r="G499" s="874"/>
      <c r="H499" s="874"/>
      <c r="M499" s="870"/>
      <c r="N499" s="870"/>
      <c r="O499" s="870"/>
      <c r="P499" s="870"/>
      <c r="Q499" s="870"/>
      <c r="R499" s="870"/>
      <c r="S499" s="870"/>
      <c r="T499" s="870"/>
      <c r="U499" s="870"/>
      <c r="V499" s="870"/>
      <c r="W499" s="870"/>
      <c r="X499" s="870"/>
      <c r="Y499" s="870"/>
      <c r="Z499" s="870"/>
      <c r="AA499" s="870"/>
    </row>
    <row r="500" spans="1:27" s="871" customFormat="1" ht="12.75" customHeight="1">
      <c r="A500" s="870"/>
      <c r="B500" s="870"/>
      <c r="C500" s="870"/>
      <c r="D500" s="870"/>
      <c r="E500" s="874"/>
      <c r="F500" s="874"/>
      <c r="G500" s="874"/>
      <c r="H500" s="874"/>
      <c r="M500" s="870"/>
      <c r="N500" s="870"/>
      <c r="O500" s="870"/>
      <c r="P500" s="870"/>
      <c r="Q500" s="870"/>
      <c r="R500" s="870"/>
      <c r="S500" s="870"/>
      <c r="T500" s="870"/>
      <c r="U500" s="870"/>
      <c r="V500" s="870"/>
      <c r="W500" s="870"/>
      <c r="X500" s="870"/>
      <c r="Y500" s="870"/>
      <c r="Z500" s="870"/>
      <c r="AA500" s="870"/>
    </row>
    <row r="501" spans="1:27" s="871" customFormat="1" ht="12.75" customHeight="1">
      <c r="A501" s="870"/>
      <c r="B501" s="870"/>
      <c r="C501" s="870"/>
      <c r="D501" s="870"/>
      <c r="E501" s="874"/>
      <c r="F501" s="874"/>
      <c r="G501" s="874"/>
      <c r="H501" s="874"/>
      <c r="M501" s="870"/>
      <c r="N501" s="870"/>
      <c r="O501" s="870"/>
      <c r="P501" s="870"/>
      <c r="Q501" s="870"/>
      <c r="R501" s="870"/>
      <c r="S501" s="870"/>
      <c r="T501" s="870"/>
      <c r="U501" s="870"/>
      <c r="V501" s="870"/>
      <c r="W501" s="870"/>
      <c r="X501" s="870"/>
      <c r="Y501" s="870"/>
      <c r="Z501" s="870"/>
      <c r="AA501" s="870"/>
    </row>
    <row r="502" spans="1:27" s="871" customFormat="1" ht="12.75" customHeight="1">
      <c r="A502" s="870"/>
      <c r="B502" s="870"/>
      <c r="C502" s="870"/>
      <c r="D502" s="870"/>
      <c r="E502" s="874"/>
      <c r="F502" s="874"/>
      <c r="G502" s="874"/>
      <c r="H502" s="874"/>
      <c r="M502" s="870"/>
      <c r="N502" s="870"/>
      <c r="O502" s="870"/>
      <c r="P502" s="870"/>
      <c r="Q502" s="870"/>
      <c r="R502" s="870"/>
      <c r="S502" s="870"/>
      <c r="T502" s="870"/>
      <c r="U502" s="870"/>
      <c r="V502" s="870"/>
      <c r="W502" s="870"/>
      <c r="X502" s="870"/>
      <c r="Y502" s="870"/>
      <c r="Z502" s="870"/>
      <c r="AA502" s="870"/>
    </row>
    <row r="503" spans="1:27" s="871" customFormat="1" ht="12.75" customHeight="1">
      <c r="A503" s="870"/>
      <c r="B503" s="870"/>
      <c r="C503" s="870"/>
      <c r="D503" s="870"/>
      <c r="E503" s="874"/>
      <c r="F503" s="874"/>
      <c r="G503" s="874"/>
      <c r="H503" s="874"/>
      <c r="M503" s="870"/>
      <c r="N503" s="870"/>
      <c r="O503" s="870"/>
      <c r="P503" s="870"/>
      <c r="Q503" s="870"/>
      <c r="R503" s="870"/>
      <c r="S503" s="870"/>
      <c r="T503" s="870"/>
      <c r="U503" s="870"/>
      <c r="V503" s="870"/>
      <c r="W503" s="870"/>
      <c r="X503" s="870"/>
      <c r="Y503" s="870"/>
      <c r="Z503" s="870"/>
      <c r="AA503" s="870"/>
    </row>
    <row r="504" spans="1:27" s="871" customFormat="1" ht="12.75" customHeight="1">
      <c r="A504" s="870"/>
      <c r="B504" s="870"/>
      <c r="C504" s="870"/>
      <c r="D504" s="870"/>
      <c r="E504" s="874"/>
      <c r="F504" s="874"/>
      <c r="G504" s="874"/>
      <c r="H504" s="874"/>
      <c r="M504" s="870"/>
      <c r="N504" s="870"/>
      <c r="O504" s="870"/>
      <c r="P504" s="870"/>
      <c r="Q504" s="870"/>
      <c r="R504" s="870"/>
      <c r="S504" s="870"/>
      <c r="T504" s="870"/>
      <c r="U504" s="870"/>
      <c r="V504" s="870"/>
      <c r="W504" s="870"/>
      <c r="X504" s="870"/>
      <c r="Y504" s="870"/>
      <c r="Z504" s="870"/>
      <c r="AA504" s="870"/>
    </row>
    <row r="505" spans="1:27" s="871" customFormat="1" ht="12.75" customHeight="1">
      <c r="A505" s="870"/>
      <c r="B505" s="870"/>
      <c r="C505" s="870"/>
      <c r="D505" s="870"/>
      <c r="E505" s="874"/>
      <c r="F505" s="874"/>
      <c r="G505" s="874"/>
      <c r="H505" s="874"/>
      <c r="M505" s="870"/>
      <c r="N505" s="870"/>
      <c r="O505" s="870"/>
      <c r="P505" s="870"/>
      <c r="Q505" s="870"/>
      <c r="R505" s="870"/>
      <c r="S505" s="870"/>
      <c r="T505" s="870"/>
      <c r="U505" s="870"/>
      <c r="V505" s="870"/>
      <c r="W505" s="870"/>
      <c r="X505" s="870"/>
      <c r="Y505" s="870"/>
      <c r="Z505" s="870"/>
      <c r="AA505" s="870"/>
    </row>
    <row r="506" spans="1:27" s="871" customFormat="1" ht="12.75" customHeight="1">
      <c r="A506" s="870"/>
      <c r="B506" s="870"/>
      <c r="C506" s="870"/>
      <c r="D506" s="870"/>
      <c r="E506" s="874"/>
      <c r="F506" s="874"/>
      <c r="G506" s="874"/>
      <c r="H506" s="874"/>
      <c r="M506" s="870"/>
      <c r="N506" s="870"/>
      <c r="O506" s="870"/>
      <c r="P506" s="870"/>
      <c r="Q506" s="870"/>
      <c r="R506" s="870"/>
      <c r="S506" s="870"/>
      <c r="T506" s="870"/>
      <c r="U506" s="870"/>
      <c r="V506" s="870"/>
      <c r="W506" s="870"/>
      <c r="X506" s="870"/>
      <c r="Y506" s="870"/>
      <c r="Z506" s="870"/>
      <c r="AA506" s="870"/>
    </row>
    <row r="507" spans="1:27" s="871" customFormat="1" ht="12.75" customHeight="1">
      <c r="A507" s="870"/>
      <c r="B507" s="870"/>
      <c r="C507" s="870"/>
      <c r="D507" s="870"/>
      <c r="E507" s="874"/>
      <c r="F507" s="874"/>
      <c r="G507" s="874"/>
      <c r="H507" s="874"/>
      <c r="M507" s="870"/>
      <c r="N507" s="870"/>
      <c r="O507" s="870"/>
      <c r="P507" s="870"/>
      <c r="Q507" s="870"/>
      <c r="R507" s="870"/>
      <c r="S507" s="870"/>
      <c r="T507" s="870"/>
      <c r="U507" s="870"/>
      <c r="V507" s="870"/>
      <c r="W507" s="870"/>
      <c r="X507" s="870"/>
      <c r="Y507" s="870"/>
      <c r="Z507" s="870"/>
      <c r="AA507" s="870"/>
    </row>
    <row r="508" spans="1:27" s="871" customFormat="1" ht="12.75" customHeight="1">
      <c r="A508" s="870"/>
      <c r="B508" s="870"/>
      <c r="C508" s="870"/>
      <c r="D508" s="870"/>
      <c r="E508" s="874"/>
      <c r="F508" s="874"/>
      <c r="G508" s="874"/>
      <c r="H508" s="874"/>
      <c r="M508" s="870"/>
      <c r="N508" s="870"/>
      <c r="O508" s="870"/>
      <c r="P508" s="870"/>
      <c r="Q508" s="870"/>
      <c r="R508" s="870"/>
      <c r="S508" s="870"/>
      <c r="T508" s="870"/>
      <c r="U508" s="870"/>
      <c r="V508" s="870"/>
      <c r="W508" s="870"/>
      <c r="X508" s="870"/>
      <c r="Y508" s="870"/>
      <c r="Z508" s="870"/>
      <c r="AA508" s="870"/>
    </row>
    <row r="509" spans="1:27" s="871" customFormat="1" ht="12.75" customHeight="1">
      <c r="A509" s="870"/>
      <c r="B509" s="870"/>
      <c r="C509" s="870"/>
      <c r="D509" s="870"/>
      <c r="E509" s="874"/>
      <c r="F509" s="874"/>
      <c r="G509" s="874"/>
      <c r="H509" s="874"/>
      <c r="M509" s="870"/>
      <c r="N509" s="870"/>
      <c r="O509" s="870"/>
      <c r="P509" s="870"/>
      <c r="Q509" s="870"/>
      <c r="R509" s="870"/>
      <c r="S509" s="870"/>
      <c r="T509" s="870"/>
      <c r="U509" s="870"/>
      <c r="V509" s="870"/>
      <c r="W509" s="870"/>
      <c r="X509" s="870"/>
      <c r="Y509" s="870"/>
      <c r="Z509" s="870"/>
      <c r="AA509" s="870"/>
    </row>
    <row r="510" spans="1:27" s="871" customFormat="1" ht="12.75" customHeight="1">
      <c r="A510" s="870"/>
      <c r="B510" s="870"/>
      <c r="C510" s="870"/>
      <c r="D510" s="870"/>
      <c r="E510" s="874"/>
      <c r="F510" s="874"/>
      <c r="G510" s="874"/>
      <c r="H510" s="874"/>
      <c r="M510" s="870"/>
      <c r="N510" s="870"/>
      <c r="O510" s="870"/>
      <c r="P510" s="870"/>
      <c r="Q510" s="870"/>
      <c r="R510" s="870"/>
      <c r="S510" s="870"/>
      <c r="T510" s="870"/>
      <c r="U510" s="870"/>
      <c r="V510" s="870"/>
      <c r="W510" s="870"/>
      <c r="X510" s="870"/>
      <c r="Y510" s="870"/>
      <c r="Z510" s="870"/>
      <c r="AA510" s="870"/>
    </row>
    <row r="511" spans="1:27" s="871" customFormat="1" ht="12.75" customHeight="1">
      <c r="A511" s="870"/>
      <c r="B511" s="870"/>
      <c r="C511" s="870"/>
      <c r="D511" s="870"/>
      <c r="E511" s="874"/>
      <c r="F511" s="874"/>
      <c r="G511" s="874"/>
      <c r="H511" s="874"/>
      <c r="M511" s="870"/>
      <c r="N511" s="870"/>
      <c r="O511" s="870"/>
      <c r="P511" s="870"/>
      <c r="Q511" s="870"/>
      <c r="R511" s="870"/>
      <c r="S511" s="870"/>
      <c r="T511" s="870"/>
      <c r="U511" s="870"/>
      <c r="V511" s="870"/>
      <c r="W511" s="870"/>
      <c r="X511" s="870"/>
      <c r="Y511" s="870"/>
      <c r="Z511" s="870"/>
      <c r="AA511" s="870"/>
    </row>
    <row r="512" spans="1:27" s="871" customFormat="1" ht="12.75" customHeight="1">
      <c r="A512" s="870"/>
      <c r="B512" s="870"/>
      <c r="C512" s="870"/>
      <c r="D512" s="870"/>
      <c r="E512" s="874"/>
      <c r="F512" s="874"/>
      <c r="G512" s="874"/>
      <c r="H512" s="874"/>
      <c r="M512" s="870"/>
      <c r="N512" s="870"/>
      <c r="O512" s="870"/>
      <c r="P512" s="870"/>
      <c r="Q512" s="870"/>
      <c r="R512" s="870"/>
      <c r="S512" s="870"/>
      <c r="T512" s="870"/>
      <c r="U512" s="870"/>
      <c r="V512" s="870"/>
      <c r="W512" s="870"/>
      <c r="X512" s="870"/>
      <c r="Y512" s="870"/>
      <c r="Z512" s="870"/>
      <c r="AA512" s="870"/>
    </row>
    <row r="513" spans="1:27" s="871" customFormat="1" ht="12.75" customHeight="1">
      <c r="A513" s="870"/>
      <c r="B513" s="870"/>
      <c r="C513" s="870"/>
      <c r="D513" s="870"/>
      <c r="E513" s="874"/>
      <c r="F513" s="874"/>
      <c r="G513" s="874"/>
      <c r="H513" s="874"/>
      <c r="M513" s="870"/>
      <c r="N513" s="870"/>
      <c r="O513" s="870"/>
      <c r="P513" s="870"/>
      <c r="Q513" s="870"/>
      <c r="R513" s="870"/>
      <c r="S513" s="870"/>
      <c r="T513" s="870"/>
      <c r="U513" s="870"/>
      <c r="V513" s="870"/>
      <c r="W513" s="870"/>
      <c r="X513" s="870"/>
      <c r="Y513" s="870"/>
      <c r="Z513" s="870"/>
      <c r="AA513" s="870"/>
    </row>
    <row r="514" spans="1:27" s="871" customFormat="1" ht="12.75" customHeight="1">
      <c r="A514" s="870"/>
      <c r="B514" s="870"/>
      <c r="C514" s="870"/>
      <c r="D514" s="870"/>
      <c r="E514" s="874"/>
      <c r="F514" s="874"/>
      <c r="G514" s="874"/>
      <c r="H514" s="874"/>
      <c r="M514" s="870"/>
      <c r="N514" s="870"/>
      <c r="O514" s="870"/>
      <c r="P514" s="870"/>
      <c r="Q514" s="870"/>
      <c r="R514" s="870"/>
      <c r="S514" s="870"/>
      <c r="T514" s="870"/>
      <c r="U514" s="870"/>
      <c r="V514" s="870"/>
      <c r="W514" s="870"/>
      <c r="X514" s="870"/>
      <c r="Y514" s="870"/>
      <c r="Z514" s="870"/>
      <c r="AA514" s="870"/>
    </row>
    <row r="515" spans="1:27" s="871" customFormat="1" ht="12.75" customHeight="1">
      <c r="A515" s="870"/>
      <c r="B515" s="870"/>
      <c r="C515" s="870"/>
      <c r="D515" s="870"/>
      <c r="E515" s="874"/>
      <c r="F515" s="874"/>
      <c r="G515" s="874"/>
      <c r="H515" s="874"/>
      <c r="M515" s="870"/>
      <c r="N515" s="870"/>
      <c r="O515" s="870"/>
      <c r="P515" s="870"/>
      <c r="Q515" s="870"/>
      <c r="R515" s="870"/>
      <c r="S515" s="870"/>
      <c r="T515" s="870"/>
      <c r="U515" s="870"/>
      <c r="V515" s="870"/>
      <c r="W515" s="870"/>
      <c r="X515" s="870"/>
      <c r="Y515" s="870"/>
      <c r="Z515" s="870"/>
      <c r="AA515" s="870"/>
    </row>
    <row r="516" spans="1:27" s="871" customFormat="1" ht="12.75" customHeight="1">
      <c r="A516" s="870"/>
      <c r="B516" s="870"/>
      <c r="C516" s="870"/>
      <c r="D516" s="870"/>
      <c r="E516" s="874"/>
      <c r="F516" s="874"/>
      <c r="G516" s="874"/>
      <c r="H516" s="874"/>
      <c r="M516" s="870"/>
      <c r="N516" s="870"/>
      <c r="O516" s="870"/>
      <c r="P516" s="870"/>
      <c r="Q516" s="870"/>
      <c r="R516" s="870"/>
      <c r="S516" s="870"/>
      <c r="T516" s="870"/>
      <c r="U516" s="870"/>
      <c r="V516" s="870"/>
      <c r="W516" s="870"/>
      <c r="X516" s="870"/>
      <c r="Y516" s="870"/>
      <c r="Z516" s="870"/>
      <c r="AA516" s="870"/>
    </row>
    <row r="517" spans="1:27" s="871" customFormat="1" ht="12.75" customHeight="1">
      <c r="A517" s="870"/>
      <c r="B517" s="870"/>
      <c r="C517" s="870"/>
      <c r="D517" s="870"/>
      <c r="E517" s="874"/>
      <c r="F517" s="874"/>
      <c r="G517" s="874"/>
      <c r="H517" s="874"/>
      <c r="M517" s="870"/>
      <c r="N517" s="870"/>
      <c r="O517" s="870"/>
      <c r="P517" s="870"/>
      <c r="Q517" s="870"/>
      <c r="R517" s="870"/>
      <c r="S517" s="870"/>
      <c r="T517" s="870"/>
      <c r="U517" s="870"/>
      <c r="V517" s="870"/>
      <c r="W517" s="870"/>
      <c r="X517" s="870"/>
      <c r="Y517" s="870"/>
      <c r="Z517" s="870"/>
      <c r="AA517" s="870"/>
    </row>
    <row r="518" spans="1:27" s="871" customFormat="1" ht="12.75" customHeight="1">
      <c r="A518" s="870"/>
      <c r="B518" s="870"/>
      <c r="C518" s="870"/>
      <c r="D518" s="870"/>
      <c r="E518" s="874"/>
      <c r="F518" s="874"/>
      <c r="G518" s="874"/>
      <c r="H518" s="874"/>
      <c r="M518" s="870"/>
      <c r="N518" s="870"/>
      <c r="O518" s="870"/>
      <c r="P518" s="870"/>
      <c r="Q518" s="870"/>
      <c r="R518" s="870"/>
      <c r="S518" s="870"/>
      <c r="T518" s="870"/>
      <c r="U518" s="870"/>
      <c r="V518" s="870"/>
      <c r="W518" s="870"/>
      <c r="X518" s="870"/>
      <c r="Y518" s="870"/>
      <c r="Z518" s="870"/>
      <c r="AA518" s="870"/>
    </row>
    <row r="519" spans="1:27" s="871" customFormat="1" ht="12.75" customHeight="1">
      <c r="A519" s="870"/>
      <c r="B519" s="870"/>
      <c r="C519" s="870"/>
      <c r="D519" s="870"/>
      <c r="E519" s="874"/>
      <c r="F519" s="874"/>
      <c r="G519" s="874"/>
      <c r="H519" s="874"/>
      <c r="M519" s="870"/>
      <c r="N519" s="870"/>
      <c r="O519" s="870"/>
      <c r="P519" s="870"/>
      <c r="Q519" s="870"/>
      <c r="R519" s="870"/>
      <c r="S519" s="870"/>
      <c r="T519" s="870"/>
      <c r="U519" s="870"/>
      <c r="V519" s="870"/>
      <c r="W519" s="870"/>
      <c r="X519" s="870"/>
      <c r="Y519" s="870"/>
      <c r="Z519" s="870"/>
      <c r="AA519" s="870"/>
    </row>
    <row r="520" spans="1:27" s="871" customFormat="1" ht="12.75" customHeight="1">
      <c r="A520" s="870"/>
      <c r="B520" s="870"/>
      <c r="C520" s="870"/>
      <c r="D520" s="870"/>
      <c r="E520" s="874"/>
      <c r="F520" s="874"/>
      <c r="G520" s="874"/>
      <c r="H520" s="874"/>
      <c r="M520" s="870"/>
      <c r="N520" s="870"/>
      <c r="O520" s="870"/>
      <c r="P520" s="870"/>
      <c r="Q520" s="870"/>
      <c r="R520" s="870"/>
      <c r="S520" s="870"/>
      <c r="T520" s="870"/>
      <c r="U520" s="870"/>
      <c r="V520" s="870"/>
      <c r="W520" s="870"/>
      <c r="X520" s="870"/>
      <c r="Y520" s="870"/>
      <c r="Z520" s="870"/>
      <c r="AA520" s="870"/>
    </row>
    <row r="521" spans="1:27" s="871" customFormat="1" ht="12.75" customHeight="1">
      <c r="A521" s="870"/>
      <c r="B521" s="870"/>
      <c r="C521" s="870"/>
      <c r="D521" s="870"/>
      <c r="E521" s="874"/>
      <c r="F521" s="874"/>
      <c r="G521" s="874"/>
      <c r="H521" s="874"/>
      <c r="M521" s="870"/>
      <c r="N521" s="870"/>
      <c r="O521" s="870"/>
      <c r="P521" s="870"/>
      <c r="Q521" s="870"/>
      <c r="R521" s="870"/>
      <c r="S521" s="870"/>
      <c r="T521" s="870"/>
      <c r="U521" s="870"/>
      <c r="V521" s="870"/>
      <c r="W521" s="870"/>
      <c r="X521" s="870"/>
      <c r="Y521" s="870"/>
      <c r="Z521" s="870"/>
      <c r="AA521" s="870"/>
    </row>
    <row r="522" spans="1:27" s="871" customFormat="1" ht="12.75" customHeight="1">
      <c r="A522" s="870"/>
      <c r="B522" s="870"/>
      <c r="C522" s="870"/>
      <c r="D522" s="870"/>
      <c r="E522" s="874"/>
      <c r="F522" s="874"/>
      <c r="G522" s="874"/>
      <c r="H522" s="874"/>
      <c r="M522" s="870"/>
      <c r="N522" s="870"/>
      <c r="O522" s="870"/>
      <c r="P522" s="870"/>
      <c r="Q522" s="870"/>
      <c r="R522" s="870"/>
      <c r="S522" s="870"/>
      <c r="T522" s="870"/>
      <c r="U522" s="870"/>
      <c r="V522" s="870"/>
      <c r="W522" s="870"/>
      <c r="X522" s="870"/>
      <c r="Y522" s="870"/>
      <c r="Z522" s="870"/>
      <c r="AA522" s="870"/>
    </row>
    <row r="523" spans="1:27" s="871" customFormat="1" ht="12.75" customHeight="1">
      <c r="A523" s="870"/>
      <c r="B523" s="870"/>
      <c r="C523" s="870"/>
      <c r="D523" s="870"/>
      <c r="E523" s="874"/>
      <c r="F523" s="874"/>
      <c r="G523" s="874"/>
      <c r="H523" s="874"/>
      <c r="M523" s="870"/>
      <c r="N523" s="870"/>
      <c r="O523" s="870"/>
      <c r="P523" s="870"/>
      <c r="Q523" s="870"/>
      <c r="R523" s="870"/>
      <c r="S523" s="870"/>
      <c r="T523" s="870"/>
      <c r="U523" s="870"/>
      <c r="V523" s="870"/>
      <c r="W523" s="870"/>
      <c r="X523" s="870"/>
      <c r="Y523" s="870"/>
      <c r="Z523" s="870"/>
      <c r="AA523" s="870"/>
    </row>
    <row r="524" spans="1:27" s="871" customFormat="1" ht="12.75" customHeight="1">
      <c r="A524" s="870"/>
      <c r="B524" s="870"/>
      <c r="C524" s="870"/>
      <c r="D524" s="870"/>
      <c r="E524" s="874"/>
      <c r="F524" s="874"/>
      <c r="G524" s="874"/>
      <c r="H524" s="874"/>
      <c r="M524" s="870"/>
      <c r="N524" s="870"/>
      <c r="O524" s="870"/>
      <c r="P524" s="870"/>
      <c r="Q524" s="870"/>
      <c r="R524" s="870"/>
      <c r="S524" s="870"/>
      <c r="T524" s="870"/>
      <c r="U524" s="870"/>
      <c r="V524" s="870"/>
      <c r="W524" s="870"/>
      <c r="X524" s="870"/>
      <c r="Y524" s="870"/>
      <c r="Z524" s="870"/>
      <c r="AA524" s="870"/>
    </row>
    <row r="525" spans="1:27" s="871" customFormat="1" ht="12.75" customHeight="1">
      <c r="A525" s="870"/>
      <c r="B525" s="870"/>
      <c r="C525" s="870"/>
      <c r="D525" s="870"/>
      <c r="E525" s="874"/>
      <c r="F525" s="874"/>
      <c r="G525" s="874"/>
      <c r="H525" s="874"/>
      <c r="M525" s="870"/>
      <c r="N525" s="870"/>
      <c r="O525" s="870"/>
      <c r="P525" s="870"/>
      <c r="Q525" s="870"/>
      <c r="R525" s="870"/>
      <c r="S525" s="870"/>
      <c r="T525" s="870"/>
      <c r="U525" s="870"/>
      <c r="V525" s="870"/>
      <c r="W525" s="870"/>
      <c r="X525" s="870"/>
      <c r="Y525" s="870"/>
      <c r="Z525" s="870"/>
      <c r="AA525" s="870"/>
    </row>
    <row r="526" spans="1:27" s="871" customFormat="1" ht="12.75" customHeight="1">
      <c r="A526" s="870"/>
      <c r="B526" s="870"/>
      <c r="C526" s="870"/>
      <c r="D526" s="870"/>
      <c r="E526" s="874"/>
      <c r="F526" s="874"/>
      <c r="G526" s="874"/>
      <c r="H526" s="874"/>
      <c r="M526" s="870"/>
      <c r="N526" s="870"/>
      <c r="O526" s="870"/>
      <c r="P526" s="870"/>
      <c r="Q526" s="870"/>
      <c r="R526" s="870"/>
      <c r="S526" s="870"/>
      <c r="T526" s="870"/>
      <c r="U526" s="870"/>
      <c r="V526" s="870"/>
      <c r="W526" s="870"/>
      <c r="X526" s="870"/>
      <c r="Y526" s="870"/>
      <c r="Z526" s="870"/>
      <c r="AA526" s="870"/>
    </row>
    <row r="527" spans="1:27" s="871" customFormat="1" ht="12.75" customHeight="1">
      <c r="A527" s="870"/>
      <c r="B527" s="870"/>
      <c r="C527" s="870"/>
      <c r="D527" s="870"/>
      <c r="E527" s="874"/>
      <c r="F527" s="874"/>
      <c r="G527" s="874"/>
      <c r="H527" s="874"/>
      <c r="M527" s="870"/>
      <c r="N527" s="870"/>
      <c r="O527" s="870"/>
      <c r="P527" s="870"/>
      <c r="Q527" s="870"/>
      <c r="R527" s="870"/>
      <c r="S527" s="870"/>
      <c r="T527" s="870"/>
      <c r="U527" s="870"/>
      <c r="V527" s="870"/>
      <c r="W527" s="870"/>
      <c r="X527" s="870"/>
      <c r="Y527" s="870"/>
      <c r="Z527" s="870"/>
      <c r="AA527" s="870"/>
    </row>
    <row r="528" spans="1:27" s="871" customFormat="1" ht="12.75" customHeight="1">
      <c r="A528" s="870"/>
      <c r="B528" s="870"/>
      <c r="C528" s="870"/>
      <c r="D528" s="870"/>
      <c r="E528" s="874"/>
      <c r="F528" s="874"/>
      <c r="G528" s="874"/>
      <c r="H528" s="874"/>
      <c r="M528" s="870"/>
      <c r="N528" s="870"/>
      <c r="O528" s="870"/>
      <c r="P528" s="870"/>
      <c r="Q528" s="870"/>
      <c r="R528" s="870"/>
      <c r="S528" s="870"/>
      <c r="T528" s="870"/>
      <c r="U528" s="870"/>
      <c r="V528" s="870"/>
      <c r="W528" s="870"/>
      <c r="X528" s="870"/>
      <c r="Y528" s="870"/>
      <c r="Z528" s="870"/>
      <c r="AA528" s="870"/>
    </row>
    <row r="529" spans="1:27" s="871" customFormat="1" ht="12.75" customHeight="1">
      <c r="A529" s="870"/>
      <c r="B529" s="870"/>
      <c r="C529" s="870"/>
      <c r="D529" s="870"/>
      <c r="E529" s="874"/>
      <c r="F529" s="874"/>
      <c r="G529" s="874"/>
      <c r="H529" s="874"/>
      <c r="M529" s="870"/>
      <c r="N529" s="870"/>
      <c r="O529" s="870"/>
      <c r="P529" s="870"/>
      <c r="Q529" s="870"/>
      <c r="R529" s="870"/>
      <c r="S529" s="870"/>
      <c r="T529" s="870"/>
      <c r="U529" s="870"/>
      <c r="V529" s="870"/>
      <c r="W529" s="870"/>
      <c r="X529" s="870"/>
      <c r="Y529" s="870"/>
      <c r="Z529" s="870"/>
      <c r="AA529" s="870"/>
    </row>
    <row r="530" spans="1:27" s="871" customFormat="1" ht="12.75" customHeight="1">
      <c r="A530" s="870"/>
      <c r="B530" s="870"/>
      <c r="C530" s="870"/>
      <c r="D530" s="870"/>
      <c r="E530" s="874"/>
      <c r="F530" s="874"/>
      <c r="G530" s="874"/>
      <c r="H530" s="874"/>
      <c r="M530" s="870"/>
      <c r="N530" s="870"/>
      <c r="O530" s="870"/>
      <c r="P530" s="870"/>
      <c r="Q530" s="870"/>
      <c r="R530" s="870"/>
      <c r="S530" s="870"/>
      <c r="T530" s="870"/>
      <c r="U530" s="870"/>
      <c r="V530" s="870"/>
      <c r="W530" s="870"/>
      <c r="X530" s="870"/>
      <c r="Y530" s="870"/>
      <c r="Z530" s="870"/>
      <c r="AA530" s="870"/>
    </row>
    <row r="531" spans="1:27" s="871" customFormat="1" ht="12.75" customHeight="1">
      <c r="A531" s="870"/>
      <c r="B531" s="870"/>
      <c r="C531" s="870"/>
      <c r="D531" s="870"/>
      <c r="E531" s="874"/>
      <c r="F531" s="874"/>
      <c r="G531" s="874"/>
      <c r="H531" s="874"/>
      <c r="M531" s="870"/>
      <c r="N531" s="870"/>
      <c r="O531" s="870"/>
      <c r="P531" s="870"/>
      <c r="Q531" s="870"/>
      <c r="R531" s="870"/>
      <c r="S531" s="870"/>
      <c r="T531" s="870"/>
      <c r="U531" s="870"/>
      <c r="V531" s="870"/>
      <c r="W531" s="870"/>
      <c r="X531" s="870"/>
      <c r="Y531" s="870"/>
      <c r="Z531" s="870"/>
      <c r="AA531" s="870"/>
    </row>
    <row r="532" spans="1:27" s="871" customFormat="1" ht="12.75" customHeight="1">
      <c r="A532" s="870"/>
      <c r="B532" s="870"/>
      <c r="C532" s="870"/>
      <c r="D532" s="870"/>
      <c r="E532" s="874"/>
      <c r="F532" s="874"/>
      <c r="G532" s="874"/>
      <c r="H532" s="874"/>
      <c r="M532" s="870"/>
      <c r="N532" s="870"/>
      <c r="O532" s="870"/>
      <c r="P532" s="870"/>
      <c r="Q532" s="870"/>
      <c r="R532" s="870"/>
      <c r="S532" s="870"/>
      <c r="T532" s="870"/>
      <c r="U532" s="870"/>
      <c r="V532" s="870"/>
      <c r="W532" s="870"/>
      <c r="X532" s="870"/>
      <c r="Y532" s="870"/>
      <c r="Z532" s="870"/>
      <c r="AA532" s="870"/>
    </row>
    <row r="533" spans="1:27" s="871" customFormat="1" ht="12.75" customHeight="1">
      <c r="A533" s="870"/>
      <c r="B533" s="870"/>
      <c r="C533" s="870"/>
      <c r="D533" s="870"/>
      <c r="E533" s="874"/>
      <c r="F533" s="874"/>
      <c r="G533" s="874"/>
      <c r="H533" s="874"/>
      <c r="M533" s="870"/>
      <c r="N533" s="870"/>
      <c r="O533" s="870"/>
      <c r="P533" s="870"/>
      <c r="Q533" s="870"/>
      <c r="R533" s="870"/>
      <c r="S533" s="870"/>
      <c r="T533" s="870"/>
      <c r="U533" s="870"/>
      <c r="V533" s="870"/>
      <c r="W533" s="870"/>
      <c r="X533" s="870"/>
      <c r="Y533" s="870"/>
      <c r="Z533" s="870"/>
      <c r="AA533" s="870"/>
    </row>
    <row r="534" spans="1:27" s="871" customFormat="1" ht="12.75" customHeight="1">
      <c r="A534" s="870"/>
      <c r="B534" s="870"/>
      <c r="C534" s="870"/>
      <c r="D534" s="870"/>
      <c r="E534" s="874"/>
      <c r="F534" s="874"/>
      <c r="G534" s="874"/>
      <c r="H534" s="874"/>
      <c r="M534" s="870"/>
      <c r="N534" s="870"/>
      <c r="O534" s="870"/>
      <c r="P534" s="870"/>
      <c r="Q534" s="870"/>
      <c r="R534" s="870"/>
      <c r="S534" s="870"/>
      <c r="T534" s="870"/>
      <c r="U534" s="870"/>
      <c r="V534" s="870"/>
      <c r="W534" s="870"/>
      <c r="X534" s="870"/>
      <c r="Y534" s="870"/>
      <c r="Z534" s="870"/>
      <c r="AA534" s="870"/>
    </row>
    <row r="535" spans="1:27" s="871" customFormat="1" ht="12.75" customHeight="1">
      <c r="A535" s="870"/>
      <c r="B535" s="870"/>
      <c r="C535" s="870"/>
      <c r="D535" s="870"/>
      <c r="E535" s="874"/>
      <c r="F535" s="874"/>
      <c r="G535" s="874"/>
      <c r="H535" s="874"/>
      <c r="M535" s="870"/>
      <c r="N535" s="870"/>
      <c r="O535" s="870"/>
      <c r="P535" s="870"/>
      <c r="Q535" s="870"/>
      <c r="R535" s="870"/>
      <c r="S535" s="870"/>
      <c r="T535" s="870"/>
      <c r="U535" s="870"/>
      <c r="V535" s="870"/>
      <c r="W535" s="870"/>
      <c r="X535" s="870"/>
      <c r="Y535" s="870"/>
      <c r="Z535" s="870"/>
      <c r="AA535" s="870"/>
    </row>
    <row r="536" spans="1:27" s="871" customFormat="1" ht="12.75" customHeight="1">
      <c r="A536" s="870"/>
      <c r="B536" s="870"/>
      <c r="C536" s="870"/>
      <c r="D536" s="870"/>
      <c r="E536" s="874"/>
      <c r="F536" s="874"/>
      <c r="G536" s="874"/>
      <c r="H536" s="874"/>
      <c r="M536" s="870"/>
      <c r="N536" s="870"/>
      <c r="O536" s="870"/>
      <c r="P536" s="870"/>
      <c r="Q536" s="870"/>
      <c r="R536" s="870"/>
      <c r="S536" s="870"/>
      <c r="T536" s="870"/>
      <c r="U536" s="870"/>
      <c r="V536" s="870"/>
      <c r="W536" s="870"/>
      <c r="X536" s="870"/>
      <c r="Y536" s="870"/>
      <c r="Z536" s="870"/>
      <c r="AA536" s="870"/>
    </row>
    <row r="537" spans="1:27" s="871" customFormat="1" ht="12.75" customHeight="1">
      <c r="A537" s="870"/>
      <c r="B537" s="870"/>
      <c r="C537" s="870"/>
      <c r="D537" s="870"/>
      <c r="E537" s="874"/>
      <c r="F537" s="874"/>
      <c r="G537" s="874"/>
      <c r="H537" s="874"/>
      <c r="M537" s="870"/>
      <c r="N537" s="870"/>
      <c r="O537" s="870"/>
      <c r="P537" s="870"/>
      <c r="Q537" s="870"/>
      <c r="R537" s="870"/>
      <c r="S537" s="870"/>
      <c r="T537" s="870"/>
      <c r="U537" s="870"/>
      <c r="V537" s="870"/>
      <c r="W537" s="870"/>
      <c r="X537" s="870"/>
      <c r="Y537" s="870"/>
      <c r="Z537" s="870"/>
      <c r="AA537" s="870"/>
    </row>
    <row r="538" spans="1:27" s="871" customFormat="1" ht="12.75" customHeight="1">
      <c r="A538" s="870"/>
      <c r="B538" s="870"/>
      <c r="C538" s="870"/>
      <c r="D538" s="870"/>
      <c r="E538" s="874"/>
      <c r="F538" s="874"/>
      <c r="G538" s="874"/>
      <c r="H538" s="874"/>
      <c r="M538" s="870"/>
      <c r="N538" s="870"/>
      <c r="O538" s="870"/>
      <c r="P538" s="870"/>
      <c r="Q538" s="870"/>
      <c r="R538" s="870"/>
      <c r="S538" s="870"/>
      <c r="T538" s="870"/>
      <c r="U538" s="870"/>
      <c r="V538" s="870"/>
      <c r="W538" s="870"/>
      <c r="X538" s="870"/>
      <c r="Y538" s="870"/>
      <c r="Z538" s="870"/>
      <c r="AA538" s="870"/>
    </row>
    <row r="539" spans="1:27" s="871" customFormat="1" ht="12.75" customHeight="1">
      <c r="A539" s="870"/>
      <c r="B539" s="870"/>
      <c r="C539" s="870"/>
      <c r="D539" s="870"/>
      <c r="E539" s="874"/>
      <c r="F539" s="874"/>
      <c r="G539" s="874"/>
      <c r="H539" s="874"/>
      <c r="M539" s="870"/>
      <c r="N539" s="870"/>
      <c r="O539" s="870"/>
      <c r="P539" s="870"/>
      <c r="Q539" s="870"/>
      <c r="R539" s="870"/>
      <c r="S539" s="870"/>
      <c r="T539" s="870"/>
      <c r="U539" s="870"/>
      <c r="V539" s="870"/>
      <c r="W539" s="870"/>
      <c r="X539" s="870"/>
      <c r="Y539" s="870"/>
      <c r="Z539" s="870"/>
      <c r="AA539" s="870"/>
    </row>
    <row r="540" spans="1:27" s="871" customFormat="1" ht="12.75" customHeight="1">
      <c r="A540" s="870"/>
      <c r="B540" s="870"/>
      <c r="C540" s="870"/>
      <c r="D540" s="870"/>
      <c r="E540" s="874"/>
      <c r="F540" s="874"/>
      <c r="G540" s="874"/>
      <c r="H540" s="874"/>
      <c r="M540" s="870"/>
      <c r="N540" s="870"/>
      <c r="O540" s="870"/>
      <c r="P540" s="870"/>
      <c r="Q540" s="870"/>
      <c r="R540" s="870"/>
      <c r="S540" s="870"/>
      <c r="T540" s="870"/>
      <c r="U540" s="870"/>
      <c r="V540" s="870"/>
      <c r="W540" s="870"/>
      <c r="X540" s="870"/>
      <c r="Y540" s="870"/>
      <c r="Z540" s="870"/>
      <c r="AA540" s="870"/>
    </row>
    <row r="541" spans="1:27" s="871" customFormat="1" ht="12.75" customHeight="1">
      <c r="A541" s="870"/>
      <c r="B541" s="870"/>
      <c r="C541" s="870"/>
      <c r="D541" s="870"/>
      <c r="E541" s="874"/>
      <c r="F541" s="874"/>
      <c r="G541" s="874"/>
      <c r="H541" s="874"/>
      <c r="M541" s="870"/>
      <c r="N541" s="870"/>
      <c r="O541" s="870"/>
      <c r="P541" s="870"/>
      <c r="Q541" s="870"/>
      <c r="R541" s="870"/>
      <c r="S541" s="870"/>
      <c r="T541" s="870"/>
      <c r="U541" s="870"/>
      <c r="V541" s="870"/>
      <c r="W541" s="870"/>
      <c r="X541" s="870"/>
      <c r="Y541" s="870"/>
      <c r="Z541" s="870"/>
      <c r="AA541" s="870"/>
    </row>
    <row r="542" spans="1:27" s="871" customFormat="1" ht="12.75" customHeight="1">
      <c r="A542" s="870"/>
      <c r="B542" s="870"/>
      <c r="C542" s="870"/>
      <c r="D542" s="870"/>
      <c r="E542" s="874"/>
      <c r="F542" s="874"/>
      <c r="G542" s="874"/>
      <c r="H542" s="874"/>
      <c r="M542" s="870"/>
      <c r="N542" s="870"/>
      <c r="O542" s="870"/>
      <c r="P542" s="870"/>
      <c r="Q542" s="870"/>
      <c r="R542" s="870"/>
      <c r="S542" s="870"/>
      <c r="T542" s="870"/>
      <c r="U542" s="870"/>
      <c r="V542" s="870"/>
      <c r="W542" s="870"/>
      <c r="X542" s="870"/>
      <c r="Y542" s="870"/>
      <c r="Z542" s="870"/>
      <c r="AA542" s="870"/>
    </row>
    <row r="543" spans="1:27" s="871" customFormat="1" ht="12.75" customHeight="1">
      <c r="A543" s="870"/>
      <c r="B543" s="870"/>
      <c r="C543" s="870"/>
      <c r="D543" s="870"/>
      <c r="E543" s="874"/>
      <c r="F543" s="874"/>
      <c r="G543" s="874"/>
      <c r="H543" s="874"/>
      <c r="M543" s="870"/>
      <c r="N543" s="870"/>
      <c r="O543" s="870"/>
      <c r="P543" s="870"/>
      <c r="Q543" s="870"/>
      <c r="R543" s="870"/>
      <c r="S543" s="870"/>
      <c r="T543" s="870"/>
      <c r="U543" s="870"/>
      <c r="V543" s="870"/>
      <c r="W543" s="870"/>
      <c r="X543" s="870"/>
      <c r="Y543" s="870"/>
      <c r="Z543" s="870"/>
      <c r="AA543" s="870"/>
    </row>
    <row r="544" spans="1:27" s="871" customFormat="1" ht="12.75" customHeight="1">
      <c r="A544" s="870"/>
      <c r="B544" s="870"/>
      <c r="C544" s="870"/>
      <c r="D544" s="870"/>
      <c r="E544" s="874"/>
      <c r="F544" s="874"/>
      <c r="G544" s="874"/>
      <c r="H544" s="874"/>
      <c r="M544" s="870"/>
      <c r="N544" s="870"/>
      <c r="O544" s="870"/>
      <c r="P544" s="870"/>
      <c r="Q544" s="870"/>
      <c r="R544" s="870"/>
      <c r="S544" s="870"/>
      <c r="T544" s="870"/>
      <c r="U544" s="870"/>
      <c r="V544" s="870"/>
      <c r="W544" s="870"/>
      <c r="X544" s="870"/>
      <c r="Y544" s="870"/>
      <c r="Z544" s="870"/>
      <c r="AA544" s="870"/>
    </row>
    <row r="545" spans="1:27" s="871" customFormat="1" ht="12.75" customHeight="1">
      <c r="A545" s="870"/>
      <c r="B545" s="870"/>
      <c r="C545" s="870"/>
      <c r="D545" s="870"/>
      <c r="E545" s="874"/>
      <c r="F545" s="874"/>
      <c r="G545" s="874"/>
      <c r="H545" s="874"/>
      <c r="M545" s="870"/>
      <c r="N545" s="870"/>
      <c r="O545" s="870"/>
      <c r="P545" s="870"/>
      <c r="Q545" s="870"/>
      <c r="R545" s="870"/>
      <c r="S545" s="870"/>
      <c r="T545" s="870"/>
      <c r="U545" s="870"/>
      <c r="V545" s="870"/>
      <c r="W545" s="870"/>
      <c r="X545" s="870"/>
      <c r="Y545" s="870"/>
      <c r="Z545" s="870"/>
      <c r="AA545" s="870"/>
    </row>
    <row r="546" spans="1:27" s="871" customFormat="1" ht="12.75" customHeight="1">
      <c r="A546" s="870"/>
      <c r="B546" s="870"/>
      <c r="C546" s="870"/>
      <c r="D546" s="870"/>
      <c r="E546" s="874"/>
      <c r="F546" s="874"/>
      <c r="G546" s="874"/>
      <c r="H546" s="874"/>
      <c r="M546" s="870"/>
      <c r="N546" s="870"/>
      <c r="O546" s="870"/>
      <c r="P546" s="870"/>
      <c r="Q546" s="870"/>
      <c r="R546" s="870"/>
      <c r="S546" s="870"/>
      <c r="T546" s="870"/>
      <c r="U546" s="870"/>
      <c r="V546" s="870"/>
      <c r="W546" s="870"/>
      <c r="X546" s="870"/>
      <c r="Y546" s="870"/>
      <c r="Z546" s="870"/>
      <c r="AA546" s="870"/>
    </row>
    <row r="547" spans="1:27" s="871" customFormat="1" ht="12.75" customHeight="1">
      <c r="A547" s="870"/>
      <c r="B547" s="870"/>
      <c r="C547" s="870"/>
      <c r="D547" s="870"/>
      <c r="E547" s="874"/>
      <c r="F547" s="874"/>
      <c r="G547" s="874"/>
      <c r="H547" s="874"/>
      <c r="M547" s="870"/>
      <c r="N547" s="870"/>
      <c r="O547" s="870"/>
      <c r="P547" s="870"/>
      <c r="Q547" s="870"/>
      <c r="R547" s="870"/>
      <c r="S547" s="870"/>
      <c r="T547" s="870"/>
      <c r="U547" s="870"/>
      <c r="V547" s="870"/>
      <c r="W547" s="870"/>
      <c r="X547" s="870"/>
      <c r="Y547" s="870"/>
      <c r="Z547" s="870"/>
      <c r="AA547" s="870"/>
    </row>
    <row r="548" spans="1:27" s="871" customFormat="1" ht="12.75" customHeight="1">
      <c r="A548" s="870"/>
      <c r="B548" s="870"/>
      <c r="C548" s="870"/>
      <c r="D548" s="870"/>
      <c r="E548" s="874"/>
      <c r="F548" s="874"/>
      <c r="G548" s="874"/>
      <c r="H548" s="874"/>
      <c r="M548" s="870"/>
      <c r="N548" s="870"/>
      <c r="O548" s="870"/>
      <c r="P548" s="870"/>
      <c r="Q548" s="870"/>
      <c r="R548" s="870"/>
      <c r="S548" s="870"/>
      <c r="T548" s="870"/>
      <c r="U548" s="870"/>
      <c r="V548" s="870"/>
      <c r="W548" s="870"/>
      <c r="X548" s="870"/>
      <c r="Y548" s="870"/>
      <c r="Z548" s="870"/>
      <c r="AA548" s="870"/>
    </row>
    <row r="549" spans="1:27" s="871" customFormat="1" ht="12.75" customHeight="1">
      <c r="A549" s="870"/>
      <c r="B549" s="870"/>
      <c r="C549" s="870"/>
      <c r="D549" s="870"/>
      <c r="E549" s="874"/>
      <c r="F549" s="874"/>
      <c r="G549" s="874"/>
      <c r="H549" s="874"/>
      <c r="M549" s="870"/>
      <c r="N549" s="870"/>
      <c r="O549" s="870"/>
      <c r="P549" s="870"/>
      <c r="Q549" s="870"/>
      <c r="R549" s="870"/>
      <c r="S549" s="870"/>
      <c r="T549" s="870"/>
      <c r="U549" s="870"/>
      <c r="V549" s="870"/>
      <c r="W549" s="870"/>
      <c r="X549" s="870"/>
      <c r="Y549" s="870"/>
      <c r="Z549" s="870"/>
      <c r="AA549" s="870"/>
    </row>
    <row r="550" spans="1:27" s="871" customFormat="1" ht="12.75" customHeight="1">
      <c r="A550" s="870"/>
      <c r="B550" s="870"/>
      <c r="C550" s="870"/>
      <c r="D550" s="870"/>
      <c r="E550" s="874"/>
      <c r="F550" s="874"/>
      <c r="G550" s="874"/>
      <c r="H550" s="874"/>
      <c r="M550" s="870"/>
      <c r="N550" s="870"/>
      <c r="O550" s="870"/>
      <c r="P550" s="870"/>
      <c r="Q550" s="870"/>
      <c r="R550" s="870"/>
      <c r="S550" s="870"/>
      <c r="T550" s="870"/>
      <c r="U550" s="870"/>
      <c r="V550" s="870"/>
      <c r="W550" s="870"/>
      <c r="X550" s="870"/>
      <c r="Y550" s="870"/>
      <c r="Z550" s="870"/>
      <c r="AA550" s="870"/>
    </row>
    <row r="551" spans="1:27" s="871" customFormat="1" ht="12.75" customHeight="1">
      <c r="A551" s="870"/>
      <c r="B551" s="870"/>
      <c r="C551" s="870"/>
      <c r="D551" s="870"/>
      <c r="E551" s="874"/>
      <c r="F551" s="874"/>
      <c r="G551" s="874"/>
      <c r="H551" s="874"/>
      <c r="M551" s="870"/>
      <c r="N551" s="870"/>
      <c r="O551" s="870"/>
      <c r="P551" s="870"/>
      <c r="Q551" s="870"/>
      <c r="R551" s="870"/>
      <c r="S551" s="870"/>
      <c r="T551" s="870"/>
      <c r="U551" s="870"/>
      <c r="V551" s="870"/>
      <c r="W551" s="870"/>
      <c r="X551" s="870"/>
      <c r="Y551" s="870"/>
      <c r="Z551" s="870"/>
      <c r="AA551" s="870"/>
    </row>
    <row r="552" spans="1:27" s="871" customFormat="1" ht="12.75" customHeight="1">
      <c r="A552" s="870"/>
      <c r="B552" s="870"/>
      <c r="C552" s="870"/>
      <c r="D552" s="870"/>
      <c r="E552" s="874"/>
      <c r="F552" s="874"/>
      <c r="G552" s="874"/>
      <c r="H552" s="874"/>
      <c r="M552" s="870"/>
      <c r="N552" s="870"/>
      <c r="O552" s="870"/>
      <c r="P552" s="870"/>
      <c r="Q552" s="870"/>
      <c r="R552" s="870"/>
      <c r="S552" s="870"/>
      <c r="T552" s="870"/>
      <c r="U552" s="870"/>
      <c r="V552" s="870"/>
      <c r="W552" s="870"/>
      <c r="X552" s="870"/>
      <c r="Y552" s="870"/>
      <c r="Z552" s="870"/>
      <c r="AA552" s="870"/>
    </row>
    <row r="553" spans="1:27" s="871" customFormat="1" ht="12.75" customHeight="1">
      <c r="A553" s="870"/>
      <c r="B553" s="870"/>
      <c r="C553" s="870"/>
      <c r="D553" s="870"/>
      <c r="E553" s="874"/>
      <c r="F553" s="874"/>
      <c r="G553" s="874"/>
      <c r="H553" s="874"/>
      <c r="M553" s="870"/>
      <c r="N553" s="870"/>
      <c r="O553" s="870"/>
      <c r="P553" s="870"/>
      <c r="Q553" s="870"/>
      <c r="R553" s="870"/>
      <c r="S553" s="870"/>
      <c r="T553" s="870"/>
      <c r="U553" s="870"/>
      <c r="V553" s="870"/>
      <c r="W553" s="870"/>
      <c r="X553" s="870"/>
      <c r="Y553" s="870"/>
      <c r="Z553" s="870"/>
      <c r="AA553" s="870"/>
    </row>
    <row r="554" spans="1:27" s="871" customFormat="1" ht="12.75" customHeight="1">
      <c r="A554" s="870"/>
      <c r="B554" s="870"/>
      <c r="C554" s="870"/>
      <c r="D554" s="870"/>
      <c r="E554" s="874"/>
      <c r="F554" s="874"/>
      <c r="G554" s="874"/>
      <c r="H554" s="874"/>
      <c r="M554" s="870"/>
      <c r="N554" s="870"/>
      <c r="O554" s="870"/>
      <c r="P554" s="870"/>
      <c r="Q554" s="870"/>
      <c r="R554" s="870"/>
      <c r="S554" s="870"/>
      <c r="T554" s="870"/>
      <c r="U554" s="870"/>
      <c r="V554" s="870"/>
      <c r="W554" s="870"/>
      <c r="X554" s="870"/>
      <c r="Y554" s="870"/>
      <c r="Z554" s="870"/>
      <c r="AA554" s="870"/>
    </row>
    <row r="555" spans="1:27" s="871" customFormat="1" ht="12.75" customHeight="1">
      <c r="A555" s="870"/>
      <c r="B555" s="870"/>
      <c r="C555" s="870"/>
      <c r="D555" s="870"/>
      <c r="E555" s="874"/>
      <c r="F555" s="874"/>
      <c r="G555" s="874"/>
      <c r="H555" s="874"/>
      <c r="M555" s="870"/>
      <c r="N555" s="870"/>
      <c r="O555" s="870"/>
      <c r="P555" s="870"/>
      <c r="Q555" s="870"/>
      <c r="R555" s="870"/>
      <c r="S555" s="870"/>
      <c r="T555" s="870"/>
      <c r="U555" s="870"/>
      <c r="V555" s="870"/>
      <c r="W555" s="870"/>
      <c r="X555" s="870"/>
      <c r="Y555" s="870"/>
      <c r="Z555" s="870"/>
      <c r="AA555" s="870"/>
    </row>
    <row r="556" spans="1:27" s="871" customFormat="1" ht="12.75" customHeight="1">
      <c r="A556" s="870"/>
      <c r="B556" s="870"/>
      <c r="C556" s="870"/>
      <c r="D556" s="870"/>
      <c r="E556" s="874"/>
      <c r="F556" s="874"/>
      <c r="G556" s="874"/>
      <c r="H556" s="874"/>
      <c r="M556" s="870"/>
      <c r="N556" s="870"/>
      <c r="O556" s="870"/>
      <c r="P556" s="870"/>
      <c r="Q556" s="870"/>
      <c r="R556" s="870"/>
      <c r="S556" s="870"/>
      <c r="T556" s="870"/>
      <c r="U556" s="870"/>
      <c r="V556" s="870"/>
      <c r="W556" s="870"/>
      <c r="X556" s="870"/>
      <c r="Y556" s="870"/>
      <c r="Z556" s="870"/>
      <c r="AA556" s="870"/>
    </row>
    <row r="557" spans="1:27" s="871" customFormat="1" ht="12.75" customHeight="1">
      <c r="A557" s="870"/>
      <c r="B557" s="870"/>
      <c r="C557" s="870"/>
      <c r="D557" s="870"/>
      <c r="E557" s="874"/>
      <c r="F557" s="874"/>
      <c r="G557" s="874"/>
      <c r="H557" s="874"/>
      <c r="M557" s="870"/>
      <c r="N557" s="870"/>
      <c r="O557" s="870"/>
      <c r="P557" s="870"/>
      <c r="Q557" s="870"/>
      <c r="R557" s="870"/>
      <c r="S557" s="870"/>
      <c r="T557" s="870"/>
      <c r="U557" s="870"/>
      <c r="V557" s="870"/>
      <c r="W557" s="870"/>
      <c r="X557" s="870"/>
      <c r="Y557" s="870"/>
      <c r="Z557" s="870"/>
      <c r="AA557" s="870"/>
    </row>
    <row r="558" spans="1:27" s="871" customFormat="1" ht="12.75" customHeight="1">
      <c r="A558" s="870"/>
      <c r="B558" s="870"/>
      <c r="C558" s="870"/>
      <c r="D558" s="870"/>
      <c r="E558" s="874"/>
      <c r="F558" s="874"/>
      <c r="G558" s="874"/>
      <c r="H558" s="874"/>
      <c r="M558" s="870"/>
      <c r="N558" s="870"/>
      <c r="O558" s="870"/>
      <c r="P558" s="870"/>
      <c r="Q558" s="870"/>
      <c r="R558" s="870"/>
      <c r="S558" s="870"/>
      <c r="T558" s="870"/>
      <c r="U558" s="870"/>
      <c r="V558" s="870"/>
      <c r="W558" s="870"/>
      <c r="X558" s="870"/>
      <c r="Y558" s="870"/>
      <c r="Z558" s="870"/>
      <c r="AA558" s="870"/>
    </row>
    <row r="559" spans="1:27" s="871" customFormat="1" ht="12.75" customHeight="1">
      <c r="A559" s="870"/>
      <c r="B559" s="870"/>
      <c r="C559" s="870"/>
      <c r="D559" s="870"/>
      <c r="E559" s="874"/>
      <c r="F559" s="874"/>
      <c r="G559" s="874"/>
      <c r="H559" s="874"/>
      <c r="M559" s="870"/>
      <c r="N559" s="870"/>
      <c r="O559" s="870"/>
      <c r="P559" s="870"/>
      <c r="Q559" s="870"/>
      <c r="R559" s="870"/>
      <c r="S559" s="870"/>
      <c r="T559" s="870"/>
      <c r="U559" s="870"/>
      <c r="V559" s="870"/>
      <c r="W559" s="870"/>
      <c r="X559" s="870"/>
      <c r="Y559" s="870"/>
      <c r="Z559" s="870"/>
      <c r="AA559" s="870"/>
    </row>
    <row r="560" spans="1:27" s="871" customFormat="1" ht="12.75" customHeight="1">
      <c r="A560" s="870"/>
      <c r="B560" s="870"/>
      <c r="C560" s="870"/>
      <c r="D560" s="870"/>
      <c r="E560" s="874"/>
      <c r="F560" s="874"/>
      <c r="G560" s="874"/>
      <c r="H560" s="874"/>
      <c r="M560" s="870"/>
      <c r="N560" s="870"/>
      <c r="O560" s="870"/>
      <c r="P560" s="870"/>
      <c r="Q560" s="870"/>
      <c r="R560" s="870"/>
      <c r="S560" s="870"/>
      <c r="T560" s="870"/>
      <c r="U560" s="870"/>
      <c r="V560" s="870"/>
      <c r="W560" s="870"/>
      <c r="X560" s="870"/>
      <c r="Y560" s="870"/>
      <c r="Z560" s="870"/>
      <c r="AA560" s="870"/>
    </row>
    <row r="561" spans="1:27" s="871" customFormat="1" ht="12.75" customHeight="1">
      <c r="A561" s="870"/>
      <c r="B561" s="870"/>
      <c r="C561" s="870"/>
      <c r="D561" s="870"/>
      <c r="E561" s="874"/>
      <c r="F561" s="874"/>
      <c r="G561" s="874"/>
      <c r="H561" s="874"/>
      <c r="M561" s="870"/>
      <c r="N561" s="870"/>
      <c r="O561" s="870"/>
      <c r="P561" s="870"/>
      <c r="Q561" s="870"/>
      <c r="R561" s="870"/>
      <c r="S561" s="870"/>
      <c r="T561" s="870"/>
      <c r="U561" s="870"/>
      <c r="V561" s="870"/>
      <c r="W561" s="870"/>
      <c r="X561" s="870"/>
      <c r="Y561" s="870"/>
      <c r="Z561" s="870"/>
      <c r="AA561" s="870"/>
    </row>
    <row r="562" spans="1:27" s="871" customFormat="1" ht="12.75" customHeight="1">
      <c r="A562" s="870"/>
      <c r="B562" s="870"/>
      <c r="C562" s="870"/>
      <c r="D562" s="870"/>
      <c r="E562" s="874"/>
      <c r="F562" s="874"/>
      <c r="G562" s="874"/>
      <c r="H562" s="874"/>
      <c r="M562" s="870"/>
      <c r="N562" s="870"/>
      <c r="O562" s="870"/>
      <c r="P562" s="870"/>
      <c r="Q562" s="870"/>
      <c r="R562" s="870"/>
      <c r="S562" s="870"/>
      <c r="T562" s="870"/>
      <c r="U562" s="870"/>
      <c r="V562" s="870"/>
      <c r="W562" s="870"/>
      <c r="X562" s="870"/>
      <c r="Y562" s="870"/>
      <c r="Z562" s="870"/>
      <c r="AA562" s="870"/>
    </row>
    <row r="563" spans="1:27" s="871" customFormat="1" ht="12.75" customHeight="1">
      <c r="A563" s="870"/>
      <c r="B563" s="870"/>
      <c r="C563" s="870"/>
      <c r="D563" s="870"/>
      <c r="E563" s="874"/>
      <c r="F563" s="874"/>
      <c r="G563" s="874"/>
      <c r="H563" s="874"/>
      <c r="M563" s="870"/>
      <c r="N563" s="870"/>
      <c r="O563" s="870"/>
      <c r="P563" s="870"/>
      <c r="Q563" s="870"/>
      <c r="R563" s="870"/>
      <c r="S563" s="870"/>
      <c r="T563" s="870"/>
      <c r="U563" s="870"/>
      <c r="V563" s="870"/>
      <c r="W563" s="870"/>
      <c r="X563" s="870"/>
      <c r="Y563" s="870"/>
      <c r="Z563" s="870"/>
      <c r="AA563" s="870"/>
    </row>
    <row r="564" spans="1:27" s="871" customFormat="1" ht="12.75" customHeight="1">
      <c r="A564" s="870"/>
      <c r="B564" s="870"/>
      <c r="C564" s="870"/>
      <c r="D564" s="870"/>
      <c r="E564" s="874"/>
      <c r="F564" s="874"/>
      <c r="G564" s="874"/>
      <c r="H564" s="874"/>
      <c r="M564" s="870"/>
      <c r="N564" s="870"/>
      <c r="O564" s="870"/>
      <c r="P564" s="870"/>
      <c r="Q564" s="870"/>
      <c r="R564" s="870"/>
      <c r="S564" s="870"/>
      <c r="T564" s="870"/>
      <c r="U564" s="870"/>
      <c r="V564" s="870"/>
      <c r="W564" s="870"/>
      <c r="X564" s="870"/>
      <c r="Y564" s="870"/>
      <c r="Z564" s="870"/>
      <c r="AA564" s="870"/>
    </row>
    <row r="565" spans="1:27" s="871" customFormat="1" ht="12.75" customHeight="1">
      <c r="A565" s="870"/>
      <c r="B565" s="870"/>
      <c r="C565" s="870"/>
      <c r="D565" s="870"/>
      <c r="E565" s="874"/>
      <c r="F565" s="874"/>
      <c r="G565" s="874"/>
      <c r="H565" s="874"/>
      <c r="M565" s="870"/>
      <c r="N565" s="870"/>
      <c r="O565" s="870"/>
      <c r="P565" s="870"/>
      <c r="Q565" s="870"/>
      <c r="R565" s="870"/>
      <c r="S565" s="870"/>
      <c r="T565" s="870"/>
      <c r="U565" s="870"/>
      <c r="V565" s="870"/>
      <c r="W565" s="870"/>
      <c r="X565" s="870"/>
      <c r="Y565" s="870"/>
      <c r="Z565" s="870"/>
      <c r="AA565" s="870"/>
    </row>
    <row r="566" spans="1:27" s="871" customFormat="1" ht="12.75" customHeight="1">
      <c r="A566" s="870"/>
      <c r="B566" s="870"/>
      <c r="C566" s="870"/>
      <c r="D566" s="870"/>
      <c r="E566" s="874"/>
      <c r="F566" s="874"/>
      <c r="G566" s="874"/>
      <c r="H566" s="874"/>
      <c r="M566" s="870"/>
      <c r="N566" s="870"/>
      <c r="O566" s="870"/>
      <c r="P566" s="870"/>
      <c r="Q566" s="870"/>
      <c r="R566" s="870"/>
      <c r="S566" s="870"/>
      <c r="T566" s="870"/>
      <c r="U566" s="870"/>
      <c r="V566" s="870"/>
      <c r="W566" s="870"/>
      <c r="X566" s="870"/>
      <c r="Y566" s="870"/>
      <c r="Z566" s="870"/>
      <c r="AA566" s="870"/>
    </row>
    <row r="567" spans="1:27" s="871" customFormat="1" ht="12.75" customHeight="1">
      <c r="A567" s="870"/>
      <c r="B567" s="870"/>
      <c r="C567" s="870"/>
      <c r="D567" s="870"/>
      <c r="E567" s="874"/>
      <c r="F567" s="874"/>
      <c r="G567" s="874"/>
      <c r="H567" s="874"/>
      <c r="M567" s="870"/>
      <c r="N567" s="870"/>
      <c r="O567" s="870"/>
      <c r="P567" s="870"/>
      <c r="Q567" s="870"/>
      <c r="R567" s="870"/>
      <c r="S567" s="870"/>
      <c r="T567" s="870"/>
      <c r="U567" s="870"/>
      <c r="V567" s="870"/>
      <c r="W567" s="870"/>
      <c r="X567" s="870"/>
      <c r="Y567" s="870"/>
      <c r="Z567" s="870"/>
      <c r="AA567" s="870"/>
    </row>
    <row r="568" spans="1:27" s="871" customFormat="1" ht="12.75" customHeight="1">
      <c r="A568" s="870"/>
      <c r="B568" s="870"/>
      <c r="C568" s="870"/>
      <c r="D568" s="870"/>
      <c r="E568" s="874"/>
      <c r="F568" s="874"/>
      <c r="G568" s="874"/>
      <c r="H568" s="874"/>
      <c r="M568" s="870"/>
      <c r="N568" s="870"/>
      <c r="O568" s="870"/>
      <c r="P568" s="870"/>
      <c r="Q568" s="870"/>
      <c r="R568" s="870"/>
      <c r="S568" s="870"/>
      <c r="T568" s="870"/>
      <c r="U568" s="870"/>
      <c r="V568" s="870"/>
      <c r="W568" s="870"/>
      <c r="X568" s="870"/>
      <c r="Y568" s="870"/>
      <c r="Z568" s="870"/>
      <c r="AA568" s="870"/>
    </row>
    <row r="569" spans="1:27" s="871" customFormat="1" ht="12.75" customHeight="1">
      <c r="A569" s="870"/>
      <c r="B569" s="870"/>
      <c r="C569" s="870"/>
      <c r="D569" s="870"/>
      <c r="E569" s="874"/>
      <c r="F569" s="874"/>
      <c r="G569" s="874"/>
      <c r="H569" s="874"/>
      <c r="M569" s="870"/>
      <c r="N569" s="870"/>
      <c r="O569" s="870"/>
      <c r="P569" s="870"/>
      <c r="Q569" s="870"/>
      <c r="R569" s="870"/>
      <c r="S569" s="870"/>
      <c r="T569" s="870"/>
      <c r="U569" s="870"/>
      <c r="V569" s="870"/>
      <c r="W569" s="870"/>
      <c r="X569" s="870"/>
      <c r="Y569" s="870"/>
      <c r="Z569" s="870"/>
      <c r="AA569" s="870"/>
    </row>
    <row r="570" spans="1:27" s="871" customFormat="1" ht="12.75" customHeight="1">
      <c r="A570" s="870"/>
      <c r="B570" s="870"/>
      <c r="C570" s="870"/>
      <c r="D570" s="870"/>
      <c r="E570" s="874"/>
      <c r="F570" s="874"/>
      <c r="G570" s="874"/>
      <c r="H570" s="874"/>
      <c r="M570" s="870"/>
      <c r="N570" s="870"/>
      <c r="O570" s="870"/>
      <c r="P570" s="870"/>
      <c r="Q570" s="870"/>
      <c r="R570" s="870"/>
      <c r="S570" s="870"/>
      <c r="T570" s="870"/>
      <c r="U570" s="870"/>
      <c r="V570" s="870"/>
      <c r="W570" s="870"/>
      <c r="X570" s="870"/>
      <c r="Y570" s="870"/>
      <c r="Z570" s="870"/>
      <c r="AA570" s="870"/>
    </row>
    <row r="571" spans="1:27" s="871" customFormat="1" ht="12.75" customHeight="1">
      <c r="A571" s="870"/>
      <c r="B571" s="870"/>
      <c r="C571" s="870"/>
      <c r="D571" s="870"/>
      <c r="E571" s="874"/>
      <c r="F571" s="874"/>
      <c r="G571" s="874"/>
      <c r="H571" s="874"/>
      <c r="M571" s="870"/>
      <c r="N571" s="870"/>
      <c r="O571" s="870"/>
      <c r="P571" s="870"/>
      <c r="Q571" s="870"/>
      <c r="R571" s="870"/>
      <c r="S571" s="870"/>
      <c r="T571" s="870"/>
      <c r="U571" s="870"/>
      <c r="V571" s="870"/>
      <c r="W571" s="870"/>
      <c r="X571" s="870"/>
      <c r="Y571" s="870"/>
      <c r="Z571" s="870"/>
      <c r="AA571" s="870"/>
    </row>
    <row r="572" spans="1:27" s="871" customFormat="1" ht="12.75" customHeight="1">
      <c r="A572" s="870"/>
      <c r="B572" s="870"/>
      <c r="C572" s="870"/>
      <c r="D572" s="870"/>
      <c r="E572" s="874"/>
      <c r="F572" s="874"/>
      <c r="G572" s="874"/>
      <c r="H572" s="874"/>
      <c r="M572" s="870"/>
      <c r="N572" s="870"/>
      <c r="O572" s="870"/>
      <c r="P572" s="870"/>
      <c r="Q572" s="870"/>
      <c r="R572" s="870"/>
      <c r="S572" s="870"/>
      <c r="T572" s="870"/>
      <c r="U572" s="870"/>
      <c r="V572" s="870"/>
      <c r="W572" s="870"/>
      <c r="X572" s="870"/>
      <c r="Y572" s="870"/>
      <c r="Z572" s="870"/>
      <c r="AA572" s="870"/>
    </row>
    <row r="573" spans="1:27" s="871" customFormat="1" ht="12.75" customHeight="1">
      <c r="A573" s="870"/>
      <c r="B573" s="870"/>
      <c r="C573" s="870"/>
      <c r="D573" s="870"/>
      <c r="E573" s="874"/>
      <c r="F573" s="874"/>
      <c r="G573" s="874"/>
      <c r="H573" s="874"/>
      <c r="M573" s="870"/>
      <c r="N573" s="870"/>
      <c r="O573" s="870"/>
      <c r="P573" s="870"/>
      <c r="Q573" s="870"/>
      <c r="R573" s="870"/>
      <c r="S573" s="870"/>
      <c r="T573" s="870"/>
      <c r="U573" s="870"/>
      <c r="V573" s="870"/>
      <c r="W573" s="870"/>
      <c r="X573" s="870"/>
      <c r="Y573" s="870"/>
      <c r="Z573" s="870"/>
      <c r="AA573" s="870"/>
    </row>
    <row r="574" spans="1:27" s="871" customFormat="1" ht="12.75" customHeight="1">
      <c r="A574" s="870"/>
      <c r="B574" s="870"/>
      <c r="C574" s="870"/>
      <c r="D574" s="870"/>
      <c r="E574" s="874"/>
      <c r="F574" s="874"/>
      <c r="G574" s="874"/>
      <c r="H574" s="874"/>
      <c r="M574" s="870"/>
      <c r="N574" s="870"/>
      <c r="O574" s="870"/>
      <c r="P574" s="870"/>
      <c r="Q574" s="870"/>
      <c r="R574" s="870"/>
      <c r="S574" s="870"/>
      <c r="T574" s="870"/>
      <c r="U574" s="870"/>
      <c r="V574" s="870"/>
      <c r="W574" s="870"/>
      <c r="X574" s="870"/>
      <c r="Y574" s="870"/>
      <c r="Z574" s="870"/>
      <c r="AA574" s="870"/>
    </row>
    <row r="575" spans="1:27" s="871" customFormat="1" ht="12.75" customHeight="1">
      <c r="A575" s="870"/>
      <c r="B575" s="870"/>
      <c r="C575" s="870"/>
      <c r="D575" s="870"/>
      <c r="E575" s="874"/>
      <c r="F575" s="874"/>
      <c r="G575" s="874"/>
      <c r="H575" s="874"/>
      <c r="M575" s="870"/>
      <c r="N575" s="870"/>
      <c r="O575" s="870"/>
      <c r="P575" s="870"/>
      <c r="Q575" s="870"/>
      <c r="R575" s="870"/>
      <c r="S575" s="870"/>
      <c r="T575" s="870"/>
      <c r="U575" s="870"/>
      <c r="V575" s="870"/>
      <c r="W575" s="870"/>
      <c r="X575" s="870"/>
      <c r="Y575" s="870"/>
      <c r="Z575" s="870"/>
      <c r="AA575" s="870"/>
    </row>
    <row r="576" spans="1:27" s="871" customFormat="1" ht="12.75" customHeight="1">
      <c r="A576" s="870"/>
      <c r="B576" s="870"/>
      <c r="C576" s="870"/>
      <c r="D576" s="870"/>
      <c r="E576" s="874"/>
      <c r="F576" s="874"/>
      <c r="G576" s="874"/>
      <c r="H576" s="874"/>
      <c r="M576" s="870"/>
      <c r="N576" s="870"/>
      <c r="O576" s="870"/>
      <c r="P576" s="870"/>
      <c r="Q576" s="870"/>
      <c r="R576" s="870"/>
      <c r="S576" s="870"/>
      <c r="T576" s="870"/>
      <c r="U576" s="870"/>
      <c r="V576" s="870"/>
      <c r="W576" s="870"/>
      <c r="X576" s="870"/>
      <c r="Y576" s="870"/>
      <c r="Z576" s="870"/>
      <c r="AA576" s="870"/>
    </row>
    <row r="577" spans="1:27" s="871" customFormat="1" ht="12.75" customHeight="1">
      <c r="A577" s="870"/>
      <c r="B577" s="870"/>
      <c r="C577" s="870"/>
      <c r="D577" s="870"/>
      <c r="E577" s="874"/>
      <c r="F577" s="874"/>
      <c r="G577" s="874"/>
      <c r="H577" s="874"/>
      <c r="M577" s="870"/>
      <c r="N577" s="870"/>
      <c r="O577" s="870"/>
      <c r="P577" s="870"/>
      <c r="Q577" s="870"/>
      <c r="R577" s="870"/>
      <c r="S577" s="870"/>
      <c r="T577" s="870"/>
      <c r="U577" s="870"/>
      <c r="V577" s="870"/>
      <c r="W577" s="870"/>
      <c r="X577" s="870"/>
      <c r="Y577" s="870"/>
      <c r="Z577" s="870"/>
      <c r="AA577" s="870"/>
    </row>
    <row r="578" spans="1:27" s="871" customFormat="1" ht="12.75" customHeight="1">
      <c r="A578" s="870"/>
      <c r="B578" s="870"/>
      <c r="C578" s="870"/>
      <c r="D578" s="870"/>
      <c r="E578" s="874"/>
      <c r="F578" s="874"/>
      <c r="G578" s="874"/>
      <c r="H578" s="874"/>
      <c r="M578" s="870"/>
      <c r="N578" s="870"/>
      <c r="O578" s="870"/>
      <c r="P578" s="870"/>
      <c r="Q578" s="870"/>
      <c r="R578" s="870"/>
      <c r="S578" s="870"/>
      <c r="T578" s="870"/>
      <c r="U578" s="870"/>
      <c r="V578" s="870"/>
      <c r="W578" s="870"/>
      <c r="X578" s="870"/>
      <c r="Y578" s="870"/>
      <c r="Z578" s="870"/>
      <c r="AA578" s="870"/>
    </row>
    <row r="579" spans="1:27" s="871" customFormat="1" ht="12.75" customHeight="1">
      <c r="A579" s="870"/>
      <c r="B579" s="870"/>
      <c r="C579" s="870"/>
      <c r="D579" s="870"/>
      <c r="E579" s="874"/>
      <c r="F579" s="874"/>
      <c r="G579" s="874"/>
      <c r="H579" s="874"/>
      <c r="M579" s="870"/>
      <c r="N579" s="870"/>
      <c r="O579" s="870"/>
      <c r="P579" s="870"/>
      <c r="Q579" s="870"/>
      <c r="R579" s="870"/>
      <c r="S579" s="870"/>
      <c r="T579" s="870"/>
      <c r="U579" s="870"/>
      <c r="V579" s="870"/>
      <c r="W579" s="870"/>
      <c r="X579" s="870"/>
      <c r="Y579" s="870"/>
      <c r="Z579" s="870"/>
      <c r="AA579" s="870"/>
    </row>
    <row r="580" spans="1:27" s="871" customFormat="1" ht="12.75" customHeight="1">
      <c r="A580" s="870"/>
      <c r="B580" s="870"/>
      <c r="C580" s="870"/>
      <c r="D580" s="870"/>
      <c r="E580" s="874"/>
      <c r="F580" s="874"/>
      <c r="G580" s="874"/>
      <c r="H580" s="874"/>
      <c r="M580" s="870"/>
      <c r="N580" s="870"/>
      <c r="O580" s="870"/>
      <c r="P580" s="870"/>
      <c r="Q580" s="870"/>
      <c r="R580" s="870"/>
      <c r="S580" s="870"/>
      <c r="T580" s="870"/>
      <c r="U580" s="870"/>
      <c r="V580" s="870"/>
      <c r="W580" s="870"/>
      <c r="X580" s="870"/>
      <c r="Y580" s="870"/>
      <c r="Z580" s="870"/>
      <c r="AA580" s="870"/>
    </row>
    <row r="581" spans="1:27" s="871" customFormat="1" ht="12.75" customHeight="1">
      <c r="A581" s="870"/>
      <c r="B581" s="870"/>
      <c r="C581" s="870"/>
      <c r="D581" s="870"/>
      <c r="E581" s="874"/>
      <c r="F581" s="874"/>
      <c r="G581" s="874"/>
      <c r="H581" s="874"/>
      <c r="M581" s="870"/>
      <c r="N581" s="870"/>
      <c r="O581" s="870"/>
      <c r="P581" s="870"/>
      <c r="Q581" s="870"/>
      <c r="R581" s="870"/>
      <c r="S581" s="870"/>
      <c r="T581" s="870"/>
      <c r="U581" s="870"/>
      <c r="V581" s="870"/>
      <c r="W581" s="870"/>
      <c r="X581" s="870"/>
      <c r="Y581" s="870"/>
      <c r="Z581" s="870"/>
      <c r="AA581" s="870"/>
    </row>
    <row r="582" spans="1:27" s="871" customFormat="1" ht="12.75" customHeight="1">
      <c r="A582" s="870"/>
      <c r="B582" s="870"/>
      <c r="C582" s="870"/>
      <c r="D582" s="870"/>
      <c r="E582" s="874"/>
      <c r="F582" s="874"/>
      <c r="G582" s="874"/>
      <c r="H582" s="874"/>
      <c r="M582" s="870"/>
      <c r="N582" s="870"/>
      <c r="O582" s="870"/>
      <c r="P582" s="870"/>
      <c r="Q582" s="870"/>
      <c r="R582" s="870"/>
      <c r="S582" s="870"/>
      <c r="T582" s="870"/>
      <c r="U582" s="870"/>
      <c r="V582" s="870"/>
      <c r="W582" s="870"/>
      <c r="X582" s="870"/>
      <c r="Y582" s="870"/>
      <c r="Z582" s="870"/>
      <c r="AA582" s="870"/>
    </row>
    <row r="583" spans="1:27" s="871" customFormat="1" ht="12.75" customHeight="1">
      <c r="A583" s="870"/>
      <c r="B583" s="870"/>
      <c r="C583" s="870"/>
      <c r="D583" s="870"/>
      <c r="E583" s="874"/>
      <c r="F583" s="874"/>
      <c r="G583" s="874"/>
      <c r="H583" s="874"/>
      <c r="M583" s="870"/>
      <c r="N583" s="870"/>
      <c r="O583" s="870"/>
      <c r="P583" s="870"/>
      <c r="Q583" s="870"/>
      <c r="R583" s="870"/>
      <c r="S583" s="870"/>
      <c r="T583" s="870"/>
      <c r="U583" s="870"/>
      <c r="V583" s="870"/>
      <c r="W583" s="870"/>
      <c r="X583" s="870"/>
      <c r="Y583" s="870"/>
      <c r="Z583" s="870"/>
      <c r="AA583" s="870"/>
    </row>
    <row r="584" spans="1:27" s="871" customFormat="1" ht="12.75" customHeight="1">
      <c r="A584" s="870"/>
      <c r="B584" s="870"/>
      <c r="C584" s="870"/>
      <c r="D584" s="870"/>
      <c r="E584" s="874"/>
      <c r="F584" s="874"/>
      <c r="G584" s="874"/>
      <c r="H584" s="874"/>
      <c r="M584" s="870"/>
      <c r="N584" s="870"/>
      <c r="O584" s="870"/>
      <c r="P584" s="870"/>
      <c r="Q584" s="870"/>
      <c r="R584" s="870"/>
      <c r="S584" s="870"/>
      <c r="T584" s="870"/>
      <c r="U584" s="870"/>
      <c r="V584" s="870"/>
      <c r="W584" s="870"/>
      <c r="X584" s="870"/>
      <c r="Y584" s="870"/>
      <c r="Z584" s="870"/>
      <c r="AA584" s="870"/>
    </row>
    <row r="585" spans="1:27" s="871" customFormat="1" ht="12.75" customHeight="1">
      <c r="A585" s="870"/>
      <c r="B585" s="870"/>
      <c r="C585" s="870"/>
      <c r="D585" s="870"/>
      <c r="E585" s="874"/>
      <c r="F585" s="874"/>
      <c r="G585" s="874"/>
      <c r="H585" s="874"/>
      <c r="M585" s="870"/>
      <c r="N585" s="870"/>
      <c r="O585" s="870"/>
      <c r="P585" s="870"/>
      <c r="Q585" s="870"/>
      <c r="R585" s="870"/>
      <c r="S585" s="870"/>
      <c r="T585" s="870"/>
      <c r="U585" s="870"/>
      <c r="V585" s="870"/>
      <c r="W585" s="870"/>
      <c r="X585" s="870"/>
      <c r="Y585" s="870"/>
      <c r="Z585" s="870"/>
      <c r="AA585" s="870"/>
    </row>
    <row r="586" spans="1:27" s="871" customFormat="1" ht="12.75" customHeight="1">
      <c r="A586" s="870"/>
      <c r="B586" s="870"/>
      <c r="C586" s="870"/>
      <c r="D586" s="870"/>
      <c r="E586" s="874"/>
      <c r="F586" s="874"/>
      <c r="G586" s="874"/>
      <c r="H586" s="874"/>
      <c r="M586" s="870"/>
      <c r="N586" s="870"/>
      <c r="O586" s="870"/>
      <c r="P586" s="870"/>
      <c r="Q586" s="870"/>
      <c r="R586" s="870"/>
      <c r="S586" s="870"/>
      <c r="T586" s="870"/>
      <c r="U586" s="870"/>
      <c r="V586" s="870"/>
      <c r="W586" s="870"/>
      <c r="X586" s="870"/>
      <c r="Y586" s="870"/>
      <c r="Z586" s="870"/>
      <c r="AA586" s="870"/>
    </row>
    <row r="587" spans="1:27" s="871" customFormat="1" ht="12.75" customHeight="1">
      <c r="A587" s="870"/>
      <c r="B587" s="870"/>
      <c r="C587" s="870"/>
      <c r="D587" s="870"/>
      <c r="E587" s="874"/>
      <c r="F587" s="874"/>
      <c r="G587" s="874"/>
      <c r="H587" s="874"/>
      <c r="M587" s="870"/>
      <c r="N587" s="870"/>
      <c r="O587" s="870"/>
      <c r="P587" s="870"/>
      <c r="Q587" s="870"/>
      <c r="R587" s="870"/>
      <c r="S587" s="870"/>
      <c r="T587" s="870"/>
      <c r="U587" s="870"/>
      <c r="V587" s="870"/>
      <c r="W587" s="870"/>
      <c r="X587" s="870"/>
      <c r="Y587" s="870"/>
      <c r="Z587" s="870"/>
      <c r="AA587" s="870"/>
    </row>
    <row r="588" spans="1:27" s="871" customFormat="1" ht="12.75" customHeight="1">
      <c r="A588" s="870"/>
      <c r="B588" s="870"/>
      <c r="C588" s="870"/>
      <c r="D588" s="870"/>
      <c r="E588" s="874"/>
      <c r="F588" s="874"/>
      <c r="G588" s="874"/>
      <c r="H588" s="874"/>
      <c r="M588" s="870"/>
      <c r="N588" s="870"/>
      <c r="O588" s="870"/>
      <c r="P588" s="870"/>
      <c r="Q588" s="870"/>
      <c r="R588" s="870"/>
      <c r="S588" s="870"/>
      <c r="T588" s="870"/>
      <c r="U588" s="870"/>
      <c r="V588" s="870"/>
      <c r="W588" s="870"/>
      <c r="X588" s="870"/>
      <c r="Y588" s="870"/>
      <c r="Z588" s="870"/>
      <c r="AA588" s="870"/>
    </row>
    <row r="589" spans="1:27" s="871" customFormat="1" ht="12.75" customHeight="1">
      <c r="A589" s="870"/>
      <c r="B589" s="870"/>
      <c r="C589" s="870"/>
      <c r="D589" s="870"/>
      <c r="E589" s="874"/>
      <c r="F589" s="874"/>
      <c r="G589" s="874"/>
      <c r="H589" s="874"/>
      <c r="M589" s="870"/>
      <c r="N589" s="870"/>
      <c r="O589" s="870"/>
      <c r="P589" s="870"/>
      <c r="Q589" s="870"/>
      <c r="R589" s="870"/>
      <c r="S589" s="870"/>
      <c r="T589" s="870"/>
      <c r="U589" s="870"/>
      <c r="V589" s="870"/>
      <c r="W589" s="870"/>
      <c r="X589" s="870"/>
      <c r="Y589" s="870"/>
      <c r="Z589" s="870"/>
      <c r="AA589" s="870"/>
    </row>
    <row r="590" spans="1:27" s="871" customFormat="1" ht="12.75" customHeight="1">
      <c r="A590" s="870"/>
      <c r="B590" s="870"/>
      <c r="C590" s="870"/>
      <c r="D590" s="870"/>
      <c r="E590" s="874"/>
      <c r="F590" s="874"/>
      <c r="G590" s="874"/>
      <c r="H590" s="874"/>
      <c r="M590" s="870"/>
      <c r="N590" s="870"/>
      <c r="O590" s="870"/>
      <c r="P590" s="870"/>
      <c r="Q590" s="870"/>
      <c r="R590" s="870"/>
      <c r="S590" s="870"/>
      <c r="T590" s="870"/>
      <c r="U590" s="870"/>
      <c r="V590" s="870"/>
      <c r="W590" s="870"/>
      <c r="X590" s="870"/>
      <c r="Y590" s="870"/>
      <c r="Z590" s="870"/>
      <c r="AA590" s="870"/>
    </row>
    <row r="591" spans="1:27" s="871" customFormat="1" ht="12.75" customHeight="1">
      <c r="A591" s="870"/>
      <c r="B591" s="870"/>
      <c r="C591" s="870"/>
      <c r="D591" s="870"/>
      <c r="E591" s="874"/>
      <c r="F591" s="874"/>
      <c r="G591" s="874"/>
      <c r="H591" s="874"/>
      <c r="M591" s="870"/>
      <c r="N591" s="870"/>
      <c r="O591" s="870"/>
      <c r="P591" s="870"/>
      <c r="Q591" s="870"/>
      <c r="R591" s="870"/>
      <c r="S591" s="870"/>
      <c r="T591" s="870"/>
      <c r="U591" s="870"/>
      <c r="V591" s="870"/>
      <c r="W591" s="870"/>
      <c r="X591" s="870"/>
      <c r="Y591" s="870"/>
      <c r="Z591" s="870"/>
      <c r="AA591" s="870"/>
    </row>
    <row r="592" spans="1:27" s="871" customFormat="1" ht="12.75" customHeight="1">
      <c r="A592" s="870"/>
      <c r="B592" s="870"/>
      <c r="C592" s="870"/>
      <c r="D592" s="870"/>
      <c r="E592" s="874"/>
      <c r="F592" s="874"/>
      <c r="G592" s="874"/>
      <c r="H592" s="874"/>
      <c r="M592" s="870"/>
      <c r="N592" s="870"/>
      <c r="O592" s="870"/>
      <c r="P592" s="870"/>
      <c r="Q592" s="870"/>
      <c r="R592" s="870"/>
      <c r="S592" s="870"/>
      <c r="T592" s="870"/>
      <c r="U592" s="870"/>
      <c r="V592" s="870"/>
      <c r="W592" s="870"/>
      <c r="X592" s="870"/>
      <c r="Y592" s="870"/>
      <c r="Z592" s="870"/>
      <c r="AA592" s="870"/>
    </row>
    <row r="593" spans="1:27" s="871" customFormat="1" ht="12.75" customHeight="1">
      <c r="A593" s="870"/>
      <c r="B593" s="870"/>
      <c r="C593" s="870"/>
      <c r="D593" s="870"/>
      <c r="E593" s="874"/>
      <c r="F593" s="874"/>
      <c r="G593" s="874"/>
      <c r="H593" s="874"/>
      <c r="M593" s="870"/>
      <c r="N593" s="870"/>
      <c r="O593" s="870"/>
      <c r="P593" s="870"/>
      <c r="Q593" s="870"/>
      <c r="R593" s="870"/>
      <c r="S593" s="870"/>
      <c r="T593" s="870"/>
      <c r="U593" s="870"/>
      <c r="V593" s="870"/>
      <c r="W593" s="870"/>
      <c r="X593" s="870"/>
      <c r="Y593" s="870"/>
      <c r="Z593" s="870"/>
      <c r="AA593" s="870"/>
    </row>
    <row r="594" spans="1:27" s="871" customFormat="1" ht="12.75" customHeight="1">
      <c r="A594" s="870"/>
      <c r="B594" s="870"/>
      <c r="C594" s="870"/>
      <c r="D594" s="870"/>
      <c r="E594" s="874"/>
      <c r="F594" s="874"/>
      <c r="G594" s="874"/>
      <c r="H594" s="874"/>
      <c r="M594" s="870"/>
      <c r="N594" s="870"/>
      <c r="O594" s="870"/>
      <c r="P594" s="870"/>
      <c r="Q594" s="870"/>
      <c r="R594" s="870"/>
      <c r="S594" s="870"/>
      <c r="T594" s="870"/>
      <c r="U594" s="870"/>
      <c r="V594" s="870"/>
      <c r="W594" s="870"/>
      <c r="X594" s="870"/>
      <c r="Y594" s="870"/>
      <c r="Z594" s="870"/>
      <c r="AA594" s="870"/>
    </row>
    <row r="595" spans="1:27" s="871" customFormat="1" ht="12.75" customHeight="1">
      <c r="A595" s="870"/>
      <c r="B595" s="870"/>
      <c r="C595" s="870"/>
      <c r="D595" s="870"/>
      <c r="E595" s="874"/>
      <c r="F595" s="874"/>
      <c r="G595" s="874"/>
      <c r="H595" s="874"/>
      <c r="M595" s="870"/>
      <c r="N595" s="870"/>
      <c r="O595" s="870"/>
      <c r="P595" s="870"/>
      <c r="Q595" s="870"/>
      <c r="R595" s="870"/>
      <c r="S595" s="870"/>
      <c r="T595" s="870"/>
      <c r="U595" s="870"/>
      <c r="V595" s="870"/>
      <c r="W595" s="870"/>
      <c r="X595" s="870"/>
      <c r="Y595" s="870"/>
      <c r="Z595" s="870"/>
      <c r="AA595" s="870"/>
    </row>
    <row r="596" spans="1:27" s="871" customFormat="1" ht="12.75" customHeight="1">
      <c r="A596" s="870"/>
      <c r="B596" s="870"/>
      <c r="C596" s="870"/>
      <c r="D596" s="870"/>
      <c r="E596" s="874"/>
      <c r="F596" s="874"/>
      <c r="G596" s="874"/>
      <c r="H596" s="874"/>
      <c r="M596" s="870"/>
      <c r="N596" s="870"/>
      <c r="O596" s="870"/>
      <c r="P596" s="870"/>
      <c r="Q596" s="870"/>
      <c r="R596" s="870"/>
      <c r="S596" s="870"/>
      <c r="T596" s="870"/>
      <c r="U596" s="870"/>
      <c r="V596" s="870"/>
      <c r="W596" s="870"/>
      <c r="X596" s="870"/>
      <c r="Y596" s="870"/>
      <c r="Z596" s="870"/>
      <c r="AA596" s="870"/>
    </row>
    <row r="597" spans="1:27" s="871" customFormat="1" ht="12.75" customHeight="1">
      <c r="A597" s="870"/>
      <c r="B597" s="870"/>
      <c r="C597" s="870"/>
      <c r="D597" s="870"/>
      <c r="E597" s="874"/>
      <c r="F597" s="874"/>
      <c r="G597" s="874"/>
      <c r="H597" s="874"/>
      <c r="M597" s="870"/>
      <c r="N597" s="870"/>
      <c r="O597" s="870"/>
      <c r="P597" s="870"/>
      <c r="Q597" s="870"/>
      <c r="R597" s="870"/>
      <c r="S597" s="870"/>
      <c r="T597" s="870"/>
      <c r="U597" s="870"/>
      <c r="V597" s="870"/>
      <c r="W597" s="870"/>
      <c r="X597" s="870"/>
      <c r="Y597" s="870"/>
      <c r="Z597" s="870"/>
      <c r="AA597" s="870"/>
    </row>
    <row r="598" spans="1:27" s="871" customFormat="1" ht="12.75" customHeight="1">
      <c r="A598" s="870"/>
      <c r="B598" s="870"/>
      <c r="C598" s="870"/>
      <c r="D598" s="870"/>
      <c r="E598" s="874"/>
      <c r="F598" s="874"/>
      <c r="G598" s="874"/>
      <c r="H598" s="874"/>
      <c r="M598" s="870"/>
      <c r="N598" s="870"/>
      <c r="O598" s="870"/>
      <c r="P598" s="870"/>
      <c r="Q598" s="870"/>
      <c r="R598" s="870"/>
      <c r="S598" s="870"/>
      <c r="T598" s="870"/>
      <c r="U598" s="870"/>
      <c r="V598" s="870"/>
      <c r="W598" s="870"/>
      <c r="X598" s="870"/>
      <c r="Y598" s="870"/>
      <c r="Z598" s="870"/>
      <c r="AA598" s="870"/>
    </row>
    <row r="599" spans="1:27" s="871" customFormat="1" ht="12.75" customHeight="1">
      <c r="A599" s="870"/>
      <c r="B599" s="870"/>
      <c r="C599" s="870"/>
      <c r="D599" s="870"/>
      <c r="E599" s="874"/>
      <c r="F599" s="874"/>
      <c r="G599" s="874"/>
      <c r="H599" s="874"/>
      <c r="M599" s="870"/>
      <c r="N599" s="870"/>
      <c r="O599" s="870"/>
      <c r="P599" s="870"/>
      <c r="Q599" s="870"/>
      <c r="R599" s="870"/>
      <c r="S599" s="870"/>
      <c r="T599" s="870"/>
      <c r="U599" s="870"/>
      <c r="V599" s="870"/>
      <c r="W599" s="870"/>
      <c r="X599" s="870"/>
      <c r="Y599" s="870"/>
      <c r="Z599" s="870"/>
      <c r="AA599" s="870"/>
    </row>
    <row r="600" spans="1:27" s="871" customFormat="1" ht="12.75" customHeight="1">
      <c r="A600" s="870"/>
      <c r="B600" s="870"/>
      <c r="C600" s="870"/>
      <c r="D600" s="870"/>
      <c r="E600" s="874"/>
      <c r="F600" s="874"/>
      <c r="G600" s="874"/>
      <c r="H600" s="874"/>
      <c r="M600" s="870"/>
      <c r="N600" s="870"/>
      <c r="O600" s="870"/>
      <c r="P600" s="870"/>
      <c r="Q600" s="870"/>
      <c r="R600" s="870"/>
      <c r="S600" s="870"/>
      <c r="T600" s="870"/>
      <c r="U600" s="870"/>
      <c r="V600" s="870"/>
      <c r="W600" s="870"/>
      <c r="X600" s="870"/>
      <c r="Y600" s="870"/>
      <c r="Z600" s="870"/>
      <c r="AA600" s="870"/>
    </row>
    <row r="601" spans="1:27" s="871" customFormat="1" ht="12.75" customHeight="1">
      <c r="A601" s="870"/>
      <c r="B601" s="870"/>
      <c r="C601" s="870"/>
      <c r="D601" s="870"/>
      <c r="E601" s="874"/>
      <c r="F601" s="874"/>
      <c r="G601" s="874"/>
      <c r="H601" s="874"/>
      <c r="M601" s="870"/>
      <c r="N601" s="870"/>
      <c r="O601" s="870"/>
      <c r="P601" s="870"/>
      <c r="Q601" s="870"/>
      <c r="R601" s="870"/>
      <c r="S601" s="870"/>
      <c r="T601" s="870"/>
      <c r="U601" s="870"/>
      <c r="V601" s="870"/>
      <c r="W601" s="870"/>
      <c r="X601" s="870"/>
      <c r="Y601" s="870"/>
      <c r="Z601" s="870"/>
      <c r="AA601" s="870"/>
    </row>
    <row r="602" spans="1:27" s="871" customFormat="1" ht="12.75" customHeight="1">
      <c r="A602" s="870"/>
      <c r="B602" s="870"/>
      <c r="C602" s="870"/>
      <c r="D602" s="870"/>
      <c r="E602" s="874"/>
      <c r="F602" s="874"/>
      <c r="G602" s="874"/>
      <c r="H602" s="874"/>
      <c r="M602" s="870"/>
      <c r="N602" s="870"/>
      <c r="O602" s="870"/>
      <c r="P602" s="870"/>
      <c r="Q602" s="870"/>
      <c r="R602" s="870"/>
      <c r="S602" s="870"/>
      <c r="T602" s="870"/>
      <c r="U602" s="870"/>
      <c r="V602" s="870"/>
      <c r="W602" s="870"/>
      <c r="X602" s="870"/>
      <c r="Y602" s="870"/>
      <c r="Z602" s="870"/>
      <c r="AA602" s="870"/>
    </row>
    <row r="603" spans="1:27" s="871" customFormat="1" ht="12.75" customHeight="1">
      <c r="A603" s="870"/>
      <c r="B603" s="870"/>
      <c r="C603" s="870"/>
      <c r="D603" s="870"/>
      <c r="E603" s="874"/>
      <c r="F603" s="874"/>
      <c r="G603" s="874"/>
      <c r="H603" s="874"/>
      <c r="M603" s="870"/>
      <c r="N603" s="870"/>
      <c r="O603" s="870"/>
      <c r="P603" s="870"/>
      <c r="Q603" s="870"/>
      <c r="R603" s="870"/>
      <c r="S603" s="870"/>
      <c r="T603" s="870"/>
      <c r="U603" s="870"/>
      <c r="V603" s="870"/>
      <c r="W603" s="870"/>
      <c r="X603" s="870"/>
      <c r="Y603" s="870"/>
      <c r="Z603" s="870"/>
      <c r="AA603" s="870"/>
    </row>
    <row r="604" spans="1:27" s="871" customFormat="1" ht="12.75" customHeight="1">
      <c r="A604" s="870"/>
      <c r="B604" s="870"/>
      <c r="C604" s="870"/>
      <c r="D604" s="870"/>
      <c r="E604" s="874"/>
      <c r="F604" s="874"/>
      <c r="G604" s="874"/>
      <c r="H604" s="874"/>
      <c r="M604" s="870"/>
      <c r="N604" s="870"/>
      <c r="O604" s="870"/>
      <c r="P604" s="870"/>
      <c r="Q604" s="870"/>
      <c r="R604" s="870"/>
      <c r="S604" s="870"/>
      <c r="T604" s="870"/>
      <c r="U604" s="870"/>
      <c r="V604" s="870"/>
      <c r="W604" s="870"/>
      <c r="X604" s="870"/>
      <c r="Y604" s="870"/>
      <c r="Z604" s="870"/>
      <c r="AA604" s="870"/>
    </row>
    <row r="605" spans="1:27" s="871" customFormat="1" ht="12.75" customHeight="1">
      <c r="A605" s="870"/>
      <c r="B605" s="870"/>
      <c r="C605" s="870"/>
      <c r="D605" s="870"/>
      <c r="E605" s="874"/>
      <c r="F605" s="874"/>
      <c r="G605" s="874"/>
      <c r="H605" s="874"/>
      <c r="M605" s="870"/>
      <c r="N605" s="870"/>
      <c r="O605" s="870"/>
      <c r="P605" s="870"/>
      <c r="Q605" s="870"/>
      <c r="R605" s="870"/>
      <c r="S605" s="870"/>
      <c r="T605" s="870"/>
      <c r="U605" s="870"/>
      <c r="V605" s="870"/>
      <c r="W605" s="870"/>
      <c r="X605" s="870"/>
      <c r="Y605" s="870"/>
      <c r="Z605" s="870"/>
      <c r="AA605" s="870"/>
    </row>
    <row r="606" spans="1:27" s="871" customFormat="1" ht="12.75" customHeight="1">
      <c r="A606" s="870"/>
      <c r="B606" s="870"/>
      <c r="C606" s="870"/>
      <c r="D606" s="870"/>
      <c r="E606" s="874"/>
      <c r="F606" s="874"/>
      <c r="G606" s="874"/>
      <c r="H606" s="874"/>
      <c r="M606" s="870"/>
      <c r="N606" s="870"/>
      <c r="O606" s="870"/>
      <c r="P606" s="870"/>
      <c r="Q606" s="870"/>
      <c r="R606" s="870"/>
      <c r="S606" s="870"/>
      <c r="T606" s="870"/>
      <c r="U606" s="870"/>
      <c r="V606" s="870"/>
      <c r="W606" s="870"/>
      <c r="X606" s="870"/>
      <c r="Y606" s="870"/>
      <c r="Z606" s="870"/>
      <c r="AA606" s="870"/>
    </row>
    <row r="607" spans="1:27" s="871" customFormat="1" ht="12.75" customHeight="1">
      <c r="A607" s="870"/>
      <c r="B607" s="870"/>
      <c r="C607" s="870"/>
      <c r="D607" s="870"/>
      <c r="E607" s="874"/>
      <c r="F607" s="874"/>
      <c r="G607" s="874"/>
      <c r="H607" s="874"/>
      <c r="M607" s="870"/>
      <c r="N607" s="870"/>
      <c r="O607" s="870"/>
      <c r="P607" s="870"/>
      <c r="Q607" s="870"/>
      <c r="R607" s="870"/>
      <c r="S607" s="870"/>
      <c r="T607" s="870"/>
      <c r="U607" s="870"/>
      <c r="V607" s="870"/>
      <c r="W607" s="870"/>
      <c r="X607" s="870"/>
      <c r="Y607" s="870"/>
      <c r="Z607" s="870"/>
      <c r="AA607" s="870"/>
    </row>
    <row r="608" spans="1:27" s="871" customFormat="1" ht="12.75" customHeight="1">
      <c r="A608" s="870"/>
      <c r="B608" s="870"/>
      <c r="C608" s="870"/>
      <c r="D608" s="870"/>
      <c r="E608" s="874"/>
      <c r="F608" s="874"/>
      <c r="G608" s="874"/>
      <c r="H608" s="874"/>
      <c r="M608" s="870"/>
      <c r="N608" s="870"/>
      <c r="O608" s="870"/>
      <c r="P608" s="870"/>
      <c r="Q608" s="870"/>
      <c r="R608" s="870"/>
      <c r="S608" s="870"/>
      <c r="T608" s="870"/>
      <c r="U608" s="870"/>
      <c r="V608" s="870"/>
      <c r="W608" s="870"/>
      <c r="X608" s="870"/>
      <c r="Y608" s="870"/>
      <c r="Z608" s="870"/>
      <c r="AA608" s="870"/>
    </row>
    <row r="609" spans="1:27" s="871" customFormat="1" ht="12.75" customHeight="1">
      <c r="A609" s="870"/>
      <c r="B609" s="870"/>
      <c r="C609" s="870"/>
      <c r="D609" s="870"/>
      <c r="E609" s="874"/>
      <c r="F609" s="874"/>
      <c r="G609" s="874"/>
      <c r="H609" s="874"/>
      <c r="M609" s="870"/>
      <c r="N609" s="870"/>
      <c r="O609" s="870"/>
      <c r="P609" s="870"/>
      <c r="Q609" s="870"/>
      <c r="R609" s="870"/>
      <c r="S609" s="870"/>
      <c r="T609" s="870"/>
      <c r="U609" s="870"/>
      <c r="V609" s="870"/>
      <c r="W609" s="870"/>
      <c r="X609" s="870"/>
      <c r="Y609" s="870"/>
      <c r="Z609" s="870"/>
      <c r="AA609" s="870"/>
    </row>
    <row r="610" spans="1:27" s="871" customFormat="1" ht="12.75" customHeight="1">
      <c r="A610" s="870"/>
      <c r="B610" s="870"/>
      <c r="C610" s="870"/>
      <c r="D610" s="870"/>
      <c r="E610" s="874"/>
      <c r="F610" s="874"/>
      <c r="G610" s="874"/>
      <c r="H610" s="874"/>
      <c r="M610" s="870"/>
      <c r="N610" s="870"/>
      <c r="O610" s="870"/>
      <c r="P610" s="870"/>
      <c r="Q610" s="870"/>
      <c r="R610" s="870"/>
      <c r="S610" s="870"/>
      <c r="T610" s="870"/>
      <c r="U610" s="870"/>
      <c r="V610" s="870"/>
      <c r="W610" s="870"/>
      <c r="X610" s="870"/>
      <c r="Y610" s="870"/>
      <c r="Z610" s="870"/>
      <c r="AA610" s="870"/>
    </row>
    <row r="611" spans="1:27" s="871" customFormat="1" ht="12.75" customHeight="1">
      <c r="A611" s="870"/>
      <c r="B611" s="870"/>
      <c r="C611" s="870"/>
      <c r="D611" s="870"/>
      <c r="E611" s="874"/>
      <c r="F611" s="874"/>
      <c r="G611" s="874"/>
      <c r="H611" s="874"/>
      <c r="M611" s="870"/>
      <c r="N611" s="870"/>
      <c r="O611" s="870"/>
      <c r="P611" s="870"/>
      <c r="Q611" s="870"/>
      <c r="R611" s="870"/>
      <c r="S611" s="870"/>
      <c r="T611" s="870"/>
      <c r="U611" s="870"/>
      <c r="V611" s="870"/>
      <c r="W611" s="870"/>
      <c r="X611" s="870"/>
      <c r="Y611" s="870"/>
      <c r="Z611" s="870"/>
      <c r="AA611" s="870"/>
    </row>
    <row r="612" spans="1:27" s="871" customFormat="1" ht="12.75" customHeight="1">
      <c r="A612" s="870"/>
      <c r="B612" s="870"/>
      <c r="C612" s="870"/>
      <c r="D612" s="870"/>
      <c r="E612" s="874"/>
      <c r="F612" s="874"/>
      <c r="G612" s="874"/>
      <c r="H612" s="874"/>
      <c r="M612" s="870"/>
      <c r="N612" s="870"/>
      <c r="O612" s="870"/>
      <c r="P612" s="870"/>
      <c r="Q612" s="870"/>
      <c r="R612" s="870"/>
      <c r="S612" s="870"/>
      <c r="T612" s="870"/>
      <c r="U612" s="870"/>
      <c r="V612" s="870"/>
      <c r="W612" s="870"/>
      <c r="X612" s="870"/>
      <c r="Y612" s="870"/>
      <c r="Z612" s="870"/>
      <c r="AA612" s="870"/>
    </row>
    <row r="613" spans="1:27" s="871" customFormat="1" ht="12.75" customHeight="1">
      <c r="A613" s="870"/>
      <c r="B613" s="870"/>
      <c r="C613" s="870"/>
      <c r="D613" s="870"/>
      <c r="E613" s="874"/>
      <c r="F613" s="874"/>
      <c r="G613" s="874"/>
      <c r="H613" s="874"/>
      <c r="M613" s="870"/>
      <c r="N613" s="870"/>
      <c r="O613" s="870"/>
      <c r="P613" s="870"/>
      <c r="Q613" s="870"/>
      <c r="R613" s="870"/>
      <c r="S613" s="870"/>
      <c r="T613" s="870"/>
      <c r="U613" s="870"/>
      <c r="V613" s="870"/>
      <c r="W613" s="870"/>
      <c r="X613" s="870"/>
      <c r="Y613" s="870"/>
      <c r="Z613" s="870"/>
      <c r="AA613" s="870"/>
    </row>
    <row r="614" spans="1:27" s="871" customFormat="1" ht="12.75" customHeight="1">
      <c r="A614" s="870"/>
      <c r="B614" s="870"/>
      <c r="C614" s="870"/>
      <c r="D614" s="870"/>
      <c r="E614" s="874"/>
      <c r="F614" s="874"/>
      <c r="G614" s="874"/>
      <c r="H614" s="874"/>
      <c r="M614" s="870"/>
      <c r="N614" s="870"/>
      <c r="O614" s="870"/>
      <c r="P614" s="870"/>
      <c r="Q614" s="870"/>
      <c r="R614" s="870"/>
      <c r="S614" s="870"/>
      <c r="T614" s="870"/>
      <c r="U614" s="870"/>
      <c r="V614" s="870"/>
      <c r="W614" s="870"/>
      <c r="X614" s="870"/>
      <c r="Y614" s="870"/>
      <c r="Z614" s="870"/>
      <c r="AA614" s="870"/>
    </row>
    <row r="615" spans="1:27" s="871" customFormat="1" ht="12.75" customHeight="1">
      <c r="A615" s="870"/>
      <c r="B615" s="870"/>
      <c r="C615" s="870"/>
      <c r="D615" s="870"/>
      <c r="E615" s="874"/>
      <c r="F615" s="874"/>
      <c r="G615" s="874"/>
      <c r="H615" s="874"/>
      <c r="M615" s="870"/>
      <c r="N615" s="870"/>
      <c r="O615" s="870"/>
      <c r="P615" s="870"/>
      <c r="Q615" s="870"/>
      <c r="R615" s="870"/>
      <c r="S615" s="870"/>
      <c r="T615" s="870"/>
      <c r="U615" s="870"/>
      <c r="V615" s="870"/>
      <c r="W615" s="870"/>
      <c r="X615" s="870"/>
      <c r="Y615" s="870"/>
      <c r="Z615" s="870"/>
      <c r="AA615" s="870"/>
    </row>
    <row r="616" spans="1:27" s="871" customFormat="1" ht="12.75" customHeight="1">
      <c r="A616" s="870"/>
      <c r="B616" s="870"/>
      <c r="C616" s="870"/>
      <c r="D616" s="870"/>
      <c r="E616" s="874"/>
      <c r="F616" s="874"/>
      <c r="G616" s="874"/>
      <c r="H616" s="874"/>
      <c r="M616" s="870"/>
      <c r="N616" s="870"/>
      <c r="O616" s="870"/>
      <c r="P616" s="870"/>
      <c r="Q616" s="870"/>
      <c r="R616" s="870"/>
      <c r="S616" s="870"/>
      <c r="T616" s="870"/>
      <c r="U616" s="870"/>
      <c r="V616" s="870"/>
      <c r="W616" s="870"/>
      <c r="X616" s="870"/>
      <c r="Y616" s="870"/>
      <c r="Z616" s="870"/>
      <c r="AA616" s="870"/>
    </row>
    <row r="617" spans="1:27" s="871" customFormat="1" ht="12.75" customHeight="1">
      <c r="A617" s="870"/>
      <c r="B617" s="870"/>
      <c r="C617" s="870"/>
      <c r="D617" s="870"/>
      <c r="E617" s="874"/>
      <c r="F617" s="874"/>
      <c r="G617" s="874"/>
      <c r="H617" s="874"/>
      <c r="M617" s="870"/>
      <c r="N617" s="870"/>
      <c r="O617" s="870"/>
      <c r="P617" s="870"/>
      <c r="Q617" s="870"/>
      <c r="R617" s="870"/>
      <c r="S617" s="870"/>
      <c r="T617" s="870"/>
      <c r="U617" s="870"/>
      <c r="V617" s="870"/>
      <c r="W617" s="870"/>
      <c r="X617" s="870"/>
      <c r="Y617" s="870"/>
      <c r="Z617" s="870"/>
      <c r="AA617" s="870"/>
    </row>
    <row r="618" spans="1:27" s="871" customFormat="1" ht="12.75" customHeight="1">
      <c r="A618" s="870"/>
      <c r="B618" s="870"/>
      <c r="C618" s="870"/>
      <c r="D618" s="870"/>
      <c r="E618" s="874"/>
      <c r="F618" s="874"/>
      <c r="G618" s="874"/>
      <c r="H618" s="874"/>
      <c r="M618" s="870"/>
      <c r="N618" s="870"/>
      <c r="O618" s="870"/>
      <c r="P618" s="870"/>
      <c r="Q618" s="870"/>
      <c r="R618" s="870"/>
      <c r="S618" s="870"/>
      <c r="T618" s="870"/>
      <c r="U618" s="870"/>
      <c r="V618" s="870"/>
      <c r="W618" s="870"/>
      <c r="X618" s="870"/>
      <c r="Y618" s="870"/>
      <c r="Z618" s="870"/>
      <c r="AA618" s="870"/>
    </row>
    <row r="619" spans="1:27" s="871" customFormat="1" ht="12.75" customHeight="1">
      <c r="A619" s="870"/>
      <c r="B619" s="870"/>
      <c r="C619" s="870"/>
      <c r="D619" s="870"/>
      <c r="E619" s="874"/>
      <c r="F619" s="874"/>
      <c r="G619" s="874"/>
      <c r="H619" s="874"/>
      <c r="M619" s="870"/>
      <c r="N619" s="870"/>
      <c r="O619" s="870"/>
      <c r="P619" s="870"/>
      <c r="Q619" s="870"/>
      <c r="R619" s="870"/>
      <c r="S619" s="870"/>
      <c r="T619" s="870"/>
      <c r="U619" s="870"/>
      <c r="V619" s="870"/>
      <c r="W619" s="870"/>
      <c r="X619" s="870"/>
      <c r="Y619" s="870"/>
      <c r="Z619" s="870"/>
      <c r="AA619" s="870"/>
    </row>
    <row r="620" spans="1:27" s="871" customFormat="1" ht="12.75" customHeight="1">
      <c r="A620" s="870"/>
      <c r="B620" s="870"/>
      <c r="C620" s="870"/>
      <c r="D620" s="870"/>
      <c r="E620" s="874"/>
      <c r="F620" s="874"/>
      <c r="G620" s="874"/>
      <c r="H620" s="874"/>
      <c r="M620" s="870"/>
      <c r="N620" s="870"/>
      <c r="O620" s="870"/>
      <c r="P620" s="870"/>
      <c r="Q620" s="870"/>
      <c r="R620" s="870"/>
      <c r="S620" s="870"/>
      <c r="T620" s="870"/>
      <c r="U620" s="870"/>
      <c r="V620" s="870"/>
      <c r="W620" s="870"/>
      <c r="X620" s="870"/>
      <c r="Y620" s="870"/>
      <c r="Z620" s="870"/>
      <c r="AA620" s="870"/>
    </row>
    <row r="621" spans="1:27" s="871" customFormat="1" ht="12.75" customHeight="1">
      <c r="A621" s="870"/>
      <c r="B621" s="870"/>
      <c r="C621" s="870"/>
      <c r="D621" s="870"/>
      <c r="E621" s="874"/>
      <c r="F621" s="874"/>
      <c r="G621" s="874"/>
      <c r="H621" s="874"/>
      <c r="M621" s="870"/>
      <c r="N621" s="870"/>
      <c r="O621" s="870"/>
      <c r="P621" s="870"/>
      <c r="Q621" s="870"/>
      <c r="R621" s="870"/>
      <c r="S621" s="870"/>
      <c r="T621" s="870"/>
      <c r="U621" s="870"/>
      <c r="V621" s="870"/>
      <c r="W621" s="870"/>
      <c r="X621" s="870"/>
      <c r="Y621" s="870"/>
      <c r="Z621" s="870"/>
      <c r="AA621" s="870"/>
    </row>
    <row r="622" spans="1:27" s="871" customFormat="1" ht="12.75" customHeight="1">
      <c r="A622" s="870"/>
      <c r="B622" s="870"/>
      <c r="C622" s="870"/>
      <c r="D622" s="870"/>
      <c r="E622" s="874"/>
      <c r="F622" s="874"/>
      <c r="G622" s="874"/>
      <c r="H622" s="874"/>
      <c r="M622" s="870"/>
      <c r="N622" s="870"/>
      <c r="O622" s="870"/>
      <c r="P622" s="870"/>
      <c r="Q622" s="870"/>
      <c r="R622" s="870"/>
      <c r="S622" s="870"/>
      <c r="T622" s="870"/>
      <c r="U622" s="870"/>
      <c r="V622" s="870"/>
      <c r="W622" s="870"/>
      <c r="X622" s="870"/>
      <c r="Y622" s="870"/>
      <c r="Z622" s="870"/>
      <c r="AA622" s="870"/>
    </row>
    <row r="623" spans="1:27" s="871" customFormat="1" ht="12.75" customHeight="1">
      <c r="A623" s="870"/>
      <c r="B623" s="870"/>
      <c r="C623" s="870"/>
      <c r="D623" s="870"/>
      <c r="E623" s="874"/>
      <c r="F623" s="874"/>
      <c r="G623" s="874"/>
      <c r="H623" s="874"/>
      <c r="M623" s="870"/>
      <c r="N623" s="870"/>
      <c r="O623" s="870"/>
      <c r="P623" s="870"/>
      <c r="Q623" s="870"/>
      <c r="R623" s="870"/>
      <c r="S623" s="870"/>
      <c r="T623" s="870"/>
      <c r="U623" s="870"/>
      <c r="V623" s="870"/>
      <c r="W623" s="870"/>
      <c r="X623" s="870"/>
      <c r="Y623" s="870"/>
      <c r="Z623" s="870"/>
      <c r="AA623" s="870"/>
    </row>
    <row r="624" spans="1:27" s="871" customFormat="1" ht="12.75" customHeight="1">
      <c r="A624" s="870"/>
      <c r="B624" s="870"/>
      <c r="C624" s="870"/>
      <c r="D624" s="870"/>
      <c r="E624" s="874"/>
      <c r="F624" s="874"/>
      <c r="G624" s="874"/>
      <c r="H624" s="874"/>
      <c r="M624" s="870"/>
      <c r="N624" s="870"/>
      <c r="O624" s="870"/>
      <c r="P624" s="870"/>
      <c r="Q624" s="870"/>
      <c r="R624" s="870"/>
      <c r="S624" s="870"/>
      <c r="T624" s="870"/>
      <c r="U624" s="870"/>
      <c r="V624" s="870"/>
      <c r="W624" s="870"/>
      <c r="X624" s="870"/>
      <c r="Y624" s="870"/>
      <c r="Z624" s="870"/>
      <c r="AA624" s="870"/>
    </row>
    <row r="625" spans="1:27" s="871" customFormat="1" ht="12.75" customHeight="1">
      <c r="A625" s="870"/>
      <c r="B625" s="870"/>
      <c r="C625" s="870"/>
      <c r="D625" s="870"/>
      <c r="E625" s="874"/>
      <c r="F625" s="874"/>
      <c r="G625" s="874"/>
      <c r="H625" s="874"/>
      <c r="M625" s="870"/>
      <c r="N625" s="870"/>
      <c r="O625" s="870"/>
      <c r="P625" s="870"/>
      <c r="Q625" s="870"/>
      <c r="R625" s="870"/>
      <c r="S625" s="870"/>
      <c r="T625" s="870"/>
      <c r="U625" s="870"/>
      <c r="V625" s="870"/>
      <c r="W625" s="870"/>
      <c r="X625" s="870"/>
      <c r="Y625" s="870"/>
      <c r="Z625" s="870"/>
      <c r="AA625" s="870"/>
    </row>
    <row r="626" spans="1:27" s="871" customFormat="1" ht="12.75" customHeight="1">
      <c r="A626" s="870"/>
      <c r="B626" s="870"/>
      <c r="C626" s="870"/>
      <c r="D626" s="870"/>
      <c r="E626" s="874"/>
      <c r="F626" s="874"/>
      <c r="G626" s="874"/>
      <c r="H626" s="874"/>
      <c r="M626" s="870"/>
      <c r="N626" s="870"/>
      <c r="O626" s="870"/>
      <c r="P626" s="870"/>
      <c r="Q626" s="870"/>
      <c r="R626" s="870"/>
      <c r="S626" s="870"/>
      <c r="T626" s="870"/>
      <c r="U626" s="870"/>
      <c r="V626" s="870"/>
      <c r="W626" s="870"/>
      <c r="X626" s="870"/>
      <c r="Y626" s="870"/>
      <c r="Z626" s="870"/>
      <c r="AA626" s="870"/>
    </row>
    <row r="627" spans="1:27" s="871" customFormat="1" ht="12.75" customHeight="1">
      <c r="A627" s="870"/>
      <c r="B627" s="870"/>
      <c r="C627" s="870"/>
      <c r="D627" s="870"/>
      <c r="E627" s="874"/>
      <c r="F627" s="874"/>
      <c r="G627" s="874"/>
      <c r="H627" s="874"/>
      <c r="M627" s="870"/>
      <c r="N627" s="870"/>
      <c r="O627" s="870"/>
      <c r="P627" s="870"/>
      <c r="Q627" s="870"/>
      <c r="R627" s="870"/>
      <c r="S627" s="870"/>
      <c r="T627" s="870"/>
      <c r="U627" s="870"/>
      <c r="V627" s="870"/>
      <c r="W627" s="870"/>
      <c r="X627" s="870"/>
      <c r="Y627" s="870"/>
      <c r="Z627" s="870"/>
      <c r="AA627" s="870"/>
    </row>
    <row r="628" spans="1:27" s="871" customFormat="1" ht="12.75" customHeight="1">
      <c r="A628" s="870"/>
      <c r="B628" s="870"/>
      <c r="C628" s="870"/>
      <c r="D628" s="870"/>
      <c r="E628" s="874"/>
      <c r="F628" s="874"/>
      <c r="G628" s="874"/>
      <c r="H628" s="874"/>
      <c r="M628" s="870"/>
      <c r="N628" s="870"/>
      <c r="O628" s="870"/>
      <c r="P628" s="870"/>
      <c r="Q628" s="870"/>
      <c r="R628" s="870"/>
      <c r="S628" s="870"/>
      <c r="T628" s="870"/>
      <c r="U628" s="870"/>
      <c r="V628" s="870"/>
      <c r="W628" s="870"/>
      <c r="X628" s="870"/>
      <c r="Y628" s="870"/>
      <c r="Z628" s="870"/>
      <c r="AA628" s="870"/>
    </row>
    <row r="629" spans="1:27" s="871" customFormat="1" ht="12.75" customHeight="1">
      <c r="A629" s="870"/>
      <c r="B629" s="870"/>
      <c r="C629" s="870"/>
      <c r="D629" s="870"/>
      <c r="E629" s="874"/>
      <c r="F629" s="874"/>
      <c r="G629" s="874"/>
      <c r="H629" s="874"/>
      <c r="M629" s="870"/>
      <c r="N629" s="870"/>
      <c r="O629" s="870"/>
      <c r="P629" s="870"/>
      <c r="Q629" s="870"/>
      <c r="R629" s="870"/>
      <c r="S629" s="870"/>
      <c r="T629" s="870"/>
      <c r="U629" s="870"/>
      <c r="V629" s="870"/>
      <c r="W629" s="870"/>
      <c r="X629" s="870"/>
      <c r="Y629" s="870"/>
      <c r="Z629" s="870"/>
      <c r="AA629" s="870"/>
    </row>
    <row r="630" spans="1:27" s="871" customFormat="1" ht="12.75" customHeight="1">
      <c r="A630" s="870"/>
      <c r="B630" s="870"/>
      <c r="C630" s="870"/>
      <c r="D630" s="870"/>
      <c r="E630" s="874"/>
      <c r="F630" s="874"/>
      <c r="G630" s="874"/>
      <c r="H630" s="874"/>
      <c r="M630" s="870"/>
      <c r="N630" s="870"/>
      <c r="O630" s="870"/>
      <c r="P630" s="870"/>
      <c r="Q630" s="870"/>
      <c r="R630" s="870"/>
      <c r="S630" s="870"/>
      <c r="T630" s="870"/>
      <c r="U630" s="870"/>
      <c r="V630" s="870"/>
      <c r="W630" s="870"/>
      <c r="X630" s="870"/>
      <c r="Y630" s="870"/>
      <c r="Z630" s="870"/>
      <c r="AA630" s="870"/>
    </row>
    <row r="631" spans="1:27" s="871" customFormat="1" ht="12.75" customHeight="1">
      <c r="A631" s="870"/>
      <c r="B631" s="870"/>
      <c r="C631" s="870"/>
      <c r="D631" s="870"/>
      <c r="E631" s="874"/>
      <c r="F631" s="874"/>
      <c r="G631" s="874"/>
      <c r="H631" s="874"/>
      <c r="M631" s="870"/>
      <c r="N631" s="870"/>
      <c r="O631" s="870"/>
      <c r="P631" s="870"/>
      <c r="Q631" s="870"/>
      <c r="R631" s="870"/>
      <c r="S631" s="870"/>
      <c r="T631" s="870"/>
      <c r="U631" s="870"/>
      <c r="V631" s="870"/>
      <c r="W631" s="870"/>
      <c r="X631" s="870"/>
      <c r="Y631" s="870"/>
      <c r="Z631" s="870"/>
      <c r="AA631" s="870"/>
    </row>
    <row r="632" spans="1:27" s="871" customFormat="1" ht="12.75" customHeight="1">
      <c r="A632" s="870"/>
      <c r="B632" s="870"/>
      <c r="C632" s="870"/>
      <c r="D632" s="870"/>
      <c r="E632" s="874"/>
      <c r="F632" s="874"/>
      <c r="G632" s="874"/>
      <c r="H632" s="874"/>
      <c r="M632" s="870"/>
      <c r="N632" s="870"/>
      <c r="O632" s="870"/>
      <c r="P632" s="870"/>
      <c r="Q632" s="870"/>
      <c r="R632" s="870"/>
      <c r="S632" s="870"/>
      <c r="T632" s="870"/>
      <c r="U632" s="870"/>
      <c r="V632" s="870"/>
      <c r="W632" s="870"/>
      <c r="X632" s="870"/>
      <c r="Y632" s="870"/>
      <c r="Z632" s="870"/>
      <c r="AA632" s="870"/>
    </row>
    <row r="633" spans="1:27" s="871" customFormat="1" ht="12.75" customHeight="1">
      <c r="A633" s="870"/>
      <c r="B633" s="870"/>
      <c r="C633" s="870"/>
      <c r="D633" s="870"/>
      <c r="E633" s="874"/>
      <c r="F633" s="874"/>
      <c r="G633" s="874"/>
      <c r="H633" s="874"/>
      <c r="M633" s="870"/>
      <c r="N633" s="870"/>
      <c r="O633" s="870"/>
      <c r="P633" s="870"/>
      <c r="Q633" s="870"/>
      <c r="R633" s="870"/>
      <c r="S633" s="870"/>
      <c r="T633" s="870"/>
      <c r="U633" s="870"/>
      <c r="V633" s="870"/>
      <c r="W633" s="870"/>
      <c r="X633" s="870"/>
      <c r="Y633" s="870"/>
      <c r="Z633" s="870"/>
      <c r="AA633" s="870"/>
    </row>
    <row r="634" spans="1:27" s="871" customFormat="1" ht="12.75" customHeight="1">
      <c r="A634" s="870"/>
      <c r="B634" s="870"/>
      <c r="C634" s="870"/>
      <c r="D634" s="870"/>
      <c r="E634" s="874"/>
      <c r="F634" s="874"/>
      <c r="G634" s="874"/>
      <c r="H634" s="874"/>
      <c r="M634" s="870"/>
      <c r="N634" s="870"/>
      <c r="O634" s="870"/>
      <c r="P634" s="870"/>
      <c r="Q634" s="870"/>
      <c r="R634" s="870"/>
      <c r="S634" s="870"/>
      <c r="T634" s="870"/>
      <c r="U634" s="870"/>
      <c r="V634" s="870"/>
      <c r="W634" s="870"/>
      <c r="X634" s="870"/>
      <c r="Y634" s="870"/>
      <c r="Z634" s="870"/>
      <c r="AA634" s="870"/>
    </row>
    <row r="635" spans="1:27" s="871" customFormat="1" ht="12.75" customHeight="1">
      <c r="A635" s="870"/>
      <c r="B635" s="870"/>
      <c r="C635" s="870"/>
      <c r="D635" s="870"/>
      <c r="E635" s="874"/>
      <c r="F635" s="874"/>
      <c r="G635" s="874"/>
      <c r="H635" s="874"/>
      <c r="M635" s="870"/>
      <c r="N635" s="870"/>
      <c r="O635" s="870"/>
      <c r="P635" s="870"/>
      <c r="Q635" s="870"/>
      <c r="R635" s="870"/>
      <c r="S635" s="870"/>
      <c r="T635" s="870"/>
      <c r="U635" s="870"/>
      <c r="V635" s="870"/>
      <c r="W635" s="870"/>
      <c r="X635" s="870"/>
      <c r="Y635" s="870"/>
      <c r="Z635" s="870"/>
      <c r="AA635" s="870"/>
    </row>
    <row r="636" spans="1:27" s="871" customFormat="1" ht="12.75" customHeight="1">
      <c r="A636" s="870"/>
      <c r="B636" s="870"/>
      <c r="C636" s="870"/>
      <c r="D636" s="870"/>
      <c r="E636" s="874"/>
      <c r="F636" s="874"/>
      <c r="G636" s="874"/>
      <c r="H636" s="874"/>
      <c r="M636" s="870"/>
      <c r="N636" s="870"/>
      <c r="O636" s="870"/>
      <c r="P636" s="870"/>
      <c r="Q636" s="870"/>
      <c r="R636" s="870"/>
      <c r="S636" s="870"/>
      <c r="T636" s="870"/>
      <c r="U636" s="870"/>
      <c r="V636" s="870"/>
      <c r="W636" s="870"/>
      <c r="X636" s="870"/>
      <c r="Y636" s="870"/>
      <c r="Z636" s="870"/>
      <c r="AA636" s="870"/>
    </row>
    <row r="637" spans="1:27" s="871" customFormat="1" ht="12.75" customHeight="1">
      <c r="A637" s="870"/>
      <c r="B637" s="870"/>
      <c r="C637" s="870"/>
      <c r="D637" s="870"/>
      <c r="E637" s="874"/>
      <c r="F637" s="874"/>
      <c r="G637" s="874"/>
      <c r="H637" s="874"/>
      <c r="M637" s="870"/>
      <c r="N637" s="870"/>
      <c r="O637" s="870"/>
      <c r="P637" s="870"/>
      <c r="Q637" s="870"/>
      <c r="R637" s="870"/>
      <c r="S637" s="870"/>
      <c r="T637" s="870"/>
      <c r="U637" s="870"/>
      <c r="V637" s="870"/>
      <c r="W637" s="870"/>
      <c r="X637" s="870"/>
      <c r="Y637" s="870"/>
      <c r="Z637" s="870"/>
      <c r="AA637" s="870"/>
    </row>
    <row r="638" spans="1:27" s="871" customFormat="1" ht="12.75" customHeight="1">
      <c r="A638" s="870"/>
      <c r="B638" s="870"/>
      <c r="C638" s="870"/>
      <c r="D638" s="870"/>
      <c r="E638" s="874"/>
      <c r="F638" s="874"/>
      <c r="G638" s="874"/>
      <c r="H638" s="874"/>
      <c r="M638" s="870"/>
      <c r="N638" s="870"/>
      <c r="O638" s="870"/>
      <c r="P638" s="870"/>
      <c r="Q638" s="870"/>
      <c r="R638" s="870"/>
      <c r="S638" s="870"/>
      <c r="T638" s="870"/>
      <c r="U638" s="870"/>
      <c r="V638" s="870"/>
      <c r="W638" s="870"/>
      <c r="X638" s="870"/>
      <c r="Y638" s="870"/>
      <c r="Z638" s="870"/>
      <c r="AA638" s="870"/>
    </row>
    <row r="639" spans="1:27" s="871" customFormat="1" ht="12.75" customHeight="1">
      <c r="A639" s="870"/>
      <c r="B639" s="870"/>
      <c r="C639" s="870"/>
      <c r="D639" s="870"/>
      <c r="E639" s="874"/>
      <c r="F639" s="874"/>
      <c r="G639" s="874"/>
      <c r="H639" s="874"/>
      <c r="M639" s="870"/>
      <c r="N639" s="870"/>
      <c r="O639" s="870"/>
      <c r="P639" s="870"/>
      <c r="Q639" s="870"/>
      <c r="R639" s="870"/>
      <c r="S639" s="870"/>
      <c r="T639" s="870"/>
      <c r="U639" s="870"/>
      <c r="V639" s="870"/>
      <c r="W639" s="870"/>
      <c r="X639" s="870"/>
      <c r="Y639" s="870"/>
      <c r="Z639" s="870"/>
      <c r="AA639" s="870"/>
    </row>
    <row r="640" spans="1:27" s="871" customFormat="1" ht="12.75" customHeight="1">
      <c r="A640" s="870"/>
      <c r="B640" s="870"/>
      <c r="C640" s="870"/>
      <c r="D640" s="870"/>
      <c r="E640" s="874"/>
      <c r="F640" s="874"/>
      <c r="G640" s="874"/>
      <c r="H640" s="874"/>
      <c r="M640" s="870"/>
      <c r="N640" s="870"/>
      <c r="O640" s="870"/>
      <c r="P640" s="870"/>
      <c r="Q640" s="870"/>
      <c r="R640" s="870"/>
      <c r="S640" s="870"/>
      <c r="T640" s="870"/>
      <c r="U640" s="870"/>
      <c r="V640" s="870"/>
      <c r="W640" s="870"/>
      <c r="X640" s="870"/>
      <c r="Y640" s="870"/>
      <c r="Z640" s="870"/>
      <c r="AA640" s="870"/>
    </row>
    <row r="641" spans="1:27" s="871" customFormat="1" ht="12.75" customHeight="1">
      <c r="A641" s="870"/>
      <c r="B641" s="870"/>
      <c r="C641" s="870"/>
      <c r="D641" s="870"/>
      <c r="E641" s="874"/>
      <c r="F641" s="874"/>
      <c r="G641" s="874"/>
      <c r="H641" s="874"/>
      <c r="M641" s="870"/>
      <c r="N641" s="870"/>
      <c r="O641" s="870"/>
      <c r="P641" s="870"/>
      <c r="Q641" s="870"/>
      <c r="R641" s="870"/>
      <c r="S641" s="870"/>
      <c r="T641" s="870"/>
      <c r="U641" s="870"/>
      <c r="V641" s="870"/>
      <c r="W641" s="870"/>
      <c r="X641" s="870"/>
      <c r="Y641" s="870"/>
      <c r="Z641" s="870"/>
      <c r="AA641" s="870"/>
    </row>
    <row r="642" spans="1:27" s="871" customFormat="1" ht="12.75" customHeight="1">
      <c r="A642" s="870"/>
      <c r="B642" s="870"/>
      <c r="C642" s="870"/>
      <c r="D642" s="870"/>
      <c r="E642" s="874"/>
      <c r="F642" s="874"/>
      <c r="G642" s="874"/>
      <c r="H642" s="874"/>
      <c r="M642" s="870"/>
      <c r="N642" s="870"/>
      <c r="O642" s="870"/>
      <c r="P642" s="870"/>
      <c r="Q642" s="870"/>
      <c r="R642" s="870"/>
      <c r="S642" s="870"/>
      <c r="T642" s="870"/>
      <c r="U642" s="870"/>
      <c r="V642" s="870"/>
      <c r="W642" s="870"/>
      <c r="X642" s="870"/>
      <c r="Y642" s="870"/>
      <c r="Z642" s="870"/>
      <c r="AA642" s="870"/>
    </row>
    <row r="643" spans="1:27" s="871" customFormat="1" ht="12.75" customHeight="1">
      <c r="A643" s="870"/>
      <c r="B643" s="870"/>
      <c r="C643" s="870"/>
      <c r="D643" s="870"/>
      <c r="E643" s="874"/>
      <c r="F643" s="874"/>
      <c r="G643" s="874"/>
      <c r="H643" s="874"/>
      <c r="M643" s="870"/>
      <c r="N643" s="870"/>
      <c r="O643" s="870"/>
      <c r="P643" s="870"/>
      <c r="Q643" s="870"/>
      <c r="R643" s="870"/>
      <c r="S643" s="870"/>
      <c r="T643" s="870"/>
      <c r="U643" s="870"/>
      <c r="V643" s="870"/>
      <c r="W643" s="870"/>
      <c r="X643" s="870"/>
      <c r="Y643" s="870"/>
      <c r="Z643" s="870"/>
      <c r="AA643" s="870"/>
    </row>
    <row r="644" spans="1:27" s="871" customFormat="1" ht="12.75" customHeight="1">
      <c r="A644" s="870"/>
      <c r="B644" s="870"/>
      <c r="C644" s="870"/>
      <c r="D644" s="870"/>
      <c r="E644" s="874"/>
      <c r="F644" s="874"/>
      <c r="G644" s="874"/>
      <c r="H644" s="874"/>
      <c r="M644" s="870"/>
      <c r="N644" s="870"/>
      <c r="O644" s="870"/>
      <c r="P644" s="870"/>
      <c r="Q644" s="870"/>
      <c r="R644" s="870"/>
      <c r="S644" s="870"/>
      <c r="T644" s="870"/>
      <c r="U644" s="870"/>
      <c r="V644" s="870"/>
      <c r="W644" s="870"/>
      <c r="X644" s="870"/>
      <c r="Y644" s="870"/>
      <c r="Z644" s="870"/>
      <c r="AA644" s="870"/>
    </row>
    <row r="645" spans="1:27" s="871" customFormat="1" ht="12.75" customHeight="1">
      <c r="A645" s="870"/>
      <c r="B645" s="870"/>
      <c r="C645" s="870"/>
      <c r="D645" s="870"/>
      <c r="E645" s="874"/>
      <c r="F645" s="874"/>
      <c r="G645" s="874"/>
      <c r="H645" s="874"/>
      <c r="M645" s="870"/>
      <c r="N645" s="870"/>
      <c r="O645" s="870"/>
      <c r="P645" s="870"/>
      <c r="Q645" s="870"/>
      <c r="R645" s="870"/>
      <c r="S645" s="870"/>
      <c r="T645" s="870"/>
      <c r="U645" s="870"/>
      <c r="V645" s="870"/>
      <c r="W645" s="870"/>
      <c r="X645" s="870"/>
      <c r="Y645" s="870"/>
      <c r="Z645" s="870"/>
      <c r="AA645" s="870"/>
    </row>
    <row r="646" spans="1:27" s="871" customFormat="1" ht="12.75" customHeight="1">
      <c r="A646" s="870"/>
      <c r="B646" s="870"/>
      <c r="C646" s="870"/>
      <c r="D646" s="870"/>
      <c r="E646" s="874"/>
      <c r="F646" s="874"/>
      <c r="G646" s="874"/>
      <c r="H646" s="874"/>
      <c r="M646" s="870"/>
      <c r="N646" s="870"/>
      <c r="O646" s="870"/>
      <c r="P646" s="870"/>
      <c r="Q646" s="870"/>
      <c r="R646" s="870"/>
      <c r="S646" s="870"/>
      <c r="T646" s="870"/>
      <c r="U646" s="870"/>
      <c r="V646" s="870"/>
      <c r="W646" s="870"/>
      <c r="X646" s="870"/>
      <c r="Y646" s="870"/>
      <c r="Z646" s="870"/>
      <c r="AA646" s="870"/>
    </row>
    <row r="647" spans="1:27" s="871" customFormat="1" ht="12.75" customHeight="1">
      <c r="A647" s="870"/>
      <c r="B647" s="870"/>
      <c r="C647" s="870"/>
      <c r="D647" s="870"/>
      <c r="E647" s="874"/>
      <c r="F647" s="874"/>
      <c r="G647" s="874"/>
      <c r="H647" s="874"/>
      <c r="M647" s="870"/>
      <c r="N647" s="870"/>
      <c r="O647" s="870"/>
      <c r="P647" s="870"/>
      <c r="Q647" s="870"/>
      <c r="R647" s="870"/>
      <c r="S647" s="870"/>
      <c r="T647" s="870"/>
      <c r="U647" s="870"/>
      <c r="V647" s="870"/>
      <c r="W647" s="870"/>
      <c r="X647" s="870"/>
      <c r="Y647" s="870"/>
      <c r="Z647" s="870"/>
      <c r="AA647" s="870"/>
    </row>
    <row r="648" spans="1:27" s="871" customFormat="1" ht="12.75" customHeight="1">
      <c r="A648" s="870"/>
      <c r="B648" s="870"/>
      <c r="C648" s="870"/>
      <c r="D648" s="870"/>
      <c r="E648" s="874"/>
      <c r="F648" s="874"/>
      <c r="G648" s="874"/>
      <c r="H648" s="874"/>
      <c r="M648" s="870"/>
      <c r="N648" s="870"/>
      <c r="O648" s="870"/>
      <c r="P648" s="870"/>
      <c r="Q648" s="870"/>
      <c r="R648" s="870"/>
      <c r="S648" s="870"/>
      <c r="T648" s="870"/>
      <c r="U648" s="870"/>
      <c r="V648" s="870"/>
      <c r="W648" s="870"/>
      <c r="X648" s="870"/>
      <c r="Y648" s="870"/>
      <c r="Z648" s="870"/>
      <c r="AA648" s="870"/>
    </row>
    <row r="649" spans="1:27" s="871" customFormat="1" ht="12.75" customHeight="1">
      <c r="A649" s="870"/>
      <c r="B649" s="870"/>
      <c r="C649" s="870"/>
      <c r="D649" s="870"/>
      <c r="E649" s="874"/>
      <c r="F649" s="874"/>
      <c r="G649" s="874"/>
      <c r="H649" s="874"/>
      <c r="M649" s="870"/>
      <c r="N649" s="870"/>
      <c r="O649" s="870"/>
      <c r="P649" s="870"/>
      <c r="Q649" s="870"/>
      <c r="R649" s="870"/>
      <c r="S649" s="870"/>
      <c r="T649" s="870"/>
      <c r="U649" s="870"/>
      <c r="V649" s="870"/>
      <c r="W649" s="870"/>
      <c r="X649" s="870"/>
      <c r="Y649" s="870"/>
      <c r="Z649" s="870"/>
      <c r="AA649" s="870"/>
    </row>
    <row r="650" spans="1:27" s="871" customFormat="1" ht="12.75" customHeight="1">
      <c r="A650" s="870"/>
      <c r="B650" s="870"/>
      <c r="C650" s="870"/>
      <c r="D650" s="870"/>
      <c r="E650" s="874"/>
      <c r="F650" s="874"/>
      <c r="G650" s="874"/>
      <c r="H650" s="874"/>
      <c r="M650" s="870"/>
      <c r="N650" s="870"/>
      <c r="O650" s="870"/>
      <c r="P650" s="870"/>
      <c r="Q650" s="870"/>
      <c r="R650" s="870"/>
      <c r="S650" s="870"/>
      <c r="T650" s="870"/>
      <c r="U650" s="870"/>
      <c r="V650" s="870"/>
      <c r="W650" s="870"/>
      <c r="X650" s="870"/>
      <c r="Y650" s="870"/>
      <c r="Z650" s="870"/>
      <c r="AA650" s="870"/>
    </row>
    <row r="651" spans="1:27" s="871" customFormat="1" ht="12.75" customHeight="1">
      <c r="A651" s="870"/>
      <c r="B651" s="870"/>
      <c r="C651" s="870"/>
      <c r="D651" s="870"/>
      <c r="E651" s="874"/>
      <c r="F651" s="874"/>
      <c r="G651" s="874"/>
      <c r="H651" s="874"/>
      <c r="M651" s="870"/>
      <c r="N651" s="870"/>
      <c r="O651" s="870"/>
      <c r="P651" s="870"/>
      <c r="Q651" s="870"/>
      <c r="R651" s="870"/>
      <c r="S651" s="870"/>
      <c r="T651" s="870"/>
      <c r="U651" s="870"/>
      <c r="V651" s="870"/>
      <c r="W651" s="870"/>
      <c r="X651" s="870"/>
      <c r="Y651" s="870"/>
      <c r="Z651" s="870"/>
      <c r="AA651" s="870"/>
    </row>
    <row r="652" spans="1:27" s="871" customFormat="1" ht="12.75" customHeight="1">
      <c r="A652" s="870"/>
      <c r="B652" s="870"/>
      <c r="C652" s="870"/>
      <c r="D652" s="870"/>
      <c r="E652" s="874"/>
      <c r="F652" s="874"/>
      <c r="G652" s="874"/>
      <c r="H652" s="874"/>
      <c r="M652" s="870"/>
      <c r="N652" s="870"/>
      <c r="O652" s="870"/>
      <c r="P652" s="870"/>
      <c r="Q652" s="870"/>
      <c r="R652" s="870"/>
      <c r="S652" s="870"/>
      <c r="T652" s="870"/>
      <c r="U652" s="870"/>
      <c r="V652" s="870"/>
      <c r="W652" s="870"/>
      <c r="X652" s="870"/>
      <c r="Y652" s="870"/>
      <c r="Z652" s="870"/>
      <c r="AA652" s="870"/>
    </row>
    <row r="653" spans="1:27" s="871" customFormat="1" ht="12.75" customHeight="1">
      <c r="A653" s="870"/>
      <c r="B653" s="870"/>
      <c r="C653" s="870"/>
      <c r="D653" s="870"/>
      <c r="E653" s="874"/>
      <c r="F653" s="874"/>
      <c r="G653" s="874"/>
      <c r="H653" s="874"/>
      <c r="M653" s="870"/>
      <c r="N653" s="870"/>
      <c r="O653" s="870"/>
      <c r="P653" s="870"/>
      <c r="Q653" s="870"/>
      <c r="R653" s="870"/>
      <c r="S653" s="870"/>
      <c r="T653" s="870"/>
      <c r="U653" s="870"/>
      <c r="V653" s="870"/>
      <c r="W653" s="870"/>
      <c r="X653" s="870"/>
      <c r="Y653" s="870"/>
      <c r="Z653" s="870"/>
      <c r="AA653" s="870"/>
    </row>
    <row r="654" spans="1:27" s="871" customFormat="1" ht="12.75" customHeight="1">
      <c r="A654" s="870"/>
      <c r="B654" s="870"/>
      <c r="C654" s="870"/>
      <c r="D654" s="870"/>
      <c r="E654" s="874"/>
      <c r="F654" s="874"/>
      <c r="G654" s="874"/>
      <c r="H654" s="874"/>
      <c r="M654" s="870"/>
      <c r="N654" s="870"/>
      <c r="O654" s="870"/>
      <c r="P654" s="870"/>
      <c r="Q654" s="870"/>
      <c r="R654" s="870"/>
      <c r="S654" s="870"/>
      <c r="T654" s="870"/>
      <c r="U654" s="870"/>
      <c r="V654" s="870"/>
      <c r="W654" s="870"/>
      <c r="X654" s="870"/>
      <c r="Y654" s="870"/>
      <c r="Z654" s="870"/>
      <c r="AA654" s="870"/>
    </row>
    <row r="655" spans="1:27" s="871" customFormat="1" ht="12.75" customHeight="1">
      <c r="A655" s="870"/>
      <c r="B655" s="870"/>
      <c r="C655" s="870"/>
      <c r="D655" s="870"/>
      <c r="E655" s="874"/>
      <c r="F655" s="874"/>
      <c r="G655" s="874"/>
      <c r="H655" s="874"/>
      <c r="M655" s="870"/>
      <c r="N655" s="870"/>
      <c r="O655" s="870"/>
      <c r="P655" s="870"/>
      <c r="Q655" s="870"/>
      <c r="R655" s="870"/>
      <c r="S655" s="870"/>
      <c r="T655" s="870"/>
      <c r="U655" s="870"/>
      <c r="V655" s="870"/>
      <c r="W655" s="870"/>
      <c r="X655" s="870"/>
      <c r="Y655" s="870"/>
      <c r="Z655" s="870"/>
      <c r="AA655" s="870"/>
    </row>
    <row r="656" spans="1:27" s="871" customFormat="1" ht="12.75" customHeight="1">
      <c r="A656" s="870"/>
      <c r="B656" s="870"/>
      <c r="C656" s="870"/>
      <c r="D656" s="870"/>
      <c r="E656" s="874"/>
      <c r="F656" s="874"/>
      <c r="G656" s="874"/>
      <c r="H656" s="874"/>
      <c r="M656" s="870"/>
      <c r="N656" s="870"/>
      <c r="O656" s="870"/>
      <c r="P656" s="870"/>
      <c r="Q656" s="870"/>
      <c r="R656" s="870"/>
      <c r="S656" s="870"/>
      <c r="T656" s="870"/>
      <c r="U656" s="870"/>
      <c r="V656" s="870"/>
      <c r="W656" s="870"/>
      <c r="X656" s="870"/>
      <c r="Y656" s="870"/>
      <c r="Z656" s="870"/>
      <c r="AA656" s="870"/>
    </row>
    <row r="657" spans="1:27" s="871" customFormat="1" ht="12.75" customHeight="1">
      <c r="A657" s="870"/>
      <c r="B657" s="870"/>
      <c r="C657" s="870"/>
      <c r="D657" s="870"/>
      <c r="E657" s="874"/>
      <c r="F657" s="874"/>
      <c r="G657" s="874"/>
      <c r="H657" s="874"/>
      <c r="M657" s="870"/>
      <c r="N657" s="870"/>
      <c r="O657" s="870"/>
      <c r="P657" s="870"/>
      <c r="Q657" s="870"/>
      <c r="R657" s="870"/>
      <c r="S657" s="870"/>
      <c r="T657" s="870"/>
      <c r="U657" s="870"/>
      <c r="V657" s="870"/>
      <c r="W657" s="870"/>
      <c r="X657" s="870"/>
      <c r="Y657" s="870"/>
      <c r="Z657" s="870"/>
      <c r="AA657" s="870"/>
    </row>
    <row r="658" spans="1:27" s="871" customFormat="1" ht="12.75" customHeight="1">
      <c r="A658" s="870"/>
      <c r="B658" s="870"/>
      <c r="C658" s="870"/>
      <c r="D658" s="870"/>
      <c r="E658" s="874"/>
      <c r="F658" s="874"/>
      <c r="G658" s="874"/>
      <c r="H658" s="874"/>
      <c r="M658" s="870"/>
      <c r="N658" s="870"/>
      <c r="O658" s="870"/>
      <c r="P658" s="870"/>
      <c r="Q658" s="870"/>
      <c r="R658" s="870"/>
      <c r="S658" s="870"/>
      <c r="T658" s="870"/>
      <c r="U658" s="870"/>
      <c r="V658" s="870"/>
      <c r="W658" s="870"/>
      <c r="X658" s="870"/>
      <c r="Y658" s="870"/>
      <c r="Z658" s="870"/>
      <c r="AA658" s="870"/>
    </row>
    <row r="659" spans="1:27" s="871" customFormat="1" ht="12.75" customHeight="1">
      <c r="A659" s="870"/>
      <c r="B659" s="870"/>
      <c r="C659" s="870"/>
      <c r="D659" s="870"/>
      <c r="E659" s="874"/>
      <c r="F659" s="874"/>
      <c r="G659" s="874"/>
      <c r="H659" s="874"/>
      <c r="M659" s="870"/>
      <c r="N659" s="870"/>
      <c r="O659" s="870"/>
      <c r="P659" s="870"/>
      <c r="Q659" s="870"/>
      <c r="R659" s="870"/>
      <c r="S659" s="870"/>
      <c r="T659" s="870"/>
      <c r="U659" s="870"/>
      <c r="V659" s="870"/>
      <c r="W659" s="870"/>
      <c r="X659" s="870"/>
      <c r="Y659" s="870"/>
      <c r="Z659" s="870"/>
      <c r="AA659" s="870"/>
    </row>
    <row r="660" spans="1:27" s="871" customFormat="1" ht="12.75" customHeight="1">
      <c r="A660" s="870"/>
      <c r="B660" s="870"/>
      <c r="C660" s="870"/>
      <c r="D660" s="870"/>
      <c r="E660" s="874"/>
      <c r="F660" s="874"/>
      <c r="G660" s="874"/>
      <c r="H660" s="874"/>
      <c r="M660" s="870"/>
      <c r="N660" s="870"/>
      <c r="O660" s="870"/>
      <c r="P660" s="870"/>
      <c r="Q660" s="870"/>
      <c r="R660" s="870"/>
      <c r="S660" s="870"/>
      <c r="T660" s="870"/>
      <c r="U660" s="870"/>
      <c r="V660" s="870"/>
      <c r="W660" s="870"/>
      <c r="X660" s="870"/>
      <c r="Y660" s="870"/>
      <c r="Z660" s="870"/>
      <c r="AA660" s="870"/>
    </row>
    <row r="661" spans="1:27" s="871" customFormat="1" ht="12.75" customHeight="1">
      <c r="A661" s="870"/>
      <c r="B661" s="870"/>
      <c r="C661" s="870"/>
      <c r="D661" s="870"/>
      <c r="E661" s="874"/>
      <c r="F661" s="874"/>
      <c r="G661" s="874"/>
      <c r="H661" s="874"/>
      <c r="M661" s="870"/>
      <c r="N661" s="870"/>
      <c r="O661" s="870"/>
      <c r="P661" s="870"/>
      <c r="Q661" s="870"/>
      <c r="R661" s="870"/>
      <c r="S661" s="870"/>
      <c r="T661" s="870"/>
      <c r="U661" s="870"/>
      <c r="V661" s="870"/>
      <c r="W661" s="870"/>
      <c r="X661" s="870"/>
      <c r="Y661" s="870"/>
      <c r="Z661" s="870"/>
      <c r="AA661" s="870"/>
    </row>
    <row r="662" spans="1:27" s="871" customFormat="1" ht="12.75" customHeight="1">
      <c r="A662" s="870"/>
      <c r="B662" s="870"/>
      <c r="C662" s="870"/>
      <c r="D662" s="870"/>
      <c r="E662" s="874"/>
      <c r="F662" s="874"/>
      <c r="G662" s="874"/>
      <c r="H662" s="874"/>
      <c r="M662" s="870"/>
      <c r="N662" s="870"/>
      <c r="O662" s="870"/>
      <c r="P662" s="870"/>
      <c r="Q662" s="870"/>
      <c r="R662" s="870"/>
      <c r="S662" s="870"/>
      <c r="T662" s="870"/>
      <c r="U662" s="870"/>
      <c r="V662" s="870"/>
      <c r="W662" s="870"/>
      <c r="X662" s="870"/>
      <c r="Y662" s="870"/>
      <c r="Z662" s="870"/>
      <c r="AA662" s="870"/>
    </row>
    <row r="663" spans="1:27" s="871" customFormat="1" ht="12.75" customHeight="1">
      <c r="A663" s="870"/>
      <c r="B663" s="870"/>
      <c r="C663" s="870"/>
      <c r="D663" s="870"/>
      <c r="E663" s="874"/>
      <c r="F663" s="874"/>
      <c r="G663" s="874"/>
      <c r="H663" s="874"/>
      <c r="M663" s="870"/>
      <c r="N663" s="870"/>
      <c r="O663" s="870"/>
      <c r="P663" s="870"/>
      <c r="Q663" s="870"/>
      <c r="R663" s="870"/>
      <c r="S663" s="870"/>
      <c r="T663" s="870"/>
      <c r="U663" s="870"/>
      <c r="V663" s="870"/>
      <c r="W663" s="870"/>
      <c r="X663" s="870"/>
      <c r="Y663" s="870"/>
      <c r="Z663" s="870"/>
      <c r="AA663" s="870"/>
    </row>
    <row r="664" spans="1:27" s="871" customFormat="1" ht="12.75" customHeight="1">
      <c r="A664" s="870"/>
      <c r="B664" s="870"/>
      <c r="C664" s="870"/>
      <c r="D664" s="870"/>
      <c r="E664" s="874"/>
      <c r="F664" s="874"/>
      <c r="G664" s="874"/>
      <c r="H664" s="874"/>
      <c r="M664" s="870"/>
      <c r="N664" s="870"/>
      <c r="O664" s="870"/>
      <c r="P664" s="870"/>
      <c r="Q664" s="870"/>
      <c r="R664" s="870"/>
      <c r="S664" s="870"/>
      <c r="T664" s="870"/>
      <c r="U664" s="870"/>
      <c r="V664" s="870"/>
      <c r="W664" s="870"/>
      <c r="X664" s="870"/>
      <c r="Y664" s="870"/>
      <c r="Z664" s="870"/>
      <c r="AA664" s="870"/>
    </row>
    <row r="665" spans="1:27" s="871" customFormat="1" ht="12.75" customHeight="1">
      <c r="A665" s="870"/>
      <c r="B665" s="870"/>
      <c r="C665" s="870"/>
      <c r="D665" s="870"/>
      <c r="E665" s="874"/>
      <c r="F665" s="874"/>
      <c r="G665" s="874"/>
      <c r="H665" s="874"/>
      <c r="M665" s="870"/>
      <c r="N665" s="870"/>
      <c r="O665" s="870"/>
      <c r="P665" s="870"/>
      <c r="Q665" s="870"/>
      <c r="R665" s="870"/>
      <c r="S665" s="870"/>
      <c r="T665" s="870"/>
      <c r="U665" s="870"/>
      <c r="V665" s="870"/>
      <c r="W665" s="870"/>
      <c r="X665" s="870"/>
      <c r="Y665" s="870"/>
      <c r="Z665" s="870"/>
      <c r="AA665" s="870"/>
    </row>
    <row r="666" spans="1:27" s="871" customFormat="1" ht="12.75" customHeight="1">
      <c r="A666" s="870"/>
      <c r="B666" s="870"/>
      <c r="C666" s="870"/>
      <c r="D666" s="870"/>
      <c r="E666" s="874"/>
      <c r="F666" s="874"/>
      <c r="G666" s="874"/>
      <c r="H666" s="874"/>
      <c r="M666" s="870"/>
      <c r="N666" s="870"/>
      <c r="O666" s="870"/>
      <c r="P666" s="870"/>
      <c r="Q666" s="870"/>
      <c r="R666" s="870"/>
      <c r="S666" s="870"/>
      <c r="T666" s="870"/>
      <c r="U666" s="870"/>
      <c r="V666" s="870"/>
      <c r="W666" s="870"/>
      <c r="X666" s="870"/>
      <c r="Y666" s="870"/>
      <c r="Z666" s="870"/>
      <c r="AA666" s="870"/>
    </row>
    <row r="667" spans="1:27" s="871" customFormat="1" ht="12.75" customHeight="1">
      <c r="A667" s="870"/>
      <c r="B667" s="870"/>
      <c r="C667" s="870"/>
      <c r="D667" s="870"/>
      <c r="E667" s="874"/>
      <c r="F667" s="874"/>
      <c r="G667" s="874"/>
      <c r="H667" s="874"/>
      <c r="M667" s="870"/>
      <c r="N667" s="870"/>
      <c r="O667" s="870"/>
      <c r="P667" s="870"/>
      <c r="Q667" s="870"/>
      <c r="R667" s="870"/>
      <c r="S667" s="870"/>
      <c r="T667" s="870"/>
      <c r="U667" s="870"/>
      <c r="V667" s="870"/>
      <c r="W667" s="870"/>
      <c r="X667" s="870"/>
      <c r="Y667" s="870"/>
      <c r="Z667" s="870"/>
      <c r="AA667" s="870"/>
    </row>
    <row r="668" spans="1:27" s="871" customFormat="1" ht="12.75" customHeight="1">
      <c r="A668" s="870"/>
      <c r="B668" s="870"/>
      <c r="C668" s="870"/>
      <c r="D668" s="870"/>
      <c r="E668" s="874"/>
      <c r="F668" s="874"/>
      <c r="G668" s="874"/>
      <c r="H668" s="874"/>
      <c r="M668" s="870"/>
      <c r="N668" s="870"/>
      <c r="O668" s="870"/>
      <c r="P668" s="870"/>
      <c r="Q668" s="870"/>
      <c r="R668" s="870"/>
      <c r="S668" s="870"/>
      <c r="T668" s="870"/>
      <c r="U668" s="870"/>
      <c r="V668" s="870"/>
      <c r="W668" s="870"/>
      <c r="X668" s="870"/>
      <c r="Y668" s="870"/>
      <c r="Z668" s="870"/>
      <c r="AA668" s="870"/>
    </row>
    <row r="669" spans="1:27" s="871" customFormat="1" ht="12.75" customHeight="1">
      <c r="A669" s="870"/>
      <c r="B669" s="870"/>
      <c r="C669" s="870"/>
      <c r="D669" s="870"/>
      <c r="E669" s="874"/>
      <c r="F669" s="874"/>
      <c r="G669" s="874"/>
      <c r="H669" s="874"/>
      <c r="M669" s="870"/>
      <c r="N669" s="870"/>
      <c r="O669" s="870"/>
      <c r="P669" s="870"/>
      <c r="Q669" s="870"/>
      <c r="R669" s="870"/>
      <c r="S669" s="870"/>
      <c r="T669" s="870"/>
      <c r="U669" s="870"/>
      <c r="V669" s="870"/>
      <c r="W669" s="870"/>
      <c r="X669" s="870"/>
      <c r="Y669" s="870"/>
      <c r="Z669" s="870"/>
      <c r="AA669" s="870"/>
    </row>
    <row r="670" spans="1:27" s="871" customFormat="1" ht="12.75" customHeight="1">
      <c r="A670" s="870"/>
      <c r="B670" s="870"/>
      <c r="C670" s="870"/>
      <c r="D670" s="870"/>
      <c r="E670" s="874"/>
      <c r="F670" s="874"/>
      <c r="G670" s="874"/>
      <c r="H670" s="874"/>
      <c r="M670" s="870"/>
      <c r="N670" s="870"/>
      <c r="O670" s="870"/>
      <c r="P670" s="870"/>
      <c r="Q670" s="870"/>
      <c r="R670" s="870"/>
      <c r="S670" s="870"/>
      <c r="T670" s="870"/>
      <c r="U670" s="870"/>
      <c r="V670" s="870"/>
      <c r="W670" s="870"/>
      <c r="X670" s="870"/>
      <c r="Y670" s="870"/>
      <c r="Z670" s="870"/>
      <c r="AA670" s="870"/>
    </row>
    <row r="671" spans="1:27" s="871" customFormat="1" ht="12.75" customHeight="1">
      <c r="A671" s="870"/>
      <c r="B671" s="870"/>
      <c r="C671" s="870"/>
      <c r="D671" s="870"/>
      <c r="E671" s="874"/>
      <c r="F671" s="874"/>
      <c r="G671" s="874"/>
      <c r="H671" s="874"/>
      <c r="M671" s="870"/>
      <c r="N671" s="870"/>
      <c r="O671" s="870"/>
      <c r="P671" s="870"/>
      <c r="Q671" s="870"/>
      <c r="R671" s="870"/>
      <c r="S671" s="870"/>
      <c r="T671" s="870"/>
      <c r="U671" s="870"/>
      <c r="V671" s="870"/>
      <c r="W671" s="870"/>
      <c r="X671" s="870"/>
      <c r="Y671" s="870"/>
      <c r="Z671" s="870"/>
      <c r="AA671" s="870"/>
    </row>
    <row r="672" spans="1:27" s="871" customFormat="1" ht="12.75" customHeight="1">
      <c r="A672" s="870"/>
      <c r="B672" s="870"/>
      <c r="C672" s="870"/>
      <c r="D672" s="870"/>
      <c r="E672" s="874"/>
      <c r="F672" s="874"/>
      <c r="G672" s="874"/>
      <c r="H672" s="874"/>
      <c r="M672" s="870"/>
      <c r="N672" s="870"/>
      <c r="O672" s="870"/>
      <c r="P672" s="870"/>
      <c r="Q672" s="870"/>
      <c r="R672" s="870"/>
      <c r="S672" s="870"/>
      <c r="T672" s="870"/>
      <c r="U672" s="870"/>
      <c r="V672" s="870"/>
      <c r="W672" s="870"/>
      <c r="X672" s="870"/>
      <c r="Y672" s="870"/>
      <c r="Z672" s="870"/>
      <c r="AA672" s="870"/>
    </row>
    <row r="673" spans="1:27" s="871" customFormat="1" ht="12.75" customHeight="1">
      <c r="A673" s="870"/>
      <c r="B673" s="870"/>
      <c r="C673" s="870"/>
      <c r="D673" s="870"/>
      <c r="E673" s="874"/>
      <c r="F673" s="874"/>
      <c r="G673" s="874"/>
      <c r="H673" s="874"/>
      <c r="M673" s="870"/>
      <c r="N673" s="870"/>
      <c r="O673" s="870"/>
      <c r="P673" s="870"/>
      <c r="Q673" s="870"/>
      <c r="R673" s="870"/>
      <c r="S673" s="870"/>
      <c r="T673" s="870"/>
      <c r="U673" s="870"/>
      <c r="V673" s="870"/>
      <c r="W673" s="870"/>
      <c r="X673" s="870"/>
      <c r="Y673" s="870"/>
      <c r="Z673" s="870"/>
      <c r="AA673" s="870"/>
    </row>
    <row r="674" spans="1:27" s="871" customFormat="1" ht="12.75" customHeight="1">
      <c r="A674" s="870"/>
      <c r="B674" s="870"/>
      <c r="C674" s="870"/>
      <c r="D674" s="870"/>
      <c r="E674" s="874"/>
      <c r="F674" s="874"/>
      <c r="G674" s="874"/>
      <c r="H674" s="874"/>
      <c r="M674" s="870"/>
      <c r="N674" s="870"/>
      <c r="O674" s="870"/>
      <c r="P674" s="870"/>
      <c r="Q674" s="870"/>
      <c r="R674" s="870"/>
      <c r="S674" s="870"/>
      <c r="T674" s="870"/>
      <c r="U674" s="870"/>
      <c r="V674" s="870"/>
      <c r="W674" s="870"/>
      <c r="X674" s="870"/>
      <c r="Y674" s="870"/>
      <c r="Z674" s="870"/>
      <c r="AA674" s="870"/>
    </row>
    <row r="675" spans="1:27" s="871" customFormat="1" ht="12.75" customHeight="1">
      <c r="A675" s="870"/>
      <c r="B675" s="870"/>
      <c r="C675" s="870"/>
      <c r="D675" s="870"/>
      <c r="E675" s="874"/>
      <c r="F675" s="874"/>
      <c r="G675" s="874"/>
      <c r="H675" s="874"/>
      <c r="M675" s="870"/>
      <c r="N675" s="870"/>
      <c r="O675" s="870"/>
      <c r="P675" s="870"/>
      <c r="Q675" s="870"/>
      <c r="R675" s="870"/>
      <c r="S675" s="870"/>
      <c r="T675" s="870"/>
      <c r="U675" s="870"/>
      <c r="V675" s="870"/>
      <c r="W675" s="870"/>
      <c r="X675" s="870"/>
      <c r="Y675" s="870"/>
      <c r="Z675" s="870"/>
      <c r="AA675" s="870"/>
    </row>
    <row r="676" spans="1:27" s="871" customFormat="1" ht="12.75" customHeight="1">
      <c r="A676" s="870"/>
      <c r="B676" s="870"/>
      <c r="C676" s="870"/>
      <c r="D676" s="870"/>
      <c r="E676" s="874"/>
      <c r="F676" s="874"/>
      <c r="G676" s="874"/>
      <c r="H676" s="874"/>
      <c r="M676" s="870"/>
      <c r="N676" s="870"/>
      <c r="O676" s="870"/>
      <c r="P676" s="870"/>
      <c r="Q676" s="870"/>
      <c r="R676" s="870"/>
      <c r="S676" s="870"/>
      <c r="T676" s="870"/>
      <c r="U676" s="870"/>
      <c r="V676" s="870"/>
      <c r="W676" s="870"/>
      <c r="X676" s="870"/>
      <c r="Y676" s="870"/>
      <c r="Z676" s="870"/>
      <c r="AA676" s="870"/>
    </row>
    <row r="677" spans="1:27" s="871" customFormat="1" ht="12.75" customHeight="1">
      <c r="A677" s="870"/>
      <c r="B677" s="870"/>
      <c r="C677" s="870"/>
      <c r="D677" s="870"/>
      <c r="E677" s="874"/>
      <c r="F677" s="874"/>
      <c r="G677" s="874"/>
      <c r="H677" s="874"/>
      <c r="M677" s="870"/>
      <c r="N677" s="870"/>
      <c r="O677" s="870"/>
      <c r="P677" s="870"/>
      <c r="Q677" s="870"/>
      <c r="R677" s="870"/>
      <c r="S677" s="870"/>
      <c r="T677" s="870"/>
      <c r="U677" s="870"/>
      <c r="V677" s="870"/>
      <c r="W677" s="870"/>
      <c r="X677" s="870"/>
      <c r="Y677" s="870"/>
      <c r="Z677" s="870"/>
      <c r="AA677" s="870"/>
    </row>
    <row r="678" spans="1:27" s="871" customFormat="1" ht="12.75" customHeight="1">
      <c r="A678" s="870"/>
      <c r="B678" s="870"/>
      <c r="C678" s="870"/>
      <c r="D678" s="870"/>
      <c r="E678" s="874"/>
      <c r="F678" s="874"/>
      <c r="G678" s="874"/>
      <c r="H678" s="874"/>
      <c r="M678" s="870"/>
      <c r="N678" s="870"/>
      <c r="O678" s="870"/>
      <c r="P678" s="870"/>
      <c r="Q678" s="870"/>
      <c r="R678" s="870"/>
      <c r="S678" s="870"/>
      <c r="T678" s="870"/>
      <c r="U678" s="870"/>
      <c r="V678" s="870"/>
      <c r="W678" s="870"/>
      <c r="X678" s="870"/>
      <c r="Y678" s="870"/>
      <c r="Z678" s="870"/>
      <c r="AA678" s="870"/>
    </row>
    <row r="679" spans="1:27" s="871" customFormat="1" ht="12.75" customHeight="1">
      <c r="A679" s="870"/>
      <c r="B679" s="870"/>
      <c r="C679" s="870"/>
      <c r="D679" s="870"/>
      <c r="E679" s="874"/>
      <c r="F679" s="874"/>
      <c r="G679" s="874"/>
      <c r="H679" s="874"/>
      <c r="M679" s="870"/>
      <c r="N679" s="870"/>
      <c r="O679" s="870"/>
      <c r="P679" s="870"/>
      <c r="Q679" s="870"/>
      <c r="R679" s="870"/>
      <c r="S679" s="870"/>
      <c r="T679" s="870"/>
      <c r="U679" s="870"/>
      <c r="V679" s="870"/>
      <c r="W679" s="870"/>
      <c r="X679" s="870"/>
      <c r="Y679" s="870"/>
      <c r="Z679" s="870"/>
      <c r="AA679" s="870"/>
    </row>
    <row r="680" spans="1:27" s="871" customFormat="1" ht="12.75" customHeight="1">
      <c r="A680" s="870"/>
      <c r="B680" s="870"/>
      <c r="C680" s="870"/>
      <c r="D680" s="870"/>
      <c r="E680" s="874"/>
      <c r="F680" s="874"/>
      <c r="G680" s="874"/>
      <c r="H680" s="874"/>
      <c r="M680" s="870"/>
      <c r="N680" s="870"/>
      <c r="O680" s="870"/>
      <c r="P680" s="870"/>
      <c r="Q680" s="870"/>
      <c r="R680" s="870"/>
      <c r="S680" s="870"/>
      <c r="T680" s="870"/>
      <c r="U680" s="870"/>
      <c r="V680" s="870"/>
      <c r="W680" s="870"/>
      <c r="X680" s="870"/>
      <c r="Y680" s="870"/>
      <c r="Z680" s="870"/>
      <c r="AA680" s="870"/>
    </row>
    <row r="681" spans="1:27" s="871" customFormat="1" ht="12.75" customHeight="1">
      <c r="A681" s="870"/>
      <c r="B681" s="870"/>
      <c r="C681" s="870"/>
      <c r="D681" s="870"/>
      <c r="E681" s="874"/>
      <c r="F681" s="874"/>
      <c r="G681" s="874"/>
      <c r="H681" s="874"/>
      <c r="M681" s="870"/>
      <c r="N681" s="870"/>
      <c r="O681" s="870"/>
      <c r="P681" s="870"/>
      <c r="Q681" s="870"/>
      <c r="R681" s="870"/>
      <c r="S681" s="870"/>
      <c r="T681" s="870"/>
      <c r="U681" s="870"/>
      <c r="V681" s="870"/>
      <c r="W681" s="870"/>
      <c r="X681" s="870"/>
      <c r="Y681" s="870"/>
      <c r="Z681" s="870"/>
      <c r="AA681" s="870"/>
    </row>
    <row r="682" spans="1:27" s="871" customFormat="1" ht="12.75" customHeight="1">
      <c r="A682" s="870"/>
      <c r="B682" s="870"/>
      <c r="C682" s="870"/>
      <c r="D682" s="870"/>
      <c r="E682" s="874"/>
      <c r="F682" s="874"/>
      <c r="G682" s="874"/>
      <c r="H682" s="874"/>
      <c r="M682" s="870"/>
      <c r="N682" s="870"/>
      <c r="O682" s="870"/>
      <c r="P682" s="870"/>
      <c r="Q682" s="870"/>
      <c r="R682" s="870"/>
      <c r="S682" s="870"/>
      <c r="T682" s="870"/>
      <c r="U682" s="870"/>
      <c r="V682" s="870"/>
      <c r="W682" s="870"/>
      <c r="X682" s="870"/>
      <c r="Y682" s="870"/>
      <c r="Z682" s="870"/>
      <c r="AA682" s="870"/>
    </row>
    <row r="683" spans="1:27" s="871" customFormat="1" ht="12.75" customHeight="1">
      <c r="A683" s="870"/>
      <c r="B683" s="870"/>
      <c r="C683" s="870"/>
      <c r="D683" s="870"/>
      <c r="E683" s="874"/>
      <c r="F683" s="874"/>
      <c r="G683" s="874"/>
      <c r="H683" s="874"/>
      <c r="M683" s="870"/>
      <c r="N683" s="870"/>
      <c r="O683" s="870"/>
      <c r="P683" s="870"/>
      <c r="Q683" s="870"/>
      <c r="R683" s="870"/>
      <c r="S683" s="870"/>
      <c r="T683" s="870"/>
      <c r="U683" s="870"/>
      <c r="V683" s="870"/>
      <c r="W683" s="870"/>
      <c r="X683" s="870"/>
      <c r="Y683" s="870"/>
      <c r="Z683" s="870"/>
      <c r="AA683" s="870"/>
    </row>
    <row r="684" spans="1:27" s="871" customFormat="1" ht="12.75" customHeight="1">
      <c r="A684" s="870"/>
      <c r="B684" s="870"/>
      <c r="C684" s="870"/>
      <c r="D684" s="870"/>
      <c r="E684" s="874"/>
      <c r="F684" s="874"/>
      <c r="G684" s="874"/>
      <c r="H684" s="874"/>
      <c r="M684" s="870"/>
      <c r="N684" s="870"/>
      <c r="O684" s="870"/>
      <c r="P684" s="870"/>
      <c r="Q684" s="870"/>
      <c r="R684" s="870"/>
      <c r="S684" s="870"/>
      <c r="T684" s="870"/>
      <c r="U684" s="870"/>
      <c r="V684" s="870"/>
      <c r="W684" s="870"/>
      <c r="X684" s="870"/>
      <c r="Y684" s="870"/>
      <c r="Z684" s="870"/>
      <c r="AA684" s="870"/>
    </row>
    <row r="685" spans="1:27" s="871" customFormat="1" ht="12.75" customHeight="1">
      <c r="A685" s="870"/>
      <c r="B685" s="870"/>
      <c r="C685" s="870"/>
      <c r="D685" s="870"/>
      <c r="E685" s="874"/>
      <c r="F685" s="874"/>
      <c r="G685" s="874"/>
      <c r="H685" s="874"/>
      <c r="M685" s="870"/>
      <c r="N685" s="870"/>
      <c r="O685" s="870"/>
      <c r="P685" s="870"/>
      <c r="Q685" s="870"/>
      <c r="R685" s="870"/>
      <c r="S685" s="870"/>
      <c r="T685" s="870"/>
      <c r="U685" s="870"/>
      <c r="V685" s="870"/>
      <c r="W685" s="870"/>
      <c r="X685" s="870"/>
      <c r="Y685" s="870"/>
      <c r="Z685" s="870"/>
      <c r="AA685" s="870"/>
    </row>
    <row r="686" spans="1:27" s="871" customFormat="1" ht="12.75" customHeight="1">
      <c r="A686" s="870"/>
      <c r="B686" s="870"/>
      <c r="C686" s="870"/>
      <c r="D686" s="870"/>
      <c r="E686" s="874"/>
      <c r="F686" s="874"/>
      <c r="G686" s="874"/>
      <c r="H686" s="874"/>
      <c r="M686" s="870"/>
      <c r="N686" s="870"/>
      <c r="O686" s="870"/>
      <c r="P686" s="870"/>
      <c r="Q686" s="870"/>
      <c r="R686" s="870"/>
      <c r="S686" s="870"/>
      <c r="T686" s="870"/>
      <c r="U686" s="870"/>
      <c r="V686" s="870"/>
      <c r="W686" s="870"/>
      <c r="X686" s="870"/>
      <c r="Y686" s="870"/>
      <c r="Z686" s="870"/>
      <c r="AA686" s="870"/>
    </row>
    <row r="687" spans="1:27" s="871" customFormat="1" ht="12.75" customHeight="1">
      <c r="A687" s="870"/>
      <c r="B687" s="870"/>
      <c r="C687" s="870"/>
      <c r="D687" s="870"/>
      <c r="E687" s="874"/>
      <c r="F687" s="874"/>
      <c r="G687" s="874"/>
      <c r="H687" s="874"/>
      <c r="M687" s="870"/>
      <c r="N687" s="870"/>
      <c r="O687" s="870"/>
      <c r="P687" s="870"/>
      <c r="Q687" s="870"/>
      <c r="R687" s="870"/>
      <c r="S687" s="870"/>
      <c r="T687" s="870"/>
      <c r="U687" s="870"/>
      <c r="V687" s="870"/>
      <c r="W687" s="870"/>
      <c r="X687" s="870"/>
      <c r="Y687" s="870"/>
      <c r="Z687" s="870"/>
      <c r="AA687" s="870"/>
    </row>
    <row r="688" spans="1:27" s="871" customFormat="1" ht="12.75" customHeight="1">
      <c r="A688" s="870"/>
      <c r="B688" s="870"/>
      <c r="C688" s="870"/>
      <c r="D688" s="870"/>
      <c r="E688" s="874"/>
      <c r="F688" s="874"/>
      <c r="G688" s="874"/>
      <c r="H688" s="874"/>
      <c r="M688" s="870"/>
      <c r="N688" s="870"/>
      <c r="O688" s="870"/>
      <c r="P688" s="870"/>
      <c r="Q688" s="870"/>
      <c r="R688" s="870"/>
      <c r="S688" s="870"/>
      <c r="T688" s="870"/>
      <c r="U688" s="870"/>
      <c r="V688" s="870"/>
      <c r="W688" s="870"/>
      <c r="X688" s="870"/>
      <c r="Y688" s="870"/>
      <c r="Z688" s="870"/>
      <c r="AA688" s="870"/>
    </row>
    <row r="689" spans="1:27" s="871" customFormat="1" ht="12.75" customHeight="1">
      <c r="A689" s="870"/>
      <c r="B689" s="870"/>
      <c r="C689" s="870"/>
      <c r="D689" s="870"/>
      <c r="E689" s="874"/>
      <c r="F689" s="874"/>
      <c r="G689" s="874"/>
      <c r="H689" s="874"/>
      <c r="M689" s="870"/>
      <c r="N689" s="870"/>
      <c r="O689" s="870"/>
      <c r="P689" s="870"/>
      <c r="Q689" s="870"/>
      <c r="R689" s="870"/>
      <c r="S689" s="870"/>
      <c r="T689" s="870"/>
      <c r="U689" s="870"/>
      <c r="V689" s="870"/>
      <c r="W689" s="870"/>
      <c r="X689" s="870"/>
      <c r="Y689" s="870"/>
      <c r="Z689" s="870"/>
      <c r="AA689" s="870"/>
    </row>
    <row r="690" spans="1:27" s="871" customFormat="1" ht="12.75" customHeight="1">
      <c r="A690" s="870"/>
      <c r="B690" s="870"/>
      <c r="C690" s="870"/>
      <c r="D690" s="870"/>
      <c r="E690" s="874"/>
      <c r="F690" s="874"/>
      <c r="G690" s="874"/>
      <c r="H690" s="874"/>
      <c r="M690" s="870"/>
      <c r="N690" s="870"/>
      <c r="O690" s="870"/>
      <c r="P690" s="870"/>
      <c r="Q690" s="870"/>
      <c r="R690" s="870"/>
      <c r="S690" s="870"/>
      <c r="T690" s="870"/>
      <c r="U690" s="870"/>
      <c r="V690" s="870"/>
      <c r="W690" s="870"/>
      <c r="X690" s="870"/>
      <c r="Y690" s="870"/>
      <c r="Z690" s="870"/>
      <c r="AA690" s="870"/>
    </row>
    <row r="691" spans="1:27" s="871" customFormat="1" ht="12.75" customHeight="1">
      <c r="A691" s="870"/>
      <c r="B691" s="870"/>
      <c r="C691" s="870"/>
      <c r="D691" s="870"/>
      <c r="E691" s="874"/>
      <c r="F691" s="874"/>
      <c r="G691" s="874"/>
      <c r="H691" s="874"/>
      <c r="M691" s="870"/>
      <c r="N691" s="870"/>
      <c r="O691" s="870"/>
      <c r="P691" s="870"/>
      <c r="Q691" s="870"/>
      <c r="R691" s="870"/>
      <c r="S691" s="870"/>
      <c r="T691" s="870"/>
      <c r="U691" s="870"/>
      <c r="V691" s="870"/>
      <c r="W691" s="870"/>
      <c r="X691" s="870"/>
      <c r="Y691" s="870"/>
      <c r="Z691" s="870"/>
      <c r="AA691" s="870"/>
    </row>
    <row r="692" spans="1:27" s="871" customFormat="1" ht="12.75" customHeight="1">
      <c r="A692" s="870"/>
      <c r="B692" s="870"/>
      <c r="C692" s="870"/>
      <c r="D692" s="870"/>
      <c r="E692" s="874"/>
      <c r="F692" s="874"/>
      <c r="G692" s="874"/>
      <c r="H692" s="874"/>
      <c r="M692" s="870"/>
      <c r="N692" s="870"/>
      <c r="O692" s="870"/>
      <c r="P692" s="870"/>
      <c r="Q692" s="870"/>
      <c r="R692" s="870"/>
      <c r="S692" s="870"/>
      <c r="T692" s="870"/>
      <c r="U692" s="870"/>
      <c r="V692" s="870"/>
      <c r="W692" s="870"/>
      <c r="X692" s="870"/>
      <c r="Y692" s="870"/>
      <c r="Z692" s="870"/>
      <c r="AA692" s="870"/>
    </row>
    <row r="693" spans="1:27" s="871" customFormat="1" ht="12.75" customHeight="1">
      <c r="A693" s="870"/>
      <c r="B693" s="870"/>
      <c r="C693" s="870"/>
      <c r="D693" s="870"/>
      <c r="E693" s="874"/>
      <c r="F693" s="874"/>
      <c r="G693" s="874"/>
      <c r="H693" s="874"/>
      <c r="M693" s="870"/>
      <c r="N693" s="870"/>
      <c r="O693" s="870"/>
      <c r="P693" s="870"/>
      <c r="Q693" s="870"/>
      <c r="R693" s="870"/>
      <c r="S693" s="870"/>
      <c r="T693" s="870"/>
      <c r="U693" s="870"/>
      <c r="V693" s="870"/>
      <c r="W693" s="870"/>
      <c r="X693" s="870"/>
      <c r="Y693" s="870"/>
      <c r="Z693" s="870"/>
      <c r="AA693" s="870"/>
    </row>
    <row r="694" spans="1:27" s="871" customFormat="1" ht="12.75" customHeight="1">
      <c r="A694" s="870"/>
      <c r="B694" s="870"/>
      <c r="C694" s="870"/>
      <c r="D694" s="870"/>
      <c r="E694" s="874"/>
      <c r="F694" s="874"/>
      <c r="G694" s="874"/>
      <c r="H694" s="874"/>
      <c r="M694" s="870"/>
      <c r="N694" s="870"/>
      <c r="O694" s="870"/>
      <c r="P694" s="870"/>
      <c r="Q694" s="870"/>
      <c r="R694" s="870"/>
      <c r="S694" s="870"/>
      <c r="T694" s="870"/>
      <c r="U694" s="870"/>
      <c r="V694" s="870"/>
      <c r="W694" s="870"/>
      <c r="X694" s="870"/>
      <c r="Y694" s="870"/>
      <c r="Z694" s="870"/>
      <c r="AA694" s="870"/>
    </row>
    <row r="695" spans="1:27" s="871" customFormat="1" ht="12.75" customHeight="1">
      <c r="A695" s="870"/>
      <c r="B695" s="870"/>
      <c r="C695" s="870"/>
      <c r="D695" s="870"/>
      <c r="E695" s="874"/>
      <c r="F695" s="874"/>
      <c r="G695" s="874"/>
      <c r="H695" s="874"/>
      <c r="M695" s="870"/>
      <c r="N695" s="870"/>
      <c r="O695" s="870"/>
      <c r="P695" s="870"/>
      <c r="Q695" s="870"/>
      <c r="R695" s="870"/>
      <c r="S695" s="870"/>
      <c r="T695" s="870"/>
      <c r="U695" s="870"/>
      <c r="V695" s="870"/>
      <c r="W695" s="870"/>
      <c r="X695" s="870"/>
      <c r="Y695" s="870"/>
      <c r="Z695" s="870"/>
      <c r="AA695" s="870"/>
    </row>
    <row r="696" spans="1:27" s="871" customFormat="1" ht="12.75" customHeight="1">
      <c r="A696" s="870"/>
      <c r="B696" s="870"/>
      <c r="C696" s="870"/>
      <c r="D696" s="870"/>
      <c r="E696" s="874"/>
      <c r="F696" s="874"/>
      <c r="G696" s="874"/>
      <c r="H696" s="874"/>
      <c r="M696" s="870"/>
      <c r="N696" s="870"/>
      <c r="O696" s="870"/>
      <c r="P696" s="870"/>
      <c r="Q696" s="870"/>
      <c r="R696" s="870"/>
      <c r="S696" s="870"/>
      <c r="T696" s="870"/>
      <c r="U696" s="870"/>
      <c r="V696" s="870"/>
      <c r="W696" s="870"/>
      <c r="X696" s="870"/>
      <c r="Y696" s="870"/>
      <c r="Z696" s="870"/>
      <c r="AA696" s="870"/>
    </row>
    <row r="697" spans="1:27" s="871" customFormat="1" ht="12.75" customHeight="1">
      <c r="A697" s="870"/>
      <c r="B697" s="870"/>
      <c r="C697" s="870"/>
      <c r="D697" s="870"/>
      <c r="E697" s="874"/>
      <c r="F697" s="874"/>
      <c r="G697" s="874"/>
      <c r="H697" s="874"/>
      <c r="M697" s="870"/>
      <c r="N697" s="870"/>
      <c r="O697" s="870"/>
      <c r="P697" s="870"/>
      <c r="Q697" s="870"/>
      <c r="R697" s="870"/>
      <c r="S697" s="870"/>
      <c r="T697" s="870"/>
      <c r="U697" s="870"/>
      <c r="V697" s="870"/>
      <c r="W697" s="870"/>
      <c r="X697" s="870"/>
      <c r="Y697" s="870"/>
      <c r="Z697" s="870"/>
      <c r="AA697" s="870"/>
    </row>
    <row r="698" spans="1:27" s="871" customFormat="1" ht="12.75" customHeight="1">
      <c r="A698" s="870"/>
      <c r="B698" s="870"/>
      <c r="C698" s="870"/>
      <c r="D698" s="870"/>
      <c r="E698" s="874"/>
      <c r="F698" s="874"/>
      <c r="G698" s="874"/>
      <c r="H698" s="874"/>
      <c r="M698" s="870"/>
      <c r="N698" s="870"/>
      <c r="O698" s="870"/>
      <c r="P698" s="870"/>
      <c r="Q698" s="870"/>
      <c r="R698" s="870"/>
      <c r="S698" s="870"/>
      <c r="T698" s="870"/>
      <c r="U698" s="870"/>
      <c r="V698" s="870"/>
      <c r="W698" s="870"/>
      <c r="X698" s="870"/>
      <c r="Y698" s="870"/>
      <c r="Z698" s="870"/>
      <c r="AA698" s="870"/>
    </row>
    <row r="699" spans="1:27" s="871" customFormat="1" ht="12.75" customHeight="1">
      <c r="A699" s="870"/>
      <c r="B699" s="870"/>
      <c r="C699" s="870"/>
      <c r="D699" s="870"/>
      <c r="E699" s="874"/>
      <c r="F699" s="874"/>
      <c r="G699" s="874"/>
      <c r="H699" s="874"/>
      <c r="M699" s="870"/>
      <c r="N699" s="870"/>
      <c r="O699" s="870"/>
      <c r="P699" s="870"/>
      <c r="Q699" s="870"/>
      <c r="R699" s="870"/>
      <c r="S699" s="870"/>
      <c r="T699" s="870"/>
      <c r="U699" s="870"/>
      <c r="V699" s="870"/>
      <c r="W699" s="870"/>
      <c r="X699" s="870"/>
      <c r="Y699" s="870"/>
      <c r="Z699" s="870"/>
      <c r="AA699" s="870"/>
    </row>
    <row r="700" spans="1:27" s="871" customFormat="1" ht="12.75" customHeight="1">
      <c r="A700" s="870"/>
      <c r="B700" s="870"/>
      <c r="C700" s="870"/>
      <c r="D700" s="870"/>
      <c r="E700" s="874"/>
      <c r="F700" s="874"/>
      <c r="G700" s="874"/>
      <c r="H700" s="874"/>
      <c r="M700" s="870"/>
      <c r="N700" s="870"/>
      <c r="O700" s="870"/>
      <c r="P700" s="870"/>
      <c r="Q700" s="870"/>
      <c r="R700" s="870"/>
      <c r="S700" s="870"/>
      <c r="T700" s="870"/>
      <c r="U700" s="870"/>
      <c r="V700" s="870"/>
      <c r="W700" s="870"/>
      <c r="X700" s="870"/>
      <c r="Y700" s="870"/>
      <c r="Z700" s="870"/>
      <c r="AA700" s="870"/>
    </row>
    <row r="701" spans="1:27" s="871" customFormat="1" ht="12.75" customHeight="1">
      <c r="A701" s="870"/>
      <c r="B701" s="870"/>
      <c r="C701" s="870"/>
      <c r="D701" s="870"/>
      <c r="E701" s="874"/>
      <c r="F701" s="874"/>
      <c r="G701" s="874"/>
      <c r="H701" s="874"/>
      <c r="M701" s="870"/>
      <c r="N701" s="870"/>
      <c r="O701" s="870"/>
      <c r="P701" s="870"/>
      <c r="Q701" s="870"/>
      <c r="R701" s="870"/>
      <c r="S701" s="870"/>
      <c r="T701" s="870"/>
      <c r="U701" s="870"/>
      <c r="V701" s="870"/>
      <c r="W701" s="870"/>
      <c r="X701" s="870"/>
      <c r="Y701" s="870"/>
      <c r="Z701" s="870"/>
      <c r="AA701" s="870"/>
    </row>
    <row r="702" spans="1:27" s="871" customFormat="1" ht="12.75" customHeight="1">
      <c r="A702" s="870"/>
      <c r="B702" s="870"/>
      <c r="C702" s="870"/>
      <c r="D702" s="870"/>
      <c r="E702" s="874"/>
      <c r="F702" s="874"/>
      <c r="G702" s="874"/>
      <c r="H702" s="874"/>
      <c r="M702" s="870"/>
      <c r="N702" s="870"/>
      <c r="O702" s="870"/>
      <c r="P702" s="870"/>
      <c r="Q702" s="870"/>
      <c r="R702" s="870"/>
      <c r="S702" s="870"/>
      <c r="T702" s="870"/>
      <c r="U702" s="870"/>
      <c r="V702" s="870"/>
      <c r="W702" s="870"/>
      <c r="X702" s="870"/>
      <c r="Y702" s="870"/>
      <c r="Z702" s="870"/>
      <c r="AA702" s="870"/>
    </row>
    <row r="703" spans="1:27" s="871" customFormat="1" ht="12.75" customHeight="1">
      <c r="A703" s="870"/>
      <c r="B703" s="870"/>
      <c r="C703" s="870"/>
      <c r="D703" s="870"/>
      <c r="E703" s="874"/>
      <c r="F703" s="874"/>
      <c r="G703" s="874"/>
      <c r="H703" s="874"/>
      <c r="M703" s="870"/>
      <c r="N703" s="870"/>
      <c r="O703" s="870"/>
      <c r="P703" s="870"/>
      <c r="Q703" s="870"/>
      <c r="R703" s="870"/>
      <c r="S703" s="870"/>
      <c r="T703" s="870"/>
      <c r="U703" s="870"/>
      <c r="V703" s="870"/>
      <c r="W703" s="870"/>
      <c r="X703" s="870"/>
      <c r="Y703" s="870"/>
      <c r="Z703" s="870"/>
      <c r="AA703" s="870"/>
    </row>
    <row r="704" spans="1:27" s="871" customFormat="1" ht="12.75" customHeight="1">
      <c r="A704" s="870"/>
      <c r="B704" s="870"/>
      <c r="C704" s="870"/>
      <c r="D704" s="870"/>
      <c r="E704" s="874"/>
      <c r="F704" s="874"/>
      <c r="G704" s="874"/>
      <c r="H704" s="874"/>
      <c r="M704" s="870"/>
      <c r="N704" s="870"/>
      <c r="O704" s="870"/>
      <c r="P704" s="870"/>
      <c r="Q704" s="870"/>
      <c r="R704" s="870"/>
      <c r="S704" s="870"/>
      <c r="T704" s="870"/>
      <c r="U704" s="870"/>
      <c r="V704" s="870"/>
      <c r="W704" s="870"/>
      <c r="X704" s="870"/>
      <c r="Y704" s="870"/>
      <c r="Z704" s="870"/>
      <c r="AA704" s="870"/>
    </row>
    <row r="705" spans="1:27" s="871" customFormat="1" ht="12.75" customHeight="1">
      <c r="A705" s="870"/>
      <c r="B705" s="870"/>
      <c r="C705" s="870"/>
      <c r="D705" s="870"/>
      <c r="E705" s="874"/>
      <c r="F705" s="874"/>
      <c r="G705" s="874"/>
      <c r="H705" s="874"/>
      <c r="M705" s="870"/>
      <c r="N705" s="870"/>
      <c r="O705" s="870"/>
      <c r="P705" s="870"/>
      <c r="Q705" s="870"/>
      <c r="R705" s="870"/>
      <c r="S705" s="870"/>
      <c r="T705" s="870"/>
      <c r="U705" s="870"/>
      <c r="V705" s="870"/>
      <c r="W705" s="870"/>
      <c r="X705" s="870"/>
      <c r="Y705" s="870"/>
      <c r="Z705" s="870"/>
      <c r="AA705" s="870"/>
    </row>
    <row r="706" spans="1:27" s="871" customFormat="1" ht="12.75" customHeight="1">
      <c r="A706" s="870"/>
      <c r="B706" s="870"/>
      <c r="C706" s="870"/>
      <c r="D706" s="870"/>
      <c r="E706" s="874"/>
      <c r="F706" s="874"/>
      <c r="G706" s="874"/>
      <c r="H706" s="874"/>
      <c r="M706" s="870"/>
      <c r="N706" s="870"/>
      <c r="O706" s="870"/>
      <c r="P706" s="870"/>
      <c r="Q706" s="870"/>
      <c r="R706" s="870"/>
      <c r="S706" s="870"/>
      <c r="T706" s="870"/>
      <c r="U706" s="870"/>
      <c r="V706" s="870"/>
      <c r="W706" s="870"/>
      <c r="X706" s="870"/>
      <c r="Y706" s="870"/>
      <c r="Z706" s="870"/>
      <c r="AA706" s="870"/>
    </row>
    <row r="707" spans="1:27" s="871" customFormat="1" ht="12.75" customHeight="1">
      <c r="A707" s="870"/>
      <c r="B707" s="870"/>
      <c r="C707" s="870"/>
      <c r="D707" s="870"/>
      <c r="E707" s="874"/>
      <c r="F707" s="874"/>
      <c r="G707" s="874"/>
      <c r="H707" s="874"/>
      <c r="M707" s="870"/>
      <c r="N707" s="870"/>
      <c r="O707" s="870"/>
      <c r="P707" s="870"/>
      <c r="Q707" s="870"/>
      <c r="R707" s="870"/>
      <c r="S707" s="870"/>
      <c r="T707" s="870"/>
      <c r="U707" s="870"/>
      <c r="V707" s="870"/>
      <c r="W707" s="870"/>
      <c r="X707" s="870"/>
      <c r="Y707" s="870"/>
      <c r="Z707" s="870"/>
      <c r="AA707" s="870"/>
    </row>
    <row r="708" spans="1:27" s="871" customFormat="1" ht="12.75" customHeight="1">
      <c r="A708" s="870"/>
      <c r="B708" s="870"/>
      <c r="C708" s="870"/>
      <c r="D708" s="870"/>
      <c r="E708" s="874"/>
      <c r="F708" s="874"/>
      <c r="G708" s="874"/>
      <c r="H708" s="874"/>
      <c r="M708" s="870"/>
      <c r="N708" s="870"/>
      <c r="O708" s="870"/>
      <c r="P708" s="870"/>
      <c r="Q708" s="870"/>
      <c r="R708" s="870"/>
      <c r="S708" s="870"/>
      <c r="T708" s="870"/>
      <c r="U708" s="870"/>
      <c r="V708" s="870"/>
      <c r="W708" s="870"/>
      <c r="X708" s="870"/>
      <c r="Y708" s="870"/>
      <c r="Z708" s="870"/>
      <c r="AA708" s="870"/>
    </row>
    <row r="709" spans="1:27" s="871" customFormat="1" ht="12.75" customHeight="1">
      <c r="A709" s="870"/>
      <c r="B709" s="870"/>
      <c r="C709" s="870"/>
      <c r="D709" s="870"/>
      <c r="E709" s="874"/>
      <c r="F709" s="874"/>
      <c r="G709" s="874"/>
      <c r="H709" s="874"/>
      <c r="M709" s="870"/>
      <c r="N709" s="870"/>
      <c r="O709" s="870"/>
      <c r="P709" s="870"/>
      <c r="Q709" s="870"/>
      <c r="R709" s="870"/>
      <c r="S709" s="870"/>
      <c r="T709" s="870"/>
      <c r="U709" s="870"/>
      <c r="V709" s="870"/>
      <c r="W709" s="870"/>
      <c r="X709" s="870"/>
      <c r="Y709" s="870"/>
      <c r="Z709" s="870"/>
      <c r="AA709" s="870"/>
    </row>
    <row r="710" spans="1:27" s="871" customFormat="1" ht="12.75" customHeight="1">
      <c r="A710" s="870"/>
      <c r="B710" s="870"/>
      <c r="C710" s="870"/>
      <c r="D710" s="870"/>
      <c r="E710" s="874"/>
      <c r="F710" s="874"/>
      <c r="G710" s="874"/>
      <c r="H710" s="874"/>
      <c r="M710" s="870"/>
      <c r="N710" s="870"/>
      <c r="O710" s="870"/>
      <c r="P710" s="870"/>
      <c r="Q710" s="870"/>
      <c r="R710" s="870"/>
      <c r="S710" s="870"/>
      <c r="T710" s="870"/>
      <c r="U710" s="870"/>
      <c r="V710" s="870"/>
      <c r="W710" s="870"/>
      <c r="X710" s="870"/>
      <c r="Y710" s="870"/>
      <c r="Z710" s="870"/>
      <c r="AA710" s="870"/>
    </row>
    <row r="711" spans="1:27" s="871" customFormat="1" ht="12.75" customHeight="1">
      <c r="A711" s="870"/>
      <c r="B711" s="870"/>
      <c r="C711" s="870"/>
      <c r="D711" s="870"/>
      <c r="E711" s="874"/>
      <c r="F711" s="874"/>
      <c r="G711" s="874"/>
      <c r="H711" s="874"/>
      <c r="M711" s="870"/>
      <c r="N711" s="870"/>
      <c r="O711" s="870"/>
      <c r="P711" s="870"/>
      <c r="Q711" s="870"/>
      <c r="R711" s="870"/>
      <c r="S711" s="870"/>
      <c r="T711" s="870"/>
      <c r="U711" s="870"/>
      <c r="V711" s="870"/>
      <c r="W711" s="870"/>
      <c r="X711" s="870"/>
      <c r="Y711" s="870"/>
      <c r="Z711" s="870"/>
      <c r="AA711" s="870"/>
    </row>
    <row r="712" spans="1:27" s="871" customFormat="1" ht="12.75" customHeight="1">
      <c r="A712" s="870"/>
      <c r="B712" s="870"/>
      <c r="C712" s="870"/>
      <c r="D712" s="870"/>
      <c r="E712" s="874"/>
      <c r="F712" s="874"/>
      <c r="G712" s="874"/>
      <c r="H712" s="874"/>
      <c r="M712" s="870"/>
      <c r="N712" s="870"/>
      <c r="O712" s="870"/>
      <c r="P712" s="870"/>
      <c r="Q712" s="870"/>
      <c r="R712" s="870"/>
      <c r="S712" s="870"/>
      <c r="T712" s="870"/>
      <c r="U712" s="870"/>
      <c r="V712" s="870"/>
      <c r="W712" s="870"/>
      <c r="X712" s="870"/>
      <c r="Y712" s="870"/>
      <c r="Z712" s="870"/>
      <c r="AA712" s="870"/>
    </row>
    <row r="713" spans="1:27" s="871" customFormat="1" ht="12.75" customHeight="1">
      <c r="A713" s="870"/>
      <c r="B713" s="870"/>
      <c r="C713" s="870"/>
      <c r="D713" s="870"/>
      <c r="E713" s="874"/>
      <c r="F713" s="874"/>
      <c r="G713" s="874"/>
      <c r="H713" s="874"/>
      <c r="M713" s="870"/>
      <c r="N713" s="870"/>
      <c r="O713" s="870"/>
      <c r="P713" s="870"/>
      <c r="Q713" s="870"/>
      <c r="R713" s="870"/>
      <c r="S713" s="870"/>
      <c r="T713" s="870"/>
      <c r="U713" s="870"/>
      <c r="V713" s="870"/>
      <c r="W713" s="870"/>
      <c r="X713" s="870"/>
      <c r="Y713" s="870"/>
      <c r="Z713" s="870"/>
      <c r="AA713" s="870"/>
    </row>
    <row r="714" spans="1:27" s="871" customFormat="1" ht="12.75" customHeight="1">
      <c r="A714" s="870"/>
      <c r="B714" s="870"/>
      <c r="C714" s="870"/>
      <c r="D714" s="870"/>
      <c r="E714" s="874"/>
      <c r="F714" s="874"/>
      <c r="G714" s="874"/>
      <c r="H714" s="874"/>
      <c r="M714" s="870"/>
      <c r="N714" s="870"/>
      <c r="O714" s="870"/>
      <c r="P714" s="870"/>
      <c r="Q714" s="870"/>
      <c r="R714" s="870"/>
      <c r="S714" s="870"/>
      <c r="T714" s="870"/>
      <c r="U714" s="870"/>
      <c r="V714" s="870"/>
      <c r="W714" s="870"/>
      <c r="X714" s="870"/>
      <c r="Y714" s="870"/>
      <c r="Z714" s="870"/>
      <c r="AA714" s="870"/>
    </row>
    <row r="715" spans="1:27" s="871" customFormat="1" ht="12.75" customHeight="1">
      <c r="A715" s="870"/>
      <c r="B715" s="870"/>
      <c r="C715" s="870"/>
      <c r="D715" s="870"/>
      <c r="E715" s="874"/>
      <c r="F715" s="874"/>
      <c r="G715" s="874"/>
      <c r="H715" s="874"/>
      <c r="M715" s="870"/>
      <c r="N715" s="870"/>
      <c r="O715" s="870"/>
      <c r="P715" s="870"/>
      <c r="Q715" s="870"/>
      <c r="R715" s="870"/>
      <c r="S715" s="870"/>
      <c r="T715" s="870"/>
      <c r="U715" s="870"/>
      <c r="V715" s="870"/>
      <c r="W715" s="870"/>
      <c r="X715" s="870"/>
      <c r="Y715" s="870"/>
      <c r="Z715" s="870"/>
      <c r="AA715" s="870"/>
    </row>
    <row r="716" spans="1:27" s="871" customFormat="1" ht="12.75" customHeight="1">
      <c r="A716" s="870"/>
      <c r="B716" s="870"/>
      <c r="C716" s="870"/>
      <c r="D716" s="870"/>
      <c r="E716" s="874"/>
      <c r="F716" s="874"/>
      <c r="G716" s="874"/>
      <c r="H716" s="874"/>
      <c r="M716" s="870"/>
      <c r="N716" s="870"/>
      <c r="O716" s="870"/>
      <c r="P716" s="870"/>
      <c r="Q716" s="870"/>
      <c r="R716" s="870"/>
      <c r="S716" s="870"/>
      <c r="T716" s="870"/>
      <c r="U716" s="870"/>
      <c r="V716" s="870"/>
      <c r="W716" s="870"/>
      <c r="X716" s="870"/>
      <c r="Y716" s="870"/>
      <c r="Z716" s="870"/>
      <c r="AA716" s="870"/>
    </row>
    <row r="717" spans="1:27" s="871" customFormat="1" ht="12.75" customHeight="1">
      <c r="A717" s="870"/>
      <c r="B717" s="870"/>
      <c r="C717" s="870"/>
      <c r="D717" s="870"/>
      <c r="E717" s="874"/>
      <c r="F717" s="874"/>
      <c r="G717" s="874"/>
      <c r="H717" s="874"/>
      <c r="M717" s="870"/>
      <c r="N717" s="870"/>
      <c r="O717" s="870"/>
      <c r="P717" s="870"/>
      <c r="Q717" s="870"/>
      <c r="R717" s="870"/>
      <c r="S717" s="870"/>
      <c r="T717" s="870"/>
      <c r="U717" s="870"/>
      <c r="V717" s="870"/>
      <c r="W717" s="870"/>
      <c r="X717" s="870"/>
      <c r="Y717" s="870"/>
      <c r="Z717" s="870"/>
      <c r="AA717" s="870"/>
    </row>
    <row r="718" spans="1:27" s="871" customFormat="1" ht="12.75" customHeight="1">
      <c r="A718" s="870"/>
      <c r="B718" s="870"/>
      <c r="C718" s="870"/>
      <c r="D718" s="870"/>
      <c r="E718" s="874"/>
      <c r="F718" s="874"/>
      <c r="G718" s="874"/>
      <c r="H718" s="874"/>
      <c r="M718" s="870"/>
      <c r="N718" s="870"/>
      <c r="O718" s="870"/>
      <c r="P718" s="870"/>
      <c r="Q718" s="870"/>
      <c r="R718" s="870"/>
      <c r="S718" s="870"/>
      <c r="T718" s="870"/>
      <c r="U718" s="870"/>
      <c r="V718" s="870"/>
      <c r="W718" s="870"/>
      <c r="X718" s="870"/>
      <c r="Y718" s="870"/>
      <c r="Z718" s="870"/>
      <c r="AA718" s="870"/>
    </row>
    <row r="719" spans="1:27" s="871" customFormat="1" ht="12.75" customHeight="1">
      <c r="A719" s="870"/>
      <c r="B719" s="870"/>
      <c r="C719" s="870"/>
      <c r="D719" s="870"/>
      <c r="E719" s="874"/>
      <c r="F719" s="874"/>
      <c r="G719" s="874"/>
      <c r="H719" s="874"/>
      <c r="M719" s="870"/>
      <c r="N719" s="870"/>
      <c r="O719" s="870"/>
      <c r="P719" s="870"/>
      <c r="Q719" s="870"/>
      <c r="R719" s="870"/>
      <c r="S719" s="870"/>
      <c r="T719" s="870"/>
      <c r="U719" s="870"/>
      <c r="V719" s="870"/>
      <c r="W719" s="870"/>
      <c r="X719" s="870"/>
      <c r="Y719" s="870"/>
      <c r="Z719" s="870"/>
      <c r="AA719" s="870"/>
    </row>
    <row r="720" spans="1:27" s="871" customFormat="1" ht="12.75" customHeight="1">
      <c r="A720" s="870"/>
      <c r="B720" s="870"/>
      <c r="C720" s="870"/>
      <c r="D720" s="870"/>
      <c r="E720" s="874"/>
      <c r="F720" s="874"/>
      <c r="G720" s="874"/>
      <c r="H720" s="874"/>
      <c r="M720" s="870"/>
      <c r="N720" s="870"/>
      <c r="O720" s="870"/>
      <c r="P720" s="870"/>
      <c r="Q720" s="870"/>
      <c r="R720" s="870"/>
      <c r="S720" s="870"/>
      <c r="T720" s="870"/>
      <c r="U720" s="870"/>
      <c r="V720" s="870"/>
      <c r="W720" s="870"/>
      <c r="X720" s="870"/>
      <c r="Y720" s="870"/>
      <c r="Z720" s="870"/>
      <c r="AA720" s="870"/>
    </row>
    <row r="721" spans="1:27" s="871" customFormat="1" ht="12.75" customHeight="1">
      <c r="A721" s="870"/>
      <c r="B721" s="870"/>
      <c r="C721" s="870"/>
      <c r="D721" s="870"/>
      <c r="E721" s="874"/>
      <c r="F721" s="874"/>
      <c r="G721" s="874"/>
      <c r="H721" s="874"/>
      <c r="M721" s="870"/>
      <c r="N721" s="870"/>
      <c r="O721" s="870"/>
      <c r="P721" s="870"/>
      <c r="Q721" s="870"/>
      <c r="R721" s="870"/>
      <c r="S721" s="870"/>
      <c r="T721" s="870"/>
      <c r="U721" s="870"/>
      <c r="V721" s="870"/>
      <c r="W721" s="870"/>
      <c r="X721" s="870"/>
      <c r="Y721" s="870"/>
      <c r="Z721" s="870"/>
      <c r="AA721" s="870"/>
    </row>
    <row r="722" spans="1:27" s="871" customFormat="1" ht="12.75" customHeight="1">
      <c r="A722" s="870"/>
      <c r="B722" s="870"/>
      <c r="C722" s="870"/>
      <c r="D722" s="870"/>
      <c r="E722" s="874"/>
      <c r="F722" s="874"/>
      <c r="G722" s="874"/>
      <c r="H722" s="874"/>
      <c r="M722" s="870"/>
      <c r="N722" s="870"/>
      <c r="O722" s="870"/>
      <c r="P722" s="870"/>
      <c r="Q722" s="870"/>
      <c r="R722" s="870"/>
      <c r="S722" s="870"/>
      <c r="T722" s="870"/>
      <c r="U722" s="870"/>
      <c r="V722" s="870"/>
      <c r="W722" s="870"/>
      <c r="X722" s="870"/>
      <c r="Y722" s="870"/>
      <c r="Z722" s="870"/>
      <c r="AA722" s="870"/>
    </row>
    <row r="723" spans="1:27" s="871" customFormat="1" ht="12.75" customHeight="1">
      <c r="A723" s="870"/>
      <c r="B723" s="870"/>
      <c r="C723" s="870"/>
      <c r="D723" s="870"/>
      <c r="E723" s="874"/>
      <c r="F723" s="874"/>
      <c r="G723" s="874"/>
      <c r="H723" s="874"/>
      <c r="M723" s="870"/>
      <c r="N723" s="870"/>
      <c r="O723" s="870"/>
      <c r="P723" s="870"/>
      <c r="Q723" s="870"/>
      <c r="R723" s="870"/>
      <c r="S723" s="870"/>
      <c r="T723" s="870"/>
      <c r="U723" s="870"/>
      <c r="V723" s="870"/>
      <c r="W723" s="870"/>
      <c r="X723" s="870"/>
      <c r="Y723" s="870"/>
      <c r="Z723" s="870"/>
      <c r="AA723" s="870"/>
    </row>
    <row r="724" spans="1:27" s="871" customFormat="1" ht="12.75" customHeight="1">
      <c r="A724" s="870"/>
      <c r="B724" s="870"/>
      <c r="C724" s="870"/>
      <c r="D724" s="870"/>
      <c r="E724" s="874"/>
      <c r="F724" s="874"/>
      <c r="G724" s="874"/>
      <c r="H724" s="874"/>
      <c r="M724" s="870"/>
      <c r="N724" s="870"/>
      <c r="O724" s="870"/>
      <c r="P724" s="870"/>
      <c r="Q724" s="870"/>
      <c r="R724" s="870"/>
      <c r="S724" s="870"/>
      <c r="T724" s="870"/>
      <c r="U724" s="870"/>
      <c r="V724" s="870"/>
      <c r="W724" s="870"/>
      <c r="X724" s="870"/>
      <c r="Y724" s="870"/>
      <c r="Z724" s="870"/>
      <c r="AA724" s="870"/>
    </row>
    <row r="725" spans="1:27" s="871" customFormat="1" ht="12.75" customHeight="1">
      <c r="A725" s="870"/>
      <c r="B725" s="870"/>
      <c r="C725" s="870"/>
      <c r="D725" s="870"/>
      <c r="E725" s="874"/>
      <c r="F725" s="874"/>
      <c r="G725" s="874"/>
      <c r="H725" s="874"/>
      <c r="M725" s="870"/>
      <c r="N725" s="870"/>
      <c r="O725" s="870"/>
      <c r="P725" s="870"/>
      <c r="Q725" s="870"/>
      <c r="R725" s="870"/>
      <c r="S725" s="870"/>
      <c r="T725" s="870"/>
      <c r="U725" s="870"/>
      <c r="V725" s="870"/>
      <c r="W725" s="870"/>
      <c r="X725" s="870"/>
      <c r="Y725" s="870"/>
      <c r="Z725" s="870"/>
      <c r="AA725" s="870"/>
    </row>
    <row r="726" spans="1:27" s="871" customFormat="1" ht="12.75" customHeight="1">
      <c r="A726" s="870"/>
      <c r="B726" s="870"/>
      <c r="C726" s="870"/>
      <c r="D726" s="870"/>
      <c r="E726" s="874"/>
      <c r="F726" s="874"/>
      <c r="G726" s="874"/>
      <c r="H726" s="874"/>
      <c r="M726" s="870"/>
      <c r="N726" s="870"/>
      <c r="O726" s="870"/>
      <c r="P726" s="870"/>
      <c r="Q726" s="870"/>
      <c r="R726" s="870"/>
      <c r="S726" s="870"/>
      <c r="T726" s="870"/>
      <c r="U726" s="870"/>
      <c r="V726" s="870"/>
      <c r="W726" s="870"/>
      <c r="X726" s="870"/>
      <c r="Y726" s="870"/>
      <c r="Z726" s="870"/>
      <c r="AA726" s="870"/>
    </row>
    <row r="727" spans="1:27" s="871" customFormat="1" ht="12.75" customHeight="1">
      <c r="A727" s="870"/>
      <c r="B727" s="870"/>
      <c r="C727" s="870"/>
      <c r="D727" s="870"/>
      <c r="E727" s="874"/>
      <c r="F727" s="874"/>
      <c r="G727" s="874"/>
      <c r="H727" s="874"/>
      <c r="M727" s="870"/>
      <c r="N727" s="870"/>
      <c r="O727" s="870"/>
      <c r="P727" s="870"/>
      <c r="Q727" s="870"/>
      <c r="R727" s="870"/>
      <c r="S727" s="870"/>
      <c r="T727" s="870"/>
      <c r="U727" s="870"/>
      <c r="V727" s="870"/>
      <c r="W727" s="870"/>
      <c r="X727" s="870"/>
      <c r="Y727" s="870"/>
      <c r="Z727" s="870"/>
      <c r="AA727" s="870"/>
    </row>
    <row r="728" spans="1:27" s="871" customFormat="1" ht="12.75" customHeight="1">
      <c r="A728" s="870"/>
      <c r="B728" s="870"/>
      <c r="C728" s="870"/>
      <c r="D728" s="870"/>
      <c r="E728" s="874"/>
      <c r="F728" s="874"/>
      <c r="G728" s="874"/>
      <c r="H728" s="874"/>
      <c r="M728" s="870"/>
      <c r="N728" s="870"/>
      <c r="O728" s="870"/>
      <c r="P728" s="870"/>
      <c r="Q728" s="870"/>
      <c r="R728" s="870"/>
      <c r="S728" s="870"/>
      <c r="T728" s="870"/>
      <c r="U728" s="870"/>
      <c r="V728" s="870"/>
      <c r="W728" s="870"/>
      <c r="X728" s="870"/>
      <c r="Y728" s="870"/>
      <c r="Z728" s="870"/>
      <c r="AA728" s="870"/>
    </row>
    <row r="729" spans="1:27" s="871" customFormat="1" ht="12.75" customHeight="1">
      <c r="A729" s="870"/>
      <c r="B729" s="870"/>
      <c r="C729" s="870"/>
      <c r="D729" s="870"/>
      <c r="E729" s="874"/>
      <c r="F729" s="874"/>
      <c r="G729" s="874"/>
      <c r="H729" s="874"/>
      <c r="M729" s="870"/>
      <c r="N729" s="870"/>
      <c r="O729" s="870"/>
      <c r="P729" s="870"/>
      <c r="Q729" s="870"/>
      <c r="R729" s="870"/>
      <c r="S729" s="870"/>
      <c r="T729" s="870"/>
      <c r="U729" s="870"/>
      <c r="V729" s="870"/>
      <c r="W729" s="870"/>
      <c r="X729" s="870"/>
      <c r="Y729" s="870"/>
      <c r="Z729" s="870"/>
      <c r="AA729" s="870"/>
    </row>
    <row r="730" spans="1:27" s="871" customFormat="1" ht="12.75" customHeight="1">
      <c r="A730" s="870"/>
      <c r="B730" s="870"/>
      <c r="C730" s="870"/>
      <c r="D730" s="870"/>
      <c r="E730" s="874"/>
      <c r="F730" s="874"/>
      <c r="G730" s="874"/>
      <c r="H730" s="874"/>
      <c r="M730" s="870"/>
      <c r="N730" s="870"/>
      <c r="O730" s="870"/>
      <c r="P730" s="870"/>
      <c r="Q730" s="870"/>
      <c r="R730" s="870"/>
      <c r="S730" s="870"/>
      <c r="T730" s="870"/>
      <c r="U730" s="870"/>
      <c r="V730" s="870"/>
      <c r="W730" s="870"/>
      <c r="X730" s="870"/>
      <c r="Y730" s="870"/>
      <c r="Z730" s="870"/>
      <c r="AA730" s="870"/>
    </row>
    <row r="731" spans="1:27" s="871" customFormat="1" ht="12.75" customHeight="1">
      <c r="A731" s="870"/>
      <c r="B731" s="870"/>
      <c r="C731" s="870"/>
      <c r="D731" s="870"/>
      <c r="E731" s="874"/>
      <c r="F731" s="874"/>
      <c r="G731" s="874"/>
      <c r="H731" s="874"/>
      <c r="M731" s="870"/>
      <c r="N731" s="870"/>
      <c r="O731" s="870"/>
      <c r="P731" s="870"/>
      <c r="Q731" s="870"/>
      <c r="R731" s="870"/>
      <c r="S731" s="870"/>
      <c r="T731" s="870"/>
      <c r="U731" s="870"/>
      <c r="V731" s="870"/>
      <c r="W731" s="870"/>
      <c r="X731" s="870"/>
      <c r="Y731" s="870"/>
      <c r="Z731" s="870"/>
      <c r="AA731" s="870"/>
    </row>
    <row r="732" spans="1:27" s="871" customFormat="1" ht="12.75" customHeight="1">
      <c r="A732" s="870"/>
      <c r="B732" s="870"/>
      <c r="C732" s="870"/>
      <c r="D732" s="870"/>
      <c r="E732" s="874"/>
      <c r="F732" s="874"/>
      <c r="G732" s="874"/>
      <c r="H732" s="874"/>
      <c r="M732" s="870"/>
      <c r="N732" s="870"/>
      <c r="O732" s="870"/>
      <c r="P732" s="870"/>
      <c r="Q732" s="870"/>
      <c r="R732" s="870"/>
      <c r="S732" s="870"/>
      <c r="T732" s="870"/>
      <c r="U732" s="870"/>
      <c r="V732" s="870"/>
      <c r="W732" s="870"/>
      <c r="X732" s="870"/>
      <c r="Y732" s="870"/>
      <c r="Z732" s="870"/>
      <c r="AA732" s="870"/>
    </row>
    <row r="733" spans="1:27" s="871" customFormat="1" ht="12.75" customHeight="1">
      <c r="A733" s="870"/>
      <c r="B733" s="870"/>
      <c r="C733" s="870"/>
      <c r="D733" s="870"/>
      <c r="E733" s="874"/>
      <c r="F733" s="874"/>
      <c r="G733" s="874"/>
      <c r="H733" s="874"/>
      <c r="M733" s="870"/>
      <c r="N733" s="870"/>
      <c r="O733" s="870"/>
      <c r="P733" s="870"/>
      <c r="Q733" s="870"/>
      <c r="R733" s="870"/>
      <c r="S733" s="870"/>
      <c r="T733" s="870"/>
      <c r="U733" s="870"/>
      <c r="V733" s="870"/>
      <c r="W733" s="870"/>
      <c r="X733" s="870"/>
      <c r="Y733" s="870"/>
      <c r="Z733" s="870"/>
      <c r="AA733" s="870"/>
    </row>
    <row r="734" spans="1:27" s="871" customFormat="1" ht="12.75" customHeight="1">
      <c r="A734" s="870"/>
      <c r="B734" s="870"/>
      <c r="C734" s="870"/>
      <c r="D734" s="870"/>
      <c r="E734" s="874"/>
      <c r="F734" s="874"/>
      <c r="G734" s="874"/>
      <c r="H734" s="874"/>
      <c r="M734" s="870"/>
      <c r="N734" s="870"/>
      <c r="O734" s="870"/>
      <c r="P734" s="870"/>
      <c r="Q734" s="870"/>
      <c r="R734" s="870"/>
      <c r="S734" s="870"/>
      <c r="T734" s="870"/>
      <c r="U734" s="870"/>
      <c r="V734" s="870"/>
      <c r="W734" s="870"/>
      <c r="X734" s="870"/>
      <c r="Y734" s="870"/>
      <c r="Z734" s="870"/>
      <c r="AA734" s="870"/>
    </row>
    <row r="735" spans="1:27" s="871" customFormat="1" ht="12.75" customHeight="1">
      <c r="A735" s="870"/>
      <c r="B735" s="870"/>
      <c r="C735" s="870"/>
      <c r="D735" s="870"/>
      <c r="E735" s="874"/>
      <c r="F735" s="874"/>
      <c r="G735" s="874"/>
      <c r="H735" s="874"/>
      <c r="M735" s="870"/>
      <c r="N735" s="870"/>
      <c r="O735" s="870"/>
      <c r="P735" s="870"/>
      <c r="Q735" s="870"/>
      <c r="R735" s="870"/>
      <c r="S735" s="870"/>
      <c r="T735" s="870"/>
      <c r="U735" s="870"/>
      <c r="V735" s="870"/>
      <c r="W735" s="870"/>
      <c r="X735" s="870"/>
      <c r="Y735" s="870"/>
      <c r="Z735" s="870"/>
      <c r="AA735" s="870"/>
    </row>
    <row r="736" spans="1:27" s="871" customFormat="1" ht="12.75" customHeight="1">
      <c r="A736" s="870"/>
      <c r="B736" s="870"/>
      <c r="C736" s="870"/>
      <c r="D736" s="870"/>
      <c r="E736" s="874"/>
      <c r="F736" s="874"/>
      <c r="G736" s="874"/>
      <c r="H736" s="874"/>
      <c r="M736" s="870"/>
      <c r="N736" s="870"/>
      <c r="O736" s="870"/>
      <c r="P736" s="870"/>
      <c r="Q736" s="870"/>
      <c r="R736" s="870"/>
      <c r="S736" s="870"/>
      <c r="T736" s="870"/>
      <c r="U736" s="870"/>
      <c r="V736" s="870"/>
      <c r="W736" s="870"/>
      <c r="X736" s="870"/>
      <c r="Y736" s="870"/>
      <c r="Z736" s="870"/>
      <c r="AA736" s="870"/>
    </row>
    <row r="737" spans="1:27" s="871" customFormat="1" ht="12.75" customHeight="1">
      <c r="A737" s="870"/>
      <c r="B737" s="870"/>
      <c r="C737" s="870"/>
      <c r="D737" s="870"/>
      <c r="E737" s="874"/>
      <c r="F737" s="874"/>
      <c r="G737" s="874"/>
      <c r="H737" s="874"/>
      <c r="M737" s="870"/>
      <c r="N737" s="870"/>
      <c r="O737" s="870"/>
      <c r="P737" s="870"/>
      <c r="Q737" s="870"/>
      <c r="R737" s="870"/>
      <c r="S737" s="870"/>
      <c r="T737" s="870"/>
      <c r="U737" s="870"/>
      <c r="V737" s="870"/>
      <c r="W737" s="870"/>
      <c r="X737" s="870"/>
      <c r="Y737" s="870"/>
      <c r="Z737" s="870"/>
      <c r="AA737" s="870"/>
    </row>
    <row r="738" spans="1:27" s="871" customFormat="1" ht="12.75" customHeight="1">
      <c r="A738" s="870"/>
      <c r="B738" s="870"/>
      <c r="C738" s="870"/>
      <c r="D738" s="870"/>
      <c r="E738" s="874"/>
      <c r="F738" s="874"/>
      <c r="G738" s="874"/>
      <c r="H738" s="874"/>
      <c r="M738" s="870"/>
      <c r="N738" s="870"/>
      <c r="O738" s="870"/>
      <c r="P738" s="870"/>
      <c r="Q738" s="870"/>
      <c r="R738" s="870"/>
      <c r="S738" s="870"/>
      <c r="T738" s="870"/>
      <c r="U738" s="870"/>
      <c r="V738" s="870"/>
      <c r="W738" s="870"/>
      <c r="X738" s="870"/>
      <c r="Y738" s="870"/>
      <c r="Z738" s="870"/>
      <c r="AA738" s="870"/>
    </row>
    <row r="739" spans="1:27" s="871" customFormat="1" ht="12.75" customHeight="1">
      <c r="A739" s="870"/>
      <c r="B739" s="870"/>
      <c r="C739" s="870"/>
      <c r="D739" s="870"/>
      <c r="E739" s="874"/>
      <c r="F739" s="874"/>
      <c r="G739" s="874"/>
      <c r="H739" s="874"/>
      <c r="M739" s="870"/>
      <c r="N739" s="870"/>
      <c r="O739" s="870"/>
      <c r="P739" s="870"/>
      <c r="Q739" s="870"/>
      <c r="R739" s="870"/>
      <c r="S739" s="870"/>
      <c r="T739" s="870"/>
      <c r="U739" s="870"/>
      <c r="V739" s="870"/>
      <c r="W739" s="870"/>
      <c r="X739" s="870"/>
      <c r="Y739" s="870"/>
      <c r="Z739" s="870"/>
      <c r="AA739" s="870"/>
    </row>
    <row r="740" spans="1:27" s="871" customFormat="1" ht="12.75" customHeight="1">
      <c r="A740" s="870"/>
      <c r="B740" s="870"/>
      <c r="C740" s="870"/>
      <c r="D740" s="870"/>
      <c r="E740" s="874"/>
      <c r="F740" s="874"/>
      <c r="G740" s="874"/>
      <c r="H740" s="874"/>
      <c r="M740" s="870"/>
      <c r="N740" s="870"/>
      <c r="O740" s="870"/>
      <c r="P740" s="870"/>
      <c r="Q740" s="870"/>
      <c r="R740" s="870"/>
      <c r="S740" s="870"/>
      <c r="T740" s="870"/>
      <c r="U740" s="870"/>
      <c r="V740" s="870"/>
      <c r="W740" s="870"/>
      <c r="X740" s="870"/>
      <c r="Y740" s="870"/>
      <c r="Z740" s="870"/>
      <c r="AA740" s="870"/>
    </row>
    <row r="741" spans="1:27" s="871" customFormat="1" ht="12.75" customHeight="1">
      <c r="A741" s="870"/>
      <c r="B741" s="870"/>
      <c r="C741" s="870"/>
      <c r="D741" s="870"/>
      <c r="E741" s="874"/>
      <c r="F741" s="874"/>
      <c r="G741" s="874"/>
      <c r="H741" s="874"/>
      <c r="M741" s="870"/>
      <c r="N741" s="870"/>
      <c r="O741" s="870"/>
      <c r="P741" s="870"/>
      <c r="Q741" s="870"/>
      <c r="R741" s="870"/>
      <c r="S741" s="870"/>
      <c r="T741" s="870"/>
      <c r="U741" s="870"/>
      <c r="V741" s="870"/>
      <c r="W741" s="870"/>
      <c r="X741" s="870"/>
      <c r="Y741" s="870"/>
      <c r="Z741" s="870"/>
      <c r="AA741" s="870"/>
    </row>
    <row r="742" spans="1:27" s="871" customFormat="1" ht="12.75" customHeight="1">
      <c r="A742" s="870"/>
      <c r="B742" s="870"/>
      <c r="C742" s="870"/>
      <c r="D742" s="870"/>
      <c r="E742" s="874"/>
      <c r="F742" s="874"/>
      <c r="G742" s="874"/>
      <c r="H742" s="874"/>
      <c r="M742" s="870"/>
      <c r="N742" s="870"/>
      <c r="O742" s="870"/>
      <c r="P742" s="870"/>
      <c r="Q742" s="870"/>
      <c r="R742" s="870"/>
      <c r="S742" s="870"/>
      <c r="T742" s="870"/>
      <c r="U742" s="870"/>
      <c r="V742" s="870"/>
      <c r="W742" s="870"/>
      <c r="X742" s="870"/>
      <c r="Y742" s="870"/>
      <c r="Z742" s="870"/>
      <c r="AA742" s="870"/>
    </row>
    <row r="743" spans="1:27" s="871" customFormat="1" ht="12.75" customHeight="1">
      <c r="A743" s="870"/>
      <c r="B743" s="870"/>
      <c r="C743" s="870"/>
      <c r="D743" s="870"/>
      <c r="E743" s="874"/>
      <c r="F743" s="874"/>
      <c r="G743" s="874"/>
      <c r="H743" s="874"/>
      <c r="M743" s="870"/>
      <c r="N743" s="870"/>
      <c r="O743" s="870"/>
      <c r="P743" s="870"/>
      <c r="Q743" s="870"/>
      <c r="R743" s="870"/>
      <c r="S743" s="870"/>
      <c r="T743" s="870"/>
      <c r="U743" s="870"/>
      <c r="V743" s="870"/>
      <c r="W743" s="870"/>
      <c r="X743" s="870"/>
      <c r="Y743" s="870"/>
      <c r="Z743" s="870"/>
      <c r="AA743" s="870"/>
    </row>
    <row r="744" spans="1:27" s="871" customFormat="1" ht="12.75" customHeight="1">
      <c r="A744" s="870"/>
      <c r="B744" s="870"/>
      <c r="C744" s="870"/>
      <c r="D744" s="870"/>
      <c r="E744" s="874"/>
      <c r="F744" s="874"/>
      <c r="G744" s="874"/>
      <c r="H744" s="874"/>
      <c r="M744" s="870"/>
      <c r="N744" s="870"/>
      <c r="O744" s="870"/>
      <c r="P744" s="870"/>
      <c r="Q744" s="870"/>
      <c r="R744" s="870"/>
      <c r="S744" s="870"/>
      <c r="T744" s="870"/>
      <c r="U744" s="870"/>
      <c r="V744" s="870"/>
      <c r="W744" s="870"/>
      <c r="X744" s="870"/>
      <c r="Y744" s="870"/>
      <c r="Z744" s="870"/>
      <c r="AA744" s="870"/>
    </row>
    <row r="745" spans="1:27" s="871" customFormat="1" ht="12.75" customHeight="1">
      <c r="A745" s="870"/>
      <c r="B745" s="870"/>
      <c r="C745" s="870"/>
      <c r="D745" s="870"/>
      <c r="E745" s="874"/>
      <c r="F745" s="874"/>
      <c r="G745" s="874"/>
      <c r="H745" s="874"/>
      <c r="M745" s="870"/>
      <c r="N745" s="870"/>
      <c r="O745" s="870"/>
      <c r="P745" s="870"/>
      <c r="Q745" s="870"/>
      <c r="R745" s="870"/>
      <c r="S745" s="870"/>
      <c r="T745" s="870"/>
      <c r="U745" s="870"/>
      <c r="V745" s="870"/>
      <c r="W745" s="870"/>
      <c r="X745" s="870"/>
      <c r="Y745" s="870"/>
      <c r="Z745" s="870"/>
      <c r="AA745" s="870"/>
    </row>
    <row r="746" spans="1:27" s="871" customFormat="1" ht="12.75" customHeight="1">
      <c r="A746" s="870"/>
      <c r="B746" s="870"/>
      <c r="C746" s="870"/>
      <c r="D746" s="870"/>
      <c r="E746" s="874"/>
      <c r="F746" s="874"/>
      <c r="G746" s="874"/>
      <c r="H746" s="874"/>
      <c r="M746" s="870"/>
      <c r="N746" s="870"/>
      <c r="O746" s="870"/>
      <c r="P746" s="870"/>
      <c r="Q746" s="870"/>
      <c r="R746" s="870"/>
      <c r="S746" s="870"/>
      <c r="T746" s="870"/>
      <c r="U746" s="870"/>
      <c r="V746" s="870"/>
      <c r="W746" s="870"/>
      <c r="X746" s="870"/>
      <c r="Y746" s="870"/>
      <c r="Z746" s="870"/>
      <c r="AA746" s="870"/>
    </row>
    <row r="747" spans="1:27" s="871" customFormat="1" ht="12.75" customHeight="1">
      <c r="A747" s="870"/>
      <c r="B747" s="870"/>
      <c r="C747" s="870"/>
      <c r="D747" s="870"/>
      <c r="E747" s="874"/>
      <c r="F747" s="874"/>
      <c r="G747" s="874"/>
      <c r="H747" s="874"/>
      <c r="M747" s="870"/>
      <c r="N747" s="870"/>
      <c r="O747" s="870"/>
      <c r="P747" s="870"/>
      <c r="Q747" s="870"/>
      <c r="R747" s="870"/>
      <c r="S747" s="870"/>
      <c r="T747" s="870"/>
      <c r="U747" s="870"/>
      <c r="V747" s="870"/>
      <c r="W747" s="870"/>
      <c r="X747" s="870"/>
      <c r="Y747" s="870"/>
      <c r="Z747" s="870"/>
      <c r="AA747" s="870"/>
    </row>
    <row r="748" spans="1:27" s="871" customFormat="1" ht="12.75" customHeight="1">
      <c r="A748" s="870"/>
      <c r="B748" s="870"/>
      <c r="C748" s="870"/>
      <c r="D748" s="870"/>
      <c r="E748" s="874"/>
      <c r="F748" s="874"/>
      <c r="G748" s="874"/>
      <c r="H748" s="874"/>
      <c r="M748" s="870"/>
      <c r="N748" s="870"/>
      <c r="O748" s="870"/>
      <c r="P748" s="870"/>
      <c r="Q748" s="870"/>
      <c r="R748" s="870"/>
      <c r="S748" s="870"/>
      <c r="T748" s="870"/>
      <c r="U748" s="870"/>
      <c r="V748" s="870"/>
      <c r="W748" s="870"/>
      <c r="X748" s="870"/>
      <c r="Y748" s="870"/>
      <c r="Z748" s="870"/>
      <c r="AA748" s="870"/>
    </row>
    <row r="749" spans="1:27" s="871" customFormat="1" ht="12.75" customHeight="1">
      <c r="A749" s="870"/>
      <c r="B749" s="870"/>
      <c r="C749" s="870"/>
      <c r="D749" s="870"/>
      <c r="E749" s="874"/>
      <c r="F749" s="874"/>
      <c r="G749" s="874"/>
      <c r="H749" s="874"/>
      <c r="M749" s="870"/>
      <c r="N749" s="870"/>
      <c r="O749" s="870"/>
      <c r="P749" s="870"/>
      <c r="Q749" s="870"/>
      <c r="R749" s="870"/>
      <c r="S749" s="870"/>
      <c r="T749" s="870"/>
      <c r="U749" s="870"/>
      <c r="V749" s="870"/>
      <c r="W749" s="870"/>
      <c r="X749" s="870"/>
      <c r="Y749" s="870"/>
      <c r="Z749" s="870"/>
      <c r="AA749" s="870"/>
    </row>
    <row r="750" spans="1:27" s="871" customFormat="1" ht="12.75" customHeight="1">
      <c r="A750" s="870"/>
      <c r="B750" s="870"/>
      <c r="C750" s="870"/>
      <c r="D750" s="870"/>
      <c r="E750" s="874"/>
      <c r="F750" s="874"/>
      <c r="G750" s="874"/>
      <c r="H750" s="874"/>
      <c r="M750" s="870"/>
      <c r="N750" s="870"/>
      <c r="O750" s="870"/>
      <c r="P750" s="870"/>
      <c r="Q750" s="870"/>
      <c r="R750" s="870"/>
      <c r="S750" s="870"/>
      <c r="T750" s="870"/>
      <c r="U750" s="870"/>
      <c r="V750" s="870"/>
      <c r="W750" s="870"/>
      <c r="X750" s="870"/>
      <c r="Y750" s="870"/>
      <c r="Z750" s="870"/>
      <c r="AA750" s="870"/>
    </row>
    <row r="751" spans="1:27" s="871" customFormat="1" ht="12.75" customHeight="1">
      <c r="A751" s="870"/>
      <c r="B751" s="870"/>
      <c r="C751" s="870"/>
      <c r="D751" s="870"/>
      <c r="E751" s="874"/>
      <c r="F751" s="874"/>
      <c r="G751" s="874"/>
      <c r="H751" s="874"/>
      <c r="M751" s="870"/>
      <c r="N751" s="870"/>
      <c r="O751" s="870"/>
      <c r="P751" s="870"/>
      <c r="Q751" s="870"/>
      <c r="R751" s="870"/>
      <c r="S751" s="870"/>
      <c r="T751" s="870"/>
      <c r="U751" s="870"/>
      <c r="V751" s="870"/>
      <c r="W751" s="870"/>
      <c r="X751" s="870"/>
      <c r="Y751" s="870"/>
      <c r="Z751" s="870"/>
      <c r="AA751" s="870"/>
    </row>
    <row r="752" spans="1:27" s="871" customFormat="1" ht="12.75" customHeight="1">
      <c r="A752" s="870"/>
      <c r="B752" s="870"/>
      <c r="C752" s="870"/>
      <c r="D752" s="870"/>
      <c r="E752" s="874"/>
      <c r="F752" s="874"/>
      <c r="G752" s="874"/>
      <c r="H752" s="874"/>
      <c r="M752" s="870"/>
      <c r="N752" s="870"/>
      <c r="O752" s="870"/>
      <c r="P752" s="870"/>
      <c r="Q752" s="870"/>
      <c r="R752" s="870"/>
      <c r="S752" s="870"/>
      <c r="T752" s="870"/>
      <c r="U752" s="870"/>
      <c r="V752" s="870"/>
      <c r="W752" s="870"/>
      <c r="X752" s="870"/>
      <c r="Y752" s="870"/>
      <c r="Z752" s="870"/>
      <c r="AA752" s="870"/>
    </row>
    <row r="753" spans="1:27" s="871" customFormat="1" ht="12.75" customHeight="1">
      <c r="A753" s="870"/>
      <c r="B753" s="870"/>
      <c r="C753" s="870"/>
      <c r="D753" s="870"/>
      <c r="E753" s="874"/>
      <c r="F753" s="874"/>
      <c r="G753" s="874"/>
      <c r="H753" s="874"/>
      <c r="M753" s="870"/>
      <c r="N753" s="870"/>
      <c r="O753" s="870"/>
      <c r="P753" s="870"/>
      <c r="Q753" s="870"/>
      <c r="R753" s="870"/>
      <c r="S753" s="870"/>
      <c r="T753" s="870"/>
      <c r="U753" s="870"/>
      <c r="V753" s="870"/>
      <c r="W753" s="870"/>
      <c r="X753" s="870"/>
      <c r="Y753" s="870"/>
      <c r="Z753" s="870"/>
      <c r="AA753" s="870"/>
    </row>
    <row r="754" spans="1:27" s="871" customFormat="1" ht="12.75" customHeight="1">
      <c r="A754" s="870"/>
      <c r="B754" s="870"/>
      <c r="C754" s="870"/>
      <c r="D754" s="870"/>
      <c r="E754" s="874"/>
      <c r="F754" s="874"/>
      <c r="G754" s="874"/>
      <c r="H754" s="874"/>
      <c r="M754" s="870"/>
      <c r="N754" s="870"/>
      <c r="O754" s="870"/>
      <c r="P754" s="870"/>
      <c r="Q754" s="870"/>
      <c r="R754" s="870"/>
      <c r="S754" s="870"/>
      <c r="T754" s="870"/>
      <c r="U754" s="870"/>
      <c r="V754" s="870"/>
      <c r="W754" s="870"/>
      <c r="X754" s="870"/>
      <c r="Y754" s="870"/>
      <c r="Z754" s="870"/>
      <c r="AA754" s="870"/>
    </row>
    <row r="755" spans="1:27" s="871" customFormat="1" ht="12.75" customHeight="1">
      <c r="A755" s="870"/>
      <c r="B755" s="870"/>
      <c r="C755" s="870"/>
      <c r="D755" s="870"/>
      <c r="E755" s="874"/>
      <c r="F755" s="874"/>
      <c r="G755" s="874"/>
      <c r="H755" s="874"/>
      <c r="M755" s="870"/>
      <c r="N755" s="870"/>
      <c r="O755" s="870"/>
      <c r="P755" s="870"/>
      <c r="Q755" s="870"/>
      <c r="R755" s="870"/>
      <c r="S755" s="870"/>
      <c r="T755" s="870"/>
      <c r="U755" s="870"/>
      <c r="V755" s="870"/>
      <c r="W755" s="870"/>
      <c r="X755" s="870"/>
      <c r="Y755" s="870"/>
      <c r="Z755" s="870"/>
      <c r="AA755" s="870"/>
    </row>
    <row r="756" spans="1:27" s="871" customFormat="1" ht="12.75" customHeight="1">
      <c r="A756" s="870"/>
      <c r="B756" s="870"/>
      <c r="C756" s="870"/>
      <c r="D756" s="870"/>
      <c r="E756" s="874"/>
      <c r="F756" s="874"/>
      <c r="G756" s="874"/>
      <c r="H756" s="874"/>
      <c r="M756" s="870"/>
      <c r="N756" s="870"/>
      <c r="O756" s="870"/>
      <c r="P756" s="870"/>
      <c r="Q756" s="870"/>
      <c r="R756" s="870"/>
      <c r="S756" s="870"/>
      <c r="T756" s="870"/>
      <c r="U756" s="870"/>
      <c r="V756" s="870"/>
      <c r="W756" s="870"/>
      <c r="X756" s="870"/>
      <c r="Y756" s="870"/>
      <c r="Z756" s="870"/>
      <c r="AA756" s="870"/>
    </row>
    <row r="757" spans="1:27" s="871" customFormat="1" ht="12.75" customHeight="1">
      <c r="A757" s="870"/>
      <c r="B757" s="870"/>
      <c r="C757" s="870"/>
      <c r="D757" s="870"/>
      <c r="E757" s="874"/>
      <c r="F757" s="874"/>
      <c r="G757" s="874"/>
      <c r="H757" s="874"/>
      <c r="M757" s="870"/>
      <c r="N757" s="870"/>
      <c r="O757" s="870"/>
      <c r="P757" s="870"/>
      <c r="Q757" s="870"/>
      <c r="R757" s="870"/>
      <c r="S757" s="870"/>
      <c r="T757" s="870"/>
      <c r="U757" s="870"/>
      <c r="V757" s="870"/>
      <c r="W757" s="870"/>
      <c r="X757" s="870"/>
      <c r="Y757" s="870"/>
      <c r="Z757" s="870"/>
      <c r="AA757" s="870"/>
    </row>
    <row r="758" spans="1:27" s="871" customFormat="1" ht="12.75" customHeight="1">
      <c r="A758" s="870"/>
      <c r="B758" s="870"/>
      <c r="C758" s="870"/>
      <c r="D758" s="870"/>
      <c r="E758" s="874"/>
      <c r="F758" s="874"/>
      <c r="G758" s="874"/>
      <c r="H758" s="874"/>
      <c r="M758" s="870"/>
      <c r="N758" s="870"/>
      <c r="O758" s="870"/>
      <c r="P758" s="870"/>
      <c r="Q758" s="870"/>
      <c r="R758" s="870"/>
      <c r="S758" s="870"/>
      <c r="T758" s="870"/>
      <c r="U758" s="870"/>
      <c r="V758" s="870"/>
      <c r="W758" s="870"/>
      <c r="X758" s="870"/>
      <c r="Y758" s="870"/>
      <c r="Z758" s="870"/>
      <c r="AA758" s="870"/>
    </row>
    <row r="759" spans="1:27" s="871" customFormat="1" ht="12.75" customHeight="1">
      <c r="A759" s="870"/>
      <c r="B759" s="870"/>
      <c r="C759" s="870"/>
      <c r="D759" s="870"/>
      <c r="E759" s="874"/>
      <c r="F759" s="874"/>
      <c r="G759" s="874"/>
      <c r="H759" s="874"/>
      <c r="M759" s="870"/>
      <c r="N759" s="870"/>
      <c r="O759" s="870"/>
      <c r="P759" s="870"/>
      <c r="Q759" s="870"/>
      <c r="R759" s="870"/>
      <c r="S759" s="870"/>
      <c r="T759" s="870"/>
      <c r="U759" s="870"/>
      <c r="V759" s="870"/>
      <c r="W759" s="870"/>
      <c r="X759" s="870"/>
      <c r="Y759" s="870"/>
      <c r="Z759" s="870"/>
      <c r="AA759" s="870"/>
    </row>
    <row r="760" spans="1:27" s="871" customFormat="1" ht="12.75" customHeight="1">
      <c r="A760" s="870"/>
      <c r="B760" s="870"/>
      <c r="C760" s="870"/>
      <c r="D760" s="870"/>
      <c r="E760" s="874"/>
      <c r="F760" s="874"/>
      <c r="G760" s="874"/>
      <c r="H760" s="874"/>
      <c r="M760" s="870"/>
      <c r="N760" s="870"/>
      <c r="O760" s="870"/>
      <c r="P760" s="870"/>
      <c r="Q760" s="870"/>
      <c r="R760" s="870"/>
      <c r="S760" s="870"/>
      <c r="T760" s="870"/>
      <c r="U760" s="870"/>
      <c r="V760" s="870"/>
      <c r="W760" s="870"/>
      <c r="X760" s="870"/>
      <c r="Y760" s="870"/>
      <c r="Z760" s="870"/>
      <c r="AA760" s="870"/>
    </row>
    <row r="761" spans="1:27" s="871" customFormat="1" ht="12.75" customHeight="1">
      <c r="A761" s="870"/>
      <c r="B761" s="870"/>
      <c r="C761" s="870"/>
      <c r="D761" s="870"/>
      <c r="E761" s="874"/>
      <c r="F761" s="874"/>
      <c r="G761" s="874"/>
      <c r="H761" s="874"/>
      <c r="M761" s="870"/>
      <c r="N761" s="870"/>
      <c r="O761" s="870"/>
      <c r="P761" s="870"/>
      <c r="Q761" s="870"/>
      <c r="R761" s="870"/>
      <c r="S761" s="870"/>
      <c r="T761" s="870"/>
      <c r="U761" s="870"/>
      <c r="V761" s="870"/>
      <c r="W761" s="870"/>
      <c r="X761" s="870"/>
      <c r="Y761" s="870"/>
      <c r="Z761" s="870"/>
      <c r="AA761" s="870"/>
    </row>
    <row r="762" spans="1:27" s="871" customFormat="1" ht="12.75" customHeight="1">
      <c r="A762" s="870"/>
      <c r="B762" s="870"/>
      <c r="C762" s="870"/>
      <c r="D762" s="870"/>
      <c r="E762" s="874"/>
      <c r="F762" s="874"/>
      <c r="G762" s="874"/>
      <c r="H762" s="874"/>
      <c r="M762" s="870"/>
      <c r="N762" s="870"/>
      <c r="O762" s="870"/>
      <c r="P762" s="870"/>
      <c r="Q762" s="870"/>
      <c r="R762" s="870"/>
      <c r="S762" s="870"/>
      <c r="T762" s="870"/>
      <c r="U762" s="870"/>
      <c r="V762" s="870"/>
      <c r="W762" s="870"/>
      <c r="X762" s="870"/>
      <c r="Y762" s="870"/>
      <c r="Z762" s="870"/>
      <c r="AA762" s="870"/>
    </row>
    <row r="763" spans="1:27" s="871" customFormat="1" ht="12.75" customHeight="1">
      <c r="A763" s="870"/>
      <c r="B763" s="870"/>
      <c r="C763" s="870"/>
      <c r="D763" s="870"/>
      <c r="E763" s="874"/>
      <c r="F763" s="874"/>
      <c r="G763" s="874"/>
      <c r="H763" s="874"/>
      <c r="M763" s="870"/>
      <c r="N763" s="870"/>
      <c r="O763" s="870"/>
      <c r="P763" s="870"/>
      <c r="Q763" s="870"/>
      <c r="R763" s="870"/>
      <c r="S763" s="870"/>
      <c r="T763" s="870"/>
      <c r="U763" s="870"/>
      <c r="V763" s="870"/>
      <c r="W763" s="870"/>
      <c r="X763" s="870"/>
      <c r="Y763" s="870"/>
      <c r="Z763" s="870"/>
      <c r="AA763" s="870"/>
    </row>
    <row r="764" spans="1:27" s="871" customFormat="1" ht="12.75" customHeight="1">
      <c r="A764" s="870"/>
      <c r="B764" s="870"/>
      <c r="C764" s="870"/>
      <c r="D764" s="870"/>
      <c r="E764" s="874"/>
      <c r="F764" s="874"/>
      <c r="G764" s="874"/>
      <c r="H764" s="874"/>
      <c r="M764" s="870"/>
      <c r="N764" s="870"/>
      <c r="O764" s="870"/>
      <c r="P764" s="870"/>
      <c r="Q764" s="870"/>
      <c r="R764" s="870"/>
      <c r="S764" s="870"/>
      <c r="T764" s="870"/>
      <c r="U764" s="870"/>
      <c r="V764" s="870"/>
      <c r="W764" s="870"/>
      <c r="X764" s="870"/>
      <c r="Y764" s="870"/>
      <c r="Z764" s="870"/>
      <c r="AA764" s="870"/>
    </row>
    <row r="765" spans="1:27" s="871" customFormat="1" ht="12.75" customHeight="1">
      <c r="A765" s="870"/>
      <c r="B765" s="870"/>
      <c r="C765" s="870"/>
      <c r="D765" s="870"/>
      <c r="E765" s="874"/>
      <c r="F765" s="874"/>
      <c r="G765" s="874"/>
      <c r="H765" s="874"/>
      <c r="M765" s="870"/>
      <c r="N765" s="870"/>
      <c r="O765" s="870"/>
      <c r="P765" s="870"/>
      <c r="Q765" s="870"/>
      <c r="R765" s="870"/>
      <c r="S765" s="870"/>
      <c r="T765" s="870"/>
      <c r="U765" s="870"/>
      <c r="V765" s="870"/>
      <c r="W765" s="870"/>
      <c r="X765" s="870"/>
      <c r="Y765" s="870"/>
      <c r="Z765" s="870"/>
      <c r="AA765" s="870"/>
    </row>
    <row r="766" spans="1:27" s="871" customFormat="1" ht="12.75" customHeight="1">
      <c r="A766" s="870"/>
      <c r="B766" s="870"/>
      <c r="C766" s="870"/>
      <c r="D766" s="870"/>
      <c r="E766" s="874"/>
      <c r="F766" s="874"/>
      <c r="G766" s="874"/>
      <c r="H766" s="874"/>
      <c r="M766" s="870"/>
      <c r="N766" s="870"/>
      <c r="O766" s="870"/>
      <c r="P766" s="870"/>
      <c r="Q766" s="870"/>
      <c r="R766" s="870"/>
      <c r="S766" s="870"/>
      <c r="T766" s="870"/>
      <c r="U766" s="870"/>
      <c r="V766" s="870"/>
      <c r="W766" s="870"/>
      <c r="X766" s="870"/>
      <c r="Y766" s="870"/>
      <c r="Z766" s="870"/>
      <c r="AA766" s="870"/>
    </row>
    <row r="767" spans="1:27" s="871" customFormat="1" ht="12.75" customHeight="1">
      <c r="A767" s="870"/>
      <c r="B767" s="870"/>
      <c r="C767" s="870"/>
      <c r="D767" s="870"/>
      <c r="E767" s="874"/>
      <c r="F767" s="874"/>
      <c r="G767" s="874"/>
      <c r="H767" s="874"/>
      <c r="M767" s="870"/>
      <c r="N767" s="870"/>
      <c r="O767" s="870"/>
      <c r="P767" s="870"/>
      <c r="Q767" s="870"/>
      <c r="R767" s="870"/>
      <c r="S767" s="870"/>
      <c r="T767" s="870"/>
      <c r="U767" s="870"/>
      <c r="V767" s="870"/>
      <c r="W767" s="870"/>
      <c r="X767" s="870"/>
      <c r="Y767" s="870"/>
      <c r="Z767" s="870"/>
      <c r="AA767" s="870"/>
    </row>
    <row r="768" spans="1:27" s="871" customFormat="1" ht="12.75" customHeight="1">
      <c r="A768" s="870"/>
      <c r="B768" s="870"/>
      <c r="C768" s="870"/>
      <c r="D768" s="870"/>
      <c r="E768" s="874"/>
      <c r="F768" s="874"/>
      <c r="G768" s="874"/>
      <c r="H768" s="874"/>
      <c r="M768" s="870"/>
      <c r="N768" s="870"/>
      <c r="O768" s="870"/>
      <c r="P768" s="870"/>
      <c r="Q768" s="870"/>
      <c r="R768" s="870"/>
      <c r="S768" s="870"/>
      <c r="T768" s="870"/>
      <c r="U768" s="870"/>
      <c r="V768" s="870"/>
      <c r="W768" s="870"/>
      <c r="X768" s="870"/>
      <c r="Y768" s="870"/>
      <c r="Z768" s="870"/>
      <c r="AA768" s="870"/>
    </row>
    <row r="769" spans="1:27" s="871" customFormat="1" ht="12.75" customHeight="1">
      <c r="A769" s="870"/>
      <c r="B769" s="870"/>
      <c r="C769" s="870"/>
      <c r="D769" s="870"/>
      <c r="E769" s="874"/>
      <c r="F769" s="874"/>
      <c r="G769" s="874"/>
      <c r="H769" s="874"/>
      <c r="M769" s="870"/>
      <c r="N769" s="870"/>
      <c r="O769" s="870"/>
      <c r="P769" s="870"/>
      <c r="Q769" s="870"/>
      <c r="R769" s="870"/>
      <c r="S769" s="870"/>
      <c r="T769" s="870"/>
      <c r="U769" s="870"/>
      <c r="V769" s="870"/>
      <c r="W769" s="870"/>
      <c r="X769" s="870"/>
      <c r="Y769" s="870"/>
      <c r="Z769" s="870"/>
      <c r="AA769" s="870"/>
    </row>
    <row r="770" spans="1:27" s="871" customFormat="1" ht="12.75" customHeight="1">
      <c r="A770" s="870"/>
      <c r="B770" s="870"/>
      <c r="C770" s="870"/>
      <c r="D770" s="870"/>
      <c r="E770" s="874"/>
      <c r="F770" s="874"/>
      <c r="G770" s="874"/>
      <c r="H770" s="874"/>
      <c r="M770" s="870"/>
      <c r="N770" s="870"/>
      <c r="O770" s="870"/>
      <c r="P770" s="870"/>
      <c r="Q770" s="870"/>
      <c r="R770" s="870"/>
      <c r="S770" s="870"/>
      <c r="T770" s="870"/>
      <c r="U770" s="870"/>
      <c r="V770" s="870"/>
      <c r="W770" s="870"/>
      <c r="X770" s="870"/>
      <c r="Y770" s="870"/>
      <c r="Z770" s="870"/>
      <c r="AA770" s="870"/>
    </row>
    <row r="771" spans="1:27" s="871" customFormat="1" ht="12.75" customHeight="1">
      <c r="A771" s="870"/>
      <c r="B771" s="870"/>
      <c r="C771" s="870"/>
      <c r="D771" s="870"/>
      <c r="E771" s="874"/>
      <c r="F771" s="874"/>
      <c r="G771" s="874"/>
      <c r="H771" s="874"/>
      <c r="M771" s="870"/>
      <c r="N771" s="870"/>
      <c r="O771" s="870"/>
      <c r="P771" s="870"/>
      <c r="Q771" s="870"/>
      <c r="R771" s="870"/>
      <c r="S771" s="870"/>
      <c r="T771" s="870"/>
      <c r="U771" s="870"/>
      <c r="V771" s="870"/>
      <c r="W771" s="870"/>
      <c r="X771" s="870"/>
      <c r="Y771" s="870"/>
      <c r="Z771" s="870"/>
      <c r="AA771" s="870"/>
    </row>
    <row r="772" spans="1:27" s="871" customFormat="1" ht="12.75" customHeight="1">
      <c r="A772" s="870"/>
      <c r="B772" s="870"/>
      <c r="C772" s="870"/>
      <c r="D772" s="870"/>
      <c r="E772" s="874"/>
      <c r="F772" s="874"/>
      <c r="G772" s="874"/>
      <c r="H772" s="874"/>
      <c r="M772" s="870"/>
      <c r="N772" s="870"/>
      <c r="O772" s="870"/>
      <c r="P772" s="870"/>
      <c r="Q772" s="870"/>
      <c r="R772" s="870"/>
      <c r="S772" s="870"/>
      <c r="T772" s="870"/>
      <c r="U772" s="870"/>
      <c r="V772" s="870"/>
      <c r="W772" s="870"/>
      <c r="X772" s="870"/>
      <c r="Y772" s="870"/>
      <c r="Z772" s="870"/>
      <c r="AA772" s="870"/>
    </row>
    <row r="773" spans="1:27" s="871" customFormat="1" ht="12.75" customHeight="1">
      <c r="A773" s="870"/>
      <c r="B773" s="870"/>
      <c r="C773" s="870"/>
      <c r="D773" s="870"/>
      <c r="E773" s="874"/>
      <c r="F773" s="874"/>
      <c r="G773" s="874"/>
      <c r="H773" s="874"/>
      <c r="M773" s="870"/>
      <c r="N773" s="870"/>
      <c r="O773" s="870"/>
      <c r="P773" s="870"/>
      <c r="Q773" s="870"/>
      <c r="R773" s="870"/>
      <c r="S773" s="870"/>
      <c r="T773" s="870"/>
      <c r="U773" s="870"/>
      <c r="V773" s="870"/>
      <c r="W773" s="870"/>
      <c r="X773" s="870"/>
      <c r="Y773" s="870"/>
      <c r="Z773" s="870"/>
      <c r="AA773" s="870"/>
    </row>
    <row r="774" spans="1:27" s="871" customFormat="1" ht="12.75" customHeight="1">
      <c r="A774" s="870"/>
      <c r="B774" s="870"/>
      <c r="C774" s="870"/>
      <c r="D774" s="870"/>
      <c r="E774" s="874"/>
      <c r="F774" s="874"/>
      <c r="G774" s="874"/>
      <c r="H774" s="874"/>
      <c r="M774" s="870"/>
      <c r="N774" s="870"/>
      <c r="O774" s="870"/>
      <c r="P774" s="870"/>
      <c r="Q774" s="870"/>
      <c r="R774" s="870"/>
      <c r="S774" s="870"/>
      <c r="T774" s="870"/>
      <c r="U774" s="870"/>
      <c r="V774" s="870"/>
      <c r="W774" s="870"/>
      <c r="X774" s="870"/>
      <c r="Y774" s="870"/>
      <c r="Z774" s="870"/>
      <c r="AA774" s="870"/>
    </row>
    <row r="775" spans="1:27" s="871" customFormat="1" ht="12.75" customHeight="1">
      <c r="A775" s="870"/>
      <c r="B775" s="870"/>
      <c r="C775" s="870"/>
      <c r="D775" s="870"/>
      <c r="E775" s="874"/>
      <c r="F775" s="874"/>
      <c r="G775" s="874"/>
      <c r="H775" s="874"/>
      <c r="M775" s="870"/>
      <c r="N775" s="870"/>
      <c r="O775" s="870"/>
      <c r="P775" s="870"/>
      <c r="Q775" s="870"/>
      <c r="R775" s="870"/>
      <c r="S775" s="870"/>
      <c r="T775" s="870"/>
      <c r="U775" s="870"/>
      <c r="V775" s="870"/>
      <c r="W775" s="870"/>
      <c r="X775" s="870"/>
      <c r="Y775" s="870"/>
      <c r="Z775" s="870"/>
      <c r="AA775" s="870"/>
    </row>
    <row r="776" spans="1:27" s="871" customFormat="1" ht="12.75" customHeight="1">
      <c r="A776" s="870"/>
      <c r="B776" s="870"/>
      <c r="C776" s="870"/>
      <c r="D776" s="870"/>
      <c r="E776" s="874"/>
      <c r="F776" s="874"/>
      <c r="G776" s="874"/>
      <c r="H776" s="874"/>
      <c r="M776" s="870"/>
      <c r="N776" s="870"/>
      <c r="O776" s="870"/>
      <c r="P776" s="870"/>
      <c r="Q776" s="870"/>
      <c r="R776" s="870"/>
      <c r="S776" s="870"/>
      <c r="T776" s="870"/>
      <c r="U776" s="870"/>
      <c r="V776" s="870"/>
      <c r="W776" s="870"/>
      <c r="X776" s="870"/>
      <c r="Y776" s="870"/>
      <c r="Z776" s="870"/>
      <c r="AA776" s="870"/>
    </row>
    <row r="777" spans="1:27" s="871" customFormat="1" ht="12.75" customHeight="1">
      <c r="A777" s="870"/>
      <c r="B777" s="870"/>
      <c r="C777" s="870"/>
      <c r="D777" s="870"/>
      <c r="E777" s="874"/>
      <c r="F777" s="874"/>
      <c r="G777" s="874"/>
      <c r="H777" s="874"/>
      <c r="M777" s="870"/>
      <c r="N777" s="870"/>
      <c r="O777" s="870"/>
      <c r="P777" s="870"/>
      <c r="Q777" s="870"/>
      <c r="R777" s="870"/>
      <c r="S777" s="870"/>
      <c r="T777" s="870"/>
      <c r="U777" s="870"/>
      <c r="V777" s="870"/>
      <c r="W777" s="870"/>
      <c r="X777" s="870"/>
      <c r="Y777" s="870"/>
      <c r="Z777" s="870"/>
      <c r="AA777" s="870"/>
    </row>
    <row r="778" spans="1:27" s="871" customFormat="1" ht="12.75" customHeight="1">
      <c r="A778" s="870"/>
      <c r="B778" s="870"/>
      <c r="C778" s="870"/>
      <c r="D778" s="870"/>
      <c r="E778" s="874"/>
      <c r="F778" s="874"/>
      <c r="G778" s="874"/>
      <c r="H778" s="874"/>
      <c r="M778" s="870"/>
      <c r="N778" s="870"/>
      <c r="O778" s="870"/>
      <c r="P778" s="870"/>
      <c r="Q778" s="870"/>
      <c r="R778" s="870"/>
      <c r="S778" s="870"/>
      <c r="T778" s="870"/>
      <c r="U778" s="870"/>
      <c r="V778" s="870"/>
      <c r="W778" s="870"/>
      <c r="X778" s="870"/>
      <c r="Y778" s="870"/>
      <c r="Z778" s="870"/>
      <c r="AA778" s="870"/>
    </row>
    <row r="779" spans="1:27" s="871" customFormat="1" ht="12.75" customHeight="1">
      <c r="A779" s="870"/>
      <c r="B779" s="870"/>
      <c r="C779" s="870"/>
      <c r="D779" s="870"/>
      <c r="E779" s="874"/>
      <c r="F779" s="874"/>
      <c r="G779" s="874"/>
      <c r="H779" s="874"/>
      <c r="M779" s="870"/>
      <c r="N779" s="870"/>
      <c r="O779" s="870"/>
      <c r="P779" s="870"/>
      <c r="Q779" s="870"/>
      <c r="R779" s="870"/>
      <c r="S779" s="870"/>
      <c r="T779" s="870"/>
      <c r="U779" s="870"/>
      <c r="V779" s="870"/>
      <c r="W779" s="870"/>
      <c r="X779" s="870"/>
      <c r="Y779" s="870"/>
      <c r="Z779" s="870"/>
      <c r="AA779" s="870"/>
    </row>
    <row r="780" spans="1:27" s="871" customFormat="1" ht="12.75" customHeight="1">
      <c r="A780" s="870"/>
      <c r="B780" s="870"/>
      <c r="C780" s="870"/>
      <c r="D780" s="870"/>
      <c r="E780" s="874"/>
      <c r="F780" s="874"/>
      <c r="G780" s="874"/>
      <c r="H780" s="874"/>
      <c r="M780" s="870"/>
      <c r="N780" s="870"/>
      <c r="O780" s="870"/>
      <c r="P780" s="870"/>
      <c r="Q780" s="870"/>
      <c r="R780" s="870"/>
      <c r="S780" s="870"/>
      <c r="T780" s="870"/>
      <c r="U780" s="870"/>
      <c r="V780" s="870"/>
      <c r="W780" s="870"/>
      <c r="X780" s="870"/>
      <c r="Y780" s="870"/>
      <c r="Z780" s="870"/>
      <c r="AA780" s="870"/>
    </row>
    <row r="781" spans="1:27" s="871" customFormat="1" ht="12.75" customHeight="1">
      <c r="A781" s="870"/>
      <c r="B781" s="870"/>
      <c r="C781" s="870"/>
      <c r="D781" s="870"/>
      <c r="E781" s="874"/>
      <c r="F781" s="874"/>
      <c r="G781" s="874"/>
      <c r="H781" s="874"/>
      <c r="M781" s="870"/>
      <c r="N781" s="870"/>
      <c r="O781" s="870"/>
      <c r="P781" s="870"/>
      <c r="Q781" s="870"/>
      <c r="R781" s="870"/>
      <c r="S781" s="870"/>
      <c r="T781" s="870"/>
      <c r="U781" s="870"/>
      <c r="V781" s="870"/>
      <c r="W781" s="870"/>
      <c r="X781" s="870"/>
      <c r="Y781" s="870"/>
      <c r="Z781" s="870"/>
      <c r="AA781" s="870"/>
    </row>
    <row r="782" spans="1:27" s="871" customFormat="1" ht="12.75" customHeight="1">
      <c r="A782" s="870"/>
      <c r="B782" s="870"/>
      <c r="C782" s="870"/>
      <c r="D782" s="870"/>
      <c r="E782" s="874"/>
      <c r="F782" s="874"/>
      <c r="G782" s="874"/>
      <c r="H782" s="874"/>
      <c r="M782" s="870"/>
      <c r="N782" s="870"/>
      <c r="O782" s="870"/>
      <c r="P782" s="870"/>
      <c r="Q782" s="870"/>
      <c r="R782" s="870"/>
      <c r="S782" s="870"/>
      <c r="T782" s="870"/>
      <c r="U782" s="870"/>
      <c r="V782" s="870"/>
      <c r="W782" s="870"/>
      <c r="X782" s="870"/>
      <c r="Y782" s="870"/>
      <c r="Z782" s="870"/>
      <c r="AA782" s="870"/>
    </row>
    <row r="783" spans="1:27" s="871" customFormat="1" ht="12.75" customHeight="1">
      <c r="A783" s="870"/>
      <c r="B783" s="870"/>
      <c r="C783" s="870"/>
      <c r="D783" s="870"/>
      <c r="E783" s="874"/>
      <c r="F783" s="874"/>
      <c r="G783" s="874"/>
      <c r="H783" s="874"/>
      <c r="M783" s="870"/>
      <c r="N783" s="870"/>
      <c r="O783" s="870"/>
      <c r="P783" s="870"/>
      <c r="Q783" s="870"/>
      <c r="R783" s="870"/>
      <c r="S783" s="870"/>
      <c r="T783" s="870"/>
      <c r="U783" s="870"/>
      <c r="V783" s="870"/>
      <c r="W783" s="870"/>
      <c r="X783" s="870"/>
      <c r="Y783" s="870"/>
      <c r="Z783" s="870"/>
      <c r="AA783" s="870"/>
    </row>
    <row r="784" spans="1:27" s="871" customFormat="1" ht="12.75" customHeight="1">
      <c r="A784" s="870"/>
      <c r="B784" s="870"/>
      <c r="C784" s="870"/>
      <c r="D784" s="870"/>
      <c r="E784" s="874"/>
      <c r="F784" s="874"/>
      <c r="G784" s="874"/>
      <c r="H784" s="874"/>
      <c r="M784" s="870"/>
      <c r="N784" s="870"/>
      <c r="O784" s="870"/>
      <c r="P784" s="870"/>
      <c r="Q784" s="870"/>
      <c r="R784" s="870"/>
      <c r="S784" s="870"/>
      <c r="T784" s="870"/>
      <c r="U784" s="870"/>
      <c r="V784" s="870"/>
      <c r="W784" s="870"/>
      <c r="X784" s="870"/>
      <c r="Y784" s="870"/>
      <c r="Z784" s="870"/>
      <c r="AA784" s="870"/>
    </row>
    <row r="785" spans="1:27" s="871" customFormat="1" ht="12.75" customHeight="1">
      <c r="A785" s="870"/>
      <c r="B785" s="870"/>
      <c r="C785" s="870"/>
      <c r="D785" s="870"/>
      <c r="E785" s="874"/>
      <c r="F785" s="874"/>
      <c r="G785" s="874"/>
      <c r="H785" s="874"/>
      <c r="M785" s="870"/>
      <c r="N785" s="870"/>
      <c r="O785" s="870"/>
      <c r="P785" s="870"/>
      <c r="Q785" s="870"/>
      <c r="R785" s="870"/>
      <c r="S785" s="870"/>
      <c r="T785" s="870"/>
      <c r="U785" s="870"/>
      <c r="V785" s="870"/>
      <c r="W785" s="870"/>
      <c r="X785" s="870"/>
      <c r="Y785" s="870"/>
      <c r="Z785" s="870"/>
      <c r="AA785" s="870"/>
    </row>
    <row r="786" spans="1:27" s="871" customFormat="1" ht="12.75" customHeight="1">
      <c r="A786" s="870"/>
      <c r="B786" s="870"/>
      <c r="C786" s="870"/>
      <c r="D786" s="870"/>
      <c r="E786" s="874"/>
      <c r="F786" s="874"/>
      <c r="G786" s="874"/>
      <c r="H786" s="874"/>
      <c r="M786" s="870"/>
      <c r="N786" s="870"/>
      <c r="O786" s="870"/>
      <c r="P786" s="870"/>
      <c r="Q786" s="870"/>
      <c r="R786" s="870"/>
      <c r="S786" s="870"/>
      <c r="T786" s="870"/>
      <c r="U786" s="870"/>
      <c r="V786" s="870"/>
      <c r="W786" s="870"/>
      <c r="X786" s="870"/>
      <c r="Y786" s="870"/>
      <c r="Z786" s="870"/>
      <c r="AA786" s="870"/>
    </row>
    <row r="787" spans="1:27" s="871" customFormat="1" ht="12.75" customHeight="1">
      <c r="A787" s="870"/>
      <c r="B787" s="870"/>
      <c r="C787" s="870"/>
      <c r="D787" s="870"/>
      <c r="E787" s="874"/>
      <c r="F787" s="874"/>
      <c r="G787" s="874"/>
      <c r="H787" s="874"/>
      <c r="M787" s="870"/>
      <c r="N787" s="870"/>
      <c r="O787" s="870"/>
      <c r="P787" s="870"/>
      <c r="Q787" s="870"/>
      <c r="R787" s="870"/>
      <c r="S787" s="870"/>
      <c r="T787" s="870"/>
      <c r="U787" s="870"/>
      <c r="V787" s="870"/>
      <c r="W787" s="870"/>
      <c r="X787" s="870"/>
      <c r="Y787" s="870"/>
      <c r="Z787" s="870"/>
      <c r="AA787" s="870"/>
    </row>
    <row r="788" spans="1:27" s="871" customFormat="1" ht="12.75" customHeight="1">
      <c r="A788" s="870"/>
      <c r="B788" s="870"/>
      <c r="C788" s="870"/>
      <c r="D788" s="870"/>
      <c r="E788" s="874"/>
      <c r="F788" s="874"/>
      <c r="G788" s="874"/>
      <c r="H788" s="874"/>
      <c r="M788" s="870"/>
      <c r="N788" s="870"/>
      <c r="O788" s="870"/>
      <c r="P788" s="870"/>
      <c r="Q788" s="870"/>
      <c r="R788" s="870"/>
      <c r="S788" s="870"/>
      <c r="T788" s="870"/>
      <c r="U788" s="870"/>
      <c r="V788" s="870"/>
      <c r="W788" s="870"/>
      <c r="X788" s="870"/>
      <c r="Y788" s="870"/>
      <c r="Z788" s="870"/>
      <c r="AA788" s="870"/>
    </row>
    <row r="789" spans="1:27" s="871" customFormat="1" ht="12.75" customHeight="1">
      <c r="A789" s="870"/>
      <c r="B789" s="870"/>
      <c r="C789" s="870"/>
      <c r="D789" s="870"/>
      <c r="E789" s="874"/>
      <c r="F789" s="874"/>
      <c r="G789" s="874"/>
      <c r="H789" s="874"/>
      <c r="M789" s="870"/>
      <c r="N789" s="870"/>
      <c r="O789" s="870"/>
      <c r="P789" s="870"/>
      <c r="Q789" s="870"/>
      <c r="R789" s="870"/>
      <c r="S789" s="870"/>
      <c r="T789" s="870"/>
      <c r="U789" s="870"/>
      <c r="V789" s="870"/>
      <c r="W789" s="870"/>
      <c r="X789" s="870"/>
      <c r="Y789" s="870"/>
      <c r="Z789" s="870"/>
      <c r="AA789" s="870"/>
    </row>
    <row r="790" spans="1:27" s="871" customFormat="1" ht="12.75" customHeight="1">
      <c r="A790" s="870"/>
      <c r="B790" s="870"/>
      <c r="C790" s="870"/>
      <c r="D790" s="870"/>
      <c r="E790" s="874"/>
      <c r="F790" s="874"/>
      <c r="G790" s="874"/>
      <c r="H790" s="874"/>
      <c r="M790" s="870"/>
      <c r="N790" s="870"/>
      <c r="O790" s="870"/>
      <c r="P790" s="870"/>
      <c r="Q790" s="870"/>
      <c r="R790" s="870"/>
      <c r="S790" s="870"/>
      <c r="T790" s="870"/>
      <c r="U790" s="870"/>
      <c r="V790" s="870"/>
      <c r="W790" s="870"/>
      <c r="X790" s="870"/>
      <c r="Y790" s="870"/>
      <c r="Z790" s="870"/>
      <c r="AA790" s="870"/>
    </row>
    <row r="791" spans="1:27" s="871" customFormat="1" ht="12.75" customHeight="1">
      <c r="A791" s="870"/>
      <c r="B791" s="870"/>
      <c r="C791" s="870"/>
      <c r="D791" s="870"/>
      <c r="E791" s="874"/>
      <c r="F791" s="874"/>
      <c r="G791" s="874"/>
      <c r="H791" s="874"/>
      <c r="M791" s="870"/>
      <c r="N791" s="870"/>
      <c r="O791" s="870"/>
      <c r="P791" s="870"/>
      <c r="Q791" s="870"/>
      <c r="R791" s="870"/>
      <c r="S791" s="870"/>
      <c r="T791" s="870"/>
      <c r="U791" s="870"/>
      <c r="V791" s="870"/>
      <c r="W791" s="870"/>
      <c r="X791" s="870"/>
      <c r="Y791" s="870"/>
      <c r="Z791" s="870"/>
      <c r="AA791" s="870"/>
    </row>
    <row r="792" spans="1:27" s="871" customFormat="1" ht="12.75" customHeight="1">
      <c r="A792" s="870"/>
      <c r="B792" s="870"/>
      <c r="C792" s="870"/>
      <c r="D792" s="870"/>
      <c r="E792" s="874"/>
      <c r="F792" s="874"/>
      <c r="G792" s="874"/>
      <c r="H792" s="874"/>
      <c r="M792" s="870"/>
      <c r="N792" s="870"/>
      <c r="O792" s="870"/>
      <c r="P792" s="870"/>
      <c r="Q792" s="870"/>
      <c r="R792" s="870"/>
      <c r="S792" s="870"/>
      <c r="T792" s="870"/>
      <c r="U792" s="870"/>
      <c r="V792" s="870"/>
      <c r="W792" s="870"/>
      <c r="X792" s="870"/>
      <c r="Y792" s="870"/>
      <c r="Z792" s="870"/>
      <c r="AA792" s="870"/>
    </row>
    <row r="793" spans="1:27" s="871" customFormat="1" ht="12.75" customHeight="1">
      <c r="A793" s="870"/>
      <c r="B793" s="870"/>
      <c r="C793" s="870"/>
      <c r="D793" s="870"/>
      <c r="E793" s="874"/>
      <c r="F793" s="874"/>
      <c r="G793" s="874"/>
      <c r="H793" s="874"/>
      <c r="M793" s="870"/>
      <c r="N793" s="870"/>
      <c r="O793" s="870"/>
      <c r="P793" s="870"/>
      <c r="Q793" s="870"/>
      <c r="R793" s="870"/>
      <c r="S793" s="870"/>
      <c r="T793" s="870"/>
      <c r="U793" s="870"/>
      <c r="V793" s="870"/>
      <c r="W793" s="870"/>
      <c r="X793" s="870"/>
      <c r="Y793" s="870"/>
      <c r="Z793" s="870"/>
      <c r="AA793" s="870"/>
    </row>
    <row r="794" spans="1:27" s="871" customFormat="1" ht="12.75" customHeight="1">
      <c r="A794" s="870"/>
      <c r="B794" s="870"/>
      <c r="C794" s="870"/>
      <c r="D794" s="870"/>
      <c r="E794" s="874"/>
      <c r="F794" s="874"/>
      <c r="G794" s="874"/>
      <c r="H794" s="874"/>
      <c r="M794" s="870"/>
      <c r="N794" s="870"/>
      <c r="O794" s="870"/>
      <c r="P794" s="870"/>
      <c r="Q794" s="870"/>
      <c r="R794" s="870"/>
      <c r="S794" s="870"/>
      <c r="T794" s="870"/>
      <c r="U794" s="870"/>
      <c r="V794" s="870"/>
      <c r="W794" s="870"/>
      <c r="X794" s="870"/>
      <c r="Y794" s="870"/>
      <c r="Z794" s="870"/>
      <c r="AA794" s="870"/>
    </row>
    <row r="795" spans="1:27" s="871" customFormat="1" ht="12.75" customHeight="1">
      <c r="A795" s="870"/>
      <c r="B795" s="870"/>
      <c r="C795" s="870"/>
      <c r="D795" s="870"/>
      <c r="E795" s="874"/>
      <c r="F795" s="874"/>
      <c r="G795" s="874"/>
      <c r="H795" s="874"/>
      <c r="M795" s="870"/>
      <c r="N795" s="870"/>
      <c r="O795" s="870"/>
      <c r="P795" s="870"/>
      <c r="Q795" s="870"/>
      <c r="R795" s="870"/>
      <c r="S795" s="870"/>
      <c r="T795" s="870"/>
      <c r="U795" s="870"/>
      <c r="V795" s="870"/>
      <c r="W795" s="870"/>
      <c r="X795" s="870"/>
      <c r="Y795" s="870"/>
      <c r="Z795" s="870"/>
      <c r="AA795" s="870"/>
    </row>
    <row r="796" spans="1:27" s="871" customFormat="1" ht="12.75" customHeight="1">
      <c r="A796" s="870"/>
      <c r="B796" s="870"/>
      <c r="C796" s="870"/>
      <c r="D796" s="870"/>
      <c r="E796" s="874"/>
      <c r="F796" s="874"/>
      <c r="G796" s="874"/>
      <c r="H796" s="874"/>
      <c r="M796" s="870"/>
      <c r="N796" s="870"/>
      <c r="O796" s="870"/>
      <c r="P796" s="870"/>
      <c r="Q796" s="870"/>
      <c r="R796" s="870"/>
      <c r="S796" s="870"/>
      <c r="T796" s="870"/>
      <c r="U796" s="870"/>
      <c r="V796" s="870"/>
      <c r="W796" s="870"/>
      <c r="X796" s="870"/>
      <c r="Y796" s="870"/>
      <c r="Z796" s="870"/>
      <c r="AA796" s="870"/>
    </row>
    <row r="797" spans="1:27" s="871" customFormat="1" ht="12.75" customHeight="1">
      <c r="A797" s="870"/>
      <c r="B797" s="870"/>
      <c r="C797" s="870"/>
      <c r="D797" s="870"/>
      <c r="E797" s="874"/>
      <c r="F797" s="874"/>
      <c r="G797" s="874"/>
      <c r="H797" s="874"/>
      <c r="M797" s="870"/>
      <c r="N797" s="870"/>
      <c r="O797" s="870"/>
      <c r="P797" s="870"/>
      <c r="Q797" s="870"/>
      <c r="R797" s="870"/>
      <c r="S797" s="870"/>
      <c r="T797" s="870"/>
      <c r="U797" s="870"/>
      <c r="V797" s="870"/>
      <c r="W797" s="870"/>
      <c r="X797" s="870"/>
      <c r="Y797" s="870"/>
      <c r="Z797" s="870"/>
      <c r="AA797" s="870"/>
    </row>
    <row r="798" spans="1:27" s="871" customFormat="1" ht="12.75" customHeight="1">
      <c r="A798" s="870"/>
      <c r="B798" s="870"/>
      <c r="C798" s="870"/>
      <c r="D798" s="870"/>
      <c r="E798" s="874"/>
      <c r="F798" s="874"/>
      <c r="G798" s="874"/>
      <c r="H798" s="874"/>
      <c r="M798" s="870"/>
      <c r="N798" s="870"/>
      <c r="O798" s="870"/>
      <c r="P798" s="870"/>
      <c r="Q798" s="870"/>
      <c r="R798" s="870"/>
      <c r="S798" s="870"/>
      <c r="T798" s="870"/>
      <c r="U798" s="870"/>
      <c r="V798" s="870"/>
      <c r="W798" s="870"/>
      <c r="X798" s="870"/>
      <c r="Y798" s="870"/>
      <c r="Z798" s="870"/>
      <c r="AA798" s="870"/>
    </row>
    <row r="799" spans="1:27" s="871" customFormat="1" ht="12.75" customHeight="1">
      <c r="A799" s="870"/>
      <c r="B799" s="870"/>
      <c r="C799" s="870"/>
      <c r="D799" s="870"/>
      <c r="E799" s="874"/>
      <c r="F799" s="874"/>
      <c r="G799" s="874"/>
      <c r="H799" s="874"/>
      <c r="M799" s="870"/>
      <c r="N799" s="870"/>
      <c r="O799" s="870"/>
      <c r="P799" s="870"/>
      <c r="Q799" s="870"/>
      <c r="R799" s="870"/>
      <c r="S799" s="870"/>
      <c r="T799" s="870"/>
      <c r="U799" s="870"/>
      <c r="V799" s="870"/>
      <c r="W799" s="870"/>
      <c r="X799" s="870"/>
      <c r="Y799" s="870"/>
      <c r="Z799" s="870"/>
      <c r="AA799" s="870"/>
    </row>
    <row r="800" spans="1:27" s="871" customFormat="1" ht="12.75" customHeight="1">
      <c r="A800" s="870"/>
      <c r="B800" s="870"/>
      <c r="C800" s="870"/>
      <c r="D800" s="870"/>
      <c r="E800" s="874"/>
      <c r="F800" s="874"/>
      <c r="G800" s="874"/>
      <c r="H800" s="874"/>
      <c r="M800" s="870"/>
      <c r="N800" s="870"/>
      <c r="O800" s="870"/>
      <c r="P800" s="870"/>
      <c r="Q800" s="870"/>
      <c r="R800" s="870"/>
      <c r="S800" s="870"/>
      <c r="T800" s="870"/>
      <c r="U800" s="870"/>
      <c r="V800" s="870"/>
      <c r="W800" s="870"/>
      <c r="X800" s="870"/>
      <c r="Y800" s="870"/>
      <c r="Z800" s="870"/>
      <c r="AA800" s="870"/>
    </row>
    <row r="801" spans="1:27" s="871" customFormat="1" ht="12.75" customHeight="1">
      <c r="A801" s="870"/>
      <c r="B801" s="870"/>
      <c r="C801" s="870"/>
      <c r="D801" s="870"/>
      <c r="E801" s="874"/>
      <c r="F801" s="874"/>
      <c r="G801" s="874"/>
      <c r="H801" s="874"/>
      <c r="M801" s="870"/>
      <c r="N801" s="870"/>
      <c r="O801" s="870"/>
      <c r="P801" s="870"/>
      <c r="Q801" s="870"/>
      <c r="R801" s="870"/>
      <c r="S801" s="870"/>
      <c r="T801" s="870"/>
      <c r="U801" s="870"/>
      <c r="V801" s="870"/>
      <c r="W801" s="870"/>
      <c r="X801" s="870"/>
      <c r="Y801" s="870"/>
      <c r="Z801" s="870"/>
      <c r="AA801" s="870"/>
    </row>
    <row r="802" spans="1:27" s="871" customFormat="1" ht="12.75" customHeight="1">
      <c r="A802" s="870"/>
      <c r="B802" s="870"/>
      <c r="C802" s="870"/>
      <c r="D802" s="870"/>
      <c r="E802" s="874"/>
      <c r="F802" s="874"/>
      <c r="G802" s="874"/>
      <c r="H802" s="874"/>
      <c r="M802" s="870"/>
      <c r="N802" s="870"/>
      <c r="O802" s="870"/>
      <c r="P802" s="870"/>
      <c r="Q802" s="870"/>
      <c r="R802" s="870"/>
      <c r="S802" s="870"/>
      <c r="T802" s="870"/>
      <c r="U802" s="870"/>
      <c r="V802" s="870"/>
      <c r="W802" s="870"/>
      <c r="X802" s="870"/>
      <c r="Y802" s="870"/>
      <c r="Z802" s="870"/>
      <c r="AA802" s="870"/>
    </row>
    <row r="803" spans="1:27" s="871" customFormat="1" ht="12.75" customHeight="1">
      <c r="A803" s="870"/>
      <c r="B803" s="870"/>
      <c r="C803" s="870"/>
      <c r="D803" s="870"/>
      <c r="E803" s="874"/>
      <c r="F803" s="874"/>
      <c r="G803" s="874"/>
      <c r="H803" s="874"/>
      <c r="M803" s="870"/>
      <c r="N803" s="870"/>
      <c r="O803" s="870"/>
      <c r="P803" s="870"/>
      <c r="Q803" s="870"/>
      <c r="R803" s="870"/>
      <c r="S803" s="870"/>
      <c r="T803" s="870"/>
      <c r="U803" s="870"/>
      <c r="V803" s="870"/>
      <c r="W803" s="870"/>
      <c r="X803" s="870"/>
      <c r="Y803" s="870"/>
      <c r="Z803" s="870"/>
      <c r="AA803" s="870"/>
    </row>
    <row r="804" spans="1:27" s="871" customFormat="1" ht="12.75" customHeight="1">
      <c r="A804" s="870"/>
      <c r="B804" s="870"/>
      <c r="C804" s="870"/>
      <c r="D804" s="870"/>
      <c r="E804" s="874"/>
      <c r="F804" s="874"/>
      <c r="G804" s="874"/>
      <c r="H804" s="874"/>
      <c r="M804" s="870"/>
      <c r="N804" s="870"/>
      <c r="O804" s="870"/>
      <c r="P804" s="870"/>
      <c r="Q804" s="870"/>
      <c r="R804" s="870"/>
      <c r="S804" s="870"/>
      <c r="T804" s="870"/>
      <c r="U804" s="870"/>
      <c r="V804" s="870"/>
      <c r="W804" s="870"/>
      <c r="X804" s="870"/>
      <c r="Y804" s="870"/>
      <c r="Z804" s="870"/>
      <c r="AA804" s="870"/>
    </row>
    <row r="805" spans="1:27" s="871" customFormat="1" ht="12.75" customHeight="1">
      <c r="A805" s="870"/>
      <c r="B805" s="870"/>
      <c r="C805" s="870"/>
      <c r="D805" s="870"/>
      <c r="E805" s="874"/>
      <c r="F805" s="874"/>
      <c r="G805" s="874"/>
      <c r="H805" s="874"/>
      <c r="M805" s="870"/>
      <c r="N805" s="870"/>
      <c r="O805" s="870"/>
      <c r="P805" s="870"/>
      <c r="Q805" s="870"/>
      <c r="R805" s="870"/>
      <c r="S805" s="870"/>
      <c r="T805" s="870"/>
      <c r="U805" s="870"/>
      <c r="V805" s="870"/>
      <c r="W805" s="870"/>
      <c r="X805" s="870"/>
      <c r="Y805" s="870"/>
      <c r="Z805" s="870"/>
      <c r="AA805" s="870"/>
    </row>
    <row r="806" spans="1:27" s="871" customFormat="1" ht="12.75" customHeight="1">
      <c r="A806" s="870"/>
      <c r="B806" s="870"/>
      <c r="C806" s="870"/>
      <c r="D806" s="870"/>
      <c r="E806" s="874"/>
      <c r="F806" s="874"/>
      <c r="G806" s="874"/>
      <c r="H806" s="874"/>
      <c r="M806" s="870"/>
      <c r="N806" s="870"/>
      <c r="O806" s="870"/>
      <c r="P806" s="870"/>
      <c r="Q806" s="870"/>
      <c r="R806" s="870"/>
      <c r="S806" s="870"/>
      <c r="T806" s="870"/>
      <c r="U806" s="870"/>
      <c r="V806" s="870"/>
      <c r="W806" s="870"/>
      <c r="X806" s="870"/>
      <c r="Y806" s="870"/>
      <c r="Z806" s="870"/>
      <c r="AA806" s="870"/>
    </row>
    <row r="807" spans="1:27" s="871" customFormat="1" ht="12.75" customHeight="1">
      <c r="A807" s="870"/>
      <c r="B807" s="870"/>
      <c r="C807" s="870"/>
      <c r="D807" s="870"/>
      <c r="E807" s="874"/>
      <c r="F807" s="874"/>
      <c r="G807" s="874"/>
      <c r="H807" s="874"/>
      <c r="M807" s="870"/>
      <c r="N807" s="870"/>
      <c r="O807" s="870"/>
      <c r="P807" s="870"/>
      <c r="Q807" s="870"/>
      <c r="R807" s="870"/>
      <c r="S807" s="870"/>
      <c r="T807" s="870"/>
      <c r="U807" s="870"/>
      <c r="V807" s="870"/>
      <c r="W807" s="870"/>
      <c r="X807" s="870"/>
      <c r="Y807" s="870"/>
      <c r="Z807" s="870"/>
      <c r="AA807" s="870"/>
    </row>
    <row r="808" spans="1:27" s="871" customFormat="1" ht="12.75" customHeight="1">
      <c r="A808" s="870"/>
      <c r="B808" s="870"/>
      <c r="C808" s="870"/>
      <c r="D808" s="870"/>
      <c r="E808" s="874"/>
      <c r="F808" s="874"/>
      <c r="G808" s="874"/>
      <c r="H808" s="874"/>
      <c r="M808" s="870"/>
      <c r="N808" s="870"/>
      <c r="O808" s="870"/>
      <c r="P808" s="870"/>
      <c r="Q808" s="870"/>
      <c r="R808" s="870"/>
      <c r="S808" s="870"/>
      <c r="T808" s="870"/>
      <c r="U808" s="870"/>
      <c r="V808" s="870"/>
      <c r="W808" s="870"/>
      <c r="X808" s="870"/>
      <c r="Y808" s="870"/>
      <c r="Z808" s="870"/>
      <c r="AA808" s="870"/>
    </row>
    <row r="809" spans="1:27" s="871" customFormat="1" ht="12.75" customHeight="1">
      <c r="A809" s="870"/>
      <c r="B809" s="870"/>
      <c r="C809" s="870"/>
      <c r="D809" s="870"/>
      <c r="E809" s="874"/>
      <c r="F809" s="874"/>
      <c r="G809" s="874"/>
      <c r="H809" s="874"/>
      <c r="M809" s="870"/>
      <c r="N809" s="870"/>
      <c r="O809" s="870"/>
      <c r="P809" s="870"/>
      <c r="Q809" s="870"/>
      <c r="R809" s="870"/>
      <c r="S809" s="870"/>
      <c r="T809" s="870"/>
      <c r="U809" s="870"/>
      <c r="V809" s="870"/>
      <c r="W809" s="870"/>
      <c r="X809" s="870"/>
      <c r="Y809" s="870"/>
      <c r="Z809" s="870"/>
      <c r="AA809" s="870"/>
    </row>
    <row r="810" spans="1:27" s="871" customFormat="1" ht="12.75" customHeight="1">
      <c r="A810" s="870"/>
      <c r="B810" s="870"/>
      <c r="C810" s="870"/>
      <c r="D810" s="870"/>
      <c r="E810" s="874"/>
      <c r="F810" s="874"/>
      <c r="G810" s="874"/>
      <c r="H810" s="874"/>
      <c r="M810" s="870"/>
      <c r="N810" s="870"/>
      <c r="O810" s="870"/>
      <c r="P810" s="870"/>
      <c r="Q810" s="870"/>
      <c r="R810" s="870"/>
      <c r="S810" s="870"/>
      <c r="T810" s="870"/>
      <c r="U810" s="870"/>
      <c r="V810" s="870"/>
      <c r="W810" s="870"/>
      <c r="X810" s="870"/>
      <c r="Y810" s="870"/>
      <c r="Z810" s="870"/>
      <c r="AA810" s="870"/>
    </row>
    <row r="811" spans="1:27" s="871" customFormat="1" ht="12.75" customHeight="1">
      <c r="A811" s="870"/>
      <c r="B811" s="870"/>
      <c r="C811" s="870"/>
      <c r="D811" s="870"/>
      <c r="E811" s="874"/>
      <c r="F811" s="874"/>
      <c r="G811" s="874"/>
      <c r="H811" s="874"/>
      <c r="M811" s="870"/>
      <c r="N811" s="870"/>
      <c r="O811" s="870"/>
      <c r="P811" s="870"/>
      <c r="Q811" s="870"/>
      <c r="R811" s="870"/>
      <c r="S811" s="870"/>
      <c r="T811" s="870"/>
      <c r="U811" s="870"/>
      <c r="V811" s="870"/>
      <c r="W811" s="870"/>
      <c r="X811" s="870"/>
      <c r="Y811" s="870"/>
      <c r="Z811" s="870"/>
      <c r="AA811" s="870"/>
    </row>
    <row r="812" spans="1:27" s="871" customFormat="1" ht="12.75" customHeight="1">
      <c r="A812" s="870"/>
      <c r="B812" s="870"/>
      <c r="C812" s="870"/>
      <c r="D812" s="870"/>
      <c r="E812" s="874"/>
      <c r="F812" s="874"/>
      <c r="G812" s="874"/>
      <c r="H812" s="874"/>
      <c r="M812" s="870"/>
      <c r="N812" s="870"/>
      <c r="O812" s="870"/>
      <c r="P812" s="870"/>
      <c r="Q812" s="870"/>
      <c r="R812" s="870"/>
      <c r="S812" s="870"/>
      <c r="T812" s="870"/>
      <c r="U812" s="870"/>
      <c r="V812" s="870"/>
      <c r="W812" s="870"/>
      <c r="X812" s="870"/>
      <c r="Y812" s="870"/>
      <c r="Z812" s="870"/>
      <c r="AA812" s="870"/>
    </row>
    <row r="813" spans="1:27" s="871" customFormat="1" ht="12.75" customHeight="1">
      <c r="A813" s="870"/>
      <c r="B813" s="870"/>
      <c r="C813" s="870"/>
      <c r="D813" s="870"/>
      <c r="E813" s="874"/>
      <c r="F813" s="874"/>
      <c r="G813" s="874"/>
      <c r="H813" s="874"/>
      <c r="M813" s="870"/>
      <c r="N813" s="870"/>
      <c r="O813" s="870"/>
      <c r="P813" s="870"/>
      <c r="Q813" s="870"/>
      <c r="R813" s="870"/>
      <c r="S813" s="870"/>
      <c r="T813" s="870"/>
      <c r="U813" s="870"/>
      <c r="V813" s="870"/>
      <c r="W813" s="870"/>
      <c r="X813" s="870"/>
      <c r="Y813" s="870"/>
      <c r="Z813" s="870"/>
      <c r="AA813" s="870"/>
    </row>
    <row r="814" spans="1:27" s="871" customFormat="1" ht="12.75" customHeight="1">
      <c r="A814" s="870"/>
      <c r="B814" s="870"/>
      <c r="C814" s="870"/>
      <c r="D814" s="870"/>
      <c r="E814" s="874"/>
      <c r="F814" s="874"/>
      <c r="G814" s="874"/>
      <c r="H814" s="874"/>
      <c r="M814" s="870"/>
      <c r="N814" s="870"/>
      <c r="O814" s="870"/>
      <c r="P814" s="870"/>
      <c r="Q814" s="870"/>
      <c r="R814" s="870"/>
      <c r="S814" s="870"/>
      <c r="T814" s="870"/>
      <c r="U814" s="870"/>
      <c r="V814" s="870"/>
      <c r="W814" s="870"/>
      <c r="X814" s="870"/>
      <c r="Y814" s="870"/>
      <c r="Z814" s="870"/>
      <c r="AA814" s="870"/>
    </row>
    <row r="815" spans="1:27" s="871" customFormat="1" ht="12.75" customHeight="1">
      <c r="A815" s="870"/>
      <c r="B815" s="870"/>
      <c r="C815" s="870"/>
      <c r="D815" s="870"/>
      <c r="E815" s="874"/>
      <c r="F815" s="874"/>
      <c r="G815" s="874"/>
      <c r="H815" s="874"/>
      <c r="M815" s="870"/>
      <c r="N815" s="870"/>
      <c r="O815" s="870"/>
      <c r="P815" s="870"/>
      <c r="Q815" s="870"/>
      <c r="R815" s="870"/>
      <c r="S815" s="870"/>
      <c r="T815" s="870"/>
      <c r="U815" s="870"/>
      <c r="V815" s="870"/>
      <c r="W815" s="870"/>
      <c r="X815" s="870"/>
      <c r="Y815" s="870"/>
      <c r="Z815" s="870"/>
      <c r="AA815" s="870"/>
    </row>
    <row r="816" spans="1:27" s="871" customFormat="1" ht="12.75" customHeight="1">
      <c r="A816" s="870"/>
      <c r="B816" s="870"/>
      <c r="C816" s="870"/>
      <c r="D816" s="870"/>
      <c r="E816" s="874"/>
      <c r="F816" s="874"/>
      <c r="G816" s="874"/>
      <c r="H816" s="874"/>
      <c r="M816" s="870"/>
      <c r="N816" s="870"/>
      <c r="O816" s="870"/>
      <c r="P816" s="870"/>
      <c r="Q816" s="870"/>
      <c r="R816" s="870"/>
      <c r="S816" s="870"/>
      <c r="T816" s="870"/>
      <c r="U816" s="870"/>
      <c r="V816" s="870"/>
      <c r="W816" s="870"/>
      <c r="X816" s="870"/>
      <c r="Y816" s="870"/>
      <c r="Z816" s="870"/>
      <c r="AA816" s="870"/>
    </row>
    <row r="817" spans="1:27" s="871" customFormat="1" ht="12.75" customHeight="1">
      <c r="A817" s="870"/>
      <c r="B817" s="870"/>
      <c r="C817" s="870"/>
      <c r="D817" s="870"/>
      <c r="E817" s="874"/>
      <c r="F817" s="874"/>
      <c r="G817" s="874"/>
      <c r="H817" s="874"/>
      <c r="M817" s="870"/>
      <c r="N817" s="870"/>
      <c r="O817" s="870"/>
      <c r="P817" s="870"/>
      <c r="Q817" s="870"/>
      <c r="R817" s="870"/>
      <c r="S817" s="870"/>
      <c r="T817" s="870"/>
      <c r="U817" s="870"/>
      <c r="V817" s="870"/>
      <c r="W817" s="870"/>
      <c r="X817" s="870"/>
      <c r="Y817" s="870"/>
      <c r="Z817" s="870"/>
      <c r="AA817" s="870"/>
    </row>
    <row r="818" spans="1:27" s="871" customFormat="1" ht="12.75" customHeight="1">
      <c r="A818" s="870"/>
      <c r="B818" s="870"/>
      <c r="C818" s="870"/>
      <c r="D818" s="870"/>
      <c r="E818" s="874"/>
      <c r="F818" s="874"/>
      <c r="G818" s="874"/>
      <c r="H818" s="874"/>
      <c r="M818" s="870"/>
      <c r="N818" s="870"/>
      <c r="O818" s="870"/>
      <c r="P818" s="870"/>
      <c r="Q818" s="870"/>
      <c r="R818" s="870"/>
      <c r="S818" s="870"/>
      <c r="T818" s="870"/>
      <c r="U818" s="870"/>
      <c r="V818" s="870"/>
      <c r="W818" s="870"/>
      <c r="X818" s="870"/>
      <c r="Y818" s="870"/>
      <c r="Z818" s="870"/>
      <c r="AA818" s="870"/>
    </row>
    <row r="819" spans="1:27" s="871" customFormat="1" ht="12.75" customHeight="1">
      <c r="A819" s="870"/>
      <c r="B819" s="870"/>
      <c r="C819" s="870"/>
      <c r="D819" s="870"/>
      <c r="E819" s="874"/>
      <c r="F819" s="874"/>
      <c r="G819" s="874"/>
      <c r="H819" s="874"/>
      <c r="M819" s="870"/>
      <c r="N819" s="870"/>
      <c r="O819" s="870"/>
      <c r="P819" s="870"/>
      <c r="Q819" s="870"/>
      <c r="R819" s="870"/>
      <c r="S819" s="870"/>
      <c r="T819" s="870"/>
      <c r="U819" s="870"/>
      <c r="V819" s="870"/>
      <c r="W819" s="870"/>
      <c r="X819" s="870"/>
      <c r="Y819" s="870"/>
      <c r="Z819" s="870"/>
      <c r="AA819" s="870"/>
    </row>
    <row r="820" spans="1:27" s="871" customFormat="1" ht="12.75" customHeight="1">
      <c r="A820" s="870"/>
      <c r="B820" s="870"/>
      <c r="C820" s="870"/>
      <c r="D820" s="870"/>
      <c r="E820" s="874"/>
      <c r="F820" s="874"/>
      <c r="G820" s="874"/>
      <c r="H820" s="874"/>
      <c r="M820" s="870"/>
      <c r="N820" s="870"/>
      <c r="O820" s="870"/>
      <c r="P820" s="870"/>
      <c r="Q820" s="870"/>
      <c r="R820" s="870"/>
      <c r="S820" s="870"/>
      <c r="T820" s="870"/>
      <c r="U820" s="870"/>
      <c r="V820" s="870"/>
      <c r="W820" s="870"/>
      <c r="X820" s="870"/>
      <c r="Y820" s="870"/>
      <c r="Z820" s="870"/>
      <c r="AA820" s="870"/>
    </row>
    <row r="821" spans="1:27" s="871" customFormat="1" ht="12.75" customHeight="1">
      <c r="A821" s="870"/>
      <c r="B821" s="870"/>
      <c r="C821" s="870"/>
      <c r="D821" s="870"/>
      <c r="E821" s="874"/>
      <c r="F821" s="874"/>
      <c r="G821" s="874"/>
      <c r="H821" s="874"/>
      <c r="M821" s="870"/>
      <c r="N821" s="870"/>
      <c r="O821" s="870"/>
      <c r="P821" s="870"/>
      <c r="Q821" s="870"/>
      <c r="R821" s="870"/>
      <c r="S821" s="870"/>
      <c r="T821" s="870"/>
      <c r="U821" s="870"/>
      <c r="V821" s="870"/>
      <c r="W821" s="870"/>
      <c r="X821" s="870"/>
      <c r="Y821" s="870"/>
      <c r="Z821" s="870"/>
      <c r="AA821" s="870"/>
    </row>
    <row r="822" spans="1:27" s="871" customFormat="1" ht="12.75" customHeight="1">
      <c r="A822" s="870"/>
      <c r="B822" s="870"/>
      <c r="C822" s="870"/>
      <c r="D822" s="870"/>
      <c r="E822" s="874"/>
      <c r="F822" s="874"/>
      <c r="G822" s="874"/>
      <c r="H822" s="874"/>
      <c r="M822" s="870"/>
      <c r="N822" s="870"/>
      <c r="O822" s="870"/>
      <c r="P822" s="870"/>
      <c r="Q822" s="870"/>
      <c r="R822" s="870"/>
      <c r="S822" s="870"/>
      <c r="T822" s="870"/>
      <c r="U822" s="870"/>
      <c r="V822" s="870"/>
      <c r="W822" s="870"/>
      <c r="X822" s="870"/>
      <c r="Y822" s="870"/>
      <c r="Z822" s="870"/>
      <c r="AA822" s="870"/>
    </row>
    <row r="823" spans="1:27" s="871" customFormat="1" ht="12.75" customHeight="1">
      <c r="A823" s="870"/>
      <c r="B823" s="870"/>
      <c r="C823" s="870"/>
      <c r="D823" s="870"/>
      <c r="E823" s="874"/>
      <c r="F823" s="874"/>
      <c r="G823" s="874"/>
      <c r="H823" s="874"/>
      <c r="M823" s="870"/>
      <c r="N823" s="870"/>
      <c r="O823" s="870"/>
      <c r="P823" s="870"/>
      <c r="Q823" s="870"/>
      <c r="R823" s="870"/>
      <c r="S823" s="870"/>
      <c r="T823" s="870"/>
      <c r="U823" s="870"/>
      <c r="V823" s="870"/>
      <c r="W823" s="870"/>
      <c r="X823" s="870"/>
      <c r="Y823" s="870"/>
      <c r="Z823" s="870"/>
      <c r="AA823" s="870"/>
    </row>
    <row r="824" spans="1:27" s="871" customFormat="1" ht="12.75" customHeight="1">
      <c r="A824" s="870"/>
      <c r="B824" s="870"/>
      <c r="C824" s="870"/>
      <c r="D824" s="870"/>
      <c r="E824" s="874"/>
      <c r="F824" s="874"/>
      <c r="G824" s="874"/>
      <c r="H824" s="874"/>
      <c r="M824" s="870"/>
      <c r="N824" s="870"/>
      <c r="O824" s="870"/>
      <c r="P824" s="870"/>
      <c r="Q824" s="870"/>
      <c r="R824" s="870"/>
      <c r="S824" s="870"/>
      <c r="T824" s="870"/>
      <c r="U824" s="870"/>
      <c r="V824" s="870"/>
      <c r="W824" s="870"/>
      <c r="X824" s="870"/>
      <c r="Y824" s="870"/>
      <c r="Z824" s="870"/>
      <c r="AA824" s="870"/>
    </row>
    <row r="825" spans="1:27" s="871" customFormat="1" ht="12.75" customHeight="1">
      <c r="A825" s="870"/>
      <c r="B825" s="870"/>
      <c r="C825" s="870"/>
      <c r="D825" s="870"/>
      <c r="E825" s="874"/>
      <c r="F825" s="874"/>
      <c r="G825" s="874"/>
      <c r="H825" s="874"/>
      <c r="M825" s="870"/>
      <c r="N825" s="870"/>
      <c r="O825" s="870"/>
      <c r="P825" s="870"/>
      <c r="Q825" s="870"/>
      <c r="R825" s="870"/>
      <c r="S825" s="870"/>
      <c r="T825" s="870"/>
      <c r="U825" s="870"/>
      <c r="V825" s="870"/>
      <c r="W825" s="870"/>
      <c r="X825" s="870"/>
      <c r="Y825" s="870"/>
      <c r="Z825" s="870"/>
      <c r="AA825" s="870"/>
    </row>
    <row r="826" spans="1:27" s="871" customFormat="1" ht="12.75" customHeight="1">
      <c r="A826" s="870"/>
      <c r="B826" s="870"/>
      <c r="C826" s="870"/>
      <c r="D826" s="870"/>
      <c r="E826" s="874"/>
      <c r="F826" s="874"/>
      <c r="G826" s="874"/>
      <c r="H826" s="874"/>
      <c r="M826" s="870"/>
      <c r="N826" s="870"/>
      <c r="O826" s="870"/>
      <c r="P826" s="870"/>
      <c r="Q826" s="870"/>
      <c r="R826" s="870"/>
      <c r="S826" s="870"/>
      <c r="T826" s="870"/>
      <c r="U826" s="870"/>
      <c r="V826" s="870"/>
      <c r="W826" s="870"/>
      <c r="X826" s="870"/>
      <c r="Y826" s="870"/>
      <c r="Z826" s="870"/>
      <c r="AA826" s="870"/>
    </row>
    <row r="827" spans="1:27" s="871" customFormat="1" ht="12.75" customHeight="1">
      <c r="A827" s="870"/>
      <c r="B827" s="870"/>
      <c r="C827" s="870"/>
      <c r="D827" s="870"/>
      <c r="E827" s="874"/>
      <c r="F827" s="874"/>
      <c r="G827" s="874"/>
      <c r="H827" s="874"/>
      <c r="M827" s="870"/>
      <c r="N827" s="870"/>
      <c r="O827" s="870"/>
      <c r="P827" s="870"/>
      <c r="Q827" s="870"/>
      <c r="R827" s="870"/>
      <c r="S827" s="870"/>
      <c r="T827" s="870"/>
      <c r="U827" s="870"/>
      <c r="V827" s="870"/>
      <c r="W827" s="870"/>
      <c r="X827" s="870"/>
      <c r="Y827" s="870"/>
      <c r="Z827" s="870"/>
      <c r="AA827" s="870"/>
    </row>
    <row r="828" spans="1:27" s="871" customFormat="1" ht="12.75" customHeight="1">
      <c r="A828" s="870"/>
      <c r="B828" s="870"/>
      <c r="C828" s="870"/>
      <c r="D828" s="870"/>
      <c r="E828" s="874"/>
      <c r="F828" s="874"/>
      <c r="G828" s="874"/>
      <c r="H828" s="874"/>
      <c r="M828" s="870"/>
      <c r="N828" s="870"/>
      <c r="O828" s="870"/>
      <c r="P828" s="870"/>
      <c r="Q828" s="870"/>
      <c r="R828" s="870"/>
      <c r="S828" s="870"/>
      <c r="T828" s="870"/>
      <c r="U828" s="870"/>
      <c r="V828" s="870"/>
      <c r="W828" s="870"/>
      <c r="X828" s="870"/>
      <c r="Y828" s="870"/>
      <c r="Z828" s="870"/>
      <c r="AA828" s="870"/>
    </row>
    <row r="829" spans="1:27" s="871" customFormat="1" ht="12.75" customHeight="1">
      <c r="A829" s="870"/>
      <c r="B829" s="870"/>
      <c r="C829" s="870"/>
      <c r="D829" s="870"/>
      <c r="E829" s="874"/>
      <c r="F829" s="874"/>
      <c r="G829" s="874"/>
      <c r="H829" s="874"/>
      <c r="M829" s="870"/>
      <c r="N829" s="870"/>
      <c r="O829" s="870"/>
      <c r="P829" s="870"/>
      <c r="Q829" s="870"/>
      <c r="R829" s="870"/>
      <c r="S829" s="870"/>
      <c r="T829" s="870"/>
      <c r="U829" s="870"/>
      <c r="V829" s="870"/>
      <c r="W829" s="870"/>
      <c r="X829" s="870"/>
      <c r="Y829" s="870"/>
      <c r="Z829" s="870"/>
      <c r="AA829" s="870"/>
    </row>
    <row r="830" spans="1:27" s="871" customFormat="1" ht="12.75" customHeight="1">
      <c r="A830" s="870"/>
      <c r="B830" s="870"/>
      <c r="C830" s="870"/>
      <c r="D830" s="870"/>
      <c r="E830" s="874"/>
      <c r="F830" s="874"/>
      <c r="G830" s="874"/>
      <c r="H830" s="874"/>
      <c r="M830" s="870"/>
      <c r="N830" s="870"/>
      <c r="O830" s="870"/>
      <c r="P830" s="870"/>
      <c r="Q830" s="870"/>
      <c r="R830" s="870"/>
      <c r="S830" s="870"/>
      <c r="T830" s="870"/>
      <c r="U830" s="870"/>
      <c r="V830" s="870"/>
      <c r="W830" s="870"/>
      <c r="X830" s="870"/>
      <c r="Y830" s="870"/>
      <c r="Z830" s="870"/>
      <c r="AA830" s="870"/>
    </row>
    <row r="831" spans="1:27" s="871" customFormat="1" ht="12.75" customHeight="1">
      <c r="A831" s="870"/>
      <c r="B831" s="870"/>
      <c r="C831" s="870"/>
      <c r="D831" s="870"/>
      <c r="E831" s="874"/>
      <c r="F831" s="874"/>
      <c r="G831" s="874"/>
      <c r="H831" s="874"/>
      <c r="M831" s="870"/>
      <c r="N831" s="870"/>
      <c r="O831" s="870"/>
      <c r="P831" s="870"/>
      <c r="Q831" s="870"/>
      <c r="R831" s="870"/>
      <c r="S831" s="870"/>
      <c r="T831" s="870"/>
      <c r="U831" s="870"/>
      <c r="V831" s="870"/>
      <c r="W831" s="870"/>
      <c r="X831" s="870"/>
      <c r="Y831" s="870"/>
      <c r="Z831" s="870"/>
      <c r="AA831" s="870"/>
    </row>
    <row r="832" spans="1:27" s="871" customFormat="1" ht="12.75" customHeight="1">
      <c r="A832" s="870"/>
      <c r="B832" s="870"/>
      <c r="C832" s="870"/>
      <c r="D832" s="870"/>
      <c r="E832" s="874"/>
      <c r="F832" s="874"/>
      <c r="G832" s="874"/>
      <c r="H832" s="874"/>
      <c r="M832" s="870"/>
      <c r="N832" s="870"/>
      <c r="O832" s="870"/>
      <c r="P832" s="870"/>
      <c r="Q832" s="870"/>
      <c r="R832" s="870"/>
      <c r="S832" s="870"/>
      <c r="T832" s="870"/>
      <c r="U832" s="870"/>
      <c r="V832" s="870"/>
      <c r="W832" s="870"/>
      <c r="X832" s="870"/>
      <c r="Y832" s="870"/>
      <c r="Z832" s="870"/>
      <c r="AA832" s="870"/>
    </row>
    <row r="833" spans="1:27" s="871" customFormat="1" ht="12.75" customHeight="1">
      <c r="A833" s="870"/>
      <c r="B833" s="870"/>
      <c r="C833" s="870"/>
      <c r="D833" s="870"/>
      <c r="E833" s="874"/>
      <c r="F833" s="874"/>
      <c r="G833" s="874"/>
      <c r="H833" s="874"/>
      <c r="M833" s="870"/>
      <c r="N833" s="870"/>
      <c r="O833" s="870"/>
      <c r="P833" s="870"/>
      <c r="Q833" s="870"/>
      <c r="R833" s="870"/>
      <c r="S833" s="870"/>
      <c r="T833" s="870"/>
      <c r="U833" s="870"/>
      <c r="V833" s="870"/>
      <c r="W833" s="870"/>
      <c r="X833" s="870"/>
      <c r="Y833" s="870"/>
      <c r="Z833" s="870"/>
      <c r="AA833" s="870"/>
    </row>
    <row r="834" spans="1:27" s="871" customFormat="1" ht="12.75" customHeight="1">
      <c r="A834" s="870"/>
      <c r="B834" s="870"/>
      <c r="C834" s="870"/>
      <c r="D834" s="870"/>
      <c r="E834" s="874"/>
      <c r="F834" s="874"/>
      <c r="G834" s="874"/>
      <c r="H834" s="874"/>
      <c r="M834" s="870"/>
      <c r="N834" s="870"/>
      <c r="O834" s="870"/>
      <c r="P834" s="870"/>
      <c r="Q834" s="870"/>
      <c r="R834" s="870"/>
      <c r="S834" s="870"/>
      <c r="T834" s="870"/>
      <c r="U834" s="870"/>
      <c r="V834" s="870"/>
      <c r="W834" s="870"/>
      <c r="X834" s="870"/>
      <c r="Y834" s="870"/>
      <c r="Z834" s="870"/>
      <c r="AA834" s="870"/>
    </row>
    <row r="835" spans="1:27" s="871" customFormat="1" ht="12.75" customHeight="1">
      <c r="A835" s="870"/>
      <c r="B835" s="870"/>
      <c r="C835" s="870"/>
      <c r="D835" s="870"/>
      <c r="E835" s="874"/>
      <c r="F835" s="874"/>
      <c r="G835" s="874"/>
      <c r="H835" s="874"/>
      <c r="M835" s="870"/>
      <c r="N835" s="870"/>
      <c r="O835" s="870"/>
      <c r="P835" s="870"/>
      <c r="Q835" s="870"/>
      <c r="R835" s="870"/>
      <c r="S835" s="870"/>
      <c r="T835" s="870"/>
      <c r="U835" s="870"/>
      <c r="V835" s="870"/>
      <c r="W835" s="870"/>
      <c r="X835" s="870"/>
      <c r="Y835" s="870"/>
      <c r="Z835" s="870"/>
      <c r="AA835" s="870"/>
    </row>
    <row r="836" spans="1:27" s="871" customFormat="1" ht="12.75" customHeight="1">
      <c r="A836" s="870"/>
      <c r="B836" s="870"/>
      <c r="C836" s="870"/>
      <c r="D836" s="870"/>
      <c r="E836" s="874"/>
      <c r="F836" s="874"/>
      <c r="G836" s="874"/>
      <c r="H836" s="874"/>
      <c r="M836" s="870"/>
      <c r="N836" s="870"/>
      <c r="O836" s="870"/>
      <c r="P836" s="870"/>
      <c r="Q836" s="870"/>
      <c r="R836" s="870"/>
      <c r="S836" s="870"/>
      <c r="T836" s="870"/>
      <c r="U836" s="870"/>
      <c r="V836" s="870"/>
      <c r="W836" s="870"/>
      <c r="X836" s="870"/>
      <c r="Y836" s="870"/>
      <c r="Z836" s="870"/>
      <c r="AA836" s="870"/>
    </row>
    <row r="837" spans="1:27" s="871" customFormat="1" ht="12.75" customHeight="1">
      <c r="A837" s="870"/>
      <c r="B837" s="870"/>
      <c r="C837" s="870"/>
      <c r="D837" s="870"/>
      <c r="E837" s="874"/>
      <c r="F837" s="874"/>
      <c r="G837" s="874"/>
      <c r="H837" s="874"/>
      <c r="M837" s="870"/>
      <c r="N837" s="870"/>
      <c r="O837" s="870"/>
      <c r="P837" s="870"/>
      <c r="Q837" s="870"/>
      <c r="R837" s="870"/>
      <c r="S837" s="870"/>
      <c r="T837" s="870"/>
      <c r="U837" s="870"/>
      <c r="V837" s="870"/>
      <c r="W837" s="870"/>
      <c r="X837" s="870"/>
      <c r="Y837" s="870"/>
      <c r="Z837" s="870"/>
      <c r="AA837" s="870"/>
    </row>
    <row r="838" spans="1:27" s="871" customFormat="1" ht="12.75" customHeight="1">
      <c r="A838" s="870"/>
      <c r="B838" s="870"/>
      <c r="C838" s="870"/>
      <c r="D838" s="870"/>
      <c r="E838" s="874"/>
      <c r="F838" s="874"/>
      <c r="G838" s="874"/>
      <c r="H838" s="874"/>
      <c r="M838" s="870"/>
      <c r="N838" s="870"/>
      <c r="O838" s="870"/>
      <c r="P838" s="870"/>
      <c r="Q838" s="870"/>
      <c r="R838" s="870"/>
      <c r="S838" s="870"/>
      <c r="T838" s="870"/>
      <c r="U838" s="870"/>
      <c r="V838" s="870"/>
      <c r="W838" s="870"/>
      <c r="X838" s="870"/>
      <c r="Y838" s="870"/>
      <c r="Z838" s="870"/>
      <c r="AA838" s="870"/>
    </row>
    <row r="839" spans="1:27" s="871" customFormat="1" ht="12.75" customHeight="1">
      <c r="A839" s="870"/>
      <c r="B839" s="870"/>
      <c r="C839" s="870"/>
      <c r="D839" s="870"/>
      <c r="E839" s="874"/>
      <c r="F839" s="874"/>
      <c r="G839" s="874"/>
      <c r="H839" s="874"/>
      <c r="M839" s="870"/>
      <c r="N839" s="870"/>
      <c r="O839" s="870"/>
      <c r="P839" s="870"/>
      <c r="Q839" s="870"/>
      <c r="R839" s="870"/>
      <c r="S839" s="870"/>
      <c r="T839" s="870"/>
      <c r="U839" s="870"/>
      <c r="V839" s="870"/>
      <c r="W839" s="870"/>
      <c r="X839" s="870"/>
      <c r="Y839" s="870"/>
      <c r="Z839" s="870"/>
      <c r="AA839" s="870"/>
    </row>
    <row r="840" spans="1:27" s="871" customFormat="1" ht="12.75" customHeight="1">
      <c r="A840" s="870"/>
      <c r="B840" s="870"/>
      <c r="C840" s="870"/>
      <c r="D840" s="870"/>
      <c r="E840" s="874"/>
      <c r="F840" s="874"/>
      <c r="G840" s="874"/>
      <c r="H840" s="874"/>
      <c r="M840" s="870"/>
      <c r="N840" s="870"/>
      <c r="O840" s="870"/>
      <c r="P840" s="870"/>
      <c r="Q840" s="870"/>
      <c r="R840" s="870"/>
      <c r="S840" s="870"/>
      <c r="T840" s="870"/>
      <c r="U840" s="870"/>
      <c r="V840" s="870"/>
      <c r="W840" s="870"/>
      <c r="X840" s="870"/>
      <c r="Y840" s="870"/>
      <c r="Z840" s="870"/>
      <c r="AA840" s="870"/>
    </row>
    <row r="841" spans="1:27" s="871" customFormat="1" ht="12.75" customHeight="1">
      <c r="A841" s="870"/>
      <c r="B841" s="870"/>
      <c r="C841" s="870"/>
      <c r="D841" s="870"/>
      <c r="E841" s="874"/>
      <c r="F841" s="874"/>
      <c r="G841" s="874"/>
      <c r="H841" s="874"/>
      <c r="M841" s="870"/>
      <c r="N841" s="870"/>
      <c r="O841" s="870"/>
      <c r="P841" s="870"/>
      <c r="Q841" s="870"/>
      <c r="R841" s="870"/>
      <c r="S841" s="870"/>
      <c r="T841" s="870"/>
      <c r="U841" s="870"/>
      <c r="V841" s="870"/>
      <c r="W841" s="870"/>
      <c r="X841" s="870"/>
      <c r="Y841" s="870"/>
      <c r="Z841" s="870"/>
      <c r="AA841" s="870"/>
    </row>
    <row r="842" spans="1:27" s="871" customFormat="1" ht="12.75" customHeight="1">
      <c r="A842" s="870"/>
      <c r="B842" s="870"/>
      <c r="C842" s="870"/>
      <c r="D842" s="870"/>
      <c r="E842" s="874"/>
      <c r="F842" s="874"/>
      <c r="G842" s="874"/>
      <c r="H842" s="874"/>
      <c r="M842" s="870"/>
      <c r="N842" s="870"/>
      <c r="O842" s="870"/>
      <c r="P842" s="870"/>
      <c r="Q842" s="870"/>
      <c r="R842" s="870"/>
      <c r="S842" s="870"/>
      <c r="T842" s="870"/>
      <c r="U842" s="870"/>
      <c r="V842" s="870"/>
      <c r="W842" s="870"/>
      <c r="X842" s="870"/>
      <c r="Y842" s="870"/>
      <c r="Z842" s="870"/>
      <c r="AA842" s="870"/>
    </row>
    <row r="843" spans="1:27" s="871" customFormat="1" ht="12.75" customHeight="1">
      <c r="A843" s="870"/>
      <c r="B843" s="870"/>
      <c r="C843" s="870"/>
      <c r="D843" s="870"/>
      <c r="E843" s="874"/>
      <c r="F843" s="874"/>
      <c r="G843" s="874"/>
      <c r="H843" s="874"/>
      <c r="M843" s="870"/>
      <c r="N843" s="870"/>
      <c r="O843" s="870"/>
      <c r="P843" s="870"/>
      <c r="Q843" s="870"/>
      <c r="R843" s="870"/>
      <c r="S843" s="870"/>
      <c r="T843" s="870"/>
      <c r="U843" s="870"/>
      <c r="V843" s="870"/>
      <c r="W843" s="870"/>
      <c r="X843" s="870"/>
      <c r="Y843" s="870"/>
      <c r="Z843" s="870"/>
      <c r="AA843" s="870"/>
    </row>
    <row r="844" spans="1:27" s="871" customFormat="1" ht="12.75" customHeight="1">
      <c r="A844" s="870"/>
      <c r="B844" s="870"/>
      <c r="C844" s="870"/>
      <c r="D844" s="870"/>
      <c r="E844" s="874"/>
      <c r="F844" s="874"/>
      <c r="G844" s="874"/>
      <c r="H844" s="874"/>
      <c r="M844" s="870"/>
      <c r="N844" s="870"/>
      <c r="O844" s="870"/>
      <c r="P844" s="870"/>
      <c r="Q844" s="870"/>
      <c r="R844" s="870"/>
      <c r="S844" s="870"/>
      <c r="T844" s="870"/>
      <c r="U844" s="870"/>
      <c r="V844" s="870"/>
      <c r="W844" s="870"/>
      <c r="X844" s="870"/>
      <c r="Y844" s="870"/>
      <c r="Z844" s="870"/>
      <c r="AA844" s="870"/>
    </row>
    <row r="845" spans="1:27" s="871" customFormat="1" ht="12.75" customHeight="1">
      <c r="A845" s="870"/>
      <c r="B845" s="870"/>
      <c r="C845" s="870"/>
      <c r="D845" s="870"/>
      <c r="E845" s="874"/>
      <c r="F845" s="874"/>
      <c r="G845" s="874"/>
      <c r="H845" s="874"/>
      <c r="M845" s="870"/>
      <c r="N845" s="870"/>
      <c r="O845" s="870"/>
      <c r="P845" s="870"/>
      <c r="Q845" s="870"/>
      <c r="R845" s="870"/>
      <c r="S845" s="870"/>
      <c r="T845" s="870"/>
      <c r="U845" s="870"/>
      <c r="V845" s="870"/>
      <c r="W845" s="870"/>
      <c r="X845" s="870"/>
      <c r="Y845" s="870"/>
      <c r="Z845" s="870"/>
      <c r="AA845" s="870"/>
    </row>
    <row r="846" spans="1:27" s="871" customFormat="1" ht="12.75" customHeight="1">
      <c r="A846" s="870"/>
      <c r="B846" s="870"/>
      <c r="C846" s="870"/>
      <c r="D846" s="870"/>
      <c r="E846" s="874"/>
      <c r="F846" s="874"/>
      <c r="G846" s="874"/>
      <c r="H846" s="874"/>
      <c r="M846" s="870"/>
      <c r="N846" s="870"/>
      <c r="O846" s="870"/>
      <c r="P846" s="870"/>
      <c r="Q846" s="870"/>
      <c r="R846" s="870"/>
      <c r="S846" s="870"/>
      <c r="T846" s="870"/>
      <c r="U846" s="870"/>
      <c r="V846" s="870"/>
      <c r="W846" s="870"/>
      <c r="X846" s="870"/>
      <c r="Y846" s="870"/>
      <c r="Z846" s="870"/>
      <c r="AA846" s="870"/>
    </row>
    <row r="847" spans="1:27" s="871" customFormat="1" ht="12.75" customHeight="1">
      <c r="A847" s="870"/>
      <c r="B847" s="870"/>
      <c r="C847" s="870"/>
      <c r="D847" s="870"/>
      <c r="E847" s="874"/>
      <c r="F847" s="874"/>
      <c r="G847" s="874"/>
      <c r="H847" s="874"/>
      <c r="M847" s="870"/>
      <c r="N847" s="870"/>
      <c r="O847" s="870"/>
      <c r="P847" s="870"/>
      <c r="Q847" s="870"/>
      <c r="R847" s="870"/>
      <c r="S847" s="870"/>
      <c r="T847" s="870"/>
      <c r="U847" s="870"/>
      <c r="V847" s="870"/>
      <c r="W847" s="870"/>
      <c r="X847" s="870"/>
      <c r="Y847" s="870"/>
      <c r="Z847" s="870"/>
      <c r="AA847" s="870"/>
    </row>
    <row r="848" spans="1:27" s="871" customFormat="1" ht="12.75" customHeight="1">
      <c r="A848" s="870"/>
      <c r="B848" s="870"/>
      <c r="C848" s="870"/>
      <c r="D848" s="870"/>
      <c r="E848" s="874"/>
      <c r="F848" s="874"/>
      <c r="G848" s="874"/>
      <c r="H848" s="874"/>
      <c r="M848" s="870"/>
      <c r="N848" s="870"/>
      <c r="O848" s="870"/>
      <c r="P848" s="870"/>
      <c r="Q848" s="870"/>
      <c r="R848" s="870"/>
      <c r="S848" s="870"/>
      <c r="T848" s="870"/>
      <c r="U848" s="870"/>
      <c r="V848" s="870"/>
      <c r="W848" s="870"/>
      <c r="X848" s="870"/>
      <c r="Y848" s="870"/>
      <c r="Z848" s="870"/>
      <c r="AA848" s="870"/>
    </row>
    <row r="849" spans="1:27" s="871" customFormat="1" ht="12.75" customHeight="1">
      <c r="A849" s="870"/>
      <c r="B849" s="870"/>
      <c r="C849" s="870"/>
      <c r="D849" s="870"/>
      <c r="E849" s="874"/>
      <c r="F849" s="874"/>
      <c r="G849" s="874"/>
      <c r="H849" s="874"/>
      <c r="M849" s="870"/>
      <c r="N849" s="870"/>
      <c r="O849" s="870"/>
      <c r="P849" s="870"/>
      <c r="Q849" s="870"/>
      <c r="R849" s="870"/>
      <c r="S849" s="870"/>
      <c r="T849" s="870"/>
      <c r="U849" s="870"/>
      <c r="V849" s="870"/>
      <c r="W849" s="870"/>
      <c r="X849" s="870"/>
      <c r="Y849" s="870"/>
      <c r="Z849" s="870"/>
      <c r="AA849" s="870"/>
    </row>
    <row r="850" spans="1:27" s="871" customFormat="1" ht="12.75" customHeight="1">
      <c r="A850" s="870"/>
      <c r="B850" s="870"/>
      <c r="C850" s="870"/>
      <c r="D850" s="870"/>
      <c r="E850" s="874"/>
      <c r="F850" s="874"/>
      <c r="G850" s="874"/>
      <c r="H850" s="874"/>
      <c r="M850" s="870"/>
      <c r="N850" s="870"/>
      <c r="O850" s="870"/>
      <c r="P850" s="870"/>
      <c r="Q850" s="870"/>
      <c r="R850" s="870"/>
      <c r="S850" s="870"/>
      <c r="T850" s="870"/>
      <c r="U850" s="870"/>
      <c r="V850" s="870"/>
      <c r="W850" s="870"/>
      <c r="X850" s="870"/>
      <c r="Y850" s="870"/>
      <c r="Z850" s="870"/>
      <c r="AA850" s="870"/>
    </row>
    <row r="851" spans="1:27" s="871" customFormat="1" ht="12.75" customHeight="1">
      <c r="A851" s="870"/>
      <c r="B851" s="870"/>
      <c r="C851" s="870"/>
      <c r="D851" s="870"/>
      <c r="E851" s="874"/>
      <c r="F851" s="874"/>
      <c r="G851" s="874"/>
      <c r="H851" s="874"/>
      <c r="M851" s="870"/>
      <c r="N851" s="870"/>
      <c r="O851" s="870"/>
      <c r="P851" s="870"/>
      <c r="Q851" s="870"/>
      <c r="R851" s="870"/>
      <c r="S851" s="870"/>
      <c r="T851" s="870"/>
      <c r="U851" s="870"/>
      <c r="V851" s="870"/>
      <c r="W851" s="870"/>
      <c r="X851" s="870"/>
      <c r="Y851" s="870"/>
      <c r="Z851" s="870"/>
      <c r="AA851" s="870"/>
    </row>
    <row r="852" spans="1:27" s="871" customFormat="1" ht="12.75" customHeight="1">
      <c r="A852" s="870"/>
      <c r="B852" s="870"/>
      <c r="C852" s="870"/>
      <c r="D852" s="870"/>
      <c r="E852" s="874"/>
      <c r="F852" s="874"/>
      <c r="G852" s="874"/>
      <c r="H852" s="874"/>
      <c r="M852" s="870"/>
      <c r="N852" s="870"/>
      <c r="O852" s="870"/>
      <c r="P852" s="870"/>
      <c r="Q852" s="870"/>
      <c r="R852" s="870"/>
      <c r="S852" s="870"/>
      <c r="T852" s="870"/>
      <c r="U852" s="870"/>
      <c r="V852" s="870"/>
      <c r="W852" s="870"/>
      <c r="X852" s="870"/>
      <c r="Y852" s="870"/>
      <c r="Z852" s="870"/>
      <c r="AA852" s="870"/>
    </row>
    <row r="853" spans="1:27" s="871" customFormat="1" ht="12.75" customHeight="1">
      <c r="A853" s="870"/>
      <c r="B853" s="870"/>
      <c r="C853" s="870"/>
      <c r="D853" s="870"/>
      <c r="E853" s="874"/>
      <c r="F853" s="874"/>
      <c r="G853" s="874"/>
      <c r="H853" s="874"/>
      <c r="M853" s="870"/>
      <c r="N853" s="870"/>
      <c r="O853" s="870"/>
      <c r="P853" s="870"/>
      <c r="Q853" s="870"/>
      <c r="R853" s="870"/>
      <c r="S853" s="870"/>
      <c r="T853" s="870"/>
      <c r="U853" s="870"/>
      <c r="V853" s="870"/>
      <c r="W853" s="870"/>
      <c r="X853" s="870"/>
      <c r="Y853" s="870"/>
      <c r="Z853" s="870"/>
      <c r="AA853" s="870"/>
    </row>
    <row r="854" spans="1:27" s="871" customFormat="1" ht="12.75" customHeight="1">
      <c r="A854" s="870"/>
      <c r="B854" s="870"/>
      <c r="C854" s="870"/>
      <c r="D854" s="870"/>
      <c r="E854" s="874"/>
      <c r="F854" s="874"/>
      <c r="G854" s="874"/>
      <c r="H854" s="874"/>
      <c r="M854" s="870"/>
      <c r="N854" s="870"/>
      <c r="O854" s="870"/>
      <c r="P854" s="870"/>
      <c r="Q854" s="870"/>
      <c r="R854" s="870"/>
      <c r="S854" s="870"/>
      <c r="T854" s="870"/>
      <c r="U854" s="870"/>
      <c r="V854" s="870"/>
      <c r="W854" s="870"/>
      <c r="X854" s="870"/>
      <c r="Y854" s="870"/>
      <c r="Z854" s="870"/>
      <c r="AA854" s="870"/>
    </row>
    <row r="855" spans="1:27" s="871" customFormat="1" ht="12.75" customHeight="1">
      <c r="A855" s="870"/>
      <c r="B855" s="870"/>
      <c r="C855" s="870"/>
      <c r="D855" s="870"/>
      <c r="E855" s="874"/>
      <c r="F855" s="874"/>
      <c r="G855" s="874"/>
      <c r="H855" s="874"/>
      <c r="M855" s="870"/>
      <c r="N855" s="870"/>
      <c r="O855" s="870"/>
      <c r="P855" s="870"/>
      <c r="Q855" s="870"/>
      <c r="R855" s="870"/>
      <c r="S855" s="870"/>
      <c r="T855" s="870"/>
      <c r="U855" s="870"/>
      <c r="V855" s="870"/>
      <c r="W855" s="870"/>
      <c r="X855" s="870"/>
      <c r="Y855" s="870"/>
      <c r="Z855" s="870"/>
      <c r="AA855" s="870"/>
    </row>
    <row r="856" spans="1:27" s="871" customFormat="1" ht="12.75" customHeight="1">
      <c r="A856" s="870"/>
      <c r="B856" s="870"/>
      <c r="C856" s="870"/>
      <c r="D856" s="870"/>
      <c r="E856" s="874"/>
      <c r="F856" s="874"/>
      <c r="G856" s="874"/>
      <c r="H856" s="874"/>
      <c r="M856" s="870"/>
      <c r="N856" s="870"/>
      <c r="O856" s="870"/>
      <c r="P856" s="870"/>
      <c r="Q856" s="870"/>
      <c r="R856" s="870"/>
      <c r="S856" s="870"/>
      <c r="T856" s="870"/>
      <c r="U856" s="870"/>
      <c r="V856" s="870"/>
      <c r="W856" s="870"/>
      <c r="X856" s="870"/>
      <c r="Y856" s="870"/>
      <c r="Z856" s="870"/>
      <c r="AA856" s="870"/>
    </row>
    <row r="857" spans="1:27" s="871" customFormat="1" ht="12.75" customHeight="1">
      <c r="A857" s="870"/>
      <c r="B857" s="870"/>
      <c r="C857" s="870"/>
      <c r="D857" s="870"/>
      <c r="E857" s="874"/>
      <c r="F857" s="874"/>
      <c r="G857" s="874"/>
      <c r="H857" s="874"/>
      <c r="M857" s="870"/>
      <c r="N857" s="870"/>
      <c r="O857" s="870"/>
      <c r="P857" s="870"/>
      <c r="Q857" s="870"/>
      <c r="R857" s="870"/>
      <c r="S857" s="870"/>
      <c r="T857" s="870"/>
      <c r="U857" s="870"/>
      <c r="V857" s="870"/>
      <c r="W857" s="870"/>
      <c r="X857" s="870"/>
      <c r="Y857" s="870"/>
      <c r="Z857" s="870"/>
      <c r="AA857" s="870"/>
    </row>
    <row r="858" spans="1:27" s="871" customFormat="1" ht="12.75" customHeight="1">
      <c r="A858" s="870"/>
      <c r="B858" s="870"/>
      <c r="C858" s="870"/>
      <c r="D858" s="870"/>
      <c r="E858" s="874"/>
      <c r="F858" s="874"/>
      <c r="G858" s="874"/>
      <c r="H858" s="874"/>
      <c r="M858" s="870"/>
      <c r="N858" s="870"/>
      <c r="O858" s="870"/>
      <c r="P858" s="870"/>
      <c r="Q858" s="870"/>
      <c r="R858" s="870"/>
      <c r="S858" s="870"/>
      <c r="T858" s="870"/>
      <c r="U858" s="870"/>
      <c r="V858" s="870"/>
      <c r="W858" s="870"/>
      <c r="X858" s="870"/>
      <c r="Y858" s="870"/>
      <c r="Z858" s="870"/>
      <c r="AA858" s="870"/>
    </row>
    <row r="859" spans="1:27" s="871" customFormat="1" ht="12.75" customHeight="1">
      <c r="A859" s="870"/>
      <c r="B859" s="870"/>
      <c r="C859" s="870"/>
      <c r="D859" s="870"/>
      <c r="E859" s="874"/>
      <c r="F859" s="874"/>
      <c r="G859" s="874"/>
      <c r="H859" s="874"/>
      <c r="M859" s="870"/>
      <c r="N859" s="870"/>
      <c r="O859" s="870"/>
      <c r="P859" s="870"/>
      <c r="Q859" s="870"/>
      <c r="R859" s="870"/>
      <c r="S859" s="870"/>
      <c r="T859" s="870"/>
      <c r="U859" s="870"/>
      <c r="V859" s="870"/>
      <c r="W859" s="870"/>
      <c r="X859" s="870"/>
      <c r="Y859" s="870"/>
      <c r="Z859" s="870"/>
      <c r="AA859" s="870"/>
    </row>
    <row r="860" spans="1:27" s="871" customFormat="1" ht="12.75" customHeight="1">
      <c r="A860" s="870"/>
      <c r="B860" s="870"/>
      <c r="C860" s="870"/>
      <c r="D860" s="870"/>
      <c r="E860" s="874"/>
      <c r="F860" s="874"/>
      <c r="G860" s="874"/>
      <c r="H860" s="874"/>
      <c r="M860" s="870"/>
      <c r="N860" s="870"/>
      <c r="O860" s="870"/>
      <c r="P860" s="870"/>
      <c r="Q860" s="870"/>
      <c r="R860" s="870"/>
      <c r="S860" s="870"/>
      <c r="T860" s="870"/>
      <c r="U860" s="870"/>
      <c r="V860" s="870"/>
      <c r="W860" s="870"/>
      <c r="X860" s="870"/>
      <c r="Y860" s="870"/>
      <c r="Z860" s="870"/>
      <c r="AA860" s="870"/>
    </row>
    <row r="861" spans="1:27" s="871" customFormat="1" ht="12.75" customHeight="1">
      <c r="A861" s="870"/>
      <c r="B861" s="870"/>
      <c r="C861" s="870"/>
      <c r="D861" s="870"/>
      <c r="E861" s="874"/>
      <c r="F861" s="874"/>
      <c r="G861" s="874"/>
      <c r="H861" s="874"/>
      <c r="M861" s="870"/>
      <c r="N861" s="870"/>
      <c r="O861" s="870"/>
      <c r="P861" s="870"/>
      <c r="Q861" s="870"/>
      <c r="R861" s="870"/>
      <c r="S861" s="870"/>
      <c r="T861" s="870"/>
      <c r="U861" s="870"/>
      <c r="V861" s="870"/>
      <c r="W861" s="870"/>
      <c r="X861" s="870"/>
      <c r="Y861" s="870"/>
      <c r="Z861" s="870"/>
      <c r="AA861" s="870"/>
    </row>
    <row r="862" spans="1:27" s="871" customFormat="1" ht="12.75" customHeight="1">
      <c r="A862" s="870"/>
      <c r="B862" s="870"/>
      <c r="C862" s="870"/>
      <c r="D862" s="870"/>
      <c r="E862" s="874"/>
      <c r="F862" s="874"/>
      <c r="G862" s="874"/>
      <c r="H862" s="874"/>
      <c r="M862" s="870"/>
      <c r="N862" s="870"/>
      <c r="O862" s="870"/>
      <c r="P862" s="870"/>
      <c r="Q862" s="870"/>
      <c r="R862" s="870"/>
      <c r="S862" s="870"/>
      <c r="T862" s="870"/>
      <c r="U862" s="870"/>
      <c r="V862" s="870"/>
      <c r="W862" s="870"/>
      <c r="X862" s="870"/>
      <c r="Y862" s="870"/>
      <c r="Z862" s="870"/>
      <c r="AA862" s="870"/>
    </row>
    <row r="863" spans="1:27" s="871" customFormat="1" ht="12.75" customHeight="1">
      <c r="A863" s="870"/>
      <c r="B863" s="870"/>
      <c r="C863" s="870"/>
      <c r="D863" s="870"/>
      <c r="E863" s="874"/>
      <c r="F863" s="874"/>
      <c r="G863" s="874"/>
      <c r="H863" s="874"/>
      <c r="M863" s="870"/>
      <c r="N863" s="870"/>
      <c r="O863" s="870"/>
      <c r="P863" s="870"/>
      <c r="Q863" s="870"/>
      <c r="R863" s="870"/>
      <c r="S863" s="870"/>
      <c r="T863" s="870"/>
      <c r="U863" s="870"/>
      <c r="V863" s="870"/>
      <c r="W863" s="870"/>
      <c r="X863" s="870"/>
      <c r="Y863" s="870"/>
      <c r="Z863" s="870"/>
      <c r="AA863" s="870"/>
    </row>
    <row r="864" spans="1:27" s="871" customFormat="1" ht="12.75" customHeight="1">
      <c r="A864" s="870"/>
      <c r="B864" s="870"/>
      <c r="C864" s="870"/>
      <c r="D864" s="870"/>
      <c r="E864" s="874"/>
      <c r="F864" s="874"/>
      <c r="G864" s="874"/>
      <c r="H864" s="874"/>
      <c r="M864" s="870"/>
      <c r="N864" s="870"/>
      <c r="O864" s="870"/>
      <c r="P864" s="870"/>
      <c r="Q864" s="870"/>
      <c r="R864" s="870"/>
      <c r="S864" s="870"/>
      <c r="T864" s="870"/>
      <c r="U864" s="870"/>
      <c r="V864" s="870"/>
      <c r="W864" s="870"/>
      <c r="X864" s="870"/>
      <c r="Y864" s="870"/>
      <c r="Z864" s="870"/>
      <c r="AA864" s="870"/>
    </row>
    <row r="865" spans="1:27" s="871" customFormat="1" ht="12.75" customHeight="1">
      <c r="A865" s="870"/>
      <c r="B865" s="870"/>
      <c r="C865" s="870"/>
      <c r="D865" s="870"/>
      <c r="E865" s="874"/>
      <c r="F865" s="874"/>
      <c r="G865" s="874"/>
      <c r="H865" s="874"/>
      <c r="M865" s="870"/>
      <c r="N865" s="870"/>
      <c r="O865" s="870"/>
      <c r="P865" s="870"/>
      <c r="Q865" s="870"/>
      <c r="R865" s="870"/>
      <c r="S865" s="870"/>
      <c r="T865" s="870"/>
      <c r="U865" s="870"/>
      <c r="V865" s="870"/>
      <c r="W865" s="870"/>
      <c r="X865" s="870"/>
      <c r="Y865" s="870"/>
      <c r="Z865" s="870"/>
      <c r="AA865" s="870"/>
    </row>
    <row r="866" spans="1:27" s="871" customFormat="1" ht="12.75" customHeight="1">
      <c r="A866" s="870"/>
      <c r="B866" s="870"/>
      <c r="C866" s="870"/>
      <c r="D866" s="870"/>
      <c r="E866" s="874"/>
      <c r="F866" s="874"/>
      <c r="G866" s="874"/>
      <c r="H866" s="874"/>
      <c r="M866" s="870"/>
      <c r="N866" s="870"/>
      <c r="O866" s="870"/>
      <c r="P866" s="870"/>
      <c r="Q866" s="870"/>
      <c r="R866" s="870"/>
      <c r="S866" s="870"/>
      <c r="T866" s="870"/>
      <c r="U866" s="870"/>
      <c r="V866" s="870"/>
      <c r="W866" s="870"/>
      <c r="X866" s="870"/>
      <c r="Y866" s="870"/>
      <c r="Z866" s="870"/>
      <c r="AA866" s="870"/>
    </row>
    <row r="867" spans="1:27" s="871" customFormat="1" ht="12.75" customHeight="1">
      <c r="A867" s="870"/>
      <c r="B867" s="870"/>
      <c r="C867" s="870"/>
      <c r="D867" s="870"/>
      <c r="E867" s="874"/>
      <c r="F867" s="874"/>
      <c r="G867" s="874"/>
      <c r="H867" s="874"/>
      <c r="M867" s="870"/>
      <c r="N867" s="870"/>
      <c r="O867" s="870"/>
      <c r="P867" s="870"/>
      <c r="Q867" s="870"/>
      <c r="R867" s="870"/>
      <c r="S867" s="870"/>
      <c r="T867" s="870"/>
      <c r="U867" s="870"/>
      <c r="V867" s="870"/>
      <c r="W867" s="870"/>
      <c r="X867" s="870"/>
      <c r="Y867" s="870"/>
      <c r="Z867" s="870"/>
      <c r="AA867" s="870"/>
    </row>
    <row r="868" spans="1:27" s="871" customFormat="1" ht="12.75" customHeight="1">
      <c r="A868" s="870"/>
      <c r="B868" s="870"/>
      <c r="C868" s="870"/>
      <c r="D868" s="870"/>
      <c r="E868" s="874"/>
      <c r="F868" s="874"/>
      <c r="G868" s="874"/>
      <c r="H868" s="874"/>
      <c r="M868" s="870"/>
      <c r="N868" s="870"/>
      <c r="O868" s="870"/>
      <c r="P868" s="870"/>
      <c r="Q868" s="870"/>
      <c r="R868" s="870"/>
      <c r="S868" s="870"/>
      <c r="T868" s="870"/>
      <c r="U868" s="870"/>
      <c r="V868" s="870"/>
      <c r="W868" s="870"/>
      <c r="X868" s="870"/>
      <c r="Y868" s="870"/>
      <c r="Z868" s="870"/>
      <c r="AA868" s="870"/>
    </row>
    <row r="869" spans="1:27" s="871" customFormat="1" ht="12.75" customHeight="1">
      <c r="A869" s="870"/>
      <c r="B869" s="870"/>
      <c r="C869" s="870"/>
      <c r="D869" s="870"/>
      <c r="E869" s="874"/>
      <c r="F869" s="874"/>
      <c r="G869" s="874"/>
      <c r="H869" s="874"/>
      <c r="M869" s="870"/>
      <c r="N869" s="870"/>
      <c r="O869" s="870"/>
      <c r="P869" s="870"/>
      <c r="Q869" s="870"/>
      <c r="R869" s="870"/>
      <c r="S869" s="870"/>
      <c r="T869" s="870"/>
      <c r="U869" s="870"/>
      <c r="V869" s="870"/>
      <c r="W869" s="870"/>
      <c r="X869" s="870"/>
      <c r="Y869" s="870"/>
      <c r="Z869" s="870"/>
      <c r="AA869" s="870"/>
    </row>
    <row r="870" spans="1:27" s="871" customFormat="1" ht="12.75" customHeight="1">
      <c r="A870" s="870"/>
      <c r="B870" s="870"/>
      <c r="C870" s="870"/>
      <c r="D870" s="870"/>
      <c r="E870" s="874"/>
      <c r="F870" s="874"/>
      <c r="G870" s="874"/>
      <c r="H870" s="874"/>
      <c r="M870" s="870"/>
      <c r="N870" s="870"/>
      <c r="O870" s="870"/>
      <c r="P870" s="870"/>
      <c r="Q870" s="870"/>
      <c r="R870" s="870"/>
      <c r="S870" s="870"/>
      <c r="T870" s="870"/>
      <c r="U870" s="870"/>
      <c r="V870" s="870"/>
      <c r="W870" s="870"/>
      <c r="X870" s="870"/>
      <c r="Y870" s="870"/>
      <c r="Z870" s="870"/>
      <c r="AA870" s="870"/>
    </row>
    <row r="871" spans="1:27" s="871" customFormat="1" ht="12.75" customHeight="1">
      <c r="A871" s="870"/>
      <c r="B871" s="870"/>
      <c r="C871" s="870"/>
      <c r="D871" s="870"/>
      <c r="E871" s="874"/>
      <c r="F871" s="874"/>
      <c r="G871" s="874"/>
      <c r="H871" s="874"/>
      <c r="M871" s="870"/>
      <c r="N871" s="870"/>
      <c r="O871" s="870"/>
      <c r="P871" s="870"/>
      <c r="Q871" s="870"/>
      <c r="R871" s="870"/>
      <c r="S871" s="870"/>
      <c r="T871" s="870"/>
      <c r="U871" s="870"/>
      <c r="V871" s="870"/>
      <c r="W871" s="870"/>
      <c r="X871" s="870"/>
      <c r="Y871" s="870"/>
      <c r="Z871" s="870"/>
      <c r="AA871" s="870"/>
    </row>
    <row r="872" spans="1:27" s="871" customFormat="1" ht="12.75" customHeight="1">
      <c r="A872" s="870"/>
      <c r="B872" s="870"/>
      <c r="C872" s="870"/>
      <c r="D872" s="870"/>
      <c r="E872" s="874"/>
      <c r="F872" s="874"/>
      <c r="G872" s="874"/>
      <c r="H872" s="874"/>
      <c r="M872" s="870"/>
      <c r="N872" s="870"/>
      <c r="O872" s="870"/>
      <c r="P872" s="870"/>
      <c r="Q872" s="870"/>
      <c r="R872" s="870"/>
      <c r="S872" s="870"/>
      <c r="T872" s="870"/>
      <c r="U872" s="870"/>
      <c r="V872" s="870"/>
      <c r="W872" s="870"/>
      <c r="X872" s="870"/>
      <c r="Y872" s="870"/>
      <c r="Z872" s="870"/>
      <c r="AA872" s="870"/>
    </row>
    <row r="873" spans="1:27" s="871" customFormat="1" ht="12.75" customHeight="1">
      <c r="A873" s="870"/>
      <c r="B873" s="870"/>
      <c r="C873" s="870"/>
      <c r="D873" s="870"/>
      <c r="E873" s="874"/>
      <c r="F873" s="874"/>
      <c r="G873" s="874"/>
      <c r="H873" s="874"/>
      <c r="M873" s="870"/>
      <c r="N873" s="870"/>
      <c r="O873" s="870"/>
      <c r="P873" s="870"/>
      <c r="Q873" s="870"/>
      <c r="R873" s="870"/>
      <c r="S873" s="870"/>
      <c r="T873" s="870"/>
      <c r="U873" s="870"/>
      <c r="V873" s="870"/>
      <c r="W873" s="870"/>
      <c r="X873" s="870"/>
      <c r="Y873" s="870"/>
      <c r="Z873" s="870"/>
      <c r="AA873" s="870"/>
    </row>
    <row r="874" spans="1:27" s="871" customFormat="1" ht="12.75" customHeight="1">
      <c r="A874" s="870"/>
      <c r="B874" s="870"/>
      <c r="C874" s="870"/>
      <c r="D874" s="870"/>
      <c r="E874" s="874"/>
      <c r="F874" s="874"/>
      <c r="G874" s="874"/>
      <c r="H874" s="874"/>
      <c r="M874" s="870"/>
      <c r="N874" s="870"/>
      <c r="O874" s="870"/>
      <c r="P874" s="870"/>
      <c r="Q874" s="870"/>
      <c r="R874" s="870"/>
      <c r="S874" s="870"/>
      <c r="T874" s="870"/>
      <c r="U874" s="870"/>
      <c r="V874" s="870"/>
      <c r="W874" s="870"/>
      <c r="X874" s="870"/>
      <c r="Y874" s="870"/>
      <c r="Z874" s="870"/>
      <c r="AA874" s="870"/>
    </row>
    <row r="875" spans="1:27" s="871" customFormat="1" ht="12.75" customHeight="1">
      <c r="A875" s="870"/>
      <c r="B875" s="870"/>
      <c r="C875" s="870"/>
      <c r="D875" s="870"/>
      <c r="E875" s="874"/>
      <c r="F875" s="874"/>
      <c r="G875" s="874"/>
      <c r="H875" s="874"/>
      <c r="M875" s="870"/>
      <c r="N875" s="870"/>
      <c r="O875" s="870"/>
      <c r="P875" s="870"/>
      <c r="Q875" s="870"/>
      <c r="R875" s="870"/>
      <c r="S875" s="870"/>
      <c r="T875" s="870"/>
      <c r="U875" s="870"/>
      <c r="V875" s="870"/>
      <c r="W875" s="870"/>
      <c r="X875" s="870"/>
      <c r="Y875" s="870"/>
      <c r="Z875" s="870"/>
      <c r="AA875" s="870"/>
    </row>
    <row r="876" spans="1:27" s="871" customFormat="1" ht="12.75" customHeight="1">
      <c r="A876" s="870"/>
      <c r="B876" s="870"/>
      <c r="C876" s="870"/>
      <c r="D876" s="870"/>
      <c r="E876" s="874"/>
      <c r="F876" s="874"/>
      <c r="G876" s="874"/>
      <c r="H876" s="874"/>
      <c r="M876" s="870"/>
      <c r="N876" s="870"/>
      <c r="O876" s="870"/>
      <c r="P876" s="870"/>
      <c r="Q876" s="870"/>
      <c r="R876" s="870"/>
      <c r="S876" s="870"/>
      <c r="T876" s="870"/>
      <c r="U876" s="870"/>
      <c r="V876" s="870"/>
      <c r="W876" s="870"/>
      <c r="X876" s="870"/>
      <c r="Y876" s="870"/>
      <c r="Z876" s="870"/>
      <c r="AA876" s="870"/>
    </row>
    <row r="877" spans="1:27" s="871" customFormat="1" ht="12.75" customHeight="1">
      <c r="A877" s="870"/>
      <c r="B877" s="870"/>
      <c r="C877" s="870"/>
      <c r="D877" s="870"/>
      <c r="E877" s="874"/>
      <c r="F877" s="874"/>
      <c r="G877" s="874"/>
      <c r="H877" s="874"/>
      <c r="M877" s="870"/>
      <c r="N877" s="870"/>
      <c r="O877" s="870"/>
      <c r="P877" s="870"/>
      <c r="Q877" s="870"/>
      <c r="R877" s="870"/>
      <c r="S877" s="870"/>
      <c r="T877" s="870"/>
      <c r="U877" s="870"/>
      <c r="V877" s="870"/>
      <c r="W877" s="870"/>
      <c r="X877" s="870"/>
      <c r="Y877" s="870"/>
      <c r="Z877" s="870"/>
      <c r="AA877" s="870"/>
    </row>
    <row r="878" spans="1:27" s="871" customFormat="1" ht="12.75" customHeight="1">
      <c r="A878" s="870"/>
      <c r="B878" s="870"/>
      <c r="C878" s="870"/>
      <c r="D878" s="870"/>
      <c r="E878" s="874"/>
      <c r="F878" s="874"/>
      <c r="G878" s="874"/>
      <c r="H878" s="874"/>
      <c r="M878" s="870"/>
      <c r="N878" s="870"/>
      <c r="O878" s="870"/>
      <c r="P878" s="870"/>
      <c r="Q878" s="870"/>
      <c r="R878" s="870"/>
      <c r="S878" s="870"/>
      <c r="T878" s="870"/>
      <c r="U878" s="870"/>
      <c r="V878" s="870"/>
      <c r="W878" s="870"/>
      <c r="X878" s="870"/>
      <c r="Y878" s="870"/>
      <c r="Z878" s="870"/>
      <c r="AA878" s="870"/>
    </row>
    <row r="879" spans="1:27" s="871" customFormat="1" ht="12.75" customHeight="1">
      <c r="A879" s="870"/>
      <c r="B879" s="870"/>
      <c r="C879" s="870"/>
      <c r="D879" s="870"/>
      <c r="E879" s="874"/>
      <c r="F879" s="874"/>
      <c r="G879" s="874"/>
      <c r="H879" s="874"/>
      <c r="M879" s="870"/>
      <c r="N879" s="870"/>
      <c r="O879" s="870"/>
      <c r="P879" s="870"/>
      <c r="Q879" s="870"/>
      <c r="R879" s="870"/>
      <c r="S879" s="870"/>
      <c r="T879" s="870"/>
      <c r="U879" s="870"/>
      <c r="V879" s="870"/>
      <c r="W879" s="870"/>
      <c r="X879" s="870"/>
      <c r="Y879" s="870"/>
      <c r="Z879" s="870"/>
      <c r="AA879" s="870"/>
    </row>
    <row r="880" spans="1:27" s="871" customFormat="1" ht="12.75" customHeight="1">
      <c r="A880" s="870"/>
      <c r="B880" s="870"/>
      <c r="C880" s="870"/>
      <c r="D880" s="870"/>
      <c r="E880" s="874"/>
      <c r="F880" s="874"/>
      <c r="G880" s="874"/>
      <c r="H880" s="874"/>
      <c r="M880" s="870"/>
      <c r="N880" s="870"/>
      <c r="O880" s="870"/>
      <c r="P880" s="870"/>
      <c r="Q880" s="870"/>
      <c r="R880" s="870"/>
      <c r="S880" s="870"/>
      <c r="T880" s="870"/>
      <c r="U880" s="870"/>
      <c r="V880" s="870"/>
      <c r="W880" s="870"/>
      <c r="X880" s="870"/>
      <c r="Y880" s="870"/>
      <c r="Z880" s="870"/>
      <c r="AA880" s="870"/>
    </row>
    <row r="881" spans="1:27" s="871" customFormat="1" ht="12.75" customHeight="1">
      <c r="A881" s="870"/>
      <c r="B881" s="870"/>
      <c r="C881" s="870"/>
      <c r="D881" s="870"/>
      <c r="E881" s="874"/>
      <c r="F881" s="874"/>
      <c r="G881" s="874"/>
      <c r="H881" s="874"/>
      <c r="M881" s="870"/>
      <c r="N881" s="870"/>
      <c r="O881" s="870"/>
      <c r="P881" s="870"/>
      <c r="Q881" s="870"/>
      <c r="R881" s="870"/>
      <c r="S881" s="870"/>
      <c r="T881" s="870"/>
      <c r="U881" s="870"/>
      <c r="V881" s="870"/>
      <c r="W881" s="870"/>
      <c r="X881" s="870"/>
      <c r="Y881" s="870"/>
      <c r="Z881" s="870"/>
      <c r="AA881" s="870"/>
    </row>
    <row r="882" spans="1:27" s="871" customFormat="1" ht="12.75" customHeight="1">
      <c r="A882" s="870"/>
      <c r="B882" s="870"/>
      <c r="C882" s="870"/>
      <c r="D882" s="870"/>
      <c r="E882" s="874"/>
      <c r="F882" s="874"/>
      <c r="G882" s="874"/>
      <c r="H882" s="874"/>
      <c r="M882" s="870"/>
      <c r="N882" s="870"/>
      <c r="O882" s="870"/>
      <c r="P882" s="870"/>
      <c r="Q882" s="870"/>
      <c r="R882" s="870"/>
      <c r="S882" s="870"/>
      <c r="T882" s="870"/>
      <c r="U882" s="870"/>
      <c r="V882" s="870"/>
      <c r="W882" s="870"/>
      <c r="X882" s="870"/>
      <c r="Y882" s="870"/>
      <c r="Z882" s="870"/>
      <c r="AA882" s="870"/>
    </row>
    <row r="883" spans="1:27" s="871" customFormat="1" ht="12.75" customHeight="1">
      <c r="A883" s="870"/>
      <c r="B883" s="870"/>
      <c r="C883" s="870"/>
      <c r="D883" s="870"/>
      <c r="E883" s="874"/>
      <c r="F883" s="874"/>
      <c r="G883" s="874"/>
      <c r="H883" s="874"/>
      <c r="M883" s="870"/>
      <c r="N883" s="870"/>
      <c r="O883" s="870"/>
      <c r="P883" s="870"/>
      <c r="Q883" s="870"/>
      <c r="R883" s="870"/>
      <c r="S883" s="870"/>
      <c r="T883" s="870"/>
      <c r="U883" s="870"/>
      <c r="V883" s="870"/>
      <c r="W883" s="870"/>
      <c r="X883" s="870"/>
      <c r="Y883" s="870"/>
      <c r="Z883" s="870"/>
      <c r="AA883" s="870"/>
    </row>
    <row r="884" spans="1:27" s="871" customFormat="1" ht="12.75" customHeight="1">
      <c r="A884" s="870"/>
      <c r="B884" s="870"/>
      <c r="C884" s="870"/>
      <c r="D884" s="870"/>
      <c r="E884" s="874"/>
      <c r="F884" s="874"/>
      <c r="G884" s="874"/>
      <c r="H884" s="874"/>
      <c r="M884" s="870"/>
      <c r="N884" s="870"/>
      <c r="O884" s="870"/>
      <c r="P884" s="870"/>
      <c r="Q884" s="870"/>
      <c r="R884" s="870"/>
      <c r="S884" s="870"/>
      <c r="T884" s="870"/>
      <c r="U884" s="870"/>
      <c r="V884" s="870"/>
      <c r="W884" s="870"/>
      <c r="X884" s="870"/>
      <c r="Y884" s="870"/>
      <c r="Z884" s="870"/>
      <c r="AA884" s="870"/>
    </row>
    <row r="885" spans="1:27" s="871" customFormat="1" ht="12.75" customHeight="1">
      <c r="A885" s="870"/>
      <c r="B885" s="870"/>
      <c r="C885" s="870"/>
      <c r="D885" s="870"/>
      <c r="E885" s="874"/>
      <c r="F885" s="874"/>
      <c r="G885" s="874"/>
      <c r="H885" s="874"/>
      <c r="M885" s="870"/>
      <c r="N885" s="870"/>
      <c r="O885" s="870"/>
      <c r="P885" s="870"/>
      <c r="Q885" s="870"/>
      <c r="R885" s="870"/>
      <c r="S885" s="870"/>
      <c r="T885" s="870"/>
      <c r="U885" s="870"/>
      <c r="V885" s="870"/>
      <c r="W885" s="870"/>
      <c r="X885" s="870"/>
      <c r="Y885" s="870"/>
      <c r="Z885" s="870"/>
      <c r="AA885" s="870"/>
    </row>
    <row r="886" spans="1:27" s="871" customFormat="1" ht="12.75" customHeight="1">
      <c r="A886" s="870"/>
      <c r="B886" s="870"/>
      <c r="C886" s="870"/>
      <c r="D886" s="870"/>
      <c r="E886" s="874"/>
      <c r="F886" s="874"/>
      <c r="G886" s="874"/>
      <c r="H886" s="874"/>
      <c r="M886" s="870"/>
      <c r="N886" s="870"/>
      <c r="O886" s="870"/>
      <c r="P886" s="870"/>
      <c r="Q886" s="870"/>
      <c r="R886" s="870"/>
      <c r="S886" s="870"/>
      <c r="T886" s="870"/>
      <c r="U886" s="870"/>
      <c r="V886" s="870"/>
      <c r="W886" s="870"/>
      <c r="X886" s="870"/>
      <c r="Y886" s="870"/>
      <c r="Z886" s="870"/>
      <c r="AA886" s="870"/>
    </row>
    <row r="887" spans="1:27" s="871" customFormat="1" ht="12.75" customHeight="1">
      <c r="A887" s="870"/>
      <c r="B887" s="870"/>
      <c r="C887" s="870"/>
      <c r="D887" s="870"/>
      <c r="E887" s="874"/>
      <c r="F887" s="874"/>
      <c r="G887" s="874"/>
      <c r="H887" s="874"/>
      <c r="M887" s="870"/>
      <c r="N887" s="870"/>
      <c r="O887" s="870"/>
      <c r="P887" s="870"/>
      <c r="Q887" s="870"/>
      <c r="R887" s="870"/>
      <c r="S887" s="870"/>
      <c r="T887" s="870"/>
      <c r="U887" s="870"/>
      <c r="V887" s="870"/>
      <c r="W887" s="870"/>
      <c r="X887" s="870"/>
      <c r="Y887" s="870"/>
      <c r="Z887" s="870"/>
      <c r="AA887" s="870"/>
    </row>
    <row r="888" spans="1:27" s="871" customFormat="1" ht="12.75" customHeight="1">
      <c r="A888" s="870"/>
      <c r="B888" s="870"/>
      <c r="C888" s="870"/>
      <c r="D888" s="870"/>
      <c r="E888" s="874"/>
      <c r="F888" s="874"/>
      <c r="G888" s="874"/>
      <c r="H888" s="874"/>
      <c r="M888" s="870"/>
      <c r="N888" s="870"/>
      <c r="O888" s="870"/>
      <c r="P888" s="870"/>
      <c r="Q888" s="870"/>
      <c r="R888" s="870"/>
      <c r="S888" s="870"/>
      <c r="T888" s="870"/>
      <c r="U888" s="870"/>
      <c r="V888" s="870"/>
      <c r="W888" s="870"/>
      <c r="X888" s="870"/>
      <c r="Y888" s="870"/>
      <c r="Z888" s="870"/>
      <c r="AA888" s="870"/>
    </row>
    <row r="889" spans="1:27" s="871" customFormat="1" ht="12.75" customHeight="1">
      <c r="A889" s="870"/>
      <c r="B889" s="870"/>
      <c r="C889" s="870"/>
      <c r="D889" s="870"/>
      <c r="E889" s="874"/>
      <c r="F889" s="874"/>
      <c r="G889" s="874"/>
      <c r="H889" s="874"/>
      <c r="M889" s="870"/>
      <c r="N889" s="870"/>
      <c r="O889" s="870"/>
      <c r="P889" s="870"/>
      <c r="Q889" s="870"/>
      <c r="R889" s="870"/>
      <c r="S889" s="870"/>
      <c r="T889" s="870"/>
      <c r="U889" s="870"/>
      <c r="V889" s="870"/>
      <c r="W889" s="870"/>
      <c r="X889" s="870"/>
      <c r="Y889" s="870"/>
      <c r="Z889" s="870"/>
      <c r="AA889" s="870"/>
    </row>
    <row r="890" spans="1:27" s="871" customFormat="1" ht="12.75" customHeight="1">
      <c r="A890" s="870"/>
      <c r="B890" s="870"/>
      <c r="C890" s="870"/>
      <c r="D890" s="870"/>
      <c r="E890" s="874"/>
      <c r="F890" s="874"/>
      <c r="G890" s="874"/>
      <c r="H890" s="874"/>
      <c r="M890" s="870"/>
      <c r="N890" s="870"/>
      <c r="O890" s="870"/>
      <c r="P890" s="870"/>
      <c r="Q890" s="870"/>
      <c r="R890" s="870"/>
      <c r="S890" s="870"/>
      <c r="T890" s="870"/>
      <c r="U890" s="870"/>
      <c r="V890" s="870"/>
      <c r="W890" s="870"/>
      <c r="X890" s="870"/>
      <c r="Y890" s="870"/>
      <c r="Z890" s="870"/>
      <c r="AA890" s="870"/>
    </row>
    <row r="891" spans="1:27" s="871" customFormat="1" ht="12.75" customHeight="1">
      <c r="A891" s="870"/>
      <c r="B891" s="870"/>
      <c r="C891" s="870"/>
      <c r="D891" s="870"/>
      <c r="E891" s="874"/>
      <c r="F891" s="874"/>
      <c r="G891" s="874"/>
      <c r="H891" s="874"/>
      <c r="M891" s="870"/>
      <c r="N891" s="870"/>
      <c r="O891" s="870"/>
      <c r="P891" s="870"/>
      <c r="Q891" s="870"/>
      <c r="R891" s="870"/>
      <c r="S891" s="870"/>
      <c r="T891" s="870"/>
      <c r="U891" s="870"/>
      <c r="V891" s="870"/>
      <c r="W891" s="870"/>
      <c r="X891" s="870"/>
      <c r="Y891" s="870"/>
      <c r="Z891" s="870"/>
      <c r="AA891" s="870"/>
    </row>
    <row r="892" spans="1:27" s="871" customFormat="1" ht="12.75" customHeight="1">
      <c r="A892" s="870"/>
      <c r="B892" s="870"/>
      <c r="C892" s="870"/>
      <c r="D892" s="870"/>
      <c r="E892" s="874"/>
      <c r="F892" s="874"/>
      <c r="G892" s="874"/>
      <c r="H892" s="874"/>
      <c r="M892" s="870"/>
      <c r="N892" s="870"/>
      <c r="O892" s="870"/>
      <c r="P892" s="870"/>
      <c r="Q892" s="870"/>
      <c r="R892" s="870"/>
      <c r="S892" s="870"/>
      <c r="T892" s="870"/>
      <c r="U892" s="870"/>
      <c r="V892" s="870"/>
      <c r="W892" s="870"/>
      <c r="X892" s="870"/>
      <c r="Y892" s="870"/>
      <c r="Z892" s="870"/>
      <c r="AA892" s="870"/>
    </row>
    <row r="893" spans="1:27" s="871" customFormat="1" ht="12.75" customHeight="1">
      <c r="A893" s="870"/>
      <c r="B893" s="870"/>
      <c r="C893" s="870"/>
      <c r="D893" s="870"/>
      <c r="E893" s="874"/>
      <c r="F893" s="874"/>
      <c r="G893" s="874"/>
      <c r="H893" s="874"/>
      <c r="M893" s="870"/>
      <c r="N893" s="870"/>
      <c r="O893" s="870"/>
      <c r="P893" s="870"/>
      <c r="Q893" s="870"/>
      <c r="R893" s="870"/>
      <c r="S893" s="870"/>
      <c r="T893" s="870"/>
      <c r="U893" s="870"/>
      <c r="V893" s="870"/>
      <c r="W893" s="870"/>
      <c r="X893" s="870"/>
      <c r="Y893" s="870"/>
      <c r="Z893" s="870"/>
      <c r="AA893" s="870"/>
    </row>
    <row r="894" spans="1:27" s="871" customFormat="1" ht="12.75" customHeight="1">
      <c r="A894" s="870"/>
      <c r="B894" s="870"/>
      <c r="C894" s="870"/>
      <c r="D894" s="870"/>
      <c r="E894" s="874"/>
      <c r="F894" s="874"/>
      <c r="G894" s="874"/>
      <c r="H894" s="874"/>
      <c r="M894" s="870"/>
      <c r="N894" s="870"/>
      <c r="O894" s="870"/>
      <c r="P894" s="870"/>
      <c r="Q894" s="870"/>
      <c r="R894" s="870"/>
      <c r="S894" s="870"/>
      <c r="T894" s="870"/>
      <c r="U894" s="870"/>
      <c r="V894" s="870"/>
      <c r="W894" s="870"/>
      <c r="X894" s="870"/>
      <c r="Y894" s="870"/>
      <c r="Z894" s="870"/>
      <c r="AA894" s="870"/>
    </row>
    <row r="895" spans="1:27" s="871" customFormat="1" ht="12.75" customHeight="1">
      <c r="A895" s="870"/>
      <c r="B895" s="870"/>
      <c r="C895" s="870"/>
      <c r="D895" s="870"/>
      <c r="E895" s="874"/>
      <c r="F895" s="874"/>
      <c r="G895" s="874"/>
      <c r="H895" s="874"/>
      <c r="M895" s="870"/>
      <c r="N895" s="870"/>
      <c r="O895" s="870"/>
      <c r="P895" s="870"/>
      <c r="Q895" s="870"/>
      <c r="R895" s="870"/>
      <c r="S895" s="870"/>
      <c r="T895" s="870"/>
      <c r="U895" s="870"/>
      <c r="V895" s="870"/>
      <c r="W895" s="870"/>
      <c r="X895" s="870"/>
      <c r="Y895" s="870"/>
      <c r="Z895" s="870"/>
      <c r="AA895" s="870"/>
    </row>
    <row r="896" spans="1:27" s="871" customFormat="1" ht="12.75" customHeight="1">
      <c r="A896" s="870"/>
      <c r="B896" s="870"/>
      <c r="C896" s="870"/>
      <c r="D896" s="870"/>
      <c r="E896" s="874"/>
      <c r="F896" s="874"/>
      <c r="G896" s="874"/>
      <c r="H896" s="874"/>
      <c r="M896" s="870"/>
      <c r="N896" s="870"/>
      <c r="O896" s="870"/>
      <c r="P896" s="870"/>
      <c r="Q896" s="870"/>
      <c r="R896" s="870"/>
      <c r="S896" s="870"/>
      <c r="T896" s="870"/>
      <c r="U896" s="870"/>
      <c r="V896" s="870"/>
      <c r="W896" s="870"/>
      <c r="X896" s="870"/>
      <c r="Y896" s="870"/>
      <c r="Z896" s="870"/>
      <c r="AA896" s="870"/>
    </row>
    <row r="897" spans="1:27" s="871" customFormat="1" ht="12.75" customHeight="1">
      <c r="A897" s="870"/>
      <c r="B897" s="870"/>
      <c r="C897" s="870"/>
      <c r="D897" s="870"/>
      <c r="E897" s="874"/>
      <c r="F897" s="874"/>
      <c r="G897" s="874"/>
      <c r="H897" s="874"/>
      <c r="M897" s="870"/>
      <c r="N897" s="870"/>
      <c r="O897" s="870"/>
      <c r="P897" s="870"/>
      <c r="Q897" s="870"/>
      <c r="R897" s="870"/>
      <c r="S897" s="870"/>
      <c r="T897" s="870"/>
      <c r="U897" s="870"/>
      <c r="V897" s="870"/>
      <c r="W897" s="870"/>
      <c r="X897" s="870"/>
      <c r="Y897" s="870"/>
      <c r="Z897" s="870"/>
      <c r="AA897" s="870"/>
    </row>
    <row r="898" spans="1:27" s="871" customFormat="1" ht="12.75" customHeight="1">
      <c r="A898" s="870"/>
      <c r="B898" s="870"/>
      <c r="C898" s="870"/>
      <c r="D898" s="870"/>
      <c r="E898" s="874"/>
      <c r="F898" s="874"/>
      <c r="G898" s="874"/>
      <c r="H898" s="874"/>
      <c r="M898" s="870"/>
      <c r="N898" s="870"/>
      <c r="O898" s="870"/>
      <c r="P898" s="870"/>
      <c r="Q898" s="870"/>
      <c r="R898" s="870"/>
      <c r="S898" s="870"/>
      <c r="T898" s="870"/>
      <c r="U898" s="870"/>
      <c r="V898" s="870"/>
      <c r="W898" s="870"/>
      <c r="X898" s="870"/>
      <c r="Y898" s="870"/>
      <c r="Z898" s="870"/>
      <c r="AA898" s="870"/>
    </row>
    <row r="899" spans="1:27" s="871" customFormat="1" ht="12.75" customHeight="1">
      <c r="A899" s="870"/>
      <c r="B899" s="870"/>
      <c r="C899" s="870"/>
      <c r="D899" s="870"/>
      <c r="E899" s="874"/>
      <c r="F899" s="874"/>
      <c r="G899" s="874"/>
      <c r="H899" s="874"/>
      <c r="M899" s="870"/>
      <c r="N899" s="870"/>
      <c r="O899" s="870"/>
      <c r="P899" s="870"/>
      <c r="Q899" s="870"/>
      <c r="R899" s="870"/>
      <c r="S899" s="870"/>
      <c r="T899" s="870"/>
      <c r="U899" s="870"/>
      <c r="V899" s="870"/>
      <c r="W899" s="870"/>
      <c r="X899" s="870"/>
      <c r="Y899" s="870"/>
      <c r="Z899" s="870"/>
      <c r="AA899" s="870"/>
    </row>
    <row r="900" spans="1:27" s="871" customFormat="1" ht="12.75" customHeight="1">
      <c r="A900" s="870"/>
      <c r="B900" s="870"/>
      <c r="C900" s="870"/>
      <c r="D900" s="870"/>
      <c r="E900" s="874"/>
      <c r="F900" s="874"/>
      <c r="G900" s="874"/>
      <c r="H900" s="874"/>
      <c r="M900" s="870"/>
      <c r="N900" s="870"/>
      <c r="O900" s="870"/>
      <c r="P900" s="870"/>
      <c r="Q900" s="870"/>
      <c r="R900" s="870"/>
      <c r="S900" s="870"/>
      <c r="T900" s="870"/>
      <c r="U900" s="870"/>
      <c r="V900" s="870"/>
      <c r="W900" s="870"/>
      <c r="X900" s="870"/>
      <c r="Y900" s="870"/>
      <c r="Z900" s="870"/>
      <c r="AA900" s="870"/>
    </row>
    <row r="901" spans="1:27" s="871" customFormat="1" ht="12.75" customHeight="1">
      <c r="A901" s="870"/>
      <c r="B901" s="870"/>
      <c r="C901" s="870"/>
      <c r="D901" s="870"/>
      <c r="E901" s="874"/>
      <c r="F901" s="874"/>
      <c r="G901" s="874"/>
      <c r="H901" s="874"/>
      <c r="M901" s="870"/>
      <c r="N901" s="870"/>
      <c r="O901" s="870"/>
      <c r="P901" s="870"/>
      <c r="Q901" s="870"/>
      <c r="R901" s="870"/>
      <c r="S901" s="870"/>
      <c r="T901" s="870"/>
      <c r="U901" s="870"/>
      <c r="V901" s="870"/>
      <c r="W901" s="870"/>
      <c r="X901" s="870"/>
      <c r="Y901" s="870"/>
      <c r="Z901" s="870"/>
      <c r="AA901" s="870"/>
    </row>
    <row r="902" spans="1:27" s="871" customFormat="1" ht="12.75" customHeight="1">
      <c r="A902" s="870"/>
      <c r="B902" s="870"/>
      <c r="C902" s="870"/>
      <c r="D902" s="870"/>
      <c r="E902" s="874"/>
      <c r="F902" s="874"/>
      <c r="G902" s="874"/>
      <c r="H902" s="874"/>
      <c r="M902" s="870"/>
      <c r="N902" s="870"/>
      <c r="O902" s="870"/>
      <c r="P902" s="870"/>
      <c r="Q902" s="870"/>
      <c r="R902" s="870"/>
      <c r="S902" s="870"/>
      <c r="T902" s="870"/>
      <c r="U902" s="870"/>
      <c r="V902" s="870"/>
      <c r="W902" s="870"/>
      <c r="X902" s="870"/>
      <c r="Y902" s="870"/>
      <c r="Z902" s="870"/>
      <c r="AA902" s="870"/>
    </row>
    <row r="903" spans="1:27" s="871" customFormat="1" ht="12.75" customHeight="1">
      <c r="A903" s="870"/>
      <c r="B903" s="870"/>
      <c r="C903" s="870"/>
      <c r="D903" s="870"/>
      <c r="E903" s="874"/>
      <c r="F903" s="874"/>
      <c r="G903" s="874"/>
      <c r="H903" s="874"/>
      <c r="M903" s="870"/>
      <c r="N903" s="870"/>
      <c r="O903" s="870"/>
      <c r="P903" s="870"/>
      <c r="Q903" s="870"/>
      <c r="R903" s="870"/>
      <c r="S903" s="870"/>
      <c r="T903" s="870"/>
      <c r="U903" s="870"/>
      <c r="V903" s="870"/>
      <c r="W903" s="870"/>
      <c r="X903" s="870"/>
      <c r="Y903" s="870"/>
      <c r="Z903" s="870"/>
      <c r="AA903" s="870"/>
    </row>
    <row r="904" spans="1:27" s="871" customFormat="1" ht="12.75" customHeight="1">
      <c r="A904" s="870"/>
      <c r="B904" s="870"/>
      <c r="C904" s="870"/>
      <c r="D904" s="870"/>
      <c r="E904" s="874"/>
      <c r="F904" s="874"/>
      <c r="G904" s="874"/>
      <c r="H904" s="874"/>
      <c r="M904" s="870"/>
      <c r="N904" s="870"/>
      <c r="O904" s="870"/>
      <c r="P904" s="870"/>
      <c r="Q904" s="870"/>
      <c r="R904" s="870"/>
      <c r="S904" s="870"/>
      <c r="T904" s="870"/>
      <c r="U904" s="870"/>
      <c r="V904" s="870"/>
      <c r="W904" s="870"/>
      <c r="X904" s="870"/>
      <c r="Y904" s="870"/>
      <c r="Z904" s="870"/>
      <c r="AA904" s="870"/>
    </row>
    <row r="905" spans="1:27" s="871" customFormat="1" ht="12.75" customHeight="1">
      <c r="A905" s="870"/>
      <c r="B905" s="870"/>
      <c r="C905" s="870"/>
      <c r="D905" s="870"/>
      <c r="E905" s="874"/>
      <c r="F905" s="874"/>
      <c r="G905" s="874"/>
      <c r="H905" s="874"/>
      <c r="M905" s="870"/>
      <c r="N905" s="870"/>
      <c r="O905" s="870"/>
      <c r="P905" s="870"/>
      <c r="Q905" s="870"/>
      <c r="R905" s="870"/>
      <c r="S905" s="870"/>
      <c r="T905" s="870"/>
      <c r="U905" s="870"/>
      <c r="V905" s="870"/>
      <c r="W905" s="870"/>
      <c r="X905" s="870"/>
      <c r="Y905" s="870"/>
      <c r="Z905" s="870"/>
      <c r="AA905" s="870"/>
    </row>
    <row r="906" spans="1:27" s="871" customFormat="1" ht="12.75" customHeight="1">
      <c r="A906" s="870"/>
      <c r="B906" s="870"/>
      <c r="C906" s="870"/>
      <c r="D906" s="870"/>
      <c r="E906" s="874"/>
      <c r="F906" s="874"/>
      <c r="G906" s="874"/>
      <c r="H906" s="874"/>
      <c r="M906" s="870"/>
      <c r="N906" s="870"/>
      <c r="O906" s="870"/>
      <c r="P906" s="870"/>
      <c r="Q906" s="870"/>
      <c r="R906" s="870"/>
      <c r="S906" s="870"/>
      <c r="T906" s="870"/>
      <c r="U906" s="870"/>
      <c r="V906" s="870"/>
      <c r="W906" s="870"/>
      <c r="X906" s="870"/>
      <c r="Y906" s="870"/>
      <c r="Z906" s="870"/>
      <c r="AA906" s="870"/>
    </row>
    <row r="907" spans="1:27" s="871" customFormat="1" ht="12.75" customHeight="1">
      <c r="A907" s="870"/>
      <c r="B907" s="870"/>
      <c r="C907" s="870"/>
      <c r="D907" s="870"/>
      <c r="E907" s="874"/>
      <c r="F907" s="874"/>
      <c r="G907" s="874"/>
      <c r="H907" s="874"/>
      <c r="M907" s="870"/>
      <c r="N907" s="870"/>
      <c r="O907" s="870"/>
      <c r="P907" s="870"/>
      <c r="Q907" s="870"/>
      <c r="R907" s="870"/>
      <c r="S907" s="870"/>
      <c r="T907" s="870"/>
      <c r="U907" s="870"/>
      <c r="V907" s="870"/>
      <c r="W907" s="870"/>
      <c r="X907" s="870"/>
      <c r="Y907" s="870"/>
      <c r="Z907" s="870"/>
      <c r="AA907" s="870"/>
    </row>
    <row r="908" spans="1:27" s="871" customFormat="1" ht="12.75" customHeight="1">
      <c r="A908" s="870"/>
      <c r="B908" s="870"/>
      <c r="C908" s="870"/>
      <c r="D908" s="870"/>
      <c r="E908" s="874"/>
      <c r="F908" s="874"/>
      <c r="G908" s="874"/>
      <c r="H908" s="874"/>
      <c r="M908" s="870"/>
      <c r="N908" s="870"/>
      <c r="O908" s="870"/>
      <c r="P908" s="870"/>
      <c r="Q908" s="870"/>
      <c r="R908" s="870"/>
      <c r="S908" s="870"/>
      <c r="T908" s="870"/>
      <c r="U908" s="870"/>
      <c r="V908" s="870"/>
      <c r="W908" s="870"/>
      <c r="X908" s="870"/>
      <c r="Y908" s="870"/>
      <c r="Z908" s="870"/>
      <c r="AA908" s="870"/>
    </row>
    <row r="909" spans="1:27" s="871" customFormat="1" ht="12.75" customHeight="1">
      <c r="A909" s="870"/>
      <c r="B909" s="870"/>
      <c r="C909" s="870"/>
      <c r="D909" s="870"/>
      <c r="E909" s="874"/>
      <c r="F909" s="874"/>
      <c r="G909" s="874"/>
      <c r="H909" s="874"/>
      <c r="M909" s="870"/>
      <c r="N909" s="870"/>
      <c r="O909" s="870"/>
      <c r="P909" s="870"/>
      <c r="Q909" s="870"/>
      <c r="R909" s="870"/>
      <c r="S909" s="870"/>
      <c r="T909" s="870"/>
      <c r="U909" s="870"/>
      <c r="V909" s="870"/>
      <c r="W909" s="870"/>
      <c r="X909" s="870"/>
      <c r="Y909" s="870"/>
      <c r="Z909" s="870"/>
      <c r="AA909" s="870"/>
    </row>
    <row r="910" spans="1:27" s="871" customFormat="1" ht="12.75" customHeight="1">
      <c r="A910" s="870"/>
      <c r="B910" s="870"/>
      <c r="C910" s="870"/>
      <c r="D910" s="870"/>
      <c r="E910" s="874"/>
      <c r="F910" s="874"/>
      <c r="G910" s="874"/>
      <c r="H910" s="874"/>
      <c r="M910" s="870"/>
      <c r="N910" s="870"/>
      <c r="O910" s="870"/>
      <c r="P910" s="870"/>
      <c r="Q910" s="870"/>
      <c r="R910" s="870"/>
      <c r="S910" s="870"/>
      <c r="T910" s="870"/>
      <c r="U910" s="870"/>
      <c r="V910" s="870"/>
      <c r="W910" s="870"/>
      <c r="X910" s="870"/>
      <c r="Y910" s="870"/>
      <c r="Z910" s="870"/>
      <c r="AA910" s="870"/>
    </row>
    <row r="911" spans="1:27" s="871" customFormat="1" ht="12.75" customHeight="1">
      <c r="A911" s="870"/>
      <c r="B911" s="870"/>
      <c r="C911" s="870"/>
      <c r="D911" s="870"/>
      <c r="E911" s="874"/>
      <c r="F911" s="874"/>
      <c r="G911" s="874"/>
      <c r="H911" s="874"/>
      <c r="M911" s="870"/>
      <c r="N911" s="870"/>
      <c r="O911" s="870"/>
      <c r="P911" s="870"/>
      <c r="Q911" s="870"/>
      <c r="R911" s="870"/>
      <c r="S911" s="870"/>
      <c r="T911" s="870"/>
      <c r="U911" s="870"/>
      <c r="V911" s="870"/>
      <c r="W911" s="870"/>
      <c r="X911" s="870"/>
      <c r="Y911" s="870"/>
      <c r="Z911" s="870"/>
      <c r="AA911" s="870"/>
    </row>
    <row r="912" spans="1:27" s="871" customFormat="1" ht="12.75" customHeight="1">
      <c r="A912" s="870"/>
      <c r="B912" s="870"/>
      <c r="C912" s="870"/>
      <c r="D912" s="870"/>
      <c r="E912" s="874"/>
      <c r="F912" s="874"/>
      <c r="G912" s="874"/>
      <c r="H912" s="874"/>
      <c r="M912" s="870"/>
      <c r="N912" s="870"/>
      <c r="O912" s="870"/>
      <c r="P912" s="870"/>
      <c r="Q912" s="870"/>
      <c r="R912" s="870"/>
      <c r="S912" s="870"/>
      <c r="T912" s="870"/>
      <c r="U912" s="870"/>
      <c r="V912" s="870"/>
      <c r="W912" s="870"/>
      <c r="X912" s="870"/>
      <c r="Y912" s="870"/>
      <c r="Z912" s="870"/>
      <c r="AA912" s="870"/>
    </row>
    <row r="913" spans="1:27" s="871" customFormat="1" ht="12.75" customHeight="1">
      <c r="A913" s="870"/>
      <c r="B913" s="870"/>
      <c r="C913" s="870"/>
      <c r="D913" s="870"/>
      <c r="E913" s="874"/>
      <c r="F913" s="874"/>
      <c r="G913" s="874"/>
      <c r="H913" s="874"/>
      <c r="M913" s="870"/>
      <c r="N913" s="870"/>
      <c r="O913" s="870"/>
      <c r="P913" s="870"/>
      <c r="Q913" s="870"/>
      <c r="R913" s="870"/>
      <c r="S913" s="870"/>
      <c r="T913" s="870"/>
      <c r="U913" s="870"/>
      <c r="V913" s="870"/>
      <c r="W913" s="870"/>
      <c r="X913" s="870"/>
      <c r="Y913" s="870"/>
      <c r="Z913" s="870"/>
      <c r="AA913" s="870"/>
    </row>
    <row r="914" spans="1:27" s="871" customFormat="1" ht="12.75" customHeight="1">
      <c r="A914" s="870"/>
      <c r="B914" s="870"/>
      <c r="C914" s="870"/>
      <c r="D914" s="870"/>
      <c r="E914" s="874"/>
      <c r="F914" s="874"/>
      <c r="G914" s="874"/>
      <c r="H914" s="874"/>
      <c r="M914" s="870"/>
      <c r="N914" s="870"/>
      <c r="O914" s="870"/>
      <c r="P914" s="870"/>
      <c r="Q914" s="870"/>
      <c r="R914" s="870"/>
      <c r="S914" s="870"/>
      <c r="T914" s="870"/>
      <c r="U914" s="870"/>
      <c r="V914" s="870"/>
      <c r="W914" s="870"/>
      <c r="X914" s="870"/>
      <c r="Y914" s="870"/>
      <c r="Z914" s="870"/>
      <c r="AA914" s="870"/>
    </row>
    <row r="915" spans="1:27" s="871" customFormat="1" ht="12.75" customHeight="1">
      <c r="A915" s="870"/>
      <c r="B915" s="870"/>
      <c r="C915" s="870"/>
      <c r="D915" s="870"/>
      <c r="E915" s="874"/>
      <c r="F915" s="874"/>
      <c r="G915" s="874"/>
      <c r="H915" s="874"/>
      <c r="M915" s="870"/>
      <c r="N915" s="870"/>
      <c r="O915" s="870"/>
      <c r="P915" s="870"/>
      <c r="Q915" s="870"/>
      <c r="R915" s="870"/>
      <c r="S915" s="870"/>
      <c r="T915" s="870"/>
      <c r="U915" s="870"/>
      <c r="V915" s="870"/>
      <c r="W915" s="870"/>
      <c r="X915" s="870"/>
      <c r="Y915" s="870"/>
      <c r="Z915" s="870"/>
      <c r="AA915" s="870"/>
    </row>
    <row r="916" spans="1:27" s="871" customFormat="1" ht="12.75" customHeight="1">
      <c r="A916" s="870"/>
      <c r="B916" s="870"/>
      <c r="C916" s="870"/>
      <c r="D916" s="870"/>
      <c r="E916" s="874"/>
      <c r="F916" s="874"/>
      <c r="G916" s="874"/>
      <c r="H916" s="874"/>
      <c r="M916" s="870"/>
      <c r="N916" s="870"/>
      <c r="O916" s="870"/>
      <c r="P916" s="870"/>
      <c r="Q916" s="870"/>
      <c r="R916" s="870"/>
      <c r="S916" s="870"/>
      <c r="T916" s="870"/>
      <c r="U916" s="870"/>
      <c r="V916" s="870"/>
      <c r="W916" s="870"/>
      <c r="X916" s="870"/>
      <c r="Y916" s="870"/>
      <c r="Z916" s="870"/>
      <c r="AA916" s="870"/>
    </row>
    <row r="917" spans="1:27" s="871" customFormat="1" ht="12.75" customHeight="1">
      <c r="A917" s="870"/>
      <c r="B917" s="870"/>
      <c r="C917" s="870"/>
      <c r="D917" s="870"/>
      <c r="E917" s="874"/>
      <c r="F917" s="874"/>
      <c r="G917" s="874"/>
      <c r="H917" s="874"/>
      <c r="M917" s="870"/>
      <c r="N917" s="870"/>
      <c r="O917" s="870"/>
      <c r="P917" s="870"/>
      <c r="Q917" s="870"/>
      <c r="R917" s="870"/>
      <c r="S917" s="870"/>
      <c r="T917" s="870"/>
      <c r="U917" s="870"/>
      <c r="V917" s="870"/>
      <c r="W917" s="870"/>
      <c r="X917" s="870"/>
      <c r="Y917" s="870"/>
      <c r="Z917" s="870"/>
      <c r="AA917" s="870"/>
    </row>
    <row r="918" spans="1:27" s="871" customFormat="1" ht="12.75" customHeight="1">
      <c r="A918" s="870"/>
      <c r="B918" s="870"/>
      <c r="C918" s="870"/>
      <c r="D918" s="870"/>
      <c r="E918" s="874"/>
      <c r="F918" s="874"/>
      <c r="G918" s="874"/>
      <c r="H918" s="874"/>
      <c r="M918" s="870"/>
      <c r="N918" s="870"/>
      <c r="O918" s="870"/>
      <c r="P918" s="870"/>
      <c r="Q918" s="870"/>
      <c r="R918" s="870"/>
      <c r="S918" s="870"/>
      <c r="T918" s="870"/>
      <c r="U918" s="870"/>
      <c r="V918" s="870"/>
      <c r="W918" s="870"/>
      <c r="X918" s="870"/>
      <c r="Y918" s="870"/>
      <c r="Z918" s="870"/>
      <c r="AA918" s="870"/>
    </row>
    <row r="919" spans="1:27" s="871" customFormat="1" ht="12.75" customHeight="1">
      <c r="A919" s="870"/>
      <c r="B919" s="870"/>
      <c r="C919" s="870"/>
      <c r="D919" s="870"/>
      <c r="E919" s="874"/>
      <c r="F919" s="874"/>
      <c r="G919" s="874"/>
      <c r="H919" s="874"/>
      <c r="M919" s="870"/>
      <c r="N919" s="870"/>
      <c r="O919" s="870"/>
      <c r="P919" s="870"/>
      <c r="Q919" s="870"/>
      <c r="R919" s="870"/>
      <c r="S919" s="870"/>
      <c r="T919" s="870"/>
      <c r="U919" s="870"/>
      <c r="V919" s="870"/>
      <c r="W919" s="870"/>
      <c r="X919" s="870"/>
      <c r="Y919" s="870"/>
      <c r="Z919" s="870"/>
      <c r="AA919" s="870"/>
    </row>
    <row r="920" spans="1:27" s="871" customFormat="1" ht="12.75" customHeight="1">
      <c r="A920" s="870"/>
      <c r="B920" s="870"/>
      <c r="C920" s="870"/>
      <c r="D920" s="870"/>
      <c r="E920" s="874"/>
      <c r="F920" s="874"/>
      <c r="G920" s="874"/>
      <c r="H920" s="874"/>
      <c r="M920" s="870"/>
      <c r="N920" s="870"/>
      <c r="O920" s="870"/>
      <c r="P920" s="870"/>
      <c r="Q920" s="870"/>
      <c r="R920" s="870"/>
      <c r="S920" s="870"/>
      <c r="T920" s="870"/>
      <c r="U920" s="870"/>
      <c r="V920" s="870"/>
      <c r="W920" s="870"/>
      <c r="X920" s="870"/>
      <c r="Y920" s="870"/>
      <c r="Z920" s="870"/>
      <c r="AA920" s="870"/>
    </row>
    <row r="921" spans="1:27" s="871" customFormat="1" ht="12.75" customHeight="1">
      <c r="A921" s="870"/>
      <c r="B921" s="870"/>
      <c r="C921" s="870"/>
      <c r="D921" s="870"/>
      <c r="E921" s="874"/>
      <c r="F921" s="874"/>
      <c r="G921" s="874"/>
      <c r="H921" s="874"/>
      <c r="M921" s="870"/>
      <c r="N921" s="870"/>
      <c r="O921" s="870"/>
      <c r="P921" s="870"/>
      <c r="Q921" s="870"/>
      <c r="R921" s="870"/>
      <c r="S921" s="870"/>
      <c r="T921" s="870"/>
      <c r="U921" s="870"/>
      <c r="V921" s="870"/>
      <c r="W921" s="870"/>
      <c r="X921" s="870"/>
      <c r="Y921" s="870"/>
      <c r="Z921" s="870"/>
      <c r="AA921" s="870"/>
    </row>
    <row r="922" spans="1:27" s="871" customFormat="1" ht="12.75" customHeight="1">
      <c r="A922" s="870"/>
      <c r="B922" s="870"/>
      <c r="C922" s="870"/>
      <c r="D922" s="870"/>
      <c r="E922" s="874"/>
      <c r="F922" s="874"/>
      <c r="G922" s="874"/>
      <c r="H922" s="874"/>
      <c r="M922" s="870"/>
      <c r="N922" s="870"/>
      <c r="O922" s="870"/>
      <c r="P922" s="870"/>
      <c r="Q922" s="870"/>
      <c r="R922" s="870"/>
      <c r="S922" s="870"/>
      <c r="T922" s="870"/>
      <c r="U922" s="870"/>
      <c r="V922" s="870"/>
      <c r="W922" s="870"/>
      <c r="X922" s="870"/>
      <c r="Y922" s="870"/>
      <c r="Z922" s="870"/>
      <c r="AA922" s="870"/>
    </row>
    <row r="923" spans="1:27" s="871" customFormat="1" ht="12.75" customHeight="1">
      <c r="A923" s="870"/>
      <c r="B923" s="870"/>
      <c r="C923" s="870"/>
      <c r="D923" s="870"/>
      <c r="E923" s="874"/>
      <c r="F923" s="874"/>
      <c r="G923" s="874"/>
      <c r="H923" s="874"/>
      <c r="M923" s="870"/>
      <c r="N923" s="870"/>
      <c r="O923" s="870"/>
      <c r="P923" s="870"/>
      <c r="Q923" s="870"/>
      <c r="R923" s="870"/>
      <c r="S923" s="870"/>
      <c r="T923" s="870"/>
      <c r="U923" s="870"/>
      <c r="V923" s="870"/>
      <c r="W923" s="870"/>
      <c r="X923" s="870"/>
      <c r="Y923" s="870"/>
      <c r="Z923" s="870"/>
      <c r="AA923" s="870"/>
    </row>
    <row r="924" spans="1:27" s="871" customFormat="1" ht="12.75" customHeight="1">
      <c r="A924" s="870"/>
      <c r="B924" s="870"/>
      <c r="C924" s="870"/>
      <c r="D924" s="870"/>
      <c r="E924" s="874"/>
      <c r="F924" s="874"/>
      <c r="G924" s="874"/>
      <c r="H924" s="874"/>
      <c r="M924" s="870"/>
      <c r="N924" s="870"/>
      <c r="O924" s="870"/>
      <c r="P924" s="870"/>
      <c r="Q924" s="870"/>
      <c r="R924" s="870"/>
      <c r="S924" s="870"/>
      <c r="T924" s="870"/>
      <c r="U924" s="870"/>
      <c r="V924" s="870"/>
      <c r="W924" s="870"/>
      <c r="X924" s="870"/>
      <c r="Y924" s="870"/>
      <c r="Z924" s="870"/>
      <c r="AA924" s="870"/>
    </row>
    <row r="925" spans="1:27" s="871" customFormat="1" ht="12.75" customHeight="1">
      <c r="A925" s="870"/>
      <c r="B925" s="870"/>
      <c r="C925" s="870"/>
      <c r="D925" s="870"/>
      <c r="E925" s="874"/>
      <c r="F925" s="874"/>
      <c r="G925" s="874"/>
      <c r="H925" s="874"/>
      <c r="M925" s="870"/>
      <c r="N925" s="870"/>
      <c r="O925" s="870"/>
      <c r="P925" s="870"/>
      <c r="Q925" s="870"/>
      <c r="R925" s="870"/>
      <c r="S925" s="870"/>
      <c r="T925" s="870"/>
      <c r="U925" s="870"/>
      <c r="V925" s="870"/>
      <c r="W925" s="870"/>
      <c r="X925" s="870"/>
      <c r="Y925" s="870"/>
      <c r="Z925" s="870"/>
      <c r="AA925" s="870"/>
    </row>
    <row r="926" spans="1:27" s="871" customFormat="1" ht="12.75" customHeight="1">
      <c r="A926" s="870"/>
      <c r="B926" s="870"/>
      <c r="C926" s="870"/>
      <c r="D926" s="870"/>
      <c r="E926" s="874"/>
      <c r="F926" s="874"/>
      <c r="G926" s="874"/>
      <c r="H926" s="874"/>
      <c r="M926" s="870"/>
      <c r="N926" s="870"/>
      <c r="O926" s="870"/>
      <c r="P926" s="870"/>
      <c r="Q926" s="870"/>
      <c r="R926" s="870"/>
      <c r="S926" s="870"/>
      <c r="T926" s="870"/>
      <c r="U926" s="870"/>
      <c r="V926" s="870"/>
      <c r="W926" s="870"/>
      <c r="X926" s="870"/>
      <c r="Y926" s="870"/>
      <c r="Z926" s="870"/>
      <c r="AA926" s="870"/>
    </row>
    <row r="927" spans="1:27" s="871" customFormat="1" ht="12.75" customHeight="1">
      <c r="A927" s="870"/>
      <c r="B927" s="870"/>
      <c r="C927" s="870"/>
      <c r="D927" s="870"/>
      <c r="E927" s="874"/>
      <c r="F927" s="874"/>
      <c r="G927" s="874"/>
      <c r="H927" s="874"/>
      <c r="M927" s="870"/>
      <c r="N927" s="870"/>
      <c r="O927" s="870"/>
      <c r="P927" s="870"/>
      <c r="Q927" s="870"/>
      <c r="R927" s="870"/>
      <c r="S927" s="870"/>
      <c r="T927" s="870"/>
      <c r="U927" s="870"/>
      <c r="V927" s="870"/>
      <c r="W927" s="870"/>
      <c r="X927" s="870"/>
      <c r="Y927" s="870"/>
      <c r="Z927" s="870"/>
      <c r="AA927" s="870"/>
    </row>
    <row r="928" spans="1:27" s="871" customFormat="1" ht="12.75" customHeight="1">
      <c r="A928" s="870"/>
      <c r="B928" s="870"/>
      <c r="C928" s="870"/>
      <c r="D928" s="870"/>
      <c r="E928" s="874"/>
      <c r="F928" s="874"/>
      <c r="G928" s="874"/>
      <c r="H928" s="874"/>
      <c r="M928" s="870"/>
      <c r="N928" s="870"/>
      <c r="O928" s="870"/>
      <c r="P928" s="870"/>
      <c r="Q928" s="870"/>
      <c r="R928" s="870"/>
      <c r="S928" s="870"/>
      <c r="T928" s="870"/>
      <c r="U928" s="870"/>
      <c r="V928" s="870"/>
      <c r="W928" s="870"/>
      <c r="X928" s="870"/>
      <c r="Y928" s="870"/>
      <c r="Z928" s="870"/>
      <c r="AA928" s="870"/>
    </row>
    <row r="929" spans="1:27" s="871" customFormat="1" ht="12.75" customHeight="1">
      <c r="A929" s="870"/>
      <c r="B929" s="870"/>
      <c r="C929" s="870"/>
      <c r="D929" s="870"/>
      <c r="E929" s="874"/>
      <c r="F929" s="874"/>
      <c r="G929" s="874"/>
      <c r="H929" s="874"/>
      <c r="M929" s="870"/>
      <c r="N929" s="870"/>
      <c r="O929" s="870"/>
      <c r="P929" s="870"/>
      <c r="Q929" s="870"/>
      <c r="R929" s="870"/>
      <c r="S929" s="870"/>
      <c r="T929" s="870"/>
      <c r="U929" s="870"/>
      <c r="V929" s="870"/>
      <c r="W929" s="870"/>
      <c r="X929" s="870"/>
      <c r="Y929" s="870"/>
      <c r="Z929" s="870"/>
      <c r="AA929" s="870"/>
    </row>
    <row r="930" spans="1:27" s="871" customFormat="1" ht="12.75" customHeight="1">
      <c r="A930" s="870"/>
      <c r="B930" s="870"/>
      <c r="C930" s="870"/>
      <c r="D930" s="870"/>
      <c r="E930" s="874"/>
      <c r="F930" s="874"/>
      <c r="G930" s="874"/>
      <c r="H930" s="874"/>
      <c r="M930" s="870"/>
      <c r="N930" s="870"/>
      <c r="O930" s="870"/>
      <c r="P930" s="870"/>
      <c r="Q930" s="870"/>
      <c r="R930" s="870"/>
      <c r="S930" s="870"/>
      <c r="T930" s="870"/>
      <c r="U930" s="870"/>
      <c r="V930" s="870"/>
      <c r="W930" s="870"/>
      <c r="X930" s="870"/>
      <c r="Y930" s="870"/>
      <c r="Z930" s="870"/>
      <c r="AA930" s="870"/>
    </row>
    <row r="931" spans="1:27" s="871" customFormat="1" ht="12.75" customHeight="1">
      <c r="A931" s="870"/>
      <c r="B931" s="870"/>
      <c r="C931" s="870"/>
      <c r="D931" s="870"/>
      <c r="E931" s="874"/>
      <c r="F931" s="874"/>
      <c r="G931" s="874"/>
      <c r="H931" s="874"/>
      <c r="M931" s="870"/>
      <c r="N931" s="870"/>
      <c r="O931" s="870"/>
      <c r="P931" s="870"/>
      <c r="Q931" s="870"/>
      <c r="R931" s="870"/>
      <c r="S931" s="870"/>
      <c r="T931" s="870"/>
      <c r="U931" s="870"/>
      <c r="V931" s="870"/>
      <c r="W931" s="870"/>
      <c r="X931" s="870"/>
      <c r="Y931" s="870"/>
      <c r="Z931" s="870"/>
      <c r="AA931" s="870"/>
    </row>
    <row r="932" spans="1:27" s="871" customFormat="1" ht="12.75" customHeight="1">
      <c r="A932" s="870"/>
      <c r="B932" s="870"/>
      <c r="C932" s="870"/>
      <c r="D932" s="870"/>
      <c r="E932" s="874"/>
      <c r="F932" s="874"/>
      <c r="G932" s="874"/>
      <c r="H932" s="874"/>
      <c r="M932" s="870"/>
      <c r="N932" s="870"/>
      <c r="O932" s="870"/>
      <c r="P932" s="870"/>
      <c r="Q932" s="870"/>
      <c r="R932" s="870"/>
      <c r="S932" s="870"/>
      <c r="T932" s="870"/>
      <c r="U932" s="870"/>
      <c r="V932" s="870"/>
      <c r="W932" s="870"/>
      <c r="X932" s="870"/>
      <c r="Y932" s="870"/>
      <c r="Z932" s="870"/>
      <c r="AA932" s="870"/>
    </row>
    <row r="933" spans="1:27" s="871" customFormat="1" ht="12.75" customHeight="1">
      <c r="A933" s="870"/>
      <c r="B933" s="870"/>
      <c r="C933" s="870"/>
      <c r="D933" s="870"/>
      <c r="E933" s="874"/>
      <c r="F933" s="874"/>
      <c r="G933" s="874"/>
      <c r="H933" s="874"/>
      <c r="M933" s="870"/>
      <c r="N933" s="870"/>
      <c r="O933" s="870"/>
      <c r="P933" s="870"/>
      <c r="Q933" s="870"/>
      <c r="R933" s="870"/>
      <c r="S933" s="870"/>
      <c r="T933" s="870"/>
      <c r="U933" s="870"/>
      <c r="V933" s="870"/>
      <c r="W933" s="870"/>
      <c r="X933" s="870"/>
      <c r="Y933" s="870"/>
      <c r="Z933" s="870"/>
      <c r="AA933" s="870"/>
    </row>
    <row r="934" spans="1:27" s="871" customFormat="1" ht="12.75" customHeight="1">
      <c r="A934" s="870"/>
      <c r="B934" s="870"/>
      <c r="C934" s="870"/>
      <c r="D934" s="870"/>
      <c r="E934" s="874"/>
      <c r="F934" s="874"/>
      <c r="G934" s="874"/>
      <c r="H934" s="874"/>
      <c r="M934" s="870"/>
      <c r="N934" s="870"/>
      <c r="O934" s="870"/>
      <c r="P934" s="870"/>
      <c r="Q934" s="870"/>
      <c r="R934" s="870"/>
      <c r="S934" s="870"/>
      <c r="T934" s="870"/>
      <c r="U934" s="870"/>
      <c r="V934" s="870"/>
      <c r="W934" s="870"/>
      <c r="X934" s="870"/>
      <c r="Y934" s="870"/>
      <c r="Z934" s="870"/>
      <c r="AA934" s="870"/>
    </row>
    <row r="935" spans="1:27" s="871" customFormat="1" ht="12.75" customHeight="1">
      <c r="A935" s="870"/>
      <c r="B935" s="870"/>
      <c r="C935" s="870"/>
      <c r="D935" s="870"/>
      <c r="E935" s="874"/>
      <c r="F935" s="874"/>
      <c r="G935" s="874"/>
      <c r="H935" s="874"/>
      <c r="M935" s="870"/>
      <c r="N935" s="870"/>
      <c r="O935" s="870"/>
      <c r="P935" s="870"/>
      <c r="Q935" s="870"/>
      <c r="R935" s="870"/>
      <c r="S935" s="870"/>
      <c r="T935" s="870"/>
      <c r="U935" s="870"/>
      <c r="V935" s="870"/>
      <c r="W935" s="870"/>
      <c r="X935" s="870"/>
      <c r="Y935" s="870"/>
      <c r="Z935" s="870"/>
      <c r="AA935" s="870"/>
    </row>
    <row r="936" spans="1:27" s="871" customFormat="1" ht="12.75" customHeight="1">
      <c r="A936" s="870"/>
      <c r="B936" s="870"/>
      <c r="C936" s="870"/>
      <c r="D936" s="870"/>
      <c r="E936" s="874"/>
      <c r="F936" s="874"/>
      <c r="G936" s="874"/>
      <c r="H936" s="874"/>
      <c r="M936" s="870"/>
      <c r="N936" s="870"/>
      <c r="O936" s="870"/>
      <c r="P936" s="870"/>
      <c r="Q936" s="870"/>
      <c r="R936" s="870"/>
      <c r="S936" s="870"/>
      <c r="T936" s="870"/>
      <c r="U936" s="870"/>
      <c r="V936" s="870"/>
      <c r="W936" s="870"/>
      <c r="X936" s="870"/>
      <c r="Y936" s="870"/>
      <c r="Z936" s="870"/>
      <c r="AA936" s="870"/>
    </row>
    <row r="937" spans="1:27" s="871" customFormat="1" ht="12.75" customHeight="1">
      <c r="A937" s="870"/>
      <c r="B937" s="870"/>
      <c r="C937" s="870"/>
      <c r="D937" s="870"/>
      <c r="E937" s="874"/>
      <c r="F937" s="874"/>
      <c r="G937" s="874"/>
      <c r="H937" s="874"/>
      <c r="M937" s="870"/>
      <c r="N937" s="870"/>
      <c r="O937" s="870"/>
      <c r="P937" s="870"/>
      <c r="Q937" s="870"/>
      <c r="R937" s="870"/>
      <c r="S937" s="870"/>
      <c r="T937" s="870"/>
      <c r="U937" s="870"/>
      <c r="V937" s="870"/>
      <c r="W937" s="870"/>
      <c r="X937" s="870"/>
      <c r="Y937" s="870"/>
      <c r="Z937" s="870"/>
      <c r="AA937" s="870"/>
    </row>
    <row r="938" spans="1:27" s="871" customFormat="1" ht="12.75" customHeight="1">
      <c r="A938" s="870"/>
      <c r="B938" s="870"/>
      <c r="C938" s="870"/>
      <c r="D938" s="870"/>
      <c r="E938" s="874"/>
      <c r="F938" s="874"/>
      <c r="G938" s="874"/>
      <c r="H938" s="874"/>
      <c r="M938" s="870"/>
      <c r="N938" s="870"/>
      <c r="O938" s="870"/>
      <c r="P938" s="870"/>
      <c r="Q938" s="870"/>
      <c r="R938" s="870"/>
      <c r="S938" s="870"/>
      <c r="T938" s="870"/>
      <c r="U938" s="870"/>
      <c r="V938" s="870"/>
      <c r="W938" s="870"/>
      <c r="X938" s="870"/>
      <c r="Y938" s="870"/>
      <c r="Z938" s="870"/>
      <c r="AA938" s="870"/>
    </row>
    <row r="939" spans="1:27" s="871" customFormat="1" ht="12.75" customHeight="1">
      <c r="A939" s="870"/>
      <c r="B939" s="870"/>
      <c r="C939" s="870"/>
      <c r="D939" s="870"/>
      <c r="E939" s="874"/>
      <c r="F939" s="874"/>
      <c r="G939" s="874"/>
      <c r="H939" s="874"/>
      <c r="M939" s="870"/>
      <c r="N939" s="870"/>
      <c r="O939" s="870"/>
      <c r="P939" s="870"/>
      <c r="Q939" s="870"/>
      <c r="R939" s="870"/>
      <c r="S939" s="870"/>
      <c r="T939" s="870"/>
      <c r="U939" s="870"/>
      <c r="V939" s="870"/>
      <c r="W939" s="870"/>
      <c r="X939" s="870"/>
      <c r="Y939" s="870"/>
      <c r="Z939" s="870"/>
      <c r="AA939" s="870"/>
    </row>
    <row r="940" spans="1:27" s="871" customFormat="1" ht="12.75" customHeight="1">
      <c r="A940" s="870"/>
      <c r="B940" s="870"/>
      <c r="C940" s="870"/>
      <c r="D940" s="870"/>
      <c r="E940" s="874"/>
      <c r="F940" s="874"/>
      <c r="G940" s="874"/>
      <c r="H940" s="874"/>
      <c r="M940" s="870"/>
      <c r="N940" s="870"/>
      <c r="O940" s="870"/>
      <c r="P940" s="870"/>
      <c r="Q940" s="870"/>
      <c r="R940" s="870"/>
      <c r="S940" s="870"/>
      <c r="T940" s="870"/>
      <c r="U940" s="870"/>
      <c r="V940" s="870"/>
      <c r="W940" s="870"/>
      <c r="X940" s="870"/>
      <c r="Y940" s="870"/>
      <c r="Z940" s="870"/>
      <c r="AA940" s="870"/>
    </row>
    <row r="941" spans="1:27" s="871" customFormat="1" ht="12.75" customHeight="1">
      <c r="A941" s="870"/>
      <c r="B941" s="870"/>
      <c r="C941" s="870"/>
      <c r="D941" s="870"/>
      <c r="E941" s="874"/>
      <c r="F941" s="874"/>
      <c r="G941" s="874"/>
      <c r="H941" s="874"/>
      <c r="M941" s="870"/>
      <c r="N941" s="870"/>
      <c r="O941" s="870"/>
      <c r="P941" s="870"/>
      <c r="Q941" s="870"/>
      <c r="R941" s="870"/>
      <c r="S941" s="870"/>
      <c r="T941" s="870"/>
      <c r="U941" s="870"/>
      <c r="V941" s="870"/>
      <c r="W941" s="870"/>
      <c r="X941" s="870"/>
      <c r="Y941" s="870"/>
      <c r="Z941" s="870"/>
      <c r="AA941" s="870"/>
    </row>
    <row r="942" spans="1:27" s="871" customFormat="1" ht="12.75" customHeight="1">
      <c r="A942" s="870"/>
      <c r="B942" s="870"/>
      <c r="C942" s="870"/>
      <c r="D942" s="870"/>
      <c r="E942" s="874"/>
      <c r="F942" s="874"/>
      <c r="G942" s="874"/>
      <c r="H942" s="874"/>
      <c r="M942" s="870"/>
      <c r="N942" s="870"/>
      <c r="O942" s="870"/>
      <c r="P942" s="870"/>
      <c r="Q942" s="870"/>
      <c r="R942" s="870"/>
      <c r="S942" s="870"/>
      <c r="T942" s="870"/>
      <c r="U942" s="870"/>
      <c r="V942" s="870"/>
      <c r="W942" s="870"/>
      <c r="X942" s="870"/>
      <c r="Y942" s="870"/>
      <c r="Z942" s="870"/>
      <c r="AA942" s="870"/>
    </row>
    <row r="943" spans="1:27" s="871" customFormat="1" ht="12.75" customHeight="1">
      <c r="A943" s="870"/>
      <c r="B943" s="870"/>
      <c r="C943" s="870"/>
      <c r="D943" s="870"/>
      <c r="E943" s="874"/>
      <c r="F943" s="874"/>
      <c r="G943" s="874"/>
      <c r="H943" s="874"/>
      <c r="M943" s="870"/>
      <c r="N943" s="870"/>
      <c r="O943" s="870"/>
      <c r="P943" s="870"/>
      <c r="Q943" s="870"/>
      <c r="R943" s="870"/>
      <c r="S943" s="870"/>
      <c r="T943" s="870"/>
      <c r="U943" s="870"/>
      <c r="V943" s="870"/>
      <c r="W943" s="870"/>
      <c r="X943" s="870"/>
      <c r="Y943" s="870"/>
      <c r="Z943" s="870"/>
      <c r="AA943" s="870"/>
    </row>
    <row r="944" spans="1:27" s="871" customFormat="1" ht="12.75" customHeight="1">
      <c r="A944" s="870"/>
      <c r="B944" s="870"/>
      <c r="C944" s="870"/>
      <c r="D944" s="870"/>
      <c r="E944" s="874"/>
      <c r="F944" s="874"/>
      <c r="G944" s="874"/>
      <c r="H944" s="874"/>
      <c r="M944" s="870"/>
      <c r="N944" s="870"/>
      <c r="O944" s="870"/>
      <c r="P944" s="870"/>
      <c r="Q944" s="870"/>
      <c r="R944" s="870"/>
      <c r="S944" s="870"/>
      <c r="T944" s="870"/>
      <c r="U944" s="870"/>
      <c r="V944" s="870"/>
      <c r="W944" s="870"/>
      <c r="X944" s="870"/>
      <c r="Y944" s="870"/>
      <c r="Z944" s="870"/>
      <c r="AA944" s="870"/>
    </row>
    <row r="945" spans="1:27" s="871" customFormat="1" ht="12.75" customHeight="1">
      <c r="A945" s="870"/>
      <c r="B945" s="870"/>
      <c r="C945" s="870"/>
      <c r="D945" s="870"/>
      <c r="E945" s="874"/>
      <c r="F945" s="874"/>
      <c r="G945" s="874"/>
      <c r="H945" s="874"/>
      <c r="M945" s="870"/>
      <c r="N945" s="870"/>
      <c r="O945" s="870"/>
      <c r="P945" s="870"/>
      <c r="Q945" s="870"/>
      <c r="R945" s="870"/>
      <c r="S945" s="870"/>
      <c r="T945" s="870"/>
      <c r="U945" s="870"/>
      <c r="V945" s="870"/>
      <c r="W945" s="870"/>
      <c r="X945" s="870"/>
      <c r="Y945" s="870"/>
      <c r="Z945" s="870"/>
      <c r="AA945" s="870"/>
    </row>
    <row r="946" spans="1:27" s="871" customFormat="1" ht="12.75" customHeight="1">
      <c r="A946" s="870"/>
      <c r="B946" s="870"/>
      <c r="C946" s="870"/>
      <c r="D946" s="870"/>
      <c r="E946" s="874"/>
      <c r="F946" s="874"/>
      <c r="G946" s="874"/>
      <c r="H946" s="874"/>
      <c r="M946" s="870"/>
      <c r="N946" s="870"/>
      <c r="O946" s="870"/>
      <c r="P946" s="870"/>
      <c r="Q946" s="870"/>
      <c r="R946" s="870"/>
      <c r="S946" s="870"/>
      <c r="T946" s="870"/>
      <c r="U946" s="870"/>
      <c r="V946" s="870"/>
      <c r="W946" s="870"/>
      <c r="X946" s="870"/>
      <c r="Y946" s="870"/>
      <c r="Z946" s="870"/>
      <c r="AA946" s="870"/>
    </row>
    <row r="947" spans="1:27" s="871" customFormat="1" ht="12.75" customHeight="1">
      <c r="A947" s="870"/>
      <c r="B947" s="870"/>
      <c r="C947" s="870"/>
      <c r="D947" s="870"/>
      <c r="E947" s="874"/>
      <c r="F947" s="874"/>
      <c r="G947" s="874"/>
      <c r="H947" s="874"/>
      <c r="M947" s="870"/>
      <c r="N947" s="870"/>
      <c r="O947" s="870"/>
      <c r="P947" s="870"/>
      <c r="Q947" s="870"/>
      <c r="R947" s="870"/>
      <c r="S947" s="870"/>
      <c r="T947" s="870"/>
      <c r="U947" s="870"/>
      <c r="V947" s="870"/>
      <c r="W947" s="870"/>
      <c r="X947" s="870"/>
      <c r="Y947" s="870"/>
      <c r="Z947" s="870"/>
      <c r="AA947" s="870"/>
    </row>
    <row r="948" spans="1:27" s="871" customFormat="1" ht="12.75" customHeight="1">
      <c r="A948" s="870"/>
      <c r="B948" s="870"/>
      <c r="C948" s="870"/>
      <c r="D948" s="870"/>
      <c r="E948" s="874"/>
      <c r="F948" s="874"/>
      <c r="G948" s="874"/>
      <c r="H948" s="874"/>
      <c r="M948" s="870"/>
      <c r="N948" s="870"/>
      <c r="O948" s="870"/>
      <c r="P948" s="870"/>
      <c r="Q948" s="870"/>
      <c r="R948" s="870"/>
      <c r="S948" s="870"/>
      <c r="T948" s="870"/>
      <c r="U948" s="870"/>
      <c r="V948" s="870"/>
      <c r="W948" s="870"/>
      <c r="X948" s="870"/>
      <c r="Y948" s="870"/>
      <c r="Z948" s="870"/>
      <c r="AA948" s="870"/>
    </row>
    <row r="949" spans="1:27" s="871" customFormat="1" ht="12.75" customHeight="1">
      <c r="A949" s="870"/>
      <c r="B949" s="870"/>
      <c r="C949" s="870"/>
      <c r="D949" s="870"/>
      <c r="E949" s="874"/>
      <c r="F949" s="874"/>
      <c r="G949" s="874"/>
      <c r="H949" s="874"/>
      <c r="M949" s="870"/>
      <c r="N949" s="870"/>
      <c r="O949" s="870"/>
      <c r="P949" s="870"/>
      <c r="Q949" s="870"/>
      <c r="R949" s="870"/>
      <c r="S949" s="870"/>
      <c r="T949" s="870"/>
      <c r="U949" s="870"/>
      <c r="V949" s="870"/>
      <c r="W949" s="870"/>
      <c r="X949" s="870"/>
      <c r="Y949" s="870"/>
      <c r="Z949" s="870"/>
      <c r="AA949" s="870"/>
    </row>
    <row r="950" spans="1:27" s="871" customFormat="1" ht="12.75" customHeight="1">
      <c r="A950" s="870"/>
      <c r="B950" s="870"/>
      <c r="C950" s="870"/>
      <c r="D950" s="870"/>
      <c r="E950" s="874"/>
      <c r="F950" s="874"/>
      <c r="G950" s="874"/>
      <c r="H950" s="874"/>
      <c r="M950" s="870"/>
      <c r="N950" s="870"/>
      <c r="O950" s="870"/>
      <c r="P950" s="870"/>
      <c r="Q950" s="870"/>
      <c r="R950" s="870"/>
      <c r="S950" s="870"/>
      <c r="T950" s="870"/>
      <c r="U950" s="870"/>
      <c r="V950" s="870"/>
      <c r="W950" s="870"/>
      <c r="X950" s="870"/>
      <c r="Y950" s="870"/>
      <c r="Z950" s="870"/>
      <c r="AA950" s="870"/>
    </row>
    <row r="951" spans="1:27" s="871" customFormat="1" ht="12.75" customHeight="1">
      <c r="A951" s="870"/>
      <c r="B951" s="870"/>
      <c r="C951" s="870"/>
      <c r="D951" s="870"/>
      <c r="E951" s="874"/>
      <c r="F951" s="874"/>
      <c r="G951" s="874"/>
      <c r="H951" s="874"/>
      <c r="M951" s="870"/>
      <c r="N951" s="870"/>
      <c r="O951" s="870"/>
      <c r="P951" s="870"/>
      <c r="Q951" s="870"/>
      <c r="R951" s="870"/>
      <c r="S951" s="870"/>
      <c r="T951" s="870"/>
      <c r="U951" s="870"/>
      <c r="V951" s="870"/>
      <c r="W951" s="870"/>
      <c r="X951" s="870"/>
      <c r="Y951" s="870"/>
      <c r="Z951" s="870"/>
      <c r="AA951" s="870"/>
    </row>
    <row r="952" spans="1:27" s="871" customFormat="1" ht="12.75" customHeight="1">
      <c r="A952" s="870"/>
      <c r="B952" s="870"/>
      <c r="C952" s="870"/>
      <c r="D952" s="870"/>
      <c r="E952" s="874"/>
      <c r="F952" s="874"/>
      <c r="G952" s="874"/>
      <c r="H952" s="874"/>
      <c r="M952" s="870"/>
      <c r="N952" s="870"/>
      <c r="O952" s="870"/>
      <c r="P952" s="870"/>
      <c r="Q952" s="870"/>
      <c r="R952" s="870"/>
      <c r="S952" s="870"/>
      <c r="T952" s="870"/>
      <c r="U952" s="870"/>
      <c r="V952" s="870"/>
      <c r="W952" s="870"/>
      <c r="X952" s="870"/>
      <c r="Y952" s="870"/>
      <c r="Z952" s="870"/>
      <c r="AA952" s="870"/>
    </row>
    <row r="953" spans="1:27" s="871" customFormat="1" ht="12.75" customHeight="1">
      <c r="A953" s="870"/>
      <c r="B953" s="870"/>
      <c r="C953" s="870"/>
      <c r="D953" s="870"/>
      <c r="E953" s="874"/>
      <c r="F953" s="874"/>
      <c r="G953" s="874"/>
      <c r="H953" s="874"/>
      <c r="M953" s="870"/>
      <c r="N953" s="870"/>
      <c r="O953" s="870"/>
      <c r="P953" s="870"/>
      <c r="Q953" s="870"/>
      <c r="R953" s="870"/>
      <c r="S953" s="870"/>
      <c r="T953" s="870"/>
      <c r="U953" s="870"/>
      <c r="V953" s="870"/>
      <c r="W953" s="870"/>
      <c r="X953" s="870"/>
      <c r="Y953" s="870"/>
      <c r="Z953" s="870"/>
      <c r="AA953" s="870"/>
    </row>
    <row r="954" spans="1:27" s="871" customFormat="1" ht="12.75" customHeight="1">
      <c r="A954" s="870"/>
      <c r="B954" s="870"/>
      <c r="C954" s="870"/>
      <c r="D954" s="870"/>
      <c r="E954" s="874"/>
      <c r="F954" s="874"/>
      <c r="G954" s="874"/>
      <c r="H954" s="874"/>
      <c r="M954" s="870"/>
      <c r="N954" s="870"/>
      <c r="O954" s="870"/>
      <c r="P954" s="870"/>
      <c r="Q954" s="870"/>
      <c r="R954" s="870"/>
      <c r="S954" s="870"/>
      <c r="T954" s="870"/>
      <c r="U954" s="870"/>
      <c r="V954" s="870"/>
      <c r="W954" s="870"/>
      <c r="X954" s="870"/>
      <c r="Y954" s="870"/>
      <c r="Z954" s="870"/>
      <c r="AA954" s="870"/>
    </row>
    <row r="955" spans="1:27" s="871" customFormat="1" ht="12.75" customHeight="1">
      <c r="A955" s="870"/>
      <c r="B955" s="870"/>
      <c r="C955" s="870"/>
      <c r="D955" s="870"/>
      <c r="E955" s="874"/>
      <c r="F955" s="874"/>
      <c r="G955" s="874"/>
      <c r="H955" s="874"/>
      <c r="M955" s="870"/>
      <c r="N955" s="870"/>
      <c r="O955" s="870"/>
      <c r="P955" s="870"/>
      <c r="Q955" s="870"/>
      <c r="R955" s="870"/>
      <c r="S955" s="870"/>
      <c r="T955" s="870"/>
      <c r="U955" s="870"/>
      <c r="V955" s="870"/>
      <c r="W955" s="870"/>
      <c r="X955" s="870"/>
      <c r="Y955" s="870"/>
      <c r="Z955" s="870"/>
      <c r="AA955" s="870"/>
    </row>
    <row r="956" spans="1:27" s="871" customFormat="1" ht="12.75" customHeight="1">
      <c r="A956" s="870"/>
      <c r="B956" s="870"/>
      <c r="C956" s="870"/>
      <c r="D956" s="870"/>
      <c r="E956" s="874"/>
      <c r="F956" s="874"/>
      <c r="G956" s="874"/>
      <c r="H956" s="874"/>
      <c r="M956" s="870"/>
      <c r="N956" s="870"/>
      <c r="O956" s="870"/>
      <c r="P956" s="870"/>
      <c r="Q956" s="870"/>
      <c r="R956" s="870"/>
      <c r="S956" s="870"/>
      <c r="T956" s="870"/>
      <c r="U956" s="870"/>
      <c r="V956" s="870"/>
      <c r="W956" s="870"/>
      <c r="X956" s="870"/>
      <c r="Y956" s="870"/>
      <c r="Z956" s="870"/>
      <c r="AA956" s="870"/>
    </row>
    <row r="957" spans="1:27" s="871" customFormat="1" ht="12.75" customHeight="1">
      <c r="A957" s="870"/>
      <c r="B957" s="870"/>
      <c r="C957" s="870"/>
      <c r="D957" s="870"/>
      <c r="E957" s="874"/>
      <c r="F957" s="874"/>
      <c r="G957" s="874"/>
      <c r="H957" s="874"/>
      <c r="M957" s="870"/>
      <c r="N957" s="870"/>
      <c r="O957" s="870"/>
      <c r="P957" s="870"/>
      <c r="Q957" s="870"/>
      <c r="R957" s="870"/>
      <c r="S957" s="870"/>
      <c r="T957" s="870"/>
      <c r="U957" s="870"/>
      <c r="V957" s="870"/>
      <c r="W957" s="870"/>
      <c r="X957" s="870"/>
      <c r="Y957" s="870"/>
      <c r="Z957" s="870"/>
      <c r="AA957" s="870"/>
    </row>
    <row r="958" spans="1:27" s="871" customFormat="1" ht="12.75" customHeight="1">
      <c r="A958" s="870"/>
      <c r="B958" s="870"/>
      <c r="C958" s="870"/>
      <c r="D958" s="870"/>
      <c r="E958" s="874"/>
      <c r="F958" s="874"/>
      <c r="G958" s="874"/>
      <c r="H958" s="874"/>
      <c r="M958" s="870"/>
      <c r="N958" s="870"/>
      <c r="O958" s="870"/>
      <c r="P958" s="870"/>
      <c r="Q958" s="870"/>
      <c r="R958" s="870"/>
      <c r="S958" s="870"/>
      <c r="T958" s="870"/>
      <c r="U958" s="870"/>
      <c r="V958" s="870"/>
      <c r="W958" s="870"/>
      <c r="X958" s="870"/>
      <c r="Y958" s="870"/>
      <c r="Z958" s="870"/>
      <c r="AA958" s="870"/>
    </row>
    <row r="959" spans="1:27" s="871" customFormat="1" ht="12.75" customHeight="1">
      <c r="A959" s="870"/>
      <c r="B959" s="870"/>
      <c r="C959" s="870"/>
      <c r="D959" s="870"/>
      <c r="E959" s="874"/>
      <c r="F959" s="874"/>
      <c r="G959" s="874"/>
      <c r="H959" s="874"/>
      <c r="M959" s="870"/>
      <c r="N959" s="870"/>
      <c r="O959" s="870"/>
      <c r="P959" s="870"/>
      <c r="Q959" s="870"/>
      <c r="R959" s="870"/>
      <c r="S959" s="870"/>
      <c r="T959" s="870"/>
      <c r="U959" s="870"/>
      <c r="V959" s="870"/>
      <c r="W959" s="870"/>
      <c r="X959" s="870"/>
      <c r="Y959" s="870"/>
      <c r="Z959" s="870"/>
      <c r="AA959" s="870"/>
    </row>
    <row r="960" spans="1:27" s="871" customFormat="1" ht="12.75" customHeight="1">
      <c r="A960" s="870"/>
      <c r="B960" s="870"/>
      <c r="C960" s="870"/>
      <c r="D960" s="870"/>
      <c r="E960" s="874"/>
      <c r="F960" s="874"/>
      <c r="G960" s="874"/>
      <c r="H960" s="874"/>
      <c r="M960" s="870"/>
      <c r="N960" s="870"/>
      <c r="O960" s="870"/>
      <c r="P960" s="870"/>
      <c r="Q960" s="870"/>
      <c r="R960" s="870"/>
      <c r="S960" s="870"/>
      <c r="T960" s="870"/>
      <c r="U960" s="870"/>
      <c r="V960" s="870"/>
      <c r="W960" s="870"/>
      <c r="X960" s="870"/>
      <c r="Y960" s="870"/>
      <c r="Z960" s="870"/>
      <c r="AA960" s="870"/>
    </row>
    <row r="961" spans="1:27" s="871" customFormat="1" ht="12.75" customHeight="1">
      <c r="A961" s="870"/>
      <c r="B961" s="870"/>
      <c r="C961" s="870"/>
      <c r="D961" s="870"/>
      <c r="E961" s="874"/>
      <c r="F961" s="874"/>
      <c r="G961" s="874"/>
      <c r="H961" s="874"/>
      <c r="M961" s="870"/>
      <c r="N961" s="870"/>
      <c r="O961" s="870"/>
      <c r="P961" s="870"/>
      <c r="Q961" s="870"/>
      <c r="R961" s="870"/>
      <c r="S961" s="870"/>
      <c r="T961" s="870"/>
      <c r="U961" s="870"/>
      <c r="V961" s="870"/>
      <c r="W961" s="870"/>
      <c r="X961" s="870"/>
      <c r="Y961" s="870"/>
      <c r="Z961" s="870"/>
      <c r="AA961" s="870"/>
    </row>
    <row r="962" spans="1:27" s="871" customFormat="1" ht="12.75" customHeight="1">
      <c r="A962" s="870"/>
      <c r="B962" s="870"/>
      <c r="C962" s="870"/>
      <c r="D962" s="870"/>
      <c r="E962" s="874"/>
      <c r="F962" s="874"/>
      <c r="G962" s="874"/>
      <c r="H962" s="874"/>
      <c r="M962" s="870"/>
      <c r="N962" s="870"/>
      <c r="O962" s="870"/>
      <c r="P962" s="870"/>
      <c r="Q962" s="870"/>
      <c r="R962" s="870"/>
      <c r="S962" s="870"/>
      <c r="T962" s="870"/>
      <c r="U962" s="870"/>
      <c r="V962" s="870"/>
      <c r="W962" s="870"/>
      <c r="X962" s="870"/>
      <c r="Y962" s="870"/>
      <c r="Z962" s="870"/>
      <c r="AA962" s="870"/>
    </row>
    <row r="963" spans="1:27" s="871" customFormat="1" ht="12.75" customHeight="1">
      <c r="A963" s="870"/>
      <c r="B963" s="870"/>
      <c r="C963" s="870"/>
      <c r="D963" s="870"/>
      <c r="E963" s="874"/>
      <c r="F963" s="874"/>
      <c r="G963" s="874"/>
      <c r="H963" s="874"/>
      <c r="M963" s="870"/>
      <c r="N963" s="870"/>
      <c r="O963" s="870"/>
      <c r="P963" s="870"/>
      <c r="Q963" s="870"/>
      <c r="R963" s="870"/>
      <c r="S963" s="870"/>
      <c r="T963" s="870"/>
      <c r="U963" s="870"/>
      <c r="V963" s="870"/>
      <c r="W963" s="870"/>
      <c r="X963" s="870"/>
      <c r="Y963" s="870"/>
      <c r="Z963" s="870"/>
      <c r="AA963" s="870"/>
    </row>
    <row r="964" spans="1:27" s="871" customFormat="1" ht="12.75" customHeight="1">
      <c r="A964" s="870"/>
      <c r="B964" s="870"/>
      <c r="C964" s="870"/>
      <c r="D964" s="870"/>
      <c r="E964" s="874"/>
      <c r="F964" s="874"/>
      <c r="G964" s="874"/>
      <c r="H964" s="874"/>
      <c r="M964" s="870"/>
      <c r="N964" s="870"/>
      <c r="O964" s="870"/>
      <c r="P964" s="870"/>
      <c r="Q964" s="870"/>
      <c r="R964" s="870"/>
      <c r="S964" s="870"/>
      <c r="T964" s="870"/>
      <c r="U964" s="870"/>
      <c r="V964" s="870"/>
      <c r="W964" s="870"/>
      <c r="X964" s="870"/>
      <c r="Y964" s="870"/>
      <c r="Z964" s="870"/>
      <c r="AA964" s="870"/>
    </row>
    <row r="965" spans="1:27" s="871" customFormat="1" ht="12.75" customHeight="1">
      <c r="A965" s="870"/>
      <c r="B965" s="870"/>
      <c r="C965" s="870"/>
      <c r="D965" s="870"/>
      <c r="E965" s="874"/>
      <c r="F965" s="874"/>
      <c r="G965" s="874"/>
      <c r="H965" s="874"/>
      <c r="M965" s="870"/>
      <c r="N965" s="870"/>
      <c r="O965" s="870"/>
      <c r="P965" s="870"/>
      <c r="Q965" s="870"/>
      <c r="R965" s="870"/>
      <c r="S965" s="870"/>
      <c r="T965" s="870"/>
      <c r="U965" s="870"/>
      <c r="V965" s="870"/>
      <c r="W965" s="870"/>
      <c r="X965" s="870"/>
      <c r="Y965" s="870"/>
      <c r="Z965" s="870"/>
      <c r="AA965" s="870"/>
    </row>
    <row r="966" spans="1:27" s="871" customFormat="1" ht="12.75" customHeight="1">
      <c r="A966" s="870"/>
      <c r="B966" s="870"/>
      <c r="C966" s="870"/>
      <c r="D966" s="870"/>
      <c r="E966" s="874"/>
      <c r="F966" s="874"/>
      <c r="G966" s="874"/>
      <c r="H966" s="874"/>
      <c r="M966" s="870"/>
      <c r="N966" s="870"/>
      <c r="O966" s="870"/>
      <c r="P966" s="870"/>
      <c r="Q966" s="870"/>
      <c r="R966" s="870"/>
      <c r="S966" s="870"/>
      <c r="T966" s="870"/>
      <c r="U966" s="870"/>
      <c r="V966" s="870"/>
      <c r="W966" s="870"/>
      <c r="X966" s="870"/>
      <c r="Y966" s="870"/>
      <c r="Z966" s="870"/>
      <c r="AA966" s="870"/>
    </row>
    <row r="967" spans="1:27" s="871" customFormat="1" ht="12.75" customHeight="1">
      <c r="A967" s="870"/>
      <c r="B967" s="870"/>
      <c r="C967" s="870"/>
      <c r="D967" s="870"/>
      <c r="E967" s="874"/>
      <c r="F967" s="874"/>
      <c r="G967" s="874"/>
      <c r="H967" s="874"/>
      <c r="M967" s="870"/>
      <c r="N967" s="870"/>
      <c r="O967" s="870"/>
      <c r="P967" s="870"/>
      <c r="Q967" s="870"/>
      <c r="R967" s="870"/>
      <c r="S967" s="870"/>
      <c r="T967" s="870"/>
      <c r="U967" s="870"/>
      <c r="V967" s="870"/>
      <c r="W967" s="870"/>
      <c r="X967" s="870"/>
      <c r="Y967" s="870"/>
      <c r="Z967" s="870"/>
      <c r="AA967" s="870"/>
    </row>
    <row r="968" spans="1:27" s="871" customFormat="1" ht="12.75" customHeight="1">
      <c r="A968" s="870"/>
      <c r="B968" s="870"/>
      <c r="C968" s="870"/>
      <c r="D968" s="870"/>
      <c r="E968" s="874"/>
      <c r="F968" s="874"/>
      <c r="G968" s="874"/>
      <c r="H968" s="874"/>
      <c r="M968" s="870"/>
      <c r="N968" s="870"/>
      <c r="O968" s="870"/>
      <c r="P968" s="870"/>
      <c r="Q968" s="870"/>
      <c r="R968" s="870"/>
      <c r="S968" s="870"/>
      <c r="T968" s="870"/>
      <c r="U968" s="870"/>
      <c r="V968" s="870"/>
      <c r="W968" s="870"/>
      <c r="X968" s="870"/>
      <c r="Y968" s="870"/>
      <c r="Z968" s="870"/>
      <c r="AA968" s="870"/>
    </row>
    <row r="969" spans="1:27" s="871" customFormat="1" ht="12.75" customHeight="1">
      <c r="A969" s="870"/>
      <c r="B969" s="870"/>
      <c r="C969" s="870"/>
      <c r="D969" s="870"/>
      <c r="E969" s="874"/>
      <c r="F969" s="874"/>
      <c r="G969" s="874"/>
      <c r="H969" s="874"/>
      <c r="M969" s="870"/>
      <c r="N969" s="870"/>
      <c r="O969" s="870"/>
      <c r="P969" s="870"/>
      <c r="Q969" s="870"/>
      <c r="R969" s="870"/>
      <c r="S969" s="870"/>
      <c r="T969" s="870"/>
      <c r="U969" s="870"/>
      <c r="V969" s="870"/>
      <c r="W969" s="870"/>
      <c r="X969" s="870"/>
      <c r="Y969" s="870"/>
      <c r="Z969" s="870"/>
      <c r="AA969" s="870"/>
    </row>
    <row r="970" spans="1:27" s="871" customFormat="1" ht="12.75" customHeight="1">
      <c r="A970" s="870"/>
      <c r="B970" s="870"/>
      <c r="C970" s="870"/>
      <c r="D970" s="870"/>
      <c r="E970" s="874"/>
      <c r="F970" s="874"/>
      <c r="G970" s="874"/>
      <c r="H970" s="874"/>
      <c r="M970" s="870"/>
      <c r="N970" s="870"/>
      <c r="O970" s="870"/>
      <c r="P970" s="870"/>
      <c r="Q970" s="870"/>
      <c r="R970" s="870"/>
      <c r="S970" s="870"/>
      <c r="T970" s="870"/>
      <c r="U970" s="870"/>
      <c r="V970" s="870"/>
      <c r="W970" s="870"/>
      <c r="X970" s="870"/>
      <c r="Y970" s="870"/>
      <c r="Z970" s="870"/>
      <c r="AA970" s="870"/>
    </row>
    <row r="971" spans="1:27" s="871" customFormat="1" ht="12.75" customHeight="1">
      <c r="A971" s="870"/>
      <c r="B971" s="870"/>
      <c r="C971" s="870"/>
      <c r="D971" s="870"/>
      <c r="E971" s="874"/>
      <c r="F971" s="874"/>
      <c r="G971" s="874"/>
      <c r="H971" s="874"/>
      <c r="M971" s="870"/>
      <c r="N971" s="870"/>
      <c r="O971" s="870"/>
      <c r="P971" s="870"/>
      <c r="Q971" s="870"/>
      <c r="R971" s="870"/>
      <c r="S971" s="870"/>
      <c r="T971" s="870"/>
      <c r="U971" s="870"/>
      <c r="V971" s="870"/>
      <c r="W971" s="870"/>
      <c r="X971" s="870"/>
      <c r="Y971" s="870"/>
      <c r="Z971" s="870"/>
      <c r="AA971" s="870"/>
    </row>
    <row r="972" spans="1:27" s="871" customFormat="1" ht="12.75" customHeight="1">
      <c r="A972" s="870"/>
      <c r="B972" s="870"/>
      <c r="C972" s="870"/>
      <c r="D972" s="870"/>
      <c r="E972" s="874"/>
      <c r="F972" s="874"/>
      <c r="G972" s="874"/>
      <c r="H972" s="874"/>
      <c r="M972" s="870"/>
      <c r="N972" s="870"/>
      <c r="O972" s="870"/>
      <c r="P972" s="870"/>
      <c r="Q972" s="870"/>
      <c r="R972" s="870"/>
      <c r="S972" s="870"/>
      <c r="T972" s="870"/>
      <c r="U972" s="870"/>
      <c r="V972" s="870"/>
      <c r="W972" s="870"/>
      <c r="X972" s="870"/>
      <c r="Y972" s="870"/>
      <c r="Z972" s="870"/>
      <c r="AA972" s="870"/>
    </row>
    <row r="973" spans="1:27" s="871" customFormat="1" ht="12.75" customHeight="1">
      <c r="A973" s="870"/>
      <c r="B973" s="870"/>
      <c r="C973" s="870"/>
      <c r="D973" s="870"/>
      <c r="E973" s="874"/>
      <c r="F973" s="874"/>
      <c r="G973" s="874"/>
      <c r="H973" s="874"/>
      <c r="M973" s="870"/>
      <c r="N973" s="870"/>
      <c r="O973" s="870"/>
      <c r="P973" s="870"/>
      <c r="Q973" s="870"/>
      <c r="R973" s="870"/>
      <c r="S973" s="870"/>
      <c r="T973" s="870"/>
      <c r="U973" s="870"/>
      <c r="V973" s="870"/>
      <c r="W973" s="870"/>
      <c r="X973" s="870"/>
      <c r="Y973" s="870"/>
      <c r="Z973" s="870"/>
      <c r="AA973" s="870"/>
    </row>
    <row r="974" spans="1:27" s="871" customFormat="1" ht="12.75" customHeight="1">
      <c r="A974" s="870"/>
      <c r="B974" s="870"/>
      <c r="C974" s="870"/>
      <c r="D974" s="870"/>
      <c r="E974" s="874"/>
      <c r="F974" s="874"/>
      <c r="G974" s="874"/>
      <c r="H974" s="874"/>
      <c r="M974" s="870"/>
      <c r="N974" s="870"/>
      <c r="O974" s="870"/>
      <c r="P974" s="870"/>
      <c r="Q974" s="870"/>
      <c r="R974" s="870"/>
      <c r="S974" s="870"/>
      <c r="T974" s="870"/>
      <c r="U974" s="870"/>
      <c r="V974" s="870"/>
      <c r="W974" s="870"/>
      <c r="X974" s="870"/>
      <c r="Y974" s="870"/>
      <c r="Z974" s="870"/>
      <c r="AA974" s="870"/>
    </row>
    <row r="975" spans="1:27" s="871" customFormat="1" ht="12.75" customHeight="1">
      <c r="A975" s="870"/>
      <c r="B975" s="870"/>
      <c r="C975" s="870"/>
      <c r="D975" s="870"/>
      <c r="E975" s="874"/>
      <c r="F975" s="874"/>
      <c r="G975" s="874"/>
      <c r="H975" s="874"/>
      <c r="M975" s="870"/>
      <c r="N975" s="870"/>
      <c r="O975" s="870"/>
      <c r="P975" s="870"/>
      <c r="Q975" s="870"/>
      <c r="R975" s="870"/>
      <c r="S975" s="870"/>
      <c r="T975" s="870"/>
      <c r="U975" s="870"/>
      <c r="V975" s="870"/>
      <c r="W975" s="870"/>
      <c r="X975" s="870"/>
      <c r="Y975" s="870"/>
      <c r="Z975" s="870"/>
      <c r="AA975" s="870"/>
    </row>
    <row r="976" spans="1:27" s="871" customFormat="1" ht="12.75" customHeight="1">
      <c r="A976" s="870"/>
      <c r="B976" s="870"/>
      <c r="C976" s="870"/>
      <c r="D976" s="870"/>
      <c r="E976" s="874"/>
      <c r="F976" s="874"/>
      <c r="G976" s="874"/>
      <c r="H976" s="874"/>
      <c r="M976" s="870"/>
      <c r="N976" s="870"/>
      <c r="O976" s="870"/>
      <c r="P976" s="870"/>
      <c r="Q976" s="870"/>
      <c r="R976" s="870"/>
      <c r="S976" s="870"/>
      <c r="T976" s="870"/>
      <c r="U976" s="870"/>
      <c r="V976" s="870"/>
      <c r="W976" s="870"/>
      <c r="X976" s="870"/>
      <c r="Y976" s="870"/>
      <c r="Z976" s="870"/>
      <c r="AA976" s="870"/>
    </row>
    <row r="977" spans="1:27" s="871" customFormat="1" ht="12.75" customHeight="1">
      <c r="A977" s="870"/>
      <c r="B977" s="870"/>
      <c r="C977" s="870"/>
      <c r="D977" s="870"/>
      <c r="E977" s="874"/>
      <c r="F977" s="874"/>
      <c r="G977" s="874"/>
      <c r="H977" s="874"/>
      <c r="M977" s="870"/>
      <c r="N977" s="870"/>
      <c r="O977" s="870"/>
      <c r="P977" s="870"/>
      <c r="Q977" s="870"/>
      <c r="R977" s="870"/>
      <c r="S977" s="870"/>
      <c r="T977" s="870"/>
      <c r="U977" s="870"/>
      <c r="V977" s="870"/>
      <c r="W977" s="870"/>
      <c r="X977" s="870"/>
      <c r="Y977" s="870"/>
      <c r="Z977" s="870"/>
      <c r="AA977" s="870"/>
    </row>
    <row r="978" spans="1:27" s="871" customFormat="1" ht="12.75" customHeight="1">
      <c r="A978" s="870"/>
      <c r="B978" s="870"/>
      <c r="C978" s="870"/>
      <c r="D978" s="870"/>
      <c r="E978" s="874"/>
      <c r="F978" s="874"/>
      <c r="G978" s="874"/>
      <c r="H978" s="874"/>
      <c r="M978" s="870"/>
      <c r="N978" s="870"/>
      <c r="O978" s="870"/>
      <c r="P978" s="870"/>
      <c r="Q978" s="870"/>
      <c r="R978" s="870"/>
      <c r="S978" s="870"/>
      <c r="T978" s="870"/>
      <c r="U978" s="870"/>
      <c r="V978" s="870"/>
      <c r="W978" s="870"/>
      <c r="X978" s="870"/>
      <c r="Y978" s="870"/>
      <c r="Z978" s="870"/>
      <c r="AA978" s="870"/>
    </row>
    <row r="979" spans="1:27" s="871" customFormat="1" ht="12.75" customHeight="1">
      <c r="A979" s="870"/>
      <c r="B979" s="870"/>
      <c r="C979" s="870"/>
      <c r="D979" s="870"/>
      <c r="E979" s="874"/>
      <c r="F979" s="874"/>
      <c r="G979" s="874"/>
      <c r="H979" s="874"/>
      <c r="M979" s="870"/>
      <c r="N979" s="870"/>
      <c r="O979" s="870"/>
      <c r="P979" s="870"/>
      <c r="Q979" s="870"/>
      <c r="R979" s="870"/>
      <c r="S979" s="870"/>
      <c r="T979" s="870"/>
      <c r="U979" s="870"/>
      <c r="V979" s="870"/>
      <c r="W979" s="870"/>
      <c r="X979" s="870"/>
      <c r="Y979" s="870"/>
      <c r="Z979" s="870"/>
      <c r="AA979" s="870"/>
    </row>
    <row r="980" spans="1:27" s="871" customFormat="1" ht="12.75" customHeight="1">
      <c r="A980" s="870"/>
      <c r="B980" s="870"/>
      <c r="C980" s="870"/>
      <c r="D980" s="870"/>
      <c r="E980" s="874"/>
      <c r="F980" s="874"/>
      <c r="G980" s="874"/>
      <c r="H980" s="874"/>
      <c r="M980" s="870"/>
      <c r="N980" s="870"/>
      <c r="O980" s="870"/>
      <c r="P980" s="870"/>
      <c r="Q980" s="870"/>
      <c r="R980" s="870"/>
      <c r="S980" s="870"/>
      <c r="T980" s="870"/>
      <c r="U980" s="870"/>
      <c r="V980" s="870"/>
      <c r="W980" s="870"/>
      <c r="X980" s="870"/>
      <c r="Y980" s="870"/>
      <c r="Z980" s="870"/>
      <c r="AA980" s="870"/>
    </row>
    <row r="981" spans="1:27" s="871" customFormat="1" ht="12.75" customHeight="1">
      <c r="A981" s="870"/>
      <c r="B981" s="870"/>
      <c r="C981" s="870"/>
      <c r="D981" s="870"/>
      <c r="E981" s="874"/>
      <c r="F981" s="874"/>
      <c r="G981" s="874"/>
      <c r="H981" s="874"/>
      <c r="M981" s="870"/>
      <c r="N981" s="870"/>
      <c r="O981" s="870"/>
      <c r="P981" s="870"/>
      <c r="Q981" s="870"/>
      <c r="R981" s="870"/>
      <c r="S981" s="870"/>
      <c r="T981" s="870"/>
      <c r="U981" s="870"/>
      <c r="V981" s="870"/>
      <c r="W981" s="870"/>
      <c r="X981" s="870"/>
      <c r="Y981" s="870"/>
      <c r="Z981" s="870"/>
      <c r="AA981" s="870"/>
    </row>
    <row r="982" spans="1:27" s="871" customFormat="1" ht="12.75" customHeight="1">
      <c r="A982" s="870"/>
      <c r="B982" s="870"/>
      <c r="C982" s="870"/>
      <c r="D982" s="870"/>
      <c r="E982" s="874"/>
      <c r="F982" s="874"/>
      <c r="G982" s="874"/>
      <c r="H982" s="874"/>
      <c r="M982" s="870"/>
      <c r="N982" s="870"/>
      <c r="O982" s="870"/>
      <c r="P982" s="870"/>
      <c r="Q982" s="870"/>
      <c r="R982" s="870"/>
      <c r="S982" s="870"/>
      <c r="T982" s="870"/>
      <c r="U982" s="870"/>
      <c r="V982" s="870"/>
      <c r="W982" s="870"/>
      <c r="X982" s="870"/>
      <c r="Y982" s="870"/>
      <c r="Z982" s="870"/>
      <c r="AA982" s="870"/>
    </row>
    <row r="983" spans="1:27" s="871" customFormat="1" ht="12.75" customHeight="1">
      <c r="A983" s="870"/>
      <c r="B983" s="870"/>
      <c r="C983" s="870"/>
      <c r="D983" s="870"/>
      <c r="E983" s="874"/>
      <c r="F983" s="874"/>
      <c r="G983" s="874"/>
      <c r="H983" s="874"/>
      <c r="M983" s="870"/>
      <c r="N983" s="870"/>
      <c r="O983" s="870"/>
      <c r="P983" s="870"/>
      <c r="Q983" s="870"/>
      <c r="R983" s="870"/>
      <c r="S983" s="870"/>
      <c r="T983" s="870"/>
      <c r="U983" s="870"/>
      <c r="V983" s="870"/>
      <c r="W983" s="870"/>
      <c r="X983" s="870"/>
      <c r="Y983" s="870"/>
      <c r="Z983" s="870"/>
      <c r="AA983" s="870"/>
    </row>
    <row r="984" spans="1:27" s="871" customFormat="1" ht="12.75" customHeight="1">
      <c r="A984" s="870"/>
      <c r="B984" s="870"/>
      <c r="C984" s="870"/>
      <c r="D984" s="870"/>
      <c r="E984" s="874"/>
      <c r="F984" s="874"/>
      <c r="G984" s="874"/>
      <c r="H984" s="874"/>
      <c r="M984" s="870"/>
      <c r="N984" s="870"/>
      <c r="O984" s="870"/>
      <c r="P984" s="870"/>
      <c r="Q984" s="870"/>
      <c r="R984" s="870"/>
      <c r="S984" s="870"/>
      <c r="T984" s="870"/>
      <c r="U984" s="870"/>
      <c r="V984" s="870"/>
      <c r="W984" s="870"/>
      <c r="X984" s="870"/>
      <c r="Y984" s="870"/>
      <c r="Z984" s="870"/>
      <c r="AA984" s="870"/>
    </row>
    <row r="985" spans="1:27" s="871" customFormat="1" ht="12.75" customHeight="1">
      <c r="A985" s="870"/>
      <c r="B985" s="870"/>
      <c r="C985" s="870"/>
      <c r="D985" s="870"/>
      <c r="E985" s="874"/>
      <c r="F985" s="874"/>
      <c r="G985" s="874"/>
      <c r="H985" s="874"/>
      <c r="M985" s="870"/>
      <c r="N985" s="870"/>
      <c r="O985" s="870"/>
      <c r="P985" s="870"/>
      <c r="Q985" s="870"/>
      <c r="R985" s="870"/>
      <c r="S985" s="870"/>
      <c r="T985" s="870"/>
      <c r="U985" s="870"/>
      <c r="V985" s="870"/>
      <c r="W985" s="870"/>
      <c r="X985" s="870"/>
      <c r="Y985" s="870"/>
      <c r="Z985" s="870"/>
      <c r="AA985" s="870"/>
    </row>
    <row r="986" spans="1:27" s="871" customFormat="1" ht="12.75" customHeight="1">
      <c r="A986" s="870"/>
      <c r="B986" s="870"/>
      <c r="C986" s="870"/>
      <c r="D986" s="870"/>
      <c r="E986" s="874"/>
      <c r="F986" s="874"/>
      <c r="G986" s="874"/>
      <c r="H986" s="874"/>
      <c r="M986" s="870"/>
      <c r="N986" s="870"/>
      <c r="O986" s="870"/>
      <c r="P986" s="870"/>
      <c r="Q986" s="870"/>
      <c r="R986" s="870"/>
      <c r="S986" s="870"/>
      <c r="T986" s="870"/>
      <c r="U986" s="870"/>
      <c r="V986" s="870"/>
      <c r="W986" s="870"/>
      <c r="X986" s="870"/>
      <c r="Y986" s="870"/>
      <c r="Z986" s="870"/>
      <c r="AA986" s="870"/>
    </row>
    <row r="987" spans="1:27" s="871" customFormat="1" ht="12.75" customHeight="1">
      <c r="A987" s="870"/>
      <c r="B987" s="870"/>
      <c r="C987" s="870"/>
      <c r="D987" s="870"/>
      <c r="E987" s="874"/>
      <c r="F987" s="874"/>
      <c r="G987" s="874"/>
      <c r="H987" s="874"/>
      <c r="M987" s="870"/>
      <c r="N987" s="870"/>
      <c r="O987" s="870"/>
      <c r="P987" s="870"/>
      <c r="Q987" s="870"/>
      <c r="R987" s="870"/>
      <c r="S987" s="870"/>
      <c r="T987" s="870"/>
      <c r="U987" s="870"/>
      <c r="V987" s="870"/>
      <c r="W987" s="870"/>
      <c r="X987" s="870"/>
      <c r="Y987" s="870"/>
      <c r="Z987" s="870"/>
      <c r="AA987" s="870"/>
    </row>
    <row r="988" spans="1:27" s="871" customFormat="1" ht="12.75" customHeight="1">
      <c r="A988" s="870"/>
      <c r="B988" s="870"/>
      <c r="C988" s="870"/>
      <c r="D988" s="870"/>
      <c r="E988" s="874"/>
      <c r="F988" s="874"/>
      <c r="G988" s="874"/>
      <c r="H988" s="874"/>
      <c r="M988" s="870"/>
      <c r="N988" s="870"/>
      <c r="O988" s="870"/>
      <c r="P988" s="870"/>
      <c r="Q988" s="870"/>
      <c r="R988" s="870"/>
      <c r="S988" s="870"/>
      <c r="T988" s="870"/>
      <c r="U988" s="870"/>
      <c r="V988" s="870"/>
      <c r="W988" s="870"/>
      <c r="X988" s="870"/>
      <c r="Y988" s="870"/>
      <c r="Z988" s="870"/>
      <c r="AA988" s="870"/>
    </row>
    <row r="989" spans="1:27" s="871" customFormat="1" ht="12.75" customHeight="1">
      <c r="A989" s="870"/>
      <c r="B989" s="870"/>
      <c r="C989" s="870"/>
      <c r="D989" s="870"/>
      <c r="E989" s="874"/>
      <c r="F989" s="874"/>
      <c r="G989" s="874"/>
      <c r="H989" s="874"/>
      <c r="M989" s="870"/>
      <c r="N989" s="870"/>
      <c r="O989" s="870"/>
      <c r="P989" s="870"/>
      <c r="Q989" s="870"/>
      <c r="R989" s="870"/>
      <c r="S989" s="870"/>
      <c r="T989" s="870"/>
      <c r="U989" s="870"/>
      <c r="V989" s="870"/>
      <c r="W989" s="870"/>
      <c r="X989" s="870"/>
      <c r="Y989" s="870"/>
      <c r="Z989" s="870"/>
      <c r="AA989" s="870"/>
    </row>
    <row r="990" spans="1:27" s="871" customFormat="1" ht="12.75" customHeight="1">
      <c r="A990" s="870"/>
      <c r="B990" s="870"/>
      <c r="C990" s="870"/>
      <c r="D990" s="870"/>
      <c r="E990" s="874"/>
      <c r="F990" s="874"/>
      <c r="G990" s="874"/>
      <c r="H990" s="874"/>
      <c r="M990" s="870"/>
      <c r="N990" s="870"/>
      <c r="O990" s="870"/>
      <c r="P990" s="870"/>
      <c r="Q990" s="870"/>
      <c r="R990" s="870"/>
      <c r="S990" s="870"/>
      <c r="T990" s="870"/>
      <c r="U990" s="870"/>
      <c r="V990" s="870"/>
      <c r="W990" s="870"/>
      <c r="X990" s="870"/>
      <c r="Y990" s="870"/>
      <c r="Z990" s="870"/>
      <c r="AA990" s="870"/>
    </row>
    <row r="991" spans="1:27" s="871" customFormat="1" ht="12.75" customHeight="1">
      <c r="A991" s="870"/>
      <c r="B991" s="870"/>
      <c r="C991" s="870"/>
      <c r="D991" s="870"/>
      <c r="E991" s="874"/>
      <c r="F991" s="874"/>
      <c r="G991" s="874"/>
      <c r="H991" s="874"/>
      <c r="M991" s="870"/>
      <c r="N991" s="870"/>
      <c r="O991" s="870"/>
      <c r="P991" s="870"/>
      <c r="Q991" s="870"/>
      <c r="R991" s="870"/>
      <c r="S991" s="870"/>
      <c r="T991" s="870"/>
      <c r="U991" s="870"/>
      <c r="V991" s="870"/>
      <c r="W991" s="870"/>
      <c r="X991" s="870"/>
      <c r="Y991" s="870"/>
      <c r="Z991" s="870"/>
      <c r="AA991" s="870"/>
    </row>
    <row r="992" spans="1:27" s="871" customFormat="1" ht="12.75" customHeight="1">
      <c r="A992" s="870"/>
      <c r="B992" s="870"/>
      <c r="C992" s="870"/>
      <c r="D992" s="870"/>
      <c r="E992" s="874"/>
      <c r="F992" s="874"/>
      <c r="G992" s="874"/>
      <c r="H992" s="874"/>
      <c r="M992" s="870"/>
      <c r="N992" s="870"/>
      <c r="O992" s="870"/>
      <c r="P992" s="870"/>
      <c r="Q992" s="870"/>
      <c r="R992" s="870"/>
      <c r="S992" s="870"/>
      <c r="T992" s="870"/>
      <c r="U992" s="870"/>
      <c r="V992" s="870"/>
      <c r="W992" s="870"/>
      <c r="X992" s="870"/>
      <c r="Y992" s="870"/>
      <c r="Z992" s="870"/>
      <c r="AA992" s="870"/>
    </row>
    <row r="993" spans="1:27" s="871" customFormat="1" ht="12.75" customHeight="1">
      <c r="A993" s="870"/>
      <c r="B993" s="870"/>
      <c r="C993" s="870"/>
      <c r="D993" s="870"/>
      <c r="E993" s="874"/>
      <c r="F993" s="874"/>
      <c r="G993" s="874"/>
      <c r="H993" s="874"/>
      <c r="M993" s="870"/>
      <c r="N993" s="870"/>
      <c r="O993" s="870"/>
      <c r="P993" s="870"/>
      <c r="Q993" s="870"/>
      <c r="R993" s="870"/>
      <c r="S993" s="870"/>
      <c r="T993" s="870"/>
      <c r="U993" s="870"/>
      <c r="V993" s="870"/>
      <c r="W993" s="870"/>
      <c r="X993" s="870"/>
      <c r="Y993" s="870"/>
      <c r="Z993" s="870"/>
      <c r="AA993" s="870"/>
    </row>
    <row r="994" spans="1:27" s="871" customFormat="1" ht="12.75" customHeight="1">
      <c r="A994" s="870"/>
      <c r="B994" s="870"/>
      <c r="C994" s="870"/>
      <c r="D994" s="870"/>
      <c r="E994" s="874"/>
      <c r="F994" s="874"/>
      <c r="G994" s="874"/>
      <c r="H994" s="874"/>
      <c r="M994" s="870"/>
      <c r="N994" s="870"/>
      <c r="O994" s="870"/>
      <c r="P994" s="870"/>
      <c r="Q994" s="870"/>
      <c r="R994" s="870"/>
      <c r="S994" s="870"/>
      <c r="T994" s="870"/>
      <c r="U994" s="870"/>
      <c r="V994" s="870"/>
      <c r="W994" s="870"/>
      <c r="X994" s="870"/>
      <c r="Y994" s="870"/>
      <c r="Z994" s="870"/>
      <c r="AA994" s="870"/>
    </row>
    <row r="995" spans="1:27" s="871" customFormat="1" ht="12.75" customHeight="1">
      <c r="A995" s="870"/>
      <c r="B995" s="870"/>
      <c r="C995" s="870"/>
      <c r="D995" s="870"/>
      <c r="E995" s="874"/>
      <c r="F995" s="874"/>
      <c r="G995" s="874"/>
      <c r="H995" s="874"/>
      <c r="M995" s="870"/>
      <c r="N995" s="870"/>
      <c r="O995" s="870"/>
      <c r="P995" s="870"/>
      <c r="Q995" s="870"/>
      <c r="R995" s="870"/>
      <c r="S995" s="870"/>
      <c r="T995" s="870"/>
      <c r="U995" s="870"/>
      <c r="V995" s="870"/>
      <c r="W995" s="870"/>
      <c r="X995" s="870"/>
      <c r="Y995" s="870"/>
      <c r="Z995" s="870"/>
      <c r="AA995" s="870"/>
    </row>
    <row r="996" spans="1:27" s="871" customFormat="1" ht="12.75" customHeight="1">
      <c r="A996" s="870"/>
      <c r="B996" s="870"/>
      <c r="C996" s="870"/>
      <c r="D996" s="870"/>
      <c r="E996" s="874"/>
      <c r="F996" s="874"/>
      <c r="G996" s="874"/>
      <c r="H996" s="874"/>
      <c r="M996" s="870"/>
      <c r="N996" s="870"/>
      <c r="O996" s="870"/>
      <c r="P996" s="870"/>
      <c r="Q996" s="870"/>
      <c r="R996" s="870"/>
      <c r="S996" s="870"/>
      <c r="T996" s="870"/>
      <c r="U996" s="870"/>
      <c r="V996" s="870"/>
      <c r="W996" s="870"/>
      <c r="X996" s="870"/>
      <c r="Y996" s="870"/>
      <c r="Z996" s="870"/>
      <c r="AA996" s="870"/>
    </row>
    <row r="997" spans="1:27" s="871" customFormat="1" ht="12.75" customHeight="1">
      <c r="A997" s="870"/>
      <c r="B997" s="870"/>
      <c r="C997" s="870"/>
      <c r="D997" s="870"/>
      <c r="E997" s="874"/>
      <c r="F997" s="874"/>
      <c r="G997" s="874"/>
      <c r="H997" s="874"/>
      <c r="M997" s="870"/>
      <c r="N997" s="870"/>
      <c r="O997" s="870"/>
      <c r="P997" s="870"/>
      <c r="Q997" s="870"/>
      <c r="R997" s="870"/>
      <c r="S997" s="870"/>
      <c r="T997" s="870"/>
      <c r="U997" s="870"/>
      <c r="V997" s="870"/>
      <c r="W997" s="870"/>
      <c r="X997" s="870"/>
      <c r="Y997" s="870"/>
      <c r="Z997" s="870"/>
      <c r="AA997" s="870"/>
    </row>
    <row r="998" spans="1:27" s="871" customFormat="1" ht="12.75" customHeight="1">
      <c r="A998" s="870"/>
      <c r="B998" s="870"/>
      <c r="C998" s="870"/>
      <c r="D998" s="870"/>
      <c r="E998" s="874"/>
      <c r="F998" s="874"/>
      <c r="G998" s="874"/>
      <c r="H998" s="874"/>
      <c r="M998" s="870"/>
      <c r="N998" s="870"/>
      <c r="O998" s="870"/>
      <c r="P998" s="870"/>
      <c r="Q998" s="870"/>
      <c r="R998" s="870"/>
      <c r="S998" s="870"/>
      <c r="T998" s="870"/>
      <c r="U998" s="870"/>
      <c r="V998" s="870"/>
      <c r="W998" s="870"/>
      <c r="X998" s="870"/>
      <c r="Y998" s="870"/>
      <c r="Z998" s="870"/>
      <c r="AA998" s="870"/>
    </row>
    <row r="999" spans="1:27" s="871" customFormat="1" ht="12.75" customHeight="1">
      <c r="A999" s="870"/>
      <c r="B999" s="870"/>
      <c r="C999" s="870"/>
      <c r="D999" s="870"/>
      <c r="E999" s="874"/>
      <c r="F999" s="874"/>
      <c r="G999" s="874"/>
      <c r="H999" s="874"/>
      <c r="M999" s="870"/>
      <c r="N999" s="870"/>
      <c r="O999" s="870"/>
      <c r="P999" s="870"/>
      <c r="Q999" s="870"/>
      <c r="R999" s="870"/>
      <c r="S999" s="870"/>
      <c r="T999" s="870"/>
      <c r="U999" s="870"/>
      <c r="V999" s="870"/>
      <c r="W999" s="870"/>
      <c r="X999" s="870"/>
      <c r="Y999" s="870"/>
      <c r="Z999" s="870"/>
      <c r="AA999" s="870"/>
    </row>
    <row r="1000" spans="1:27" s="871" customFormat="1" ht="12.75" customHeight="1">
      <c r="A1000" s="870"/>
      <c r="B1000" s="870"/>
      <c r="C1000" s="870"/>
      <c r="D1000" s="870"/>
      <c r="E1000" s="874"/>
      <c r="F1000" s="874"/>
      <c r="G1000" s="874"/>
      <c r="H1000" s="874"/>
      <c r="M1000" s="870"/>
      <c r="N1000" s="870"/>
      <c r="O1000" s="870"/>
      <c r="P1000" s="870"/>
      <c r="Q1000" s="870"/>
      <c r="R1000" s="870"/>
      <c r="S1000" s="870"/>
      <c r="T1000" s="870"/>
      <c r="U1000" s="870"/>
      <c r="V1000" s="870"/>
      <c r="W1000" s="870"/>
      <c r="X1000" s="870"/>
      <c r="Y1000" s="870"/>
      <c r="Z1000" s="870"/>
      <c r="AA1000" s="870"/>
    </row>
    <row r="1001" spans="1:27" s="871" customFormat="1" ht="12.75" customHeight="1">
      <c r="A1001" s="870"/>
      <c r="B1001" s="870"/>
      <c r="C1001" s="870"/>
      <c r="D1001" s="870"/>
      <c r="E1001" s="874"/>
      <c r="F1001" s="874"/>
      <c r="G1001" s="874"/>
      <c r="H1001" s="874"/>
      <c r="M1001" s="870"/>
      <c r="N1001" s="870"/>
      <c r="O1001" s="870"/>
      <c r="P1001" s="870"/>
      <c r="Q1001" s="870"/>
      <c r="R1001" s="870"/>
      <c r="S1001" s="870"/>
      <c r="T1001" s="870"/>
      <c r="U1001" s="870"/>
      <c r="V1001" s="870"/>
      <c r="W1001" s="870"/>
      <c r="X1001" s="870"/>
      <c r="Y1001" s="870"/>
      <c r="Z1001" s="870"/>
      <c r="AA1001" s="870"/>
    </row>
    <row r="1002" spans="1:27" s="871" customFormat="1" ht="12.75" customHeight="1">
      <c r="A1002" s="870"/>
      <c r="B1002" s="870"/>
      <c r="C1002" s="870"/>
      <c r="D1002" s="870"/>
      <c r="E1002" s="874"/>
      <c r="F1002" s="874"/>
      <c r="G1002" s="874"/>
      <c r="H1002" s="874"/>
      <c r="M1002" s="870"/>
      <c r="N1002" s="870"/>
      <c r="O1002" s="870"/>
      <c r="P1002" s="870"/>
      <c r="Q1002" s="870"/>
      <c r="R1002" s="870"/>
      <c r="S1002" s="870"/>
      <c r="T1002" s="870"/>
      <c r="U1002" s="870"/>
      <c r="V1002" s="870"/>
      <c r="W1002" s="870"/>
      <c r="X1002" s="870"/>
      <c r="Y1002" s="870"/>
      <c r="Z1002" s="870"/>
      <c r="AA1002" s="870"/>
    </row>
    <row r="1003" spans="1:27" s="871" customFormat="1" ht="12.75" customHeight="1">
      <c r="A1003" s="870"/>
      <c r="B1003" s="870"/>
      <c r="C1003" s="870"/>
      <c r="D1003" s="870"/>
      <c r="E1003" s="874"/>
      <c r="F1003" s="874"/>
      <c r="G1003" s="874"/>
      <c r="H1003" s="874"/>
      <c r="M1003" s="870"/>
      <c r="N1003" s="870"/>
      <c r="O1003" s="870"/>
      <c r="P1003" s="870"/>
      <c r="Q1003" s="870"/>
      <c r="R1003" s="870"/>
      <c r="S1003" s="870"/>
      <c r="T1003" s="870"/>
      <c r="U1003" s="870"/>
      <c r="V1003" s="870"/>
      <c r="W1003" s="870"/>
      <c r="X1003" s="870"/>
      <c r="Y1003" s="870"/>
      <c r="Z1003" s="870"/>
      <c r="AA1003" s="870"/>
    </row>
    <row r="1004" spans="1:27" s="871" customFormat="1" ht="12.75" customHeight="1">
      <c r="A1004" s="870"/>
      <c r="B1004" s="870"/>
      <c r="C1004" s="870"/>
      <c r="D1004" s="870"/>
      <c r="E1004" s="874"/>
      <c r="F1004" s="874"/>
      <c r="G1004" s="874"/>
      <c r="H1004" s="874"/>
      <c r="M1004" s="870"/>
      <c r="N1004" s="870"/>
      <c r="O1004" s="870"/>
      <c r="P1004" s="870"/>
      <c r="Q1004" s="870"/>
      <c r="R1004" s="870"/>
      <c r="S1004" s="870"/>
      <c r="T1004" s="870"/>
      <c r="U1004" s="870"/>
      <c r="V1004" s="870"/>
      <c r="W1004" s="870"/>
      <c r="X1004" s="870"/>
      <c r="Y1004" s="870"/>
      <c r="Z1004" s="870"/>
      <c r="AA1004" s="870"/>
    </row>
    <row r="1005" spans="1:27" s="871" customFormat="1" ht="12.75" customHeight="1">
      <c r="A1005" s="870"/>
      <c r="B1005" s="870"/>
      <c r="C1005" s="870"/>
      <c r="D1005" s="870"/>
      <c r="E1005" s="874"/>
      <c r="F1005" s="874"/>
      <c r="G1005" s="874"/>
      <c r="H1005" s="874"/>
      <c r="M1005" s="870"/>
      <c r="N1005" s="870"/>
      <c r="O1005" s="870"/>
      <c r="P1005" s="870"/>
      <c r="Q1005" s="870"/>
      <c r="R1005" s="870"/>
      <c r="S1005" s="870"/>
      <c r="T1005" s="870"/>
      <c r="U1005" s="870"/>
      <c r="V1005" s="870"/>
      <c r="W1005" s="870"/>
      <c r="X1005" s="870"/>
      <c r="Y1005" s="870"/>
      <c r="Z1005" s="870"/>
      <c r="AA1005" s="870"/>
    </row>
    <row r="1006" spans="1:27" s="871" customFormat="1" ht="12.75" customHeight="1">
      <c r="A1006" s="870"/>
      <c r="B1006" s="870"/>
      <c r="C1006" s="870"/>
      <c r="D1006" s="870"/>
      <c r="E1006" s="874"/>
      <c r="F1006" s="874"/>
      <c r="G1006" s="874"/>
      <c r="H1006" s="874"/>
      <c r="M1006" s="870"/>
      <c r="N1006" s="870"/>
      <c r="O1006" s="870"/>
      <c r="P1006" s="870"/>
      <c r="Q1006" s="870"/>
      <c r="R1006" s="870"/>
      <c r="S1006" s="870"/>
      <c r="T1006" s="870"/>
      <c r="U1006" s="870"/>
      <c r="V1006" s="870"/>
      <c r="W1006" s="870"/>
      <c r="X1006" s="870"/>
      <c r="Y1006" s="870"/>
      <c r="Z1006" s="870"/>
      <c r="AA1006" s="870"/>
    </row>
    <row r="1007" spans="1:27" s="871" customFormat="1" ht="12.75" customHeight="1">
      <c r="A1007" s="870"/>
      <c r="B1007" s="870"/>
      <c r="C1007" s="870"/>
      <c r="D1007" s="870"/>
      <c r="E1007" s="874"/>
      <c r="F1007" s="874"/>
      <c r="G1007" s="874"/>
      <c r="H1007" s="874"/>
      <c r="M1007" s="870"/>
      <c r="N1007" s="870"/>
      <c r="O1007" s="870"/>
      <c r="P1007" s="870"/>
      <c r="Q1007" s="870"/>
      <c r="R1007" s="870"/>
      <c r="S1007" s="870"/>
      <c r="T1007" s="870"/>
      <c r="U1007" s="870"/>
      <c r="V1007" s="870"/>
      <c r="W1007" s="870"/>
      <c r="X1007" s="870"/>
      <c r="Y1007" s="870"/>
      <c r="Z1007" s="870"/>
      <c r="AA1007" s="870"/>
    </row>
    <row r="1008" spans="1:27" s="871" customFormat="1" ht="12.75" customHeight="1">
      <c r="A1008" s="870"/>
      <c r="B1008" s="870"/>
      <c r="C1008" s="870"/>
      <c r="D1008" s="870"/>
      <c r="E1008" s="874"/>
      <c r="F1008" s="874"/>
      <c r="G1008" s="874"/>
      <c r="H1008" s="874"/>
      <c r="M1008" s="870"/>
      <c r="N1008" s="870"/>
      <c r="O1008" s="870"/>
      <c r="P1008" s="870"/>
      <c r="Q1008" s="870"/>
      <c r="R1008" s="870"/>
      <c r="S1008" s="870"/>
      <c r="T1008" s="870"/>
      <c r="U1008" s="870"/>
      <c r="V1008" s="870"/>
      <c r="W1008" s="870"/>
      <c r="X1008" s="870"/>
      <c r="Y1008" s="870"/>
      <c r="Z1008" s="870"/>
      <c r="AA1008" s="870"/>
    </row>
    <row r="1009" spans="1:27" s="871" customFormat="1" ht="12.75" customHeight="1">
      <c r="A1009" s="870"/>
      <c r="B1009" s="870"/>
      <c r="C1009" s="870"/>
      <c r="D1009" s="870"/>
      <c r="E1009" s="874"/>
      <c r="F1009" s="874"/>
      <c r="G1009" s="874"/>
      <c r="H1009" s="874"/>
      <c r="M1009" s="870"/>
      <c r="N1009" s="870"/>
      <c r="O1009" s="870"/>
      <c r="P1009" s="870"/>
      <c r="Q1009" s="870"/>
      <c r="R1009" s="870"/>
      <c r="S1009" s="870"/>
      <c r="T1009" s="870"/>
      <c r="U1009" s="870"/>
      <c r="V1009" s="870"/>
      <c r="W1009" s="870"/>
      <c r="X1009" s="870"/>
      <c r="Y1009" s="870"/>
      <c r="Z1009" s="870"/>
      <c r="AA1009" s="870"/>
    </row>
    <row r="1010" spans="1:27" s="871" customFormat="1" ht="12.75" customHeight="1">
      <c r="A1010" s="870"/>
      <c r="B1010" s="870"/>
      <c r="C1010" s="870"/>
      <c r="D1010" s="870"/>
      <c r="E1010" s="874"/>
      <c r="F1010" s="874"/>
      <c r="G1010" s="874"/>
      <c r="H1010" s="874"/>
      <c r="M1010" s="870"/>
      <c r="N1010" s="870"/>
      <c r="O1010" s="870"/>
      <c r="P1010" s="870"/>
      <c r="Q1010" s="870"/>
      <c r="R1010" s="870"/>
      <c r="S1010" s="870"/>
      <c r="T1010" s="870"/>
      <c r="U1010" s="870"/>
      <c r="V1010" s="870"/>
      <c r="W1010" s="870"/>
      <c r="X1010" s="870"/>
      <c r="Y1010" s="870"/>
      <c r="Z1010" s="870"/>
      <c r="AA1010" s="870"/>
    </row>
    <row r="1011" spans="1:27" s="871" customFormat="1" ht="12.75" customHeight="1">
      <c r="A1011" s="870"/>
      <c r="B1011" s="870"/>
      <c r="C1011" s="870"/>
      <c r="D1011" s="870"/>
      <c r="E1011" s="874"/>
      <c r="F1011" s="874"/>
      <c r="G1011" s="874"/>
      <c r="H1011" s="874"/>
      <c r="M1011" s="870"/>
      <c r="N1011" s="870"/>
      <c r="O1011" s="870"/>
      <c r="P1011" s="870"/>
      <c r="Q1011" s="870"/>
      <c r="R1011" s="870"/>
      <c r="S1011" s="870"/>
      <c r="T1011" s="870"/>
      <c r="U1011" s="870"/>
      <c r="V1011" s="870"/>
      <c r="W1011" s="870"/>
      <c r="X1011" s="870"/>
      <c r="Y1011" s="870"/>
      <c r="Z1011" s="870"/>
      <c r="AA1011" s="870"/>
    </row>
    <row r="1012" spans="1:27" s="871" customFormat="1" ht="12.75" customHeight="1">
      <c r="A1012" s="870"/>
      <c r="B1012" s="870"/>
      <c r="C1012" s="870"/>
      <c r="D1012" s="870"/>
      <c r="E1012" s="874"/>
      <c r="F1012" s="874"/>
      <c r="G1012" s="874"/>
      <c r="H1012" s="874"/>
      <c r="M1012" s="870"/>
      <c r="N1012" s="870"/>
      <c r="O1012" s="870"/>
      <c r="P1012" s="870"/>
      <c r="Q1012" s="870"/>
      <c r="R1012" s="870"/>
      <c r="S1012" s="870"/>
      <c r="T1012" s="870"/>
      <c r="U1012" s="870"/>
      <c r="V1012" s="870"/>
      <c r="W1012" s="870"/>
      <c r="X1012" s="870"/>
      <c r="Y1012" s="870"/>
      <c r="Z1012" s="870"/>
      <c r="AA1012" s="870"/>
    </row>
    <row r="1013" spans="1:27" s="871" customFormat="1" ht="12.75" customHeight="1">
      <c r="A1013" s="870"/>
      <c r="B1013" s="870"/>
      <c r="C1013" s="870"/>
      <c r="D1013" s="870"/>
      <c r="E1013" s="874"/>
      <c r="F1013" s="874"/>
      <c r="G1013" s="874"/>
      <c r="H1013" s="874"/>
      <c r="M1013" s="870"/>
      <c r="N1013" s="870"/>
      <c r="O1013" s="870"/>
      <c r="P1013" s="870"/>
      <c r="Q1013" s="870"/>
      <c r="R1013" s="870"/>
      <c r="S1013" s="870"/>
      <c r="T1013" s="870"/>
      <c r="U1013" s="870"/>
      <c r="V1013" s="870"/>
      <c r="W1013" s="870"/>
      <c r="X1013" s="870"/>
      <c r="Y1013" s="870"/>
      <c r="Z1013" s="870"/>
      <c r="AA1013" s="870"/>
    </row>
    <row r="1014" spans="1:27" s="871" customFormat="1" ht="12.75" customHeight="1">
      <c r="A1014" s="870"/>
      <c r="B1014" s="870"/>
      <c r="C1014" s="870"/>
      <c r="D1014" s="870"/>
      <c r="E1014" s="874"/>
      <c r="F1014" s="874"/>
      <c r="G1014" s="874"/>
      <c r="H1014" s="874"/>
      <c r="M1014" s="870"/>
      <c r="N1014" s="870"/>
      <c r="O1014" s="870"/>
      <c r="P1014" s="870"/>
      <c r="Q1014" s="870"/>
      <c r="R1014" s="870"/>
      <c r="S1014" s="870"/>
      <c r="T1014" s="870"/>
      <c r="U1014" s="870"/>
      <c r="V1014" s="870"/>
      <c r="W1014" s="870"/>
      <c r="X1014" s="870"/>
      <c r="Y1014" s="870"/>
      <c r="Z1014" s="870"/>
      <c r="AA1014" s="870"/>
    </row>
    <row r="1015" spans="1:27" s="871" customFormat="1" ht="12.75" customHeight="1">
      <c r="A1015" s="870"/>
      <c r="B1015" s="870"/>
      <c r="C1015" s="870"/>
      <c r="D1015" s="870"/>
      <c r="E1015" s="874"/>
      <c r="F1015" s="874"/>
      <c r="G1015" s="874"/>
      <c r="H1015" s="874"/>
      <c r="M1015" s="870"/>
      <c r="N1015" s="870"/>
      <c r="O1015" s="870"/>
      <c r="P1015" s="870"/>
      <c r="Q1015" s="870"/>
      <c r="R1015" s="870"/>
      <c r="S1015" s="870"/>
      <c r="T1015" s="870"/>
      <c r="U1015" s="870"/>
      <c r="V1015" s="870"/>
      <c r="W1015" s="870"/>
      <c r="X1015" s="870"/>
      <c r="Y1015" s="870"/>
      <c r="Z1015" s="870"/>
      <c r="AA1015" s="870"/>
    </row>
    <row r="1016" spans="1:27" s="871" customFormat="1" ht="12.75" customHeight="1">
      <c r="A1016" s="870"/>
      <c r="B1016" s="870"/>
      <c r="C1016" s="870"/>
      <c r="D1016" s="870"/>
      <c r="E1016" s="874"/>
      <c r="F1016" s="874"/>
      <c r="G1016" s="874"/>
      <c r="H1016" s="874"/>
      <c r="M1016" s="870"/>
      <c r="N1016" s="870"/>
      <c r="O1016" s="870"/>
      <c r="P1016" s="870"/>
      <c r="Q1016" s="870"/>
      <c r="R1016" s="870"/>
      <c r="S1016" s="870"/>
      <c r="T1016" s="870"/>
      <c r="U1016" s="870"/>
      <c r="V1016" s="870"/>
      <c r="W1016" s="870"/>
      <c r="X1016" s="870"/>
      <c r="Y1016" s="870"/>
      <c r="Z1016" s="870"/>
      <c r="AA1016" s="870"/>
    </row>
    <row r="1017" spans="1:27" s="871" customFormat="1" ht="12.75" customHeight="1">
      <c r="A1017" s="870"/>
      <c r="B1017" s="870"/>
      <c r="C1017" s="870"/>
      <c r="D1017" s="870"/>
      <c r="E1017" s="874"/>
      <c r="F1017" s="874"/>
      <c r="G1017" s="874"/>
      <c r="H1017" s="874"/>
      <c r="M1017" s="870"/>
      <c r="N1017" s="870"/>
      <c r="O1017" s="870"/>
      <c r="P1017" s="870"/>
      <c r="Q1017" s="870"/>
      <c r="R1017" s="870"/>
      <c r="S1017" s="870"/>
      <c r="T1017" s="870"/>
      <c r="U1017" s="870"/>
      <c r="V1017" s="870"/>
      <c r="W1017" s="870"/>
      <c r="X1017" s="870"/>
      <c r="Y1017" s="870"/>
      <c r="Z1017" s="870"/>
      <c r="AA1017" s="870"/>
    </row>
    <row r="1018" spans="1:27" s="871" customFormat="1" ht="12.75" customHeight="1">
      <c r="A1018" s="870"/>
      <c r="B1018" s="870"/>
      <c r="C1018" s="870"/>
      <c r="D1018" s="870"/>
      <c r="E1018" s="874"/>
      <c r="F1018" s="874"/>
      <c r="G1018" s="874"/>
      <c r="H1018" s="874"/>
      <c r="M1018" s="870"/>
      <c r="N1018" s="870"/>
      <c r="O1018" s="870"/>
      <c r="P1018" s="870"/>
      <c r="Q1018" s="870"/>
      <c r="R1018" s="870"/>
      <c r="S1018" s="870"/>
      <c r="T1018" s="870"/>
      <c r="U1018" s="870"/>
      <c r="V1018" s="870"/>
      <c r="W1018" s="870"/>
      <c r="X1018" s="870"/>
      <c r="Y1018" s="870"/>
      <c r="Z1018" s="870"/>
      <c r="AA1018" s="870"/>
    </row>
    <row r="1019" spans="1:27" s="871" customFormat="1" ht="12.75" customHeight="1">
      <c r="A1019" s="870"/>
      <c r="B1019" s="870"/>
      <c r="C1019" s="870"/>
      <c r="D1019" s="870"/>
      <c r="E1019" s="874"/>
      <c r="F1019" s="874"/>
      <c r="G1019" s="874"/>
      <c r="H1019" s="874"/>
      <c r="M1019" s="870"/>
      <c r="N1019" s="870"/>
      <c r="O1019" s="870"/>
      <c r="P1019" s="870"/>
      <c r="Q1019" s="870"/>
      <c r="R1019" s="870"/>
      <c r="S1019" s="870"/>
      <c r="T1019" s="870"/>
      <c r="U1019" s="870"/>
      <c r="V1019" s="870"/>
      <c r="W1019" s="870"/>
      <c r="X1019" s="870"/>
      <c r="Y1019" s="870"/>
      <c r="Z1019" s="870"/>
      <c r="AA1019" s="870"/>
    </row>
    <row r="1020" spans="1:27" s="871" customFormat="1" ht="12.75" customHeight="1">
      <c r="A1020" s="870"/>
      <c r="B1020" s="870"/>
      <c r="C1020" s="870"/>
      <c r="D1020" s="870"/>
      <c r="E1020" s="874"/>
      <c r="F1020" s="874"/>
      <c r="G1020" s="874"/>
      <c r="H1020" s="874"/>
      <c r="M1020" s="870"/>
      <c r="N1020" s="870"/>
      <c r="O1020" s="870"/>
      <c r="P1020" s="870"/>
      <c r="Q1020" s="870"/>
      <c r="R1020" s="870"/>
      <c r="S1020" s="870"/>
      <c r="T1020" s="870"/>
      <c r="U1020" s="870"/>
      <c r="V1020" s="870"/>
      <c r="W1020" s="870"/>
      <c r="X1020" s="870"/>
      <c r="Y1020" s="870"/>
      <c r="Z1020" s="870"/>
      <c r="AA1020" s="870"/>
    </row>
    <row r="1021" spans="1:27" s="871" customFormat="1" ht="12.75" customHeight="1">
      <c r="A1021" s="870"/>
      <c r="B1021" s="870"/>
      <c r="C1021" s="870"/>
      <c r="D1021" s="870"/>
      <c r="E1021" s="874"/>
      <c r="F1021" s="874"/>
      <c r="G1021" s="874"/>
      <c r="H1021" s="874"/>
      <c r="M1021" s="870"/>
      <c r="N1021" s="870"/>
      <c r="O1021" s="870"/>
      <c r="P1021" s="870"/>
      <c r="Q1021" s="870"/>
      <c r="R1021" s="870"/>
      <c r="S1021" s="870"/>
      <c r="T1021" s="870"/>
      <c r="U1021" s="870"/>
      <c r="V1021" s="870"/>
      <c r="W1021" s="870"/>
      <c r="X1021" s="870"/>
      <c r="Y1021" s="870"/>
      <c r="Z1021" s="870"/>
      <c r="AA1021" s="870"/>
    </row>
    <row r="1022" spans="1:27" s="871" customFormat="1" ht="12.75" customHeight="1">
      <c r="A1022" s="870"/>
      <c r="B1022" s="870"/>
      <c r="C1022" s="870"/>
      <c r="D1022" s="870"/>
      <c r="E1022" s="874"/>
      <c r="F1022" s="874"/>
      <c r="G1022" s="874"/>
      <c r="H1022" s="874"/>
      <c r="M1022" s="870"/>
      <c r="N1022" s="870"/>
      <c r="O1022" s="870"/>
      <c r="P1022" s="870"/>
      <c r="Q1022" s="870"/>
      <c r="R1022" s="870"/>
      <c r="S1022" s="870"/>
      <c r="T1022" s="870"/>
      <c r="U1022" s="870"/>
      <c r="V1022" s="870"/>
      <c r="W1022" s="870"/>
      <c r="X1022" s="870"/>
      <c r="Y1022" s="870"/>
      <c r="Z1022" s="870"/>
      <c r="AA1022" s="870"/>
    </row>
    <row r="1023" spans="1:27" s="871" customFormat="1" ht="12.75" customHeight="1">
      <c r="A1023" s="870"/>
      <c r="B1023" s="870"/>
      <c r="C1023" s="870"/>
      <c r="D1023" s="870"/>
      <c r="E1023" s="874"/>
      <c r="F1023" s="874"/>
      <c r="G1023" s="874"/>
      <c r="H1023" s="874"/>
      <c r="M1023" s="870"/>
      <c r="N1023" s="870"/>
      <c r="O1023" s="870"/>
      <c r="P1023" s="870"/>
      <c r="Q1023" s="870"/>
      <c r="R1023" s="870"/>
      <c r="S1023" s="870"/>
      <c r="T1023" s="870"/>
      <c r="U1023" s="870"/>
      <c r="V1023" s="870"/>
      <c r="W1023" s="870"/>
      <c r="X1023" s="870"/>
      <c r="Y1023" s="870"/>
      <c r="Z1023" s="870"/>
      <c r="AA1023" s="870"/>
    </row>
    <row r="1024" spans="1:27" s="871" customFormat="1" ht="12.75" customHeight="1">
      <c r="A1024" s="870"/>
      <c r="B1024" s="870"/>
      <c r="C1024" s="870"/>
      <c r="D1024" s="870"/>
      <c r="E1024" s="874"/>
      <c r="F1024" s="874"/>
      <c r="G1024" s="874"/>
      <c r="H1024" s="874"/>
      <c r="M1024" s="870"/>
      <c r="N1024" s="870"/>
      <c r="O1024" s="870"/>
      <c r="P1024" s="870"/>
      <c r="Q1024" s="870"/>
      <c r="R1024" s="870"/>
      <c r="S1024" s="870"/>
      <c r="T1024" s="870"/>
      <c r="U1024" s="870"/>
      <c r="V1024" s="870"/>
      <c r="W1024" s="870"/>
      <c r="X1024" s="870"/>
      <c r="Y1024" s="870"/>
      <c r="Z1024" s="870"/>
      <c r="AA1024" s="870"/>
    </row>
    <row r="1025" spans="1:27" s="871" customFormat="1" ht="12.75" customHeight="1">
      <c r="A1025" s="870"/>
      <c r="B1025" s="870"/>
      <c r="C1025" s="870"/>
      <c r="D1025" s="870"/>
      <c r="E1025" s="874"/>
      <c r="F1025" s="874"/>
      <c r="G1025" s="874"/>
      <c r="H1025" s="874"/>
      <c r="M1025" s="870"/>
      <c r="N1025" s="870"/>
      <c r="O1025" s="870"/>
      <c r="P1025" s="870"/>
      <c r="Q1025" s="870"/>
      <c r="R1025" s="870"/>
      <c r="S1025" s="870"/>
      <c r="T1025" s="870"/>
      <c r="U1025" s="870"/>
      <c r="V1025" s="870"/>
      <c r="W1025" s="870"/>
      <c r="X1025" s="870"/>
      <c r="Y1025" s="870"/>
      <c r="Z1025" s="870"/>
      <c r="AA1025" s="870"/>
    </row>
    <row r="1026" spans="1:27" s="871" customFormat="1" ht="12.75" customHeight="1">
      <c r="A1026" s="870"/>
      <c r="B1026" s="870"/>
      <c r="C1026" s="870"/>
      <c r="D1026" s="870"/>
      <c r="E1026" s="874"/>
      <c r="F1026" s="874"/>
      <c r="G1026" s="874"/>
      <c r="H1026" s="874"/>
      <c r="M1026" s="870"/>
      <c r="N1026" s="870"/>
      <c r="O1026" s="870"/>
      <c r="P1026" s="870"/>
      <c r="Q1026" s="870"/>
      <c r="R1026" s="870"/>
      <c r="S1026" s="870"/>
      <c r="T1026" s="870"/>
      <c r="U1026" s="870"/>
      <c r="V1026" s="870"/>
      <c r="W1026" s="870"/>
      <c r="X1026" s="870"/>
      <c r="Y1026" s="870"/>
      <c r="Z1026" s="870"/>
      <c r="AA1026" s="870"/>
    </row>
    <row r="1027" spans="1:27" s="871" customFormat="1" ht="12.75" customHeight="1">
      <c r="A1027" s="870"/>
      <c r="B1027" s="870"/>
      <c r="C1027" s="870"/>
      <c r="D1027" s="870"/>
      <c r="E1027" s="874"/>
      <c r="F1027" s="874"/>
      <c r="G1027" s="874"/>
      <c r="H1027" s="874"/>
      <c r="M1027" s="870"/>
      <c r="N1027" s="870"/>
      <c r="O1027" s="870"/>
      <c r="P1027" s="870"/>
      <c r="Q1027" s="870"/>
      <c r="R1027" s="870"/>
      <c r="S1027" s="870"/>
      <c r="T1027" s="870"/>
      <c r="U1027" s="870"/>
      <c r="V1027" s="870"/>
      <c r="W1027" s="870"/>
      <c r="X1027" s="870"/>
      <c r="Y1027" s="870"/>
      <c r="Z1027" s="870"/>
      <c r="AA1027" s="870"/>
    </row>
    <row r="1028" spans="1:27" s="871" customFormat="1" ht="12.75" customHeight="1">
      <c r="A1028" s="870"/>
      <c r="B1028" s="870"/>
      <c r="C1028" s="870"/>
      <c r="D1028" s="870"/>
      <c r="E1028" s="874"/>
      <c r="F1028" s="874"/>
      <c r="G1028" s="874"/>
      <c r="H1028" s="874"/>
      <c r="M1028" s="870"/>
      <c r="N1028" s="870"/>
      <c r="O1028" s="870"/>
      <c r="P1028" s="870"/>
      <c r="Q1028" s="870"/>
      <c r="R1028" s="870"/>
      <c r="S1028" s="870"/>
      <c r="T1028" s="870"/>
      <c r="U1028" s="870"/>
      <c r="V1028" s="870"/>
      <c r="W1028" s="870"/>
      <c r="X1028" s="870"/>
      <c r="Y1028" s="870"/>
      <c r="Z1028" s="870"/>
      <c r="AA1028" s="870"/>
    </row>
    <row r="1029" spans="1:27" s="871" customFormat="1" ht="12.75" customHeight="1">
      <c r="A1029" s="870"/>
      <c r="B1029" s="870"/>
      <c r="C1029" s="870"/>
      <c r="D1029" s="870"/>
      <c r="E1029" s="874"/>
      <c r="F1029" s="874"/>
      <c r="G1029" s="874"/>
      <c r="H1029" s="874"/>
      <c r="M1029" s="870"/>
      <c r="N1029" s="870"/>
      <c r="O1029" s="870"/>
      <c r="P1029" s="870"/>
      <c r="Q1029" s="870"/>
      <c r="R1029" s="870"/>
      <c r="S1029" s="870"/>
      <c r="T1029" s="870"/>
      <c r="U1029" s="870"/>
      <c r="V1029" s="870"/>
      <c r="W1029" s="870"/>
      <c r="X1029" s="870"/>
      <c r="Y1029" s="870"/>
      <c r="Z1029" s="870"/>
      <c r="AA1029" s="870"/>
    </row>
    <row r="1030" spans="1:27" s="871" customFormat="1" ht="12.75" customHeight="1">
      <c r="A1030" s="870"/>
      <c r="B1030" s="870"/>
      <c r="C1030" s="870"/>
      <c r="D1030" s="870"/>
      <c r="E1030" s="874"/>
      <c r="F1030" s="874"/>
      <c r="G1030" s="874"/>
      <c r="H1030" s="874"/>
      <c r="M1030" s="870"/>
      <c r="N1030" s="870"/>
      <c r="O1030" s="870"/>
      <c r="P1030" s="870"/>
      <c r="Q1030" s="870"/>
      <c r="R1030" s="870"/>
      <c r="S1030" s="870"/>
      <c r="T1030" s="870"/>
      <c r="U1030" s="870"/>
      <c r="V1030" s="870"/>
      <c r="W1030" s="870"/>
      <c r="X1030" s="870"/>
      <c r="Y1030" s="870"/>
      <c r="Z1030" s="870"/>
      <c r="AA1030" s="870"/>
    </row>
    <row r="1031" spans="1:27" s="871" customFormat="1" ht="12.75" customHeight="1">
      <c r="A1031" s="870"/>
      <c r="B1031" s="870"/>
      <c r="C1031" s="870"/>
      <c r="D1031" s="870"/>
      <c r="E1031" s="874"/>
      <c r="F1031" s="874"/>
      <c r="G1031" s="874"/>
      <c r="H1031" s="874"/>
      <c r="M1031" s="870"/>
      <c r="N1031" s="870"/>
      <c r="O1031" s="870"/>
      <c r="P1031" s="870"/>
      <c r="Q1031" s="870"/>
      <c r="R1031" s="870"/>
      <c r="S1031" s="870"/>
      <c r="T1031" s="870"/>
      <c r="U1031" s="870"/>
      <c r="V1031" s="870"/>
      <c r="W1031" s="870"/>
      <c r="X1031" s="870"/>
      <c r="Y1031" s="870"/>
      <c r="Z1031" s="870"/>
      <c r="AA1031" s="870"/>
    </row>
    <row r="1032" spans="1:27" s="871" customFormat="1" ht="12.75" customHeight="1">
      <c r="A1032" s="870"/>
      <c r="B1032" s="870"/>
      <c r="C1032" s="870"/>
      <c r="D1032" s="870"/>
      <c r="E1032" s="874"/>
      <c r="F1032" s="874"/>
      <c r="G1032" s="874"/>
      <c r="H1032" s="874"/>
      <c r="M1032" s="870"/>
      <c r="N1032" s="870"/>
      <c r="O1032" s="870"/>
      <c r="P1032" s="870"/>
      <c r="Q1032" s="870"/>
      <c r="R1032" s="870"/>
      <c r="S1032" s="870"/>
      <c r="T1032" s="870"/>
      <c r="U1032" s="870"/>
      <c r="V1032" s="870"/>
      <c r="W1032" s="870"/>
      <c r="X1032" s="870"/>
      <c r="Y1032" s="870"/>
      <c r="Z1032" s="870"/>
      <c r="AA1032" s="870"/>
    </row>
    <row r="1033" spans="1:27" s="871" customFormat="1" ht="12.75" customHeight="1">
      <c r="A1033" s="870"/>
      <c r="B1033" s="870"/>
      <c r="C1033" s="870"/>
      <c r="D1033" s="870"/>
      <c r="E1033" s="874"/>
      <c r="F1033" s="874"/>
      <c r="G1033" s="874"/>
      <c r="H1033" s="874"/>
      <c r="M1033" s="870"/>
      <c r="N1033" s="870"/>
      <c r="O1033" s="870"/>
      <c r="P1033" s="870"/>
      <c r="Q1033" s="870"/>
      <c r="R1033" s="870"/>
      <c r="S1033" s="870"/>
      <c r="T1033" s="870"/>
      <c r="U1033" s="870"/>
      <c r="V1033" s="870"/>
      <c r="W1033" s="870"/>
      <c r="X1033" s="870"/>
      <c r="Y1033" s="870"/>
      <c r="Z1033" s="870"/>
      <c r="AA1033" s="870"/>
    </row>
    <row r="1034" spans="1:27" s="871" customFormat="1" ht="12.75" customHeight="1">
      <c r="A1034" s="870"/>
      <c r="B1034" s="870"/>
      <c r="C1034" s="870"/>
      <c r="D1034" s="870"/>
      <c r="E1034" s="874"/>
      <c r="F1034" s="874"/>
      <c r="G1034" s="874"/>
      <c r="H1034" s="874"/>
      <c r="M1034" s="870"/>
      <c r="N1034" s="870"/>
      <c r="O1034" s="870"/>
      <c r="P1034" s="870"/>
      <c r="Q1034" s="870"/>
      <c r="R1034" s="870"/>
      <c r="S1034" s="870"/>
      <c r="T1034" s="870"/>
      <c r="U1034" s="870"/>
      <c r="V1034" s="870"/>
      <c r="W1034" s="870"/>
      <c r="X1034" s="870"/>
      <c r="Y1034" s="870"/>
      <c r="Z1034" s="870"/>
      <c r="AA1034" s="870"/>
    </row>
    <row r="1035" spans="1:27" s="871" customFormat="1" ht="12.75" customHeight="1">
      <c r="A1035" s="870"/>
      <c r="B1035" s="870"/>
      <c r="C1035" s="870"/>
      <c r="D1035" s="870"/>
      <c r="E1035" s="874"/>
      <c r="F1035" s="874"/>
      <c r="G1035" s="874"/>
      <c r="H1035" s="874"/>
      <c r="M1035" s="870"/>
      <c r="N1035" s="870"/>
      <c r="O1035" s="870"/>
      <c r="P1035" s="870"/>
      <c r="Q1035" s="870"/>
      <c r="R1035" s="870"/>
      <c r="S1035" s="870"/>
      <c r="T1035" s="870"/>
      <c r="U1035" s="870"/>
      <c r="V1035" s="870"/>
      <c r="W1035" s="870"/>
      <c r="X1035" s="870"/>
      <c r="Y1035" s="870"/>
      <c r="Z1035" s="870"/>
      <c r="AA1035" s="870"/>
    </row>
    <row r="1036" spans="1:27" s="871" customFormat="1" ht="12.75" customHeight="1">
      <c r="A1036" s="870"/>
      <c r="B1036" s="870"/>
      <c r="C1036" s="870"/>
      <c r="D1036" s="870"/>
      <c r="E1036" s="874"/>
      <c r="F1036" s="874"/>
      <c r="G1036" s="874"/>
      <c r="H1036" s="874"/>
      <c r="M1036" s="870"/>
      <c r="N1036" s="870"/>
      <c r="O1036" s="870"/>
      <c r="P1036" s="870"/>
      <c r="Q1036" s="870"/>
      <c r="R1036" s="870"/>
      <c r="S1036" s="870"/>
      <c r="T1036" s="870"/>
      <c r="U1036" s="870"/>
      <c r="V1036" s="870"/>
      <c r="W1036" s="870"/>
      <c r="X1036" s="870"/>
      <c r="Y1036" s="870"/>
      <c r="Z1036" s="870"/>
      <c r="AA1036" s="870"/>
    </row>
    <row r="1037" spans="1:27" s="871" customFormat="1" ht="12.75" customHeight="1">
      <c r="A1037" s="870"/>
      <c r="B1037" s="870"/>
      <c r="C1037" s="870"/>
      <c r="D1037" s="870"/>
      <c r="E1037" s="874"/>
      <c r="F1037" s="874"/>
      <c r="G1037" s="874"/>
      <c r="H1037" s="874"/>
      <c r="M1037" s="870"/>
      <c r="N1037" s="870"/>
      <c r="O1037" s="870"/>
      <c r="P1037" s="870"/>
      <c r="Q1037" s="870"/>
      <c r="R1037" s="870"/>
      <c r="S1037" s="870"/>
      <c r="T1037" s="870"/>
      <c r="U1037" s="870"/>
      <c r="V1037" s="870"/>
      <c r="W1037" s="870"/>
      <c r="X1037" s="870"/>
      <c r="Y1037" s="870"/>
      <c r="Z1037" s="870"/>
      <c r="AA1037" s="870"/>
    </row>
    <row r="1038" spans="1:27" s="871" customFormat="1" ht="12.75" customHeight="1">
      <c r="A1038" s="870"/>
      <c r="B1038" s="870"/>
      <c r="C1038" s="870"/>
      <c r="D1038" s="870"/>
      <c r="E1038" s="874"/>
      <c r="F1038" s="874"/>
      <c r="G1038" s="874"/>
      <c r="H1038" s="874"/>
      <c r="M1038" s="870"/>
      <c r="N1038" s="870"/>
      <c r="O1038" s="870"/>
      <c r="P1038" s="870"/>
      <c r="Q1038" s="870"/>
      <c r="R1038" s="870"/>
      <c r="S1038" s="870"/>
      <c r="T1038" s="870"/>
      <c r="U1038" s="870"/>
      <c r="V1038" s="870"/>
      <c r="W1038" s="870"/>
      <c r="X1038" s="870"/>
      <c r="Y1038" s="870"/>
      <c r="Z1038" s="870"/>
      <c r="AA1038" s="870"/>
    </row>
    <row r="1039" spans="1:27" s="871" customFormat="1" ht="12.75" customHeight="1">
      <c r="A1039" s="870"/>
      <c r="B1039" s="870"/>
      <c r="C1039" s="870"/>
      <c r="D1039" s="870"/>
      <c r="E1039" s="874"/>
      <c r="F1039" s="874"/>
      <c r="G1039" s="874"/>
      <c r="H1039" s="874"/>
      <c r="M1039" s="870"/>
      <c r="N1039" s="870"/>
      <c r="O1039" s="870"/>
      <c r="P1039" s="870"/>
      <c r="Q1039" s="870"/>
      <c r="R1039" s="870"/>
      <c r="S1039" s="870"/>
      <c r="T1039" s="870"/>
      <c r="U1039" s="870"/>
      <c r="V1039" s="870"/>
      <c r="W1039" s="870"/>
      <c r="X1039" s="870"/>
      <c r="Y1039" s="870"/>
      <c r="Z1039" s="870"/>
      <c r="AA1039" s="870"/>
    </row>
    <row r="1040" spans="1:27" s="871" customFormat="1" ht="12.75" customHeight="1">
      <c r="A1040" s="870"/>
      <c r="B1040" s="870"/>
      <c r="C1040" s="870"/>
      <c r="D1040" s="870"/>
      <c r="E1040" s="874"/>
      <c r="F1040" s="874"/>
      <c r="G1040" s="874"/>
      <c r="H1040" s="874"/>
      <c r="M1040" s="870"/>
      <c r="N1040" s="870"/>
      <c r="O1040" s="870"/>
      <c r="P1040" s="870"/>
      <c r="Q1040" s="870"/>
      <c r="R1040" s="870"/>
      <c r="S1040" s="870"/>
      <c r="T1040" s="870"/>
      <c r="U1040" s="870"/>
      <c r="V1040" s="870"/>
      <c r="W1040" s="870"/>
      <c r="X1040" s="870"/>
      <c r="Y1040" s="870"/>
      <c r="Z1040" s="870"/>
      <c r="AA1040" s="870"/>
    </row>
    <row r="1041" spans="1:27" s="871" customFormat="1" ht="12.75" customHeight="1">
      <c r="A1041" s="870"/>
      <c r="B1041" s="870"/>
      <c r="C1041" s="870"/>
      <c r="D1041" s="870"/>
      <c r="E1041" s="874"/>
      <c r="F1041" s="874"/>
      <c r="G1041" s="874"/>
      <c r="H1041" s="874"/>
      <c r="M1041" s="870"/>
      <c r="N1041" s="870"/>
      <c r="O1041" s="870"/>
      <c r="P1041" s="870"/>
      <c r="Q1041" s="870"/>
      <c r="R1041" s="870"/>
      <c r="S1041" s="870"/>
      <c r="T1041" s="870"/>
      <c r="U1041" s="870"/>
      <c r="V1041" s="870"/>
      <c r="W1041" s="870"/>
      <c r="X1041" s="870"/>
      <c r="Y1041" s="870"/>
      <c r="Z1041" s="870"/>
      <c r="AA1041" s="870"/>
    </row>
    <row r="1042" spans="1:27" s="871" customFormat="1" ht="12.75" customHeight="1">
      <c r="A1042" s="870"/>
      <c r="B1042" s="870"/>
      <c r="C1042" s="870"/>
      <c r="D1042" s="870"/>
      <c r="E1042" s="874"/>
      <c r="F1042" s="874"/>
      <c r="G1042" s="874"/>
      <c r="H1042" s="874"/>
      <c r="M1042" s="870"/>
      <c r="N1042" s="870"/>
      <c r="O1042" s="870"/>
      <c r="P1042" s="870"/>
      <c r="Q1042" s="870"/>
      <c r="R1042" s="870"/>
      <c r="S1042" s="870"/>
      <c r="T1042" s="870"/>
      <c r="U1042" s="870"/>
      <c r="V1042" s="870"/>
      <c r="W1042" s="870"/>
      <c r="X1042" s="870"/>
      <c r="Y1042" s="870"/>
      <c r="Z1042" s="870"/>
      <c r="AA1042" s="870"/>
    </row>
    <row r="1043" spans="1:27" s="871" customFormat="1" ht="12.75" customHeight="1">
      <c r="A1043" s="870"/>
      <c r="B1043" s="870"/>
      <c r="C1043" s="870"/>
      <c r="D1043" s="870"/>
      <c r="E1043" s="874"/>
      <c r="F1043" s="874"/>
      <c r="G1043" s="874"/>
      <c r="H1043" s="874"/>
      <c r="M1043" s="870"/>
      <c r="N1043" s="870"/>
      <c r="O1043" s="870"/>
      <c r="P1043" s="870"/>
      <c r="Q1043" s="870"/>
      <c r="R1043" s="870"/>
      <c r="S1043" s="870"/>
      <c r="T1043" s="870"/>
      <c r="U1043" s="870"/>
      <c r="V1043" s="870"/>
      <c r="W1043" s="870"/>
      <c r="X1043" s="870"/>
      <c r="Y1043" s="870"/>
      <c r="Z1043" s="870"/>
      <c r="AA1043" s="870"/>
    </row>
    <row r="1044" spans="1:27" s="871" customFormat="1" ht="12.75" customHeight="1">
      <c r="A1044" s="870"/>
      <c r="B1044" s="870"/>
      <c r="C1044" s="870"/>
      <c r="D1044" s="870"/>
      <c r="E1044" s="874"/>
      <c r="F1044" s="874"/>
      <c r="G1044" s="874"/>
      <c r="H1044" s="874"/>
      <c r="M1044" s="870"/>
      <c r="N1044" s="870"/>
      <c r="O1044" s="870"/>
      <c r="P1044" s="870"/>
      <c r="Q1044" s="870"/>
      <c r="R1044" s="870"/>
      <c r="S1044" s="870"/>
      <c r="T1044" s="870"/>
      <c r="U1044" s="870"/>
      <c r="V1044" s="870"/>
      <c r="W1044" s="870"/>
      <c r="X1044" s="870"/>
      <c r="Y1044" s="870"/>
      <c r="Z1044" s="870"/>
      <c r="AA1044" s="870"/>
    </row>
    <row r="1045" spans="1:27" s="871" customFormat="1" ht="12.75" customHeight="1">
      <c r="A1045" s="870"/>
      <c r="B1045" s="870"/>
      <c r="C1045" s="870"/>
      <c r="D1045" s="870"/>
      <c r="E1045" s="874"/>
      <c r="F1045" s="874"/>
      <c r="G1045" s="874"/>
      <c r="H1045" s="874"/>
      <c r="M1045" s="870"/>
      <c r="N1045" s="870"/>
      <c r="O1045" s="870"/>
      <c r="P1045" s="870"/>
      <c r="Q1045" s="870"/>
      <c r="R1045" s="870"/>
      <c r="S1045" s="870"/>
      <c r="T1045" s="870"/>
      <c r="U1045" s="870"/>
      <c r="V1045" s="870"/>
      <c r="W1045" s="870"/>
      <c r="X1045" s="870"/>
      <c r="Y1045" s="870"/>
      <c r="Z1045" s="870"/>
      <c r="AA1045" s="870"/>
    </row>
    <row r="1046" spans="1:27" s="871" customFormat="1" ht="12.75" customHeight="1">
      <c r="A1046" s="870"/>
      <c r="B1046" s="870"/>
      <c r="C1046" s="870"/>
      <c r="D1046" s="870"/>
      <c r="E1046" s="874"/>
      <c r="F1046" s="874"/>
      <c r="G1046" s="874"/>
      <c r="H1046" s="874"/>
      <c r="M1046" s="870"/>
      <c r="N1046" s="870"/>
      <c r="O1046" s="870"/>
      <c r="P1046" s="870"/>
      <c r="Q1046" s="870"/>
      <c r="R1046" s="870"/>
      <c r="S1046" s="870"/>
      <c r="T1046" s="870"/>
      <c r="U1046" s="870"/>
      <c r="V1046" s="870"/>
      <c r="W1046" s="870"/>
      <c r="X1046" s="870"/>
      <c r="Y1046" s="870"/>
      <c r="Z1046" s="870"/>
      <c r="AA1046" s="870"/>
    </row>
    <row r="1047" spans="1:27" s="871" customFormat="1" ht="12.75" customHeight="1">
      <c r="A1047" s="870"/>
      <c r="B1047" s="870"/>
      <c r="C1047" s="870"/>
      <c r="D1047" s="870"/>
      <c r="E1047" s="874"/>
      <c r="F1047" s="874"/>
      <c r="G1047" s="874"/>
      <c r="H1047" s="874"/>
      <c r="M1047" s="870"/>
      <c r="N1047" s="870"/>
      <c r="O1047" s="870"/>
      <c r="P1047" s="870"/>
      <c r="Q1047" s="870"/>
      <c r="R1047" s="870"/>
      <c r="S1047" s="870"/>
      <c r="T1047" s="870"/>
      <c r="U1047" s="870"/>
      <c r="V1047" s="870"/>
      <c r="W1047" s="870"/>
      <c r="X1047" s="870"/>
      <c r="Y1047" s="870"/>
      <c r="Z1047" s="870"/>
      <c r="AA1047" s="870"/>
    </row>
    <row r="1048" spans="1:27" s="871" customFormat="1" ht="12.75" customHeight="1">
      <c r="A1048" s="870"/>
      <c r="B1048" s="870"/>
      <c r="C1048" s="870"/>
      <c r="D1048" s="870"/>
      <c r="E1048" s="874"/>
      <c r="F1048" s="874"/>
      <c r="G1048" s="874"/>
      <c r="H1048" s="874"/>
      <c r="M1048" s="870"/>
      <c r="N1048" s="870"/>
      <c r="O1048" s="870"/>
      <c r="P1048" s="870"/>
      <c r="Q1048" s="870"/>
      <c r="R1048" s="870"/>
      <c r="S1048" s="870"/>
      <c r="T1048" s="870"/>
      <c r="U1048" s="870"/>
      <c r="V1048" s="870"/>
      <c r="W1048" s="870"/>
      <c r="X1048" s="870"/>
      <c r="Y1048" s="870"/>
      <c r="Z1048" s="870"/>
      <c r="AA1048" s="870"/>
    </row>
    <row r="1049" spans="1:27" s="871" customFormat="1" ht="12.75" customHeight="1">
      <c r="A1049" s="870"/>
      <c r="B1049" s="870"/>
      <c r="C1049" s="870"/>
      <c r="D1049" s="870"/>
      <c r="E1049" s="874"/>
      <c r="F1049" s="874"/>
      <c r="G1049" s="874"/>
      <c r="H1049" s="874"/>
      <c r="M1049" s="870"/>
      <c r="N1049" s="870"/>
      <c r="O1049" s="870"/>
      <c r="P1049" s="870"/>
      <c r="Q1049" s="870"/>
      <c r="R1049" s="870"/>
      <c r="S1049" s="870"/>
      <c r="T1049" s="870"/>
      <c r="U1049" s="870"/>
      <c r="V1049" s="870"/>
      <c r="W1049" s="870"/>
      <c r="X1049" s="870"/>
      <c r="Y1049" s="870"/>
      <c r="Z1049" s="870"/>
      <c r="AA1049" s="870"/>
    </row>
    <row r="1050" spans="1:27" s="871" customFormat="1" ht="12.75" customHeight="1">
      <c r="A1050" s="870"/>
      <c r="B1050" s="870"/>
      <c r="C1050" s="870"/>
      <c r="D1050" s="870"/>
      <c r="E1050" s="874"/>
      <c r="F1050" s="874"/>
      <c r="G1050" s="874"/>
      <c r="H1050" s="874"/>
      <c r="M1050" s="870"/>
      <c r="N1050" s="870"/>
      <c r="O1050" s="870"/>
      <c r="P1050" s="870"/>
      <c r="Q1050" s="870"/>
      <c r="R1050" s="870"/>
      <c r="S1050" s="870"/>
      <c r="T1050" s="870"/>
      <c r="U1050" s="870"/>
      <c r="V1050" s="870"/>
      <c r="W1050" s="870"/>
      <c r="X1050" s="870"/>
      <c r="Y1050" s="870"/>
      <c r="Z1050" s="870"/>
      <c r="AA1050" s="870"/>
    </row>
    <row r="1051" spans="1:27" s="871" customFormat="1" ht="12.75" customHeight="1">
      <c r="A1051" s="870"/>
      <c r="B1051" s="870"/>
      <c r="C1051" s="870"/>
      <c r="D1051" s="870"/>
      <c r="E1051" s="874"/>
      <c r="F1051" s="874"/>
      <c r="G1051" s="874"/>
      <c r="H1051" s="874"/>
      <c r="M1051" s="870"/>
      <c r="N1051" s="870"/>
      <c r="O1051" s="870"/>
      <c r="P1051" s="870"/>
      <c r="Q1051" s="870"/>
      <c r="R1051" s="870"/>
      <c r="S1051" s="870"/>
      <c r="T1051" s="870"/>
      <c r="U1051" s="870"/>
      <c r="V1051" s="870"/>
      <c r="W1051" s="870"/>
      <c r="X1051" s="870"/>
      <c r="Y1051" s="870"/>
      <c r="Z1051" s="870"/>
      <c r="AA1051" s="870"/>
    </row>
    <row r="1052" spans="1:27" s="871" customFormat="1" ht="12.75" customHeight="1">
      <c r="A1052" s="870"/>
      <c r="B1052" s="870"/>
      <c r="C1052" s="870"/>
      <c r="D1052" s="870"/>
      <c r="E1052" s="874"/>
      <c r="F1052" s="874"/>
      <c r="G1052" s="874"/>
      <c r="H1052" s="874"/>
      <c r="M1052" s="870"/>
      <c r="N1052" s="870"/>
      <c r="O1052" s="870"/>
      <c r="P1052" s="870"/>
      <c r="Q1052" s="870"/>
      <c r="R1052" s="870"/>
      <c r="S1052" s="870"/>
      <c r="T1052" s="870"/>
      <c r="U1052" s="870"/>
      <c r="V1052" s="870"/>
      <c r="W1052" s="870"/>
      <c r="X1052" s="870"/>
      <c r="Y1052" s="870"/>
      <c r="Z1052" s="870"/>
      <c r="AA1052" s="870"/>
    </row>
    <row r="1053" spans="1:27" s="871" customFormat="1" ht="12.75" customHeight="1">
      <c r="A1053" s="870"/>
      <c r="B1053" s="870"/>
      <c r="C1053" s="870"/>
      <c r="D1053" s="870"/>
      <c r="E1053" s="874"/>
      <c r="F1053" s="874"/>
      <c r="G1053" s="874"/>
      <c r="H1053" s="874"/>
      <c r="M1053" s="870"/>
      <c r="N1053" s="870"/>
      <c r="O1053" s="870"/>
      <c r="P1053" s="870"/>
      <c r="Q1053" s="870"/>
      <c r="R1053" s="870"/>
      <c r="S1053" s="870"/>
      <c r="T1053" s="870"/>
      <c r="U1053" s="870"/>
      <c r="V1053" s="870"/>
      <c r="W1053" s="870"/>
      <c r="X1053" s="870"/>
      <c r="Y1053" s="870"/>
      <c r="Z1053" s="870"/>
      <c r="AA1053" s="870"/>
    </row>
    <row r="1054" spans="1:27" s="871" customFormat="1" ht="12.75" customHeight="1">
      <c r="A1054" s="870"/>
      <c r="B1054" s="870"/>
      <c r="C1054" s="870"/>
      <c r="D1054" s="870"/>
      <c r="E1054" s="874"/>
      <c r="F1054" s="874"/>
      <c r="G1054" s="874"/>
      <c r="H1054" s="874"/>
      <c r="M1054" s="870"/>
      <c r="N1054" s="870"/>
      <c r="O1054" s="870"/>
      <c r="P1054" s="870"/>
      <c r="Q1054" s="870"/>
      <c r="R1054" s="870"/>
      <c r="S1054" s="870"/>
      <c r="T1054" s="870"/>
      <c r="U1054" s="870"/>
      <c r="V1054" s="870"/>
      <c r="W1054" s="870"/>
      <c r="X1054" s="870"/>
      <c r="Y1054" s="870"/>
      <c r="Z1054" s="870"/>
      <c r="AA1054" s="870"/>
    </row>
    <row r="1055" spans="1:27" s="871" customFormat="1" ht="12.75" customHeight="1">
      <c r="A1055" s="870"/>
      <c r="B1055" s="870"/>
      <c r="C1055" s="870"/>
      <c r="D1055" s="870"/>
      <c r="E1055" s="874"/>
      <c r="F1055" s="874"/>
      <c r="G1055" s="874"/>
      <c r="H1055" s="874"/>
      <c r="M1055" s="870"/>
      <c r="N1055" s="870"/>
      <c r="O1055" s="870"/>
      <c r="P1055" s="870"/>
      <c r="Q1055" s="870"/>
      <c r="R1055" s="870"/>
      <c r="S1055" s="870"/>
      <c r="T1055" s="870"/>
      <c r="U1055" s="870"/>
      <c r="V1055" s="870"/>
      <c r="W1055" s="870"/>
      <c r="X1055" s="870"/>
      <c r="Y1055" s="870"/>
      <c r="Z1055" s="870"/>
      <c r="AA1055" s="870"/>
    </row>
    <row r="1056" spans="1:27" s="871" customFormat="1" ht="12.75" customHeight="1">
      <c r="A1056" s="870"/>
      <c r="B1056" s="870"/>
      <c r="C1056" s="870"/>
      <c r="D1056" s="870"/>
      <c r="E1056" s="874"/>
      <c r="F1056" s="874"/>
      <c r="G1056" s="874"/>
      <c r="H1056" s="874"/>
      <c r="M1056" s="870"/>
      <c r="N1056" s="870"/>
      <c r="O1056" s="870"/>
      <c r="P1056" s="870"/>
      <c r="Q1056" s="870"/>
      <c r="R1056" s="870"/>
      <c r="S1056" s="870"/>
      <c r="T1056" s="870"/>
      <c r="U1056" s="870"/>
      <c r="V1056" s="870"/>
      <c r="W1056" s="870"/>
      <c r="X1056" s="870"/>
      <c r="Y1056" s="870"/>
      <c r="Z1056" s="870"/>
      <c r="AA1056" s="870"/>
    </row>
    <row r="1057" spans="1:27" s="871" customFormat="1" ht="12.75" customHeight="1">
      <c r="A1057" s="870"/>
      <c r="B1057" s="870"/>
      <c r="C1057" s="870"/>
      <c r="D1057" s="870"/>
      <c r="E1057" s="874"/>
      <c r="F1057" s="874"/>
      <c r="G1057" s="874"/>
      <c r="H1057" s="874"/>
      <c r="M1057" s="870"/>
      <c r="N1057" s="870"/>
      <c r="O1057" s="870"/>
      <c r="P1057" s="870"/>
      <c r="Q1057" s="870"/>
      <c r="R1057" s="870"/>
      <c r="S1057" s="870"/>
      <c r="T1057" s="870"/>
      <c r="U1057" s="870"/>
      <c r="V1057" s="870"/>
      <c r="W1057" s="870"/>
      <c r="X1057" s="870"/>
      <c r="Y1057" s="870"/>
      <c r="Z1057" s="870"/>
      <c r="AA1057" s="870"/>
    </row>
    <row r="1058" spans="1:27" s="871" customFormat="1" ht="12.75" customHeight="1">
      <c r="A1058" s="870"/>
      <c r="B1058" s="870"/>
      <c r="C1058" s="870"/>
      <c r="D1058" s="870"/>
      <c r="E1058" s="874"/>
      <c r="F1058" s="874"/>
      <c r="G1058" s="874"/>
      <c r="H1058" s="874"/>
      <c r="M1058" s="870"/>
      <c r="N1058" s="870"/>
      <c r="O1058" s="870"/>
      <c r="P1058" s="870"/>
      <c r="Q1058" s="870"/>
      <c r="R1058" s="870"/>
      <c r="S1058" s="870"/>
      <c r="T1058" s="870"/>
      <c r="U1058" s="870"/>
      <c r="V1058" s="870"/>
      <c r="W1058" s="870"/>
      <c r="X1058" s="870"/>
      <c r="Y1058" s="870"/>
      <c r="Z1058" s="870"/>
      <c r="AA1058" s="870"/>
    </row>
    <row r="1059" spans="1:27" s="871" customFormat="1" ht="12.75" customHeight="1">
      <c r="A1059" s="870"/>
      <c r="B1059" s="870"/>
      <c r="C1059" s="870"/>
      <c r="D1059" s="870"/>
      <c r="E1059" s="874"/>
      <c r="F1059" s="874"/>
      <c r="G1059" s="874"/>
      <c r="H1059" s="874"/>
      <c r="M1059" s="870"/>
      <c r="N1059" s="870"/>
      <c r="O1059" s="870"/>
      <c r="P1059" s="870"/>
      <c r="Q1059" s="870"/>
      <c r="R1059" s="870"/>
      <c r="S1059" s="870"/>
      <c r="T1059" s="870"/>
      <c r="U1059" s="870"/>
      <c r="V1059" s="870"/>
      <c r="W1059" s="870"/>
      <c r="X1059" s="870"/>
      <c r="Y1059" s="870"/>
      <c r="Z1059" s="870"/>
      <c r="AA1059" s="870"/>
    </row>
    <row r="1060" spans="1:27" s="871" customFormat="1" ht="12.75" customHeight="1">
      <c r="A1060" s="870"/>
      <c r="B1060" s="870"/>
      <c r="C1060" s="870"/>
      <c r="D1060" s="870"/>
      <c r="E1060" s="874"/>
      <c r="F1060" s="874"/>
      <c r="G1060" s="874"/>
      <c r="H1060" s="874"/>
      <c r="M1060" s="870"/>
      <c r="N1060" s="870"/>
      <c r="O1060" s="870"/>
      <c r="P1060" s="870"/>
      <c r="Q1060" s="870"/>
      <c r="R1060" s="870"/>
      <c r="S1060" s="870"/>
      <c r="T1060" s="870"/>
      <c r="U1060" s="870"/>
      <c r="V1060" s="870"/>
      <c r="W1060" s="870"/>
      <c r="X1060" s="870"/>
      <c r="Y1060" s="870"/>
      <c r="Z1060" s="870"/>
      <c r="AA1060" s="870"/>
    </row>
    <row r="1061" spans="1:27" s="871" customFormat="1" ht="12.75" customHeight="1">
      <c r="A1061" s="870"/>
      <c r="B1061" s="870"/>
      <c r="C1061" s="870"/>
      <c r="D1061" s="870"/>
      <c r="E1061" s="874"/>
      <c r="F1061" s="874"/>
      <c r="G1061" s="874"/>
      <c r="H1061" s="874"/>
      <c r="M1061" s="870"/>
      <c r="N1061" s="870"/>
      <c r="O1061" s="870"/>
      <c r="P1061" s="870"/>
      <c r="Q1061" s="870"/>
      <c r="R1061" s="870"/>
      <c r="S1061" s="870"/>
      <c r="T1061" s="870"/>
      <c r="U1061" s="870"/>
      <c r="V1061" s="870"/>
      <c r="W1061" s="870"/>
      <c r="X1061" s="870"/>
      <c r="Y1061" s="870"/>
      <c r="Z1061" s="870"/>
      <c r="AA1061" s="870"/>
    </row>
    <row r="1062" spans="1:27" s="871" customFormat="1" ht="12.75" customHeight="1">
      <c r="A1062" s="870"/>
      <c r="B1062" s="870"/>
      <c r="C1062" s="870"/>
      <c r="D1062" s="870"/>
      <c r="E1062" s="874"/>
      <c r="F1062" s="874"/>
      <c r="G1062" s="874"/>
      <c r="H1062" s="874"/>
      <c r="M1062" s="870"/>
      <c r="N1062" s="870"/>
      <c r="O1062" s="870"/>
      <c r="P1062" s="870"/>
      <c r="Q1062" s="870"/>
      <c r="R1062" s="870"/>
      <c r="S1062" s="870"/>
      <c r="T1062" s="870"/>
      <c r="U1062" s="870"/>
      <c r="V1062" s="870"/>
      <c r="W1062" s="870"/>
      <c r="X1062" s="870"/>
      <c r="Y1062" s="870"/>
      <c r="Z1062" s="870"/>
      <c r="AA1062" s="870"/>
    </row>
    <row r="1063" spans="1:27" s="871" customFormat="1" ht="12.75" customHeight="1">
      <c r="A1063" s="870"/>
      <c r="B1063" s="870"/>
      <c r="C1063" s="870"/>
      <c r="D1063" s="870"/>
      <c r="E1063" s="874"/>
      <c r="F1063" s="874"/>
      <c r="G1063" s="874"/>
      <c r="H1063" s="874"/>
      <c r="M1063" s="870"/>
      <c r="N1063" s="870"/>
      <c r="O1063" s="870"/>
      <c r="P1063" s="870"/>
      <c r="Q1063" s="870"/>
      <c r="R1063" s="870"/>
      <c r="S1063" s="870"/>
      <c r="T1063" s="870"/>
      <c r="U1063" s="870"/>
      <c r="V1063" s="870"/>
      <c r="W1063" s="870"/>
      <c r="X1063" s="870"/>
      <c r="Y1063" s="870"/>
      <c r="Z1063" s="870"/>
      <c r="AA1063" s="870"/>
    </row>
    <row r="1064" spans="1:27" s="871" customFormat="1" ht="12.75" customHeight="1">
      <c r="A1064" s="870"/>
      <c r="B1064" s="870"/>
      <c r="C1064" s="870"/>
      <c r="D1064" s="870"/>
      <c r="E1064" s="874"/>
      <c r="F1064" s="874"/>
      <c r="G1064" s="874"/>
      <c r="H1064" s="874"/>
      <c r="M1064" s="870"/>
      <c r="N1064" s="870"/>
      <c r="O1064" s="870"/>
      <c r="P1064" s="870"/>
      <c r="Q1064" s="870"/>
      <c r="R1064" s="870"/>
      <c r="S1064" s="870"/>
      <c r="T1064" s="870"/>
      <c r="U1064" s="870"/>
      <c r="V1064" s="870"/>
      <c r="W1064" s="870"/>
      <c r="X1064" s="870"/>
      <c r="Y1064" s="870"/>
      <c r="Z1064" s="870"/>
      <c r="AA1064" s="870"/>
    </row>
    <row r="1065" spans="1:27" s="871" customFormat="1" ht="12.75" customHeight="1">
      <c r="A1065" s="870"/>
      <c r="B1065" s="870"/>
      <c r="C1065" s="870"/>
      <c r="D1065" s="870"/>
      <c r="E1065" s="874"/>
      <c r="F1065" s="874"/>
      <c r="G1065" s="874"/>
      <c r="H1065" s="874"/>
      <c r="M1065" s="870"/>
      <c r="N1065" s="870"/>
      <c r="O1065" s="870"/>
      <c r="P1065" s="870"/>
      <c r="Q1065" s="870"/>
      <c r="R1065" s="870"/>
      <c r="S1065" s="870"/>
      <c r="T1065" s="870"/>
      <c r="U1065" s="870"/>
      <c r="V1065" s="870"/>
      <c r="W1065" s="870"/>
      <c r="X1065" s="870"/>
      <c r="Y1065" s="870"/>
      <c r="Z1065" s="870"/>
      <c r="AA1065" s="870"/>
    </row>
    <row r="1066" spans="1:27" s="871" customFormat="1" ht="12.75" customHeight="1">
      <c r="A1066" s="870"/>
      <c r="B1066" s="870"/>
      <c r="C1066" s="870"/>
      <c r="D1066" s="870"/>
      <c r="E1066" s="874"/>
      <c r="F1066" s="874"/>
      <c r="G1066" s="874"/>
      <c r="H1066" s="874"/>
      <c r="M1066" s="870"/>
      <c r="N1066" s="870"/>
      <c r="O1066" s="870"/>
      <c r="P1066" s="870"/>
      <c r="Q1066" s="870"/>
      <c r="R1066" s="870"/>
      <c r="S1066" s="870"/>
      <c r="T1066" s="870"/>
      <c r="U1066" s="870"/>
      <c r="V1066" s="870"/>
      <c r="W1066" s="870"/>
      <c r="X1066" s="870"/>
      <c r="Y1066" s="870"/>
      <c r="Z1066" s="870"/>
      <c r="AA1066" s="870"/>
    </row>
    <row r="1067" spans="1:27" s="871" customFormat="1" ht="12.75" customHeight="1">
      <c r="A1067" s="870"/>
      <c r="B1067" s="870"/>
      <c r="C1067" s="870"/>
      <c r="D1067" s="870"/>
      <c r="E1067" s="874"/>
      <c r="F1067" s="874"/>
      <c r="G1067" s="874"/>
      <c r="H1067" s="874"/>
      <c r="M1067" s="870"/>
      <c r="N1067" s="870"/>
      <c r="O1067" s="870"/>
      <c r="P1067" s="870"/>
      <c r="Q1067" s="870"/>
      <c r="R1067" s="870"/>
      <c r="S1067" s="870"/>
      <c r="T1067" s="870"/>
      <c r="U1067" s="870"/>
      <c r="V1067" s="870"/>
      <c r="W1067" s="870"/>
      <c r="X1067" s="870"/>
      <c r="Y1067" s="870"/>
      <c r="Z1067" s="870"/>
      <c r="AA1067" s="870"/>
    </row>
    <row r="1068" spans="1:27" s="871" customFormat="1" ht="12.75" customHeight="1">
      <c r="A1068" s="870"/>
      <c r="B1068" s="870"/>
      <c r="C1068" s="870"/>
      <c r="D1068" s="870"/>
      <c r="E1068" s="874"/>
      <c r="F1068" s="874"/>
      <c r="G1068" s="874"/>
      <c r="H1068" s="874"/>
      <c r="M1068" s="870"/>
      <c r="N1068" s="870"/>
      <c r="O1068" s="870"/>
      <c r="P1068" s="870"/>
      <c r="Q1068" s="870"/>
      <c r="R1068" s="870"/>
      <c r="S1068" s="870"/>
      <c r="T1068" s="870"/>
      <c r="U1068" s="870"/>
      <c r="V1068" s="870"/>
      <c r="W1068" s="870"/>
      <c r="X1068" s="870"/>
      <c r="Y1068" s="870"/>
      <c r="Z1068" s="870"/>
      <c r="AA1068" s="870"/>
    </row>
    <row r="1069" spans="1:27" s="871" customFormat="1" ht="12.75" customHeight="1">
      <c r="A1069" s="870"/>
      <c r="B1069" s="870"/>
      <c r="C1069" s="870"/>
      <c r="D1069" s="870"/>
      <c r="E1069" s="874"/>
      <c r="F1069" s="874"/>
      <c r="G1069" s="874"/>
      <c r="H1069" s="874"/>
      <c r="M1069" s="870"/>
      <c r="N1069" s="870"/>
      <c r="O1069" s="870"/>
      <c r="P1069" s="870"/>
      <c r="Q1069" s="870"/>
      <c r="R1069" s="870"/>
      <c r="S1069" s="870"/>
      <c r="T1069" s="870"/>
      <c r="U1069" s="870"/>
      <c r="V1069" s="870"/>
      <c r="W1069" s="870"/>
      <c r="X1069" s="870"/>
      <c r="Y1069" s="870"/>
      <c r="Z1069" s="870"/>
      <c r="AA1069" s="870"/>
    </row>
    <row r="1070" spans="1:27" s="871" customFormat="1" ht="12.75" customHeight="1">
      <c r="A1070" s="870"/>
      <c r="B1070" s="870"/>
      <c r="C1070" s="870"/>
      <c r="D1070" s="870"/>
      <c r="E1070" s="874"/>
      <c r="F1070" s="874"/>
      <c r="G1070" s="874"/>
      <c r="H1070" s="874"/>
      <c r="M1070" s="870"/>
      <c r="N1070" s="870"/>
      <c r="O1070" s="870"/>
      <c r="P1070" s="870"/>
      <c r="Q1070" s="870"/>
      <c r="R1070" s="870"/>
      <c r="S1070" s="870"/>
      <c r="T1070" s="870"/>
      <c r="U1070" s="870"/>
      <c r="V1070" s="870"/>
      <c r="W1070" s="870"/>
      <c r="X1070" s="870"/>
      <c r="Y1070" s="870"/>
      <c r="Z1070" s="870"/>
      <c r="AA1070" s="870"/>
    </row>
    <row r="1071" spans="1:27" s="871" customFormat="1" ht="12.75" customHeight="1">
      <c r="A1071" s="870"/>
      <c r="B1071" s="870"/>
      <c r="C1071" s="870"/>
      <c r="D1071" s="870"/>
      <c r="E1071" s="874"/>
      <c r="F1071" s="874"/>
      <c r="G1071" s="874"/>
      <c r="H1071" s="874"/>
      <c r="M1071" s="870"/>
      <c r="N1071" s="870"/>
      <c r="O1071" s="870"/>
      <c r="P1071" s="870"/>
      <c r="Q1071" s="870"/>
      <c r="R1071" s="870"/>
      <c r="S1071" s="870"/>
      <c r="T1071" s="870"/>
      <c r="U1071" s="870"/>
      <c r="V1071" s="870"/>
      <c r="W1071" s="870"/>
      <c r="X1071" s="870"/>
      <c r="Y1071" s="870"/>
      <c r="Z1071" s="870"/>
      <c r="AA1071" s="870"/>
    </row>
    <row r="1072" spans="1:27" s="871" customFormat="1" ht="12.75" customHeight="1">
      <c r="A1072" s="870"/>
      <c r="B1072" s="870"/>
      <c r="C1072" s="870"/>
      <c r="D1072" s="870"/>
      <c r="E1072" s="874"/>
      <c r="F1072" s="874"/>
      <c r="G1072" s="874"/>
      <c r="H1072" s="874"/>
      <c r="M1072" s="870"/>
      <c r="N1072" s="870"/>
      <c r="O1072" s="870"/>
      <c r="P1072" s="870"/>
      <c r="Q1072" s="870"/>
      <c r="R1072" s="870"/>
      <c r="S1072" s="870"/>
      <c r="T1072" s="870"/>
      <c r="U1072" s="870"/>
      <c r="V1072" s="870"/>
      <c r="W1072" s="870"/>
      <c r="X1072" s="870"/>
      <c r="Y1072" s="870"/>
      <c r="Z1072" s="870"/>
      <c r="AA1072" s="870"/>
    </row>
    <row r="1073" spans="1:27" s="871" customFormat="1" ht="12.75" customHeight="1">
      <c r="A1073" s="870"/>
      <c r="B1073" s="870"/>
      <c r="C1073" s="870"/>
      <c r="D1073" s="870"/>
      <c r="E1073" s="874"/>
      <c r="F1073" s="874"/>
      <c r="G1073" s="874"/>
      <c r="H1073" s="874"/>
      <c r="M1073" s="870"/>
      <c r="N1073" s="870"/>
      <c r="O1073" s="870"/>
      <c r="P1073" s="870"/>
      <c r="Q1073" s="870"/>
      <c r="R1073" s="870"/>
      <c r="S1073" s="870"/>
      <c r="T1073" s="870"/>
      <c r="U1073" s="870"/>
      <c r="V1073" s="870"/>
      <c r="W1073" s="870"/>
      <c r="X1073" s="870"/>
      <c r="Y1073" s="870"/>
      <c r="Z1073" s="870"/>
      <c r="AA1073" s="870"/>
    </row>
    <row r="1074" spans="1:27" s="871" customFormat="1" ht="12.75" customHeight="1">
      <c r="A1074" s="870"/>
      <c r="B1074" s="870"/>
      <c r="C1074" s="870"/>
      <c r="D1074" s="870"/>
      <c r="E1074" s="874"/>
      <c r="F1074" s="874"/>
      <c r="G1074" s="874"/>
      <c r="H1074" s="874"/>
      <c r="M1074" s="870"/>
      <c r="N1074" s="870"/>
      <c r="O1074" s="870"/>
      <c r="P1074" s="870"/>
      <c r="Q1074" s="870"/>
      <c r="R1074" s="870"/>
      <c r="S1074" s="870"/>
      <c r="T1074" s="870"/>
      <c r="U1074" s="870"/>
      <c r="V1074" s="870"/>
      <c r="W1074" s="870"/>
      <c r="X1074" s="870"/>
      <c r="Y1074" s="870"/>
      <c r="Z1074" s="870"/>
      <c r="AA1074" s="870"/>
    </row>
    <row r="1075" spans="1:27" s="871" customFormat="1" ht="12.75" customHeight="1">
      <c r="A1075" s="870"/>
      <c r="B1075" s="870"/>
      <c r="C1075" s="870"/>
      <c r="D1075" s="870"/>
      <c r="E1075" s="874"/>
      <c r="F1075" s="874"/>
      <c r="G1075" s="874"/>
      <c r="H1075" s="874"/>
      <c r="M1075" s="870"/>
      <c r="N1075" s="870"/>
      <c r="O1075" s="870"/>
      <c r="P1075" s="870"/>
      <c r="Q1075" s="870"/>
      <c r="R1075" s="870"/>
      <c r="S1075" s="870"/>
      <c r="T1075" s="870"/>
      <c r="U1075" s="870"/>
      <c r="V1075" s="870"/>
      <c r="W1075" s="870"/>
      <c r="X1075" s="870"/>
      <c r="Y1075" s="870"/>
      <c r="Z1075" s="870"/>
      <c r="AA1075" s="870"/>
    </row>
    <row r="1076" spans="1:27" s="871" customFormat="1" ht="12.75" customHeight="1">
      <c r="A1076" s="870"/>
      <c r="B1076" s="870"/>
      <c r="C1076" s="870"/>
      <c r="D1076" s="870"/>
      <c r="E1076" s="874"/>
      <c r="F1076" s="874"/>
      <c r="G1076" s="874"/>
      <c r="H1076" s="874"/>
      <c r="M1076" s="870"/>
      <c r="N1076" s="870"/>
      <c r="O1076" s="870"/>
      <c r="P1076" s="870"/>
      <c r="Q1076" s="870"/>
      <c r="R1076" s="870"/>
      <c r="S1076" s="870"/>
      <c r="T1076" s="870"/>
      <c r="U1076" s="870"/>
      <c r="V1076" s="870"/>
      <c r="W1076" s="870"/>
      <c r="X1076" s="870"/>
      <c r="Y1076" s="870"/>
      <c r="Z1076" s="870"/>
      <c r="AA1076" s="870"/>
    </row>
    <row r="1077" spans="1:27" s="871" customFormat="1" ht="12.75" customHeight="1">
      <c r="A1077" s="870"/>
      <c r="B1077" s="870"/>
      <c r="C1077" s="870"/>
      <c r="D1077" s="870"/>
      <c r="E1077" s="874"/>
      <c r="F1077" s="874"/>
      <c r="G1077" s="874"/>
      <c r="H1077" s="874"/>
      <c r="M1077" s="870"/>
      <c r="N1077" s="870"/>
      <c r="O1077" s="870"/>
      <c r="P1077" s="870"/>
      <c r="Q1077" s="870"/>
      <c r="R1077" s="870"/>
      <c r="S1077" s="870"/>
      <c r="T1077" s="870"/>
      <c r="U1077" s="870"/>
      <c r="V1077" s="870"/>
      <c r="W1077" s="870"/>
      <c r="X1077" s="870"/>
      <c r="Y1077" s="870"/>
      <c r="Z1077" s="870"/>
      <c r="AA1077" s="870"/>
    </row>
    <row r="1078" spans="1:27" s="871" customFormat="1" ht="12.75" customHeight="1">
      <c r="A1078" s="870"/>
      <c r="B1078" s="870"/>
      <c r="C1078" s="870"/>
      <c r="D1078" s="870"/>
      <c r="E1078" s="874"/>
      <c r="F1078" s="874"/>
      <c r="G1078" s="874"/>
      <c r="H1078" s="874"/>
      <c r="M1078" s="870"/>
      <c r="N1078" s="870"/>
      <c r="O1078" s="870"/>
      <c r="P1078" s="870"/>
      <c r="Q1078" s="870"/>
      <c r="R1078" s="870"/>
      <c r="S1078" s="870"/>
      <c r="T1078" s="870"/>
      <c r="U1078" s="870"/>
      <c r="V1078" s="870"/>
      <c r="W1078" s="870"/>
      <c r="X1078" s="870"/>
      <c r="Y1078" s="870"/>
      <c r="Z1078" s="870"/>
      <c r="AA1078" s="870"/>
    </row>
    <row r="1079" spans="1:27" s="871" customFormat="1" ht="12.75" customHeight="1">
      <c r="A1079" s="870"/>
      <c r="B1079" s="870"/>
      <c r="C1079" s="870"/>
      <c r="D1079" s="870"/>
      <c r="E1079" s="874"/>
      <c r="F1079" s="874"/>
      <c r="G1079" s="874"/>
      <c r="H1079" s="874"/>
      <c r="M1079" s="870"/>
      <c r="N1079" s="870"/>
      <c r="O1079" s="870"/>
      <c r="P1079" s="870"/>
      <c r="Q1079" s="870"/>
      <c r="R1079" s="870"/>
      <c r="S1079" s="870"/>
      <c r="T1079" s="870"/>
      <c r="U1079" s="870"/>
      <c r="V1079" s="870"/>
      <c r="W1079" s="870"/>
      <c r="X1079" s="870"/>
      <c r="Y1079" s="870"/>
      <c r="Z1079" s="870"/>
      <c r="AA1079" s="870"/>
    </row>
    <row r="1080" spans="1:27" s="871" customFormat="1" ht="12.75" customHeight="1">
      <c r="A1080" s="870"/>
      <c r="B1080" s="870"/>
      <c r="C1080" s="870"/>
      <c r="D1080" s="870"/>
      <c r="E1080" s="874"/>
      <c r="F1080" s="874"/>
      <c r="G1080" s="874"/>
      <c r="H1080" s="874"/>
      <c r="M1080" s="870"/>
      <c r="N1080" s="870"/>
      <c r="O1080" s="870"/>
      <c r="P1080" s="870"/>
      <c r="Q1080" s="870"/>
      <c r="R1080" s="870"/>
      <c r="S1080" s="870"/>
      <c r="T1080" s="870"/>
      <c r="U1080" s="870"/>
      <c r="V1080" s="870"/>
      <c r="W1080" s="870"/>
      <c r="X1080" s="870"/>
      <c r="Y1080" s="870"/>
      <c r="Z1080" s="870"/>
      <c r="AA1080" s="870"/>
    </row>
    <row r="1081" spans="1:27" s="871" customFormat="1" ht="12.75" customHeight="1">
      <c r="A1081" s="870"/>
      <c r="B1081" s="870"/>
      <c r="C1081" s="870"/>
      <c r="D1081" s="870"/>
      <c r="E1081" s="874"/>
      <c r="F1081" s="874"/>
      <c r="G1081" s="874"/>
      <c r="H1081" s="874"/>
      <c r="M1081" s="870"/>
      <c r="N1081" s="870"/>
      <c r="O1081" s="870"/>
      <c r="P1081" s="870"/>
      <c r="Q1081" s="870"/>
      <c r="R1081" s="870"/>
      <c r="S1081" s="870"/>
      <c r="T1081" s="870"/>
      <c r="U1081" s="870"/>
      <c r="V1081" s="870"/>
      <c r="W1081" s="870"/>
      <c r="X1081" s="870"/>
      <c r="Y1081" s="870"/>
      <c r="Z1081" s="870"/>
      <c r="AA1081" s="870"/>
    </row>
    <row r="1082" spans="1:27" s="871" customFormat="1" ht="12.75" customHeight="1">
      <c r="A1082" s="870"/>
      <c r="B1082" s="870"/>
      <c r="C1082" s="870"/>
      <c r="D1082" s="870"/>
      <c r="E1082" s="874"/>
      <c r="F1082" s="874"/>
      <c r="G1082" s="874"/>
      <c r="H1082" s="874"/>
      <c r="M1082" s="870"/>
      <c r="N1082" s="870"/>
      <c r="O1082" s="870"/>
      <c r="P1082" s="870"/>
      <c r="Q1082" s="870"/>
      <c r="R1082" s="870"/>
      <c r="S1082" s="870"/>
      <c r="T1082" s="870"/>
      <c r="U1082" s="870"/>
      <c r="V1082" s="870"/>
      <c r="W1082" s="870"/>
      <c r="X1082" s="870"/>
      <c r="Y1082" s="870"/>
      <c r="Z1082" s="870"/>
      <c r="AA1082" s="870"/>
    </row>
    <row r="1083" spans="1:27" s="871" customFormat="1" ht="12.75" customHeight="1">
      <c r="A1083" s="870"/>
      <c r="B1083" s="870"/>
      <c r="C1083" s="870"/>
      <c r="D1083" s="870"/>
      <c r="E1083" s="874"/>
      <c r="F1083" s="874"/>
      <c r="G1083" s="874"/>
      <c r="H1083" s="874"/>
      <c r="M1083" s="870"/>
      <c r="N1083" s="870"/>
      <c r="O1083" s="870"/>
      <c r="P1083" s="870"/>
      <c r="Q1083" s="870"/>
      <c r="R1083" s="870"/>
      <c r="S1083" s="870"/>
      <c r="T1083" s="870"/>
      <c r="U1083" s="870"/>
      <c r="V1083" s="870"/>
      <c r="W1083" s="870"/>
      <c r="X1083" s="870"/>
      <c r="Y1083" s="870"/>
      <c r="Z1083" s="870"/>
      <c r="AA1083" s="870"/>
    </row>
    <row r="1084" spans="1:27" s="871" customFormat="1" ht="12.75" customHeight="1">
      <c r="A1084" s="870"/>
      <c r="B1084" s="870"/>
      <c r="C1084" s="870"/>
      <c r="D1084" s="870"/>
      <c r="E1084" s="874"/>
      <c r="F1084" s="874"/>
      <c r="G1084" s="874"/>
      <c r="H1084" s="874"/>
      <c r="M1084" s="870"/>
      <c r="N1084" s="870"/>
      <c r="O1084" s="870"/>
      <c r="P1084" s="870"/>
      <c r="Q1084" s="870"/>
      <c r="R1084" s="870"/>
      <c r="S1084" s="870"/>
      <c r="T1084" s="870"/>
      <c r="U1084" s="870"/>
      <c r="V1084" s="870"/>
      <c r="W1084" s="870"/>
      <c r="X1084" s="870"/>
      <c r="Y1084" s="870"/>
      <c r="Z1084" s="870"/>
      <c r="AA1084" s="870"/>
    </row>
    <row r="1085" spans="1:27" s="871" customFormat="1" ht="12.75" customHeight="1">
      <c r="A1085" s="870"/>
      <c r="B1085" s="870"/>
      <c r="C1085" s="870"/>
      <c r="D1085" s="870"/>
      <c r="E1085" s="874"/>
      <c r="F1085" s="874"/>
      <c r="G1085" s="874"/>
      <c r="H1085" s="874"/>
      <c r="M1085" s="870"/>
      <c r="N1085" s="870"/>
      <c r="O1085" s="870"/>
      <c r="P1085" s="870"/>
      <c r="Q1085" s="870"/>
      <c r="R1085" s="870"/>
      <c r="S1085" s="870"/>
      <c r="T1085" s="870"/>
      <c r="U1085" s="870"/>
      <c r="V1085" s="870"/>
      <c r="W1085" s="870"/>
      <c r="X1085" s="870"/>
      <c r="Y1085" s="870"/>
      <c r="Z1085" s="870"/>
      <c r="AA1085" s="870"/>
    </row>
    <row r="1086" spans="1:27" s="871" customFormat="1" ht="12.75" customHeight="1">
      <c r="A1086" s="870"/>
      <c r="B1086" s="870"/>
      <c r="C1086" s="870"/>
      <c r="D1086" s="870"/>
      <c r="E1086" s="874"/>
      <c r="F1086" s="874"/>
      <c r="G1086" s="874"/>
      <c r="H1086" s="874"/>
      <c r="M1086" s="870"/>
      <c r="N1086" s="870"/>
      <c r="O1086" s="870"/>
      <c r="P1086" s="870"/>
      <c r="Q1086" s="870"/>
      <c r="R1086" s="870"/>
      <c r="S1086" s="870"/>
      <c r="T1086" s="870"/>
      <c r="U1086" s="870"/>
      <c r="V1086" s="870"/>
      <c r="W1086" s="870"/>
      <c r="X1086" s="870"/>
      <c r="Y1086" s="870"/>
      <c r="Z1086" s="870"/>
      <c r="AA1086" s="870"/>
    </row>
    <row r="1087" spans="1:27" s="871" customFormat="1" ht="12.75" customHeight="1">
      <c r="A1087" s="870"/>
      <c r="B1087" s="870"/>
      <c r="C1087" s="870"/>
      <c r="D1087" s="870"/>
      <c r="E1087" s="874"/>
      <c r="F1087" s="874"/>
      <c r="G1087" s="874"/>
      <c r="H1087" s="874"/>
      <c r="M1087" s="870"/>
      <c r="N1087" s="870"/>
      <c r="O1087" s="870"/>
      <c r="P1087" s="870"/>
      <c r="Q1087" s="870"/>
      <c r="R1087" s="870"/>
      <c r="S1087" s="870"/>
      <c r="T1087" s="870"/>
      <c r="U1087" s="870"/>
      <c r="V1087" s="870"/>
      <c r="W1087" s="870"/>
      <c r="X1087" s="870"/>
      <c r="Y1087" s="870"/>
      <c r="Z1087" s="870"/>
      <c r="AA1087" s="870"/>
    </row>
    <row r="1088" spans="1:27" s="871" customFormat="1" ht="12.75" customHeight="1">
      <c r="A1088" s="870"/>
      <c r="B1088" s="870"/>
      <c r="C1088" s="870"/>
      <c r="D1088" s="870"/>
      <c r="E1088" s="874"/>
      <c r="F1088" s="874"/>
      <c r="G1088" s="874"/>
      <c r="H1088" s="874"/>
      <c r="M1088" s="870"/>
      <c r="N1088" s="870"/>
      <c r="O1088" s="870"/>
      <c r="P1088" s="870"/>
      <c r="Q1088" s="870"/>
      <c r="R1088" s="870"/>
      <c r="S1088" s="870"/>
      <c r="T1088" s="870"/>
      <c r="U1088" s="870"/>
      <c r="V1088" s="870"/>
      <c r="W1088" s="870"/>
      <c r="X1088" s="870"/>
      <c r="Y1088" s="870"/>
      <c r="Z1088" s="870"/>
      <c r="AA1088" s="870"/>
    </row>
    <row r="1089" spans="1:27" s="871" customFormat="1" ht="12.75" customHeight="1">
      <c r="A1089" s="870"/>
      <c r="B1089" s="870"/>
      <c r="C1089" s="870"/>
      <c r="D1089" s="870"/>
      <c r="E1089" s="874"/>
      <c r="F1089" s="874"/>
      <c r="G1089" s="874"/>
      <c r="H1089" s="874"/>
      <c r="M1089" s="870"/>
      <c r="N1089" s="870"/>
      <c r="O1089" s="870"/>
      <c r="P1089" s="870"/>
      <c r="Q1089" s="870"/>
      <c r="R1089" s="870"/>
      <c r="S1089" s="870"/>
      <c r="T1089" s="870"/>
      <c r="U1089" s="870"/>
      <c r="V1089" s="870"/>
      <c r="W1089" s="870"/>
      <c r="X1089" s="870"/>
      <c r="Y1089" s="870"/>
      <c r="Z1089" s="870"/>
      <c r="AA1089" s="870"/>
    </row>
    <row r="1090" spans="1:27" s="871" customFormat="1" ht="12.75" customHeight="1">
      <c r="A1090" s="870"/>
      <c r="B1090" s="870"/>
      <c r="C1090" s="870"/>
      <c r="D1090" s="870"/>
      <c r="E1090" s="874"/>
      <c r="F1090" s="874"/>
      <c r="G1090" s="874"/>
      <c r="H1090" s="874"/>
      <c r="M1090" s="870"/>
      <c r="N1090" s="870"/>
      <c r="O1090" s="870"/>
      <c r="P1090" s="870"/>
      <c r="Q1090" s="870"/>
      <c r="R1090" s="870"/>
      <c r="S1090" s="870"/>
      <c r="T1090" s="870"/>
      <c r="U1090" s="870"/>
      <c r="V1090" s="870"/>
      <c r="W1090" s="870"/>
      <c r="X1090" s="870"/>
      <c r="Y1090" s="870"/>
      <c r="Z1090" s="870"/>
      <c r="AA1090" s="870"/>
    </row>
    <row r="1091" spans="1:27" s="871" customFormat="1" ht="12.75" customHeight="1">
      <c r="A1091" s="870"/>
      <c r="B1091" s="870"/>
      <c r="C1091" s="870"/>
      <c r="D1091" s="870"/>
      <c r="E1091" s="874"/>
      <c r="F1091" s="874"/>
      <c r="G1091" s="874"/>
      <c r="H1091" s="874"/>
      <c r="M1091" s="870"/>
      <c r="N1091" s="870"/>
      <c r="O1091" s="870"/>
      <c r="P1091" s="870"/>
      <c r="Q1091" s="870"/>
      <c r="R1091" s="870"/>
      <c r="S1091" s="870"/>
      <c r="T1091" s="870"/>
      <c r="U1091" s="870"/>
      <c r="V1091" s="870"/>
      <c r="W1091" s="870"/>
      <c r="X1091" s="870"/>
      <c r="Y1091" s="870"/>
      <c r="Z1091" s="870"/>
      <c r="AA1091" s="870"/>
    </row>
    <row r="1092" spans="1:27" s="871" customFormat="1" ht="12.75" customHeight="1">
      <c r="A1092" s="870"/>
      <c r="B1092" s="870"/>
      <c r="C1092" s="870"/>
      <c r="D1092" s="870"/>
      <c r="E1092" s="874"/>
      <c r="F1092" s="874"/>
      <c r="G1092" s="874"/>
      <c r="H1092" s="874"/>
      <c r="M1092" s="870"/>
      <c r="N1092" s="870"/>
      <c r="O1092" s="870"/>
      <c r="P1092" s="870"/>
      <c r="Q1092" s="870"/>
      <c r="R1092" s="870"/>
      <c r="S1092" s="870"/>
      <c r="T1092" s="870"/>
      <c r="U1092" s="870"/>
      <c r="V1092" s="870"/>
      <c r="W1092" s="870"/>
      <c r="X1092" s="870"/>
      <c r="Y1092" s="870"/>
      <c r="Z1092" s="870"/>
      <c r="AA1092" s="870"/>
    </row>
    <row r="1093" spans="1:27" s="871" customFormat="1" ht="12.75" customHeight="1">
      <c r="A1093" s="870"/>
      <c r="B1093" s="870"/>
      <c r="C1093" s="870"/>
      <c r="D1093" s="870"/>
      <c r="E1093" s="874"/>
      <c r="F1093" s="874"/>
      <c r="G1093" s="874"/>
      <c r="H1093" s="874"/>
      <c r="M1093" s="870"/>
      <c r="N1093" s="870"/>
      <c r="O1093" s="870"/>
      <c r="P1093" s="870"/>
      <c r="Q1093" s="870"/>
      <c r="R1093" s="870"/>
      <c r="S1093" s="870"/>
      <c r="T1093" s="870"/>
      <c r="U1093" s="870"/>
      <c r="V1093" s="870"/>
      <c r="W1093" s="870"/>
      <c r="X1093" s="870"/>
      <c r="Y1093" s="870"/>
      <c r="Z1093" s="870"/>
      <c r="AA1093" s="870"/>
    </row>
    <row r="1094" spans="1:27" s="871" customFormat="1" ht="12.75" customHeight="1">
      <c r="A1094" s="870"/>
      <c r="B1094" s="870"/>
      <c r="C1094" s="870"/>
      <c r="D1094" s="870"/>
      <c r="E1094" s="874"/>
      <c r="F1094" s="874"/>
      <c r="G1094" s="874"/>
      <c r="H1094" s="874"/>
      <c r="M1094" s="870"/>
      <c r="N1094" s="870"/>
      <c r="O1094" s="870"/>
      <c r="P1094" s="870"/>
      <c r="Q1094" s="870"/>
      <c r="R1094" s="870"/>
      <c r="S1094" s="870"/>
      <c r="T1094" s="870"/>
      <c r="U1094" s="870"/>
      <c r="V1094" s="870"/>
      <c r="W1094" s="870"/>
      <c r="X1094" s="870"/>
      <c r="Y1094" s="870"/>
      <c r="Z1094" s="870"/>
      <c r="AA1094" s="870"/>
    </row>
    <row r="1095" spans="1:27" s="871" customFormat="1" ht="12.75" customHeight="1">
      <c r="A1095" s="870"/>
      <c r="B1095" s="870"/>
      <c r="C1095" s="870"/>
      <c r="D1095" s="870"/>
      <c r="E1095" s="874"/>
      <c r="F1095" s="874"/>
      <c r="G1095" s="874"/>
      <c r="H1095" s="874"/>
      <c r="M1095" s="870"/>
      <c r="N1095" s="870"/>
      <c r="O1095" s="870"/>
      <c r="P1095" s="870"/>
      <c r="Q1095" s="870"/>
      <c r="R1095" s="870"/>
      <c r="S1095" s="870"/>
      <c r="T1095" s="870"/>
      <c r="U1095" s="870"/>
      <c r="V1095" s="870"/>
      <c r="W1095" s="870"/>
      <c r="X1095" s="870"/>
      <c r="Y1095" s="870"/>
      <c r="Z1095" s="870"/>
      <c r="AA1095" s="870"/>
    </row>
    <row r="1096" spans="1:27" s="871" customFormat="1" ht="12.75" customHeight="1">
      <c r="A1096" s="870"/>
      <c r="B1096" s="870"/>
      <c r="C1096" s="870"/>
      <c r="D1096" s="870"/>
      <c r="E1096" s="874"/>
      <c r="F1096" s="874"/>
      <c r="G1096" s="874"/>
      <c r="H1096" s="874"/>
      <c r="M1096" s="870"/>
      <c r="N1096" s="870"/>
      <c r="O1096" s="870"/>
      <c r="P1096" s="870"/>
      <c r="Q1096" s="870"/>
      <c r="R1096" s="870"/>
      <c r="S1096" s="870"/>
      <c r="T1096" s="870"/>
      <c r="U1096" s="870"/>
      <c r="V1096" s="870"/>
      <c r="W1096" s="870"/>
      <c r="X1096" s="870"/>
      <c r="Y1096" s="870"/>
      <c r="Z1096" s="870"/>
      <c r="AA1096" s="870"/>
    </row>
    <row r="1097" spans="1:27" s="871" customFormat="1" ht="12.75" customHeight="1">
      <c r="A1097" s="870"/>
      <c r="B1097" s="870"/>
      <c r="C1097" s="870"/>
      <c r="D1097" s="870"/>
      <c r="E1097" s="874"/>
      <c r="F1097" s="874"/>
      <c r="G1097" s="874"/>
      <c r="H1097" s="874"/>
      <c r="M1097" s="870"/>
      <c r="N1097" s="870"/>
      <c r="O1097" s="870"/>
      <c r="P1097" s="870"/>
      <c r="Q1097" s="870"/>
      <c r="R1097" s="870"/>
      <c r="S1097" s="870"/>
      <c r="T1097" s="870"/>
      <c r="U1097" s="870"/>
      <c r="V1097" s="870"/>
      <c r="W1097" s="870"/>
      <c r="X1097" s="870"/>
      <c r="Y1097" s="870"/>
      <c r="Z1097" s="870"/>
      <c r="AA1097" s="870"/>
    </row>
    <row r="1098" spans="1:27" s="871" customFormat="1" ht="12.75" customHeight="1">
      <c r="A1098" s="870"/>
      <c r="B1098" s="870"/>
      <c r="C1098" s="870"/>
      <c r="D1098" s="870"/>
      <c r="E1098" s="874"/>
      <c r="F1098" s="874"/>
      <c r="G1098" s="874"/>
      <c r="H1098" s="874"/>
      <c r="M1098" s="870"/>
      <c r="N1098" s="870"/>
      <c r="O1098" s="870"/>
      <c r="P1098" s="870"/>
      <c r="Q1098" s="870"/>
      <c r="R1098" s="870"/>
      <c r="S1098" s="870"/>
      <c r="T1098" s="870"/>
      <c r="U1098" s="870"/>
      <c r="V1098" s="870"/>
      <c r="W1098" s="870"/>
      <c r="X1098" s="870"/>
      <c r="Y1098" s="870"/>
      <c r="Z1098" s="870"/>
      <c r="AA1098" s="870"/>
    </row>
    <row r="1099" spans="1:27" s="871" customFormat="1" ht="12.75" customHeight="1">
      <c r="A1099" s="870"/>
      <c r="B1099" s="870"/>
      <c r="C1099" s="870"/>
      <c r="D1099" s="870"/>
      <c r="E1099" s="874"/>
      <c r="F1099" s="874"/>
      <c r="G1099" s="874"/>
      <c r="H1099" s="874"/>
      <c r="M1099" s="870"/>
      <c r="N1099" s="870"/>
      <c r="O1099" s="870"/>
      <c r="P1099" s="870"/>
      <c r="Q1099" s="870"/>
      <c r="R1099" s="870"/>
      <c r="S1099" s="870"/>
      <c r="T1099" s="870"/>
      <c r="U1099" s="870"/>
      <c r="V1099" s="870"/>
      <c r="W1099" s="870"/>
      <c r="X1099" s="870"/>
      <c r="Y1099" s="870"/>
      <c r="Z1099" s="870"/>
      <c r="AA1099" s="870"/>
    </row>
    <row r="1100" spans="1:27" s="871" customFormat="1" ht="12.75" customHeight="1">
      <c r="A1100" s="870"/>
      <c r="B1100" s="870"/>
      <c r="C1100" s="870"/>
      <c r="D1100" s="870"/>
      <c r="E1100" s="874"/>
      <c r="F1100" s="874"/>
      <c r="G1100" s="874"/>
      <c r="H1100" s="874"/>
      <c r="M1100" s="870"/>
      <c r="N1100" s="870"/>
      <c r="O1100" s="870"/>
      <c r="P1100" s="870"/>
      <c r="Q1100" s="870"/>
      <c r="R1100" s="870"/>
      <c r="S1100" s="870"/>
      <c r="T1100" s="870"/>
      <c r="U1100" s="870"/>
      <c r="V1100" s="870"/>
      <c r="W1100" s="870"/>
      <c r="X1100" s="870"/>
      <c r="Y1100" s="870"/>
      <c r="Z1100" s="870"/>
      <c r="AA1100" s="870"/>
    </row>
    <row r="1101" spans="1:27" s="871" customFormat="1" ht="12.75" customHeight="1">
      <c r="A1101" s="870"/>
      <c r="B1101" s="870"/>
      <c r="C1101" s="870"/>
      <c r="D1101" s="870"/>
      <c r="E1101" s="874"/>
      <c r="F1101" s="874"/>
      <c r="G1101" s="874"/>
      <c r="H1101" s="874"/>
      <c r="M1101" s="870"/>
      <c r="N1101" s="870"/>
      <c r="O1101" s="870"/>
      <c r="P1101" s="870"/>
      <c r="Q1101" s="870"/>
      <c r="R1101" s="870"/>
      <c r="S1101" s="870"/>
      <c r="T1101" s="870"/>
      <c r="U1101" s="870"/>
      <c r="V1101" s="870"/>
      <c r="W1101" s="870"/>
      <c r="X1101" s="870"/>
      <c r="Y1101" s="870"/>
      <c r="Z1101" s="870"/>
      <c r="AA1101" s="870"/>
    </row>
    <row r="1102" spans="1:27" s="871" customFormat="1" ht="12.75" customHeight="1">
      <c r="A1102" s="870"/>
      <c r="B1102" s="870"/>
      <c r="C1102" s="870"/>
      <c r="D1102" s="870"/>
      <c r="E1102" s="874"/>
      <c r="F1102" s="874"/>
      <c r="G1102" s="874"/>
      <c r="H1102" s="874"/>
      <c r="M1102" s="870"/>
      <c r="N1102" s="870"/>
      <c r="O1102" s="870"/>
      <c r="P1102" s="870"/>
      <c r="Q1102" s="870"/>
      <c r="R1102" s="870"/>
      <c r="S1102" s="870"/>
      <c r="T1102" s="870"/>
      <c r="U1102" s="870"/>
      <c r="V1102" s="870"/>
      <c r="W1102" s="870"/>
      <c r="X1102" s="870"/>
      <c r="Y1102" s="870"/>
      <c r="Z1102" s="870"/>
      <c r="AA1102" s="870"/>
    </row>
    <row r="1103" spans="1:27" s="871" customFormat="1" ht="12.75" customHeight="1">
      <c r="A1103" s="870"/>
      <c r="B1103" s="870"/>
      <c r="C1103" s="870"/>
      <c r="D1103" s="870"/>
      <c r="E1103" s="874"/>
      <c r="F1103" s="874"/>
      <c r="G1103" s="874"/>
      <c r="H1103" s="874"/>
      <c r="M1103" s="870"/>
      <c r="N1103" s="870"/>
      <c r="O1103" s="870"/>
      <c r="P1103" s="870"/>
      <c r="Q1103" s="870"/>
      <c r="R1103" s="870"/>
      <c r="S1103" s="870"/>
      <c r="T1103" s="870"/>
      <c r="U1103" s="870"/>
      <c r="V1103" s="870"/>
      <c r="W1103" s="870"/>
      <c r="X1103" s="870"/>
      <c r="Y1103" s="870"/>
      <c r="Z1103" s="870"/>
      <c r="AA1103" s="870"/>
    </row>
    <row r="1104" spans="1:27" s="871" customFormat="1" ht="12.75" customHeight="1">
      <c r="A1104" s="870"/>
      <c r="B1104" s="870"/>
      <c r="C1104" s="870"/>
      <c r="D1104" s="870"/>
      <c r="E1104" s="874"/>
      <c r="F1104" s="874"/>
      <c r="G1104" s="874"/>
      <c r="H1104" s="874"/>
      <c r="M1104" s="870"/>
      <c r="N1104" s="870"/>
      <c r="O1104" s="870"/>
      <c r="P1104" s="870"/>
      <c r="Q1104" s="870"/>
      <c r="R1104" s="870"/>
      <c r="S1104" s="870"/>
      <c r="T1104" s="870"/>
      <c r="U1104" s="870"/>
      <c r="V1104" s="870"/>
      <c r="W1104" s="870"/>
      <c r="X1104" s="870"/>
      <c r="Y1104" s="870"/>
      <c r="Z1104" s="870"/>
      <c r="AA1104" s="870"/>
    </row>
    <row r="1105" spans="1:27" s="871" customFormat="1" ht="12.75" customHeight="1">
      <c r="A1105" s="870"/>
      <c r="B1105" s="870"/>
      <c r="C1105" s="870"/>
      <c r="D1105" s="870"/>
      <c r="E1105" s="874"/>
      <c r="F1105" s="874"/>
      <c r="G1105" s="874"/>
      <c r="H1105" s="874"/>
      <c r="M1105" s="870"/>
      <c r="N1105" s="870"/>
      <c r="O1105" s="870"/>
      <c r="P1105" s="870"/>
      <c r="Q1105" s="870"/>
      <c r="R1105" s="870"/>
      <c r="S1105" s="870"/>
      <c r="T1105" s="870"/>
      <c r="U1105" s="870"/>
      <c r="V1105" s="870"/>
      <c r="W1105" s="870"/>
      <c r="X1105" s="870"/>
      <c r="Y1105" s="870"/>
      <c r="Z1105" s="870"/>
      <c r="AA1105" s="870"/>
    </row>
    <row r="1106" spans="1:27" s="871" customFormat="1" ht="12.75" customHeight="1">
      <c r="A1106" s="870"/>
      <c r="B1106" s="870"/>
      <c r="C1106" s="870"/>
      <c r="D1106" s="870"/>
      <c r="E1106" s="874"/>
      <c r="F1106" s="874"/>
      <c r="G1106" s="874"/>
      <c r="H1106" s="874"/>
      <c r="M1106" s="870"/>
      <c r="N1106" s="870"/>
      <c r="O1106" s="870"/>
      <c r="P1106" s="870"/>
      <c r="Q1106" s="870"/>
      <c r="R1106" s="870"/>
      <c r="S1106" s="870"/>
      <c r="T1106" s="870"/>
      <c r="U1106" s="870"/>
      <c r="V1106" s="870"/>
      <c r="W1106" s="870"/>
      <c r="X1106" s="870"/>
      <c r="Y1106" s="870"/>
      <c r="Z1106" s="870"/>
      <c r="AA1106" s="870"/>
    </row>
    <row r="1107" spans="1:27" s="871" customFormat="1" ht="12.75" customHeight="1">
      <c r="A1107" s="870"/>
      <c r="B1107" s="870"/>
      <c r="C1107" s="870"/>
      <c r="D1107" s="870"/>
      <c r="E1107" s="874"/>
      <c r="F1107" s="874"/>
      <c r="G1107" s="874"/>
      <c r="H1107" s="874"/>
      <c r="M1107" s="870"/>
      <c r="N1107" s="870"/>
      <c r="O1107" s="870"/>
      <c r="P1107" s="870"/>
      <c r="Q1107" s="870"/>
      <c r="R1107" s="870"/>
      <c r="S1107" s="870"/>
      <c r="T1107" s="870"/>
      <c r="U1107" s="870"/>
      <c r="V1107" s="870"/>
      <c r="W1107" s="870"/>
      <c r="X1107" s="870"/>
      <c r="Y1107" s="870"/>
      <c r="Z1107" s="870"/>
      <c r="AA1107" s="870"/>
    </row>
    <row r="1108" spans="1:27" s="871" customFormat="1" ht="12.75" customHeight="1">
      <c r="A1108" s="870"/>
      <c r="B1108" s="870"/>
      <c r="C1108" s="870"/>
      <c r="D1108" s="870"/>
      <c r="E1108" s="874"/>
      <c r="F1108" s="874"/>
      <c r="G1108" s="874"/>
      <c r="H1108" s="874"/>
      <c r="M1108" s="870"/>
      <c r="N1108" s="870"/>
      <c r="O1108" s="870"/>
      <c r="P1108" s="870"/>
      <c r="Q1108" s="870"/>
      <c r="R1108" s="870"/>
      <c r="S1108" s="870"/>
      <c r="T1108" s="870"/>
      <c r="U1108" s="870"/>
      <c r="V1108" s="870"/>
      <c r="W1108" s="870"/>
      <c r="X1108" s="870"/>
      <c r="Y1108" s="870"/>
      <c r="Z1108" s="870"/>
      <c r="AA1108" s="870"/>
    </row>
    <row r="1109" spans="1:27" s="871" customFormat="1" ht="12.75" customHeight="1">
      <c r="A1109" s="870"/>
      <c r="B1109" s="870"/>
      <c r="C1109" s="870"/>
      <c r="D1109" s="870"/>
      <c r="E1109" s="874"/>
      <c r="F1109" s="874"/>
      <c r="G1109" s="874"/>
      <c r="H1109" s="874"/>
      <c r="M1109" s="870"/>
      <c r="N1109" s="870"/>
      <c r="O1109" s="870"/>
      <c r="P1109" s="870"/>
      <c r="Q1109" s="870"/>
      <c r="R1109" s="870"/>
      <c r="S1109" s="870"/>
      <c r="T1109" s="870"/>
      <c r="U1109" s="870"/>
      <c r="V1109" s="870"/>
      <c r="W1109" s="870"/>
      <c r="X1109" s="870"/>
      <c r="Y1109" s="870"/>
      <c r="Z1109" s="870"/>
      <c r="AA1109" s="870"/>
    </row>
    <row r="1110" spans="1:27" s="871" customFormat="1" ht="12.75" customHeight="1">
      <c r="A1110" s="870"/>
      <c r="B1110" s="870"/>
      <c r="C1110" s="870"/>
      <c r="D1110" s="870"/>
      <c r="E1110" s="874"/>
      <c r="F1110" s="874"/>
      <c r="G1110" s="874"/>
      <c r="H1110" s="874"/>
      <c r="M1110" s="870"/>
      <c r="N1110" s="870"/>
      <c r="O1110" s="870"/>
      <c r="P1110" s="870"/>
      <c r="Q1110" s="870"/>
      <c r="R1110" s="870"/>
      <c r="S1110" s="870"/>
      <c r="T1110" s="870"/>
      <c r="U1110" s="870"/>
      <c r="V1110" s="870"/>
      <c r="W1110" s="870"/>
      <c r="X1110" s="870"/>
      <c r="Y1110" s="870"/>
      <c r="Z1110" s="870"/>
      <c r="AA1110" s="870"/>
    </row>
    <row r="1111" spans="1:27" s="871" customFormat="1" ht="12.75" customHeight="1">
      <c r="A1111" s="870"/>
      <c r="B1111" s="870"/>
      <c r="C1111" s="870"/>
      <c r="D1111" s="870"/>
      <c r="E1111" s="874"/>
      <c r="F1111" s="874"/>
      <c r="G1111" s="874"/>
      <c r="H1111" s="874"/>
      <c r="M1111" s="870"/>
      <c r="N1111" s="870"/>
      <c r="O1111" s="870"/>
      <c r="P1111" s="870"/>
      <c r="Q1111" s="870"/>
      <c r="R1111" s="870"/>
      <c r="S1111" s="870"/>
      <c r="T1111" s="870"/>
      <c r="U1111" s="870"/>
      <c r="V1111" s="870"/>
      <c r="W1111" s="870"/>
      <c r="X1111" s="870"/>
      <c r="Y1111" s="870"/>
      <c r="Z1111" s="870"/>
      <c r="AA1111" s="870"/>
    </row>
    <row r="1112" spans="1:27" s="871" customFormat="1" ht="12.75" customHeight="1">
      <c r="A1112" s="870"/>
      <c r="B1112" s="870"/>
      <c r="C1112" s="870"/>
      <c r="D1112" s="870"/>
      <c r="E1112" s="874"/>
      <c r="F1112" s="874"/>
      <c r="G1112" s="874"/>
      <c r="H1112" s="874"/>
      <c r="M1112" s="870"/>
      <c r="N1112" s="870"/>
      <c r="O1112" s="870"/>
      <c r="P1112" s="870"/>
      <c r="Q1112" s="870"/>
      <c r="R1112" s="870"/>
      <c r="S1112" s="870"/>
      <c r="T1112" s="870"/>
      <c r="U1112" s="870"/>
      <c r="V1112" s="870"/>
      <c r="W1112" s="870"/>
      <c r="X1112" s="870"/>
      <c r="Y1112" s="870"/>
      <c r="Z1112" s="870"/>
      <c r="AA1112" s="870"/>
    </row>
    <row r="1113" spans="1:27" s="871" customFormat="1" ht="12.75" customHeight="1">
      <c r="A1113" s="870"/>
      <c r="B1113" s="870"/>
      <c r="C1113" s="870"/>
      <c r="D1113" s="870"/>
      <c r="E1113" s="874"/>
      <c r="F1113" s="874"/>
      <c r="G1113" s="874"/>
      <c r="H1113" s="874"/>
      <c r="M1113" s="870"/>
      <c r="N1113" s="870"/>
      <c r="O1113" s="870"/>
      <c r="P1113" s="870"/>
      <c r="Q1113" s="870"/>
      <c r="R1113" s="870"/>
      <c r="S1113" s="870"/>
      <c r="T1113" s="870"/>
      <c r="U1113" s="870"/>
      <c r="V1113" s="870"/>
      <c r="W1113" s="870"/>
      <c r="X1113" s="870"/>
      <c r="Y1113" s="870"/>
      <c r="Z1113" s="870"/>
      <c r="AA1113" s="870"/>
    </row>
    <row r="1114" spans="1:27" s="871" customFormat="1" ht="12.75" customHeight="1">
      <c r="A1114" s="870"/>
      <c r="B1114" s="870"/>
      <c r="C1114" s="870"/>
      <c r="D1114" s="870"/>
      <c r="E1114" s="874"/>
      <c r="F1114" s="874"/>
      <c r="G1114" s="874"/>
      <c r="H1114" s="874"/>
      <c r="M1114" s="870"/>
      <c r="N1114" s="870"/>
      <c r="O1114" s="870"/>
      <c r="P1114" s="870"/>
      <c r="Q1114" s="870"/>
      <c r="R1114" s="870"/>
      <c r="S1114" s="870"/>
      <c r="T1114" s="870"/>
      <c r="U1114" s="870"/>
      <c r="V1114" s="870"/>
      <c r="W1114" s="870"/>
      <c r="X1114" s="870"/>
      <c r="Y1114" s="870"/>
      <c r="Z1114" s="870"/>
      <c r="AA1114" s="870"/>
    </row>
    <row r="1115" spans="1:27" s="871" customFormat="1" ht="12.75" customHeight="1">
      <c r="A1115" s="870"/>
      <c r="B1115" s="870"/>
      <c r="C1115" s="870"/>
      <c r="D1115" s="870"/>
      <c r="E1115" s="874"/>
      <c r="F1115" s="874"/>
      <c r="G1115" s="874"/>
      <c r="H1115" s="874"/>
      <c r="M1115" s="870"/>
      <c r="N1115" s="870"/>
      <c r="O1115" s="870"/>
      <c r="P1115" s="870"/>
      <c r="Q1115" s="870"/>
      <c r="R1115" s="870"/>
      <c r="S1115" s="870"/>
      <c r="T1115" s="870"/>
      <c r="U1115" s="870"/>
      <c r="V1115" s="870"/>
      <c r="W1115" s="870"/>
      <c r="X1115" s="870"/>
      <c r="Y1115" s="870"/>
      <c r="Z1115" s="870"/>
      <c r="AA1115" s="870"/>
    </row>
    <row r="1116" spans="1:27" s="871" customFormat="1" ht="12.75" customHeight="1">
      <c r="A1116" s="870"/>
      <c r="B1116" s="870"/>
      <c r="C1116" s="870"/>
      <c r="D1116" s="870"/>
      <c r="E1116" s="874"/>
      <c r="F1116" s="874"/>
      <c r="G1116" s="874"/>
      <c r="H1116" s="874"/>
      <c r="M1116" s="870"/>
      <c r="N1116" s="870"/>
      <c r="O1116" s="870"/>
      <c r="P1116" s="870"/>
      <c r="Q1116" s="870"/>
      <c r="R1116" s="870"/>
      <c r="S1116" s="870"/>
      <c r="T1116" s="870"/>
      <c r="U1116" s="870"/>
      <c r="V1116" s="870"/>
      <c r="W1116" s="870"/>
      <c r="X1116" s="870"/>
      <c r="Y1116" s="870"/>
      <c r="Z1116" s="870"/>
      <c r="AA1116" s="870"/>
    </row>
    <row r="1117" spans="1:27" s="871" customFormat="1" ht="12.75" customHeight="1">
      <c r="A1117" s="870"/>
      <c r="B1117" s="870"/>
      <c r="C1117" s="870"/>
      <c r="D1117" s="870"/>
      <c r="E1117" s="874"/>
      <c r="F1117" s="874"/>
      <c r="G1117" s="874"/>
      <c r="H1117" s="874"/>
      <c r="M1117" s="870"/>
      <c r="N1117" s="870"/>
      <c r="O1117" s="870"/>
      <c r="P1117" s="870"/>
      <c r="Q1117" s="870"/>
      <c r="R1117" s="870"/>
      <c r="S1117" s="870"/>
      <c r="T1117" s="870"/>
      <c r="U1117" s="870"/>
      <c r="V1117" s="870"/>
      <c r="W1117" s="870"/>
      <c r="X1117" s="870"/>
      <c r="Y1117" s="870"/>
      <c r="Z1117" s="870"/>
      <c r="AA1117" s="870"/>
    </row>
    <row r="1118" spans="1:27" s="871" customFormat="1" ht="12.75" customHeight="1">
      <c r="A1118" s="870"/>
      <c r="B1118" s="870"/>
      <c r="C1118" s="870"/>
      <c r="D1118" s="870"/>
      <c r="E1118" s="874"/>
      <c r="F1118" s="874"/>
      <c r="G1118" s="874"/>
      <c r="H1118" s="874"/>
      <c r="M1118" s="870"/>
      <c r="N1118" s="870"/>
      <c r="O1118" s="870"/>
      <c r="P1118" s="870"/>
      <c r="Q1118" s="870"/>
      <c r="R1118" s="870"/>
      <c r="S1118" s="870"/>
      <c r="T1118" s="870"/>
      <c r="U1118" s="870"/>
      <c r="V1118" s="870"/>
      <c r="W1118" s="870"/>
      <c r="X1118" s="870"/>
      <c r="Y1118" s="870"/>
      <c r="Z1118" s="870"/>
      <c r="AA1118" s="870"/>
    </row>
    <row r="1119" spans="1:27" s="871" customFormat="1" ht="12.75" customHeight="1">
      <c r="A1119" s="870"/>
      <c r="B1119" s="870"/>
      <c r="C1119" s="870"/>
      <c r="D1119" s="870"/>
      <c r="E1119" s="874"/>
      <c r="F1119" s="874"/>
      <c r="G1119" s="874"/>
      <c r="H1119" s="874"/>
      <c r="M1119" s="870"/>
      <c r="N1119" s="870"/>
      <c r="O1119" s="870"/>
      <c r="P1119" s="870"/>
      <c r="Q1119" s="870"/>
      <c r="R1119" s="870"/>
      <c r="S1119" s="870"/>
      <c r="T1119" s="870"/>
      <c r="U1119" s="870"/>
      <c r="V1119" s="870"/>
      <c r="W1119" s="870"/>
      <c r="X1119" s="870"/>
      <c r="Y1119" s="870"/>
      <c r="Z1119" s="870"/>
      <c r="AA1119" s="870"/>
    </row>
    <row r="1120" spans="1:27" s="871" customFormat="1" ht="12.75" customHeight="1">
      <c r="A1120" s="870"/>
      <c r="B1120" s="870"/>
      <c r="C1120" s="870"/>
      <c r="D1120" s="870"/>
      <c r="E1120" s="874"/>
      <c r="F1120" s="874"/>
      <c r="G1120" s="874"/>
      <c r="H1120" s="874"/>
      <c r="M1120" s="870"/>
      <c r="N1120" s="870"/>
      <c r="O1120" s="870"/>
      <c r="P1120" s="870"/>
      <c r="Q1120" s="870"/>
      <c r="R1120" s="870"/>
      <c r="S1120" s="870"/>
      <c r="T1120" s="870"/>
      <c r="U1120" s="870"/>
      <c r="V1120" s="870"/>
      <c r="W1120" s="870"/>
      <c r="X1120" s="870"/>
      <c r="Y1120" s="870"/>
      <c r="Z1120" s="870"/>
      <c r="AA1120" s="870"/>
    </row>
    <row r="1121" spans="1:27" s="871" customFormat="1" ht="12.75" customHeight="1">
      <c r="A1121" s="870"/>
      <c r="B1121" s="870"/>
      <c r="C1121" s="870"/>
      <c r="D1121" s="870"/>
      <c r="E1121" s="874"/>
      <c r="F1121" s="874"/>
      <c r="G1121" s="874"/>
      <c r="H1121" s="874"/>
      <c r="M1121" s="870"/>
      <c r="N1121" s="870"/>
      <c r="O1121" s="870"/>
      <c r="P1121" s="870"/>
      <c r="Q1121" s="870"/>
      <c r="R1121" s="870"/>
      <c r="S1121" s="870"/>
      <c r="T1121" s="870"/>
      <c r="U1121" s="870"/>
      <c r="V1121" s="870"/>
      <c r="W1121" s="870"/>
      <c r="X1121" s="870"/>
      <c r="Y1121" s="870"/>
      <c r="Z1121" s="870"/>
      <c r="AA1121" s="870"/>
    </row>
    <row r="1122" spans="1:27" s="871" customFormat="1" ht="12.75" customHeight="1">
      <c r="A1122" s="870"/>
      <c r="B1122" s="870"/>
      <c r="C1122" s="870"/>
      <c r="D1122" s="870"/>
      <c r="E1122" s="874"/>
      <c r="F1122" s="874"/>
      <c r="G1122" s="874"/>
      <c r="H1122" s="874"/>
      <c r="M1122" s="870"/>
      <c r="N1122" s="870"/>
      <c r="O1122" s="870"/>
      <c r="P1122" s="870"/>
      <c r="Q1122" s="870"/>
      <c r="R1122" s="870"/>
      <c r="S1122" s="870"/>
      <c r="T1122" s="870"/>
      <c r="U1122" s="870"/>
      <c r="V1122" s="870"/>
      <c r="W1122" s="870"/>
      <c r="X1122" s="870"/>
      <c r="Y1122" s="870"/>
      <c r="Z1122" s="870"/>
      <c r="AA1122" s="870"/>
    </row>
    <row r="1123" spans="1:27" s="871" customFormat="1" ht="12.75" customHeight="1">
      <c r="A1123" s="870"/>
      <c r="B1123" s="870"/>
      <c r="C1123" s="870"/>
      <c r="D1123" s="870"/>
      <c r="E1123" s="874"/>
      <c r="F1123" s="874"/>
      <c r="G1123" s="874"/>
      <c r="H1123" s="874"/>
      <c r="M1123" s="870"/>
      <c r="N1123" s="870"/>
      <c r="O1123" s="870"/>
      <c r="P1123" s="870"/>
      <c r="Q1123" s="870"/>
      <c r="R1123" s="870"/>
      <c r="S1123" s="870"/>
      <c r="T1123" s="870"/>
      <c r="U1123" s="870"/>
      <c r="V1123" s="870"/>
      <c r="W1123" s="870"/>
      <c r="X1123" s="870"/>
      <c r="Y1123" s="870"/>
      <c r="Z1123" s="870"/>
      <c r="AA1123" s="870"/>
    </row>
    <row r="1124" spans="1:27" s="871" customFormat="1" ht="12.75" customHeight="1">
      <c r="A1124" s="870"/>
      <c r="B1124" s="870"/>
      <c r="C1124" s="870"/>
      <c r="D1124" s="870"/>
      <c r="E1124" s="874"/>
      <c r="F1124" s="874"/>
      <c r="G1124" s="874"/>
      <c r="H1124" s="874"/>
      <c r="M1124" s="870"/>
      <c r="N1124" s="870"/>
      <c r="O1124" s="870"/>
      <c r="P1124" s="870"/>
      <c r="Q1124" s="870"/>
      <c r="R1124" s="870"/>
      <c r="S1124" s="870"/>
      <c r="T1124" s="870"/>
      <c r="U1124" s="870"/>
      <c r="V1124" s="870"/>
      <c r="W1124" s="870"/>
      <c r="X1124" s="870"/>
      <c r="Y1124" s="870"/>
      <c r="Z1124" s="870"/>
      <c r="AA1124" s="870"/>
    </row>
    <row r="1125" spans="1:27" s="871" customFormat="1" ht="12.75" customHeight="1">
      <c r="A1125" s="870"/>
      <c r="B1125" s="870"/>
      <c r="C1125" s="870"/>
      <c r="D1125" s="870"/>
      <c r="E1125" s="874"/>
      <c r="F1125" s="874"/>
      <c r="G1125" s="874"/>
      <c r="H1125" s="874"/>
      <c r="M1125" s="870"/>
      <c r="N1125" s="870"/>
      <c r="O1125" s="870"/>
      <c r="P1125" s="870"/>
      <c r="Q1125" s="870"/>
      <c r="R1125" s="870"/>
      <c r="S1125" s="870"/>
      <c r="T1125" s="870"/>
      <c r="U1125" s="870"/>
      <c r="V1125" s="870"/>
      <c r="W1125" s="870"/>
      <c r="X1125" s="870"/>
      <c r="Y1125" s="870"/>
      <c r="Z1125" s="870"/>
      <c r="AA1125" s="870"/>
    </row>
    <row r="1126" spans="1:27" s="871" customFormat="1" ht="12.75" customHeight="1">
      <c r="A1126" s="870"/>
      <c r="B1126" s="870"/>
      <c r="C1126" s="870"/>
      <c r="D1126" s="870"/>
      <c r="E1126" s="874"/>
      <c r="F1126" s="874"/>
      <c r="G1126" s="874"/>
      <c r="H1126" s="874"/>
      <c r="M1126" s="870"/>
      <c r="N1126" s="870"/>
      <c r="O1126" s="870"/>
      <c r="P1126" s="870"/>
      <c r="Q1126" s="870"/>
      <c r="R1126" s="870"/>
      <c r="S1126" s="870"/>
      <c r="T1126" s="870"/>
      <c r="U1126" s="870"/>
      <c r="V1126" s="870"/>
      <c r="W1126" s="870"/>
      <c r="X1126" s="870"/>
      <c r="Y1126" s="870"/>
      <c r="Z1126" s="870"/>
      <c r="AA1126" s="870"/>
    </row>
    <row r="1127" spans="1:27" s="871" customFormat="1" ht="12.75" customHeight="1">
      <c r="A1127" s="870"/>
      <c r="B1127" s="870"/>
      <c r="C1127" s="870"/>
      <c r="D1127" s="870"/>
      <c r="E1127" s="874"/>
      <c r="F1127" s="874"/>
      <c r="G1127" s="874"/>
      <c r="H1127" s="874"/>
      <c r="M1127" s="870"/>
      <c r="N1127" s="870"/>
      <c r="O1127" s="870"/>
      <c r="P1127" s="870"/>
      <c r="Q1127" s="870"/>
      <c r="R1127" s="870"/>
      <c r="S1127" s="870"/>
      <c r="T1127" s="870"/>
      <c r="U1127" s="870"/>
      <c r="V1127" s="870"/>
      <c r="W1127" s="870"/>
      <c r="X1127" s="870"/>
      <c r="Y1127" s="870"/>
      <c r="Z1127" s="870"/>
      <c r="AA1127" s="870"/>
    </row>
    <row r="1128" spans="1:27" s="871" customFormat="1" ht="12.75" customHeight="1">
      <c r="A1128" s="870"/>
      <c r="B1128" s="870"/>
      <c r="C1128" s="870"/>
      <c r="D1128" s="870"/>
      <c r="E1128" s="874"/>
      <c r="F1128" s="874"/>
      <c r="G1128" s="874"/>
      <c r="H1128" s="874"/>
      <c r="M1128" s="870"/>
      <c r="N1128" s="870"/>
      <c r="O1128" s="870"/>
      <c r="P1128" s="870"/>
      <c r="Q1128" s="870"/>
      <c r="R1128" s="870"/>
      <c r="S1128" s="870"/>
      <c r="T1128" s="870"/>
      <c r="U1128" s="870"/>
      <c r="V1128" s="870"/>
      <c r="W1128" s="870"/>
      <c r="X1128" s="870"/>
      <c r="Y1128" s="870"/>
      <c r="Z1128" s="870"/>
      <c r="AA1128" s="870"/>
    </row>
    <row r="1129" spans="1:27" s="871" customFormat="1" ht="12.75" customHeight="1">
      <c r="A1129" s="870"/>
      <c r="B1129" s="870"/>
      <c r="C1129" s="870"/>
      <c r="D1129" s="870"/>
      <c r="E1129" s="874"/>
      <c r="F1129" s="874"/>
      <c r="G1129" s="874"/>
      <c r="H1129" s="874"/>
      <c r="M1129" s="870"/>
      <c r="N1129" s="870"/>
      <c r="O1129" s="870"/>
      <c r="P1129" s="870"/>
      <c r="Q1129" s="870"/>
      <c r="R1129" s="870"/>
      <c r="S1129" s="870"/>
      <c r="T1129" s="870"/>
      <c r="U1129" s="870"/>
      <c r="V1129" s="870"/>
      <c r="W1129" s="870"/>
      <c r="X1129" s="870"/>
      <c r="Y1129" s="870"/>
      <c r="Z1129" s="870"/>
      <c r="AA1129" s="870"/>
    </row>
    <row r="1130" spans="1:27" s="871" customFormat="1" ht="12.75" customHeight="1">
      <c r="A1130" s="870"/>
      <c r="B1130" s="870"/>
      <c r="C1130" s="870"/>
      <c r="D1130" s="870"/>
      <c r="E1130" s="874"/>
      <c r="F1130" s="874"/>
      <c r="G1130" s="874"/>
      <c r="H1130" s="874"/>
      <c r="M1130" s="870"/>
      <c r="N1130" s="870"/>
      <c r="O1130" s="870"/>
      <c r="P1130" s="870"/>
      <c r="Q1130" s="870"/>
      <c r="R1130" s="870"/>
      <c r="S1130" s="870"/>
      <c r="T1130" s="870"/>
      <c r="U1130" s="870"/>
      <c r="V1130" s="870"/>
      <c r="W1130" s="870"/>
      <c r="X1130" s="870"/>
      <c r="Y1130" s="870"/>
      <c r="Z1130" s="870"/>
      <c r="AA1130" s="870"/>
    </row>
    <row r="1131" spans="1:27" s="871" customFormat="1" ht="12.75" customHeight="1">
      <c r="A1131" s="870"/>
      <c r="B1131" s="870"/>
      <c r="C1131" s="870"/>
      <c r="D1131" s="870"/>
      <c r="E1131" s="874"/>
      <c r="F1131" s="874"/>
      <c r="G1131" s="874"/>
      <c r="H1131" s="874"/>
      <c r="M1131" s="870"/>
      <c r="N1131" s="870"/>
      <c r="O1131" s="870"/>
      <c r="P1131" s="870"/>
      <c r="Q1131" s="870"/>
      <c r="R1131" s="870"/>
      <c r="S1131" s="870"/>
      <c r="T1131" s="870"/>
      <c r="U1131" s="870"/>
      <c r="V1131" s="870"/>
      <c r="W1131" s="870"/>
      <c r="X1131" s="870"/>
      <c r="Y1131" s="870"/>
      <c r="Z1131" s="870"/>
      <c r="AA1131" s="870"/>
    </row>
    <row r="1132" spans="1:27" s="871" customFormat="1" ht="12.75" customHeight="1">
      <c r="A1132" s="870"/>
      <c r="B1132" s="870"/>
      <c r="C1132" s="870"/>
      <c r="D1132" s="870"/>
      <c r="E1132" s="874"/>
      <c r="F1132" s="874"/>
      <c r="G1132" s="874"/>
      <c r="H1132" s="874"/>
      <c r="M1132" s="870"/>
      <c r="N1132" s="870"/>
      <c r="O1132" s="870"/>
      <c r="P1132" s="870"/>
      <c r="Q1132" s="870"/>
      <c r="R1132" s="870"/>
      <c r="S1132" s="870"/>
      <c r="T1132" s="870"/>
      <c r="U1132" s="870"/>
      <c r="V1132" s="870"/>
      <c r="W1132" s="870"/>
      <c r="X1132" s="870"/>
      <c r="Y1132" s="870"/>
      <c r="Z1132" s="870"/>
      <c r="AA1132" s="870"/>
    </row>
    <row r="1133" spans="1:27" s="871" customFormat="1" ht="12.75" customHeight="1">
      <c r="A1133" s="870"/>
      <c r="B1133" s="870"/>
      <c r="C1133" s="870"/>
      <c r="D1133" s="870"/>
      <c r="E1133" s="874"/>
      <c r="F1133" s="874"/>
      <c r="G1133" s="874"/>
      <c r="H1133" s="874"/>
      <c r="M1133" s="870"/>
      <c r="N1133" s="870"/>
      <c r="O1133" s="870"/>
      <c r="P1133" s="870"/>
      <c r="Q1133" s="870"/>
      <c r="R1133" s="870"/>
      <c r="S1133" s="870"/>
      <c r="T1133" s="870"/>
      <c r="U1133" s="870"/>
      <c r="V1133" s="870"/>
      <c r="W1133" s="870"/>
      <c r="X1133" s="870"/>
      <c r="Y1133" s="870"/>
      <c r="Z1133" s="870"/>
      <c r="AA1133" s="870"/>
    </row>
    <row r="1134" spans="1:27" s="871" customFormat="1" ht="12.75" customHeight="1">
      <c r="A1134" s="870"/>
      <c r="B1134" s="870"/>
      <c r="C1134" s="870"/>
      <c r="D1134" s="870"/>
      <c r="E1134" s="874"/>
      <c r="F1134" s="874"/>
      <c r="G1134" s="874"/>
      <c r="H1134" s="874"/>
      <c r="M1134" s="870"/>
      <c r="N1134" s="870"/>
      <c r="O1134" s="870"/>
      <c r="P1134" s="870"/>
      <c r="Q1134" s="870"/>
      <c r="R1134" s="870"/>
      <c r="S1134" s="870"/>
      <c r="T1134" s="870"/>
      <c r="U1134" s="870"/>
      <c r="V1134" s="870"/>
      <c r="W1134" s="870"/>
      <c r="X1134" s="870"/>
      <c r="Y1134" s="870"/>
      <c r="Z1134" s="870"/>
      <c r="AA1134" s="870"/>
    </row>
    <row r="1135" spans="1:27" s="871" customFormat="1" ht="12.75" customHeight="1">
      <c r="A1135" s="870"/>
      <c r="B1135" s="870"/>
      <c r="C1135" s="870"/>
      <c r="D1135" s="870"/>
      <c r="E1135" s="874"/>
      <c r="F1135" s="874"/>
      <c r="G1135" s="874"/>
      <c r="H1135" s="874"/>
      <c r="M1135" s="870"/>
      <c r="N1135" s="870"/>
      <c r="O1135" s="870"/>
      <c r="P1135" s="870"/>
      <c r="Q1135" s="870"/>
      <c r="R1135" s="870"/>
      <c r="S1135" s="870"/>
      <c r="T1135" s="870"/>
      <c r="U1135" s="870"/>
      <c r="V1135" s="870"/>
      <c r="W1135" s="870"/>
      <c r="X1135" s="870"/>
      <c r="Y1135" s="870"/>
      <c r="Z1135" s="870"/>
      <c r="AA1135" s="870"/>
    </row>
    <row r="1136" spans="1:27" s="871" customFormat="1" ht="12.75" customHeight="1">
      <c r="A1136" s="870"/>
      <c r="B1136" s="870"/>
      <c r="C1136" s="870"/>
      <c r="D1136" s="870"/>
      <c r="E1136" s="874"/>
      <c r="F1136" s="874"/>
      <c r="G1136" s="874"/>
      <c r="H1136" s="874"/>
      <c r="M1136" s="870"/>
      <c r="N1136" s="870"/>
      <c r="O1136" s="870"/>
      <c r="P1136" s="870"/>
      <c r="Q1136" s="870"/>
      <c r="R1136" s="870"/>
      <c r="S1136" s="870"/>
      <c r="T1136" s="870"/>
      <c r="U1136" s="870"/>
      <c r="V1136" s="870"/>
      <c r="W1136" s="870"/>
      <c r="X1136" s="870"/>
      <c r="Y1136" s="870"/>
      <c r="Z1136" s="870"/>
      <c r="AA1136" s="870"/>
    </row>
    <row r="1137" spans="1:27" s="871" customFormat="1" ht="12.75" customHeight="1">
      <c r="A1137" s="870"/>
      <c r="B1137" s="870"/>
      <c r="C1137" s="870"/>
      <c r="D1137" s="870"/>
      <c r="E1137" s="874"/>
      <c r="F1137" s="874"/>
      <c r="G1137" s="874"/>
      <c r="H1137" s="874"/>
      <c r="M1137" s="870"/>
      <c r="N1137" s="870"/>
      <c r="O1137" s="870"/>
      <c r="P1137" s="870"/>
      <c r="Q1137" s="870"/>
      <c r="R1137" s="870"/>
      <c r="S1137" s="870"/>
      <c r="T1137" s="870"/>
      <c r="U1137" s="870"/>
      <c r="V1137" s="870"/>
      <c r="W1137" s="870"/>
      <c r="X1137" s="870"/>
      <c r="Y1137" s="870"/>
      <c r="Z1137" s="870"/>
      <c r="AA1137" s="870"/>
    </row>
    <row r="1138" spans="1:27" s="871" customFormat="1" ht="12.75" customHeight="1">
      <c r="A1138" s="870"/>
      <c r="B1138" s="870"/>
      <c r="C1138" s="870"/>
      <c r="D1138" s="870"/>
      <c r="E1138" s="874"/>
      <c r="F1138" s="874"/>
      <c r="G1138" s="874"/>
      <c r="H1138" s="874"/>
      <c r="M1138" s="870"/>
      <c r="N1138" s="870"/>
      <c r="O1138" s="870"/>
      <c r="P1138" s="870"/>
      <c r="Q1138" s="870"/>
      <c r="R1138" s="870"/>
      <c r="S1138" s="870"/>
      <c r="T1138" s="870"/>
      <c r="U1138" s="870"/>
      <c r="V1138" s="870"/>
      <c r="W1138" s="870"/>
      <c r="X1138" s="870"/>
      <c r="Y1138" s="870"/>
      <c r="Z1138" s="870"/>
      <c r="AA1138" s="870"/>
    </row>
    <row r="1139" spans="1:27" s="871" customFormat="1" ht="12.75" customHeight="1">
      <c r="A1139" s="870"/>
      <c r="B1139" s="870"/>
      <c r="C1139" s="870"/>
      <c r="D1139" s="870"/>
      <c r="E1139" s="874"/>
      <c r="F1139" s="874"/>
      <c r="G1139" s="874"/>
      <c r="H1139" s="874"/>
      <c r="M1139" s="870"/>
      <c r="N1139" s="870"/>
      <c r="O1139" s="870"/>
      <c r="P1139" s="870"/>
      <c r="Q1139" s="870"/>
      <c r="R1139" s="870"/>
      <c r="S1139" s="870"/>
      <c r="T1139" s="870"/>
      <c r="U1139" s="870"/>
      <c r="V1139" s="870"/>
      <c r="W1139" s="870"/>
      <c r="X1139" s="870"/>
      <c r="Y1139" s="870"/>
      <c r="Z1139" s="870"/>
      <c r="AA1139" s="870"/>
    </row>
    <row r="1140" spans="1:27" s="871" customFormat="1" ht="12.75" customHeight="1">
      <c r="A1140" s="870"/>
      <c r="B1140" s="870"/>
      <c r="C1140" s="870"/>
      <c r="D1140" s="870"/>
      <c r="E1140" s="874"/>
      <c r="F1140" s="874"/>
      <c r="G1140" s="874"/>
      <c r="H1140" s="874"/>
      <c r="M1140" s="870"/>
      <c r="N1140" s="870"/>
      <c r="O1140" s="870"/>
      <c r="P1140" s="870"/>
      <c r="Q1140" s="870"/>
      <c r="R1140" s="870"/>
      <c r="S1140" s="870"/>
      <c r="T1140" s="870"/>
      <c r="U1140" s="870"/>
      <c r="V1140" s="870"/>
      <c r="W1140" s="870"/>
      <c r="X1140" s="870"/>
      <c r="Y1140" s="870"/>
      <c r="Z1140" s="870"/>
      <c r="AA1140" s="870"/>
    </row>
    <row r="1141" spans="1:27" s="871" customFormat="1" ht="12.75" customHeight="1">
      <c r="A1141" s="870"/>
      <c r="B1141" s="870"/>
      <c r="C1141" s="870"/>
      <c r="D1141" s="870"/>
      <c r="E1141" s="874"/>
      <c r="F1141" s="874"/>
      <c r="G1141" s="874"/>
      <c r="H1141" s="874"/>
      <c r="M1141" s="870"/>
      <c r="N1141" s="870"/>
      <c r="O1141" s="870"/>
      <c r="P1141" s="870"/>
      <c r="Q1141" s="870"/>
      <c r="R1141" s="870"/>
      <c r="S1141" s="870"/>
      <c r="T1141" s="870"/>
      <c r="U1141" s="870"/>
      <c r="V1141" s="870"/>
      <c r="W1141" s="870"/>
      <c r="X1141" s="870"/>
      <c r="Y1141" s="870"/>
      <c r="Z1141" s="870"/>
      <c r="AA1141" s="870"/>
    </row>
    <row r="1142" spans="1:27" s="871" customFormat="1" ht="12.75" customHeight="1">
      <c r="A1142" s="870"/>
      <c r="B1142" s="870"/>
      <c r="C1142" s="870"/>
      <c r="D1142" s="870"/>
      <c r="E1142" s="874"/>
      <c r="F1142" s="874"/>
      <c r="G1142" s="874"/>
      <c r="H1142" s="874"/>
      <c r="M1142" s="870"/>
      <c r="N1142" s="870"/>
      <c r="O1142" s="870"/>
      <c r="P1142" s="870"/>
      <c r="Q1142" s="870"/>
      <c r="R1142" s="870"/>
      <c r="S1142" s="870"/>
      <c r="T1142" s="870"/>
      <c r="U1142" s="870"/>
      <c r="V1142" s="870"/>
      <c r="W1142" s="870"/>
      <c r="X1142" s="870"/>
      <c r="Y1142" s="870"/>
      <c r="Z1142" s="870"/>
      <c r="AA1142" s="870"/>
    </row>
    <row r="1143" spans="1:27" s="871" customFormat="1" ht="12.75" customHeight="1">
      <c r="A1143" s="870"/>
      <c r="B1143" s="870"/>
      <c r="C1143" s="870"/>
      <c r="D1143" s="870"/>
      <c r="E1143" s="874"/>
      <c r="F1143" s="874"/>
      <c r="G1143" s="874"/>
      <c r="H1143" s="874"/>
      <c r="M1143" s="870"/>
      <c r="N1143" s="870"/>
      <c r="O1143" s="870"/>
      <c r="P1143" s="870"/>
      <c r="Q1143" s="870"/>
      <c r="R1143" s="870"/>
      <c r="S1143" s="870"/>
      <c r="T1143" s="870"/>
      <c r="U1143" s="870"/>
      <c r="V1143" s="870"/>
      <c r="W1143" s="870"/>
      <c r="X1143" s="870"/>
      <c r="Y1143" s="870"/>
      <c r="Z1143" s="870"/>
      <c r="AA1143" s="870"/>
    </row>
    <row r="1144" spans="1:27" s="871" customFormat="1" ht="12.75" customHeight="1">
      <c r="A1144" s="870"/>
      <c r="B1144" s="870"/>
      <c r="C1144" s="870"/>
      <c r="D1144" s="870"/>
      <c r="E1144" s="874"/>
      <c r="F1144" s="874"/>
      <c r="G1144" s="874"/>
      <c r="H1144" s="874"/>
      <c r="M1144" s="870"/>
      <c r="N1144" s="870"/>
      <c r="O1144" s="870"/>
      <c r="P1144" s="870"/>
      <c r="Q1144" s="870"/>
      <c r="R1144" s="870"/>
      <c r="S1144" s="870"/>
      <c r="T1144" s="870"/>
      <c r="U1144" s="870"/>
      <c r="V1144" s="870"/>
      <c r="W1144" s="870"/>
      <c r="X1144" s="870"/>
      <c r="Y1144" s="870"/>
      <c r="Z1144" s="870"/>
      <c r="AA1144" s="870"/>
    </row>
    <row r="1145" spans="1:27" s="871" customFormat="1" ht="12.75" customHeight="1">
      <c r="A1145" s="870"/>
      <c r="B1145" s="870"/>
      <c r="C1145" s="870"/>
      <c r="D1145" s="870"/>
      <c r="E1145" s="874"/>
      <c r="F1145" s="874"/>
      <c r="G1145" s="874"/>
      <c r="H1145" s="874"/>
      <c r="M1145" s="870"/>
      <c r="N1145" s="870"/>
      <c r="O1145" s="870"/>
      <c r="P1145" s="870"/>
      <c r="Q1145" s="870"/>
      <c r="R1145" s="870"/>
      <c r="S1145" s="870"/>
      <c r="T1145" s="870"/>
      <c r="U1145" s="870"/>
      <c r="V1145" s="870"/>
      <c r="W1145" s="870"/>
      <c r="X1145" s="870"/>
      <c r="Y1145" s="870"/>
      <c r="Z1145" s="870"/>
      <c r="AA1145" s="870"/>
    </row>
    <row r="1146" spans="1:27" s="871" customFormat="1" ht="12.75" customHeight="1">
      <c r="A1146" s="870"/>
      <c r="B1146" s="870"/>
      <c r="C1146" s="870"/>
      <c r="D1146" s="870"/>
      <c r="E1146" s="874"/>
      <c r="F1146" s="874"/>
      <c r="G1146" s="874"/>
      <c r="H1146" s="874"/>
      <c r="M1146" s="870"/>
      <c r="N1146" s="870"/>
      <c r="O1146" s="870"/>
      <c r="P1146" s="870"/>
      <c r="Q1146" s="870"/>
      <c r="R1146" s="870"/>
      <c r="S1146" s="870"/>
      <c r="T1146" s="870"/>
      <c r="U1146" s="870"/>
      <c r="V1146" s="870"/>
      <c r="W1146" s="870"/>
      <c r="X1146" s="870"/>
      <c r="Y1146" s="870"/>
      <c r="Z1146" s="870"/>
      <c r="AA1146" s="870"/>
    </row>
    <row r="1147" spans="1:27" s="871" customFormat="1" ht="12.75" customHeight="1">
      <c r="A1147" s="870"/>
      <c r="B1147" s="870"/>
      <c r="C1147" s="870"/>
      <c r="D1147" s="870"/>
      <c r="E1147" s="874"/>
      <c r="F1147" s="874"/>
      <c r="G1147" s="874"/>
      <c r="H1147" s="874"/>
      <c r="M1147" s="870"/>
      <c r="N1147" s="870"/>
      <c r="O1147" s="870"/>
      <c r="P1147" s="870"/>
      <c r="Q1147" s="870"/>
      <c r="R1147" s="870"/>
      <c r="S1147" s="870"/>
      <c r="T1147" s="870"/>
      <c r="U1147" s="870"/>
      <c r="V1147" s="870"/>
      <c r="W1147" s="870"/>
      <c r="X1147" s="870"/>
      <c r="Y1147" s="870"/>
      <c r="Z1147" s="870"/>
      <c r="AA1147" s="870"/>
    </row>
    <row r="1148" spans="1:27" s="871" customFormat="1" ht="12.75" customHeight="1">
      <c r="A1148" s="870"/>
      <c r="B1148" s="870"/>
      <c r="C1148" s="870"/>
      <c r="D1148" s="870"/>
      <c r="E1148" s="874"/>
      <c r="F1148" s="874"/>
      <c r="G1148" s="874"/>
      <c r="H1148" s="874"/>
      <c r="M1148" s="870"/>
      <c r="N1148" s="870"/>
      <c r="O1148" s="870"/>
      <c r="P1148" s="870"/>
      <c r="Q1148" s="870"/>
      <c r="R1148" s="870"/>
      <c r="S1148" s="870"/>
      <c r="T1148" s="870"/>
      <c r="U1148" s="870"/>
      <c r="V1148" s="870"/>
      <c r="W1148" s="870"/>
      <c r="X1148" s="870"/>
      <c r="Y1148" s="870"/>
      <c r="Z1148" s="870"/>
      <c r="AA1148" s="870"/>
    </row>
    <row r="1149" spans="1:27" s="871" customFormat="1" ht="12.75" customHeight="1">
      <c r="A1149" s="870"/>
      <c r="B1149" s="870"/>
      <c r="C1149" s="870"/>
      <c r="D1149" s="870"/>
      <c r="E1149" s="874"/>
      <c r="F1149" s="874"/>
      <c r="G1149" s="874"/>
      <c r="H1149" s="874"/>
      <c r="M1149" s="870"/>
      <c r="N1149" s="870"/>
      <c r="O1149" s="870"/>
      <c r="P1149" s="870"/>
      <c r="Q1149" s="870"/>
      <c r="R1149" s="870"/>
      <c r="S1149" s="870"/>
      <c r="T1149" s="870"/>
      <c r="U1149" s="870"/>
      <c r="V1149" s="870"/>
      <c r="W1149" s="870"/>
      <c r="X1149" s="870"/>
      <c r="Y1149" s="870"/>
      <c r="Z1149" s="870"/>
      <c r="AA1149" s="870"/>
    </row>
    <row r="1150" spans="1:27" s="871" customFormat="1" ht="12.75" customHeight="1">
      <c r="A1150" s="870"/>
      <c r="B1150" s="870"/>
      <c r="C1150" s="870"/>
      <c r="D1150" s="870"/>
      <c r="E1150" s="874"/>
      <c r="F1150" s="874"/>
      <c r="G1150" s="874"/>
      <c r="H1150" s="874"/>
      <c r="M1150" s="870"/>
      <c r="N1150" s="870"/>
      <c r="O1150" s="870"/>
      <c r="P1150" s="870"/>
      <c r="Q1150" s="870"/>
      <c r="R1150" s="870"/>
      <c r="S1150" s="870"/>
      <c r="T1150" s="870"/>
      <c r="U1150" s="870"/>
      <c r="V1150" s="870"/>
      <c r="W1150" s="870"/>
      <c r="X1150" s="870"/>
      <c r="Y1150" s="870"/>
      <c r="Z1150" s="870"/>
      <c r="AA1150" s="870"/>
    </row>
    <row r="1151" spans="1:27" s="871" customFormat="1" ht="12.75" customHeight="1">
      <c r="A1151" s="870"/>
      <c r="B1151" s="870"/>
      <c r="C1151" s="870"/>
      <c r="D1151" s="870"/>
      <c r="E1151" s="874"/>
      <c r="F1151" s="874"/>
      <c r="G1151" s="874"/>
      <c r="H1151" s="874"/>
      <c r="M1151" s="870"/>
      <c r="N1151" s="870"/>
      <c r="O1151" s="870"/>
      <c r="P1151" s="870"/>
      <c r="Q1151" s="870"/>
      <c r="R1151" s="870"/>
      <c r="S1151" s="870"/>
      <c r="T1151" s="870"/>
      <c r="U1151" s="870"/>
      <c r="V1151" s="870"/>
      <c r="W1151" s="870"/>
      <c r="X1151" s="870"/>
      <c r="Y1151" s="870"/>
      <c r="Z1151" s="870"/>
      <c r="AA1151" s="870"/>
    </row>
    <row r="1152" spans="1:27" s="871" customFormat="1" ht="12.75" customHeight="1">
      <c r="A1152" s="870"/>
      <c r="B1152" s="870"/>
      <c r="C1152" s="870"/>
      <c r="D1152" s="870"/>
      <c r="E1152" s="874"/>
      <c r="F1152" s="874"/>
      <c r="G1152" s="874"/>
      <c r="H1152" s="874"/>
      <c r="M1152" s="870"/>
      <c r="N1152" s="870"/>
      <c r="O1152" s="870"/>
      <c r="P1152" s="870"/>
      <c r="Q1152" s="870"/>
      <c r="R1152" s="870"/>
      <c r="S1152" s="870"/>
      <c r="T1152" s="870"/>
      <c r="U1152" s="870"/>
      <c r="V1152" s="870"/>
      <c r="W1152" s="870"/>
      <c r="X1152" s="870"/>
      <c r="Y1152" s="870"/>
      <c r="Z1152" s="870"/>
      <c r="AA1152" s="870"/>
    </row>
    <row r="1153" spans="1:27" s="871" customFormat="1" ht="12.75" customHeight="1">
      <c r="A1153" s="870"/>
      <c r="B1153" s="870"/>
      <c r="C1153" s="870"/>
      <c r="D1153" s="870"/>
      <c r="E1153" s="874"/>
      <c r="F1153" s="874"/>
      <c r="G1153" s="874"/>
      <c r="H1153" s="874"/>
      <c r="M1153" s="870"/>
      <c r="N1153" s="870"/>
      <c r="O1153" s="870"/>
      <c r="P1153" s="870"/>
      <c r="Q1153" s="870"/>
      <c r="R1153" s="870"/>
      <c r="S1153" s="870"/>
      <c r="T1153" s="870"/>
      <c r="U1153" s="870"/>
      <c r="V1153" s="870"/>
      <c r="W1153" s="870"/>
      <c r="X1153" s="870"/>
      <c r="Y1153" s="870"/>
      <c r="Z1153" s="870"/>
      <c r="AA1153" s="870"/>
    </row>
    <row r="1154" spans="1:27" s="871" customFormat="1" ht="12.75" customHeight="1">
      <c r="A1154" s="870"/>
      <c r="B1154" s="870"/>
      <c r="C1154" s="870"/>
      <c r="D1154" s="870"/>
      <c r="E1154" s="874"/>
      <c r="F1154" s="874"/>
      <c r="G1154" s="874"/>
      <c r="H1154" s="874"/>
      <c r="M1154" s="870"/>
      <c r="N1154" s="870"/>
      <c r="O1154" s="870"/>
      <c r="P1154" s="870"/>
      <c r="Q1154" s="870"/>
      <c r="R1154" s="870"/>
      <c r="S1154" s="870"/>
      <c r="T1154" s="870"/>
      <c r="U1154" s="870"/>
      <c r="V1154" s="870"/>
      <c r="W1154" s="870"/>
      <c r="X1154" s="870"/>
      <c r="Y1154" s="870"/>
      <c r="Z1154" s="870"/>
      <c r="AA1154" s="870"/>
    </row>
    <row r="1155" spans="1:27" s="871" customFormat="1" ht="12.75" customHeight="1">
      <c r="A1155" s="870"/>
      <c r="B1155" s="870"/>
      <c r="C1155" s="870"/>
      <c r="D1155" s="870"/>
      <c r="E1155" s="874"/>
      <c r="F1155" s="874"/>
      <c r="G1155" s="874"/>
      <c r="H1155" s="874"/>
      <c r="M1155" s="870"/>
      <c r="N1155" s="870"/>
      <c r="O1155" s="870"/>
      <c r="P1155" s="870"/>
      <c r="Q1155" s="870"/>
      <c r="R1155" s="870"/>
      <c r="S1155" s="870"/>
      <c r="T1155" s="870"/>
      <c r="U1155" s="870"/>
      <c r="V1155" s="870"/>
      <c r="W1155" s="870"/>
      <c r="X1155" s="870"/>
      <c r="Y1155" s="870"/>
      <c r="Z1155" s="870"/>
      <c r="AA1155" s="870"/>
    </row>
    <row r="1156" spans="1:27" s="871" customFormat="1" ht="12.75" customHeight="1">
      <c r="A1156" s="870"/>
      <c r="B1156" s="870"/>
      <c r="C1156" s="870"/>
      <c r="D1156" s="870"/>
      <c r="E1156" s="874"/>
      <c r="F1156" s="874"/>
      <c r="G1156" s="874"/>
      <c r="H1156" s="874"/>
      <c r="M1156" s="870"/>
      <c r="N1156" s="870"/>
      <c r="O1156" s="870"/>
      <c r="P1156" s="870"/>
      <c r="Q1156" s="870"/>
      <c r="R1156" s="870"/>
      <c r="S1156" s="870"/>
      <c r="T1156" s="870"/>
      <c r="U1156" s="870"/>
      <c r="V1156" s="870"/>
      <c r="W1156" s="870"/>
      <c r="X1156" s="870"/>
      <c r="Y1156" s="870"/>
      <c r="Z1156" s="870"/>
      <c r="AA1156" s="870"/>
    </row>
    <row r="1157" spans="1:27" s="871" customFormat="1" ht="12.75" customHeight="1">
      <c r="A1157" s="870"/>
      <c r="B1157" s="870"/>
      <c r="C1157" s="870"/>
      <c r="D1157" s="870"/>
      <c r="E1157" s="874"/>
      <c r="F1157" s="874"/>
      <c r="G1157" s="874"/>
      <c r="H1157" s="874"/>
      <c r="M1157" s="870"/>
      <c r="N1157" s="870"/>
      <c r="O1157" s="870"/>
      <c r="P1157" s="870"/>
      <c r="Q1157" s="870"/>
      <c r="R1157" s="870"/>
      <c r="S1157" s="870"/>
      <c r="T1157" s="870"/>
      <c r="U1157" s="870"/>
      <c r="V1157" s="870"/>
      <c r="W1157" s="870"/>
      <c r="X1157" s="870"/>
      <c r="Y1157" s="870"/>
      <c r="Z1157" s="870"/>
      <c r="AA1157" s="870"/>
    </row>
    <row r="1158" spans="1:27" s="871" customFormat="1" ht="12.75" customHeight="1">
      <c r="A1158" s="870"/>
      <c r="B1158" s="870"/>
      <c r="C1158" s="870"/>
      <c r="D1158" s="870"/>
      <c r="E1158" s="874"/>
      <c r="F1158" s="874"/>
      <c r="G1158" s="874"/>
      <c r="H1158" s="874"/>
      <c r="M1158" s="870"/>
      <c r="N1158" s="870"/>
      <c r="O1158" s="870"/>
      <c r="P1158" s="870"/>
      <c r="Q1158" s="870"/>
      <c r="R1158" s="870"/>
      <c r="S1158" s="870"/>
      <c r="T1158" s="870"/>
      <c r="U1158" s="870"/>
      <c r="V1158" s="870"/>
      <c r="W1158" s="870"/>
      <c r="X1158" s="870"/>
      <c r="Y1158" s="870"/>
      <c r="Z1158" s="870"/>
      <c r="AA1158" s="870"/>
    </row>
    <row r="1159" spans="1:27" s="871" customFormat="1" ht="12.75" customHeight="1">
      <c r="A1159" s="870"/>
      <c r="B1159" s="870"/>
      <c r="C1159" s="870"/>
      <c r="D1159" s="870"/>
      <c r="E1159" s="874"/>
      <c r="F1159" s="874"/>
      <c r="G1159" s="874"/>
      <c r="H1159" s="874"/>
      <c r="M1159" s="870"/>
      <c r="N1159" s="870"/>
      <c r="O1159" s="870"/>
      <c r="P1159" s="870"/>
      <c r="Q1159" s="870"/>
      <c r="R1159" s="870"/>
      <c r="S1159" s="870"/>
      <c r="T1159" s="870"/>
      <c r="U1159" s="870"/>
      <c r="V1159" s="870"/>
      <c r="W1159" s="870"/>
      <c r="X1159" s="870"/>
      <c r="Y1159" s="870"/>
      <c r="Z1159" s="870"/>
      <c r="AA1159" s="870"/>
    </row>
    <row r="1160" spans="1:27" s="871" customFormat="1" ht="12.75" customHeight="1">
      <c r="A1160" s="870"/>
      <c r="B1160" s="870"/>
      <c r="C1160" s="870"/>
      <c r="D1160" s="870"/>
      <c r="E1160" s="874"/>
      <c r="F1160" s="874"/>
      <c r="G1160" s="874"/>
      <c r="H1160" s="874"/>
      <c r="M1160" s="870"/>
      <c r="N1160" s="870"/>
      <c r="O1160" s="870"/>
      <c r="P1160" s="870"/>
      <c r="Q1160" s="870"/>
      <c r="R1160" s="870"/>
      <c r="S1160" s="870"/>
      <c r="T1160" s="870"/>
      <c r="U1160" s="870"/>
      <c r="V1160" s="870"/>
      <c r="W1160" s="870"/>
      <c r="X1160" s="870"/>
      <c r="Y1160" s="870"/>
      <c r="Z1160" s="870"/>
      <c r="AA1160" s="870"/>
    </row>
    <row r="1161" spans="1:27" s="871" customFormat="1" ht="12.75" customHeight="1">
      <c r="A1161" s="870"/>
      <c r="B1161" s="870"/>
      <c r="C1161" s="870"/>
      <c r="D1161" s="870"/>
      <c r="E1161" s="874"/>
      <c r="F1161" s="874"/>
      <c r="G1161" s="874"/>
      <c r="H1161" s="874"/>
      <c r="M1161" s="870"/>
      <c r="N1161" s="870"/>
      <c r="O1161" s="870"/>
      <c r="P1161" s="870"/>
      <c r="Q1161" s="870"/>
      <c r="R1161" s="870"/>
      <c r="S1161" s="870"/>
      <c r="T1161" s="870"/>
      <c r="U1161" s="870"/>
      <c r="V1161" s="870"/>
      <c r="W1161" s="870"/>
      <c r="X1161" s="870"/>
      <c r="Y1161" s="870"/>
      <c r="Z1161" s="870"/>
      <c r="AA1161" s="870"/>
    </row>
    <row r="1162" spans="1:27" s="871" customFormat="1" ht="12.75" customHeight="1">
      <c r="A1162" s="870"/>
      <c r="B1162" s="870"/>
      <c r="C1162" s="870"/>
      <c r="D1162" s="870"/>
      <c r="E1162" s="874"/>
      <c r="F1162" s="874"/>
      <c r="G1162" s="874"/>
      <c r="H1162" s="874"/>
      <c r="M1162" s="870"/>
      <c r="N1162" s="870"/>
      <c r="O1162" s="870"/>
      <c r="P1162" s="870"/>
      <c r="Q1162" s="870"/>
      <c r="R1162" s="870"/>
      <c r="S1162" s="870"/>
      <c r="T1162" s="870"/>
      <c r="U1162" s="870"/>
      <c r="V1162" s="870"/>
      <c r="W1162" s="870"/>
      <c r="X1162" s="870"/>
      <c r="Y1162" s="870"/>
      <c r="Z1162" s="870"/>
      <c r="AA1162" s="870"/>
    </row>
    <row r="1163" spans="1:27" s="871" customFormat="1" ht="12.75" customHeight="1">
      <c r="A1163" s="870"/>
      <c r="B1163" s="870"/>
      <c r="C1163" s="870"/>
      <c r="D1163" s="870"/>
      <c r="E1163" s="874"/>
      <c r="F1163" s="874"/>
      <c r="G1163" s="874"/>
      <c r="H1163" s="874"/>
      <c r="M1163" s="870"/>
      <c r="N1163" s="870"/>
      <c r="O1163" s="870"/>
      <c r="P1163" s="870"/>
      <c r="Q1163" s="870"/>
      <c r="R1163" s="870"/>
      <c r="S1163" s="870"/>
      <c r="T1163" s="870"/>
      <c r="U1163" s="870"/>
      <c r="V1163" s="870"/>
      <c r="W1163" s="870"/>
      <c r="X1163" s="870"/>
      <c r="Y1163" s="870"/>
      <c r="Z1163" s="870"/>
      <c r="AA1163" s="870"/>
    </row>
    <row r="1164" spans="1:27" s="871" customFormat="1" ht="12.75" customHeight="1">
      <c r="A1164" s="870"/>
      <c r="B1164" s="870"/>
      <c r="C1164" s="870"/>
      <c r="D1164" s="870"/>
      <c r="E1164" s="874"/>
      <c r="F1164" s="874"/>
      <c r="G1164" s="874"/>
      <c r="H1164" s="874"/>
      <c r="M1164" s="870"/>
      <c r="N1164" s="870"/>
      <c r="O1164" s="870"/>
      <c r="P1164" s="870"/>
      <c r="Q1164" s="870"/>
      <c r="R1164" s="870"/>
      <c r="S1164" s="870"/>
      <c r="T1164" s="870"/>
      <c r="U1164" s="870"/>
      <c r="V1164" s="870"/>
      <c r="W1164" s="870"/>
      <c r="X1164" s="870"/>
      <c r="Y1164" s="870"/>
      <c r="Z1164" s="870"/>
      <c r="AA1164" s="870"/>
    </row>
    <row r="1165" spans="1:27" s="871" customFormat="1" ht="12.75" customHeight="1">
      <c r="A1165" s="870"/>
      <c r="B1165" s="870"/>
      <c r="C1165" s="870"/>
      <c r="D1165" s="870"/>
      <c r="E1165" s="874"/>
      <c r="F1165" s="874"/>
      <c r="G1165" s="874"/>
      <c r="H1165" s="874"/>
      <c r="M1165" s="870"/>
      <c r="N1165" s="870"/>
      <c r="O1165" s="870"/>
      <c r="P1165" s="870"/>
      <c r="Q1165" s="870"/>
      <c r="R1165" s="870"/>
      <c r="S1165" s="870"/>
      <c r="T1165" s="870"/>
      <c r="U1165" s="870"/>
      <c r="V1165" s="870"/>
      <c r="W1165" s="870"/>
      <c r="X1165" s="870"/>
      <c r="Y1165" s="870"/>
      <c r="Z1165" s="870"/>
      <c r="AA1165" s="870"/>
    </row>
    <row r="1166" spans="1:27" s="871" customFormat="1" ht="12.75" customHeight="1">
      <c r="A1166" s="870"/>
      <c r="B1166" s="870"/>
      <c r="C1166" s="870"/>
      <c r="D1166" s="870"/>
      <c r="E1166" s="874"/>
      <c r="F1166" s="874"/>
      <c r="G1166" s="874"/>
      <c r="H1166" s="874"/>
      <c r="M1166" s="870"/>
      <c r="N1166" s="870"/>
      <c r="O1166" s="870"/>
      <c r="P1166" s="870"/>
      <c r="Q1166" s="870"/>
      <c r="R1166" s="870"/>
      <c r="S1166" s="870"/>
      <c r="T1166" s="870"/>
      <c r="U1166" s="870"/>
      <c r="V1166" s="870"/>
      <c r="W1166" s="870"/>
      <c r="X1166" s="870"/>
      <c r="Y1166" s="870"/>
      <c r="Z1166" s="870"/>
      <c r="AA1166" s="870"/>
    </row>
    <row r="1167" spans="1:27" s="871" customFormat="1" ht="12.75" customHeight="1">
      <c r="A1167" s="870"/>
      <c r="B1167" s="870"/>
      <c r="C1167" s="870"/>
      <c r="D1167" s="870"/>
      <c r="E1167" s="874"/>
      <c r="F1167" s="874"/>
      <c r="G1167" s="874"/>
      <c r="H1167" s="874"/>
      <c r="M1167" s="870"/>
      <c r="N1167" s="870"/>
      <c r="O1167" s="870"/>
      <c r="P1167" s="870"/>
      <c r="Q1167" s="870"/>
      <c r="R1167" s="870"/>
      <c r="S1167" s="870"/>
      <c r="T1167" s="870"/>
      <c r="U1167" s="870"/>
      <c r="V1167" s="870"/>
      <c r="W1167" s="870"/>
      <c r="X1167" s="870"/>
      <c r="Y1167" s="870"/>
      <c r="Z1167" s="870"/>
      <c r="AA1167" s="870"/>
    </row>
    <row r="1168" spans="1:27" s="871" customFormat="1" ht="12.75" customHeight="1">
      <c r="A1168" s="870"/>
      <c r="B1168" s="870"/>
      <c r="C1168" s="870"/>
      <c r="D1168" s="870"/>
      <c r="E1168" s="874"/>
      <c r="F1168" s="874"/>
      <c r="G1168" s="874"/>
      <c r="H1168" s="874"/>
      <c r="M1168" s="870"/>
      <c r="N1168" s="870"/>
      <c r="O1168" s="870"/>
      <c r="P1168" s="870"/>
      <c r="Q1168" s="870"/>
      <c r="R1168" s="870"/>
      <c r="S1168" s="870"/>
      <c r="T1168" s="870"/>
      <c r="U1168" s="870"/>
      <c r="V1168" s="870"/>
      <c r="W1168" s="870"/>
      <c r="X1168" s="870"/>
      <c r="Y1168" s="870"/>
      <c r="Z1168" s="870"/>
      <c r="AA1168" s="870"/>
    </row>
    <row r="1169" spans="1:27" s="871" customFormat="1" ht="12.75" customHeight="1">
      <c r="A1169" s="870"/>
      <c r="B1169" s="870"/>
      <c r="C1169" s="870"/>
      <c r="D1169" s="870"/>
      <c r="E1169" s="874"/>
      <c r="F1169" s="874"/>
      <c r="G1169" s="874"/>
      <c r="H1169" s="874"/>
      <c r="M1169" s="870"/>
      <c r="N1169" s="870"/>
      <c r="O1169" s="870"/>
      <c r="P1169" s="870"/>
      <c r="Q1169" s="870"/>
      <c r="R1169" s="870"/>
      <c r="S1169" s="870"/>
      <c r="T1169" s="870"/>
      <c r="U1169" s="870"/>
      <c r="V1169" s="870"/>
      <c r="W1169" s="870"/>
      <c r="X1169" s="870"/>
      <c r="Y1169" s="870"/>
      <c r="Z1169" s="870"/>
      <c r="AA1169" s="870"/>
    </row>
    <row r="1170" spans="1:27" s="871" customFormat="1" ht="12.75" customHeight="1">
      <c r="A1170" s="870"/>
      <c r="B1170" s="870"/>
      <c r="C1170" s="870"/>
      <c r="D1170" s="870"/>
      <c r="E1170" s="874"/>
      <c r="F1170" s="874"/>
      <c r="G1170" s="874"/>
      <c r="H1170" s="874"/>
      <c r="M1170" s="870"/>
      <c r="N1170" s="870"/>
      <c r="O1170" s="870"/>
      <c r="P1170" s="870"/>
      <c r="Q1170" s="870"/>
      <c r="R1170" s="870"/>
      <c r="S1170" s="870"/>
      <c r="T1170" s="870"/>
      <c r="U1170" s="870"/>
      <c r="V1170" s="870"/>
      <c r="W1170" s="870"/>
      <c r="X1170" s="870"/>
      <c r="Y1170" s="870"/>
      <c r="Z1170" s="870"/>
      <c r="AA1170" s="870"/>
    </row>
    <row r="1171" spans="1:27" s="871" customFormat="1" ht="12.75" customHeight="1">
      <c r="A1171" s="870"/>
      <c r="B1171" s="870"/>
      <c r="C1171" s="870"/>
      <c r="D1171" s="870"/>
      <c r="E1171" s="874"/>
      <c r="F1171" s="874"/>
      <c r="G1171" s="874"/>
      <c r="H1171" s="874"/>
      <c r="M1171" s="870"/>
      <c r="N1171" s="870"/>
      <c r="O1171" s="870"/>
      <c r="P1171" s="870"/>
      <c r="Q1171" s="870"/>
      <c r="R1171" s="870"/>
      <c r="S1171" s="870"/>
      <c r="T1171" s="870"/>
      <c r="U1171" s="870"/>
      <c r="V1171" s="870"/>
      <c r="W1171" s="870"/>
      <c r="X1171" s="870"/>
      <c r="Y1171" s="870"/>
      <c r="Z1171" s="870"/>
      <c r="AA1171" s="870"/>
    </row>
    <row r="1172" spans="1:27" s="871" customFormat="1" ht="12.75" customHeight="1">
      <c r="A1172" s="870"/>
      <c r="B1172" s="870"/>
      <c r="C1172" s="870"/>
      <c r="D1172" s="870"/>
      <c r="E1172" s="874"/>
      <c r="F1172" s="874"/>
      <c r="G1172" s="874"/>
      <c r="H1172" s="874"/>
      <c r="M1172" s="870"/>
      <c r="N1172" s="870"/>
      <c r="O1172" s="870"/>
      <c r="P1172" s="870"/>
      <c r="Q1172" s="870"/>
      <c r="R1172" s="870"/>
      <c r="S1172" s="870"/>
      <c r="T1172" s="870"/>
      <c r="U1172" s="870"/>
      <c r="V1172" s="870"/>
      <c r="W1172" s="870"/>
      <c r="X1172" s="870"/>
      <c r="Y1172" s="870"/>
      <c r="Z1172" s="870"/>
      <c r="AA1172" s="870"/>
    </row>
    <row r="1173" spans="1:27" s="871" customFormat="1" ht="12.75" customHeight="1">
      <c r="A1173" s="870"/>
      <c r="B1173" s="870"/>
      <c r="C1173" s="870"/>
      <c r="D1173" s="870"/>
      <c r="E1173" s="874"/>
      <c r="F1173" s="874"/>
      <c r="G1173" s="874"/>
      <c r="H1173" s="874"/>
      <c r="M1173" s="870"/>
      <c r="N1173" s="870"/>
      <c r="O1173" s="870"/>
      <c r="P1173" s="870"/>
      <c r="Q1173" s="870"/>
      <c r="R1173" s="870"/>
      <c r="S1173" s="870"/>
      <c r="T1173" s="870"/>
      <c r="U1173" s="870"/>
      <c r="V1173" s="870"/>
      <c r="W1173" s="870"/>
      <c r="X1173" s="870"/>
      <c r="Y1173" s="870"/>
      <c r="Z1173" s="870"/>
      <c r="AA1173" s="870"/>
    </row>
    <row r="1174" spans="1:27" s="871" customFormat="1" ht="12.75" customHeight="1">
      <c r="A1174" s="870"/>
      <c r="B1174" s="870"/>
      <c r="C1174" s="870"/>
      <c r="D1174" s="870"/>
      <c r="E1174" s="874"/>
      <c r="F1174" s="874"/>
      <c r="G1174" s="874"/>
      <c r="H1174" s="874"/>
      <c r="M1174" s="870"/>
      <c r="N1174" s="870"/>
      <c r="O1174" s="870"/>
      <c r="P1174" s="870"/>
      <c r="Q1174" s="870"/>
      <c r="R1174" s="870"/>
      <c r="S1174" s="870"/>
      <c r="T1174" s="870"/>
      <c r="U1174" s="870"/>
      <c r="V1174" s="870"/>
      <c r="W1174" s="870"/>
      <c r="X1174" s="870"/>
      <c r="Y1174" s="870"/>
      <c r="Z1174" s="870"/>
      <c r="AA1174" s="870"/>
    </row>
    <row r="1175" spans="1:27" s="871" customFormat="1" ht="12.75" customHeight="1">
      <c r="A1175" s="870"/>
      <c r="B1175" s="870"/>
      <c r="C1175" s="870"/>
      <c r="D1175" s="870"/>
      <c r="E1175" s="874"/>
      <c r="F1175" s="874"/>
      <c r="G1175" s="874"/>
      <c r="H1175" s="874"/>
      <c r="M1175" s="870"/>
      <c r="N1175" s="870"/>
      <c r="O1175" s="870"/>
      <c r="P1175" s="870"/>
      <c r="Q1175" s="870"/>
      <c r="R1175" s="870"/>
      <c r="S1175" s="870"/>
      <c r="T1175" s="870"/>
      <c r="U1175" s="870"/>
      <c r="V1175" s="870"/>
      <c r="W1175" s="870"/>
      <c r="X1175" s="870"/>
      <c r="Y1175" s="870"/>
      <c r="Z1175" s="870"/>
      <c r="AA1175" s="870"/>
    </row>
    <row r="1176" spans="1:27" s="871" customFormat="1" ht="12.75" customHeight="1">
      <c r="A1176" s="870"/>
      <c r="B1176" s="870"/>
      <c r="C1176" s="870"/>
      <c r="D1176" s="870"/>
      <c r="E1176" s="874"/>
      <c r="F1176" s="874"/>
      <c r="G1176" s="874"/>
      <c r="H1176" s="874"/>
      <c r="M1176" s="870"/>
      <c r="N1176" s="870"/>
      <c r="O1176" s="870"/>
      <c r="P1176" s="870"/>
      <c r="Q1176" s="870"/>
      <c r="R1176" s="870"/>
      <c r="S1176" s="870"/>
      <c r="T1176" s="870"/>
      <c r="U1176" s="870"/>
      <c r="V1176" s="870"/>
      <c r="W1176" s="870"/>
      <c r="X1176" s="870"/>
      <c r="Y1176" s="870"/>
      <c r="Z1176" s="870"/>
      <c r="AA1176" s="870"/>
    </row>
    <row r="1177" spans="1:27" s="871" customFormat="1" ht="12.75" customHeight="1">
      <c r="A1177" s="870"/>
      <c r="B1177" s="870"/>
      <c r="C1177" s="870"/>
      <c r="D1177" s="870"/>
      <c r="E1177" s="874"/>
      <c r="F1177" s="874"/>
      <c r="G1177" s="874"/>
      <c r="H1177" s="874"/>
      <c r="M1177" s="870"/>
      <c r="N1177" s="870"/>
      <c r="O1177" s="870"/>
      <c r="P1177" s="870"/>
      <c r="Q1177" s="870"/>
      <c r="R1177" s="870"/>
      <c r="S1177" s="870"/>
      <c r="T1177" s="870"/>
      <c r="U1177" s="870"/>
      <c r="V1177" s="870"/>
      <c r="W1177" s="870"/>
      <c r="X1177" s="870"/>
      <c r="Y1177" s="870"/>
      <c r="Z1177" s="870"/>
      <c r="AA1177" s="870"/>
    </row>
    <row r="1178" spans="1:27" s="871" customFormat="1" ht="12.75" customHeight="1">
      <c r="A1178" s="870"/>
      <c r="B1178" s="870"/>
      <c r="C1178" s="870"/>
      <c r="D1178" s="870"/>
      <c r="E1178" s="874"/>
      <c r="F1178" s="874"/>
      <c r="G1178" s="874"/>
      <c r="H1178" s="874"/>
      <c r="M1178" s="870"/>
      <c r="N1178" s="870"/>
      <c r="O1178" s="870"/>
      <c r="P1178" s="870"/>
      <c r="Q1178" s="870"/>
      <c r="R1178" s="870"/>
      <c r="S1178" s="870"/>
      <c r="T1178" s="870"/>
      <c r="U1178" s="870"/>
      <c r="V1178" s="870"/>
      <c r="W1178" s="870"/>
      <c r="X1178" s="870"/>
      <c r="Y1178" s="870"/>
      <c r="Z1178" s="870"/>
      <c r="AA1178" s="870"/>
    </row>
    <row r="1179" spans="1:27" s="871" customFormat="1" ht="12.75" customHeight="1">
      <c r="A1179" s="870"/>
      <c r="B1179" s="870"/>
      <c r="C1179" s="870"/>
      <c r="D1179" s="870"/>
      <c r="E1179" s="874"/>
      <c r="F1179" s="874"/>
      <c r="G1179" s="874"/>
      <c r="H1179" s="874"/>
      <c r="M1179" s="870"/>
      <c r="N1179" s="870"/>
      <c r="O1179" s="870"/>
      <c r="P1179" s="870"/>
      <c r="Q1179" s="870"/>
      <c r="R1179" s="870"/>
      <c r="S1179" s="870"/>
      <c r="T1179" s="870"/>
      <c r="U1179" s="870"/>
      <c r="V1179" s="870"/>
      <c r="W1179" s="870"/>
      <c r="X1179" s="870"/>
      <c r="Y1179" s="870"/>
      <c r="Z1179" s="870"/>
      <c r="AA1179" s="870"/>
    </row>
    <row r="1180" spans="1:27" s="871" customFormat="1" ht="12.75" customHeight="1">
      <c r="A1180" s="870"/>
      <c r="B1180" s="870"/>
      <c r="C1180" s="870"/>
      <c r="D1180" s="870"/>
      <c r="E1180" s="874"/>
      <c r="F1180" s="874"/>
      <c r="G1180" s="874"/>
      <c r="H1180" s="874"/>
      <c r="M1180" s="870"/>
      <c r="N1180" s="870"/>
      <c r="O1180" s="870"/>
      <c r="P1180" s="870"/>
      <c r="Q1180" s="870"/>
      <c r="R1180" s="870"/>
      <c r="S1180" s="870"/>
      <c r="T1180" s="870"/>
      <c r="U1180" s="870"/>
      <c r="V1180" s="870"/>
      <c r="W1180" s="870"/>
      <c r="X1180" s="870"/>
      <c r="Y1180" s="870"/>
      <c r="Z1180" s="870"/>
      <c r="AA1180" s="870"/>
    </row>
    <row r="1181" spans="1:27" s="871" customFormat="1" ht="12.75" customHeight="1">
      <c r="A1181" s="870"/>
      <c r="B1181" s="870"/>
      <c r="C1181" s="870"/>
      <c r="D1181" s="870"/>
      <c r="E1181" s="874"/>
      <c r="F1181" s="874"/>
      <c r="G1181" s="874"/>
      <c r="H1181" s="874"/>
      <c r="M1181" s="870"/>
      <c r="N1181" s="870"/>
      <c r="O1181" s="870"/>
      <c r="P1181" s="870"/>
      <c r="Q1181" s="870"/>
      <c r="R1181" s="870"/>
      <c r="S1181" s="870"/>
      <c r="T1181" s="870"/>
      <c r="U1181" s="870"/>
      <c r="V1181" s="870"/>
      <c r="W1181" s="870"/>
      <c r="X1181" s="870"/>
      <c r="Y1181" s="870"/>
      <c r="Z1181" s="870"/>
      <c r="AA1181" s="870"/>
    </row>
    <row r="1182" spans="1:27" s="871" customFormat="1" ht="12.75" customHeight="1">
      <c r="A1182" s="870"/>
      <c r="B1182" s="870"/>
      <c r="C1182" s="870"/>
      <c r="D1182" s="870"/>
      <c r="E1182" s="874"/>
      <c r="F1182" s="874"/>
      <c r="G1182" s="874"/>
      <c r="H1182" s="874"/>
      <c r="M1182" s="870"/>
      <c r="N1182" s="870"/>
      <c r="O1182" s="870"/>
      <c r="P1182" s="870"/>
      <c r="Q1182" s="870"/>
      <c r="R1182" s="870"/>
      <c r="S1182" s="870"/>
      <c r="T1182" s="870"/>
      <c r="U1182" s="870"/>
      <c r="V1182" s="870"/>
      <c r="W1182" s="870"/>
      <c r="X1182" s="870"/>
      <c r="Y1182" s="870"/>
      <c r="Z1182" s="870"/>
      <c r="AA1182" s="870"/>
    </row>
    <row r="1183" spans="1:27" s="871" customFormat="1" ht="12.75" customHeight="1">
      <c r="A1183" s="870"/>
      <c r="B1183" s="870"/>
      <c r="C1183" s="870"/>
      <c r="D1183" s="870"/>
      <c r="E1183" s="874"/>
      <c r="F1183" s="874"/>
      <c r="G1183" s="874"/>
      <c r="H1183" s="874"/>
      <c r="M1183" s="870"/>
      <c r="N1183" s="870"/>
      <c r="O1183" s="870"/>
      <c r="P1183" s="870"/>
      <c r="Q1183" s="870"/>
      <c r="R1183" s="870"/>
      <c r="S1183" s="870"/>
      <c r="T1183" s="870"/>
      <c r="U1183" s="870"/>
      <c r="V1183" s="870"/>
      <c r="W1183" s="870"/>
      <c r="X1183" s="870"/>
      <c r="Y1183" s="870"/>
      <c r="Z1183" s="870"/>
      <c r="AA1183" s="870"/>
    </row>
    <row r="1184" spans="1:27" s="871" customFormat="1" ht="12.75" customHeight="1">
      <c r="A1184" s="870"/>
      <c r="B1184" s="870"/>
      <c r="C1184" s="870"/>
      <c r="D1184" s="870"/>
      <c r="E1184" s="874"/>
      <c r="F1184" s="874"/>
      <c r="G1184" s="874"/>
      <c r="H1184" s="874"/>
      <c r="M1184" s="870"/>
      <c r="N1184" s="870"/>
      <c r="O1184" s="870"/>
      <c r="P1184" s="870"/>
      <c r="Q1184" s="870"/>
      <c r="R1184" s="870"/>
      <c r="S1184" s="870"/>
      <c r="T1184" s="870"/>
      <c r="U1184" s="870"/>
      <c r="V1184" s="870"/>
      <c r="W1184" s="870"/>
      <c r="X1184" s="870"/>
      <c r="Y1184" s="870"/>
      <c r="Z1184" s="870"/>
      <c r="AA1184" s="870"/>
    </row>
    <row r="1185" spans="1:27" s="871" customFormat="1" ht="12.75" customHeight="1">
      <c r="A1185" s="870"/>
      <c r="B1185" s="870"/>
      <c r="C1185" s="870"/>
      <c r="D1185" s="870"/>
      <c r="E1185" s="874"/>
      <c r="F1185" s="874"/>
      <c r="G1185" s="874"/>
      <c r="H1185" s="874"/>
      <c r="M1185" s="870"/>
      <c r="N1185" s="870"/>
      <c r="O1185" s="870"/>
      <c r="P1185" s="870"/>
      <c r="Q1185" s="870"/>
      <c r="R1185" s="870"/>
      <c r="S1185" s="870"/>
      <c r="T1185" s="870"/>
      <c r="U1185" s="870"/>
      <c r="V1185" s="870"/>
      <c r="W1185" s="870"/>
      <c r="X1185" s="870"/>
      <c r="Y1185" s="870"/>
      <c r="Z1185" s="870"/>
      <c r="AA1185" s="870"/>
    </row>
    <row r="1186" spans="1:27" s="871" customFormat="1" ht="12.75" customHeight="1">
      <c r="A1186" s="870"/>
      <c r="B1186" s="870"/>
      <c r="C1186" s="870"/>
      <c r="D1186" s="870"/>
      <c r="E1186" s="874"/>
      <c r="F1186" s="874"/>
      <c r="G1186" s="874"/>
      <c r="H1186" s="874"/>
      <c r="M1186" s="870"/>
      <c r="N1186" s="870"/>
      <c r="O1186" s="870"/>
      <c r="P1186" s="870"/>
      <c r="Q1186" s="870"/>
      <c r="R1186" s="870"/>
      <c r="S1186" s="870"/>
      <c r="T1186" s="870"/>
      <c r="U1186" s="870"/>
      <c r="V1186" s="870"/>
      <c r="W1186" s="870"/>
      <c r="X1186" s="870"/>
      <c r="Y1186" s="870"/>
      <c r="Z1186" s="870"/>
      <c r="AA1186" s="870"/>
    </row>
    <row r="1187" spans="1:27" s="871" customFormat="1" ht="12.75" customHeight="1">
      <c r="A1187" s="870"/>
      <c r="B1187" s="870"/>
      <c r="C1187" s="870"/>
      <c r="D1187" s="870"/>
      <c r="E1187" s="874"/>
      <c r="F1187" s="874"/>
      <c r="G1187" s="874"/>
      <c r="H1187" s="874"/>
      <c r="M1187" s="870"/>
      <c r="N1187" s="870"/>
      <c r="O1187" s="870"/>
      <c r="P1187" s="870"/>
      <c r="Q1187" s="870"/>
      <c r="R1187" s="870"/>
      <c r="S1187" s="870"/>
      <c r="T1187" s="870"/>
      <c r="U1187" s="870"/>
      <c r="V1187" s="870"/>
      <c r="W1187" s="870"/>
      <c r="X1187" s="870"/>
      <c r="Y1187" s="870"/>
      <c r="Z1187" s="870"/>
      <c r="AA1187" s="870"/>
    </row>
    <row r="1188" spans="1:27" s="871" customFormat="1" ht="12.75" customHeight="1">
      <c r="A1188" s="870"/>
      <c r="B1188" s="870"/>
      <c r="C1188" s="870"/>
      <c r="D1188" s="870"/>
      <c r="E1188" s="874"/>
      <c r="F1188" s="874"/>
      <c r="G1188" s="874"/>
      <c r="H1188" s="874"/>
      <c r="M1188" s="870"/>
      <c r="N1188" s="870"/>
      <c r="O1188" s="870"/>
      <c r="P1188" s="870"/>
      <c r="Q1188" s="870"/>
      <c r="R1188" s="870"/>
      <c r="S1188" s="870"/>
      <c r="T1188" s="870"/>
      <c r="U1188" s="870"/>
      <c r="V1188" s="870"/>
      <c r="W1188" s="870"/>
      <c r="X1188" s="870"/>
      <c r="Y1188" s="870"/>
      <c r="Z1188" s="870"/>
      <c r="AA1188" s="870"/>
    </row>
    <row r="1189" spans="1:27" s="871" customFormat="1" ht="12.75" customHeight="1">
      <c r="A1189" s="870"/>
      <c r="B1189" s="870"/>
      <c r="C1189" s="870"/>
      <c r="D1189" s="870"/>
      <c r="E1189" s="874"/>
      <c r="F1189" s="874"/>
      <c r="G1189" s="874"/>
      <c r="H1189" s="874"/>
      <c r="M1189" s="870"/>
      <c r="N1189" s="870"/>
      <c r="O1189" s="870"/>
      <c r="P1189" s="870"/>
      <c r="Q1189" s="870"/>
      <c r="R1189" s="870"/>
      <c r="S1189" s="870"/>
      <c r="T1189" s="870"/>
      <c r="U1189" s="870"/>
      <c r="V1189" s="870"/>
      <c r="W1189" s="870"/>
      <c r="X1189" s="870"/>
      <c r="Y1189" s="870"/>
      <c r="Z1189" s="870"/>
      <c r="AA1189" s="870"/>
    </row>
    <row r="1190" spans="1:27" s="871" customFormat="1" ht="12.75" customHeight="1">
      <c r="A1190" s="870"/>
      <c r="B1190" s="870"/>
      <c r="C1190" s="870"/>
      <c r="D1190" s="870"/>
      <c r="E1190" s="874"/>
      <c r="F1190" s="874"/>
      <c r="G1190" s="874"/>
      <c r="H1190" s="874"/>
      <c r="M1190" s="870"/>
      <c r="N1190" s="870"/>
      <c r="O1190" s="870"/>
      <c r="P1190" s="870"/>
      <c r="Q1190" s="870"/>
      <c r="R1190" s="870"/>
      <c r="S1190" s="870"/>
      <c r="T1190" s="870"/>
      <c r="U1190" s="870"/>
      <c r="V1190" s="870"/>
      <c r="W1190" s="870"/>
      <c r="X1190" s="870"/>
      <c r="Y1190" s="870"/>
      <c r="Z1190" s="870"/>
      <c r="AA1190" s="870"/>
    </row>
    <row r="1191" spans="1:27" s="871" customFormat="1" ht="12.75" customHeight="1">
      <c r="A1191" s="870"/>
      <c r="B1191" s="870"/>
      <c r="C1191" s="870"/>
      <c r="D1191" s="870"/>
      <c r="E1191" s="874"/>
      <c r="F1191" s="874"/>
      <c r="G1191" s="874"/>
      <c r="H1191" s="874"/>
      <c r="M1191" s="870"/>
      <c r="N1191" s="870"/>
      <c r="O1191" s="870"/>
      <c r="P1191" s="870"/>
      <c r="Q1191" s="870"/>
      <c r="R1191" s="870"/>
      <c r="S1191" s="870"/>
      <c r="T1191" s="870"/>
      <c r="U1191" s="870"/>
      <c r="V1191" s="870"/>
      <c r="W1191" s="870"/>
      <c r="X1191" s="870"/>
      <c r="Y1191" s="870"/>
      <c r="Z1191" s="870"/>
      <c r="AA1191" s="870"/>
    </row>
    <row r="1192" spans="1:27" s="871" customFormat="1" ht="12.75" customHeight="1">
      <c r="A1192" s="870"/>
      <c r="B1192" s="870"/>
      <c r="C1192" s="870"/>
      <c r="D1192" s="870"/>
      <c r="E1192" s="874"/>
      <c r="F1192" s="874"/>
      <c r="G1192" s="874"/>
      <c r="H1192" s="874"/>
      <c r="M1192" s="870"/>
      <c r="N1192" s="870"/>
      <c r="O1192" s="870"/>
      <c r="P1192" s="870"/>
      <c r="Q1192" s="870"/>
      <c r="R1192" s="870"/>
      <c r="S1192" s="870"/>
      <c r="T1192" s="870"/>
      <c r="U1192" s="870"/>
      <c r="V1192" s="870"/>
      <c r="W1192" s="870"/>
      <c r="X1192" s="870"/>
      <c r="Y1192" s="870"/>
      <c r="Z1192" s="870"/>
      <c r="AA1192" s="870"/>
    </row>
    <row r="1193" spans="1:27" s="871" customFormat="1" ht="12.75" customHeight="1">
      <c r="A1193" s="870"/>
      <c r="B1193" s="870"/>
      <c r="C1193" s="870"/>
      <c r="D1193" s="870"/>
      <c r="E1193" s="874"/>
      <c r="F1193" s="874"/>
      <c r="G1193" s="874"/>
      <c r="H1193" s="874"/>
      <c r="M1193" s="870"/>
      <c r="N1193" s="870"/>
      <c r="O1193" s="870"/>
      <c r="P1193" s="870"/>
      <c r="Q1193" s="870"/>
      <c r="R1193" s="870"/>
      <c r="S1193" s="870"/>
      <c r="T1193" s="870"/>
      <c r="U1193" s="870"/>
      <c r="V1193" s="870"/>
      <c r="W1193" s="870"/>
      <c r="X1193" s="870"/>
      <c r="Y1193" s="870"/>
      <c r="Z1193" s="870"/>
      <c r="AA1193" s="870"/>
    </row>
    <row r="1194" spans="1:27" s="871" customFormat="1" ht="12.75" customHeight="1">
      <c r="A1194" s="870"/>
      <c r="B1194" s="870"/>
      <c r="C1194" s="870"/>
      <c r="D1194" s="870"/>
      <c r="E1194" s="874"/>
      <c r="F1194" s="874"/>
      <c r="G1194" s="874"/>
      <c r="H1194" s="874"/>
      <c r="M1194" s="870"/>
      <c r="N1194" s="870"/>
      <c r="O1194" s="870"/>
      <c r="P1194" s="870"/>
      <c r="Q1194" s="870"/>
      <c r="R1194" s="870"/>
      <c r="S1194" s="870"/>
      <c r="T1194" s="870"/>
      <c r="U1194" s="870"/>
      <c r="V1194" s="870"/>
      <c r="W1194" s="870"/>
      <c r="X1194" s="870"/>
      <c r="Y1194" s="870"/>
      <c r="Z1194" s="870"/>
      <c r="AA1194" s="870"/>
    </row>
    <row r="1195" spans="1:27" s="871" customFormat="1" ht="12.75" customHeight="1">
      <c r="A1195" s="870"/>
      <c r="B1195" s="870"/>
      <c r="C1195" s="870"/>
      <c r="D1195" s="870"/>
      <c r="E1195" s="874"/>
      <c r="F1195" s="874"/>
      <c r="G1195" s="874"/>
      <c r="H1195" s="874"/>
      <c r="M1195" s="870"/>
      <c r="N1195" s="870"/>
      <c r="O1195" s="870"/>
      <c r="P1195" s="870"/>
      <c r="Q1195" s="870"/>
      <c r="R1195" s="870"/>
      <c r="S1195" s="870"/>
      <c r="T1195" s="870"/>
      <c r="U1195" s="870"/>
      <c r="V1195" s="870"/>
      <c r="W1195" s="870"/>
      <c r="X1195" s="870"/>
      <c r="Y1195" s="870"/>
      <c r="Z1195" s="870"/>
      <c r="AA1195" s="870"/>
    </row>
    <row r="1196" spans="1:27" s="871" customFormat="1" ht="12.75" customHeight="1">
      <c r="A1196" s="870"/>
      <c r="B1196" s="870"/>
      <c r="C1196" s="870"/>
      <c r="D1196" s="870"/>
      <c r="E1196" s="874"/>
      <c r="F1196" s="874"/>
      <c r="G1196" s="874"/>
      <c r="H1196" s="874"/>
      <c r="M1196" s="870"/>
      <c r="N1196" s="870"/>
      <c r="O1196" s="870"/>
      <c r="P1196" s="870"/>
      <c r="Q1196" s="870"/>
      <c r="R1196" s="870"/>
      <c r="S1196" s="870"/>
      <c r="T1196" s="870"/>
      <c r="U1196" s="870"/>
      <c r="V1196" s="870"/>
      <c r="W1196" s="870"/>
      <c r="X1196" s="870"/>
      <c r="Y1196" s="870"/>
      <c r="Z1196" s="870"/>
      <c r="AA1196" s="870"/>
    </row>
    <row r="1197" spans="1:27" s="871" customFormat="1" ht="12.75" customHeight="1">
      <c r="A1197" s="870"/>
      <c r="B1197" s="870"/>
      <c r="C1197" s="870"/>
      <c r="D1197" s="870"/>
      <c r="E1197" s="874"/>
      <c r="F1197" s="874"/>
      <c r="G1197" s="874"/>
      <c r="H1197" s="874"/>
      <c r="M1197" s="870"/>
      <c r="N1197" s="870"/>
      <c r="O1197" s="870"/>
      <c r="P1197" s="870"/>
      <c r="Q1197" s="870"/>
      <c r="R1197" s="870"/>
      <c r="S1197" s="870"/>
      <c r="T1197" s="870"/>
      <c r="U1197" s="870"/>
      <c r="V1197" s="870"/>
      <c r="W1197" s="870"/>
      <c r="X1197" s="870"/>
      <c r="Y1197" s="870"/>
      <c r="Z1197" s="870"/>
      <c r="AA1197" s="870"/>
    </row>
    <row r="1198" spans="1:27" s="871" customFormat="1" ht="12.75" customHeight="1">
      <c r="A1198" s="870"/>
      <c r="B1198" s="870"/>
      <c r="C1198" s="870"/>
      <c r="D1198" s="870"/>
      <c r="E1198" s="874"/>
      <c r="F1198" s="874"/>
      <c r="G1198" s="874"/>
      <c r="H1198" s="874"/>
      <c r="M1198" s="870"/>
      <c r="N1198" s="870"/>
      <c r="O1198" s="870"/>
      <c r="P1198" s="870"/>
      <c r="Q1198" s="870"/>
      <c r="R1198" s="870"/>
      <c r="S1198" s="870"/>
      <c r="T1198" s="870"/>
      <c r="U1198" s="870"/>
      <c r="V1198" s="870"/>
      <c r="W1198" s="870"/>
      <c r="X1198" s="870"/>
      <c r="Y1198" s="870"/>
      <c r="Z1198" s="870"/>
      <c r="AA1198" s="870"/>
    </row>
    <row r="1199" spans="1:27" s="871" customFormat="1" ht="12.75" customHeight="1">
      <c r="A1199" s="870"/>
      <c r="B1199" s="870"/>
      <c r="C1199" s="870"/>
      <c r="D1199" s="870"/>
      <c r="E1199" s="874"/>
      <c r="F1199" s="874"/>
      <c r="G1199" s="874"/>
      <c r="H1199" s="874"/>
      <c r="M1199" s="870"/>
      <c r="N1199" s="870"/>
      <c r="O1199" s="870"/>
      <c r="P1199" s="870"/>
      <c r="Q1199" s="870"/>
      <c r="R1199" s="870"/>
      <c r="S1199" s="870"/>
      <c r="T1199" s="870"/>
      <c r="U1199" s="870"/>
      <c r="V1199" s="870"/>
      <c r="W1199" s="870"/>
      <c r="X1199" s="870"/>
      <c r="Y1199" s="870"/>
      <c r="Z1199" s="870"/>
      <c r="AA1199" s="870"/>
    </row>
    <row r="1200" spans="1:27" s="871" customFormat="1" ht="12.75" customHeight="1">
      <c r="A1200" s="870"/>
      <c r="B1200" s="870"/>
      <c r="C1200" s="870"/>
      <c r="D1200" s="870"/>
      <c r="E1200" s="874"/>
      <c r="F1200" s="874"/>
      <c r="G1200" s="874"/>
      <c r="H1200" s="874"/>
      <c r="M1200" s="870"/>
      <c r="N1200" s="870"/>
      <c r="O1200" s="870"/>
      <c r="P1200" s="870"/>
      <c r="Q1200" s="870"/>
      <c r="R1200" s="870"/>
      <c r="S1200" s="870"/>
      <c r="T1200" s="870"/>
      <c r="U1200" s="870"/>
      <c r="V1200" s="870"/>
      <c r="W1200" s="870"/>
      <c r="X1200" s="870"/>
      <c r="Y1200" s="870"/>
      <c r="Z1200" s="870"/>
      <c r="AA1200" s="870"/>
    </row>
    <row r="1201" spans="1:27" s="871" customFormat="1" ht="12.75" customHeight="1">
      <c r="A1201" s="870"/>
      <c r="B1201" s="870"/>
      <c r="C1201" s="870"/>
      <c r="D1201" s="870"/>
      <c r="E1201" s="874"/>
      <c r="F1201" s="874"/>
      <c r="G1201" s="874"/>
      <c r="H1201" s="874"/>
      <c r="M1201" s="870"/>
      <c r="N1201" s="870"/>
      <c r="O1201" s="870"/>
      <c r="P1201" s="870"/>
      <c r="Q1201" s="870"/>
      <c r="R1201" s="870"/>
      <c r="S1201" s="870"/>
      <c r="T1201" s="870"/>
      <c r="U1201" s="870"/>
      <c r="V1201" s="870"/>
      <c r="W1201" s="870"/>
      <c r="X1201" s="870"/>
      <c r="Y1201" s="870"/>
      <c r="Z1201" s="870"/>
      <c r="AA1201" s="870"/>
    </row>
    <row r="1202" spans="1:27" s="871" customFormat="1" ht="12.75" customHeight="1">
      <c r="A1202" s="870"/>
      <c r="B1202" s="870"/>
      <c r="C1202" s="870"/>
      <c r="D1202" s="870"/>
      <c r="E1202" s="874"/>
      <c r="F1202" s="874"/>
      <c r="G1202" s="874"/>
      <c r="H1202" s="874"/>
      <c r="M1202" s="870"/>
      <c r="N1202" s="870"/>
      <c r="O1202" s="870"/>
      <c r="P1202" s="870"/>
      <c r="Q1202" s="870"/>
      <c r="R1202" s="870"/>
      <c r="S1202" s="870"/>
      <c r="T1202" s="870"/>
      <c r="U1202" s="870"/>
      <c r="V1202" s="870"/>
      <c r="W1202" s="870"/>
      <c r="X1202" s="870"/>
      <c r="Y1202" s="870"/>
      <c r="Z1202" s="870"/>
      <c r="AA1202" s="870"/>
    </row>
    <row r="1203" spans="1:27" s="871" customFormat="1" ht="12.75" customHeight="1">
      <c r="A1203" s="870"/>
      <c r="B1203" s="870"/>
      <c r="C1203" s="870"/>
      <c r="D1203" s="870"/>
      <c r="E1203" s="874"/>
      <c r="F1203" s="874"/>
      <c r="G1203" s="874"/>
      <c r="H1203" s="874"/>
      <c r="M1203" s="870"/>
      <c r="N1203" s="870"/>
      <c r="O1203" s="870"/>
      <c r="P1203" s="870"/>
      <c r="Q1203" s="870"/>
      <c r="R1203" s="870"/>
      <c r="S1203" s="870"/>
      <c r="T1203" s="870"/>
      <c r="U1203" s="870"/>
      <c r="V1203" s="870"/>
      <c r="W1203" s="870"/>
      <c r="X1203" s="870"/>
      <c r="Y1203" s="870"/>
      <c r="Z1203" s="870"/>
      <c r="AA1203" s="870"/>
    </row>
    <row r="1204" spans="1:27" s="871" customFormat="1" ht="12.75" customHeight="1">
      <c r="A1204" s="870"/>
      <c r="B1204" s="870"/>
      <c r="C1204" s="870"/>
      <c r="D1204" s="870"/>
      <c r="E1204" s="874"/>
      <c r="F1204" s="874"/>
      <c r="G1204" s="874"/>
      <c r="H1204" s="874"/>
      <c r="M1204" s="870"/>
      <c r="N1204" s="870"/>
      <c r="O1204" s="870"/>
      <c r="P1204" s="870"/>
      <c r="Q1204" s="870"/>
      <c r="R1204" s="870"/>
      <c r="S1204" s="870"/>
      <c r="T1204" s="870"/>
      <c r="U1204" s="870"/>
      <c r="V1204" s="870"/>
      <c r="W1204" s="870"/>
      <c r="X1204" s="870"/>
      <c r="Y1204" s="870"/>
      <c r="Z1204" s="870"/>
      <c r="AA1204" s="870"/>
    </row>
    <row r="1205" spans="1:27" s="871" customFormat="1" ht="12.75" customHeight="1">
      <c r="A1205" s="870"/>
      <c r="B1205" s="870"/>
      <c r="C1205" s="870"/>
      <c r="D1205" s="870"/>
      <c r="E1205" s="874"/>
      <c r="F1205" s="874"/>
      <c r="G1205" s="874"/>
      <c r="H1205" s="874"/>
      <c r="M1205" s="870"/>
      <c r="N1205" s="870"/>
      <c r="O1205" s="870"/>
      <c r="P1205" s="870"/>
      <c r="Q1205" s="870"/>
      <c r="R1205" s="870"/>
      <c r="S1205" s="870"/>
      <c r="T1205" s="870"/>
      <c r="U1205" s="870"/>
      <c r="V1205" s="870"/>
      <c r="W1205" s="870"/>
      <c r="X1205" s="870"/>
      <c r="Y1205" s="870"/>
      <c r="Z1205" s="870"/>
      <c r="AA1205" s="870"/>
    </row>
    <row r="1206" spans="1:27" s="871" customFormat="1" ht="12.75" customHeight="1">
      <c r="A1206" s="870"/>
      <c r="B1206" s="870"/>
      <c r="C1206" s="870"/>
      <c r="D1206" s="870"/>
      <c r="E1206" s="874"/>
      <c r="F1206" s="874"/>
      <c r="G1206" s="874"/>
      <c r="H1206" s="874"/>
      <c r="M1206" s="870"/>
      <c r="N1206" s="870"/>
      <c r="O1206" s="870"/>
      <c r="P1206" s="870"/>
      <c r="Q1206" s="870"/>
      <c r="R1206" s="870"/>
      <c r="S1206" s="870"/>
      <c r="T1206" s="870"/>
      <c r="U1206" s="870"/>
      <c r="V1206" s="870"/>
      <c r="W1206" s="870"/>
      <c r="X1206" s="870"/>
      <c r="Y1206" s="870"/>
      <c r="Z1206" s="870"/>
      <c r="AA1206" s="870"/>
    </row>
    <row r="1207" spans="1:27" s="871" customFormat="1" ht="12.75" customHeight="1">
      <c r="A1207" s="870"/>
      <c r="B1207" s="870"/>
      <c r="C1207" s="870"/>
      <c r="D1207" s="870"/>
      <c r="E1207" s="874"/>
      <c r="F1207" s="874"/>
      <c r="G1207" s="874"/>
      <c r="H1207" s="874"/>
      <c r="M1207" s="870"/>
      <c r="N1207" s="870"/>
      <c r="O1207" s="870"/>
      <c r="P1207" s="870"/>
      <c r="Q1207" s="870"/>
      <c r="R1207" s="870"/>
      <c r="S1207" s="870"/>
      <c r="T1207" s="870"/>
      <c r="U1207" s="870"/>
      <c r="V1207" s="870"/>
      <c r="W1207" s="870"/>
      <c r="X1207" s="870"/>
      <c r="Y1207" s="870"/>
      <c r="Z1207" s="870"/>
      <c r="AA1207" s="870"/>
    </row>
    <row r="1208" spans="1:27" s="871" customFormat="1" ht="12.75" customHeight="1">
      <c r="A1208" s="870"/>
      <c r="B1208" s="870"/>
      <c r="C1208" s="870"/>
      <c r="D1208" s="870"/>
      <c r="E1208" s="874"/>
      <c r="F1208" s="874"/>
      <c r="G1208" s="874"/>
      <c r="H1208" s="874"/>
      <c r="M1208" s="870"/>
      <c r="N1208" s="870"/>
      <c r="O1208" s="870"/>
      <c r="P1208" s="870"/>
      <c r="Q1208" s="870"/>
      <c r="R1208" s="870"/>
      <c r="S1208" s="870"/>
      <c r="T1208" s="870"/>
      <c r="U1208" s="870"/>
      <c r="V1208" s="870"/>
      <c r="W1208" s="870"/>
      <c r="X1208" s="870"/>
      <c r="Y1208" s="870"/>
      <c r="Z1208" s="870"/>
      <c r="AA1208" s="870"/>
    </row>
    <row r="1209" spans="1:27" s="871" customFormat="1" ht="12.75" customHeight="1">
      <c r="A1209" s="870"/>
      <c r="B1209" s="870"/>
      <c r="C1209" s="870"/>
      <c r="D1209" s="870"/>
      <c r="E1209" s="874"/>
      <c r="F1209" s="874"/>
      <c r="G1209" s="874"/>
      <c r="H1209" s="874"/>
      <c r="M1209" s="870"/>
      <c r="N1209" s="870"/>
      <c r="O1209" s="870"/>
      <c r="P1209" s="870"/>
      <c r="Q1209" s="870"/>
      <c r="R1209" s="870"/>
      <c r="S1209" s="870"/>
      <c r="T1209" s="870"/>
      <c r="U1209" s="870"/>
      <c r="V1209" s="870"/>
      <c r="W1209" s="870"/>
      <c r="X1209" s="870"/>
      <c r="Y1209" s="870"/>
      <c r="Z1209" s="870"/>
      <c r="AA1209" s="870"/>
    </row>
    <row r="1210" spans="1:27" s="871" customFormat="1" ht="12.75" customHeight="1">
      <c r="A1210" s="870"/>
      <c r="B1210" s="870"/>
      <c r="C1210" s="870"/>
      <c r="D1210" s="870"/>
      <c r="E1210" s="874"/>
      <c r="F1210" s="874"/>
      <c r="G1210" s="874"/>
      <c r="H1210" s="874"/>
      <c r="M1210" s="870"/>
      <c r="N1210" s="870"/>
      <c r="O1210" s="870"/>
      <c r="P1210" s="870"/>
      <c r="Q1210" s="870"/>
      <c r="R1210" s="870"/>
      <c r="S1210" s="870"/>
      <c r="T1210" s="870"/>
      <c r="U1210" s="870"/>
      <c r="V1210" s="870"/>
      <c r="W1210" s="870"/>
      <c r="X1210" s="870"/>
      <c r="Y1210" s="870"/>
      <c r="Z1210" s="870"/>
      <c r="AA1210" s="870"/>
    </row>
    <row r="1211" spans="1:27" s="871" customFormat="1" ht="12.75" customHeight="1">
      <c r="A1211" s="870"/>
      <c r="B1211" s="870"/>
      <c r="C1211" s="870"/>
      <c r="D1211" s="870"/>
      <c r="E1211" s="874"/>
      <c r="F1211" s="874"/>
      <c r="G1211" s="874"/>
      <c r="H1211" s="874"/>
      <c r="M1211" s="870"/>
      <c r="N1211" s="870"/>
      <c r="O1211" s="870"/>
      <c r="P1211" s="870"/>
      <c r="Q1211" s="870"/>
      <c r="R1211" s="870"/>
      <c r="S1211" s="870"/>
      <c r="T1211" s="870"/>
      <c r="U1211" s="870"/>
      <c r="V1211" s="870"/>
      <c r="W1211" s="870"/>
      <c r="X1211" s="870"/>
      <c r="Y1211" s="870"/>
      <c r="Z1211" s="870"/>
      <c r="AA1211" s="870"/>
    </row>
    <row r="1212" spans="1:27" s="871" customFormat="1" ht="12.75" customHeight="1">
      <c r="A1212" s="870"/>
      <c r="B1212" s="870"/>
      <c r="C1212" s="870"/>
      <c r="D1212" s="870"/>
      <c r="E1212" s="874"/>
      <c r="F1212" s="874"/>
      <c r="G1212" s="874"/>
      <c r="H1212" s="874"/>
      <c r="M1212" s="870"/>
      <c r="N1212" s="870"/>
      <c r="O1212" s="870"/>
      <c r="P1212" s="870"/>
      <c r="Q1212" s="870"/>
      <c r="R1212" s="870"/>
      <c r="S1212" s="870"/>
      <c r="T1212" s="870"/>
      <c r="U1212" s="870"/>
      <c r="V1212" s="870"/>
      <c r="W1212" s="870"/>
      <c r="X1212" s="870"/>
      <c r="Y1212" s="870"/>
      <c r="Z1212" s="870"/>
      <c r="AA1212" s="870"/>
    </row>
    <row r="1213" spans="1:27" s="871" customFormat="1" ht="12.75" customHeight="1">
      <c r="A1213" s="870"/>
      <c r="B1213" s="870"/>
      <c r="C1213" s="870"/>
      <c r="D1213" s="870"/>
      <c r="E1213" s="874"/>
      <c r="F1213" s="874"/>
      <c r="G1213" s="874"/>
      <c r="H1213" s="874"/>
      <c r="M1213" s="870"/>
      <c r="N1213" s="870"/>
      <c r="O1213" s="870"/>
      <c r="P1213" s="870"/>
      <c r="Q1213" s="870"/>
      <c r="R1213" s="870"/>
      <c r="S1213" s="870"/>
      <c r="T1213" s="870"/>
      <c r="U1213" s="870"/>
      <c r="V1213" s="870"/>
      <c r="W1213" s="870"/>
      <c r="X1213" s="870"/>
      <c r="Y1213" s="870"/>
      <c r="Z1213" s="870"/>
      <c r="AA1213" s="870"/>
    </row>
    <row r="1214" spans="1:27" s="871" customFormat="1" ht="12.75" customHeight="1">
      <c r="A1214" s="870"/>
      <c r="B1214" s="870"/>
      <c r="C1214" s="870"/>
      <c r="D1214" s="870"/>
      <c r="E1214" s="874"/>
      <c r="F1214" s="874"/>
      <c r="G1214" s="874"/>
      <c r="H1214" s="874"/>
      <c r="M1214" s="870"/>
      <c r="N1214" s="870"/>
      <c r="O1214" s="870"/>
      <c r="P1214" s="870"/>
      <c r="Q1214" s="870"/>
      <c r="R1214" s="870"/>
      <c r="S1214" s="870"/>
      <c r="T1214" s="870"/>
      <c r="U1214" s="870"/>
      <c r="V1214" s="870"/>
      <c r="W1214" s="870"/>
      <c r="X1214" s="870"/>
      <c r="Y1214" s="870"/>
      <c r="Z1214" s="870"/>
      <c r="AA1214" s="870"/>
    </row>
    <row r="1215" spans="1:27" s="871" customFormat="1" ht="12.75" customHeight="1">
      <c r="A1215" s="870"/>
      <c r="B1215" s="870"/>
      <c r="C1215" s="870"/>
      <c r="D1215" s="870"/>
      <c r="E1215" s="874"/>
      <c r="F1215" s="874"/>
      <c r="G1215" s="874"/>
      <c r="H1215" s="874"/>
      <c r="M1215" s="870"/>
      <c r="N1215" s="870"/>
      <c r="O1215" s="870"/>
      <c r="P1215" s="870"/>
      <c r="Q1215" s="870"/>
      <c r="R1215" s="870"/>
      <c r="S1215" s="870"/>
      <c r="T1215" s="870"/>
      <c r="U1215" s="870"/>
      <c r="V1215" s="870"/>
      <c r="W1215" s="870"/>
      <c r="X1215" s="870"/>
      <c r="Y1215" s="870"/>
      <c r="Z1215" s="870"/>
      <c r="AA1215" s="870"/>
    </row>
    <row r="1216" spans="1:27" s="871" customFormat="1" ht="12.75" customHeight="1">
      <c r="A1216" s="870"/>
      <c r="B1216" s="870"/>
      <c r="C1216" s="870"/>
      <c r="D1216" s="870"/>
      <c r="E1216" s="874"/>
      <c r="F1216" s="874"/>
      <c r="G1216" s="874"/>
      <c r="H1216" s="874"/>
      <c r="M1216" s="870"/>
      <c r="N1216" s="870"/>
      <c r="O1216" s="870"/>
      <c r="P1216" s="870"/>
      <c r="Q1216" s="870"/>
      <c r="R1216" s="870"/>
      <c r="S1216" s="870"/>
      <c r="T1216" s="870"/>
      <c r="U1216" s="870"/>
      <c r="V1216" s="870"/>
      <c r="W1216" s="870"/>
      <c r="X1216" s="870"/>
      <c r="Y1216" s="870"/>
      <c r="Z1216" s="870"/>
      <c r="AA1216" s="870"/>
    </row>
    <row r="1217" spans="1:27" s="871" customFormat="1" ht="12.75" customHeight="1">
      <c r="A1217" s="870"/>
      <c r="B1217" s="870"/>
      <c r="C1217" s="870"/>
      <c r="D1217" s="870"/>
      <c r="E1217" s="874"/>
      <c r="F1217" s="874"/>
      <c r="G1217" s="874"/>
      <c r="H1217" s="874"/>
      <c r="M1217" s="870"/>
      <c r="N1217" s="870"/>
      <c r="O1217" s="870"/>
      <c r="P1217" s="870"/>
      <c r="Q1217" s="870"/>
      <c r="R1217" s="870"/>
      <c r="S1217" s="870"/>
      <c r="T1217" s="870"/>
      <c r="U1217" s="870"/>
      <c r="V1217" s="870"/>
      <c r="W1217" s="870"/>
      <c r="X1217" s="870"/>
      <c r="Y1217" s="870"/>
      <c r="Z1217" s="870"/>
      <c r="AA1217" s="870"/>
    </row>
    <row r="1218" spans="1:27" s="871" customFormat="1" ht="12.75" customHeight="1">
      <c r="A1218" s="870"/>
      <c r="B1218" s="870"/>
      <c r="C1218" s="870"/>
      <c r="D1218" s="870"/>
      <c r="E1218" s="874"/>
      <c r="F1218" s="874"/>
      <c r="G1218" s="874"/>
      <c r="H1218" s="874"/>
      <c r="M1218" s="870"/>
      <c r="N1218" s="870"/>
      <c r="O1218" s="870"/>
      <c r="P1218" s="870"/>
      <c r="Q1218" s="870"/>
      <c r="R1218" s="870"/>
      <c r="S1218" s="870"/>
      <c r="T1218" s="870"/>
      <c r="U1218" s="870"/>
      <c r="V1218" s="870"/>
      <c r="W1218" s="870"/>
      <c r="X1218" s="870"/>
      <c r="Y1218" s="870"/>
      <c r="Z1218" s="870"/>
      <c r="AA1218" s="870"/>
    </row>
    <row r="1219" spans="1:27" s="871" customFormat="1" ht="12.75" customHeight="1">
      <c r="A1219" s="870"/>
      <c r="B1219" s="870"/>
      <c r="C1219" s="870"/>
      <c r="D1219" s="870"/>
      <c r="E1219" s="874"/>
      <c r="F1219" s="874"/>
      <c r="G1219" s="874"/>
      <c r="H1219" s="874"/>
      <c r="M1219" s="870"/>
      <c r="N1219" s="870"/>
      <c r="O1219" s="870"/>
      <c r="P1219" s="870"/>
      <c r="Q1219" s="870"/>
      <c r="R1219" s="870"/>
      <c r="S1219" s="870"/>
      <c r="T1219" s="870"/>
      <c r="U1219" s="870"/>
      <c r="V1219" s="870"/>
      <c r="W1219" s="870"/>
      <c r="X1219" s="870"/>
      <c r="Y1219" s="870"/>
      <c r="Z1219" s="870"/>
      <c r="AA1219" s="870"/>
    </row>
    <row r="1220" spans="1:27" s="871" customFormat="1" ht="12.75" customHeight="1">
      <c r="A1220" s="870"/>
      <c r="B1220" s="870"/>
      <c r="C1220" s="870"/>
      <c r="D1220" s="870"/>
      <c r="E1220" s="874"/>
      <c r="F1220" s="874"/>
      <c r="G1220" s="874"/>
      <c r="H1220" s="874"/>
      <c r="M1220" s="870"/>
      <c r="N1220" s="870"/>
      <c r="O1220" s="870"/>
      <c r="P1220" s="870"/>
      <c r="Q1220" s="870"/>
      <c r="R1220" s="870"/>
      <c r="S1220" s="870"/>
      <c r="T1220" s="870"/>
      <c r="U1220" s="870"/>
      <c r="V1220" s="870"/>
      <c r="W1220" s="870"/>
      <c r="X1220" s="870"/>
      <c r="Y1220" s="870"/>
      <c r="Z1220" s="870"/>
      <c r="AA1220" s="870"/>
    </row>
    <row r="1221" spans="1:27" s="871" customFormat="1" ht="12.75" customHeight="1">
      <c r="A1221" s="870"/>
      <c r="B1221" s="870"/>
      <c r="C1221" s="870"/>
      <c r="D1221" s="870"/>
      <c r="E1221" s="874"/>
      <c r="F1221" s="874"/>
      <c r="G1221" s="874"/>
      <c r="H1221" s="874"/>
      <c r="M1221" s="870"/>
      <c r="N1221" s="870"/>
      <c r="O1221" s="870"/>
      <c r="P1221" s="870"/>
      <c r="Q1221" s="870"/>
      <c r="R1221" s="870"/>
      <c r="S1221" s="870"/>
      <c r="T1221" s="870"/>
      <c r="U1221" s="870"/>
      <c r="V1221" s="870"/>
      <c r="W1221" s="870"/>
      <c r="X1221" s="870"/>
      <c r="Y1221" s="870"/>
      <c r="Z1221" s="870"/>
      <c r="AA1221" s="870"/>
    </row>
    <row r="1222" spans="1:27" s="871" customFormat="1" ht="12.75" customHeight="1">
      <c r="A1222" s="870"/>
      <c r="B1222" s="870"/>
      <c r="C1222" s="870"/>
      <c r="D1222" s="870"/>
      <c r="E1222" s="874"/>
      <c r="F1222" s="874"/>
      <c r="G1222" s="874"/>
      <c r="H1222" s="874"/>
      <c r="M1222" s="870"/>
      <c r="N1222" s="870"/>
      <c r="O1222" s="870"/>
      <c r="P1222" s="870"/>
      <c r="Q1222" s="870"/>
      <c r="R1222" s="870"/>
      <c r="S1222" s="870"/>
      <c r="T1222" s="870"/>
      <c r="U1222" s="870"/>
      <c r="V1222" s="870"/>
      <c r="W1222" s="870"/>
      <c r="X1222" s="870"/>
      <c r="Y1222" s="870"/>
      <c r="Z1222" s="870"/>
      <c r="AA1222" s="870"/>
    </row>
    <row r="1223" spans="1:27" s="871" customFormat="1" ht="12.75" customHeight="1">
      <c r="A1223" s="870"/>
      <c r="B1223" s="870"/>
      <c r="C1223" s="870"/>
      <c r="D1223" s="870"/>
      <c r="E1223" s="874"/>
      <c r="F1223" s="874"/>
      <c r="G1223" s="874"/>
      <c r="H1223" s="874"/>
      <c r="M1223" s="870"/>
      <c r="N1223" s="870"/>
      <c r="O1223" s="870"/>
      <c r="P1223" s="870"/>
      <c r="Q1223" s="870"/>
      <c r="R1223" s="870"/>
      <c r="S1223" s="870"/>
      <c r="T1223" s="870"/>
      <c r="U1223" s="870"/>
      <c r="V1223" s="870"/>
      <c r="W1223" s="870"/>
      <c r="X1223" s="870"/>
      <c r="Y1223" s="870"/>
      <c r="Z1223" s="870"/>
      <c r="AA1223" s="870"/>
    </row>
    <row r="1224" spans="1:27" s="871" customFormat="1" ht="12.75" customHeight="1">
      <c r="A1224" s="870"/>
      <c r="B1224" s="870"/>
      <c r="C1224" s="870"/>
      <c r="D1224" s="870"/>
      <c r="E1224" s="874"/>
      <c r="F1224" s="874"/>
      <c r="G1224" s="874"/>
      <c r="H1224" s="874"/>
      <c r="M1224" s="870"/>
      <c r="N1224" s="870"/>
      <c r="O1224" s="870"/>
      <c r="P1224" s="870"/>
      <c r="Q1224" s="870"/>
      <c r="R1224" s="870"/>
      <c r="S1224" s="870"/>
      <c r="T1224" s="870"/>
      <c r="U1224" s="870"/>
      <c r="V1224" s="870"/>
      <c r="W1224" s="870"/>
      <c r="X1224" s="870"/>
      <c r="Y1224" s="870"/>
      <c r="Z1224" s="870"/>
      <c r="AA1224" s="870"/>
    </row>
    <row r="1225" spans="1:27" s="871" customFormat="1" ht="12.75" customHeight="1">
      <c r="A1225" s="870"/>
      <c r="B1225" s="870"/>
      <c r="C1225" s="870"/>
      <c r="D1225" s="870"/>
      <c r="E1225" s="874"/>
      <c r="F1225" s="874"/>
      <c r="G1225" s="874"/>
      <c r="H1225" s="874"/>
      <c r="M1225" s="870"/>
      <c r="N1225" s="870"/>
      <c r="O1225" s="870"/>
      <c r="P1225" s="870"/>
      <c r="Q1225" s="870"/>
      <c r="R1225" s="870"/>
      <c r="S1225" s="870"/>
      <c r="T1225" s="870"/>
      <c r="U1225" s="870"/>
      <c r="V1225" s="870"/>
      <c r="W1225" s="870"/>
      <c r="X1225" s="870"/>
      <c r="Y1225" s="870"/>
      <c r="Z1225" s="870"/>
      <c r="AA1225" s="870"/>
    </row>
    <row r="1226" spans="1:27" s="871" customFormat="1" ht="12.75" customHeight="1">
      <c r="A1226" s="870"/>
      <c r="B1226" s="870"/>
      <c r="C1226" s="870"/>
      <c r="D1226" s="870"/>
      <c r="E1226" s="874"/>
      <c r="F1226" s="874"/>
      <c r="G1226" s="874"/>
      <c r="H1226" s="874"/>
      <c r="M1226" s="870"/>
      <c r="N1226" s="870"/>
      <c r="O1226" s="870"/>
      <c r="P1226" s="870"/>
      <c r="Q1226" s="870"/>
      <c r="R1226" s="870"/>
      <c r="S1226" s="870"/>
      <c r="T1226" s="870"/>
      <c r="U1226" s="870"/>
      <c r="V1226" s="870"/>
      <c r="W1226" s="870"/>
      <c r="X1226" s="870"/>
      <c r="Y1226" s="870"/>
      <c r="Z1226" s="870"/>
      <c r="AA1226" s="870"/>
    </row>
    <row r="1227" spans="1:27" s="871" customFormat="1" ht="12.75" customHeight="1">
      <c r="A1227" s="870"/>
      <c r="B1227" s="870"/>
      <c r="C1227" s="870"/>
      <c r="D1227" s="870"/>
      <c r="E1227" s="874"/>
      <c r="F1227" s="874"/>
      <c r="G1227" s="874"/>
      <c r="H1227" s="874"/>
      <c r="M1227" s="870"/>
      <c r="N1227" s="870"/>
      <c r="O1227" s="870"/>
      <c r="P1227" s="870"/>
      <c r="Q1227" s="870"/>
      <c r="R1227" s="870"/>
      <c r="S1227" s="870"/>
      <c r="T1227" s="870"/>
      <c r="U1227" s="870"/>
      <c r="V1227" s="870"/>
      <c r="W1227" s="870"/>
      <c r="X1227" s="870"/>
      <c r="Y1227" s="870"/>
      <c r="Z1227" s="870"/>
      <c r="AA1227" s="870"/>
    </row>
    <row r="1228" spans="1:27" s="871" customFormat="1" ht="12.75" customHeight="1">
      <c r="A1228" s="870"/>
      <c r="B1228" s="870"/>
      <c r="C1228" s="870"/>
      <c r="D1228" s="870"/>
      <c r="E1228" s="874"/>
      <c r="F1228" s="874"/>
      <c r="G1228" s="874"/>
      <c r="H1228" s="874"/>
      <c r="M1228" s="870"/>
      <c r="N1228" s="870"/>
      <c r="O1228" s="870"/>
      <c r="P1228" s="870"/>
      <c r="Q1228" s="870"/>
      <c r="R1228" s="870"/>
      <c r="S1228" s="870"/>
      <c r="T1228" s="870"/>
      <c r="U1228" s="870"/>
      <c r="V1228" s="870"/>
      <c r="W1228" s="870"/>
      <c r="X1228" s="870"/>
      <c r="Y1228" s="870"/>
      <c r="Z1228" s="870"/>
      <c r="AA1228" s="870"/>
    </row>
    <row r="1229" spans="1:27" s="871" customFormat="1" ht="12.75" customHeight="1">
      <c r="A1229" s="870"/>
      <c r="B1229" s="870"/>
      <c r="C1229" s="870"/>
      <c r="D1229" s="870"/>
      <c r="E1229" s="874"/>
      <c r="F1229" s="874"/>
      <c r="G1229" s="874"/>
      <c r="H1229" s="874"/>
      <c r="M1229" s="870"/>
      <c r="N1229" s="870"/>
      <c r="O1229" s="870"/>
      <c r="P1229" s="870"/>
      <c r="Q1229" s="870"/>
      <c r="R1229" s="870"/>
      <c r="S1229" s="870"/>
      <c r="T1229" s="870"/>
      <c r="U1229" s="870"/>
      <c r="V1229" s="870"/>
      <c r="W1229" s="870"/>
      <c r="X1229" s="870"/>
      <c r="Y1229" s="870"/>
      <c r="Z1229" s="870"/>
      <c r="AA1229" s="870"/>
    </row>
    <row r="1230" spans="1:27" s="871" customFormat="1" ht="12.75" customHeight="1">
      <c r="A1230" s="870"/>
      <c r="B1230" s="870"/>
      <c r="C1230" s="870"/>
      <c r="D1230" s="870"/>
      <c r="E1230" s="874"/>
      <c r="F1230" s="874"/>
      <c r="G1230" s="874"/>
      <c r="H1230" s="874"/>
      <c r="M1230" s="870"/>
      <c r="N1230" s="870"/>
      <c r="O1230" s="870"/>
      <c r="P1230" s="870"/>
      <c r="Q1230" s="870"/>
      <c r="R1230" s="870"/>
      <c r="S1230" s="870"/>
      <c r="T1230" s="870"/>
      <c r="U1230" s="870"/>
      <c r="V1230" s="870"/>
      <c r="W1230" s="870"/>
      <c r="X1230" s="870"/>
      <c r="Y1230" s="870"/>
      <c r="Z1230" s="870"/>
      <c r="AA1230" s="870"/>
    </row>
    <row r="1231" spans="1:27" s="871" customFormat="1" ht="12.75" customHeight="1">
      <c r="A1231" s="870"/>
      <c r="B1231" s="870"/>
      <c r="C1231" s="870"/>
      <c r="D1231" s="870"/>
      <c r="E1231" s="874"/>
      <c r="F1231" s="874"/>
      <c r="G1231" s="874"/>
      <c r="H1231" s="874"/>
      <c r="M1231" s="870"/>
      <c r="N1231" s="870"/>
      <c r="O1231" s="870"/>
      <c r="P1231" s="870"/>
      <c r="Q1231" s="870"/>
      <c r="R1231" s="870"/>
      <c r="S1231" s="870"/>
      <c r="T1231" s="870"/>
      <c r="U1231" s="870"/>
      <c r="V1231" s="870"/>
      <c r="W1231" s="870"/>
      <c r="X1231" s="870"/>
      <c r="Y1231" s="870"/>
      <c r="Z1231" s="870"/>
      <c r="AA1231" s="870"/>
    </row>
    <row r="1232" spans="1:27" s="871" customFormat="1" ht="12.75" customHeight="1">
      <c r="A1232" s="870"/>
      <c r="B1232" s="870"/>
      <c r="C1232" s="870"/>
      <c r="D1232" s="870"/>
      <c r="E1232" s="874"/>
      <c r="F1232" s="874"/>
      <c r="G1232" s="874"/>
      <c r="H1232" s="874"/>
      <c r="M1232" s="870"/>
      <c r="N1232" s="870"/>
      <c r="O1232" s="870"/>
      <c r="P1232" s="870"/>
      <c r="Q1232" s="870"/>
      <c r="R1232" s="870"/>
      <c r="S1232" s="870"/>
      <c r="T1232" s="870"/>
      <c r="U1232" s="870"/>
      <c r="V1232" s="870"/>
      <c r="W1232" s="870"/>
      <c r="X1232" s="870"/>
      <c r="Y1232" s="870"/>
      <c r="Z1232" s="870"/>
      <c r="AA1232" s="870"/>
    </row>
    <row r="1233" spans="1:27" s="871" customFormat="1" ht="12.75" customHeight="1">
      <c r="A1233" s="870"/>
      <c r="B1233" s="870"/>
      <c r="C1233" s="870"/>
      <c r="D1233" s="870"/>
      <c r="E1233" s="874"/>
      <c r="F1233" s="874"/>
      <c r="G1233" s="874"/>
      <c r="H1233" s="874"/>
      <c r="M1233" s="870"/>
      <c r="N1233" s="870"/>
      <c r="O1233" s="870"/>
      <c r="P1233" s="870"/>
      <c r="Q1233" s="870"/>
      <c r="R1233" s="870"/>
      <c r="S1233" s="870"/>
      <c r="T1233" s="870"/>
      <c r="U1233" s="870"/>
      <c r="V1233" s="870"/>
      <c r="W1233" s="870"/>
      <c r="X1233" s="870"/>
      <c r="Y1233" s="870"/>
      <c r="Z1233" s="870"/>
      <c r="AA1233" s="870"/>
    </row>
    <row r="1234" spans="1:27" s="871" customFormat="1" ht="12.75" customHeight="1">
      <c r="A1234" s="870"/>
      <c r="B1234" s="870"/>
      <c r="C1234" s="870"/>
      <c r="D1234" s="870"/>
      <c r="E1234" s="874"/>
      <c r="F1234" s="874"/>
      <c r="G1234" s="874"/>
      <c r="H1234" s="874"/>
      <c r="M1234" s="870"/>
      <c r="N1234" s="870"/>
      <c r="O1234" s="870"/>
      <c r="P1234" s="870"/>
      <c r="Q1234" s="870"/>
      <c r="R1234" s="870"/>
      <c r="S1234" s="870"/>
      <c r="T1234" s="870"/>
      <c r="U1234" s="870"/>
      <c r="V1234" s="870"/>
      <c r="W1234" s="870"/>
      <c r="X1234" s="870"/>
      <c r="Y1234" s="870"/>
      <c r="Z1234" s="870"/>
      <c r="AA1234" s="870"/>
    </row>
    <row r="1235" spans="1:27" s="871" customFormat="1" ht="12.75" customHeight="1">
      <c r="A1235" s="870"/>
      <c r="B1235" s="870"/>
      <c r="C1235" s="870"/>
      <c r="D1235" s="870"/>
      <c r="E1235" s="874"/>
      <c r="F1235" s="874"/>
      <c r="G1235" s="874"/>
      <c r="H1235" s="874"/>
      <c r="M1235" s="870"/>
      <c r="N1235" s="870"/>
      <c r="O1235" s="870"/>
      <c r="P1235" s="870"/>
      <c r="Q1235" s="870"/>
      <c r="R1235" s="870"/>
      <c r="S1235" s="870"/>
      <c r="T1235" s="870"/>
      <c r="U1235" s="870"/>
      <c r="V1235" s="870"/>
      <c r="W1235" s="870"/>
      <c r="X1235" s="870"/>
      <c r="Y1235" s="870"/>
      <c r="Z1235" s="870"/>
      <c r="AA1235" s="870"/>
    </row>
    <row r="1236" spans="1:27" s="871" customFormat="1" ht="12.75" customHeight="1">
      <c r="A1236" s="870"/>
      <c r="B1236" s="870"/>
      <c r="C1236" s="870"/>
      <c r="D1236" s="870"/>
      <c r="E1236" s="874"/>
      <c r="F1236" s="874"/>
      <c r="G1236" s="874"/>
      <c r="H1236" s="874"/>
      <c r="M1236" s="870"/>
      <c r="N1236" s="870"/>
      <c r="O1236" s="870"/>
      <c r="P1236" s="870"/>
      <c r="Q1236" s="870"/>
      <c r="R1236" s="870"/>
      <c r="S1236" s="870"/>
      <c r="T1236" s="870"/>
      <c r="U1236" s="870"/>
      <c r="V1236" s="870"/>
      <c r="W1236" s="870"/>
      <c r="X1236" s="870"/>
      <c r="Y1236" s="870"/>
      <c r="Z1236" s="870"/>
      <c r="AA1236" s="870"/>
    </row>
    <row r="1237" spans="1:27" s="871" customFormat="1" ht="12.75" customHeight="1">
      <c r="A1237" s="870"/>
      <c r="B1237" s="870"/>
      <c r="C1237" s="870"/>
      <c r="D1237" s="870"/>
      <c r="E1237" s="874"/>
      <c r="F1237" s="874"/>
      <c r="G1237" s="874"/>
      <c r="H1237" s="874"/>
      <c r="M1237" s="870"/>
      <c r="N1237" s="870"/>
      <c r="O1237" s="870"/>
      <c r="P1237" s="870"/>
      <c r="Q1237" s="870"/>
      <c r="R1237" s="870"/>
      <c r="S1237" s="870"/>
      <c r="T1237" s="870"/>
      <c r="U1237" s="870"/>
      <c r="V1237" s="870"/>
      <c r="W1237" s="870"/>
      <c r="X1237" s="870"/>
      <c r="Y1237" s="870"/>
      <c r="Z1237" s="870"/>
      <c r="AA1237" s="870"/>
    </row>
    <row r="1238" spans="1:27" s="871" customFormat="1" ht="12.75" customHeight="1">
      <c r="A1238" s="870"/>
      <c r="B1238" s="870"/>
      <c r="C1238" s="870"/>
      <c r="D1238" s="870"/>
      <c r="E1238" s="874"/>
      <c r="F1238" s="874"/>
      <c r="G1238" s="874"/>
      <c r="H1238" s="874"/>
      <c r="M1238" s="870"/>
      <c r="N1238" s="870"/>
      <c r="O1238" s="870"/>
      <c r="P1238" s="870"/>
      <c r="Q1238" s="870"/>
      <c r="R1238" s="870"/>
      <c r="S1238" s="870"/>
      <c r="T1238" s="870"/>
      <c r="U1238" s="870"/>
      <c r="V1238" s="870"/>
      <c r="W1238" s="870"/>
      <c r="X1238" s="870"/>
      <c r="Y1238" s="870"/>
      <c r="Z1238" s="870"/>
      <c r="AA1238" s="870"/>
    </row>
    <row r="1239" spans="1:27" s="871" customFormat="1" ht="12.75" customHeight="1">
      <c r="A1239" s="870"/>
      <c r="B1239" s="870"/>
      <c r="C1239" s="870"/>
      <c r="D1239" s="870"/>
      <c r="E1239" s="874"/>
      <c r="F1239" s="874"/>
      <c r="G1239" s="874"/>
      <c r="H1239" s="874"/>
      <c r="M1239" s="870"/>
      <c r="N1239" s="870"/>
      <c r="O1239" s="870"/>
      <c r="P1239" s="870"/>
      <c r="Q1239" s="870"/>
      <c r="R1239" s="870"/>
      <c r="S1239" s="870"/>
      <c r="T1239" s="870"/>
      <c r="U1239" s="870"/>
      <c r="V1239" s="870"/>
      <c r="W1239" s="870"/>
      <c r="X1239" s="870"/>
      <c r="Y1239" s="870"/>
      <c r="Z1239" s="870"/>
      <c r="AA1239" s="870"/>
    </row>
    <row r="1240" spans="1:27" s="871" customFormat="1" ht="12.75" customHeight="1">
      <c r="A1240" s="870"/>
      <c r="B1240" s="870"/>
      <c r="C1240" s="870"/>
      <c r="D1240" s="870"/>
      <c r="E1240" s="874"/>
      <c r="F1240" s="874"/>
      <c r="G1240" s="874"/>
      <c r="H1240" s="874"/>
      <c r="M1240" s="870"/>
      <c r="N1240" s="870"/>
      <c r="O1240" s="870"/>
      <c r="P1240" s="870"/>
      <c r="Q1240" s="870"/>
      <c r="R1240" s="870"/>
      <c r="S1240" s="870"/>
      <c r="T1240" s="870"/>
      <c r="U1240" s="870"/>
      <c r="V1240" s="870"/>
      <c r="W1240" s="870"/>
      <c r="X1240" s="870"/>
      <c r="Y1240" s="870"/>
      <c r="Z1240" s="870"/>
      <c r="AA1240" s="870"/>
    </row>
    <row r="1241" spans="1:27" s="871" customFormat="1" ht="12.75" customHeight="1">
      <c r="A1241" s="870"/>
      <c r="B1241" s="870"/>
      <c r="C1241" s="870"/>
      <c r="D1241" s="870"/>
      <c r="E1241" s="874"/>
      <c r="F1241" s="874"/>
      <c r="G1241" s="874"/>
      <c r="H1241" s="874"/>
      <c r="M1241" s="870"/>
      <c r="N1241" s="870"/>
      <c r="O1241" s="870"/>
      <c r="P1241" s="870"/>
      <c r="Q1241" s="870"/>
      <c r="R1241" s="870"/>
      <c r="S1241" s="870"/>
      <c r="T1241" s="870"/>
      <c r="U1241" s="870"/>
      <c r="V1241" s="870"/>
      <c r="W1241" s="870"/>
      <c r="X1241" s="870"/>
      <c r="Y1241" s="870"/>
      <c r="Z1241" s="870"/>
      <c r="AA1241" s="870"/>
    </row>
    <row r="1242" spans="1:27" s="871" customFormat="1" ht="12.75" customHeight="1">
      <c r="A1242" s="870"/>
      <c r="B1242" s="870"/>
      <c r="C1242" s="870"/>
      <c r="D1242" s="870"/>
      <c r="E1242" s="874"/>
      <c r="F1242" s="874"/>
      <c r="G1242" s="874"/>
      <c r="H1242" s="874"/>
      <c r="M1242" s="870"/>
      <c r="N1242" s="870"/>
      <c r="O1242" s="870"/>
      <c r="P1242" s="870"/>
      <c r="Q1242" s="870"/>
      <c r="R1242" s="870"/>
      <c r="S1242" s="870"/>
      <c r="T1242" s="870"/>
      <c r="U1242" s="870"/>
      <c r="V1242" s="870"/>
      <c r="W1242" s="870"/>
      <c r="X1242" s="870"/>
      <c r="Y1242" s="870"/>
      <c r="Z1242" s="870"/>
      <c r="AA1242" s="870"/>
    </row>
    <row r="1243" spans="1:27" s="871" customFormat="1" ht="12.75" customHeight="1">
      <c r="A1243" s="870"/>
      <c r="B1243" s="870"/>
      <c r="C1243" s="870"/>
      <c r="D1243" s="870"/>
      <c r="E1243" s="874"/>
      <c r="F1243" s="874"/>
      <c r="G1243" s="874"/>
      <c r="H1243" s="874"/>
      <c r="M1243" s="870"/>
      <c r="N1243" s="870"/>
      <c r="O1243" s="870"/>
      <c r="P1243" s="870"/>
      <c r="Q1243" s="870"/>
      <c r="R1243" s="870"/>
      <c r="S1243" s="870"/>
      <c r="T1243" s="870"/>
      <c r="U1243" s="870"/>
      <c r="V1243" s="870"/>
      <c r="W1243" s="870"/>
      <c r="X1243" s="870"/>
      <c r="Y1243" s="870"/>
      <c r="Z1243" s="870"/>
      <c r="AA1243" s="870"/>
    </row>
    <row r="1244" spans="1:27" s="871" customFormat="1" ht="12.75" customHeight="1">
      <c r="A1244" s="870"/>
      <c r="B1244" s="870"/>
      <c r="C1244" s="870"/>
      <c r="D1244" s="870"/>
      <c r="E1244" s="874"/>
      <c r="F1244" s="874"/>
      <c r="G1244" s="874"/>
      <c r="H1244" s="874"/>
      <c r="M1244" s="870"/>
      <c r="N1244" s="870"/>
      <c r="O1244" s="870"/>
      <c r="P1244" s="870"/>
      <c r="Q1244" s="870"/>
      <c r="R1244" s="870"/>
      <c r="S1244" s="870"/>
      <c r="T1244" s="870"/>
      <c r="U1244" s="870"/>
      <c r="V1244" s="870"/>
      <c r="W1244" s="870"/>
      <c r="X1244" s="870"/>
      <c r="Y1244" s="870"/>
      <c r="Z1244" s="870"/>
      <c r="AA1244" s="870"/>
    </row>
    <row r="1245" spans="1:27" s="871" customFormat="1" ht="12.75" customHeight="1">
      <c r="A1245" s="870"/>
      <c r="B1245" s="870"/>
      <c r="C1245" s="870"/>
      <c r="D1245" s="870"/>
      <c r="E1245" s="874"/>
      <c r="F1245" s="874"/>
      <c r="G1245" s="874"/>
      <c r="H1245" s="874"/>
      <c r="M1245" s="870"/>
      <c r="N1245" s="870"/>
      <c r="O1245" s="870"/>
      <c r="P1245" s="870"/>
      <c r="Q1245" s="870"/>
      <c r="R1245" s="870"/>
      <c r="S1245" s="870"/>
      <c r="T1245" s="870"/>
      <c r="U1245" s="870"/>
      <c r="V1245" s="870"/>
      <c r="W1245" s="870"/>
      <c r="X1245" s="870"/>
      <c r="Y1245" s="870"/>
      <c r="Z1245" s="870"/>
      <c r="AA1245" s="870"/>
    </row>
    <row r="1246" spans="1:27" s="871" customFormat="1" ht="12.75" customHeight="1">
      <c r="A1246" s="870"/>
      <c r="B1246" s="870"/>
      <c r="C1246" s="870"/>
      <c r="D1246" s="870"/>
      <c r="E1246" s="874"/>
      <c r="F1246" s="874"/>
      <c r="G1246" s="874"/>
      <c r="H1246" s="874"/>
      <c r="M1246" s="870"/>
      <c r="N1246" s="870"/>
      <c r="O1246" s="870"/>
      <c r="P1246" s="870"/>
      <c r="Q1246" s="870"/>
      <c r="R1246" s="870"/>
      <c r="S1246" s="870"/>
      <c r="T1246" s="870"/>
      <c r="U1246" s="870"/>
      <c r="V1246" s="870"/>
      <c r="W1246" s="870"/>
      <c r="X1246" s="870"/>
      <c r="Y1246" s="870"/>
      <c r="Z1246" s="870"/>
      <c r="AA1246" s="870"/>
    </row>
    <row r="1247" spans="1:27" s="871" customFormat="1" ht="12.75" customHeight="1">
      <c r="A1247" s="870"/>
      <c r="B1247" s="870"/>
      <c r="C1247" s="870"/>
      <c r="D1247" s="870"/>
      <c r="E1247" s="874"/>
      <c r="F1247" s="874"/>
      <c r="G1247" s="874"/>
      <c r="H1247" s="874"/>
      <c r="M1247" s="870"/>
      <c r="N1247" s="870"/>
      <c r="O1247" s="870"/>
      <c r="P1247" s="870"/>
      <c r="Q1247" s="870"/>
      <c r="R1247" s="870"/>
      <c r="S1247" s="870"/>
      <c r="T1247" s="870"/>
      <c r="U1247" s="870"/>
      <c r="V1247" s="870"/>
      <c r="W1247" s="870"/>
      <c r="X1247" s="870"/>
      <c r="Y1247" s="870"/>
      <c r="Z1247" s="870"/>
      <c r="AA1247" s="870"/>
    </row>
    <row r="1248" spans="1:27" s="871" customFormat="1" ht="12.75" customHeight="1">
      <c r="A1248" s="870"/>
      <c r="B1248" s="870"/>
      <c r="C1248" s="870"/>
      <c r="D1248" s="870"/>
      <c r="E1248" s="874"/>
      <c r="F1248" s="874"/>
      <c r="G1248" s="874"/>
      <c r="H1248" s="874"/>
      <c r="M1248" s="870"/>
      <c r="N1248" s="870"/>
      <c r="O1248" s="870"/>
      <c r="P1248" s="870"/>
      <c r="Q1248" s="870"/>
      <c r="R1248" s="870"/>
      <c r="S1248" s="870"/>
      <c r="T1248" s="870"/>
      <c r="U1248" s="870"/>
      <c r="V1248" s="870"/>
      <c r="W1248" s="870"/>
      <c r="X1248" s="870"/>
      <c r="Y1248" s="870"/>
      <c r="Z1248" s="870"/>
      <c r="AA1248" s="870"/>
    </row>
    <row r="1249" spans="1:27" s="871" customFormat="1" ht="12.75" customHeight="1">
      <c r="A1249" s="870"/>
      <c r="B1249" s="870"/>
      <c r="C1249" s="870"/>
      <c r="D1249" s="870"/>
      <c r="E1249" s="874"/>
      <c r="F1249" s="874"/>
      <c r="G1249" s="874"/>
      <c r="H1249" s="874"/>
      <c r="M1249" s="870"/>
      <c r="N1249" s="870"/>
      <c r="O1249" s="870"/>
      <c r="P1249" s="870"/>
      <c r="Q1249" s="870"/>
      <c r="R1249" s="870"/>
      <c r="S1249" s="870"/>
      <c r="T1249" s="870"/>
      <c r="U1249" s="870"/>
      <c r="V1249" s="870"/>
      <c r="W1249" s="870"/>
      <c r="X1249" s="870"/>
      <c r="Y1249" s="870"/>
      <c r="Z1249" s="870"/>
      <c r="AA1249" s="870"/>
    </row>
    <row r="1250" spans="1:27" s="871" customFormat="1" ht="12.75" customHeight="1">
      <c r="A1250" s="870"/>
      <c r="B1250" s="870"/>
      <c r="C1250" s="870"/>
      <c r="D1250" s="870"/>
      <c r="E1250" s="874"/>
      <c r="F1250" s="874"/>
      <c r="G1250" s="874"/>
      <c r="H1250" s="874"/>
      <c r="M1250" s="870"/>
      <c r="N1250" s="870"/>
      <c r="O1250" s="870"/>
      <c r="P1250" s="870"/>
      <c r="Q1250" s="870"/>
      <c r="R1250" s="870"/>
      <c r="S1250" s="870"/>
      <c r="T1250" s="870"/>
      <c r="U1250" s="870"/>
      <c r="V1250" s="870"/>
      <c r="W1250" s="870"/>
      <c r="X1250" s="870"/>
      <c r="Y1250" s="870"/>
      <c r="Z1250" s="870"/>
      <c r="AA1250" s="870"/>
    </row>
    <row r="1251" spans="1:27" s="871" customFormat="1" ht="12.75" customHeight="1">
      <c r="A1251" s="870"/>
      <c r="B1251" s="870"/>
      <c r="C1251" s="870"/>
      <c r="D1251" s="870"/>
      <c r="E1251" s="874"/>
      <c r="F1251" s="874"/>
      <c r="G1251" s="874"/>
      <c r="H1251" s="874"/>
      <c r="M1251" s="870"/>
      <c r="N1251" s="870"/>
      <c r="O1251" s="870"/>
      <c r="P1251" s="870"/>
      <c r="Q1251" s="870"/>
      <c r="R1251" s="870"/>
      <c r="S1251" s="870"/>
      <c r="T1251" s="870"/>
      <c r="U1251" s="870"/>
      <c r="V1251" s="870"/>
      <c r="W1251" s="870"/>
      <c r="X1251" s="870"/>
      <c r="Y1251" s="870"/>
      <c r="Z1251" s="870"/>
      <c r="AA1251" s="870"/>
    </row>
    <row r="1252" spans="1:27" s="871" customFormat="1" ht="12.75" customHeight="1">
      <c r="A1252" s="870"/>
      <c r="B1252" s="870"/>
      <c r="C1252" s="870"/>
      <c r="D1252" s="870"/>
      <c r="E1252" s="874"/>
      <c r="F1252" s="874"/>
      <c r="G1252" s="874"/>
      <c r="H1252" s="874"/>
      <c r="M1252" s="870"/>
      <c r="N1252" s="870"/>
      <c r="O1252" s="870"/>
      <c r="P1252" s="870"/>
      <c r="Q1252" s="870"/>
      <c r="R1252" s="870"/>
      <c r="S1252" s="870"/>
      <c r="T1252" s="870"/>
      <c r="U1252" s="870"/>
      <c r="V1252" s="870"/>
      <c r="W1252" s="870"/>
      <c r="X1252" s="870"/>
      <c r="Y1252" s="870"/>
      <c r="Z1252" s="870"/>
      <c r="AA1252" s="870"/>
    </row>
    <row r="1253" spans="1:27" s="871" customFormat="1" ht="12.75" customHeight="1">
      <c r="A1253" s="870"/>
      <c r="B1253" s="870"/>
      <c r="C1253" s="870"/>
      <c r="D1253" s="870"/>
      <c r="E1253" s="874"/>
      <c r="F1253" s="874"/>
      <c r="G1253" s="874"/>
      <c r="H1253" s="874"/>
      <c r="M1253" s="870"/>
      <c r="N1253" s="870"/>
      <c r="O1253" s="870"/>
      <c r="P1253" s="870"/>
      <c r="Q1253" s="870"/>
      <c r="R1253" s="870"/>
      <c r="S1253" s="870"/>
      <c r="T1253" s="870"/>
      <c r="U1253" s="870"/>
      <c r="V1253" s="870"/>
      <c r="W1253" s="870"/>
      <c r="X1253" s="870"/>
      <c r="Y1253" s="870"/>
      <c r="Z1253" s="870"/>
      <c r="AA1253" s="870"/>
    </row>
    <row r="1254" spans="1:27" s="871" customFormat="1" ht="12.75" customHeight="1">
      <c r="A1254" s="870"/>
      <c r="B1254" s="870"/>
      <c r="C1254" s="870"/>
      <c r="D1254" s="870"/>
      <c r="E1254" s="874"/>
      <c r="F1254" s="874"/>
      <c r="G1254" s="874"/>
      <c r="H1254" s="874"/>
      <c r="M1254" s="870"/>
      <c r="N1254" s="870"/>
      <c r="O1254" s="870"/>
      <c r="P1254" s="870"/>
      <c r="Q1254" s="870"/>
      <c r="R1254" s="870"/>
      <c r="S1254" s="870"/>
      <c r="T1254" s="870"/>
      <c r="U1254" s="870"/>
      <c r="V1254" s="870"/>
      <c r="W1254" s="870"/>
      <c r="X1254" s="870"/>
      <c r="Y1254" s="870"/>
      <c r="Z1254" s="870"/>
      <c r="AA1254" s="870"/>
    </row>
    <row r="1255" spans="1:27" s="871" customFormat="1" ht="12.75" customHeight="1">
      <c r="A1255" s="870"/>
      <c r="B1255" s="870"/>
      <c r="C1255" s="870"/>
      <c r="D1255" s="870"/>
      <c r="E1255" s="874"/>
      <c r="F1255" s="874"/>
      <c r="G1255" s="874"/>
      <c r="H1255" s="874"/>
      <c r="M1255" s="870"/>
      <c r="N1255" s="870"/>
      <c r="O1255" s="870"/>
      <c r="P1255" s="870"/>
      <c r="Q1255" s="870"/>
      <c r="R1255" s="870"/>
      <c r="S1255" s="870"/>
      <c r="T1255" s="870"/>
      <c r="U1255" s="870"/>
      <c r="V1255" s="870"/>
      <c r="W1255" s="870"/>
      <c r="X1255" s="870"/>
      <c r="Y1255" s="870"/>
      <c r="Z1255" s="870"/>
      <c r="AA1255" s="870"/>
    </row>
    <row r="1256" spans="1:27" s="871" customFormat="1" ht="12.75" customHeight="1">
      <c r="A1256" s="870"/>
      <c r="B1256" s="870"/>
      <c r="C1256" s="870"/>
      <c r="D1256" s="870"/>
      <c r="E1256" s="874"/>
      <c r="F1256" s="874"/>
      <c r="G1256" s="874"/>
      <c r="H1256" s="874"/>
      <c r="M1256" s="870"/>
      <c r="N1256" s="870"/>
      <c r="O1256" s="870"/>
      <c r="P1256" s="870"/>
      <c r="Q1256" s="870"/>
      <c r="R1256" s="870"/>
      <c r="S1256" s="870"/>
      <c r="T1256" s="870"/>
      <c r="U1256" s="870"/>
      <c r="V1256" s="870"/>
      <c r="W1256" s="870"/>
      <c r="X1256" s="870"/>
      <c r="Y1256" s="870"/>
      <c r="Z1256" s="870"/>
      <c r="AA1256" s="870"/>
    </row>
    <row r="1257" spans="1:27" s="871" customFormat="1" ht="12.75" customHeight="1">
      <c r="A1257" s="870"/>
      <c r="B1257" s="870"/>
      <c r="C1257" s="870"/>
      <c r="D1257" s="870"/>
      <c r="E1257" s="874"/>
      <c r="F1257" s="874"/>
      <c r="G1257" s="874"/>
      <c r="H1257" s="874"/>
      <c r="M1257" s="870"/>
      <c r="N1257" s="870"/>
      <c r="O1257" s="870"/>
      <c r="P1257" s="870"/>
      <c r="Q1257" s="870"/>
      <c r="R1257" s="870"/>
      <c r="S1257" s="870"/>
      <c r="T1257" s="870"/>
      <c r="U1257" s="870"/>
      <c r="V1257" s="870"/>
      <c r="W1257" s="870"/>
      <c r="X1257" s="870"/>
      <c r="Y1257" s="870"/>
      <c r="Z1257" s="870"/>
      <c r="AA1257" s="870"/>
    </row>
    <row r="1258" spans="1:27" s="871" customFormat="1" ht="12.75" customHeight="1">
      <c r="A1258" s="870"/>
      <c r="B1258" s="870"/>
      <c r="C1258" s="870"/>
      <c r="D1258" s="870"/>
      <c r="E1258" s="874"/>
      <c r="F1258" s="874"/>
      <c r="G1258" s="874"/>
      <c r="H1258" s="874"/>
      <c r="M1258" s="870"/>
      <c r="N1258" s="870"/>
      <c r="O1258" s="870"/>
      <c r="P1258" s="870"/>
      <c r="Q1258" s="870"/>
      <c r="R1258" s="870"/>
      <c r="S1258" s="870"/>
      <c r="T1258" s="870"/>
      <c r="U1258" s="870"/>
      <c r="V1258" s="870"/>
      <c r="W1258" s="870"/>
      <c r="X1258" s="870"/>
      <c r="Y1258" s="870"/>
      <c r="Z1258" s="870"/>
      <c r="AA1258" s="870"/>
    </row>
    <row r="1259" spans="1:27" s="871" customFormat="1" ht="12.75" customHeight="1">
      <c r="A1259" s="870"/>
      <c r="B1259" s="870"/>
      <c r="C1259" s="870"/>
      <c r="D1259" s="870"/>
      <c r="E1259" s="874"/>
      <c r="F1259" s="874"/>
      <c r="G1259" s="874"/>
      <c r="H1259" s="874"/>
      <c r="M1259" s="870"/>
      <c r="N1259" s="870"/>
      <c r="O1259" s="870"/>
      <c r="P1259" s="870"/>
      <c r="Q1259" s="870"/>
      <c r="R1259" s="870"/>
      <c r="S1259" s="870"/>
      <c r="T1259" s="870"/>
      <c r="U1259" s="870"/>
      <c r="V1259" s="870"/>
      <c r="W1259" s="870"/>
      <c r="X1259" s="870"/>
      <c r="Y1259" s="870"/>
      <c r="Z1259" s="870"/>
      <c r="AA1259" s="870"/>
    </row>
    <row r="1260" spans="1:27" s="871" customFormat="1" ht="12.75" customHeight="1">
      <c r="A1260" s="870"/>
      <c r="B1260" s="870"/>
      <c r="C1260" s="870"/>
      <c r="D1260" s="870"/>
      <c r="E1260" s="874"/>
      <c r="F1260" s="874"/>
      <c r="G1260" s="874"/>
      <c r="H1260" s="874"/>
      <c r="M1260" s="870"/>
      <c r="N1260" s="870"/>
      <c r="O1260" s="870"/>
      <c r="P1260" s="870"/>
      <c r="Q1260" s="870"/>
      <c r="R1260" s="870"/>
      <c r="S1260" s="870"/>
      <c r="T1260" s="870"/>
      <c r="U1260" s="870"/>
      <c r="V1260" s="870"/>
      <c r="W1260" s="870"/>
      <c r="X1260" s="870"/>
      <c r="Y1260" s="870"/>
      <c r="Z1260" s="870"/>
      <c r="AA1260" s="870"/>
    </row>
    <row r="1261" spans="1:27" s="871" customFormat="1" ht="12.75" customHeight="1">
      <c r="A1261" s="870"/>
      <c r="B1261" s="870"/>
      <c r="C1261" s="870"/>
      <c r="D1261" s="870"/>
      <c r="E1261" s="874"/>
      <c r="F1261" s="874"/>
      <c r="G1261" s="874"/>
      <c r="H1261" s="874"/>
      <c r="M1261" s="870"/>
      <c r="N1261" s="870"/>
      <c r="O1261" s="870"/>
      <c r="P1261" s="870"/>
      <c r="Q1261" s="870"/>
      <c r="R1261" s="870"/>
      <c r="S1261" s="870"/>
      <c r="T1261" s="870"/>
      <c r="U1261" s="870"/>
      <c r="V1261" s="870"/>
      <c r="W1261" s="870"/>
      <c r="X1261" s="870"/>
      <c r="Y1261" s="870"/>
      <c r="Z1261" s="870"/>
      <c r="AA1261" s="870"/>
    </row>
    <row r="1262" spans="1:27" s="871" customFormat="1" ht="12.75" customHeight="1">
      <c r="A1262" s="870"/>
      <c r="B1262" s="870"/>
      <c r="C1262" s="870"/>
      <c r="D1262" s="870"/>
      <c r="E1262" s="874"/>
      <c r="F1262" s="874"/>
      <c r="G1262" s="874"/>
      <c r="H1262" s="874"/>
      <c r="M1262" s="870"/>
      <c r="N1262" s="870"/>
      <c r="O1262" s="870"/>
      <c r="P1262" s="870"/>
      <c r="Q1262" s="870"/>
      <c r="R1262" s="870"/>
      <c r="S1262" s="870"/>
      <c r="T1262" s="870"/>
      <c r="U1262" s="870"/>
      <c r="V1262" s="870"/>
      <c r="W1262" s="870"/>
      <c r="X1262" s="870"/>
      <c r="Y1262" s="870"/>
      <c r="Z1262" s="870"/>
      <c r="AA1262" s="870"/>
    </row>
    <row r="1263" spans="1:27" s="871" customFormat="1" ht="12.75" customHeight="1">
      <c r="A1263" s="870"/>
      <c r="B1263" s="870"/>
      <c r="C1263" s="870"/>
      <c r="D1263" s="870"/>
      <c r="E1263" s="874"/>
      <c r="F1263" s="874"/>
      <c r="G1263" s="874"/>
      <c r="H1263" s="874"/>
      <c r="M1263" s="870"/>
      <c r="N1263" s="870"/>
      <c r="O1263" s="870"/>
      <c r="P1263" s="870"/>
      <c r="Q1263" s="870"/>
      <c r="R1263" s="870"/>
      <c r="S1263" s="870"/>
      <c r="T1263" s="870"/>
      <c r="U1263" s="870"/>
      <c r="V1263" s="870"/>
      <c r="W1263" s="870"/>
      <c r="X1263" s="870"/>
      <c r="Y1263" s="870"/>
      <c r="Z1263" s="870"/>
      <c r="AA1263" s="870"/>
    </row>
    <row r="1264" spans="1:27" s="871" customFormat="1" ht="12.75" customHeight="1">
      <c r="A1264" s="870"/>
      <c r="B1264" s="870"/>
      <c r="C1264" s="870"/>
      <c r="D1264" s="870"/>
      <c r="E1264" s="874"/>
      <c r="F1264" s="874"/>
      <c r="G1264" s="874"/>
      <c r="H1264" s="874"/>
      <c r="M1264" s="870"/>
      <c r="N1264" s="870"/>
      <c r="O1264" s="870"/>
      <c r="P1264" s="870"/>
      <c r="Q1264" s="870"/>
      <c r="R1264" s="870"/>
      <c r="S1264" s="870"/>
      <c r="T1264" s="870"/>
      <c r="U1264" s="870"/>
      <c r="V1264" s="870"/>
      <c r="W1264" s="870"/>
      <c r="X1264" s="870"/>
      <c r="Y1264" s="870"/>
      <c r="Z1264" s="870"/>
      <c r="AA1264" s="870"/>
    </row>
    <row r="1265" spans="1:27" s="871" customFormat="1" ht="12.75" customHeight="1">
      <c r="A1265" s="870"/>
      <c r="B1265" s="870"/>
      <c r="C1265" s="870"/>
      <c r="D1265" s="870"/>
      <c r="E1265" s="874"/>
      <c r="F1265" s="874"/>
      <c r="G1265" s="874"/>
      <c r="H1265" s="874"/>
      <c r="M1265" s="870"/>
      <c r="N1265" s="870"/>
      <c r="O1265" s="870"/>
      <c r="P1265" s="870"/>
      <c r="Q1265" s="870"/>
      <c r="R1265" s="870"/>
      <c r="S1265" s="870"/>
      <c r="T1265" s="870"/>
      <c r="U1265" s="870"/>
      <c r="V1265" s="870"/>
      <c r="W1265" s="870"/>
      <c r="X1265" s="870"/>
      <c r="Y1265" s="870"/>
      <c r="Z1265" s="870"/>
      <c r="AA1265" s="870"/>
    </row>
    <row r="1266" spans="1:27" s="871" customFormat="1" ht="12.75" customHeight="1">
      <c r="A1266" s="870"/>
      <c r="B1266" s="870"/>
      <c r="C1266" s="870"/>
      <c r="D1266" s="870"/>
      <c r="E1266" s="874"/>
      <c r="F1266" s="874"/>
      <c r="G1266" s="874"/>
      <c r="H1266" s="874"/>
      <c r="M1266" s="870"/>
      <c r="N1266" s="870"/>
      <c r="O1266" s="870"/>
      <c r="P1266" s="870"/>
      <c r="Q1266" s="870"/>
      <c r="R1266" s="870"/>
      <c r="S1266" s="870"/>
      <c r="T1266" s="870"/>
      <c r="U1266" s="870"/>
      <c r="V1266" s="870"/>
      <c r="W1266" s="870"/>
      <c r="X1266" s="870"/>
      <c r="Y1266" s="870"/>
      <c r="Z1266" s="870"/>
      <c r="AA1266" s="870"/>
    </row>
    <row r="1267" spans="1:27" s="871" customFormat="1" ht="12.75" customHeight="1">
      <c r="A1267" s="870"/>
      <c r="B1267" s="870"/>
      <c r="C1267" s="870"/>
      <c r="D1267" s="870"/>
      <c r="E1267" s="874"/>
      <c r="F1267" s="874"/>
      <c r="G1267" s="874"/>
      <c r="H1267" s="874"/>
      <c r="M1267" s="870"/>
      <c r="N1267" s="870"/>
      <c r="O1267" s="870"/>
      <c r="P1267" s="870"/>
      <c r="Q1267" s="870"/>
      <c r="R1267" s="870"/>
      <c r="S1267" s="870"/>
      <c r="T1267" s="870"/>
      <c r="U1267" s="870"/>
      <c r="V1267" s="870"/>
      <c r="W1267" s="870"/>
      <c r="X1267" s="870"/>
      <c r="Y1267" s="870"/>
      <c r="Z1267" s="870"/>
      <c r="AA1267" s="870"/>
    </row>
    <row r="1268" spans="1:27" s="871" customFormat="1" ht="12.75" customHeight="1">
      <c r="A1268" s="870"/>
      <c r="B1268" s="870"/>
      <c r="C1268" s="870"/>
      <c r="D1268" s="870"/>
      <c r="E1268" s="874"/>
      <c r="F1268" s="874"/>
      <c r="G1268" s="874"/>
      <c r="H1268" s="874"/>
      <c r="M1268" s="870"/>
      <c r="N1268" s="870"/>
      <c r="O1268" s="870"/>
      <c r="P1268" s="870"/>
      <c r="Q1268" s="870"/>
      <c r="R1268" s="870"/>
      <c r="S1268" s="870"/>
      <c r="T1268" s="870"/>
      <c r="U1268" s="870"/>
      <c r="V1268" s="870"/>
      <c r="W1268" s="870"/>
      <c r="X1268" s="870"/>
      <c r="Y1268" s="870"/>
      <c r="Z1268" s="870"/>
      <c r="AA1268" s="870"/>
    </row>
    <row r="1269" spans="1:27" s="871" customFormat="1" ht="12.75" customHeight="1">
      <c r="A1269" s="870"/>
      <c r="B1269" s="870"/>
      <c r="C1269" s="870"/>
      <c r="D1269" s="870"/>
      <c r="E1269" s="874"/>
      <c r="F1269" s="874"/>
      <c r="G1269" s="874"/>
      <c r="H1269" s="874"/>
      <c r="M1269" s="870"/>
      <c r="N1269" s="870"/>
      <c r="O1269" s="870"/>
      <c r="P1269" s="870"/>
      <c r="Q1269" s="870"/>
      <c r="R1269" s="870"/>
      <c r="S1269" s="870"/>
      <c r="T1269" s="870"/>
      <c r="U1269" s="870"/>
      <c r="V1269" s="870"/>
      <c r="W1269" s="870"/>
      <c r="X1269" s="870"/>
      <c r="Y1269" s="870"/>
      <c r="Z1269" s="870"/>
      <c r="AA1269" s="870"/>
    </row>
    <row r="1270" spans="1:27" s="871" customFormat="1" ht="12.75" customHeight="1">
      <c r="A1270" s="870"/>
      <c r="B1270" s="870"/>
      <c r="C1270" s="870"/>
      <c r="D1270" s="870"/>
      <c r="E1270" s="874"/>
      <c r="F1270" s="874"/>
      <c r="G1270" s="874"/>
      <c r="H1270" s="874"/>
      <c r="M1270" s="870"/>
      <c r="N1270" s="870"/>
      <c r="O1270" s="870"/>
      <c r="P1270" s="870"/>
      <c r="Q1270" s="870"/>
      <c r="R1270" s="870"/>
      <c r="S1270" s="870"/>
      <c r="T1270" s="870"/>
      <c r="U1270" s="870"/>
      <c r="V1270" s="870"/>
      <c r="W1270" s="870"/>
      <c r="X1270" s="870"/>
      <c r="Y1270" s="870"/>
      <c r="Z1270" s="870"/>
      <c r="AA1270" s="870"/>
    </row>
    <row r="1271" spans="1:27" s="871" customFormat="1" ht="12.75" customHeight="1">
      <c r="A1271" s="870"/>
      <c r="B1271" s="870"/>
      <c r="C1271" s="870"/>
      <c r="D1271" s="870"/>
      <c r="E1271" s="874"/>
      <c r="F1271" s="874"/>
      <c r="G1271" s="874"/>
      <c r="H1271" s="874"/>
      <c r="M1271" s="870"/>
      <c r="N1271" s="870"/>
      <c r="O1271" s="870"/>
      <c r="P1271" s="870"/>
      <c r="Q1271" s="870"/>
      <c r="R1271" s="870"/>
      <c r="S1271" s="870"/>
      <c r="T1271" s="870"/>
      <c r="U1271" s="870"/>
      <c r="V1271" s="870"/>
      <c r="W1271" s="870"/>
      <c r="X1271" s="870"/>
      <c r="Y1271" s="870"/>
      <c r="Z1271" s="870"/>
      <c r="AA1271" s="870"/>
    </row>
    <row r="1272" spans="1:27" s="871" customFormat="1" ht="12.75" customHeight="1">
      <c r="A1272" s="870"/>
      <c r="B1272" s="870"/>
      <c r="C1272" s="870"/>
      <c r="D1272" s="870"/>
      <c r="E1272" s="874"/>
      <c r="F1272" s="874"/>
      <c r="G1272" s="874"/>
      <c r="H1272" s="874"/>
      <c r="M1272" s="870"/>
      <c r="N1272" s="870"/>
      <c r="O1272" s="870"/>
      <c r="P1272" s="870"/>
      <c r="Q1272" s="870"/>
      <c r="R1272" s="870"/>
      <c r="S1272" s="870"/>
      <c r="T1272" s="870"/>
      <c r="U1272" s="870"/>
      <c r="V1272" s="870"/>
      <c r="W1272" s="870"/>
      <c r="X1272" s="870"/>
      <c r="Y1272" s="870"/>
      <c r="Z1272" s="870"/>
      <c r="AA1272" s="870"/>
    </row>
    <row r="1273" spans="1:27" s="871" customFormat="1" ht="12.75" customHeight="1">
      <c r="A1273" s="870"/>
      <c r="B1273" s="870"/>
      <c r="C1273" s="870"/>
      <c r="D1273" s="870"/>
      <c r="E1273" s="874"/>
      <c r="F1273" s="874"/>
      <c r="G1273" s="874"/>
      <c r="H1273" s="874"/>
      <c r="M1273" s="870"/>
      <c r="N1273" s="870"/>
      <c r="O1273" s="870"/>
      <c r="P1273" s="870"/>
      <c r="Q1273" s="870"/>
      <c r="R1273" s="870"/>
      <c r="S1273" s="870"/>
      <c r="T1273" s="870"/>
      <c r="U1273" s="870"/>
      <c r="V1273" s="870"/>
      <c r="W1273" s="870"/>
      <c r="X1273" s="870"/>
      <c r="Y1273" s="870"/>
      <c r="Z1273" s="870"/>
      <c r="AA1273" s="870"/>
    </row>
    <row r="1274" spans="1:27" s="871" customFormat="1" ht="12.75" customHeight="1">
      <c r="A1274" s="870"/>
      <c r="B1274" s="870"/>
      <c r="C1274" s="870"/>
      <c r="D1274" s="870"/>
      <c r="E1274" s="874"/>
      <c r="F1274" s="874"/>
      <c r="G1274" s="874"/>
      <c r="H1274" s="874"/>
      <c r="M1274" s="870"/>
      <c r="N1274" s="870"/>
      <c r="O1274" s="870"/>
      <c r="P1274" s="870"/>
      <c r="Q1274" s="870"/>
      <c r="R1274" s="870"/>
      <c r="S1274" s="870"/>
      <c r="T1274" s="870"/>
      <c r="U1274" s="870"/>
      <c r="V1274" s="870"/>
      <c r="W1274" s="870"/>
      <c r="X1274" s="870"/>
      <c r="Y1274" s="870"/>
      <c r="Z1274" s="870"/>
      <c r="AA1274" s="870"/>
    </row>
    <row r="1275" spans="1:27" s="871" customFormat="1" ht="12.75" customHeight="1">
      <c r="A1275" s="870"/>
      <c r="B1275" s="870"/>
      <c r="C1275" s="870"/>
      <c r="D1275" s="870"/>
      <c r="E1275" s="874"/>
      <c r="F1275" s="874"/>
      <c r="G1275" s="874"/>
      <c r="H1275" s="874"/>
      <c r="M1275" s="870"/>
      <c r="N1275" s="870"/>
      <c r="O1275" s="870"/>
      <c r="P1275" s="870"/>
      <c r="Q1275" s="870"/>
      <c r="R1275" s="870"/>
      <c r="S1275" s="870"/>
      <c r="T1275" s="870"/>
      <c r="U1275" s="870"/>
      <c r="V1275" s="870"/>
      <c r="W1275" s="870"/>
      <c r="X1275" s="870"/>
      <c r="Y1275" s="870"/>
      <c r="Z1275" s="870"/>
      <c r="AA1275" s="870"/>
    </row>
    <row r="1276" spans="1:27" s="871" customFormat="1" ht="12.75" customHeight="1">
      <c r="A1276" s="870"/>
      <c r="B1276" s="870"/>
      <c r="C1276" s="870"/>
      <c r="D1276" s="870"/>
      <c r="E1276" s="874"/>
      <c r="F1276" s="874"/>
      <c r="G1276" s="874"/>
      <c r="H1276" s="874"/>
      <c r="M1276" s="870"/>
      <c r="N1276" s="870"/>
      <c r="O1276" s="870"/>
      <c r="P1276" s="870"/>
      <c r="Q1276" s="870"/>
      <c r="R1276" s="870"/>
      <c r="S1276" s="870"/>
      <c r="T1276" s="870"/>
      <c r="U1276" s="870"/>
      <c r="V1276" s="870"/>
      <c r="W1276" s="870"/>
      <c r="X1276" s="870"/>
      <c r="Y1276" s="870"/>
      <c r="Z1276" s="870"/>
      <c r="AA1276" s="870"/>
    </row>
    <row r="1277" spans="1:27" s="871" customFormat="1" ht="12.75" customHeight="1">
      <c r="A1277" s="870"/>
      <c r="B1277" s="870"/>
      <c r="C1277" s="870"/>
      <c r="D1277" s="870"/>
      <c r="E1277" s="874"/>
      <c r="F1277" s="874"/>
      <c r="G1277" s="874"/>
      <c r="H1277" s="874"/>
      <c r="M1277" s="870"/>
      <c r="N1277" s="870"/>
      <c r="O1277" s="870"/>
      <c r="P1277" s="870"/>
      <c r="Q1277" s="870"/>
      <c r="R1277" s="870"/>
      <c r="S1277" s="870"/>
      <c r="T1277" s="870"/>
      <c r="U1277" s="870"/>
      <c r="V1277" s="870"/>
      <c r="W1277" s="870"/>
      <c r="X1277" s="870"/>
      <c r="Y1277" s="870"/>
      <c r="Z1277" s="870"/>
      <c r="AA1277" s="870"/>
    </row>
    <row r="1278" spans="1:27" s="871" customFormat="1" ht="12.75" customHeight="1">
      <c r="A1278" s="870"/>
      <c r="B1278" s="870"/>
      <c r="C1278" s="870"/>
      <c r="D1278" s="870"/>
      <c r="E1278" s="874"/>
      <c r="F1278" s="874"/>
      <c r="G1278" s="874"/>
      <c r="H1278" s="874"/>
      <c r="M1278" s="870"/>
      <c r="N1278" s="870"/>
      <c r="O1278" s="870"/>
      <c r="P1278" s="870"/>
      <c r="Q1278" s="870"/>
      <c r="R1278" s="870"/>
      <c r="S1278" s="870"/>
      <c r="T1278" s="870"/>
      <c r="U1278" s="870"/>
      <c r="V1278" s="870"/>
      <c r="W1278" s="870"/>
      <c r="X1278" s="870"/>
      <c r="Y1278" s="870"/>
      <c r="Z1278" s="870"/>
      <c r="AA1278" s="870"/>
    </row>
    <row r="1279" spans="1:27" s="871" customFormat="1" ht="12.75" customHeight="1">
      <c r="A1279" s="870"/>
      <c r="B1279" s="870"/>
      <c r="C1279" s="870"/>
      <c r="D1279" s="870"/>
      <c r="E1279" s="874"/>
      <c r="F1279" s="874"/>
      <c r="G1279" s="874"/>
      <c r="H1279" s="874"/>
      <c r="M1279" s="870"/>
      <c r="N1279" s="870"/>
      <c r="O1279" s="870"/>
      <c r="P1279" s="870"/>
      <c r="Q1279" s="870"/>
      <c r="R1279" s="870"/>
      <c r="S1279" s="870"/>
      <c r="T1279" s="870"/>
      <c r="U1279" s="870"/>
      <c r="V1279" s="870"/>
      <c r="W1279" s="870"/>
      <c r="X1279" s="870"/>
      <c r="Y1279" s="870"/>
      <c r="Z1279" s="870"/>
      <c r="AA1279" s="870"/>
    </row>
    <row r="1280" spans="1:27" s="871" customFormat="1" ht="12.75" customHeight="1">
      <c r="A1280" s="870"/>
      <c r="B1280" s="870"/>
      <c r="C1280" s="870"/>
      <c r="D1280" s="870"/>
      <c r="E1280" s="874"/>
      <c r="F1280" s="874"/>
      <c r="G1280" s="874"/>
      <c r="H1280" s="874"/>
      <c r="M1280" s="870"/>
      <c r="N1280" s="870"/>
      <c r="O1280" s="870"/>
      <c r="P1280" s="870"/>
      <c r="Q1280" s="870"/>
      <c r="R1280" s="870"/>
      <c r="S1280" s="870"/>
      <c r="T1280" s="870"/>
      <c r="U1280" s="870"/>
      <c r="V1280" s="870"/>
      <c r="W1280" s="870"/>
      <c r="X1280" s="870"/>
      <c r="Y1280" s="870"/>
      <c r="Z1280" s="870"/>
      <c r="AA1280" s="870"/>
    </row>
    <row r="1281" spans="1:27" s="871" customFormat="1" ht="12.75" customHeight="1">
      <c r="A1281" s="870"/>
      <c r="B1281" s="870"/>
      <c r="C1281" s="870"/>
      <c r="D1281" s="870"/>
      <c r="E1281" s="874"/>
      <c r="F1281" s="874"/>
      <c r="G1281" s="874"/>
      <c r="H1281" s="874"/>
      <c r="M1281" s="870"/>
      <c r="N1281" s="870"/>
      <c r="O1281" s="870"/>
      <c r="P1281" s="870"/>
      <c r="Q1281" s="870"/>
      <c r="R1281" s="870"/>
      <c r="S1281" s="870"/>
      <c r="T1281" s="870"/>
      <c r="U1281" s="870"/>
      <c r="V1281" s="870"/>
      <c r="W1281" s="870"/>
      <c r="X1281" s="870"/>
      <c r="Y1281" s="870"/>
      <c r="Z1281" s="870"/>
      <c r="AA1281" s="870"/>
    </row>
    <row r="1282" spans="1:27" s="871" customFormat="1" ht="12.75" customHeight="1">
      <c r="A1282" s="870"/>
      <c r="B1282" s="870"/>
      <c r="C1282" s="870"/>
      <c r="D1282" s="870"/>
      <c r="E1282" s="874"/>
      <c r="F1282" s="874"/>
      <c r="G1282" s="874"/>
      <c r="H1282" s="874"/>
      <c r="M1282" s="870"/>
      <c r="N1282" s="870"/>
      <c r="O1282" s="870"/>
      <c r="P1282" s="870"/>
      <c r="Q1282" s="870"/>
      <c r="R1282" s="870"/>
      <c r="S1282" s="870"/>
      <c r="T1282" s="870"/>
      <c r="U1282" s="870"/>
      <c r="V1282" s="870"/>
      <c r="W1282" s="870"/>
      <c r="X1282" s="870"/>
      <c r="Y1282" s="870"/>
      <c r="Z1282" s="870"/>
      <c r="AA1282" s="870"/>
    </row>
    <row r="1283" spans="1:27" s="871" customFormat="1" ht="12.75" customHeight="1">
      <c r="A1283" s="870"/>
      <c r="B1283" s="870"/>
      <c r="C1283" s="870"/>
      <c r="D1283" s="870"/>
      <c r="E1283" s="874"/>
      <c r="F1283" s="874"/>
      <c r="G1283" s="874"/>
      <c r="H1283" s="874"/>
      <c r="M1283" s="870"/>
      <c r="N1283" s="870"/>
      <c r="O1283" s="870"/>
      <c r="P1283" s="870"/>
      <c r="Q1283" s="870"/>
      <c r="R1283" s="870"/>
      <c r="S1283" s="870"/>
      <c r="T1283" s="870"/>
      <c r="U1283" s="870"/>
      <c r="V1283" s="870"/>
      <c r="W1283" s="870"/>
      <c r="X1283" s="870"/>
      <c r="Y1283" s="870"/>
      <c r="Z1283" s="870"/>
      <c r="AA1283" s="870"/>
    </row>
    <row r="1284" spans="1:27" s="871" customFormat="1" ht="12.75" customHeight="1">
      <c r="A1284" s="870"/>
      <c r="B1284" s="870"/>
      <c r="C1284" s="870"/>
      <c r="D1284" s="870"/>
      <c r="E1284" s="874"/>
      <c r="F1284" s="874"/>
      <c r="G1284" s="874"/>
      <c r="H1284" s="874"/>
      <c r="M1284" s="870"/>
      <c r="N1284" s="870"/>
      <c r="O1284" s="870"/>
      <c r="P1284" s="870"/>
      <c r="Q1284" s="870"/>
      <c r="R1284" s="870"/>
      <c r="S1284" s="870"/>
      <c r="T1284" s="870"/>
      <c r="U1284" s="870"/>
      <c r="V1284" s="870"/>
      <c r="W1284" s="870"/>
      <c r="X1284" s="870"/>
      <c r="Y1284" s="870"/>
      <c r="Z1284" s="870"/>
      <c r="AA1284" s="870"/>
    </row>
    <row r="1285" spans="1:27" s="871" customFormat="1" ht="12.75" customHeight="1">
      <c r="A1285" s="870"/>
      <c r="B1285" s="870"/>
      <c r="C1285" s="870"/>
      <c r="D1285" s="870"/>
      <c r="E1285" s="874"/>
      <c r="F1285" s="874"/>
      <c r="G1285" s="874"/>
      <c r="H1285" s="874"/>
      <c r="M1285" s="870"/>
      <c r="N1285" s="870"/>
      <c r="O1285" s="870"/>
      <c r="P1285" s="870"/>
      <c r="Q1285" s="870"/>
      <c r="R1285" s="870"/>
      <c r="S1285" s="870"/>
      <c r="T1285" s="870"/>
      <c r="U1285" s="870"/>
      <c r="V1285" s="870"/>
      <c r="W1285" s="870"/>
      <c r="X1285" s="870"/>
      <c r="Y1285" s="870"/>
      <c r="Z1285" s="870"/>
      <c r="AA1285" s="870"/>
    </row>
    <row r="1286" spans="1:27" s="871" customFormat="1" ht="12.75" customHeight="1">
      <c r="A1286" s="870"/>
      <c r="B1286" s="870"/>
      <c r="C1286" s="870"/>
      <c r="D1286" s="870"/>
      <c r="E1286" s="874"/>
      <c r="F1286" s="874"/>
      <c r="G1286" s="874"/>
      <c r="H1286" s="874"/>
      <c r="M1286" s="870"/>
      <c r="N1286" s="870"/>
      <c r="O1286" s="870"/>
      <c r="P1286" s="870"/>
      <c r="Q1286" s="870"/>
      <c r="R1286" s="870"/>
      <c r="S1286" s="870"/>
      <c r="T1286" s="870"/>
      <c r="U1286" s="870"/>
      <c r="V1286" s="870"/>
      <c r="W1286" s="870"/>
      <c r="X1286" s="870"/>
      <c r="Y1286" s="870"/>
      <c r="Z1286" s="870"/>
      <c r="AA1286" s="870"/>
    </row>
    <row r="1287" spans="1:27" s="871" customFormat="1" ht="12.75" customHeight="1">
      <c r="A1287" s="870"/>
      <c r="B1287" s="870"/>
      <c r="C1287" s="870"/>
      <c r="D1287" s="870"/>
      <c r="E1287" s="874"/>
      <c r="F1287" s="874"/>
      <c r="G1287" s="874"/>
      <c r="H1287" s="874"/>
      <c r="M1287" s="870"/>
      <c r="N1287" s="870"/>
      <c r="O1287" s="870"/>
      <c r="P1287" s="870"/>
      <c r="Q1287" s="870"/>
      <c r="R1287" s="870"/>
      <c r="S1287" s="870"/>
      <c r="T1287" s="870"/>
      <c r="U1287" s="870"/>
      <c r="V1287" s="870"/>
      <c r="W1287" s="870"/>
      <c r="X1287" s="870"/>
      <c r="Y1287" s="870"/>
      <c r="Z1287" s="870"/>
      <c r="AA1287" s="870"/>
    </row>
    <row r="1288" spans="1:27" s="871" customFormat="1" ht="12.75" customHeight="1">
      <c r="A1288" s="870"/>
      <c r="B1288" s="870"/>
      <c r="C1288" s="870"/>
      <c r="D1288" s="870"/>
      <c r="E1288" s="874"/>
      <c r="F1288" s="874"/>
      <c r="G1288" s="874"/>
      <c r="H1288" s="874"/>
      <c r="M1288" s="870"/>
      <c r="N1288" s="870"/>
      <c r="O1288" s="870"/>
      <c r="P1288" s="870"/>
      <c r="Q1288" s="870"/>
      <c r="R1288" s="870"/>
      <c r="S1288" s="870"/>
      <c r="T1288" s="870"/>
      <c r="U1288" s="870"/>
      <c r="V1288" s="870"/>
      <c r="W1288" s="870"/>
      <c r="X1288" s="870"/>
      <c r="Y1288" s="870"/>
      <c r="Z1288" s="870"/>
      <c r="AA1288" s="870"/>
    </row>
    <row r="1289" spans="1:27" s="871" customFormat="1" ht="12.75" customHeight="1">
      <c r="A1289" s="870"/>
      <c r="B1289" s="870"/>
      <c r="C1289" s="870"/>
      <c r="D1289" s="870"/>
      <c r="E1289" s="874"/>
      <c r="F1289" s="874"/>
      <c r="G1289" s="874"/>
      <c r="H1289" s="874"/>
      <c r="M1289" s="870"/>
      <c r="N1289" s="870"/>
      <c r="O1289" s="870"/>
      <c r="P1289" s="870"/>
      <c r="Q1289" s="870"/>
      <c r="R1289" s="870"/>
      <c r="S1289" s="870"/>
      <c r="T1289" s="870"/>
      <c r="U1289" s="870"/>
      <c r="V1289" s="870"/>
      <c r="W1289" s="870"/>
      <c r="X1289" s="870"/>
      <c r="Y1289" s="870"/>
      <c r="Z1289" s="870"/>
      <c r="AA1289" s="870"/>
    </row>
    <row r="1290" spans="1:27" s="871" customFormat="1" ht="12.75" customHeight="1">
      <c r="A1290" s="870"/>
      <c r="B1290" s="870"/>
      <c r="C1290" s="870"/>
      <c r="D1290" s="870"/>
      <c r="E1290" s="874"/>
      <c r="F1290" s="874"/>
      <c r="G1290" s="874"/>
      <c r="H1290" s="874"/>
      <c r="M1290" s="870"/>
      <c r="N1290" s="870"/>
      <c r="O1290" s="870"/>
      <c r="P1290" s="870"/>
      <c r="Q1290" s="870"/>
      <c r="R1290" s="870"/>
      <c r="S1290" s="870"/>
      <c r="T1290" s="870"/>
      <c r="U1290" s="870"/>
      <c r="V1290" s="870"/>
      <c r="W1290" s="870"/>
      <c r="X1290" s="870"/>
      <c r="Y1290" s="870"/>
      <c r="Z1290" s="870"/>
      <c r="AA1290" s="870"/>
    </row>
    <row r="1291" spans="1:27" s="871" customFormat="1" ht="12.75" customHeight="1">
      <c r="A1291" s="870"/>
      <c r="B1291" s="870"/>
      <c r="C1291" s="870"/>
      <c r="D1291" s="870"/>
      <c r="E1291" s="874"/>
      <c r="F1291" s="874"/>
      <c r="G1291" s="874"/>
      <c r="H1291" s="874"/>
      <c r="M1291" s="870"/>
      <c r="N1291" s="870"/>
      <c r="O1291" s="870"/>
      <c r="P1291" s="870"/>
      <c r="Q1291" s="870"/>
      <c r="R1291" s="870"/>
      <c r="S1291" s="870"/>
      <c r="T1291" s="870"/>
      <c r="U1291" s="870"/>
      <c r="V1291" s="870"/>
      <c r="W1291" s="870"/>
      <c r="X1291" s="870"/>
      <c r="Y1291" s="870"/>
      <c r="Z1291" s="870"/>
      <c r="AA1291" s="870"/>
    </row>
    <row r="1292" spans="1:27" s="871" customFormat="1" ht="12.75" customHeight="1">
      <c r="A1292" s="870"/>
      <c r="B1292" s="870"/>
      <c r="C1292" s="870"/>
      <c r="D1292" s="870"/>
      <c r="E1292" s="874"/>
      <c r="F1292" s="874"/>
      <c r="G1292" s="874"/>
      <c r="H1292" s="874"/>
      <c r="M1292" s="870"/>
      <c r="N1292" s="870"/>
      <c r="O1292" s="870"/>
      <c r="P1292" s="870"/>
      <c r="Q1292" s="870"/>
      <c r="R1292" s="870"/>
      <c r="S1292" s="870"/>
      <c r="T1292" s="870"/>
      <c r="U1292" s="870"/>
      <c r="V1292" s="870"/>
      <c r="W1292" s="870"/>
      <c r="X1292" s="870"/>
      <c r="Y1292" s="870"/>
      <c r="Z1292" s="870"/>
      <c r="AA1292" s="870"/>
    </row>
    <row r="1293" spans="1:27" s="871" customFormat="1" ht="12.75" customHeight="1">
      <c r="A1293" s="870"/>
      <c r="B1293" s="870"/>
      <c r="C1293" s="870"/>
      <c r="D1293" s="870"/>
      <c r="E1293" s="874"/>
      <c r="F1293" s="874"/>
      <c r="G1293" s="874"/>
      <c r="H1293" s="874"/>
      <c r="M1293" s="870"/>
      <c r="N1293" s="870"/>
      <c r="O1293" s="870"/>
      <c r="P1293" s="870"/>
      <c r="Q1293" s="870"/>
      <c r="R1293" s="870"/>
      <c r="S1293" s="870"/>
      <c r="T1293" s="870"/>
      <c r="U1293" s="870"/>
      <c r="V1293" s="870"/>
      <c r="W1293" s="870"/>
      <c r="X1293" s="870"/>
      <c r="Y1293" s="870"/>
      <c r="Z1293" s="870"/>
      <c r="AA1293" s="870"/>
    </row>
    <row r="1294" spans="1:27" s="871" customFormat="1" ht="12.75" customHeight="1">
      <c r="A1294" s="870"/>
      <c r="B1294" s="870"/>
      <c r="C1294" s="870"/>
      <c r="D1294" s="870"/>
      <c r="E1294" s="874"/>
      <c r="F1294" s="874"/>
      <c r="G1294" s="874"/>
      <c r="H1294" s="874"/>
      <c r="M1294" s="870"/>
      <c r="N1294" s="870"/>
      <c r="O1294" s="870"/>
      <c r="P1294" s="870"/>
      <c r="Q1294" s="870"/>
      <c r="R1294" s="870"/>
      <c r="S1294" s="870"/>
      <c r="T1294" s="870"/>
      <c r="U1294" s="870"/>
      <c r="V1294" s="870"/>
      <c r="W1294" s="870"/>
      <c r="X1294" s="870"/>
      <c r="Y1294" s="870"/>
      <c r="Z1294" s="870"/>
      <c r="AA1294" s="870"/>
    </row>
    <row r="1295" spans="1:27" s="871" customFormat="1" ht="12.75" customHeight="1">
      <c r="A1295" s="870"/>
      <c r="B1295" s="870"/>
      <c r="C1295" s="870"/>
      <c r="D1295" s="870"/>
      <c r="E1295" s="874"/>
      <c r="F1295" s="874"/>
      <c r="G1295" s="874"/>
      <c r="H1295" s="874"/>
      <c r="M1295" s="870"/>
      <c r="N1295" s="870"/>
      <c r="O1295" s="870"/>
      <c r="P1295" s="870"/>
      <c r="Q1295" s="870"/>
      <c r="R1295" s="870"/>
      <c r="S1295" s="870"/>
      <c r="T1295" s="870"/>
      <c r="U1295" s="870"/>
      <c r="V1295" s="870"/>
      <c r="W1295" s="870"/>
      <c r="X1295" s="870"/>
      <c r="Y1295" s="870"/>
      <c r="Z1295" s="870"/>
      <c r="AA1295" s="870"/>
    </row>
    <row r="1296" spans="1:27" s="871" customFormat="1" ht="12.75" customHeight="1">
      <c r="A1296" s="870"/>
      <c r="B1296" s="870"/>
      <c r="C1296" s="870"/>
      <c r="D1296" s="870"/>
      <c r="E1296" s="874"/>
      <c r="F1296" s="874"/>
      <c r="G1296" s="874"/>
      <c r="H1296" s="874"/>
      <c r="M1296" s="870"/>
      <c r="N1296" s="870"/>
      <c r="O1296" s="870"/>
      <c r="P1296" s="870"/>
      <c r="Q1296" s="870"/>
      <c r="R1296" s="870"/>
      <c r="S1296" s="870"/>
      <c r="T1296" s="870"/>
      <c r="U1296" s="870"/>
      <c r="V1296" s="870"/>
      <c r="W1296" s="870"/>
      <c r="X1296" s="870"/>
      <c r="Y1296" s="870"/>
      <c r="Z1296" s="870"/>
      <c r="AA1296" s="870"/>
    </row>
    <row r="1297" spans="1:27" s="871" customFormat="1" ht="12.75" customHeight="1">
      <c r="A1297" s="870"/>
      <c r="B1297" s="870"/>
      <c r="C1297" s="870"/>
      <c r="D1297" s="870"/>
      <c r="E1297" s="874"/>
      <c r="F1297" s="874"/>
      <c r="G1297" s="874"/>
      <c r="H1297" s="874"/>
      <c r="M1297" s="870"/>
      <c r="N1297" s="870"/>
      <c r="O1297" s="870"/>
      <c r="P1297" s="870"/>
      <c r="Q1297" s="870"/>
      <c r="R1297" s="870"/>
      <c r="S1297" s="870"/>
      <c r="T1297" s="870"/>
      <c r="U1297" s="870"/>
      <c r="V1297" s="870"/>
      <c r="W1297" s="870"/>
      <c r="X1297" s="870"/>
      <c r="Y1297" s="870"/>
      <c r="Z1297" s="870"/>
      <c r="AA1297" s="870"/>
    </row>
    <row r="1298" spans="1:27" s="871" customFormat="1" ht="12.75" customHeight="1">
      <c r="A1298" s="870"/>
      <c r="B1298" s="870"/>
      <c r="C1298" s="870"/>
      <c r="D1298" s="870"/>
      <c r="E1298" s="874"/>
      <c r="F1298" s="874"/>
      <c r="G1298" s="874"/>
      <c r="H1298" s="874"/>
      <c r="M1298" s="870"/>
      <c r="N1298" s="870"/>
      <c r="O1298" s="870"/>
      <c r="P1298" s="870"/>
      <c r="Q1298" s="870"/>
      <c r="R1298" s="870"/>
      <c r="S1298" s="870"/>
      <c r="T1298" s="870"/>
      <c r="U1298" s="870"/>
      <c r="V1298" s="870"/>
      <c r="W1298" s="870"/>
      <c r="X1298" s="870"/>
      <c r="Y1298" s="870"/>
      <c r="Z1298" s="870"/>
      <c r="AA1298" s="870"/>
    </row>
    <row r="1299" spans="1:27" s="871" customFormat="1" ht="12.75" customHeight="1">
      <c r="A1299" s="870"/>
      <c r="B1299" s="870"/>
      <c r="C1299" s="870"/>
      <c r="D1299" s="870"/>
      <c r="E1299" s="874"/>
      <c r="F1299" s="874"/>
      <c r="G1299" s="874"/>
      <c r="H1299" s="874"/>
      <c r="M1299" s="870"/>
      <c r="N1299" s="870"/>
      <c r="O1299" s="870"/>
      <c r="P1299" s="870"/>
      <c r="Q1299" s="870"/>
      <c r="R1299" s="870"/>
      <c r="S1299" s="870"/>
      <c r="T1299" s="870"/>
      <c r="U1299" s="870"/>
      <c r="V1299" s="870"/>
      <c r="W1299" s="870"/>
      <c r="X1299" s="870"/>
      <c r="Y1299" s="870"/>
      <c r="Z1299" s="870"/>
      <c r="AA1299" s="870"/>
    </row>
    <row r="1300" spans="1:27" s="871" customFormat="1" ht="12.75" customHeight="1">
      <c r="A1300" s="870"/>
      <c r="B1300" s="870"/>
      <c r="C1300" s="870"/>
      <c r="D1300" s="870"/>
      <c r="E1300" s="874"/>
      <c r="F1300" s="874"/>
      <c r="G1300" s="874"/>
      <c r="H1300" s="874"/>
      <c r="M1300" s="870"/>
      <c r="N1300" s="870"/>
      <c r="O1300" s="870"/>
      <c r="P1300" s="870"/>
      <c r="Q1300" s="870"/>
      <c r="R1300" s="870"/>
      <c r="S1300" s="870"/>
      <c r="T1300" s="870"/>
      <c r="U1300" s="870"/>
      <c r="V1300" s="870"/>
      <c r="W1300" s="870"/>
      <c r="X1300" s="870"/>
      <c r="Y1300" s="870"/>
      <c r="Z1300" s="870"/>
      <c r="AA1300" s="870"/>
    </row>
    <row r="1301" spans="1:27" s="871" customFormat="1" ht="12.75" customHeight="1">
      <c r="A1301" s="870"/>
      <c r="B1301" s="870"/>
      <c r="C1301" s="870"/>
      <c r="D1301" s="870"/>
      <c r="E1301" s="874"/>
      <c r="F1301" s="874"/>
      <c r="G1301" s="874"/>
      <c r="H1301" s="874"/>
      <c r="M1301" s="870"/>
      <c r="N1301" s="870"/>
      <c r="O1301" s="870"/>
      <c r="P1301" s="870"/>
      <c r="Q1301" s="870"/>
      <c r="R1301" s="870"/>
      <c r="S1301" s="870"/>
      <c r="T1301" s="870"/>
      <c r="U1301" s="870"/>
      <c r="V1301" s="870"/>
      <c r="W1301" s="870"/>
      <c r="X1301" s="870"/>
      <c r="Y1301" s="870"/>
      <c r="Z1301" s="870"/>
      <c r="AA1301" s="870"/>
    </row>
    <row r="1302" spans="1:27" s="871" customFormat="1" ht="12.75" customHeight="1">
      <c r="A1302" s="870"/>
      <c r="B1302" s="870"/>
      <c r="C1302" s="870"/>
      <c r="D1302" s="870"/>
      <c r="E1302" s="874"/>
      <c r="F1302" s="874"/>
      <c r="G1302" s="874"/>
      <c r="H1302" s="874"/>
      <c r="M1302" s="870"/>
      <c r="N1302" s="870"/>
      <c r="O1302" s="870"/>
      <c r="P1302" s="870"/>
      <c r="Q1302" s="870"/>
      <c r="R1302" s="870"/>
      <c r="S1302" s="870"/>
      <c r="T1302" s="870"/>
      <c r="U1302" s="870"/>
      <c r="V1302" s="870"/>
      <c r="W1302" s="870"/>
      <c r="X1302" s="870"/>
      <c r="Y1302" s="870"/>
      <c r="Z1302" s="870"/>
      <c r="AA1302" s="870"/>
    </row>
    <row r="1303" spans="1:27" s="871" customFormat="1" ht="12.75" customHeight="1">
      <c r="A1303" s="870"/>
      <c r="B1303" s="870"/>
      <c r="C1303" s="870"/>
      <c r="D1303" s="870"/>
      <c r="E1303" s="874"/>
      <c r="F1303" s="874"/>
      <c r="G1303" s="874"/>
      <c r="H1303" s="874"/>
      <c r="M1303" s="870"/>
      <c r="N1303" s="870"/>
      <c r="O1303" s="870"/>
      <c r="P1303" s="870"/>
      <c r="Q1303" s="870"/>
      <c r="R1303" s="870"/>
      <c r="S1303" s="870"/>
      <c r="T1303" s="870"/>
      <c r="U1303" s="870"/>
      <c r="V1303" s="870"/>
      <c r="W1303" s="870"/>
      <c r="X1303" s="870"/>
      <c r="Y1303" s="870"/>
      <c r="Z1303" s="870"/>
      <c r="AA1303" s="870"/>
    </row>
    <row r="1304" spans="1:27" s="871" customFormat="1" ht="12.75" customHeight="1">
      <c r="A1304" s="870"/>
      <c r="B1304" s="870"/>
      <c r="C1304" s="870"/>
      <c r="D1304" s="870"/>
      <c r="E1304" s="874"/>
      <c r="F1304" s="874"/>
      <c r="G1304" s="874"/>
      <c r="H1304" s="874"/>
      <c r="M1304" s="870"/>
      <c r="N1304" s="870"/>
      <c r="O1304" s="870"/>
      <c r="P1304" s="870"/>
      <c r="Q1304" s="870"/>
      <c r="R1304" s="870"/>
      <c r="S1304" s="870"/>
      <c r="T1304" s="870"/>
      <c r="U1304" s="870"/>
      <c r="V1304" s="870"/>
      <c r="W1304" s="870"/>
      <c r="X1304" s="870"/>
      <c r="Y1304" s="870"/>
      <c r="Z1304" s="870"/>
      <c r="AA1304" s="870"/>
    </row>
    <row r="1305" spans="1:27" s="871" customFormat="1" ht="12.75" customHeight="1">
      <c r="A1305" s="870"/>
      <c r="B1305" s="870"/>
      <c r="C1305" s="870"/>
      <c r="D1305" s="870"/>
      <c r="E1305" s="874"/>
      <c r="F1305" s="874"/>
      <c r="G1305" s="874"/>
      <c r="H1305" s="874"/>
      <c r="M1305" s="870"/>
      <c r="N1305" s="870"/>
      <c r="O1305" s="870"/>
      <c r="P1305" s="870"/>
      <c r="Q1305" s="870"/>
      <c r="R1305" s="870"/>
      <c r="S1305" s="870"/>
      <c r="T1305" s="870"/>
      <c r="U1305" s="870"/>
      <c r="V1305" s="870"/>
      <c r="W1305" s="870"/>
      <c r="X1305" s="870"/>
      <c r="Y1305" s="870"/>
      <c r="Z1305" s="870"/>
      <c r="AA1305" s="870"/>
    </row>
    <row r="1306" spans="1:27" s="871" customFormat="1" ht="12.75" customHeight="1">
      <c r="A1306" s="870"/>
      <c r="B1306" s="870"/>
      <c r="C1306" s="870"/>
      <c r="D1306" s="870"/>
      <c r="E1306" s="874"/>
      <c r="F1306" s="874"/>
      <c r="G1306" s="874"/>
      <c r="H1306" s="874"/>
      <c r="M1306" s="870"/>
      <c r="N1306" s="870"/>
      <c r="O1306" s="870"/>
      <c r="P1306" s="870"/>
      <c r="Q1306" s="870"/>
      <c r="R1306" s="870"/>
      <c r="S1306" s="870"/>
      <c r="T1306" s="870"/>
      <c r="U1306" s="870"/>
      <c r="V1306" s="870"/>
      <c r="W1306" s="870"/>
      <c r="X1306" s="870"/>
      <c r="Y1306" s="870"/>
      <c r="Z1306" s="870"/>
      <c r="AA1306" s="870"/>
    </row>
    <row r="1307" spans="1:27" s="871" customFormat="1" ht="12.75" customHeight="1">
      <c r="A1307" s="870"/>
      <c r="B1307" s="870"/>
      <c r="C1307" s="870"/>
      <c r="D1307" s="870"/>
      <c r="E1307" s="874"/>
      <c r="F1307" s="874"/>
      <c r="G1307" s="874"/>
      <c r="H1307" s="874"/>
      <c r="M1307" s="870"/>
      <c r="N1307" s="870"/>
      <c r="O1307" s="870"/>
      <c r="P1307" s="870"/>
      <c r="Q1307" s="870"/>
      <c r="R1307" s="870"/>
      <c r="S1307" s="870"/>
      <c r="T1307" s="870"/>
      <c r="U1307" s="870"/>
      <c r="V1307" s="870"/>
      <c r="W1307" s="870"/>
      <c r="X1307" s="870"/>
      <c r="Y1307" s="870"/>
      <c r="Z1307" s="870"/>
      <c r="AA1307" s="870"/>
    </row>
    <row r="1308" spans="1:27" s="871" customFormat="1" ht="12.75" customHeight="1">
      <c r="A1308" s="870"/>
      <c r="B1308" s="870"/>
      <c r="C1308" s="870"/>
      <c r="D1308" s="870"/>
      <c r="E1308" s="874"/>
      <c r="F1308" s="874"/>
      <c r="G1308" s="874"/>
      <c r="H1308" s="874"/>
      <c r="M1308" s="870"/>
      <c r="N1308" s="870"/>
      <c r="O1308" s="870"/>
      <c r="P1308" s="870"/>
      <c r="Q1308" s="870"/>
      <c r="R1308" s="870"/>
      <c r="S1308" s="870"/>
      <c r="T1308" s="870"/>
      <c r="U1308" s="870"/>
      <c r="V1308" s="870"/>
      <c r="W1308" s="870"/>
      <c r="X1308" s="870"/>
      <c r="Y1308" s="870"/>
      <c r="Z1308" s="870"/>
      <c r="AA1308" s="870"/>
    </row>
    <row r="1309" spans="1:27" s="871" customFormat="1" ht="12.75" customHeight="1">
      <c r="A1309" s="870"/>
      <c r="B1309" s="870"/>
      <c r="C1309" s="870"/>
      <c r="D1309" s="870"/>
      <c r="E1309" s="874"/>
      <c r="F1309" s="874"/>
      <c r="G1309" s="874"/>
      <c r="H1309" s="874"/>
      <c r="M1309" s="870"/>
      <c r="N1309" s="870"/>
      <c r="O1309" s="870"/>
      <c r="P1309" s="870"/>
      <c r="Q1309" s="870"/>
      <c r="R1309" s="870"/>
      <c r="S1309" s="870"/>
      <c r="T1309" s="870"/>
      <c r="U1309" s="870"/>
      <c r="V1309" s="870"/>
      <c r="W1309" s="870"/>
      <c r="X1309" s="870"/>
      <c r="Y1309" s="870"/>
      <c r="Z1309" s="870"/>
      <c r="AA1309" s="870"/>
    </row>
    <row r="1310" spans="1:27" s="871" customFormat="1" ht="12.75" customHeight="1">
      <c r="A1310" s="870"/>
      <c r="B1310" s="870"/>
      <c r="C1310" s="870"/>
      <c r="D1310" s="870"/>
      <c r="E1310" s="874"/>
      <c r="F1310" s="874"/>
      <c r="G1310" s="874"/>
      <c r="H1310" s="874"/>
      <c r="M1310" s="870"/>
      <c r="N1310" s="870"/>
      <c r="O1310" s="870"/>
      <c r="P1310" s="870"/>
      <c r="Q1310" s="870"/>
      <c r="R1310" s="870"/>
      <c r="S1310" s="870"/>
      <c r="T1310" s="870"/>
      <c r="U1310" s="870"/>
      <c r="V1310" s="870"/>
      <c r="W1310" s="870"/>
      <c r="X1310" s="870"/>
      <c r="Y1310" s="870"/>
      <c r="Z1310" s="870"/>
      <c r="AA1310" s="870"/>
    </row>
    <row r="1311" spans="1:27" s="871" customFormat="1" ht="12.75" customHeight="1">
      <c r="A1311" s="870"/>
      <c r="B1311" s="870"/>
      <c r="C1311" s="870"/>
      <c r="D1311" s="870"/>
      <c r="E1311" s="874"/>
      <c r="F1311" s="874"/>
      <c r="G1311" s="874"/>
      <c r="H1311" s="874"/>
      <c r="M1311" s="870"/>
      <c r="N1311" s="870"/>
      <c r="O1311" s="870"/>
      <c r="P1311" s="870"/>
      <c r="Q1311" s="870"/>
      <c r="R1311" s="870"/>
      <c r="S1311" s="870"/>
      <c r="T1311" s="870"/>
      <c r="U1311" s="870"/>
      <c r="V1311" s="870"/>
      <c r="W1311" s="870"/>
      <c r="X1311" s="870"/>
      <c r="Y1311" s="870"/>
      <c r="Z1311" s="870"/>
      <c r="AA1311" s="870"/>
    </row>
    <row r="1312" spans="1:27" s="871" customFormat="1" ht="12.75" customHeight="1">
      <c r="A1312" s="870"/>
      <c r="B1312" s="870"/>
      <c r="C1312" s="870"/>
      <c r="D1312" s="870"/>
      <c r="E1312" s="874"/>
      <c r="F1312" s="874"/>
      <c r="G1312" s="874"/>
      <c r="H1312" s="874"/>
      <c r="M1312" s="870"/>
      <c r="N1312" s="870"/>
      <c r="O1312" s="870"/>
      <c r="P1312" s="870"/>
      <c r="Q1312" s="870"/>
      <c r="R1312" s="870"/>
      <c r="S1312" s="870"/>
      <c r="T1312" s="870"/>
      <c r="U1312" s="870"/>
      <c r="V1312" s="870"/>
      <c r="W1312" s="870"/>
      <c r="X1312" s="870"/>
      <c r="Y1312" s="870"/>
      <c r="Z1312" s="870"/>
      <c r="AA1312" s="870"/>
    </row>
    <row r="1313" spans="1:27" s="871" customFormat="1" ht="12.75" customHeight="1">
      <c r="A1313" s="870"/>
      <c r="B1313" s="870"/>
      <c r="C1313" s="870"/>
      <c r="D1313" s="870"/>
      <c r="E1313" s="874"/>
      <c r="F1313" s="874"/>
      <c r="G1313" s="874"/>
      <c r="H1313" s="874"/>
      <c r="M1313" s="870"/>
      <c r="N1313" s="870"/>
      <c r="O1313" s="870"/>
      <c r="P1313" s="870"/>
      <c r="Q1313" s="870"/>
      <c r="R1313" s="870"/>
      <c r="S1313" s="870"/>
      <c r="T1313" s="870"/>
      <c r="U1313" s="870"/>
      <c r="V1313" s="870"/>
      <c r="W1313" s="870"/>
      <c r="X1313" s="870"/>
      <c r="Y1313" s="870"/>
      <c r="Z1313" s="870"/>
      <c r="AA1313" s="870"/>
    </row>
    <row r="1314" spans="1:27" s="871" customFormat="1" ht="12.75" customHeight="1">
      <c r="A1314" s="870"/>
      <c r="B1314" s="870"/>
      <c r="C1314" s="870"/>
      <c r="D1314" s="870"/>
      <c r="E1314" s="874"/>
      <c r="F1314" s="874"/>
      <c r="G1314" s="874"/>
      <c r="H1314" s="874"/>
      <c r="M1314" s="870"/>
      <c r="N1314" s="870"/>
      <c r="O1314" s="870"/>
      <c r="P1314" s="870"/>
      <c r="Q1314" s="870"/>
      <c r="R1314" s="870"/>
      <c r="S1314" s="870"/>
      <c r="T1314" s="870"/>
      <c r="U1314" s="870"/>
      <c r="V1314" s="870"/>
      <c r="W1314" s="870"/>
      <c r="X1314" s="870"/>
      <c r="Y1314" s="870"/>
      <c r="Z1314" s="870"/>
      <c r="AA1314" s="870"/>
    </row>
    <row r="1315" spans="1:27" s="871" customFormat="1" ht="12.75" customHeight="1">
      <c r="A1315" s="870"/>
      <c r="B1315" s="870"/>
      <c r="C1315" s="870"/>
      <c r="D1315" s="870"/>
      <c r="E1315" s="874"/>
      <c r="F1315" s="874"/>
      <c r="G1315" s="874"/>
      <c r="H1315" s="874"/>
      <c r="M1315" s="870"/>
      <c r="N1315" s="870"/>
      <c r="O1315" s="870"/>
      <c r="P1315" s="870"/>
      <c r="Q1315" s="870"/>
      <c r="R1315" s="870"/>
      <c r="S1315" s="870"/>
      <c r="T1315" s="870"/>
      <c r="U1315" s="870"/>
      <c r="V1315" s="870"/>
      <c r="W1315" s="870"/>
      <c r="X1315" s="870"/>
      <c r="Y1315" s="870"/>
      <c r="Z1315" s="870"/>
      <c r="AA1315" s="870"/>
    </row>
    <row r="1316" spans="1:27" s="871" customFormat="1" ht="12.75" customHeight="1">
      <c r="A1316" s="870"/>
      <c r="B1316" s="870"/>
      <c r="C1316" s="870"/>
      <c r="D1316" s="870"/>
      <c r="E1316" s="874"/>
      <c r="F1316" s="874"/>
      <c r="G1316" s="874"/>
      <c r="H1316" s="874"/>
      <c r="M1316" s="870"/>
      <c r="N1316" s="870"/>
      <c r="O1316" s="870"/>
      <c r="P1316" s="870"/>
      <c r="Q1316" s="870"/>
      <c r="R1316" s="870"/>
      <c r="S1316" s="870"/>
      <c r="T1316" s="870"/>
      <c r="U1316" s="870"/>
      <c r="V1316" s="870"/>
      <c r="W1316" s="870"/>
      <c r="X1316" s="870"/>
      <c r="Y1316" s="870"/>
      <c r="Z1316" s="870"/>
      <c r="AA1316" s="870"/>
    </row>
    <row r="1317" spans="1:27" s="871" customFormat="1" ht="12.75" customHeight="1">
      <c r="A1317" s="870"/>
      <c r="B1317" s="870"/>
      <c r="C1317" s="870"/>
      <c r="D1317" s="870"/>
      <c r="E1317" s="874"/>
      <c r="F1317" s="874"/>
      <c r="G1317" s="874"/>
      <c r="H1317" s="874"/>
      <c r="M1317" s="870"/>
      <c r="N1317" s="870"/>
      <c r="O1317" s="870"/>
      <c r="P1317" s="870"/>
      <c r="Q1317" s="870"/>
      <c r="R1317" s="870"/>
      <c r="S1317" s="870"/>
      <c r="T1317" s="870"/>
      <c r="U1317" s="870"/>
      <c r="V1317" s="870"/>
      <c r="W1317" s="870"/>
      <c r="X1317" s="870"/>
      <c r="Y1317" s="870"/>
      <c r="Z1317" s="870"/>
      <c r="AA1317" s="870"/>
    </row>
    <row r="1318" spans="1:27" s="871" customFormat="1" ht="12.75" customHeight="1">
      <c r="A1318" s="870"/>
      <c r="B1318" s="870"/>
      <c r="C1318" s="870"/>
      <c r="D1318" s="870"/>
      <c r="E1318" s="874"/>
      <c r="F1318" s="874"/>
      <c r="G1318" s="874"/>
      <c r="H1318" s="874"/>
      <c r="M1318" s="870"/>
      <c r="N1318" s="870"/>
      <c r="O1318" s="870"/>
      <c r="P1318" s="870"/>
      <c r="Q1318" s="870"/>
      <c r="R1318" s="870"/>
      <c r="S1318" s="870"/>
      <c r="T1318" s="870"/>
      <c r="U1318" s="870"/>
      <c r="V1318" s="870"/>
      <c r="W1318" s="870"/>
      <c r="X1318" s="870"/>
      <c r="Y1318" s="870"/>
      <c r="Z1318" s="870"/>
      <c r="AA1318" s="870"/>
    </row>
    <row r="1319" spans="1:27" s="871" customFormat="1" ht="12.75" customHeight="1">
      <c r="A1319" s="870"/>
      <c r="B1319" s="870"/>
      <c r="C1319" s="870"/>
      <c r="D1319" s="870"/>
      <c r="E1319" s="874"/>
      <c r="F1319" s="874"/>
      <c r="G1319" s="874"/>
      <c r="H1319" s="874"/>
      <c r="M1319" s="870"/>
      <c r="N1319" s="870"/>
      <c r="O1319" s="870"/>
      <c r="P1319" s="870"/>
      <c r="Q1319" s="870"/>
      <c r="R1319" s="870"/>
      <c r="S1319" s="870"/>
      <c r="T1319" s="870"/>
      <c r="U1319" s="870"/>
      <c r="V1319" s="870"/>
      <c r="W1319" s="870"/>
      <c r="X1319" s="870"/>
      <c r="Y1319" s="870"/>
      <c r="Z1319" s="870"/>
      <c r="AA1319" s="870"/>
    </row>
    <row r="1320" spans="1:27" s="871" customFormat="1" ht="12.75" customHeight="1">
      <c r="A1320" s="870"/>
      <c r="B1320" s="870"/>
      <c r="C1320" s="870"/>
      <c r="D1320" s="870"/>
      <c r="E1320" s="874"/>
      <c r="F1320" s="874"/>
      <c r="G1320" s="874"/>
      <c r="H1320" s="874"/>
      <c r="M1320" s="870"/>
      <c r="N1320" s="870"/>
      <c r="O1320" s="870"/>
      <c r="P1320" s="870"/>
      <c r="Q1320" s="870"/>
      <c r="R1320" s="870"/>
      <c r="S1320" s="870"/>
      <c r="T1320" s="870"/>
      <c r="U1320" s="870"/>
      <c r="V1320" s="870"/>
      <c r="W1320" s="870"/>
      <c r="X1320" s="870"/>
      <c r="Y1320" s="870"/>
      <c r="Z1320" s="870"/>
      <c r="AA1320" s="870"/>
    </row>
    <row r="1321" spans="1:27" s="871" customFormat="1" ht="12.75" customHeight="1">
      <c r="A1321" s="870"/>
      <c r="B1321" s="870"/>
      <c r="C1321" s="870"/>
      <c r="D1321" s="870"/>
      <c r="E1321" s="874"/>
      <c r="F1321" s="874"/>
      <c r="G1321" s="874"/>
      <c r="H1321" s="874"/>
      <c r="M1321" s="870"/>
      <c r="N1321" s="870"/>
      <c r="O1321" s="870"/>
      <c r="P1321" s="870"/>
      <c r="Q1321" s="870"/>
      <c r="R1321" s="870"/>
      <c r="S1321" s="870"/>
      <c r="T1321" s="870"/>
      <c r="U1321" s="870"/>
      <c r="V1321" s="870"/>
      <c r="W1321" s="870"/>
      <c r="X1321" s="870"/>
      <c r="Y1321" s="870"/>
      <c r="Z1321" s="870"/>
      <c r="AA1321" s="870"/>
    </row>
  </sheetData>
  <customSheetViews>
    <customSheetView guid="{700BB901-DE3D-40AF-9E84-3437521A0345}" showPageBreaks="1">
      <pageMargins left="0.5" right="0.5" top="1" bottom="1" header="0.5" footer="0.5"/>
      <pageSetup scale="70" orientation="landscape" horizontalDpi="1200" r:id="rId1"/>
      <headerFooter alignWithMargins="0">
        <oddFooter>&amp;L&amp;8Sponsored by:  Randall W. Hamlett&amp;C&amp;8&amp;A&amp;R&amp;8 1 of 2</oddFooter>
      </headerFooter>
    </customSheetView>
    <customSheetView guid="{D30DA162-D620-4A19-970C-1046A6A23ED1}">
      <pageMargins left="0.5" right="0.5" top="1" bottom="1" header="0.5" footer="0.5"/>
      <pageSetup scale="70" orientation="landscape" horizontalDpi="1200" r:id="rId2"/>
      <headerFooter alignWithMargins="0">
        <oddFooter>&amp;L&amp;8Sponsored by:  Randall W. Hamlett&amp;C&amp;8&amp;A&amp;R&amp;8 1 of 2</oddFooter>
      </headerFooter>
    </customSheetView>
    <customSheetView guid="{7B208CC4-03EC-49A3-9AEF-BDEAF48D6BE2}" showPageBreaks="1" printArea="1">
      <pageMargins left="0.5" right="0.5" top="1" bottom="1" header="0.5" footer="0.5"/>
      <pageSetup scale="70" orientation="landscape" horizontalDpi="1200" r:id="rId3"/>
      <headerFooter alignWithMargins="0">
        <oddFooter>&amp;L&amp;8Sponsored by:  Randall W. Hamlett&amp;C&amp;8&amp;A&amp;R&amp;8 1 of 2</oddFooter>
      </headerFooter>
    </customSheetView>
    <customSheetView guid="{FAFF7267-5C8D-421B-A6E7-C317663504A2}">
      <pageMargins left="0.5" right="0.5" top="1" bottom="1" header="0.5" footer="0.5"/>
      <pageSetup scale="70" orientation="landscape" horizontalDpi="1200" r:id="rId4"/>
      <headerFooter alignWithMargins="0">
        <oddFooter>&amp;L&amp;8Sponsored by:  Randall W. Hamlett&amp;C&amp;8&amp;A&amp;R&amp;8 1 of 2</oddFooter>
      </headerFooter>
    </customSheetView>
    <customSheetView guid="{659C7A86-29AF-4EB2-A484-62929168C99A}">
      <pageMargins left="0.5" right="0.5" top="1" bottom="1" header="0.5" footer="0.5"/>
      <pageSetup scale="70" orientation="landscape" horizontalDpi="1200" r:id="rId5"/>
      <headerFooter alignWithMargins="0">
        <oddFooter>&amp;L&amp;8Sponsored by:  Randall W. Hamlett&amp;C&amp;8&amp;A&amp;R&amp;8 1 of 2</oddFooter>
      </headerFooter>
    </customSheetView>
    <customSheetView guid="{DE1D8474-1C81-4DEF-9FC4-4CC6D52CA0A7}">
      <pageMargins left="0.5" right="0.5" top="1" bottom="1" header="0.5" footer="0.5"/>
      <pageSetup scale="70" orientation="landscape" horizontalDpi="1200" r:id="rId6"/>
      <headerFooter alignWithMargins="0">
        <oddFooter>&amp;L&amp;8Sponsored by:  Randall W. Hamlett&amp;C&amp;8&amp;A&amp;R&amp;8 1 of 2</oddFooter>
      </headerFooter>
    </customSheetView>
  </customSheetViews>
  <printOptions horizontalCentered="1"/>
  <pageMargins left="0.75" right="0.75" top="1" bottom="1" header="0.75" footer="0.75"/>
  <pageSetup scale="75" pageOrder="overThenDown" orientation="landscape" r:id="rId7"/>
  <headerFooter alignWithMargins="0">
    <oddFooter>&amp;L&amp;8Sponsored by:  Randall W. Hamlett and Gilbert T. Hughes</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dimension ref="A1:R25"/>
  <sheetViews>
    <sheetView workbookViewId="0"/>
  </sheetViews>
  <sheetFormatPr defaultColWidth="9.140625" defaultRowHeight="11.25"/>
  <cols>
    <col min="1" max="1" width="3.85546875" style="939" customWidth="1"/>
    <col min="2" max="2" width="8.5703125" style="939" customWidth="1"/>
    <col min="3" max="3" width="26.28515625" style="939" customWidth="1"/>
    <col min="4" max="5" width="11.42578125" style="939" customWidth="1"/>
    <col min="6" max="6" width="11" style="939" customWidth="1"/>
    <col min="7" max="7" width="8.7109375" style="939" customWidth="1"/>
    <col min="8" max="8" width="7.42578125" style="939" bestFit="1" customWidth="1"/>
    <col min="9" max="9" width="8.85546875" style="940" customWidth="1"/>
    <col min="10" max="10" width="9.85546875" style="939" bestFit="1" customWidth="1"/>
    <col min="11" max="11" width="4.85546875" style="939" customWidth="1"/>
    <col min="12" max="12" width="5.28515625" style="939" bestFit="1" customWidth="1"/>
    <col min="13" max="16" width="6.28515625" style="939" customWidth="1"/>
    <col min="17" max="17" width="7.7109375" style="939" customWidth="1"/>
    <col min="18" max="16384" width="9.140625" style="939"/>
  </cols>
  <sheetData>
    <row r="1" spans="1:17" ht="12" thickBot="1">
      <c r="H1" s="954"/>
      <c r="Q1" s="954" t="s">
        <v>1671</v>
      </c>
    </row>
    <row r="2" spans="1:17">
      <c r="B2" s="938" t="s">
        <v>465</v>
      </c>
      <c r="C2" s="972"/>
      <c r="D2" s="937"/>
    </row>
    <row r="3" spans="1:17">
      <c r="B3" s="295" t="s">
        <v>1409</v>
      </c>
      <c r="C3" s="893"/>
      <c r="D3" s="934"/>
    </row>
    <row r="4" spans="1:17">
      <c r="B4" s="935" t="s">
        <v>1359</v>
      </c>
      <c r="C4" s="893"/>
      <c r="D4" s="934"/>
    </row>
    <row r="5" spans="1:17">
      <c r="B5" s="935" t="s">
        <v>1260</v>
      </c>
      <c r="C5" s="893"/>
      <c r="D5" s="934"/>
      <c r="E5" s="893"/>
      <c r="F5" s="893"/>
      <c r="G5" s="893"/>
    </row>
    <row r="6" spans="1:17" ht="12" thickBot="1">
      <c r="B6" s="933"/>
      <c r="C6" s="970"/>
      <c r="D6" s="1817"/>
      <c r="E6" s="892"/>
      <c r="F6" s="892"/>
      <c r="G6" s="892"/>
    </row>
    <row r="7" spans="1:17">
      <c r="A7" s="940"/>
      <c r="D7" s="891"/>
      <c r="E7" s="891"/>
      <c r="F7" s="891"/>
      <c r="G7" s="891"/>
    </row>
    <row r="8" spans="1:17">
      <c r="A8" s="940"/>
      <c r="D8" s="891"/>
      <c r="E8" s="891"/>
      <c r="F8" s="891"/>
      <c r="G8" s="891"/>
    </row>
    <row r="9" spans="1:17" ht="12" thickBot="1">
      <c r="A9" s="940"/>
      <c r="B9" s="891"/>
      <c r="C9" s="891"/>
      <c r="D9" s="891"/>
      <c r="E9" s="931">
        <v>1</v>
      </c>
      <c r="F9" s="931">
        <v>2</v>
      </c>
      <c r="G9" s="931">
        <v>3</v>
      </c>
      <c r="H9" s="931">
        <v>4</v>
      </c>
      <c r="I9" s="931">
        <v>5</v>
      </c>
      <c r="J9" s="931">
        <v>6</v>
      </c>
      <c r="K9" s="931">
        <v>7</v>
      </c>
      <c r="L9" s="931">
        <v>8</v>
      </c>
      <c r="M9" s="931">
        <v>9</v>
      </c>
      <c r="N9" s="931">
        <v>10</v>
      </c>
      <c r="O9" s="931">
        <v>11</v>
      </c>
      <c r="P9" s="931">
        <v>12</v>
      </c>
      <c r="Q9" s="931">
        <v>13</v>
      </c>
    </row>
    <row r="10" spans="1:17" s="870" customFormat="1">
      <c r="A10" s="929"/>
      <c r="B10" s="928"/>
      <c r="C10" s="928"/>
      <c r="D10" s="928"/>
      <c r="E10" s="928"/>
      <c r="F10" s="951"/>
      <c r="G10" s="928"/>
      <c r="H10" s="926" t="s">
        <v>352</v>
      </c>
      <c r="I10" s="926" t="s">
        <v>355</v>
      </c>
      <c r="J10" s="928"/>
      <c r="K10" s="928"/>
      <c r="L10" s="928"/>
      <c r="M10" s="926"/>
      <c r="N10" s="926"/>
      <c r="O10" s="926"/>
      <c r="P10" s="927"/>
      <c r="Q10" s="926"/>
    </row>
    <row r="11" spans="1:17" s="870" customFormat="1">
      <c r="A11" s="925"/>
      <c r="B11" s="923" t="s">
        <v>611</v>
      </c>
      <c r="C11" s="923" t="s">
        <v>359</v>
      </c>
      <c r="D11" s="923" t="s">
        <v>583</v>
      </c>
      <c r="E11" s="924" t="s">
        <v>281</v>
      </c>
      <c r="F11" s="950" t="s">
        <v>387</v>
      </c>
      <c r="G11" s="923" t="s">
        <v>251</v>
      </c>
      <c r="H11" s="923" t="s">
        <v>283</v>
      </c>
      <c r="I11" s="923" t="s">
        <v>773</v>
      </c>
      <c r="J11" s="923" t="s">
        <v>284</v>
      </c>
      <c r="K11" s="923" t="s">
        <v>285</v>
      </c>
      <c r="L11" s="923" t="s">
        <v>383</v>
      </c>
      <c r="M11" s="923" t="s">
        <v>162</v>
      </c>
      <c r="N11" s="923" t="s">
        <v>163</v>
      </c>
      <c r="O11" s="923" t="s">
        <v>993</v>
      </c>
      <c r="P11" s="923" t="s">
        <v>270</v>
      </c>
      <c r="Q11" s="923" t="s">
        <v>283</v>
      </c>
    </row>
    <row r="12" spans="1:17" s="870" customFormat="1">
      <c r="A12" s="925" t="s">
        <v>272</v>
      </c>
      <c r="B12" s="923" t="s">
        <v>250</v>
      </c>
      <c r="C12" s="923"/>
      <c r="D12" s="923" t="s">
        <v>586</v>
      </c>
      <c r="E12" s="924" t="s">
        <v>352</v>
      </c>
      <c r="F12" s="950" t="s">
        <v>388</v>
      </c>
      <c r="G12" s="923" t="s">
        <v>176</v>
      </c>
      <c r="H12" s="923" t="s">
        <v>354</v>
      </c>
      <c r="I12" s="923" t="s">
        <v>774</v>
      </c>
      <c r="J12" s="923" t="s">
        <v>355</v>
      </c>
      <c r="K12" s="923" t="s">
        <v>356</v>
      </c>
      <c r="L12" s="923" t="s">
        <v>286</v>
      </c>
      <c r="M12" s="923"/>
      <c r="N12" s="923"/>
      <c r="O12" s="923"/>
      <c r="P12" s="923"/>
      <c r="Q12" s="923"/>
    </row>
    <row r="13" spans="1:17" s="870" customFormat="1" ht="12" thickBot="1">
      <c r="A13" s="922" t="s">
        <v>1083</v>
      </c>
      <c r="B13" s="919"/>
      <c r="C13" s="919"/>
      <c r="D13" s="919"/>
      <c r="E13" s="921"/>
      <c r="F13" s="949"/>
      <c r="G13" s="919"/>
      <c r="H13" s="919"/>
      <c r="I13" s="919" t="s">
        <v>286</v>
      </c>
      <c r="J13" s="919"/>
      <c r="K13" s="919"/>
      <c r="L13" s="919" t="s">
        <v>357</v>
      </c>
      <c r="M13" s="919"/>
      <c r="N13" s="919"/>
      <c r="O13" s="919"/>
      <c r="P13" s="919"/>
      <c r="Q13" s="920"/>
    </row>
    <row r="14" spans="1:17">
      <c r="A14" s="981">
        <v>1</v>
      </c>
      <c r="B14" s="785"/>
      <c r="C14" s="1158"/>
      <c r="D14" s="871"/>
      <c r="E14" s="1159"/>
      <c r="F14" s="1160"/>
      <c r="G14" s="1161"/>
      <c r="H14" s="1161"/>
      <c r="I14" s="948"/>
      <c r="J14" s="1162"/>
      <c r="K14" s="978"/>
      <c r="L14" s="967"/>
      <c r="M14" s="1164"/>
      <c r="N14" s="1165"/>
      <c r="O14" s="1164"/>
      <c r="P14" s="1164"/>
      <c r="Q14" s="1165"/>
    </row>
    <row r="15" spans="1:17">
      <c r="A15" s="907">
        <f>+A14+1</f>
        <v>2</v>
      </c>
      <c r="B15" s="785"/>
      <c r="C15" s="733"/>
      <c r="D15" s="871"/>
      <c r="E15" s="1159"/>
      <c r="F15" s="979"/>
      <c r="G15" s="1165"/>
      <c r="H15" s="1165"/>
      <c r="I15" s="948"/>
      <c r="J15" s="1162"/>
      <c r="K15" s="978"/>
      <c r="L15" s="967"/>
      <c r="M15" s="1165"/>
      <c r="N15" s="1165"/>
      <c r="O15" s="1164"/>
      <c r="P15" s="1164"/>
      <c r="Q15" s="1165"/>
    </row>
    <row r="16" spans="1:17" ht="15">
      <c r="A16" s="907">
        <f>+A15+1</f>
        <v>3</v>
      </c>
      <c r="B16" s="1801" t="s">
        <v>1655</v>
      </c>
      <c r="C16" s="733"/>
      <c r="D16" s="871"/>
      <c r="E16" s="1159"/>
      <c r="F16" s="979"/>
      <c r="G16" s="1165"/>
      <c r="H16" s="1165"/>
      <c r="I16" s="948"/>
      <c r="J16" s="1162"/>
      <c r="K16" s="978"/>
      <c r="L16" s="967"/>
      <c r="M16" s="1165"/>
      <c r="N16" s="1165"/>
      <c r="O16" s="1164"/>
      <c r="P16" s="1164"/>
      <c r="Q16" s="1165"/>
    </row>
    <row r="17" spans="1:18" ht="15">
      <c r="A17" s="907">
        <f t="shared" ref="A17:A19" si="0">+A16+1</f>
        <v>4</v>
      </c>
      <c r="B17" s="1801"/>
      <c r="C17" s="733"/>
      <c r="D17" s="871"/>
      <c r="E17" s="1159"/>
      <c r="F17" s="979"/>
      <c r="G17" s="1165"/>
      <c r="H17" s="1165"/>
      <c r="I17" s="948"/>
      <c r="J17" s="1162"/>
      <c r="K17" s="978"/>
      <c r="L17" s="967"/>
      <c r="M17" s="1165"/>
      <c r="N17" s="1165"/>
      <c r="O17" s="1164"/>
      <c r="P17" s="1164"/>
      <c r="Q17" s="1165"/>
    </row>
    <row r="18" spans="1:18" ht="12" thickBot="1">
      <c r="A18" s="907">
        <f t="shared" si="0"/>
        <v>5</v>
      </c>
      <c r="B18" s="871"/>
      <c r="C18" s="893"/>
      <c r="D18" s="871"/>
      <c r="E18" s="975"/>
      <c r="F18" s="871"/>
      <c r="G18" s="871"/>
      <c r="H18" s="975"/>
      <c r="I18" s="948"/>
      <c r="J18" s="952"/>
      <c r="K18" s="891"/>
      <c r="L18" s="891"/>
      <c r="M18" s="974"/>
      <c r="N18" s="953"/>
      <c r="O18" s="953"/>
      <c r="P18" s="953"/>
      <c r="Q18" s="953"/>
    </row>
    <row r="19" spans="1:18" ht="12" thickBot="1">
      <c r="A19" s="907">
        <f t="shared" si="0"/>
        <v>6</v>
      </c>
      <c r="B19" s="1163"/>
      <c r="C19" s="905" t="s">
        <v>1077</v>
      </c>
      <c r="D19" s="945" t="s">
        <v>267</v>
      </c>
      <c r="E19" s="902"/>
      <c r="F19" s="902"/>
      <c r="G19" s="902"/>
      <c r="H19" s="944"/>
      <c r="I19" s="902"/>
      <c r="J19" s="944"/>
      <c r="K19" s="944"/>
      <c r="L19" s="943"/>
      <c r="M19" s="973"/>
      <c r="N19" s="973"/>
      <c r="O19" s="973"/>
      <c r="P19" s="973"/>
      <c r="Q19" s="1818"/>
      <c r="R19" s="942"/>
    </row>
    <row r="20" spans="1:18" s="940" customFormat="1">
      <c r="A20" s="891"/>
      <c r="C20" s="939"/>
      <c r="D20" s="939"/>
      <c r="E20" s="939"/>
      <c r="F20" s="939"/>
      <c r="G20" s="939"/>
      <c r="H20" s="939"/>
      <c r="J20" s="939"/>
      <c r="K20" s="939"/>
      <c r="L20" s="939"/>
      <c r="M20" s="939"/>
      <c r="N20" s="939"/>
      <c r="O20" s="939"/>
      <c r="P20" s="939"/>
      <c r="Q20" s="939"/>
      <c r="R20" s="939"/>
    </row>
    <row r="21" spans="1:18" s="940" customFormat="1">
      <c r="A21" s="891"/>
      <c r="B21" s="939"/>
      <c r="C21" s="939" t="s">
        <v>584</v>
      </c>
      <c r="D21" s="939"/>
      <c r="E21" s="893"/>
      <c r="F21" s="939"/>
      <c r="G21" s="939"/>
      <c r="H21" s="939"/>
      <c r="J21" s="939"/>
      <c r="K21" s="939"/>
      <c r="L21" s="939"/>
      <c r="M21" s="939"/>
      <c r="N21" s="939"/>
      <c r="O21" s="939"/>
      <c r="P21" s="939"/>
      <c r="Q21" s="939"/>
      <c r="R21" s="939"/>
    </row>
    <row r="22" spans="1:18" s="940" customFormat="1">
      <c r="A22" s="893"/>
      <c r="B22" s="939"/>
      <c r="C22" s="939"/>
      <c r="D22" s="939"/>
      <c r="E22" s="939"/>
      <c r="F22" s="939"/>
      <c r="G22" s="939"/>
      <c r="H22" s="939"/>
      <c r="J22" s="939"/>
      <c r="K22" s="939"/>
      <c r="L22" s="939"/>
      <c r="M22" s="939"/>
      <c r="N22" s="939"/>
      <c r="O22" s="939"/>
      <c r="P22" s="939"/>
      <c r="Q22" s="939"/>
      <c r="R22" s="939"/>
    </row>
    <row r="23" spans="1:18" s="940" customFormat="1">
      <c r="A23" s="893"/>
      <c r="B23" s="939"/>
      <c r="C23" s="939"/>
      <c r="D23" s="939"/>
      <c r="E23" s="939"/>
      <c r="F23" s="939"/>
      <c r="G23" s="939"/>
      <c r="H23" s="939"/>
      <c r="J23" s="939"/>
      <c r="K23" s="939"/>
      <c r="L23" s="939"/>
      <c r="M23" s="939"/>
      <c r="N23" s="939"/>
      <c r="O23" s="939"/>
      <c r="P23" s="939"/>
      <c r="Q23" s="939"/>
      <c r="R23" s="939"/>
    </row>
    <row r="24" spans="1:18" s="940" customFormat="1">
      <c r="A24" s="893"/>
      <c r="B24" s="939"/>
      <c r="C24" s="939"/>
      <c r="D24" s="939"/>
      <c r="E24" s="939"/>
      <c r="F24" s="939"/>
      <c r="G24" s="939"/>
      <c r="H24" s="941"/>
      <c r="J24" s="939"/>
      <c r="K24" s="939"/>
      <c r="L24" s="939"/>
      <c r="M24" s="939"/>
      <c r="N24" s="939"/>
      <c r="O24" s="939"/>
      <c r="P24" s="939"/>
      <c r="Q24" s="939"/>
      <c r="R24" s="939"/>
    </row>
    <row r="25" spans="1:18" s="940" customFormat="1">
      <c r="A25" s="893"/>
      <c r="B25" s="939"/>
      <c r="C25" s="939"/>
      <c r="D25" s="939"/>
      <c r="E25" s="939"/>
      <c r="F25" s="939"/>
      <c r="G25" s="939"/>
      <c r="H25" s="939"/>
      <c r="J25" s="939"/>
      <c r="K25" s="939"/>
      <c r="L25" s="939"/>
      <c r="M25" s="939"/>
      <c r="N25" s="939"/>
      <c r="O25" s="939"/>
      <c r="P25" s="939"/>
      <c r="Q25" s="939"/>
      <c r="R25" s="939"/>
    </row>
  </sheetData>
  <customSheetViews>
    <customSheetView guid="{700BB901-DE3D-40AF-9E84-3437521A0345}" showPageBreaks="1">
      <colBreaks count="3" manualBreakCount="3">
        <brk id="14" max="27" man="1"/>
        <brk id="17" max="1048575" man="1"/>
        <brk id="36" max="1048575" man="1"/>
      </colBreaks>
      <pageMargins left="0.5" right="0.45" top="1" bottom="0.75" header="0.5" footer="0.5"/>
      <pageSetup scale="70" orientation="landscape" horizontalDpi="1200" verticalDpi="1200" r:id="rId1"/>
      <headerFooter alignWithMargins="0">
        <oddFooter>&amp;L&amp;8Sponsored by:  Randall W. Hamlett&amp;C&amp;8&amp;A&amp;R&amp;8&amp;P of &amp;N</oddFooter>
      </headerFooter>
    </customSheetView>
    <customSheetView guid="{D30DA162-D620-4A19-970C-1046A6A23ED1}">
      <colBreaks count="2" manualBreakCount="2">
        <brk id="14" max="19" man="1"/>
        <brk id="17" max="1048575" man="1"/>
      </colBreaks>
      <pageMargins left="0.5" right="0.45" top="1" bottom="0.75" header="0.5" footer="0.5"/>
      <pageSetup scale="70" orientation="landscape" horizontalDpi="1200" verticalDpi="1200" r:id="rId2"/>
      <headerFooter alignWithMargins="0">
        <oddFooter>&amp;L&amp;8Sponsored by:  Randall W. Hamlett&amp;C&amp;8&amp;A&amp;R&amp;8&amp;P of &amp;N</oddFooter>
      </headerFooter>
    </customSheetView>
    <customSheetView guid="{7B208CC4-03EC-49A3-9AEF-BDEAF48D6BE2}" showPageBreaks="1" printArea="1">
      <colBreaks count="2" manualBreakCount="2">
        <brk id="14" max="27" man="1"/>
        <brk id="17" max="1048575" man="1"/>
      </colBreaks>
      <pageMargins left="0.5" right="0.45" top="1" bottom="0.75" header="0.5" footer="0.5"/>
      <pageSetup scale="70" orientation="landscape" horizontalDpi="1200" verticalDpi="1200" r:id="rId3"/>
      <headerFooter alignWithMargins="0">
        <oddFooter>&amp;L&amp;8Sponsored by:  Randall W. Hamlett&amp;C&amp;8&amp;A&amp;R&amp;8&amp;P of &amp;N</oddFooter>
      </headerFooter>
    </customSheetView>
    <customSheetView guid="{FAFF7267-5C8D-421B-A6E7-C317663504A2}">
      <colBreaks count="4" manualBreakCount="4">
        <brk id="14" max="27" man="1"/>
        <brk id="17" max="1048575" man="1"/>
        <brk id="36" max="1048575" man="1"/>
        <brk id="56" max="1048575" man="1"/>
      </colBreaks>
      <pageMargins left="0.5" right="0.45" top="1" bottom="0.75" header="0.5" footer="0.5"/>
      <pageSetup scale="70" orientation="landscape" horizontalDpi="1200" verticalDpi="1200" r:id="rId4"/>
      <headerFooter alignWithMargins="0">
        <oddFooter>&amp;L&amp;8Sponsored by:  Randall W. Hamlett&amp;C&amp;8&amp;A&amp;R&amp;8&amp;P of &amp;N</oddFooter>
      </headerFooter>
    </customSheetView>
    <customSheetView guid="{659C7A86-29AF-4EB2-A484-62929168C99A}">
      <colBreaks count="4" manualBreakCount="4">
        <brk id="14" max="1048575" man="1"/>
        <brk id="15" max="27" man="1"/>
        <brk id="17" max="1048575" man="1"/>
        <brk id="36" max="1048575" man="1"/>
      </colBreaks>
      <pageMargins left="0.5" right="0.45" top="1" bottom="0.75" header="0.5" footer="0.5"/>
      <pageSetup scale="70" orientation="landscape" horizontalDpi="1200" verticalDpi="1200" r:id="rId5"/>
      <headerFooter alignWithMargins="0">
        <oddFooter>&amp;L&amp;8Sponsored by:  Randall W. Hamlett&amp;C&amp;8&amp;A&amp;R&amp;8&amp;P of &amp;N</oddFooter>
      </headerFooter>
    </customSheetView>
    <customSheetView guid="{DE1D8474-1C81-4DEF-9FC4-4CC6D52CA0A7}">
      <colBreaks count="4" manualBreakCount="4">
        <brk id="14" max="27" man="1"/>
        <brk id="17" max="1048575" man="1"/>
        <brk id="36" max="1048575" man="1"/>
        <brk id="56" max="1048575" man="1"/>
      </colBreaks>
      <pageMargins left="0.5" right="0.45" top="1" bottom="0.75" header="0.5" footer="0.5"/>
      <pageSetup scale="70" orientation="landscape" horizontalDpi="1200" verticalDpi="1200" r:id="rId6"/>
      <headerFooter alignWithMargins="0">
        <oddFooter>&amp;L&amp;8Sponsored by:  Randall W. Hamlett&amp;C&amp;8&amp;A&amp;R&amp;8&amp;P of &amp;N</oddFooter>
      </headerFooter>
    </customSheetView>
  </customSheetViews>
  <printOptions horizontalCentered="1"/>
  <pageMargins left="0.75" right="0.75" top="1" bottom="1" header="0.75" footer="0.75"/>
  <pageSetup scale="75" pageOrder="overThenDown" orientation="landscape" r:id="rId7"/>
  <headerFooter alignWithMargins="0">
    <oddFooter>&amp;L&amp;8Sponsored by:  Randall W. Hamlett and Gilbert T. Hughes</oddFooter>
  </headerFooter>
  <colBreaks count="2" manualBreakCount="2">
    <brk id="29" max="1048575" man="1"/>
    <brk id="49" max="1048575" man="1"/>
  </col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dimension ref="A1:U67"/>
  <sheetViews>
    <sheetView workbookViewId="0"/>
  </sheetViews>
  <sheetFormatPr defaultColWidth="9.140625" defaultRowHeight="11.25"/>
  <cols>
    <col min="1" max="1" width="4.85546875" style="939" customWidth="1"/>
    <col min="2" max="2" width="8.5703125" style="939" customWidth="1"/>
    <col min="3" max="3" width="35" style="939" customWidth="1"/>
    <col min="4" max="4" width="8.5703125" style="939" customWidth="1"/>
    <col min="5" max="5" width="9" style="953" customWidth="1"/>
    <col min="6" max="6" width="12.42578125" style="939" customWidth="1"/>
    <col min="7" max="7" width="7.5703125" style="939" customWidth="1"/>
    <col min="8" max="8" width="7.5703125" style="947" bestFit="1" customWidth="1"/>
    <col min="9" max="9" width="8.42578125" style="947" customWidth="1"/>
    <col min="10" max="10" width="10.42578125" style="947" customWidth="1"/>
    <col min="11" max="11" width="4.140625" style="939" customWidth="1"/>
    <col min="12" max="12" width="5.28515625" style="939" bestFit="1" customWidth="1"/>
    <col min="13" max="13" width="6.28515625" style="982" customWidth="1"/>
    <col min="14" max="14" width="6.85546875" style="939" customWidth="1"/>
    <col min="15" max="15" width="5.85546875" style="940" customWidth="1"/>
    <col min="16" max="16" width="6.140625" style="940" customWidth="1"/>
    <col min="17" max="17" width="9" style="939" customWidth="1"/>
    <col min="18" max="16384" width="9.140625" style="939"/>
  </cols>
  <sheetData>
    <row r="1" spans="1:21" ht="13.5" customHeight="1">
      <c r="B1" s="1222" t="s">
        <v>465</v>
      </c>
      <c r="C1" s="972"/>
      <c r="D1" s="937"/>
      <c r="Q1" s="954" t="s">
        <v>1672</v>
      </c>
    </row>
    <row r="2" spans="1:21">
      <c r="B2" s="295" t="s">
        <v>1407</v>
      </c>
      <c r="C2" s="893"/>
      <c r="D2" s="934"/>
      <c r="E2" s="939"/>
      <c r="H2" s="939"/>
      <c r="I2" s="939"/>
      <c r="J2" s="939"/>
    </row>
    <row r="3" spans="1:21">
      <c r="B3" s="1169" t="s">
        <v>321</v>
      </c>
      <c r="C3" s="893"/>
      <c r="D3" s="934"/>
      <c r="E3" s="939"/>
      <c r="H3" s="939"/>
      <c r="I3" s="939"/>
      <c r="J3" s="939"/>
    </row>
    <row r="4" spans="1:21" ht="12" thickBot="1">
      <c r="B4" s="1223" t="s">
        <v>1360</v>
      </c>
      <c r="C4" s="970"/>
      <c r="D4" s="932"/>
      <c r="E4" s="939"/>
      <c r="H4" s="939"/>
      <c r="I4" s="939"/>
      <c r="J4" s="939"/>
    </row>
    <row r="6" spans="1:21" ht="12" thickBot="1">
      <c r="E6" s="931">
        <v>1</v>
      </c>
      <c r="F6" s="931">
        <v>2</v>
      </c>
      <c r="G6" s="931">
        <v>3</v>
      </c>
      <c r="H6" s="931">
        <v>4</v>
      </c>
      <c r="I6" s="931">
        <v>5</v>
      </c>
      <c r="J6" s="931">
        <v>6</v>
      </c>
      <c r="K6" s="931">
        <v>7</v>
      </c>
      <c r="L6" s="931">
        <v>8</v>
      </c>
      <c r="M6" s="1003">
        <v>9</v>
      </c>
      <c r="N6" s="931">
        <v>10</v>
      </c>
      <c r="O6" s="931">
        <v>11</v>
      </c>
      <c r="P6" s="931">
        <v>12</v>
      </c>
      <c r="Q6" s="931">
        <v>13</v>
      </c>
    </row>
    <row r="7" spans="1:21" s="870" customFormat="1">
      <c r="A7" s="929"/>
      <c r="B7" s="1002" t="s">
        <v>611</v>
      </c>
      <c r="C7" s="926"/>
      <c r="D7" s="981" t="s">
        <v>583</v>
      </c>
      <c r="E7" s="1001" t="s">
        <v>281</v>
      </c>
      <c r="F7" s="1000" t="s">
        <v>387</v>
      </c>
      <c r="G7" s="926" t="s">
        <v>251</v>
      </c>
      <c r="H7" s="926" t="s">
        <v>283</v>
      </c>
      <c r="I7" s="926" t="s">
        <v>773</v>
      </c>
      <c r="J7" s="926" t="s">
        <v>284</v>
      </c>
      <c r="K7" s="926" t="s">
        <v>285</v>
      </c>
      <c r="L7" s="926" t="s">
        <v>383</v>
      </c>
      <c r="M7" s="926" t="s">
        <v>162</v>
      </c>
      <c r="N7" s="926" t="s">
        <v>163</v>
      </c>
      <c r="O7" s="926" t="s">
        <v>993</v>
      </c>
      <c r="P7" s="926" t="s">
        <v>270</v>
      </c>
      <c r="Q7" s="926" t="s">
        <v>283</v>
      </c>
    </row>
    <row r="8" spans="1:21" s="870" customFormat="1">
      <c r="A8" s="925" t="s">
        <v>272</v>
      </c>
      <c r="B8" s="999" t="s">
        <v>250</v>
      </c>
      <c r="C8" s="923" t="s">
        <v>878</v>
      </c>
      <c r="D8" s="907" t="s">
        <v>586</v>
      </c>
      <c r="E8" s="998" t="s">
        <v>352</v>
      </c>
      <c r="F8" s="950" t="s">
        <v>388</v>
      </c>
      <c r="G8" s="923" t="s">
        <v>176</v>
      </c>
      <c r="H8" s="923" t="s">
        <v>354</v>
      </c>
      <c r="I8" s="923" t="s">
        <v>774</v>
      </c>
      <c r="J8" s="923" t="s">
        <v>355</v>
      </c>
      <c r="K8" s="923" t="s">
        <v>356</v>
      </c>
      <c r="L8" s="923" t="s">
        <v>286</v>
      </c>
      <c r="M8" s="997"/>
      <c r="N8" s="923"/>
      <c r="O8" s="923"/>
      <c r="P8" s="923"/>
      <c r="Q8" s="923"/>
    </row>
    <row r="9" spans="1:21" s="870" customFormat="1" ht="12" thickBot="1">
      <c r="A9" s="922" t="s">
        <v>1083</v>
      </c>
      <c r="B9" s="996"/>
      <c r="C9" s="919"/>
      <c r="D9" s="995"/>
      <c r="E9" s="994"/>
      <c r="F9" s="949"/>
      <c r="G9" s="919"/>
      <c r="H9" s="919"/>
      <c r="I9" s="919" t="s">
        <v>286</v>
      </c>
      <c r="J9" s="919"/>
      <c r="K9" s="919"/>
      <c r="L9" s="919" t="s">
        <v>357</v>
      </c>
      <c r="M9" s="993"/>
      <c r="N9" s="919"/>
      <c r="O9" s="919"/>
      <c r="P9" s="919"/>
      <c r="Q9" s="920"/>
    </row>
    <row r="10" spans="1:21">
      <c r="A10" s="891">
        <v>1</v>
      </c>
      <c r="B10" s="796"/>
      <c r="C10" s="796"/>
      <c r="D10" s="871"/>
      <c r="F10" s="992"/>
      <c r="G10" s="1166"/>
      <c r="H10" s="992"/>
      <c r="I10" s="991"/>
      <c r="J10" s="985"/>
      <c r="K10" s="983"/>
      <c r="L10" s="983"/>
      <c r="M10" s="1165"/>
      <c r="N10" s="1165"/>
      <c r="O10" s="1165"/>
      <c r="P10" s="1165"/>
      <c r="Q10" s="1165"/>
      <c r="R10" s="976"/>
      <c r="S10" s="976"/>
      <c r="T10" s="976"/>
    </row>
    <row r="11" spans="1:21">
      <c r="A11" s="891">
        <f t="shared" ref="A11:A15" si="0">+A10+1</f>
        <v>2</v>
      </c>
      <c r="B11" s="784"/>
      <c r="C11" s="784"/>
      <c r="D11" s="871"/>
      <c r="E11" s="1159"/>
      <c r="F11" s="992"/>
      <c r="G11" s="992"/>
      <c r="H11" s="992"/>
      <c r="I11" s="991"/>
      <c r="J11" s="985"/>
      <c r="K11" s="983"/>
      <c r="L11" s="967"/>
      <c r="M11" s="1165"/>
      <c r="N11" s="1165"/>
      <c r="O11" s="1165"/>
      <c r="P11" s="1165"/>
      <c r="Q11" s="1165"/>
      <c r="R11" s="976"/>
      <c r="S11" s="976"/>
      <c r="T11" s="976"/>
    </row>
    <row r="12" spans="1:21" ht="15">
      <c r="A12" s="891">
        <f t="shared" si="0"/>
        <v>3</v>
      </c>
      <c r="B12" s="1801" t="s">
        <v>1655</v>
      </c>
      <c r="C12" s="784"/>
      <c r="D12" s="871"/>
      <c r="E12" s="1159"/>
      <c r="F12" s="992"/>
      <c r="G12" s="992"/>
      <c r="H12" s="992"/>
      <c r="I12" s="991"/>
      <c r="J12" s="985"/>
      <c r="K12" s="983"/>
      <c r="L12" s="967"/>
      <c r="M12" s="1165"/>
      <c r="N12" s="1165"/>
      <c r="O12" s="1165"/>
      <c r="P12" s="1165"/>
      <c r="Q12" s="1165"/>
      <c r="R12" s="976"/>
      <c r="S12" s="976"/>
      <c r="T12" s="976"/>
    </row>
    <row r="13" spans="1:21">
      <c r="A13" s="891">
        <f t="shared" si="0"/>
        <v>4</v>
      </c>
      <c r="B13" s="784"/>
      <c r="C13" s="784"/>
      <c r="D13" s="871"/>
      <c r="E13" s="1159"/>
      <c r="F13" s="992"/>
      <c r="G13" s="992"/>
      <c r="H13" s="992"/>
      <c r="I13" s="991"/>
      <c r="J13" s="985"/>
      <c r="K13" s="983"/>
      <c r="L13" s="967"/>
      <c r="M13" s="1165"/>
      <c r="N13" s="1165"/>
      <c r="O13" s="1165"/>
      <c r="P13" s="1165"/>
      <c r="Q13" s="1165"/>
      <c r="R13" s="976"/>
      <c r="S13" s="976"/>
      <c r="T13" s="976"/>
    </row>
    <row r="14" spans="1:21" ht="12" thickBot="1">
      <c r="A14" s="891">
        <f t="shared" si="0"/>
        <v>5</v>
      </c>
      <c r="B14" s="784"/>
      <c r="C14" s="784"/>
      <c r="D14" s="871"/>
      <c r="E14" s="1159"/>
      <c r="F14" s="992"/>
      <c r="G14" s="992"/>
      <c r="H14" s="992"/>
      <c r="I14" s="991"/>
      <c r="J14" s="985"/>
      <c r="K14" s="983"/>
      <c r="L14" s="967"/>
      <c r="M14" s="1165"/>
      <c r="N14" s="1165"/>
      <c r="O14" s="1165"/>
      <c r="P14" s="1165"/>
      <c r="Q14" s="1165"/>
      <c r="R14" s="976"/>
      <c r="S14" s="976"/>
      <c r="T14" s="976"/>
    </row>
    <row r="15" spans="1:21" ht="12" thickBot="1">
      <c r="A15" s="891">
        <f t="shared" si="0"/>
        <v>6</v>
      </c>
      <c r="B15" s="990" t="s">
        <v>980</v>
      </c>
      <c r="C15" s="989"/>
      <c r="D15" s="905" t="s">
        <v>267</v>
      </c>
      <c r="E15" s="988"/>
      <c r="F15" s="988"/>
      <c r="G15" s="988"/>
      <c r="H15" s="988"/>
      <c r="I15" s="973"/>
      <c r="J15" s="987"/>
      <c r="K15" s="973"/>
      <c r="L15" s="973"/>
      <c r="M15" s="987"/>
      <c r="N15" s="987"/>
      <c r="O15" s="987"/>
      <c r="P15" s="987"/>
      <c r="Q15" s="987"/>
      <c r="R15" s="976"/>
      <c r="S15" s="976"/>
      <c r="T15" s="976"/>
      <c r="U15" s="976"/>
    </row>
    <row r="16" spans="1:21">
      <c r="A16" s="891"/>
      <c r="E16" s="985"/>
      <c r="F16" s="976"/>
      <c r="G16" s="976"/>
      <c r="H16" s="976"/>
      <c r="I16" s="976"/>
      <c r="J16" s="976"/>
      <c r="K16" s="976"/>
      <c r="L16" s="976"/>
      <c r="M16" s="984"/>
      <c r="N16" s="976"/>
      <c r="O16" s="983"/>
      <c r="P16" s="983"/>
      <c r="Q16" s="976"/>
      <c r="R16" s="976"/>
      <c r="S16" s="976"/>
      <c r="T16" s="976"/>
    </row>
    <row r="17" spans="1:20">
      <c r="A17" s="891"/>
      <c r="E17" s="985"/>
      <c r="F17" s="893"/>
      <c r="G17" s="976"/>
      <c r="H17" s="976"/>
      <c r="I17" s="976"/>
      <c r="J17" s="986"/>
      <c r="K17" s="976"/>
      <c r="L17" s="976"/>
      <c r="M17" s="984"/>
      <c r="N17" s="976"/>
      <c r="O17" s="983"/>
      <c r="P17" s="983"/>
      <c r="Q17" s="976"/>
      <c r="R17" s="976"/>
      <c r="S17" s="976"/>
      <c r="T17" s="976"/>
    </row>
    <row r="18" spans="1:20">
      <c r="A18" s="891"/>
      <c r="E18" s="985"/>
      <c r="F18" s="976"/>
      <c r="G18" s="976"/>
      <c r="H18" s="976"/>
      <c r="I18" s="976"/>
      <c r="J18" s="976"/>
      <c r="K18" s="976"/>
      <c r="L18" s="976"/>
      <c r="M18" s="984"/>
      <c r="N18" s="976"/>
      <c r="O18" s="983"/>
      <c r="P18" s="983"/>
      <c r="Q18" s="976"/>
      <c r="R18" s="976"/>
      <c r="S18" s="976"/>
      <c r="T18" s="976"/>
    </row>
    <row r="19" spans="1:20">
      <c r="E19" s="985"/>
      <c r="F19" s="976"/>
      <c r="G19" s="976"/>
      <c r="H19" s="976"/>
      <c r="I19" s="976"/>
      <c r="J19" s="976"/>
      <c r="K19" s="976"/>
      <c r="L19" s="976"/>
      <c r="M19" s="984"/>
      <c r="N19" s="976"/>
      <c r="O19" s="983"/>
      <c r="P19" s="983"/>
      <c r="Q19" s="976"/>
      <c r="R19" s="976"/>
      <c r="S19" s="976"/>
      <c r="T19" s="976"/>
    </row>
    <row r="20" spans="1:20">
      <c r="E20" s="976"/>
      <c r="F20" s="979"/>
      <c r="G20" s="979"/>
      <c r="H20" s="985"/>
      <c r="I20" s="985"/>
      <c r="J20" s="985"/>
      <c r="K20" s="976"/>
      <c r="L20" s="976"/>
      <c r="M20" s="984"/>
      <c r="N20" s="976"/>
      <c r="O20" s="983"/>
      <c r="P20" s="983"/>
      <c r="Q20" s="976"/>
      <c r="R20" s="976"/>
      <c r="S20" s="976"/>
      <c r="T20" s="976"/>
    </row>
    <row r="21" spans="1:20">
      <c r="E21" s="976"/>
      <c r="F21" s="979"/>
      <c r="G21" s="979"/>
      <c r="H21" s="985"/>
      <c r="I21" s="985"/>
      <c r="J21" s="985"/>
      <c r="K21" s="976"/>
      <c r="L21" s="976"/>
      <c r="M21" s="984"/>
      <c r="N21" s="976"/>
      <c r="O21" s="983"/>
      <c r="P21" s="983"/>
      <c r="Q21" s="976"/>
      <c r="R21" s="976"/>
      <c r="S21" s="976"/>
      <c r="T21" s="976"/>
    </row>
    <row r="22" spans="1:20">
      <c r="E22" s="976"/>
      <c r="F22" s="979"/>
      <c r="G22" s="979"/>
      <c r="H22" s="985"/>
      <c r="I22" s="985"/>
      <c r="J22" s="985"/>
      <c r="K22" s="976"/>
      <c r="L22" s="976"/>
      <c r="M22" s="984"/>
      <c r="N22" s="976"/>
      <c r="O22" s="983"/>
      <c r="P22" s="983"/>
      <c r="Q22" s="976"/>
      <c r="R22" s="976"/>
      <c r="S22" s="976"/>
      <c r="T22" s="976"/>
    </row>
    <row r="23" spans="1:20">
      <c r="E23" s="985"/>
      <c r="F23" s="976"/>
      <c r="G23" s="976"/>
      <c r="H23" s="976"/>
      <c r="I23" s="976"/>
      <c r="J23" s="976"/>
      <c r="K23" s="976"/>
      <c r="L23" s="976"/>
      <c r="M23" s="984"/>
      <c r="N23" s="976"/>
      <c r="O23" s="983"/>
      <c r="P23" s="983"/>
      <c r="Q23" s="976"/>
      <c r="R23" s="976"/>
      <c r="S23" s="976"/>
      <c r="T23" s="976"/>
    </row>
    <row r="24" spans="1:20">
      <c r="E24" s="985"/>
      <c r="F24" s="976"/>
      <c r="G24" s="976"/>
      <c r="H24" s="976"/>
      <c r="I24" s="976"/>
      <c r="J24" s="976"/>
      <c r="K24" s="976"/>
      <c r="L24" s="976"/>
      <c r="M24" s="984"/>
      <c r="N24" s="976"/>
      <c r="O24" s="983"/>
      <c r="P24" s="983"/>
      <c r="Q24" s="976"/>
      <c r="R24" s="976"/>
      <c r="S24" s="976"/>
      <c r="T24" s="976"/>
    </row>
    <row r="25" spans="1:20">
      <c r="E25" s="985"/>
      <c r="F25" s="976"/>
      <c r="G25" s="976"/>
      <c r="H25" s="976"/>
      <c r="I25" s="976"/>
      <c r="J25" s="976"/>
      <c r="K25" s="976"/>
      <c r="L25" s="976"/>
      <c r="M25" s="984"/>
      <c r="N25" s="976"/>
      <c r="O25" s="983"/>
      <c r="P25" s="983"/>
      <c r="Q25" s="976"/>
      <c r="R25" s="976"/>
      <c r="S25" s="976"/>
      <c r="T25" s="976"/>
    </row>
    <row r="26" spans="1:20">
      <c r="H26" s="939"/>
      <c r="I26" s="939"/>
      <c r="J26" s="939"/>
    </row>
    <row r="27" spans="1:20">
      <c r="H27" s="939"/>
      <c r="I27" s="939"/>
      <c r="J27" s="939"/>
    </row>
    <row r="28" spans="1:20">
      <c r="H28" s="939"/>
      <c r="I28" s="939"/>
      <c r="J28" s="939"/>
    </row>
    <row r="29" spans="1:20">
      <c r="H29" s="939"/>
      <c r="I29" s="939"/>
      <c r="J29" s="939"/>
    </row>
    <row r="30" spans="1:20">
      <c r="H30" s="939"/>
      <c r="I30" s="939"/>
      <c r="J30" s="939"/>
    </row>
    <row r="31" spans="1:20">
      <c r="H31" s="939"/>
      <c r="I31" s="939"/>
      <c r="J31" s="939"/>
    </row>
    <row r="32" spans="1:20">
      <c r="H32" s="939"/>
      <c r="I32" s="939"/>
      <c r="J32" s="939"/>
    </row>
    <row r="33" spans="8:10">
      <c r="H33" s="939"/>
      <c r="I33" s="939"/>
      <c r="J33" s="939"/>
    </row>
    <row r="34" spans="8:10">
      <c r="H34" s="939"/>
      <c r="I34" s="939"/>
      <c r="J34" s="939"/>
    </row>
    <row r="35" spans="8:10">
      <c r="H35" s="939"/>
      <c r="I35" s="939"/>
      <c r="J35" s="939"/>
    </row>
    <row r="36" spans="8:10">
      <c r="H36" s="939"/>
      <c r="I36" s="939"/>
      <c r="J36" s="939"/>
    </row>
    <row r="37" spans="8:10">
      <c r="H37" s="939"/>
      <c r="I37" s="939"/>
      <c r="J37" s="939"/>
    </row>
    <row r="38" spans="8:10">
      <c r="H38" s="939"/>
      <c r="I38" s="939"/>
      <c r="J38" s="939"/>
    </row>
    <row r="39" spans="8:10">
      <c r="H39" s="939"/>
      <c r="I39" s="939"/>
      <c r="J39" s="939"/>
    </row>
    <row r="40" spans="8:10">
      <c r="H40" s="939"/>
      <c r="I40" s="939"/>
      <c r="J40" s="939"/>
    </row>
    <row r="41" spans="8:10">
      <c r="H41" s="939"/>
      <c r="I41" s="939"/>
      <c r="J41" s="939"/>
    </row>
    <row r="42" spans="8:10">
      <c r="H42" s="939"/>
      <c r="I42" s="939"/>
      <c r="J42" s="939"/>
    </row>
    <row r="43" spans="8:10">
      <c r="H43" s="939"/>
      <c r="I43" s="939"/>
      <c r="J43" s="939"/>
    </row>
    <row r="44" spans="8:10">
      <c r="H44" s="939"/>
      <c r="I44" s="939"/>
      <c r="J44" s="939"/>
    </row>
    <row r="45" spans="8:10">
      <c r="H45" s="939"/>
      <c r="I45" s="939"/>
      <c r="J45" s="939"/>
    </row>
    <row r="46" spans="8:10">
      <c r="H46" s="939"/>
      <c r="I46" s="939"/>
      <c r="J46" s="939"/>
    </row>
    <row r="47" spans="8:10">
      <c r="H47" s="939"/>
      <c r="I47" s="939"/>
      <c r="J47" s="939"/>
    </row>
    <row r="48" spans="8:10">
      <c r="H48" s="939"/>
      <c r="I48" s="939"/>
      <c r="J48" s="939"/>
    </row>
    <row r="49" spans="8:10">
      <c r="H49" s="939"/>
      <c r="I49" s="939"/>
      <c r="J49" s="939"/>
    </row>
    <row r="50" spans="8:10">
      <c r="H50" s="939"/>
      <c r="I50" s="939"/>
      <c r="J50" s="939"/>
    </row>
    <row r="51" spans="8:10">
      <c r="H51" s="939"/>
      <c r="I51" s="939"/>
      <c r="J51" s="939"/>
    </row>
    <row r="52" spans="8:10">
      <c r="H52" s="939"/>
      <c r="I52" s="939"/>
      <c r="J52" s="939"/>
    </row>
    <row r="53" spans="8:10">
      <c r="H53" s="939"/>
      <c r="I53" s="939"/>
      <c r="J53" s="939"/>
    </row>
    <row r="54" spans="8:10">
      <c r="H54" s="939"/>
      <c r="I54" s="939"/>
      <c r="J54" s="939"/>
    </row>
    <row r="55" spans="8:10">
      <c r="H55" s="939"/>
      <c r="I55" s="939"/>
      <c r="J55" s="939"/>
    </row>
    <row r="56" spans="8:10">
      <c r="H56" s="939"/>
      <c r="I56" s="939"/>
      <c r="J56" s="939"/>
    </row>
    <row r="57" spans="8:10">
      <c r="H57" s="939"/>
      <c r="I57" s="939"/>
      <c r="J57" s="939"/>
    </row>
    <row r="58" spans="8:10">
      <c r="H58" s="939"/>
      <c r="I58" s="939"/>
      <c r="J58" s="939"/>
    </row>
    <row r="59" spans="8:10">
      <c r="H59" s="939"/>
      <c r="I59" s="939"/>
      <c r="J59" s="939"/>
    </row>
    <row r="60" spans="8:10">
      <c r="H60" s="939"/>
      <c r="I60" s="939"/>
      <c r="J60" s="939"/>
    </row>
    <row r="61" spans="8:10">
      <c r="H61" s="939"/>
      <c r="I61" s="939"/>
      <c r="J61" s="939"/>
    </row>
    <row r="62" spans="8:10">
      <c r="H62" s="939"/>
      <c r="I62" s="939"/>
      <c r="J62" s="939"/>
    </row>
    <row r="63" spans="8:10">
      <c r="H63" s="939"/>
      <c r="I63" s="939"/>
      <c r="J63" s="939"/>
    </row>
    <row r="64" spans="8:10">
      <c r="H64" s="939"/>
      <c r="I64" s="939"/>
      <c r="J64" s="939"/>
    </row>
    <row r="65" spans="8:10">
      <c r="H65" s="939"/>
      <c r="I65" s="939"/>
      <c r="J65" s="939"/>
    </row>
    <row r="66" spans="8:10">
      <c r="H66" s="939"/>
      <c r="I66" s="939"/>
      <c r="J66" s="939"/>
    </row>
    <row r="67" spans="8:10">
      <c r="H67" s="939"/>
      <c r="I67" s="939"/>
      <c r="J67" s="939"/>
    </row>
  </sheetData>
  <customSheetViews>
    <customSheetView guid="{700BB901-DE3D-40AF-9E84-3437521A0345}" showPageBreaks="1">
      <rowBreaks count="29" manualBreakCount="29">
        <brk id="53" max="16383" man="1"/>
        <brk id="58" max="16383" man="1"/>
        <brk id="59" max="16" man="1"/>
        <brk id="61" max="16" man="1"/>
        <brk id="64" max="16383" man="1"/>
        <brk id="65" max="16383" man="1"/>
        <brk id="66" max="16383" man="1"/>
        <brk id="67" max="16383" man="1"/>
        <brk id="68" max="16383" man="1"/>
        <brk id="69" max="16383" man="1"/>
        <brk id="70" max="16383" man="1"/>
        <brk id="71" max="16383" man="1"/>
        <brk id="72" max="16383" man="1"/>
        <brk id="73" max="16383" man="1"/>
        <brk id="74" max="16383" man="1"/>
        <brk id="75" max="16383" man="1"/>
        <brk id="76" max="16383" man="1"/>
        <brk id="77" max="16383" man="1"/>
        <brk id="78" max="16383" man="1"/>
        <brk id="79" max="16383" man="1"/>
        <brk id="80" max="16383" man="1"/>
        <brk id="81" max="16383" man="1"/>
        <brk id="82" max="16383" man="1"/>
        <brk id="83" max="16383" man="1"/>
        <brk id="84" max="16383" man="1"/>
        <brk id="85" max="16383" man="1"/>
        <brk id="86" max="16383" man="1"/>
        <brk id="87" max="16383" man="1"/>
        <brk id="112" max="16" man="1"/>
      </rowBreaks>
      <pageMargins left="0.5" right="0.5" top="1" bottom="0.75" header="0.5" footer="0.5"/>
      <pageSetup scale="65" pageOrder="overThenDown" orientation="landscape" horizontalDpi="1200" verticalDpi="1200" r:id="rId1"/>
      <headerFooter alignWithMargins="0">
        <oddFooter>&amp;L&amp;8Sponsored by:  Randall W. Hamlett&amp;C&amp;8&amp;A&amp;R&amp;8&amp;P of &amp;N</oddFooter>
      </headerFooter>
    </customSheetView>
    <customSheetView guid="{D30DA162-D620-4A19-970C-1046A6A23ED1}">
      <rowBreaks count="5" manualBreakCount="5">
        <brk id="54" max="16" man="1"/>
        <brk id="61" max="16" man="1"/>
        <brk id="64" max="16" man="1"/>
        <brk id="65" max="16" man="1"/>
        <brk id="112" max="16" man="1"/>
      </rowBreaks>
      <pageMargins left="0.5" right="0.5" top="1" bottom="0.75" header="0.5" footer="0.5"/>
      <pageSetup scale="65" pageOrder="overThenDown" orientation="landscape" horizontalDpi="1200" verticalDpi="1200" r:id="rId2"/>
      <headerFooter alignWithMargins="0">
        <oddFooter>&amp;L&amp;8Sponsored by:  Randall W. Hamlett&amp;C&amp;8&amp;A&amp;R&amp;8&amp;P of &amp;N</oddFooter>
      </headerFooter>
    </customSheetView>
    <customSheetView guid="{7B208CC4-03EC-49A3-9AEF-BDEAF48D6BE2}" showPageBreaks="1" printArea="1">
      <rowBreaks count="3" manualBreakCount="3">
        <brk id="53" max="16" man="1"/>
        <brk id="61" max="16" man="1"/>
        <brk id="112" max="16" man="1"/>
      </rowBreaks>
      <pageMargins left="0.5" right="0.5" top="1" bottom="0.75" header="0.5" footer="0.5"/>
      <pageSetup scale="65" pageOrder="overThenDown" orientation="landscape" horizontalDpi="1200" verticalDpi="1200" r:id="rId3"/>
      <headerFooter alignWithMargins="0">
        <oddFooter>&amp;L&amp;8Sponsored by:  Randall W. Hamlett&amp;C&amp;8&amp;A&amp;R&amp;8&amp;P of &amp;N</oddFooter>
      </headerFooter>
    </customSheetView>
    <customSheetView guid="{FAFF7267-5C8D-421B-A6E7-C317663504A2}">
      <rowBreaks count="3" manualBreakCount="3">
        <brk id="53" max="16" man="1"/>
        <brk id="61" max="16" man="1"/>
        <brk id="112" max="16" man="1"/>
      </rowBreaks>
      <pageMargins left="0.5" right="0.5" top="1" bottom="0.75" header="0.5" footer="0.5"/>
      <pageSetup scale="65" pageOrder="overThenDown" orientation="landscape" horizontalDpi="1200" verticalDpi="1200" r:id="rId4"/>
      <headerFooter alignWithMargins="0">
        <oddFooter>&amp;L&amp;8Sponsored by:  Randall W. Hamlett&amp;C&amp;8&amp;A&amp;R&amp;8&amp;P of &amp;N</oddFooter>
      </headerFooter>
    </customSheetView>
    <customSheetView guid="{659C7A86-29AF-4EB2-A484-62929168C99A}">
      <rowBreaks count="3" manualBreakCount="3">
        <brk id="53" max="16383" man="1"/>
        <brk id="61" max="16" man="1"/>
        <brk id="112" max="16" man="1"/>
      </rowBreaks>
      <pageMargins left="0.5" right="0.5" top="1" bottom="0.75" header="0.5" footer="0.5"/>
      <pageSetup scale="65" pageOrder="overThenDown" orientation="landscape" horizontalDpi="1200" verticalDpi="1200" r:id="rId5"/>
      <headerFooter alignWithMargins="0">
        <oddFooter>&amp;L&amp;8Sponsored by:  Randall W. Hamlett&amp;C&amp;8&amp;A&amp;R&amp;8&amp;P of &amp;N</oddFooter>
      </headerFooter>
    </customSheetView>
    <customSheetView guid="{DE1D8474-1C81-4DEF-9FC4-4CC6D52CA0A7}">
      <rowBreaks count="2" manualBreakCount="2">
        <brk id="53" max="16" man="1"/>
        <brk id="61" max="16" man="1"/>
      </rowBreaks>
      <pageMargins left="0.5" right="0.5" top="1" bottom="0.75" header="0.5" footer="0.5"/>
      <pageSetup scale="65" pageOrder="overThenDown" orientation="landscape" horizontalDpi="1200" verticalDpi="1200" r:id="rId6"/>
      <headerFooter alignWithMargins="0">
        <oddFooter>&amp;L&amp;8Sponsored by:  Randall W. Hamlett&amp;C&amp;8&amp;A&amp;R&amp;8&amp;P of &amp;N</oddFooter>
      </headerFooter>
    </customSheetView>
  </customSheetViews>
  <printOptions horizontalCentered="1"/>
  <pageMargins left="0.75" right="0.75" top="1" bottom="1" header="0.75" footer="0.75"/>
  <pageSetup scale="75" pageOrder="overThenDown" orientation="landscape" r:id="rId7"/>
  <headerFooter alignWithMargins="0">
    <oddFooter>&amp;L&amp;8Sponsored by:  Randall W. Hamlett and Gilbert T. Hughes</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9"/>
  <dimension ref="A1:Q169"/>
  <sheetViews>
    <sheetView workbookViewId="0"/>
  </sheetViews>
  <sheetFormatPr defaultColWidth="9.140625" defaultRowHeight="11.25"/>
  <cols>
    <col min="1" max="1" width="4.85546875" style="939" customWidth="1"/>
    <col min="2" max="2" width="8.5703125" style="939" customWidth="1"/>
    <col min="3" max="3" width="30.7109375" style="939" customWidth="1"/>
    <col min="4" max="4" width="9.5703125" style="939" customWidth="1"/>
    <col min="5" max="5" width="8.5703125" style="939" bestFit="1" customWidth="1"/>
    <col min="6" max="6" width="12.5703125" style="939" customWidth="1"/>
    <col min="7" max="7" width="5.85546875" style="939" bestFit="1" customWidth="1"/>
    <col min="8" max="8" width="7.42578125" style="1004" bestFit="1" customWidth="1"/>
    <col min="9" max="9" width="10.5703125" style="947" customWidth="1"/>
    <col min="10" max="10" width="9.85546875" style="947" customWidth="1"/>
    <col min="11" max="11" width="5.5703125" style="939" customWidth="1"/>
    <col min="12" max="12" width="5.28515625" style="939" bestFit="1" customWidth="1"/>
    <col min="13" max="14" width="8" style="939" bestFit="1" customWidth="1"/>
    <col min="15" max="15" width="7.140625" style="939" customWidth="1"/>
    <col min="16" max="16" width="7" style="939" customWidth="1"/>
    <col min="17" max="17" width="7.42578125" style="939" customWidth="1"/>
    <col min="18" max="16384" width="9.140625" style="939"/>
  </cols>
  <sheetData>
    <row r="1" spans="1:17">
      <c r="B1" s="1222" t="s">
        <v>465</v>
      </c>
      <c r="C1" s="972"/>
      <c r="D1" s="937"/>
      <c r="H1" s="940"/>
      <c r="I1" s="939"/>
      <c r="J1" s="939"/>
      <c r="Q1" s="954" t="s">
        <v>1673</v>
      </c>
    </row>
    <row r="2" spans="1:17">
      <c r="B2" s="295" t="s">
        <v>1407</v>
      </c>
      <c r="C2" s="893"/>
      <c r="D2" s="934"/>
      <c r="H2" s="940"/>
      <c r="I2" s="939"/>
      <c r="J2" s="939"/>
    </row>
    <row r="3" spans="1:17">
      <c r="B3" s="1169" t="s">
        <v>1039</v>
      </c>
      <c r="C3" s="893"/>
      <c r="D3" s="934"/>
      <c r="H3" s="940"/>
      <c r="I3" s="939"/>
      <c r="J3" s="939"/>
    </row>
    <row r="4" spans="1:17" ht="12" thickBot="1">
      <c r="B4" s="1223" t="s">
        <v>1360</v>
      </c>
      <c r="C4" s="970"/>
      <c r="D4" s="932"/>
    </row>
    <row r="5" spans="1:17">
      <c r="A5" s="893"/>
      <c r="B5" s="893"/>
      <c r="C5" s="893"/>
      <c r="D5" s="893"/>
      <c r="E5" s="893"/>
      <c r="F5" s="893"/>
      <c r="G5" s="893"/>
      <c r="H5" s="910"/>
      <c r="I5" s="890"/>
      <c r="J5" s="890"/>
    </row>
    <row r="6" spans="1:17" ht="12" thickBot="1">
      <c r="A6" s="893"/>
      <c r="B6" s="893"/>
      <c r="C6" s="893"/>
      <c r="D6" s="893"/>
      <c r="E6" s="931">
        <v>1</v>
      </c>
      <c r="F6" s="931">
        <v>2</v>
      </c>
      <c r="G6" s="931">
        <v>3</v>
      </c>
      <c r="H6" s="931">
        <v>4</v>
      </c>
      <c r="I6" s="931">
        <v>5</v>
      </c>
      <c r="J6" s="931">
        <v>6</v>
      </c>
      <c r="K6" s="931">
        <v>7</v>
      </c>
      <c r="L6" s="931">
        <v>8</v>
      </c>
      <c r="M6" s="931">
        <v>9</v>
      </c>
      <c r="N6" s="931">
        <v>10</v>
      </c>
      <c r="O6" s="931">
        <v>11</v>
      </c>
      <c r="P6" s="931">
        <v>12</v>
      </c>
      <c r="Q6" s="931">
        <v>13</v>
      </c>
    </row>
    <row r="7" spans="1:17" s="870" customFormat="1">
      <c r="A7" s="929"/>
      <c r="B7" s="928"/>
      <c r="C7" s="928"/>
      <c r="D7" s="928"/>
      <c r="E7" s="951"/>
      <c r="F7" s="951"/>
      <c r="G7" s="928"/>
      <c r="H7" s="926" t="s">
        <v>352</v>
      </c>
      <c r="I7" s="926" t="s">
        <v>355</v>
      </c>
      <c r="J7" s="928"/>
      <c r="K7" s="928"/>
      <c r="L7" s="928"/>
      <c r="M7" s="926"/>
      <c r="N7" s="926"/>
      <c r="O7" s="926"/>
      <c r="P7" s="927"/>
      <c r="Q7" s="926"/>
    </row>
    <row r="8" spans="1:17" s="870" customFormat="1">
      <c r="A8" s="925"/>
      <c r="B8" s="923" t="s">
        <v>611</v>
      </c>
      <c r="C8" s="923" t="s">
        <v>233</v>
      </c>
      <c r="D8" s="923" t="s">
        <v>583</v>
      </c>
      <c r="E8" s="998" t="s">
        <v>281</v>
      </c>
      <c r="F8" s="950" t="s">
        <v>387</v>
      </c>
      <c r="G8" s="923" t="s">
        <v>251</v>
      </c>
      <c r="H8" s="923" t="s">
        <v>283</v>
      </c>
      <c r="I8" s="923" t="s">
        <v>773</v>
      </c>
      <c r="J8" s="923" t="s">
        <v>284</v>
      </c>
      <c r="K8" s="923" t="s">
        <v>285</v>
      </c>
      <c r="L8" s="923" t="s">
        <v>383</v>
      </c>
      <c r="M8" s="923" t="s">
        <v>162</v>
      </c>
      <c r="N8" s="923" t="s">
        <v>163</v>
      </c>
      <c r="O8" s="923" t="s">
        <v>993</v>
      </c>
      <c r="P8" s="923" t="s">
        <v>270</v>
      </c>
      <c r="Q8" s="923" t="s">
        <v>283</v>
      </c>
    </row>
    <row r="9" spans="1:17" s="870" customFormat="1">
      <c r="A9" s="925" t="s">
        <v>272</v>
      </c>
      <c r="B9" s="923" t="s">
        <v>250</v>
      </c>
      <c r="C9" s="923"/>
      <c r="D9" s="923" t="s">
        <v>586</v>
      </c>
      <c r="E9" s="998" t="s">
        <v>352</v>
      </c>
      <c r="F9" s="950" t="s">
        <v>388</v>
      </c>
      <c r="G9" s="923" t="s">
        <v>176</v>
      </c>
      <c r="H9" s="923" t="s">
        <v>354</v>
      </c>
      <c r="I9" s="923" t="s">
        <v>774</v>
      </c>
      <c r="J9" s="923" t="s">
        <v>355</v>
      </c>
      <c r="K9" s="923" t="s">
        <v>356</v>
      </c>
      <c r="L9" s="923" t="s">
        <v>286</v>
      </c>
      <c r="M9" s="923"/>
      <c r="N9" s="923"/>
      <c r="O9" s="923"/>
      <c r="P9" s="923"/>
      <c r="Q9" s="923"/>
    </row>
    <row r="10" spans="1:17" s="870" customFormat="1" ht="12" thickBot="1">
      <c r="A10" s="922" t="s">
        <v>1083</v>
      </c>
      <c r="B10" s="919"/>
      <c r="C10" s="919"/>
      <c r="D10" s="919"/>
      <c r="E10" s="994"/>
      <c r="F10" s="949"/>
      <c r="G10" s="919"/>
      <c r="H10" s="919"/>
      <c r="I10" s="919" t="s">
        <v>286</v>
      </c>
      <c r="J10" s="919"/>
      <c r="K10" s="919"/>
      <c r="L10" s="919" t="s">
        <v>357</v>
      </c>
      <c r="M10" s="919"/>
      <c r="N10" s="919"/>
      <c r="O10" s="919"/>
      <c r="P10" s="919"/>
      <c r="Q10" s="920"/>
    </row>
    <row r="11" spans="1:17">
      <c r="A11" s="891">
        <v>1</v>
      </c>
      <c r="B11" s="1178"/>
      <c r="C11" s="1167"/>
      <c r="D11" s="871"/>
      <c r="E11" s="1168"/>
      <c r="F11" s="1011"/>
      <c r="G11" s="1011"/>
      <c r="H11" s="1165"/>
      <c r="I11" s="991"/>
      <c r="J11" s="1165"/>
      <c r="K11" s="983"/>
      <c r="L11" s="983"/>
      <c r="M11" s="1165"/>
      <c r="N11" s="1165"/>
      <c r="O11" s="1165"/>
      <c r="P11" s="1165"/>
      <c r="Q11" s="1165"/>
    </row>
    <row r="12" spans="1:17">
      <c r="A12" s="891">
        <f>+A11+1</f>
        <v>2</v>
      </c>
      <c r="B12" s="1178"/>
      <c r="C12" s="1167"/>
      <c r="D12" s="871"/>
      <c r="E12" s="1168"/>
      <c r="F12" s="1011"/>
      <c r="G12" s="1011"/>
      <c r="H12" s="1165"/>
      <c r="I12" s="991"/>
      <c r="J12" s="1165"/>
      <c r="K12" s="983"/>
      <c r="L12" s="983"/>
      <c r="M12" s="1165"/>
      <c r="N12" s="1165"/>
      <c r="O12" s="1165"/>
      <c r="P12" s="1165"/>
      <c r="Q12" s="1165"/>
    </row>
    <row r="13" spans="1:17" ht="15">
      <c r="A13" s="891">
        <f t="shared" ref="A13:A16" si="0">+A12+1</f>
        <v>3</v>
      </c>
      <c r="B13" s="1801" t="s">
        <v>1655</v>
      </c>
      <c r="C13" s="1167"/>
      <c r="D13" s="871"/>
      <c r="E13" s="1168"/>
      <c r="F13" s="1011"/>
      <c r="G13" s="1011"/>
      <c r="H13" s="1165"/>
      <c r="I13" s="991"/>
      <c r="J13" s="1165"/>
      <c r="K13" s="983"/>
      <c r="L13" s="983"/>
      <c r="M13" s="1165"/>
      <c r="N13" s="1165"/>
      <c r="O13" s="1165"/>
      <c r="P13" s="1165"/>
      <c r="Q13" s="1165"/>
    </row>
    <row r="14" spans="1:17">
      <c r="A14" s="891">
        <f t="shared" si="0"/>
        <v>4</v>
      </c>
      <c r="B14" s="1178"/>
      <c r="C14" s="1167"/>
      <c r="D14" s="871"/>
      <c r="E14" s="1168"/>
      <c r="F14" s="1011"/>
      <c r="G14" s="1011"/>
      <c r="H14" s="1165"/>
      <c r="I14" s="991"/>
      <c r="J14" s="1165"/>
      <c r="K14" s="983"/>
      <c r="L14" s="983"/>
      <c r="M14" s="1165"/>
      <c r="N14" s="1165"/>
      <c r="O14" s="1165"/>
      <c r="P14" s="1165"/>
      <c r="Q14" s="1165"/>
    </row>
    <row r="15" spans="1:17" ht="12" thickBot="1">
      <c r="A15" s="891">
        <f t="shared" si="0"/>
        <v>5</v>
      </c>
      <c r="B15" s="1178"/>
      <c r="C15" s="1167"/>
      <c r="D15" s="871"/>
      <c r="E15" s="1168"/>
      <c r="F15" s="1011"/>
      <c r="G15" s="1011"/>
      <c r="H15" s="1165"/>
      <c r="I15" s="991"/>
      <c r="J15" s="1165"/>
      <c r="K15" s="983"/>
      <c r="L15" s="983"/>
      <c r="M15" s="1165"/>
      <c r="N15" s="1165"/>
      <c r="O15" s="1165"/>
      <c r="P15" s="1165"/>
      <c r="Q15" s="1165"/>
    </row>
    <row r="16" spans="1:17" ht="12" thickBot="1">
      <c r="A16" s="891">
        <f t="shared" si="0"/>
        <v>6</v>
      </c>
      <c r="B16" s="946" t="s">
        <v>258</v>
      </c>
      <c r="C16" s="989"/>
      <c r="D16" s="905"/>
      <c r="E16" s="1009"/>
      <c r="F16" s="1009"/>
      <c r="G16" s="1009"/>
      <c r="H16" s="1009"/>
      <c r="I16" s="1009"/>
      <c r="J16" s="1009"/>
      <c r="K16" s="1010"/>
      <c r="L16" s="1010"/>
      <c r="M16" s="1009"/>
      <c r="N16" s="1009"/>
      <c r="O16" s="1009"/>
      <c r="P16" s="1009"/>
      <c r="Q16" s="1008"/>
    </row>
    <row r="17" spans="1:17">
      <c r="A17" s="891"/>
      <c r="E17" s="976"/>
      <c r="F17" s="986"/>
      <c r="H17" s="1007"/>
      <c r="I17" s="985"/>
      <c r="J17" s="985"/>
      <c r="K17" s="983"/>
      <c r="L17" s="983"/>
      <c r="M17" s="976"/>
      <c r="N17" s="976"/>
      <c r="O17" s="976"/>
      <c r="P17" s="976"/>
      <c r="Q17" s="976"/>
    </row>
    <row r="18" spans="1:17">
      <c r="A18" s="891"/>
      <c r="E18" s="976"/>
      <c r="F18" s="976"/>
      <c r="G18" s="976"/>
      <c r="H18" s="1007"/>
      <c r="I18" s="985"/>
      <c r="K18" s="983"/>
      <c r="L18" s="983"/>
      <c r="M18" s="976"/>
      <c r="N18" s="976"/>
      <c r="O18" s="976"/>
      <c r="P18" s="976"/>
      <c r="Q18" s="976"/>
    </row>
    <row r="19" spans="1:17">
      <c r="H19" s="1006"/>
      <c r="I19" s="1005"/>
      <c r="J19" s="953"/>
      <c r="K19" s="983"/>
      <c r="L19" s="940"/>
    </row>
    <row r="20" spans="1:17">
      <c r="H20" s="940"/>
      <c r="I20" s="939"/>
      <c r="J20" s="939"/>
      <c r="K20" s="940"/>
      <c r="L20" s="940"/>
    </row>
    <row r="21" spans="1:17" ht="15">
      <c r="C21" s="980"/>
      <c r="E21" s="977"/>
      <c r="H21" s="940"/>
      <c r="I21" s="939"/>
      <c r="J21" s="939"/>
      <c r="K21" s="940"/>
      <c r="L21" s="940"/>
    </row>
    <row r="22" spans="1:17" ht="15">
      <c r="C22" s="980"/>
      <c r="E22" s="977"/>
      <c r="H22" s="940"/>
      <c r="I22" s="939"/>
      <c r="J22" s="939"/>
      <c r="K22" s="940"/>
      <c r="L22" s="940"/>
    </row>
    <row r="23" spans="1:17" ht="15">
      <c r="C23" s="980"/>
      <c r="E23" s="977"/>
      <c r="H23" s="940"/>
      <c r="I23" s="939"/>
      <c r="J23" s="939"/>
      <c r="K23" s="940"/>
      <c r="L23" s="940"/>
    </row>
    <row r="24" spans="1:17" ht="15">
      <c r="C24" s="980"/>
      <c r="E24" s="977"/>
      <c r="H24" s="940"/>
      <c r="I24" s="939"/>
      <c r="J24" s="939"/>
      <c r="K24" s="940"/>
      <c r="L24" s="940"/>
    </row>
    <row r="25" spans="1:17" ht="15">
      <c r="C25" s="980"/>
      <c r="E25" s="977"/>
      <c r="H25" s="940"/>
      <c r="I25" s="939"/>
      <c r="J25" s="939"/>
      <c r="K25" s="940"/>
      <c r="L25" s="940"/>
    </row>
    <row r="26" spans="1:17" ht="15">
      <c r="C26" s="980"/>
      <c r="E26" s="977"/>
      <c r="H26" s="940"/>
      <c r="I26" s="939"/>
      <c r="J26" s="939"/>
      <c r="K26" s="940"/>
      <c r="L26" s="940"/>
    </row>
    <row r="27" spans="1:17" ht="15">
      <c r="C27" s="980"/>
      <c r="E27" s="977"/>
      <c r="H27" s="940"/>
      <c r="I27" s="939"/>
      <c r="J27" s="939"/>
      <c r="K27" s="940"/>
      <c r="L27" s="940"/>
    </row>
    <row r="28" spans="1:17" ht="15">
      <c r="C28" s="980"/>
      <c r="E28" s="977"/>
      <c r="H28" s="940"/>
      <c r="I28" s="939"/>
      <c r="J28" s="939"/>
      <c r="K28" s="940"/>
      <c r="L28" s="940"/>
    </row>
    <row r="29" spans="1:17" ht="15">
      <c r="C29" s="980"/>
      <c r="F29" s="977"/>
      <c r="H29" s="940"/>
      <c r="I29" s="939"/>
      <c r="J29" s="939"/>
      <c r="K29" s="940"/>
      <c r="L29" s="940"/>
    </row>
    <row r="30" spans="1:17" ht="15">
      <c r="C30" s="980"/>
      <c r="F30" s="977"/>
      <c r="H30" s="940"/>
      <c r="I30" s="939"/>
      <c r="J30" s="939"/>
      <c r="K30" s="940"/>
      <c r="L30" s="940"/>
    </row>
    <row r="31" spans="1:17" ht="15">
      <c r="C31" s="980"/>
      <c r="E31" s="977"/>
      <c r="H31" s="940"/>
      <c r="I31" s="939"/>
      <c r="J31" s="939"/>
      <c r="K31" s="940"/>
      <c r="L31" s="940"/>
    </row>
    <row r="32" spans="1:17" ht="15">
      <c r="C32" s="980"/>
      <c r="E32" s="977"/>
      <c r="H32" s="940"/>
      <c r="I32" s="939"/>
      <c r="J32" s="939"/>
      <c r="K32" s="940"/>
      <c r="L32" s="940"/>
    </row>
    <row r="33" spans="3:12" ht="15">
      <c r="C33" s="980"/>
      <c r="E33" s="977"/>
      <c r="H33" s="940"/>
      <c r="I33" s="939"/>
      <c r="J33" s="939"/>
      <c r="K33" s="940"/>
      <c r="L33" s="940"/>
    </row>
    <row r="34" spans="3:12" ht="15">
      <c r="C34" s="980"/>
      <c r="E34" s="977"/>
      <c r="H34" s="1006"/>
      <c r="I34" s="1005"/>
      <c r="J34" s="953"/>
      <c r="K34" s="940"/>
      <c r="L34" s="940"/>
    </row>
    <row r="35" spans="3:12" ht="15">
      <c r="C35" s="980"/>
      <c r="E35" s="977"/>
      <c r="H35" s="1006"/>
      <c r="I35" s="1005"/>
      <c r="J35" s="953"/>
      <c r="K35" s="940"/>
      <c r="L35" s="940"/>
    </row>
    <row r="36" spans="3:12" ht="15">
      <c r="C36" s="980"/>
      <c r="E36" s="977"/>
      <c r="H36" s="1006"/>
      <c r="I36" s="1005"/>
      <c r="J36" s="953"/>
      <c r="K36" s="940"/>
      <c r="L36" s="940"/>
    </row>
    <row r="37" spans="3:12" ht="15">
      <c r="C37" s="980"/>
      <c r="E37" s="977"/>
      <c r="H37" s="940"/>
      <c r="I37" s="939"/>
      <c r="J37" s="939"/>
      <c r="K37" s="940"/>
      <c r="L37" s="940"/>
    </row>
    <row r="38" spans="3:12" ht="15">
      <c r="C38" s="980"/>
      <c r="E38" s="977"/>
      <c r="H38" s="940"/>
      <c r="I38" s="939"/>
      <c r="J38" s="939"/>
      <c r="K38" s="940"/>
      <c r="L38" s="940"/>
    </row>
    <row r="39" spans="3:12" ht="15">
      <c r="C39" s="980"/>
      <c r="E39" s="977"/>
      <c r="H39" s="940"/>
      <c r="I39" s="939"/>
      <c r="J39" s="939"/>
      <c r="K39" s="940"/>
      <c r="L39" s="940"/>
    </row>
    <row r="40" spans="3:12" ht="15">
      <c r="C40" s="980"/>
      <c r="E40" s="977"/>
      <c r="H40" s="940"/>
      <c r="I40" s="939"/>
      <c r="J40" s="939"/>
      <c r="K40" s="940"/>
      <c r="L40" s="940"/>
    </row>
    <row r="41" spans="3:12" ht="15">
      <c r="C41" s="980"/>
      <c r="E41" s="977"/>
      <c r="H41" s="940"/>
      <c r="I41" s="939"/>
      <c r="J41" s="939"/>
      <c r="K41" s="940"/>
      <c r="L41" s="940"/>
    </row>
    <row r="42" spans="3:12">
      <c r="H42" s="940"/>
      <c r="I42" s="939"/>
      <c r="J42" s="939"/>
      <c r="K42" s="940"/>
      <c r="L42" s="940"/>
    </row>
    <row r="43" spans="3:12">
      <c r="H43" s="940"/>
      <c r="I43" s="939"/>
      <c r="J43" s="939"/>
      <c r="K43" s="940"/>
      <c r="L43" s="940"/>
    </row>
    <row r="44" spans="3:12">
      <c r="H44" s="940"/>
      <c r="I44" s="939"/>
      <c r="J44" s="939"/>
      <c r="K44" s="940"/>
      <c r="L44" s="940"/>
    </row>
    <row r="45" spans="3:12">
      <c r="H45" s="940"/>
      <c r="I45" s="939"/>
      <c r="J45" s="939"/>
      <c r="K45" s="940"/>
      <c r="L45" s="940"/>
    </row>
    <row r="46" spans="3:12">
      <c r="H46" s="940"/>
      <c r="I46" s="939"/>
      <c r="J46" s="939"/>
      <c r="K46" s="940"/>
      <c r="L46" s="940"/>
    </row>
    <row r="47" spans="3:12">
      <c r="H47" s="940"/>
      <c r="I47" s="939"/>
      <c r="J47" s="939"/>
      <c r="K47" s="940"/>
      <c r="L47" s="940"/>
    </row>
    <row r="48" spans="3:12">
      <c r="H48" s="940"/>
      <c r="I48" s="939"/>
      <c r="J48" s="939"/>
      <c r="K48" s="940"/>
      <c r="L48" s="940"/>
    </row>
    <row r="49" spans="8:12">
      <c r="H49" s="940"/>
      <c r="I49" s="939"/>
      <c r="J49" s="939"/>
      <c r="K49" s="940"/>
      <c r="L49" s="940"/>
    </row>
    <row r="50" spans="8:12">
      <c r="H50" s="940"/>
      <c r="I50" s="939"/>
      <c r="J50" s="939"/>
      <c r="K50" s="940"/>
      <c r="L50" s="940"/>
    </row>
    <row r="51" spans="8:12">
      <c r="K51" s="940"/>
      <c r="L51" s="940"/>
    </row>
    <row r="52" spans="8:12">
      <c r="K52" s="940"/>
      <c r="L52" s="940"/>
    </row>
    <row r="53" spans="8:12">
      <c r="K53" s="940"/>
      <c r="L53" s="940"/>
    </row>
    <row r="54" spans="8:12">
      <c r="K54" s="940"/>
      <c r="L54" s="940"/>
    </row>
    <row r="55" spans="8:12">
      <c r="K55" s="940"/>
      <c r="L55" s="940"/>
    </row>
    <row r="56" spans="8:12">
      <c r="K56" s="940"/>
      <c r="L56" s="940"/>
    </row>
    <row r="57" spans="8:12">
      <c r="K57" s="940"/>
      <c r="L57" s="940"/>
    </row>
    <row r="58" spans="8:12">
      <c r="K58" s="940"/>
      <c r="L58" s="940"/>
    </row>
    <row r="59" spans="8:12">
      <c r="K59" s="940"/>
      <c r="L59" s="940"/>
    </row>
    <row r="60" spans="8:12">
      <c r="K60" s="940"/>
      <c r="L60" s="940"/>
    </row>
    <row r="61" spans="8:12">
      <c r="K61" s="940"/>
      <c r="L61" s="940"/>
    </row>
    <row r="62" spans="8:12">
      <c r="K62" s="940"/>
      <c r="L62" s="940"/>
    </row>
    <row r="63" spans="8:12">
      <c r="K63" s="940"/>
      <c r="L63" s="940"/>
    </row>
    <row r="64" spans="8:12">
      <c r="K64" s="940"/>
      <c r="L64" s="940"/>
    </row>
    <row r="65" spans="11:12">
      <c r="K65" s="940"/>
      <c r="L65" s="940"/>
    </row>
    <row r="66" spans="11:12">
      <c r="K66" s="940"/>
      <c r="L66" s="940"/>
    </row>
    <row r="67" spans="11:12">
      <c r="K67" s="940"/>
      <c r="L67" s="940"/>
    </row>
    <row r="68" spans="11:12">
      <c r="K68" s="940"/>
      <c r="L68" s="940"/>
    </row>
    <row r="69" spans="11:12">
      <c r="K69" s="940"/>
      <c r="L69" s="940"/>
    </row>
    <row r="70" spans="11:12">
      <c r="K70" s="940"/>
      <c r="L70" s="940"/>
    </row>
    <row r="71" spans="11:12">
      <c r="K71" s="940"/>
      <c r="L71" s="940"/>
    </row>
    <row r="72" spans="11:12">
      <c r="K72" s="940"/>
      <c r="L72" s="940"/>
    </row>
    <row r="73" spans="11:12">
      <c r="K73" s="940"/>
      <c r="L73" s="940"/>
    </row>
    <row r="74" spans="11:12">
      <c r="K74" s="940"/>
      <c r="L74" s="940"/>
    </row>
    <row r="75" spans="11:12">
      <c r="K75" s="940"/>
      <c r="L75" s="940"/>
    </row>
    <row r="76" spans="11:12">
      <c r="K76" s="940"/>
      <c r="L76" s="940"/>
    </row>
    <row r="77" spans="11:12">
      <c r="K77" s="940"/>
      <c r="L77" s="940"/>
    </row>
    <row r="78" spans="11:12">
      <c r="K78" s="940"/>
      <c r="L78" s="940"/>
    </row>
    <row r="79" spans="11:12">
      <c r="K79" s="940"/>
      <c r="L79" s="940"/>
    </row>
    <row r="80" spans="11:12">
      <c r="K80" s="940"/>
      <c r="L80" s="940"/>
    </row>
    <row r="81" spans="11:12">
      <c r="K81" s="940"/>
      <c r="L81" s="940"/>
    </row>
    <row r="82" spans="11:12">
      <c r="K82" s="940"/>
      <c r="L82" s="940"/>
    </row>
    <row r="83" spans="11:12">
      <c r="K83" s="940"/>
      <c r="L83" s="940"/>
    </row>
    <row r="84" spans="11:12">
      <c r="K84" s="940"/>
      <c r="L84" s="940"/>
    </row>
    <row r="85" spans="11:12">
      <c r="K85" s="940"/>
      <c r="L85" s="940"/>
    </row>
    <row r="86" spans="11:12">
      <c r="K86" s="940"/>
      <c r="L86" s="940"/>
    </row>
    <row r="87" spans="11:12">
      <c r="K87" s="940"/>
      <c r="L87" s="940"/>
    </row>
    <row r="88" spans="11:12">
      <c r="K88" s="940"/>
      <c r="L88" s="940"/>
    </row>
    <row r="89" spans="11:12">
      <c r="K89" s="940"/>
      <c r="L89" s="940"/>
    </row>
    <row r="90" spans="11:12">
      <c r="K90" s="940"/>
      <c r="L90" s="940"/>
    </row>
    <row r="91" spans="11:12">
      <c r="K91" s="940"/>
      <c r="L91" s="940"/>
    </row>
    <row r="92" spans="11:12">
      <c r="K92" s="940"/>
      <c r="L92" s="940"/>
    </row>
    <row r="93" spans="11:12">
      <c r="K93" s="940"/>
      <c r="L93" s="940"/>
    </row>
    <row r="94" spans="11:12">
      <c r="K94" s="940"/>
      <c r="L94" s="940"/>
    </row>
    <row r="95" spans="11:12">
      <c r="K95" s="940"/>
      <c r="L95" s="940"/>
    </row>
    <row r="96" spans="11:12">
      <c r="K96" s="940"/>
      <c r="L96" s="940"/>
    </row>
    <row r="97" spans="11:12">
      <c r="K97" s="940"/>
      <c r="L97" s="940"/>
    </row>
    <row r="98" spans="11:12">
      <c r="K98" s="940"/>
      <c r="L98" s="940"/>
    </row>
    <row r="99" spans="11:12">
      <c r="K99" s="940"/>
      <c r="L99" s="940"/>
    </row>
    <row r="100" spans="11:12">
      <c r="K100" s="940"/>
      <c r="L100" s="940"/>
    </row>
    <row r="101" spans="11:12">
      <c r="K101" s="940"/>
      <c r="L101" s="940"/>
    </row>
    <row r="102" spans="11:12">
      <c r="K102" s="940"/>
      <c r="L102" s="940"/>
    </row>
    <row r="103" spans="11:12">
      <c r="K103" s="940"/>
      <c r="L103" s="940"/>
    </row>
    <row r="104" spans="11:12">
      <c r="K104" s="940"/>
      <c r="L104" s="940"/>
    </row>
    <row r="105" spans="11:12">
      <c r="K105" s="940"/>
      <c r="L105" s="940"/>
    </row>
    <row r="106" spans="11:12">
      <c r="K106" s="940"/>
      <c r="L106" s="940"/>
    </row>
    <row r="107" spans="11:12">
      <c r="K107" s="940"/>
      <c r="L107" s="940"/>
    </row>
    <row r="108" spans="11:12">
      <c r="K108" s="940"/>
      <c r="L108" s="940"/>
    </row>
    <row r="109" spans="11:12">
      <c r="K109" s="940"/>
      <c r="L109" s="940"/>
    </row>
    <row r="110" spans="11:12">
      <c r="K110" s="940"/>
      <c r="L110" s="940"/>
    </row>
    <row r="111" spans="11:12">
      <c r="K111" s="940"/>
      <c r="L111" s="940"/>
    </row>
    <row r="112" spans="11:12">
      <c r="K112" s="940"/>
      <c r="L112" s="940"/>
    </row>
    <row r="113" spans="11:12">
      <c r="K113" s="940"/>
      <c r="L113" s="940"/>
    </row>
    <row r="114" spans="11:12">
      <c r="K114" s="940"/>
      <c r="L114" s="940"/>
    </row>
    <row r="115" spans="11:12">
      <c r="K115" s="940"/>
      <c r="L115" s="940"/>
    </row>
    <row r="116" spans="11:12">
      <c r="K116" s="940"/>
      <c r="L116" s="940"/>
    </row>
    <row r="117" spans="11:12">
      <c r="K117" s="940"/>
      <c r="L117" s="940"/>
    </row>
    <row r="118" spans="11:12">
      <c r="K118" s="940"/>
      <c r="L118" s="940"/>
    </row>
    <row r="119" spans="11:12">
      <c r="K119" s="940"/>
      <c r="L119" s="940"/>
    </row>
    <row r="120" spans="11:12">
      <c r="K120" s="940"/>
      <c r="L120" s="940"/>
    </row>
    <row r="121" spans="11:12">
      <c r="K121" s="940"/>
      <c r="L121" s="940"/>
    </row>
    <row r="122" spans="11:12">
      <c r="K122" s="940"/>
      <c r="L122" s="940"/>
    </row>
    <row r="123" spans="11:12">
      <c r="K123" s="940"/>
      <c r="L123" s="940"/>
    </row>
    <row r="124" spans="11:12">
      <c r="K124" s="940"/>
      <c r="L124" s="940"/>
    </row>
    <row r="125" spans="11:12">
      <c r="K125" s="940"/>
      <c r="L125" s="940"/>
    </row>
    <row r="126" spans="11:12">
      <c r="K126" s="940"/>
      <c r="L126" s="940"/>
    </row>
    <row r="127" spans="11:12">
      <c r="K127" s="940"/>
      <c r="L127" s="940"/>
    </row>
    <row r="128" spans="11:12">
      <c r="K128" s="940"/>
      <c r="L128" s="940"/>
    </row>
    <row r="129" spans="11:12">
      <c r="K129" s="940"/>
      <c r="L129" s="940"/>
    </row>
    <row r="130" spans="11:12">
      <c r="K130" s="940"/>
      <c r="L130" s="940"/>
    </row>
    <row r="131" spans="11:12">
      <c r="K131" s="940"/>
      <c r="L131" s="940"/>
    </row>
    <row r="132" spans="11:12">
      <c r="K132" s="940"/>
      <c r="L132" s="940"/>
    </row>
    <row r="133" spans="11:12">
      <c r="K133" s="940"/>
      <c r="L133" s="940"/>
    </row>
    <row r="134" spans="11:12">
      <c r="K134" s="940"/>
      <c r="L134" s="940"/>
    </row>
    <row r="135" spans="11:12">
      <c r="K135" s="940"/>
      <c r="L135" s="940"/>
    </row>
    <row r="136" spans="11:12">
      <c r="K136" s="940"/>
      <c r="L136" s="940"/>
    </row>
    <row r="137" spans="11:12">
      <c r="K137" s="940"/>
      <c r="L137" s="940"/>
    </row>
    <row r="138" spans="11:12">
      <c r="K138" s="940"/>
      <c r="L138" s="940"/>
    </row>
    <row r="139" spans="11:12">
      <c r="K139" s="940"/>
      <c r="L139" s="940"/>
    </row>
    <row r="140" spans="11:12">
      <c r="K140" s="940"/>
      <c r="L140" s="940"/>
    </row>
    <row r="141" spans="11:12">
      <c r="K141" s="940"/>
      <c r="L141" s="940"/>
    </row>
    <row r="142" spans="11:12">
      <c r="K142" s="940"/>
      <c r="L142" s="940"/>
    </row>
    <row r="143" spans="11:12">
      <c r="K143" s="940"/>
      <c r="L143" s="940"/>
    </row>
    <row r="144" spans="11:12">
      <c r="K144" s="940"/>
      <c r="L144" s="940"/>
    </row>
    <row r="145" spans="11:12">
      <c r="K145" s="940"/>
      <c r="L145" s="940"/>
    </row>
    <row r="146" spans="11:12">
      <c r="K146" s="940"/>
      <c r="L146" s="940"/>
    </row>
    <row r="147" spans="11:12">
      <c r="K147" s="940"/>
      <c r="L147" s="940"/>
    </row>
    <row r="148" spans="11:12">
      <c r="K148" s="940"/>
      <c r="L148" s="940"/>
    </row>
    <row r="149" spans="11:12">
      <c r="K149" s="940"/>
      <c r="L149" s="940"/>
    </row>
    <row r="150" spans="11:12">
      <c r="K150" s="940"/>
      <c r="L150" s="940"/>
    </row>
    <row r="151" spans="11:12">
      <c r="K151" s="940"/>
      <c r="L151" s="940"/>
    </row>
    <row r="152" spans="11:12">
      <c r="K152" s="940"/>
      <c r="L152" s="940"/>
    </row>
    <row r="153" spans="11:12">
      <c r="K153" s="940"/>
      <c r="L153" s="940"/>
    </row>
    <row r="154" spans="11:12">
      <c r="K154" s="940"/>
      <c r="L154" s="940"/>
    </row>
    <row r="155" spans="11:12">
      <c r="K155" s="940"/>
      <c r="L155" s="940"/>
    </row>
    <row r="156" spans="11:12">
      <c r="K156" s="940"/>
      <c r="L156" s="940"/>
    </row>
    <row r="157" spans="11:12">
      <c r="K157" s="940"/>
      <c r="L157" s="940"/>
    </row>
    <row r="158" spans="11:12">
      <c r="K158" s="940"/>
      <c r="L158" s="940"/>
    </row>
    <row r="159" spans="11:12">
      <c r="K159" s="940"/>
      <c r="L159" s="940"/>
    </row>
    <row r="160" spans="11:12">
      <c r="K160" s="940"/>
      <c r="L160" s="940"/>
    </row>
    <row r="161" spans="11:12">
      <c r="K161" s="940"/>
      <c r="L161" s="940"/>
    </row>
    <row r="162" spans="11:12">
      <c r="K162" s="940"/>
      <c r="L162" s="940"/>
    </row>
    <row r="163" spans="11:12">
      <c r="K163" s="940"/>
      <c r="L163" s="940"/>
    </row>
    <row r="164" spans="11:12">
      <c r="K164" s="940"/>
      <c r="L164" s="940"/>
    </row>
    <row r="165" spans="11:12">
      <c r="K165" s="940"/>
      <c r="L165" s="940"/>
    </row>
    <row r="166" spans="11:12">
      <c r="K166" s="940"/>
      <c r="L166" s="940"/>
    </row>
    <row r="167" spans="11:12">
      <c r="K167" s="940"/>
      <c r="L167" s="940"/>
    </row>
    <row r="168" spans="11:12">
      <c r="K168" s="940"/>
      <c r="L168" s="940"/>
    </row>
    <row r="169" spans="11:12">
      <c r="K169" s="940"/>
      <c r="L169" s="940"/>
    </row>
  </sheetData>
  <customSheetViews>
    <customSheetView guid="{700BB901-DE3D-40AF-9E84-3437521A0345}" showPageBreaks="1">
      <pageMargins left="0.5" right="0.5" top="1" bottom="0.75" header="0.5" footer="0.5"/>
      <pageSetup scale="70" pageOrder="overThenDown" orientation="landscape" horizontalDpi="1200" verticalDpi="1200" r:id="rId1"/>
      <headerFooter alignWithMargins="0">
        <oddFooter>&amp;L&amp;8Sponsored by:  Randall W. Hamlet&amp;C&amp;8&amp;A&amp;R&amp;8&amp;P of &amp;N</oddFooter>
      </headerFooter>
    </customSheetView>
    <customSheetView guid="{D30DA162-D620-4A19-970C-1046A6A23ED1}">
      <pageMargins left="0.5" right="0.5" top="1" bottom="0.75" header="0.5" footer="0.5"/>
      <pageSetup scale="70" pageOrder="overThenDown" orientation="landscape" horizontalDpi="1200" verticalDpi="1200" r:id="rId2"/>
      <headerFooter alignWithMargins="0">
        <oddFooter>&amp;L&amp;8Sponsored by:  Randall W. Hamlet&amp;C&amp;8&amp;A&amp;R&amp;8&amp;P of &amp;N</oddFooter>
      </headerFooter>
    </customSheetView>
    <customSheetView guid="{7B208CC4-03EC-49A3-9AEF-BDEAF48D6BE2}" showPageBreaks="1" printArea="1">
      <pageMargins left="0.5" right="0.5" top="1" bottom="0.75" header="0.5" footer="0.5"/>
      <pageSetup scale="70" pageOrder="overThenDown" orientation="landscape" horizontalDpi="1200" verticalDpi="1200" r:id="rId3"/>
      <headerFooter alignWithMargins="0">
        <oddFooter>&amp;L&amp;8Sponsored by:  Randall W. Hamlet&amp;C&amp;8&amp;A&amp;R&amp;8&amp;P of &amp;N</oddFooter>
      </headerFooter>
    </customSheetView>
    <customSheetView guid="{FAFF7267-5C8D-421B-A6E7-C317663504A2}">
      <pageMargins left="0.5" right="0.5" top="1" bottom="0.75" header="0.5" footer="0.5"/>
      <pageSetup scale="70" pageOrder="overThenDown" orientation="landscape" horizontalDpi="1200" verticalDpi="1200" r:id="rId4"/>
      <headerFooter alignWithMargins="0">
        <oddFooter>&amp;L&amp;8Sponsored by:  Randall W. Hamlet&amp;C&amp;8&amp;A&amp;R&amp;8&amp;P of &amp;N</oddFooter>
      </headerFooter>
    </customSheetView>
    <customSheetView guid="{659C7A86-29AF-4EB2-A484-62929168C99A}">
      <pageMargins left="0.5" right="0.5" top="1" bottom="0.75" header="0.5" footer="0.5"/>
      <pageSetup scale="70" pageOrder="overThenDown" orientation="landscape" horizontalDpi="1200" verticalDpi="1200" r:id="rId5"/>
      <headerFooter alignWithMargins="0">
        <oddFooter>&amp;L&amp;8Sponsored by:  Randall W. Hamlet&amp;C&amp;8&amp;A&amp;R&amp;8&amp;P of &amp;N</oddFooter>
      </headerFooter>
    </customSheetView>
    <customSheetView guid="{DE1D8474-1C81-4DEF-9FC4-4CC6D52CA0A7}">
      <pageMargins left="0.5" right="0.5" top="1" bottom="0.75" header="0.5" footer="0.5"/>
      <pageSetup scale="70" pageOrder="overThenDown" orientation="landscape" horizontalDpi="1200" verticalDpi="1200" r:id="rId6"/>
      <headerFooter alignWithMargins="0">
        <oddFooter>&amp;L&amp;8Sponsored by:  Randall W. Hamlet&amp;C&amp;8&amp;A&amp;R&amp;8&amp;P of &amp;N</oddFooter>
      </headerFooter>
    </customSheetView>
  </customSheetViews>
  <printOptions horizontalCentered="1"/>
  <pageMargins left="0.75" right="0.75" top="1" bottom="1" header="0.75" footer="0.75"/>
  <pageSetup scale="75" pageOrder="overThenDown" orientation="landscape" r:id="rId7"/>
  <headerFooter alignWithMargins="0">
    <oddFooter>&amp;L&amp;8Sponsored by:  Randall W. Hamlett and Gilbert T. Hughes</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0"/>
  <dimension ref="A1:IL67"/>
  <sheetViews>
    <sheetView workbookViewId="0"/>
  </sheetViews>
  <sheetFormatPr defaultColWidth="9.140625" defaultRowHeight="11.25"/>
  <cols>
    <col min="1" max="1" width="4.85546875" style="939" customWidth="1"/>
    <col min="2" max="2" width="8.5703125" style="939" customWidth="1"/>
    <col min="3" max="3" width="27.5703125" style="939" customWidth="1"/>
    <col min="4" max="4" width="10.85546875" style="939" customWidth="1"/>
    <col min="5" max="5" width="9" style="953" customWidth="1"/>
    <col min="6" max="6" width="12.42578125" style="939" customWidth="1"/>
    <col min="7" max="7" width="7.5703125" style="939" customWidth="1"/>
    <col min="8" max="8" width="7.5703125" style="947" bestFit="1" customWidth="1"/>
    <col min="9" max="9" width="8.42578125" style="947" customWidth="1"/>
    <col min="10" max="10" width="10.42578125" style="947" customWidth="1"/>
    <col min="11" max="11" width="4.140625" style="939" customWidth="1"/>
    <col min="12" max="12" width="5.28515625" style="939" bestFit="1" customWidth="1"/>
    <col min="13" max="13" width="8" style="982" bestFit="1" customWidth="1"/>
    <col min="14" max="14" width="6.85546875" style="939" customWidth="1"/>
    <col min="15" max="15" width="6.85546875" style="940" bestFit="1" customWidth="1"/>
    <col min="16" max="16" width="6.140625" style="940" customWidth="1"/>
    <col min="17" max="17" width="9" style="939" customWidth="1"/>
    <col min="18" max="16384" width="9.140625" style="939"/>
  </cols>
  <sheetData>
    <row r="1" spans="1:246" ht="12" thickBot="1">
      <c r="Q1" s="954" t="s">
        <v>1675</v>
      </c>
    </row>
    <row r="2" spans="1:246">
      <c r="B2" s="938" t="s">
        <v>465</v>
      </c>
      <c r="C2" s="972"/>
      <c r="D2" s="937"/>
    </row>
    <row r="3" spans="1:246" ht="12.75">
      <c r="B3" s="1169" t="s">
        <v>1407</v>
      </c>
      <c r="C3" s="893"/>
      <c r="D3" s="934"/>
      <c r="E3" s="939"/>
      <c r="H3" s="939"/>
      <c r="I3" s="939"/>
      <c r="J3" s="939"/>
      <c r="M3" s="1170"/>
      <c r="N3" s="1170"/>
    </row>
    <row r="4" spans="1:246">
      <c r="B4" s="935" t="s">
        <v>1355</v>
      </c>
      <c r="C4" s="893"/>
      <c r="D4" s="934"/>
      <c r="E4" s="939"/>
      <c r="H4" s="939"/>
      <c r="I4" s="939"/>
      <c r="J4" s="939"/>
    </row>
    <row r="5" spans="1:246">
      <c r="B5" s="935" t="s">
        <v>1260</v>
      </c>
      <c r="C5" s="893"/>
      <c r="D5" s="934"/>
      <c r="E5" s="939"/>
      <c r="H5" s="939"/>
      <c r="I5" s="939"/>
      <c r="J5" s="939"/>
    </row>
    <row r="6" spans="1:246" ht="12" thickBot="1">
      <c r="B6" s="933"/>
      <c r="C6" s="970"/>
      <c r="D6" s="932"/>
    </row>
    <row r="7" spans="1:246" ht="12" thickBot="1">
      <c r="E7" s="931">
        <v>1</v>
      </c>
      <c r="F7" s="931">
        <v>2</v>
      </c>
      <c r="G7" s="931">
        <v>3</v>
      </c>
      <c r="H7" s="931">
        <v>4</v>
      </c>
      <c r="I7" s="931">
        <v>5</v>
      </c>
      <c r="J7" s="931">
        <v>6</v>
      </c>
      <c r="K7" s="931">
        <v>7</v>
      </c>
      <c r="L7" s="931">
        <v>8</v>
      </c>
      <c r="M7" s="931">
        <v>9</v>
      </c>
      <c r="N7" s="931">
        <v>10</v>
      </c>
      <c r="O7" s="931">
        <v>11</v>
      </c>
      <c r="P7" s="931">
        <v>12</v>
      </c>
      <c r="Q7" s="931">
        <v>13</v>
      </c>
    </row>
    <row r="8" spans="1:246">
      <c r="A8" s="929"/>
      <c r="B8" s="1002" t="s">
        <v>611</v>
      </c>
      <c r="C8" s="926"/>
      <c r="D8" s="981" t="s">
        <v>583</v>
      </c>
      <c r="E8" s="1001" t="s">
        <v>281</v>
      </c>
      <c r="F8" s="1000" t="s">
        <v>387</v>
      </c>
      <c r="G8" s="926" t="s">
        <v>251</v>
      </c>
      <c r="H8" s="926" t="s">
        <v>283</v>
      </c>
      <c r="I8" s="926" t="s">
        <v>773</v>
      </c>
      <c r="J8" s="926" t="s">
        <v>284</v>
      </c>
      <c r="K8" s="926" t="s">
        <v>285</v>
      </c>
      <c r="L8" s="926" t="s">
        <v>383</v>
      </c>
      <c r="M8" s="926" t="s">
        <v>162</v>
      </c>
      <c r="N8" s="926" t="s">
        <v>163</v>
      </c>
      <c r="O8" s="926" t="s">
        <v>993</v>
      </c>
      <c r="P8" s="926" t="s">
        <v>270</v>
      </c>
      <c r="Q8" s="926" t="s">
        <v>283</v>
      </c>
      <c r="R8" s="870"/>
      <c r="S8" s="870"/>
      <c r="T8" s="870"/>
      <c r="U8" s="870"/>
      <c r="V8" s="870"/>
      <c r="W8" s="870"/>
      <c r="X8" s="870"/>
      <c r="Y8" s="870"/>
      <c r="Z8" s="870"/>
      <c r="AA8" s="870"/>
      <c r="AB8" s="870"/>
      <c r="AC8" s="870"/>
      <c r="AD8" s="870"/>
      <c r="AE8" s="870"/>
      <c r="AF8" s="870"/>
      <c r="AG8" s="870"/>
      <c r="AH8" s="870"/>
      <c r="AI8" s="870"/>
      <c r="AJ8" s="870"/>
      <c r="AK8" s="870"/>
      <c r="AL8" s="870"/>
      <c r="AM8" s="870"/>
      <c r="AN8" s="870"/>
      <c r="AO8" s="870"/>
      <c r="AP8" s="870"/>
      <c r="AQ8" s="870"/>
      <c r="AR8" s="870"/>
      <c r="AS8" s="870"/>
      <c r="AT8" s="870"/>
      <c r="AU8" s="870"/>
      <c r="AV8" s="870"/>
      <c r="AW8" s="870"/>
      <c r="AX8" s="870"/>
      <c r="AY8" s="870"/>
      <c r="AZ8" s="870"/>
      <c r="BA8" s="870"/>
      <c r="BB8" s="870"/>
      <c r="BC8" s="870"/>
      <c r="BD8" s="870"/>
      <c r="BE8" s="870"/>
      <c r="BF8" s="870"/>
      <c r="BG8" s="870"/>
      <c r="BH8" s="870"/>
      <c r="BI8" s="870"/>
      <c r="BJ8" s="870"/>
      <c r="BK8" s="870"/>
      <c r="BL8" s="870"/>
      <c r="BM8" s="870"/>
      <c r="BN8" s="870"/>
      <c r="BO8" s="870"/>
      <c r="BP8" s="870"/>
      <c r="BQ8" s="870"/>
      <c r="BR8" s="870"/>
      <c r="BS8" s="870"/>
      <c r="BT8" s="870"/>
      <c r="BU8" s="870"/>
      <c r="BV8" s="870"/>
      <c r="BW8" s="870"/>
      <c r="BX8" s="870"/>
      <c r="BY8" s="870"/>
      <c r="BZ8" s="870"/>
      <c r="CA8" s="870"/>
      <c r="CB8" s="870"/>
      <c r="CC8" s="870"/>
      <c r="CD8" s="870"/>
      <c r="CE8" s="870"/>
      <c r="CF8" s="870"/>
      <c r="CG8" s="870"/>
      <c r="CH8" s="870"/>
      <c r="CI8" s="870"/>
      <c r="CJ8" s="870"/>
      <c r="CK8" s="870"/>
      <c r="CL8" s="870"/>
      <c r="CM8" s="870"/>
      <c r="CN8" s="870"/>
      <c r="CO8" s="870"/>
      <c r="CP8" s="870"/>
      <c r="CQ8" s="870"/>
      <c r="CR8" s="870"/>
      <c r="CS8" s="870"/>
      <c r="CT8" s="870"/>
      <c r="CU8" s="870"/>
      <c r="CV8" s="870"/>
      <c r="CW8" s="870"/>
      <c r="CX8" s="870"/>
      <c r="CY8" s="870"/>
      <c r="CZ8" s="870"/>
      <c r="DA8" s="870"/>
      <c r="DB8" s="870"/>
      <c r="DC8" s="870"/>
      <c r="DD8" s="870"/>
      <c r="DE8" s="870"/>
      <c r="DF8" s="870"/>
      <c r="DG8" s="870"/>
      <c r="DH8" s="870"/>
      <c r="DI8" s="870"/>
      <c r="DJ8" s="870"/>
      <c r="DK8" s="870"/>
      <c r="DL8" s="870"/>
      <c r="DM8" s="870"/>
      <c r="DN8" s="870"/>
      <c r="DO8" s="870"/>
      <c r="DP8" s="870"/>
      <c r="DQ8" s="870"/>
      <c r="DR8" s="870"/>
      <c r="DS8" s="870"/>
      <c r="DT8" s="870"/>
      <c r="DU8" s="870"/>
      <c r="DV8" s="870"/>
      <c r="DW8" s="870"/>
      <c r="DX8" s="870"/>
      <c r="DY8" s="870"/>
      <c r="DZ8" s="870"/>
      <c r="EA8" s="870"/>
      <c r="EB8" s="870"/>
      <c r="EC8" s="870"/>
      <c r="ED8" s="870"/>
      <c r="EE8" s="870"/>
      <c r="EF8" s="870"/>
      <c r="EG8" s="870"/>
      <c r="EH8" s="870"/>
      <c r="EI8" s="870"/>
      <c r="EJ8" s="870"/>
      <c r="EK8" s="870"/>
      <c r="EL8" s="870"/>
      <c r="EM8" s="870"/>
      <c r="EN8" s="870"/>
      <c r="EO8" s="870"/>
      <c r="EP8" s="870"/>
      <c r="EQ8" s="870"/>
      <c r="ER8" s="870"/>
      <c r="ES8" s="870"/>
      <c r="ET8" s="870"/>
      <c r="EU8" s="870"/>
      <c r="EV8" s="870"/>
      <c r="EW8" s="870"/>
      <c r="EX8" s="870"/>
      <c r="EY8" s="870"/>
      <c r="EZ8" s="870"/>
      <c r="FA8" s="870"/>
      <c r="FB8" s="870"/>
      <c r="FC8" s="870"/>
      <c r="FD8" s="870"/>
      <c r="FE8" s="870"/>
      <c r="FF8" s="870"/>
      <c r="FG8" s="870"/>
      <c r="FH8" s="870"/>
      <c r="FI8" s="870"/>
      <c r="FJ8" s="870"/>
      <c r="FK8" s="870"/>
      <c r="FL8" s="870"/>
      <c r="FM8" s="870"/>
      <c r="FN8" s="870"/>
      <c r="FO8" s="870"/>
      <c r="FP8" s="870"/>
      <c r="FQ8" s="870"/>
      <c r="FR8" s="870"/>
      <c r="FS8" s="870"/>
      <c r="FT8" s="870"/>
      <c r="FU8" s="870"/>
      <c r="FV8" s="870"/>
      <c r="FW8" s="870"/>
      <c r="FX8" s="870"/>
      <c r="FY8" s="870"/>
      <c r="FZ8" s="870"/>
      <c r="GA8" s="870"/>
      <c r="GB8" s="870"/>
      <c r="GC8" s="870"/>
      <c r="GD8" s="870"/>
      <c r="GE8" s="870"/>
      <c r="GF8" s="870"/>
      <c r="GG8" s="870"/>
      <c r="GH8" s="870"/>
      <c r="GI8" s="870"/>
      <c r="GJ8" s="870"/>
      <c r="GK8" s="870"/>
      <c r="GL8" s="870"/>
      <c r="GM8" s="870"/>
      <c r="GN8" s="870"/>
      <c r="GO8" s="870"/>
      <c r="GP8" s="870"/>
      <c r="GQ8" s="870"/>
      <c r="GR8" s="870"/>
      <c r="GS8" s="870"/>
      <c r="GT8" s="870"/>
      <c r="GU8" s="870"/>
      <c r="GV8" s="870"/>
      <c r="GW8" s="870"/>
      <c r="GX8" s="870"/>
      <c r="GY8" s="870"/>
      <c r="GZ8" s="870"/>
      <c r="HA8" s="870"/>
      <c r="HB8" s="870"/>
      <c r="HC8" s="870"/>
      <c r="HD8" s="870"/>
      <c r="HE8" s="870"/>
      <c r="HF8" s="870"/>
      <c r="HG8" s="870"/>
      <c r="HH8" s="870"/>
      <c r="HI8" s="870"/>
      <c r="HJ8" s="870"/>
      <c r="HK8" s="870"/>
      <c r="HL8" s="870"/>
      <c r="HM8" s="870"/>
      <c r="HN8" s="870"/>
      <c r="HO8" s="870"/>
      <c r="HP8" s="870"/>
      <c r="HQ8" s="870"/>
      <c r="HR8" s="870"/>
      <c r="HS8" s="870"/>
      <c r="HT8" s="870"/>
      <c r="HU8" s="870"/>
      <c r="HV8" s="870"/>
      <c r="HW8" s="870"/>
      <c r="HX8" s="870"/>
      <c r="HY8" s="870"/>
      <c r="HZ8" s="870"/>
      <c r="IA8" s="870"/>
      <c r="IB8" s="870"/>
      <c r="IC8" s="870"/>
      <c r="ID8" s="870"/>
      <c r="IE8" s="870"/>
      <c r="IF8" s="870"/>
      <c r="IG8" s="870"/>
      <c r="IH8" s="870"/>
      <c r="II8" s="870"/>
      <c r="IJ8" s="870"/>
      <c r="IK8" s="870"/>
      <c r="IL8" s="870"/>
    </row>
    <row r="9" spans="1:246">
      <c r="A9" s="925" t="s">
        <v>272</v>
      </c>
      <c r="B9" s="999" t="s">
        <v>250</v>
      </c>
      <c r="C9" s="923" t="s">
        <v>1674</v>
      </c>
      <c r="D9" s="907" t="s">
        <v>586</v>
      </c>
      <c r="E9" s="998" t="s">
        <v>352</v>
      </c>
      <c r="F9" s="950" t="s">
        <v>388</v>
      </c>
      <c r="G9" s="923" t="s">
        <v>176</v>
      </c>
      <c r="H9" s="923" t="s">
        <v>354</v>
      </c>
      <c r="I9" s="923" t="s">
        <v>774</v>
      </c>
      <c r="J9" s="923" t="s">
        <v>355</v>
      </c>
      <c r="K9" s="923" t="s">
        <v>356</v>
      </c>
      <c r="L9" s="923" t="s">
        <v>286</v>
      </c>
      <c r="M9" s="997"/>
      <c r="N9" s="923"/>
      <c r="O9" s="923"/>
      <c r="P9" s="923"/>
      <c r="Q9" s="923"/>
      <c r="R9" s="870"/>
      <c r="S9" s="870"/>
      <c r="T9" s="870"/>
      <c r="U9" s="870"/>
      <c r="V9" s="870"/>
      <c r="W9" s="870"/>
      <c r="X9" s="870"/>
      <c r="Y9" s="870"/>
      <c r="Z9" s="870"/>
      <c r="AA9" s="870"/>
      <c r="AB9" s="870"/>
      <c r="AC9" s="870"/>
      <c r="AD9" s="870"/>
      <c r="AE9" s="870"/>
      <c r="AF9" s="870"/>
      <c r="AG9" s="870"/>
      <c r="AH9" s="870"/>
      <c r="AI9" s="870"/>
      <c r="AJ9" s="870"/>
      <c r="AK9" s="870"/>
      <c r="AL9" s="870"/>
      <c r="AM9" s="870"/>
      <c r="AN9" s="870"/>
      <c r="AO9" s="870"/>
      <c r="AP9" s="870"/>
      <c r="AQ9" s="870"/>
      <c r="AR9" s="870"/>
      <c r="AS9" s="870"/>
      <c r="AT9" s="870"/>
      <c r="AU9" s="870"/>
      <c r="AV9" s="870"/>
      <c r="AW9" s="870"/>
      <c r="AX9" s="870"/>
      <c r="AY9" s="870"/>
      <c r="AZ9" s="870"/>
      <c r="BA9" s="870"/>
      <c r="BB9" s="870"/>
      <c r="BC9" s="870"/>
      <c r="BD9" s="870"/>
      <c r="BE9" s="870"/>
      <c r="BF9" s="870"/>
      <c r="BG9" s="870"/>
      <c r="BH9" s="870"/>
      <c r="BI9" s="870"/>
      <c r="BJ9" s="870"/>
      <c r="BK9" s="870"/>
      <c r="BL9" s="870"/>
      <c r="BM9" s="870"/>
      <c r="BN9" s="870"/>
      <c r="BO9" s="870"/>
      <c r="BP9" s="870"/>
      <c r="BQ9" s="870"/>
      <c r="BR9" s="870"/>
      <c r="BS9" s="870"/>
      <c r="BT9" s="870"/>
      <c r="BU9" s="870"/>
      <c r="BV9" s="870"/>
      <c r="BW9" s="870"/>
      <c r="BX9" s="870"/>
      <c r="BY9" s="870"/>
      <c r="BZ9" s="870"/>
      <c r="CA9" s="870"/>
      <c r="CB9" s="870"/>
      <c r="CC9" s="870"/>
      <c r="CD9" s="870"/>
      <c r="CE9" s="870"/>
      <c r="CF9" s="870"/>
      <c r="CG9" s="870"/>
      <c r="CH9" s="870"/>
      <c r="CI9" s="870"/>
      <c r="CJ9" s="870"/>
      <c r="CK9" s="870"/>
      <c r="CL9" s="870"/>
      <c r="CM9" s="870"/>
      <c r="CN9" s="870"/>
      <c r="CO9" s="870"/>
      <c r="CP9" s="870"/>
      <c r="CQ9" s="870"/>
      <c r="CR9" s="870"/>
      <c r="CS9" s="870"/>
      <c r="CT9" s="870"/>
      <c r="CU9" s="870"/>
      <c r="CV9" s="870"/>
      <c r="CW9" s="870"/>
      <c r="CX9" s="870"/>
      <c r="CY9" s="870"/>
      <c r="CZ9" s="870"/>
      <c r="DA9" s="870"/>
      <c r="DB9" s="870"/>
      <c r="DC9" s="870"/>
      <c r="DD9" s="870"/>
      <c r="DE9" s="870"/>
      <c r="DF9" s="870"/>
      <c r="DG9" s="870"/>
      <c r="DH9" s="870"/>
      <c r="DI9" s="870"/>
      <c r="DJ9" s="870"/>
      <c r="DK9" s="870"/>
      <c r="DL9" s="870"/>
      <c r="DM9" s="870"/>
      <c r="DN9" s="870"/>
      <c r="DO9" s="870"/>
      <c r="DP9" s="870"/>
      <c r="DQ9" s="870"/>
      <c r="DR9" s="870"/>
      <c r="DS9" s="870"/>
      <c r="DT9" s="870"/>
      <c r="DU9" s="870"/>
      <c r="DV9" s="870"/>
      <c r="DW9" s="870"/>
      <c r="DX9" s="870"/>
      <c r="DY9" s="870"/>
      <c r="DZ9" s="870"/>
      <c r="EA9" s="870"/>
      <c r="EB9" s="870"/>
      <c r="EC9" s="870"/>
      <c r="ED9" s="870"/>
      <c r="EE9" s="870"/>
      <c r="EF9" s="870"/>
      <c r="EG9" s="870"/>
      <c r="EH9" s="870"/>
      <c r="EI9" s="870"/>
      <c r="EJ9" s="870"/>
      <c r="EK9" s="870"/>
      <c r="EL9" s="870"/>
      <c r="EM9" s="870"/>
      <c r="EN9" s="870"/>
      <c r="EO9" s="870"/>
      <c r="EP9" s="870"/>
      <c r="EQ9" s="870"/>
      <c r="ER9" s="870"/>
      <c r="ES9" s="870"/>
      <c r="ET9" s="870"/>
      <c r="EU9" s="870"/>
      <c r="EV9" s="870"/>
      <c r="EW9" s="870"/>
      <c r="EX9" s="870"/>
      <c r="EY9" s="870"/>
      <c r="EZ9" s="870"/>
      <c r="FA9" s="870"/>
      <c r="FB9" s="870"/>
      <c r="FC9" s="870"/>
      <c r="FD9" s="870"/>
      <c r="FE9" s="870"/>
      <c r="FF9" s="870"/>
      <c r="FG9" s="870"/>
      <c r="FH9" s="870"/>
      <c r="FI9" s="870"/>
      <c r="FJ9" s="870"/>
      <c r="FK9" s="870"/>
      <c r="FL9" s="870"/>
      <c r="FM9" s="870"/>
      <c r="FN9" s="870"/>
      <c r="FO9" s="870"/>
      <c r="FP9" s="870"/>
      <c r="FQ9" s="870"/>
      <c r="FR9" s="870"/>
      <c r="FS9" s="870"/>
      <c r="FT9" s="870"/>
      <c r="FU9" s="870"/>
      <c r="FV9" s="870"/>
      <c r="FW9" s="870"/>
      <c r="FX9" s="870"/>
      <c r="FY9" s="870"/>
      <c r="FZ9" s="870"/>
      <c r="GA9" s="870"/>
      <c r="GB9" s="870"/>
      <c r="GC9" s="870"/>
      <c r="GD9" s="870"/>
      <c r="GE9" s="870"/>
      <c r="GF9" s="870"/>
      <c r="GG9" s="870"/>
      <c r="GH9" s="870"/>
      <c r="GI9" s="870"/>
      <c r="GJ9" s="870"/>
      <c r="GK9" s="870"/>
      <c r="GL9" s="870"/>
      <c r="GM9" s="870"/>
      <c r="GN9" s="870"/>
      <c r="GO9" s="870"/>
      <c r="GP9" s="870"/>
      <c r="GQ9" s="870"/>
      <c r="GR9" s="870"/>
      <c r="GS9" s="870"/>
      <c r="GT9" s="870"/>
      <c r="GU9" s="870"/>
      <c r="GV9" s="870"/>
      <c r="GW9" s="870"/>
      <c r="GX9" s="870"/>
      <c r="GY9" s="870"/>
      <c r="GZ9" s="870"/>
      <c r="HA9" s="870"/>
      <c r="HB9" s="870"/>
      <c r="HC9" s="870"/>
      <c r="HD9" s="870"/>
      <c r="HE9" s="870"/>
      <c r="HF9" s="870"/>
      <c r="HG9" s="870"/>
      <c r="HH9" s="870"/>
      <c r="HI9" s="870"/>
      <c r="HJ9" s="870"/>
      <c r="HK9" s="870"/>
      <c r="HL9" s="870"/>
      <c r="HM9" s="870"/>
      <c r="HN9" s="870"/>
      <c r="HO9" s="870"/>
      <c r="HP9" s="870"/>
      <c r="HQ9" s="870"/>
      <c r="HR9" s="870"/>
      <c r="HS9" s="870"/>
      <c r="HT9" s="870"/>
      <c r="HU9" s="870"/>
      <c r="HV9" s="870"/>
      <c r="HW9" s="870"/>
      <c r="HX9" s="870"/>
      <c r="HY9" s="870"/>
      <c r="HZ9" s="870"/>
      <c r="IA9" s="870"/>
      <c r="IB9" s="870"/>
      <c r="IC9" s="870"/>
      <c r="ID9" s="870"/>
      <c r="IE9" s="870"/>
      <c r="IF9" s="870"/>
      <c r="IG9" s="870"/>
      <c r="IH9" s="870"/>
      <c r="II9" s="870"/>
      <c r="IJ9" s="870"/>
      <c r="IK9" s="870"/>
      <c r="IL9" s="870"/>
    </row>
    <row r="10" spans="1:246" ht="12" thickBot="1">
      <c r="A10" s="922" t="s">
        <v>1083</v>
      </c>
      <c r="B10" s="996"/>
      <c r="C10" s="919"/>
      <c r="D10" s="995"/>
      <c r="E10" s="994"/>
      <c r="F10" s="949"/>
      <c r="G10" s="919"/>
      <c r="H10" s="919"/>
      <c r="I10" s="919" t="s">
        <v>286</v>
      </c>
      <c r="J10" s="919"/>
      <c r="K10" s="919"/>
      <c r="L10" s="919" t="s">
        <v>357</v>
      </c>
      <c r="M10" s="993"/>
      <c r="N10" s="919"/>
      <c r="O10" s="919"/>
      <c r="P10" s="919"/>
      <c r="Q10" s="920"/>
      <c r="R10" s="870"/>
      <c r="S10" s="870"/>
      <c r="T10" s="870"/>
      <c r="U10" s="870"/>
      <c r="V10" s="870"/>
      <c r="W10" s="870"/>
      <c r="X10" s="870"/>
      <c r="Y10" s="870"/>
      <c r="Z10" s="870"/>
      <c r="AA10" s="870"/>
      <c r="AB10" s="870"/>
      <c r="AC10" s="870"/>
      <c r="AD10" s="870"/>
      <c r="AE10" s="870"/>
      <c r="AF10" s="870"/>
      <c r="AG10" s="870"/>
      <c r="AH10" s="870"/>
      <c r="AI10" s="870"/>
      <c r="AJ10" s="870"/>
      <c r="AK10" s="870"/>
      <c r="AL10" s="870"/>
      <c r="AM10" s="870"/>
      <c r="AN10" s="870"/>
      <c r="AO10" s="870"/>
      <c r="AP10" s="870"/>
      <c r="AQ10" s="870"/>
      <c r="AR10" s="870"/>
      <c r="AS10" s="870"/>
      <c r="AT10" s="870"/>
      <c r="AU10" s="870"/>
      <c r="AV10" s="870"/>
      <c r="AW10" s="870"/>
      <c r="AX10" s="870"/>
      <c r="AY10" s="870"/>
      <c r="AZ10" s="870"/>
      <c r="BA10" s="870"/>
      <c r="BB10" s="870"/>
      <c r="BC10" s="870"/>
      <c r="BD10" s="870"/>
      <c r="BE10" s="870"/>
      <c r="BF10" s="870"/>
      <c r="BG10" s="870"/>
      <c r="BH10" s="870"/>
      <c r="BI10" s="870"/>
      <c r="BJ10" s="870"/>
      <c r="BK10" s="870"/>
      <c r="BL10" s="870"/>
      <c r="BM10" s="870"/>
      <c r="BN10" s="870"/>
      <c r="BO10" s="870"/>
      <c r="BP10" s="870"/>
      <c r="BQ10" s="870"/>
      <c r="BR10" s="870"/>
      <c r="BS10" s="870"/>
      <c r="BT10" s="870"/>
      <c r="BU10" s="870"/>
      <c r="BV10" s="870"/>
      <c r="BW10" s="870"/>
      <c r="BX10" s="870"/>
      <c r="BY10" s="870"/>
      <c r="BZ10" s="870"/>
      <c r="CA10" s="870"/>
      <c r="CB10" s="870"/>
      <c r="CC10" s="870"/>
      <c r="CD10" s="870"/>
      <c r="CE10" s="870"/>
      <c r="CF10" s="870"/>
      <c r="CG10" s="870"/>
      <c r="CH10" s="870"/>
      <c r="CI10" s="870"/>
      <c r="CJ10" s="870"/>
      <c r="CK10" s="870"/>
      <c r="CL10" s="870"/>
      <c r="CM10" s="870"/>
      <c r="CN10" s="870"/>
      <c r="CO10" s="870"/>
      <c r="CP10" s="870"/>
      <c r="CQ10" s="870"/>
      <c r="CR10" s="870"/>
      <c r="CS10" s="870"/>
      <c r="CT10" s="870"/>
      <c r="CU10" s="870"/>
      <c r="CV10" s="870"/>
      <c r="CW10" s="870"/>
      <c r="CX10" s="870"/>
      <c r="CY10" s="870"/>
      <c r="CZ10" s="870"/>
      <c r="DA10" s="870"/>
      <c r="DB10" s="870"/>
      <c r="DC10" s="870"/>
      <c r="DD10" s="870"/>
      <c r="DE10" s="870"/>
      <c r="DF10" s="870"/>
      <c r="DG10" s="870"/>
      <c r="DH10" s="870"/>
      <c r="DI10" s="870"/>
      <c r="DJ10" s="870"/>
      <c r="DK10" s="870"/>
      <c r="DL10" s="870"/>
      <c r="DM10" s="870"/>
      <c r="DN10" s="870"/>
      <c r="DO10" s="870"/>
      <c r="DP10" s="870"/>
      <c r="DQ10" s="870"/>
      <c r="DR10" s="870"/>
      <c r="DS10" s="870"/>
      <c r="DT10" s="870"/>
      <c r="DU10" s="870"/>
      <c r="DV10" s="870"/>
      <c r="DW10" s="870"/>
      <c r="DX10" s="870"/>
      <c r="DY10" s="870"/>
      <c r="DZ10" s="870"/>
      <c r="EA10" s="870"/>
      <c r="EB10" s="870"/>
      <c r="EC10" s="870"/>
      <c r="ED10" s="870"/>
      <c r="EE10" s="870"/>
      <c r="EF10" s="870"/>
      <c r="EG10" s="870"/>
      <c r="EH10" s="870"/>
      <c r="EI10" s="870"/>
      <c r="EJ10" s="870"/>
      <c r="EK10" s="870"/>
      <c r="EL10" s="870"/>
      <c r="EM10" s="870"/>
      <c r="EN10" s="870"/>
      <c r="EO10" s="870"/>
      <c r="EP10" s="870"/>
      <c r="EQ10" s="870"/>
      <c r="ER10" s="870"/>
      <c r="ES10" s="870"/>
      <c r="ET10" s="870"/>
      <c r="EU10" s="870"/>
      <c r="EV10" s="870"/>
      <c r="EW10" s="870"/>
      <c r="EX10" s="870"/>
      <c r="EY10" s="870"/>
      <c r="EZ10" s="870"/>
      <c r="FA10" s="870"/>
      <c r="FB10" s="870"/>
      <c r="FC10" s="870"/>
      <c r="FD10" s="870"/>
      <c r="FE10" s="870"/>
      <c r="FF10" s="870"/>
      <c r="FG10" s="870"/>
      <c r="FH10" s="870"/>
      <c r="FI10" s="870"/>
      <c r="FJ10" s="870"/>
      <c r="FK10" s="870"/>
      <c r="FL10" s="870"/>
      <c r="FM10" s="870"/>
      <c r="FN10" s="870"/>
      <c r="FO10" s="870"/>
      <c r="FP10" s="870"/>
      <c r="FQ10" s="870"/>
      <c r="FR10" s="870"/>
      <c r="FS10" s="870"/>
      <c r="FT10" s="870"/>
      <c r="FU10" s="870"/>
      <c r="FV10" s="870"/>
      <c r="FW10" s="870"/>
      <c r="FX10" s="870"/>
      <c r="FY10" s="870"/>
      <c r="FZ10" s="870"/>
      <c r="GA10" s="870"/>
      <c r="GB10" s="870"/>
      <c r="GC10" s="870"/>
      <c r="GD10" s="870"/>
      <c r="GE10" s="870"/>
      <c r="GF10" s="870"/>
      <c r="GG10" s="870"/>
      <c r="GH10" s="870"/>
      <c r="GI10" s="870"/>
      <c r="GJ10" s="870"/>
      <c r="GK10" s="870"/>
      <c r="GL10" s="870"/>
      <c r="GM10" s="870"/>
      <c r="GN10" s="870"/>
      <c r="GO10" s="870"/>
      <c r="GP10" s="870"/>
      <c r="GQ10" s="870"/>
      <c r="GR10" s="870"/>
      <c r="GS10" s="870"/>
      <c r="GT10" s="870"/>
      <c r="GU10" s="870"/>
      <c r="GV10" s="870"/>
      <c r="GW10" s="870"/>
      <c r="GX10" s="870"/>
      <c r="GY10" s="870"/>
      <c r="GZ10" s="870"/>
      <c r="HA10" s="870"/>
      <c r="HB10" s="870"/>
      <c r="HC10" s="870"/>
      <c r="HD10" s="870"/>
      <c r="HE10" s="870"/>
      <c r="HF10" s="870"/>
      <c r="HG10" s="870"/>
      <c r="HH10" s="870"/>
      <c r="HI10" s="870"/>
      <c r="HJ10" s="870"/>
      <c r="HK10" s="870"/>
      <c r="HL10" s="870"/>
      <c r="HM10" s="870"/>
      <c r="HN10" s="870"/>
      <c r="HO10" s="870"/>
      <c r="HP10" s="870"/>
      <c r="HQ10" s="870"/>
      <c r="HR10" s="870"/>
      <c r="HS10" s="870"/>
      <c r="HT10" s="870"/>
      <c r="HU10" s="870"/>
      <c r="HV10" s="870"/>
      <c r="HW10" s="870"/>
      <c r="HX10" s="870"/>
      <c r="HY10" s="870"/>
      <c r="HZ10" s="870"/>
      <c r="IA10" s="870"/>
      <c r="IB10" s="870"/>
      <c r="IC10" s="870"/>
      <c r="ID10" s="870"/>
      <c r="IE10" s="870"/>
      <c r="IF10" s="870"/>
      <c r="IG10" s="870"/>
      <c r="IH10" s="870"/>
      <c r="II10" s="870"/>
      <c r="IJ10" s="870"/>
      <c r="IK10" s="870"/>
      <c r="IL10" s="870"/>
    </row>
    <row r="11" spans="1:246">
      <c r="A11" s="871">
        <v>1</v>
      </c>
      <c r="B11" s="1156"/>
      <c r="C11" s="796"/>
      <c r="D11" s="871"/>
      <c r="E11" s="1133"/>
      <c r="F11" s="1166"/>
      <c r="G11" s="1159"/>
      <c r="H11" s="992"/>
      <c r="I11" s="991"/>
      <c r="J11" s="985"/>
      <c r="K11" s="983"/>
      <c r="L11" s="983"/>
      <c r="M11" s="1161"/>
      <c r="N11" s="1161"/>
      <c r="O11" s="1161"/>
      <c r="P11" s="1161"/>
      <c r="Q11" s="1161"/>
      <c r="R11" s="870"/>
      <c r="S11" s="870"/>
      <c r="T11" s="870"/>
      <c r="U11" s="870"/>
      <c r="V11" s="870"/>
      <c r="W11" s="870"/>
      <c r="X11" s="870"/>
      <c r="Y11" s="870"/>
      <c r="Z11" s="870"/>
      <c r="AA11" s="870"/>
      <c r="AB11" s="870"/>
      <c r="AC11" s="870"/>
      <c r="AD11" s="870"/>
      <c r="AE11" s="870"/>
      <c r="AF11" s="870"/>
      <c r="AG11" s="870"/>
      <c r="AH11" s="870"/>
      <c r="AI11" s="870"/>
      <c r="AJ11" s="870"/>
      <c r="AK11" s="870"/>
      <c r="AL11" s="870"/>
      <c r="AM11" s="870"/>
      <c r="AN11" s="870"/>
      <c r="AO11" s="870"/>
      <c r="AP11" s="870"/>
      <c r="AQ11" s="870"/>
      <c r="AR11" s="870"/>
      <c r="AS11" s="870"/>
      <c r="AT11" s="870"/>
      <c r="AU11" s="870"/>
      <c r="AV11" s="870"/>
      <c r="AW11" s="870"/>
      <c r="AX11" s="870"/>
      <c r="AY11" s="870"/>
      <c r="AZ11" s="870"/>
      <c r="BA11" s="870"/>
      <c r="BB11" s="870"/>
      <c r="BC11" s="870"/>
      <c r="BD11" s="870"/>
      <c r="BE11" s="870"/>
      <c r="BF11" s="870"/>
      <c r="BG11" s="870"/>
      <c r="BH11" s="870"/>
      <c r="BI11" s="870"/>
      <c r="BJ11" s="870"/>
      <c r="BK11" s="870"/>
      <c r="BL11" s="870"/>
      <c r="BM11" s="870"/>
      <c r="BN11" s="870"/>
      <c r="BO11" s="870"/>
      <c r="BP11" s="870"/>
      <c r="BQ11" s="870"/>
      <c r="BR11" s="870"/>
      <c r="BS11" s="870"/>
      <c r="BT11" s="870"/>
      <c r="BU11" s="870"/>
      <c r="BV11" s="870"/>
      <c r="BW11" s="870"/>
      <c r="BX11" s="870"/>
      <c r="BY11" s="870"/>
      <c r="BZ11" s="870"/>
      <c r="CA11" s="870"/>
      <c r="CB11" s="870"/>
      <c r="CC11" s="870"/>
      <c r="CD11" s="870"/>
      <c r="CE11" s="870"/>
      <c r="CF11" s="870"/>
      <c r="CG11" s="870"/>
      <c r="CH11" s="870"/>
      <c r="CI11" s="870"/>
      <c r="CJ11" s="870"/>
      <c r="CK11" s="870"/>
      <c r="CL11" s="870"/>
      <c r="CM11" s="870"/>
      <c r="CN11" s="870"/>
      <c r="CO11" s="870"/>
      <c r="CP11" s="870"/>
      <c r="CQ11" s="870"/>
      <c r="CR11" s="870"/>
      <c r="CS11" s="870"/>
      <c r="CT11" s="870"/>
      <c r="CU11" s="870"/>
      <c r="CV11" s="870"/>
      <c r="CW11" s="870"/>
      <c r="CX11" s="870"/>
      <c r="CY11" s="870"/>
      <c r="CZ11" s="870"/>
      <c r="DA11" s="870"/>
      <c r="DB11" s="870"/>
      <c r="DC11" s="870"/>
      <c r="DD11" s="870"/>
      <c r="DE11" s="870"/>
      <c r="DF11" s="870"/>
      <c r="DG11" s="870"/>
      <c r="DH11" s="870"/>
      <c r="DI11" s="870"/>
      <c r="DJ11" s="870"/>
      <c r="DK11" s="870"/>
      <c r="DL11" s="870"/>
      <c r="DM11" s="870"/>
      <c r="DN11" s="870"/>
      <c r="DO11" s="870"/>
      <c r="DP11" s="870"/>
      <c r="DQ11" s="870"/>
      <c r="DR11" s="870"/>
      <c r="DS11" s="870"/>
      <c r="DT11" s="870"/>
      <c r="DU11" s="870"/>
      <c r="DV11" s="870"/>
      <c r="DW11" s="870"/>
      <c r="DX11" s="870"/>
      <c r="DY11" s="870"/>
      <c r="DZ11" s="870"/>
      <c r="EA11" s="870"/>
      <c r="EB11" s="870"/>
      <c r="EC11" s="870"/>
      <c r="ED11" s="870"/>
      <c r="EE11" s="870"/>
      <c r="EF11" s="870"/>
      <c r="EG11" s="870"/>
      <c r="EH11" s="870"/>
      <c r="EI11" s="870"/>
      <c r="EJ11" s="870"/>
      <c r="EK11" s="870"/>
      <c r="EL11" s="870"/>
      <c r="EM11" s="870"/>
      <c r="EN11" s="870"/>
      <c r="EO11" s="870"/>
      <c r="EP11" s="870"/>
      <c r="EQ11" s="870"/>
      <c r="ER11" s="870"/>
      <c r="ES11" s="870"/>
      <c r="ET11" s="870"/>
      <c r="EU11" s="870"/>
      <c r="EV11" s="870"/>
      <c r="EW11" s="870"/>
      <c r="EX11" s="870"/>
      <c r="EY11" s="870"/>
      <c r="EZ11" s="870"/>
      <c r="FA11" s="870"/>
      <c r="FB11" s="870"/>
      <c r="FC11" s="870"/>
      <c r="FD11" s="870"/>
      <c r="FE11" s="870"/>
      <c r="FF11" s="870"/>
      <c r="FG11" s="870"/>
      <c r="FH11" s="870"/>
      <c r="FI11" s="870"/>
      <c r="FJ11" s="870"/>
      <c r="FK11" s="870"/>
      <c r="FL11" s="870"/>
      <c r="FM11" s="870"/>
      <c r="FN11" s="870"/>
      <c r="FO11" s="870"/>
      <c r="FP11" s="870"/>
      <c r="FQ11" s="870"/>
      <c r="FR11" s="870"/>
      <c r="FS11" s="870"/>
      <c r="FT11" s="870"/>
      <c r="FU11" s="870"/>
      <c r="FV11" s="870"/>
      <c r="FW11" s="870"/>
      <c r="FX11" s="870"/>
      <c r="FY11" s="870"/>
      <c r="FZ11" s="870"/>
      <c r="GA11" s="870"/>
      <c r="GB11" s="870"/>
      <c r="GC11" s="870"/>
      <c r="GD11" s="870"/>
      <c r="GE11" s="870"/>
      <c r="GF11" s="870"/>
      <c r="GG11" s="870"/>
      <c r="GH11" s="870"/>
      <c r="GI11" s="870"/>
      <c r="GJ11" s="870"/>
      <c r="GK11" s="870"/>
      <c r="GL11" s="870"/>
      <c r="GM11" s="870"/>
      <c r="GN11" s="870"/>
      <c r="GO11" s="870"/>
      <c r="GP11" s="870"/>
      <c r="GQ11" s="870"/>
      <c r="GR11" s="870"/>
      <c r="GS11" s="870"/>
      <c r="GT11" s="870"/>
      <c r="GU11" s="870"/>
      <c r="GV11" s="870"/>
      <c r="GW11" s="870"/>
      <c r="GX11" s="870"/>
      <c r="GY11" s="870"/>
      <c r="GZ11" s="870"/>
      <c r="HA11" s="870"/>
      <c r="HB11" s="870"/>
      <c r="HC11" s="870"/>
      <c r="HD11" s="870"/>
      <c r="HE11" s="870"/>
      <c r="HF11" s="870"/>
      <c r="HG11" s="870"/>
      <c r="HH11" s="870"/>
      <c r="HI11" s="870"/>
      <c r="HJ11" s="870"/>
      <c r="HK11" s="870"/>
      <c r="HL11" s="870"/>
      <c r="HM11" s="870"/>
      <c r="HN11" s="870"/>
      <c r="HO11" s="870"/>
      <c r="HP11" s="870"/>
      <c r="HQ11" s="870"/>
      <c r="HR11" s="870"/>
      <c r="HS11" s="870"/>
      <c r="HT11" s="870"/>
      <c r="HU11" s="870"/>
      <c r="HV11" s="870"/>
      <c r="HW11" s="870"/>
      <c r="HX11" s="870"/>
      <c r="HY11" s="870"/>
      <c r="HZ11" s="870"/>
      <c r="IA11" s="870"/>
      <c r="IB11" s="870"/>
      <c r="IC11" s="870"/>
      <c r="ID11" s="870"/>
      <c r="IE11" s="870"/>
      <c r="IF11" s="870"/>
      <c r="IG11" s="870"/>
      <c r="IH11" s="870"/>
      <c r="II11" s="870"/>
      <c r="IJ11" s="870"/>
      <c r="IK11" s="870"/>
      <c r="IL11" s="870"/>
    </row>
    <row r="12" spans="1:246">
      <c r="A12" s="891">
        <f>+A11+1</f>
        <v>2</v>
      </c>
      <c r="B12" s="1180"/>
      <c r="C12" s="784"/>
      <c r="D12" s="871"/>
      <c r="E12" s="1159"/>
      <c r="F12" s="1166"/>
      <c r="G12" s="1166"/>
      <c r="H12" s="992"/>
      <c r="I12" s="991"/>
      <c r="J12" s="985"/>
      <c r="K12" s="983"/>
      <c r="L12" s="967"/>
      <c r="M12" s="1161"/>
      <c r="N12" s="1161"/>
      <c r="O12" s="1161"/>
      <c r="P12" s="1161"/>
      <c r="Q12" s="1161"/>
    </row>
    <row r="13" spans="1:246" ht="15">
      <c r="A13" s="891">
        <f>+A12+1</f>
        <v>3</v>
      </c>
      <c r="B13" s="1801" t="s">
        <v>1655</v>
      </c>
      <c r="C13" s="784"/>
      <c r="D13" s="871"/>
      <c r="E13" s="1159"/>
      <c r="F13" s="1166"/>
      <c r="G13" s="1166"/>
      <c r="H13" s="992"/>
      <c r="I13" s="991"/>
      <c r="J13" s="985"/>
      <c r="K13" s="983"/>
      <c r="L13" s="967"/>
      <c r="M13" s="1161"/>
      <c r="N13" s="1161"/>
      <c r="O13" s="1161"/>
      <c r="P13" s="1161"/>
      <c r="Q13" s="1161"/>
    </row>
    <row r="14" spans="1:246">
      <c r="A14" s="891">
        <f>+A13+1</f>
        <v>4</v>
      </c>
      <c r="B14" s="1180"/>
      <c r="C14" s="784"/>
      <c r="D14" s="871"/>
      <c r="E14" s="1159"/>
      <c r="F14" s="1166"/>
      <c r="G14" s="1166"/>
      <c r="H14" s="992"/>
      <c r="I14" s="991"/>
      <c r="J14" s="985"/>
      <c r="K14" s="983"/>
      <c r="L14" s="967"/>
      <c r="M14" s="1161"/>
      <c r="N14" s="1161"/>
      <c r="O14" s="1161"/>
      <c r="P14" s="1161"/>
      <c r="Q14" s="1161"/>
    </row>
    <row r="15" spans="1:246" ht="12" thickBot="1">
      <c r="A15" s="891">
        <f t="shared" ref="A15:A16" si="0">+A14+1</f>
        <v>5</v>
      </c>
      <c r="B15" s="1171"/>
      <c r="C15" s="1172"/>
      <c r="D15" s="871"/>
      <c r="E15" s="992"/>
      <c r="F15" s="992"/>
      <c r="G15" s="992"/>
      <c r="H15" s="992"/>
      <c r="I15" s="991"/>
      <c r="J15" s="985"/>
      <c r="K15" s="983"/>
      <c r="L15" s="983"/>
      <c r="M15" s="1162"/>
      <c r="N15" s="1162"/>
      <c r="O15" s="1162"/>
      <c r="P15" s="1162"/>
      <c r="Q15" s="1162"/>
    </row>
    <row r="16" spans="1:246" ht="12" thickBot="1">
      <c r="A16" s="891">
        <f t="shared" si="0"/>
        <v>6</v>
      </c>
      <c r="B16" s="990" t="s">
        <v>1352</v>
      </c>
      <c r="C16" s="989"/>
      <c r="D16" s="905" t="s">
        <v>267</v>
      </c>
      <c r="E16" s="988"/>
      <c r="F16" s="1173"/>
      <c r="G16" s="1174"/>
      <c r="H16" s="988"/>
      <c r="I16" s="988"/>
      <c r="J16" s="988"/>
      <c r="K16" s="988"/>
      <c r="L16" s="988"/>
      <c r="M16" s="988"/>
      <c r="N16" s="988"/>
      <c r="O16" s="1174"/>
      <c r="P16" s="1173"/>
      <c r="Q16" s="988"/>
      <c r="R16" s="976"/>
    </row>
    <row r="17" spans="1:17">
      <c r="A17" s="891"/>
      <c r="E17" s="985"/>
      <c r="F17" s="976"/>
      <c r="G17" s="976"/>
      <c r="H17" s="976"/>
      <c r="I17" s="976"/>
      <c r="J17" s="976"/>
      <c r="K17" s="976"/>
      <c r="L17" s="976"/>
      <c r="M17" s="984"/>
      <c r="N17" s="976"/>
      <c r="O17" s="983"/>
      <c r="P17" s="983"/>
      <c r="Q17" s="976"/>
    </row>
    <row r="18" spans="1:17">
      <c r="A18" s="891"/>
      <c r="E18" s="985"/>
      <c r="F18" s="2286"/>
      <c r="G18" s="2286"/>
      <c r="H18" s="2286"/>
      <c r="I18" s="2286"/>
      <c r="J18" s="2286"/>
      <c r="K18" s="2286"/>
      <c r="L18" s="2286"/>
      <c r="M18" s="2286"/>
      <c r="N18" s="2286"/>
      <c r="O18" s="2286"/>
      <c r="P18" s="2286"/>
      <c r="Q18" s="2286"/>
    </row>
    <row r="19" spans="1:17">
      <c r="A19" s="891"/>
      <c r="E19" s="985"/>
      <c r="F19" s="2286"/>
      <c r="G19" s="2286"/>
      <c r="H19" s="2286"/>
      <c r="I19" s="2286"/>
      <c r="J19" s="2286"/>
      <c r="K19" s="2286"/>
      <c r="L19" s="2286"/>
      <c r="M19" s="2286"/>
      <c r="N19" s="2286"/>
      <c r="O19" s="2286"/>
      <c r="P19" s="2286"/>
      <c r="Q19" s="2286"/>
    </row>
    <row r="20" spans="1:17">
      <c r="A20" s="940"/>
      <c r="E20" s="976"/>
      <c r="G20" s="979"/>
      <c r="H20" s="985"/>
      <c r="I20" s="985"/>
      <c r="J20" s="985"/>
      <c r="K20" s="976"/>
      <c r="L20" s="976"/>
      <c r="M20" s="984"/>
      <c r="N20" s="976"/>
      <c r="O20" s="983"/>
      <c r="P20" s="983"/>
      <c r="Q20" s="976"/>
    </row>
    <row r="21" spans="1:17">
      <c r="E21" s="976"/>
      <c r="F21" s="979"/>
      <c r="G21" s="979"/>
      <c r="H21" s="985"/>
      <c r="I21" s="985"/>
      <c r="J21" s="985"/>
      <c r="K21" s="976"/>
      <c r="L21" s="976"/>
      <c r="M21" s="984"/>
      <c r="N21" s="976"/>
      <c r="O21" s="983"/>
      <c r="P21" s="983"/>
      <c r="Q21" s="976"/>
    </row>
    <row r="22" spans="1:17">
      <c r="E22" s="976"/>
      <c r="F22" s="979"/>
      <c r="G22" s="979"/>
      <c r="H22" s="985"/>
      <c r="I22" s="985"/>
      <c r="J22" s="985"/>
      <c r="K22" s="976"/>
      <c r="L22" s="976"/>
      <c r="M22" s="984"/>
      <c r="N22" s="976"/>
      <c r="O22" s="983"/>
      <c r="P22" s="983"/>
      <c r="Q22" s="976"/>
    </row>
    <row r="23" spans="1:17">
      <c r="E23" s="985"/>
      <c r="F23" s="976"/>
      <c r="G23" s="976"/>
      <c r="H23" s="976"/>
      <c r="I23" s="976"/>
      <c r="J23" s="976"/>
      <c r="K23" s="976"/>
      <c r="L23" s="976"/>
      <c r="M23" s="939"/>
      <c r="O23" s="983"/>
      <c r="P23" s="983"/>
      <c r="Q23" s="976"/>
    </row>
    <row r="24" spans="1:17">
      <c r="E24" s="985"/>
      <c r="F24" s="976"/>
      <c r="G24" s="976"/>
      <c r="H24" s="976"/>
      <c r="I24" s="976"/>
      <c r="J24" s="976"/>
      <c r="K24" s="976"/>
      <c r="L24" s="976"/>
      <c r="M24" s="984"/>
      <c r="N24" s="976"/>
      <c r="O24" s="983"/>
      <c r="P24" s="983"/>
      <c r="Q24" s="976"/>
    </row>
    <row r="25" spans="1:17">
      <c r="E25" s="985"/>
      <c r="F25" s="976"/>
      <c r="G25" s="976"/>
      <c r="H25" s="976"/>
      <c r="I25" s="976"/>
      <c r="J25" s="976"/>
      <c r="K25" s="976"/>
      <c r="L25" s="976"/>
      <c r="M25" s="984"/>
      <c r="N25" s="976"/>
      <c r="O25" s="983"/>
      <c r="P25" s="983"/>
      <c r="Q25" s="976"/>
    </row>
    <row r="26" spans="1:17">
      <c r="H26" s="939"/>
      <c r="I26" s="939"/>
      <c r="J26" s="939"/>
    </row>
    <row r="27" spans="1:17">
      <c r="H27" s="939"/>
      <c r="I27" s="939"/>
      <c r="J27" s="939"/>
    </row>
    <row r="28" spans="1:17">
      <c r="H28" s="939"/>
      <c r="I28" s="939"/>
      <c r="J28" s="939"/>
    </row>
    <row r="29" spans="1:17">
      <c r="H29" s="939"/>
      <c r="I29" s="939"/>
      <c r="J29" s="939"/>
    </row>
    <row r="30" spans="1:17">
      <c r="H30" s="939"/>
      <c r="I30" s="939"/>
      <c r="J30" s="939"/>
    </row>
    <row r="31" spans="1:17">
      <c r="H31" s="939"/>
      <c r="I31" s="939"/>
      <c r="J31" s="939"/>
    </row>
    <row r="32" spans="1:17">
      <c r="H32" s="939"/>
      <c r="I32" s="939"/>
      <c r="J32" s="939"/>
    </row>
    <row r="33" spans="8:10">
      <c r="H33" s="939"/>
      <c r="I33" s="939"/>
      <c r="J33" s="939"/>
    </row>
    <row r="34" spans="8:10">
      <c r="H34" s="939"/>
      <c r="I34" s="939"/>
      <c r="J34" s="939"/>
    </row>
    <row r="35" spans="8:10">
      <c r="H35" s="939"/>
      <c r="I35" s="939"/>
      <c r="J35" s="939"/>
    </row>
    <row r="36" spans="8:10">
      <c r="H36" s="939"/>
      <c r="I36" s="939"/>
      <c r="J36" s="939"/>
    </row>
    <row r="37" spans="8:10">
      <c r="H37" s="939"/>
      <c r="I37" s="939"/>
      <c r="J37" s="939"/>
    </row>
    <row r="38" spans="8:10">
      <c r="H38" s="939"/>
      <c r="I38" s="939"/>
      <c r="J38" s="939"/>
    </row>
    <row r="39" spans="8:10">
      <c r="H39" s="939"/>
      <c r="I39" s="939"/>
      <c r="J39" s="939"/>
    </row>
    <row r="40" spans="8:10">
      <c r="H40" s="939"/>
      <c r="I40" s="939"/>
      <c r="J40" s="939"/>
    </row>
    <row r="41" spans="8:10">
      <c r="H41" s="939"/>
      <c r="I41" s="939"/>
      <c r="J41" s="939"/>
    </row>
    <row r="42" spans="8:10">
      <c r="H42" s="939"/>
      <c r="I42" s="939"/>
      <c r="J42" s="939"/>
    </row>
    <row r="43" spans="8:10">
      <c r="H43" s="939"/>
      <c r="I43" s="939"/>
      <c r="J43" s="939"/>
    </row>
    <row r="44" spans="8:10">
      <c r="H44" s="939"/>
      <c r="I44" s="939"/>
      <c r="J44" s="939"/>
    </row>
    <row r="45" spans="8:10">
      <c r="H45" s="939"/>
      <c r="I45" s="939"/>
      <c r="J45" s="939"/>
    </row>
    <row r="46" spans="8:10">
      <c r="H46" s="939"/>
      <c r="I46" s="939"/>
      <c r="J46" s="939"/>
    </row>
    <row r="47" spans="8:10">
      <c r="H47" s="939"/>
      <c r="I47" s="939"/>
      <c r="J47" s="939"/>
    </row>
    <row r="48" spans="8:10">
      <c r="H48" s="939"/>
      <c r="I48" s="939"/>
      <c r="J48" s="939"/>
    </row>
    <row r="49" spans="8:10">
      <c r="H49" s="939"/>
      <c r="I49" s="939"/>
      <c r="J49" s="939"/>
    </row>
    <row r="50" spans="8:10">
      <c r="H50" s="939"/>
      <c r="I50" s="939"/>
      <c r="J50" s="939"/>
    </row>
    <row r="51" spans="8:10">
      <c r="H51" s="939"/>
      <c r="I51" s="939"/>
      <c r="J51" s="939"/>
    </row>
    <row r="52" spans="8:10">
      <c r="H52" s="939"/>
      <c r="I52" s="939"/>
      <c r="J52" s="939"/>
    </row>
    <row r="53" spans="8:10">
      <c r="H53" s="939"/>
      <c r="I53" s="939"/>
      <c r="J53" s="939"/>
    </row>
    <row r="54" spans="8:10">
      <c r="H54" s="939"/>
      <c r="I54" s="939"/>
      <c r="J54" s="939"/>
    </row>
    <row r="55" spans="8:10">
      <c r="H55" s="939"/>
      <c r="I55" s="939"/>
      <c r="J55" s="939"/>
    </row>
    <row r="56" spans="8:10">
      <c r="H56" s="939"/>
      <c r="I56" s="939"/>
      <c r="J56" s="939"/>
    </row>
    <row r="57" spans="8:10">
      <c r="H57" s="939"/>
      <c r="I57" s="939"/>
      <c r="J57" s="939"/>
    </row>
    <row r="58" spans="8:10">
      <c r="H58" s="939"/>
      <c r="I58" s="939"/>
      <c r="J58" s="939"/>
    </row>
    <row r="59" spans="8:10">
      <c r="H59" s="939"/>
      <c r="I59" s="939"/>
      <c r="J59" s="939"/>
    </row>
    <row r="60" spans="8:10">
      <c r="H60" s="939"/>
      <c r="I60" s="939"/>
      <c r="J60" s="939"/>
    </row>
    <row r="61" spans="8:10">
      <c r="H61" s="939"/>
      <c r="I61" s="939"/>
      <c r="J61" s="939"/>
    </row>
    <row r="62" spans="8:10">
      <c r="H62" s="939"/>
      <c r="I62" s="939"/>
      <c r="J62" s="939"/>
    </row>
    <row r="63" spans="8:10">
      <c r="H63" s="939"/>
      <c r="I63" s="939"/>
      <c r="J63" s="939"/>
    </row>
    <row r="64" spans="8:10">
      <c r="H64" s="939"/>
      <c r="I64" s="939"/>
      <c r="J64" s="939"/>
    </row>
    <row r="65" spans="8:10">
      <c r="H65" s="939"/>
      <c r="I65" s="939"/>
      <c r="J65" s="939"/>
    </row>
    <row r="66" spans="8:10">
      <c r="H66" s="939"/>
      <c r="I66" s="939"/>
      <c r="J66" s="939"/>
    </row>
    <row r="67" spans="8:10">
      <c r="H67" s="939"/>
      <c r="I67" s="939"/>
      <c r="J67" s="939"/>
    </row>
  </sheetData>
  <customSheetViews>
    <customSheetView guid="{700BB901-DE3D-40AF-9E84-3437521A0345}" showPageBreaks="1" topLeftCell="G1">
      <selection activeCell="N12" sqref="N12:N14"/>
      <pageMargins left="0.7" right="0.7" top="0.75" bottom="0.75" header="0.3" footer="0.3"/>
      <pageSetup orientation="portrait" r:id="rId1"/>
    </customSheetView>
    <customSheetView guid="{D30DA162-D620-4A19-970C-1046A6A23ED1}" topLeftCell="G1">
      <selection activeCell="N12" sqref="N12:N14"/>
      <pageMargins left="0.7" right="0.7" top="0.75" bottom="0.75" header="0.3" footer="0.3"/>
    </customSheetView>
    <customSheetView guid="{FAFF7267-5C8D-421B-A6E7-C317663504A2}" topLeftCell="G1">
      <selection activeCell="N12" sqref="N12:N14"/>
      <pageMargins left="0.7" right="0.7" top="0.75" bottom="0.75" header="0.3" footer="0.3"/>
    </customSheetView>
    <customSheetView guid="{659C7A86-29AF-4EB2-A484-62929168C99A}" topLeftCell="G1">
      <selection activeCell="N12" sqref="N12:N14"/>
      <pageMargins left="0.7" right="0.7" top="0.75" bottom="0.75" header="0.3" footer="0.3"/>
    </customSheetView>
    <customSheetView guid="{DE1D8474-1C81-4DEF-9FC4-4CC6D52CA0A7}">
      <pageMargins left="0.7" right="0.7" top="0.75" bottom="0.75" header="0.3" footer="0.3"/>
    </customSheetView>
  </customSheetViews>
  <mergeCells count="1">
    <mergeCell ref="F18:Q19"/>
  </mergeCells>
  <printOptions horizontalCentered="1"/>
  <pageMargins left="0.75" right="0.75" top="1" bottom="1" header="0.75" footer="0.75"/>
  <pageSetup scale="75" pageOrder="overThenDown" orientation="landscape" r:id="rId2"/>
  <headerFooter alignWithMargins="0">
    <oddFooter>&amp;L&amp;8Sponsored by:  Randall W. Hamlett and Gilbert T. Hughes</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2"/>
  <dimension ref="A1:IJ63"/>
  <sheetViews>
    <sheetView workbookViewId="0"/>
  </sheetViews>
  <sheetFormatPr defaultColWidth="9.140625" defaultRowHeight="11.25"/>
  <cols>
    <col min="1" max="1" width="4.85546875" style="939" customWidth="1"/>
    <col min="2" max="2" width="8.5703125" style="939" customWidth="1"/>
    <col min="3" max="3" width="31.7109375" style="939" customWidth="1"/>
    <col min="4" max="4" width="7.5703125" style="939" bestFit="1" customWidth="1"/>
    <col min="5" max="5" width="8.5703125" style="953" bestFit="1" customWidth="1"/>
    <col min="6" max="6" width="12.42578125" style="939" customWidth="1"/>
    <col min="7" max="7" width="8.140625" style="939" bestFit="1" customWidth="1"/>
    <col min="8" max="8" width="7.5703125" style="947" bestFit="1" customWidth="1"/>
    <col min="9" max="9" width="8.42578125" style="947" customWidth="1"/>
    <col min="10" max="10" width="10.42578125" style="947" customWidth="1"/>
    <col min="11" max="11" width="4.140625" style="939" customWidth="1"/>
    <col min="12" max="12" width="5.28515625" style="939" bestFit="1" customWidth="1"/>
    <col min="13" max="13" width="8" style="982" bestFit="1" customWidth="1"/>
    <col min="14" max="14" width="6.85546875" style="939" customWidth="1"/>
    <col min="15" max="15" width="6.85546875" style="940" bestFit="1" customWidth="1"/>
    <col min="16" max="16" width="6.140625" style="940" customWidth="1"/>
    <col min="17" max="17" width="9" style="939" customWidth="1"/>
    <col min="18" max="16384" width="9.140625" style="939"/>
  </cols>
  <sheetData>
    <row r="1" spans="1:244" ht="12" thickBot="1">
      <c r="Q1" s="954" t="s">
        <v>1676</v>
      </c>
    </row>
    <row r="2" spans="1:244">
      <c r="B2" s="938" t="s">
        <v>465</v>
      </c>
      <c r="C2" s="972"/>
      <c r="D2" s="937"/>
    </row>
    <row r="3" spans="1:244">
      <c r="B3" s="1169" t="s">
        <v>1409</v>
      </c>
      <c r="C3" s="893"/>
      <c r="D3" s="934"/>
      <c r="E3" s="939"/>
      <c r="H3" s="939"/>
      <c r="I3" s="939"/>
      <c r="J3" s="939"/>
    </row>
    <row r="4" spans="1:244" ht="12.75">
      <c r="B4" s="935" t="s">
        <v>1356</v>
      </c>
      <c r="C4" s="893"/>
      <c r="D4" s="934"/>
      <c r="E4" s="939"/>
      <c r="H4" s="939"/>
      <c r="I4" s="939"/>
      <c r="J4" s="939"/>
      <c r="M4" s="1170"/>
      <c r="N4" s="1170"/>
    </row>
    <row r="5" spans="1:244">
      <c r="B5" s="935" t="s">
        <v>1260</v>
      </c>
      <c r="C5" s="893"/>
      <c r="D5" s="934"/>
      <c r="E5" s="939"/>
      <c r="H5" s="939"/>
      <c r="I5" s="939"/>
      <c r="J5" s="939"/>
    </row>
    <row r="6" spans="1:244" ht="12" thickBot="1">
      <c r="B6" s="933"/>
      <c r="C6" s="970"/>
      <c r="D6" s="932"/>
    </row>
    <row r="7" spans="1:244" ht="12" thickBot="1">
      <c r="E7" s="931">
        <v>1</v>
      </c>
      <c r="F7" s="931">
        <v>2</v>
      </c>
      <c r="G7" s="931">
        <v>3</v>
      </c>
      <c r="H7" s="931">
        <v>4</v>
      </c>
      <c r="I7" s="931">
        <v>5</v>
      </c>
      <c r="J7" s="931">
        <v>6</v>
      </c>
      <c r="K7" s="931">
        <v>7</v>
      </c>
      <c r="L7" s="931">
        <v>8</v>
      </c>
      <c r="M7" s="931">
        <v>9</v>
      </c>
      <c r="N7" s="931">
        <v>10</v>
      </c>
      <c r="O7" s="931">
        <v>11</v>
      </c>
      <c r="P7" s="931">
        <v>12</v>
      </c>
      <c r="Q7" s="931">
        <v>13</v>
      </c>
    </row>
    <row r="8" spans="1:244">
      <c r="A8" s="929"/>
      <c r="B8" s="1002" t="s">
        <v>611</v>
      </c>
      <c r="C8" s="926"/>
      <c r="D8" s="981" t="s">
        <v>583</v>
      </c>
      <c r="E8" s="1001" t="s">
        <v>281</v>
      </c>
      <c r="F8" s="1000" t="s">
        <v>387</v>
      </c>
      <c r="G8" s="926" t="s">
        <v>251</v>
      </c>
      <c r="H8" s="926" t="s">
        <v>283</v>
      </c>
      <c r="I8" s="926" t="s">
        <v>773</v>
      </c>
      <c r="J8" s="926" t="s">
        <v>284</v>
      </c>
      <c r="K8" s="926" t="s">
        <v>285</v>
      </c>
      <c r="L8" s="926" t="s">
        <v>383</v>
      </c>
      <c r="M8" s="926" t="s">
        <v>162</v>
      </c>
      <c r="N8" s="926" t="s">
        <v>163</v>
      </c>
      <c r="O8" s="926" t="s">
        <v>993</v>
      </c>
      <c r="P8" s="926" t="s">
        <v>270</v>
      </c>
      <c r="Q8" s="926" t="s">
        <v>283</v>
      </c>
      <c r="R8" s="870"/>
      <c r="S8" s="870"/>
      <c r="T8" s="870"/>
      <c r="U8" s="870"/>
      <c r="V8" s="870"/>
      <c r="W8" s="870"/>
      <c r="X8" s="870"/>
      <c r="Y8" s="870"/>
      <c r="Z8" s="870"/>
      <c r="AA8" s="870"/>
      <c r="AB8" s="870"/>
      <c r="AC8" s="870"/>
      <c r="AD8" s="870"/>
      <c r="AE8" s="870"/>
      <c r="AF8" s="870"/>
      <c r="AG8" s="870"/>
      <c r="AH8" s="870"/>
      <c r="AI8" s="870"/>
      <c r="AJ8" s="870"/>
      <c r="AK8" s="870"/>
      <c r="AL8" s="870"/>
      <c r="AM8" s="870"/>
      <c r="AN8" s="870"/>
      <c r="AO8" s="870"/>
      <c r="AP8" s="870"/>
      <c r="AQ8" s="870"/>
      <c r="AR8" s="870"/>
      <c r="AS8" s="870"/>
      <c r="AT8" s="870"/>
      <c r="AU8" s="870"/>
      <c r="AV8" s="870"/>
      <c r="AW8" s="870"/>
      <c r="AX8" s="870"/>
      <c r="AY8" s="870"/>
      <c r="AZ8" s="870"/>
      <c r="BA8" s="870"/>
      <c r="BB8" s="870"/>
      <c r="BC8" s="870"/>
      <c r="BD8" s="870"/>
      <c r="BE8" s="870"/>
      <c r="BF8" s="870"/>
      <c r="BG8" s="870"/>
      <c r="BH8" s="870"/>
      <c r="BI8" s="870"/>
      <c r="BJ8" s="870"/>
      <c r="BK8" s="870"/>
      <c r="BL8" s="870"/>
      <c r="BM8" s="870"/>
      <c r="BN8" s="870"/>
      <c r="BO8" s="870"/>
      <c r="BP8" s="870"/>
      <c r="BQ8" s="870"/>
      <c r="BR8" s="870"/>
      <c r="BS8" s="870"/>
      <c r="BT8" s="870"/>
      <c r="BU8" s="870"/>
      <c r="BV8" s="870"/>
      <c r="BW8" s="870"/>
      <c r="BX8" s="870"/>
      <c r="BY8" s="870"/>
      <c r="BZ8" s="870"/>
      <c r="CA8" s="870"/>
      <c r="CB8" s="870"/>
      <c r="CC8" s="870"/>
      <c r="CD8" s="870"/>
      <c r="CE8" s="870"/>
      <c r="CF8" s="870"/>
      <c r="CG8" s="870"/>
      <c r="CH8" s="870"/>
      <c r="CI8" s="870"/>
      <c r="CJ8" s="870"/>
      <c r="CK8" s="870"/>
      <c r="CL8" s="870"/>
      <c r="CM8" s="870"/>
      <c r="CN8" s="870"/>
      <c r="CO8" s="870"/>
      <c r="CP8" s="870"/>
      <c r="CQ8" s="870"/>
      <c r="CR8" s="870"/>
      <c r="CS8" s="870"/>
      <c r="CT8" s="870"/>
      <c r="CU8" s="870"/>
      <c r="CV8" s="870"/>
      <c r="CW8" s="870"/>
      <c r="CX8" s="870"/>
      <c r="CY8" s="870"/>
      <c r="CZ8" s="870"/>
      <c r="DA8" s="870"/>
      <c r="DB8" s="870"/>
      <c r="DC8" s="870"/>
      <c r="DD8" s="870"/>
      <c r="DE8" s="870"/>
      <c r="DF8" s="870"/>
      <c r="DG8" s="870"/>
      <c r="DH8" s="870"/>
      <c r="DI8" s="870"/>
      <c r="DJ8" s="870"/>
      <c r="DK8" s="870"/>
      <c r="DL8" s="870"/>
      <c r="DM8" s="870"/>
      <c r="DN8" s="870"/>
      <c r="DO8" s="870"/>
      <c r="DP8" s="870"/>
      <c r="DQ8" s="870"/>
      <c r="DR8" s="870"/>
      <c r="DS8" s="870"/>
      <c r="DT8" s="870"/>
      <c r="DU8" s="870"/>
      <c r="DV8" s="870"/>
      <c r="DW8" s="870"/>
      <c r="DX8" s="870"/>
      <c r="DY8" s="870"/>
      <c r="DZ8" s="870"/>
      <c r="EA8" s="870"/>
      <c r="EB8" s="870"/>
      <c r="EC8" s="870"/>
      <c r="ED8" s="870"/>
      <c r="EE8" s="870"/>
      <c r="EF8" s="870"/>
      <c r="EG8" s="870"/>
      <c r="EH8" s="870"/>
      <c r="EI8" s="870"/>
      <c r="EJ8" s="870"/>
      <c r="EK8" s="870"/>
      <c r="EL8" s="870"/>
      <c r="EM8" s="870"/>
      <c r="EN8" s="870"/>
      <c r="EO8" s="870"/>
      <c r="EP8" s="870"/>
      <c r="EQ8" s="870"/>
      <c r="ER8" s="870"/>
      <c r="ES8" s="870"/>
      <c r="ET8" s="870"/>
      <c r="EU8" s="870"/>
      <c r="EV8" s="870"/>
      <c r="EW8" s="870"/>
      <c r="EX8" s="870"/>
      <c r="EY8" s="870"/>
      <c r="EZ8" s="870"/>
      <c r="FA8" s="870"/>
      <c r="FB8" s="870"/>
      <c r="FC8" s="870"/>
      <c r="FD8" s="870"/>
      <c r="FE8" s="870"/>
      <c r="FF8" s="870"/>
      <c r="FG8" s="870"/>
      <c r="FH8" s="870"/>
      <c r="FI8" s="870"/>
      <c r="FJ8" s="870"/>
      <c r="FK8" s="870"/>
      <c r="FL8" s="870"/>
      <c r="FM8" s="870"/>
      <c r="FN8" s="870"/>
      <c r="FO8" s="870"/>
      <c r="FP8" s="870"/>
      <c r="FQ8" s="870"/>
      <c r="FR8" s="870"/>
      <c r="FS8" s="870"/>
      <c r="FT8" s="870"/>
      <c r="FU8" s="870"/>
      <c r="FV8" s="870"/>
      <c r="FW8" s="870"/>
      <c r="FX8" s="870"/>
      <c r="FY8" s="870"/>
      <c r="FZ8" s="870"/>
      <c r="GA8" s="870"/>
      <c r="GB8" s="870"/>
      <c r="GC8" s="870"/>
      <c r="GD8" s="870"/>
      <c r="GE8" s="870"/>
      <c r="GF8" s="870"/>
      <c r="GG8" s="870"/>
      <c r="GH8" s="870"/>
      <c r="GI8" s="870"/>
      <c r="GJ8" s="870"/>
      <c r="GK8" s="870"/>
      <c r="GL8" s="870"/>
      <c r="GM8" s="870"/>
      <c r="GN8" s="870"/>
      <c r="GO8" s="870"/>
      <c r="GP8" s="870"/>
      <c r="GQ8" s="870"/>
      <c r="GR8" s="870"/>
      <c r="GS8" s="870"/>
      <c r="GT8" s="870"/>
      <c r="GU8" s="870"/>
      <c r="GV8" s="870"/>
      <c r="GW8" s="870"/>
      <c r="GX8" s="870"/>
      <c r="GY8" s="870"/>
      <c r="GZ8" s="870"/>
      <c r="HA8" s="870"/>
      <c r="HB8" s="870"/>
      <c r="HC8" s="870"/>
      <c r="HD8" s="870"/>
      <c r="HE8" s="870"/>
      <c r="HF8" s="870"/>
      <c r="HG8" s="870"/>
      <c r="HH8" s="870"/>
      <c r="HI8" s="870"/>
      <c r="HJ8" s="870"/>
      <c r="HK8" s="870"/>
      <c r="HL8" s="870"/>
      <c r="HM8" s="870"/>
      <c r="HN8" s="870"/>
      <c r="HO8" s="870"/>
      <c r="HP8" s="870"/>
      <c r="HQ8" s="870"/>
      <c r="HR8" s="870"/>
      <c r="HS8" s="870"/>
      <c r="HT8" s="870"/>
      <c r="HU8" s="870"/>
      <c r="HV8" s="870"/>
      <c r="HW8" s="870"/>
      <c r="HX8" s="870"/>
      <c r="HY8" s="870"/>
      <c r="HZ8" s="870"/>
      <c r="IA8" s="870"/>
      <c r="IB8" s="870"/>
      <c r="IC8" s="870"/>
      <c r="ID8" s="870"/>
      <c r="IE8" s="870"/>
      <c r="IF8" s="870"/>
      <c r="IG8" s="870"/>
      <c r="IH8" s="870"/>
      <c r="II8" s="870"/>
      <c r="IJ8" s="870"/>
    </row>
    <row r="9" spans="1:244">
      <c r="A9" s="925" t="s">
        <v>272</v>
      </c>
      <c r="B9" s="999" t="s">
        <v>250</v>
      </c>
      <c r="C9" s="923" t="s">
        <v>1674</v>
      </c>
      <c r="D9" s="907" t="s">
        <v>586</v>
      </c>
      <c r="E9" s="998" t="s">
        <v>352</v>
      </c>
      <c r="F9" s="950" t="s">
        <v>388</v>
      </c>
      <c r="G9" s="923" t="s">
        <v>176</v>
      </c>
      <c r="H9" s="923" t="s">
        <v>354</v>
      </c>
      <c r="I9" s="923" t="s">
        <v>774</v>
      </c>
      <c r="J9" s="923" t="s">
        <v>355</v>
      </c>
      <c r="K9" s="923" t="s">
        <v>356</v>
      </c>
      <c r="L9" s="923" t="s">
        <v>286</v>
      </c>
      <c r="M9" s="997"/>
      <c r="N9" s="923"/>
      <c r="O9" s="923"/>
      <c r="P9" s="923"/>
      <c r="Q9" s="923"/>
      <c r="R9" s="870"/>
      <c r="S9" s="870"/>
      <c r="T9" s="870"/>
      <c r="U9" s="870"/>
      <c r="V9" s="870"/>
      <c r="W9" s="870"/>
      <c r="X9" s="870"/>
      <c r="Y9" s="870"/>
      <c r="Z9" s="870"/>
      <c r="AA9" s="870"/>
      <c r="AB9" s="870"/>
      <c r="AC9" s="870"/>
      <c r="AD9" s="870"/>
      <c r="AE9" s="870"/>
      <c r="AF9" s="870"/>
      <c r="AG9" s="870"/>
      <c r="AH9" s="870"/>
      <c r="AI9" s="870"/>
      <c r="AJ9" s="870"/>
      <c r="AK9" s="870"/>
      <c r="AL9" s="870"/>
      <c r="AM9" s="870"/>
      <c r="AN9" s="870"/>
      <c r="AO9" s="870"/>
      <c r="AP9" s="870"/>
      <c r="AQ9" s="870"/>
      <c r="AR9" s="870"/>
      <c r="AS9" s="870"/>
      <c r="AT9" s="870"/>
      <c r="AU9" s="870"/>
      <c r="AV9" s="870"/>
      <c r="AW9" s="870"/>
      <c r="AX9" s="870"/>
      <c r="AY9" s="870"/>
      <c r="AZ9" s="870"/>
      <c r="BA9" s="870"/>
      <c r="BB9" s="870"/>
      <c r="BC9" s="870"/>
      <c r="BD9" s="870"/>
      <c r="BE9" s="870"/>
      <c r="BF9" s="870"/>
      <c r="BG9" s="870"/>
      <c r="BH9" s="870"/>
      <c r="BI9" s="870"/>
      <c r="BJ9" s="870"/>
      <c r="BK9" s="870"/>
      <c r="BL9" s="870"/>
      <c r="BM9" s="870"/>
      <c r="BN9" s="870"/>
      <c r="BO9" s="870"/>
      <c r="BP9" s="870"/>
      <c r="BQ9" s="870"/>
      <c r="BR9" s="870"/>
      <c r="BS9" s="870"/>
      <c r="BT9" s="870"/>
      <c r="BU9" s="870"/>
      <c r="BV9" s="870"/>
      <c r="BW9" s="870"/>
      <c r="BX9" s="870"/>
      <c r="BY9" s="870"/>
      <c r="BZ9" s="870"/>
      <c r="CA9" s="870"/>
      <c r="CB9" s="870"/>
      <c r="CC9" s="870"/>
      <c r="CD9" s="870"/>
      <c r="CE9" s="870"/>
      <c r="CF9" s="870"/>
      <c r="CG9" s="870"/>
      <c r="CH9" s="870"/>
      <c r="CI9" s="870"/>
      <c r="CJ9" s="870"/>
      <c r="CK9" s="870"/>
      <c r="CL9" s="870"/>
      <c r="CM9" s="870"/>
      <c r="CN9" s="870"/>
      <c r="CO9" s="870"/>
      <c r="CP9" s="870"/>
      <c r="CQ9" s="870"/>
      <c r="CR9" s="870"/>
      <c r="CS9" s="870"/>
      <c r="CT9" s="870"/>
      <c r="CU9" s="870"/>
      <c r="CV9" s="870"/>
      <c r="CW9" s="870"/>
      <c r="CX9" s="870"/>
      <c r="CY9" s="870"/>
      <c r="CZ9" s="870"/>
      <c r="DA9" s="870"/>
      <c r="DB9" s="870"/>
      <c r="DC9" s="870"/>
      <c r="DD9" s="870"/>
      <c r="DE9" s="870"/>
      <c r="DF9" s="870"/>
      <c r="DG9" s="870"/>
      <c r="DH9" s="870"/>
      <c r="DI9" s="870"/>
      <c r="DJ9" s="870"/>
      <c r="DK9" s="870"/>
      <c r="DL9" s="870"/>
      <c r="DM9" s="870"/>
      <c r="DN9" s="870"/>
      <c r="DO9" s="870"/>
      <c r="DP9" s="870"/>
      <c r="DQ9" s="870"/>
      <c r="DR9" s="870"/>
      <c r="DS9" s="870"/>
      <c r="DT9" s="870"/>
      <c r="DU9" s="870"/>
      <c r="DV9" s="870"/>
      <c r="DW9" s="870"/>
      <c r="DX9" s="870"/>
      <c r="DY9" s="870"/>
      <c r="DZ9" s="870"/>
      <c r="EA9" s="870"/>
      <c r="EB9" s="870"/>
      <c r="EC9" s="870"/>
      <c r="ED9" s="870"/>
      <c r="EE9" s="870"/>
      <c r="EF9" s="870"/>
      <c r="EG9" s="870"/>
      <c r="EH9" s="870"/>
      <c r="EI9" s="870"/>
      <c r="EJ9" s="870"/>
      <c r="EK9" s="870"/>
      <c r="EL9" s="870"/>
      <c r="EM9" s="870"/>
      <c r="EN9" s="870"/>
      <c r="EO9" s="870"/>
      <c r="EP9" s="870"/>
      <c r="EQ9" s="870"/>
      <c r="ER9" s="870"/>
      <c r="ES9" s="870"/>
      <c r="ET9" s="870"/>
      <c r="EU9" s="870"/>
      <c r="EV9" s="870"/>
      <c r="EW9" s="870"/>
      <c r="EX9" s="870"/>
      <c r="EY9" s="870"/>
      <c r="EZ9" s="870"/>
      <c r="FA9" s="870"/>
      <c r="FB9" s="870"/>
      <c r="FC9" s="870"/>
      <c r="FD9" s="870"/>
      <c r="FE9" s="870"/>
      <c r="FF9" s="870"/>
      <c r="FG9" s="870"/>
      <c r="FH9" s="870"/>
      <c r="FI9" s="870"/>
      <c r="FJ9" s="870"/>
      <c r="FK9" s="870"/>
      <c r="FL9" s="870"/>
      <c r="FM9" s="870"/>
      <c r="FN9" s="870"/>
      <c r="FO9" s="870"/>
      <c r="FP9" s="870"/>
      <c r="FQ9" s="870"/>
      <c r="FR9" s="870"/>
      <c r="FS9" s="870"/>
      <c r="FT9" s="870"/>
      <c r="FU9" s="870"/>
      <c r="FV9" s="870"/>
      <c r="FW9" s="870"/>
      <c r="FX9" s="870"/>
      <c r="FY9" s="870"/>
      <c r="FZ9" s="870"/>
      <c r="GA9" s="870"/>
      <c r="GB9" s="870"/>
      <c r="GC9" s="870"/>
      <c r="GD9" s="870"/>
      <c r="GE9" s="870"/>
      <c r="GF9" s="870"/>
      <c r="GG9" s="870"/>
      <c r="GH9" s="870"/>
      <c r="GI9" s="870"/>
      <c r="GJ9" s="870"/>
      <c r="GK9" s="870"/>
      <c r="GL9" s="870"/>
      <c r="GM9" s="870"/>
      <c r="GN9" s="870"/>
      <c r="GO9" s="870"/>
      <c r="GP9" s="870"/>
      <c r="GQ9" s="870"/>
      <c r="GR9" s="870"/>
      <c r="GS9" s="870"/>
      <c r="GT9" s="870"/>
      <c r="GU9" s="870"/>
      <c r="GV9" s="870"/>
      <c r="GW9" s="870"/>
      <c r="GX9" s="870"/>
      <c r="GY9" s="870"/>
      <c r="GZ9" s="870"/>
      <c r="HA9" s="870"/>
      <c r="HB9" s="870"/>
      <c r="HC9" s="870"/>
      <c r="HD9" s="870"/>
      <c r="HE9" s="870"/>
      <c r="HF9" s="870"/>
      <c r="HG9" s="870"/>
      <c r="HH9" s="870"/>
      <c r="HI9" s="870"/>
      <c r="HJ9" s="870"/>
      <c r="HK9" s="870"/>
      <c r="HL9" s="870"/>
      <c r="HM9" s="870"/>
      <c r="HN9" s="870"/>
      <c r="HO9" s="870"/>
      <c r="HP9" s="870"/>
      <c r="HQ9" s="870"/>
      <c r="HR9" s="870"/>
      <c r="HS9" s="870"/>
      <c r="HT9" s="870"/>
      <c r="HU9" s="870"/>
      <c r="HV9" s="870"/>
      <c r="HW9" s="870"/>
      <c r="HX9" s="870"/>
      <c r="HY9" s="870"/>
      <c r="HZ9" s="870"/>
      <c r="IA9" s="870"/>
      <c r="IB9" s="870"/>
      <c r="IC9" s="870"/>
      <c r="ID9" s="870"/>
      <c r="IE9" s="870"/>
      <c r="IF9" s="870"/>
      <c r="IG9" s="870"/>
      <c r="IH9" s="870"/>
      <c r="II9" s="870"/>
      <c r="IJ9" s="870"/>
    </row>
    <row r="10" spans="1:244" ht="12" thickBot="1">
      <c r="A10" s="922" t="s">
        <v>1083</v>
      </c>
      <c r="B10" s="996"/>
      <c r="C10" s="919"/>
      <c r="D10" s="995"/>
      <c r="E10" s="994"/>
      <c r="F10" s="949"/>
      <c r="G10" s="919"/>
      <c r="H10" s="919"/>
      <c r="I10" s="919" t="s">
        <v>286</v>
      </c>
      <c r="J10" s="919"/>
      <c r="K10" s="919"/>
      <c r="L10" s="919" t="s">
        <v>357</v>
      </c>
      <c r="M10" s="993"/>
      <c r="N10" s="919"/>
      <c r="O10" s="919"/>
      <c r="P10" s="919"/>
      <c r="Q10" s="920"/>
      <c r="R10" s="870"/>
      <c r="S10" s="870"/>
      <c r="T10" s="870"/>
      <c r="U10" s="870"/>
      <c r="V10" s="870"/>
      <c r="W10" s="870"/>
      <c r="X10" s="870"/>
      <c r="Y10" s="870"/>
      <c r="Z10" s="870"/>
      <c r="AA10" s="870"/>
      <c r="AB10" s="870"/>
      <c r="AC10" s="870"/>
      <c r="AD10" s="870"/>
      <c r="AE10" s="870"/>
      <c r="AF10" s="870"/>
      <c r="AG10" s="870"/>
      <c r="AH10" s="870"/>
      <c r="AI10" s="870"/>
      <c r="AJ10" s="870"/>
      <c r="AK10" s="870"/>
      <c r="AL10" s="870"/>
      <c r="AM10" s="870"/>
      <c r="AN10" s="870"/>
      <c r="AO10" s="870"/>
      <c r="AP10" s="870"/>
      <c r="AQ10" s="870"/>
      <c r="AR10" s="870"/>
      <c r="AS10" s="870"/>
      <c r="AT10" s="870"/>
      <c r="AU10" s="870"/>
      <c r="AV10" s="870"/>
      <c r="AW10" s="870"/>
      <c r="AX10" s="870"/>
      <c r="AY10" s="870"/>
      <c r="AZ10" s="870"/>
      <c r="BA10" s="870"/>
      <c r="BB10" s="870"/>
      <c r="BC10" s="870"/>
      <c r="BD10" s="870"/>
      <c r="BE10" s="870"/>
      <c r="BF10" s="870"/>
      <c r="BG10" s="870"/>
      <c r="BH10" s="870"/>
      <c r="BI10" s="870"/>
      <c r="BJ10" s="870"/>
      <c r="BK10" s="870"/>
      <c r="BL10" s="870"/>
      <c r="BM10" s="870"/>
      <c r="BN10" s="870"/>
      <c r="BO10" s="870"/>
      <c r="BP10" s="870"/>
      <c r="BQ10" s="870"/>
      <c r="BR10" s="870"/>
      <c r="BS10" s="870"/>
      <c r="BT10" s="870"/>
      <c r="BU10" s="870"/>
      <c r="BV10" s="870"/>
      <c r="BW10" s="870"/>
      <c r="BX10" s="870"/>
      <c r="BY10" s="870"/>
      <c r="BZ10" s="870"/>
      <c r="CA10" s="870"/>
      <c r="CB10" s="870"/>
      <c r="CC10" s="870"/>
      <c r="CD10" s="870"/>
      <c r="CE10" s="870"/>
      <c r="CF10" s="870"/>
      <c r="CG10" s="870"/>
      <c r="CH10" s="870"/>
      <c r="CI10" s="870"/>
      <c r="CJ10" s="870"/>
      <c r="CK10" s="870"/>
      <c r="CL10" s="870"/>
      <c r="CM10" s="870"/>
      <c r="CN10" s="870"/>
      <c r="CO10" s="870"/>
      <c r="CP10" s="870"/>
      <c r="CQ10" s="870"/>
      <c r="CR10" s="870"/>
      <c r="CS10" s="870"/>
      <c r="CT10" s="870"/>
      <c r="CU10" s="870"/>
      <c r="CV10" s="870"/>
      <c r="CW10" s="870"/>
      <c r="CX10" s="870"/>
      <c r="CY10" s="870"/>
      <c r="CZ10" s="870"/>
      <c r="DA10" s="870"/>
      <c r="DB10" s="870"/>
      <c r="DC10" s="870"/>
      <c r="DD10" s="870"/>
      <c r="DE10" s="870"/>
      <c r="DF10" s="870"/>
      <c r="DG10" s="870"/>
      <c r="DH10" s="870"/>
      <c r="DI10" s="870"/>
      <c r="DJ10" s="870"/>
      <c r="DK10" s="870"/>
      <c r="DL10" s="870"/>
      <c r="DM10" s="870"/>
      <c r="DN10" s="870"/>
      <c r="DO10" s="870"/>
      <c r="DP10" s="870"/>
      <c r="DQ10" s="870"/>
      <c r="DR10" s="870"/>
      <c r="DS10" s="870"/>
      <c r="DT10" s="870"/>
      <c r="DU10" s="870"/>
      <c r="DV10" s="870"/>
      <c r="DW10" s="870"/>
      <c r="DX10" s="870"/>
      <c r="DY10" s="870"/>
      <c r="DZ10" s="870"/>
      <c r="EA10" s="870"/>
      <c r="EB10" s="870"/>
      <c r="EC10" s="870"/>
      <c r="ED10" s="870"/>
      <c r="EE10" s="870"/>
      <c r="EF10" s="870"/>
      <c r="EG10" s="870"/>
      <c r="EH10" s="870"/>
      <c r="EI10" s="870"/>
      <c r="EJ10" s="870"/>
      <c r="EK10" s="870"/>
      <c r="EL10" s="870"/>
      <c r="EM10" s="870"/>
      <c r="EN10" s="870"/>
      <c r="EO10" s="870"/>
      <c r="EP10" s="870"/>
      <c r="EQ10" s="870"/>
      <c r="ER10" s="870"/>
      <c r="ES10" s="870"/>
      <c r="ET10" s="870"/>
      <c r="EU10" s="870"/>
      <c r="EV10" s="870"/>
      <c r="EW10" s="870"/>
      <c r="EX10" s="870"/>
      <c r="EY10" s="870"/>
      <c r="EZ10" s="870"/>
      <c r="FA10" s="870"/>
      <c r="FB10" s="870"/>
      <c r="FC10" s="870"/>
      <c r="FD10" s="870"/>
      <c r="FE10" s="870"/>
      <c r="FF10" s="870"/>
      <c r="FG10" s="870"/>
      <c r="FH10" s="870"/>
      <c r="FI10" s="870"/>
      <c r="FJ10" s="870"/>
      <c r="FK10" s="870"/>
      <c r="FL10" s="870"/>
      <c r="FM10" s="870"/>
      <c r="FN10" s="870"/>
      <c r="FO10" s="870"/>
      <c r="FP10" s="870"/>
      <c r="FQ10" s="870"/>
      <c r="FR10" s="870"/>
      <c r="FS10" s="870"/>
      <c r="FT10" s="870"/>
      <c r="FU10" s="870"/>
      <c r="FV10" s="870"/>
      <c r="FW10" s="870"/>
      <c r="FX10" s="870"/>
      <c r="FY10" s="870"/>
      <c r="FZ10" s="870"/>
      <c r="GA10" s="870"/>
      <c r="GB10" s="870"/>
      <c r="GC10" s="870"/>
      <c r="GD10" s="870"/>
      <c r="GE10" s="870"/>
      <c r="GF10" s="870"/>
      <c r="GG10" s="870"/>
      <c r="GH10" s="870"/>
      <c r="GI10" s="870"/>
      <c r="GJ10" s="870"/>
      <c r="GK10" s="870"/>
      <c r="GL10" s="870"/>
      <c r="GM10" s="870"/>
      <c r="GN10" s="870"/>
      <c r="GO10" s="870"/>
      <c r="GP10" s="870"/>
      <c r="GQ10" s="870"/>
      <c r="GR10" s="870"/>
      <c r="GS10" s="870"/>
      <c r="GT10" s="870"/>
      <c r="GU10" s="870"/>
      <c r="GV10" s="870"/>
      <c r="GW10" s="870"/>
      <c r="GX10" s="870"/>
      <c r="GY10" s="870"/>
      <c r="GZ10" s="870"/>
      <c r="HA10" s="870"/>
      <c r="HB10" s="870"/>
      <c r="HC10" s="870"/>
      <c r="HD10" s="870"/>
      <c r="HE10" s="870"/>
      <c r="HF10" s="870"/>
      <c r="HG10" s="870"/>
      <c r="HH10" s="870"/>
      <c r="HI10" s="870"/>
      <c r="HJ10" s="870"/>
      <c r="HK10" s="870"/>
      <c r="HL10" s="870"/>
      <c r="HM10" s="870"/>
      <c r="HN10" s="870"/>
      <c r="HO10" s="870"/>
      <c r="HP10" s="870"/>
      <c r="HQ10" s="870"/>
      <c r="HR10" s="870"/>
      <c r="HS10" s="870"/>
      <c r="HT10" s="870"/>
      <c r="HU10" s="870"/>
      <c r="HV10" s="870"/>
      <c r="HW10" s="870"/>
      <c r="HX10" s="870"/>
      <c r="HY10" s="870"/>
      <c r="HZ10" s="870"/>
      <c r="IA10" s="870"/>
      <c r="IB10" s="870"/>
      <c r="IC10" s="870"/>
      <c r="ID10" s="870"/>
      <c r="IE10" s="870"/>
      <c r="IF10" s="870"/>
      <c r="IG10" s="870"/>
      <c r="IH10" s="870"/>
      <c r="II10" s="870"/>
      <c r="IJ10" s="870"/>
    </row>
    <row r="11" spans="1:244">
      <c r="A11" s="891">
        <v>1</v>
      </c>
      <c r="B11" s="785"/>
      <c r="C11" s="784"/>
      <c r="D11" s="871"/>
      <c r="F11" s="1166"/>
      <c r="G11" s="1159"/>
      <c r="H11" s="992"/>
      <c r="I11" s="991"/>
      <c r="J11" s="985"/>
      <c r="K11" s="983"/>
      <c r="L11" s="983"/>
      <c r="M11" s="1161"/>
      <c r="N11" s="1161"/>
      <c r="O11" s="1161"/>
      <c r="P11" s="1161"/>
      <c r="Q11" s="1161"/>
    </row>
    <row r="12" spans="1:244">
      <c r="A12" s="891">
        <f t="shared" ref="A12:A16" si="0">+A11+1</f>
        <v>2</v>
      </c>
      <c r="B12" s="785"/>
      <c r="C12" s="784"/>
      <c r="D12" s="871"/>
      <c r="F12" s="1166"/>
      <c r="G12" s="1159"/>
      <c r="H12" s="992"/>
      <c r="I12" s="991"/>
      <c r="J12" s="985"/>
      <c r="K12" s="983"/>
      <c r="L12" s="983"/>
      <c r="M12" s="1161"/>
      <c r="N12" s="1161"/>
      <c r="O12" s="1161"/>
      <c r="P12" s="1161"/>
      <c r="Q12" s="1161"/>
    </row>
    <row r="13" spans="1:244" ht="15">
      <c r="A13" s="891">
        <f t="shared" si="0"/>
        <v>3</v>
      </c>
      <c r="B13" s="1801" t="s">
        <v>1655</v>
      </c>
      <c r="C13" s="784"/>
      <c r="D13" s="871"/>
      <c r="F13" s="1166"/>
      <c r="G13" s="1159"/>
      <c r="H13" s="992"/>
      <c r="I13" s="991"/>
      <c r="J13" s="985"/>
      <c r="K13" s="983"/>
      <c r="L13" s="983"/>
      <c r="M13" s="1161"/>
      <c r="N13" s="1161"/>
      <c r="O13" s="1161"/>
      <c r="P13" s="1161"/>
      <c r="Q13" s="1161"/>
    </row>
    <row r="14" spans="1:244">
      <c r="A14" s="891">
        <f t="shared" si="0"/>
        <v>4</v>
      </c>
      <c r="B14" s="785"/>
      <c r="C14" s="784"/>
      <c r="D14" s="871"/>
      <c r="F14" s="1166"/>
      <c r="G14" s="1159"/>
      <c r="H14" s="992"/>
      <c r="I14" s="991"/>
      <c r="J14" s="985"/>
      <c r="K14" s="983"/>
      <c r="L14" s="983"/>
      <c r="M14" s="1161"/>
      <c r="N14" s="1161"/>
      <c r="O14" s="1161"/>
      <c r="P14" s="1161"/>
      <c r="Q14" s="1161"/>
    </row>
    <row r="15" spans="1:244" ht="12" thickBot="1">
      <c r="A15" s="891">
        <f t="shared" si="0"/>
        <v>5</v>
      </c>
      <c r="B15" s="785"/>
      <c r="C15" s="784"/>
      <c r="D15" s="871"/>
      <c r="E15" s="1159"/>
      <c r="F15" s="1166"/>
      <c r="G15" s="1166"/>
      <c r="H15" s="992"/>
      <c r="I15" s="991"/>
      <c r="J15" s="985"/>
      <c r="K15" s="983"/>
      <c r="L15" s="19"/>
      <c r="M15" s="1161"/>
      <c r="N15" s="1161"/>
      <c r="O15" s="1161"/>
      <c r="P15" s="1161"/>
      <c r="Q15" s="1161"/>
    </row>
    <row r="16" spans="1:244" ht="12" thickBot="1">
      <c r="A16" s="891">
        <f t="shared" si="0"/>
        <v>6</v>
      </c>
      <c r="B16" s="990" t="s">
        <v>1353</v>
      </c>
      <c r="C16" s="989"/>
      <c r="D16" s="905" t="s">
        <v>267</v>
      </c>
      <c r="E16" s="988"/>
      <c r="F16" s="1173"/>
      <c r="G16" s="1174"/>
      <c r="H16" s="988"/>
      <c r="I16" s="988"/>
      <c r="J16" s="988"/>
      <c r="K16" s="988"/>
      <c r="L16" s="988"/>
      <c r="M16" s="988"/>
      <c r="N16" s="988"/>
      <c r="O16" s="1174"/>
      <c r="P16" s="1174"/>
      <c r="Q16" s="988"/>
    </row>
    <row r="17" spans="5:17">
      <c r="E17" s="976"/>
      <c r="F17" s="979"/>
      <c r="G17" s="979"/>
      <c r="H17" s="985"/>
      <c r="I17" s="985"/>
      <c r="J17" s="985"/>
      <c r="K17" s="976"/>
      <c r="L17" s="976"/>
      <c r="M17" s="984"/>
      <c r="N17" s="976"/>
      <c r="O17" s="983"/>
      <c r="P17" s="983"/>
      <c r="Q17" s="976"/>
    </row>
    <row r="18" spans="5:17" ht="12.75">
      <c r="E18" s="976"/>
      <c r="F18" s="979"/>
      <c r="G18" s="979"/>
      <c r="H18" s="985"/>
      <c r="I18" s="985"/>
      <c r="J18" s="985"/>
      <c r="K18" s="976"/>
      <c r="L18" s="976"/>
      <c r="M18"/>
      <c r="N18"/>
      <c r="O18" s="983"/>
      <c r="P18" s="983"/>
      <c r="Q18" s="976"/>
    </row>
    <row r="19" spans="5:17">
      <c r="E19" s="985"/>
      <c r="F19" s="976"/>
      <c r="G19" s="976"/>
      <c r="H19" s="976"/>
      <c r="I19" s="976"/>
      <c r="J19" s="976"/>
      <c r="K19" s="976"/>
      <c r="L19" s="976"/>
      <c r="M19" s="984"/>
      <c r="N19" s="976"/>
      <c r="O19" s="983"/>
      <c r="P19" s="983"/>
      <c r="Q19" s="976"/>
    </row>
    <row r="20" spans="5:17">
      <c r="E20" s="985"/>
      <c r="F20" s="976"/>
      <c r="G20" s="976"/>
      <c r="H20" s="976"/>
      <c r="I20" s="976"/>
      <c r="J20" s="976"/>
      <c r="K20" s="976"/>
      <c r="L20" s="976"/>
      <c r="M20" s="984"/>
      <c r="N20" s="976"/>
      <c r="O20" s="983"/>
      <c r="P20" s="983"/>
      <c r="Q20" s="976"/>
    </row>
    <row r="21" spans="5:17">
      <c r="E21" s="985"/>
      <c r="F21" s="976"/>
      <c r="G21" s="976"/>
      <c r="H21" s="976"/>
      <c r="I21" s="976"/>
      <c r="J21" s="976"/>
      <c r="K21" s="976"/>
      <c r="L21" s="976"/>
      <c r="M21" s="984"/>
      <c r="N21" s="976"/>
      <c r="O21" s="983"/>
      <c r="P21" s="983"/>
      <c r="Q21" s="976"/>
    </row>
    <row r="22" spans="5:17">
      <c r="H22" s="939"/>
      <c r="I22" s="939"/>
      <c r="J22" s="939"/>
    </row>
    <row r="23" spans="5:17">
      <c r="H23" s="939"/>
      <c r="I23" s="939"/>
      <c r="J23" s="939"/>
    </row>
    <row r="24" spans="5:17">
      <c r="H24" s="939"/>
      <c r="I24" s="939"/>
      <c r="J24" s="939"/>
    </row>
    <row r="25" spans="5:17">
      <c r="H25" s="939"/>
      <c r="I25" s="939"/>
      <c r="J25" s="939"/>
    </row>
    <row r="26" spans="5:17">
      <c r="H26" s="939"/>
      <c r="I26" s="939"/>
      <c r="J26" s="939"/>
    </row>
    <row r="27" spans="5:17">
      <c r="H27" s="939"/>
      <c r="I27" s="939"/>
      <c r="J27" s="939"/>
    </row>
    <row r="28" spans="5:17">
      <c r="H28" s="939"/>
      <c r="I28" s="939"/>
      <c r="J28" s="939"/>
    </row>
    <row r="29" spans="5:17">
      <c r="H29" s="939"/>
      <c r="I29" s="939"/>
      <c r="J29" s="939"/>
    </row>
    <row r="30" spans="5:17">
      <c r="H30" s="939"/>
      <c r="I30" s="939"/>
      <c r="J30" s="939"/>
    </row>
    <row r="31" spans="5:17">
      <c r="H31" s="939"/>
      <c r="I31" s="939"/>
      <c r="J31" s="939"/>
    </row>
    <row r="32" spans="5:17">
      <c r="H32" s="939"/>
      <c r="I32" s="939"/>
      <c r="J32" s="939"/>
    </row>
    <row r="33" spans="8:10">
      <c r="H33" s="939"/>
      <c r="I33" s="939"/>
      <c r="J33" s="939"/>
    </row>
    <row r="34" spans="8:10">
      <c r="H34" s="939"/>
      <c r="I34" s="939"/>
      <c r="J34" s="939"/>
    </row>
    <row r="35" spans="8:10">
      <c r="H35" s="939"/>
      <c r="I35" s="939"/>
      <c r="J35" s="939"/>
    </row>
    <row r="36" spans="8:10">
      <c r="H36" s="939"/>
      <c r="I36" s="939"/>
      <c r="J36" s="939"/>
    </row>
    <row r="37" spans="8:10">
      <c r="H37" s="939"/>
      <c r="I37" s="939"/>
      <c r="J37" s="939"/>
    </row>
    <row r="38" spans="8:10">
      <c r="H38" s="939"/>
      <c r="I38" s="939"/>
      <c r="J38" s="939"/>
    </row>
    <row r="39" spans="8:10">
      <c r="H39" s="939"/>
      <c r="I39" s="939"/>
      <c r="J39" s="939"/>
    </row>
    <row r="40" spans="8:10">
      <c r="H40" s="939"/>
      <c r="I40" s="939"/>
      <c r="J40" s="939"/>
    </row>
    <row r="41" spans="8:10">
      <c r="H41" s="939"/>
      <c r="I41" s="939"/>
      <c r="J41" s="939"/>
    </row>
    <row r="42" spans="8:10">
      <c r="H42" s="939"/>
      <c r="I42" s="939"/>
      <c r="J42" s="939"/>
    </row>
    <row r="43" spans="8:10">
      <c r="H43" s="939"/>
      <c r="I43" s="939"/>
      <c r="J43" s="939"/>
    </row>
    <row r="44" spans="8:10">
      <c r="H44" s="939"/>
      <c r="I44" s="939"/>
      <c r="J44" s="939"/>
    </row>
    <row r="45" spans="8:10">
      <c r="H45" s="939"/>
      <c r="I45" s="939"/>
      <c r="J45" s="939"/>
    </row>
    <row r="46" spans="8:10">
      <c r="H46" s="939"/>
      <c r="I46" s="939"/>
      <c r="J46" s="939"/>
    </row>
    <row r="47" spans="8:10">
      <c r="H47" s="939"/>
      <c r="I47" s="939"/>
      <c r="J47" s="939"/>
    </row>
    <row r="48" spans="8:10">
      <c r="H48" s="939"/>
      <c r="I48" s="939"/>
      <c r="J48" s="939"/>
    </row>
    <row r="49" spans="8:10">
      <c r="H49" s="939"/>
      <c r="I49" s="939"/>
      <c r="J49" s="939"/>
    </row>
    <row r="50" spans="8:10">
      <c r="H50" s="939"/>
      <c r="I50" s="939"/>
      <c r="J50" s="939"/>
    </row>
    <row r="51" spans="8:10">
      <c r="H51" s="939"/>
      <c r="I51" s="939"/>
      <c r="J51" s="939"/>
    </row>
    <row r="52" spans="8:10">
      <c r="H52" s="939"/>
      <c r="I52" s="939"/>
      <c r="J52" s="939"/>
    </row>
    <row r="53" spans="8:10">
      <c r="H53" s="939"/>
      <c r="I53" s="939"/>
      <c r="J53" s="939"/>
    </row>
    <row r="54" spans="8:10">
      <c r="H54" s="939"/>
      <c r="I54" s="939"/>
      <c r="J54" s="939"/>
    </row>
    <row r="55" spans="8:10">
      <c r="H55" s="939"/>
      <c r="I55" s="939"/>
      <c r="J55" s="939"/>
    </row>
    <row r="56" spans="8:10">
      <c r="H56" s="939"/>
      <c r="I56" s="939"/>
      <c r="J56" s="939"/>
    </row>
    <row r="57" spans="8:10">
      <c r="H57" s="939"/>
      <c r="I57" s="939"/>
      <c r="J57" s="939"/>
    </row>
    <row r="58" spans="8:10">
      <c r="H58" s="939"/>
      <c r="I58" s="939"/>
      <c r="J58" s="939"/>
    </row>
    <row r="59" spans="8:10">
      <c r="H59" s="939"/>
      <c r="I59" s="939"/>
      <c r="J59" s="939"/>
    </row>
    <row r="60" spans="8:10">
      <c r="H60" s="939"/>
      <c r="I60" s="939"/>
      <c r="J60" s="939"/>
    </row>
    <row r="61" spans="8:10">
      <c r="H61" s="939"/>
      <c r="I61" s="939"/>
      <c r="J61" s="939"/>
    </row>
    <row r="62" spans="8:10">
      <c r="H62" s="939"/>
      <c r="I62" s="939"/>
      <c r="J62" s="939"/>
    </row>
    <row r="63" spans="8:10">
      <c r="H63" s="939"/>
      <c r="I63" s="939"/>
      <c r="J63" s="939"/>
    </row>
  </sheetData>
  <customSheetViews>
    <customSheetView guid="{700BB901-DE3D-40AF-9E84-3437521A0345}" showPageBreaks="1" topLeftCell="F1">
      <selection activeCell="N17" sqref="N17:N19"/>
      <pageMargins left="0.7" right="0.7" top="0.75" bottom="0.75" header="0.3" footer="0.3"/>
      <pageSetup orientation="portrait" r:id="rId1"/>
    </customSheetView>
    <customSheetView guid="{D30DA162-D620-4A19-970C-1046A6A23ED1}" topLeftCell="F1">
      <selection activeCell="N17" sqref="N17:N19"/>
      <pageMargins left="0.7" right="0.7" top="0.75" bottom="0.75" header="0.3" footer="0.3"/>
    </customSheetView>
    <customSheetView guid="{FAFF7267-5C8D-421B-A6E7-C317663504A2}" topLeftCell="F1">
      <selection activeCell="N17" sqref="N17:N19"/>
      <pageMargins left="0.7" right="0.7" top="0.75" bottom="0.75" header="0.3" footer="0.3"/>
    </customSheetView>
    <customSheetView guid="{659C7A86-29AF-4EB2-A484-62929168C99A}" topLeftCell="F1">
      <selection activeCell="N17" sqref="N17:N19"/>
      <pageMargins left="0.7" right="0.7" top="0.75" bottom="0.75" header="0.3" footer="0.3"/>
    </customSheetView>
    <customSheetView guid="{DE1D8474-1C81-4DEF-9FC4-4CC6D52CA0A7}">
      <pageMargins left="0.7" right="0.7" top="0.75" bottom="0.75" header="0.3" footer="0.3"/>
    </customSheetView>
  </customSheetViews>
  <printOptions horizontalCentered="1"/>
  <pageMargins left="0.75" right="0.75" top="1" bottom="1" header="0.75" footer="0.75"/>
  <pageSetup scale="75" pageOrder="overThenDown" orientation="landscape" r:id="rId2"/>
  <headerFooter alignWithMargins="0">
    <oddFooter>&amp;L&amp;8Sponsored by:  Randall W. Hamlett and Gilbert T. Hughes</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3"/>
  <dimension ref="A1:IL68"/>
  <sheetViews>
    <sheetView workbookViewId="0"/>
  </sheetViews>
  <sheetFormatPr defaultColWidth="9.140625" defaultRowHeight="11.25"/>
  <cols>
    <col min="1" max="1" width="4.85546875" style="939" customWidth="1"/>
    <col min="2" max="2" width="8.5703125" style="939" customWidth="1"/>
    <col min="3" max="3" width="27.28515625" style="939" customWidth="1"/>
    <col min="4" max="4" width="7.5703125" style="939" bestFit="1" customWidth="1"/>
    <col min="5" max="5" width="9" style="953" customWidth="1"/>
    <col min="6" max="6" width="12.42578125" style="939" customWidth="1"/>
    <col min="7" max="7" width="7.5703125" style="939" customWidth="1"/>
    <col min="8" max="8" width="8.140625" style="947" bestFit="1" customWidth="1"/>
    <col min="9" max="9" width="8.42578125" style="947" customWidth="1"/>
    <col min="10" max="10" width="10.42578125" style="947" customWidth="1"/>
    <col min="11" max="11" width="4.140625" style="939" customWidth="1"/>
    <col min="12" max="12" width="5.28515625" style="939" bestFit="1" customWidth="1"/>
    <col min="13" max="13" width="8.140625" style="982" bestFit="1" customWidth="1"/>
    <col min="14" max="14" width="6.85546875" style="939" customWidth="1"/>
    <col min="15" max="15" width="5.85546875" style="940" customWidth="1"/>
    <col min="16" max="16" width="6.140625" style="940" customWidth="1"/>
    <col min="17" max="17" width="9" style="939" customWidth="1"/>
    <col min="18" max="16384" width="9.140625" style="939"/>
  </cols>
  <sheetData>
    <row r="1" spans="1:246" ht="12" thickBot="1">
      <c r="Q1" s="954" t="s">
        <v>1677</v>
      </c>
    </row>
    <row r="2" spans="1:246">
      <c r="B2" s="938" t="s">
        <v>465</v>
      </c>
      <c r="C2" s="972"/>
      <c r="D2" s="937"/>
    </row>
    <row r="3" spans="1:246">
      <c r="B3" s="1169" t="s">
        <v>1407</v>
      </c>
      <c r="C3" s="893"/>
      <c r="D3" s="934"/>
      <c r="E3" s="939"/>
      <c r="H3" s="939"/>
      <c r="I3" s="939"/>
      <c r="J3" s="939"/>
    </row>
    <row r="4" spans="1:246">
      <c r="B4" s="935" t="s">
        <v>1357</v>
      </c>
      <c r="C4" s="893"/>
      <c r="D4" s="934"/>
      <c r="E4" s="939"/>
      <c r="H4" s="939"/>
      <c r="I4" s="939"/>
      <c r="J4" s="939"/>
    </row>
    <row r="5" spans="1:246">
      <c r="B5" s="935" t="s">
        <v>1260</v>
      </c>
      <c r="C5" s="893"/>
      <c r="D5" s="934"/>
      <c r="E5" s="939"/>
      <c r="H5" s="939"/>
      <c r="I5" s="939"/>
      <c r="J5" s="939"/>
    </row>
    <row r="6" spans="1:246" ht="12" thickBot="1">
      <c r="B6" s="933"/>
      <c r="C6" s="970"/>
      <c r="D6" s="932"/>
    </row>
    <row r="7" spans="1:246" ht="12" thickBot="1">
      <c r="E7" s="931">
        <v>1</v>
      </c>
      <c r="F7" s="931">
        <v>2</v>
      </c>
      <c r="G7" s="931">
        <v>3</v>
      </c>
      <c r="H7" s="931">
        <v>4</v>
      </c>
      <c r="I7" s="931">
        <v>5</v>
      </c>
      <c r="J7" s="931">
        <v>6</v>
      </c>
      <c r="K7" s="931">
        <v>7</v>
      </c>
      <c r="L7" s="931">
        <v>8</v>
      </c>
      <c r="M7" s="931">
        <v>9</v>
      </c>
      <c r="N7" s="931">
        <v>10</v>
      </c>
      <c r="O7" s="931">
        <v>11</v>
      </c>
      <c r="P7" s="931">
        <v>12</v>
      </c>
      <c r="Q7" s="931">
        <v>13</v>
      </c>
    </row>
    <row r="8" spans="1:246">
      <c r="A8" s="929"/>
      <c r="B8" s="1002" t="s">
        <v>611</v>
      </c>
      <c r="C8" s="926"/>
      <c r="D8" s="981" t="s">
        <v>583</v>
      </c>
      <c r="E8" s="1001" t="s">
        <v>281</v>
      </c>
      <c r="F8" s="1000" t="s">
        <v>387</v>
      </c>
      <c r="G8" s="926" t="s">
        <v>251</v>
      </c>
      <c r="H8" s="926" t="s">
        <v>283</v>
      </c>
      <c r="I8" s="926" t="s">
        <v>773</v>
      </c>
      <c r="J8" s="926" t="s">
        <v>284</v>
      </c>
      <c r="K8" s="926" t="s">
        <v>285</v>
      </c>
      <c r="L8" s="926" t="s">
        <v>383</v>
      </c>
      <c r="M8" s="926" t="s">
        <v>162</v>
      </c>
      <c r="N8" s="926" t="s">
        <v>163</v>
      </c>
      <c r="O8" s="926" t="s">
        <v>993</v>
      </c>
      <c r="P8" s="926" t="s">
        <v>270</v>
      </c>
      <c r="Q8" s="926" t="s">
        <v>283</v>
      </c>
      <c r="R8" s="870"/>
      <c r="S8" s="870"/>
      <c r="T8" s="870"/>
      <c r="U8" s="870"/>
      <c r="V8" s="870"/>
      <c r="W8" s="870"/>
      <c r="X8" s="870"/>
      <c r="Y8" s="870"/>
      <c r="Z8" s="870"/>
      <c r="AA8" s="870"/>
      <c r="AB8" s="870"/>
      <c r="AC8" s="870"/>
      <c r="AD8" s="870"/>
      <c r="AE8" s="870"/>
      <c r="AF8" s="870"/>
      <c r="AG8" s="870"/>
      <c r="AH8" s="870"/>
      <c r="AI8" s="870"/>
      <c r="AJ8" s="870"/>
      <c r="AK8" s="870"/>
      <c r="AL8" s="870"/>
      <c r="AM8" s="870"/>
      <c r="AN8" s="870"/>
      <c r="AO8" s="870"/>
      <c r="AP8" s="870"/>
      <c r="AQ8" s="870"/>
      <c r="AR8" s="870"/>
      <c r="AS8" s="870"/>
      <c r="AT8" s="870"/>
      <c r="AU8" s="870"/>
      <c r="AV8" s="870"/>
      <c r="AW8" s="870"/>
      <c r="AX8" s="870"/>
      <c r="AY8" s="870"/>
      <c r="AZ8" s="870"/>
      <c r="BA8" s="870"/>
      <c r="BB8" s="870"/>
      <c r="BC8" s="870"/>
      <c r="BD8" s="870"/>
      <c r="BE8" s="870"/>
      <c r="BF8" s="870"/>
      <c r="BG8" s="870"/>
      <c r="BH8" s="870"/>
      <c r="BI8" s="870"/>
      <c r="BJ8" s="870"/>
      <c r="BK8" s="870"/>
      <c r="BL8" s="870"/>
      <c r="BM8" s="870"/>
      <c r="BN8" s="870"/>
      <c r="BO8" s="870"/>
      <c r="BP8" s="870"/>
      <c r="BQ8" s="870"/>
      <c r="BR8" s="870"/>
      <c r="BS8" s="870"/>
      <c r="BT8" s="870"/>
      <c r="BU8" s="870"/>
      <c r="BV8" s="870"/>
      <c r="BW8" s="870"/>
      <c r="BX8" s="870"/>
      <c r="BY8" s="870"/>
      <c r="BZ8" s="870"/>
      <c r="CA8" s="870"/>
      <c r="CB8" s="870"/>
      <c r="CC8" s="870"/>
      <c r="CD8" s="870"/>
      <c r="CE8" s="870"/>
      <c r="CF8" s="870"/>
      <c r="CG8" s="870"/>
      <c r="CH8" s="870"/>
      <c r="CI8" s="870"/>
      <c r="CJ8" s="870"/>
      <c r="CK8" s="870"/>
      <c r="CL8" s="870"/>
      <c r="CM8" s="870"/>
      <c r="CN8" s="870"/>
      <c r="CO8" s="870"/>
      <c r="CP8" s="870"/>
      <c r="CQ8" s="870"/>
      <c r="CR8" s="870"/>
      <c r="CS8" s="870"/>
      <c r="CT8" s="870"/>
      <c r="CU8" s="870"/>
      <c r="CV8" s="870"/>
      <c r="CW8" s="870"/>
      <c r="CX8" s="870"/>
      <c r="CY8" s="870"/>
      <c r="CZ8" s="870"/>
      <c r="DA8" s="870"/>
      <c r="DB8" s="870"/>
      <c r="DC8" s="870"/>
      <c r="DD8" s="870"/>
      <c r="DE8" s="870"/>
      <c r="DF8" s="870"/>
      <c r="DG8" s="870"/>
      <c r="DH8" s="870"/>
      <c r="DI8" s="870"/>
      <c r="DJ8" s="870"/>
      <c r="DK8" s="870"/>
      <c r="DL8" s="870"/>
      <c r="DM8" s="870"/>
      <c r="DN8" s="870"/>
      <c r="DO8" s="870"/>
      <c r="DP8" s="870"/>
      <c r="DQ8" s="870"/>
      <c r="DR8" s="870"/>
      <c r="DS8" s="870"/>
      <c r="DT8" s="870"/>
      <c r="DU8" s="870"/>
      <c r="DV8" s="870"/>
      <c r="DW8" s="870"/>
      <c r="DX8" s="870"/>
      <c r="DY8" s="870"/>
      <c r="DZ8" s="870"/>
      <c r="EA8" s="870"/>
      <c r="EB8" s="870"/>
      <c r="EC8" s="870"/>
      <c r="ED8" s="870"/>
      <c r="EE8" s="870"/>
      <c r="EF8" s="870"/>
      <c r="EG8" s="870"/>
      <c r="EH8" s="870"/>
      <c r="EI8" s="870"/>
      <c r="EJ8" s="870"/>
      <c r="EK8" s="870"/>
      <c r="EL8" s="870"/>
      <c r="EM8" s="870"/>
      <c r="EN8" s="870"/>
      <c r="EO8" s="870"/>
      <c r="EP8" s="870"/>
      <c r="EQ8" s="870"/>
      <c r="ER8" s="870"/>
      <c r="ES8" s="870"/>
      <c r="ET8" s="870"/>
      <c r="EU8" s="870"/>
      <c r="EV8" s="870"/>
      <c r="EW8" s="870"/>
      <c r="EX8" s="870"/>
      <c r="EY8" s="870"/>
      <c r="EZ8" s="870"/>
      <c r="FA8" s="870"/>
      <c r="FB8" s="870"/>
      <c r="FC8" s="870"/>
      <c r="FD8" s="870"/>
      <c r="FE8" s="870"/>
      <c r="FF8" s="870"/>
      <c r="FG8" s="870"/>
      <c r="FH8" s="870"/>
      <c r="FI8" s="870"/>
      <c r="FJ8" s="870"/>
      <c r="FK8" s="870"/>
      <c r="FL8" s="870"/>
      <c r="FM8" s="870"/>
      <c r="FN8" s="870"/>
      <c r="FO8" s="870"/>
      <c r="FP8" s="870"/>
      <c r="FQ8" s="870"/>
      <c r="FR8" s="870"/>
      <c r="FS8" s="870"/>
      <c r="FT8" s="870"/>
      <c r="FU8" s="870"/>
      <c r="FV8" s="870"/>
      <c r="FW8" s="870"/>
      <c r="FX8" s="870"/>
      <c r="FY8" s="870"/>
      <c r="FZ8" s="870"/>
      <c r="GA8" s="870"/>
      <c r="GB8" s="870"/>
      <c r="GC8" s="870"/>
      <c r="GD8" s="870"/>
      <c r="GE8" s="870"/>
      <c r="GF8" s="870"/>
      <c r="GG8" s="870"/>
      <c r="GH8" s="870"/>
      <c r="GI8" s="870"/>
      <c r="GJ8" s="870"/>
      <c r="GK8" s="870"/>
      <c r="GL8" s="870"/>
      <c r="GM8" s="870"/>
      <c r="GN8" s="870"/>
      <c r="GO8" s="870"/>
      <c r="GP8" s="870"/>
      <c r="GQ8" s="870"/>
      <c r="GR8" s="870"/>
      <c r="GS8" s="870"/>
      <c r="GT8" s="870"/>
      <c r="GU8" s="870"/>
      <c r="GV8" s="870"/>
      <c r="GW8" s="870"/>
      <c r="GX8" s="870"/>
      <c r="GY8" s="870"/>
      <c r="GZ8" s="870"/>
      <c r="HA8" s="870"/>
      <c r="HB8" s="870"/>
      <c r="HC8" s="870"/>
      <c r="HD8" s="870"/>
      <c r="HE8" s="870"/>
      <c r="HF8" s="870"/>
      <c r="HG8" s="870"/>
      <c r="HH8" s="870"/>
      <c r="HI8" s="870"/>
      <c r="HJ8" s="870"/>
      <c r="HK8" s="870"/>
      <c r="HL8" s="870"/>
      <c r="HM8" s="870"/>
      <c r="HN8" s="870"/>
      <c r="HO8" s="870"/>
      <c r="HP8" s="870"/>
      <c r="HQ8" s="870"/>
      <c r="HR8" s="870"/>
      <c r="HS8" s="870"/>
      <c r="HT8" s="870"/>
      <c r="HU8" s="870"/>
      <c r="HV8" s="870"/>
      <c r="HW8" s="870"/>
      <c r="HX8" s="870"/>
      <c r="HY8" s="870"/>
      <c r="HZ8" s="870"/>
      <c r="IA8" s="870"/>
      <c r="IB8" s="870"/>
      <c r="IC8" s="870"/>
      <c r="ID8" s="870"/>
      <c r="IE8" s="870"/>
      <c r="IF8" s="870"/>
      <c r="IG8" s="870"/>
      <c r="IH8" s="870"/>
      <c r="II8" s="870"/>
      <c r="IJ8" s="870"/>
      <c r="IK8" s="870"/>
      <c r="IL8" s="870"/>
    </row>
    <row r="9" spans="1:246">
      <c r="A9" s="925" t="s">
        <v>272</v>
      </c>
      <c r="B9" s="999" t="s">
        <v>250</v>
      </c>
      <c r="C9" s="923" t="s">
        <v>1674</v>
      </c>
      <c r="D9" s="907" t="s">
        <v>586</v>
      </c>
      <c r="E9" s="998" t="s">
        <v>352</v>
      </c>
      <c r="F9" s="950" t="s">
        <v>388</v>
      </c>
      <c r="G9" s="923" t="s">
        <v>176</v>
      </c>
      <c r="H9" s="923" t="s">
        <v>354</v>
      </c>
      <c r="I9" s="923" t="s">
        <v>774</v>
      </c>
      <c r="J9" s="923" t="s">
        <v>355</v>
      </c>
      <c r="K9" s="923" t="s">
        <v>356</v>
      </c>
      <c r="L9" s="923" t="s">
        <v>286</v>
      </c>
      <c r="M9" s="997"/>
      <c r="N9" s="923"/>
      <c r="O9" s="923"/>
      <c r="P9" s="923"/>
      <c r="Q9" s="923"/>
      <c r="R9" s="870"/>
      <c r="S9" s="870"/>
      <c r="T9" s="870"/>
      <c r="U9" s="870"/>
      <c r="V9" s="870"/>
      <c r="W9" s="870"/>
      <c r="X9" s="870"/>
      <c r="Y9" s="870"/>
      <c r="Z9" s="870"/>
      <c r="AA9" s="870"/>
      <c r="AB9" s="870"/>
      <c r="AC9" s="870"/>
      <c r="AD9" s="870"/>
      <c r="AE9" s="870"/>
      <c r="AF9" s="870"/>
      <c r="AG9" s="870"/>
      <c r="AH9" s="870"/>
      <c r="AI9" s="870"/>
      <c r="AJ9" s="870"/>
      <c r="AK9" s="870"/>
      <c r="AL9" s="870"/>
      <c r="AM9" s="870"/>
      <c r="AN9" s="870"/>
      <c r="AO9" s="870"/>
      <c r="AP9" s="870"/>
      <c r="AQ9" s="870"/>
      <c r="AR9" s="870"/>
      <c r="AS9" s="870"/>
      <c r="AT9" s="870"/>
      <c r="AU9" s="870"/>
      <c r="AV9" s="870"/>
      <c r="AW9" s="870"/>
      <c r="AX9" s="870"/>
      <c r="AY9" s="870"/>
      <c r="AZ9" s="870"/>
      <c r="BA9" s="870"/>
      <c r="BB9" s="870"/>
      <c r="BC9" s="870"/>
      <c r="BD9" s="870"/>
      <c r="BE9" s="870"/>
      <c r="BF9" s="870"/>
      <c r="BG9" s="870"/>
      <c r="BH9" s="870"/>
      <c r="BI9" s="870"/>
      <c r="BJ9" s="870"/>
      <c r="BK9" s="870"/>
      <c r="BL9" s="870"/>
      <c r="BM9" s="870"/>
      <c r="BN9" s="870"/>
      <c r="BO9" s="870"/>
      <c r="BP9" s="870"/>
      <c r="BQ9" s="870"/>
      <c r="BR9" s="870"/>
      <c r="BS9" s="870"/>
      <c r="BT9" s="870"/>
      <c r="BU9" s="870"/>
      <c r="BV9" s="870"/>
      <c r="BW9" s="870"/>
      <c r="BX9" s="870"/>
      <c r="BY9" s="870"/>
      <c r="BZ9" s="870"/>
      <c r="CA9" s="870"/>
      <c r="CB9" s="870"/>
      <c r="CC9" s="870"/>
      <c r="CD9" s="870"/>
      <c r="CE9" s="870"/>
      <c r="CF9" s="870"/>
      <c r="CG9" s="870"/>
      <c r="CH9" s="870"/>
      <c r="CI9" s="870"/>
      <c r="CJ9" s="870"/>
      <c r="CK9" s="870"/>
      <c r="CL9" s="870"/>
      <c r="CM9" s="870"/>
      <c r="CN9" s="870"/>
      <c r="CO9" s="870"/>
      <c r="CP9" s="870"/>
      <c r="CQ9" s="870"/>
      <c r="CR9" s="870"/>
      <c r="CS9" s="870"/>
      <c r="CT9" s="870"/>
      <c r="CU9" s="870"/>
      <c r="CV9" s="870"/>
      <c r="CW9" s="870"/>
      <c r="CX9" s="870"/>
      <c r="CY9" s="870"/>
      <c r="CZ9" s="870"/>
      <c r="DA9" s="870"/>
      <c r="DB9" s="870"/>
      <c r="DC9" s="870"/>
      <c r="DD9" s="870"/>
      <c r="DE9" s="870"/>
      <c r="DF9" s="870"/>
      <c r="DG9" s="870"/>
      <c r="DH9" s="870"/>
      <c r="DI9" s="870"/>
      <c r="DJ9" s="870"/>
      <c r="DK9" s="870"/>
      <c r="DL9" s="870"/>
      <c r="DM9" s="870"/>
      <c r="DN9" s="870"/>
      <c r="DO9" s="870"/>
      <c r="DP9" s="870"/>
      <c r="DQ9" s="870"/>
      <c r="DR9" s="870"/>
      <c r="DS9" s="870"/>
      <c r="DT9" s="870"/>
      <c r="DU9" s="870"/>
      <c r="DV9" s="870"/>
      <c r="DW9" s="870"/>
      <c r="DX9" s="870"/>
      <c r="DY9" s="870"/>
      <c r="DZ9" s="870"/>
      <c r="EA9" s="870"/>
      <c r="EB9" s="870"/>
      <c r="EC9" s="870"/>
      <c r="ED9" s="870"/>
      <c r="EE9" s="870"/>
      <c r="EF9" s="870"/>
      <c r="EG9" s="870"/>
      <c r="EH9" s="870"/>
      <c r="EI9" s="870"/>
      <c r="EJ9" s="870"/>
      <c r="EK9" s="870"/>
      <c r="EL9" s="870"/>
      <c r="EM9" s="870"/>
      <c r="EN9" s="870"/>
      <c r="EO9" s="870"/>
      <c r="EP9" s="870"/>
      <c r="EQ9" s="870"/>
      <c r="ER9" s="870"/>
      <c r="ES9" s="870"/>
      <c r="ET9" s="870"/>
      <c r="EU9" s="870"/>
      <c r="EV9" s="870"/>
      <c r="EW9" s="870"/>
      <c r="EX9" s="870"/>
      <c r="EY9" s="870"/>
      <c r="EZ9" s="870"/>
      <c r="FA9" s="870"/>
      <c r="FB9" s="870"/>
      <c r="FC9" s="870"/>
      <c r="FD9" s="870"/>
      <c r="FE9" s="870"/>
      <c r="FF9" s="870"/>
      <c r="FG9" s="870"/>
      <c r="FH9" s="870"/>
      <c r="FI9" s="870"/>
      <c r="FJ9" s="870"/>
      <c r="FK9" s="870"/>
      <c r="FL9" s="870"/>
      <c r="FM9" s="870"/>
      <c r="FN9" s="870"/>
      <c r="FO9" s="870"/>
      <c r="FP9" s="870"/>
      <c r="FQ9" s="870"/>
      <c r="FR9" s="870"/>
      <c r="FS9" s="870"/>
      <c r="FT9" s="870"/>
      <c r="FU9" s="870"/>
      <c r="FV9" s="870"/>
      <c r="FW9" s="870"/>
      <c r="FX9" s="870"/>
      <c r="FY9" s="870"/>
      <c r="FZ9" s="870"/>
      <c r="GA9" s="870"/>
      <c r="GB9" s="870"/>
      <c r="GC9" s="870"/>
      <c r="GD9" s="870"/>
      <c r="GE9" s="870"/>
      <c r="GF9" s="870"/>
      <c r="GG9" s="870"/>
      <c r="GH9" s="870"/>
      <c r="GI9" s="870"/>
      <c r="GJ9" s="870"/>
      <c r="GK9" s="870"/>
      <c r="GL9" s="870"/>
      <c r="GM9" s="870"/>
      <c r="GN9" s="870"/>
      <c r="GO9" s="870"/>
      <c r="GP9" s="870"/>
      <c r="GQ9" s="870"/>
      <c r="GR9" s="870"/>
      <c r="GS9" s="870"/>
      <c r="GT9" s="870"/>
      <c r="GU9" s="870"/>
      <c r="GV9" s="870"/>
      <c r="GW9" s="870"/>
      <c r="GX9" s="870"/>
      <c r="GY9" s="870"/>
      <c r="GZ9" s="870"/>
      <c r="HA9" s="870"/>
      <c r="HB9" s="870"/>
      <c r="HC9" s="870"/>
      <c r="HD9" s="870"/>
      <c r="HE9" s="870"/>
      <c r="HF9" s="870"/>
      <c r="HG9" s="870"/>
      <c r="HH9" s="870"/>
      <c r="HI9" s="870"/>
      <c r="HJ9" s="870"/>
      <c r="HK9" s="870"/>
      <c r="HL9" s="870"/>
      <c r="HM9" s="870"/>
      <c r="HN9" s="870"/>
      <c r="HO9" s="870"/>
      <c r="HP9" s="870"/>
      <c r="HQ9" s="870"/>
      <c r="HR9" s="870"/>
      <c r="HS9" s="870"/>
      <c r="HT9" s="870"/>
      <c r="HU9" s="870"/>
      <c r="HV9" s="870"/>
      <c r="HW9" s="870"/>
      <c r="HX9" s="870"/>
      <c r="HY9" s="870"/>
      <c r="HZ9" s="870"/>
      <c r="IA9" s="870"/>
      <c r="IB9" s="870"/>
      <c r="IC9" s="870"/>
      <c r="ID9" s="870"/>
      <c r="IE9" s="870"/>
      <c r="IF9" s="870"/>
      <c r="IG9" s="870"/>
      <c r="IH9" s="870"/>
      <c r="II9" s="870"/>
      <c r="IJ9" s="870"/>
      <c r="IK9" s="870"/>
      <c r="IL9" s="870"/>
    </row>
    <row r="10" spans="1:246" ht="12" thickBot="1">
      <c r="A10" s="922" t="s">
        <v>1083</v>
      </c>
      <c r="B10" s="996"/>
      <c r="C10" s="919"/>
      <c r="D10" s="995"/>
      <c r="E10" s="994"/>
      <c r="F10" s="949"/>
      <c r="G10" s="919"/>
      <c r="H10" s="919"/>
      <c r="I10" s="919" t="s">
        <v>286</v>
      </c>
      <c r="J10" s="919"/>
      <c r="K10" s="919"/>
      <c r="L10" s="919" t="s">
        <v>357</v>
      </c>
      <c r="M10" s="993"/>
      <c r="N10" s="919"/>
      <c r="O10" s="919"/>
      <c r="P10" s="919"/>
      <c r="Q10" s="920"/>
      <c r="R10" s="870"/>
      <c r="S10" s="870"/>
      <c r="T10" s="870"/>
      <c r="U10" s="870"/>
      <c r="V10" s="870"/>
      <c r="W10" s="870"/>
      <c r="X10" s="870"/>
      <c r="Y10" s="870"/>
      <c r="Z10" s="870"/>
      <c r="AA10" s="870"/>
      <c r="AB10" s="870"/>
      <c r="AC10" s="870"/>
      <c r="AD10" s="870"/>
      <c r="AE10" s="870"/>
      <c r="AF10" s="870"/>
      <c r="AG10" s="870"/>
      <c r="AH10" s="870"/>
      <c r="AI10" s="870"/>
      <c r="AJ10" s="870"/>
      <c r="AK10" s="870"/>
      <c r="AL10" s="870"/>
      <c r="AM10" s="870"/>
      <c r="AN10" s="870"/>
      <c r="AO10" s="870"/>
      <c r="AP10" s="870"/>
      <c r="AQ10" s="870"/>
      <c r="AR10" s="870"/>
      <c r="AS10" s="870"/>
      <c r="AT10" s="870"/>
      <c r="AU10" s="870"/>
      <c r="AV10" s="870"/>
      <c r="AW10" s="870"/>
      <c r="AX10" s="870"/>
      <c r="AY10" s="870"/>
      <c r="AZ10" s="870"/>
      <c r="BA10" s="870"/>
      <c r="BB10" s="870"/>
      <c r="BC10" s="870"/>
      <c r="BD10" s="870"/>
      <c r="BE10" s="870"/>
      <c r="BF10" s="870"/>
      <c r="BG10" s="870"/>
      <c r="BH10" s="870"/>
      <c r="BI10" s="870"/>
      <c r="BJ10" s="870"/>
      <c r="BK10" s="870"/>
      <c r="BL10" s="870"/>
      <c r="BM10" s="870"/>
      <c r="BN10" s="870"/>
      <c r="BO10" s="870"/>
      <c r="BP10" s="870"/>
      <c r="BQ10" s="870"/>
      <c r="BR10" s="870"/>
      <c r="BS10" s="870"/>
      <c r="BT10" s="870"/>
      <c r="BU10" s="870"/>
      <c r="BV10" s="870"/>
      <c r="BW10" s="870"/>
      <c r="BX10" s="870"/>
      <c r="BY10" s="870"/>
      <c r="BZ10" s="870"/>
      <c r="CA10" s="870"/>
      <c r="CB10" s="870"/>
      <c r="CC10" s="870"/>
      <c r="CD10" s="870"/>
      <c r="CE10" s="870"/>
      <c r="CF10" s="870"/>
      <c r="CG10" s="870"/>
      <c r="CH10" s="870"/>
      <c r="CI10" s="870"/>
      <c r="CJ10" s="870"/>
      <c r="CK10" s="870"/>
      <c r="CL10" s="870"/>
      <c r="CM10" s="870"/>
      <c r="CN10" s="870"/>
      <c r="CO10" s="870"/>
      <c r="CP10" s="870"/>
      <c r="CQ10" s="870"/>
      <c r="CR10" s="870"/>
      <c r="CS10" s="870"/>
      <c r="CT10" s="870"/>
      <c r="CU10" s="870"/>
      <c r="CV10" s="870"/>
      <c r="CW10" s="870"/>
      <c r="CX10" s="870"/>
      <c r="CY10" s="870"/>
      <c r="CZ10" s="870"/>
      <c r="DA10" s="870"/>
      <c r="DB10" s="870"/>
      <c r="DC10" s="870"/>
      <c r="DD10" s="870"/>
      <c r="DE10" s="870"/>
      <c r="DF10" s="870"/>
      <c r="DG10" s="870"/>
      <c r="DH10" s="870"/>
      <c r="DI10" s="870"/>
      <c r="DJ10" s="870"/>
      <c r="DK10" s="870"/>
      <c r="DL10" s="870"/>
      <c r="DM10" s="870"/>
      <c r="DN10" s="870"/>
      <c r="DO10" s="870"/>
      <c r="DP10" s="870"/>
      <c r="DQ10" s="870"/>
      <c r="DR10" s="870"/>
      <c r="DS10" s="870"/>
      <c r="DT10" s="870"/>
      <c r="DU10" s="870"/>
      <c r="DV10" s="870"/>
      <c r="DW10" s="870"/>
      <c r="DX10" s="870"/>
      <c r="DY10" s="870"/>
      <c r="DZ10" s="870"/>
      <c r="EA10" s="870"/>
      <c r="EB10" s="870"/>
      <c r="EC10" s="870"/>
      <c r="ED10" s="870"/>
      <c r="EE10" s="870"/>
      <c r="EF10" s="870"/>
      <c r="EG10" s="870"/>
      <c r="EH10" s="870"/>
      <c r="EI10" s="870"/>
      <c r="EJ10" s="870"/>
      <c r="EK10" s="870"/>
      <c r="EL10" s="870"/>
      <c r="EM10" s="870"/>
      <c r="EN10" s="870"/>
      <c r="EO10" s="870"/>
      <c r="EP10" s="870"/>
      <c r="EQ10" s="870"/>
      <c r="ER10" s="870"/>
      <c r="ES10" s="870"/>
      <c r="ET10" s="870"/>
      <c r="EU10" s="870"/>
      <c r="EV10" s="870"/>
      <c r="EW10" s="870"/>
      <c r="EX10" s="870"/>
      <c r="EY10" s="870"/>
      <c r="EZ10" s="870"/>
      <c r="FA10" s="870"/>
      <c r="FB10" s="870"/>
      <c r="FC10" s="870"/>
      <c r="FD10" s="870"/>
      <c r="FE10" s="870"/>
      <c r="FF10" s="870"/>
      <c r="FG10" s="870"/>
      <c r="FH10" s="870"/>
      <c r="FI10" s="870"/>
      <c r="FJ10" s="870"/>
      <c r="FK10" s="870"/>
      <c r="FL10" s="870"/>
      <c r="FM10" s="870"/>
      <c r="FN10" s="870"/>
      <c r="FO10" s="870"/>
      <c r="FP10" s="870"/>
      <c r="FQ10" s="870"/>
      <c r="FR10" s="870"/>
      <c r="FS10" s="870"/>
      <c r="FT10" s="870"/>
      <c r="FU10" s="870"/>
      <c r="FV10" s="870"/>
      <c r="FW10" s="870"/>
      <c r="FX10" s="870"/>
      <c r="FY10" s="870"/>
      <c r="FZ10" s="870"/>
      <c r="GA10" s="870"/>
      <c r="GB10" s="870"/>
      <c r="GC10" s="870"/>
      <c r="GD10" s="870"/>
      <c r="GE10" s="870"/>
      <c r="GF10" s="870"/>
      <c r="GG10" s="870"/>
      <c r="GH10" s="870"/>
      <c r="GI10" s="870"/>
      <c r="GJ10" s="870"/>
      <c r="GK10" s="870"/>
      <c r="GL10" s="870"/>
      <c r="GM10" s="870"/>
      <c r="GN10" s="870"/>
      <c r="GO10" s="870"/>
      <c r="GP10" s="870"/>
      <c r="GQ10" s="870"/>
      <c r="GR10" s="870"/>
      <c r="GS10" s="870"/>
      <c r="GT10" s="870"/>
      <c r="GU10" s="870"/>
      <c r="GV10" s="870"/>
      <c r="GW10" s="870"/>
      <c r="GX10" s="870"/>
      <c r="GY10" s="870"/>
      <c r="GZ10" s="870"/>
      <c r="HA10" s="870"/>
      <c r="HB10" s="870"/>
      <c r="HC10" s="870"/>
      <c r="HD10" s="870"/>
      <c r="HE10" s="870"/>
      <c r="HF10" s="870"/>
      <c r="HG10" s="870"/>
      <c r="HH10" s="870"/>
      <c r="HI10" s="870"/>
      <c r="HJ10" s="870"/>
      <c r="HK10" s="870"/>
      <c r="HL10" s="870"/>
      <c r="HM10" s="870"/>
      <c r="HN10" s="870"/>
      <c r="HO10" s="870"/>
      <c r="HP10" s="870"/>
      <c r="HQ10" s="870"/>
      <c r="HR10" s="870"/>
      <c r="HS10" s="870"/>
      <c r="HT10" s="870"/>
      <c r="HU10" s="870"/>
      <c r="HV10" s="870"/>
      <c r="HW10" s="870"/>
      <c r="HX10" s="870"/>
      <c r="HY10" s="870"/>
      <c r="HZ10" s="870"/>
      <c r="IA10" s="870"/>
      <c r="IB10" s="870"/>
      <c r="IC10" s="870"/>
      <c r="ID10" s="870"/>
      <c r="IE10" s="870"/>
      <c r="IF10" s="870"/>
      <c r="IG10" s="870"/>
      <c r="IH10" s="870"/>
      <c r="II10" s="870"/>
      <c r="IJ10" s="870"/>
      <c r="IK10" s="870"/>
      <c r="IL10" s="870"/>
    </row>
    <row r="11" spans="1:246">
      <c r="A11" s="891">
        <v>1</v>
      </c>
      <c r="B11" s="785"/>
      <c r="C11" s="784"/>
      <c r="D11" s="871"/>
      <c r="E11" s="1159"/>
      <c r="F11" s="1166"/>
      <c r="G11" s="1166"/>
      <c r="H11" s="992"/>
      <c r="I11" s="991"/>
      <c r="J11" s="985"/>
      <c r="K11" s="983"/>
      <c r="L11" s="983"/>
      <c r="M11" s="1161"/>
      <c r="N11" s="1161"/>
      <c r="O11" s="1161"/>
      <c r="P11" s="1161"/>
      <c r="Q11" s="1161"/>
    </row>
    <row r="12" spans="1:246">
      <c r="A12" s="891">
        <f t="shared" ref="A12:A16" si="0">+A11+1</f>
        <v>2</v>
      </c>
      <c r="B12" s="785"/>
      <c r="C12" s="784"/>
      <c r="D12" s="871"/>
      <c r="E12" s="1159"/>
      <c r="F12" s="1166"/>
      <c r="G12" s="1166"/>
      <c r="H12" s="992"/>
      <c r="I12" s="991"/>
      <c r="J12" s="985"/>
      <c r="K12" s="983"/>
      <c r="L12" s="19"/>
      <c r="M12" s="1161"/>
      <c r="N12" s="1161"/>
      <c r="O12" s="1161"/>
      <c r="P12" s="1161"/>
      <c r="Q12" s="1161"/>
    </row>
    <row r="13" spans="1:246" ht="15">
      <c r="A13" s="891">
        <f t="shared" si="0"/>
        <v>3</v>
      </c>
      <c r="B13" s="1801" t="s">
        <v>1655</v>
      </c>
      <c r="C13" s="784"/>
      <c r="D13" s="871"/>
      <c r="E13" s="1159"/>
      <c r="F13" s="1166"/>
      <c r="G13" s="1166"/>
      <c r="H13" s="992"/>
      <c r="I13" s="991"/>
      <c r="J13" s="985"/>
      <c r="K13" s="983"/>
      <c r="L13" s="19"/>
      <c r="M13" s="1161"/>
      <c r="N13" s="1161"/>
      <c r="O13" s="1161"/>
      <c r="P13" s="1161"/>
      <c r="Q13" s="1161"/>
    </row>
    <row r="14" spans="1:246">
      <c r="A14" s="891">
        <f t="shared" si="0"/>
        <v>4</v>
      </c>
      <c r="B14" s="785"/>
      <c r="C14" s="784"/>
      <c r="D14" s="871"/>
      <c r="E14" s="1159"/>
      <c r="F14" s="1166"/>
      <c r="G14" s="1166"/>
      <c r="H14" s="992"/>
      <c r="I14" s="991"/>
      <c r="J14" s="985"/>
      <c r="K14" s="983"/>
      <c r="L14" s="983"/>
      <c r="M14" s="1161"/>
      <c r="N14" s="1161"/>
      <c r="O14" s="1161"/>
      <c r="P14" s="1161"/>
      <c r="Q14" s="1161"/>
    </row>
    <row r="15" spans="1:246" ht="12" thickBot="1">
      <c r="A15" s="891">
        <f t="shared" si="0"/>
        <v>5</v>
      </c>
      <c r="B15" s="785"/>
      <c r="C15" s="784"/>
      <c r="D15" s="871"/>
      <c r="E15" s="1159"/>
      <c r="F15" s="1166"/>
      <c r="G15" s="1166"/>
      <c r="H15" s="992"/>
      <c r="I15" s="991"/>
      <c r="J15" s="985"/>
      <c r="K15" s="983"/>
      <c r="L15" s="19"/>
      <c r="M15" s="1161"/>
      <c r="N15" s="1161"/>
      <c r="O15" s="1161"/>
      <c r="P15" s="1161"/>
      <c r="Q15" s="1161"/>
    </row>
    <row r="16" spans="1:246" ht="12" thickBot="1">
      <c r="A16" s="891">
        <f t="shared" si="0"/>
        <v>6</v>
      </c>
      <c r="B16" s="990" t="s">
        <v>1354</v>
      </c>
      <c r="C16" s="989"/>
      <c r="D16" s="905" t="s">
        <v>267</v>
      </c>
      <c r="E16" s="1174"/>
      <c r="F16" s="1174"/>
      <c r="G16" s="1174"/>
      <c r="H16" s="1174"/>
      <c r="I16" s="1174"/>
      <c r="J16" s="1174"/>
      <c r="K16" s="1174"/>
      <c r="L16" s="1174"/>
      <c r="M16" s="1174"/>
      <c r="N16" s="1174"/>
      <c r="O16" s="1174"/>
      <c r="P16" s="1174"/>
      <c r="Q16" s="1174"/>
      <c r="R16" s="976"/>
    </row>
    <row r="17" spans="1:17">
      <c r="A17" s="891"/>
      <c r="E17" s="985"/>
      <c r="F17" s="976"/>
      <c r="G17" s="976"/>
      <c r="H17" s="976"/>
      <c r="I17" s="976"/>
      <c r="J17" s="976"/>
      <c r="K17" s="976"/>
      <c r="L17" s="976"/>
      <c r="M17" s="984"/>
      <c r="N17" s="976"/>
      <c r="O17" s="983"/>
      <c r="P17" s="983"/>
      <c r="Q17" s="976"/>
    </row>
    <row r="18" spans="1:17">
      <c r="A18" s="891"/>
      <c r="E18" s="985"/>
      <c r="F18" s="2286"/>
      <c r="G18" s="2286"/>
      <c r="H18" s="2286"/>
      <c r="I18" s="2286"/>
      <c r="J18" s="2286"/>
      <c r="K18" s="2286"/>
      <c r="L18" s="2286"/>
      <c r="M18" s="2286"/>
      <c r="N18" s="2286"/>
      <c r="O18" s="2286"/>
      <c r="P18" s="2286"/>
      <c r="Q18" s="2286"/>
    </row>
    <row r="19" spans="1:17">
      <c r="A19" s="891"/>
      <c r="E19" s="985"/>
      <c r="F19" s="2286"/>
      <c r="G19" s="2286"/>
      <c r="H19" s="2286"/>
      <c r="I19" s="2286"/>
      <c r="J19" s="2286"/>
      <c r="K19" s="2286"/>
      <c r="L19" s="2286"/>
      <c r="M19" s="2286"/>
      <c r="N19" s="2286"/>
      <c r="O19" s="2286"/>
      <c r="P19" s="2286"/>
      <c r="Q19" s="2286"/>
    </row>
    <row r="20" spans="1:17">
      <c r="E20" s="985"/>
      <c r="F20" s="976"/>
      <c r="G20" s="976"/>
      <c r="H20" s="976"/>
      <c r="I20" s="976"/>
      <c r="J20" s="976"/>
      <c r="K20" s="976"/>
      <c r="L20" s="976"/>
      <c r="M20" s="984"/>
      <c r="N20" s="976"/>
      <c r="O20" s="983"/>
      <c r="P20" s="983"/>
      <c r="Q20" s="976"/>
    </row>
    <row r="21" spans="1:17">
      <c r="A21" s="940"/>
      <c r="E21" s="976"/>
      <c r="G21" s="979"/>
      <c r="H21" s="985"/>
      <c r="I21" s="985"/>
      <c r="J21" s="985"/>
      <c r="K21" s="976"/>
      <c r="L21" s="976"/>
      <c r="M21" s="984"/>
      <c r="N21" s="976"/>
      <c r="O21" s="983"/>
      <c r="P21" s="983"/>
      <c r="Q21" s="976"/>
    </row>
    <row r="22" spans="1:17">
      <c r="E22" s="976"/>
      <c r="F22" s="979"/>
      <c r="G22" s="979"/>
      <c r="H22" s="985"/>
      <c r="I22" s="985"/>
      <c r="J22" s="985"/>
      <c r="K22" s="976"/>
      <c r="L22" s="976"/>
      <c r="M22" s="984"/>
      <c r="N22" s="976"/>
      <c r="O22" s="983"/>
      <c r="P22" s="983"/>
      <c r="Q22" s="976"/>
    </row>
    <row r="23" spans="1:17">
      <c r="E23" s="976"/>
      <c r="F23" s="979"/>
      <c r="G23" s="979"/>
      <c r="H23" s="985"/>
      <c r="I23" s="985"/>
      <c r="J23" s="985"/>
      <c r="K23" s="976"/>
      <c r="L23" s="976"/>
      <c r="M23" s="984"/>
      <c r="N23" s="976"/>
      <c r="O23" s="983"/>
      <c r="P23" s="983"/>
      <c r="Q23" s="976"/>
    </row>
    <row r="24" spans="1:17">
      <c r="E24" s="985"/>
      <c r="F24" s="976"/>
      <c r="G24" s="976"/>
      <c r="H24" s="976"/>
      <c r="I24" s="976"/>
      <c r="J24" s="976"/>
      <c r="K24" s="976"/>
      <c r="L24" s="976"/>
      <c r="M24" s="984"/>
      <c r="N24" s="976"/>
      <c r="O24" s="983"/>
      <c r="P24" s="983"/>
      <c r="Q24" s="976"/>
    </row>
    <row r="25" spans="1:17">
      <c r="E25" s="985"/>
      <c r="F25" s="976"/>
      <c r="G25" s="976"/>
      <c r="H25" s="976"/>
      <c r="I25" s="976"/>
      <c r="J25" s="976"/>
      <c r="K25" s="976"/>
      <c r="L25" s="976"/>
      <c r="M25" s="984"/>
      <c r="N25" s="976"/>
      <c r="O25" s="983"/>
      <c r="P25" s="983"/>
      <c r="Q25" s="976"/>
    </row>
    <row r="26" spans="1:17">
      <c r="E26" s="985"/>
      <c r="F26" s="976"/>
      <c r="G26" s="976"/>
      <c r="H26" s="976"/>
      <c r="I26" s="976"/>
      <c r="J26" s="976"/>
      <c r="K26" s="976"/>
      <c r="L26" s="976"/>
      <c r="M26" s="984"/>
      <c r="N26" s="976"/>
      <c r="O26" s="983"/>
      <c r="P26" s="983"/>
      <c r="Q26" s="976"/>
    </row>
    <row r="27" spans="1:17">
      <c r="H27" s="939"/>
      <c r="I27" s="939"/>
      <c r="J27" s="939"/>
    </row>
    <row r="28" spans="1:17">
      <c r="H28" s="939"/>
      <c r="I28" s="939"/>
      <c r="J28" s="939"/>
    </row>
    <row r="29" spans="1:17">
      <c r="H29" s="939"/>
      <c r="I29" s="939"/>
      <c r="J29" s="939"/>
    </row>
    <row r="30" spans="1:17">
      <c r="H30" s="939"/>
      <c r="I30" s="939"/>
      <c r="J30" s="939"/>
    </row>
    <row r="31" spans="1:17">
      <c r="H31" s="939"/>
      <c r="I31" s="939"/>
      <c r="J31" s="939"/>
    </row>
    <row r="32" spans="1:17">
      <c r="H32" s="939"/>
      <c r="I32" s="939"/>
      <c r="J32" s="939"/>
    </row>
    <row r="33" spans="8:10">
      <c r="H33" s="939"/>
      <c r="I33" s="939"/>
      <c r="J33" s="939"/>
    </row>
    <row r="34" spans="8:10">
      <c r="H34" s="939"/>
      <c r="I34" s="939"/>
      <c r="J34" s="939"/>
    </row>
    <row r="35" spans="8:10">
      <c r="H35" s="939"/>
      <c r="I35" s="939"/>
      <c r="J35" s="939"/>
    </row>
    <row r="36" spans="8:10">
      <c r="H36" s="939"/>
      <c r="I36" s="939"/>
      <c r="J36" s="939"/>
    </row>
    <row r="37" spans="8:10">
      <c r="H37" s="939"/>
      <c r="I37" s="939"/>
      <c r="J37" s="939"/>
    </row>
    <row r="38" spans="8:10">
      <c r="H38" s="939"/>
      <c r="I38" s="939"/>
      <c r="J38" s="939"/>
    </row>
    <row r="39" spans="8:10">
      <c r="H39" s="939"/>
      <c r="I39" s="939"/>
      <c r="J39" s="939"/>
    </row>
    <row r="40" spans="8:10">
      <c r="H40" s="939"/>
      <c r="I40" s="939"/>
      <c r="J40" s="939"/>
    </row>
    <row r="41" spans="8:10">
      <c r="H41" s="939"/>
      <c r="I41" s="939"/>
      <c r="J41" s="939"/>
    </row>
    <row r="42" spans="8:10">
      <c r="H42" s="939"/>
      <c r="I42" s="939"/>
      <c r="J42" s="939"/>
    </row>
    <row r="43" spans="8:10">
      <c r="H43" s="939"/>
      <c r="I43" s="939"/>
      <c r="J43" s="939"/>
    </row>
    <row r="44" spans="8:10">
      <c r="H44" s="939"/>
      <c r="I44" s="939"/>
      <c r="J44" s="939"/>
    </row>
    <row r="45" spans="8:10">
      <c r="H45" s="939"/>
      <c r="I45" s="939"/>
      <c r="J45" s="939"/>
    </row>
    <row r="46" spans="8:10">
      <c r="H46" s="939"/>
      <c r="I46" s="939"/>
      <c r="J46" s="939"/>
    </row>
    <row r="47" spans="8:10">
      <c r="H47" s="939"/>
      <c r="I47" s="939"/>
      <c r="J47" s="939"/>
    </row>
    <row r="48" spans="8:10">
      <c r="H48" s="939"/>
      <c r="I48" s="939"/>
      <c r="J48" s="939"/>
    </row>
    <row r="49" spans="8:10">
      <c r="H49" s="939"/>
      <c r="I49" s="939"/>
      <c r="J49" s="939"/>
    </row>
    <row r="50" spans="8:10">
      <c r="H50" s="939"/>
      <c r="I50" s="939"/>
      <c r="J50" s="939"/>
    </row>
    <row r="51" spans="8:10">
      <c r="H51" s="939"/>
      <c r="I51" s="939"/>
      <c r="J51" s="939"/>
    </row>
    <row r="52" spans="8:10">
      <c r="H52" s="939"/>
      <c r="I52" s="939"/>
      <c r="J52" s="939"/>
    </row>
    <row r="53" spans="8:10">
      <c r="H53" s="939"/>
      <c r="I53" s="939"/>
      <c r="J53" s="939"/>
    </row>
    <row r="54" spans="8:10">
      <c r="H54" s="939"/>
      <c r="I54" s="939"/>
      <c r="J54" s="939"/>
    </row>
    <row r="55" spans="8:10">
      <c r="H55" s="939"/>
      <c r="I55" s="939"/>
      <c r="J55" s="939"/>
    </row>
    <row r="56" spans="8:10">
      <c r="H56" s="939"/>
      <c r="I56" s="939"/>
      <c r="J56" s="939"/>
    </row>
    <row r="57" spans="8:10">
      <c r="H57" s="939"/>
      <c r="I57" s="939"/>
      <c r="J57" s="939"/>
    </row>
    <row r="58" spans="8:10">
      <c r="H58" s="939"/>
      <c r="I58" s="939"/>
      <c r="J58" s="939"/>
    </row>
    <row r="59" spans="8:10">
      <c r="H59" s="939"/>
      <c r="I59" s="939"/>
      <c r="J59" s="939"/>
    </row>
    <row r="60" spans="8:10">
      <c r="H60" s="939"/>
      <c r="I60" s="939"/>
      <c r="J60" s="939"/>
    </row>
    <row r="61" spans="8:10">
      <c r="H61" s="939"/>
      <c r="I61" s="939"/>
      <c r="J61" s="939"/>
    </row>
    <row r="62" spans="8:10">
      <c r="H62" s="939"/>
      <c r="I62" s="939"/>
      <c r="J62" s="939"/>
    </row>
    <row r="63" spans="8:10">
      <c r="H63" s="939"/>
      <c r="I63" s="939"/>
      <c r="J63" s="939"/>
    </row>
    <row r="64" spans="8:10">
      <c r="H64" s="939"/>
      <c r="I64" s="939"/>
      <c r="J64" s="939"/>
    </row>
    <row r="65" spans="8:10">
      <c r="H65" s="939"/>
      <c r="I65" s="939"/>
      <c r="J65" s="939"/>
    </row>
    <row r="66" spans="8:10">
      <c r="H66" s="939"/>
      <c r="I66" s="939"/>
      <c r="J66" s="939"/>
    </row>
    <row r="67" spans="8:10">
      <c r="H67" s="939"/>
      <c r="I67" s="939"/>
      <c r="J67" s="939"/>
    </row>
    <row r="68" spans="8:10">
      <c r="H68" s="939"/>
      <c r="I68" s="939"/>
      <c r="J68" s="939"/>
    </row>
  </sheetData>
  <customSheetViews>
    <customSheetView guid="{700BB901-DE3D-40AF-9E84-3437521A0345}" showPageBreaks="1" topLeftCell="G1">
      <selection activeCell="P19" sqref="P19"/>
      <pageMargins left="0.7" right="0.7" top="0.75" bottom="0.75" header="0.3" footer="0.3"/>
      <pageSetup orientation="portrait" r:id="rId1"/>
    </customSheetView>
    <customSheetView guid="{D30DA162-D620-4A19-970C-1046A6A23ED1}" topLeftCell="G1">
      <selection activeCell="P19" sqref="P19"/>
      <pageMargins left="0.7" right="0.7" top="0.75" bottom="0.75" header="0.3" footer="0.3"/>
    </customSheetView>
    <customSheetView guid="{FAFF7267-5C8D-421B-A6E7-C317663504A2}" topLeftCell="G1">
      <selection activeCell="P19" sqref="P19"/>
      <pageMargins left="0.7" right="0.7" top="0.75" bottom="0.75" header="0.3" footer="0.3"/>
    </customSheetView>
    <customSheetView guid="{659C7A86-29AF-4EB2-A484-62929168C99A}" topLeftCell="G1">
      <selection activeCell="P19" sqref="P19"/>
      <pageMargins left="0.7" right="0.7" top="0.75" bottom="0.75" header="0.3" footer="0.3"/>
    </customSheetView>
    <customSheetView guid="{DE1D8474-1C81-4DEF-9FC4-4CC6D52CA0A7}">
      <pageMargins left="0.7" right="0.7" top="0.75" bottom="0.75" header="0.3" footer="0.3"/>
    </customSheetView>
  </customSheetViews>
  <mergeCells count="1">
    <mergeCell ref="F18:Q19"/>
  </mergeCells>
  <printOptions horizontalCentered="1"/>
  <pageMargins left="0.75" right="0.75" top="1" bottom="1" header="0.75" footer="0.75"/>
  <pageSetup scale="75" pageOrder="overThenDown" orientation="landscape" r:id="rId2"/>
  <headerFooter alignWithMargins="0">
    <oddFooter>&amp;L&amp;8Sponsored by:  Randall W. Hamlett and Gilbert T. Hughes</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0"/>
  <dimension ref="A1:HZ57"/>
  <sheetViews>
    <sheetView workbookViewId="0"/>
  </sheetViews>
  <sheetFormatPr defaultColWidth="9.140625" defaultRowHeight="11.25"/>
  <cols>
    <col min="1" max="1" width="4.85546875" style="939" customWidth="1"/>
    <col min="2" max="2" width="8.5703125" style="939" customWidth="1"/>
    <col min="3" max="3" width="25.85546875" style="939" customWidth="1"/>
    <col min="4" max="4" width="10.85546875" style="939" customWidth="1"/>
    <col min="5" max="5" width="9" style="953" customWidth="1"/>
    <col min="6" max="6" width="12.42578125" style="939" customWidth="1"/>
    <col min="7" max="7" width="7.5703125" style="939" customWidth="1"/>
    <col min="8" max="8" width="8.140625" style="947" bestFit="1" customWidth="1"/>
    <col min="9" max="9" width="8.42578125" style="947" customWidth="1"/>
    <col min="10" max="10" width="10.42578125" style="947" customWidth="1"/>
    <col min="11" max="11" width="4.140625" style="939" customWidth="1"/>
    <col min="12" max="12" width="5.28515625" style="939" bestFit="1" customWidth="1"/>
    <col min="13" max="13" width="8.140625" style="982" bestFit="1" customWidth="1"/>
    <col min="14" max="14" width="6.85546875" style="939" customWidth="1"/>
    <col min="15" max="15" width="5.85546875" style="940" customWidth="1"/>
    <col min="16" max="16" width="6.140625" style="940" customWidth="1"/>
    <col min="17" max="17" width="9" style="939" customWidth="1"/>
    <col min="18" max="16384" width="9.140625" style="939"/>
  </cols>
  <sheetData>
    <row r="1" spans="1:234" ht="12" thickBot="1">
      <c r="Q1" s="954" t="s">
        <v>1678</v>
      </c>
    </row>
    <row r="2" spans="1:234">
      <c r="B2" s="938" t="s">
        <v>465</v>
      </c>
      <c r="C2" s="972"/>
      <c r="D2" s="937"/>
    </row>
    <row r="3" spans="1:234">
      <c r="B3" s="1169" t="s">
        <v>1407</v>
      </c>
      <c r="C3" s="893"/>
      <c r="D3" s="934"/>
      <c r="E3" s="939"/>
      <c r="H3" s="939"/>
      <c r="I3" s="939"/>
      <c r="J3" s="939"/>
    </row>
    <row r="4" spans="1:234">
      <c r="B4" s="935" t="s">
        <v>1358</v>
      </c>
      <c r="C4" s="893"/>
      <c r="D4" s="934"/>
      <c r="E4" s="939"/>
      <c r="H4" s="939"/>
      <c r="I4" s="939"/>
      <c r="J4" s="939"/>
    </row>
    <row r="5" spans="1:234">
      <c r="B5" s="935" t="s">
        <v>1260</v>
      </c>
      <c r="C5" s="893"/>
      <c r="D5" s="934"/>
      <c r="E5" s="939"/>
      <c r="H5" s="939"/>
      <c r="I5" s="939"/>
      <c r="J5" s="939"/>
    </row>
    <row r="6" spans="1:234" ht="12" thickBot="1">
      <c r="B6" s="933"/>
      <c r="C6" s="970"/>
      <c r="D6" s="932"/>
    </row>
    <row r="7" spans="1:234" ht="12" thickBot="1">
      <c r="E7" s="931">
        <v>1</v>
      </c>
      <c r="F7" s="931">
        <v>2</v>
      </c>
      <c r="G7" s="931">
        <v>3</v>
      </c>
      <c r="H7" s="931">
        <v>4</v>
      </c>
      <c r="I7" s="931">
        <v>5</v>
      </c>
      <c r="J7" s="931">
        <v>6</v>
      </c>
      <c r="K7" s="931">
        <v>7</v>
      </c>
      <c r="L7" s="931">
        <v>8</v>
      </c>
      <c r="M7" s="931">
        <v>9</v>
      </c>
      <c r="N7" s="931">
        <v>10</v>
      </c>
      <c r="O7" s="931">
        <v>11</v>
      </c>
      <c r="P7" s="931">
        <v>12</v>
      </c>
      <c r="Q7" s="931">
        <v>13</v>
      </c>
    </row>
    <row r="8" spans="1:234">
      <c r="A8" s="929"/>
      <c r="B8" s="1002" t="s">
        <v>611</v>
      </c>
      <c r="C8" s="926"/>
      <c r="D8" s="981" t="s">
        <v>583</v>
      </c>
      <c r="E8" s="1001" t="s">
        <v>281</v>
      </c>
      <c r="F8" s="1000" t="s">
        <v>387</v>
      </c>
      <c r="G8" s="926" t="s">
        <v>251</v>
      </c>
      <c r="H8" s="926" t="s">
        <v>283</v>
      </c>
      <c r="I8" s="926" t="s">
        <v>773</v>
      </c>
      <c r="J8" s="926" t="s">
        <v>284</v>
      </c>
      <c r="K8" s="926" t="s">
        <v>285</v>
      </c>
      <c r="L8" s="926" t="s">
        <v>383</v>
      </c>
      <c r="M8" s="926" t="s">
        <v>162</v>
      </c>
      <c r="N8" s="926" t="s">
        <v>163</v>
      </c>
      <c r="O8" s="926" t="s">
        <v>993</v>
      </c>
      <c r="P8" s="926" t="s">
        <v>270</v>
      </c>
      <c r="Q8" s="926" t="s">
        <v>283</v>
      </c>
      <c r="R8" s="870"/>
      <c r="S8" s="870"/>
      <c r="T8" s="870"/>
      <c r="U8" s="870"/>
      <c r="V8" s="870"/>
      <c r="W8" s="870"/>
      <c r="X8" s="870"/>
      <c r="Y8" s="870"/>
      <c r="Z8" s="870"/>
      <c r="AA8" s="870"/>
      <c r="AB8" s="870"/>
      <c r="AC8" s="870"/>
      <c r="AD8" s="870"/>
      <c r="AE8" s="870"/>
      <c r="AF8" s="870"/>
      <c r="AG8" s="870"/>
      <c r="AH8" s="870"/>
      <c r="AI8" s="870"/>
      <c r="AJ8" s="870"/>
      <c r="AK8" s="870"/>
      <c r="AL8" s="870"/>
      <c r="AM8" s="870"/>
      <c r="AN8" s="870"/>
      <c r="AO8" s="870"/>
      <c r="AP8" s="870"/>
      <c r="AQ8" s="870"/>
      <c r="AR8" s="870"/>
      <c r="AS8" s="870"/>
      <c r="AT8" s="870"/>
      <c r="AU8" s="870"/>
      <c r="AV8" s="870"/>
      <c r="AW8" s="870"/>
      <c r="AX8" s="870"/>
      <c r="AY8" s="870"/>
      <c r="AZ8" s="870"/>
      <c r="BA8" s="870"/>
      <c r="BB8" s="870"/>
      <c r="BC8" s="870"/>
      <c r="BD8" s="870"/>
      <c r="BE8" s="870"/>
      <c r="BF8" s="870"/>
      <c r="BG8" s="870"/>
      <c r="BH8" s="870"/>
      <c r="BI8" s="870"/>
      <c r="BJ8" s="870"/>
      <c r="BK8" s="870"/>
      <c r="BL8" s="870"/>
      <c r="BM8" s="870"/>
      <c r="BN8" s="870"/>
      <c r="BO8" s="870"/>
      <c r="BP8" s="870"/>
      <c r="BQ8" s="870"/>
      <c r="BR8" s="870"/>
      <c r="BS8" s="870"/>
      <c r="BT8" s="870"/>
      <c r="BU8" s="870"/>
      <c r="BV8" s="870"/>
      <c r="BW8" s="870"/>
      <c r="BX8" s="870"/>
      <c r="BY8" s="870"/>
      <c r="BZ8" s="870"/>
      <c r="CA8" s="870"/>
      <c r="CB8" s="870"/>
      <c r="CC8" s="870"/>
      <c r="CD8" s="870"/>
      <c r="CE8" s="870"/>
      <c r="CF8" s="870"/>
      <c r="CG8" s="870"/>
      <c r="CH8" s="870"/>
      <c r="CI8" s="870"/>
      <c r="CJ8" s="870"/>
      <c r="CK8" s="870"/>
      <c r="CL8" s="870"/>
      <c r="CM8" s="870"/>
      <c r="CN8" s="870"/>
      <c r="CO8" s="870"/>
      <c r="CP8" s="870"/>
      <c r="CQ8" s="870"/>
      <c r="CR8" s="870"/>
      <c r="CS8" s="870"/>
      <c r="CT8" s="870"/>
      <c r="CU8" s="870"/>
      <c r="CV8" s="870"/>
      <c r="CW8" s="870"/>
      <c r="CX8" s="870"/>
      <c r="CY8" s="870"/>
      <c r="CZ8" s="870"/>
      <c r="DA8" s="870"/>
      <c r="DB8" s="870"/>
      <c r="DC8" s="870"/>
      <c r="DD8" s="870"/>
      <c r="DE8" s="870"/>
      <c r="DF8" s="870"/>
      <c r="DG8" s="870"/>
      <c r="DH8" s="870"/>
      <c r="DI8" s="870"/>
      <c r="DJ8" s="870"/>
      <c r="DK8" s="870"/>
      <c r="DL8" s="870"/>
      <c r="DM8" s="870"/>
      <c r="DN8" s="870"/>
      <c r="DO8" s="870"/>
      <c r="DP8" s="870"/>
      <c r="DQ8" s="870"/>
      <c r="DR8" s="870"/>
      <c r="DS8" s="870"/>
      <c r="DT8" s="870"/>
      <c r="DU8" s="870"/>
      <c r="DV8" s="870"/>
      <c r="DW8" s="870"/>
      <c r="DX8" s="870"/>
      <c r="DY8" s="870"/>
      <c r="DZ8" s="870"/>
      <c r="EA8" s="870"/>
      <c r="EB8" s="870"/>
      <c r="EC8" s="870"/>
      <c r="ED8" s="870"/>
      <c r="EE8" s="870"/>
      <c r="EF8" s="870"/>
      <c r="EG8" s="870"/>
      <c r="EH8" s="870"/>
      <c r="EI8" s="870"/>
      <c r="EJ8" s="870"/>
      <c r="EK8" s="870"/>
      <c r="EL8" s="870"/>
      <c r="EM8" s="870"/>
      <c r="EN8" s="870"/>
      <c r="EO8" s="870"/>
      <c r="EP8" s="870"/>
      <c r="EQ8" s="870"/>
      <c r="ER8" s="870"/>
      <c r="ES8" s="870"/>
      <c r="ET8" s="870"/>
      <c r="EU8" s="870"/>
      <c r="EV8" s="870"/>
      <c r="EW8" s="870"/>
      <c r="EX8" s="870"/>
      <c r="EY8" s="870"/>
      <c r="EZ8" s="870"/>
      <c r="FA8" s="870"/>
      <c r="FB8" s="870"/>
      <c r="FC8" s="870"/>
      <c r="FD8" s="870"/>
      <c r="FE8" s="870"/>
      <c r="FF8" s="870"/>
      <c r="FG8" s="870"/>
      <c r="FH8" s="870"/>
      <c r="FI8" s="870"/>
      <c r="FJ8" s="870"/>
      <c r="FK8" s="870"/>
      <c r="FL8" s="870"/>
      <c r="FM8" s="870"/>
      <c r="FN8" s="870"/>
      <c r="FO8" s="870"/>
      <c r="FP8" s="870"/>
      <c r="FQ8" s="870"/>
      <c r="FR8" s="870"/>
      <c r="FS8" s="870"/>
      <c r="FT8" s="870"/>
      <c r="FU8" s="870"/>
      <c r="FV8" s="870"/>
      <c r="FW8" s="870"/>
      <c r="FX8" s="870"/>
      <c r="FY8" s="870"/>
      <c r="FZ8" s="870"/>
      <c r="GA8" s="870"/>
      <c r="GB8" s="870"/>
      <c r="GC8" s="870"/>
      <c r="GD8" s="870"/>
      <c r="GE8" s="870"/>
      <c r="GF8" s="870"/>
      <c r="GG8" s="870"/>
      <c r="GH8" s="870"/>
      <c r="GI8" s="870"/>
      <c r="GJ8" s="870"/>
      <c r="GK8" s="870"/>
      <c r="GL8" s="870"/>
      <c r="GM8" s="870"/>
      <c r="GN8" s="870"/>
      <c r="GO8" s="870"/>
      <c r="GP8" s="870"/>
      <c r="GQ8" s="870"/>
      <c r="GR8" s="870"/>
      <c r="GS8" s="870"/>
      <c r="GT8" s="870"/>
      <c r="GU8" s="870"/>
      <c r="GV8" s="870"/>
      <c r="GW8" s="870"/>
      <c r="GX8" s="870"/>
      <c r="GY8" s="870"/>
      <c r="GZ8" s="870"/>
      <c r="HA8" s="870"/>
      <c r="HB8" s="870"/>
      <c r="HC8" s="870"/>
      <c r="HD8" s="870"/>
      <c r="HE8" s="870"/>
      <c r="HF8" s="870"/>
      <c r="HG8" s="870"/>
      <c r="HH8" s="870"/>
      <c r="HI8" s="870"/>
      <c r="HJ8" s="870"/>
      <c r="HK8" s="870"/>
      <c r="HL8" s="870"/>
      <c r="HM8" s="870"/>
      <c r="HN8" s="870"/>
      <c r="HO8" s="870"/>
      <c r="HP8" s="870"/>
      <c r="HQ8" s="870"/>
      <c r="HR8" s="870"/>
      <c r="HS8" s="870"/>
      <c r="HT8" s="870"/>
      <c r="HU8" s="870"/>
      <c r="HV8" s="870"/>
      <c r="HW8" s="870"/>
      <c r="HX8" s="870"/>
      <c r="HY8" s="870"/>
      <c r="HZ8" s="870"/>
    </row>
    <row r="9" spans="1:234">
      <c r="A9" s="925" t="s">
        <v>272</v>
      </c>
      <c r="B9" s="999" t="s">
        <v>250</v>
      </c>
      <c r="C9" s="923" t="s">
        <v>1674</v>
      </c>
      <c r="D9" s="907" t="s">
        <v>586</v>
      </c>
      <c r="E9" s="998" t="s">
        <v>352</v>
      </c>
      <c r="F9" s="950" t="s">
        <v>388</v>
      </c>
      <c r="G9" s="923" t="s">
        <v>176</v>
      </c>
      <c r="H9" s="923" t="s">
        <v>354</v>
      </c>
      <c r="I9" s="923" t="s">
        <v>774</v>
      </c>
      <c r="J9" s="923" t="s">
        <v>355</v>
      </c>
      <c r="K9" s="923" t="s">
        <v>356</v>
      </c>
      <c r="L9" s="923" t="s">
        <v>286</v>
      </c>
      <c r="M9" s="997"/>
      <c r="N9" s="923"/>
      <c r="O9" s="923"/>
      <c r="P9" s="923"/>
      <c r="Q9" s="923"/>
      <c r="R9" s="870"/>
      <c r="S9" s="870"/>
      <c r="T9" s="870"/>
      <c r="U9" s="870"/>
      <c r="V9" s="870"/>
      <c r="W9" s="870"/>
      <c r="X9" s="870"/>
      <c r="Y9" s="870"/>
      <c r="Z9" s="870"/>
      <c r="AA9" s="870"/>
      <c r="AB9" s="870"/>
      <c r="AC9" s="870"/>
      <c r="AD9" s="870"/>
      <c r="AE9" s="870"/>
      <c r="AF9" s="870"/>
      <c r="AG9" s="870"/>
      <c r="AH9" s="870"/>
      <c r="AI9" s="870"/>
      <c r="AJ9" s="870"/>
      <c r="AK9" s="870"/>
      <c r="AL9" s="870"/>
      <c r="AM9" s="870"/>
      <c r="AN9" s="870"/>
      <c r="AO9" s="870"/>
      <c r="AP9" s="870"/>
      <c r="AQ9" s="870"/>
      <c r="AR9" s="870"/>
      <c r="AS9" s="870"/>
      <c r="AT9" s="870"/>
      <c r="AU9" s="870"/>
      <c r="AV9" s="870"/>
      <c r="AW9" s="870"/>
      <c r="AX9" s="870"/>
      <c r="AY9" s="870"/>
      <c r="AZ9" s="870"/>
      <c r="BA9" s="870"/>
      <c r="BB9" s="870"/>
      <c r="BC9" s="870"/>
      <c r="BD9" s="870"/>
      <c r="BE9" s="870"/>
      <c r="BF9" s="870"/>
      <c r="BG9" s="870"/>
      <c r="BH9" s="870"/>
      <c r="BI9" s="870"/>
      <c r="BJ9" s="870"/>
      <c r="BK9" s="870"/>
      <c r="BL9" s="870"/>
      <c r="BM9" s="870"/>
      <c r="BN9" s="870"/>
      <c r="BO9" s="870"/>
      <c r="BP9" s="870"/>
      <c r="BQ9" s="870"/>
      <c r="BR9" s="870"/>
      <c r="BS9" s="870"/>
      <c r="BT9" s="870"/>
      <c r="BU9" s="870"/>
      <c r="BV9" s="870"/>
      <c r="BW9" s="870"/>
      <c r="BX9" s="870"/>
      <c r="BY9" s="870"/>
      <c r="BZ9" s="870"/>
      <c r="CA9" s="870"/>
      <c r="CB9" s="870"/>
      <c r="CC9" s="870"/>
      <c r="CD9" s="870"/>
      <c r="CE9" s="870"/>
      <c r="CF9" s="870"/>
      <c r="CG9" s="870"/>
      <c r="CH9" s="870"/>
      <c r="CI9" s="870"/>
      <c r="CJ9" s="870"/>
      <c r="CK9" s="870"/>
      <c r="CL9" s="870"/>
      <c r="CM9" s="870"/>
      <c r="CN9" s="870"/>
      <c r="CO9" s="870"/>
      <c r="CP9" s="870"/>
      <c r="CQ9" s="870"/>
      <c r="CR9" s="870"/>
      <c r="CS9" s="870"/>
      <c r="CT9" s="870"/>
      <c r="CU9" s="870"/>
      <c r="CV9" s="870"/>
      <c r="CW9" s="870"/>
      <c r="CX9" s="870"/>
      <c r="CY9" s="870"/>
      <c r="CZ9" s="870"/>
      <c r="DA9" s="870"/>
      <c r="DB9" s="870"/>
      <c r="DC9" s="870"/>
      <c r="DD9" s="870"/>
      <c r="DE9" s="870"/>
      <c r="DF9" s="870"/>
      <c r="DG9" s="870"/>
      <c r="DH9" s="870"/>
      <c r="DI9" s="870"/>
      <c r="DJ9" s="870"/>
      <c r="DK9" s="870"/>
      <c r="DL9" s="870"/>
      <c r="DM9" s="870"/>
      <c r="DN9" s="870"/>
      <c r="DO9" s="870"/>
      <c r="DP9" s="870"/>
      <c r="DQ9" s="870"/>
      <c r="DR9" s="870"/>
      <c r="DS9" s="870"/>
      <c r="DT9" s="870"/>
      <c r="DU9" s="870"/>
      <c r="DV9" s="870"/>
      <c r="DW9" s="870"/>
      <c r="DX9" s="870"/>
      <c r="DY9" s="870"/>
      <c r="DZ9" s="870"/>
      <c r="EA9" s="870"/>
      <c r="EB9" s="870"/>
      <c r="EC9" s="870"/>
      <c r="ED9" s="870"/>
      <c r="EE9" s="870"/>
      <c r="EF9" s="870"/>
      <c r="EG9" s="870"/>
      <c r="EH9" s="870"/>
      <c r="EI9" s="870"/>
      <c r="EJ9" s="870"/>
      <c r="EK9" s="870"/>
      <c r="EL9" s="870"/>
      <c r="EM9" s="870"/>
      <c r="EN9" s="870"/>
      <c r="EO9" s="870"/>
      <c r="EP9" s="870"/>
      <c r="EQ9" s="870"/>
      <c r="ER9" s="870"/>
      <c r="ES9" s="870"/>
      <c r="ET9" s="870"/>
      <c r="EU9" s="870"/>
      <c r="EV9" s="870"/>
      <c r="EW9" s="870"/>
      <c r="EX9" s="870"/>
      <c r="EY9" s="870"/>
      <c r="EZ9" s="870"/>
      <c r="FA9" s="870"/>
      <c r="FB9" s="870"/>
      <c r="FC9" s="870"/>
      <c r="FD9" s="870"/>
      <c r="FE9" s="870"/>
      <c r="FF9" s="870"/>
      <c r="FG9" s="870"/>
      <c r="FH9" s="870"/>
      <c r="FI9" s="870"/>
      <c r="FJ9" s="870"/>
      <c r="FK9" s="870"/>
      <c r="FL9" s="870"/>
      <c r="FM9" s="870"/>
      <c r="FN9" s="870"/>
      <c r="FO9" s="870"/>
      <c r="FP9" s="870"/>
      <c r="FQ9" s="870"/>
      <c r="FR9" s="870"/>
      <c r="FS9" s="870"/>
      <c r="FT9" s="870"/>
      <c r="FU9" s="870"/>
      <c r="FV9" s="870"/>
      <c r="FW9" s="870"/>
      <c r="FX9" s="870"/>
      <c r="FY9" s="870"/>
      <c r="FZ9" s="870"/>
      <c r="GA9" s="870"/>
      <c r="GB9" s="870"/>
      <c r="GC9" s="870"/>
      <c r="GD9" s="870"/>
      <c r="GE9" s="870"/>
      <c r="GF9" s="870"/>
      <c r="GG9" s="870"/>
      <c r="GH9" s="870"/>
      <c r="GI9" s="870"/>
      <c r="GJ9" s="870"/>
      <c r="GK9" s="870"/>
      <c r="GL9" s="870"/>
      <c r="GM9" s="870"/>
      <c r="GN9" s="870"/>
      <c r="GO9" s="870"/>
      <c r="GP9" s="870"/>
      <c r="GQ9" s="870"/>
      <c r="GR9" s="870"/>
      <c r="GS9" s="870"/>
      <c r="GT9" s="870"/>
      <c r="GU9" s="870"/>
      <c r="GV9" s="870"/>
      <c r="GW9" s="870"/>
      <c r="GX9" s="870"/>
      <c r="GY9" s="870"/>
      <c r="GZ9" s="870"/>
      <c r="HA9" s="870"/>
      <c r="HB9" s="870"/>
      <c r="HC9" s="870"/>
      <c r="HD9" s="870"/>
      <c r="HE9" s="870"/>
      <c r="HF9" s="870"/>
      <c r="HG9" s="870"/>
      <c r="HH9" s="870"/>
      <c r="HI9" s="870"/>
      <c r="HJ9" s="870"/>
      <c r="HK9" s="870"/>
      <c r="HL9" s="870"/>
      <c r="HM9" s="870"/>
      <c r="HN9" s="870"/>
      <c r="HO9" s="870"/>
      <c r="HP9" s="870"/>
      <c r="HQ9" s="870"/>
      <c r="HR9" s="870"/>
      <c r="HS9" s="870"/>
      <c r="HT9" s="870"/>
      <c r="HU9" s="870"/>
      <c r="HV9" s="870"/>
      <c r="HW9" s="870"/>
      <c r="HX9" s="870"/>
      <c r="HY9" s="870"/>
      <c r="HZ9" s="870"/>
    </row>
    <row r="10" spans="1:234" ht="12" thickBot="1">
      <c r="A10" s="922" t="s">
        <v>1083</v>
      </c>
      <c r="B10" s="996"/>
      <c r="C10" s="919"/>
      <c r="D10" s="995"/>
      <c r="E10" s="994"/>
      <c r="F10" s="949"/>
      <c r="G10" s="919"/>
      <c r="H10" s="919"/>
      <c r="I10" s="919" t="s">
        <v>286</v>
      </c>
      <c r="J10" s="919"/>
      <c r="K10" s="919"/>
      <c r="L10" s="919" t="s">
        <v>357</v>
      </c>
      <c r="M10" s="993"/>
      <c r="N10" s="919"/>
      <c r="O10" s="919"/>
      <c r="P10" s="919"/>
      <c r="Q10" s="920"/>
      <c r="R10" s="870"/>
      <c r="S10" s="870"/>
      <c r="T10" s="870"/>
      <c r="U10" s="870"/>
      <c r="V10" s="870"/>
      <c r="W10" s="870"/>
      <c r="X10" s="870"/>
      <c r="Y10" s="870"/>
      <c r="Z10" s="870"/>
      <c r="AA10" s="870"/>
      <c r="AB10" s="870"/>
      <c r="AC10" s="870"/>
      <c r="AD10" s="870"/>
      <c r="AE10" s="870"/>
      <c r="AF10" s="870"/>
      <c r="AG10" s="870"/>
      <c r="AH10" s="870"/>
      <c r="AI10" s="870"/>
      <c r="AJ10" s="870"/>
      <c r="AK10" s="870"/>
      <c r="AL10" s="870"/>
      <c r="AM10" s="870"/>
      <c r="AN10" s="870"/>
      <c r="AO10" s="870"/>
      <c r="AP10" s="870"/>
      <c r="AQ10" s="870"/>
      <c r="AR10" s="870"/>
      <c r="AS10" s="870"/>
      <c r="AT10" s="870"/>
      <c r="AU10" s="870"/>
      <c r="AV10" s="870"/>
      <c r="AW10" s="870"/>
      <c r="AX10" s="870"/>
      <c r="AY10" s="870"/>
      <c r="AZ10" s="870"/>
      <c r="BA10" s="870"/>
      <c r="BB10" s="870"/>
      <c r="BC10" s="870"/>
      <c r="BD10" s="870"/>
      <c r="BE10" s="870"/>
      <c r="BF10" s="870"/>
      <c r="BG10" s="870"/>
      <c r="BH10" s="870"/>
      <c r="BI10" s="870"/>
      <c r="BJ10" s="870"/>
      <c r="BK10" s="870"/>
      <c r="BL10" s="870"/>
      <c r="BM10" s="870"/>
      <c r="BN10" s="870"/>
      <c r="BO10" s="870"/>
      <c r="BP10" s="870"/>
      <c r="BQ10" s="870"/>
      <c r="BR10" s="870"/>
      <c r="BS10" s="870"/>
      <c r="BT10" s="870"/>
      <c r="BU10" s="870"/>
      <c r="BV10" s="870"/>
      <c r="BW10" s="870"/>
      <c r="BX10" s="870"/>
      <c r="BY10" s="870"/>
      <c r="BZ10" s="870"/>
      <c r="CA10" s="870"/>
      <c r="CB10" s="870"/>
      <c r="CC10" s="870"/>
      <c r="CD10" s="870"/>
      <c r="CE10" s="870"/>
      <c r="CF10" s="870"/>
      <c r="CG10" s="870"/>
      <c r="CH10" s="870"/>
      <c r="CI10" s="870"/>
      <c r="CJ10" s="870"/>
      <c r="CK10" s="870"/>
      <c r="CL10" s="870"/>
      <c r="CM10" s="870"/>
      <c r="CN10" s="870"/>
      <c r="CO10" s="870"/>
      <c r="CP10" s="870"/>
      <c r="CQ10" s="870"/>
      <c r="CR10" s="870"/>
      <c r="CS10" s="870"/>
      <c r="CT10" s="870"/>
      <c r="CU10" s="870"/>
      <c r="CV10" s="870"/>
      <c r="CW10" s="870"/>
      <c r="CX10" s="870"/>
      <c r="CY10" s="870"/>
      <c r="CZ10" s="870"/>
      <c r="DA10" s="870"/>
      <c r="DB10" s="870"/>
      <c r="DC10" s="870"/>
      <c r="DD10" s="870"/>
      <c r="DE10" s="870"/>
      <c r="DF10" s="870"/>
      <c r="DG10" s="870"/>
      <c r="DH10" s="870"/>
      <c r="DI10" s="870"/>
      <c r="DJ10" s="870"/>
      <c r="DK10" s="870"/>
      <c r="DL10" s="870"/>
      <c r="DM10" s="870"/>
      <c r="DN10" s="870"/>
      <c r="DO10" s="870"/>
      <c r="DP10" s="870"/>
      <c r="DQ10" s="870"/>
      <c r="DR10" s="870"/>
      <c r="DS10" s="870"/>
      <c r="DT10" s="870"/>
      <c r="DU10" s="870"/>
      <c r="DV10" s="870"/>
      <c r="DW10" s="870"/>
      <c r="DX10" s="870"/>
      <c r="DY10" s="870"/>
      <c r="DZ10" s="870"/>
      <c r="EA10" s="870"/>
      <c r="EB10" s="870"/>
      <c r="EC10" s="870"/>
      <c r="ED10" s="870"/>
      <c r="EE10" s="870"/>
      <c r="EF10" s="870"/>
      <c r="EG10" s="870"/>
      <c r="EH10" s="870"/>
      <c r="EI10" s="870"/>
      <c r="EJ10" s="870"/>
      <c r="EK10" s="870"/>
      <c r="EL10" s="870"/>
      <c r="EM10" s="870"/>
      <c r="EN10" s="870"/>
      <c r="EO10" s="870"/>
      <c r="EP10" s="870"/>
      <c r="EQ10" s="870"/>
      <c r="ER10" s="870"/>
      <c r="ES10" s="870"/>
      <c r="ET10" s="870"/>
      <c r="EU10" s="870"/>
      <c r="EV10" s="870"/>
      <c r="EW10" s="870"/>
      <c r="EX10" s="870"/>
      <c r="EY10" s="870"/>
      <c r="EZ10" s="870"/>
      <c r="FA10" s="870"/>
      <c r="FB10" s="870"/>
      <c r="FC10" s="870"/>
      <c r="FD10" s="870"/>
      <c r="FE10" s="870"/>
      <c r="FF10" s="870"/>
      <c r="FG10" s="870"/>
      <c r="FH10" s="870"/>
      <c r="FI10" s="870"/>
      <c r="FJ10" s="870"/>
      <c r="FK10" s="870"/>
      <c r="FL10" s="870"/>
      <c r="FM10" s="870"/>
      <c r="FN10" s="870"/>
      <c r="FO10" s="870"/>
      <c r="FP10" s="870"/>
      <c r="FQ10" s="870"/>
      <c r="FR10" s="870"/>
      <c r="FS10" s="870"/>
      <c r="FT10" s="870"/>
      <c r="FU10" s="870"/>
      <c r="FV10" s="870"/>
      <c r="FW10" s="870"/>
      <c r="FX10" s="870"/>
      <c r="FY10" s="870"/>
      <c r="FZ10" s="870"/>
      <c r="GA10" s="870"/>
      <c r="GB10" s="870"/>
      <c r="GC10" s="870"/>
      <c r="GD10" s="870"/>
      <c r="GE10" s="870"/>
      <c r="GF10" s="870"/>
      <c r="GG10" s="870"/>
      <c r="GH10" s="870"/>
      <c r="GI10" s="870"/>
      <c r="GJ10" s="870"/>
      <c r="GK10" s="870"/>
      <c r="GL10" s="870"/>
      <c r="GM10" s="870"/>
      <c r="GN10" s="870"/>
      <c r="GO10" s="870"/>
      <c r="GP10" s="870"/>
      <c r="GQ10" s="870"/>
      <c r="GR10" s="870"/>
      <c r="GS10" s="870"/>
      <c r="GT10" s="870"/>
      <c r="GU10" s="870"/>
      <c r="GV10" s="870"/>
      <c r="GW10" s="870"/>
      <c r="GX10" s="870"/>
      <c r="GY10" s="870"/>
      <c r="GZ10" s="870"/>
      <c r="HA10" s="870"/>
      <c r="HB10" s="870"/>
      <c r="HC10" s="870"/>
      <c r="HD10" s="870"/>
      <c r="HE10" s="870"/>
      <c r="HF10" s="870"/>
      <c r="HG10" s="870"/>
      <c r="HH10" s="870"/>
      <c r="HI10" s="870"/>
      <c r="HJ10" s="870"/>
      <c r="HK10" s="870"/>
      <c r="HL10" s="870"/>
      <c r="HM10" s="870"/>
      <c r="HN10" s="870"/>
      <c r="HO10" s="870"/>
      <c r="HP10" s="870"/>
      <c r="HQ10" s="870"/>
      <c r="HR10" s="870"/>
      <c r="HS10" s="870"/>
      <c r="HT10" s="870"/>
      <c r="HU10" s="870"/>
      <c r="HV10" s="870"/>
      <c r="HW10" s="870"/>
      <c r="HX10" s="870"/>
      <c r="HY10" s="870"/>
      <c r="HZ10" s="870"/>
    </row>
    <row r="11" spans="1:234">
      <c r="A11" s="891">
        <v>1</v>
      </c>
      <c r="B11" s="1179"/>
      <c r="C11" s="733"/>
      <c r="D11" s="871"/>
      <c r="E11" s="1160"/>
      <c r="F11" s="1175"/>
      <c r="G11" s="1175"/>
      <c r="H11" s="1161"/>
      <c r="I11" s="991"/>
      <c r="J11" s="1161"/>
      <c r="K11" s="983"/>
      <c r="L11" s="967"/>
      <c r="M11" s="1176"/>
      <c r="N11" s="1176"/>
      <c r="O11" s="1176"/>
      <c r="P11" s="1176"/>
      <c r="Q11" s="1162"/>
    </row>
    <row r="12" spans="1:234">
      <c r="A12" s="891">
        <f>+A11+1</f>
        <v>2</v>
      </c>
      <c r="B12" s="1179"/>
      <c r="C12" s="733"/>
      <c r="D12" s="871"/>
      <c r="E12" s="1160"/>
      <c r="F12" s="1175"/>
      <c r="G12" s="1175"/>
      <c r="H12" s="1161"/>
      <c r="I12" s="991"/>
      <c r="J12" s="1161"/>
      <c r="K12" s="983"/>
      <c r="L12" s="967"/>
      <c r="M12" s="1176"/>
      <c r="N12" s="1176"/>
      <c r="O12" s="1176"/>
      <c r="P12" s="1176"/>
      <c r="Q12" s="1162"/>
    </row>
    <row r="13" spans="1:234" ht="15">
      <c r="A13" s="891">
        <f>+A12+1</f>
        <v>3</v>
      </c>
      <c r="B13" s="1801" t="s">
        <v>1655</v>
      </c>
      <c r="C13" s="733"/>
      <c r="D13" s="871"/>
      <c r="E13" s="1160"/>
      <c r="F13" s="1175"/>
      <c r="G13" s="1175"/>
      <c r="H13" s="1161"/>
      <c r="I13" s="991"/>
      <c r="J13" s="1161"/>
      <c r="K13" s="983"/>
      <c r="L13" s="967"/>
      <c r="M13" s="1176"/>
      <c r="N13" s="1176"/>
      <c r="O13" s="1176"/>
      <c r="P13" s="1176"/>
      <c r="Q13" s="1162"/>
    </row>
    <row r="14" spans="1:234">
      <c r="A14" s="891">
        <f>+A13+1</f>
        <v>4</v>
      </c>
      <c r="B14" s="1179"/>
      <c r="C14" s="733"/>
      <c r="D14" s="871"/>
      <c r="E14" s="1160"/>
      <c r="F14" s="1175"/>
      <c r="G14" s="1175"/>
      <c r="H14" s="1161"/>
      <c r="I14" s="991"/>
      <c r="J14" s="1161"/>
      <c r="K14" s="983"/>
      <c r="L14" s="967"/>
      <c r="M14" s="1176"/>
      <c r="N14" s="1176"/>
      <c r="O14" s="1176"/>
      <c r="P14" s="1176"/>
      <c r="Q14" s="1162"/>
    </row>
    <row r="15" spans="1:234" ht="12" thickBot="1">
      <c r="A15" s="891">
        <f t="shared" ref="A15:A16" si="0">+A14+1</f>
        <v>5</v>
      </c>
      <c r="B15" s="1171"/>
      <c r="C15" s="1172"/>
      <c r="D15" s="871"/>
      <c r="E15" s="992"/>
      <c r="F15" s="992"/>
      <c r="G15" s="992"/>
      <c r="H15" s="992"/>
      <c r="I15" s="991"/>
      <c r="J15" s="985"/>
      <c r="K15" s="983"/>
      <c r="L15" s="983"/>
      <c r="M15" s="1162"/>
      <c r="N15" s="1162"/>
      <c r="O15" s="1162"/>
      <c r="P15" s="1162"/>
      <c r="Q15" s="1162"/>
    </row>
    <row r="16" spans="1:234" ht="12" thickBot="1">
      <c r="A16" s="891">
        <f t="shared" si="0"/>
        <v>6</v>
      </c>
      <c r="B16" s="990" t="s">
        <v>1354</v>
      </c>
      <c r="C16" s="989"/>
      <c r="D16" s="905" t="s">
        <v>267</v>
      </c>
      <c r="E16" s="1174"/>
      <c r="F16" s="1174"/>
      <c r="G16" s="1174"/>
      <c r="H16" s="1174"/>
      <c r="I16" s="1174"/>
      <c r="J16" s="1174"/>
      <c r="K16" s="1174"/>
      <c r="L16" s="1174"/>
      <c r="M16" s="1174"/>
      <c r="N16" s="1174"/>
      <c r="O16" s="1174"/>
      <c r="P16" s="1174"/>
      <c r="Q16" s="1174"/>
    </row>
    <row r="17" spans="1:17">
      <c r="A17" s="891"/>
      <c r="E17" s="985"/>
      <c r="F17" s="976"/>
      <c r="G17" s="976"/>
      <c r="H17" s="976"/>
      <c r="I17" s="976"/>
      <c r="J17" s="976"/>
      <c r="K17" s="976"/>
      <c r="L17" s="976"/>
      <c r="M17" s="984"/>
      <c r="N17" s="976"/>
      <c r="O17" s="983"/>
      <c r="P17" s="983"/>
      <c r="Q17" s="976"/>
    </row>
    <row r="18" spans="1:17">
      <c r="A18" s="891"/>
      <c r="E18" s="985"/>
      <c r="F18" s="2286"/>
      <c r="G18" s="2286"/>
      <c r="H18" s="2286"/>
      <c r="I18" s="2286"/>
      <c r="J18" s="2286"/>
      <c r="K18" s="2286"/>
      <c r="L18" s="2286"/>
      <c r="M18" s="2286"/>
      <c r="N18" s="2286"/>
      <c r="O18" s="2286"/>
      <c r="P18" s="2286"/>
      <c r="Q18" s="2286"/>
    </row>
    <row r="19" spans="1:17">
      <c r="A19" s="891"/>
      <c r="E19" s="985"/>
      <c r="F19" s="2286"/>
      <c r="G19" s="2286"/>
      <c r="H19" s="2286"/>
      <c r="I19" s="2286"/>
      <c r="J19" s="2286"/>
      <c r="K19" s="2286"/>
      <c r="L19" s="2286"/>
      <c r="M19" s="2286"/>
      <c r="N19" s="2286"/>
      <c r="O19" s="2286"/>
      <c r="P19" s="2286"/>
      <c r="Q19" s="2286"/>
    </row>
    <row r="20" spans="1:17">
      <c r="E20" s="985"/>
      <c r="F20" s="976"/>
      <c r="G20" s="976"/>
      <c r="H20" s="976"/>
      <c r="I20" s="976"/>
      <c r="J20" s="976"/>
      <c r="K20" s="976"/>
      <c r="L20" s="976"/>
      <c r="M20" s="984"/>
      <c r="N20" s="976"/>
      <c r="O20" s="983"/>
      <c r="P20" s="983"/>
      <c r="Q20" s="976"/>
    </row>
    <row r="21" spans="1:17">
      <c r="A21" s="940"/>
      <c r="E21" s="976"/>
      <c r="G21" s="979"/>
      <c r="H21" s="985"/>
      <c r="I21" s="985"/>
      <c r="J21" s="985"/>
      <c r="K21" s="976"/>
      <c r="L21" s="976"/>
      <c r="M21" s="984"/>
      <c r="N21" s="976"/>
      <c r="O21" s="983"/>
      <c r="P21" s="983"/>
      <c r="Q21" s="976"/>
    </row>
    <row r="22" spans="1:17">
      <c r="E22" s="976"/>
      <c r="F22" s="979"/>
      <c r="G22" s="979"/>
      <c r="H22" s="985"/>
      <c r="I22" s="985"/>
      <c r="J22" s="985"/>
      <c r="K22" s="976"/>
      <c r="L22" s="976"/>
      <c r="M22" s="984"/>
      <c r="N22" s="976"/>
      <c r="O22" s="983"/>
      <c r="P22" s="983"/>
      <c r="Q22" s="976"/>
    </row>
    <row r="23" spans="1:17">
      <c r="E23" s="976"/>
      <c r="F23" s="979"/>
      <c r="G23" s="979"/>
      <c r="H23" s="985"/>
      <c r="I23" s="985"/>
      <c r="J23" s="985"/>
      <c r="K23" s="976"/>
      <c r="L23" s="976"/>
      <c r="M23" s="984"/>
      <c r="N23" s="976"/>
      <c r="O23" s="983"/>
      <c r="P23" s="983"/>
      <c r="Q23" s="976"/>
    </row>
    <row r="24" spans="1:17">
      <c r="E24" s="985"/>
      <c r="F24" s="976"/>
      <c r="G24" s="976"/>
      <c r="H24" s="976"/>
      <c r="I24" s="976"/>
      <c r="J24" s="976"/>
      <c r="K24" s="976"/>
      <c r="L24" s="976"/>
      <c r="M24" s="984"/>
      <c r="N24" s="976"/>
      <c r="O24" s="983"/>
      <c r="P24" s="983"/>
      <c r="Q24" s="976"/>
    </row>
    <row r="25" spans="1:17">
      <c r="H25" s="939"/>
      <c r="I25" s="939"/>
      <c r="J25" s="939"/>
    </row>
    <row r="26" spans="1:17">
      <c r="H26" s="939"/>
      <c r="I26" s="939"/>
      <c r="J26" s="939"/>
    </row>
    <row r="27" spans="1:17">
      <c r="H27" s="939"/>
      <c r="I27" s="939"/>
      <c r="J27" s="939"/>
    </row>
    <row r="28" spans="1:17">
      <c r="H28" s="939"/>
      <c r="I28" s="939"/>
      <c r="J28" s="939"/>
    </row>
    <row r="29" spans="1:17">
      <c r="H29" s="939"/>
      <c r="I29" s="939"/>
      <c r="J29" s="939"/>
    </row>
    <row r="30" spans="1:17">
      <c r="H30" s="939"/>
      <c r="I30" s="939"/>
      <c r="J30" s="939"/>
    </row>
    <row r="31" spans="1:17">
      <c r="H31" s="939"/>
      <c r="I31" s="939"/>
      <c r="J31" s="939"/>
    </row>
    <row r="32" spans="1:17">
      <c r="H32" s="939"/>
      <c r="I32" s="939"/>
      <c r="J32" s="939"/>
    </row>
    <row r="33" spans="8:10">
      <c r="H33" s="939"/>
      <c r="I33" s="939"/>
      <c r="J33" s="939"/>
    </row>
    <row r="34" spans="8:10">
      <c r="H34" s="939"/>
      <c r="I34" s="939"/>
      <c r="J34" s="939"/>
    </row>
    <row r="35" spans="8:10">
      <c r="H35" s="939"/>
      <c r="I35" s="939"/>
      <c r="J35" s="939"/>
    </row>
    <row r="36" spans="8:10">
      <c r="H36" s="939"/>
      <c r="I36" s="939"/>
      <c r="J36" s="939"/>
    </row>
    <row r="37" spans="8:10">
      <c r="H37" s="939"/>
      <c r="I37" s="939"/>
      <c r="J37" s="939"/>
    </row>
    <row r="38" spans="8:10">
      <c r="H38" s="939"/>
      <c r="I38" s="939"/>
      <c r="J38" s="939"/>
    </row>
    <row r="39" spans="8:10">
      <c r="H39" s="939"/>
      <c r="I39" s="939"/>
      <c r="J39" s="939"/>
    </row>
    <row r="40" spans="8:10">
      <c r="H40" s="939"/>
      <c r="I40" s="939"/>
      <c r="J40" s="939"/>
    </row>
    <row r="41" spans="8:10">
      <c r="H41" s="939"/>
      <c r="I41" s="939"/>
      <c r="J41" s="939"/>
    </row>
    <row r="42" spans="8:10">
      <c r="H42" s="939"/>
      <c r="I42" s="939"/>
      <c r="J42" s="939"/>
    </row>
    <row r="43" spans="8:10">
      <c r="H43" s="939"/>
      <c r="I43" s="939"/>
      <c r="J43" s="939"/>
    </row>
    <row r="44" spans="8:10">
      <c r="H44" s="939"/>
      <c r="I44" s="939"/>
      <c r="J44" s="939"/>
    </row>
    <row r="45" spans="8:10">
      <c r="H45" s="939"/>
      <c r="I45" s="939"/>
      <c r="J45" s="939"/>
    </row>
    <row r="46" spans="8:10">
      <c r="H46" s="939"/>
      <c r="I46" s="939"/>
      <c r="J46" s="939"/>
    </row>
    <row r="47" spans="8:10">
      <c r="H47" s="939"/>
      <c r="I47" s="939"/>
      <c r="J47" s="939"/>
    </row>
    <row r="48" spans="8:10">
      <c r="H48" s="939"/>
      <c r="I48" s="939"/>
      <c r="J48" s="939"/>
    </row>
    <row r="49" spans="8:10">
      <c r="H49" s="939"/>
      <c r="I49" s="939"/>
      <c r="J49" s="939"/>
    </row>
    <row r="50" spans="8:10">
      <c r="H50" s="939"/>
      <c r="I50" s="939"/>
      <c r="J50" s="939"/>
    </row>
    <row r="51" spans="8:10">
      <c r="H51" s="939"/>
      <c r="I51" s="939"/>
      <c r="J51" s="939"/>
    </row>
    <row r="52" spans="8:10">
      <c r="H52" s="939"/>
      <c r="I52" s="939"/>
      <c r="J52" s="939"/>
    </row>
    <row r="53" spans="8:10">
      <c r="H53" s="939"/>
      <c r="I53" s="939"/>
      <c r="J53" s="939"/>
    </row>
    <row r="54" spans="8:10">
      <c r="H54" s="939"/>
      <c r="I54" s="939"/>
      <c r="J54" s="939"/>
    </row>
    <row r="55" spans="8:10">
      <c r="H55" s="939"/>
      <c r="I55" s="939"/>
      <c r="J55" s="939"/>
    </row>
    <row r="56" spans="8:10">
      <c r="H56" s="939"/>
      <c r="I56" s="939"/>
      <c r="J56" s="939"/>
    </row>
    <row r="57" spans="8:10">
      <c r="H57" s="939"/>
      <c r="I57" s="939"/>
      <c r="J57" s="939"/>
    </row>
  </sheetData>
  <customSheetViews>
    <customSheetView guid="{700BB901-DE3D-40AF-9E84-3437521A0345}" showPageBreaks="1" topLeftCell="E1">
      <selection activeCell="N11" sqref="N11:N14"/>
      <pageMargins left="0.7" right="0.7" top="0.75" bottom="0.75" header="0.3" footer="0.3"/>
      <pageSetup orientation="portrait" r:id="rId1"/>
    </customSheetView>
    <customSheetView guid="{D30DA162-D620-4A19-970C-1046A6A23ED1}" topLeftCell="E1">
      <selection activeCell="N11" sqref="N11:N14"/>
      <pageMargins left="0.7" right="0.7" top="0.75" bottom="0.75" header="0.3" footer="0.3"/>
      <pageSetup orientation="portrait" r:id="rId2"/>
    </customSheetView>
    <customSheetView guid="{FAFF7267-5C8D-421B-A6E7-C317663504A2}" topLeftCell="E1">
      <selection activeCell="N11" sqref="N11:N14"/>
      <pageMargins left="0.7" right="0.7" top="0.75" bottom="0.75" header="0.3" footer="0.3"/>
      <pageSetup orientation="portrait" r:id="rId3"/>
    </customSheetView>
    <customSheetView guid="{659C7A86-29AF-4EB2-A484-62929168C99A}" topLeftCell="E1">
      <selection activeCell="N11" sqref="N11:N14"/>
      <pageMargins left="0.7" right="0.7" top="0.75" bottom="0.75" header="0.3" footer="0.3"/>
      <pageSetup orientation="portrait" r:id="rId4"/>
    </customSheetView>
    <customSheetView guid="{DE1D8474-1C81-4DEF-9FC4-4CC6D52CA0A7}">
      <pageMargins left="0.7" right="0.7" top="0.75" bottom="0.75" header="0.3" footer="0.3"/>
      <pageSetup orientation="portrait" r:id="rId5"/>
    </customSheetView>
  </customSheetViews>
  <mergeCells count="1">
    <mergeCell ref="F18:Q19"/>
  </mergeCells>
  <printOptions horizontalCentered="1"/>
  <pageMargins left="0.75" right="0.75" top="1" bottom="1" header="0.75" footer="0.75"/>
  <pageSetup scale="75" pageOrder="overThenDown" orientation="landscape" r:id="rId6"/>
  <headerFooter alignWithMargins="0">
    <oddFooter>&amp;L&amp;8Sponsored by:  Randall W. Hamlett and Gilbert T. Hughes</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1"/>
  <dimension ref="A1:T28"/>
  <sheetViews>
    <sheetView workbookViewId="0"/>
  </sheetViews>
  <sheetFormatPr defaultColWidth="9.140625" defaultRowHeight="15"/>
  <cols>
    <col min="1" max="1" width="4.28515625" style="586" customWidth="1"/>
    <col min="2" max="2" width="6.28515625" style="593" customWidth="1"/>
    <col min="3" max="3" width="21.5703125" style="593" bestFit="1" customWidth="1"/>
    <col min="4" max="4" width="6.140625" style="593" bestFit="1" customWidth="1"/>
    <col min="5" max="5" width="6.7109375" style="593" bestFit="1" customWidth="1"/>
    <col min="6" max="6" width="11" style="1846" customWidth="1"/>
    <col min="7" max="8" width="10.140625" style="593" customWidth="1"/>
    <col min="9" max="9" width="10.5703125" style="593" customWidth="1"/>
    <col min="10" max="10" width="5.85546875" style="1025" bestFit="1" customWidth="1"/>
    <col min="11" max="11" width="10.5703125" style="593" customWidth="1"/>
    <col min="12" max="12" width="11.140625" style="1159" bestFit="1" customWidth="1"/>
    <col min="13" max="13" width="4.140625" style="1159" customWidth="1"/>
    <col min="14" max="14" width="9.5703125" style="1159" bestFit="1" customWidth="1"/>
    <col min="15" max="15" width="7.28515625" style="1159" bestFit="1" customWidth="1"/>
    <col min="16" max="16" width="5.7109375" style="1159" bestFit="1" customWidth="1"/>
    <col min="17" max="17" width="6.7109375" style="1159" bestFit="1" customWidth="1"/>
    <col min="18" max="18" width="6.140625" style="1159" bestFit="1" customWidth="1"/>
    <col min="19" max="19" width="5.85546875" style="1159" bestFit="1" customWidth="1"/>
    <col min="20" max="16384" width="9.140625" style="593"/>
  </cols>
  <sheetData>
    <row r="1" spans="1:20" ht="15" customHeight="1">
      <c r="B1" s="1213" t="s">
        <v>465</v>
      </c>
      <c r="C1" s="1214"/>
      <c r="D1" s="1214"/>
      <c r="E1" s="1828"/>
      <c r="F1" s="1829"/>
      <c r="G1" s="963"/>
      <c r="H1" s="963"/>
      <c r="I1" s="963"/>
      <c r="J1" s="963"/>
      <c r="S1" s="1847" t="s">
        <v>1681</v>
      </c>
    </row>
    <row r="2" spans="1:20" ht="12.75">
      <c r="B2" s="1830" t="s">
        <v>1407</v>
      </c>
      <c r="C2" s="1827"/>
      <c r="D2" s="1827"/>
      <c r="E2" s="963"/>
      <c r="F2" s="1831"/>
      <c r="G2" s="1832"/>
      <c r="H2" s="1832"/>
      <c r="I2" s="1832"/>
      <c r="J2" s="1832"/>
      <c r="K2" s="1833"/>
      <c r="L2" s="1218"/>
      <c r="M2" s="1218"/>
      <c r="N2" s="1218"/>
      <c r="O2" s="1218"/>
      <c r="P2" s="1218"/>
      <c r="Q2" s="1218"/>
      <c r="R2" s="1218"/>
      <c r="S2" s="1218"/>
    </row>
    <row r="3" spans="1:20" ht="12.75">
      <c r="B3" s="1830" t="s">
        <v>1679</v>
      </c>
      <c r="C3" s="1827"/>
      <c r="D3" s="1827"/>
      <c r="E3" s="963"/>
      <c r="F3" s="1831"/>
      <c r="G3" s="1832"/>
      <c r="H3" s="1832"/>
      <c r="I3" s="1832"/>
      <c r="J3" s="1832"/>
      <c r="K3" s="1833"/>
      <c r="L3" s="1218"/>
      <c r="M3" s="1218"/>
      <c r="N3" s="1218"/>
      <c r="O3" s="1218"/>
      <c r="P3" s="1218"/>
      <c r="Q3" s="1218"/>
      <c r="R3" s="1218"/>
      <c r="S3" s="1218"/>
    </row>
    <row r="4" spans="1:20" ht="12.75">
      <c r="B4" s="1830" t="s">
        <v>1360</v>
      </c>
      <c r="C4" s="1827"/>
      <c r="D4" s="1827"/>
      <c r="E4" s="963"/>
      <c r="F4" s="1831"/>
      <c r="G4" s="1832"/>
      <c r="H4" s="1832"/>
      <c r="I4" s="1832"/>
      <c r="J4" s="1832"/>
      <c r="K4" s="1833"/>
      <c r="L4" s="1218"/>
      <c r="M4" s="1218"/>
      <c r="N4" s="1218"/>
      <c r="O4" s="1218"/>
      <c r="P4" s="1218"/>
      <c r="Q4" s="1218"/>
      <c r="R4" s="1218"/>
      <c r="S4" s="1218"/>
    </row>
    <row r="5" spans="1:20" ht="13.5" thickBot="1">
      <c r="B5" s="1834"/>
      <c r="C5" s="1835"/>
      <c r="D5" s="1835"/>
      <c r="E5" s="1836"/>
      <c r="F5" s="1837"/>
      <c r="G5" s="1832"/>
      <c r="H5" s="1832"/>
      <c r="I5" s="1832"/>
      <c r="J5" s="1832"/>
      <c r="K5" s="1833"/>
      <c r="L5" s="1218"/>
      <c r="M5" s="1218"/>
      <c r="N5" s="1218"/>
      <c r="O5" s="1218"/>
      <c r="P5" s="1218"/>
      <c r="Q5" s="1218"/>
      <c r="R5" s="1218"/>
      <c r="S5" s="1218"/>
    </row>
    <row r="6" spans="1:20" ht="12.75">
      <c r="A6" s="940"/>
      <c r="B6" s="940"/>
      <c r="C6" s="1833"/>
      <c r="D6" s="1833"/>
      <c r="E6" s="1833"/>
      <c r="F6" s="1833"/>
      <c r="G6" s="1833"/>
      <c r="H6" s="1833"/>
      <c r="I6" s="1833"/>
      <c r="J6" s="1838"/>
      <c r="K6" s="1833"/>
      <c r="L6" s="1218"/>
      <c r="M6" s="1218"/>
      <c r="N6" s="1218"/>
      <c r="O6" s="1218"/>
      <c r="P6" s="1218"/>
      <c r="Q6" s="1218"/>
      <c r="R6" s="1218"/>
      <c r="S6" s="1218"/>
      <c r="T6" s="1833"/>
    </row>
    <row r="7" spans="1:20" ht="13.5" thickBot="1">
      <c r="A7" s="593"/>
      <c r="B7" s="892" t="s">
        <v>396</v>
      </c>
      <c r="C7" s="892" t="s">
        <v>397</v>
      </c>
      <c r="D7" s="1839" t="s">
        <v>398</v>
      </c>
      <c r="E7" s="1839" t="s">
        <v>399</v>
      </c>
      <c r="F7" s="1839" t="s">
        <v>400</v>
      </c>
      <c r="G7" s="1840" t="s">
        <v>401</v>
      </c>
      <c r="H7" s="1209" t="s">
        <v>680</v>
      </c>
      <c r="I7" s="1209" t="s">
        <v>681</v>
      </c>
      <c r="J7" s="1210" t="s">
        <v>1071</v>
      </c>
      <c r="K7" s="1209" t="s">
        <v>1072</v>
      </c>
      <c r="L7" s="1210" t="s">
        <v>1367</v>
      </c>
      <c r="M7" s="1210" t="s">
        <v>1371</v>
      </c>
      <c r="N7" s="1210" t="s">
        <v>1372</v>
      </c>
      <c r="O7" s="1219" t="s">
        <v>1373</v>
      </c>
      <c r="P7" s="1219" t="s">
        <v>1374</v>
      </c>
      <c r="Q7" s="1219" t="s">
        <v>1375</v>
      </c>
      <c r="R7" s="1219" t="s">
        <v>1785</v>
      </c>
      <c r="S7" s="1219" t="s">
        <v>1786</v>
      </c>
    </row>
    <row r="8" spans="1:20" ht="20.25" customHeight="1">
      <c r="A8" s="1841" t="s">
        <v>272</v>
      </c>
      <c r="B8" s="926" t="s">
        <v>942</v>
      </c>
      <c r="C8" s="926"/>
      <c r="D8" s="926"/>
      <c r="E8" s="926"/>
      <c r="F8" s="926" t="s">
        <v>683</v>
      </c>
      <c r="G8" s="926" t="s">
        <v>682</v>
      </c>
      <c r="H8" s="1211" t="s">
        <v>402</v>
      </c>
      <c r="I8" s="1211" t="s">
        <v>402</v>
      </c>
      <c r="J8" s="1212"/>
      <c r="K8" s="2287" t="s">
        <v>1368</v>
      </c>
      <c r="L8" s="1206" t="s">
        <v>284</v>
      </c>
      <c r="M8" s="926" t="s">
        <v>285</v>
      </c>
      <c r="N8" s="926" t="s">
        <v>383</v>
      </c>
      <c r="O8" s="1220"/>
      <c r="P8" s="1220"/>
      <c r="Q8" s="1220"/>
      <c r="R8" s="1220"/>
      <c r="S8" s="1220"/>
    </row>
    <row r="9" spans="1:20" ht="13.5" thickBot="1">
      <c r="A9" s="1842" t="s">
        <v>1083</v>
      </c>
      <c r="B9" s="919" t="s">
        <v>684</v>
      </c>
      <c r="C9" s="919" t="s">
        <v>1366</v>
      </c>
      <c r="D9" s="919" t="s">
        <v>1247</v>
      </c>
      <c r="E9" s="919" t="s">
        <v>1079</v>
      </c>
      <c r="F9" s="919" t="s">
        <v>686</v>
      </c>
      <c r="G9" s="919" t="s">
        <v>685</v>
      </c>
      <c r="H9" s="1205" t="s">
        <v>1369</v>
      </c>
      <c r="I9" s="1205" t="s">
        <v>1370</v>
      </c>
      <c r="J9" s="1207" t="s">
        <v>283</v>
      </c>
      <c r="K9" s="2288"/>
      <c r="L9" s="1207" t="s">
        <v>355</v>
      </c>
      <c r="M9" s="919" t="s">
        <v>356</v>
      </c>
      <c r="N9" s="919" t="s">
        <v>1517</v>
      </c>
      <c r="O9" s="1221" t="s">
        <v>550</v>
      </c>
      <c r="P9" s="1221" t="s">
        <v>163</v>
      </c>
      <c r="Q9" s="1221" t="s">
        <v>754</v>
      </c>
      <c r="R9" s="1221" t="s">
        <v>270</v>
      </c>
      <c r="S9" s="1221" t="s">
        <v>283</v>
      </c>
    </row>
    <row r="10" spans="1:20" ht="12.75">
      <c r="A10" s="1652">
        <v>1</v>
      </c>
      <c r="B10" s="1195"/>
      <c r="C10" s="791"/>
      <c r="D10" s="791"/>
      <c r="E10" s="791"/>
      <c r="F10" s="791"/>
      <c r="G10" s="792"/>
      <c r="H10" s="1203"/>
      <c r="I10" s="1203"/>
      <c r="J10" s="1208"/>
      <c r="K10" s="991"/>
      <c r="L10" s="1208"/>
      <c r="M10" s="1394"/>
      <c r="N10" s="1748"/>
    </row>
    <row r="11" spans="1:20" ht="12.75">
      <c r="A11" s="1652">
        <f>A10+1</f>
        <v>2</v>
      </c>
      <c r="B11" s="1196"/>
      <c r="C11" s="1197"/>
      <c r="D11" s="1198"/>
      <c r="E11" s="1199"/>
      <c r="F11" s="1200"/>
      <c r="G11" s="1200"/>
      <c r="H11" s="1203"/>
      <c r="I11" s="1203"/>
      <c r="J11" s="757"/>
      <c r="K11" s="586"/>
      <c r="L11" s="757"/>
      <c r="M11" s="757"/>
      <c r="N11" s="757"/>
      <c r="O11" s="757"/>
      <c r="P11" s="757"/>
      <c r="Q11" s="757"/>
      <c r="R11" s="757"/>
      <c r="S11" s="757"/>
      <c r="T11" s="586"/>
    </row>
    <row r="12" spans="1:20">
      <c r="A12" s="1652">
        <f t="shared" ref="A12:A15" si="0">A11+1</f>
        <v>3</v>
      </c>
      <c r="B12" s="1196"/>
      <c r="C12" s="1843" t="s">
        <v>1655</v>
      </c>
      <c r="D12" s="1201"/>
      <c r="E12" s="1199"/>
      <c r="F12" s="1200"/>
      <c r="G12" s="1200"/>
      <c r="H12" s="1203"/>
      <c r="I12" s="1203"/>
      <c r="J12" s="757"/>
      <c r="K12" s="586"/>
      <c r="L12" s="1208"/>
      <c r="M12" s="1208"/>
      <c r="N12" s="1208"/>
      <c r="O12" s="1208"/>
      <c r="P12" s="1208"/>
      <c r="Q12" s="1208"/>
      <c r="R12" s="1208"/>
      <c r="S12" s="1208"/>
      <c r="T12" s="586"/>
    </row>
    <row r="13" spans="1:20" ht="12.75">
      <c r="A13" s="1652">
        <f t="shared" si="0"/>
        <v>4</v>
      </c>
      <c r="B13" s="1195"/>
      <c r="C13" s="791"/>
      <c r="D13" s="791"/>
      <c r="E13" s="791"/>
      <c r="F13" s="791"/>
      <c r="G13" s="792"/>
      <c r="H13" s="1203"/>
      <c r="I13" s="1203"/>
      <c r="J13" s="1208"/>
      <c r="K13" s="1819"/>
      <c r="L13" s="1208"/>
      <c r="M13" s="1394"/>
      <c r="N13" s="1748"/>
      <c r="O13" s="1208"/>
      <c r="P13" s="1208"/>
      <c r="Q13" s="1208"/>
      <c r="R13" s="1208"/>
      <c r="S13" s="1208"/>
      <c r="T13" s="586"/>
    </row>
    <row r="14" spans="1:20" ht="13.5" thickBot="1">
      <c r="A14" s="1652">
        <f t="shared" si="0"/>
        <v>5</v>
      </c>
      <c r="B14" s="1196"/>
      <c r="C14" s="1197"/>
      <c r="D14" s="1198"/>
      <c r="E14" s="1199"/>
      <c r="F14" s="1200"/>
      <c r="G14" s="1200"/>
      <c r="H14" s="1203"/>
      <c r="I14" s="1203"/>
      <c r="J14" s="757"/>
      <c r="K14" s="586"/>
      <c r="L14" s="757"/>
      <c r="M14" s="757"/>
      <c r="N14" s="757"/>
      <c r="O14" s="757"/>
      <c r="P14" s="757"/>
      <c r="Q14" s="757"/>
      <c r="R14" s="757"/>
      <c r="S14" s="757"/>
      <c r="T14" s="586"/>
    </row>
    <row r="15" spans="1:20" s="423" customFormat="1" ht="13.5" thickBot="1">
      <c r="A15" s="1652">
        <f t="shared" si="0"/>
        <v>6</v>
      </c>
      <c r="B15" s="1820" t="s">
        <v>1680</v>
      </c>
      <c r="C15" s="1821"/>
      <c r="D15" s="1822"/>
      <c r="E15" s="1821"/>
      <c r="F15" s="1823"/>
      <c r="G15" s="1823"/>
      <c r="H15" s="1824"/>
      <c r="I15" s="1824"/>
      <c r="J15" s="1825"/>
      <c r="K15" s="1844"/>
      <c r="L15" s="1825"/>
      <c r="M15" s="1825"/>
      <c r="N15" s="1825"/>
      <c r="O15" s="1825"/>
      <c r="P15" s="1825"/>
      <c r="Q15" s="1825"/>
      <c r="R15" s="1825"/>
      <c r="S15" s="1826"/>
      <c r="T15" s="366"/>
    </row>
    <row r="16" spans="1:20" s="423" customFormat="1" ht="12.75">
      <c r="B16" s="891"/>
      <c r="C16" s="891"/>
      <c r="D16" s="893"/>
      <c r="E16" s="893"/>
      <c r="H16" s="747"/>
      <c r="I16" s="747"/>
      <c r="J16" s="1495"/>
      <c r="K16" s="366"/>
      <c r="L16" s="1495"/>
      <c r="M16" s="1495"/>
      <c r="N16" s="1495"/>
      <c r="O16" s="1495"/>
      <c r="P16" s="1495"/>
      <c r="Q16" s="1495"/>
      <c r="R16" s="1495"/>
      <c r="S16" s="1495"/>
      <c r="T16" s="366"/>
    </row>
    <row r="17" spans="1:20" s="423" customFormat="1" ht="12.75">
      <c r="B17" s="891"/>
      <c r="C17" s="893"/>
      <c r="D17" s="893"/>
      <c r="G17" s="747"/>
      <c r="H17" s="747"/>
      <c r="I17" s="747"/>
      <c r="J17" s="1033"/>
      <c r="K17" s="366"/>
      <c r="L17" s="1495"/>
      <c r="M17" s="1495"/>
      <c r="N17" s="1495"/>
      <c r="O17" s="1495"/>
      <c r="P17" s="1495"/>
      <c r="Q17" s="1495"/>
      <c r="R17" s="1495"/>
      <c r="S17" s="1495"/>
      <c r="T17" s="366"/>
    </row>
    <row r="18" spans="1:20" s="423" customFormat="1" ht="12.75">
      <c r="B18" s="891"/>
      <c r="C18" s="893"/>
      <c r="D18" s="893"/>
      <c r="G18" s="747"/>
      <c r="H18" s="747"/>
      <c r="I18" s="747"/>
      <c r="J18" s="1033"/>
      <c r="K18" s="366"/>
      <c r="L18" s="1495"/>
      <c r="M18" s="1495"/>
      <c r="N18" s="1495"/>
      <c r="O18" s="1495"/>
      <c r="P18" s="1495"/>
      <c r="Q18" s="1495"/>
      <c r="R18" s="1495"/>
      <c r="S18" s="1495"/>
      <c r="T18" s="366"/>
    </row>
    <row r="19" spans="1:20" s="423" customFormat="1" ht="12.75">
      <c r="B19" s="891"/>
      <c r="C19" s="893"/>
      <c r="D19" s="893"/>
      <c r="G19" s="747"/>
      <c r="H19" s="747"/>
      <c r="I19" s="747"/>
      <c r="J19" s="1033"/>
      <c r="K19" s="366"/>
      <c r="L19" s="1495"/>
      <c r="M19" s="1495"/>
      <c r="N19" s="1495"/>
      <c r="O19" s="1495"/>
      <c r="P19" s="1495"/>
      <c r="Q19" s="1495"/>
      <c r="R19" s="1495"/>
      <c r="S19" s="1495"/>
      <c r="T19" s="366"/>
    </row>
    <row r="20" spans="1:20" s="423" customFormat="1" ht="12.75">
      <c r="B20" s="891"/>
      <c r="C20" s="893"/>
      <c r="D20" s="893"/>
      <c r="G20" s="747"/>
      <c r="H20" s="747"/>
      <c r="I20" s="747"/>
      <c r="J20" s="1033"/>
      <c r="K20" s="366"/>
      <c r="L20" s="1495"/>
      <c r="M20" s="1495"/>
      <c r="N20" s="1495"/>
      <c r="O20" s="1495"/>
      <c r="P20" s="1495"/>
      <c r="Q20" s="1495"/>
      <c r="R20" s="1495"/>
      <c r="S20" s="1495"/>
      <c r="T20" s="366"/>
    </row>
    <row r="21" spans="1:20" ht="12.75">
      <c r="A21" s="593"/>
      <c r="B21" s="586"/>
      <c r="F21" s="593"/>
      <c r="G21" s="747"/>
      <c r="H21" s="747"/>
      <c r="I21" s="747"/>
      <c r="J21" s="1845"/>
      <c r="K21" s="586"/>
      <c r="L21" s="1208"/>
      <c r="M21" s="1208"/>
      <c r="N21" s="1208"/>
      <c r="O21" s="1208"/>
      <c r="P21" s="1208"/>
      <c r="Q21" s="1208"/>
      <c r="R21" s="1208"/>
      <c r="S21" s="1208"/>
      <c r="T21" s="586"/>
    </row>
    <row r="22" spans="1:20" ht="12.75">
      <c r="A22" s="593"/>
      <c r="B22" s="586"/>
      <c r="F22" s="593"/>
      <c r="G22" s="747"/>
      <c r="H22" s="747"/>
      <c r="I22" s="747"/>
      <c r="J22" s="1845"/>
      <c r="K22" s="586"/>
      <c r="L22" s="1208"/>
      <c r="M22" s="1208"/>
      <c r="N22" s="1208"/>
      <c r="O22" s="1208"/>
      <c r="P22" s="1208"/>
      <c r="Q22" s="1208"/>
      <c r="R22" s="1208"/>
      <c r="S22" s="1208"/>
      <c r="T22" s="586"/>
    </row>
    <row r="23" spans="1:20" ht="12.75">
      <c r="A23" s="593"/>
      <c r="B23" s="586"/>
      <c r="F23" s="593"/>
      <c r="G23" s="747"/>
      <c r="H23" s="747"/>
      <c r="I23" s="747"/>
      <c r="K23" s="586"/>
      <c r="L23" s="1208"/>
      <c r="M23" s="1208"/>
      <c r="N23" s="1208"/>
    </row>
    <row r="24" spans="1:20" ht="12.75">
      <c r="A24" s="593"/>
      <c r="B24" s="586"/>
      <c r="F24" s="593"/>
      <c r="G24" s="747"/>
      <c r="H24" s="747"/>
      <c r="I24" s="747"/>
      <c r="K24" s="586"/>
      <c r="L24" s="1208"/>
      <c r="M24" s="1208"/>
      <c r="N24" s="1208"/>
    </row>
    <row r="25" spans="1:20" ht="12.75">
      <c r="F25" s="747"/>
      <c r="G25" s="747"/>
      <c r="H25" s="747"/>
      <c r="K25" s="586"/>
      <c r="L25" s="1208"/>
      <c r="M25" s="1208"/>
      <c r="N25" s="1208"/>
    </row>
    <row r="26" spans="1:20" ht="12.75">
      <c r="F26" s="747"/>
      <c r="G26" s="747"/>
      <c r="H26" s="747"/>
      <c r="K26" s="586"/>
      <c r="L26" s="1208"/>
      <c r="M26" s="1208"/>
      <c r="N26" s="1208"/>
    </row>
    <row r="27" spans="1:20" ht="12.75">
      <c r="F27" s="747"/>
      <c r="G27" s="747"/>
      <c r="H27" s="747"/>
    </row>
    <row r="28" spans="1:20" ht="12.75">
      <c r="F28" s="747"/>
      <c r="G28" s="747"/>
      <c r="H28" s="747"/>
    </row>
  </sheetData>
  <customSheetViews>
    <customSheetView guid="{700BB901-DE3D-40AF-9E84-3437521A0345}" showPageBreaks="1">
      <selection sqref="A1:J1"/>
      <pageMargins left="0.5" right="0.5" top="1" bottom="0.75" header="0.5" footer="0.5"/>
      <printOptions horizontalCentered="1"/>
      <pageSetup scale="70" orientation="landscape" r:id="rId1"/>
      <headerFooter alignWithMargins="0">
        <oddFooter>&amp;LSponsored By:  Randall W. Hamlett&amp;C&amp;A&amp;R&amp;P of &amp;N</oddFooter>
      </headerFooter>
    </customSheetView>
    <customSheetView guid="{D30DA162-D620-4A19-970C-1046A6A23ED1}">
      <selection sqref="A1:J1"/>
      <pageMargins left="0.5" right="0.5" top="1" bottom="0.75" header="0.5" footer="0.5"/>
      <printOptions horizontalCentered="1"/>
      <pageSetup scale="70" orientation="landscape" r:id="rId2"/>
      <headerFooter alignWithMargins="0">
        <oddFooter>&amp;LSponsored By:  Randall W. Hamlett&amp;C&amp;A&amp;R&amp;P of &amp;N</oddFooter>
      </headerFooter>
    </customSheetView>
    <customSheetView guid="{7B208CC4-03EC-49A3-9AEF-BDEAF48D6BE2}" showPageBreaks="1">
      <selection sqref="A1:J1"/>
      <pageMargins left="0.5" right="0.5" top="1" bottom="0.75" header="0.5" footer="0.5"/>
      <printOptions horizontalCentered="1"/>
      <pageSetup scale="70" orientation="landscape" r:id="rId3"/>
      <headerFooter alignWithMargins="0">
        <oddFooter>&amp;LSponsored By:  Randall W. Hamlett&amp;C&amp;A&amp;R&amp;P of &amp;N</oddFooter>
      </headerFooter>
    </customSheetView>
    <customSheetView guid="{FAFF7267-5C8D-421B-A6E7-C317663504A2}">
      <selection sqref="A1:J1"/>
      <pageMargins left="0.5" right="0.5" top="1" bottom="0.75" header="0.5" footer="0.5"/>
      <printOptions horizontalCentered="1"/>
      <pageSetup scale="70" orientation="landscape" r:id="rId4"/>
      <headerFooter alignWithMargins="0">
        <oddFooter>&amp;LSponsored By:  Randall W. Hamlett&amp;C&amp;A&amp;R&amp;P of &amp;N</oddFooter>
      </headerFooter>
    </customSheetView>
    <customSheetView guid="{659C7A86-29AF-4EB2-A484-62929168C99A}">
      <selection sqref="A1:J1"/>
      <pageMargins left="0.5" right="0.5" top="1" bottom="0.75" header="0.5" footer="0.5"/>
      <printOptions horizontalCentered="1"/>
      <pageSetup scale="70" orientation="landscape" r:id="rId5"/>
      <headerFooter alignWithMargins="0">
        <oddFooter>&amp;LSponsored By:  Randall W. Hamlett&amp;C&amp;A&amp;R&amp;P of &amp;N</oddFooter>
      </headerFooter>
    </customSheetView>
    <customSheetView guid="{DE1D8474-1C81-4DEF-9FC4-4CC6D52CA0A7}">
      <pageMargins left="0.5" right="0.5" top="1" bottom="0.75" header="0.5" footer="0.5"/>
      <printOptions horizontalCentered="1"/>
      <pageSetup scale="70" orientation="landscape" r:id="rId6"/>
      <headerFooter alignWithMargins="0">
        <oddFooter>&amp;LSponsored By:  Randall W. Hamlett&amp;C&amp;A&amp;R&amp;P of &amp;N</oddFooter>
      </headerFooter>
    </customSheetView>
  </customSheetViews>
  <mergeCells count="1">
    <mergeCell ref="K8:K9"/>
  </mergeCells>
  <phoneticPr fontId="20" type="noConversion"/>
  <conditionalFormatting sqref="E7:E9">
    <cfRule type="cellIs" dxfId="8" priority="56" stopIfTrue="1" operator="equal">
      <formula>#N/A</formula>
    </cfRule>
  </conditionalFormatting>
  <conditionalFormatting sqref="D7">
    <cfRule type="cellIs" dxfId="7" priority="36" stopIfTrue="1" operator="equal">
      <formula>#N/A</formula>
    </cfRule>
  </conditionalFormatting>
  <conditionalFormatting sqref="E10:G13 J10:J13">
    <cfRule type="cellIs" dxfId="6" priority="34" stopIfTrue="1" operator="equal">
      <formula>#N/A</formula>
    </cfRule>
  </conditionalFormatting>
  <conditionalFormatting sqref="E14:G14 J14">
    <cfRule type="cellIs" dxfId="5" priority="33" stopIfTrue="1" operator="equal">
      <formula>#N/A</formula>
    </cfRule>
  </conditionalFormatting>
  <conditionalFormatting sqref="H8:I9">
    <cfRule type="cellIs" dxfId="4" priority="32" stopIfTrue="1" operator="equal">
      <formula>#N/A</formula>
    </cfRule>
  </conditionalFormatting>
  <conditionalFormatting sqref="H11:I12 I13">
    <cfRule type="cellIs" dxfId="3" priority="31" stopIfTrue="1" operator="equal">
      <formula>#N/A</formula>
    </cfRule>
  </conditionalFormatting>
  <conditionalFormatting sqref="H14:I14">
    <cfRule type="cellIs" dxfId="2" priority="30" stopIfTrue="1" operator="equal">
      <formula>#N/A</formula>
    </cfRule>
  </conditionalFormatting>
  <conditionalFormatting sqref="L11:S11">
    <cfRule type="cellIs" dxfId="1" priority="16" stopIfTrue="1" operator="equal">
      <formula>#N/A</formula>
    </cfRule>
  </conditionalFormatting>
  <conditionalFormatting sqref="L14:S14">
    <cfRule type="cellIs" dxfId="0" priority="15" stopIfTrue="1" operator="equal">
      <formula>#N/A</formula>
    </cfRule>
  </conditionalFormatting>
  <printOptions horizontalCentered="1"/>
  <pageMargins left="0.75" right="0.75" top="1" bottom="1" header="0.75" footer="0.75"/>
  <pageSetup scale="75" orientation="landscape" r:id="rId7"/>
  <headerFooter alignWithMargins="0">
    <oddFooter>&amp;L&amp;8Sponsored by:  Randall W. Hamlett</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dimension ref="A1:Q46"/>
  <sheetViews>
    <sheetView workbookViewId="0"/>
  </sheetViews>
  <sheetFormatPr defaultColWidth="9.140625" defaultRowHeight="11.25"/>
  <cols>
    <col min="1" max="1" width="4.7109375" style="4" customWidth="1"/>
    <col min="2" max="2" width="8.5703125" style="4" customWidth="1"/>
    <col min="3" max="3" width="40.140625" style="4" customWidth="1"/>
    <col min="4" max="4" width="7.5703125" style="3" bestFit="1" customWidth="1"/>
    <col min="5" max="5" width="7.42578125" style="4" bestFit="1" customWidth="1"/>
    <col min="6" max="6" width="12.5703125" style="4" bestFit="1" customWidth="1"/>
    <col min="7" max="7" width="7" style="4" customWidth="1"/>
    <col min="8" max="8" width="7.42578125" style="4" bestFit="1" customWidth="1"/>
    <col min="9" max="9" width="8" style="3" bestFit="1" customWidth="1"/>
    <col min="10" max="10" width="9.85546875" style="4" bestFit="1" customWidth="1"/>
    <col min="11" max="11" width="2.7109375" style="93" bestFit="1" customWidth="1"/>
    <col min="12" max="12" width="5.42578125" style="3" customWidth="1"/>
    <col min="13" max="16" width="5.85546875" style="4" customWidth="1"/>
    <col min="17" max="17" width="8" style="4" customWidth="1"/>
    <col min="18" max="16384" width="9.140625" style="4"/>
  </cols>
  <sheetData>
    <row r="1" spans="1:17" ht="12" thickBot="1">
      <c r="Q1" s="331" t="s">
        <v>1683</v>
      </c>
    </row>
    <row r="2" spans="1:17">
      <c r="B2" s="1657" t="s">
        <v>465</v>
      </c>
      <c r="C2" s="86"/>
      <c r="D2" s="532"/>
      <c r="F2" s="80"/>
      <c r="J2" s="218"/>
      <c r="Q2" s="218"/>
    </row>
    <row r="3" spans="1:17">
      <c r="B3" s="295" t="s">
        <v>1407</v>
      </c>
      <c r="D3" s="534"/>
      <c r="F3" s="80"/>
      <c r="J3" s="218"/>
      <c r="Q3" s="218"/>
    </row>
    <row r="4" spans="1:17">
      <c r="B4" s="1659" t="s">
        <v>216</v>
      </c>
      <c r="D4" s="534"/>
    </row>
    <row r="5" spans="1:17">
      <c r="B5" s="1658" t="s">
        <v>1260</v>
      </c>
      <c r="D5" s="534"/>
    </row>
    <row r="6" spans="1:17" ht="12" thickBot="1">
      <c r="B6" s="1660"/>
      <c r="C6" s="216"/>
      <c r="D6" s="535"/>
    </row>
    <row r="7" spans="1:17">
      <c r="B7" s="385"/>
    </row>
    <row r="8" spans="1:17" ht="12" thickBot="1">
      <c r="B8" s="4" t="s">
        <v>584</v>
      </c>
      <c r="E8" s="6">
        <v>1</v>
      </c>
      <c r="F8" s="6">
        <v>2</v>
      </c>
      <c r="G8" s="6">
        <v>3</v>
      </c>
      <c r="H8" s="6">
        <v>4</v>
      </c>
      <c r="I8" s="6">
        <v>5</v>
      </c>
      <c r="J8" s="6">
        <v>6</v>
      </c>
      <c r="K8" s="6">
        <v>7</v>
      </c>
      <c r="L8" s="6">
        <v>8</v>
      </c>
      <c r="M8" s="387">
        <v>9</v>
      </c>
      <c r="N8" s="387">
        <v>10</v>
      </c>
      <c r="O8" s="387">
        <v>11</v>
      </c>
      <c r="P8" s="3">
        <v>12</v>
      </c>
      <c r="Q8" s="3">
        <v>13</v>
      </c>
    </row>
    <row r="9" spans="1:17">
      <c r="A9" s="232"/>
      <c r="B9" s="388"/>
      <c r="C9" s="388"/>
      <c r="D9" s="388"/>
      <c r="E9" s="388"/>
      <c r="F9" s="388"/>
      <c r="G9" s="388"/>
      <c r="H9" s="356" t="s">
        <v>352</v>
      </c>
      <c r="I9" s="356" t="s">
        <v>355</v>
      </c>
      <c r="J9" s="388"/>
      <c r="K9" s="388"/>
      <c r="L9" s="388"/>
      <c r="M9" s="356"/>
      <c r="N9" s="356"/>
      <c r="O9" s="356"/>
      <c r="P9" s="390"/>
      <c r="Q9" s="356"/>
    </row>
    <row r="10" spans="1:17">
      <c r="A10" s="233"/>
      <c r="B10" s="357" t="s">
        <v>611</v>
      </c>
      <c r="C10" s="357" t="s">
        <v>578</v>
      </c>
      <c r="D10" s="357" t="s">
        <v>583</v>
      </c>
      <c r="E10" s="391" t="s">
        <v>281</v>
      </c>
      <c r="F10" s="357" t="s">
        <v>282</v>
      </c>
      <c r="G10" s="357" t="s">
        <v>251</v>
      </c>
      <c r="H10" s="357" t="s">
        <v>283</v>
      </c>
      <c r="I10" s="357" t="s">
        <v>773</v>
      </c>
      <c r="J10" s="357" t="s">
        <v>284</v>
      </c>
      <c r="K10" s="357" t="s">
        <v>285</v>
      </c>
      <c r="L10" s="357" t="s">
        <v>383</v>
      </c>
      <c r="M10" s="357" t="s">
        <v>162</v>
      </c>
      <c r="N10" s="357" t="s">
        <v>163</v>
      </c>
      <c r="O10" s="357" t="s">
        <v>993</v>
      </c>
      <c r="P10" s="357" t="s">
        <v>270</v>
      </c>
      <c r="Q10" s="357" t="s">
        <v>283</v>
      </c>
    </row>
    <row r="11" spans="1:17">
      <c r="A11" s="233" t="s">
        <v>272</v>
      </c>
      <c r="B11" s="357" t="s">
        <v>250</v>
      </c>
      <c r="C11" s="357"/>
      <c r="D11" s="357" t="s">
        <v>586</v>
      </c>
      <c r="E11" s="391" t="s">
        <v>352</v>
      </c>
      <c r="F11" s="357" t="s">
        <v>353</v>
      </c>
      <c r="G11" s="357" t="s">
        <v>176</v>
      </c>
      <c r="H11" s="357" t="s">
        <v>354</v>
      </c>
      <c r="I11" s="357" t="s">
        <v>774</v>
      </c>
      <c r="J11" s="357" t="s">
        <v>355</v>
      </c>
      <c r="K11" s="357" t="s">
        <v>356</v>
      </c>
      <c r="L11" s="357" t="s">
        <v>286</v>
      </c>
      <c r="M11" s="357"/>
      <c r="N11" s="357"/>
      <c r="O11" s="357"/>
      <c r="P11" s="357"/>
      <c r="Q11" s="357" t="s">
        <v>466</v>
      </c>
    </row>
    <row r="12" spans="1:17" ht="12" thickBot="1">
      <c r="A12" s="234" t="s">
        <v>1083</v>
      </c>
      <c r="B12" s="358"/>
      <c r="C12" s="358"/>
      <c r="D12" s="358"/>
      <c r="E12" s="393"/>
      <c r="F12" s="358"/>
      <c r="G12" s="358"/>
      <c r="H12" s="358"/>
      <c r="I12" s="358" t="s">
        <v>286</v>
      </c>
      <c r="J12" s="358"/>
      <c r="K12" s="358"/>
      <c r="L12" s="358" t="s">
        <v>357</v>
      </c>
      <c r="M12" s="358"/>
      <c r="N12" s="358"/>
      <c r="O12" s="358"/>
      <c r="P12" s="358"/>
      <c r="Q12" s="359"/>
    </row>
    <row r="13" spans="1:17">
      <c r="A13" s="1749">
        <v>1</v>
      </c>
      <c r="B13" s="209"/>
      <c r="C13" s="86"/>
      <c r="D13" s="27"/>
      <c r="E13" s="87"/>
      <c r="F13" s="87"/>
      <c r="G13" s="87"/>
      <c r="H13" s="87"/>
      <c r="I13" s="27"/>
      <c r="J13" s="87"/>
      <c r="K13" s="27"/>
      <c r="L13" s="27"/>
      <c r="M13" s="87"/>
      <c r="N13" s="48"/>
      <c r="O13" s="48"/>
      <c r="P13" s="86"/>
      <c r="Q13" s="147"/>
    </row>
    <row r="14" spans="1:17" s="7" customFormat="1">
      <c r="A14" s="61">
        <v>2</v>
      </c>
      <c r="B14" s="210"/>
      <c r="D14" s="8"/>
      <c r="I14" s="187"/>
      <c r="K14" s="401"/>
      <c r="L14" s="8"/>
      <c r="Q14" s="211"/>
    </row>
    <row r="15" spans="1:17">
      <c r="A15" s="3">
        <v>3</v>
      </c>
      <c r="B15" s="56"/>
      <c r="C15" s="31" t="s">
        <v>1682</v>
      </c>
      <c r="E15" s="12"/>
      <c r="F15" s="12"/>
      <c r="G15" s="12"/>
      <c r="H15" s="12"/>
      <c r="I15" s="194"/>
      <c r="J15" s="11"/>
      <c r="K15" s="16"/>
      <c r="L15" s="16"/>
      <c r="M15" s="12"/>
      <c r="N15" s="12"/>
      <c r="O15" s="12"/>
      <c r="P15" s="12"/>
      <c r="Q15" s="44"/>
    </row>
    <row r="16" spans="1:17">
      <c r="A16" s="3">
        <v>4</v>
      </c>
      <c r="B16" s="56"/>
      <c r="E16" s="12"/>
      <c r="F16" s="12"/>
      <c r="G16" s="12"/>
      <c r="H16" s="12"/>
      <c r="I16" s="194"/>
      <c r="J16" s="11"/>
      <c r="K16" s="16"/>
      <c r="L16" s="16"/>
      <c r="M16" s="12"/>
      <c r="N16" s="12"/>
      <c r="O16" s="12"/>
      <c r="P16" s="12"/>
      <c r="Q16" s="44"/>
    </row>
    <row r="17" spans="1:17" s="7" customFormat="1" ht="12" thickBot="1">
      <c r="A17" s="3">
        <v>5</v>
      </c>
      <c r="B17" s="222"/>
      <c r="C17" s="223"/>
      <c r="D17" s="224"/>
      <c r="E17" s="225"/>
      <c r="F17" s="225"/>
      <c r="G17" s="225"/>
      <c r="H17" s="225"/>
      <c r="I17" s="226"/>
      <c r="J17" s="225"/>
      <c r="K17" s="226"/>
      <c r="L17" s="226"/>
      <c r="M17" s="225"/>
      <c r="N17" s="225"/>
      <c r="O17" s="225"/>
      <c r="P17" s="225"/>
      <c r="Q17" s="227"/>
    </row>
    <row r="18" spans="1:17" s="7" customFormat="1" ht="12" thickBot="1">
      <c r="A18" s="3">
        <v>6</v>
      </c>
      <c r="B18" s="402"/>
      <c r="C18" s="403"/>
      <c r="D18" s="404"/>
      <c r="E18" s="309"/>
      <c r="F18" s="309"/>
      <c r="G18" s="309"/>
      <c r="H18" s="309"/>
      <c r="I18" s="405"/>
      <c r="J18" s="309"/>
      <c r="K18" s="405"/>
      <c r="L18" s="405"/>
      <c r="M18" s="309"/>
      <c r="N18" s="309"/>
      <c r="O18" s="309"/>
      <c r="P18" s="309"/>
      <c r="Q18" s="310"/>
    </row>
    <row r="19" spans="1:17" s="7" customFormat="1">
      <c r="A19" s="3"/>
      <c r="D19" s="8"/>
      <c r="E19" s="23"/>
      <c r="F19" s="23"/>
      <c r="G19" s="23"/>
      <c r="H19" s="23"/>
      <c r="I19" s="8"/>
      <c r="J19" s="23"/>
      <c r="K19" s="8"/>
      <c r="L19" s="8"/>
      <c r="M19" s="23"/>
      <c r="N19" s="23"/>
      <c r="O19" s="23"/>
    </row>
    <row r="20" spans="1:17">
      <c r="A20" s="3"/>
    </row>
    <row r="21" spans="1:17">
      <c r="A21" s="3"/>
    </row>
    <row r="22" spans="1:17">
      <c r="A22" s="3"/>
      <c r="M22" s="406"/>
    </row>
    <row r="23" spans="1:17" s="7" customFormat="1">
      <c r="A23" s="3"/>
      <c r="B23" s="4"/>
      <c r="C23" s="4"/>
      <c r="D23" s="8"/>
      <c r="E23" s="12"/>
      <c r="F23" s="12"/>
      <c r="G23" s="12"/>
      <c r="H23" s="23"/>
      <c r="I23" s="3"/>
      <c r="J23" s="11"/>
      <c r="K23" s="3"/>
      <c r="L23" s="3"/>
      <c r="M23" s="11"/>
      <c r="N23" s="11"/>
      <c r="O23" s="11"/>
      <c r="P23" s="11"/>
      <c r="Q23" s="11"/>
    </row>
    <row r="24" spans="1:17" s="7" customFormat="1">
      <c r="A24" s="3"/>
      <c r="B24" s="4"/>
      <c r="C24" s="4"/>
      <c r="D24" s="8"/>
      <c r="E24" s="12"/>
      <c r="F24" s="12"/>
      <c r="G24" s="12"/>
      <c r="H24" s="23"/>
      <c r="I24" s="3"/>
      <c r="J24" s="11"/>
      <c r="K24" s="3"/>
      <c r="L24" s="3"/>
      <c r="M24" s="11"/>
      <c r="N24" s="11"/>
      <c r="O24" s="11"/>
      <c r="P24" s="11"/>
      <c r="Q24" s="11"/>
    </row>
    <row r="25" spans="1:17" s="7" customFormat="1">
      <c r="A25" s="3"/>
      <c r="B25" s="4"/>
      <c r="C25" s="4"/>
      <c r="D25" s="8"/>
      <c r="E25" s="12"/>
      <c r="F25" s="12"/>
      <c r="G25" s="12"/>
      <c r="H25" s="23"/>
      <c r="I25" s="3"/>
      <c r="J25" s="11"/>
      <c r="K25" s="3"/>
      <c r="L25" s="3"/>
      <c r="M25" s="11"/>
      <c r="N25" s="11"/>
      <c r="O25" s="11"/>
      <c r="P25" s="11"/>
      <c r="Q25" s="11"/>
    </row>
    <row r="26" spans="1:17" s="7" customFormat="1">
      <c r="A26" s="3"/>
      <c r="B26" s="4"/>
      <c r="C26" s="4"/>
      <c r="D26" s="8"/>
      <c r="E26" s="12"/>
      <c r="F26" s="12"/>
      <c r="G26" s="12"/>
      <c r="H26" s="23"/>
      <c r="I26" s="3"/>
      <c r="J26" s="11"/>
      <c r="K26" s="3"/>
      <c r="L26" s="3"/>
      <c r="M26" s="11"/>
      <c r="N26" s="11"/>
      <c r="O26" s="11"/>
      <c r="P26" s="11"/>
      <c r="Q26" s="11"/>
    </row>
    <row r="27" spans="1:17" s="7" customFormat="1">
      <c r="A27" s="3"/>
      <c r="B27" s="4"/>
      <c r="C27" s="4"/>
      <c r="D27" s="8"/>
      <c r="E27" s="12"/>
      <c r="F27" s="12"/>
      <c r="G27" s="12"/>
      <c r="H27" s="23"/>
      <c r="I27" s="3"/>
      <c r="J27" s="11"/>
      <c r="K27" s="3"/>
      <c r="L27" s="3"/>
      <c r="M27" s="11"/>
      <c r="N27" s="12"/>
      <c r="O27" s="12"/>
      <c r="P27" s="12"/>
      <c r="Q27" s="11"/>
    </row>
    <row r="28" spans="1:17" s="7" customFormat="1">
      <c r="A28" s="3"/>
      <c r="B28" s="4"/>
      <c r="C28" s="4"/>
      <c r="D28" s="8"/>
      <c r="E28" s="12"/>
      <c r="F28" s="12"/>
      <c r="G28" s="12"/>
      <c r="H28" s="23"/>
      <c r="I28" s="3"/>
      <c r="J28" s="11"/>
      <c r="K28" s="3"/>
      <c r="L28" s="3"/>
      <c r="M28" s="11"/>
      <c r="N28" s="11"/>
      <c r="O28" s="11"/>
      <c r="P28" s="11"/>
      <c r="Q28" s="11"/>
    </row>
    <row r="29" spans="1:17" s="7" customFormat="1">
      <c r="A29" s="3"/>
      <c r="B29" s="4"/>
      <c r="C29" s="4"/>
      <c r="D29" s="8"/>
      <c r="E29" s="12"/>
      <c r="F29" s="89"/>
      <c r="G29" s="89"/>
      <c r="H29" s="89"/>
      <c r="I29" s="8"/>
      <c r="J29" s="89"/>
      <c r="K29" s="8"/>
      <c r="L29" s="8"/>
      <c r="M29" s="89"/>
      <c r="N29" s="89"/>
      <c r="O29" s="89"/>
      <c r="P29" s="89"/>
      <c r="Q29" s="89"/>
    </row>
    <row r="30" spans="1:17" s="7" customFormat="1">
      <c r="A30" s="3"/>
      <c r="B30" s="4"/>
      <c r="C30" s="4"/>
      <c r="D30" s="8"/>
      <c r="E30" s="12"/>
      <c r="F30" s="23"/>
      <c r="G30" s="23"/>
      <c r="H30" s="23"/>
      <c r="I30" s="3"/>
      <c r="J30" s="23"/>
      <c r="K30" s="3"/>
      <c r="L30" s="3"/>
      <c r="M30" s="23"/>
      <c r="N30" s="23"/>
      <c r="O30" s="23"/>
    </row>
    <row r="31" spans="1:17" s="7" customFormat="1">
      <c r="A31" s="3"/>
      <c r="B31" s="4"/>
      <c r="C31" s="4"/>
      <c r="D31" s="8"/>
      <c r="E31" s="12"/>
      <c r="F31" s="12"/>
      <c r="G31" s="12"/>
      <c r="H31" s="23"/>
      <c r="I31" s="3"/>
      <c r="J31" s="11"/>
      <c r="K31" s="3"/>
      <c r="L31" s="3"/>
      <c r="M31" s="12"/>
      <c r="N31" s="12"/>
      <c r="O31" s="12"/>
      <c r="P31" s="12"/>
      <c r="Q31" s="11"/>
    </row>
    <row r="32" spans="1:17" s="7" customFormat="1">
      <c r="A32" s="3"/>
      <c r="B32" s="4"/>
      <c r="C32" s="4"/>
      <c r="D32" s="8"/>
      <c r="E32" s="12"/>
      <c r="F32" s="12"/>
      <c r="G32" s="12"/>
      <c r="H32" s="23"/>
      <c r="I32" s="3"/>
      <c r="J32" s="11"/>
      <c r="K32" s="3"/>
      <c r="L32" s="3"/>
      <c r="M32" s="11"/>
      <c r="N32" s="11"/>
      <c r="O32" s="11"/>
      <c r="P32" s="11"/>
      <c r="Q32" s="11"/>
    </row>
    <row r="33" spans="1:17" s="7" customFormat="1">
      <c r="A33" s="3"/>
      <c r="B33" s="4"/>
      <c r="C33" s="4"/>
      <c r="D33" s="8"/>
      <c r="E33" s="12"/>
      <c r="F33" s="12"/>
      <c r="G33" s="12"/>
      <c r="H33" s="23"/>
      <c r="I33" s="3"/>
      <c r="J33" s="11"/>
      <c r="K33" s="3"/>
      <c r="L33" s="3"/>
      <c r="M33" s="11"/>
      <c r="N33" s="11"/>
      <c r="O33" s="11"/>
      <c r="P33" s="11"/>
      <c r="Q33" s="11"/>
    </row>
    <row r="34" spans="1:17" s="7" customFormat="1">
      <c r="A34" s="3"/>
      <c r="B34" s="4"/>
      <c r="C34" s="4"/>
      <c r="D34" s="8"/>
      <c r="E34" s="12"/>
      <c r="F34" s="12"/>
      <c r="G34" s="12"/>
      <c r="H34" s="23"/>
      <c r="I34" s="3"/>
      <c r="J34" s="11"/>
      <c r="K34" s="3"/>
      <c r="L34" s="3"/>
      <c r="M34" s="11"/>
      <c r="N34" s="11"/>
      <c r="O34" s="11"/>
      <c r="P34" s="11"/>
      <c r="Q34" s="11"/>
    </row>
    <row r="35" spans="1:17" s="7" customFormat="1">
      <c r="A35" s="3"/>
      <c r="B35" s="4"/>
      <c r="C35" s="4"/>
      <c r="D35" s="8"/>
      <c r="E35" s="12"/>
      <c r="F35" s="23"/>
      <c r="G35" s="23"/>
      <c r="H35" s="23"/>
      <c r="I35" s="8"/>
      <c r="J35" s="23"/>
      <c r="K35" s="8"/>
      <c r="L35" s="8"/>
      <c r="M35" s="23"/>
      <c r="N35" s="23"/>
      <c r="O35" s="23"/>
      <c r="P35" s="23"/>
      <c r="Q35" s="23"/>
    </row>
    <row r="36" spans="1:17" s="7" customFormat="1" ht="10.5">
      <c r="D36" s="8"/>
      <c r="E36" s="23"/>
      <c r="F36" s="23"/>
      <c r="G36" s="23"/>
      <c r="H36" s="23"/>
      <c r="I36" s="8"/>
      <c r="J36" s="23"/>
      <c r="K36" s="8"/>
      <c r="L36" s="8"/>
      <c r="M36" s="23"/>
      <c r="N36" s="23"/>
      <c r="O36" s="23"/>
    </row>
    <row r="39" spans="1:17">
      <c r="C39" s="108"/>
      <c r="D39" s="109"/>
      <c r="I39" s="109"/>
      <c r="K39" s="110"/>
      <c r="L39" s="109"/>
    </row>
    <row r="41" spans="1:17">
      <c r="C41" s="5"/>
      <c r="D41" s="6"/>
      <c r="I41" s="6"/>
      <c r="K41" s="111"/>
      <c r="L41" s="6"/>
    </row>
    <row r="43" spans="1:17">
      <c r="C43" s="5"/>
      <c r="I43" s="6"/>
      <c r="K43" s="111"/>
      <c r="L43" s="6"/>
    </row>
    <row r="44" spans="1:17">
      <c r="C44" s="6"/>
      <c r="D44" s="6"/>
      <c r="I44" s="6"/>
      <c r="K44" s="111"/>
      <c r="L44" s="6"/>
    </row>
    <row r="46" spans="1:17">
      <c r="B46" s="7"/>
    </row>
  </sheetData>
  <customSheetViews>
    <customSheetView guid="{700BB901-DE3D-40AF-9E84-3437521A0345}" showPageBreaks="1">
      <selection sqref="A1:R37"/>
      <pageMargins left="0.5" right="0.5" top="1" bottom="0.5" header="0.25" footer="0.25"/>
      <printOptions horizontalCentered="1"/>
      <pageSetup scale="95" pageOrder="overThenDown" orientation="landscape" r:id="rId1"/>
      <headerFooter alignWithMargins="0">
        <oddFooter>&amp;LSponsored by:  Randall W. Hamlett&amp;C&amp;A&amp;R&amp;P of &amp;N</oddFooter>
      </headerFooter>
    </customSheetView>
    <customSheetView guid="{D30DA162-D620-4A19-970C-1046A6A23ED1}">
      <pageMargins left="0.5" right="0.5" top="1" bottom="0.5" header="0.25" footer="0.25"/>
      <printOptions horizontalCentered="1"/>
      <pageSetup scale="95" pageOrder="overThenDown" orientation="landscape" r:id="rId2"/>
      <headerFooter alignWithMargins="0">
        <oddFooter>&amp;LSponsored by:  Randall W. Hamlett&amp;C&amp;A&amp;R&amp;P of &amp;N</oddFooter>
      </headerFooter>
    </customSheetView>
    <customSheetView guid="{7B208CC4-03EC-49A3-9AEF-BDEAF48D6BE2}" showPageBreaks="1" printArea="1">
      <pageMargins left="0.5" right="0.5" top="1" bottom="0.5" header="0.25" footer="0.25"/>
      <printOptions horizontalCentered="1"/>
      <pageSetup scale="95" pageOrder="overThenDown" orientation="landscape" r:id="rId3"/>
      <headerFooter alignWithMargins="0">
        <oddFooter>&amp;LSponsored by:  Randall W. Hamlett&amp;C&amp;A&amp;R&amp;P of &amp;N</oddFooter>
      </headerFooter>
    </customSheetView>
    <customSheetView guid="{FAFF7267-5C8D-421B-A6E7-C317663504A2}">
      <pageMargins left="0.5" right="0.5" top="1" bottom="0.5" header="0.25" footer="0.25"/>
      <printOptions horizontalCentered="1"/>
      <pageSetup scale="95" pageOrder="overThenDown" orientation="landscape" r:id="rId4"/>
      <headerFooter alignWithMargins="0">
        <oddFooter>&amp;LSponsored by:  Randall W. Hamlett&amp;C&amp;A&amp;R&amp;P of &amp;N</oddFooter>
      </headerFooter>
    </customSheetView>
    <customSheetView guid="{659C7A86-29AF-4EB2-A484-62929168C99A}">
      <pageMargins left="0.5" right="0.5" top="1" bottom="0.5" header="0.25" footer="0.25"/>
      <printOptions horizontalCentered="1"/>
      <pageSetup scale="95" pageOrder="overThenDown" orientation="landscape" r:id="rId5"/>
      <headerFooter alignWithMargins="0">
        <oddFooter>&amp;LSponsored by:  Randall W. Hamlett&amp;C&amp;A&amp;R&amp;P of &amp;N</oddFooter>
      </headerFooter>
    </customSheetView>
    <customSheetView guid="{DE1D8474-1C81-4DEF-9FC4-4CC6D52CA0A7}">
      <pageMargins left="0.5" right="0.5" top="1" bottom="0.5" header="0.25" footer="0.25"/>
      <printOptions horizontalCentered="1"/>
      <pageSetup scale="95" pageOrder="overThenDown" orientation="landscape" r:id="rId6"/>
      <headerFooter alignWithMargins="0">
        <oddFooter>&amp;LSponsored by:  Randall W. Hamlett&amp;C&amp;A&amp;R&amp;P of &amp;N</oddFooter>
      </headerFooter>
    </customSheetView>
  </customSheetViews>
  <phoneticPr fontId="20" type="noConversion"/>
  <pageMargins left="0.75" right="0.75" top="1" bottom="1" header="0.75" footer="0.75"/>
  <pageSetup scale="75" pageOrder="overThenDown" orientation="landscape" r:id="rId7"/>
  <headerFooter alignWithMargins="0">
    <oddFooter>&amp;LSponsored by:  Randall W. Hamlett</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7"/>
  <dimension ref="A1:L14"/>
  <sheetViews>
    <sheetView workbookViewId="0"/>
  </sheetViews>
  <sheetFormatPr defaultColWidth="9.140625" defaultRowHeight="11.25"/>
  <cols>
    <col min="1" max="1" width="4.85546875" style="796" customWidth="1"/>
    <col min="2" max="2" width="23.42578125" style="796" customWidth="1"/>
    <col min="3" max="3" width="11" style="796" customWidth="1"/>
    <col min="4" max="4" width="13.7109375" style="796" customWidth="1"/>
    <col min="5" max="5" width="13.140625" style="796" bestFit="1" customWidth="1"/>
    <col min="6" max="6" width="14.140625" style="796" bestFit="1" customWidth="1"/>
    <col min="7" max="7" width="11.5703125" style="796" customWidth="1"/>
    <col min="8" max="8" width="13.140625" style="796" customWidth="1"/>
    <col min="9" max="9" width="9" style="796" bestFit="1" customWidth="1"/>
    <col min="10" max="10" width="11.85546875" style="796" customWidth="1"/>
    <col min="11" max="11" width="8.42578125" style="796" customWidth="1"/>
    <col min="12" max="12" width="12.42578125" style="796" customWidth="1"/>
    <col min="13" max="16384" width="9.140625" style="796"/>
  </cols>
  <sheetData>
    <row r="1" spans="1:12">
      <c r="B1" s="311" t="s">
        <v>465</v>
      </c>
      <c r="C1" s="47"/>
      <c r="D1" s="47"/>
      <c r="E1" s="547"/>
      <c r="L1" s="1608" t="s">
        <v>1684</v>
      </c>
    </row>
    <row r="2" spans="1:12">
      <c r="B2" s="295" t="s">
        <v>1407</v>
      </c>
      <c r="C2" s="10"/>
      <c r="D2" s="10"/>
      <c r="E2" s="375"/>
    </row>
    <row r="3" spans="1:12">
      <c r="B3" s="295" t="s">
        <v>1787</v>
      </c>
      <c r="C3" s="10"/>
      <c r="D3" s="10"/>
      <c r="E3" s="375"/>
    </row>
    <row r="4" spans="1:12">
      <c r="B4" s="295" t="s">
        <v>1260</v>
      </c>
      <c r="C4" s="10"/>
      <c r="D4" s="10"/>
      <c r="E4" s="375"/>
    </row>
    <row r="5" spans="1:12" ht="12" thickBot="1">
      <c r="B5" s="583"/>
      <c r="C5" s="336"/>
      <c r="D5" s="336"/>
      <c r="E5" s="1135"/>
    </row>
    <row r="8" spans="1:12">
      <c r="B8" s="1240">
        <v>-1</v>
      </c>
      <c r="C8" s="1240">
        <v>-2</v>
      </c>
      <c r="D8" s="1240">
        <v>-3</v>
      </c>
      <c r="E8" s="1240">
        <v>-4</v>
      </c>
      <c r="F8" s="1240">
        <v>-5</v>
      </c>
      <c r="G8" s="1240">
        <v>-6</v>
      </c>
      <c r="H8" s="1240">
        <v>-7</v>
      </c>
      <c r="I8" s="1240">
        <v>-8</v>
      </c>
      <c r="J8" s="1240">
        <v>-9</v>
      </c>
      <c r="K8" s="1240">
        <v>-10</v>
      </c>
      <c r="L8" s="1240">
        <v>-11</v>
      </c>
    </row>
    <row r="9" spans="1:12" s="1848" customFormat="1" ht="21">
      <c r="A9" s="1257" t="s">
        <v>1333</v>
      </c>
      <c r="B9" s="1257" t="s">
        <v>1384</v>
      </c>
      <c r="C9" s="1257" t="s">
        <v>1334</v>
      </c>
      <c r="D9" s="1257" t="s">
        <v>1335</v>
      </c>
      <c r="E9" s="1257" t="s">
        <v>1336</v>
      </c>
      <c r="F9" s="1257" t="s">
        <v>1337</v>
      </c>
      <c r="G9" s="1257" t="s">
        <v>1338</v>
      </c>
      <c r="H9" s="1257" t="s">
        <v>162</v>
      </c>
      <c r="I9" s="1257" t="s">
        <v>163</v>
      </c>
      <c r="J9" s="1257" t="s">
        <v>993</v>
      </c>
      <c r="K9" s="1257" t="s">
        <v>270</v>
      </c>
      <c r="L9" s="1257" t="s">
        <v>283</v>
      </c>
    </row>
    <row r="10" spans="1:12">
      <c r="A10" s="1156">
        <v>1</v>
      </c>
      <c r="J10" s="796">
        <v>4</v>
      </c>
    </row>
    <row r="11" spans="1:12">
      <c r="A11" s="1156">
        <v>2</v>
      </c>
    </row>
    <row r="12" spans="1:12" ht="15">
      <c r="A12" s="1156">
        <v>3</v>
      </c>
      <c r="B12" s="1801" t="s">
        <v>1655</v>
      </c>
    </row>
    <row r="13" spans="1:12">
      <c r="A13" s="1156">
        <v>4</v>
      </c>
    </row>
    <row r="14" spans="1:12">
      <c r="A14" s="1156">
        <v>5</v>
      </c>
    </row>
  </sheetData>
  <customSheetViews>
    <customSheetView guid="{700BB901-DE3D-40AF-9E84-3437521A0345}" showPageBreaks="1">
      <selection activeCell="F31" sqref="F31"/>
      <pageMargins left="0.7" right="0.7" top="0.75" bottom="0.75" header="0.3" footer="0.3"/>
      <pageSetup orientation="portrait" r:id="rId1"/>
    </customSheetView>
    <customSheetView guid="{D30DA162-D620-4A19-970C-1046A6A23ED1}">
      <pageMargins left="0.7" right="0.7" top="0.75" bottom="0.75" header="0.3" footer="0.3"/>
    </customSheetView>
    <customSheetView guid="{7B208CC4-03EC-49A3-9AEF-BDEAF48D6BE2}">
      <pageMargins left="0.7" right="0.7" top="0.75" bottom="0.75" header="0.3" footer="0.3"/>
    </customSheetView>
    <customSheetView guid="{FAFF7267-5C8D-421B-A6E7-C317663504A2}">
      <pageMargins left="0.7" right="0.7" top="0.75" bottom="0.75" header="0.3" footer="0.3"/>
    </customSheetView>
    <customSheetView guid="{659C7A86-29AF-4EB2-A484-62929168C99A}">
      <pageMargins left="0.7" right="0.7" top="0.75" bottom="0.75" header="0.3" footer="0.3"/>
    </customSheetView>
    <customSheetView guid="{DE1D8474-1C81-4DEF-9FC4-4CC6D52CA0A7}">
      <pageMargins left="0.7" right="0.7" top="0.75" bottom="0.75" header="0.3" footer="0.3"/>
      <pageSetup orientation="portrait" r:id="rId2"/>
    </customSheetView>
  </customSheetViews>
  <pageMargins left="0.75" right="0.75" top="1" bottom="1" header="0.75" footer="0.75"/>
  <pageSetup scale="75" pageOrder="overThenDown" orientation="landscape" r:id="rId3"/>
  <headerFooter alignWithMargins="0">
    <oddFooter>&amp;LSponsored by:  Randall W. Hamlett</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8"/>
  <dimension ref="A1:U156"/>
  <sheetViews>
    <sheetView workbookViewId="0"/>
  </sheetViews>
  <sheetFormatPr defaultColWidth="9.140625" defaultRowHeight="11.25"/>
  <cols>
    <col min="1" max="1" width="4" style="4" bestFit="1" customWidth="1"/>
    <col min="2" max="2" width="8.5703125" style="4" customWidth="1"/>
    <col min="3" max="3" width="24.42578125" style="4" customWidth="1"/>
    <col min="4" max="4" width="10.5703125" style="3" customWidth="1"/>
    <col min="5" max="5" width="12" style="4" bestFit="1" customWidth="1"/>
    <col min="6" max="6" width="12.5703125" style="4" bestFit="1" customWidth="1"/>
    <col min="7" max="7" width="6.85546875" style="4" customWidth="1"/>
    <col min="8" max="8" width="12" style="4" bestFit="1" customWidth="1"/>
    <col min="9" max="9" width="8" style="197" bestFit="1" customWidth="1"/>
    <col min="10" max="10" width="9.85546875" style="4" bestFit="1" customWidth="1"/>
    <col min="11" max="11" width="6" style="4" bestFit="1" customWidth="1"/>
    <col min="12" max="12" width="15.28515625" style="3" bestFit="1" customWidth="1"/>
    <col min="13" max="13" width="14.140625" style="4" customWidth="1"/>
    <col min="14" max="14" width="12" style="4" bestFit="1" customWidth="1"/>
    <col min="15" max="15" width="11.140625" style="4" bestFit="1" customWidth="1"/>
    <col min="16" max="16" width="9.42578125" style="4" customWidth="1"/>
    <col min="17" max="17" width="12" style="4" bestFit="1" customWidth="1"/>
    <col min="18" max="18" width="12.5703125" style="4" customWidth="1"/>
    <col min="19" max="19" width="9.42578125" style="239" bestFit="1" customWidth="1"/>
    <col min="20" max="21" width="9.140625" style="239"/>
    <col min="22" max="16384" width="9.140625" style="4"/>
  </cols>
  <sheetData>
    <row r="1" spans="1:21" ht="12" thickBot="1">
      <c r="E1" s="369"/>
    </row>
    <row r="2" spans="1:21">
      <c r="B2" s="1657" t="s">
        <v>465</v>
      </c>
      <c r="C2" s="86"/>
      <c r="D2" s="532"/>
      <c r="E2" s="369"/>
      <c r="F2" s="80"/>
      <c r="M2" s="218"/>
    </row>
    <row r="3" spans="1:21">
      <c r="B3" s="295" t="s">
        <v>1407</v>
      </c>
      <c r="D3" s="534"/>
      <c r="F3" s="80"/>
      <c r="M3" s="218"/>
    </row>
    <row r="4" spans="1:21">
      <c r="B4" s="1659" t="s">
        <v>455</v>
      </c>
      <c r="D4" s="534"/>
    </row>
    <row r="5" spans="1:21">
      <c r="B5" s="1658" t="s">
        <v>1260</v>
      </c>
      <c r="D5" s="534"/>
    </row>
    <row r="6" spans="1:21" ht="12" thickBot="1">
      <c r="B6" s="1660" t="str">
        <f>'II-D-2 A&amp;G'!B6</f>
        <v xml:space="preserve"> </v>
      </c>
      <c r="C6" s="216"/>
      <c r="D6" s="535"/>
    </row>
    <row r="7" spans="1:21">
      <c r="B7" s="7"/>
    </row>
    <row r="8" spans="1:21" ht="12" thickBot="1">
      <c r="B8" s="4" t="s">
        <v>584</v>
      </c>
      <c r="E8" s="6">
        <v>1</v>
      </c>
      <c r="F8" s="6">
        <v>2</v>
      </c>
      <c r="G8" s="6">
        <v>3</v>
      </c>
      <c r="H8" s="6">
        <v>4</v>
      </c>
      <c r="I8" s="6">
        <v>5</v>
      </c>
      <c r="J8" s="6">
        <v>6</v>
      </c>
      <c r="K8" s="6">
        <v>7</v>
      </c>
      <c r="L8" s="6">
        <v>8</v>
      </c>
      <c r="M8" s="387">
        <v>9</v>
      </c>
      <c r="N8" s="387">
        <v>10</v>
      </c>
      <c r="O8" s="387">
        <v>11</v>
      </c>
      <c r="P8" s="387">
        <v>12</v>
      </c>
      <c r="Q8" s="3">
        <v>13</v>
      </c>
    </row>
    <row r="9" spans="1:21">
      <c r="A9" s="232"/>
      <c r="B9" s="388"/>
      <c r="C9" s="388"/>
      <c r="D9" s="388"/>
      <c r="E9" s="388"/>
      <c r="F9" s="388"/>
      <c r="G9" s="388"/>
      <c r="H9" s="356" t="s">
        <v>352</v>
      </c>
      <c r="I9" s="389" t="s">
        <v>355</v>
      </c>
      <c r="J9" s="388"/>
      <c r="K9" s="388"/>
      <c r="L9" s="388"/>
      <c r="M9" s="356"/>
      <c r="N9" s="356"/>
      <c r="O9" s="356"/>
      <c r="P9" s="390"/>
      <c r="Q9" s="356"/>
      <c r="R9" s="388"/>
    </row>
    <row r="10" spans="1:21">
      <c r="A10" s="233"/>
      <c r="B10" s="357" t="s">
        <v>611</v>
      </c>
      <c r="C10" s="357" t="s">
        <v>578</v>
      </c>
      <c r="D10" s="357" t="s">
        <v>583</v>
      </c>
      <c r="E10" s="391" t="s">
        <v>281</v>
      </c>
      <c r="F10" s="357" t="s">
        <v>282</v>
      </c>
      <c r="G10" s="357" t="s">
        <v>251</v>
      </c>
      <c r="H10" s="357" t="s">
        <v>283</v>
      </c>
      <c r="I10" s="392" t="s">
        <v>773</v>
      </c>
      <c r="J10" s="357" t="s">
        <v>284</v>
      </c>
      <c r="K10" s="357" t="s">
        <v>285</v>
      </c>
      <c r="L10" s="357" t="s">
        <v>383</v>
      </c>
      <c r="M10" s="357" t="s">
        <v>162</v>
      </c>
      <c r="N10" s="357" t="s">
        <v>163</v>
      </c>
      <c r="O10" s="357" t="s">
        <v>993</v>
      </c>
      <c r="P10" s="357" t="s">
        <v>270</v>
      </c>
      <c r="Q10" s="357" t="s">
        <v>283</v>
      </c>
      <c r="R10" s="357" t="s">
        <v>587</v>
      </c>
    </row>
    <row r="11" spans="1:21">
      <c r="A11" s="233" t="s">
        <v>272</v>
      </c>
      <c r="B11" s="357" t="s">
        <v>250</v>
      </c>
      <c r="C11" s="357"/>
      <c r="D11" s="357" t="s">
        <v>586</v>
      </c>
      <c r="E11" s="391" t="s">
        <v>352</v>
      </c>
      <c r="F11" s="357" t="s">
        <v>353</v>
      </c>
      <c r="G11" s="357" t="s">
        <v>176</v>
      </c>
      <c r="H11" s="357" t="s">
        <v>354</v>
      </c>
      <c r="I11" s="392" t="s">
        <v>774</v>
      </c>
      <c r="J11" s="357" t="s">
        <v>355</v>
      </c>
      <c r="K11" s="357" t="s">
        <v>356</v>
      </c>
      <c r="L11" s="357" t="s">
        <v>286</v>
      </c>
      <c r="M11" s="357"/>
      <c r="N11" s="357"/>
      <c r="O11" s="357"/>
      <c r="P11" s="357"/>
      <c r="Q11" s="357"/>
      <c r="R11" s="374"/>
      <c r="S11" s="2289"/>
      <c r="T11" s="2290"/>
      <c r="U11" s="2290"/>
    </row>
    <row r="12" spans="1:21" ht="13.5" thickBot="1">
      <c r="A12" s="234" t="s">
        <v>1083</v>
      </c>
      <c r="B12" s="358"/>
      <c r="C12" s="358"/>
      <c r="D12" s="358"/>
      <c r="E12" s="393"/>
      <c r="F12" s="358"/>
      <c r="G12" s="358"/>
      <c r="H12" s="358"/>
      <c r="I12" s="394" t="s">
        <v>286</v>
      </c>
      <c r="J12" s="358"/>
      <c r="K12" s="358"/>
      <c r="L12" s="358" t="s">
        <v>357</v>
      </c>
      <c r="M12" s="358"/>
      <c r="N12" s="358"/>
      <c r="O12" s="358"/>
      <c r="P12" s="358"/>
      <c r="Q12" s="359"/>
      <c r="R12" s="359"/>
      <c r="S12" s="420"/>
      <c r="T12" s="420"/>
      <c r="U12" s="420"/>
    </row>
    <row r="13" spans="1:21">
      <c r="B13" s="86"/>
      <c r="C13" s="86"/>
      <c r="D13" s="27"/>
      <c r="E13" s="103"/>
      <c r="F13" s="103"/>
      <c r="G13" s="103"/>
      <c r="H13" s="103"/>
      <c r="I13" s="262"/>
      <c r="J13" s="103"/>
      <c r="K13" s="103"/>
      <c r="L13" s="27"/>
      <c r="M13" s="103"/>
      <c r="N13" s="103"/>
      <c r="O13" s="103"/>
      <c r="P13" s="104"/>
      <c r="Q13" s="104"/>
    </row>
    <row r="14" spans="1:21">
      <c r="A14" s="3">
        <v>1</v>
      </c>
      <c r="B14" s="7" t="s">
        <v>330</v>
      </c>
      <c r="D14" s="8"/>
      <c r="E14" s="12"/>
      <c r="F14" s="12"/>
      <c r="G14" s="12"/>
      <c r="H14" s="12"/>
      <c r="I14" s="191"/>
      <c r="J14" s="12"/>
      <c r="K14" s="12"/>
      <c r="M14" s="12"/>
      <c r="N14" s="12"/>
      <c r="O14" s="12"/>
      <c r="P14" s="12"/>
    </row>
    <row r="15" spans="1:21" s="7" customFormat="1">
      <c r="A15" s="3">
        <f t="shared" ref="A15:A78" si="0">+A14+1</f>
        <v>2</v>
      </c>
      <c r="C15" s="51" t="s">
        <v>737</v>
      </c>
      <c r="D15" s="8" t="s">
        <v>492</v>
      </c>
      <c r="E15" s="23"/>
      <c r="F15" s="23"/>
      <c r="G15" s="23"/>
      <c r="H15" s="23"/>
      <c r="I15" s="196"/>
      <c r="J15" s="23"/>
      <c r="K15" s="23"/>
      <c r="L15" s="105"/>
      <c r="M15" s="23"/>
      <c r="N15" s="23"/>
      <c r="O15" s="23"/>
      <c r="P15" s="23"/>
      <c r="S15" s="240"/>
      <c r="T15" s="240"/>
      <c r="U15" s="240"/>
    </row>
    <row r="16" spans="1:21">
      <c r="A16" s="3">
        <f t="shared" si="0"/>
        <v>3</v>
      </c>
      <c r="B16" s="4" t="s">
        <v>331</v>
      </c>
      <c r="C16" s="4" t="s">
        <v>328</v>
      </c>
      <c r="E16" s="12">
        <f>'[10]II-D-3 Payroll'!E16+'[9]II-D-3 PAYROLL'!E16</f>
        <v>2202239.3267407091</v>
      </c>
      <c r="F16" s="12">
        <f>'[10]II-D-3 Payroll'!F16+'[9]II-D-3 PAYROLL'!F16</f>
        <v>0</v>
      </c>
      <c r="G16" s="12">
        <f>'[10]II-D-3 Payroll'!G16+'[9]II-D-3 PAYROLL'!G16</f>
        <v>0</v>
      </c>
      <c r="H16" s="12">
        <f t="shared" ref="H16:H25" si="1">+E16-F16+G16</f>
        <v>2202239.3267407091</v>
      </c>
      <c r="I16" s="191">
        <v>1</v>
      </c>
      <c r="J16" s="12">
        <f>SUM((H16-M16)*I16)+M16</f>
        <v>2202239.3267407091</v>
      </c>
      <c r="K16" s="1497" t="s">
        <v>1629</v>
      </c>
      <c r="L16" s="13" t="s">
        <v>517</v>
      </c>
      <c r="M16" s="12">
        <f>'[10]II-D-3 Payroll'!M16+'[9]II-D-3 PAYROLL'!M16</f>
        <v>2202239.3267407105</v>
      </c>
      <c r="N16" s="12">
        <f>'[10]II-D-3 Payroll'!N16+'[9]II-D-3 PAYROLL'!N16</f>
        <v>-1.6298145055770874E-9</v>
      </c>
      <c r="O16" s="12">
        <f>'[10]II-D-3 Payroll'!O16+'[9]II-D-3 PAYROLL'!O16</f>
        <v>0</v>
      </c>
      <c r="P16" s="12">
        <f>'[10]II-D-3 Payroll'!P16+'[9]II-D-3 PAYROLL'!P16</f>
        <v>0</v>
      </c>
      <c r="Q16" s="11">
        <f t="shared" ref="Q16:Q25" si="2">+SUM(M16:P16)</f>
        <v>2202239.3267407091</v>
      </c>
    </row>
    <row r="17" spans="1:21">
      <c r="A17" s="3">
        <f t="shared" si="0"/>
        <v>4</v>
      </c>
      <c r="B17" s="4" t="s">
        <v>332</v>
      </c>
      <c r="C17" s="4" t="s">
        <v>333</v>
      </c>
      <c r="E17" s="12">
        <f>'[10]II-D-3 Payroll'!E17+'[9]II-D-3 PAYROLL'!E17</f>
        <v>74944.616761052879</v>
      </c>
      <c r="F17" s="12">
        <f>'[10]II-D-3 Payroll'!F17+'[9]II-D-3 PAYROLL'!F17</f>
        <v>0</v>
      </c>
      <c r="G17" s="12">
        <f>'[10]II-D-3 Payroll'!G17+'[9]II-D-3 PAYROLL'!G17</f>
        <v>0</v>
      </c>
      <c r="H17" s="12">
        <f t="shared" si="1"/>
        <v>74944.616761052879</v>
      </c>
      <c r="I17" s="191">
        <v>1</v>
      </c>
      <c r="J17" s="12">
        <f>SUM((H17-M17)*I17)+M17</f>
        <v>74944.616761052879</v>
      </c>
      <c r="K17" s="1497" t="s">
        <v>1629</v>
      </c>
      <c r="L17" s="13" t="s">
        <v>517</v>
      </c>
      <c r="M17" s="12">
        <f>'[10]II-D-3 Payroll'!M17+'[9]II-D-3 PAYROLL'!M17</f>
        <v>74944.616761052879</v>
      </c>
      <c r="N17" s="12">
        <f>'[10]II-D-3 Payroll'!N17+'[9]II-D-3 PAYROLL'!N17</f>
        <v>0</v>
      </c>
      <c r="O17" s="12">
        <f>'[10]II-D-3 Payroll'!O17+'[9]II-D-3 PAYROLL'!O17</f>
        <v>0</v>
      </c>
      <c r="P17" s="12">
        <f>'[10]II-D-3 Payroll'!P17+'[9]II-D-3 PAYROLL'!P17</f>
        <v>0</v>
      </c>
      <c r="Q17" s="11">
        <f t="shared" si="2"/>
        <v>74944.616761052879</v>
      </c>
    </row>
    <row r="18" spans="1:21">
      <c r="A18" s="3">
        <f t="shared" si="0"/>
        <v>5</v>
      </c>
      <c r="B18" s="4" t="s">
        <v>334</v>
      </c>
      <c r="C18" s="4" t="s">
        <v>714</v>
      </c>
      <c r="E18" s="12">
        <f>'[10]II-D-3 Payroll'!E18+'[9]II-D-3 PAYROLL'!E18</f>
        <v>856963.20472274441</v>
      </c>
      <c r="F18" s="12">
        <f>'[10]II-D-3 Payroll'!F18+'[9]II-D-3 PAYROLL'!F18</f>
        <v>0</v>
      </c>
      <c r="G18" s="12">
        <f>'[10]II-D-3 Payroll'!G18+'[9]II-D-3 PAYROLL'!G18</f>
        <v>0</v>
      </c>
      <c r="H18" s="12">
        <f t="shared" si="1"/>
        <v>856963.20472274441</v>
      </c>
      <c r="I18" s="191">
        <v>1</v>
      </c>
      <c r="J18" s="12">
        <f t="shared" ref="J18:J25" si="3">SUM((H18-M18)*I18)+M18</f>
        <v>856963.20472274441</v>
      </c>
      <c r="K18" s="1497" t="s">
        <v>1629</v>
      </c>
      <c r="L18" s="13" t="s">
        <v>517</v>
      </c>
      <c r="M18" s="12">
        <f>'[10]II-D-3 Payroll'!M18+'[9]II-D-3 PAYROLL'!M18</f>
        <v>856963.20472274465</v>
      </c>
      <c r="N18" s="12">
        <f>'[10]II-D-3 Payroll'!N18+'[9]II-D-3 PAYROLL'!N18</f>
        <v>-1.1641532182693481E-10</v>
      </c>
      <c r="O18" s="12">
        <f>'[10]II-D-3 Payroll'!O18+'[9]II-D-3 PAYROLL'!O18</f>
        <v>0</v>
      </c>
      <c r="P18" s="12">
        <f>'[10]II-D-3 Payroll'!P18+'[9]II-D-3 PAYROLL'!P18</f>
        <v>0</v>
      </c>
      <c r="Q18" s="11">
        <f t="shared" si="2"/>
        <v>856963.20472274453</v>
      </c>
    </row>
    <row r="19" spans="1:21">
      <c r="A19" s="3">
        <f t="shared" si="0"/>
        <v>6</v>
      </c>
      <c r="B19" s="4" t="s">
        <v>335</v>
      </c>
      <c r="C19" s="4" t="s">
        <v>336</v>
      </c>
      <c r="E19" s="12">
        <f>'[10]II-D-3 Payroll'!E19+'[9]II-D-3 PAYROLL'!E19</f>
        <v>25014.186666415291</v>
      </c>
      <c r="F19" s="12">
        <f>'[10]II-D-3 Payroll'!F19+'[9]II-D-3 PAYROLL'!F19</f>
        <v>0</v>
      </c>
      <c r="G19" s="12">
        <f>'[10]II-D-3 Payroll'!G19+'[9]II-D-3 PAYROLL'!G19</f>
        <v>0</v>
      </c>
      <c r="H19" s="12">
        <f t="shared" si="1"/>
        <v>25014.186666415291</v>
      </c>
      <c r="I19" s="191">
        <v>1</v>
      </c>
      <c r="J19" s="12">
        <f t="shared" si="3"/>
        <v>25014.186666415291</v>
      </c>
      <c r="K19" s="1497" t="s">
        <v>1629</v>
      </c>
      <c r="L19" s="13" t="s">
        <v>517</v>
      </c>
      <c r="M19" s="12">
        <f>'[10]II-D-3 Payroll'!M19+'[9]II-D-3 PAYROLL'!M19</f>
        <v>25014.186666415291</v>
      </c>
      <c r="N19" s="12">
        <f>'[10]II-D-3 Payroll'!N19+'[9]II-D-3 PAYROLL'!N19</f>
        <v>0</v>
      </c>
      <c r="O19" s="12">
        <f>'[10]II-D-3 Payroll'!O19+'[9]II-D-3 PAYROLL'!O19</f>
        <v>0</v>
      </c>
      <c r="P19" s="12">
        <f>'[10]II-D-3 Payroll'!P19+'[9]II-D-3 PAYROLL'!P19</f>
        <v>0</v>
      </c>
      <c r="Q19" s="11">
        <f t="shared" si="2"/>
        <v>25014.186666415291</v>
      </c>
    </row>
    <row r="20" spans="1:21">
      <c r="A20" s="3">
        <f t="shared" si="0"/>
        <v>7</v>
      </c>
      <c r="B20" s="4" t="s">
        <v>337</v>
      </c>
      <c r="C20" s="4" t="s">
        <v>338</v>
      </c>
      <c r="E20" s="12">
        <f>'[10]II-D-3 Payroll'!E20+'[9]II-D-3 PAYROLL'!E20</f>
        <v>0</v>
      </c>
      <c r="F20" s="12">
        <f>'[10]II-D-3 Payroll'!F20+'[9]II-D-3 PAYROLL'!F20</f>
        <v>0</v>
      </c>
      <c r="G20" s="12">
        <f>'[10]II-D-3 Payroll'!G20+'[9]II-D-3 PAYROLL'!G20</f>
        <v>0</v>
      </c>
      <c r="H20" s="12">
        <f t="shared" si="1"/>
        <v>0</v>
      </c>
      <c r="I20" s="191"/>
      <c r="J20" s="12">
        <f t="shared" si="3"/>
        <v>0</v>
      </c>
      <c r="K20" s="1497" t="s">
        <v>1629</v>
      </c>
      <c r="L20" s="13" t="s">
        <v>517</v>
      </c>
      <c r="M20" s="12">
        <f>'[10]II-D-3 Payroll'!M20+'[9]II-D-3 PAYROLL'!M20</f>
        <v>0</v>
      </c>
      <c r="N20" s="12">
        <f>'[10]II-D-3 Payroll'!N20+'[9]II-D-3 PAYROLL'!N20</f>
        <v>0</v>
      </c>
      <c r="O20" s="12">
        <f>'[10]II-D-3 Payroll'!O20+'[9]II-D-3 PAYROLL'!O20</f>
        <v>0</v>
      </c>
      <c r="P20" s="12">
        <f>'[10]II-D-3 Payroll'!P20+'[9]II-D-3 PAYROLL'!P20</f>
        <v>0</v>
      </c>
      <c r="Q20" s="11"/>
    </row>
    <row r="21" spans="1:21">
      <c r="A21" s="3">
        <f t="shared" si="0"/>
        <v>8</v>
      </c>
      <c r="B21" s="4" t="s">
        <v>339</v>
      </c>
      <c r="C21" s="5" t="s">
        <v>340</v>
      </c>
      <c r="E21" s="12">
        <f>'[10]II-D-3 Payroll'!E21+'[9]II-D-3 PAYROLL'!E21</f>
        <v>0</v>
      </c>
      <c r="F21" s="12">
        <f>'[10]II-D-3 Payroll'!F21+'[9]II-D-3 PAYROLL'!F21</f>
        <v>0</v>
      </c>
      <c r="G21" s="12">
        <f>'[10]II-D-3 Payroll'!G21+'[9]II-D-3 PAYROLL'!G21</f>
        <v>0</v>
      </c>
      <c r="H21" s="12">
        <f t="shared" si="1"/>
        <v>0</v>
      </c>
      <c r="I21" s="191"/>
      <c r="J21" s="12">
        <f t="shared" si="3"/>
        <v>0</v>
      </c>
      <c r="K21" s="1497" t="s">
        <v>1629</v>
      </c>
      <c r="L21" s="13" t="s">
        <v>517</v>
      </c>
      <c r="M21" s="12">
        <f>'[10]II-D-3 Payroll'!M21+'[9]II-D-3 PAYROLL'!M21</f>
        <v>0</v>
      </c>
      <c r="N21" s="12">
        <f>'[10]II-D-3 Payroll'!N21+'[9]II-D-3 PAYROLL'!N21</f>
        <v>0</v>
      </c>
      <c r="O21" s="12">
        <f>'[10]II-D-3 Payroll'!O21+'[9]II-D-3 PAYROLL'!O21</f>
        <v>0</v>
      </c>
      <c r="P21" s="12">
        <f>'[10]II-D-3 Payroll'!P21+'[9]II-D-3 PAYROLL'!P21</f>
        <v>0</v>
      </c>
      <c r="Q21" s="11">
        <f t="shared" si="2"/>
        <v>0</v>
      </c>
    </row>
    <row r="22" spans="1:21">
      <c r="A22" s="3">
        <f t="shared" si="0"/>
        <v>9</v>
      </c>
      <c r="B22" s="4" t="s">
        <v>341</v>
      </c>
      <c r="C22" s="5" t="s">
        <v>340</v>
      </c>
      <c r="E22" s="12">
        <f>'[10]II-D-3 Payroll'!E22+'[9]II-D-3 PAYROLL'!E22</f>
        <v>0</v>
      </c>
      <c r="F22" s="12">
        <f>'[10]II-D-3 Payroll'!F22+'[9]II-D-3 PAYROLL'!F22</f>
        <v>0</v>
      </c>
      <c r="G22" s="12">
        <f>'[10]II-D-3 Payroll'!G22+'[9]II-D-3 PAYROLL'!G22</f>
        <v>0</v>
      </c>
      <c r="H22" s="12">
        <f t="shared" si="1"/>
        <v>0</v>
      </c>
      <c r="I22" s="191"/>
      <c r="J22" s="12">
        <f t="shared" si="3"/>
        <v>0</v>
      </c>
      <c r="K22" s="1497" t="s">
        <v>1629</v>
      </c>
      <c r="L22" s="13" t="s">
        <v>517</v>
      </c>
      <c r="M22" s="12">
        <f>'[10]II-D-3 Payroll'!M22+'[9]II-D-3 PAYROLL'!M22</f>
        <v>0</v>
      </c>
      <c r="N22" s="12">
        <f>'[10]II-D-3 Payroll'!N22+'[9]II-D-3 PAYROLL'!N22</f>
        <v>0</v>
      </c>
      <c r="O22" s="12">
        <f>'[10]II-D-3 Payroll'!O22+'[9]II-D-3 PAYROLL'!O22</f>
        <v>0</v>
      </c>
      <c r="P22" s="12">
        <f>'[10]II-D-3 Payroll'!P22+'[9]II-D-3 PAYROLL'!P22</f>
        <v>0</v>
      </c>
      <c r="Q22" s="11">
        <f t="shared" si="2"/>
        <v>0</v>
      </c>
    </row>
    <row r="23" spans="1:21">
      <c r="A23" s="3">
        <f t="shared" si="0"/>
        <v>10</v>
      </c>
      <c r="B23" s="4" t="s">
        <v>342</v>
      </c>
      <c r="C23" s="4" t="s">
        <v>343</v>
      </c>
      <c r="E23" s="12">
        <f>'[10]II-D-3 Payroll'!E23+'[9]II-D-3 PAYROLL'!E23</f>
        <v>813017.32957358775</v>
      </c>
      <c r="F23" s="12">
        <f>'[10]II-D-3 Payroll'!F23+'[9]II-D-3 PAYROLL'!F23</f>
        <v>0</v>
      </c>
      <c r="G23" s="12">
        <f>'[10]II-D-3 Payroll'!G23+'[9]II-D-3 PAYROLL'!G23</f>
        <v>0</v>
      </c>
      <c r="H23" s="12">
        <f t="shared" si="1"/>
        <v>813017.32957358775</v>
      </c>
      <c r="I23" s="191">
        <v>1</v>
      </c>
      <c r="J23" s="12">
        <f t="shared" si="3"/>
        <v>813017.32957358775</v>
      </c>
      <c r="K23" s="1497" t="s">
        <v>1629</v>
      </c>
      <c r="L23" s="13" t="s">
        <v>517</v>
      </c>
      <c r="M23" s="12">
        <f>'[10]II-D-3 Payroll'!M23+'[9]II-D-3 PAYROLL'!M23</f>
        <v>813017.32957358798</v>
      </c>
      <c r="N23" s="12">
        <f>'[10]II-D-3 Payroll'!N23+'[9]II-D-3 PAYROLL'!N23</f>
        <v>-3.4924596548080444E-10</v>
      </c>
      <c r="O23" s="12">
        <f>'[10]II-D-3 Payroll'!O23+'[9]II-D-3 PAYROLL'!O23</f>
        <v>0</v>
      </c>
      <c r="P23" s="12">
        <f>'[10]II-D-3 Payroll'!P23+'[9]II-D-3 PAYROLL'!P23</f>
        <v>0</v>
      </c>
      <c r="Q23" s="11">
        <f t="shared" si="2"/>
        <v>813017.32957358763</v>
      </c>
    </row>
    <row r="24" spans="1:21">
      <c r="A24" s="3">
        <f t="shared" si="0"/>
        <v>11</v>
      </c>
      <c r="B24" s="4" t="s">
        <v>344</v>
      </c>
      <c r="C24" s="4" t="s">
        <v>739</v>
      </c>
      <c r="E24" s="12">
        <f>'[10]II-D-3 Payroll'!E24+'[9]II-D-3 PAYROLL'!E24</f>
        <v>0</v>
      </c>
      <c r="F24" s="12">
        <f>'[10]II-D-3 Payroll'!F24+'[9]II-D-3 PAYROLL'!F24</f>
        <v>0</v>
      </c>
      <c r="G24" s="12">
        <f>'[10]II-D-3 Payroll'!G24+'[9]II-D-3 PAYROLL'!G24</f>
        <v>0</v>
      </c>
      <c r="H24" s="12">
        <f t="shared" si="1"/>
        <v>0</v>
      </c>
      <c r="I24" s="191">
        <v>0</v>
      </c>
      <c r="J24" s="12">
        <f t="shared" si="3"/>
        <v>0</v>
      </c>
      <c r="K24" s="1497" t="s">
        <v>1629</v>
      </c>
      <c r="L24" s="13" t="s">
        <v>517</v>
      </c>
      <c r="M24" s="12">
        <f>'[10]II-D-3 Payroll'!M24+'[9]II-D-3 PAYROLL'!M24</f>
        <v>0</v>
      </c>
      <c r="N24" s="12">
        <f>'[10]II-D-3 Payroll'!N24+'[9]II-D-3 PAYROLL'!N24</f>
        <v>0</v>
      </c>
      <c r="O24" s="12">
        <f>'[10]II-D-3 Payroll'!O24+'[9]II-D-3 PAYROLL'!O24</f>
        <v>0</v>
      </c>
      <c r="P24" s="12">
        <f>'[10]II-D-3 Payroll'!P24+'[9]II-D-3 PAYROLL'!P24</f>
        <v>0</v>
      </c>
      <c r="Q24" s="11">
        <f t="shared" si="2"/>
        <v>0</v>
      </c>
    </row>
    <row r="25" spans="1:21">
      <c r="A25" s="3">
        <f t="shared" si="0"/>
        <v>12</v>
      </c>
      <c r="B25" s="4" t="s">
        <v>738</v>
      </c>
      <c r="C25" s="4" t="s">
        <v>792</v>
      </c>
      <c r="E25" s="12"/>
      <c r="F25" s="12"/>
      <c r="G25" s="12"/>
      <c r="H25" s="12">
        <f t="shared" si="1"/>
        <v>0</v>
      </c>
      <c r="I25" s="191">
        <f>+I24</f>
        <v>0</v>
      </c>
      <c r="J25" s="12">
        <f t="shared" si="3"/>
        <v>0</v>
      </c>
      <c r="K25" s="1497" t="s">
        <v>1629</v>
      </c>
      <c r="L25" s="13" t="s">
        <v>517</v>
      </c>
      <c r="M25" s="12"/>
      <c r="N25" s="12"/>
      <c r="O25" s="12"/>
      <c r="P25" s="12"/>
      <c r="Q25" s="11">
        <f t="shared" si="2"/>
        <v>0</v>
      </c>
    </row>
    <row r="26" spans="1:21">
      <c r="A26" s="3">
        <f t="shared" si="0"/>
        <v>13</v>
      </c>
      <c r="E26" s="12"/>
      <c r="F26" s="12"/>
      <c r="G26" s="12"/>
      <c r="H26" s="12"/>
      <c r="I26" s="191"/>
      <c r="J26" s="12"/>
      <c r="K26" s="12"/>
      <c r="M26" s="12"/>
      <c r="N26" s="12"/>
      <c r="O26" s="12"/>
      <c r="P26" s="12"/>
      <c r="Q26" s="11"/>
    </row>
    <row r="27" spans="1:21" s="7" customFormat="1">
      <c r="A27" s="3">
        <f t="shared" si="0"/>
        <v>14</v>
      </c>
      <c r="C27" s="78" t="s">
        <v>360</v>
      </c>
      <c r="D27" s="8"/>
      <c r="E27" s="23">
        <f>+SUM(E16:E26)</f>
        <v>3972178.6644645091</v>
      </c>
      <c r="F27" s="23">
        <f>+SUM(F16:F26)</f>
        <v>0</v>
      </c>
      <c r="G27" s="23">
        <f>+SUM(G16:G26)</f>
        <v>0</v>
      </c>
      <c r="H27" s="23">
        <f>+SUM(H16:H26)</f>
        <v>3972178.6644645091</v>
      </c>
      <c r="I27" s="196"/>
      <c r="J27" s="23">
        <f>+SUM(J16:J26)</f>
        <v>3972178.6644645091</v>
      </c>
      <c r="K27" s="23"/>
      <c r="L27" s="22"/>
      <c r="M27" s="23">
        <f t="shared" ref="M27:P27" si="4">+SUM(M16:M26)</f>
        <v>3972178.6644645114</v>
      </c>
      <c r="N27" s="23">
        <f t="shared" si="4"/>
        <v>-2.0954757928848267E-9</v>
      </c>
      <c r="O27" s="23">
        <f t="shared" si="4"/>
        <v>0</v>
      </c>
      <c r="P27" s="23">
        <f t="shared" si="4"/>
        <v>0</v>
      </c>
      <c r="Q27" s="23">
        <f>+SUM(Q16:Q26)</f>
        <v>3972178.6644645091</v>
      </c>
      <c r="S27" s="240"/>
      <c r="T27" s="240"/>
      <c r="U27" s="240"/>
    </row>
    <row r="28" spans="1:21">
      <c r="A28" s="3">
        <f t="shared" si="0"/>
        <v>15</v>
      </c>
      <c r="E28" s="12"/>
      <c r="F28" s="12"/>
      <c r="G28" s="12"/>
      <c r="H28" s="12"/>
      <c r="I28" s="191"/>
      <c r="J28" s="12"/>
      <c r="K28" s="12"/>
      <c r="M28" s="12"/>
      <c r="N28" s="12"/>
      <c r="O28" s="12"/>
      <c r="P28" s="12"/>
    </row>
    <row r="29" spans="1:21" s="7" customFormat="1">
      <c r="A29" s="3">
        <f t="shared" si="0"/>
        <v>16</v>
      </c>
      <c r="C29" s="51" t="s">
        <v>648</v>
      </c>
      <c r="D29" s="8" t="s">
        <v>492</v>
      </c>
      <c r="E29" s="23"/>
      <c r="F29" s="23"/>
      <c r="G29" s="23"/>
      <c r="H29" s="23"/>
      <c r="I29" s="196"/>
      <c r="J29" s="23"/>
      <c r="K29" s="23"/>
      <c r="L29" s="105"/>
      <c r="M29" s="23"/>
      <c r="N29" s="23"/>
      <c r="O29" s="23"/>
      <c r="P29" s="23"/>
      <c r="S29" s="240"/>
      <c r="T29" s="240"/>
      <c r="U29" s="240"/>
    </row>
    <row r="30" spans="1:21">
      <c r="A30" s="3">
        <f t="shared" si="0"/>
        <v>17</v>
      </c>
      <c r="B30" s="4" t="s">
        <v>345</v>
      </c>
      <c r="C30" s="4" t="s">
        <v>329</v>
      </c>
      <c r="E30" s="12">
        <f>'[10]II-D-3 Payroll'!E29+'[9]II-D-3 PAYROLL'!E30</f>
        <v>36038.789239583639</v>
      </c>
      <c r="F30" s="12">
        <f>'[10]II-D-3 Payroll'!F29+'[9]II-D-3 PAYROLL'!F30</f>
        <v>0</v>
      </c>
      <c r="G30" s="12">
        <f>'[10]II-D-3 Payroll'!G29+'[9]II-D-3 PAYROLL'!G30</f>
        <v>0</v>
      </c>
      <c r="H30" s="12">
        <f t="shared" ref="H30:H36" si="5">+E30-F30+G30</f>
        <v>36038.789239583639</v>
      </c>
      <c r="I30" s="191">
        <v>1</v>
      </c>
      <c r="J30" s="12">
        <f t="shared" ref="J30:J36" si="6">SUM((H30-M30)*I30)+M30</f>
        <v>36038.789239583639</v>
      </c>
      <c r="K30" s="1497" t="s">
        <v>1629</v>
      </c>
      <c r="L30" s="13" t="s">
        <v>517</v>
      </c>
      <c r="M30" s="12">
        <f>'[10]II-D-3 Payroll'!M29+'[9]II-D-3 PAYROLL'!M30</f>
        <v>36038.789239583639</v>
      </c>
      <c r="N30" s="12">
        <f>'[10]II-D-3 Payroll'!N29+'[9]II-D-3 PAYROLL'!N30</f>
        <v>0</v>
      </c>
      <c r="O30" s="12">
        <f>'[10]II-D-3 Payroll'!O29+'[9]II-D-3 PAYROLL'!O30</f>
        <v>0</v>
      </c>
      <c r="P30" s="12">
        <f>'[10]II-D-3 Payroll'!P29+'[9]II-D-3 PAYROLL'!P30</f>
        <v>0</v>
      </c>
      <c r="Q30" s="11">
        <f t="shared" ref="Q30:Q36" si="7">+SUM(M30:P30)</f>
        <v>36038.789239583639</v>
      </c>
    </row>
    <row r="31" spans="1:21">
      <c r="A31" s="3">
        <f t="shared" si="0"/>
        <v>18</v>
      </c>
      <c r="B31" s="4" t="s">
        <v>346</v>
      </c>
      <c r="C31" s="5" t="s">
        <v>327</v>
      </c>
      <c r="E31" s="12">
        <f>'[10]II-D-3 Payroll'!E30+'[9]II-D-3 PAYROLL'!E31</f>
        <v>21098.618076107683</v>
      </c>
      <c r="F31" s="12">
        <f>'[10]II-D-3 Payroll'!F30+'[9]II-D-3 PAYROLL'!F31</f>
        <v>0</v>
      </c>
      <c r="G31" s="12">
        <f>'[10]II-D-3 Payroll'!G30+'[9]II-D-3 PAYROLL'!G31</f>
        <v>0</v>
      </c>
      <c r="H31" s="12">
        <f t="shared" si="5"/>
        <v>21098.618076107683</v>
      </c>
      <c r="I31" s="191">
        <v>1</v>
      </c>
      <c r="J31" s="12">
        <f t="shared" si="6"/>
        <v>21098.618076107683</v>
      </c>
      <c r="K31" s="1497" t="s">
        <v>1629</v>
      </c>
      <c r="L31" s="13" t="s">
        <v>517</v>
      </c>
      <c r="M31" s="12">
        <f>'[10]II-D-3 Payroll'!M30+'[9]II-D-3 PAYROLL'!M31</f>
        <v>21098.618076107719</v>
      </c>
      <c r="N31" s="12">
        <f>'[10]II-D-3 Payroll'!N30+'[9]II-D-3 PAYROLL'!N31</f>
        <v>-3.637978807091713E-11</v>
      </c>
      <c r="O31" s="12">
        <f>'[10]II-D-3 Payroll'!O30+'[9]II-D-3 PAYROLL'!O31</f>
        <v>0</v>
      </c>
      <c r="P31" s="12">
        <f>'[10]II-D-3 Payroll'!P30+'[9]II-D-3 PAYROLL'!P31</f>
        <v>0</v>
      </c>
      <c r="Q31" s="11">
        <f t="shared" si="7"/>
        <v>21098.618076107683</v>
      </c>
    </row>
    <row r="32" spans="1:21">
      <c r="A32" s="3">
        <f t="shared" si="0"/>
        <v>19</v>
      </c>
      <c r="B32" s="4" t="s">
        <v>347</v>
      </c>
      <c r="C32" s="4" t="s">
        <v>616</v>
      </c>
      <c r="E32" s="12">
        <f>'[10]II-D-3 Payroll'!E31+'[9]II-D-3 PAYROLL'!E32</f>
        <v>3523336.4501381693</v>
      </c>
      <c r="F32" s="12">
        <f>'[10]II-D-3 Payroll'!F31+'[9]II-D-3 PAYROLL'!F32</f>
        <v>0</v>
      </c>
      <c r="G32" s="12">
        <f>'[10]II-D-3 Payroll'!G31+'[9]II-D-3 PAYROLL'!G32</f>
        <v>0</v>
      </c>
      <c r="H32" s="12">
        <f t="shared" si="5"/>
        <v>3523336.4501381693</v>
      </c>
      <c r="I32" s="191">
        <v>1</v>
      </c>
      <c r="J32" s="12">
        <f t="shared" si="6"/>
        <v>3523336.4501381693</v>
      </c>
      <c r="K32" s="1497" t="s">
        <v>1629</v>
      </c>
      <c r="L32" s="13" t="s">
        <v>517</v>
      </c>
      <c r="M32" s="12">
        <f>'[10]II-D-3 Payroll'!M31+'[9]II-D-3 PAYROLL'!M32</f>
        <v>3523336.4501381693</v>
      </c>
      <c r="N32" s="12">
        <f>'[10]II-D-3 Payroll'!N31+'[9]II-D-3 PAYROLL'!N32</f>
        <v>0</v>
      </c>
      <c r="O32" s="12">
        <f>'[10]II-D-3 Payroll'!O31+'[9]II-D-3 PAYROLL'!O32</f>
        <v>0</v>
      </c>
      <c r="P32" s="12">
        <f>'[10]II-D-3 Payroll'!P31+'[9]II-D-3 PAYROLL'!P32</f>
        <v>0</v>
      </c>
      <c r="Q32" s="11">
        <f t="shared" si="7"/>
        <v>3523336.4501381693</v>
      </c>
    </row>
    <row r="33" spans="1:21">
      <c r="A33" s="3">
        <f t="shared" si="0"/>
        <v>20</v>
      </c>
      <c r="B33" s="4" t="s">
        <v>617</v>
      </c>
      <c r="C33" s="4" t="s">
        <v>618</v>
      </c>
      <c r="E33" s="12">
        <f>'[10]II-D-3 Payroll'!E32+'[9]II-D-3 PAYROLL'!E33</f>
        <v>717571.00480408489</v>
      </c>
      <c r="F33" s="12">
        <f>'[10]II-D-3 Payroll'!F32+'[9]II-D-3 PAYROLL'!F33</f>
        <v>0</v>
      </c>
      <c r="G33" s="12">
        <f>'[10]II-D-3 Payroll'!G32+'[9]II-D-3 PAYROLL'!G33</f>
        <v>0</v>
      </c>
      <c r="H33" s="12">
        <f t="shared" si="5"/>
        <v>717571.00480408489</v>
      </c>
      <c r="I33" s="191">
        <v>1</v>
      </c>
      <c r="J33" s="12">
        <f t="shared" si="6"/>
        <v>717571.00480408489</v>
      </c>
      <c r="K33" s="1497" t="s">
        <v>1629</v>
      </c>
      <c r="L33" s="13" t="s">
        <v>517</v>
      </c>
      <c r="M33" s="12">
        <f>'[10]II-D-3 Payroll'!M32+'[9]II-D-3 PAYROLL'!M33</f>
        <v>717571.00480408489</v>
      </c>
      <c r="N33" s="12">
        <f>'[10]II-D-3 Payroll'!N32+'[9]II-D-3 PAYROLL'!N33</f>
        <v>0</v>
      </c>
      <c r="O33" s="12">
        <f>'[10]II-D-3 Payroll'!O32+'[9]II-D-3 PAYROLL'!O33</f>
        <v>0</v>
      </c>
      <c r="P33" s="12">
        <f>'[10]II-D-3 Payroll'!P32+'[9]II-D-3 PAYROLL'!P33</f>
        <v>0</v>
      </c>
      <c r="Q33" s="11">
        <f t="shared" si="7"/>
        <v>717571.00480408489</v>
      </c>
    </row>
    <row r="34" spans="1:21">
      <c r="A34" s="3">
        <f t="shared" si="0"/>
        <v>21</v>
      </c>
      <c r="B34" s="4" t="s">
        <v>619</v>
      </c>
      <c r="C34" s="5" t="s">
        <v>620</v>
      </c>
      <c r="E34" s="12">
        <f>'[10]II-D-3 Payroll'!E33+'[9]II-D-3 PAYROLL'!E34</f>
        <v>0</v>
      </c>
      <c r="F34" s="12">
        <f>'[10]II-D-3 Payroll'!F33+'[9]II-D-3 PAYROLL'!F34</f>
        <v>0</v>
      </c>
      <c r="G34" s="12">
        <f>'[10]II-D-3 Payroll'!G33+'[9]II-D-3 PAYROLL'!G34</f>
        <v>0</v>
      </c>
      <c r="H34" s="12">
        <f t="shared" si="5"/>
        <v>0</v>
      </c>
      <c r="I34" s="191">
        <v>0</v>
      </c>
      <c r="J34" s="12">
        <f t="shared" si="6"/>
        <v>0</v>
      </c>
      <c r="K34" s="1497" t="s">
        <v>1629</v>
      </c>
      <c r="L34" s="13" t="s">
        <v>517</v>
      </c>
      <c r="M34" s="12">
        <f>'[10]II-D-3 Payroll'!M33+'[9]II-D-3 PAYROLL'!M34</f>
        <v>0</v>
      </c>
      <c r="N34" s="12">
        <f>'[10]II-D-3 Payroll'!N33+'[9]II-D-3 PAYROLL'!N34</f>
        <v>0</v>
      </c>
      <c r="O34" s="12">
        <f>'[10]II-D-3 Payroll'!O33+'[9]II-D-3 PAYROLL'!O34</f>
        <v>0</v>
      </c>
      <c r="P34" s="12">
        <f>'[10]II-D-3 Payroll'!P33+'[9]II-D-3 PAYROLL'!P34</f>
        <v>0</v>
      </c>
      <c r="Q34" s="11">
        <f t="shared" si="7"/>
        <v>0</v>
      </c>
    </row>
    <row r="35" spans="1:21">
      <c r="A35" s="3">
        <f t="shared" si="0"/>
        <v>22</v>
      </c>
      <c r="B35" s="4" t="s">
        <v>621</v>
      </c>
      <c r="C35" s="5" t="s">
        <v>622</v>
      </c>
      <c r="E35" s="12">
        <f>'[10]II-D-3 Payroll'!E34+'[9]II-D-3 PAYROLL'!E35</f>
        <v>26087.427862982775</v>
      </c>
      <c r="F35" s="12">
        <f>'[10]II-D-3 Payroll'!F34+'[9]II-D-3 PAYROLL'!F35</f>
        <v>0</v>
      </c>
      <c r="G35" s="12">
        <f>'[10]II-D-3 Payroll'!G34+'[9]II-D-3 PAYROLL'!G35</f>
        <v>0</v>
      </c>
      <c r="H35" s="12">
        <f t="shared" si="5"/>
        <v>26087.427862982775</v>
      </c>
      <c r="I35" s="191">
        <v>1</v>
      </c>
      <c r="J35" s="12">
        <f t="shared" si="6"/>
        <v>26087.427862982775</v>
      </c>
      <c r="K35" s="1497" t="s">
        <v>1629</v>
      </c>
      <c r="L35" s="13" t="s">
        <v>517</v>
      </c>
      <c r="M35" s="12">
        <f>'[10]II-D-3 Payroll'!M34+'[9]II-D-3 PAYROLL'!M35</f>
        <v>26087.427862982724</v>
      </c>
      <c r="N35" s="12">
        <f>'[10]II-D-3 Payroll'!N34+'[9]II-D-3 PAYROLL'!N35</f>
        <v>5.0931703299283981E-11</v>
      </c>
      <c r="O35" s="12">
        <f>'[10]II-D-3 Payroll'!O34+'[9]II-D-3 PAYROLL'!O35</f>
        <v>0</v>
      </c>
      <c r="P35" s="12">
        <f>'[10]II-D-3 Payroll'!P34+'[9]II-D-3 PAYROLL'!P35</f>
        <v>0</v>
      </c>
      <c r="Q35" s="11">
        <f t="shared" si="7"/>
        <v>26087.427862982775</v>
      </c>
    </row>
    <row r="36" spans="1:21">
      <c r="A36" s="3">
        <f t="shared" si="0"/>
        <v>23</v>
      </c>
      <c r="C36" s="4" t="s">
        <v>431</v>
      </c>
      <c r="E36" s="12">
        <f>'[10]II-D-3 Payroll'!E35+'[9]II-D-3 PAYROLL'!E36</f>
        <v>0</v>
      </c>
      <c r="F36" s="12">
        <f>'[10]II-D-3 Payroll'!F35+'[9]II-D-3 PAYROLL'!F36</f>
        <v>0</v>
      </c>
      <c r="G36" s="12">
        <f>'[10]II-D-3 Payroll'!G35+'[9]II-D-3 PAYROLL'!G36</f>
        <v>0</v>
      </c>
      <c r="H36" s="12">
        <f t="shared" si="5"/>
        <v>0</v>
      </c>
      <c r="I36" s="191"/>
      <c r="J36" s="12">
        <f t="shared" si="6"/>
        <v>0</v>
      </c>
      <c r="K36" s="1497" t="s">
        <v>1629</v>
      </c>
      <c r="L36" s="13" t="s">
        <v>517</v>
      </c>
      <c r="M36" s="12">
        <f>'[10]II-D-3 Payroll'!M35+'[9]II-D-3 PAYROLL'!M36</f>
        <v>0</v>
      </c>
      <c r="N36" s="12">
        <f>'[10]II-D-3 Payroll'!N35+'[9]II-D-3 PAYROLL'!N36</f>
        <v>0</v>
      </c>
      <c r="O36" s="12">
        <f>'[10]II-D-3 Payroll'!O35+'[9]II-D-3 PAYROLL'!O36</f>
        <v>0</v>
      </c>
      <c r="P36" s="12">
        <f>'[10]II-D-3 Payroll'!P35+'[9]II-D-3 PAYROLL'!P36</f>
        <v>0</v>
      </c>
      <c r="Q36" s="11">
        <f t="shared" si="7"/>
        <v>0</v>
      </c>
    </row>
    <row r="37" spans="1:21" s="7" customFormat="1">
      <c r="A37" s="3">
        <f t="shared" si="0"/>
        <v>24</v>
      </c>
      <c r="C37" s="78" t="s">
        <v>360</v>
      </c>
      <c r="D37" s="8"/>
      <c r="E37" s="23">
        <f>SUM(E30:E36)</f>
        <v>4324132.2901209285</v>
      </c>
      <c r="F37" s="23">
        <f>SUM(F30:F36)</f>
        <v>0</v>
      </c>
      <c r="G37" s="23">
        <f>SUM(G30:G36)</f>
        <v>0</v>
      </c>
      <c r="H37" s="23">
        <f>SUM(H30:H36)</f>
        <v>4324132.2901209285</v>
      </c>
      <c r="I37" s="196"/>
      <c r="J37" s="23">
        <f>SUM(J30:J36)</f>
        <v>4324132.2901209285</v>
      </c>
      <c r="K37" s="23"/>
      <c r="L37" s="22"/>
      <c r="M37" s="23">
        <f t="shared" ref="M37:P37" si="8">SUM(M30:M36)</f>
        <v>4324132.2901209276</v>
      </c>
      <c r="N37" s="23">
        <f t="shared" si="8"/>
        <v>1.4551915228366852E-11</v>
      </c>
      <c r="O37" s="23">
        <f t="shared" si="8"/>
        <v>0</v>
      </c>
      <c r="P37" s="23">
        <f t="shared" si="8"/>
        <v>0</v>
      </c>
      <c r="Q37" s="23">
        <f>SUM(Q30:Q36)</f>
        <v>4324132.2901209285</v>
      </c>
      <c r="S37" s="240"/>
      <c r="T37" s="240"/>
      <c r="U37" s="240"/>
    </row>
    <row r="38" spans="1:21">
      <c r="A38" s="3">
        <f t="shared" si="0"/>
        <v>25</v>
      </c>
      <c r="E38" s="12"/>
      <c r="F38" s="12"/>
      <c r="G38" s="12"/>
      <c r="H38" s="12"/>
      <c r="I38" s="191"/>
      <c r="J38" s="12"/>
      <c r="K38" s="12"/>
      <c r="M38" s="12"/>
      <c r="N38" s="12"/>
      <c r="O38" s="12"/>
      <c r="P38" s="12"/>
      <c r="Q38" s="12"/>
    </row>
    <row r="39" spans="1:21" s="7" customFormat="1">
      <c r="A39" s="3">
        <f t="shared" si="0"/>
        <v>26</v>
      </c>
      <c r="B39" s="7" t="s">
        <v>856</v>
      </c>
      <c r="D39" s="8"/>
      <c r="E39" s="23">
        <f>+E37+E27</f>
        <v>8296310.9545854377</v>
      </c>
      <c r="F39" s="23">
        <f>+F37+F27</f>
        <v>0</v>
      </c>
      <c r="G39" s="23">
        <f>+G37+G27</f>
        <v>0</v>
      </c>
      <c r="H39" s="23">
        <f>+H37+H27</f>
        <v>8296310.9545854377</v>
      </c>
      <c r="I39" s="196"/>
      <c r="J39" s="23">
        <f>+J37+J27</f>
        <v>8296310.9545854377</v>
      </c>
      <c r="K39" s="23"/>
      <c r="L39" s="8"/>
      <c r="M39" s="23">
        <f t="shared" ref="M39:P39" si="9">+M37+M27</f>
        <v>8296310.9545854386</v>
      </c>
      <c r="N39" s="23">
        <f t="shared" si="9"/>
        <v>-2.0809238776564598E-9</v>
      </c>
      <c r="O39" s="23">
        <f t="shared" si="9"/>
        <v>0</v>
      </c>
      <c r="P39" s="23">
        <f t="shared" si="9"/>
        <v>0</v>
      </c>
      <c r="Q39" s="23">
        <f>+Q37+Q27</f>
        <v>8296310.9545854377</v>
      </c>
      <c r="S39" s="240"/>
      <c r="T39" s="240"/>
      <c r="U39" s="240"/>
    </row>
    <row r="40" spans="1:21" s="7" customFormat="1">
      <c r="A40" s="3"/>
      <c r="D40" s="8"/>
      <c r="E40" s="23"/>
      <c r="F40" s="23"/>
      <c r="G40" s="23"/>
      <c r="H40" s="23"/>
      <c r="I40" s="196"/>
      <c r="J40" s="23"/>
      <c r="K40" s="23"/>
      <c r="L40" s="8"/>
      <c r="M40" s="23"/>
      <c r="N40" s="23"/>
      <c r="O40" s="23"/>
      <c r="P40" s="23"/>
      <c r="Q40" s="23"/>
      <c r="S40" s="240"/>
      <c r="T40" s="240"/>
      <c r="U40" s="240"/>
    </row>
    <row r="41" spans="1:21">
      <c r="A41" s="3">
        <f>+A39+1</f>
        <v>27</v>
      </c>
      <c r="E41" s="12"/>
      <c r="G41" s="12"/>
      <c r="H41" s="12"/>
      <c r="I41" s="191"/>
      <c r="K41" s="12"/>
      <c r="M41" s="12"/>
      <c r="N41" s="12"/>
      <c r="O41" s="12"/>
      <c r="P41" s="12"/>
    </row>
    <row r="42" spans="1:21" s="7" customFormat="1">
      <c r="A42" s="3">
        <f t="shared" si="0"/>
        <v>28</v>
      </c>
      <c r="B42" s="7" t="s">
        <v>857</v>
      </c>
      <c r="D42" s="8"/>
      <c r="E42" s="23"/>
      <c r="F42" s="23"/>
      <c r="G42" s="23"/>
      <c r="H42" s="23"/>
      <c r="I42" s="196"/>
      <c r="J42" s="23"/>
      <c r="K42" s="23"/>
      <c r="L42" s="8"/>
      <c r="M42" s="23"/>
      <c r="N42" s="23"/>
      <c r="O42" s="23"/>
      <c r="P42" s="23"/>
      <c r="S42" s="240"/>
      <c r="T42" s="240"/>
      <c r="U42" s="240"/>
    </row>
    <row r="43" spans="1:21" s="7" customFormat="1">
      <c r="A43" s="3">
        <f t="shared" si="0"/>
        <v>29</v>
      </c>
      <c r="C43" s="51" t="s">
        <v>737</v>
      </c>
      <c r="D43" s="8" t="s">
        <v>492</v>
      </c>
      <c r="E43" s="23"/>
      <c r="F43" s="23"/>
      <c r="G43" s="23"/>
      <c r="H43" s="23"/>
      <c r="I43" s="196"/>
      <c r="J43" s="23"/>
      <c r="K43" s="23"/>
      <c r="L43" s="105"/>
      <c r="M43" s="23"/>
      <c r="N43" s="23"/>
      <c r="O43" s="23"/>
      <c r="P43" s="23"/>
      <c r="S43" s="240"/>
      <c r="T43" s="240"/>
      <c r="U43" s="240"/>
    </row>
    <row r="44" spans="1:21">
      <c r="A44" s="3">
        <f t="shared" si="0"/>
        <v>30</v>
      </c>
      <c r="B44" s="4" t="s">
        <v>432</v>
      </c>
      <c r="C44" s="5" t="s">
        <v>333</v>
      </c>
      <c r="E44" s="12">
        <f>'[10]II-D-3 Payroll'!E42+'[9]II-D-3 PAYROLL'!E44</f>
        <v>3182745.5479511064</v>
      </c>
      <c r="F44" s="12">
        <f>'[10]II-D-3 Payroll'!F42+'[9]II-D-3 PAYROLL'!F44</f>
        <v>0</v>
      </c>
      <c r="G44" s="12">
        <f>'[10]II-D-3 Payroll'!G42+'[9]II-D-3 PAYROLL'!G44</f>
        <v>0</v>
      </c>
      <c r="H44" s="12">
        <f t="shared" ref="H44:H52" si="10">+E44-F44+G44</f>
        <v>3182745.5479511064</v>
      </c>
      <c r="I44" s="191">
        <v>1</v>
      </c>
      <c r="J44" s="12">
        <f t="shared" ref="J44:J52" si="11">SUM((H44-M44)*I44)+M44</f>
        <v>3182745.5479511064</v>
      </c>
      <c r="K44" s="1497" t="s">
        <v>1629</v>
      </c>
      <c r="L44" s="3" t="s">
        <v>517</v>
      </c>
      <c r="M44" s="12">
        <f>'[10]II-D-3 Payroll'!M42+'[9]II-D-3 PAYROLL'!M44</f>
        <v>0</v>
      </c>
      <c r="N44" s="12">
        <f>'[10]II-D-3 Payroll'!N42+'[9]II-D-3 PAYROLL'!N44</f>
        <v>3182745.5479511064</v>
      </c>
      <c r="O44" s="12">
        <f>'[10]II-D-3 Payroll'!O42+'[9]II-D-3 PAYROLL'!O44</f>
        <v>0</v>
      </c>
      <c r="P44" s="12">
        <f>'[10]II-D-3 Payroll'!P42+'[9]II-D-3 PAYROLL'!P44</f>
        <v>0</v>
      </c>
      <c r="Q44" s="11">
        <f t="shared" ref="Q44:Q52" si="12">+SUM(M44:P44)</f>
        <v>3182745.5479511064</v>
      </c>
    </row>
    <row r="45" spans="1:21">
      <c r="A45" s="3">
        <f t="shared" si="0"/>
        <v>31</v>
      </c>
      <c r="B45" s="4" t="s">
        <v>433</v>
      </c>
      <c r="C45" s="4" t="s">
        <v>434</v>
      </c>
      <c r="E45" s="12">
        <f>'[10]II-D-3 Payroll'!E43+'[9]II-D-3 PAYROLL'!E45</f>
        <v>396720.33517900616</v>
      </c>
      <c r="F45" s="12">
        <f>'[10]II-D-3 Payroll'!F43+'[9]II-D-3 PAYROLL'!F45</f>
        <v>0</v>
      </c>
      <c r="G45" s="12">
        <f>'[10]II-D-3 Payroll'!G43+'[9]II-D-3 PAYROLL'!G45</f>
        <v>0</v>
      </c>
      <c r="H45" s="12">
        <f t="shared" si="10"/>
        <v>396720.33517900616</v>
      </c>
      <c r="I45" s="191">
        <v>1</v>
      </c>
      <c r="J45" s="12">
        <f t="shared" si="11"/>
        <v>396720.33517900616</v>
      </c>
      <c r="K45" s="1497" t="s">
        <v>1629</v>
      </c>
      <c r="L45" s="3" t="s">
        <v>517</v>
      </c>
      <c r="M45" s="12">
        <f>'[10]II-D-3 Payroll'!M43+'[9]II-D-3 PAYROLL'!M45</f>
        <v>0</v>
      </c>
      <c r="N45" s="12">
        <f>'[10]II-D-3 Payroll'!N43+'[9]II-D-3 PAYROLL'!N45</f>
        <v>396720.33517900616</v>
      </c>
      <c r="O45" s="12">
        <f>'[10]II-D-3 Payroll'!O43+'[9]II-D-3 PAYROLL'!O45</f>
        <v>0</v>
      </c>
      <c r="P45" s="12">
        <f>'[10]II-D-3 Payroll'!P43+'[9]II-D-3 PAYROLL'!P45</f>
        <v>0</v>
      </c>
      <c r="Q45" s="11">
        <f t="shared" si="12"/>
        <v>396720.33517900616</v>
      </c>
    </row>
    <row r="46" spans="1:21">
      <c r="A46" s="3">
        <f t="shared" si="0"/>
        <v>32</v>
      </c>
      <c r="B46" s="4" t="s">
        <v>435</v>
      </c>
      <c r="C46" s="4" t="s">
        <v>436</v>
      </c>
      <c r="E46" s="12">
        <f>'[10]II-D-3 Payroll'!E44+'[9]II-D-3 PAYROLL'!E46</f>
        <v>-2538075.2972129993</v>
      </c>
      <c r="F46" s="12">
        <f>'[10]II-D-3 Payroll'!F44+'[9]II-D-3 PAYROLL'!F46</f>
        <v>0</v>
      </c>
      <c r="G46" s="12">
        <f>'[10]II-D-3 Payroll'!G44+'[9]II-D-3 PAYROLL'!G46</f>
        <v>0</v>
      </c>
      <c r="H46" s="12">
        <f t="shared" si="10"/>
        <v>-2538075.2972129993</v>
      </c>
      <c r="I46" s="191">
        <v>1</v>
      </c>
      <c r="J46" s="12">
        <f t="shared" si="11"/>
        <v>-2538075.2972129993</v>
      </c>
      <c r="K46" s="1497" t="s">
        <v>1629</v>
      </c>
      <c r="L46" s="3" t="s">
        <v>517</v>
      </c>
      <c r="M46" s="12">
        <f>'[10]II-D-3 Payroll'!M44+'[9]II-D-3 PAYROLL'!M46</f>
        <v>0</v>
      </c>
      <c r="N46" s="12">
        <f>'[10]II-D-3 Payroll'!N44+'[9]II-D-3 PAYROLL'!N46</f>
        <v>-2538075.2972129993</v>
      </c>
      <c r="O46" s="12">
        <f>'[10]II-D-3 Payroll'!O44+'[9]II-D-3 PAYROLL'!O46</f>
        <v>0</v>
      </c>
      <c r="P46" s="12">
        <f>'[10]II-D-3 Payroll'!P44+'[9]II-D-3 PAYROLL'!P46</f>
        <v>0</v>
      </c>
      <c r="Q46" s="11">
        <f t="shared" si="12"/>
        <v>-2538075.2972129993</v>
      </c>
    </row>
    <row r="47" spans="1:21">
      <c r="A47" s="3">
        <f t="shared" si="0"/>
        <v>33</v>
      </c>
      <c r="B47" s="4" t="s">
        <v>437</v>
      </c>
      <c r="C47" s="4" t="s">
        <v>338</v>
      </c>
      <c r="E47" s="12">
        <f>'[10]II-D-3 Payroll'!E45+'[9]II-D-3 PAYROLL'!E47</f>
        <v>155412.52853360836</v>
      </c>
      <c r="F47" s="12">
        <f>'[10]II-D-3 Payroll'!F45+'[9]II-D-3 PAYROLL'!F47</f>
        <v>0</v>
      </c>
      <c r="G47" s="12">
        <f>'[10]II-D-3 Payroll'!G45+'[9]II-D-3 PAYROLL'!G47</f>
        <v>0</v>
      </c>
      <c r="H47" s="12">
        <f t="shared" si="10"/>
        <v>155412.52853360836</v>
      </c>
      <c r="I47" s="191">
        <v>1</v>
      </c>
      <c r="J47" s="12">
        <f t="shared" si="11"/>
        <v>155412.52853360836</v>
      </c>
      <c r="K47" s="1497" t="s">
        <v>1629</v>
      </c>
      <c r="L47" s="3" t="s">
        <v>517</v>
      </c>
      <c r="M47" s="12">
        <f>'[10]II-D-3 Payroll'!M45+'[9]II-D-3 PAYROLL'!M47</f>
        <v>0</v>
      </c>
      <c r="N47" s="12">
        <f>'[10]II-D-3 Payroll'!N45+'[9]II-D-3 PAYROLL'!N47</f>
        <v>155412.52853360836</v>
      </c>
      <c r="O47" s="12">
        <f>'[10]II-D-3 Payroll'!O45+'[9]II-D-3 PAYROLL'!O47</f>
        <v>0</v>
      </c>
      <c r="P47" s="12">
        <f>'[10]II-D-3 Payroll'!P45+'[9]II-D-3 PAYROLL'!P47</f>
        <v>0</v>
      </c>
      <c r="Q47" s="11">
        <f t="shared" si="12"/>
        <v>155412.52853360836</v>
      </c>
    </row>
    <row r="48" spans="1:21">
      <c r="A48" s="3">
        <f t="shared" si="0"/>
        <v>34</v>
      </c>
      <c r="B48" s="4" t="s">
        <v>793</v>
      </c>
      <c r="C48" s="4" t="s">
        <v>794</v>
      </c>
      <c r="E48" s="12">
        <f>'[10]II-D-3 Payroll'!E46+'[9]II-D-3 PAYROLL'!E48</f>
        <v>57043.562934051297</v>
      </c>
      <c r="F48" s="12">
        <f>'[10]II-D-3 Payroll'!F46+'[9]II-D-3 PAYROLL'!F48</f>
        <v>0</v>
      </c>
      <c r="G48" s="12">
        <f>'[10]II-D-3 Payroll'!G46+'[9]II-D-3 PAYROLL'!G48</f>
        <v>0</v>
      </c>
      <c r="H48" s="12">
        <f t="shared" si="10"/>
        <v>57043.562934051297</v>
      </c>
      <c r="I48" s="191">
        <v>1</v>
      </c>
      <c r="J48" s="12">
        <f t="shared" si="11"/>
        <v>57043.562934051297</v>
      </c>
      <c r="K48" s="1497" t="s">
        <v>1629</v>
      </c>
      <c r="L48" s="3" t="s">
        <v>517</v>
      </c>
      <c r="M48" s="12">
        <f>'[10]II-D-3 Payroll'!M46+'[9]II-D-3 PAYROLL'!M48</f>
        <v>0</v>
      </c>
      <c r="N48" s="12">
        <f>'[10]II-D-3 Payroll'!N46+'[9]II-D-3 PAYROLL'!N48</f>
        <v>57043.562934051297</v>
      </c>
      <c r="O48" s="12">
        <f>'[10]II-D-3 Payroll'!O46+'[9]II-D-3 PAYROLL'!O48</f>
        <v>0</v>
      </c>
      <c r="P48" s="12">
        <f>'[10]II-D-3 Payroll'!P46+'[9]II-D-3 PAYROLL'!P48</f>
        <v>0</v>
      </c>
      <c r="Q48" s="11">
        <f t="shared" si="12"/>
        <v>57043.562934051297</v>
      </c>
    </row>
    <row r="49" spans="1:21">
      <c r="A49" s="3">
        <f t="shared" si="0"/>
        <v>35</v>
      </c>
      <c r="B49" s="4" t="s">
        <v>438</v>
      </c>
      <c r="C49" s="4" t="s">
        <v>439</v>
      </c>
      <c r="E49" s="12">
        <f>'[10]II-D-3 Payroll'!E47+'[9]II-D-3 PAYROLL'!E49</f>
        <v>5121952.428485401</v>
      </c>
      <c r="F49" s="12">
        <f>'[10]II-D-3 Payroll'!F47+'[9]II-D-3 PAYROLL'!F49</f>
        <v>0</v>
      </c>
      <c r="G49" s="12">
        <f>'[10]II-D-3 Payroll'!G47+'[9]II-D-3 PAYROLL'!G49</f>
        <v>0</v>
      </c>
      <c r="H49" s="12">
        <f t="shared" si="10"/>
        <v>5121952.428485401</v>
      </c>
      <c r="I49" s="191">
        <v>1</v>
      </c>
      <c r="J49" s="12">
        <f t="shared" si="11"/>
        <v>5121952.428485401</v>
      </c>
      <c r="K49" s="1497" t="s">
        <v>1629</v>
      </c>
      <c r="L49" s="3" t="s">
        <v>517</v>
      </c>
      <c r="M49" s="12">
        <f>'[10]II-D-3 Payroll'!M47+'[9]II-D-3 PAYROLL'!M49</f>
        <v>0</v>
      </c>
      <c r="N49" s="12">
        <f>'[10]II-D-3 Payroll'!N47+'[9]II-D-3 PAYROLL'!N49</f>
        <v>0</v>
      </c>
      <c r="O49" s="12">
        <f>'[10]II-D-3 Payroll'!O47+'[9]II-D-3 PAYROLL'!O49</f>
        <v>5121952.428485401</v>
      </c>
      <c r="P49" s="12">
        <f>'[10]II-D-3 Payroll'!P47+'[9]II-D-3 PAYROLL'!P49</f>
        <v>0</v>
      </c>
      <c r="Q49" s="11">
        <f t="shared" si="12"/>
        <v>5121952.428485401</v>
      </c>
    </row>
    <row r="50" spans="1:21">
      <c r="A50" s="3">
        <f t="shared" si="0"/>
        <v>36</v>
      </c>
      <c r="B50" s="4" t="s">
        <v>440</v>
      </c>
      <c r="C50" s="4" t="s">
        <v>441</v>
      </c>
      <c r="E50" s="12">
        <f>'[10]II-D-3 Payroll'!E48+'[9]II-D-3 PAYROLL'!E50</f>
        <v>1128738.9440490026</v>
      </c>
      <c r="F50" s="12">
        <f>'[10]II-D-3 Payroll'!F48+'[9]II-D-3 PAYROLL'!F50</f>
        <v>0</v>
      </c>
      <c r="G50" s="12">
        <f>'[10]II-D-3 Payroll'!G48+'[9]II-D-3 PAYROLL'!G50</f>
        <v>0</v>
      </c>
      <c r="H50" s="12">
        <f t="shared" si="10"/>
        <v>1128738.9440490026</v>
      </c>
      <c r="I50" s="191">
        <v>1</v>
      </c>
      <c r="J50" s="12">
        <f t="shared" si="11"/>
        <v>1128738.9440490026</v>
      </c>
      <c r="K50" s="1497" t="s">
        <v>1629</v>
      </c>
      <c r="L50" s="3" t="s">
        <v>517</v>
      </c>
      <c r="M50" s="12">
        <f>'[10]II-D-3 Payroll'!M48+'[9]II-D-3 PAYROLL'!M50</f>
        <v>0</v>
      </c>
      <c r="N50" s="12">
        <f>'[10]II-D-3 Payroll'!N48+'[9]II-D-3 PAYROLL'!N50</f>
        <v>1128738.9440490026</v>
      </c>
      <c r="O50" s="12">
        <f>'[10]II-D-3 Payroll'!O48+'[9]II-D-3 PAYROLL'!O50</f>
        <v>0</v>
      </c>
      <c r="P50" s="12">
        <f>'[10]II-D-3 Payroll'!P48+'[9]II-D-3 PAYROLL'!P50</f>
        <v>0</v>
      </c>
      <c r="Q50" s="11">
        <f t="shared" si="12"/>
        <v>1128738.9440490026</v>
      </c>
    </row>
    <row r="51" spans="1:21">
      <c r="A51" s="3">
        <f t="shared" si="0"/>
        <v>37</v>
      </c>
      <c r="B51" s="4" t="s">
        <v>38</v>
      </c>
      <c r="C51" s="4" t="s">
        <v>39</v>
      </c>
      <c r="E51" s="12">
        <f>'[10]II-D-3 Payroll'!E49+'[9]II-D-3 PAYROLL'!E51</f>
        <v>10994551.390184991</v>
      </c>
      <c r="F51" s="12">
        <f>'[10]II-D-3 Payroll'!F49+'[9]II-D-3 PAYROLL'!F51</f>
        <v>0</v>
      </c>
      <c r="G51" s="12">
        <f>'[10]II-D-3 Payroll'!G49+'[9]II-D-3 PAYROLL'!G51</f>
        <v>0</v>
      </c>
      <c r="H51" s="12">
        <f t="shared" si="10"/>
        <v>10994551.390184991</v>
      </c>
      <c r="I51" s="191">
        <v>1</v>
      </c>
      <c r="J51" s="12">
        <f t="shared" si="11"/>
        <v>10994551.390184991</v>
      </c>
      <c r="K51" s="1497" t="s">
        <v>1652</v>
      </c>
      <c r="L51" s="3" t="s">
        <v>659</v>
      </c>
      <c r="M51" s="12">
        <f>'[10]II-D-3 Payroll'!M49+'[9]II-D-3 PAYROLL'!M51</f>
        <v>0</v>
      </c>
      <c r="N51" s="12">
        <f>'[10]II-D-3 Payroll'!N49+'[9]II-D-3 PAYROLL'!N51</f>
        <v>7888697.1527267033</v>
      </c>
      <c r="O51" s="12">
        <f>'[10]II-D-3 Payroll'!O49+'[9]II-D-3 PAYROLL'!O51</f>
        <v>3105854.2374582887</v>
      </c>
      <c r="P51" s="12">
        <f>'[10]II-D-3 Payroll'!P49+'[9]II-D-3 PAYROLL'!P51</f>
        <v>0</v>
      </c>
      <c r="Q51" s="11">
        <f t="shared" si="12"/>
        <v>10994551.390184991</v>
      </c>
    </row>
    <row r="52" spans="1:21">
      <c r="A52" s="3">
        <f t="shared" si="0"/>
        <v>38</v>
      </c>
      <c r="B52" s="4" t="s">
        <v>442</v>
      </c>
      <c r="C52" s="4" t="s">
        <v>739</v>
      </c>
      <c r="E52" s="12">
        <f>'[10]II-D-3 Payroll'!E50+'[9]II-D-3 PAYROLL'!E52</f>
        <v>0</v>
      </c>
      <c r="F52" s="12">
        <f>'[10]II-D-3 Payroll'!F50+'[9]II-D-3 PAYROLL'!F52</f>
        <v>0</v>
      </c>
      <c r="G52" s="12">
        <f>'[10]II-D-3 Payroll'!G50+'[9]II-D-3 PAYROLL'!G52</f>
        <v>0</v>
      </c>
      <c r="H52" s="12">
        <f t="shared" si="10"/>
        <v>0</v>
      </c>
      <c r="I52" s="191">
        <v>0</v>
      </c>
      <c r="J52" s="12">
        <f t="shared" si="11"/>
        <v>0</v>
      </c>
      <c r="K52" s="1497" t="s">
        <v>1629</v>
      </c>
      <c r="L52" s="3" t="s">
        <v>517</v>
      </c>
      <c r="M52" s="12">
        <f>'[10]II-D-3 Payroll'!M50+'[9]II-D-3 PAYROLL'!M52</f>
        <v>0</v>
      </c>
      <c r="N52" s="12">
        <f>'[10]II-D-3 Payroll'!N50+'[9]II-D-3 PAYROLL'!N52</f>
        <v>0</v>
      </c>
      <c r="O52" s="12">
        <f>'[10]II-D-3 Payroll'!O50+'[9]II-D-3 PAYROLL'!O52</f>
        <v>0</v>
      </c>
      <c r="P52" s="12">
        <f>'[10]II-D-3 Payroll'!P50+'[9]II-D-3 PAYROLL'!P52</f>
        <v>0</v>
      </c>
      <c r="Q52" s="11">
        <f t="shared" si="12"/>
        <v>0</v>
      </c>
    </row>
    <row r="53" spans="1:21" s="7" customFormat="1">
      <c r="A53" s="3">
        <f t="shared" si="0"/>
        <v>39</v>
      </c>
      <c r="C53" s="78" t="s">
        <v>443</v>
      </c>
      <c r="D53" s="8"/>
      <c r="E53" s="23">
        <f>SUM(E44:E52)</f>
        <v>18499089.440104168</v>
      </c>
      <c r="F53" s="23">
        <f>SUM(F44:F52)</f>
        <v>0</v>
      </c>
      <c r="G53" s="23">
        <f>SUM(G44:G52)</f>
        <v>0</v>
      </c>
      <c r="H53" s="23">
        <f>SUM(H44:H52)</f>
        <v>18499089.440104168</v>
      </c>
      <c r="I53" s="196"/>
      <c r="J53" s="23">
        <f>SUM(J44:J52)</f>
        <v>18499089.440104168</v>
      </c>
      <c r="K53" s="23"/>
      <c r="L53" s="22"/>
      <c r="M53" s="23">
        <f t="shared" ref="M53:P53" si="13">SUM(M44:M52)</f>
        <v>0</v>
      </c>
      <c r="N53" s="23">
        <f t="shared" si="13"/>
        <v>10271282.774160478</v>
      </c>
      <c r="O53" s="23">
        <f t="shared" si="13"/>
        <v>8227806.6659436896</v>
      </c>
      <c r="P53" s="23">
        <f t="shared" si="13"/>
        <v>0</v>
      </c>
      <c r="Q53" s="23">
        <f>SUM(Q44:Q52)</f>
        <v>18499089.440104168</v>
      </c>
      <c r="S53" s="240"/>
      <c r="T53" s="240"/>
      <c r="U53" s="240"/>
    </row>
    <row r="54" spans="1:21">
      <c r="A54" s="3">
        <f t="shared" si="0"/>
        <v>40</v>
      </c>
      <c r="E54" s="12"/>
      <c r="F54" s="12"/>
      <c r="G54" s="12"/>
      <c r="H54" s="12"/>
      <c r="I54" s="191"/>
      <c r="J54" s="12"/>
      <c r="K54" s="12"/>
      <c r="M54" s="12"/>
      <c r="N54" s="12"/>
      <c r="O54" s="12"/>
      <c r="P54" s="12"/>
      <c r="Q54" s="12"/>
    </row>
    <row r="55" spans="1:21">
      <c r="A55" s="3">
        <f t="shared" si="0"/>
        <v>41</v>
      </c>
      <c r="C55" s="6"/>
      <c r="E55" s="12"/>
      <c r="F55" s="12"/>
      <c r="G55" s="12"/>
      <c r="H55" s="12"/>
      <c r="I55" s="191"/>
      <c r="K55" s="12"/>
      <c r="L55" s="6"/>
      <c r="M55" s="12"/>
      <c r="N55" s="12"/>
      <c r="O55" s="12"/>
      <c r="P55" s="12"/>
      <c r="Q55" s="12"/>
    </row>
    <row r="56" spans="1:21">
      <c r="A56" s="3">
        <f t="shared" si="0"/>
        <v>42</v>
      </c>
      <c r="B56" s="4" t="s">
        <v>948</v>
      </c>
      <c r="C56" s="4" t="s">
        <v>328</v>
      </c>
      <c r="E56" s="12">
        <f>'[10]II-D-3 Payroll'!E54+'[9]II-D-3 PAYROLL'!E56</f>
        <v>3490497.9889437836</v>
      </c>
      <c r="F56" s="12">
        <f>'[10]II-D-3 Payroll'!F54+'[9]II-D-3 PAYROLL'!F56</f>
        <v>0</v>
      </c>
      <c r="G56" s="12">
        <f>'[10]II-D-3 Payroll'!G54+'[9]II-D-3 PAYROLL'!G56</f>
        <v>0</v>
      </c>
      <c r="H56" s="12">
        <f>+E56-F56+G56</f>
        <v>3490497.9889437836</v>
      </c>
      <c r="I56" s="191">
        <v>1</v>
      </c>
      <c r="J56" s="12">
        <f>SUM((H56-M56)*I56)+M56</f>
        <v>3490497.9889437836</v>
      </c>
      <c r="K56" s="1497" t="s">
        <v>1652</v>
      </c>
      <c r="L56" s="3" t="s">
        <v>659</v>
      </c>
      <c r="M56" s="12">
        <f>'[10]II-D-3 Payroll'!M54+'[9]II-D-3 PAYROLL'!M56</f>
        <v>0</v>
      </c>
      <c r="N56" s="12">
        <f>'[10]II-D-3 Payroll'!N54+'[9]II-D-3 PAYROLL'!N56</f>
        <v>2505875.7099410081</v>
      </c>
      <c r="O56" s="12">
        <f>'[10]II-D-3 Payroll'!O54+'[9]II-D-3 PAYROLL'!O56</f>
        <v>984622.27900277567</v>
      </c>
      <c r="P56" s="12">
        <f>'[10]II-D-3 Payroll'!P54+'[9]II-D-3 PAYROLL'!P56</f>
        <v>0</v>
      </c>
      <c r="Q56" s="11">
        <f>+SUM(M56:P56)</f>
        <v>3490497.9889437836</v>
      </c>
    </row>
    <row r="57" spans="1:21">
      <c r="A57" s="3">
        <f t="shared" si="0"/>
        <v>43</v>
      </c>
      <c r="B57" s="4" t="s">
        <v>38</v>
      </c>
      <c r="C57" s="5" t="s">
        <v>39</v>
      </c>
      <c r="E57" s="12"/>
      <c r="F57" s="12"/>
      <c r="G57" s="12"/>
      <c r="H57" s="12">
        <f>+E57-F57+G57</f>
        <v>0</v>
      </c>
      <c r="I57" s="191">
        <v>0</v>
      </c>
      <c r="J57" s="12">
        <f>M57+((H57-M57)*I57)</f>
        <v>0</v>
      </c>
      <c r="K57" s="1497" t="s">
        <v>1652</v>
      </c>
      <c r="L57" s="3" t="s">
        <v>659</v>
      </c>
      <c r="M57" s="12"/>
      <c r="N57" s="12"/>
      <c r="O57" s="12"/>
      <c r="P57" s="12"/>
      <c r="Q57" s="11">
        <f>+SUM(M57:P57)</f>
        <v>0</v>
      </c>
    </row>
    <row r="58" spans="1:21" s="7" customFormat="1">
      <c r="A58" s="3">
        <f t="shared" si="0"/>
        <v>44</v>
      </c>
      <c r="C58" s="78" t="s">
        <v>40</v>
      </c>
      <c r="D58" s="8"/>
      <c r="E58" s="23">
        <f>SUM(E56:E57)</f>
        <v>3490497.9889437836</v>
      </c>
      <c r="F58" s="23">
        <f>SUM(F56:F57)</f>
        <v>0</v>
      </c>
      <c r="G58" s="23">
        <f>SUM(G56:G57)</f>
        <v>0</v>
      </c>
      <c r="H58" s="23">
        <f>SUM(H56:H57)</f>
        <v>3490497.9889437836</v>
      </c>
      <c r="I58" s="196"/>
      <c r="J58" s="23">
        <f>SUM(J56:J57)</f>
        <v>3490497.9889437836</v>
      </c>
      <c r="K58" s="23"/>
      <c r="L58" s="22"/>
      <c r="M58" s="23">
        <f t="shared" ref="M58:P58" si="14">SUM(M56:M57)</f>
        <v>0</v>
      </c>
      <c r="N58" s="23">
        <f t="shared" si="14"/>
        <v>2505875.7099410081</v>
      </c>
      <c r="O58" s="23">
        <f t="shared" si="14"/>
        <v>984622.27900277567</v>
      </c>
      <c r="P58" s="23">
        <f t="shared" si="14"/>
        <v>0</v>
      </c>
      <c r="Q58" s="23">
        <f>SUM(Q56:Q57)</f>
        <v>3490497.9889437836</v>
      </c>
      <c r="S58" s="240"/>
      <c r="T58" s="240"/>
      <c r="U58" s="240"/>
    </row>
    <row r="59" spans="1:21">
      <c r="A59" s="3">
        <f t="shared" si="0"/>
        <v>45</v>
      </c>
      <c r="E59" s="12"/>
      <c r="F59" s="12"/>
      <c r="G59" s="12"/>
      <c r="H59" s="12"/>
      <c r="I59" s="191"/>
      <c r="J59" s="12"/>
      <c r="K59" s="12"/>
      <c r="M59" s="12"/>
      <c r="N59" s="12"/>
      <c r="O59" s="12"/>
      <c r="P59" s="12"/>
      <c r="Q59" s="12"/>
    </row>
    <row r="60" spans="1:21" s="7" customFormat="1">
      <c r="A60" s="3">
        <f t="shared" si="0"/>
        <v>46</v>
      </c>
      <c r="C60" s="51" t="s">
        <v>313</v>
      </c>
      <c r="D60" s="8" t="s">
        <v>492</v>
      </c>
      <c r="E60" s="23">
        <f>+E58+E53</f>
        <v>21989587.42904795</v>
      </c>
      <c r="F60" s="23">
        <f>+F58+F53</f>
        <v>0</v>
      </c>
      <c r="G60" s="23">
        <f>+G58+G53</f>
        <v>0</v>
      </c>
      <c r="H60" s="23">
        <f>+H58+H53</f>
        <v>21989587.42904795</v>
      </c>
      <c r="I60" s="196"/>
      <c r="J60" s="23">
        <f>+J58+J53</f>
        <v>21989587.42904795</v>
      </c>
      <c r="K60" s="23"/>
      <c r="L60" s="105"/>
      <c r="M60" s="23">
        <f t="shared" ref="M60:P60" si="15">+M58+M53</f>
        <v>0</v>
      </c>
      <c r="N60" s="23">
        <f t="shared" si="15"/>
        <v>12777158.484101485</v>
      </c>
      <c r="O60" s="23">
        <f t="shared" si="15"/>
        <v>9212428.944946466</v>
      </c>
      <c r="P60" s="23">
        <f t="shared" si="15"/>
        <v>0</v>
      </c>
      <c r="Q60" s="23">
        <f>+Q58+Q53</f>
        <v>21989587.42904795</v>
      </c>
      <c r="S60" s="240"/>
      <c r="T60" s="240"/>
      <c r="U60" s="240"/>
    </row>
    <row r="61" spans="1:21">
      <c r="A61" s="3">
        <f t="shared" si="0"/>
        <v>47</v>
      </c>
      <c r="C61" s="51"/>
      <c r="E61" s="12"/>
      <c r="F61" s="12"/>
      <c r="G61" s="12"/>
      <c r="H61" s="12"/>
      <c r="I61" s="191"/>
      <c r="J61" s="12"/>
      <c r="K61" s="12"/>
      <c r="L61" s="105"/>
      <c r="M61" s="12"/>
      <c r="N61" s="12"/>
      <c r="O61" s="12"/>
      <c r="P61" s="12"/>
    </row>
    <row r="62" spans="1:21" s="7" customFormat="1">
      <c r="A62" s="3">
        <f t="shared" si="0"/>
        <v>48</v>
      </c>
      <c r="C62" s="51" t="s">
        <v>648</v>
      </c>
      <c r="D62" s="8" t="s">
        <v>492</v>
      </c>
      <c r="E62" s="23"/>
      <c r="F62" s="23"/>
      <c r="G62" s="23"/>
      <c r="H62" s="23"/>
      <c r="I62" s="196"/>
      <c r="J62" s="23"/>
      <c r="K62" s="23"/>
      <c r="L62" s="105"/>
      <c r="M62" s="23"/>
      <c r="N62" s="23"/>
      <c r="O62" s="23"/>
      <c r="P62" s="23"/>
      <c r="S62" s="240"/>
      <c r="T62" s="240"/>
      <c r="U62" s="240"/>
    </row>
    <row r="63" spans="1:21">
      <c r="A63" s="3">
        <f t="shared" si="0"/>
        <v>49</v>
      </c>
      <c r="B63" s="4" t="s">
        <v>314</v>
      </c>
      <c r="C63" s="5" t="s">
        <v>327</v>
      </c>
      <c r="E63" s="12">
        <f>'[10]II-D-3 Payroll'!E60+'[9]II-D-3 PAYROLL'!E63</f>
        <v>12.918375758035047</v>
      </c>
      <c r="F63" s="12">
        <f>'[10]II-D-3 Payroll'!F60+'[9]II-D-3 PAYROLL'!F63</f>
        <v>0</v>
      </c>
      <c r="G63" s="12">
        <f>'[10]II-D-3 Payroll'!G60+'[9]II-D-3 PAYROLL'!G63</f>
        <v>0</v>
      </c>
      <c r="H63" s="12">
        <f t="shared" ref="H63:H70" si="16">+E63-F63+G63</f>
        <v>12.918375758035047</v>
      </c>
      <c r="I63" s="191">
        <v>1</v>
      </c>
      <c r="J63" s="12">
        <f t="shared" ref="J63:J70" si="17">SUM((H63-M63)*I63)+M63</f>
        <v>12.918375758035047</v>
      </c>
      <c r="K63" s="1497" t="s">
        <v>1629</v>
      </c>
      <c r="L63" s="13" t="s">
        <v>517</v>
      </c>
      <c r="M63" s="12">
        <f>'[10]II-D-3 Payroll'!M60+'[9]II-D-3 PAYROLL'!M63</f>
        <v>0</v>
      </c>
      <c r="N63" s="12">
        <f>'[10]II-D-3 Payroll'!N60+'[9]II-D-3 PAYROLL'!N63</f>
        <v>12.918375758035047</v>
      </c>
      <c r="O63" s="12">
        <f>'[10]II-D-3 Payroll'!O60+'[9]II-D-3 PAYROLL'!O63</f>
        <v>0</v>
      </c>
      <c r="P63" s="12">
        <f>'[10]II-D-3 Payroll'!P60+'[9]II-D-3 PAYROLL'!P63</f>
        <v>0</v>
      </c>
      <c r="Q63" s="11">
        <f t="shared" ref="Q63:Q70" si="18">+SUM(M63:P63)</f>
        <v>12.918375758035047</v>
      </c>
    </row>
    <row r="64" spans="1:21">
      <c r="A64" s="3">
        <f t="shared" si="0"/>
        <v>50</v>
      </c>
      <c r="B64" s="4" t="s">
        <v>315</v>
      </c>
      <c r="C64" s="4" t="s">
        <v>616</v>
      </c>
      <c r="E64" s="12">
        <f>'[10]II-D-3 Payroll'!E61+'[9]II-D-3 PAYROLL'!E64</f>
        <v>-4265.8458435059365</v>
      </c>
      <c r="F64" s="12">
        <f>'[10]II-D-3 Payroll'!F61+'[9]II-D-3 PAYROLL'!F64</f>
        <v>0</v>
      </c>
      <c r="G64" s="12">
        <f>'[10]II-D-3 Payroll'!G61+'[9]II-D-3 PAYROLL'!G64</f>
        <v>0</v>
      </c>
      <c r="H64" s="12">
        <f t="shared" si="16"/>
        <v>-4265.8458435059365</v>
      </c>
      <c r="I64" s="191">
        <v>1</v>
      </c>
      <c r="J64" s="12">
        <f t="shared" si="17"/>
        <v>-4265.8458435059365</v>
      </c>
      <c r="K64" s="1497" t="s">
        <v>1629</v>
      </c>
      <c r="L64" s="13" t="s">
        <v>517</v>
      </c>
      <c r="M64" s="12">
        <f>'[10]II-D-3 Payroll'!M61+'[9]II-D-3 PAYROLL'!M64</f>
        <v>0</v>
      </c>
      <c r="N64" s="12">
        <f>'[10]II-D-3 Payroll'!N61+'[9]II-D-3 PAYROLL'!N64</f>
        <v>-4265.8458435059365</v>
      </c>
      <c r="O64" s="12">
        <f>'[10]II-D-3 Payroll'!O61+'[9]II-D-3 PAYROLL'!O64</f>
        <v>0</v>
      </c>
      <c r="P64" s="12">
        <f>'[10]II-D-3 Payroll'!P61+'[9]II-D-3 PAYROLL'!P64</f>
        <v>0</v>
      </c>
      <c r="Q64" s="11">
        <f t="shared" si="18"/>
        <v>-4265.8458435059365</v>
      </c>
    </row>
    <row r="65" spans="1:21">
      <c r="A65" s="3">
        <f t="shared" si="0"/>
        <v>51</v>
      </c>
      <c r="B65" s="4" t="s">
        <v>316</v>
      </c>
      <c r="C65" s="5" t="s">
        <v>618</v>
      </c>
      <c r="E65" s="12">
        <f>'[10]II-D-3 Payroll'!E62+'[9]II-D-3 PAYROLL'!E65</f>
        <v>17204502.597120464</v>
      </c>
      <c r="F65" s="12">
        <f>'[10]II-D-3 Payroll'!F62+'[9]II-D-3 PAYROLL'!F65</f>
        <v>0</v>
      </c>
      <c r="G65" s="12">
        <f>'[10]II-D-3 Payroll'!G62+'[9]II-D-3 PAYROLL'!G65</f>
        <v>0</v>
      </c>
      <c r="H65" s="12">
        <f t="shared" si="16"/>
        <v>17204502.597120464</v>
      </c>
      <c r="I65" s="191">
        <v>1</v>
      </c>
      <c r="J65" s="12">
        <f t="shared" si="17"/>
        <v>17204502.597120464</v>
      </c>
      <c r="K65" s="1497" t="s">
        <v>1629</v>
      </c>
      <c r="L65" s="13" t="s">
        <v>517</v>
      </c>
      <c r="M65" s="12">
        <f>'[10]II-D-3 Payroll'!M62+'[9]II-D-3 PAYROLL'!M65</f>
        <v>0</v>
      </c>
      <c r="N65" s="12">
        <f>'[10]II-D-3 Payroll'!N62+'[9]II-D-3 PAYROLL'!N65</f>
        <v>17204502.597120464</v>
      </c>
      <c r="O65" s="12">
        <f>'[10]II-D-3 Payroll'!O62+'[9]II-D-3 PAYROLL'!O65</f>
        <v>0</v>
      </c>
      <c r="P65" s="12">
        <f>'[10]II-D-3 Payroll'!P62+'[9]II-D-3 PAYROLL'!P65</f>
        <v>0</v>
      </c>
      <c r="Q65" s="11">
        <f t="shared" si="18"/>
        <v>17204502.597120464</v>
      </c>
    </row>
    <row r="66" spans="1:21">
      <c r="A66" s="3">
        <f t="shared" si="0"/>
        <v>52</v>
      </c>
      <c r="B66" s="4" t="s">
        <v>317</v>
      </c>
      <c r="C66" s="4" t="s">
        <v>620</v>
      </c>
      <c r="E66" s="12">
        <f>'[10]II-D-3 Payroll'!E63+'[9]II-D-3 PAYROLL'!E66</f>
        <v>215707.20372332909</v>
      </c>
      <c r="F66" s="12">
        <f>'[10]II-D-3 Payroll'!F63+'[9]II-D-3 PAYROLL'!F66</f>
        <v>0</v>
      </c>
      <c r="G66" s="12">
        <f>'[10]II-D-3 Payroll'!G63+'[9]II-D-3 PAYROLL'!G66</f>
        <v>0</v>
      </c>
      <c r="H66" s="12">
        <f t="shared" si="16"/>
        <v>215707.20372332909</v>
      </c>
      <c r="I66" s="191">
        <v>1</v>
      </c>
      <c r="J66" s="12">
        <f t="shared" si="17"/>
        <v>215707.20372332909</v>
      </c>
      <c r="K66" s="1497" t="s">
        <v>1629</v>
      </c>
      <c r="L66" s="13" t="s">
        <v>517</v>
      </c>
      <c r="M66" s="12">
        <f>'[10]II-D-3 Payroll'!M63+'[9]II-D-3 PAYROLL'!M66</f>
        <v>0</v>
      </c>
      <c r="N66" s="12">
        <f>'[10]II-D-3 Payroll'!N63+'[9]II-D-3 PAYROLL'!N66</f>
        <v>215707.20372332909</v>
      </c>
      <c r="O66" s="12">
        <f>'[10]II-D-3 Payroll'!O63+'[9]II-D-3 PAYROLL'!O66</f>
        <v>0</v>
      </c>
      <c r="P66" s="12">
        <f>'[10]II-D-3 Payroll'!P63+'[9]II-D-3 PAYROLL'!P66</f>
        <v>0</v>
      </c>
      <c r="Q66" s="11">
        <f t="shared" si="18"/>
        <v>215707.20372332909</v>
      </c>
    </row>
    <row r="67" spans="1:21">
      <c r="A67" s="3">
        <f t="shared" si="0"/>
        <v>53</v>
      </c>
      <c r="B67" s="4" t="s">
        <v>832</v>
      </c>
      <c r="C67" s="4" t="s">
        <v>833</v>
      </c>
      <c r="E67" s="12">
        <f>'[10]II-D-3 Payroll'!E64+'[9]II-D-3 PAYROLL'!E67</f>
        <v>727885.47697075503</v>
      </c>
      <c r="F67" s="12">
        <f>'[10]II-D-3 Payroll'!F64+'[9]II-D-3 PAYROLL'!F67</f>
        <v>0</v>
      </c>
      <c r="G67" s="12">
        <f>'[10]II-D-3 Payroll'!G64+'[9]II-D-3 PAYROLL'!G67</f>
        <v>0</v>
      </c>
      <c r="H67" s="12">
        <f t="shared" si="16"/>
        <v>727885.47697075503</v>
      </c>
      <c r="I67" s="191">
        <v>1</v>
      </c>
      <c r="J67" s="12">
        <f t="shared" si="17"/>
        <v>727885.47697075503</v>
      </c>
      <c r="K67" s="1497" t="s">
        <v>1629</v>
      </c>
      <c r="L67" s="13" t="s">
        <v>517</v>
      </c>
      <c r="M67" s="12">
        <f>'[10]II-D-3 Payroll'!M64+'[9]II-D-3 PAYROLL'!M67</f>
        <v>0</v>
      </c>
      <c r="N67" s="12">
        <f>'[10]II-D-3 Payroll'!N64+'[9]II-D-3 PAYROLL'!N67</f>
        <v>727885.47697075503</v>
      </c>
      <c r="O67" s="12">
        <f>'[10]II-D-3 Payroll'!O64+'[9]II-D-3 PAYROLL'!O67</f>
        <v>0</v>
      </c>
      <c r="P67" s="12">
        <f>'[10]II-D-3 Payroll'!P64+'[9]II-D-3 PAYROLL'!P67</f>
        <v>0</v>
      </c>
      <c r="Q67" s="11">
        <f t="shared" si="18"/>
        <v>727885.47697075503</v>
      </c>
    </row>
    <row r="68" spans="1:21">
      <c r="A68" s="3">
        <f t="shared" si="0"/>
        <v>54</v>
      </c>
      <c r="B68" s="4" t="s">
        <v>795</v>
      </c>
      <c r="C68" s="4" t="s">
        <v>563</v>
      </c>
      <c r="E68" s="12">
        <f>'[10]II-D-3 Payroll'!E65+'[9]II-D-3 PAYROLL'!E68</f>
        <v>226569.11587593606</v>
      </c>
      <c r="F68" s="12">
        <f>'[10]II-D-3 Payroll'!F65+'[9]II-D-3 PAYROLL'!F68</f>
        <v>0</v>
      </c>
      <c r="G68" s="12">
        <f>'[10]II-D-3 Payroll'!G65+'[9]II-D-3 PAYROLL'!G68</f>
        <v>0</v>
      </c>
      <c r="H68" s="12">
        <f t="shared" si="16"/>
        <v>226569.11587593606</v>
      </c>
      <c r="I68" s="191">
        <v>1</v>
      </c>
      <c r="J68" s="12">
        <f t="shared" si="17"/>
        <v>226569.11587593606</v>
      </c>
      <c r="K68" s="1497" t="s">
        <v>1629</v>
      </c>
      <c r="L68" s="13" t="s">
        <v>517</v>
      </c>
      <c r="M68" s="12">
        <f>'[10]II-D-3 Payroll'!M65+'[9]II-D-3 PAYROLL'!M68</f>
        <v>0</v>
      </c>
      <c r="N68" s="12">
        <f>'[10]II-D-3 Payroll'!N65+'[9]II-D-3 PAYROLL'!N68</f>
        <v>226569.11587593606</v>
      </c>
      <c r="O68" s="12">
        <f>'[10]II-D-3 Payroll'!O65+'[9]II-D-3 PAYROLL'!O68</f>
        <v>0</v>
      </c>
      <c r="P68" s="12">
        <f>'[10]II-D-3 Payroll'!P65+'[9]II-D-3 PAYROLL'!P68</f>
        <v>0</v>
      </c>
      <c r="Q68" s="11">
        <f t="shared" si="18"/>
        <v>226569.11587593606</v>
      </c>
    </row>
    <row r="69" spans="1:21">
      <c r="A69" s="3">
        <f t="shared" si="0"/>
        <v>55</v>
      </c>
      <c r="B69" s="4" t="s">
        <v>564</v>
      </c>
      <c r="C69" s="4" t="s">
        <v>565</v>
      </c>
      <c r="E69" s="12">
        <f>'[10]II-D-3 Payroll'!E66+'[9]II-D-3 PAYROLL'!E69</f>
        <v>377324.72824974684</v>
      </c>
      <c r="F69" s="12">
        <f>'[10]II-D-3 Payroll'!F66+'[9]II-D-3 PAYROLL'!F69</f>
        <v>0</v>
      </c>
      <c r="G69" s="12">
        <f>'[10]II-D-3 Payroll'!G66+'[9]II-D-3 PAYROLL'!G69</f>
        <v>0</v>
      </c>
      <c r="H69" s="12">
        <f t="shared" si="16"/>
        <v>377324.72824974684</v>
      </c>
      <c r="I69" s="191">
        <v>1</v>
      </c>
      <c r="J69" s="12">
        <f t="shared" si="17"/>
        <v>377324.72824974684</v>
      </c>
      <c r="K69" s="1497" t="s">
        <v>1629</v>
      </c>
      <c r="L69" s="13" t="s">
        <v>517</v>
      </c>
      <c r="M69" s="12">
        <f>'[10]II-D-3 Payroll'!M66+'[9]II-D-3 PAYROLL'!M69</f>
        <v>0</v>
      </c>
      <c r="N69" s="12">
        <f>'[10]II-D-3 Payroll'!N66+'[9]II-D-3 PAYROLL'!N69</f>
        <v>0</v>
      </c>
      <c r="O69" s="12">
        <f>'[10]II-D-3 Payroll'!O66+'[9]II-D-3 PAYROLL'!O69</f>
        <v>377324.72824974684</v>
      </c>
      <c r="P69" s="12">
        <f>'[10]II-D-3 Payroll'!P66+'[9]II-D-3 PAYROLL'!P69</f>
        <v>0</v>
      </c>
      <c r="Q69" s="11">
        <f t="shared" si="18"/>
        <v>377324.72824974684</v>
      </c>
    </row>
    <row r="70" spans="1:21">
      <c r="A70" s="3">
        <f t="shared" si="0"/>
        <v>56</v>
      </c>
      <c r="B70" s="4" t="s">
        <v>566</v>
      </c>
      <c r="C70" s="4" t="s">
        <v>567</v>
      </c>
      <c r="E70" s="12">
        <f>'[10]II-D-3 Payroll'!E67+'[9]II-D-3 PAYROLL'!E70</f>
        <v>136659.98284103611</v>
      </c>
      <c r="F70" s="12">
        <f>'[10]II-D-3 Payroll'!F67+'[9]II-D-3 PAYROLL'!F70</f>
        <v>0</v>
      </c>
      <c r="G70" s="12">
        <f>'[10]II-D-3 Payroll'!G67+'[9]II-D-3 PAYROLL'!G70</f>
        <v>0</v>
      </c>
      <c r="H70" s="12">
        <f t="shared" si="16"/>
        <v>136659.98284103611</v>
      </c>
      <c r="I70" s="191">
        <v>1</v>
      </c>
      <c r="J70" s="12">
        <f t="shared" si="17"/>
        <v>136659.98284103611</v>
      </c>
      <c r="K70" s="1497" t="s">
        <v>1652</v>
      </c>
      <c r="L70" s="19" t="s">
        <v>659</v>
      </c>
      <c r="M70" s="12">
        <f>'[10]II-D-3 Payroll'!M67+'[9]II-D-3 PAYROLL'!M70</f>
        <v>0</v>
      </c>
      <c r="N70" s="12">
        <f>'[10]II-D-3 Payroll'!N67+'[9]II-D-3 PAYROLL'!N70</f>
        <v>113816.40184747623</v>
      </c>
      <c r="O70" s="12">
        <f>'[10]II-D-3 Payroll'!O67+'[9]II-D-3 PAYROLL'!O70</f>
        <v>22843.580993559885</v>
      </c>
      <c r="P70" s="12">
        <f>'[10]II-D-3 Payroll'!P67+'[9]II-D-3 PAYROLL'!P70</f>
        <v>0</v>
      </c>
      <c r="Q70" s="11">
        <f t="shared" si="18"/>
        <v>136659.98284103611</v>
      </c>
    </row>
    <row r="71" spans="1:21" s="7" customFormat="1">
      <c r="A71" s="3">
        <f t="shared" si="0"/>
        <v>57</v>
      </c>
      <c r="C71" s="78" t="s">
        <v>568</v>
      </c>
      <c r="D71" s="8"/>
      <c r="E71" s="23">
        <f>SUM(E63:E70)</f>
        <v>18884396.177313522</v>
      </c>
      <c r="F71" s="23">
        <f>SUM(F63:F70)</f>
        <v>0</v>
      </c>
      <c r="G71" s="23">
        <f>SUM(G63:G70)</f>
        <v>0</v>
      </c>
      <c r="H71" s="23">
        <f>SUM(H63:H70)</f>
        <v>18884396.177313522</v>
      </c>
      <c r="I71" s="196"/>
      <c r="J71" s="23">
        <f>SUM(J63:J70)</f>
        <v>18884396.177313522</v>
      </c>
      <c r="K71" s="23"/>
      <c r="L71" s="22"/>
      <c r="M71" s="23">
        <f t="shared" ref="M71:P71" si="19">SUM(M63:M70)</f>
        <v>0</v>
      </c>
      <c r="N71" s="23">
        <f t="shared" si="19"/>
        <v>18484227.868070215</v>
      </c>
      <c r="O71" s="23">
        <f t="shared" si="19"/>
        <v>400168.30924330675</v>
      </c>
      <c r="P71" s="23">
        <f t="shared" si="19"/>
        <v>0</v>
      </c>
      <c r="Q71" s="23">
        <f>SUM(Q63:Q70)</f>
        <v>18884396.177313522</v>
      </c>
      <c r="S71" s="240"/>
      <c r="T71" s="240"/>
      <c r="U71" s="240"/>
    </row>
    <row r="72" spans="1:21" s="7" customFormat="1">
      <c r="A72" s="3">
        <f t="shared" si="0"/>
        <v>58</v>
      </c>
      <c r="C72" s="78"/>
      <c r="D72" s="8"/>
      <c r="E72" s="23"/>
      <c r="F72" s="23"/>
      <c r="G72" s="23"/>
      <c r="H72" s="23"/>
      <c r="I72" s="196"/>
      <c r="J72" s="23"/>
      <c r="K72" s="23"/>
      <c r="L72" s="22"/>
      <c r="M72" s="23"/>
      <c r="N72" s="23"/>
      <c r="O72" s="23"/>
      <c r="P72" s="23"/>
      <c r="Q72" s="23"/>
      <c r="S72" s="240"/>
      <c r="T72" s="240"/>
      <c r="U72" s="240"/>
    </row>
    <row r="73" spans="1:21">
      <c r="A73" s="3">
        <f t="shared" si="0"/>
        <v>59</v>
      </c>
      <c r="E73" s="12"/>
      <c r="F73" s="12"/>
      <c r="G73" s="12"/>
      <c r="H73" s="12"/>
      <c r="I73" s="191"/>
      <c r="K73" s="12"/>
      <c r="M73" s="12"/>
      <c r="N73" s="12"/>
      <c r="O73" s="12"/>
      <c r="P73" s="12"/>
      <c r="Q73" s="12"/>
    </row>
    <row r="74" spans="1:21">
      <c r="A74" s="3">
        <f t="shared" si="0"/>
        <v>60</v>
      </c>
      <c r="B74" s="4" t="s">
        <v>569</v>
      </c>
      <c r="C74" s="4" t="s">
        <v>319</v>
      </c>
      <c r="E74" s="12">
        <f>'[10]II-D-3 Payroll'!E70+'[9]II-D-3 PAYROLL'!E74</f>
        <v>108908.04935239209</v>
      </c>
      <c r="F74" s="12">
        <f>'[10]II-D-3 Payroll'!F70+'[9]II-D-3 PAYROLL'!F74</f>
        <v>0</v>
      </c>
      <c r="G74" s="12">
        <f>'[10]II-D-3 Payroll'!G70+'[9]II-D-3 PAYROLL'!G74</f>
        <v>0</v>
      </c>
      <c r="H74" s="12">
        <f>+E74-F74+G74</f>
        <v>108908.04935239209</v>
      </c>
      <c r="I74" s="191">
        <v>1</v>
      </c>
      <c r="J74" s="12">
        <f>SUM((H74-M74)*I74)+M74</f>
        <v>108908.04935239209</v>
      </c>
      <c r="K74" s="1497" t="s">
        <v>1652</v>
      </c>
      <c r="L74" s="19" t="s">
        <v>659</v>
      </c>
      <c r="M74" s="12">
        <f>'[10]II-D-3 Payroll'!M70+'[9]II-D-3 PAYROLL'!M74</f>
        <v>0</v>
      </c>
      <c r="N74" s="12">
        <f>'[10]II-D-3 Payroll'!N70+'[9]II-D-3 PAYROLL'!N74</f>
        <v>75143.429452238022</v>
      </c>
      <c r="O74" s="12">
        <f>'[10]II-D-3 Payroll'!O70+'[9]II-D-3 PAYROLL'!O74</f>
        <v>33764.619900154066</v>
      </c>
      <c r="P74" s="12">
        <f>'[10]II-D-3 Payroll'!P70+'[9]II-D-3 PAYROLL'!P74</f>
        <v>0</v>
      </c>
      <c r="Q74" s="11">
        <f>+SUM(M74:P74)</f>
        <v>108908.04935239209</v>
      </c>
    </row>
    <row r="75" spans="1:21" s="7" customFormat="1">
      <c r="A75" s="3">
        <f t="shared" si="0"/>
        <v>61</v>
      </c>
      <c r="C75" s="78" t="s">
        <v>320</v>
      </c>
      <c r="D75" s="8"/>
      <c r="E75" s="23">
        <f>+E74</f>
        <v>108908.04935239209</v>
      </c>
      <c r="F75" s="23">
        <f>+F74</f>
        <v>0</v>
      </c>
      <c r="G75" s="23">
        <f>+G74</f>
        <v>0</v>
      </c>
      <c r="H75" s="23">
        <f>+H74</f>
        <v>108908.04935239209</v>
      </c>
      <c r="I75" s="196"/>
      <c r="J75" s="23">
        <f>+J74</f>
        <v>108908.04935239209</v>
      </c>
      <c r="K75" s="23"/>
      <c r="L75" s="22"/>
      <c r="M75" s="23">
        <f t="shared" ref="M75:P75" si="20">+M74</f>
        <v>0</v>
      </c>
      <c r="N75" s="23">
        <f t="shared" si="20"/>
        <v>75143.429452238022</v>
      </c>
      <c r="O75" s="23">
        <f t="shared" si="20"/>
        <v>33764.619900154066</v>
      </c>
      <c r="P75" s="23">
        <f t="shared" si="20"/>
        <v>0</v>
      </c>
      <c r="Q75" s="23">
        <f>+Q74</f>
        <v>108908.04935239209</v>
      </c>
      <c r="S75" s="240"/>
      <c r="T75" s="240"/>
      <c r="U75" s="240"/>
    </row>
    <row r="76" spans="1:21">
      <c r="A76" s="3">
        <f t="shared" si="0"/>
        <v>62</v>
      </c>
      <c r="C76" s="22"/>
      <c r="E76" s="12"/>
      <c r="F76" s="12"/>
      <c r="G76" s="12"/>
      <c r="H76" s="12"/>
      <c r="I76" s="191"/>
      <c r="J76" s="12"/>
      <c r="K76" s="12"/>
      <c r="L76" s="22"/>
      <c r="M76" s="12"/>
      <c r="N76" s="12"/>
      <c r="O76" s="12"/>
      <c r="P76" s="12"/>
      <c r="Q76" s="12"/>
    </row>
    <row r="77" spans="1:21" s="7" customFormat="1">
      <c r="A77" s="3">
        <f t="shared" si="0"/>
        <v>63</v>
      </c>
      <c r="C77" s="51" t="s">
        <v>1013</v>
      </c>
      <c r="D77" s="8" t="s">
        <v>492</v>
      </c>
      <c r="E77" s="23">
        <f>+E75+E71</f>
        <v>18993304.226665914</v>
      </c>
      <c r="F77" s="23">
        <f>+F75+F71</f>
        <v>0</v>
      </c>
      <c r="G77" s="23">
        <f>+G75+G71</f>
        <v>0</v>
      </c>
      <c r="H77" s="23">
        <f>+H75+H71</f>
        <v>18993304.226665914</v>
      </c>
      <c r="I77" s="196"/>
      <c r="J77" s="23">
        <f>+J75+J71</f>
        <v>18993304.226665914</v>
      </c>
      <c r="K77" s="23"/>
      <c r="L77" s="105"/>
      <c r="M77" s="23">
        <f t="shared" ref="M77:P77" si="21">+M75+M71</f>
        <v>0</v>
      </c>
      <c r="N77" s="23">
        <f t="shared" si="21"/>
        <v>18559371.297522452</v>
      </c>
      <c r="O77" s="23">
        <f t="shared" si="21"/>
        <v>433932.92914346082</v>
      </c>
      <c r="P77" s="23">
        <f t="shared" si="21"/>
        <v>0</v>
      </c>
      <c r="Q77" s="23">
        <f>+Q75+Q71</f>
        <v>18993304.226665914</v>
      </c>
      <c r="S77" s="240"/>
      <c r="T77" s="240"/>
      <c r="U77" s="240"/>
    </row>
    <row r="78" spans="1:21">
      <c r="A78" s="3">
        <f t="shared" si="0"/>
        <v>64</v>
      </c>
      <c r="C78" s="51"/>
      <c r="E78" s="12"/>
      <c r="F78" s="12"/>
      <c r="G78" s="12"/>
      <c r="H78" s="12"/>
      <c r="I78" s="191"/>
      <c r="J78" s="12"/>
      <c r="K78" s="12"/>
      <c r="L78" s="105"/>
      <c r="M78" s="12"/>
      <c r="N78" s="12"/>
      <c r="O78" s="12"/>
      <c r="P78" s="12"/>
    </row>
    <row r="79" spans="1:21" s="7" customFormat="1">
      <c r="A79" s="3">
        <f>+A78+1</f>
        <v>65</v>
      </c>
      <c r="B79" s="7" t="s">
        <v>858</v>
      </c>
      <c r="D79" s="8" t="s">
        <v>492</v>
      </c>
      <c r="E79" s="23">
        <f>+E77+E60</f>
        <v>40982891.655713864</v>
      </c>
      <c r="F79" s="23">
        <f>+F77+F60</f>
        <v>0</v>
      </c>
      <c r="G79" s="23">
        <f>+G77+G60</f>
        <v>0</v>
      </c>
      <c r="H79" s="23">
        <f>+H77+H60</f>
        <v>40982891.655713864</v>
      </c>
      <c r="I79" s="196"/>
      <c r="J79" s="23">
        <f>+J77+J60</f>
        <v>40982891.655713864</v>
      </c>
      <c r="K79" s="23"/>
      <c r="L79" s="8"/>
      <c r="M79" s="23">
        <f t="shared" ref="M79:P79" si="22">+M77+M60</f>
        <v>0</v>
      </c>
      <c r="N79" s="23">
        <f t="shared" si="22"/>
        <v>31336529.781623937</v>
      </c>
      <c r="O79" s="23">
        <f t="shared" si="22"/>
        <v>9646361.8740899265</v>
      </c>
      <c r="P79" s="23">
        <f t="shared" si="22"/>
        <v>0</v>
      </c>
      <c r="Q79" s="23">
        <f>+Q77+Q60</f>
        <v>40982891.655713864</v>
      </c>
      <c r="S79" s="240"/>
      <c r="T79" s="240"/>
      <c r="U79" s="240"/>
    </row>
    <row r="80" spans="1:21" s="7" customFormat="1">
      <c r="A80" s="3"/>
      <c r="D80" s="8"/>
      <c r="E80" s="23"/>
      <c r="F80" s="23"/>
      <c r="G80" s="23"/>
      <c r="H80" s="23"/>
      <c r="I80" s="196"/>
      <c r="J80" s="23"/>
      <c r="K80" s="23"/>
      <c r="L80" s="8"/>
      <c r="M80" s="23"/>
      <c r="N80" s="23"/>
      <c r="O80" s="23"/>
      <c r="P80" s="23"/>
      <c r="Q80" s="23"/>
      <c r="S80" s="240"/>
      <c r="T80" s="240"/>
      <c r="U80" s="240"/>
    </row>
    <row r="81" spans="1:21">
      <c r="A81" s="3">
        <f>+A79+1</f>
        <v>66</v>
      </c>
      <c r="E81" s="12"/>
      <c r="F81" s="12"/>
      <c r="G81" s="12"/>
      <c r="H81" s="12"/>
      <c r="I81" s="191"/>
      <c r="K81" s="12"/>
      <c r="M81" s="12"/>
      <c r="N81" s="12"/>
      <c r="O81" s="12"/>
      <c r="P81" s="12"/>
    </row>
    <row r="82" spans="1:21" s="7" customFormat="1">
      <c r="A82" s="3">
        <f t="shared" ref="A82:A135" si="23">+A81+1</f>
        <v>67</v>
      </c>
      <c r="B82" s="7" t="s">
        <v>20</v>
      </c>
      <c r="D82" s="8" t="s">
        <v>492</v>
      </c>
      <c r="E82" s="23"/>
      <c r="F82" s="23"/>
      <c r="G82" s="23"/>
      <c r="H82" s="23"/>
      <c r="I82" s="196"/>
      <c r="J82" s="23"/>
      <c r="K82" s="23"/>
      <c r="L82" s="8"/>
      <c r="M82" s="23"/>
      <c r="N82" s="23"/>
      <c r="O82" s="23"/>
      <c r="P82" s="23"/>
      <c r="S82" s="240"/>
      <c r="T82" s="240"/>
      <c r="U82" s="240"/>
    </row>
    <row r="83" spans="1:21">
      <c r="A83" s="3">
        <f t="shared" si="23"/>
        <v>68</v>
      </c>
      <c r="E83" s="12"/>
      <c r="F83" s="12"/>
      <c r="G83" s="12"/>
      <c r="H83" s="12"/>
      <c r="I83" s="191"/>
      <c r="J83" s="12"/>
      <c r="K83" s="12"/>
      <c r="M83" s="12"/>
      <c r="N83" s="12"/>
      <c r="O83" s="12"/>
      <c r="P83" s="12"/>
    </row>
    <row r="84" spans="1:21" s="7" customFormat="1">
      <c r="A84" s="3">
        <f t="shared" si="23"/>
        <v>69</v>
      </c>
      <c r="C84" s="51" t="s">
        <v>1014</v>
      </c>
      <c r="D84" s="8" t="s">
        <v>492</v>
      </c>
      <c r="E84" s="23"/>
      <c r="F84" s="23"/>
      <c r="G84" s="23"/>
      <c r="H84" s="23"/>
      <c r="I84" s="196"/>
      <c r="J84" s="23"/>
      <c r="K84" s="23"/>
      <c r="L84" s="105"/>
      <c r="M84" s="23"/>
      <c r="N84" s="23"/>
      <c r="O84" s="23"/>
      <c r="P84" s="23"/>
      <c r="S84" s="240"/>
      <c r="T84" s="240"/>
      <c r="U84" s="240"/>
    </row>
    <row r="85" spans="1:21">
      <c r="A85" s="3">
        <f t="shared" si="23"/>
        <v>70</v>
      </c>
      <c r="B85" s="4" t="s">
        <v>1015</v>
      </c>
      <c r="C85" s="4" t="s">
        <v>597</v>
      </c>
      <c r="E85" s="12">
        <f>'[10]II-D-3 Payroll'!E80+'[9]II-D-3 PAYROLL'!E85</f>
        <v>227219.61732488754</v>
      </c>
      <c r="F85" s="12"/>
      <c r="G85" s="12"/>
      <c r="H85" s="12">
        <f>+E85-F85+G85</f>
        <v>227219.61732488754</v>
      </c>
      <c r="I85" s="191">
        <v>1</v>
      </c>
      <c r="J85" s="12">
        <f>SUM((H85-M85)*I85)+M85</f>
        <v>227219.61732488754</v>
      </c>
      <c r="K85" s="1497" t="s">
        <v>1629</v>
      </c>
      <c r="L85" s="13" t="s">
        <v>517</v>
      </c>
      <c r="M85" s="12">
        <f>'[10]II-D-3 Payroll'!M80+'[9]II-D-3 PAYROLL'!M85</f>
        <v>0</v>
      </c>
      <c r="N85" s="12">
        <f>'[10]II-D-3 Payroll'!N80+'[9]II-D-3 PAYROLL'!N85</f>
        <v>0</v>
      </c>
      <c r="O85" s="12">
        <f>'[10]II-D-3 Payroll'!O80+'[9]II-D-3 PAYROLL'!O85</f>
        <v>227219.61732488754</v>
      </c>
      <c r="P85" s="12">
        <f>'[10]II-D-3 Payroll'!P80+'[9]II-D-3 PAYROLL'!P85</f>
        <v>0</v>
      </c>
      <c r="Q85" s="11">
        <f>+SUM(M85:P85)</f>
        <v>227219.61732488754</v>
      </c>
    </row>
    <row r="86" spans="1:21">
      <c r="A86" s="3">
        <f t="shared" si="23"/>
        <v>71</v>
      </c>
      <c r="B86" s="4" t="s">
        <v>234</v>
      </c>
      <c r="C86" s="4" t="s">
        <v>998</v>
      </c>
      <c r="E86" s="12">
        <f>'[10]II-D-3 Payroll'!E81+'[9]II-D-3 PAYROLL'!E86</f>
        <v>4314275.0042330856</v>
      </c>
      <c r="F86" s="12"/>
      <c r="G86" s="12"/>
      <c r="H86" s="12">
        <f>+E86-F86+G86</f>
        <v>4314275.0042330856</v>
      </c>
      <c r="I86" s="191">
        <v>1</v>
      </c>
      <c r="J86" s="12">
        <f>SUM((H86-M86)*I86)+M86</f>
        <v>4314275.0042330856</v>
      </c>
      <c r="K86" s="1497" t="s">
        <v>1629</v>
      </c>
      <c r="L86" s="13" t="s">
        <v>517</v>
      </c>
      <c r="M86" s="12">
        <f>'[10]II-D-3 Payroll'!M81+'[9]II-D-3 PAYROLL'!M86</f>
        <v>0</v>
      </c>
      <c r="N86" s="12">
        <f>'[10]II-D-3 Payroll'!N81+'[9]II-D-3 PAYROLL'!N86</f>
        <v>0</v>
      </c>
      <c r="O86" s="12">
        <f>'[10]II-D-3 Payroll'!O81+'[9]II-D-3 PAYROLL'!O86</f>
        <v>0</v>
      </c>
      <c r="P86" s="12">
        <f>'[10]II-D-3 Payroll'!P81+'[9]II-D-3 PAYROLL'!P86</f>
        <v>4314275.0042330856</v>
      </c>
      <c r="Q86" s="11">
        <f>+SUM(M86:P86)</f>
        <v>4314275.0042330856</v>
      </c>
    </row>
    <row r="87" spans="1:21" s="7" customFormat="1">
      <c r="A87" s="3">
        <f t="shared" si="23"/>
        <v>72</v>
      </c>
      <c r="C87" s="78" t="s">
        <v>235</v>
      </c>
      <c r="D87" s="8"/>
      <c r="E87" s="23">
        <f>SUM(E85:E86)</f>
        <v>4541494.6215579733</v>
      </c>
      <c r="F87" s="23">
        <f>SUM(F85:F86)</f>
        <v>0</v>
      </c>
      <c r="G87" s="23">
        <f>SUM(G85:G86)</f>
        <v>0</v>
      </c>
      <c r="H87" s="23">
        <f>SUM(H85:H86)</f>
        <v>4541494.6215579733</v>
      </c>
      <c r="I87" s="196"/>
      <c r="J87" s="23">
        <f>SUM(J85:J86)</f>
        <v>4541494.6215579733</v>
      </c>
      <c r="K87" s="23"/>
      <c r="L87" s="8"/>
      <c r="M87" s="23">
        <f t="shared" ref="M87:P87" si="24">SUM(M85:M86)</f>
        <v>0</v>
      </c>
      <c r="N87" s="23">
        <f t="shared" si="24"/>
        <v>0</v>
      </c>
      <c r="O87" s="23">
        <f t="shared" si="24"/>
        <v>227219.61732488754</v>
      </c>
      <c r="P87" s="23">
        <f t="shared" si="24"/>
        <v>4314275.0042330856</v>
      </c>
      <c r="Q87" s="23">
        <f>SUM(Q85:Q86)</f>
        <v>4541494.6215579733</v>
      </c>
      <c r="S87" s="240"/>
      <c r="T87" s="240"/>
      <c r="U87" s="240"/>
    </row>
    <row r="88" spans="1:21">
      <c r="A88" s="3">
        <f t="shared" si="23"/>
        <v>73</v>
      </c>
      <c r="C88" s="78"/>
      <c r="E88" s="12"/>
      <c r="F88" s="12"/>
      <c r="G88" s="12"/>
      <c r="H88" s="12"/>
      <c r="I88" s="191"/>
      <c r="J88" s="12"/>
      <c r="K88" s="12"/>
      <c r="M88" s="12"/>
      <c r="N88" s="12"/>
      <c r="O88" s="12"/>
      <c r="P88" s="12"/>
    </row>
    <row r="89" spans="1:21">
      <c r="A89" s="3">
        <f t="shared" si="23"/>
        <v>74</v>
      </c>
      <c r="B89" s="4" t="s">
        <v>236</v>
      </c>
      <c r="C89" s="4" t="s">
        <v>237</v>
      </c>
      <c r="E89" s="12">
        <f>'[10]II-D-3 Payroll'!E84+'[9]II-D-3 PAYROLL'!E89</f>
        <v>481042.52784597577</v>
      </c>
      <c r="F89" s="12"/>
      <c r="G89" s="12"/>
      <c r="H89" s="12">
        <f>+E89-F89+G89</f>
        <v>481042.52784597577</v>
      </c>
      <c r="I89" s="191">
        <v>1</v>
      </c>
      <c r="J89" s="12">
        <f>SUM((H89-M89)*I89)+M89</f>
        <v>481042.52784597577</v>
      </c>
      <c r="K89" s="1497" t="s">
        <v>1603</v>
      </c>
      <c r="L89" s="13" t="s">
        <v>1483</v>
      </c>
      <c r="M89" s="12">
        <f>'[10]II-D-3 Payroll'!M84+'[9]II-D-3 PAYROLL'!M89</f>
        <v>0</v>
      </c>
      <c r="N89" s="12">
        <f>'[10]II-D-3 Payroll'!N84+'[9]II-D-3 PAYROLL'!N89</f>
        <v>0</v>
      </c>
      <c r="O89" s="12">
        <f>'[10]II-D-3 Payroll'!O84+'[9]II-D-3 PAYROLL'!O89</f>
        <v>10247.830129675072</v>
      </c>
      <c r="P89" s="12">
        <f>'[10]II-D-3 Payroll'!P84+'[9]II-D-3 PAYROLL'!P89</f>
        <v>470794.69771630067</v>
      </c>
      <c r="Q89" s="11">
        <f>+SUM(M89:P89)</f>
        <v>481042.52784597571</v>
      </c>
    </row>
    <row r="90" spans="1:21">
      <c r="A90" s="3">
        <f t="shared" si="23"/>
        <v>75</v>
      </c>
      <c r="B90" s="4" t="s">
        <v>238</v>
      </c>
      <c r="C90" s="4" t="s">
        <v>239</v>
      </c>
      <c r="E90" s="12">
        <f>'[10]II-D-3 Payroll'!E85+'[9]II-D-3 PAYROLL'!E90</f>
        <v>0</v>
      </c>
      <c r="F90" s="12"/>
      <c r="G90" s="12"/>
      <c r="H90" s="12">
        <f>+E90-F90+G90</f>
        <v>0</v>
      </c>
      <c r="I90" s="191">
        <v>0</v>
      </c>
      <c r="J90" s="12">
        <f>SUM((H90-M90)*I90)+M90</f>
        <v>0</v>
      </c>
      <c r="K90" s="1497" t="s">
        <v>1629</v>
      </c>
      <c r="L90" s="13" t="s">
        <v>517</v>
      </c>
      <c r="M90" s="12">
        <f>'[10]II-D-3 Payroll'!M85+'[9]II-D-3 PAYROLL'!M90</f>
        <v>0</v>
      </c>
      <c r="N90" s="12">
        <f>'[10]II-D-3 Payroll'!N85+'[9]II-D-3 PAYROLL'!N90</f>
        <v>0</v>
      </c>
      <c r="O90" s="12">
        <f>'[10]II-D-3 Payroll'!O85+'[9]II-D-3 PAYROLL'!O90</f>
        <v>0</v>
      </c>
      <c r="P90" s="12">
        <f>'[10]II-D-3 Payroll'!P85+'[9]II-D-3 PAYROLL'!P90</f>
        <v>0</v>
      </c>
      <c r="Q90" s="11">
        <f>+SUM(M90:P90)</f>
        <v>0</v>
      </c>
    </row>
    <row r="91" spans="1:21">
      <c r="A91" s="3">
        <f t="shared" si="23"/>
        <v>76</v>
      </c>
      <c r="B91" s="4" t="s">
        <v>240</v>
      </c>
      <c r="C91" s="5" t="s">
        <v>241</v>
      </c>
      <c r="E91" s="12">
        <f>'[10]II-D-3 Payroll'!E86+'[9]II-D-3 PAYROLL'!E91</f>
        <v>0</v>
      </c>
      <c r="F91" s="12"/>
      <c r="G91" s="12"/>
      <c r="H91" s="12">
        <f>+E91-F91+G91</f>
        <v>0</v>
      </c>
      <c r="I91" s="191">
        <v>1</v>
      </c>
      <c r="J91" s="12">
        <f>SUM((H91-M91)*I91)+M91</f>
        <v>0</v>
      </c>
      <c r="K91" s="1497" t="s">
        <v>1603</v>
      </c>
      <c r="L91" s="13" t="s">
        <v>1483</v>
      </c>
      <c r="M91" s="12">
        <f>'[10]II-D-3 Payroll'!M86+'[9]II-D-3 PAYROLL'!M91</f>
        <v>0</v>
      </c>
      <c r="N91" s="12">
        <f>'[10]II-D-3 Payroll'!N86+'[9]II-D-3 PAYROLL'!N91</f>
        <v>0</v>
      </c>
      <c r="O91" s="12">
        <f>'[10]II-D-3 Payroll'!O86+'[9]II-D-3 PAYROLL'!O91</f>
        <v>0</v>
      </c>
      <c r="P91" s="12">
        <f>'[10]II-D-3 Payroll'!P86+'[9]II-D-3 PAYROLL'!P91</f>
        <v>0</v>
      </c>
      <c r="Q91" s="11">
        <f>+SUM(M91:P91)</f>
        <v>0</v>
      </c>
    </row>
    <row r="92" spans="1:21" s="7" customFormat="1">
      <c r="A92" s="3">
        <f t="shared" si="23"/>
        <v>77</v>
      </c>
      <c r="C92" s="33" t="s">
        <v>242</v>
      </c>
      <c r="D92" s="8"/>
      <c r="E92" s="23">
        <f>SUM(E87:E91)</f>
        <v>5022537.1494039493</v>
      </c>
      <c r="F92" s="23">
        <f t="shared" ref="F92:H92" si="25">SUM(F87:F91)</f>
        <v>0</v>
      </c>
      <c r="G92" s="23">
        <f t="shared" si="25"/>
        <v>0</v>
      </c>
      <c r="H92" s="23">
        <f t="shared" si="25"/>
        <v>5022537.1494039493</v>
      </c>
      <c r="I92" s="196"/>
      <c r="J92" s="23">
        <f>SUM(J87:J91)</f>
        <v>5022537.1494039493</v>
      </c>
      <c r="K92" s="23"/>
      <c r="L92" s="8"/>
      <c r="M92" s="23">
        <f t="shared" ref="M92:P92" si="26">SUM(M87:M91)</f>
        <v>0</v>
      </c>
      <c r="N92" s="23">
        <f t="shared" si="26"/>
        <v>0</v>
      </c>
      <c r="O92" s="23">
        <f t="shared" si="26"/>
        <v>237467.44745456261</v>
      </c>
      <c r="P92" s="23">
        <f t="shared" si="26"/>
        <v>4785069.7019493859</v>
      </c>
      <c r="Q92" s="23">
        <f>SUM(Q89:Q91)</f>
        <v>481042.52784597571</v>
      </c>
      <c r="S92" s="240"/>
      <c r="T92" s="240"/>
      <c r="U92" s="240"/>
    </row>
    <row r="93" spans="1:21">
      <c r="A93" s="3">
        <f t="shared" si="23"/>
        <v>78</v>
      </c>
      <c r="E93" s="12"/>
      <c r="F93" s="12"/>
      <c r="G93" s="12"/>
      <c r="H93" s="12"/>
      <c r="I93" s="191"/>
      <c r="J93" s="12"/>
      <c r="K93" s="12"/>
      <c r="M93" s="12"/>
      <c r="N93" s="12"/>
      <c r="O93" s="12"/>
      <c r="P93" s="12"/>
    </row>
    <row r="94" spans="1:21" s="7" customFormat="1">
      <c r="A94" s="3">
        <f t="shared" si="23"/>
        <v>79</v>
      </c>
      <c r="C94" s="51" t="s">
        <v>391</v>
      </c>
      <c r="D94" s="8" t="s">
        <v>492</v>
      </c>
      <c r="E94" s="23"/>
      <c r="F94" s="23"/>
      <c r="G94" s="23"/>
      <c r="H94" s="23"/>
      <c r="I94" s="196"/>
      <c r="J94" s="23"/>
      <c r="K94" s="23"/>
      <c r="L94" s="105"/>
      <c r="M94" s="23"/>
      <c r="N94" s="23"/>
      <c r="O94" s="23"/>
      <c r="P94" s="23"/>
      <c r="S94" s="240"/>
      <c r="T94" s="240"/>
      <c r="U94" s="240"/>
    </row>
    <row r="95" spans="1:21">
      <c r="A95" s="3">
        <f t="shared" si="23"/>
        <v>80</v>
      </c>
      <c r="B95" s="4" t="s">
        <v>244</v>
      </c>
      <c r="C95" s="4" t="s">
        <v>951</v>
      </c>
      <c r="E95" s="12">
        <f>'[10]II-D-3 Payroll'!E92+'[9]II-D-3 PAYROLL'!E95</f>
        <v>0</v>
      </c>
      <c r="F95" s="12"/>
      <c r="G95" s="12">
        <v>0</v>
      </c>
      <c r="H95" s="12">
        <f>+E95-F95+G95</f>
        <v>0</v>
      </c>
      <c r="I95" s="191">
        <v>0</v>
      </c>
      <c r="J95" s="12">
        <f>SUM((H95-M95)*I95)+M95</f>
        <v>0</v>
      </c>
      <c r="K95" s="1497" t="s">
        <v>1629</v>
      </c>
      <c r="L95" s="3" t="s">
        <v>453</v>
      </c>
      <c r="M95" s="12">
        <f>'[10]II-D-3 Payroll'!M92+'[9]II-D-3 PAYROLL'!M95</f>
        <v>0</v>
      </c>
      <c r="N95" s="12">
        <f>'[10]II-D-3 Payroll'!N92+'[9]II-D-3 PAYROLL'!N95</f>
        <v>0</v>
      </c>
      <c r="O95" s="12">
        <f>'[10]II-D-3 Payroll'!O92+'[9]II-D-3 PAYROLL'!O95</f>
        <v>0</v>
      </c>
      <c r="P95" s="12">
        <f>'[10]II-D-3 Payroll'!P92+'[9]II-D-3 PAYROLL'!P95</f>
        <v>0</v>
      </c>
      <c r="Q95" s="11">
        <f>+SUM(M95:P95)</f>
        <v>0</v>
      </c>
    </row>
    <row r="96" spans="1:21">
      <c r="A96" s="3">
        <f t="shared" si="23"/>
        <v>81</v>
      </c>
      <c r="B96" s="4" t="s">
        <v>952</v>
      </c>
      <c r="C96" s="4" t="s">
        <v>951</v>
      </c>
      <c r="E96" s="12">
        <f>'[10]II-D-3 Payroll'!E93+'[9]II-D-3 PAYROLL'!E96</f>
        <v>0</v>
      </c>
      <c r="F96" s="12"/>
      <c r="G96" s="12">
        <v>0</v>
      </c>
      <c r="H96" s="12">
        <f>+E96-F96+G96</f>
        <v>0</v>
      </c>
      <c r="I96" s="191">
        <v>0</v>
      </c>
      <c r="J96" s="12">
        <f>SUM((H96-M96)*I96)+M96</f>
        <v>0</v>
      </c>
      <c r="K96" s="1497" t="s">
        <v>1629</v>
      </c>
      <c r="L96" s="3" t="s">
        <v>453</v>
      </c>
      <c r="M96" s="12">
        <f>'[10]II-D-3 Payroll'!M93+'[9]II-D-3 PAYROLL'!M96</f>
        <v>0</v>
      </c>
      <c r="N96" s="12">
        <f>'[10]II-D-3 Payroll'!N93+'[9]II-D-3 PAYROLL'!N96</f>
        <v>0</v>
      </c>
      <c r="O96" s="12">
        <f>'[10]II-D-3 Payroll'!O93+'[9]II-D-3 PAYROLL'!O96</f>
        <v>0</v>
      </c>
      <c r="P96" s="12">
        <f>'[10]II-D-3 Payroll'!P93+'[9]II-D-3 PAYROLL'!P96</f>
        <v>0</v>
      </c>
      <c r="Q96" s="11">
        <f>+SUM(M96:P96)</f>
        <v>0</v>
      </c>
    </row>
    <row r="97" spans="1:21">
      <c r="A97" s="3">
        <f t="shared" si="23"/>
        <v>82</v>
      </c>
      <c r="B97" s="4" t="s">
        <v>954</v>
      </c>
      <c r="C97" s="5" t="s">
        <v>953</v>
      </c>
      <c r="E97" s="12">
        <f>'[10]II-D-3 Payroll'!E94+'[9]II-D-3 PAYROLL'!E97</f>
        <v>1341724.5606496227</v>
      </c>
      <c r="F97" s="12"/>
      <c r="G97" s="12"/>
      <c r="H97" s="12">
        <f>+E97-F97+G97</f>
        <v>1341724.5606496227</v>
      </c>
      <c r="I97" s="191">
        <v>1</v>
      </c>
      <c r="J97" s="12">
        <f>SUM((H97-M97)*I97)+M97</f>
        <v>1341724.5606496227</v>
      </c>
      <c r="K97" s="1497" t="s">
        <v>1629</v>
      </c>
      <c r="L97" s="13" t="s">
        <v>517</v>
      </c>
      <c r="M97" s="12">
        <f>'[10]II-D-3 Payroll'!M94+'[9]II-D-3 PAYROLL'!M97</f>
        <v>0</v>
      </c>
      <c r="N97" s="12">
        <f>'[10]II-D-3 Payroll'!N94+'[9]II-D-3 PAYROLL'!N97</f>
        <v>0</v>
      </c>
      <c r="O97" s="12">
        <f>'[10]II-D-3 Payroll'!O94+'[9]II-D-3 PAYROLL'!O97</f>
        <v>0</v>
      </c>
      <c r="P97" s="12">
        <f>'[10]II-D-3 Payroll'!P94+'[9]II-D-3 PAYROLL'!P97</f>
        <v>1341724.5606496227</v>
      </c>
      <c r="Q97" s="11">
        <f>+SUM(M97:P97)</f>
        <v>1341724.5606496227</v>
      </c>
    </row>
    <row r="98" spans="1:21">
      <c r="A98" s="3">
        <f t="shared" si="23"/>
        <v>83</v>
      </c>
      <c r="B98" s="4" t="s">
        <v>955</v>
      </c>
      <c r="C98" s="4" t="s">
        <v>956</v>
      </c>
      <c r="E98" s="12">
        <f>'[10]II-D-3 Payroll'!E95+'[9]II-D-3 PAYROLL'!E98</f>
        <v>0</v>
      </c>
      <c r="F98" s="12"/>
      <c r="G98" s="12">
        <v>0</v>
      </c>
      <c r="H98" s="12">
        <f>+E98-F98+G98</f>
        <v>0</v>
      </c>
      <c r="I98" s="191">
        <v>0</v>
      </c>
      <c r="J98" s="12">
        <f>SUM((H98-M98)*I98)+M98</f>
        <v>0</v>
      </c>
      <c r="K98" s="1497" t="s">
        <v>1629</v>
      </c>
      <c r="L98" s="13" t="s">
        <v>517</v>
      </c>
      <c r="M98" s="12">
        <f>'[10]II-D-3 Payroll'!M95+'[9]II-D-3 PAYROLL'!M98</f>
        <v>0</v>
      </c>
      <c r="N98" s="12">
        <f>'[10]II-D-3 Payroll'!N95+'[9]II-D-3 PAYROLL'!N98</f>
        <v>0</v>
      </c>
      <c r="O98" s="12">
        <f>'[10]II-D-3 Payroll'!O95+'[9]II-D-3 PAYROLL'!O98</f>
        <v>0</v>
      </c>
      <c r="P98" s="12">
        <f>'[10]II-D-3 Payroll'!P95+'[9]II-D-3 PAYROLL'!P98</f>
        <v>0</v>
      </c>
      <c r="Q98" s="11">
        <f>+SUM(M98:P98)</f>
        <v>0</v>
      </c>
    </row>
    <row r="99" spans="1:21" s="7" customFormat="1">
      <c r="A99" s="3">
        <f t="shared" si="23"/>
        <v>84</v>
      </c>
      <c r="C99" s="78" t="s">
        <v>957</v>
      </c>
      <c r="D99" s="8"/>
      <c r="E99" s="23">
        <f>SUM(E95:E98)</f>
        <v>1341724.5606496227</v>
      </c>
      <c r="F99" s="23">
        <f>SUM(F95:F98)</f>
        <v>0</v>
      </c>
      <c r="G99" s="23">
        <f>SUM(G95:G98)</f>
        <v>0</v>
      </c>
      <c r="H99" s="23">
        <f>SUM(H95:H98)</f>
        <v>1341724.5606496227</v>
      </c>
      <c r="I99" s="196"/>
      <c r="J99" s="23">
        <f>SUM(J95:J98)</f>
        <v>1341724.5606496227</v>
      </c>
      <c r="K99" s="23"/>
      <c r="L99" s="22"/>
      <c r="M99" s="23">
        <f t="shared" ref="M99:P99" si="27">SUM(M95:M98)</f>
        <v>0</v>
      </c>
      <c r="N99" s="23">
        <f t="shared" si="27"/>
        <v>0</v>
      </c>
      <c r="O99" s="23">
        <f t="shared" si="27"/>
        <v>0</v>
      </c>
      <c r="P99" s="23">
        <f t="shared" si="27"/>
        <v>1341724.5606496227</v>
      </c>
      <c r="Q99" s="23">
        <f>SUM(Q95:Q98)</f>
        <v>1341724.5606496227</v>
      </c>
      <c r="S99" s="240"/>
      <c r="T99" s="240"/>
      <c r="U99" s="240"/>
    </row>
    <row r="100" spans="1:21">
      <c r="A100" s="3">
        <f t="shared" si="23"/>
        <v>85</v>
      </c>
      <c r="E100" s="12"/>
      <c r="F100" s="12"/>
      <c r="G100" s="12"/>
      <c r="H100" s="12"/>
      <c r="I100" s="191"/>
      <c r="J100" s="12"/>
      <c r="K100" s="12"/>
      <c r="M100" s="12"/>
      <c r="N100" s="12"/>
      <c r="O100" s="12"/>
      <c r="P100" s="12"/>
    </row>
    <row r="101" spans="1:21">
      <c r="A101" s="3">
        <f t="shared" si="23"/>
        <v>86</v>
      </c>
      <c r="B101" s="4" t="s">
        <v>958</v>
      </c>
      <c r="C101" s="4" t="s">
        <v>237</v>
      </c>
      <c r="E101" s="12">
        <f>'[10]II-D-3 Payroll'!E98+'[9]II-D-3 PAYROLL'!E101</f>
        <v>1396353.613259394</v>
      </c>
      <c r="F101" s="12"/>
      <c r="G101" s="12"/>
      <c r="H101" s="12">
        <f>+E101-F101+G101</f>
        <v>1396353.613259394</v>
      </c>
      <c r="I101" s="191">
        <v>1</v>
      </c>
      <c r="J101" s="12">
        <f>SUM((H101-M101)*I101)+M101</f>
        <v>1396353.613259394</v>
      </c>
      <c r="K101" s="1497" t="s">
        <v>1629</v>
      </c>
      <c r="L101" s="13" t="s">
        <v>517</v>
      </c>
      <c r="M101" s="12">
        <f>'[10]II-D-3 Payroll'!M98+'[9]II-D-3 PAYROLL'!M101</f>
        <v>0</v>
      </c>
      <c r="N101" s="12">
        <f>'[10]II-D-3 Payroll'!N98+'[9]II-D-3 PAYROLL'!N101</f>
        <v>0</v>
      </c>
      <c r="O101" s="12">
        <f>'[10]II-D-3 Payroll'!O98+'[9]II-D-3 PAYROLL'!O101</f>
        <v>0</v>
      </c>
      <c r="P101" s="12">
        <f>'[10]II-D-3 Payroll'!P98+'[9]II-D-3 PAYROLL'!P101</f>
        <v>1396353.613259394</v>
      </c>
      <c r="Q101" s="11">
        <f>+SUM(M101:P101)</f>
        <v>1396353.613259394</v>
      </c>
    </row>
    <row r="102" spans="1:21">
      <c r="A102" s="3">
        <f t="shared" si="23"/>
        <v>87</v>
      </c>
      <c r="B102" s="4" t="s">
        <v>959</v>
      </c>
      <c r="C102" s="4" t="s">
        <v>960</v>
      </c>
      <c r="E102" s="12">
        <f>'[10]II-D-3 Payroll'!E99+'[9]II-D-3 PAYROLL'!E102</f>
        <v>0</v>
      </c>
      <c r="F102" s="12"/>
      <c r="G102" s="12">
        <v>0</v>
      </c>
      <c r="H102" s="12">
        <f>+E102-F102+G102</f>
        <v>0</v>
      </c>
      <c r="I102" s="191">
        <v>1</v>
      </c>
      <c r="J102" s="12">
        <f>SUM((H102-M102)*I102)+M102</f>
        <v>0</v>
      </c>
      <c r="K102" s="1497" t="s">
        <v>1629</v>
      </c>
      <c r="L102" s="13" t="s">
        <v>517</v>
      </c>
      <c r="M102" s="12">
        <f>'[10]II-D-3 Payroll'!M99+'[9]II-D-3 PAYROLL'!M102</f>
        <v>0</v>
      </c>
      <c r="N102" s="12">
        <f>'[10]II-D-3 Payroll'!N99+'[9]II-D-3 PAYROLL'!N102</f>
        <v>0</v>
      </c>
      <c r="O102" s="12">
        <f>'[10]II-D-3 Payroll'!O99+'[9]II-D-3 PAYROLL'!O102</f>
        <v>0</v>
      </c>
      <c r="P102" s="12">
        <f>'[10]II-D-3 Payroll'!P99+'[9]II-D-3 PAYROLL'!P102</f>
        <v>0</v>
      </c>
      <c r="Q102" s="11">
        <f>+SUM(M102:P102)</f>
        <v>0</v>
      </c>
    </row>
    <row r="103" spans="1:21" s="7" customFormat="1">
      <c r="A103" s="3">
        <f t="shared" si="23"/>
        <v>88</v>
      </c>
      <c r="C103" s="78" t="s">
        <v>961</v>
      </c>
      <c r="D103" s="8"/>
      <c r="E103" s="23">
        <f>SUM(E101:E102)</f>
        <v>1396353.613259394</v>
      </c>
      <c r="F103" s="23">
        <f>SUM(F101:F102)</f>
        <v>0</v>
      </c>
      <c r="G103" s="23">
        <f>SUM(G101:G102)</f>
        <v>0</v>
      </c>
      <c r="H103" s="23">
        <f>SUM(H101:H102)</f>
        <v>1396353.613259394</v>
      </c>
      <c r="I103" s="196"/>
      <c r="J103" s="23">
        <f>SUM(J101:J102)</f>
        <v>1396353.613259394</v>
      </c>
      <c r="K103" s="23"/>
      <c r="L103" s="22"/>
      <c r="M103" s="23">
        <f t="shared" ref="M103:P103" si="28">SUM(M101:M102)</f>
        <v>0</v>
      </c>
      <c r="N103" s="23">
        <f t="shared" si="28"/>
        <v>0</v>
      </c>
      <c r="O103" s="23">
        <f t="shared" si="28"/>
        <v>0</v>
      </c>
      <c r="P103" s="23">
        <f t="shared" si="28"/>
        <v>1396353.613259394</v>
      </c>
      <c r="Q103" s="23">
        <f>SUM(Q101:Q102)</f>
        <v>1396353.613259394</v>
      </c>
      <c r="S103" s="240"/>
      <c r="T103" s="240"/>
      <c r="U103" s="240"/>
    </row>
    <row r="104" spans="1:21">
      <c r="A104" s="3">
        <f t="shared" si="23"/>
        <v>89</v>
      </c>
      <c r="E104" s="12"/>
      <c r="F104" s="12"/>
      <c r="G104" s="12"/>
      <c r="H104" s="12"/>
      <c r="I104" s="191"/>
      <c r="J104" s="12"/>
      <c r="K104" s="12"/>
      <c r="L104" s="8"/>
      <c r="M104" s="12"/>
      <c r="N104" s="12"/>
      <c r="O104" s="12"/>
      <c r="P104" s="12"/>
      <c r="Q104" s="12"/>
    </row>
    <row r="105" spans="1:21" s="7" customFormat="1">
      <c r="A105" s="3">
        <f t="shared" si="23"/>
        <v>90</v>
      </c>
      <c r="C105" s="33" t="s">
        <v>962</v>
      </c>
      <c r="D105" s="8"/>
      <c r="E105" s="23">
        <f>+E99+E103</f>
        <v>2738078.1739090169</v>
      </c>
      <c r="F105" s="23">
        <f>+F99+F103</f>
        <v>0</v>
      </c>
      <c r="G105" s="23">
        <f>+G99+G103</f>
        <v>0</v>
      </c>
      <c r="H105" s="23">
        <f>+H99+H103</f>
        <v>2738078.1739090169</v>
      </c>
      <c r="I105" s="196"/>
      <c r="J105" s="23">
        <f>+J99+J103</f>
        <v>2738078.1739090169</v>
      </c>
      <c r="K105" s="23"/>
      <c r="L105" s="8"/>
      <c r="M105" s="23">
        <f t="shared" ref="M105:P105" si="29">+M99+M103</f>
        <v>0</v>
      </c>
      <c r="N105" s="23">
        <f t="shared" si="29"/>
        <v>0</v>
      </c>
      <c r="O105" s="23">
        <f t="shared" si="29"/>
        <v>0</v>
      </c>
      <c r="P105" s="23">
        <f t="shared" si="29"/>
        <v>2738078.1739090169</v>
      </c>
      <c r="Q105" s="23">
        <f>+Q99+Q103</f>
        <v>2738078.1739090169</v>
      </c>
      <c r="S105" s="240"/>
      <c r="T105" s="240"/>
      <c r="U105" s="240"/>
    </row>
    <row r="106" spans="1:21" s="7" customFormat="1">
      <c r="A106" s="3"/>
      <c r="C106" s="33"/>
      <c r="D106" s="8"/>
      <c r="E106" s="23"/>
      <c r="F106" s="23"/>
      <c r="G106" s="23"/>
      <c r="H106" s="23"/>
      <c r="I106" s="196"/>
      <c r="J106" s="23"/>
      <c r="K106" s="23"/>
      <c r="L106" s="8"/>
      <c r="M106" s="23"/>
      <c r="N106" s="23"/>
      <c r="O106" s="23"/>
      <c r="P106" s="23"/>
      <c r="Q106" s="23"/>
      <c r="S106" s="240"/>
      <c r="T106" s="240"/>
      <c r="U106" s="240"/>
    </row>
    <row r="107" spans="1:21">
      <c r="A107" s="3">
        <f>+A105+1</f>
        <v>91</v>
      </c>
      <c r="E107" s="12"/>
      <c r="F107" s="12"/>
      <c r="G107" s="12"/>
      <c r="H107" s="12"/>
      <c r="I107" s="191"/>
      <c r="K107" s="12"/>
      <c r="M107" s="12"/>
      <c r="N107" s="12"/>
      <c r="O107" s="12"/>
      <c r="P107" s="12"/>
    </row>
    <row r="108" spans="1:21" s="7" customFormat="1">
      <c r="A108" s="3">
        <f t="shared" si="23"/>
        <v>92</v>
      </c>
      <c r="C108" s="79" t="s">
        <v>288</v>
      </c>
      <c r="D108" s="8" t="s">
        <v>492</v>
      </c>
      <c r="E108" s="23"/>
      <c r="F108" s="23"/>
      <c r="G108" s="23"/>
      <c r="H108" s="23"/>
      <c r="I108" s="196"/>
      <c r="J108" s="23"/>
      <c r="K108" s="23"/>
      <c r="L108" s="105"/>
      <c r="M108" s="23"/>
      <c r="N108" s="23"/>
      <c r="O108" s="23"/>
      <c r="P108" s="23"/>
      <c r="S108" s="240"/>
      <c r="T108" s="240"/>
      <c r="U108" s="240"/>
    </row>
    <row r="109" spans="1:21">
      <c r="A109" s="3">
        <f t="shared" si="23"/>
        <v>93</v>
      </c>
      <c r="B109" s="4" t="s">
        <v>994</v>
      </c>
      <c r="C109" s="185" t="s">
        <v>289</v>
      </c>
      <c r="E109" s="12">
        <f>'[10]II-D-3 Payroll'!E105+'[9]II-D-3 PAYROLL'!E109</f>
        <v>0</v>
      </c>
      <c r="F109" s="12"/>
      <c r="G109" s="12">
        <v>0</v>
      </c>
      <c r="H109" s="12">
        <f>+E109-F109+G109</f>
        <v>0</v>
      </c>
      <c r="I109" s="191"/>
      <c r="J109" s="12">
        <f t="shared" ref="J109:J116" si="30">SUM((H109-M109)*I109)+M109</f>
        <v>0</v>
      </c>
      <c r="K109" s="1497" t="s">
        <v>1629</v>
      </c>
      <c r="L109" s="3" t="s">
        <v>517</v>
      </c>
      <c r="M109" s="12">
        <f>'[10]II-D-3 Payroll'!M105+'[9]II-D-3 PAYROLL'!M109</f>
        <v>0</v>
      </c>
      <c r="N109" s="12">
        <f>'[10]II-D-3 Payroll'!N105+'[9]II-D-3 PAYROLL'!N109</f>
        <v>0</v>
      </c>
      <c r="O109" s="12">
        <f>'[10]II-D-3 Payroll'!O105+'[9]II-D-3 PAYROLL'!O109</f>
        <v>0</v>
      </c>
      <c r="P109" s="12">
        <f>'[10]II-D-3 Payroll'!P105+'[9]II-D-3 PAYROLL'!P109</f>
        <v>0</v>
      </c>
      <c r="Q109" s="11">
        <f>+SUM(M109:P109)</f>
        <v>0</v>
      </c>
    </row>
    <row r="110" spans="1:21">
      <c r="A110" s="3">
        <f t="shared" si="23"/>
        <v>94</v>
      </c>
      <c r="B110" s="4" t="s">
        <v>995</v>
      </c>
      <c r="C110" s="185" t="s">
        <v>290</v>
      </c>
      <c r="E110" s="12">
        <f>'[10]II-D-3 Payroll'!E106+'[9]II-D-3 PAYROLL'!E110</f>
        <v>0</v>
      </c>
      <c r="F110" s="12"/>
      <c r="G110" s="12">
        <v>0</v>
      </c>
      <c r="H110" s="12">
        <f>+E110-F110+G110</f>
        <v>0</v>
      </c>
      <c r="I110" s="191"/>
      <c r="J110" s="12">
        <f t="shared" si="30"/>
        <v>0</v>
      </c>
      <c r="K110" s="1497" t="s">
        <v>1629</v>
      </c>
      <c r="L110" s="3" t="s">
        <v>517</v>
      </c>
      <c r="M110" s="12">
        <f>'[10]II-D-3 Payroll'!M106+'[9]II-D-3 PAYROLL'!M110</f>
        <v>0</v>
      </c>
      <c r="N110" s="12">
        <f>'[10]II-D-3 Payroll'!N106+'[9]II-D-3 PAYROLL'!N110</f>
        <v>0</v>
      </c>
      <c r="O110" s="12">
        <f>'[10]II-D-3 Payroll'!O106+'[9]II-D-3 PAYROLL'!O110</f>
        <v>0</v>
      </c>
      <c r="P110" s="12">
        <f>'[10]II-D-3 Payroll'!P106+'[9]II-D-3 PAYROLL'!P110</f>
        <v>0</v>
      </c>
      <c r="Q110" s="11">
        <f>+SUM(M110:P110)</f>
        <v>0</v>
      </c>
    </row>
    <row r="111" spans="1:21">
      <c r="A111" s="3">
        <f t="shared" si="23"/>
        <v>95</v>
      </c>
      <c r="B111" s="4" t="s">
        <v>997</v>
      </c>
      <c r="C111" s="185" t="s">
        <v>288</v>
      </c>
      <c r="E111" s="12">
        <f>'[10]II-D-3 Payroll'!E107+'[9]II-D-3 PAYROLL'!E111</f>
        <v>0</v>
      </c>
      <c r="F111" s="12"/>
      <c r="G111" s="12">
        <v>0</v>
      </c>
      <c r="H111" s="12">
        <f>+E111-F111+G111</f>
        <v>0</v>
      </c>
      <c r="I111" s="191"/>
      <c r="J111" s="12">
        <f t="shared" si="30"/>
        <v>0</v>
      </c>
      <c r="K111" s="1497" t="s">
        <v>1629</v>
      </c>
      <c r="L111" s="3" t="s">
        <v>453</v>
      </c>
      <c r="M111" s="12">
        <f>'[10]II-D-3 Payroll'!M107+'[9]II-D-3 PAYROLL'!M111</f>
        <v>0</v>
      </c>
      <c r="N111" s="12">
        <f>'[10]II-D-3 Payroll'!N107+'[9]II-D-3 PAYROLL'!N111</f>
        <v>0</v>
      </c>
      <c r="O111" s="12">
        <f>'[10]II-D-3 Payroll'!O107+'[9]II-D-3 PAYROLL'!O111</f>
        <v>0</v>
      </c>
      <c r="P111" s="12">
        <f>'[10]II-D-3 Payroll'!P107+'[9]II-D-3 PAYROLL'!P111</f>
        <v>0</v>
      </c>
      <c r="Q111" s="11">
        <f>+SUM(M111:P111)</f>
        <v>0</v>
      </c>
    </row>
    <row r="112" spans="1:21" s="7" customFormat="1">
      <c r="A112" s="3">
        <f t="shared" si="23"/>
        <v>96</v>
      </c>
      <c r="C112" s="33" t="s">
        <v>291</v>
      </c>
      <c r="D112" s="8"/>
      <c r="E112" s="23">
        <f>SUM(E109:E111)</f>
        <v>0</v>
      </c>
      <c r="F112" s="23">
        <f>SUM(F109:F111)</f>
        <v>0</v>
      </c>
      <c r="G112" s="23">
        <f>SUM(G109:G111)</f>
        <v>0</v>
      </c>
      <c r="H112" s="23">
        <f>SUM(H109:H111)</f>
        <v>0</v>
      </c>
      <c r="I112" s="196"/>
      <c r="J112" s="12">
        <f t="shared" si="30"/>
        <v>0</v>
      </c>
      <c r="K112" s="1497" t="s">
        <v>1629</v>
      </c>
      <c r="L112" s="3" t="s">
        <v>453</v>
      </c>
      <c r="M112" s="23">
        <f t="shared" ref="M112:P112" si="31">SUM(M109:M111)</f>
        <v>0</v>
      </c>
      <c r="N112" s="23">
        <f t="shared" si="31"/>
        <v>0</v>
      </c>
      <c r="O112" s="23">
        <f t="shared" si="31"/>
        <v>0</v>
      </c>
      <c r="P112" s="23">
        <f t="shared" si="31"/>
        <v>0</v>
      </c>
      <c r="Q112" s="23">
        <f>SUM(Q109:Q111)</f>
        <v>0</v>
      </c>
      <c r="S112" s="240"/>
      <c r="T112" s="240"/>
      <c r="U112" s="240"/>
    </row>
    <row r="113" spans="1:21">
      <c r="A113" s="3">
        <f t="shared" si="23"/>
        <v>97</v>
      </c>
      <c r="C113" s="33"/>
      <c r="E113" s="12"/>
      <c r="F113" s="12"/>
      <c r="G113" s="12"/>
      <c r="H113" s="12"/>
      <c r="I113" s="191"/>
      <c r="J113" s="12"/>
      <c r="K113" s="16"/>
      <c r="M113" s="12"/>
      <c r="N113" s="12"/>
      <c r="O113" s="12"/>
      <c r="P113" s="12"/>
    </row>
    <row r="114" spans="1:21">
      <c r="A114" s="3">
        <f t="shared" si="23"/>
        <v>98</v>
      </c>
      <c r="B114" s="4" t="s">
        <v>292</v>
      </c>
      <c r="C114" s="185" t="s">
        <v>237</v>
      </c>
      <c r="E114" s="12">
        <f>'[10]II-D-3 Payroll'!E110+'[9]II-D-3 PAYROLL'!E114</f>
        <v>0</v>
      </c>
      <c r="F114" s="12"/>
      <c r="G114" s="12">
        <v>0</v>
      </c>
      <c r="H114" s="12">
        <f>+E114-F114+G114</f>
        <v>0</v>
      </c>
      <c r="I114" s="191"/>
      <c r="J114" s="12">
        <f t="shared" si="30"/>
        <v>0</v>
      </c>
      <c r="K114" s="1497" t="s">
        <v>1629</v>
      </c>
      <c r="L114" s="13" t="s">
        <v>517</v>
      </c>
      <c r="M114" s="12">
        <f>'[10]II-D-3 Payroll'!M110+'[9]II-D-3 PAYROLL'!M114</f>
        <v>0</v>
      </c>
      <c r="N114" s="12">
        <f>'[10]II-D-3 Payroll'!N110+'[9]II-D-3 PAYROLL'!N114</f>
        <v>0</v>
      </c>
      <c r="O114" s="12">
        <f>'[10]II-D-3 Payroll'!O110+'[9]II-D-3 PAYROLL'!O114</f>
        <v>0</v>
      </c>
      <c r="P114" s="12">
        <f>'[10]II-D-3 Payroll'!P110+'[9]II-D-3 PAYROLL'!P114</f>
        <v>0</v>
      </c>
      <c r="Q114" s="11">
        <f>+SUM(M114:P114)</f>
        <v>0</v>
      </c>
    </row>
    <row r="115" spans="1:21">
      <c r="A115" s="3">
        <f t="shared" si="23"/>
        <v>99</v>
      </c>
      <c r="B115" s="4" t="s">
        <v>293</v>
      </c>
      <c r="C115" s="185" t="s">
        <v>589</v>
      </c>
      <c r="E115" s="12">
        <f>'[10]II-D-3 Payroll'!E111+'[9]II-D-3 PAYROLL'!E115</f>
        <v>0</v>
      </c>
      <c r="F115" s="12"/>
      <c r="G115" s="12">
        <v>0</v>
      </c>
      <c r="H115" s="12">
        <f>+E115-F115+G115</f>
        <v>0</v>
      </c>
      <c r="I115" s="191"/>
      <c r="J115" s="12">
        <f t="shared" si="30"/>
        <v>0</v>
      </c>
      <c r="K115" s="1497" t="s">
        <v>1629</v>
      </c>
      <c r="L115" s="3" t="s">
        <v>453</v>
      </c>
      <c r="M115" s="12">
        <f>'[10]II-D-3 Payroll'!M111+'[9]II-D-3 PAYROLL'!M115</f>
        <v>0</v>
      </c>
      <c r="N115" s="12">
        <f>'[10]II-D-3 Payroll'!N111+'[9]II-D-3 PAYROLL'!N115</f>
        <v>0</v>
      </c>
      <c r="O115" s="12">
        <f>'[10]II-D-3 Payroll'!O111+'[9]II-D-3 PAYROLL'!O115</f>
        <v>0</v>
      </c>
      <c r="P115" s="12">
        <f>'[10]II-D-3 Payroll'!P111+'[9]II-D-3 PAYROLL'!P115</f>
        <v>0</v>
      </c>
      <c r="Q115" s="11">
        <f>+SUM(M115:P115)</f>
        <v>0</v>
      </c>
    </row>
    <row r="116" spans="1:21" s="7" customFormat="1">
      <c r="A116" s="3">
        <f t="shared" si="23"/>
        <v>100</v>
      </c>
      <c r="C116" s="33" t="s">
        <v>590</v>
      </c>
      <c r="D116" s="8"/>
      <c r="E116" s="23">
        <f>SUM(E114:E115)</f>
        <v>0</v>
      </c>
      <c r="F116" s="23">
        <f>SUM(F114:F115)</f>
        <v>0</v>
      </c>
      <c r="G116" s="23">
        <f>SUM(G114:G115)</f>
        <v>0</v>
      </c>
      <c r="H116" s="23">
        <f>SUM(H114:H115)</f>
        <v>0</v>
      </c>
      <c r="I116" s="196"/>
      <c r="J116" s="12">
        <f t="shared" si="30"/>
        <v>0</v>
      </c>
      <c r="K116" s="1497" t="s">
        <v>1629</v>
      </c>
      <c r="L116" s="3" t="s">
        <v>453</v>
      </c>
      <c r="M116" s="23">
        <f t="shared" ref="M116:P116" si="32">SUM(M114:M115)</f>
        <v>0</v>
      </c>
      <c r="N116" s="23">
        <f t="shared" si="32"/>
        <v>0</v>
      </c>
      <c r="O116" s="23">
        <f t="shared" si="32"/>
        <v>0</v>
      </c>
      <c r="P116" s="23">
        <f t="shared" si="32"/>
        <v>0</v>
      </c>
      <c r="Q116" s="23">
        <f>SUM(Q114:Q115)</f>
        <v>0</v>
      </c>
      <c r="S116" s="240"/>
      <c r="T116" s="240"/>
      <c r="U116" s="240"/>
    </row>
    <row r="117" spans="1:21">
      <c r="A117" s="3">
        <f t="shared" si="23"/>
        <v>101</v>
      </c>
      <c r="C117" s="185"/>
      <c r="E117" s="12"/>
      <c r="F117" s="12"/>
      <c r="G117" s="12"/>
      <c r="H117" s="12"/>
      <c r="I117" s="191"/>
      <c r="J117" s="12"/>
      <c r="K117" s="12"/>
      <c r="L117" s="6"/>
      <c r="M117" s="12"/>
      <c r="N117" s="12"/>
      <c r="O117" s="12"/>
      <c r="P117" s="12"/>
    </row>
    <row r="118" spans="1:21" s="7" customFormat="1">
      <c r="A118" s="3">
        <f t="shared" si="23"/>
        <v>102</v>
      </c>
      <c r="B118" s="241" t="s">
        <v>463</v>
      </c>
      <c r="D118" s="8"/>
      <c r="E118" s="23">
        <f>+E92+E105+E112+E116</f>
        <v>7760615.3233129662</v>
      </c>
      <c r="F118" s="23">
        <f t="shared" ref="F118:J118" si="33">+F92+F105+F112+F116</f>
        <v>0</v>
      </c>
      <c r="G118" s="23">
        <f t="shared" si="33"/>
        <v>0</v>
      </c>
      <c r="H118" s="23">
        <f t="shared" si="33"/>
        <v>7760615.3233129662</v>
      </c>
      <c r="I118" s="196"/>
      <c r="J118" s="23">
        <f t="shared" si="33"/>
        <v>7760615.3233129662</v>
      </c>
      <c r="K118" s="23"/>
      <c r="L118" s="8"/>
      <c r="M118" s="23">
        <f t="shared" ref="M118:P118" si="34">+M92+M105+M112+M116</f>
        <v>0</v>
      </c>
      <c r="N118" s="23">
        <f t="shared" si="34"/>
        <v>0</v>
      </c>
      <c r="O118" s="23">
        <f t="shared" si="34"/>
        <v>237467.44745456261</v>
      </c>
      <c r="P118" s="23">
        <f t="shared" si="34"/>
        <v>7523147.8758584028</v>
      </c>
      <c r="Q118" s="23">
        <f>+Q87+Q92+Q105+Q112+Q116</f>
        <v>7760615.3233129662</v>
      </c>
      <c r="S118" s="240"/>
      <c r="T118" s="240"/>
      <c r="U118" s="240"/>
    </row>
    <row r="119" spans="1:21" ht="12" thickBot="1">
      <c r="A119" s="3">
        <f t="shared" si="23"/>
        <v>103</v>
      </c>
      <c r="C119" s="7"/>
      <c r="E119" s="12"/>
      <c r="F119" s="12"/>
      <c r="G119" s="12"/>
      <c r="H119" s="12"/>
      <c r="I119" s="191"/>
      <c r="J119" s="12"/>
      <c r="K119" s="12"/>
      <c r="L119" s="8"/>
      <c r="M119" s="12"/>
      <c r="N119" s="12"/>
      <c r="O119" s="12"/>
      <c r="P119" s="12"/>
    </row>
    <row r="120" spans="1:21" s="7" customFormat="1" ht="12" thickBot="1">
      <c r="A120" s="3">
        <f t="shared" si="23"/>
        <v>104</v>
      </c>
      <c r="B120" s="403" t="s">
        <v>464</v>
      </c>
      <c r="C120" s="403"/>
      <c r="D120" s="405" t="s">
        <v>492</v>
      </c>
      <c r="E120" s="309">
        <f>+E118+E39+E79</f>
        <v>57039817.933612272</v>
      </c>
      <c r="F120" s="309">
        <f>+F118+F39+F79</f>
        <v>0</v>
      </c>
      <c r="G120" s="309">
        <f>+G118+G39+G79</f>
        <v>0</v>
      </c>
      <c r="H120" s="309">
        <f>+H118+H39+H79</f>
        <v>57039817.933612272</v>
      </c>
      <c r="I120" s="537"/>
      <c r="J120" s="309">
        <f>+J118+J39+J79</f>
        <v>57039817.933612272</v>
      </c>
      <c r="K120" s="309"/>
      <c r="L120" s="404"/>
      <c r="M120" s="309">
        <f t="shared" ref="M120:P120" si="35">+M118+M39+M79</f>
        <v>8296310.9545854386</v>
      </c>
      <c r="N120" s="309">
        <f t="shared" si="35"/>
        <v>31336529.781623933</v>
      </c>
      <c r="O120" s="309">
        <f t="shared" si="35"/>
        <v>9883829.3215444889</v>
      </c>
      <c r="P120" s="309">
        <f t="shared" si="35"/>
        <v>7523147.8758584028</v>
      </c>
      <c r="Q120" s="309">
        <f>+Q118+Q39+Q79</f>
        <v>57039817.933612272</v>
      </c>
      <c r="S120" s="240"/>
      <c r="T120" s="240"/>
      <c r="U120" s="240"/>
    </row>
    <row r="121" spans="1:21">
      <c r="A121" s="3">
        <f t="shared" si="23"/>
        <v>105</v>
      </c>
      <c r="C121" s="7"/>
      <c r="D121" s="12"/>
      <c r="E121" s="12"/>
      <c r="F121" s="12"/>
      <c r="G121" s="12"/>
      <c r="H121" s="12"/>
      <c r="I121" s="191"/>
      <c r="J121" s="12"/>
      <c r="K121" s="12"/>
      <c r="L121" s="8"/>
      <c r="M121" s="12"/>
      <c r="N121" s="12"/>
      <c r="O121" s="12"/>
      <c r="P121" s="12"/>
    </row>
    <row r="122" spans="1:21" s="7" customFormat="1">
      <c r="A122" s="3">
        <f t="shared" si="23"/>
        <v>106</v>
      </c>
      <c r="B122" s="7" t="s">
        <v>591</v>
      </c>
      <c r="D122" s="23"/>
      <c r="E122" s="23"/>
      <c r="F122" s="23"/>
      <c r="G122" s="23"/>
      <c r="H122" s="23"/>
      <c r="I122" s="196"/>
      <c r="J122" s="23"/>
      <c r="K122" s="23"/>
      <c r="L122" s="8"/>
      <c r="M122" s="23"/>
      <c r="N122" s="23"/>
      <c r="O122" s="23"/>
      <c r="P122" s="23"/>
      <c r="S122" s="240"/>
      <c r="T122" s="240"/>
      <c r="U122" s="240"/>
    </row>
    <row r="123" spans="1:21">
      <c r="A123" s="3">
        <f t="shared" si="23"/>
        <v>107</v>
      </c>
      <c r="B123" s="4" t="s">
        <v>592</v>
      </c>
      <c r="C123" s="4" t="s">
        <v>923</v>
      </c>
      <c r="D123" s="12"/>
      <c r="E123" s="12">
        <f>'[10]II-D-3 Payroll'!E120+'[9]II-D-3 PAYROLL'!E123</f>
        <v>6013556.3834675439</v>
      </c>
      <c r="F123" s="12"/>
      <c r="G123" s="12"/>
      <c r="H123" s="12">
        <f t="shared" ref="H123:H132" si="36">+E123-F123+G123</f>
        <v>6013556.3834675439</v>
      </c>
      <c r="I123" s="191">
        <f>+'II-D-2 A&amp;G'!I15</f>
        <v>1</v>
      </c>
      <c r="J123" s="12">
        <f t="shared" ref="J123:J132" si="37">SUM((H123-M123)*I123)+M123</f>
        <v>6013556.3834675439</v>
      </c>
      <c r="K123" s="1497" t="s">
        <v>1643</v>
      </c>
      <c r="L123" s="13" t="s">
        <v>1514</v>
      </c>
      <c r="M123" s="12">
        <f>'[10]II-D-3 Payroll'!M120+'[9]II-D-3 PAYROLL'!M123</f>
        <v>1640.1468730051229</v>
      </c>
      <c r="N123" s="12">
        <f>'[10]II-D-3 Payroll'!N120+'[9]II-D-3 PAYROLL'!N123</f>
        <v>3751652.9845447848</v>
      </c>
      <c r="O123" s="12">
        <f>'[10]II-D-3 Payroll'!O120+'[9]II-D-3 PAYROLL'!O123</f>
        <v>1249680.3145183581</v>
      </c>
      <c r="P123" s="12">
        <f>'[10]II-D-3 Payroll'!P120+'[9]II-D-3 PAYROLL'!P123</f>
        <v>1010582.9375313958</v>
      </c>
      <c r="Q123" s="11">
        <f t="shared" ref="Q123:Q132" si="38">+SUM(M123:P123)</f>
        <v>6013556.3834675439</v>
      </c>
    </row>
    <row r="124" spans="1:21">
      <c r="A124" s="3">
        <f t="shared" si="23"/>
        <v>108</v>
      </c>
      <c r="B124" s="4" t="s">
        <v>924</v>
      </c>
      <c r="C124" s="4" t="s">
        <v>925</v>
      </c>
      <c r="D124" s="12"/>
      <c r="E124" s="12">
        <f>'[10]II-D-3 Payroll'!E121+'[9]II-D-3 PAYROLL'!E124</f>
        <v>658841.13394794159</v>
      </c>
      <c r="F124" s="12"/>
      <c r="G124" s="12"/>
      <c r="H124" s="12">
        <f t="shared" si="36"/>
        <v>658841.13394794159</v>
      </c>
      <c r="I124" s="191">
        <f>+'II-D-2 A&amp;G'!I16</f>
        <v>1</v>
      </c>
      <c r="J124" s="12">
        <f t="shared" si="37"/>
        <v>658841.13394794159</v>
      </c>
      <c r="K124" s="1497" t="s">
        <v>1643</v>
      </c>
      <c r="L124" s="13" t="s">
        <v>1514</v>
      </c>
      <c r="M124" s="12">
        <f>'[10]II-D-3 Payroll'!M121+'[9]II-D-3 PAYROLL'!M124</f>
        <v>2026.9386551990174</v>
      </c>
      <c r="N124" s="12">
        <f>'[10]II-D-3 Payroll'!N121+'[9]II-D-3 PAYROLL'!N124</f>
        <v>464531.3215268054</v>
      </c>
      <c r="O124" s="12">
        <f>'[10]II-D-3 Payroll'!O121+'[9]II-D-3 PAYROLL'!O124</f>
        <v>121757.29141986449</v>
      </c>
      <c r="P124" s="12">
        <f>'[10]II-D-3 Payroll'!P121+'[9]II-D-3 PAYROLL'!P124</f>
        <v>70525.582346072653</v>
      </c>
      <c r="Q124" s="11">
        <f t="shared" si="38"/>
        <v>658841.13394794159</v>
      </c>
    </row>
    <row r="125" spans="1:21">
      <c r="A125" s="3">
        <f t="shared" si="23"/>
        <v>109</v>
      </c>
      <c r="B125" s="4" t="s">
        <v>1274</v>
      </c>
      <c r="C125" s="4" t="s">
        <v>302</v>
      </c>
      <c r="D125" s="12"/>
      <c r="E125" s="12">
        <f>'[10]II-D-3 Payroll'!E122+'[9]II-D-3 PAYROLL'!E125</f>
        <v>-4508111.3884582715</v>
      </c>
      <c r="F125" s="12"/>
      <c r="G125" s="12"/>
      <c r="H125" s="12">
        <f>+E125-F125+G125</f>
        <v>-4508111.3884582715</v>
      </c>
      <c r="I125" s="191">
        <f>+'II-D-2 A&amp;G'!I17</f>
        <v>1</v>
      </c>
      <c r="J125" s="12">
        <f>SUM((H125-M125)*I125)+M125</f>
        <v>-4508111.3884582715</v>
      </c>
      <c r="K125" s="1497" t="s">
        <v>1643</v>
      </c>
      <c r="L125" s="13" t="s">
        <v>1514</v>
      </c>
      <c r="M125" s="12">
        <f>'[10]II-D-3 Payroll'!M122+'[9]II-D-3 PAYROLL'!M125</f>
        <v>0</v>
      </c>
      <c r="N125" s="12">
        <f>'[10]II-D-3 Payroll'!N122+'[9]II-D-3 PAYROLL'!N125</f>
        <v>-2813224.4162387289</v>
      </c>
      <c r="O125" s="12">
        <f>'[10]II-D-3 Payroll'!O122+'[9]II-D-3 PAYROLL'!O125</f>
        <v>-937088.58142766531</v>
      </c>
      <c r="P125" s="12">
        <f>'[10]II-D-3 Payroll'!P122+'[9]II-D-3 PAYROLL'!P125</f>
        <v>-757798.39079187706</v>
      </c>
      <c r="Q125" s="11">
        <f>+SUM(M125:P125)</f>
        <v>-4508111.3884582715</v>
      </c>
    </row>
    <row r="126" spans="1:21">
      <c r="A126" s="3">
        <f t="shared" si="23"/>
        <v>110</v>
      </c>
      <c r="B126" s="4" t="s">
        <v>977</v>
      </c>
      <c r="C126" s="5" t="s">
        <v>304</v>
      </c>
      <c r="D126" s="12"/>
      <c r="E126" s="12">
        <f>'[10]II-D-3 Payroll'!E123+'[9]II-D-3 PAYROLL'!E126</f>
        <v>-1086272.0810858451</v>
      </c>
      <c r="F126" s="12"/>
      <c r="G126" s="12"/>
      <c r="H126" s="12">
        <f t="shared" si="36"/>
        <v>-1086272.0810858451</v>
      </c>
      <c r="I126" s="191">
        <f>+'II-D-2 A&amp;G'!I18</f>
        <v>1</v>
      </c>
      <c r="J126" s="12">
        <f t="shared" si="37"/>
        <v>-1086272.0810858451</v>
      </c>
      <c r="K126" s="1497" t="s">
        <v>1650</v>
      </c>
      <c r="L126" s="13" t="s">
        <v>1516</v>
      </c>
      <c r="M126" s="12">
        <f>'[10]II-D-3 Payroll'!M123+'[9]II-D-3 PAYROLL'!M126</f>
        <v>0</v>
      </c>
      <c r="N126" s="12">
        <f>'[10]II-D-3 Payroll'!N123+'[9]II-D-3 PAYROLL'!N126</f>
        <v>-793053.33492852317</v>
      </c>
      <c r="O126" s="12">
        <f>'[10]II-D-3 Payroll'!O123+'[9]II-D-3 PAYROLL'!O126</f>
        <v>-196404.27005958781</v>
      </c>
      <c r="P126" s="12">
        <f>'[10]II-D-3 Payroll'!P123+'[9]II-D-3 PAYROLL'!P126</f>
        <v>-96814.476097734252</v>
      </c>
      <c r="Q126" s="11">
        <f t="shared" si="38"/>
        <v>-1086272.0810858451</v>
      </c>
    </row>
    <row r="127" spans="1:21">
      <c r="A127" s="3">
        <f t="shared" si="23"/>
        <v>111</v>
      </c>
      <c r="B127" s="4" t="s">
        <v>926</v>
      </c>
      <c r="C127" s="4" t="s">
        <v>927</v>
      </c>
      <c r="D127" s="12"/>
      <c r="E127" s="12">
        <f>'[10]II-D-3 Payroll'!E124+'[9]II-D-3 PAYROLL'!E127</f>
        <v>0</v>
      </c>
      <c r="F127" s="12"/>
      <c r="G127" s="12"/>
      <c r="H127" s="12">
        <f t="shared" si="36"/>
        <v>0</v>
      </c>
      <c r="I127" s="191">
        <f>+'II-D-2 A&amp;G'!I19</f>
        <v>1</v>
      </c>
      <c r="J127" s="12">
        <f t="shared" si="37"/>
        <v>0</v>
      </c>
      <c r="K127" s="1497" t="s">
        <v>1643</v>
      </c>
      <c r="L127" s="3" t="s">
        <v>1514</v>
      </c>
      <c r="M127" s="12">
        <f>'[10]II-D-3 Payroll'!M124+'[9]II-D-3 PAYROLL'!M127</f>
        <v>0</v>
      </c>
      <c r="N127" s="12">
        <f>'[10]II-D-3 Payroll'!N124+'[9]II-D-3 PAYROLL'!N127</f>
        <v>0</v>
      </c>
      <c r="O127" s="12">
        <f>'[10]II-D-3 Payroll'!O124+'[9]II-D-3 PAYROLL'!O127</f>
        <v>0</v>
      </c>
      <c r="P127" s="12">
        <f>'[10]II-D-3 Payroll'!P124+'[9]II-D-3 PAYROLL'!P127</f>
        <v>0</v>
      </c>
      <c r="Q127" s="11">
        <f t="shared" si="38"/>
        <v>0</v>
      </c>
    </row>
    <row r="128" spans="1:21">
      <c r="A128" s="3">
        <f t="shared" si="23"/>
        <v>112</v>
      </c>
      <c r="B128" s="4" t="s">
        <v>978</v>
      </c>
      <c r="C128" s="4" t="s">
        <v>513</v>
      </c>
      <c r="D128" s="12"/>
      <c r="E128" s="12">
        <f>'[10]II-D-3 Payroll'!E125+'[9]II-D-3 PAYROLL'!E128</f>
        <v>8171.0144839324366</v>
      </c>
      <c r="F128" s="12"/>
      <c r="G128" s="12"/>
      <c r="H128" s="12">
        <f t="shared" si="36"/>
        <v>8171.0144839324366</v>
      </c>
      <c r="I128" s="191">
        <f>+'II-D-2 A&amp;G'!I20</f>
        <v>1</v>
      </c>
      <c r="J128" s="12">
        <f t="shared" si="37"/>
        <v>8171.0144839324366</v>
      </c>
      <c r="K128" s="1497" t="s">
        <v>1643</v>
      </c>
      <c r="L128" s="3" t="s">
        <v>1514</v>
      </c>
      <c r="M128" s="12">
        <f>'[10]II-D-3 Payroll'!M125+'[9]II-D-3 PAYROLL'!M128</f>
        <v>-1268.4876120084859</v>
      </c>
      <c r="N128" s="12">
        <f>'[10]II-D-3 Payroll'!N125+'[9]II-D-3 PAYROLL'!N128</f>
        <v>5906.0468989912406</v>
      </c>
      <c r="O128" s="12">
        <f>'[10]II-D-3 Payroll'!O125+'[9]II-D-3 PAYROLL'!O128</f>
        <v>1957.9853255539067</v>
      </c>
      <c r="P128" s="12">
        <f>'[10]II-D-3 Payroll'!P125+'[9]II-D-3 PAYROLL'!P128</f>
        <v>1575.4698713957744</v>
      </c>
      <c r="Q128" s="11">
        <f t="shared" si="38"/>
        <v>8171.0144839324348</v>
      </c>
    </row>
    <row r="129" spans="1:21">
      <c r="A129" s="3">
        <f t="shared" si="23"/>
        <v>113</v>
      </c>
      <c r="B129" s="4" t="s">
        <v>914</v>
      </c>
      <c r="C129" s="4" t="s">
        <v>915</v>
      </c>
      <c r="D129" s="12"/>
      <c r="E129" s="12">
        <f>'[10]II-D-3 Payroll'!E126+'[9]II-D-3 PAYROLL'!E129</f>
        <v>135735.6120974498</v>
      </c>
      <c r="F129" s="12"/>
      <c r="G129" s="12"/>
      <c r="H129" s="12">
        <f t="shared" si="36"/>
        <v>135735.6120974498</v>
      </c>
      <c r="I129" s="191">
        <f>+'II-D-2 A&amp;G'!I21</f>
        <v>1</v>
      </c>
      <c r="J129" s="12">
        <f t="shared" si="37"/>
        <v>135735.6120974498</v>
      </c>
      <c r="K129" s="1497" t="s">
        <v>1651</v>
      </c>
      <c r="L129" s="3" t="s">
        <v>1448</v>
      </c>
      <c r="M129" s="12">
        <f>'[10]II-D-3 Payroll'!M126+'[9]II-D-3 PAYROLL'!M129</f>
        <v>0</v>
      </c>
      <c r="N129" s="12">
        <f>'[10]II-D-3 Payroll'!N126+'[9]II-D-3 PAYROLL'!N129</f>
        <v>116667.87994284304</v>
      </c>
      <c r="O129" s="12">
        <f>'[10]II-D-3 Payroll'!O126+'[9]II-D-3 PAYROLL'!O129</f>
        <v>14593.544687803416</v>
      </c>
      <c r="P129" s="12">
        <f>'[10]II-D-3 Payroll'!P126+'[9]II-D-3 PAYROLL'!P129</f>
        <v>4474.1874668033443</v>
      </c>
      <c r="Q129" s="11">
        <f t="shared" si="38"/>
        <v>135735.6120974498</v>
      </c>
    </row>
    <row r="130" spans="1:21">
      <c r="A130" s="3">
        <f t="shared" si="23"/>
        <v>114</v>
      </c>
      <c r="B130" s="5" t="s">
        <v>928</v>
      </c>
      <c r="C130" s="4" t="s">
        <v>929</v>
      </c>
      <c r="D130" s="12"/>
      <c r="E130" s="12">
        <f>'[10]II-D-3 Payroll'!E127+'[9]II-D-3 PAYROLL'!E130</f>
        <v>37275.821261945937</v>
      </c>
      <c r="F130" s="12"/>
      <c r="G130" s="12"/>
      <c r="H130" s="12">
        <f t="shared" si="36"/>
        <v>37275.821261945937</v>
      </c>
      <c r="I130" s="191">
        <f>+'II-D-2 A&amp;G'!I22</f>
        <v>1</v>
      </c>
      <c r="J130" s="12">
        <f t="shared" si="37"/>
        <v>37275.821261945937</v>
      </c>
      <c r="K130" s="1497" t="s">
        <v>1642</v>
      </c>
      <c r="L130" s="3" t="s">
        <v>1513</v>
      </c>
      <c r="M130" s="12">
        <f>'[10]II-D-3 Payroll'!M127+'[9]II-D-3 PAYROLL'!M130</f>
        <v>1287.6654120400274</v>
      </c>
      <c r="N130" s="12">
        <f>'[10]II-D-3 Payroll'!N127+'[9]II-D-3 PAYROLL'!N130</f>
        <v>34414.151638777774</v>
      </c>
      <c r="O130" s="12">
        <f>'[10]II-D-3 Payroll'!O127+'[9]II-D-3 PAYROLL'!O130</f>
        <v>1555.3080815812107</v>
      </c>
      <c r="P130" s="12">
        <f>'[10]II-D-3 Payroll'!P127+'[9]II-D-3 PAYROLL'!P130</f>
        <v>18.696129546921636</v>
      </c>
      <c r="Q130" s="11">
        <f t="shared" si="38"/>
        <v>37275.821261945937</v>
      </c>
    </row>
    <row r="131" spans="1:21">
      <c r="A131" s="3">
        <f t="shared" si="23"/>
        <v>115</v>
      </c>
      <c r="B131" s="36" t="s">
        <v>1246</v>
      </c>
      <c r="C131" s="10" t="s">
        <v>739</v>
      </c>
      <c r="D131" s="12"/>
      <c r="E131" s="12">
        <f>'[10]II-D-3 Payroll'!E128+'[9]II-D-3 PAYROLL'!E131</f>
        <v>1412655.8178302562</v>
      </c>
      <c r="F131" s="12"/>
      <c r="G131" s="12"/>
      <c r="H131" s="12">
        <f t="shared" si="36"/>
        <v>1412655.8178302562</v>
      </c>
      <c r="I131" s="191">
        <f>+'II-D-2 A&amp;G'!I23</f>
        <v>1</v>
      </c>
      <c r="J131" s="12">
        <f t="shared" si="37"/>
        <v>1412655.8178302562</v>
      </c>
      <c r="K131" s="1497" t="s">
        <v>1643</v>
      </c>
      <c r="L131" s="3" t="s">
        <v>1514</v>
      </c>
      <c r="M131" s="12">
        <f>'[10]II-D-3 Payroll'!M128+'[9]II-D-3 PAYROLL'!M131</f>
        <v>0</v>
      </c>
      <c r="N131" s="12">
        <f>'[10]II-D-3 Payroll'!N128+'[9]II-D-3 PAYROLL'!N131</f>
        <v>821158.19181657967</v>
      </c>
      <c r="O131" s="12">
        <f>'[10]II-D-3 Payroll'!O128+'[9]II-D-3 PAYROLL'!O131</f>
        <v>586512.04825122037</v>
      </c>
      <c r="P131" s="12">
        <f>'[10]II-D-3 Payroll'!P128+'[9]II-D-3 PAYROLL'!P131</f>
        <v>4985.5777624560915</v>
      </c>
      <c r="Q131" s="11">
        <f t="shared" si="38"/>
        <v>1412655.8178302562</v>
      </c>
    </row>
    <row r="132" spans="1:21">
      <c r="A132" s="3">
        <f t="shared" si="23"/>
        <v>116</v>
      </c>
      <c r="B132" s="14" t="s">
        <v>930</v>
      </c>
      <c r="C132" s="4" t="s">
        <v>1063</v>
      </c>
      <c r="D132" s="12"/>
      <c r="E132" s="12">
        <f>'[10]II-D-3 Payroll'!E129+'[9]II-D-3 PAYROLL'!E132</f>
        <v>3100827.2108019157</v>
      </c>
      <c r="F132" s="12"/>
      <c r="G132" s="12"/>
      <c r="H132" s="12">
        <f t="shared" si="36"/>
        <v>3100827.2108019157</v>
      </c>
      <c r="I132" s="191">
        <f>+'II-D-2 A&amp;G'!I23</f>
        <v>1</v>
      </c>
      <c r="J132" s="12">
        <f t="shared" si="37"/>
        <v>3100827.2108019157</v>
      </c>
      <c r="K132" s="1497" t="s">
        <v>1644</v>
      </c>
      <c r="L132" s="3" t="s">
        <v>1512</v>
      </c>
      <c r="M132" s="12">
        <f>'[10]II-D-3 Payroll'!M129+'[9]II-D-3 PAYROLL'!M132</f>
        <v>40154.033985814596</v>
      </c>
      <c r="N132" s="12">
        <f>'[10]II-D-3 Payroll'!N129+'[9]II-D-3 PAYROLL'!N132</f>
        <v>2913614.2740918277</v>
      </c>
      <c r="O132" s="12">
        <f>'[10]II-D-3 Payroll'!O129+'[9]II-D-3 PAYROLL'!O132</f>
        <v>118390.21557844436</v>
      </c>
      <c r="P132" s="12">
        <f>'[10]II-D-3 Payroll'!P129+'[9]II-D-3 PAYROLL'!P132</f>
        <v>28668.687145829052</v>
      </c>
      <c r="Q132" s="11">
        <f t="shared" si="38"/>
        <v>3100827.2108019157</v>
      </c>
    </row>
    <row r="133" spans="1:21" s="7" customFormat="1">
      <c r="A133" s="3">
        <f t="shared" si="23"/>
        <v>117</v>
      </c>
      <c r="B133" s="7" t="s">
        <v>861</v>
      </c>
      <c r="C133" s="21"/>
      <c r="D133" s="23"/>
      <c r="E133" s="23">
        <f>SUM(E123:E132)</f>
        <v>5772679.5243468694</v>
      </c>
      <c r="F133" s="23">
        <f>SUM(F123:F132)</f>
        <v>0</v>
      </c>
      <c r="G133" s="23">
        <f>SUM(G123:G132)</f>
        <v>0</v>
      </c>
      <c r="H133" s="23">
        <f>SUM(H123:H132)</f>
        <v>5772679.5243468694</v>
      </c>
      <c r="I133" s="196"/>
      <c r="J133" s="23">
        <f>SUM(J123:J132)</f>
        <v>5772679.5243468694</v>
      </c>
      <c r="K133" s="23"/>
      <c r="L133" s="22"/>
      <c r="M133" s="23">
        <f t="shared" ref="M133:P133" si="39">SUM(M123:M132)</f>
        <v>43840.29731405028</v>
      </c>
      <c r="N133" s="23">
        <f t="shared" si="39"/>
        <v>4501667.0992933577</v>
      </c>
      <c r="O133" s="23">
        <f t="shared" si="39"/>
        <v>960953.85637557274</v>
      </c>
      <c r="P133" s="23">
        <f t="shared" si="39"/>
        <v>266218.27136388834</v>
      </c>
      <c r="Q133" s="23">
        <f>SUM(Q123:Q132)</f>
        <v>5772679.5243468694</v>
      </c>
      <c r="S133" s="240"/>
      <c r="T133" s="240"/>
      <c r="U133" s="240"/>
    </row>
    <row r="134" spans="1:21" ht="12" thickBot="1">
      <c r="A134" s="3">
        <f t="shared" si="23"/>
        <v>118</v>
      </c>
      <c r="D134" s="12"/>
      <c r="E134" s="12"/>
      <c r="F134" s="12"/>
      <c r="G134" s="12"/>
      <c r="H134" s="12"/>
      <c r="I134" s="191"/>
      <c r="J134" s="12"/>
      <c r="K134" s="12"/>
      <c r="M134" s="12"/>
      <c r="N134" s="12"/>
      <c r="O134" s="12"/>
      <c r="P134" s="12"/>
    </row>
    <row r="135" spans="1:21" s="7" customFormat="1" ht="12" thickBot="1">
      <c r="A135" s="3">
        <f t="shared" si="23"/>
        <v>119</v>
      </c>
      <c r="B135" s="403" t="s">
        <v>142</v>
      </c>
      <c r="C135" s="403"/>
      <c r="D135" s="405" t="s">
        <v>492</v>
      </c>
      <c r="E135" s="309">
        <f>+E133+E120</f>
        <v>62812497.457959145</v>
      </c>
      <c r="F135" s="309">
        <f>+F133+F120</f>
        <v>0</v>
      </c>
      <c r="G135" s="307">
        <f>+G133+G120</f>
        <v>0</v>
      </c>
      <c r="H135" s="309">
        <f>+H133+H120</f>
        <v>62812497.457959145</v>
      </c>
      <c r="I135" s="537"/>
      <c r="J135" s="309">
        <f>+J133+J120</f>
        <v>62812497.457959145</v>
      </c>
      <c r="K135" s="309"/>
      <c r="L135" s="404"/>
      <c r="M135" s="309">
        <f t="shared" ref="M135:P135" si="40">+M133+M120</f>
        <v>8340151.2518994892</v>
      </c>
      <c r="N135" s="309">
        <f t="shared" si="40"/>
        <v>35838196.880917288</v>
      </c>
      <c r="O135" s="309">
        <f t="shared" si="40"/>
        <v>10844783.177920062</v>
      </c>
      <c r="P135" s="309">
        <f t="shared" si="40"/>
        <v>7789366.1472222907</v>
      </c>
      <c r="Q135" s="309">
        <f>+Q133+Q120</f>
        <v>62812497.457959145</v>
      </c>
      <c r="S135" s="240"/>
      <c r="T135" s="240"/>
      <c r="U135" s="240"/>
    </row>
    <row r="136" spans="1:21">
      <c r="A136" s="3"/>
      <c r="D136" s="4"/>
      <c r="E136" s="668"/>
      <c r="I136" s="4"/>
      <c r="J136" s="12"/>
      <c r="K136" s="12"/>
      <c r="M136" s="12"/>
      <c r="N136" s="12"/>
      <c r="O136" s="12"/>
      <c r="P136" s="12"/>
    </row>
    <row r="137" spans="1:21">
      <c r="A137" s="3"/>
      <c r="D137" s="4"/>
      <c r="E137" s="369"/>
      <c r="F137" s="10"/>
      <c r="I137" s="4"/>
      <c r="K137" s="12"/>
      <c r="M137" s="12"/>
      <c r="N137" s="12"/>
      <c r="O137" s="12"/>
      <c r="P137" s="12"/>
      <c r="Q137" s="81"/>
    </row>
    <row r="138" spans="1:21">
      <c r="A138" s="3"/>
      <c r="B138" s="10"/>
      <c r="D138" s="4"/>
      <c r="E138" s="369"/>
      <c r="I138" s="4"/>
      <c r="J138" s="123"/>
      <c r="Q138" s="81"/>
    </row>
    <row r="139" spans="1:21">
      <c r="A139" s="3"/>
      <c r="B139" s="10"/>
      <c r="D139" s="4"/>
      <c r="E139" s="369"/>
      <c r="G139" s="668"/>
      <c r="H139" s="668"/>
      <c r="I139" s="4"/>
      <c r="M139" s="300"/>
      <c r="Q139" s="81"/>
    </row>
    <row r="140" spans="1:21">
      <c r="A140" s="3"/>
      <c r="D140" s="4"/>
      <c r="H140" s="668"/>
      <c r="I140" s="4"/>
      <c r="M140" s="137"/>
    </row>
    <row r="141" spans="1:21">
      <c r="A141" s="3"/>
      <c r="D141" s="4"/>
      <c r="E141" s="668"/>
      <c r="G141" s="668"/>
      <c r="H141" s="668"/>
      <c r="I141" s="4"/>
      <c r="M141" s="300"/>
    </row>
    <row r="142" spans="1:21">
      <c r="D142" s="1655"/>
      <c r="Q142" s="369"/>
    </row>
    <row r="143" spans="1:21">
      <c r="D143" s="1655"/>
      <c r="E143" s="81"/>
      <c r="Q143" s="668"/>
    </row>
    <row r="144" spans="1:21">
      <c r="D144" s="12"/>
      <c r="E144" s="12"/>
      <c r="F144" s="12"/>
      <c r="G144" s="12"/>
      <c r="H144" s="12"/>
      <c r="I144" s="191"/>
    </row>
    <row r="145" spans="2:17">
      <c r="D145" s="12"/>
      <c r="E145" s="12"/>
      <c r="F145" s="12"/>
      <c r="G145" s="12"/>
      <c r="H145" s="12"/>
      <c r="I145" s="191"/>
    </row>
    <row r="146" spans="2:17">
      <c r="B146" s="7"/>
      <c r="D146" s="1656"/>
      <c r="E146" s="12"/>
      <c r="F146" s="23"/>
      <c r="G146" s="12"/>
      <c r="H146" s="12"/>
    </row>
    <row r="147" spans="2:17">
      <c r="B147" s="7"/>
      <c r="D147" s="1656"/>
      <c r="E147" s="12"/>
      <c r="F147" s="23"/>
      <c r="G147" s="12"/>
      <c r="H147" s="12"/>
    </row>
    <row r="148" spans="2:17">
      <c r="D148" s="1655"/>
    </row>
    <row r="149" spans="2:17">
      <c r="B149" s="7"/>
      <c r="C149" s="7"/>
      <c r="D149" s="89"/>
      <c r="E149" s="23"/>
      <c r="F149" s="23"/>
      <c r="G149" s="1738"/>
      <c r="H149" s="23"/>
    </row>
    <row r="150" spans="2:17">
      <c r="D150" s="1655"/>
    </row>
    <row r="151" spans="2:17">
      <c r="D151" s="1655"/>
    </row>
    <row r="152" spans="2:17">
      <c r="D152" s="1655"/>
      <c r="Q152" s="369"/>
    </row>
    <row r="153" spans="2:17">
      <c r="M153" s="369"/>
    </row>
    <row r="154" spans="2:17">
      <c r="E154" s="369"/>
    </row>
    <row r="155" spans="2:17">
      <c r="E155" s="369"/>
    </row>
    <row r="156" spans="2:17">
      <c r="E156" s="369"/>
    </row>
  </sheetData>
  <customSheetViews>
    <customSheetView guid="{700BB901-DE3D-40AF-9E84-3437521A0345}" scale="120" showPageBreaks="1" topLeftCell="B127">
      <pane xSplit="2" topLeftCell="D1" activePane="topRight" state="frozen"/>
      <selection pane="topRight" activeCell="M36" sqref="M36"/>
      <rowBreaks count="8" manualBreakCount="8">
        <brk id="59" max="16383" man="1"/>
        <brk id="60" max="16383" man="1"/>
        <brk id="69" max="16383" man="1"/>
        <brk id="71" max="16" man="1"/>
        <brk id="107" max="16" man="1"/>
        <brk id="166" max="16383" man="1"/>
        <brk id="167" max="16383" man="1"/>
        <brk id="176" max="16383" man="1"/>
      </rowBreaks>
      <pageMargins left="0.5" right="0.5" top="1" bottom="1" header="0.5" footer="0.5"/>
      <printOptions horizontalCentered="1"/>
      <pageSetup scale="71" fitToHeight="7" orientation="landscape" r:id="rId1"/>
      <headerFooter alignWithMargins="0">
        <oddFooter>&amp;LSponsored By: Randall W. Hamlett&amp;C&amp;A&amp;R&amp;P of &amp;N</oddFooter>
      </headerFooter>
    </customSheetView>
    <customSheetView guid="{D30DA162-D620-4A19-970C-1046A6A23ED1}" scale="120" topLeftCell="B127">
      <pane xSplit="2" topLeftCell="D1" activePane="topRight" state="frozen"/>
      <selection pane="topRight" activeCell="M36" sqref="M36"/>
      <rowBreaks count="2" manualBreakCount="2">
        <brk id="62" max="16" man="1"/>
        <brk id="107" max="16" man="1"/>
      </rowBreaks>
      <pageMargins left="0.5" right="0.5" top="1" bottom="1" header="0.5" footer="0.5"/>
      <printOptions horizontalCentered="1"/>
      <pageSetup scale="71" fitToHeight="7" orientation="landscape" r:id="rId2"/>
      <headerFooter alignWithMargins="0">
        <oddFooter>&amp;LSponsored By: Randall W. Hamlett&amp;C&amp;A&amp;R&amp;P of &amp;N</oddFooter>
      </headerFooter>
    </customSheetView>
    <customSheetView guid="{7B208CC4-03EC-49A3-9AEF-BDEAF48D6BE2}" scale="120" showPageBreaks="1" printArea="1" hiddenRows="1" topLeftCell="B1">
      <pane xSplit="2" topLeftCell="F1" activePane="topRight" state="frozen"/>
      <selection pane="topRight" activeCell="O120" sqref="O120"/>
      <rowBreaks count="1" manualBreakCount="1">
        <brk id="107" max="16" man="1"/>
      </rowBreaks>
      <pageMargins left="0.5" right="0.5" top="1" bottom="1" header="0.5" footer="0.5"/>
      <printOptions horizontalCentered="1"/>
      <pageSetup scale="71" fitToHeight="7" orientation="landscape" r:id="rId3"/>
      <headerFooter alignWithMargins="0">
        <oddFooter>&amp;LSponsored By: Randall W. Hamlett&amp;C&amp;A&amp;R&amp;P of &amp;N</oddFooter>
      </headerFooter>
    </customSheetView>
    <customSheetView guid="{FAFF7267-5C8D-421B-A6E7-C317663504A2}">
      <rowBreaks count="4" manualBreakCount="4">
        <brk id="60" max="16383" man="1"/>
        <brk id="62" max="16" man="1"/>
        <brk id="107" max="16" man="1"/>
        <brk id="167" max="16383" man="1"/>
      </rowBreaks>
      <pageMargins left="0.5" right="0.5" top="1" bottom="1" header="0.5" footer="0.5"/>
      <printOptions horizontalCentered="1"/>
      <pageSetup scale="71" fitToHeight="7" orientation="landscape" r:id="rId4"/>
      <headerFooter alignWithMargins="0">
        <oddFooter>&amp;LSponsored By: Randall W. Hamlett&amp;C&amp;A&amp;R&amp;P of &amp;N</oddFooter>
      </headerFooter>
    </customSheetView>
    <customSheetView guid="{659C7A86-29AF-4EB2-A484-62929168C99A}" scale="120" topLeftCell="B127">
      <pane xSplit="2" topLeftCell="D1" activePane="topRight" state="frozen"/>
      <selection pane="topRight" activeCell="M36" sqref="M36"/>
      <rowBreaks count="4" manualBreakCount="4">
        <brk id="60" max="16383" man="1"/>
        <brk id="65" max="16" man="1"/>
        <brk id="107" max="16" man="1"/>
        <brk id="167" max="16383" man="1"/>
      </rowBreaks>
      <pageMargins left="0.5" right="0.5" top="1" bottom="1" header="0.5" footer="0.5"/>
      <printOptions horizontalCentered="1"/>
      <pageSetup scale="71" fitToHeight="7" orientation="landscape" r:id="rId5"/>
      <headerFooter alignWithMargins="0">
        <oddFooter>&amp;LSponsored By: Randall W. Hamlett&amp;C&amp;A&amp;R&amp;P of &amp;N</oddFooter>
      </headerFooter>
    </customSheetView>
    <customSheetView guid="{DE1D8474-1C81-4DEF-9FC4-4CC6D52CA0A7}">
      <pageMargins left="0.5" right="0.5" top="1" bottom="1" header="0.5" footer="0.5"/>
      <printOptions horizontalCentered="1"/>
      <pageSetup fitToHeight="7" orientation="landscape" r:id="rId6"/>
      <headerFooter alignWithMargins="0">
        <oddFooter>&amp;LSponsored By: Randall W. Hamlett&amp;C&amp;A&amp;R&amp;P of &amp;N</oddFooter>
      </headerFooter>
    </customSheetView>
  </customSheetViews>
  <mergeCells count="1">
    <mergeCell ref="S11:U11"/>
  </mergeCells>
  <phoneticPr fontId="20" type="noConversion"/>
  <pageMargins left="1" right="1" top="1" bottom="1" header="0.75" footer="0.5"/>
  <pageSetup scale="80" fitToHeight="7" pageOrder="overThenDown" orientation="landscape" r:id="rId7"/>
  <headerFooter alignWithMargins="0">
    <oddHeader>&amp;R&amp;"Times New Roman,Regular"&amp;9Schedule II-D-3
Page &amp;P of &amp;N</oddHeader>
    <oddFooter xml:space="preserve">&amp;L&amp;"Times New Roman,Regular"&amp;9* AEP Texas maintains functional ledgers for transmission and distribution.  Please see the testimony of Randall W. Hamlett for Meter and TDCS functionalization.
Sponsored by:  Randall W. Hamlett&amp;"Arial,Regular"&amp;10
</oddFooter>
  </headerFooter>
  <rowBreaks count="2" manualBreakCount="2">
    <brk id="88" max="16383" man="1"/>
    <brk id="120" max="16383"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9"/>
  <dimension ref="A1:B27"/>
  <sheetViews>
    <sheetView workbookViewId="0"/>
  </sheetViews>
  <sheetFormatPr defaultColWidth="9.140625" defaultRowHeight="12.75"/>
  <cols>
    <col min="1" max="1" width="91.5703125" style="423" customWidth="1"/>
    <col min="2" max="2" width="20.28515625" style="423" customWidth="1"/>
    <col min="3" max="16384" width="9.140625" style="423"/>
  </cols>
  <sheetData>
    <row r="1" spans="1:2">
      <c r="A1" s="617" t="s">
        <v>465</v>
      </c>
      <c r="B1" s="758" t="s">
        <v>1685</v>
      </c>
    </row>
    <row r="2" spans="1:2">
      <c r="A2" s="616" t="s">
        <v>1407</v>
      </c>
    </row>
    <row r="3" spans="1:2">
      <c r="A3" s="1040" t="s">
        <v>1788</v>
      </c>
    </row>
    <row r="4" spans="1:2">
      <c r="A4" s="1040" t="s">
        <v>1285</v>
      </c>
    </row>
    <row r="5" spans="1:2">
      <c r="A5" s="580"/>
    </row>
    <row r="6" spans="1:2">
      <c r="A6" s="1041"/>
    </row>
    <row r="7" spans="1:2">
      <c r="A7" s="1041"/>
    </row>
    <row r="9" spans="1:2">
      <c r="A9" s="760"/>
    </row>
    <row r="10" spans="1:2" ht="15">
      <c r="A10" s="1801" t="s">
        <v>1655</v>
      </c>
    </row>
    <row r="11" spans="1:2">
      <c r="A11" s="1042"/>
    </row>
    <row r="12" spans="1:2">
      <c r="A12" s="1043"/>
    </row>
    <row r="13" spans="1:2">
      <c r="A13" s="1042"/>
    </row>
    <row r="14" spans="1:2">
      <c r="A14" s="1042"/>
    </row>
    <row r="15" spans="1:2">
      <c r="A15" s="1042"/>
    </row>
    <row r="16" spans="1:2">
      <c r="A16" s="1042"/>
    </row>
    <row r="17" spans="1:1">
      <c r="A17" s="1042"/>
    </row>
    <row r="18" spans="1:1">
      <c r="A18" s="1042"/>
    </row>
    <row r="19" spans="1:1">
      <c r="A19" s="1042"/>
    </row>
    <row r="20" spans="1:1">
      <c r="A20" s="1044"/>
    </row>
    <row r="21" spans="1:1">
      <c r="A21" s="1045"/>
    </row>
    <row r="22" spans="1:1">
      <c r="A22" s="1044"/>
    </row>
    <row r="23" spans="1:1">
      <c r="A23" s="1044"/>
    </row>
    <row r="24" spans="1:1">
      <c r="A24" s="1044"/>
    </row>
    <row r="25" spans="1:1">
      <c r="A25" s="1046"/>
    </row>
    <row r="26" spans="1:1">
      <c r="A26" s="1044"/>
    </row>
    <row r="27" spans="1:1">
      <c r="A27" s="778"/>
    </row>
  </sheetData>
  <customSheetViews>
    <customSheetView guid="{700BB901-DE3D-40AF-9E84-3437521A0345}" showPageBreaks="1">
      <selection activeCell="A68" sqref="A68"/>
      <rowBreaks count="37" manualBreakCount="37">
        <brk id="27" max="16383" man="1"/>
        <brk id="28" max="16383" man="1"/>
        <brk id="29" max="16383" man="1"/>
        <brk id="30" max="16383" man="1"/>
        <brk id="31" man="1"/>
        <brk id="32" max="16383" man="1"/>
        <brk id="33" max="16383" man="1"/>
        <brk id="34" max="16383" man="1"/>
        <brk id="35" max="16383" man="1"/>
        <brk id="36" max="16383" man="1"/>
        <brk id="37" max="16383" man="1"/>
        <brk id="38" max="16383" man="1"/>
        <brk id="39" max="16383" man="1"/>
        <brk id="40" max="16383" man="1"/>
        <brk id="41" max="16383" man="1"/>
        <brk id="42" max="16383" man="1"/>
        <brk id="43" max="16383" man="1"/>
        <brk id="44" max="16383" man="1"/>
        <brk id="45" max="16383" man="1"/>
        <brk id="46" max="16383" man="1"/>
        <brk id="47" max="16383" man="1"/>
        <brk id="48" max="16383" man="1"/>
        <brk id="49" max="16383" man="1"/>
        <brk id="50" max="16383" man="1"/>
        <brk id="51" max="16383" man="1"/>
        <brk id="52" max="16383" man="1"/>
        <brk id="53" max="16383" man="1"/>
        <brk id="54" max="16383" man="1"/>
        <brk id="55" max="16383" man="1"/>
        <brk id="56" max="16383" man="1"/>
        <brk id="57" max="16383" man="1"/>
        <brk id="58" max="16383" man="1"/>
        <brk id="59" max="16383" man="1"/>
        <brk id="60" max="16383" man="1"/>
        <brk id="61" max="16383" man="1"/>
        <brk id="62" max="16383" man="1"/>
        <brk id="63" max="16383" man="1"/>
      </rowBreaks>
      <pageMargins left="1" right="0.5" top="1" bottom="0.5" header="0.5" footer="0.5"/>
      <printOptions horizontalCentered="1"/>
      <pageSetup scale="75" orientation="portrait" horizontalDpi="1200" verticalDpi="1200" r:id="rId1"/>
      <headerFooter alignWithMargins="0">
        <oddFooter>&amp;L&amp;8Sponsored by:  Randall W. Hamlett&amp;C&amp;8&amp;A&amp;R&amp;8&amp;P of &amp;N</oddFooter>
      </headerFooter>
    </customSheetView>
    <customSheetView guid="{D30DA162-D620-4A19-970C-1046A6A23ED1}">
      <selection activeCell="A68" sqref="A68"/>
      <rowBreaks count="29" manualBreakCount="29">
        <brk id="29" man="1"/>
        <brk id="30" man="1"/>
        <brk id="31" man="1"/>
        <brk id="32" man="1"/>
        <brk id="33" man="1"/>
        <brk id="34" man="1"/>
        <brk id="35" man="1"/>
        <brk id="36" man="1"/>
        <brk id="37" man="1"/>
        <brk id="38" man="1"/>
        <brk id="39" man="1"/>
        <brk id="40" man="1"/>
        <brk id="41" man="1"/>
        <brk id="42" man="1"/>
        <brk id="43" man="1"/>
        <brk id="44" man="1"/>
        <brk id="45" man="1"/>
        <brk id="46" man="1"/>
        <brk id="47" man="1"/>
        <brk id="48" man="1"/>
        <brk id="49" man="1"/>
        <brk id="50" man="1"/>
        <brk id="51" man="1"/>
        <brk id="52" man="1"/>
        <brk id="53" man="1"/>
        <brk id="54" man="1"/>
        <brk id="55" man="1"/>
        <brk id="56" man="1"/>
        <brk id="57" man="1"/>
      </rowBreaks>
      <pageMargins left="1" right="0.5" top="1" bottom="0.5" header="0.5" footer="0.5"/>
      <printOptions horizontalCentered="1"/>
      <pageSetup scale="75" orientation="portrait" horizontalDpi="1200" verticalDpi="1200" r:id="rId2"/>
      <headerFooter alignWithMargins="0">
        <oddFooter>&amp;L&amp;8Sponsored by:  Randall W. Hamlett&amp;C&amp;8&amp;A&amp;R&amp;8&amp;P of &amp;N</oddFooter>
      </headerFooter>
    </customSheetView>
    <customSheetView guid="{7B208CC4-03EC-49A3-9AEF-BDEAF48D6BE2}" showPageBreaks="1" printArea="1">
      <selection activeCell="A68" sqref="A68"/>
      <rowBreaks count="25" manualBreakCount="25">
        <brk id="25" man="1"/>
        <brk id="26" man="1"/>
        <brk id="27" man="1"/>
        <brk id="28" man="1"/>
        <brk id="29" man="1"/>
        <brk id="30" man="1"/>
        <brk id="31" man="1"/>
        <brk id="32" man="1"/>
        <brk id="33" man="1"/>
        <brk id="34" man="1"/>
        <brk id="35" man="1"/>
        <brk id="36" man="1"/>
        <brk id="37" man="1"/>
        <brk id="38" man="1"/>
        <brk id="39" man="1"/>
        <brk id="40" man="1"/>
        <brk id="41" man="1"/>
        <brk id="42" man="1"/>
        <brk id="43" man="1"/>
        <brk id="44" man="1"/>
        <brk id="45" man="1"/>
        <brk id="46" man="1"/>
        <brk id="47" man="1"/>
        <brk id="48" man="1"/>
        <brk id="49" man="1"/>
      </rowBreaks>
      <pageMargins left="1" right="0.5" top="1" bottom="0.5" header="0.5" footer="0.5"/>
      <printOptions horizontalCentered="1"/>
      <pageSetup scale="75" orientation="portrait" horizontalDpi="1200" verticalDpi="1200" r:id="rId3"/>
      <headerFooter alignWithMargins="0">
        <oddFooter>&amp;L&amp;8Sponsored by:  Randall W. Hamlett&amp;C&amp;8&amp;A&amp;R&amp;8&amp;P of &amp;N</oddFooter>
      </headerFooter>
    </customSheetView>
    <customSheetView guid="{FAFF7267-5C8D-421B-A6E7-C317663504A2}">
      <rowBreaks count="2" manualBreakCount="2">
        <brk id="31" man="1"/>
        <brk id="76" max="16383" man="1"/>
      </rowBreaks>
      <pageMargins left="1" right="0.5" top="1" bottom="0.5" header="0.5" footer="0.5"/>
      <printOptions horizontalCentered="1"/>
      <pageSetup orientation="portrait" horizontalDpi="1200" verticalDpi="1200" r:id="rId4"/>
      <headerFooter alignWithMargins="0">
        <oddFooter>&amp;L&amp;8Sponsored by:  Randall W. Hamlett&amp;C&amp;8&amp;A&amp;R&amp;8&amp;P of &amp;N</oddFooter>
      </headerFooter>
    </customSheetView>
    <customSheetView guid="{659C7A86-29AF-4EB2-A484-62929168C99A}">
      <selection activeCell="A68" sqref="A68"/>
      <rowBreaks count="49" manualBreakCount="49">
        <brk id="17" man="1"/>
        <brk id="18" man="1"/>
        <brk id="19" man="1"/>
        <brk id="20" man="1"/>
        <brk id="21" man="1"/>
        <brk id="22" man="1"/>
        <brk id="23" man="1"/>
        <brk id="24" man="1"/>
        <brk id="25" man="1"/>
        <brk id="26" man="1"/>
        <brk id="27" man="1"/>
        <brk id="28" man="1"/>
        <brk id="29" man="1"/>
        <brk id="30" man="1"/>
        <brk id="31" man="1"/>
        <brk id="32" man="1"/>
        <brk id="33" man="1"/>
        <brk id="34" max="16383" man="1"/>
        <brk id="35" max="16383" man="1"/>
        <brk id="36" max="16383" man="1"/>
        <brk id="37" max="16383" man="1"/>
        <brk id="38" max="16383" man="1"/>
        <brk id="39" max="16383" man="1"/>
        <brk id="40" max="16383" man="1"/>
        <brk id="41" max="16383" man="1"/>
        <brk id="42" max="16383" man="1"/>
        <brk id="43" max="16383" man="1"/>
        <brk id="44" max="16383" man="1"/>
        <brk id="45" max="16383" man="1"/>
        <brk id="46" max="16383" man="1"/>
        <brk id="47" max="16383" man="1"/>
        <brk id="48" max="16383" man="1"/>
        <brk id="49" max="16383" man="1"/>
        <brk id="50" max="16383" man="1"/>
        <brk id="51" max="16383" man="1"/>
        <brk id="52" max="16383" man="1"/>
        <brk id="53" max="16383" man="1"/>
        <brk id="54" max="16383" man="1"/>
        <brk id="55" max="16383" man="1"/>
        <brk id="56" max="16383" man="1"/>
        <brk id="57" max="16383" man="1"/>
        <brk id="58" max="16383" man="1"/>
        <brk id="59" max="16383" man="1"/>
        <brk id="60" max="16383" man="1"/>
        <brk id="61" max="16383" man="1"/>
        <brk id="62" max="16383" man="1"/>
        <brk id="63" max="16383" man="1"/>
        <brk id="64" max="16383" man="1"/>
        <brk id="65" max="16383" man="1"/>
      </rowBreaks>
      <pageMargins left="1" right="0.5" top="1" bottom="0.5" header="0.5" footer="0.5"/>
      <printOptions horizontalCentered="1"/>
      <pageSetup scale="75" orientation="portrait" horizontalDpi="1200" verticalDpi="1200" r:id="rId5"/>
      <headerFooter alignWithMargins="0">
        <oddFooter>&amp;L&amp;8Sponsored by:  Randall W. Hamlett&amp;C&amp;8&amp;A&amp;R&amp;8&amp;P of &amp;N</oddFooter>
      </headerFooter>
    </customSheetView>
    <customSheetView guid="{DE1D8474-1C81-4DEF-9FC4-4CC6D52CA0A7}">
      <rowBreaks count="28" manualBreakCount="28">
        <brk id="27" max="16383" man="1"/>
        <brk id="28" max="16383" man="1"/>
        <brk id="29" max="16383" man="1"/>
        <brk id="30" max="16383" man="1"/>
        <brk id="31" man="1"/>
        <brk id="32" max="16383" man="1"/>
        <brk id="33" max="16383" man="1"/>
        <brk id="34" max="16383" man="1"/>
        <brk id="35" max="16383" man="1"/>
        <brk id="36" max="16383" man="1"/>
        <brk id="37" max="16383" man="1"/>
        <brk id="38" max="16383" man="1"/>
        <brk id="39" max="16383" man="1"/>
        <brk id="40" max="16383" man="1"/>
        <brk id="41" max="16383" man="1"/>
        <brk id="42" max="16383" man="1"/>
        <brk id="43" max="16383" man="1"/>
        <brk id="44" max="16383" man="1"/>
        <brk id="45" max="16383" man="1"/>
        <brk id="46" max="16383" man="1"/>
        <brk id="47" max="16383" man="1"/>
        <brk id="48" max="16383" man="1"/>
        <brk id="49" max="16383" man="1"/>
        <brk id="50" max="16383" man="1"/>
        <brk id="51" max="16383" man="1"/>
        <brk id="52" max="16383" man="1"/>
        <brk id="53" max="16383" man="1"/>
        <brk id="76" max="16383" man="1"/>
      </rowBreaks>
      <pageMargins left="1" right="0.5" top="1" bottom="0.5" header="0.5" footer="0.5"/>
      <printOptions horizontalCentered="1"/>
      <pageSetup orientation="portrait" horizontalDpi="1200" verticalDpi="1200" r:id="rId6"/>
      <headerFooter alignWithMargins="0">
        <oddFooter>&amp;L&amp;8Sponsored by:  Randall W. Hamlett&amp;C&amp;8&amp;A&amp;R&amp;8&amp;P of &amp;N</oddFooter>
      </headerFooter>
    </customSheetView>
  </customSheetViews>
  <phoneticPr fontId="20" type="noConversion"/>
  <pageMargins left="0.75" right="0.75" top="1" bottom="1" header="0.75" footer="0.75"/>
  <pageSetup scale="85" pageOrder="overThenDown" orientation="landscape" r:id="rId7"/>
  <headerFooter alignWithMargins="0">
    <oddFooter>&amp;LSponsored by:  Randall W. Hamlett</oddFooter>
  </headerFooter>
  <rowBreaks count="1" manualBreakCount="1">
    <brk id="35" max="16383"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0"/>
  <dimension ref="A1:Z42"/>
  <sheetViews>
    <sheetView workbookViewId="0"/>
  </sheetViews>
  <sheetFormatPr defaultColWidth="9.140625" defaultRowHeight="11.25"/>
  <cols>
    <col min="1" max="1" width="6.42578125" style="10" customWidth="1"/>
    <col min="2" max="2" width="13.5703125" style="10" bestFit="1" customWidth="1"/>
    <col min="3" max="6" width="14" style="10" customWidth="1"/>
    <col min="7" max="7" width="17.7109375" style="10" customWidth="1"/>
    <col min="8" max="8" width="24.42578125" style="10" customWidth="1"/>
    <col min="9" max="16384" width="9.140625" style="10"/>
  </cols>
  <sheetData>
    <row r="1" spans="1:26">
      <c r="C1" s="13"/>
      <c r="D1" s="13"/>
      <c r="E1" s="13"/>
      <c r="F1" s="13"/>
      <c r="H1" s="331" t="s">
        <v>1688</v>
      </c>
    </row>
    <row r="2" spans="1:26">
      <c r="B2" s="39" t="s">
        <v>465</v>
      </c>
      <c r="D2" s="13"/>
      <c r="E2" s="13"/>
      <c r="F2" s="13"/>
      <c r="G2" s="13"/>
      <c r="H2" s="13"/>
    </row>
    <row r="3" spans="1:26">
      <c r="B3" s="31" t="s">
        <v>1409</v>
      </c>
      <c r="D3" s="13"/>
      <c r="E3" s="13"/>
      <c r="F3" s="13"/>
      <c r="G3" s="13"/>
      <c r="H3" s="13"/>
    </row>
    <row r="4" spans="1:26">
      <c r="B4" s="39" t="s">
        <v>808</v>
      </c>
      <c r="D4" s="13"/>
      <c r="E4" s="13"/>
      <c r="F4" s="13"/>
      <c r="G4" s="13"/>
      <c r="H4" s="13"/>
    </row>
    <row r="5" spans="1:26">
      <c r="B5" s="39" t="s">
        <v>1260</v>
      </c>
      <c r="D5" s="13"/>
      <c r="E5" s="13"/>
      <c r="F5" s="13"/>
      <c r="G5" s="13"/>
      <c r="H5" s="13"/>
    </row>
    <row r="6" spans="1:26">
      <c r="B6" s="39"/>
      <c r="D6" s="13"/>
      <c r="E6" s="13"/>
      <c r="F6" s="13"/>
      <c r="G6" s="13"/>
      <c r="H6" s="13"/>
    </row>
    <row r="7" spans="1:26">
      <c r="C7" s="13"/>
      <c r="D7" s="13"/>
      <c r="E7" s="13"/>
      <c r="F7" s="13"/>
      <c r="G7" s="13"/>
      <c r="H7" s="13"/>
    </row>
    <row r="8" spans="1:26">
      <c r="A8" s="13" t="s">
        <v>272</v>
      </c>
      <c r="C8" s="2291" t="s">
        <v>1654</v>
      </c>
      <c r="D8" s="2291"/>
      <c r="E8" s="2291"/>
      <c r="F8" s="2291"/>
      <c r="G8" s="2291"/>
      <c r="H8" s="669"/>
    </row>
    <row r="9" spans="1:26">
      <c r="A9" s="667" t="s">
        <v>1083</v>
      </c>
      <c r="B9" s="13" t="s">
        <v>777</v>
      </c>
      <c r="C9" s="13" t="s">
        <v>778</v>
      </c>
      <c r="D9" s="13" t="s">
        <v>779</v>
      </c>
      <c r="E9" s="13" t="s">
        <v>780</v>
      </c>
      <c r="F9" s="13" t="s">
        <v>781</v>
      </c>
      <c r="G9" s="13" t="s">
        <v>283</v>
      </c>
      <c r="H9" s="13"/>
    </row>
    <row r="10" spans="1:26">
      <c r="A10" s="13">
        <v>1</v>
      </c>
      <c r="C10" s="549"/>
    </row>
    <row r="11" spans="1:26">
      <c r="A11" s="13">
        <f>+A10+1</f>
        <v>2</v>
      </c>
      <c r="B11" s="1850">
        <v>43118</v>
      </c>
      <c r="C11" s="769"/>
      <c r="D11" s="373"/>
      <c r="E11" s="769"/>
      <c r="F11" s="769"/>
      <c r="G11" s="769"/>
      <c r="H11" s="549"/>
      <c r="I11" s="549"/>
      <c r="J11" s="549"/>
      <c r="K11" s="549"/>
      <c r="L11" s="549"/>
      <c r="M11" s="549"/>
      <c r="N11" s="549"/>
      <c r="O11" s="549"/>
      <c r="P11" s="549"/>
      <c r="Q11" s="549"/>
      <c r="R11" s="549"/>
      <c r="S11" s="549"/>
      <c r="T11" s="549"/>
      <c r="U11" s="549"/>
      <c r="V11" s="549"/>
      <c r="W11" s="549"/>
      <c r="X11" s="549"/>
      <c r="Y11" s="549"/>
      <c r="Z11" s="549"/>
    </row>
    <row r="12" spans="1:26">
      <c r="A12" s="13">
        <f t="shared" ref="A12:A28" si="0">+A11+1</f>
        <v>3</v>
      </c>
      <c r="B12" s="1850">
        <f>+B11+31</f>
        <v>43149</v>
      </c>
      <c r="C12" s="769"/>
      <c r="D12" s="769"/>
      <c r="E12" s="769"/>
      <c r="F12" s="769"/>
      <c r="G12" s="769"/>
      <c r="H12" s="549"/>
      <c r="I12" s="549"/>
      <c r="J12" s="549"/>
      <c r="K12" s="549"/>
      <c r="L12" s="549"/>
      <c r="M12" s="549"/>
      <c r="N12" s="549"/>
      <c r="O12" s="549"/>
      <c r="P12" s="549"/>
      <c r="Q12" s="549"/>
      <c r="R12" s="549"/>
      <c r="S12" s="549"/>
      <c r="T12" s="549"/>
      <c r="U12" s="549"/>
      <c r="V12" s="549"/>
      <c r="W12" s="549"/>
      <c r="X12" s="549"/>
      <c r="Y12" s="549"/>
      <c r="Z12" s="549"/>
    </row>
    <row r="13" spans="1:26" ht="15">
      <c r="A13" s="13">
        <f t="shared" si="0"/>
        <v>4</v>
      </c>
      <c r="B13" s="1850">
        <f>+B12+30</f>
        <v>43179</v>
      </c>
      <c r="C13" s="1801" t="s">
        <v>1686</v>
      </c>
      <c r="D13" s="769"/>
      <c r="E13" s="769"/>
      <c r="F13" s="769"/>
      <c r="G13" s="769"/>
      <c r="H13" s="549"/>
      <c r="I13" s="549"/>
      <c r="J13" s="549"/>
      <c r="K13" s="549"/>
      <c r="L13" s="549"/>
      <c r="M13" s="549"/>
      <c r="N13" s="549"/>
      <c r="O13" s="549"/>
      <c r="P13" s="549"/>
      <c r="Q13" s="549"/>
      <c r="R13" s="549"/>
      <c r="S13" s="549"/>
      <c r="T13" s="549"/>
      <c r="U13" s="549"/>
      <c r="V13" s="549"/>
      <c r="W13" s="549"/>
      <c r="X13" s="549"/>
      <c r="Y13" s="549"/>
      <c r="Z13" s="549"/>
    </row>
    <row r="14" spans="1:26" ht="15">
      <c r="A14" s="13">
        <f t="shared" si="0"/>
        <v>5</v>
      </c>
      <c r="B14" s="1850">
        <f>+B13+31</f>
        <v>43210</v>
      </c>
      <c r="C14" s="1849" t="s">
        <v>1687</v>
      </c>
      <c r="D14" s="769"/>
      <c r="E14" s="769"/>
      <c r="F14" s="769"/>
      <c r="G14" s="769"/>
      <c r="H14" s="549"/>
      <c r="I14" s="549"/>
      <c r="J14" s="549"/>
      <c r="K14" s="549"/>
      <c r="L14" s="549"/>
      <c r="M14" s="549"/>
      <c r="N14" s="549"/>
      <c r="O14" s="549"/>
      <c r="P14" s="549"/>
      <c r="Q14" s="549"/>
      <c r="R14" s="549"/>
      <c r="S14" s="549"/>
      <c r="T14" s="549"/>
      <c r="U14" s="549"/>
      <c r="V14" s="549"/>
      <c r="W14" s="549"/>
      <c r="X14" s="549"/>
      <c r="Y14" s="549"/>
      <c r="Z14" s="549"/>
    </row>
    <row r="15" spans="1:26">
      <c r="A15" s="13">
        <f t="shared" si="0"/>
        <v>6</v>
      </c>
      <c r="B15" s="1850">
        <f t="shared" ref="B15:B22" si="1">+B14+31</f>
        <v>43241</v>
      </c>
      <c r="C15" s="769"/>
      <c r="D15" s="769"/>
      <c r="E15" s="769"/>
      <c r="F15" s="769"/>
      <c r="G15" s="769"/>
      <c r="H15" s="549"/>
      <c r="I15" s="549"/>
      <c r="J15" s="549"/>
      <c r="K15" s="549"/>
      <c r="L15" s="549"/>
      <c r="M15" s="549"/>
      <c r="N15" s="549"/>
      <c r="O15" s="549"/>
      <c r="P15" s="549"/>
      <c r="Q15" s="549"/>
      <c r="R15" s="549"/>
      <c r="S15" s="549"/>
      <c r="T15" s="549"/>
      <c r="U15" s="549"/>
      <c r="V15" s="549"/>
      <c r="W15" s="549"/>
      <c r="X15" s="549"/>
      <c r="Y15" s="549"/>
      <c r="Z15" s="549"/>
    </row>
    <row r="16" spans="1:26">
      <c r="A16" s="13">
        <f t="shared" si="0"/>
        <v>7</v>
      </c>
      <c r="B16" s="1850">
        <f t="shared" si="1"/>
        <v>43272</v>
      </c>
      <c r="C16" s="769"/>
      <c r="D16" s="769"/>
      <c r="E16" s="769"/>
      <c r="F16" s="769"/>
      <c r="G16" s="769"/>
      <c r="H16" s="549"/>
      <c r="I16" s="549"/>
      <c r="J16" s="549"/>
      <c r="K16" s="549"/>
      <c r="L16" s="549"/>
      <c r="M16" s="549"/>
      <c r="N16" s="549"/>
      <c r="O16" s="549"/>
      <c r="P16" s="549"/>
      <c r="Q16" s="549"/>
      <c r="R16" s="549"/>
      <c r="S16" s="549"/>
      <c r="T16" s="549"/>
      <c r="U16" s="549"/>
      <c r="V16" s="549"/>
      <c r="W16" s="549"/>
      <c r="X16" s="549"/>
      <c r="Y16" s="549"/>
      <c r="Z16" s="549"/>
    </row>
    <row r="17" spans="1:26">
      <c r="A17" s="13">
        <f t="shared" si="0"/>
        <v>8</v>
      </c>
      <c r="B17" s="1850">
        <f t="shared" si="1"/>
        <v>43303</v>
      </c>
      <c r="C17" s="769"/>
      <c r="D17" s="769"/>
      <c r="E17" s="769"/>
      <c r="F17" s="769"/>
      <c r="G17" s="769"/>
      <c r="H17" s="549"/>
      <c r="I17" s="549"/>
      <c r="J17" s="549"/>
      <c r="K17" s="549"/>
      <c r="L17" s="549"/>
      <c r="M17" s="549"/>
      <c r="N17" s="549"/>
      <c r="O17" s="549"/>
      <c r="P17" s="549"/>
      <c r="Q17" s="549"/>
      <c r="R17" s="549"/>
      <c r="S17" s="549"/>
      <c r="T17" s="549"/>
      <c r="U17" s="549"/>
      <c r="V17" s="549"/>
      <c r="W17" s="549"/>
      <c r="X17" s="549"/>
      <c r="Y17" s="549"/>
      <c r="Z17" s="549"/>
    </row>
    <row r="18" spans="1:26">
      <c r="A18" s="13">
        <f t="shared" si="0"/>
        <v>9</v>
      </c>
      <c r="B18" s="1850">
        <f t="shared" si="1"/>
        <v>43334</v>
      </c>
      <c r="C18" s="769"/>
      <c r="D18" s="769"/>
      <c r="E18" s="769"/>
      <c r="F18" s="769"/>
      <c r="G18" s="769"/>
      <c r="H18" s="549"/>
      <c r="I18" s="549"/>
      <c r="J18" s="549"/>
      <c r="K18" s="549"/>
      <c r="L18" s="549"/>
      <c r="M18" s="549"/>
      <c r="N18" s="549"/>
      <c r="O18" s="549"/>
      <c r="P18" s="549"/>
      <c r="Q18" s="549"/>
      <c r="R18" s="549"/>
      <c r="S18" s="549"/>
      <c r="T18" s="549"/>
      <c r="U18" s="549"/>
      <c r="V18" s="549"/>
      <c r="W18" s="549"/>
      <c r="X18" s="549"/>
      <c r="Y18" s="549"/>
      <c r="Z18" s="549"/>
    </row>
    <row r="19" spans="1:26">
      <c r="A19" s="13">
        <f t="shared" si="0"/>
        <v>10</v>
      </c>
      <c r="B19" s="1850">
        <f t="shared" si="1"/>
        <v>43365</v>
      </c>
      <c r="C19" s="769"/>
      <c r="D19" s="769"/>
      <c r="E19" s="769"/>
      <c r="F19" s="769"/>
      <c r="G19" s="769"/>
      <c r="H19" s="549"/>
      <c r="I19" s="549"/>
      <c r="J19" s="549"/>
      <c r="K19" s="549"/>
      <c r="L19" s="549"/>
      <c r="M19" s="549"/>
      <c r="N19" s="549"/>
      <c r="O19" s="549"/>
      <c r="P19" s="549"/>
      <c r="Q19" s="549"/>
      <c r="R19" s="549"/>
      <c r="S19" s="549"/>
      <c r="T19" s="549"/>
      <c r="U19" s="549"/>
      <c r="V19" s="549"/>
      <c r="W19" s="549"/>
      <c r="X19" s="549"/>
      <c r="Y19" s="549"/>
      <c r="Z19" s="549"/>
    </row>
    <row r="20" spans="1:26">
      <c r="A20" s="13">
        <f t="shared" si="0"/>
        <v>11</v>
      </c>
      <c r="B20" s="1850">
        <f t="shared" si="1"/>
        <v>43396</v>
      </c>
      <c r="C20" s="769"/>
      <c r="D20" s="769"/>
      <c r="E20" s="769"/>
      <c r="F20" s="769"/>
      <c r="G20" s="769"/>
      <c r="H20" s="549"/>
      <c r="I20" s="549"/>
      <c r="J20" s="549"/>
      <c r="K20" s="549"/>
      <c r="L20" s="549"/>
      <c r="M20" s="549"/>
      <c r="N20" s="549"/>
      <c r="O20" s="549"/>
      <c r="P20" s="549"/>
      <c r="Q20" s="549"/>
      <c r="R20" s="549"/>
      <c r="S20" s="549"/>
      <c r="T20" s="549"/>
      <c r="U20" s="549"/>
      <c r="V20" s="549"/>
      <c r="W20" s="549"/>
      <c r="X20" s="549"/>
      <c r="Y20" s="549"/>
      <c r="Z20" s="549"/>
    </row>
    <row r="21" spans="1:26">
      <c r="A21" s="13">
        <f t="shared" si="0"/>
        <v>12</v>
      </c>
      <c r="B21" s="1850">
        <f t="shared" si="1"/>
        <v>43427</v>
      </c>
      <c r="C21" s="769"/>
      <c r="D21" s="769"/>
      <c r="E21" s="769"/>
      <c r="F21" s="769"/>
      <c r="G21" s="769"/>
      <c r="H21" s="549"/>
      <c r="I21" s="549"/>
      <c r="J21" s="549"/>
      <c r="K21" s="549"/>
      <c r="L21" s="549"/>
      <c r="M21" s="549"/>
      <c r="N21" s="549"/>
      <c r="O21" s="549"/>
      <c r="P21" s="549"/>
      <c r="Q21" s="549"/>
      <c r="R21" s="549"/>
      <c r="S21" s="549"/>
      <c r="T21" s="549"/>
      <c r="U21" s="549"/>
      <c r="V21" s="549"/>
      <c r="W21" s="549"/>
      <c r="X21" s="549"/>
      <c r="Y21" s="549"/>
      <c r="Z21" s="549"/>
    </row>
    <row r="22" spans="1:26">
      <c r="A22" s="13">
        <f t="shared" si="0"/>
        <v>13</v>
      </c>
      <c r="B22" s="1850">
        <f t="shared" si="1"/>
        <v>43458</v>
      </c>
      <c r="C22" s="1224"/>
      <c r="D22" s="1224"/>
      <c r="E22" s="1224"/>
      <c r="F22" s="1224"/>
      <c r="G22" s="1224"/>
      <c r="H22" s="549"/>
      <c r="I22" s="549"/>
      <c r="J22" s="549"/>
      <c r="K22" s="549"/>
      <c r="L22" s="549"/>
      <c r="M22" s="549"/>
      <c r="N22" s="549"/>
      <c r="O22" s="549"/>
      <c r="P22" s="549"/>
      <c r="Q22" s="549"/>
      <c r="R22" s="549"/>
      <c r="S22" s="549"/>
      <c r="T22" s="549"/>
      <c r="U22" s="549"/>
      <c r="V22" s="549"/>
      <c r="W22" s="549"/>
      <c r="X22" s="549"/>
      <c r="Y22" s="549"/>
      <c r="Z22" s="549"/>
    </row>
    <row r="23" spans="1:26">
      <c r="A23" s="13">
        <f t="shared" si="0"/>
        <v>14</v>
      </c>
      <c r="C23" s="549"/>
      <c r="D23" s="549"/>
      <c r="E23" s="549"/>
      <c r="F23" s="549"/>
      <c r="G23" s="549"/>
      <c r="H23" s="549"/>
      <c r="I23" s="549"/>
      <c r="J23" s="549"/>
      <c r="K23" s="549"/>
      <c r="L23" s="549"/>
      <c r="M23" s="549"/>
      <c r="N23" s="549"/>
      <c r="O23" s="549"/>
      <c r="P23" s="549"/>
      <c r="Q23" s="549"/>
      <c r="R23" s="549"/>
      <c r="S23" s="549"/>
      <c r="T23" s="549"/>
      <c r="U23" s="549"/>
      <c r="V23" s="549"/>
      <c r="W23" s="549"/>
      <c r="X23" s="549"/>
      <c r="Y23" s="549"/>
      <c r="Z23" s="549"/>
    </row>
    <row r="24" spans="1:26">
      <c r="A24" s="13">
        <f t="shared" si="0"/>
        <v>15</v>
      </c>
      <c r="B24" s="10" t="s">
        <v>539</v>
      </c>
      <c r="C24" s="549">
        <f>SUM(C11:C22)</f>
        <v>0</v>
      </c>
      <c r="D24" s="549">
        <f>SUM(D11:D22)</f>
        <v>0</v>
      </c>
      <c r="E24" s="549">
        <f>SUM(E11:E22)</f>
        <v>0</v>
      </c>
      <c r="F24" s="549">
        <f>SUM(F11:F22)</f>
        <v>0</v>
      </c>
      <c r="G24" s="549"/>
      <c r="H24" s="549"/>
    </row>
    <row r="25" spans="1:26">
      <c r="A25" s="13">
        <f t="shared" si="0"/>
        <v>16</v>
      </c>
      <c r="C25" s="549"/>
    </row>
    <row r="26" spans="1:26">
      <c r="A26" s="13">
        <f t="shared" si="0"/>
        <v>17</v>
      </c>
      <c r="B26" s="10" t="s">
        <v>419</v>
      </c>
      <c r="C26" s="549"/>
      <c r="D26" s="549"/>
      <c r="E26" s="549"/>
      <c r="F26" s="549"/>
      <c r="G26" s="549"/>
    </row>
    <row r="27" spans="1:26">
      <c r="A27" s="13">
        <f t="shared" si="0"/>
        <v>18</v>
      </c>
      <c r="B27" s="10" t="s">
        <v>146</v>
      </c>
      <c r="C27" s="373"/>
      <c r="D27" s="373"/>
      <c r="E27" s="373"/>
      <c r="F27" s="373"/>
      <c r="G27" s="769"/>
      <c r="H27" s="373"/>
    </row>
    <row r="28" spans="1:26">
      <c r="A28" s="13">
        <f t="shared" si="0"/>
        <v>19</v>
      </c>
      <c r="B28" s="10" t="s">
        <v>145</v>
      </c>
      <c r="C28" s="549"/>
      <c r="D28" s="549"/>
      <c r="E28" s="549"/>
      <c r="F28" s="549"/>
      <c r="G28" s="549"/>
      <c r="H28" s="549"/>
    </row>
    <row r="31" spans="1:26">
      <c r="F31" s="781"/>
    </row>
    <row r="33" spans="2:7">
      <c r="D33" s="549"/>
      <c r="G33" s="782"/>
    </row>
    <row r="36" spans="2:7">
      <c r="C36" s="782"/>
      <c r="G36" s="782"/>
    </row>
    <row r="37" spans="2:7">
      <c r="D37" s="782"/>
    </row>
    <row r="38" spans="2:7">
      <c r="D38" s="782"/>
    </row>
    <row r="40" spans="2:7">
      <c r="G40" s="782"/>
    </row>
    <row r="41" spans="2:7">
      <c r="B41" s="782"/>
    </row>
    <row r="42" spans="2:7">
      <c r="G42" s="782"/>
    </row>
  </sheetData>
  <customSheetViews>
    <customSheetView guid="{700BB901-DE3D-40AF-9E84-3437521A0345}" showPageBreaks="1">
      <selection activeCell="E27" sqref="E27"/>
      <pageMargins left="0.75" right="0.75" top="1" bottom="1" header="0.5" footer="0.5"/>
      <pageSetup scale="98" orientation="landscape" horizontalDpi="1200" verticalDpi="1200" r:id="rId1"/>
      <headerFooter alignWithMargins="0">
        <oddFooter>&amp;L&amp;8Sponsored by:  Randall W. Hamlett&amp;C&amp;8&amp;A&amp;R&amp;8&amp;P of &amp;N</oddFooter>
      </headerFooter>
    </customSheetView>
    <customSheetView guid="{D30DA162-D620-4A19-970C-1046A6A23ED1}">
      <selection activeCell="E27" sqref="E27"/>
      <pageMargins left="0.75" right="0.75" top="1" bottom="1" header="0.5" footer="0.5"/>
      <pageSetup scale="98" orientation="landscape" horizontalDpi="1200" verticalDpi="1200" r:id="rId2"/>
      <headerFooter alignWithMargins="0">
        <oddFooter>&amp;L&amp;8Sponsored by:  Randall W. Hamlett&amp;C&amp;8&amp;A&amp;R&amp;8&amp;P of &amp;N</oddFooter>
      </headerFooter>
    </customSheetView>
    <customSheetView guid="{7B208CC4-03EC-49A3-9AEF-BDEAF48D6BE2}">
      <selection activeCell="E27" sqref="E27"/>
      <pageMargins left="0.75" right="0.75" top="1" bottom="1" header="0.5" footer="0.5"/>
      <pageSetup scale="98" orientation="landscape" horizontalDpi="1200" verticalDpi="1200" r:id="rId3"/>
      <headerFooter alignWithMargins="0">
        <oddFooter>&amp;L&amp;8Sponsored by:  Randall W. Hamlett&amp;C&amp;8&amp;A&amp;R&amp;8&amp;P of &amp;N</oddFooter>
      </headerFooter>
    </customSheetView>
    <customSheetView guid="{FAFF7267-5C8D-421B-A6E7-C317663504A2}">
      <pageMargins left="0.75" right="0.75" top="1" bottom="1" header="0.5" footer="0.5"/>
      <pageSetup scale="98" orientation="landscape" horizontalDpi="1200" verticalDpi="1200" r:id="rId4"/>
      <headerFooter alignWithMargins="0">
        <oddFooter>&amp;L&amp;8Sponsored by:  Randall W. Hamlett&amp;C&amp;8&amp;A&amp;R&amp;8&amp;P of &amp;N</oddFooter>
      </headerFooter>
    </customSheetView>
    <customSheetView guid="{659C7A86-29AF-4EB2-A484-62929168C99A}">
      <selection activeCell="E27" sqref="E27"/>
      <pageMargins left="0.75" right="0.75" top="1" bottom="1" header="0.5" footer="0.5"/>
      <pageSetup scale="98" orientation="landscape" horizontalDpi="1200" verticalDpi="1200" r:id="rId5"/>
      <headerFooter alignWithMargins="0">
        <oddFooter>&amp;L&amp;8Sponsored by:  Randall W. Hamlett&amp;C&amp;8&amp;A&amp;R&amp;8&amp;P of &amp;N</oddFooter>
      </headerFooter>
    </customSheetView>
    <customSheetView guid="{DE1D8474-1C81-4DEF-9FC4-4CC6D52CA0A7}">
      <pageMargins left="0.75" right="0.75" top="1" bottom="1" header="0.5" footer="0.5"/>
      <pageSetup scale="98" orientation="landscape" horizontalDpi="1200" verticalDpi="1200" r:id="rId6"/>
      <headerFooter alignWithMargins="0">
        <oddFooter>&amp;L&amp;8Sponsored by:  Randall W. Hamlett&amp;C&amp;8&amp;A&amp;R&amp;8&amp;P of &amp;N</oddFooter>
      </headerFooter>
    </customSheetView>
  </customSheetViews>
  <mergeCells count="1">
    <mergeCell ref="C8:G8"/>
  </mergeCells>
  <phoneticPr fontId="0" type="noConversion"/>
  <pageMargins left="0.75" right="0.75" top="1" bottom="1" header="0.75" footer="0.75"/>
  <pageSetup scale="90" pageOrder="overThenDown" orientation="landscape" r:id="rId7"/>
  <headerFooter alignWithMargins="0">
    <oddFooter>&amp;LSponsored by:  Randall W. Hamlett</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1"/>
  <dimension ref="A1:J38"/>
  <sheetViews>
    <sheetView workbookViewId="0"/>
  </sheetViews>
  <sheetFormatPr defaultRowHeight="12.75"/>
  <cols>
    <col min="2" max="2" width="13.5703125" bestFit="1" customWidth="1"/>
    <col min="3" max="5" width="17.42578125" customWidth="1"/>
    <col min="6" max="6" width="4.85546875" customWidth="1"/>
    <col min="7" max="9" width="20.28515625" customWidth="1"/>
    <col min="10" max="10" width="3.42578125" customWidth="1"/>
  </cols>
  <sheetData>
    <row r="1" spans="1:10">
      <c r="B1" s="85"/>
      <c r="C1" s="85"/>
      <c r="D1" s="85"/>
      <c r="E1" s="85"/>
      <c r="J1" s="1853" t="s">
        <v>1689</v>
      </c>
    </row>
    <row r="2" spans="1:10">
      <c r="B2" s="42" t="s">
        <v>465</v>
      </c>
      <c r="C2" s="85"/>
      <c r="D2" s="85"/>
      <c r="E2" s="85"/>
    </row>
    <row r="3" spans="1:10">
      <c r="B3" s="31" t="s">
        <v>1407</v>
      </c>
      <c r="C3" s="85"/>
      <c r="D3" s="85"/>
      <c r="E3" s="85"/>
    </row>
    <row r="4" spans="1:10">
      <c r="B4" s="42" t="s">
        <v>821</v>
      </c>
      <c r="C4" s="85"/>
      <c r="D4" s="85"/>
      <c r="E4" s="85"/>
    </row>
    <row r="5" spans="1:10">
      <c r="B5" s="42" t="s">
        <v>1260</v>
      </c>
      <c r="C5" s="85"/>
      <c r="D5" s="85"/>
      <c r="E5" s="85"/>
    </row>
    <row r="6" spans="1:10">
      <c r="B6" s="42"/>
      <c r="C6" s="85"/>
      <c r="D6" s="85"/>
      <c r="E6" s="85"/>
    </row>
    <row r="7" spans="1:10">
      <c r="B7" s="85"/>
      <c r="C7" s="85"/>
      <c r="D7" s="85"/>
      <c r="E7" s="85"/>
    </row>
    <row r="8" spans="1:10">
      <c r="A8" s="83"/>
      <c r="B8" s="784"/>
      <c r="C8" s="1126"/>
      <c r="D8" s="1126"/>
      <c r="E8" s="1126"/>
    </row>
    <row r="9" spans="1:10">
      <c r="A9" s="13" t="s">
        <v>272</v>
      </c>
      <c r="B9" s="784"/>
      <c r="C9" s="2292" t="s">
        <v>746</v>
      </c>
      <c r="D9" s="2292"/>
      <c r="E9" s="2292"/>
      <c r="G9" s="2292" t="s">
        <v>809</v>
      </c>
      <c r="H9" s="2292"/>
      <c r="I9" s="2292"/>
    </row>
    <row r="10" spans="1:10">
      <c r="A10" s="1127" t="s">
        <v>1083</v>
      </c>
      <c r="B10" s="1127" t="s">
        <v>777</v>
      </c>
      <c r="C10" s="1127" t="s">
        <v>1306</v>
      </c>
      <c r="D10" s="1127" t="s">
        <v>1307</v>
      </c>
      <c r="E10" s="1127" t="s">
        <v>1308</v>
      </c>
      <c r="G10" s="1127" t="s">
        <v>1306</v>
      </c>
      <c r="H10" s="1127" t="s">
        <v>1307</v>
      </c>
      <c r="I10" s="1127" t="s">
        <v>1308</v>
      </c>
    </row>
    <row r="11" spans="1:10">
      <c r="A11" s="1126">
        <v>1</v>
      </c>
      <c r="B11" s="784"/>
      <c r="C11" s="1128"/>
      <c r="D11" s="796"/>
      <c r="E11" s="796"/>
      <c r="F11" s="85"/>
      <c r="G11" s="1129"/>
      <c r="H11" s="796"/>
      <c r="I11" s="796"/>
      <c r="J11" s="85"/>
    </row>
    <row r="12" spans="1:10">
      <c r="A12" s="1126">
        <f t="shared" ref="A12:A29" si="0">+A11+1</f>
        <v>2</v>
      </c>
      <c r="B12" s="1851">
        <v>43118</v>
      </c>
      <c r="C12" s="1129"/>
      <c r="D12" s="1129"/>
      <c r="E12" s="1217"/>
      <c r="F12" s="796"/>
      <c r="G12" s="1129"/>
      <c r="H12" s="1129"/>
      <c r="I12" s="1217"/>
      <c r="J12" s="796"/>
    </row>
    <row r="13" spans="1:10">
      <c r="A13" s="1126">
        <f t="shared" si="0"/>
        <v>3</v>
      </c>
      <c r="B13" s="1851">
        <f>+B12+31</f>
        <v>43149</v>
      </c>
      <c r="C13" s="1129"/>
      <c r="D13" s="1129"/>
      <c r="E13" s="1217"/>
      <c r="F13" s="796"/>
      <c r="G13" s="1129"/>
      <c r="H13" s="1129"/>
      <c r="I13" s="1217"/>
      <c r="J13" s="796"/>
    </row>
    <row r="14" spans="1:10" ht="15">
      <c r="A14" s="1126">
        <f t="shared" si="0"/>
        <v>4</v>
      </c>
      <c r="B14" s="1851">
        <f>+B13+30</f>
        <v>43179</v>
      </c>
      <c r="C14" s="1801" t="s">
        <v>1655</v>
      </c>
      <c r="D14" s="1129"/>
      <c r="E14" s="1217"/>
      <c r="F14" s="796"/>
      <c r="G14" s="1129"/>
      <c r="H14" s="1129"/>
      <c r="I14" s="1217"/>
      <c r="J14" s="796"/>
    </row>
    <row r="15" spans="1:10">
      <c r="A15" s="1126">
        <f t="shared" si="0"/>
        <v>5</v>
      </c>
      <c r="B15" s="1851">
        <f t="shared" ref="B15:B23" si="1">+B14+31</f>
        <v>43210</v>
      </c>
      <c r="C15" s="1128"/>
      <c r="D15" s="1129"/>
      <c r="E15" s="1217"/>
      <c r="F15" s="796"/>
      <c r="G15" s="1129"/>
      <c r="H15" s="1129"/>
      <c r="I15" s="1217"/>
      <c r="J15" s="796"/>
    </row>
    <row r="16" spans="1:10">
      <c r="A16" s="1126">
        <f t="shared" si="0"/>
        <v>6</v>
      </c>
      <c r="B16" s="1851">
        <f t="shared" si="1"/>
        <v>43241</v>
      </c>
      <c r="C16" s="1128"/>
      <c r="D16" s="1129"/>
      <c r="E16" s="1217"/>
      <c r="F16" s="796"/>
      <c r="G16" s="1129"/>
      <c r="H16" s="1129"/>
      <c r="I16" s="1217"/>
      <c r="J16" s="796"/>
    </row>
    <row r="17" spans="1:10">
      <c r="A17" s="1126">
        <f t="shared" si="0"/>
        <v>7</v>
      </c>
      <c r="B17" s="1851">
        <f t="shared" si="1"/>
        <v>43272</v>
      </c>
      <c r="C17" s="1128"/>
      <c r="D17" s="1129"/>
      <c r="E17" s="1217"/>
      <c r="F17" s="796"/>
      <c r="G17" s="1129"/>
      <c r="H17" s="1129"/>
      <c r="I17" s="1217"/>
      <c r="J17" s="796"/>
    </row>
    <row r="18" spans="1:10">
      <c r="A18" s="1126">
        <f t="shared" si="0"/>
        <v>8</v>
      </c>
      <c r="B18" s="1851">
        <f t="shared" si="1"/>
        <v>43303</v>
      </c>
      <c r="C18" s="1128"/>
      <c r="D18" s="1129"/>
      <c r="E18" s="1217"/>
      <c r="F18" s="796"/>
      <c r="G18" s="1129"/>
      <c r="H18" s="1129"/>
      <c r="I18" s="1217"/>
      <c r="J18" s="796"/>
    </row>
    <row r="19" spans="1:10">
      <c r="A19" s="1126">
        <f t="shared" si="0"/>
        <v>9</v>
      </c>
      <c r="B19" s="1851">
        <f t="shared" si="1"/>
        <v>43334</v>
      </c>
      <c r="C19" s="1128"/>
      <c r="D19" s="1129"/>
      <c r="E19" s="1217"/>
      <c r="F19" s="796"/>
      <c r="G19" s="1129"/>
      <c r="H19" s="1129"/>
      <c r="I19" s="1217"/>
      <c r="J19" s="796"/>
    </row>
    <row r="20" spans="1:10">
      <c r="A20" s="1126">
        <f t="shared" si="0"/>
        <v>10</v>
      </c>
      <c r="B20" s="1851">
        <f t="shared" si="1"/>
        <v>43365</v>
      </c>
      <c r="C20" s="1128"/>
      <c r="D20" s="1129"/>
      <c r="E20" s="1217"/>
      <c r="F20" s="796"/>
      <c r="G20" s="1129"/>
      <c r="H20" s="1129"/>
      <c r="I20" s="1217"/>
      <c r="J20" s="796"/>
    </row>
    <row r="21" spans="1:10">
      <c r="A21" s="1126">
        <f t="shared" si="0"/>
        <v>11</v>
      </c>
      <c r="B21" s="1851">
        <f t="shared" si="1"/>
        <v>43396</v>
      </c>
      <c r="C21" s="1128"/>
      <c r="D21" s="1129"/>
      <c r="E21" s="1217"/>
      <c r="F21" s="796"/>
      <c r="G21" s="1129"/>
      <c r="H21" s="1129"/>
      <c r="I21" s="1217"/>
      <c r="J21" s="796"/>
    </row>
    <row r="22" spans="1:10">
      <c r="A22" s="1126">
        <f t="shared" si="0"/>
        <v>12</v>
      </c>
      <c r="B22" s="1851">
        <f t="shared" si="1"/>
        <v>43427</v>
      </c>
      <c r="C22" s="1128"/>
      <c r="D22" s="1129"/>
      <c r="E22" s="1217"/>
      <c r="F22" s="796"/>
      <c r="G22" s="1129"/>
      <c r="H22" s="1129"/>
      <c r="I22" s="1217"/>
      <c r="J22" s="796"/>
    </row>
    <row r="23" spans="1:10">
      <c r="A23" s="1126">
        <f t="shared" si="0"/>
        <v>13</v>
      </c>
      <c r="B23" s="1851">
        <f t="shared" si="1"/>
        <v>43458</v>
      </c>
      <c r="C23" s="1130"/>
      <c r="D23" s="1225"/>
      <c r="E23" s="546"/>
      <c r="F23" s="796"/>
      <c r="G23" s="1225"/>
      <c r="H23" s="1225"/>
      <c r="I23" s="546"/>
      <c r="J23" s="796"/>
    </row>
    <row r="24" spans="1:10">
      <c r="A24" s="1131">
        <f t="shared" si="0"/>
        <v>14</v>
      </c>
      <c r="B24" s="796"/>
      <c r="C24" s="371"/>
      <c r="D24" s="1129"/>
      <c r="E24" s="796"/>
      <c r="F24" s="796"/>
      <c r="G24" s="371"/>
      <c r="H24" s="1129"/>
      <c r="I24" s="796"/>
      <c r="J24" s="796"/>
    </row>
    <row r="25" spans="1:10">
      <c r="A25" s="1131">
        <f t="shared" si="0"/>
        <v>15</v>
      </c>
      <c r="B25" s="796" t="s">
        <v>539</v>
      </c>
      <c r="C25" s="371">
        <f>SUM(C12:C24)</f>
        <v>0</v>
      </c>
      <c r="D25" s="1129">
        <f>SUM(D12:D24)</f>
        <v>0</v>
      </c>
      <c r="E25" s="1129">
        <f>SUM(E12:E24)</f>
        <v>0</v>
      </c>
      <c r="F25" s="796"/>
      <c r="G25" s="1129">
        <f>SUM(G12:G24)</f>
        <v>0</v>
      </c>
      <c r="H25" s="1129">
        <f>SUM(H12:H24)</f>
        <v>0</v>
      </c>
      <c r="I25" s="1129">
        <f>SUM(I12:I24)</f>
        <v>0</v>
      </c>
      <c r="J25" s="796"/>
    </row>
    <row r="26" spans="1:10">
      <c r="A26" s="1131">
        <f t="shared" si="0"/>
        <v>16</v>
      </c>
      <c r="B26" s="796"/>
      <c r="C26" s="371"/>
      <c r="D26" s="1129"/>
      <c r="E26" s="796"/>
      <c r="F26" s="796"/>
      <c r="G26" s="371"/>
      <c r="H26" s="1129"/>
      <c r="I26" s="796"/>
      <c r="J26" s="796"/>
    </row>
    <row r="27" spans="1:10">
      <c r="A27" s="1131">
        <f t="shared" si="0"/>
        <v>17</v>
      </c>
      <c r="B27" s="796" t="s">
        <v>419</v>
      </c>
      <c r="C27" s="371"/>
      <c r="D27" s="1129"/>
      <c r="E27" s="1129"/>
      <c r="F27" s="796"/>
      <c r="G27" s="1129"/>
      <c r="H27" s="1129"/>
      <c r="I27" s="1129"/>
      <c r="J27" s="796"/>
    </row>
    <row r="28" spans="1:10">
      <c r="A28" s="1131">
        <f t="shared" si="0"/>
        <v>18</v>
      </c>
      <c r="B28" s="796" t="s">
        <v>146</v>
      </c>
      <c r="C28" s="1129"/>
      <c r="D28" s="1129"/>
      <c r="E28" s="1129"/>
      <c r="F28" s="796"/>
      <c r="G28" s="1129"/>
      <c r="H28" s="1129"/>
      <c r="I28" s="1129"/>
      <c r="J28" s="796"/>
    </row>
    <row r="29" spans="1:10">
      <c r="A29" s="1131">
        <f t="shared" si="0"/>
        <v>19</v>
      </c>
      <c r="B29" s="796" t="s">
        <v>145</v>
      </c>
      <c r="C29" s="371"/>
      <c r="D29" s="1129"/>
      <c r="E29" s="1129"/>
      <c r="F29" s="796"/>
      <c r="G29" s="1129"/>
      <c r="H29" s="1129"/>
      <c r="I29" s="1129"/>
      <c r="J29" s="796"/>
    </row>
    <row r="30" spans="1:10">
      <c r="A30" s="784"/>
      <c r="B30" s="784"/>
      <c r="C30" s="1128"/>
      <c r="D30" s="796"/>
      <c r="E30" s="796"/>
      <c r="F30" s="796"/>
      <c r="G30" s="796"/>
      <c r="H30" s="796"/>
      <c r="I30" s="796"/>
      <c r="J30" s="796"/>
    </row>
    <row r="31" spans="1:10">
      <c r="A31" s="784"/>
      <c r="B31" s="784"/>
      <c r="C31" s="784"/>
      <c r="D31" s="796"/>
      <c r="E31" s="796"/>
      <c r="F31" s="796"/>
      <c r="G31" s="796"/>
      <c r="H31" s="796"/>
      <c r="I31" s="796"/>
      <c r="J31" s="796"/>
    </row>
    <row r="32" spans="1:10">
      <c r="A32" s="784"/>
      <c r="B32" s="784"/>
      <c r="C32" s="784"/>
      <c r="D32" s="796"/>
      <c r="E32" s="796"/>
      <c r="F32" s="796"/>
      <c r="G32" s="796"/>
      <c r="H32" s="796"/>
      <c r="I32" s="796"/>
      <c r="J32" s="796"/>
    </row>
    <row r="33" spans="4:10">
      <c r="D33" s="85"/>
      <c r="E33" s="85"/>
      <c r="F33" s="85"/>
      <c r="G33" s="85"/>
      <c r="H33" s="85"/>
      <c r="I33" s="85"/>
      <c r="J33" s="85"/>
    </row>
    <row r="34" spans="4:10">
      <c r="D34" s="85"/>
      <c r="E34" s="85"/>
      <c r="F34" s="85"/>
      <c r="G34" s="85"/>
      <c r="H34" s="85"/>
      <c r="I34" s="85"/>
      <c r="J34" s="85"/>
    </row>
    <row r="35" spans="4:10">
      <c r="D35" s="85"/>
      <c r="E35" s="85"/>
      <c r="F35" s="85"/>
      <c r="G35" s="85"/>
      <c r="H35" s="85"/>
      <c r="I35" s="85"/>
      <c r="J35" s="85"/>
    </row>
    <row r="36" spans="4:10">
      <c r="D36" s="85"/>
      <c r="E36" s="85"/>
      <c r="F36" s="85"/>
      <c r="G36" s="85"/>
      <c r="H36" s="85"/>
      <c r="I36" s="85"/>
      <c r="J36" s="85"/>
    </row>
    <row r="37" spans="4:10">
      <c r="D37" s="85"/>
      <c r="E37" s="85"/>
      <c r="F37" s="85"/>
      <c r="G37" s="85"/>
      <c r="H37" s="85"/>
      <c r="I37" s="85"/>
      <c r="J37" s="85"/>
    </row>
    <row r="38" spans="4:10">
      <c r="D38" s="85"/>
      <c r="E38" s="85"/>
      <c r="F38" s="85"/>
      <c r="G38" s="85"/>
      <c r="H38" s="85"/>
      <c r="I38" s="85"/>
      <c r="J38" s="85"/>
    </row>
  </sheetData>
  <customSheetViews>
    <customSheetView guid="{700BB901-DE3D-40AF-9E84-3437521A0345}" showPageBreaks="1">
      <selection activeCell="F1" sqref="F1:F65536"/>
      <pageMargins left="1.41" right="0.75" top="1" bottom="1" header="0.5" footer="0.5"/>
      <pageSetup orientation="portrait" horizontalDpi="1200" verticalDpi="1200" r:id="rId1"/>
      <headerFooter alignWithMargins="0">
        <oddFooter>&amp;L&amp;8Sponsored by:  Randall W. Hamlett&amp;C&amp;8&amp;A&amp;R&amp;8&amp;P of &amp;N</oddFooter>
      </headerFooter>
    </customSheetView>
    <customSheetView guid="{D30DA162-D620-4A19-970C-1046A6A23ED1}">
      <selection activeCell="A5" sqref="A5"/>
      <pageMargins left="1.41" right="0.75" top="1" bottom="1" header="0.5" footer="0.5"/>
      <pageSetup orientation="portrait" horizontalDpi="1200" verticalDpi="1200" r:id="rId2"/>
      <headerFooter alignWithMargins="0">
        <oddFooter>&amp;L&amp;8Sponsored by:  Randall W. Hamlett&amp;C&amp;8&amp;A&amp;R&amp;8&amp;P of &amp;N</oddFooter>
      </headerFooter>
    </customSheetView>
    <customSheetView guid="{7B208CC4-03EC-49A3-9AEF-BDEAF48D6BE2}">
      <selection activeCell="A5" sqref="A5"/>
      <pageMargins left="1.41" right="0.75" top="1" bottom="1" header="0.5" footer="0.5"/>
      <pageSetup orientation="portrait" horizontalDpi="1200" verticalDpi="1200" r:id="rId3"/>
      <headerFooter alignWithMargins="0">
        <oddFooter>&amp;L&amp;8Sponsored by:  Randall W. Hamlett&amp;C&amp;8&amp;A&amp;R&amp;8&amp;P of &amp;N</oddFooter>
      </headerFooter>
    </customSheetView>
    <customSheetView guid="{FAFF7267-5C8D-421B-A6E7-C317663504A2}">
      <pageMargins left="1.41" right="0.75" top="1" bottom="1" header="0.5" footer="0.5"/>
      <pageSetup orientation="landscape" horizontalDpi="1200" verticalDpi="1200" r:id="rId4"/>
      <headerFooter alignWithMargins="0">
        <oddFooter>&amp;L&amp;8Sponsored by:  Randall W. Hamlett&amp;C&amp;8&amp;A&amp;R&amp;8&amp;P of &amp;N</oddFooter>
      </headerFooter>
    </customSheetView>
    <customSheetView guid="{659C7A86-29AF-4EB2-A484-62929168C99A}">
      <selection activeCell="A5" sqref="A5"/>
      <pageMargins left="1.41" right="0.75" top="1" bottom="1" header="0.5" footer="0.5"/>
      <pageSetup orientation="portrait" horizontalDpi="1200" verticalDpi="1200" r:id="rId5"/>
      <headerFooter alignWithMargins="0">
        <oddFooter>&amp;L&amp;8Sponsored by:  Randall W. Hamlett&amp;C&amp;8&amp;A&amp;R&amp;8&amp;P of &amp;N</oddFooter>
      </headerFooter>
    </customSheetView>
    <customSheetView guid="{DE1D8474-1C81-4DEF-9FC4-4CC6D52CA0A7}">
      <pageMargins left="1.41" right="0.75" top="1" bottom="1" header="0.5" footer="0.5"/>
      <pageSetup orientation="landscape" horizontalDpi="1200" verticalDpi="1200" r:id="rId6"/>
      <headerFooter alignWithMargins="0">
        <oddFooter>&amp;L&amp;8Sponsored by:  Randall W. Hamlett&amp;C&amp;8&amp;A&amp;R&amp;8&amp;P of &amp;N</oddFooter>
      </headerFooter>
    </customSheetView>
  </customSheetViews>
  <mergeCells count="2">
    <mergeCell ref="C9:E9"/>
    <mergeCell ref="G9:I9"/>
  </mergeCells>
  <phoneticPr fontId="20" type="noConversion"/>
  <pageMargins left="0.75" right="0.75" top="1" bottom="1" header="0.75" footer="0.75"/>
  <pageSetup scale="75" pageOrder="overThenDown" orientation="landscape" r:id="rId7"/>
  <headerFooter alignWithMargins="0">
    <oddFooter>&amp;LSponsored by:  Randall W. Hamlett</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2"/>
  <dimension ref="A1:K44"/>
  <sheetViews>
    <sheetView workbookViewId="0"/>
  </sheetViews>
  <sheetFormatPr defaultColWidth="9.140625" defaultRowHeight="11.25"/>
  <cols>
    <col min="1" max="1" width="3.140625" style="10" customWidth="1"/>
    <col min="2" max="2" width="13.5703125" style="10" bestFit="1" customWidth="1"/>
    <col min="3" max="6" width="23.28515625" style="10" customWidth="1"/>
    <col min="7" max="7" width="38.28515625" style="10" customWidth="1"/>
    <col min="8" max="16384" width="9.140625" style="10"/>
  </cols>
  <sheetData>
    <row r="1" spans="1:11">
      <c r="C1" s="13"/>
      <c r="D1" s="13"/>
      <c r="E1" s="13"/>
      <c r="F1" s="13"/>
      <c r="G1" s="13"/>
    </row>
    <row r="2" spans="1:11">
      <c r="B2" s="39" t="s">
        <v>465</v>
      </c>
      <c r="D2" s="13"/>
      <c r="E2" s="13"/>
      <c r="F2" s="13"/>
      <c r="G2" s="331" t="s">
        <v>1690</v>
      </c>
    </row>
    <row r="3" spans="1:11">
      <c r="B3" s="31" t="s">
        <v>1407</v>
      </c>
      <c r="D3" s="13"/>
      <c r="E3" s="13"/>
      <c r="F3" s="13"/>
      <c r="G3" s="13"/>
    </row>
    <row r="4" spans="1:11">
      <c r="B4" s="39" t="s">
        <v>725</v>
      </c>
      <c r="D4" s="13"/>
      <c r="E4" s="13"/>
      <c r="F4" s="13"/>
      <c r="G4" s="13"/>
    </row>
    <row r="5" spans="1:11">
      <c r="B5" s="39" t="s">
        <v>1260</v>
      </c>
      <c r="D5" s="13"/>
      <c r="E5" s="13"/>
      <c r="F5" s="13"/>
      <c r="G5" s="13"/>
    </row>
    <row r="6" spans="1:11">
      <c r="B6" s="39"/>
      <c r="D6" s="13"/>
      <c r="E6" s="13"/>
      <c r="F6" s="13"/>
      <c r="G6" s="13"/>
    </row>
    <row r="7" spans="1:11">
      <c r="C7" s="13"/>
      <c r="D7" s="13"/>
      <c r="E7" s="13"/>
      <c r="F7" s="13"/>
      <c r="G7" s="13"/>
    </row>
    <row r="8" spans="1:11">
      <c r="A8" s="13" t="s">
        <v>272</v>
      </c>
      <c r="C8" s="2291" t="s">
        <v>746</v>
      </c>
      <c r="D8" s="2291"/>
      <c r="E8" s="2291"/>
      <c r="F8" s="2291"/>
      <c r="G8" s="669"/>
    </row>
    <row r="9" spans="1:11">
      <c r="A9" s="667" t="s">
        <v>1083</v>
      </c>
      <c r="B9" s="13" t="s">
        <v>777</v>
      </c>
      <c r="C9" s="13" t="s">
        <v>726</v>
      </c>
      <c r="D9" s="13" t="s">
        <v>727</v>
      </c>
      <c r="E9" s="13" t="s">
        <v>734</v>
      </c>
      <c r="F9" s="13" t="s">
        <v>283</v>
      </c>
      <c r="G9" s="13"/>
    </row>
    <row r="10" spans="1:11">
      <c r="A10" s="13">
        <v>1</v>
      </c>
      <c r="C10" s="549"/>
    </row>
    <row r="11" spans="1:11">
      <c r="A11" s="13">
        <f>+A10+1</f>
        <v>2</v>
      </c>
      <c r="B11" s="1850">
        <v>43101</v>
      </c>
      <c r="C11" s="549"/>
      <c r="D11" s="549"/>
      <c r="E11" s="549"/>
      <c r="F11" s="549"/>
      <c r="G11" s="549"/>
      <c r="H11" s="549"/>
      <c r="I11" s="549"/>
      <c r="J11" s="549"/>
      <c r="K11" s="549"/>
    </row>
    <row r="12" spans="1:11">
      <c r="A12" s="13">
        <f t="shared" ref="A12:A28" si="0">+A11+1</f>
        <v>3</v>
      </c>
      <c r="B12" s="1850">
        <f>+B11+31</f>
        <v>43132</v>
      </c>
      <c r="C12" s="549"/>
      <c r="D12" s="549"/>
      <c r="E12" s="549"/>
      <c r="F12" s="549"/>
      <c r="G12" s="549"/>
      <c r="H12" s="549"/>
      <c r="I12" s="549"/>
      <c r="J12" s="549"/>
      <c r="K12" s="549"/>
    </row>
    <row r="13" spans="1:11" ht="15">
      <c r="A13" s="13">
        <f t="shared" si="0"/>
        <v>4</v>
      </c>
      <c r="B13" s="1850">
        <f>+B12+30</f>
        <v>43162</v>
      </c>
      <c r="C13" s="1801" t="s">
        <v>1686</v>
      </c>
      <c r="D13" s="549"/>
      <c r="E13" s="549"/>
      <c r="F13" s="549"/>
      <c r="G13" s="549"/>
      <c r="H13" s="549"/>
      <c r="I13" s="549"/>
      <c r="J13" s="549"/>
      <c r="K13" s="549"/>
    </row>
    <row r="14" spans="1:11" ht="15">
      <c r="A14" s="13">
        <f t="shared" si="0"/>
        <v>5</v>
      </c>
      <c r="B14" s="1850">
        <f>+B13+31</f>
        <v>43193</v>
      </c>
      <c r="C14" s="1849" t="s">
        <v>1687</v>
      </c>
      <c r="D14" s="549"/>
      <c r="E14" s="549"/>
      <c r="F14" s="549"/>
      <c r="G14" s="549"/>
      <c r="H14" s="549"/>
      <c r="I14" s="549"/>
      <c r="J14" s="549"/>
      <c r="K14" s="549"/>
    </row>
    <row r="15" spans="1:11">
      <c r="A15" s="13">
        <f t="shared" si="0"/>
        <v>6</v>
      </c>
      <c r="B15" s="1850">
        <f t="shared" ref="B15:B22" si="1">+B14+31</f>
        <v>43224</v>
      </c>
      <c r="C15" s="549"/>
      <c r="D15" s="549"/>
      <c r="E15" s="549"/>
      <c r="F15" s="549"/>
      <c r="G15" s="549"/>
      <c r="H15" s="549"/>
      <c r="I15" s="549"/>
      <c r="J15" s="549"/>
      <c r="K15" s="549"/>
    </row>
    <row r="16" spans="1:11">
      <c r="A16" s="13">
        <f t="shared" si="0"/>
        <v>7</v>
      </c>
      <c r="B16" s="1850">
        <f t="shared" si="1"/>
        <v>43255</v>
      </c>
      <c r="C16" s="549"/>
      <c r="D16" s="549"/>
      <c r="E16" s="549"/>
      <c r="F16" s="549"/>
      <c r="G16" s="549"/>
      <c r="H16" s="549"/>
      <c r="I16" s="549"/>
      <c r="J16" s="549"/>
      <c r="K16" s="549"/>
    </row>
    <row r="17" spans="1:11">
      <c r="A17" s="13">
        <f t="shared" si="0"/>
        <v>8</v>
      </c>
      <c r="B17" s="1850">
        <f t="shared" si="1"/>
        <v>43286</v>
      </c>
      <c r="C17" s="549"/>
      <c r="D17" s="549"/>
      <c r="E17" s="549"/>
      <c r="F17" s="549"/>
      <c r="G17" s="549"/>
      <c r="H17" s="549"/>
      <c r="I17" s="549"/>
      <c r="J17" s="549"/>
      <c r="K17" s="549"/>
    </row>
    <row r="18" spans="1:11">
      <c r="A18" s="13">
        <f t="shared" si="0"/>
        <v>9</v>
      </c>
      <c r="B18" s="1850">
        <f t="shared" si="1"/>
        <v>43317</v>
      </c>
      <c r="C18" s="549"/>
      <c r="D18" s="549"/>
      <c r="E18" s="549"/>
      <c r="F18" s="549"/>
      <c r="G18" s="549"/>
      <c r="H18" s="549"/>
      <c r="I18" s="549"/>
      <c r="J18" s="549"/>
      <c r="K18" s="549"/>
    </row>
    <row r="19" spans="1:11">
      <c r="A19" s="13">
        <f t="shared" si="0"/>
        <v>10</v>
      </c>
      <c r="B19" s="1850">
        <f t="shared" si="1"/>
        <v>43348</v>
      </c>
      <c r="C19" s="549"/>
      <c r="D19" s="549"/>
      <c r="E19" s="549"/>
      <c r="F19" s="549"/>
      <c r="G19" s="549"/>
      <c r="H19" s="549"/>
      <c r="I19" s="549"/>
      <c r="J19" s="549"/>
      <c r="K19" s="549"/>
    </row>
    <row r="20" spans="1:11">
      <c r="A20" s="13">
        <f t="shared" si="0"/>
        <v>11</v>
      </c>
      <c r="B20" s="1850">
        <f t="shared" si="1"/>
        <v>43379</v>
      </c>
      <c r="C20" s="549"/>
      <c r="D20" s="549"/>
      <c r="E20" s="549"/>
      <c r="F20" s="549"/>
      <c r="G20" s="549"/>
      <c r="H20" s="549"/>
      <c r="I20" s="549"/>
      <c r="J20" s="549"/>
      <c r="K20" s="549"/>
    </row>
    <row r="21" spans="1:11">
      <c r="A21" s="13">
        <f t="shared" si="0"/>
        <v>12</v>
      </c>
      <c r="B21" s="1850">
        <f t="shared" si="1"/>
        <v>43410</v>
      </c>
      <c r="C21" s="549"/>
      <c r="D21" s="549"/>
      <c r="E21" s="549"/>
      <c r="F21" s="549"/>
      <c r="G21" s="549"/>
      <c r="H21" s="549"/>
      <c r="I21" s="549"/>
      <c r="J21" s="549"/>
      <c r="K21" s="549"/>
    </row>
    <row r="22" spans="1:11">
      <c r="A22" s="13">
        <f t="shared" si="0"/>
        <v>13</v>
      </c>
      <c r="B22" s="1850">
        <f t="shared" si="1"/>
        <v>43441</v>
      </c>
      <c r="C22" s="779"/>
      <c r="D22" s="779"/>
      <c r="E22" s="779"/>
      <c r="F22" s="779"/>
      <c r="G22" s="549"/>
      <c r="H22" s="549"/>
      <c r="I22" s="549"/>
      <c r="J22" s="549"/>
      <c r="K22" s="549"/>
    </row>
    <row r="23" spans="1:11">
      <c r="A23" s="13">
        <f t="shared" si="0"/>
        <v>14</v>
      </c>
      <c r="C23" s="549"/>
      <c r="D23" s="549"/>
      <c r="E23" s="549"/>
      <c r="F23" s="549"/>
      <c r="G23" s="549"/>
      <c r="H23" s="549"/>
      <c r="I23" s="549"/>
      <c r="J23" s="549"/>
      <c r="K23" s="549"/>
    </row>
    <row r="24" spans="1:11">
      <c r="A24" s="13">
        <f t="shared" si="0"/>
        <v>15</v>
      </c>
      <c r="B24" s="10" t="s">
        <v>539</v>
      </c>
      <c r="C24" s="549">
        <f>SUM(C11:C23)</f>
        <v>0</v>
      </c>
      <c r="D24" s="549">
        <f>SUM(D11:D23)</f>
        <v>0</v>
      </c>
      <c r="E24" s="549">
        <f>SUM(E11:E23)</f>
        <v>0</v>
      </c>
      <c r="F24" s="549">
        <f>SUM(F11:F23)</f>
        <v>0</v>
      </c>
      <c r="G24" s="549"/>
    </row>
    <row r="25" spans="1:11">
      <c r="A25" s="13">
        <f t="shared" si="0"/>
        <v>16</v>
      </c>
      <c r="C25" s="549"/>
    </row>
    <row r="26" spans="1:11">
      <c r="A26" s="13">
        <f t="shared" si="0"/>
        <v>17</v>
      </c>
      <c r="B26" s="10" t="s">
        <v>419</v>
      </c>
      <c r="C26" s="549"/>
      <c r="D26" s="549"/>
      <c r="E26" s="549"/>
      <c r="F26" s="549"/>
    </row>
    <row r="27" spans="1:11">
      <c r="A27" s="13">
        <f t="shared" si="0"/>
        <v>18</v>
      </c>
      <c r="B27" s="10" t="s">
        <v>146</v>
      </c>
      <c r="C27" s="373"/>
      <c r="D27" s="373"/>
      <c r="E27" s="373"/>
      <c r="F27" s="549"/>
    </row>
    <row r="28" spans="1:11">
      <c r="A28" s="13">
        <f t="shared" si="0"/>
        <v>19</v>
      </c>
      <c r="B28" s="10" t="s">
        <v>1248</v>
      </c>
      <c r="C28" s="782"/>
      <c r="D28" s="782"/>
      <c r="E28" s="782"/>
      <c r="F28" s="782"/>
    </row>
    <row r="30" spans="1:11">
      <c r="C30" s="549"/>
    </row>
    <row r="32" spans="1:11">
      <c r="F32" s="782"/>
    </row>
    <row r="33" spans="2:7">
      <c r="B33" s="781"/>
      <c r="C33" s="13"/>
      <c r="D33" s="13"/>
      <c r="E33" s="13"/>
      <c r="F33" s="782"/>
    </row>
    <row r="34" spans="2:7">
      <c r="B34" s="781"/>
      <c r="C34" s="780"/>
      <c r="D34" s="780"/>
      <c r="E34" s="780"/>
      <c r="F34" s="373"/>
      <c r="G34" s="373"/>
    </row>
    <row r="35" spans="2:7">
      <c r="B35" s="781"/>
      <c r="C35" s="780"/>
      <c r="D35" s="780"/>
      <c r="E35" s="780"/>
      <c r="F35" s="373"/>
      <c r="G35" s="373"/>
    </row>
    <row r="36" spans="2:7">
      <c r="B36" s="783"/>
      <c r="C36" s="780"/>
      <c r="D36" s="780"/>
      <c r="E36" s="780"/>
      <c r="F36" s="373"/>
      <c r="G36" s="373"/>
    </row>
    <row r="37" spans="2:7">
      <c r="B37" s="783"/>
      <c r="C37" s="780"/>
      <c r="D37" s="780"/>
      <c r="E37" s="780"/>
      <c r="F37" s="373"/>
      <c r="G37" s="373"/>
    </row>
    <row r="38" spans="2:7">
      <c r="B38" s="783"/>
      <c r="C38" s="780"/>
      <c r="D38" s="780"/>
      <c r="E38" s="780"/>
      <c r="F38" s="373"/>
      <c r="G38" s="373"/>
    </row>
    <row r="39" spans="2:7">
      <c r="B39" s="783"/>
      <c r="C39" s="373"/>
      <c r="D39" s="373"/>
      <c r="E39" s="373"/>
      <c r="F39" s="373"/>
      <c r="G39" s="373"/>
    </row>
    <row r="40" spans="2:7">
      <c r="C40" s="373"/>
      <c r="D40" s="373"/>
      <c r="E40" s="373"/>
      <c r="F40" s="373"/>
      <c r="G40" s="373"/>
    </row>
    <row r="41" spans="2:7">
      <c r="B41" s="783"/>
      <c r="C41" s="373"/>
      <c r="D41" s="373"/>
      <c r="E41" s="373"/>
      <c r="F41" s="373"/>
      <c r="G41" s="373"/>
    </row>
    <row r="42" spans="2:7">
      <c r="C42" s="373"/>
      <c r="D42" s="373"/>
      <c r="E42" s="373"/>
      <c r="F42" s="373"/>
      <c r="G42" s="373"/>
    </row>
    <row r="43" spans="2:7">
      <c r="C43" s="373"/>
      <c r="D43" s="373"/>
      <c r="E43" s="373"/>
      <c r="F43" s="373"/>
      <c r="G43" s="373"/>
    </row>
    <row r="44" spans="2:7">
      <c r="C44" s="782"/>
    </row>
  </sheetData>
  <customSheetViews>
    <customSheetView guid="{700BB901-DE3D-40AF-9E84-3437521A0345}" showPageBreaks="1" topLeftCell="A4">
      <selection activeCell="C11" sqref="C11:E22"/>
      <pageMargins left="0.75" right="0.75" top="1" bottom="1" header="0.5" footer="0.5"/>
      <pageSetup orientation="landscape" horizontalDpi="1200" r:id="rId1"/>
      <headerFooter alignWithMargins="0">
        <oddFooter>&amp;L&amp;8Sponsored by:  Randall W. Hamlett&amp;C&amp;8&amp;A&amp;R&amp;8&amp;P of &amp;N</oddFooter>
      </headerFooter>
    </customSheetView>
    <customSheetView guid="{D30DA162-D620-4A19-970C-1046A6A23ED1}" topLeftCell="A4">
      <selection activeCell="C11" sqref="C11:E22"/>
      <pageMargins left="0.75" right="0.75" top="1" bottom="1" header="0.5" footer="0.5"/>
      <pageSetup orientation="landscape" horizontalDpi="1200" r:id="rId2"/>
      <headerFooter alignWithMargins="0">
        <oddFooter>&amp;L&amp;8Sponsored by:  Randall W. Hamlett&amp;C&amp;8&amp;A&amp;R&amp;8&amp;P of &amp;N</oddFooter>
      </headerFooter>
    </customSheetView>
    <customSheetView guid="{7B208CC4-03EC-49A3-9AEF-BDEAF48D6BE2}" topLeftCell="A4">
      <selection activeCell="C11" sqref="C11:E22"/>
      <pageMargins left="0.75" right="0.75" top="1" bottom="1" header="0.5" footer="0.5"/>
      <pageSetup orientation="landscape" horizontalDpi="1200" r:id="rId3"/>
      <headerFooter alignWithMargins="0">
        <oddFooter>&amp;L&amp;8Sponsored by:  Randall W. Hamlett&amp;C&amp;8&amp;A&amp;R&amp;8&amp;P of &amp;N</oddFooter>
      </headerFooter>
    </customSheetView>
    <customSheetView guid="{FAFF7267-5C8D-421B-A6E7-C317663504A2}">
      <pageMargins left="0.75" right="0.75" top="1" bottom="1" header="0.5" footer="0.5"/>
      <pageSetup orientation="landscape" horizontalDpi="1200" r:id="rId4"/>
      <headerFooter alignWithMargins="0">
        <oddFooter>&amp;L&amp;8Sponsored by:  Randall W. Hamlett&amp;C&amp;8&amp;A&amp;R&amp;8&amp;P of &amp;N</oddFooter>
      </headerFooter>
    </customSheetView>
    <customSheetView guid="{659C7A86-29AF-4EB2-A484-62929168C99A}" topLeftCell="A4">
      <selection activeCell="C11" sqref="C11:E22"/>
      <pageMargins left="0.75" right="0.75" top="1" bottom="1" header="0.5" footer="0.5"/>
      <pageSetup orientation="landscape" horizontalDpi="1200" r:id="rId5"/>
      <headerFooter alignWithMargins="0">
        <oddFooter>&amp;L&amp;8Sponsored by:  Randall W. Hamlett&amp;C&amp;8&amp;A&amp;R&amp;8&amp;P of &amp;N</oddFooter>
      </headerFooter>
    </customSheetView>
    <customSheetView guid="{DE1D8474-1C81-4DEF-9FC4-4CC6D52CA0A7}">
      <pageMargins left="0.75" right="0.75" top="1" bottom="1" header="0.5" footer="0.5"/>
      <pageSetup orientation="landscape" horizontalDpi="1200" r:id="rId6"/>
      <headerFooter alignWithMargins="0">
        <oddFooter>&amp;L&amp;8Sponsored by:  Randall W. Hamlett&amp;C&amp;8&amp;A&amp;R&amp;8&amp;P of &amp;N</oddFooter>
      </headerFooter>
    </customSheetView>
  </customSheetViews>
  <mergeCells count="1">
    <mergeCell ref="C8:F8"/>
  </mergeCells>
  <phoneticPr fontId="0" type="noConversion"/>
  <pageMargins left="0.75" right="0.75" top="1" bottom="1" header="0.75" footer="0.75"/>
  <pageSetup scale="75" pageOrder="overThenDown" orientation="landscape" r:id="rId7"/>
  <headerFooter alignWithMargins="0">
    <oddFooter>&amp;LSponsored by:  Randall W. Hamlett</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3"/>
  <dimension ref="A1:O35"/>
  <sheetViews>
    <sheetView workbookViewId="0"/>
  </sheetViews>
  <sheetFormatPr defaultColWidth="9.140625" defaultRowHeight="11.25"/>
  <cols>
    <col min="1" max="1" width="6.5703125" style="784" customWidth="1"/>
    <col min="2" max="2" width="16.140625" style="784" customWidth="1"/>
    <col min="3" max="3" width="11.7109375" style="796" customWidth="1"/>
    <col min="4" max="5" width="11.7109375" style="785" customWidth="1"/>
    <col min="6" max="6" width="11.140625" style="784" bestFit="1" customWidth="1"/>
    <col min="7" max="7" width="11.5703125" style="784" customWidth="1"/>
    <col min="8" max="8" width="2.85546875" style="784" customWidth="1"/>
    <col min="9" max="9" width="16" style="784" bestFit="1" customWidth="1"/>
    <col min="10" max="10" width="12.42578125" style="796" customWidth="1"/>
    <col min="11" max="11" width="12.42578125" style="785" customWidth="1"/>
    <col min="12" max="12" width="9.140625" style="785"/>
    <col min="13" max="13" width="11.42578125" style="784" customWidth="1"/>
    <col min="14" max="16384" width="9.140625" style="784"/>
  </cols>
  <sheetData>
    <row r="1" spans="1:15">
      <c r="B1" s="39" t="s">
        <v>465</v>
      </c>
      <c r="C1" s="10"/>
      <c r="N1" s="1853" t="s">
        <v>1691</v>
      </c>
    </row>
    <row r="2" spans="1:15">
      <c r="B2" s="31" t="s">
        <v>1407</v>
      </c>
      <c r="C2" s="10"/>
    </row>
    <row r="3" spans="1:15">
      <c r="B3" s="39" t="s">
        <v>896</v>
      </c>
      <c r="C3" s="10"/>
      <c r="G3" s="786"/>
    </row>
    <row r="4" spans="1:15">
      <c r="B4" s="39" t="s">
        <v>1260</v>
      </c>
      <c r="C4" s="10"/>
      <c r="G4" s="242"/>
    </row>
    <row r="5" spans="1:15">
      <c r="B5" s="39"/>
      <c r="C5" s="10"/>
      <c r="G5" s="242"/>
    </row>
    <row r="6" spans="1:15">
      <c r="G6" s="242"/>
    </row>
    <row r="7" spans="1:15">
      <c r="A7" s="785" t="s">
        <v>272</v>
      </c>
      <c r="D7" s="787" t="s">
        <v>809</v>
      </c>
      <c r="G7" s="242"/>
      <c r="K7" s="787" t="s">
        <v>746</v>
      </c>
    </row>
    <row r="8" spans="1:15">
      <c r="A8" s="788" t="s">
        <v>1083</v>
      </c>
      <c r="B8" s="667" t="s">
        <v>777</v>
      </c>
      <c r="C8" s="667" t="s">
        <v>151</v>
      </c>
      <c r="D8" s="667" t="s">
        <v>150</v>
      </c>
      <c r="E8" s="667" t="s">
        <v>149</v>
      </c>
      <c r="F8" s="667" t="s">
        <v>148</v>
      </c>
      <c r="G8" s="667" t="s">
        <v>152</v>
      </c>
      <c r="H8" s="13"/>
      <c r="I8" s="667" t="s">
        <v>777</v>
      </c>
      <c r="J8" s="667" t="s">
        <v>151</v>
      </c>
      <c r="K8" s="667" t="s">
        <v>150</v>
      </c>
      <c r="L8" s="667" t="s">
        <v>149</v>
      </c>
      <c r="M8" s="667" t="s">
        <v>148</v>
      </c>
      <c r="N8" s="667" t="s">
        <v>147</v>
      </c>
    </row>
    <row r="9" spans="1:15">
      <c r="A9" s="785"/>
      <c r="B9" s="13"/>
      <c r="C9" s="13"/>
      <c r="D9" s="13"/>
      <c r="E9" s="13"/>
      <c r="F9" s="13"/>
      <c r="G9" s="13"/>
      <c r="H9" s="13"/>
      <c r="I9" s="13"/>
      <c r="J9" s="13"/>
      <c r="K9" s="13"/>
      <c r="L9" s="13"/>
      <c r="N9" s="785"/>
    </row>
    <row r="10" spans="1:15">
      <c r="A10" s="789">
        <v>1</v>
      </c>
      <c r="B10" s="243"/>
      <c r="C10" s="1226"/>
      <c r="D10" s="245"/>
      <c r="E10" s="245"/>
      <c r="F10" s="790"/>
      <c r="G10" s="790"/>
      <c r="H10" s="791"/>
      <c r="I10" s="243"/>
      <c r="J10" s="244"/>
      <c r="K10" s="245"/>
      <c r="L10" s="245"/>
      <c r="M10" s="790"/>
      <c r="N10" s="791"/>
      <c r="O10" s="791"/>
    </row>
    <row r="11" spans="1:15">
      <c r="A11" s="789">
        <f>+A10+1</f>
        <v>2</v>
      </c>
      <c r="B11" s="243"/>
      <c r="C11" s="1226"/>
      <c r="D11" s="245"/>
      <c r="E11" s="245"/>
      <c r="F11" s="790"/>
      <c r="G11" s="790"/>
      <c r="H11" s="791"/>
      <c r="I11" s="243"/>
      <c r="J11" s="244"/>
      <c r="K11" s="245"/>
      <c r="L11" s="245"/>
      <c r="M11" s="790"/>
      <c r="N11" s="791"/>
      <c r="O11" s="791"/>
    </row>
    <row r="12" spans="1:15" ht="15">
      <c r="A12" s="789">
        <f t="shared" ref="A12:A19" si="0">+A11+1</f>
        <v>3</v>
      </c>
      <c r="B12" s="1801" t="s">
        <v>1655</v>
      </c>
      <c r="C12" s="1226"/>
      <c r="D12" s="245"/>
      <c r="E12" s="245"/>
      <c r="F12" s="790"/>
      <c r="G12" s="790"/>
      <c r="H12" s="791"/>
      <c r="I12" s="243"/>
      <c r="J12" s="244"/>
      <c r="K12" s="245"/>
      <c r="L12" s="245"/>
      <c r="M12" s="790"/>
      <c r="N12" s="791"/>
      <c r="O12" s="791"/>
    </row>
    <row r="13" spans="1:15">
      <c r="A13" s="789">
        <f t="shared" si="0"/>
        <v>4</v>
      </c>
      <c r="B13" s="243"/>
      <c r="C13" s="1226"/>
      <c r="D13" s="245"/>
      <c r="E13" s="245"/>
      <c r="F13" s="790"/>
      <c r="G13" s="790"/>
      <c r="H13" s="791"/>
      <c r="I13" s="243"/>
      <c r="J13" s="244"/>
      <c r="K13" s="245"/>
      <c r="L13" s="245"/>
      <c r="M13" s="790"/>
      <c r="N13" s="791"/>
      <c r="O13" s="791"/>
    </row>
    <row r="14" spans="1:15">
      <c r="A14" s="789">
        <f t="shared" si="0"/>
        <v>5</v>
      </c>
      <c r="B14" s="243"/>
      <c r="C14" s="1226"/>
      <c r="D14" s="245"/>
      <c r="E14" s="245"/>
      <c r="F14" s="790"/>
      <c r="G14" s="790"/>
      <c r="H14" s="791"/>
      <c r="I14" s="243"/>
      <c r="J14" s="244"/>
      <c r="K14" s="245"/>
      <c r="L14" s="245"/>
      <c r="M14" s="790"/>
      <c r="N14" s="791"/>
      <c r="O14" s="791"/>
    </row>
    <row r="15" spans="1:15">
      <c r="A15" s="789">
        <f t="shared" si="0"/>
        <v>6</v>
      </c>
      <c r="B15" s="243"/>
      <c r="C15" s="1226"/>
      <c r="D15" s="245"/>
      <c r="E15" s="245"/>
      <c r="F15" s="790"/>
      <c r="G15" s="790"/>
      <c r="H15" s="791"/>
      <c r="I15" s="243"/>
      <c r="J15" s="244"/>
      <c r="K15" s="245"/>
      <c r="L15" s="245"/>
      <c r="M15" s="790"/>
      <c r="N15" s="791"/>
      <c r="O15" s="791"/>
    </row>
    <row r="16" spans="1:15">
      <c r="A16" s="789">
        <f t="shared" si="0"/>
        <v>7</v>
      </c>
      <c r="B16" s="243"/>
      <c r="C16" s="1226"/>
      <c r="D16" s="245"/>
      <c r="E16" s="245"/>
      <c r="F16" s="790"/>
      <c r="G16" s="790"/>
      <c r="H16" s="791"/>
      <c r="I16" s="243"/>
      <c r="J16" s="244"/>
      <c r="K16" s="245"/>
      <c r="L16" s="245"/>
      <c r="M16" s="790"/>
      <c r="N16" s="791"/>
      <c r="O16" s="791"/>
    </row>
    <row r="17" spans="1:15">
      <c r="A17" s="789">
        <f t="shared" si="0"/>
        <v>8</v>
      </c>
      <c r="B17" s="243"/>
      <c r="C17" s="1226"/>
      <c r="D17" s="245"/>
      <c r="E17" s="245"/>
      <c r="F17" s="790"/>
      <c r="G17" s="790"/>
      <c r="H17" s="791"/>
      <c r="I17" s="243"/>
      <c r="J17" s="244"/>
      <c r="K17" s="245"/>
      <c r="L17" s="245"/>
      <c r="M17" s="790"/>
      <c r="N17" s="791"/>
      <c r="O17" s="791"/>
    </row>
    <row r="18" spans="1:15">
      <c r="A18" s="789">
        <f t="shared" si="0"/>
        <v>9</v>
      </c>
      <c r="B18" s="243"/>
      <c r="C18" s="1226"/>
      <c r="D18" s="245"/>
      <c r="E18" s="245"/>
      <c r="F18" s="790"/>
      <c r="G18" s="790"/>
      <c r="H18" s="791"/>
      <c r="I18" s="243"/>
      <c r="J18" s="244"/>
      <c r="K18" s="245"/>
      <c r="L18" s="245"/>
      <c r="M18" s="790"/>
      <c r="N18" s="791"/>
      <c r="O18" s="791"/>
    </row>
    <row r="19" spans="1:15">
      <c r="A19" s="789">
        <f t="shared" si="0"/>
        <v>10</v>
      </c>
      <c r="B19" s="243"/>
      <c r="C19" s="1226"/>
      <c r="D19" s="245"/>
      <c r="E19" s="245"/>
      <c r="F19" s="790"/>
      <c r="G19" s="790"/>
      <c r="H19" s="791"/>
      <c r="I19" s="243"/>
      <c r="J19" s="244"/>
      <c r="K19" s="245"/>
      <c r="L19" s="245"/>
      <c r="M19" s="790"/>
      <c r="N19" s="791"/>
      <c r="O19" s="791"/>
    </row>
    <row r="20" spans="1:15">
      <c r="A20" s="789"/>
      <c r="B20" s="243"/>
      <c r="C20" s="1226"/>
      <c r="D20" s="245"/>
      <c r="E20" s="245"/>
      <c r="F20" s="790"/>
      <c r="G20" s="790"/>
      <c r="H20" s="791"/>
      <c r="I20" s="243"/>
      <c r="J20" s="244"/>
      <c r="K20" s="245"/>
      <c r="L20" s="245"/>
      <c r="M20" s="790"/>
      <c r="N20" s="791"/>
      <c r="O20" s="791"/>
    </row>
    <row r="21" spans="1:15">
      <c r="A21" s="789"/>
      <c r="B21" s="243"/>
      <c r="C21" s="1226"/>
      <c r="D21" s="245"/>
      <c r="E21" s="245"/>
      <c r="F21" s="790"/>
      <c r="G21" s="790"/>
      <c r="H21" s="791"/>
      <c r="I21" s="243"/>
      <c r="J21" s="244"/>
      <c r="K21" s="245"/>
      <c r="L21" s="245"/>
      <c r="M21" s="790"/>
      <c r="N21" s="791"/>
      <c r="O21" s="791"/>
    </row>
    <row r="22" spans="1:15">
      <c r="A22" s="789"/>
      <c r="B22" s="792"/>
      <c r="C22" s="244"/>
      <c r="D22" s="245"/>
      <c r="E22" s="245"/>
      <c r="F22" s="790"/>
      <c r="G22" s="790"/>
      <c r="H22" s="791"/>
      <c r="I22" s="792"/>
      <c r="J22" s="244"/>
      <c r="K22" s="245"/>
      <c r="L22" s="245"/>
      <c r="M22" s="790"/>
      <c r="N22" s="791"/>
      <c r="O22" s="791"/>
    </row>
    <row r="23" spans="1:15">
      <c r="A23" s="789"/>
      <c r="B23" s="792"/>
      <c r="C23" s="244"/>
      <c r="D23" s="245"/>
      <c r="E23" s="245"/>
      <c r="F23" s="790"/>
      <c r="G23" s="790"/>
      <c r="H23" s="791"/>
      <c r="I23" s="792"/>
      <c r="J23" s="244"/>
      <c r="K23" s="245"/>
      <c r="L23" s="245"/>
      <c r="M23" s="790"/>
      <c r="N23" s="791"/>
      <c r="O23" s="791"/>
    </row>
    <row r="24" spans="1:15">
      <c r="A24" s="789"/>
      <c r="B24" s="792"/>
      <c r="C24" s="244"/>
      <c r="D24" s="245"/>
      <c r="E24" s="245"/>
      <c r="F24" s="790"/>
      <c r="G24" s="790"/>
      <c r="H24" s="791"/>
      <c r="I24" s="792"/>
      <c r="J24" s="244"/>
      <c r="K24" s="245"/>
      <c r="L24" s="245"/>
      <c r="M24" s="790"/>
      <c r="N24" s="791"/>
      <c r="O24" s="791"/>
    </row>
    <row r="25" spans="1:15">
      <c r="A25" s="789"/>
      <c r="B25" s="792"/>
      <c r="C25" s="244"/>
      <c r="D25" s="245"/>
      <c r="E25" s="245"/>
      <c r="F25" s="790"/>
      <c r="G25" s="790"/>
      <c r="H25" s="791"/>
      <c r="I25" s="792"/>
      <c r="J25" s="244"/>
      <c r="K25" s="245"/>
      <c r="L25" s="245"/>
      <c r="M25" s="790"/>
      <c r="N25" s="791"/>
      <c r="O25" s="791"/>
    </row>
    <row r="26" spans="1:15">
      <c r="A26" s="789"/>
      <c r="B26" s="792"/>
      <c r="C26" s="244"/>
      <c r="D26" s="245"/>
      <c r="E26" s="245"/>
      <c r="F26" s="790"/>
      <c r="G26" s="790"/>
      <c r="H26" s="791"/>
      <c r="I26" s="792"/>
      <c r="J26" s="244"/>
      <c r="K26" s="245"/>
      <c r="L26" s="245"/>
      <c r="M26" s="790"/>
      <c r="N26" s="791"/>
      <c r="O26" s="791"/>
    </row>
    <row r="27" spans="1:15">
      <c r="A27" s="789"/>
      <c r="B27" s="10"/>
      <c r="C27" s="1227"/>
      <c r="D27" s="245"/>
      <c r="E27" s="245"/>
      <c r="F27" s="790"/>
      <c r="G27" s="790"/>
      <c r="H27" s="791"/>
      <c r="I27" s="791"/>
      <c r="J27" s="244"/>
      <c r="K27" s="245"/>
      <c r="L27" s="245"/>
      <c r="M27" s="790"/>
      <c r="N27" s="791"/>
      <c r="O27" s="791"/>
    </row>
    <row r="28" spans="1:15">
      <c r="A28" s="789"/>
      <c r="B28" s="791"/>
      <c r="C28" s="1227"/>
      <c r="D28" s="245"/>
      <c r="E28" s="245"/>
      <c r="F28" s="790"/>
      <c r="G28" s="790"/>
      <c r="H28" s="791"/>
      <c r="I28" s="791"/>
      <c r="J28" s="10"/>
      <c r="K28" s="245"/>
      <c r="L28" s="245"/>
      <c r="M28" s="790"/>
      <c r="N28" s="791"/>
      <c r="O28" s="791"/>
    </row>
    <row r="29" spans="1:15">
      <c r="A29" s="789"/>
      <c r="B29" s="10"/>
      <c r="C29" s="1227"/>
      <c r="D29" s="245"/>
      <c r="E29" s="245"/>
      <c r="F29" s="790"/>
      <c r="G29" s="790"/>
      <c r="H29" s="791"/>
      <c r="I29" s="10"/>
      <c r="J29" s="10"/>
      <c r="K29" s="245"/>
      <c r="L29" s="245"/>
      <c r="M29" s="790"/>
      <c r="N29" s="791"/>
      <c r="O29" s="791"/>
    </row>
    <row r="30" spans="1:15">
      <c r="A30" s="789"/>
      <c r="B30" s="13"/>
      <c r="C30" s="13"/>
      <c r="D30" s="13"/>
      <c r="E30" s="13"/>
      <c r="F30" s="13"/>
      <c r="G30" s="13"/>
      <c r="H30" s="13"/>
      <c r="I30" s="13"/>
      <c r="J30" s="13"/>
      <c r="K30" s="13"/>
      <c r="L30" s="13"/>
      <c r="M30" s="13"/>
      <c r="N30" s="13"/>
    </row>
    <row r="31" spans="1:15">
      <c r="A31" s="791"/>
      <c r="B31" s="243"/>
      <c r="H31" s="790"/>
      <c r="I31" s="243"/>
    </row>
    <row r="32" spans="1:15">
      <c r="A32" s="791"/>
      <c r="B32" s="791"/>
      <c r="C32" s="10"/>
      <c r="D32" s="789"/>
      <c r="E32" s="789"/>
      <c r="F32" s="791"/>
      <c r="G32" s="791"/>
      <c r="H32" s="791"/>
      <c r="I32" s="791"/>
      <c r="J32" s="10"/>
      <c r="K32" s="789"/>
      <c r="L32" s="789"/>
      <c r="M32" s="791"/>
      <c r="N32" s="791"/>
    </row>
    <row r="34" spans="2:3">
      <c r="B34" s="10"/>
      <c r="C34" s="10"/>
    </row>
    <row r="35" spans="2:3">
      <c r="B35" s="10"/>
      <c r="C35" s="10"/>
    </row>
  </sheetData>
  <customSheetViews>
    <customSheetView guid="{700BB901-DE3D-40AF-9E84-3437521A0345}" showPageBreaks="1">
      <pageMargins left="0.75" right="0.75" top="1" bottom="1" header="0.5" footer="0.5"/>
      <pageSetup scale="84" orientation="landscape" horizontalDpi="1200" verticalDpi="1200" r:id="rId1"/>
      <headerFooter alignWithMargins="0">
        <oddFooter>&amp;L&amp;8Sponsored by:  Randall W. Hamlett&amp;C&amp;8&amp;A&amp;R&amp;8&amp;P of &amp;N</oddFooter>
      </headerFooter>
    </customSheetView>
    <customSheetView guid="{D30DA162-D620-4A19-970C-1046A6A23ED1}">
      <pageMargins left="0.75" right="0.75" top="1" bottom="1" header="0.5" footer="0.5"/>
      <pageSetup scale="84" orientation="landscape" horizontalDpi="1200" verticalDpi="1200" r:id="rId2"/>
      <headerFooter alignWithMargins="0">
        <oddFooter>&amp;L&amp;8Sponsored by:  Randall W. Hamlett&amp;C&amp;8&amp;A&amp;R&amp;8&amp;P of &amp;N</oddFooter>
      </headerFooter>
    </customSheetView>
    <customSheetView guid="{7B208CC4-03EC-49A3-9AEF-BDEAF48D6BE2}">
      <pageMargins left="0.75" right="0.75" top="1" bottom="1" header="0.5" footer="0.5"/>
      <pageSetup scale="84" orientation="landscape" horizontalDpi="1200" verticalDpi="1200" r:id="rId3"/>
      <headerFooter alignWithMargins="0">
        <oddFooter>&amp;L&amp;8Sponsored by:  Randall W. Hamlett&amp;C&amp;8&amp;A&amp;R&amp;8&amp;P of &amp;N</oddFooter>
      </headerFooter>
    </customSheetView>
    <customSheetView guid="{FAFF7267-5C8D-421B-A6E7-C317663504A2}">
      <pageMargins left="0.75" right="0.75" top="1" bottom="1" header="0.5" footer="0.5"/>
      <pageSetup scale="84" orientation="landscape" horizontalDpi="1200" verticalDpi="1200" r:id="rId4"/>
      <headerFooter alignWithMargins="0">
        <oddFooter>&amp;L&amp;8Sponsored by:  Randall W. Hamlett&amp;C&amp;8&amp;A&amp;R&amp;8&amp;P of &amp;N</oddFooter>
      </headerFooter>
    </customSheetView>
    <customSheetView guid="{659C7A86-29AF-4EB2-A484-62929168C99A}">
      <pageMargins left="0.75" right="0.75" top="1" bottom="1" header="0.5" footer="0.5"/>
      <pageSetup scale="84" orientation="landscape" horizontalDpi="1200" verticalDpi="1200" r:id="rId5"/>
      <headerFooter alignWithMargins="0">
        <oddFooter>&amp;L&amp;8Sponsored by:  Randall W. Hamlett&amp;C&amp;8&amp;A&amp;R&amp;8&amp;P of &amp;N</oddFooter>
      </headerFooter>
    </customSheetView>
    <customSheetView guid="{DE1D8474-1C81-4DEF-9FC4-4CC6D52CA0A7}">
      <pageMargins left="0.75" right="0.75" top="1" bottom="1" header="0.5" footer="0.5"/>
      <pageSetup scale="84" orientation="landscape" horizontalDpi="1200" verticalDpi="1200" r:id="rId6"/>
      <headerFooter alignWithMargins="0">
        <oddFooter>&amp;L&amp;8Sponsored by:  Randall W. Hamlett&amp;C&amp;8&amp;A&amp;R&amp;8&amp;P of &amp;N</oddFooter>
      </headerFooter>
    </customSheetView>
  </customSheetViews>
  <phoneticPr fontId="20" type="noConversion"/>
  <pageMargins left="0.75" right="0.75" top="1" bottom="1" header="0.75" footer="0.75"/>
  <pageSetup scale="75" pageOrder="overThenDown" orientation="landscape" r:id="rId7"/>
  <headerFooter alignWithMargins="0">
    <oddFooter>&amp;LSponsored by:  Randall W. Hamlett</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4"/>
  <dimension ref="A1:H19"/>
  <sheetViews>
    <sheetView workbookViewId="0"/>
  </sheetViews>
  <sheetFormatPr defaultColWidth="9.140625" defaultRowHeight="12.75"/>
  <cols>
    <col min="1" max="1" width="4.85546875" style="423" customWidth="1"/>
    <col min="2" max="2" width="27.85546875" style="423" bestFit="1" customWidth="1"/>
    <col min="3" max="3" width="19.140625" style="423" customWidth="1"/>
    <col min="4" max="4" width="20.5703125" style="423" customWidth="1"/>
    <col min="5" max="5" width="21.42578125" style="423" customWidth="1"/>
    <col min="6" max="6" width="18.42578125" style="423" customWidth="1"/>
    <col min="7" max="7" width="20.42578125" style="423" customWidth="1"/>
    <col min="8" max="8" width="21.85546875" style="423" customWidth="1"/>
    <col min="9" max="16384" width="9.140625" style="423"/>
  </cols>
  <sheetData>
    <row r="1" spans="1:8">
      <c r="H1" s="758" t="s">
        <v>1692</v>
      </c>
    </row>
    <row r="2" spans="1:8">
      <c r="B2" s="39" t="s">
        <v>465</v>
      </c>
    </row>
    <row r="3" spans="1:8">
      <c r="B3" s="31" t="s">
        <v>1407</v>
      </c>
    </row>
    <row r="4" spans="1:8">
      <c r="B4" s="39" t="s">
        <v>897</v>
      </c>
    </row>
    <row r="5" spans="1:8">
      <c r="B5" s="39" t="s">
        <v>1260</v>
      </c>
    </row>
    <row r="6" spans="1:8">
      <c r="B6" s="39"/>
    </row>
    <row r="8" spans="1:8">
      <c r="C8" s="2023" t="s">
        <v>396</v>
      </c>
      <c r="D8" s="2023" t="s">
        <v>397</v>
      </c>
      <c r="E8" s="2023" t="s">
        <v>398</v>
      </c>
      <c r="F8" s="2023" t="s">
        <v>399</v>
      </c>
      <c r="G8" s="2023" t="s">
        <v>400</v>
      </c>
      <c r="H8" s="2023" t="s">
        <v>401</v>
      </c>
    </row>
    <row r="9" spans="1:8">
      <c r="B9" s="366"/>
      <c r="C9" s="366"/>
      <c r="D9" s="366"/>
      <c r="E9" s="366"/>
      <c r="F9" s="1796" t="s">
        <v>509</v>
      </c>
      <c r="G9" s="366"/>
      <c r="H9" s="1796" t="s">
        <v>510</v>
      </c>
    </row>
    <row r="10" spans="1:8">
      <c r="A10" s="423" t="s">
        <v>272</v>
      </c>
      <c r="B10" s="759" t="s">
        <v>578</v>
      </c>
      <c r="C10" s="589" t="s">
        <v>580</v>
      </c>
      <c r="D10" s="589" t="s">
        <v>581</v>
      </c>
      <c r="E10" s="589" t="s">
        <v>415</v>
      </c>
      <c r="F10" s="589" t="s">
        <v>249</v>
      </c>
      <c r="G10" s="589" t="s">
        <v>165</v>
      </c>
      <c r="H10" s="589" t="s">
        <v>581</v>
      </c>
    </row>
    <row r="11" spans="1:8">
      <c r="A11" s="1796">
        <v>1</v>
      </c>
      <c r="B11" s="366" t="s">
        <v>166</v>
      </c>
      <c r="C11" s="1854"/>
      <c r="D11" s="1854"/>
      <c r="E11" s="1854"/>
      <c r="F11" s="1855"/>
      <c r="G11" s="1854"/>
      <c r="H11" s="1854"/>
    </row>
    <row r="12" spans="1:8" ht="15">
      <c r="A12" s="1796">
        <v>2</v>
      </c>
      <c r="B12" s="366" t="s">
        <v>167</v>
      </c>
      <c r="C12" s="1843" t="s">
        <v>1655</v>
      </c>
      <c r="D12" s="1854"/>
      <c r="E12" s="1854"/>
      <c r="F12" s="1855"/>
      <c r="G12" s="1854"/>
      <c r="H12" s="1854"/>
    </row>
    <row r="13" spans="1:8">
      <c r="A13" s="1796">
        <v>3</v>
      </c>
      <c r="B13" s="366" t="s">
        <v>168</v>
      </c>
      <c r="C13" s="1854"/>
      <c r="D13" s="1854"/>
      <c r="E13" s="1854"/>
      <c r="F13" s="1855"/>
      <c r="G13" s="1854"/>
      <c r="H13" s="1854"/>
    </row>
    <row r="14" spans="1:8">
      <c r="A14" s="1796">
        <v>4</v>
      </c>
      <c r="B14" s="366" t="s">
        <v>165</v>
      </c>
      <c r="C14" s="1854"/>
      <c r="D14" s="1854"/>
      <c r="E14" s="1854"/>
      <c r="F14" s="1854"/>
      <c r="G14" s="1854"/>
      <c r="H14" s="1854"/>
    </row>
    <row r="15" spans="1:8">
      <c r="A15" s="1796">
        <v>5</v>
      </c>
      <c r="C15" s="376"/>
      <c r="D15" s="376"/>
      <c r="E15" s="376"/>
      <c r="F15" s="376"/>
      <c r="G15" s="376"/>
      <c r="H15" s="376"/>
    </row>
    <row r="16" spans="1:8">
      <c r="A16" s="1796">
        <v>6</v>
      </c>
      <c r="B16" s="423" t="s">
        <v>419</v>
      </c>
      <c r="C16" s="1855"/>
      <c r="D16" s="1854"/>
      <c r="E16" s="1854"/>
      <c r="F16" s="1855"/>
      <c r="G16" s="1856"/>
      <c r="H16" s="376"/>
    </row>
    <row r="17" spans="1:8">
      <c r="A17" s="1796">
        <v>7</v>
      </c>
      <c r="B17" s="423" t="s">
        <v>146</v>
      </c>
      <c r="C17" s="1855"/>
      <c r="D17" s="1854"/>
      <c r="E17" s="1854"/>
      <c r="F17" s="1855"/>
      <c r="G17" s="1856"/>
      <c r="H17" s="376"/>
    </row>
    <row r="18" spans="1:8">
      <c r="A18" s="1796">
        <v>8</v>
      </c>
      <c r="B18" s="423" t="s">
        <v>1060</v>
      </c>
      <c r="C18" s="1855"/>
      <c r="D18" s="1854"/>
      <c r="E18" s="1854"/>
      <c r="F18" s="1855"/>
      <c r="G18" s="1856"/>
      <c r="H18" s="618"/>
    </row>
    <row r="19" spans="1:8">
      <c r="A19" s="1796"/>
      <c r="C19" s="1855"/>
      <c r="D19" s="1855"/>
      <c r="E19" s="1855"/>
      <c r="F19" s="1855"/>
      <c r="G19" s="1856"/>
      <c r="H19" s="376"/>
    </row>
  </sheetData>
  <customSheetViews>
    <customSheetView guid="{700BB901-DE3D-40AF-9E84-3437521A0345}" showPageBreaks="1" topLeftCell="B1">
      <selection activeCell="G16" sqref="G16:G18"/>
      <pageMargins left="0.75" right="0.75" top="1" bottom="1" header="0.5" footer="0.5"/>
      <pageSetup scale="74" orientation="landscape" horizontalDpi="1200" verticalDpi="1200" r:id="rId1"/>
      <headerFooter alignWithMargins="0">
        <oddFooter>&amp;LSponsored by:  Randall W. Hamlett&amp;C&amp;8&amp;A&amp;R&amp;8&amp;P of &amp;N</oddFooter>
      </headerFooter>
    </customSheetView>
    <customSheetView guid="{D30DA162-D620-4A19-970C-1046A6A23ED1}" topLeftCell="B1">
      <selection activeCell="G16" sqref="G16:G18"/>
      <pageMargins left="0.75" right="0.75" top="1" bottom="1" header="0.5" footer="0.5"/>
      <pageSetup scale="74" orientation="landscape" horizontalDpi="1200" verticalDpi="1200" r:id="rId2"/>
      <headerFooter alignWithMargins="0">
        <oddFooter>&amp;LSponsored by:  Randall W. Hamlett&amp;C&amp;8&amp;A&amp;R&amp;8&amp;P of &amp;N</oddFooter>
      </headerFooter>
    </customSheetView>
    <customSheetView guid="{7B208CC4-03EC-49A3-9AEF-BDEAF48D6BE2}" topLeftCell="B1">
      <selection activeCell="G16" sqref="G16:G18"/>
      <pageMargins left="0.75" right="0.75" top="1" bottom="1" header="0.5" footer="0.5"/>
      <pageSetup scale="74" orientation="landscape" horizontalDpi="1200" verticalDpi="1200" r:id="rId3"/>
      <headerFooter alignWithMargins="0">
        <oddFooter>&amp;LSponsored by:  Randall W. Hamlett&amp;C&amp;8&amp;A&amp;R&amp;8&amp;P of &amp;N</oddFooter>
      </headerFooter>
    </customSheetView>
    <customSheetView guid="{FAFF7267-5C8D-421B-A6E7-C317663504A2}">
      <pageMargins left="0.75" right="0.75" top="1" bottom="1" header="0.5" footer="0.5"/>
      <pageSetup scale="74" orientation="landscape" horizontalDpi="1200" verticalDpi="1200" r:id="rId4"/>
      <headerFooter alignWithMargins="0">
        <oddFooter>&amp;LSponsored by:  Randall W. Hamlett&amp;C&amp;8&amp;A&amp;R&amp;8&amp;P of &amp;N</oddFooter>
      </headerFooter>
    </customSheetView>
    <customSheetView guid="{659C7A86-29AF-4EB2-A484-62929168C99A}" topLeftCell="B1">
      <selection activeCell="G16" sqref="G16:G18"/>
      <pageMargins left="0.75" right="0.75" top="1" bottom="1" header="0.5" footer="0.5"/>
      <pageSetup scale="74" orientation="landscape" horizontalDpi="1200" verticalDpi="1200" r:id="rId5"/>
      <headerFooter alignWithMargins="0">
        <oddFooter>&amp;LSponsored by:  Randall W. Hamlett&amp;C&amp;8&amp;A&amp;R&amp;8&amp;P of &amp;N</oddFooter>
      </headerFooter>
    </customSheetView>
    <customSheetView guid="{DE1D8474-1C81-4DEF-9FC4-4CC6D52CA0A7}">
      <pageMargins left="0.75" right="0.75" top="1" bottom="1" header="0.5" footer="0.5"/>
      <pageSetup scale="74" orientation="landscape" horizontalDpi="1200" verticalDpi="1200" r:id="rId6"/>
      <headerFooter alignWithMargins="0">
        <oddFooter>&amp;LSponsored by:  Randall W. Hamlett&amp;C&amp;8&amp;A&amp;R&amp;8&amp;P of &amp;N</oddFooter>
      </headerFooter>
    </customSheetView>
  </customSheetViews>
  <phoneticPr fontId="0" type="noConversion"/>
  <pageMargins left="0.75" right="0.75" top="1" bottom="1" header="0.75" footer="0.75"/>
  <pageSetup scale="75" pageOrder="overThenDown" orientation="landscape" r:id="rId7"/>
  <headerFooter alignWithMargins="0">
    <oddFooter>&amp;LSponsored by:  Randall W. Hamlett</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S16"/>
  <sheetViews>
    <sheetView workbookViewId="0"/>
  </sheetViews>
  <sheetFormatPr defaultColWidth="9.140625" defaultRowHeight="11.25"/>
  <cols>
    <col min="1" max="1" width="4" style="1258" bestFit="1" customWidth="1"/>
    <col min="2" max="2" width="7.140625" style="1258" customWidth="1"/>
    <col min="3" max="3" width="44.5703125" style="1258" customWidth="1"/>
    <col min="4" max="4" width="9.7109375" style="1258" customWidth="1"/>
    <col min="5" max="5" width="11.140625" style="1258" customWidth="1"/>
    <col min="6" max="6" width="11.42578125" style="1258" bestFit="1" customWidth="1"/>
    <col min="7" max="7" width="10.5703125" style="1258" bestFit="1" customWidth="1"/>
    <col min="8" max="8" width="10.7109375" style="1258" customWidth="1"/>
    <col min="9" max="9" width="11.42578125" style="1258" customWidth="1"/>
    <col min="10" max="10" width="5.42578125" style="1259" customWidth="1"/>
    <col min="11" max="11" width="5.5703125" style="1258" bestFit="1" customWidth="1"/>
    <col min="12" max="12" width="5.28515625" style="1258" bestFit="1" customWidth="1"/>
    <col min="13" max="13" width="4.5703125" style="1258" bestFit="1" customWidth="1"/>
    <col min="14" max="14" width="4.140625" style="1258" bestFit="1" customWidth="1"/>
    <col min="15" max="15" width="5.28515625" style="1258" bestFit="1" customWidth="1"/>
    <col min="16" max="16" width="4.7109375" style="1258" bestFit="1" customWidth="1"/>
    <col min="17" max="18" width="11" style="1258" customWidth="1"/>
    <col min="19" max="20" width="13.140625" style="1258" customWidth="1"/>
    <col min="21" max="16384" width="9.140625" style="1258"/>
  </cols>
  <sheetData>
    <row r="1" spans="1:19" ht="12" thickBot="1">
      <c r="K1" s="1202"/>
      <c r="P1" s="1862" t="s">
        <v>1693</v>
      </c>
      <c r="Q1" s="1202"/>
      <c r="R1" s="1202"/>
    </row>
    <row r="2" spans="1:19">
      <c r="B2" s="1318" t="s">
        <v>465</v>
      </c>
      <c r="C2" s="1857"/>
      <c r="D2" s="1858"/>
      <c r="F2" s="1260"/>
      <c r="K2" s="1202"/>
      <c r="P2" s="1202"/>
      <c r="Q2" s="1202"/>
      <c r="R2" s="1202"/>
    </row>
    <row r="3" spans="1:19">
      <c r="B3" s="1319" t="s">
        <v>1407</v>
      </c>
      <c r="C3" s="1202"/>
      <c r="D3" s="1859"/>
      <c r="F3" s="1260"/>
      <c r="K3" s="1202"/>
      <c r="P3" s="1202"/>
      <c r="Q3" s="1202"/>
      <c r="R3" s="1202"/>
    </row>
    <row r="4" spans="1:19">
      <c r="B4" s="1320" t="s">
        <v>1385</v>
      </c>
      <c r="C4" s="1202"/>
      <c r="D4" s="1859"/>
    </row>
    <row r="5" spans="1:19">
      <c r="B5" s="1320" t="s">
        <v>1260</v>
      </c>
      <c r="C5" s="1202"/>
      <c r="D5" s="1859"/>
    </row>
    <row r="6" spans="1:19" ht="12" thickBot="1">
      <c r="B6" s="1321" t="s">
        <v>584</v>
      </c>
      <c r="C6" s="1860"/>
      <c r="D6" s="1861"/>
    </row>
    <row r="8" spans="1:19" ht="12" thickBot="1">
      <c r="B8" s="1261"/>
      <c r="E8" s="1262">
        <v>1</v>
      </c>
      <c r="F8" s="1262">
        <v>2</v>
      </c>
      <c r="G8" s="1262">
        <v>3</v>
      </c>
      <c r="H8" s="1262">
        <v>4</v>
      </c>
      <c r="I8" s="1262">
        <v>5</v>
      </c>
      <c r="J8" s="1262">
        <v>6</v>
      </c>
      <c r="K8" s="1262">
        <v>7</v>
      </c>
      <c r="L8" s="1262">
        <v>8</v>
      </c>
      <c r="M8" s="1262">
        <v>9</v>
      </c>
      <c r="N8" s="1262">
        <v>10</v>
      </c>
      <c r="O8" s="1262">
        <v>11</v>
      </c>
      <c r="P8" s="1262">
        <v>12</v>
      </c>
      <c r="Q8" s="1262"/>
      <c r="R8" s="1262"/>
      <c r="S8" s="1259"/>
    </row>
    <row r="9" spans="1:19">
      <c r="A9" s="1263" t="s">
        <v>272</v>
      </c>
      <c r="B9" s="1264" t="s">
        <v>611</v>
      </c>
      <c r="C9" s="1265"/>
      <c r="D9" s="1265"/>
      <c r="E9" s="1265"/>
      <c r="F9" s="1265"/>
      <c r="G9" s="1265"/>
      <c r="H9" s="1264" t="s">
        <v>352</v>
      </c>
      <c r="I9" s="1265"/>
      <c r="J9" s="1265"/>
      <c r="K9" s="1264" t="s">
        <v>1386</v>
      </c>
      <c r="L9" s="1264"/>
      <c r="M9" s="1264"/>
      <c r="N9" s="1264"/>
      <c r="O9" s="1266"/>
      <c r="P9" s="1267"/>
      <c r="Q9" s="1195"/>
      <c r="R9" s="1195"/>
      <c r="S9" s="1195"/>
    </row>
    <row r="10" spans="1:19">
      <c r="A10" s="1268" t="s">
        <v>1083</v>
      </c>
      <c r="B10" s="1269" t="s">
        <v>250</v>
      </c>
      <c r="C10" s="1269" t="s">
        <v>578</v>
      </c>
      <c r="D10" s="1269" t="s">
        <v>583</v>
      </c>
      <c r="E10" s="1270" t="s">
        <v>281</v>
      </c>
      <c r="F10" s="1269" t="s">
        <v>387</v>
      </c>
      <c r="G10" s="1269" t="s">
        <v>251</v>
      </c>
      <c r="H10" s="1269" t="s">
        <v>283</v>
      </c>
      <c r="I10" s="1269" t="s">
        <v>284</v>
      </c>
      <c r="J10" s="1269" t="s">
        <v>285</v>
      </c>
      <c r="K10" s="1269" t="s">
        <v>286</v>
      </c>
      <c r="L10" s="1269" t="s">
        <v>162</v>
      </c>
      <c r="M10" s="1269" t="s">
        <v>163</v>
      </c>
      <c r="N10" s="1269" t="s">
        <v>993</v>
      </c>
      <c r="O10" s="1269" t="s">
        <v>270</v>
      </c>
      <c r="P10" s="1271" t="s">
        <v>283</v>
      </c>
      <c r="Q10" s="1195"/>
      <c r="R10" s="1195"/>
      <c r="S10" s="1195"/>
    </row>
    <row r="11" spans="1:19" ht="12" thickBot="1">
      <c r="A11" s="1272"/>
      <c r="B11" s="1272"/>
      <c r="C11" s="1273"/>
      <c r="D11" s="1273" t="s">
        <v>586</v>
      </c>
      <c r="E11" s="1274" t="s">
        <v>352</v>
      </c>
      <c r="F11" s="1273" t="s">
        <v>388</v>
      </c>
      <c r="G11" s="1273" t="s">
        <v>176</v>
      </c>
      <c r="H11" s="1273" t="s">
        <v>354</v>
      </c>
      <c r="I11" s="1273" t="s">
        <v>355</v>
      </c>
      <c r="J11" s="1273" t="s">
        <v>356</v>
      </c>
      <c r="K11" s="1273" t="s">
        <v>357</v>
      </c>
      <c r="L11" s="1273"/>
      <c r="M11" s="1273"/>
      <c r="N11" s="1273"/>
      <c r="O11" s="1273"/>
      <c r="P11" s="1275"/>
      <c r="Q11" s="1195"/>
      <c r="R11" s="1195"/>
      <c r="S11" s="1195"/>
    </row>
    <row r="12" spans="1:19">
      <c r="A12" s="1259">
        <v>1</v>
      </c>
      <c r="B12" s="1276"/>
      <c r="C12" s="1200"/>
      <c r="D12" s="1200"/>
      <c r="E12" s="1209"/>
      <c r="F12" s="1200"/>
      <c r="G12" s="1200"/>
      <c r="H12" s="1200"/>
      <c r="I12" s="1200"/>
      <c r="J12" s="1200"/>
      <c r="K12" s="1200"/>
      <c r="L12" s="1200"/>
      <c r="M12" s="1200"/>
      <c r="N12" s="1200"/>
      <c r="O12" s="1200"/>
      <c r="P12" s="1200"/>
      <c r="Q12" s="1195"/>
      <c r="R12" s="1195"/>
      <c r="S12" s="1195"/>
    </row>
    <row r="13" spans="1:19">
      <c r="A13" s="1259">
        <v>2</v>
      </c>
      <c r="C13" s="1284"/>
      <c r="D13" s="1284"/>
      <c r="E13" s="1277"/>
      <c r="F13" s="1195"/>
      <c r="G13" s="1195"/>
      <c r="H13" s="1195"/>
      <c r="I13" s="1195"/>
      <c r="J13" s="1195"/>
      <c r="L13" s="1284"/>
      <c r="M13" s="1284"/>
      <c r="N13" s="1195"/>
      <c r="O13" s="1195"/>
      <c r="P13" s="1202"/>
      <c r="Q13" s="1202"/>
      <c r="R13" s="1202"/>
      <c r="S13" s="1195"/>
    </row>
    <row r="14" spans="1:19" ht="15">
      <c r="A14" s="1259">
        <v>3</v>
      </c>
      <c r="B14" s="1753"/>
      <c r="C14" s="1801" t="s">
        <v>1655</v>
      </c>
      <c r="D14" s="1754"/>
      <c r="E14" s="1278"/>
      <c r="F14" s="1279"/>
      <c r="G14" s="1279"/>
      <c r="H14" s="1280"/>
      <c r="I14" s="1287"/>
      <c r="J14" s="1195"/>
      <c r="K14" s="755"/>
      <c r="L14" s="1285"/>
      <c r="M14" s="1278"/>
      <c r="N14" s="1279"/>
      <c r="O14" s="1279"/>
      <c r="P14" s="1495"/>
      <c r="Q14" s="1202"/>
      <c r="R14" s="1202"/>
      <c r="S14" s="1195"/>
    </row>
    <row r="15" spans="1:19" s="1199" customFormat="1">
      <c r="A15" s="1259">
        <f t="shared" ref="A15:A16" si="0">+A14+1</f>
        <v>4</v>
      </c>
      <c r="B15" s="1755"/>
      <c r="C15" s="1277"/>
      <c r="D15" s="1754"/>
      <c r="E15" s="1278"/>
      <c r="F15" s="1215"/>
      <c r="G15" s="1215"/>
      <c r="H15" s="1280"/>
      <c r="I15" s="1287"/>
      <c r="J15" s="1195"/>
      <c r="K15" s="755"/>
      <c r="L15" s="1286"/>
      <c r="M15" s="1278"/>
      <c r="N15" s="1279"/>
      <c r="O15" s="1279"/>
      <c r="P15" s="1495"/>
      <c r="Q15" s="1495"/>
      <c r="R15" s="549"/>
      <c r="S15" s="1138"/>
    </row>
    <row r="16" spans="1:19" s="1202" customFormat="1">
      <c r="A16" s="1259">
        <f t="shared" si="0"/>
        <v>5</v>
      </c>
      <c r="B16" s="1755"/>
      <c r="C16" s="1277"/>
      <c r="D16" s="1754"/>
      <c r="E16" s="1278"/>
      <c r="F16" s="1279"/>
      <c r="G16" s="1279"/>
      <c r="H16" s="1280"/>
      <c r="I16" s="1287"/>
      <c r="J16" s="1195"/>
      <c r="K16" s="755"/>
      <c r="L16" s="1286"/>
      <c r="M16" s="1278"/>
      <c r="N16" s="1279"/>
      <c r="O16" s="1279"/>
      <c r="P16" s="1495"/>
      <c r="Q16" s="1495"/>
      <c r="R16" s="549"/>
      <c r="S16" s="1138"/>
    </row>
  </sheetData>
  <customSheetViews>
    <customSheetView guid="{700BB901-DE3D-40AF-9E84-3437521A0345}" showPageBreaks="1">
      <selection activeCell="J18" sqref="J18"/>
      <pageMargins left="0.7" right="0.7" top="0.75" bottom="0.75" header="0.3" footer="0.3"/>
      <pageSetup orientation="portrait" r:id="rId1"/>
    </customSheetView>
    <customSheetView guid="{D30DA162-D620-4A19-970C-1046A6A23ED1}">
      <selection activeCell="J18" sqref="J18"/>
      <pageMargins left="0.7" right="0.7" top="0.75" bottom="0.75" header="0.3" footer="0.3"/>
      <pageSetup orientation="portrait" r:id="rId2"/>
    </customSheetView>
    <customSheetView guid="{FAFF7267-5C8D-421B-A6E7-C317663504A2}">
      <selection activeCell="J18" sqref="J18"/>
      <pageMargins left="0.7" right="0.7" top="0.75" bottom="0.75" header="0.3" footer="0.3"/>
      <pageSetup orientation="portrait" r:id="rId3"/>
    </customSheetView>
    <customSheetView guid="{659C7A86-29AF-4EB2-A484-62929168C99A}">
      <selection activeCell="J18" sqref="J18"/>
      <pageMargins left="0.7" right="0.7" top="0.75" bottom="0.75" header="0.3" footer="0.3"/>
      <pageSetup orientation="portrait" r:id="rId4"/>
    </customSheetView>
    <customSheetView guid="{DE1D8474-1C81-4DEF-9FC4-4CC6D52CA0A7}">
      <pageMargins left="0.7" right="0.7" top="0.75" bottom="0.75" header="0.3" footer="0.3"/>
    </customSheetView>
  </customSheetViews>
  <pageMargins left="0.75" right="0.75" top="1" bottom="1" header="0.75" footer="0.75"/>
  <pageSetup scale="75" pageOrder="overThenDown" orientation="landscape" r:id="rId5"/>
  <headerFooter alignWithMargins="0">
    <oddFooter>&amp;LSponsored by:  Randall W. Hamlett</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S17"/>
  <sheetViews>
    <sheetView workbookViewId="0"/>
  </sheetViews>
  <sheetFormatPr defaultColWidth="9.140625" defaultRowHeight="11.25"/>
  <cols>
    <col min="1" max="1" width="4" style="1258" bestFit="1" customWidth="1"/>
    <col min="2" max="2" width="7.140625" style="1258" customWidth="1"/>
    <col min="3" max="3" width="49" style="1258" customWidth="1"/>
    <col min="4" max="4" width="9.5703125" style="1258" customWidth="1"/>
    <col min="5" max="5" width="8.140625" style="1258" bestFit="1" customWidth="1"/>
    <col min="6" max="6" width="11.5703125" style="1258" bestFit="1" customWidth="1"/>
    <col min="7" max="7" width="6.85546875" style="1258" bestFit="1" customWidth="1"/>
    <col min="8" max="8" width="8.140625" style="1258" bestFit="1" customWidth="1"/>
    <col min="9" max="9" width="10.5703125" style="1259" bestFit="1" customWidth="1"/>
    <col min="10" max="10" width="2.7109375" style="1258" bestFit="1" customWidth="1"/>
    <col min="11" max="11" width="5.5703125" style="1258" bestFit="1" customWidth="1"/>
    <col min="12" max="16" width="6.42578125" style="1258" customWidth="1"/>
    <col min="17" max="17" width="5.5703125" style="1258" customWidth="1"/>
    <col min="18" max="18" width="19.7109375" style="1258" customWidth="1"/>
    <col min="19" max="20" width="13.140625" style="1258" customWidth="1"/>
    <col min="21" max="16384" width="9.140625" style="1258"/>
  </cols>
  <sheetData>
    <row r="1" spans="1:19" ht="12" thickBot="1">
      <c r="J1" s="1202"/>
      <c r="P1" s="1202"/>
      <c r="Q1" s="1862" t="s">
        <v>1694</v>
      </c>
      <c r="R1" s="1202"/>
    </row>
    <row r="2" spans="1:19">
      <c r="B2" s="1318" t="s">
        <v>465</v>
      </c>
      <c r="C2" s="1857"/>
      <c r="D2" s="1858"/>
      <c r="F2" s="1260"/>
      <c r="J2" s="1202"/>
      <c r="P2" s="1202"/>
      <c r="Q2" s="1202"/>
      <c r="R2" s="1202"/>
    </row>
    <row r="3" spans="1:19">
      <c r="B3" s="1319" t="s">
        <v>1407</v>
      </c>
      <c r="C3" s="1202"/>
      <c r="D3" s="1859"/>
      <c r="F3" s="1260"/>
      <c r="J3" s="1202"/>
      <c r="P3" s="1202"/>
      <c r="Q3" s="1202"/>
      <c r="R3" s="1202"/>
    </row>
    <row r="4" spans="1:19">
      <c r="B4" s="1320" t="s">
        <v>1447</v>
      </c>
      <c r="C4" s="1202"/>
      <c r="D4" s="1859"/>
    </row>
    <row r="5" spans="1:19">
      <c r="B5" s="1320" t="s">
        <v>1260</v>
      </c>
      <c r="C5" s="1202"/>
      <c r="D5" s="1859"/>
    </row>
    <row r="6" spans="1:19" ht="12" thickBot="1">
      <c r="B6" s="1321"/>
      <c r="C6" s="1860"/>
      <c r="D6" s="1861"/>
    </row>
    <row r="7" spans="1:19">
      <c r="B7" s="1276"/>
      <c r="I7" s="1258"/>
      <c r="J7" s="1259"/>
    </row>
    <row r="8" spans="1:19">
      <c r="C8" s="1313"/>
      <c r="D8" s="1313"/>
      <c r="E8" s="1314"/>
      <c r="F8" s="1313"/>
      <c r="G8" s="1313"/>
      <c r="H8" s="1313"/>
      <c r="I8" s="1258"/>
      <c r="J8" s="1259"/>
    </row>
    <row r="9" spans="1:19" ht="12" thickBot="1">
      <c r="B9" s="1276"/>
      <c r="C9" s="1315"/>
      <c r="D9" s="1315"/>
      <c r="E9" s="1262">
        <v>1</v>
      </c>
      <c r="F9" s="1262">
        <v>2</v>
      </c>
      <c r="G9" s="1262">
        <v>3</v>
      </c>
      <c r="H9" s="1262">
        <v>4</v>
      </c>
      <c r="I9" s="1262">
        <v>5</v>
      </c>
      <c r="J9" s="1262">
        <v>6</v>
      </c>
      <c r="K9" s="1262">
        <v>7</v>
      </c>
      <c r="L9" s="1262">
        <v>8</v>
      </c>
      <c r="M9" s="1262">
        <v>9</v>
      </c>
      <c r="N9" s="1262">
        <v>10</v>
      </c>
      <c r="O9" s="1262">
        <v>11</v>
      </c>
      <c r="P9" s="1262">
        <v>12</v>
      </c>
      <c r="Q9" s="1316"/>
      <c r="R9" s="1316"/>
    </row>
    <row r="10" spans="1:19">
      <c r="A10" s="1263"/>
      <c r="B10" s="1265"/>
      <c r="C10" s="1265"/>
      <c r="D10" s="1265"/>
      <c r="E10" s="1265"/>
      <c r="F10" s="1265"/>
      <c r="G10" s="1265"/>
      <c r="H10" s="1264" t="s">
        <v>352</v>
      </c>
      <c r="I10" s="1265"/>
      <c r="J10" s="1265"/>
      <c r="K10" s="1264" t="s">
        <v>1386</v>
      </c>
      <c r="L10" s="1264"/>
      <c r="M10" s="1264"/>
      <c r="N10" s="1264"/>
      <c r="O10" s="1266"/>
      <c r="P10" s="1267"/>
      <c r="Q10" s="1195"/>
      <c r="R10" s="1195"/>
      <c r="S10" s="1195"/>
    </row>
    <row r="11" spans="1:19">
      <c r="A11" s="1268" t="s">
        <v>272</v>
      </c>
      <c r="B11" s="1269" t="s">
        <v>611</v>
      </c>
      <c r="C11" s="1269" t="s">
        <v>578</v>
      </c>
      <c r="D11" s="1269" t="s">
        <v>583</v>
      </c>
      <c r="E11" s="1270" t="s">
        <v>281</v>
      </c>
      <c r="F11" s="1269" t="s">
        <v>387</v>
      </c>
      <c r="G11" s="1269" t="s">
        <v>251</v>
      </c>
      <c r="H11" s="1269" t="s">
        <v>283</v>
      </c>
      <c r="I11" s="1269" t="s">
        <v>284</v>
      </c>
      <c r="J11" s="1269" t="s">
        <v>285</v>
      </c>
      <c r="K11" s="1269" t="s">
        <v>286</v>
      </c>
      <c r="L11" s="1269" t="s">
        <v>162</v>
      </c>
      <c r="M11" s="1269" t="s">
        <v>163</v>
      </c>
      <c r="N11" s="1269" t="s">
        <v>993</v>
      </c>
      <c r="O11" s="1269" t="s">
        <v>270</v>
      </c>
      <c r="P11" s="1271" t="s">
        <v>283</v>
      </c>
      <c r="Q11" s="1195"/>
      <c r="R11" s="1195"/>
      <c r="S11" s="1195"/>
    </row>
    <row r="12" spans="1:19" ht="12" thickBot="1">
      <c r="A12" s="1317" t="s">
        <v>1083</v>
      </c>
      <c r="B12" s="1273" t="s">
        <v>250</v>
      </c>
      <c r="C12" s="1273"/>
      <c r="D12" s="1273" t="s">
        <v>586</v>
      </c>
      <c r="E12" s="1274" t="s">
        <v>352</v>
      </c>
      <c r="F12" s="1273" t="s">
        <v>388</v>
      </c>
      <c r="G12" s="1273" t="s">
        <v>176</v>
      </c>
      <c r="H12" s="1273" t="s">
        <v>354</v>
      </c>
      <c r="I12" s="1273" t="s">
        <v>355</v>
      </c>
      <c r="J12" s="1273" t="s">
        <v>356</v>
      </c>
      <c r="K12" s="1273" t="s">
        <v>357</v>
      </c>
      <c r="L12" s="1273"/>
      <c r="M12" s="1273"/>
      <c r="N12" s="1273"/>
      <c r="O12" s="1273"/>
      <c r="P12" s="1275"/>
      <c r="Q12" s="1195"/>
      <c r="R12" s="1195"/>
      <c r="S12" s="1195"/>
    </row>
    <row r="13" spans="1:19">
      <c r="A13" s="1259">
        <v>1</v>
      </c>
      <c r="B13" s="1195"/>
      <c r="C13" s="1195"/>
      <c r="D13" s="1195"/>
      <c r="E13" s="1287"/>
      <c r="F13" s="1195"/>
      <c r="G13" s="1195"/>
      <c r="H13" s="1195"/>
      <c r="I13" s="1195"/>
      <c r="J13" s="1195"/>
      <c r="L13" s="1195"/>
      <c r="M13" s="1195"/>
      <c r="N13" s="1195"/>
      <c r="O13" s="1195"/>
      <c r="P13" s="1202"/>
      <c r="Q13" s="1202"/>
      <c r="R13" s="1202"/>
      <c r="S13" s="1195"/>
    </row>
    <row r="14" spans="1:19">
      <c r="A14" s="1259">
        <v>2</v>
      </c>
      <c r="C14" s="1284"/>
      <c r="D14" s="1284"/>
      <c r="E14" s="1277"/>
      <c r="F14" s="1195"/>
      <c r="G14" s="1195"/>
      <c r="H14" s="1195"/>
      <c r="I14" s="1195"/>
      <c r="J14" s="1195"/>
      <c r="L14" s="1284"/>
      <c r="M14" s="1284"/>
      <c r="N14" s="1195"/>
      <c r="O14" s="1202"/>
      <c r="P14" s="1495"/>
      <c r="Q14" s="1202"/>
      <c r="R14" s="1195"/>
    </row>
    <row r="15" spans="1:19" ht="15">
      <c r="A15" s="1259">
        <v>3</v>
      </c>
      <c r="B15" s="1756"/>
      <c r="C15" s="1801" t="s">
        <v>1655</v>
      </c>
      <c r="D15" s="1754"/>
      <c r="E15" s="1495"/>
      <c r="F15" s="755"/>
      <c r="G15" s="755"/>
      <c r="H15" s="755"/>
      <c r="I15" s="1497"/>
      <c r="J15" s="755"/>
      <c r="K15" s="755"/>
      <c r="L15" s="1286"/>
      <c r="M15" s="1286"/>
      <c r="N15" s="755"/>
      <c r="O15" s="755"/>
      <c r="P15" s="1495"/>
      <c r="Q15" s="1202"/>
      <c r="R15" s="1195"/>
    </row>
    <row r="16" spans="1:19" s="1199" customFormat="1">
      <c r="A16" s="1259">
        <v>4</v>
      </c>
      <c r="B16" s="1756"/>
      <c r="C16" s="1757"/>
      <c r="D16" s="1754"/>
      <c r="E16" s="1495"/>
      <c r="F16" s="1160"/>
      <c r="G16" s="1160"/>
      <c r="H16" s="755"/>
      <c r="I16" s="1497"/>
      <c r="J16" s="1160"/>
      <c r="K16" s="755"/>
      <c r="L16" s="1286"/>
      <c r="M16" s="1286"/>
      <c r="N16" s="755"/>
      <c r="O16" s="755"/>
      <c r="P16" s="1495"/>
      <c r="Q16" s="1495"/>
      <c r="R16" s="1138"/>
    </row>
    <row r="17" spans="1:18" s="1202" customFormat="1">
      <c r="A17" s="1259">
        <v>5</v>
      </c>
      <c r="B17" s="1756"/>
      <c r="C17" s="1757"/>
      <c r="D17" s="1758"/>
      <c r="E17" s="1495"/>
      <c r="F17" s="755"/>
      <c r="G17" s="755"/>
      <c r="H17" s="755"/>
      <c r="I17" s="1497"/>
      <c r="J17" s="757"/>
      <c r="K17" s="755"/>
      <c r="L17" s="1286"/>
      <c r="M17" s="1286"/>
      <c r="N17" s="755"/>
      <c r="O17" s="755"/>
      <c r="P17" s="1495"/>
      <c r="Q17" s="1495"/>
      <c r="R17" s="1138"/>
    </row>
  </sheetData>
  <customSheetViews>
    <customSheetView guid="{700BB901-DE3D-40AF-9E84-3437521A0345}" showPageBreaks="1" topLeftCell="B1">
      <selection activeCell="E26" sqref="E26"/>
      <pageMargins left="0.7" right="0.7" top="0.75" bottom="0.75" header="0.3" footer="0.3"/>
      <pageSetup orientation="portrait" r:id="rId1"/>
    </customSheetView>
    <customSheetView guid="{D30DA162-D620-4A19-970C-1046A6A23ED1}" topLeftCell="B1">
      <selection activeCell="E26" sqref="E26"/>
      <pageMargins left="0.7" right="0.7" top="0.75" bottom="0.75" header="0.3" footer="0.3"/>
      <pageSetup orientation="portrait" r:id="rId2"/>
    </customSheetView>
    <customSheetView guid="{FAFF7267-5C8D-421B-A6E7-C317663504A2}" topLeftCell="B1">
      <selection activeCell="E26" sqref="E26"/>
      <pageMargins left="0.7" right="0.7" top="0.75" bottom="0.75" header="0.3" footer="0.3"/>
      <pageSetup orientation="portrait" r:id="rId3"/>
    </customSheetView>
    <customSheetView guid="{659C7A86-29AF-4EB2-A484-62929168C99A}" topLeftCell="B1">
      <selection activeCell="E26" sqref="E26"/>
      <pageMargins left="0.7" right="0.7" top="0.75" bottom="0.75" header="0.3" footer="0.3"/>
      <pageSetup orientation="portrait" r:id="rId4"/>
    </customSheetView>
    <customSheetView guid="{DE1D8474-1C81-4DEF-9FC4-4CC6D52CA0A7}">
      <pageMargins left="0.7" right="0.7" top="0.75" bottom="0.75" header="0.3" footer="0.3"/>
    </customSheetView>
  </customSheetViews>
  <pageMargins left="0.75" right="0.75" top="1" bottom="1" header="0.75" footer="0.75"/>
  <pageSetup scale="75" pageOrder="overThenDown" orientation="landscape" r:id="rId5"/>
  <headerFooter alignWithMargins="0">
    <oddFooter>&amp;LSponsored by:  Randall W. Hamlett</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5"/>
  <dimension ref="A1:Q43"/>
  <sheetViews>
    <sheetView workbookViewId="0"/>
  </sheetViews>
  <sheetFormatPr defaultColWidth="9.140625" defaultRowHeight="12.75" customHeight="1"/>
  <cols>
    <col min="1" max="1" width="3.85546875" style="59" customWidth="1"/>
    <col min="2" max="2" width="7.140625" style="59" customWidth="1"/>
    <col min="3" max="3" width="21.5703125" style="59" customWidth="1"/>
    <col min="4" max="4" width="9.5703125" style="59" customWidth="1"/>
    <col min="5" max="5" width="11.140625" style="59" customWidth="1"/>
    <col min="6" max="6" width="13.42578125" style="59" customWidth="1"/>
    <col min="7" max="7" width="8.42578125" style="59" customWidth="1"/>
    <col min="8" max="8" width="10.5703125" style="59" customWidth="1"/>
    <col min="9" max="9" width="9" style="59" customWidth="1"/>
    <col min="10" max="10" width="9.85546875" style="59" bestFit="1" customWidth="1"/>
    <col min="11" max="11" width="5.42578125" style="61" customWidth="1"/>
    <col min="12" max="12" width="7.7109375" style="59" customWidth="1"/>
    <col min="13" max="17" width="7.85546875" style="59" customWidth="1"/>
    <col min="18" max="18" width="13.140625" style="59" customWidth="1"/>
    <col min="19" max="16384" width="9.140625" style="59"/>
  </cols>
  <sheetData>
    <row r="1" spans="1:17" ht="12" thickBot="1">
      <c r="L1" s="20"/>
      <c r="Q1" s="331" t="s">
        <v>1695</v>
      </c>
    </row>
    <row r="2" spans="1:17" ht="11.25">
      <c r="B2" s="437" t="s">
        <v>465</v>
      </c>
      <c r="C2" s="86"/>
      <c r="D2" s="94"/>
      <c r="E2" s="94"/>
      <c r="F2" s="644"/>
      <c r="L2" s="354"/>
      <c r="Q2" s="354"/>
    </row>
    <row r="3" spans="1:17" ht="11.25">
      <c r="B3" s="544" t="s">
        <v>1407</v>
      </c>
      <c r="C3" s="4"/>
      <c r="F3" s="645"/>
      <c r="L3" s="354"/>
      <c r="Q3" s="354"/>
    </row>
    <row r="4" spans="1:17" ht="11.25">
      <c r="B4" s="439" t="s">
        <v>898</v>
      </c>
      <c r="C4" s="4"/>
      <c r="F4" s="271"/>
    </row>
    <row r="5" spans="1:17" ht="11.25">
      <c r="B5" s="1658" t="s">
        <v>1260</v>
      </c>
      <c r="C5" s="4"/>
      <c r="F5" s="271"/>
    </row>
    <row r="6" spans="1:17" ht="12" thickBot="1">
      <c r="B6" s="1800" t="s">
        <v>584</v>
      </c>
      <c r="C6" s="216"/>
      <c r="D6" s="261"/>
      <c r="E6" s="261"/>
      <c r="F6" s="275"/>
    </row>
    <row r="7" spans="1:17" ht="11.25">
      <c r="B7" s="57"/>
    </row>
    <row r="8" spans="1:17" ht="12" thickBot="1">
      <c r="B8" s="59" t="s">
        <v>584</v>
      </c>
      <c r="E8" s="60">
        <v>1</v>
      </c>
      <c r="F8" s="60">
        <v>2</v>
      </c>
      <c r="G8" s="60">
        <v>3</v>
      </c>
      <c r="H8" s="60">
        <v>4</v>
      </c>
      <c r="I8" s="60">
        <v>5</v>
      </c>
      <c r="J8" s="60">
        <v>6</v>
      </c>
      <c r="K8" s="60">
        <v>7</v>
      </c>
      <c r="L8" s="60">
        <v>8</v>
      </c>
      <c r="M8" s="355">
        <v>9</v>
      </c>
      <c r="N8" s="355">
        <v>10</v>
      </c>
      <c r="O8" s="61">
        <v>11</v>
      </c>
      <c r="P8" s="61">
        <v>12</v>
      </c>
      <c r="Q8" s="61">
        <v>13</v>
      </c>
    </row>
    <row r="9" spans="1:17" ht="11.25">
      <c r="A9" s="232"/>
      <c r="B9" s="388"/>
      <c r="C9" s="388"/>
      <c r="D9" s="388"/>
      <c r="E9" s="388"/>
      <c r="F9" s="388"/>
      <c r="G9" s="388"/>
      <c r="H9" s="356" t="s">
        <v>352</v>
      </c>
      <c r="I9" s="356" t="s">
        <v>355</v>
      </c>
      <c r="J9" s="388"/>
      <c r="K9" s="388"/>
      <c r="L9" s="388"/>
      <c r="M9" s="356"/>
      <c r="N9" s="356"/>
      <c r="O9" s="356"/>
      <c r="P9" s="390"/>
      <c r="Q9" s="356"/>
    </row>
    <row r="10" spans="1:17" ht="11.25">
      <c r="A10" s="233"/>
      <c r="B10" s="357" t="s">
        <v>611</v>
      </c>
      <c r="C10" s="357" t="s">
        <v>578</v>
      </c>
      <c r="D10" s="357" t="s">
        <v>583</v>
      </c>
      <c r="E10" s="391" t="s">
        <v>281</v>
      </c>
      <c r="F10" s="357" t="s">
        <v>387</v>
      </c>
      <c r="G10" s="357" t="s">
        <v>251</v>
      </c>
      <c r="H10" s="357" t="s">
        <v>283</v>
      </c>
      <c r="I10" s="357" t="s">
        <v>773</v>
      </c>
      <c r="J10" s="357" t="s">
        <v>284</v>
      </c>
      <c r="K10" s="357" t="s">
        <v>285</v>
      </c>
      <c r="L10" s="357" t="s">
        <v>383</v>
      </c>
      <c r="M10" s="357" t="s">
        <v>162</v>
      </c>
      <c r="N10" s="357" t="s">
        <v>163</v>
      </c>
      <c r="O10" s="357" t="s">
        <v>993</v>
      </c>
      <c r="P10" s="357" t="s">
        <v>270</v>
      </c>
      <c r="Q10" s="357" t="s">
        <v>283</v>
      </c>
    </row>
    <row r="11" spans="1:17" ht="11.25">
      <c r="A11" s="233" t="s">
        <v>272</v>
      </c>
      <c r="B11" s="357" t="s">
        <v>250</v>
      </c>
      <c r="C11" s="357"/>
      <c r="D11" s="357" t="s">
        <v>586</v>
      </c>
      <c r="E11" s="391" t="s">
        <v>352</v>
      </c>
      <c r="F11" s="357" t="s">
        <v>388</v>
      </c>
      <c r="G11" s="357" t="s">
        <v>176</v>
      </c>
      <c r="H11" s="357" t="s">
        <v>354</v>
      </c>
      <c r="I11" s="357" t="s">
        <v>774</v>
      </c>
      <c r="J11" s="357" t="s">
        <v>355</v>
      </c>
      <c r="K11" s="357" t="s">
        <v>356</v>
      </c>
      <c r="L11" s="357" t="s">
        <v>286</v>
      </c>
      <c r="M11" s="357"/>
      <c r="N11" s="357"/>
      <c r="O11" s="357"/>
      <c r="P11" s="357"/>
      <c r="Q11" s="357"/>
    </row>
    <row r="12" spans="1:17" ht="12" thickBot="1">
      <c r="A12" s="234" t="s">
        <v>1083</v>
      </c>
      <c r="B12" s="358"/>
      <c r="C12" s="358"/>
      <c r="D12" s="358"/>
      <c r="E12" s="393"/>
      <c r="F12" s="358"/>
      <c r="G12" s="358"/>
      <c r="H12" s="358"/>
      <c r="I12" s="358" t="s">
        <v>286</v>
      </c>
      <c r="J12" s="358"/>
      <c r="K12" s="358"/>
      <c r="L12" s="358" t="s">
        <v>357</v>
      </c>
      <c r="M12" s="358"/>
      <c r="N12" s="358"/>
      <c r="O12" s="358"/>
      <c r="P12" s="358"/>
      <c r="Q12" s="359"/>
    </row>
    <row r="13" spans="1:17" s="40" customFormat="1" ht="11.25">
      <c r="A13" s="147"/>
      <c r="B13" s="59"/>
      <c r="C13" s="59"/>
      <c r="D13" s="61"/>
      <c r="E13" s="53"/>
      <c r="F13" s="98"/>
      <c r="G13" s="98"/>
      <c r="H13" s="16"/>
      <c r="I13" s="16"/>
      <c r="J13" s="16"/>
      <c r="K13" s="98"/>
      <c r="L13" s="98"/>
      <c r="M13" s="98"/>
      <c r="N13" s="98"/>
      <c r="O13" s="98"/>
      <c r="P13" s="98"/>
      <c r="Q13" s="12">
        <f t="shared" ref="Q13:Q14" si="0">SUM(M13:P13)</f>
        <v>0</v>
      </c>
    </row>
    <row r="14" spans="1:17" s="20" customFormat="1" ht="11.25">
      <c r="A14" s="584">
        <v>1</v>
      </c>
      <c r="B14" s="3"/>
      <c r="C14" s="4"/>
      <c r="D14" s="61"/>
      <c r="E14" s="53"/>
      <c r="F14" s="16"/>
      <c r="G14" s="16"/>
      <c r="H14" s="16"/>
      <c r="I14" s="16"/>
      <c r="J14" s="16"/>
      <c r="K14" s="89"/>
      <c r="L14" s="88"/>
      <c r="M14" s="16"/>
      <c r="N14" s="98"/>
      <c r="O14" s="89"/>
      <c r="P14" s="89"/>
      <c r="Q14" s="12">
        <f t="shared" si="0"/>
        <v>0</v>
      </c>
    </row>
    <row r="15" spans="1:17" s="20" customFormat="1" ht="11.25">
      <c r="A15" s="534">
        <f t="shared" ref="A15:A19" si="1">+A14+1</f>
        <v>2</v>
      </c>
      <c r="B15" s="1748"/>
      <c r="C15" s="10"/>
      <c r="D15" s="61"/>
      <c r="E15" s="53"/>
      <c r="F15" s="16"/>
      <c r="G15" s="16"/>
      <c r="H15" s="16"/>
      <c r="I15" s="16"/>
      <c r="J15" s="16"/>
      <c r="K15" s="16"/>
      <c r="L15" s="755"/>
      <c r="M15" s="16"/>
      <c r="N15" s="11"/>
      <c r="O15" s="11"/>
      <c r="P15" s="11"/>
      <c r="Q15" s="12"/>
    </row>
    <row r="16" spans="1:17" s="20" customFormat="1" ht="15">
      <c r="A16" s="534">
        <f t="shared" si="1"/>
        <v>3</v>
      </c>
      <c r="B16" s="1748"/>
      <c r="C16" s="1801" t="s">
        <v>1655</v>
      </c>
      <c r="D16" s="61"/>
      <c r="E16" s="16"/>
      <c r="F16" s="16"/>
      <c r="G16" s="16"/>
      <c r="H16" s="16"/>
      <c r="I16" s="16"/>
      <c r="J16" s="16"/>
      <c r="K16" s="16"/>
      <c r="L16" s="755"/>
      <c r="M16" s="16"/>
      <c r="N16" s="11"/>
      <c r="O16" s="11"/>
      <c r="P16" s="11"/>
      <c r="Q16" s="12"/>
    </row>
    <row r="17" spans="1:17" s="20" customFormat="1" ht="11.25">
      <c r="A17" s="534">
        <f t="shared" si="1"/>
        <v>4</v>
      </c>
      <c r="B17" s="1748"/>
      <c r="C17" s="10"/>
      <c r="D17" s="61"/>
      <c r="E17" s="133"/>
      <c r="F17" s="16"/>
      <c r="G17" s="16"/>
      <c r="H17" s="16"/>
      <c r="I17" s="16"/>
      <c r="J17" s="16"/>
      <c r="K17" s="16"/>
      <c r="L17" s="755"/>
      <c r="M17" s="11"/>
      <c r="N17" s="11"/>
      <c r="O17" s="11"/>
      <c r="P17" s="11"/>
      <c r="Q17" s="12"/>
    </row>
    <row r="18" spans="1:17" s="20" customFormat="1" ht="12" thickBot="1">
      <c r="A18" s="534">
        <f t="shared" si="1"/>
        <v>5</v>
      </c>
      <c r="B18" s="1748"/>
      <c r="C18" s="10"/>
      <c r="D18" s="61"/>
      <c r="E18" s="133"/>
      <c r="F18" s="16"/>
      <c r="G18" s="16"/>
      <c r="H18" s="16"/>
      <c r="I18" s="16"/>
      <c r="J18" s="16"/>
      <c r="K18" s="16"/>
      <c r="L18" s="755"/>
      <c r="M18" s="11"/>
      <c r="N18" s="11"/>
      <c r="O18" s="11"/>
      <c r="P18" s="11"/>
      <c r="Q18" s="12"/>
    </row>
    <row r="19" spans="1:17" s="40" customFormat="1" ht="12" thickBot="1">
      <c r="A19" s="534">
        <f t="shared" si="1"/>
        <v>6</v>
      </c>
      <c r="B19" s="305" t="s">
        <v>395</v>
      </c>
      <c r="C19" s="525"/>
      <c r="D19" s="306"/>
      <c r="E19" s="309"/>
      <c r="F19" s="309"/>
      <c r="G19" s="309"/>
      <c r="H19" s="309"/>
      <c r="I19" s="309"/>
      <c r="J19" s="309"/>
      <c r="K19" s="480"/>
      <c r="L19" s="405"/>
      <c r="M19" s="309"/>
      <c r="N19" s="309"/>
      <c r="O19" s="309"/>
      <c r="P19" s="309"/>
      <c r="Q19" s="310"/>
    </row>
    <row r="20" spans="1:17" s="20" customFormat="1" ht="11.25">
      <c r="A20" s="3"/>
      <c r="B20" s="10"/>
      <c r="C20" s="39"/>
      <c r="D20" s="38"/>
      <c r="E20" s="23"/>
      <c r="F20" s="23"/>
      <c r="G20" s="23"/>
      <c r="H20" s="23"/>
      <c r="I20" s="23"/>
      <c r="J20" s="23"/>
      <c r="K20" s="37"/>
      <c r="L20" s="32"/>
      <c r="M20" s="23"/>
      <c r="N20" s="23"/>
      <c r="O20" s="23"/>
      <c r="P20" s="23"/>
      <c r="Q20" s="23"/>
    </row>
    <row r="21" spans="1:17" s="20" customFormat="1" ht="11.25">
      <c r="A21" s="3"/>
      <c r="D21" s="19"/>
      <c r="E21" s="23"/>
      <c r="K21" s="19"/>
      <c r="L21" s="13"/>
    </row>
    <row r="22" spans="1:17" s="20" customFormat="1" ht="11.25">
      <c r="D22" s="19"/>
      <c r="K22" s="19"/>
      <c r="L22" s="35"/>
    </row>
    <row r="23" spans="1:17" ht="12.75" customHeight="1">
      <c r="D23" s="73"/>
      <c r="E23" s="53"/>
      <c r="F23" s="53"/>
      <c r="G23" s="53"/>
      <c r="H23" s="53"/>
      <c r="I23" s="53"/>
      <c r="J23" s="53"/>
      <c r="K23" s="53"/>
      <c r="L23" s="61"/>
      <c r="M23" s="53"/>
      <c r="N23" s="62"/>
      <c r="O23" s="62"/>
      <c r="P23" s="62"/>
      <c r="Q23" s="62"/>
    </row>
    <row r="24" spans="1:17" ht="12.75" customHeight="1">
      <c r="D24" s="73"/>
      <c r="F24" s="53"/>
      <c r="G24" s="53"/>
      <c r="H24" s="53"/>
      <c r="I24" s="53"/>
      <c r="J24" s="53"/>
      <c r="K24" s="53"/>
      <c r="L24" s="61"/>
      <c r="M24" s="53"/>
      <c r="N24" s="62"/>
      <c r="O24" s="62"/>
      <c r="P24" s="62"/>
      <c r="Q24" s="62"/>
    </row>
    <row r="25" spans="1:17" ht="12.75" customHeight="1">
      <c r="D25" s="73"/>
      <c r="E25" s="53"/>
      <c r="F25" s="53"/>
      <c r="G25" s="53"/>
      <c r="H25" s="53"/>
      <c r="I25" s="53"/>
      <c r="J25" s="53"/>
      <c r="L25" s="53"/>
      <c r="M25" s="12"/>
      <c r="N25" s="12"/>
      <c r="O25" s="12"/>
      <c r="P25" s="12"/>
      <c r="Q25" s="63"/>
    </row>
    <row r="26" spans="1:17" ht="12.75" customHeight="1">
      <c r="D26" s="73"/>
      <c r="E26" s="53"/>
      <c r="F26" s="53"/>
      <c r="G26" s="53"/>
      <c r="H26" s="53"/>
      <c r="I26" s="53"/>
      <c r="J26" s="53"/>
      <c r="L26" s="53"/>
      <c r="M26" s="62"/>
      <c r="N26" s="62"/>
      <c r="O26" s="62"/>
      <c r="P26" s="62"/>
      <c r="Q26" s="63"/>
    </row>
    <row r="27" spans="1:17" ht="12.75" customHeight="1">
      <c r="D27" s="73"/>
      <c r="E27" s="53"/>
      <c r="F27" s="419"/>
      <c r="G27" s="419"/>
      <c r="H27" s="53"/>
      <c r="I27" s="53"/>
      <c r="J27" s="53"/>
      <c r="L27" s="53"/>
      <c r="M27" s="62"/>
      <c r="N27" s="62"/>
      <c r="O27" s="62"/>
      <c r="P27" s="62"/>
      <c r="Q27" s="63"/>
    </row>
    <row r="28" spans="1:17" ht="12.75" customHeight="1">
      <c r="D28" s="73"/>
      <c r="E28" s="53"/>
      <c r="F28" s="53"/>
      <c r="G28" s="53"/>
      <c r="H28" s="53"/>
      <c r="I28" s="53"/>
      <c r="J28" s="53"/>
      <c r="L28" s="53"/>
      <c r="M28" s="62"/>
      <c r="N28" s="62"/>
      <c r="O28" s="62"/>
      <c r="P28" s="62"/>
      <c r="Q28" s="63"/>
    </row>
    <row r="29" spans="1:17" s="57" customFormat="1" ht="12.75" customHeight="1">
      <c r="C29" s="65"/>
      <c r="D29" s="71"/>
      <c r="E29" s="66"/>
      <c r="F29" s="66"/>
      <c r="G29" s="66"/>
      <c r="H29" s="66"/>
      <c r="I29" s="66"/>
      <c r="J29" s="66"/>
      <c r="K29" s="68"/>
      <c r="L29" s="66"/>
      <c r="M29" s="66"/>
      <c r="N29" s="66"/>
      <c r="O29" s="66"/>
      <c r="P29" s="66"/>
      <c r="Q29" s="69"/>
    </row>
    <row r="30" spans="1:17" ht="12.75" customHeight="1">
      <c r="C30" s="99"/>
      <c r="D30" s="73"/>
      <c r="E30" s="53"/>
      <c r="F30" s="53"/>
      <c r="G30" s="53"/>
      <c r="H30" s="53"/>
      <c r="I30" s="53"/>
      <c r="J30" s="53"/>
      <c r="L30" s="53"/>
      <c r="M30" s="53"/>
      <c r="N30" s="53"/>
      <c r="O30" s="53"/>
    </row>
    <row r="31" spans="1:17" s="57" customFormat="1" ht="12.75" customHeight="1">
      <c r="B31" s="112"/>
      <c r="D31" s="71"/>
      <c r="E31" s="66"/>
      <c r="F31" s="66"/>
      <c r="G31" s="66"/>
      <c r="H31" s="66"/>
      <c r="I31" s="66"/>
      <c r="J31" s="66"/>
      <c r="K31" s="68"/>
      <c r="L31" s="66"/>
      <c r="M31" s="66"/>
      <c r="N31" s="66"/>
      <c r="O31" s="66"/>
      <c r="P31" s="66"/>
      <c r="Q31" s="66"/>
    </row>
    <row r="32" spans="1:17" ht="12.75" customHeight="1">
      <c r="C32" s="65"/>
      <c r="D32" s="73"/>
      <c r="E32" s="53"/>
      <c r="F32" s="53"/>
      <c r="G32" s="53"/>
      <c r="H32" s="53"/>
      <c r="I32" s="53"/>
      <c r="J32" s="53"/>
      <c r="K32" s="68"/>
      <c r="L32" s="53"/>
      <c r="M32" s="53"/>
      <c r="N32" s="53"/>
      <c r="O32" s="53"/>
      <c r="P32" s="53"/>
      <c r="Q32" s="63"/>
    </row>
    <row r="33" spans="2:17" s="57" customFormat="1" ht="12.75" customHeight="1">
      <c r="C33" s="65"/>
      <c r="D33" s="66"/>
      <c r="E33" s="66"/>
      <c r="F33" s="66"/>
      <c r="G33" s="66"/>
      <c r="H33" s="66"/>
      <c r="I33" s="66"/>
      <c r="J33" s="66"/>
      <c r="K33" s="68"/>
      <c r="L33" s="66"/>
      <c r="M33" s="66"/>
      <c r="N33" s="66"/>
      <c r="O33" s="66"/>
      <c r="P33" s="66"/>
      <c r="Q33" s="66"/>
    </row>
    <row r="34" spans="2:17" s="57" customFormat="1" ht="12.75" customHeight="1">
      <c r="C34" s="65"/>
      <c r="D34" s="71"/>
      <c r="E34" s="66"/>
      <c r="F34" s="66"/>
      <c r="G34" s="66"/>
      <c r="H34" s="66"/>
      <c r="I34" s="66"/>
      <c r="J34" s="66"/>
      <c r="K34" s="68"/>
      <c r="L34" s="66"/>
      <c r="M34" s="66"/>
      <c r="N34" s="66"/>
      <c r="O34" s="66"/>
    </row>
    <row r="35" spans="2:17" s="57" customFormat="1" ht="12.75" customHeight="1">
      <c r="C35" s="65"/>
      <c r="D35" s="66"/>
      <c r="E35" s="66"/>
      <c r="F35" s="66"/>
      <c r="G35" s="66"/>
      <c r="H35" s="66"/>
      <c r="I35" s="66"/>
      <c r="J35" s="66"/>
      <c r="K35" s="68"/>
      <c r="L35" s="66"/>
      <c r="M35" s="102"/>
      <c r="N35" s="102"/>
      <c r="O35" s="102"/>
      <c r="P35" s="102"/>
      <c r="Q35" s="66"/>
    </row>
    <row r="36" spans="2:17" s="57" customFormat="1" ht="12.75" customHeight="1">
      <c r="C36" s="65"/>
      <c r="D36" s="71"/>
      <c r="E36" s="66"/>
      <c r="F36" s="66"/>
      <c r="G36" s="66"/>
      <c r="H36" s="66"/>
      <c r="I36" s="66"/>
      <c r="J36" s="66"/>
      <c r="K36" s="68"/>
      <c r="L36" s="66"/>
      <c r="M36" s="66"/>
      <c r="N36" s="66"/>
      <c r="O36" s="66"/>
    </row>
    <row r="37" spans="2:17" s="57" customFormat="1" ht="12.75" customHeight="1">
      <c r="B37" s="96"/>
      <c r="C37" s="65"/>
      <c r="D37" s="71"/>
      <c r="E37" s="66"/>
      <c r="F37" s="66"/>
      <c r="G37" s="66"/>
      <c r="H37" s="66"/>
      <c r="I37" s="66"/>
      <c r="J37" s="66"/>
      <c r="K37" s="68"/>
      <c r="L37" s="66"/>
      <c r="M37" s="66"/>
      <c r="N37" s="66"/>
      <c r="O37" s="66"/>
      <c r="P37" s="66"/>
      <c r="Q37" s="66"/>
    </row>
    <row r="38" spans="2:17" ht="12.75" customHeight="1">
      <c r="C38" s="65"/>
      <c r="D38" s="73"/>
      <c r="E38" s="53"/>
      <c r="F38" s="53"/>
      <c r="G38" s="53"/>
      <c r="H38" s="53"/>
      <c r="I38" s="53"/>
      <c r="J38" s="53"/>
      <c r="K38" s="68"/>
      <c r="L38" s="53"/>
      <c r="M38" s="53"/>
      <c r="N38" s="53"/>
      <c r="O38" s="53"/>
    </row>
    <row r="39" spans="2:17" ht="12.75" customHeight="1">
      <c r="C39" s="65"/>
      <c r="D39" s="73"/>
      <c r="E39" s="53"/>
      <c r="F39" s="53"/>
      <c r="G39" s="53"/>
      <c r="H39" s="53"/>
      <c r="I39" s="53"/>
      <c r="J39" s="53"/>
      <c r="L39" s="53"/>
      <c r="M39" s="62"/>
      <c r="N39" s="62"/>
      <c r="O39" s="62"/>
      <c r="P39" s="62"/>
      <c r="Q39" s="63"/>
    </row>
    <row r="40" spans="2:17" ht="12.75" customHeight="1">
      <c r="C40" s="65"/>
      <c r="D40" s="73"/>
      <c r="E40" s="53"/>
      <c r="F40" s="53"/>
      <c r="G40" s="53"/>
      <c r="H40" s="53"/>
      <c r="I40" s="53"/>
      <c r="J40" s="53"/>
      <c r="L40" s="53"/>
      <c r="M40" s="62"/>
      <c r="N40" s="62"/>
      <c r="O40" s="62"/>
      <c r="P40" s="62"/>
      <c r="Q40" s="63"/>
    </row>
    <row r="41" spans="2:17" ht="12.75" customHeight="1">
      <c r="C41" s="65"/>
      <c r="D41" s="73"/>
      <c r="E41" s="53"/>
      <c r="F41" s="53"/>
      <c r="G41" s="53"/>
      <c r="H41" s="53"/>
      <c r="I41" s="53"/>
      <c r="J41" s="53"/>
      <c r="K41" s="68"/>
      <c r="L41" s="53"/>
      <c r="M41" s="53"/>
      <c r="N41" s="53"/>
      <c r="O41" s="53"/>
    </row>
    <row r="42" spans="2:17" ht="12.75" customHeight="1">
      <c r="C42" s="74"/>
      <c r="D42" s="73"/>
      <c r="E42" s="53"/>
      <c r="F42" s="53"/>
      <c r="G42" s="53"/>
      <c r="H42" s="53"/>
      <c r="I42" s="53"/>
      <c r="J42" s="53"/>
      <c r="L42" s="53"/>
      <c r="M42" s="62"/>
      <c r="N42" s="62"/>
      <c r="O42" s="62"/>
      <c r="P42" s="62"/>
      <c r="Q42" s="63"/>
    </row>
    <row r="43" spans="2:17" ht="12.75" customHeight="1">
      <c r="C43" s="75"/>
      <c r="D43" s="73"/>
      <c r="E43" s="53"/>
      <c r="F43" s="53"/>
      <c r="G43" s="53"/>
      <c r="H43" s="53"/>
      <c r="I43" s="53"/>
      <c r="J43" s="53"/>
      <c r="L43" s="53"/>
      <c r="M43" s="62"/>
      <c r="N43" s="62"/>
      <c r="O43" s="62"/>
      <c r="P43" s="62"/>
      <c r="Q43" s="63"/>
    </row>
  </sheetData>
  <customSheetViews>
    <customSheetView guid="{700BB901-DE3D-40AF-9E84-3437521A0345}" showPageBreaks="1">
      <pageMargins left="0.5" right="0.5" top="1" bottom="1" header="0.5" footer="0.5"/>
      <printOptions horizontalCentered="1"/>
      <pageSetup scale="70" orientation="landscape" horizontalDpi="1200" r:id="rId1"/>
      <headerFooter alignWithMargins="0">
        <oddFooter>&amp;L&amp;8Sponsored by:  Randall W. Hamlett&amp;C&amp;8&amp;A&amp;R&amp;9&amp;P of &amp;N</oddFooter>
      </headerFooter>
    </customSheetView>
    <customSheetView guid="{D30DA162-D620-4A19-970C-1046A6A23ED1}">
      <pageMargins left="0.5" right="0.5" top="1" bottom="1" header="0.5" footer="0.5"/>
      <printOptions horizontalCentered="1"/>
      <pageSetup scale="70" orientation="landscape" horizontalDpi="1200" r:id="rId2"/>
      <headerFooter alignWithMargins="0">
        <oddFooter>&amp;L&amp;8Sponsored by:  Randall W. Hamlett&amp;C&amp;8&amp;A&amp;R&amp;9&amp;P of &amp;N</oddFooter>
      </headerFooter>
    </customSheetView>
    <customSheetView guid="{7B208CC4-03EC-49A3-9AEF-BDEAF48D6BE2}" showPageBreaks="1" printArea="1">
      <pageMargins left="0.5" right="0.5" top="1" bottom="1" header="0.5" footer="0.5"/>
      <printOptions horizontalCentered="1"/>
      <pageSetup scale="70" orientation="landscape" horizontalDpi="1200" r:id="rId3"/>
      <headerFooter alignWithMargins="0">
        <oddFooter>&amp;L&amp;8Sponsored by:  Randall W. Hamlett&amp;C&amp;8&amp;A&amp;R&amp;9&amp;P of &amp;N</oddFooter>
      </headerFooter>
    </customSheetView>
    <customSheetView guid="{FAFF7267-5C8D-421B-A6E7-C317663504A2}">
      <pageMargins left="0.5" right="0.5" top="1" bottom="1" header="0.5" footer="0.5"/>
      <printOptions horizontalCentered="1"/>
      <pageSetup scale="70" orientation="landscape" horizontalDpi="1200" r:id="rId4"/>
      <headerFooter alignWithMargins="0">
        <oddFooter>&amp;L&amp;8Sponsored by:  Randall W. Hamlett&amp;C&amp;8&amp;A&amp;R&amp;9&amp;P of &amp;N</oddFooter>
      </headerFooter>
    </customSheetView>
    <customSheetView guid="{659C7A86-29AF-4EB2-A484-62929168C99A}">
      <pageMargins left="0.5" right="0.5" top="1" bottom="1" header="0.5" footer="0.5"/>
      <printOptions horizontalCentered="1"/>
      <pageSetup scale="70" orientation="landscape" horizontalDpi="1200" r:id="rId5"/>
      <headerFooter alignWithMargins="0">
        <oddFooter>&amp;L&amp;8Sponsored by:  Randall W. Hamlett&amp;C&amp;8&amp;A&amp;R&amp;9&amp;P of &amp;N</oddFooter>
      </headerFooter>
    </customSheetView>
    <customSheetView guid="{DE1D8474-1C81-4DEF-9FC4-4CC6D52CA0A7}">
      <pageMargins left="0.5" right="0.5" top="1" bottom="1" header="0.5" footer="0.5"/>
      <printOptions horizontalCentered="1"/>
      <pageSetup scale="70" orientation="landscape" horizontalDpi="1200" r:id="rId6"/>
      <headerFooter alignWithMargins="0">
        <oddFooter>&amp;L&amp;8Sponsored by:  Randall W. Hamlett&amp;C&amp;8&amp;A&amp;R&amp;9&amp;P of &amp;N</oddFooter>
      </headerFooter>
    </customSheetView>
  </customSheetViews>
  <phoneticPr fontId="20" type="noConversion"/>
  <pageMargins left="0.75" right="0.75" top="1" bottom="1" header="0.75" footer="0.75"/>
  <pageSetup scale="75" pageOrder="overThenDown" orientation="landscape" r:id="rId7"/>
  <headerFooter alignWithMargins="0">
    <oddFooter>&amp;LSponsored by:  Randall W. Hamlett</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R1773"/>
  <sheetViews>
    <sheetView workbookViewId="0"/>
  </sheetViews>
  <sheetFormatPr defaultColWidth="9.140625" defaultRowHeight="12.75" customHeight="1"/>
  <cols>
    <col min="1" max="1" width="4" style="59" customWidth="1"/>
    <col min="2" max="2" width="6.5703125" style="59" customWidth="1"/>
    <col min="3" max="3" width="30.42578125" style="59" customWidth="1"/>
    <col min="4" max="4" width="8.140625" style="59" customWidth="1"/>
    <col min="5" max="5" width="11.140625" style="59" customWidth="1"/>
    <col min="6" max="6" width="12.42578125" style="59" customWidth="1"/>
    <col min="7" max="7" width="10.5703125" style="59" customWidth="1"/>
    <col min="8" max="8" width="12" style="59" customWidth="1"/>
    <col min="9" max="9" width="9.5703125" style="200" customWidth="1"/>
    <col min="10" max="10" width="11.140625" style="59" customWidth="1"/>
    <col min="11" max="11" width="5" style="59" customWidth="1"/>
    <col min="12" max="12" width="17.42578125" style="61" bestFit="1" customWidth="1"/>
    <col min="13" max="13" width="11.5703125" style="59" customWidth="1"/>
    <col min="14" max="14" width="10.42578125" style="59" customWidth="1"/>
    <col min="15" max="15" width="9.85546875" style="59" customWidth="1"/>
    <col min="16" max="16" width="9" style="59" bestFit="1" customWidth="1"/>
    <col min="17" max="17" width="10.5703125" style="59" customWidth="1"/>
    <col min="18" max="18" width="12.5703125" style="59" customWidth="1"/>
    <col min="19" max="16384" width="9.140625" style="59"/>
  </cols>
  <sheetData>
    <row r="1" spans="1:18" ht="12" thickBot="1">
      <c r="M1" s="20"/>
      <c r="R1" s="20"/>
    </row>
    <row r="2" spans="1:18" ht="11.25">
      <c r="B2" s="437" t="s">
        <v>465</v>
      </c>
      <c r="C2" s="86"/>
      <c r="D2" s="255"/>
      <c r="F2" s="82"/>
      <c r="M2" s="354"/>
      <c r="R2" s="354"/>
    </row>
    <row r="3" spans="1:18" ht="11.25">
      <c r="B3" s="544" t="s">
        <v>1407</v>
      </c>
      <c r="C3" s="4"/>
      <c r="D3" s="271"/>
      <c r="F3" s="82"/>
      <c r="M3" s="354"/>
      <c r="R3" s="354"/>
    </row>
    <row r="4" spans="1:18" ht="11.25">
      <c r="B4" s="439" t="s">
        <v>935</v>
      </c>
      <c r="C4" s="4"/>
      <c r="D4" s="271"/>
    </row>
    <row r="5" spans="1:18" ht="11.25">
      <c r="B5" s="1117" t="s">
        <v>1260</v>
      </c>
      <c r="C5" s="4"/>
      <c r="D5" s="271"/>
    </row>
    <row r="6" spans="1:18" ht="12" thickBot="1">
      <c r="B6" s="441" t="str">
        <f>'II-D-3 PAYROLL'!B6</f>
        <v xml:space="preserve"> </v>
      </c>
      <c r="C6" s="216"/>
      <c r="D6" s="275"/>
    </row>
    <row r="7" spans="1:18" ht="11.25">
      <c r="B7" s="57"/>
    </row>
    <row r="8" spans="1:18" ht="12" thickBot="1">
      <c r="B8" s="59" t="s">
        <v>584</v>
      </c>
      <c r="E8" s="60">
        <v>1</v>
      </c>
      <c r="F8" s="60">
        <v>2</v>
      </c>
      <c r="G8" s="60">
        <v>3</v>
      </c>
      <c r="H8" s="60">
        <v>4</v>
      </c>
      <c r="I8" s="418">
        <v>5</v>
      </c>
      <c r="J8" s="60">
        <v>6</v>
      </c>
      <c r="K8" s="60">
        <v>7</v>
      </c>
      <c r="L8" s="60">
        <v>8</v>
      </c>
      <c r="M8" s="60">
        <v>9</v>
      </c>
      <c r="N8" s="60">
        <v>10</v>
      </c>
      <c r="O8" s="355">
        <v>11</v>
      </c>
      <c r="P8" s="355">
        <v>12</v>
      </c>
      <c r="Q8" s="61">
        <v>13</v>
      </c>
      <c r="R8" s="61"/>
    </row>
    <row r="9" spans="1:18" ht="11.25">
      <c r="A9" s="232"/>
      <c r="B9" s="388"/>
      <c r="C9" s="388"/>
      <c r="D9" s="388"/>
      <c r="E9" s="388"/>
      <c r="F9" s="388"/>
      <c r="G9" s="388"/>
      <c r="H9" s="356" t="s">
        <v>352</v>
      </c>
      <c r="I9" s="389" t="s">
        <v>355</v>
      </c>
      <c r="J9" s="388"/>
      <c r="K9" s="388"/>
      <c r="L9" s="388"/>
      <c r="M9" s="356"/>
      <c r="N9" s="356"/>
      <c r="O9" s="356"/>
      <c r="P9" s="390"/>
      <c r="Q9" s="356"/>
      <c r="R9" s="356"/>
    </row>
    <row r="10" spans="1:18" ht="11.25">
      <c r="A10" s="233"/>
      <c r="B10" s="357" t="s">
        <v>611</v>
      </c>
      <c r="C10" s="357" t="s">
        <v>578</v>
      </c>
      <c r="D10" s="357" t="s">
        <v>583</v>
      </c>
      <c r="E10" s="391" t="s">
        <v>281</v>
      </c>
      <c r="F10" s="357" t="s">
        <v>282</v>
      </c>
      <c r="G10" s="357" t="s">
        <v>251</v>
      </c>
      <c r="H10" s="357" t="s">
        <v>283</v>
      </c>
      <c r="I10" s="392" t="s">
        <v>773</v>
      </c>
      <c r="J10" s="357" t="s">
        <v>284</v>
      </c>
      <c r="K10" s="357" t="s">
        <v>285</v>
      </c>
      <c r="L10" s="357" t="s">
        <v>383</v>
      </c>
      <c r="M10" s="357" t="s">
        <v>162</v>
      </c>
      <c r="N10" s="357" t="s">
        <v>163</v>
      </c>
      <c r="O10" s="357" t="s">
        <v>993</v>
      </c>
      <c r="P10" s="357" t="s">
        <v>270</v>
      </c>
      <c r="Q10" s="357" t="s">
        <v>283</v>
      </c>
      <c r="R10" s="357"/>
    </row>
    <row r="11" spans="1:18" ht="11.25">
      <c r="A11" s="233" t="s">
        <v>272</v>
      </c>
      <c r="B11" s="357" t="s">
        <v>250</v>
      </c>
      <c r="C11" s="357"/>
      <c r="D11" s="357" t="s">
        <v>586</v>
      </c>
      <c r="E11" s="391" t="s">
        <v>352</v>
      </c>
      <c r="F11" s="357" t="s">
        <v>353</v>
      </c>
      <c r="G11" s="357" t="s">
        <v>176</v>
      </c>
      <c r="H11" s="357" t="s">
        <v>354</v>
      </c>
      <c r="I11" s="392" t="s">
        <v>774</v>
      </c>
      <c r="J11" s="357" t="s">
        <v>355</v>
      </c>
      <c r="K11" s="357" t="s">
        <v>356</v>
      </c>
      <c r="L11" s="357" t="s">
        <v>286</v>
      </c>
      <c r="M11" s="357"/>
      <c r="N11" s="357"/>
      <c r="O11" s="357"/>
      <c r="P11" s="357"/>
      <c r="Q11" s="357"/>
      <c r="R11" s="357" t="s">
        <v>587</v>
      </c>
    </row>
    <row r="12" spans="1:18" ht="12" thickBot="1">
      <c r="A12" s="234" t="s">
        <v>1083</v>
      </c>
      <c r="B12" s="358"/>
      <c r="C12" s="358"/>
      <c r="D12" s="358"/>
      <c r="E12" s="393"/>
      <c r="F12" s="358"/>
      <c r="G12" s="358"/>
      <c r="H12" s="358"/>
      <c r="I12" s="394" t="s">
        <v>286</v>
      </c>
      <c r="J12" s="358"/>
      <c r="K12" s="358"/>
      <c r="L12" s="358" t="s">
        <v>357</v>
      </c>
      <c r="M12" s="358"/>
      <c r="N12" s="358"/>
      <c r="O12" s="358"/>
      <c r="P12" s="358"/>
      <c r="Q12" s="359"/>
      <c r="R12" s="358"/>
    </row>
    <row r="13" spans="1:18" s="7" customFormat="1" ht="11.25">
      <c r="A13" s="585">
        <v>1</v>
      </c>
      <c r="B13" s="51" t="s">
        <v>936</v>
      </c>
      <c r="D13" s="8" t="s">
        <v>493</v>
      </c>
      <c r="I13" s="201"/>
      <c r="J13" s="8"/>
      <c r="L13" s="8"/>
    </row>
    <row r="14" spans="1:18" s="7" customFormat="1" ht="11.25">
      <c r="A14" s="534">
        <f>+A13+1</f>
        <v>2</v>
      </c>
      <c r="B14" s="7" t="s">
        <v>271</v>
      </c>
      <c r="D14" s="8" t="s">
        <v>493</v>
      </c>
      <c r="I14" s="201"/>
      <c r="J14" s="8"/>
      <c r="L14" s="8"/>
    </row>
    <row r="15" spans="1:18" s="4" customFormat="1" ht="11.25">
      <c r="A15" s="534">
        <f t="shared" ref="A15:A46" si="0">+A14+1</f>
        <v>3</v>
      </c>
      <c r="B15" s="4" t="s">
        <v>358</v>
      </c>
      <c r="C15" s="4" t="s">
        <v>359</v>
      </c>
      <c r="D15" s="3"/>
      <c r="E15" s="12">
        <f>'[10]II-E-1 Dep. Exp.'!E17+'[9]II-E-1 Dep. Exp.'!E15</f>
        <v>0</v>
      </c>
      <c r="F15" s="12">
        <f>'[10]II-E-1 Dep. Exp.'!F17+'[9]II-E-1 Dep. Exp.'!F15</f>
        <v>0</v>
      </c>
      <c r="G15" s="12">
        <f>'[10]II-E-1 Dep. Exp.'!G17+'[9]II-E-1 Dep. Exp.'!G15</f>
        <v>0</v>
      </c>
      <c r="H15" s="12"/>
      <c r="I15" s="191"/>
      <c r="J15" s="16"/>
      <c r="K15" s="12"/>
      <c r="L15" s="3"/>
      <c r="M15" s="12">
        <f>'[10]II-E-1 Dep. Exp.'!M17+'[9]II-E-1 Dep. Exp.'!M15</f>
        <v>0</v>
      </c>
      <c r="N15" s="12">
        <f>'[10]II-E-1 Dep. Exp.'!N17+'[9]II-E-1 Dep. Exp.'!N15</f>
        <v>0</v>
      </c>
      <c r="O15" s="12">
        <f>'[10]II-E-1 Dep. Exp.'!O17+'[9]II-E-1 Dep. Exp.'!O15</f>
        <v>0</v>
      </c>
      <c r="P15" s="12">
        <f>'[10]II-E-1 Dep. Exp.'!P17+'[9]II-E-1 Dep. Exp.'!P15</f>
        <v>0</v>
      </c>
      <c r="Q15" s="12"/>
      <c r="R15" s="12"/>
    </row>
    <row r="16" spans="1:18" s="4" customFormat="1" ht="11.25">
      <c r="A16" s="534">
        <f t="shared" si="0"/>
        <v>4</v>
      </c>
      <c r="B16" s="4" t="s">
        <v>361</v>
      </c>
      <c r="C16" s="4" t="s">
        <v>981</v>
      </c>
      <c r="D16" s="3"/>
      <c r="E16" s="12">
        <f>'[10]II-E-1 Dep. Exp.'!E18+'[9]II-E-1 Dep. Exp.'!E16</f>
        <v>9544205.5099999998</v>
      </c>
      <c r="F16" s="12">
        <f>'[10]II-E-1 Dep. Exp.'!F18+'[9]II-E-1 Dep. Exp.'!F16</f>
        <v>0</v>
      </c>
      <c r="G16" s="12">
        <f>'[10]II-E-1 Dep. Exp.'!G18+'[9]II-E-1 Dep. Exp.'!G16</f>
        <v>-5192031.47</v>
      </c>
      <c r="H16" s="137">
        <f>+E16-F16+G16</f>
        <v>4352174.04</v>
      </c>
      <c r="I16" s="194">
        <v>1</v>
      </c>
      <c r="J16" s="11">
        <f>SUM((H16-M16)*I16)+M16</f>
        <v>4352174.04</v>
      </c>
      <c r="K16" s="35" t="s">
        <v>1653</v>
      </c>
      <c r="L16" s="13" t="s">
        <v>1501</v>
      </c>
      <c r="M16" s="12">
        <f>'[10]II-E-1 Dep. Exp.'!M18+'[9]II-E-1 Dep. Exp.'!M16</f>
        <v>0</v>
      </c>
      <c r="N16" s="12">
        <f>'[10]II-E-1 Dep. Exp.'!N18+'[9]II-E-1 Dep. Exp.'!N16</f>
        <v>3733591.2473140708</v>
      </c>
      <c r="O16" s="12">
        <f>'[10]II-E-1 Dep. Exp.'!O18+'[9]II-E-1 Dep. Exp.'!O16</f>
        <v>478916.09217404947</v>
      </c>
      <c r="P16" s="12">
        <f>'[10]II-E-1 Dep. Exp.'!P18+'[9]II-E-1 Dep. Exp.'!P16</f>
        <v>139666.70051187952</v>
      </c>
      <c r="Q16" s="12">
        <f>SUM(M16:P16)</f>
        <v>4352174.04</v>
      </c>
      <c r="R16" s="12"/>
    </row>
    <row r="17" spans="1:18" s="4" customFormat="1" ht="11.25">
      <c r="A17" s="534">
        <f t="shared" si="0"/>
        <v>5</v>
      </c>
      <c r="B17" s="4" t="s">
        <v>2</v>
      </c>
      <c r="C17" s="4" t="s">
        <v>3</v>
      </c>
      <c r="D17" s="3"/>
      <c r="E17" s="12">
        <f>'[10]II-E-1 Dep. Exp.'!E19+'[9]II-E-1 Dep. Exp.'!E17</f>
        <v>24053291.990000002</v>
      </c>
      <c r="F17" s="12">
        <f>'[10]II-E-1 Dep. Exp.'!F19+'[9]II-E-1 Dep. Exp.'!F17</f>
        <v>2154.33</v>
      </c>
      <c r="G17" s="12">
        <f>'[10]II-E-1 Dep. Exp.'!G19+'[9]II-E-1 Dep. Exp.'!G17</f>
        <v>2335475.2600000002</v>
      </c>
      <c r="H17" s="12">
        <f>+E17-F17+G17</f>
        <v>26386612.920000006</v>
      </c>
      <c r="I17" s="194">
        <v>1</v>
      </c>
      <c r="J17" s="11">
        <f>SUM((H17-M17)*I17)+M17</f>
        <v>26386612.920000006</v>
      </c>
      <c r="K17" s="35" t="s">
        <v>1611</v>
      </c>
      <c r="L17" s="3" t="s">
        <v>1505</v>
      </c>
      <c r="M17" s="12">
        <f>'[10]II-E-1 Dep. Exp.'!M19+'[9]II-E-1 Dep. Exp.'!M17</f>
        <v>6846892.3199999994</v>
      </c>
      <c r="N17" s="12">
        <f>'[10]II-E-1 Dep. Exp.'!N19+'[9]II-E-1 Dep. Exp.'!N17</f>
        <v>18867168.02820028</v>
      </c>
      <c r="O17" s="12">
        <f>'[10]II-E-1 Dep. Exp.'!O19+'[9]II-E-1 Dep. Exp.'!O17</f>
        <v>671753.73681836505</v>
      </c>
      <c r="P17" s="12">
        <f>'[10]II-E-1 Dep. Exp.'!P19+'[9]II-E-1 Dep. Exp.'!P17</f>
        <v>798.8349813544404</v>
      </c>
      <c r="Q17" s="12">
        <f>SUM(M17:P17)</f>
        <v>26386612.920000002</v>
      </c>
      <c r="R17" s="11"/>
    </row>
    <row r="18" spans="1:18" s="23" customFormat="1" ht="11.25">
      <c r="A18" s="534">
        <f t="shared" si="0"/>
        <v>6</v>
      </c>
      <c r="C18" s="106" t="s">
        <v>360</v>
      </c>
      <c r="E18" s="23">
        <f>SUM(E15:E17)</f>
        <v>33597497.5</v>
      </c>
      <c r="F18" s="23">
        <f>SUM(F15:F17)</f>
        <v>2154.33</v>
      </c>
      <c r="G18" s="23">
        <f>SUM(G15:G17)</f>
        <v>-2856556.2099999995</v>
      </c>
      <c r="H18" s="23">
        <f>SUM(H15:H17)</f>
        <v>30738786.960000005</v>
      </c>
      <c r="I18" s="196"/>
      <c r="J18" s="23">
        <f>SUM(J15:J17)</f>
        <v>30738786.960000005</v>
      </c>
      <c r="M18" s="23">
        <f>SUM(M15:M17)</f>
        <v>6846892.3199999994</v>
      </c>
      <c r="N18" s="23">
        <f>SUM(N15:N17)</f>
        <v>22600759.275514349</v>
      </c>
      <c r="O18" s="23">
        <f>SUM(O15:O17)</f>
        <v>1150669.8289924145</v>
      </c>
      <c r="P18" s="23">
        <f>SUM(P15:P17)</f>
        <v>140465.53549323397</v>
      </c>
      <c r="Q18" s="23">
        <f>SUM(Q15:Q17)</f>
        <v>30738786.960000001</v>
      </c>
    </row>
    <row r="19" spans="1:18" s="4" customFormat="1" ht="11.25">
      <c r="A19" s="534">
        <f t="shared" si="0"/>
        <v>7</v>
      </c>
      <c r="D19" s="3"/>
      <c r="E19" s="12"/>
      <c r="F19" s="12">
        <f>E17-F17</f>
        <v>24051137.660000004</v>
      </c>
      <c r="G19" s="12"/>
      <c r="H19" s="12"/>
      <c r="I19" s="191"/>
      <c r="J19" s="142"/>
      <c r="K19" s="12"/>
      <c r="L19" s="3"/>
      <c r="M19" s="12"/>
      <c r="N19" s="12"/>
      <c r="O19" s="12"/>
      <c r="P19" s="12"/>
      <c r="Q19" s="12"/>
      <c r="R19" s="12"/>
    </row>
    <row r="20" spans="1:18" s="7" customFormat="1" ht="11.25">
      <c r="A20" s="534">
        <f t="shared" si="0"/>
        <v>8</v>
      </c>
      <c r="B20" s="7" t="s">
        <v>938</v>
      </c>
      <c r="D20" s="8" t="s">
        <v>493</v>
      </c>
      <c r="E20" s="23"/>
      <c r="F20" s="23"/>
      <c r="G20" s="23"/>
      <c r="H20" s="23"/>
      <c r="I20" s="196"/>
      <c r="J20" s="143"/>
      <c r="K20" s="23"/>
      <c r="L20" s="8"/>
      <c r="M20" s="23"/>
      <c r="N20" s="23"/>
      <c r="O20" s="23"/>
      <c r="P20" s="23"/>
      <c r="Q20" s="23"/>
      <c r="R20" s="23"/>
    </row>
    <row r="21" spans="1:18" s="4" customFormat="1" ht="11.25">
      <c r="A21" s="534">
        <f t="shared" si="0"/>
        <v>9</v>
      </c>
      <c r="B21" s="4" t="s">
        <v>9</v>
      </c>
      <c r="C21" s="4" t="s">
        <v>10</v>
      </c>
      <c r="D21" s="3"/>
      <c r="E21" s="12">
        <f>'[10]II-E-1 Dep. Exp.'!E23+'[9]II-E-1 Dep. Exp.'!E21</f>
        <v>766122.22</v>
      </c>
      <c r="F21" s="12">
        <f>'[10]II-E-1 Dep. Exp.'!F23+'[9]II-E-1 Dep. Exp.'!F21</f>
        <v>0</v>
      </c>
      <c r="G21" s="12">
        <f>'[10]II-E-1 Dep. Exp.'!G23+'[9]II-E-1 Dep. Exp.'!G21</f>
        <v>304914.85672090296</v>
      </c>
      <c r="H21" s="12">
        <f>+E21-F21+G21</f>
        <v>1071037.0767209029</v>
      </c>
      <c r="I21" s="194">
        <v>1</v>
      </c>
      <c r="J21" s="11">
        <f>SUM((H21-M21)*I21)+M21</f>
        <v>1071037.0767209029</v>
      </c>
      <c r="K21" s="35" t="s">
        <v>1629</v>
      </c>
      <c r="L21" s="13" t="s">
        <v>517</v>
      </c>
      <c r="M21" s="12">
        <f>'[10]II-E-1 Dep. Exp.'!M23+'[9]II-E-1 Dep. Exp.'!M21</f>
        <v>1071037.0767209029</v>
      </c>
      <c r="N21" s="12">
        <f>'[10]II-E-1 Dep. Exp.'!N23+'[9]II-E-1 Dep. Exp.'!N21</f>
        <v>0</v>
      </c>
      <c r="O21" s="12">
        <f>'[10]II-E-1 Dep. Exp.'!O23+'[9]II-E-1 Dep. Exp.'!O21</f>
        <v>0</v>
      </c>
      <c r="P21" s="12">
        <f>'[10]II-E-1 Dep. Exp.'!P23+'[9]II-E-1 Dep. Exp.'!P21</f>
        <v>0</v>
      </c>
      <c r="Q21" s="12">
        <f t="shared" ref="Q21:Q30" si="1">SUM(M21:P21)</f>
        <v>1071037.0767209029</v>
      </c>
      <c r="R21" s="12"/>
    </row>
    <row r="22" spans="1:18" s="4" customFormat="1" ht="11.25">
      <c r="A22" s="534">
        <f t="shared" si="0"/>
        <v>10</v>
      </c>
      <c r="B22" s="4" t="s">
        <v>11</v>
      </c>
      <c r="C22" s="4" t="s">
        <v>5</v>
      </c>
      <c r="D22" s="3"/>
      <c r="E22" s="12">
        <f>'[10]II-E-1 Dep. Exp.'!E24+'[9]II-E-1 Dep. Exp.'!E22</f>
        <v>428815.16000000003</v>
      </c>
      <c r="F22" s="12">
        <f>'[10]II-E-1 Dep. Exp.'!F24+'[9]II-E-1 Dep. Exp.'!F22</f>
        <v>0</v>
      </c>
      <c r="G22" s="12">
        <f>'[10]II-E-1 Dep. Exp.'!G24+'[9]II-E-1 Dep. Exp.'!G22</f>
        <v>532560.38149089925</v>
      </c>
      <c r="H22" s="12">
        <f t="shared" ref="H22:H29" si="2">+E22-F22+G22</f>
        <v>961375.54149089928</v>
      </c>
      <c r="I22" s="194">
        <v>1</v>
      </c>
      <c r="J22" s="11">
        <f t="shared" ref="J22:J29" si="3">SUM((H22-M22)*I22)+M22</f>
        <v>961375.54149089928</v>
      </c>
      <c r="K22" s="35" t="s">
        <v>1629</v>
      </c>
      <c r="L22" s="13" t="s">
        <v>517</v>
      </c>
      <c r="M22" s="12">
        <f>'[10]II-E-1 Dep. Exp.'!M24+'[9]II-E-1 Dep. Exp.'!M22</f>
        <v>961375.54149089917</v>
      </c>
      <c r="N22" s="12">
        <f>'[10]II-E-1 Dep. Exp.'!N24+'[9]II-E-1 Dep. Exp.'!N22</f>
        <v>0</v>
      </c>
      <c r="O22" s="12">
        <f>'[10]II-E-1 Dep. Exp.'!O24+'[9]II-E-1 Dep. Exp.'!O22</f>
        <v>0</v>
      </c>
      <c r="P22" s="12">
        <f>'[10]II-E-1 Dep. Exp.'!P24+'[9]II-E-1 Dep. Exp.'!P22</f>
        <v>0</v>
      </c>
      <c r="Q22" s="12">
        <f t="shared" si="1"/>
        <v>961375.54149089917</v>
      </c>
      <c r="R22" s="12"/>
    </row>
    <row r="23" spans="1:18" s="4" customFormat="1" ht="11.25">
      <c r="A23" s="534">
        <f t="shared" si="0"/>
        <v>11</v>
      </c>
      <c r="B23" s="4" t="s">
        <v>976</v>
      </c>
      <c r="C23" s="4" t="s">
        <v>714</v>
      </c>
      <c r="D23" s="3"/>
      <c r="E23" s="12">
        <f>'[10]II-E-1 Dep. Exp.'!E25+'[9]II-E-1 Dep. Exp.'!E23</f>
        <v>25012529.479999997</v>
      </c>
      <c r="F23" s="12">
        <f>'[10]II-E-1 Dep. Exp.'!F25+'[9]II-E-1 Dep. Exp.'!F23</f>
        <v>13362.87</v>
      </c>
      <c r="G23" s="12">
        <f>'[10]II-E-1 Dep. Exp.'!G25+'[9]II-E-1 Dep. Exp.'!G23</f>
        <v>11527261.792807704</v>
      </c>
      <c r="H23" s="12">
        <f t="shared" si="2"/>
        <v>36526428.402807698</v>
      </c>
      <c r="I23" s="194">
        <v>1</v>
      </c>
      <c r="J23" s="11">
        <f t="shared" si="3"/>
        <v>36526428.402807698</v>
      </c>
      <c r="K23" s="35" t="s">
        <v>1629</v>
      </c>
      <c r="L23" s="13" t="s">
        <v>517</v>
      </c>
      <c r="M23" s="12">
        <f>'[10]II-E-1 Dep. Exp.'!M25+'[9]II-E-1 Dep. Exp.'!M23</f>
        <v>36526428.402807705</v>
      </c>
      <c r="N23" s="12">
        <f>'[10]II-E-1 Dep. Exp.'!N25+'[9]II-E-1 Dep. Exp.'!N23</f>
        <v>0</v>
      </c>
      <c r="O23" s="12">
        <f>'[10]II-E-1 Dep. Exp.'!O25+'[9]II-E-1 Dep. Exp.'!O23</f>
        <v>0</v>
      </c>
      <c r="P23" s="12">
        <f>'[10]II-E-1 Dep. Exp.'!P25+'[9]II-E-1 Dep. Exp.'!P23</f>
        <v>0</v>
      </c>
      <c r="Q23" s="12">
        <f t="shared" si="1"/>
        <v>36526428.402807705</v>
      </c>
      <c r="R23" s="12"/>
    </row>
    <row r="24" spans="1:18" s="4" customFormat="1" ht="11.25">
      <c r="A24" s="534">
        <f t="shared" si="0"/>
        <v>12</v>
      </c>
      <c r="B24" s="4" t="s">
        <v>715</v>
      </c>
      <c r="C24" s="4" t="s">
        <v>716</v>
      </c>
      <c r="D24" s="3"/>
      <c r="E24" s="12">
        <f>'[10]II-E-1 Dep. Exp.'!E26+'[9]II-E-1 Dep. Exp.'!E24</f>
        <v>451241.24</v>
      </c>
      <c r="F24" s="12">
        <f>'[10]II-E-1 Dep. Exp.'!F26+'[9]II-E-1 Dep. Exp.'!F24</f>
        <v>0</v>
      </c>
      <c r="G24" s="12">
        <f>'[10]II-E-1 Dep. Exp.'!G26+'[9]II-E-1 Dep. Exp.'!G24</f>
        <v>356390.68831106368</v>
      </c>
      <c r="H24" s="12">
        <f t="shared" si="2"/>
        <v>807631.92831106368</v>
      </c>
      <c r="I24" s="194">
        <v>1</v>
      </c>
      <c r="J24" s="11">
        <f t="shared" si="3"/>
        <v>807631.92831106368</v>
      </c>
      <c r="K24" s="35" t="s">
        <v>1629</v>
      </c>
      <c r="L24" s="13" t="s">
        <v>517</v>
      </c>
      <c r="M24" s="12">
        <f>'[10]II-E-1 Dep. Exp.'!M26+'[9]II-E-1 Dep. Exp.'!M24</f>
        <v>807631.92831106368</v>
      </c>
      <c r="N24" s="12">
        <f>'[10]II-E-1 Dep. Exp.'!N26+'[9]II-E-1 Dep. Exp.'!N24</f>
        <v>0</v>
      </c>
      <c r="O24" s="12">
        <f>'[10]II-E-1 Dep. Exp.'!O26+'[9]II-E-1 Dep. Exp.'!O24</f>
        <v>0</v>
      </c>
      <c r="P24" s="12">
        <f>'[10]II-E-1 Dep. Exp.'!P26+'[9]II-E-1 Dep. Exp.'!P24</f>
        <v>0</v>
      </c>
      <c r="Q24" s="12">
        <f t="shared" si="1"/>
        <v>807631.92831106368</v>
      </c>
      <c r="R24" s="12"/>
    </row>
    <row r="25" spans="1:18" s="4" customFormat="1" ht="11.25">
      <c r="A25" s="534">
        <f t="shared" si="0"/>
        <v>13</v>
      </c>
      <c r="B25" s="4" t="s">
        <v>717</v>
      </c>
      <c r="C25" s="4" t="s">
        <v>718</v>
      </c>
      <c r="D25" s="3"/>
      <c r="E25" s="12">
        <f>'[10]II-E-1 Dep. Exp.'!E27+'[9]II-E-1 Dep. Exp.'!E25</f>
        <v>24316970.48</v>
      </c>
      <c r="F25" s="12">
        <f>'[10]II-E-1 Dep. Exp.'!F27+'[9]II-E-1 Dep. Exp.'!F25</f>
        <v>0</v>
      </c>
      <c r="G25" s="12">
        <f>'[10]II-E-1 Dep. Exp.'!G27+'[9]II-E-1 Dep. Exp.'!G25</f>
        <v>3807115.0987060685</v>
      </c>
      <c r="H25" s="12">
        <f t="shared" si="2"/>
        <v>28124085.578706071</v>
      </c>
      <c r="I25" s="194">
        <v>1</v>
      </c>
      <c r="J25" s="11">
        <f t="shared" si="3"/>
        <v>28124085.578706071</v>
      </c>
      <c r="K25" s="35" t="s">
        <v>1629</v>
      </c>
      <c r="L25" s="13" t="s">
        <v>517</v>
      </c>
      <c r="M25" s="12">
        <f>'[10]II-E-1 Dep. Exp.'!M27+'[9]II-E-1 Dep. Exp.'!M25</f>
        <v>28124085.578706071</v>
      </c>
      <c r="N25" s="12">
        <f>'[10]II-E-1 Dep. Exp.'!N27+'[9]II-E-1 Dep. Exp.'!N25</f>
        <v>0</v>
      </c>
      <c r="O25" s="12">
        <f>'[10]II-E-1 Dep. Exp.'!O27+'[9]II-E-1 Dep. Exp.'!O25</f>
        <v>0</v>
      </c>
      <c r="P25" s="12">
        <f>'[10]II-E-1 Dep. Exp.'!P27+'[9]II-E-1 Dep. Exp.'!P25</f>
        <v>0</v>
      </c>
      <c r="Q25" s="12">
        <f t="shared" si="1"/>
        <v>28124085.578706071</v>
      </c>
      <c r="R25" s="12"/>
    </row>
    <row r="26" spans="1:18" s="4" customFormat="1" ht="11.25">
      <c r="A26" s="534">
        <f t="shared" si="0"/>
        <v>14</v>
      </c>
      <c r="B26" s="4" t="s">
        <v>719</v>
      </c>
      <c r="C26" s="4" t="s">
        <v>720</v>
      </c>
      <c r="D26" s="3"/>
      <c r="E26" s="12">
        <f>'[10]II-E-1 Dep. Exp.'!E28+'[9]II-E-1 Dep. Exp.'!E26</f>
        <v>11848677.23</v>
      </c>
      <c r="F26" s="12">
        <f>'[10]II-E-1 Dep. Exp.'!F28+'[9]II-E-1 Dep. Exp.'!F26</f>
        <v>0</v>
      </c>
      <c r="G26" s="12">
        <f>'[10]II-E-1 Dep. Exp.'!G28+'[9]II-E-1 Dep. Exp.'!G26</f>
        <v>3362753.152693131</v>
      </c>
      <c r="H26" s="12">
        <f t="shared" si="2"/>
        <v>15211430.382693131</v>
      </c>
      <c r="I26" s="194">
        <v>1</v>
      </c>
      <c r="J26" s="11">
        <f t="shared" si="3"/>
        <v>15211430.382693131</v>
      </c>
      <c r="K26" s="35" t="s">
        <v>1629</v>
      </c>
      <c r="L26" s="13" t="s">
        <v>517</v>
      </c>
      <c r="M26" s="12">
        <f>'[10]II-E-1 Dep. Exp.'!M28+'[9]II-E-1 Dep. Exp.'!M26</f>
        <v>15211430.382693131</v>
      </c>
      <c r="N26" s="12">
        <f>'[10]II-E-1 Dep. Exp.'!N28+'[9]II-E-1 Dep. Exp.'!N26</f>
        <v>0</v>
      </c>
      <c r="O26" s="12">
        <f>'[10]II-E-1 Dep. Exp.'!O28+'[9]II-E-1 Dep. Exp.'!O26</f>
        <v>0</v>
      </c>
      <c r="P26" s="12">
        <f>'[10]II-E-1 Dep. Exp.'!P28+'[9]II-E-1 Dep. Exp.'!P26</f>
        <v>0</v>
      </c>
      <c r="Q26" s="12">
        <f t="shared" si="1"/>
        <v>15211430.382693131</v>
      </c>
      <c r="R26" s="12"/>
    </row>
    <row r="27" spans="1:18" s="4" customFormat="1" ht="11.25">
      <c r="A27" s="534">
        <f t="shared" si="0"/>
        <v>15</v>
      </c>
      <c r="B27" s="4" t="s">
        <v>721</v>
      </c>
      <c r="C27" s="4" t="s">
        <v>722</v>
      </c>
      <c r="D27" s="3"/>
      <c r="E27" s="12">
        <f>'[10]II-E-1 Dep. Exp.'!E29+'[9]II-E-1 Dep. Exp.'!E27</f>
        <v>22193.495999999999</v>
      </c>
      <c r="F27" s="12">
        <f>'[10]II-E-1 Dep. Exp.'!F29+'[9]II-E-1 Dep. Exp.'!F27</f>
        <v>0</v>
      </c>
      <c r="G27" s="12">
        <f>'[10]II-E-1 Dep. Exp.'!G29+'[9]II-E-1 Dep. Exp.'!G27</f>
        <v>54434.503857106552</v>
      </c>
      <c r="H27" s="12">
        <f t="shared" si="2"/>
        <v>76627.999857106552</v>
      </c>
      <c r="I27" s="194">
        <v>1</v>
      </c>
      <c r="J27" s="11">
        <f t="shared" si="3"/>
        <v>76627.999857106552</v>
      </c>
      <c r="K27" s="35" t="s">
        <v>1629</v>
      </c>
      <c r="L27" s="13" t="s">
        <v>517</v>
      </c>
      <c r="M27" s="12">
        <f>'[10]II-E-1 Dep. Exp.'!M29+'[9]II-E-1 Dep. Exp.'!M27</f>
        <v>76627.999857106552</v>
      </c>
      <c r="N27" s="12">
        <f>'[10]II-E-1 Dep. Exp.'!N29+'[9]II-E-1 Dep. Exp.'!N27</f>
        <v>0</v>
      </c>
      <c r="O27" s="12">
        <f>'[10]II-E-1 Dep. Exp.'!O29+'[9]II-E-1 Dep. Exp.'!O27</f>
        <v>0</v>
      </c>
      <c r="P27" s="12">
        <f>'[10]II-E-1 Dep. Exp.'!P29+'[9]II-E-1 Dep. Exp.'!P27</f>
        <v>0</v>
      </c>
      <c r="Q27" s="12">
        <f t="shared" si="1"/>
        <v>76627.999857106552</v>
      </c>
      <c r="R27" s="12"/>
    </row>
    <row r="28" spans="1:18" s="4" customFormat="1" ht="11.25">
      <c r="A28" s="534">
        <f t="shared" si="0"/>
        <v>16</v>
      </c>
      <c r="B28" s="4" t="s">
        <v>723</v>
      </c>
      <c r="C28" s="5" t="s">
        <v>782</v>
      </c>
      <c r="D28" s="3"/>
      <c r="E28" s="12">
        <f>'[10]II-E-1 Dep. Exp.'!E30+'[9]II-E-1 Dep. Exp.'!E28</f>
        <v>417589.11</v>
      </c>
      <c r="F28" s="12">
        <f>'[10]II-E-1 Dep. Exp.'!F30+'[9]II-E-1 Dep. Exp.'!F28</f>
        <v>0</v>
      </c>
      <c r="G28" s="12">
        <f>'[10]II-E-1 Dep. Exp.'!G30+'[9]II-E-1 Dep. Exp.'!G28</f>
        <v>201313.88231211167</v>
      </c>
      <c r="H28" s="12">
        <f t="shared" si="2"/>
        <v>618902.99231211166</v>
      </c>
      <c r="I28" s="194">
        <v>1</v>
      </c>
      <c r="J28" s="11">
        <f t="shared" si="3"/>
        <v>618902.99231211166</v>
      </c>
      <c r="K28" s="35" t="s">
        <v>1629</v>
      </c>
      <c r="L28" s="13" t="s">
        <v>517</v>
      </c>
      <c r="M28" s="12">
        <f>'[10]II-E-1 Dep. Exp.'!M30+'[9]II-E-1 Dep. Exp.'!M28</f>
        <v>618902.99231211166</v>
      </c>
      <c r="N28" s="12">
        <f>'[10]II-E-1 Dep. Exp.'!N30+'[9]II-E-1 Dep. Exp.'!N28</f>
        <v>0</v>
      </c>
      <c r="O28" s="12">
        <f>'[10]II-E-1 Dep. Exp.'!O30+'[9]II-E-1 Dep. Exp.'!O28</f>
        <v>0</v>
      </c>
      <c r="P28" s="12">
        <f>'[10]II-E-1 Dep. Exp.'!P30+'[9]II-E-1 Dep. Exp.'!P28</f>
        <v>0</v>
      </c>
      <c r="Q28" s="12">
        <f t="shared" si="1"/>
        <v>618902.99231211166</v>
      </c>
      <c r="R28" s="12"/>
    </row>
    <row r="29" spans="1:18" s="4" customFormat="1" ht="11.25">
      <c r="A29" s="534">
        <f t="shared" si="0"/>
        <v>17</v>
      </c>
      <c r="B29" s="4" t="s">
        <v>783</v>
      </c>
      <c r="C29" s="4" t="s">
        <v>498</v>
      </c>
      <c r="D29" s="3"/>
      <c r="E29" s="12">
        <f>'[10]II-E-1 Dep. Exp.'!E31+'[9]II-E-1 Dep. Exp.'!E29</f>
        <v>2614.6799999999998</v>
      </c>
      <c r="F29" s="12">
        <f>'[10]II-E-1 Dep. Exp.'!F31+'[9]II-E-1 Dep. Exp.'!F29</f>
        <v>0</v>
      </c>
      <c r="G29" s="12">
        <f>'[10]II-E-1 Dep. Exp.'!G31+'[9]II-E-1 Dep. Exp.'!G29</f>
        <v>-2316.6786847138442</v>
      </c>
      <c r="H29" s="12">
        <f t="shared" si="2"/>
        <v>298.00131528615566</v>
      </c>
      <c r="I29" s="194">
        <v>1</v>
      </c>
      <c r="J29" s="11">
        <f t="shared" si="3"/>
        <v>298.00131528615566</v>
      </c>
      <c r="K29" s="35" t="s">
        <v>1629</v>
      </c>
      <c r="L29" s="13" t="s">
        <v>517</v>
      </c>
      <c r="M29" s="12">
        <f>'[10]II-E-1 Dep. Exp.'!M31+'[9]II-E-1 Dep. Exp.'!M29</f>
        <v>298.0013152861556</v>
      </c>
      <c r="N29" s="12">
        <f>'[10]II-E-1 Dep. Exp.'!N31+'[9]II-E-1 Dep. Exp.'!N29</f>
        <v>0</v>
      </c>
      <c r="O29" s="12">
        <f>'[10]II-E-1 Dep. Exp.'!O31+'[9]II-E-1 Dep. Exp.'!O29</f>
        <v>0</v>
      </c>
      <c r="P29" s="12">
        <f>'[10]II-E-1 Dep. Exp.'!P31+'[9]II-E-1 Dep. Exp.'!P29</f>
        <v>0</v>
      </c>
      <c r="Q29" s="12">
        <f t="shared" si="1"/>
        <v>298.0013152861556</v>
      </c>
      <c r="R29" s="12"/>
    </row>
    <row r="30" spans="1:18" s="4" customFormat="1" ht="11.25">
      <c r="A30" s="534">
        <f t="shared" si="0"/>
        <v>18</v>
      </c>
      <c r="C30" s="4" t="s">
        <v>431</v>
      </c>
      <c r="D30" s="3"/>
      <c r="E30" s="12"/>
      <c r="F30" s="12"/>
      <c r="G30" s="12"/>
      <c r="H30" s="12"/>
      <c r="I30" s="191"/>
      <c r="J30" s="142"/>
      <c r="K30" s="12"/>
      <c r="L30" s="3"/>
      <c r="M30" s="12"/>
      <c r="N30" s="12"/>
      <c r="O30" s="12"/>
      <c r="P30" s="12"/>
      <c r="Q30" s="12">
        <f t="shared" si="1"/>
        <v>0</v>
      </c>
      <c r="R30" s="12"/>
    </row>
    <row r="31" spans="1:18" s="7" customFormat="1" ht="11.25">
      <c r="A31" s="534">
        <f t="shared" si="0"/>
        <v>19</v>
      </c>
      <c r="C31" s="33" t="s">
        <v>360</v>
      </c>
      <c r="D31" s="8"/>
      <c r="E31" s="23">
        <f>SUM(E21:E30)</f>
        <v>63266753.096000001</v>
      </c>
      <c r="F31" s="12">
        <f>SUM(F21:F30)</f>
        <v>13362.87</v>
      </c>
      <c r="G31" s="23">
        <f>SUM(G21:G30)</f>
        <v>20144427.678214271</v>
      </c>
      <c r="H31" s="23">
        <f>SUM(H21:H30)</f>
        <v>83397817.904214278</v>
      </c>
      <c r="I31" s="196"/>
      <c r="J31" s="23">
        <f>SUM(J21:J30)</f>
        <v>83397817.904214278</v>
      </c>
      <c r="K31" s="23"/>
      <c r="L31" s="8"/>
      <c r="M31" s="23">
        <f>SUM(M21:M30)</f>
        <v>83397817.904214278</v>
      </c>
      <c r="N31" s="23">
        <f>SUM(N21:N30)</f>
        <v>0</v>
      </c>
      <c r="O31" s="23">
        <f>SUM(O21:O30)</f>
        <v>0</v>
      </c>
      <c r="P31" s="23">
        <f>SUM(P21:P30)</f>
        <v>0</v>
      </c>
      <c r="Q31" s="23">
        <f>SUM(Q21:Q30)</f>
        <v>83397817.904214278</v>
      </c>
      <c r="R31" s="23"/>
    </row>
    <row r="32" spans="1:18" s="4" customFormat="1" ht="11.25">
      <c r="A32" s="534">
        <f t="shared" si="0"/>
        <v>20</v>
      </c>
      <c r="D32" s="3"/>
      <c r="E32" s="12"/>
      <c r="F32" s="12"/>
      <c r="G32" s="12"/>
      <c r="H32" s="12"/>
      <c r="I32" s="191"/>
      <c r="J32" s="16"/>
      <c r="K32" s="12"/>
      <c r="L32" s="3"/>
      <c r="M32" s="12"/>
      <c r="N32" s="12"/>
      <c r="O32" s="12"/>
      <c r="P32" s="12"/>
      <c r="Q32" s="12"/>
      <c r="R32" s="12"/>
    </row>
    <row r="33" spans="1:18" s="7" customFormat="1" ht="11.25">
      <c r="A33" s="534">
        <f t="shared" si="0"/>
        <v>21</v>
      </c>
      <c r="B33" s="7" t="s">
        <v>581</v>
      </c>
      <c r="D33" s="8" t="s">
        <v>493</v>
      </c>
      <c r="E33" s="23"/>
      <c r="F33" s="23"/>
      <c r="G33" s="23"/>
      <c r="H33" s="23"/>
      <c r="I33" s="196"/>
      <c r="J33" s="89"/>
      <c r="K33" s="23"/>
      <c r="L33" s="8"/>
      <c r="M33" s="23"/>
      <c r="N33" s="23"/>
      <c r="O33" s="23"/>
      <c r="P33" s="23"/>
      <c r="Q33" s="23"/>
      <c r="R33" s="23"/>
    </row>
    <row r="34" spans="1:18" s="4" customFormat="1" ht="11.25">
      <c r="A34" s="534">
        <f t="shared" si="0"/>
        <v>22</v>
      </c>
      <c r="B34" s="4" t="s">
        <v>500</v>
      </c>
      <c r="C34" s="4" t="s">
        <v>10</v>
      </c>
      <c r="D34" s="3"/>
      <c r="E34" s="12">
        <f>'[10]II-E-1 Dep. Exp.'!E36+'[9]II-E-1 Dep. Exp.'!E34</f>
        <v>38685.56</v>
      </c>
      <c r="F34" s="12">
        <f>'[10]II-E-1 Dep. Exp.'!F36+'[9]II-E-1 Dep. Exp.'!F34</f>
        <v>0</v>
      </c>
      <c r="G34" s="12">
        <f>'[10]II-E-1 Dep. Exp.'!G36+'[9]II-E-1 Dep. Exp.'!G34</f>
        <v>52706.435285215935</v>
      </c>
      <c r="H34" s="12">
        <f t="shared" ref="H34:H49" si="4">+E34-F34+G34</f>
        <v>91391.995285215933</v>
      </c>
      <c r="I34" s="194">
        <v>1</v>
      </c>
      <c r="J34" s="11">
        <f>SUM((H34-M34)*I34)+M34</f>
        <v>91391.995285215933</v>
      </c>
      <c r="K34" s="35" t="s">
        <v>1629</v>
      </c>
      <c r="L34" s="13" t="s">
        <v>517</v>
      </c>
      <c r="M34" s="12">
        <f>'[10]II-E-1 Dep. Exp.'!M36+'[9]II-E-1 Dep. Exp.'!M34</f>
        <v>0</v>
      </c>
      <c r="N34" s="12">
        <f>'[10]II-E-1 Dep. Exp.'!N36+'[9]II-E-1 Dep. Exp.'!N34</f>
        <v>91391.995285215933</v>
      </c>
      <c r="O34" s="12">
        <f>'[10]II-E-1 Dep. Exp.'!O36+'[9]II-E-1 Dep. Exp.'!O34</f>
        <v>0</v>
      </c>
      <c r="P34" s="12">
        <f>'[10]II-E-1 Dep. Exp.'!P36+'[9]II-E-1 Dep. Exp.'!P34</f>
        <v>0</v>
      </c>
      <c r="Q34" s="12">
        <f t="shared" ref="Q34:Q49" si="5">SUM(M34:P34)</f>
        <v>91391.995285215933</v>
      </c>
      <c r="R34" s="12"/>
    </row>
    <row r="35" spans="1:18" s="4" customFormat="1" ht="11.25">
      <c r="A35" s="534">
        <f t="shared" si="0"/>
        <v>23</v>
      </c>
      <c r="B35" s="4" t="s">
        <v>501</v>
      </c>
      <c r="C35" s="5" t="s">
        <v>5</v>
      </c>
      <c r="D35" s="3"/>
      <c r="E35" s="12">
        <f>'[10]II-E-1 Dep. Exp.'!E37+'[9]II-E-1 Dep. Exp.'!E35</f>
        <v>197408.39</v>
      </c>
      <c r="F35" s="12">
        <f>'[10]II-E-1 Dep. Exp.'!F37+'[9]II-E-1 Dep. Exp.'!F35</f>
        <v>0</v>
      </c>
      <c r="G35" s="12">
        <f>'[10]II-E-1 Dep. Exp.'!G37+'[9]II-E-1 Dep. Exp.'!G35</f>
        <v>47268.950647427424</v>
      </c>
      <c r="H35" s="12">
        <f t="shared" si="4"/>
        <v>244677.34064742742</v>
      </c>
      <c r="I35" s="194">
        <v>1</v>
      </c>
      <c r="J35" s="11">
        <f>SUM((H35-M35)*I35)+M35</f>
        <v>244677.34064742742</v>
      </c>
      <c r="K35" s="35" t="s">
        <v>1629</v>
      </c>
      <c r="L35" s="13" t="s">
        <v>517</v>
      </c>
      <c r="M35" s="12">
        <f>'[10]II-E-1 Dep. Exp.'!M37+'[9]II-E-1 Dep. Exp.'!M35</f>
        <v>0</v>
      </c>
      <c r="N35" s="12">
        <f>'[10]II-E-1 Dep. Exp.'!N37+'[9]II-E-1 Dep. Exp.'!N35</f>
        <v>244677.34064742742</v>
      </c>
      <c r="O35" s="12">
        <f>'[10]II-E-1 Dep. Exp.'!O37+'[9]II-E-1 Dep. Exp.'!O35</f>
        <v>0</v>
      </c>
      <c r="P35" s="12">
        <f>'[10]II-E-1 Dep. Exp.'!P37+'[9]II-E-1 Dep. Exp.'!P35</f>
        <v>0</v>
      </c>
      <c r="Q35" s="12">
        <f t="shared" si="5"/>
        <v>244677.34064742742</v>
      </c>
      <c r="R35" s="12"/>
    </row>
    <row r="36" spans="1:18" s="4" customFormat="1" ht="11.25">
      <c r="A36" s="534">
        <f t="shared" si="0"/>
        <v>24</v>
      </c>
      <c r="B36" s="4" t="s">
        <v>502</v>
      </c>
      <c r="C36" s="4" t="s">
        <v>714</v>
      </c>
      <c r="D36" s="3"/>
      <c r="E36" s="12">
        <f>'[10]II-E-1 Dep. Exp.'!E38+'[9]II-E-1 Dep. Exp.'!E36</f>
        <v>8944350.1799999997</v>
      </c>
      <c r="F36" s="12">
        <f>'[10]II-E-1 Dep. Exp.'!F38+'[9]II-E-1 Dep. Exp.'!F36</f>
        <v>0</v>
      </c>
      <c r="G36" s="12">
        <f>'[10]II-E-1 Dep. Exp.'!G38+'[9]II-E-1 Dep. Exp.'!G36</f>
        <v>1060829.2935474529</v>
      </c>
      <c r="H36" s="12">
        <f t="shared" si="4"/>
        <v>10005179.473547453</v>
      </c>
      <c r="I36" s="194">
        <v>1</v>
      </c>
      <c r="J36" s="11">
        <f>SUM((H36-M36)*I36)+M36</f>
        <v>10005179.473547453</v>
      </c>
      <c r="K36" s="35" t="s">
        <v>1629</v>
      </c>
      <c r="L36" s="13" t="s">
        <v>517</v>
      </c>
      <c r="M36" s="12">
        <f>'[10]II-E-1 Dep. Exp.'!M38+'[9]II-E-1 Dep. Exp.'!M36</f>
        <v>0</v>
      </c>
      <c r="N36" s="12">
        <f>'[10]II-E-1 Dep. Exp.'!N38+'[9]II-E-1 Dep. Exp.'!N36</f>
        <v>10005179.473547453</v>
      </c>
      <c r="O36" s="12">
        <f>'[10]II-E-1 Dep. Exp.'!O38+'[9]II-E-1 Dep. Exp.'!O36</f>
        <v>0</v>
      </c>
      <c r="P36" s="12">
        <f>'[10]II-E-1 Dep. Exp.'!P38+'[9]II-E-1 Dep. Exp.'!P36</f>
        <v>0</v>
      </c>
      <c r="Q36" s="12">
        <f t="shared" si="5"/>
        <v>10005179.473547453</v>
      </c>
      <c r="R36" s="12"/>
    </row>
    <row r="37" spans="1:18" s="4" customFormat="1" ht="11.25">
      <c r="A37" s="534">
        <f t="shared" si="0"/>
        <v>25</v>
      </c>
      <c r="B37" s="4" t="s">
        <v>503</v>
      </c>
      <c r="C37" s="4" t="s">
        <v>504</v>
      </c>
      <c r="D37" s="3"/>
      <c r="E37" s="12">
        <f>'[10]II-E-1 Dep. Exp.'!E39+'[9]II-E-1 Dep. Exp.'!E37</f>
        <v>0</v>
      </c>
      <c r="F37" s="12">
        <f>'[10]II-E-1 Dep. Exp.'!F39+'[9]II-E-1 Dep. Exp.'!F37</f>
        <v>0</v>
      </c>
      <c r="G37" s="12">
        <f>'[10]II-E-1 Dep. Exp.'!G39+'[9]II-E-1 Dep. Exp.'!G37</f>
        <v>0</v>
      </c>
      <c r="H37" s="12">
        <v>0</v>
      </c>
      <c r="I37" s="194">
        <v>0</v>
      </c>
      <c r="J37" s="11">
        <v>0</v>
      </c>
      <c r="K37" s="35" t="s">
        <v>1629</v>
      </c>
      <c r="L37" s="13" t="s">
        <v>517</v>
      </c>
      <c r="M37" s="12">
        <f>'[10]II-E-1 Dep. Exp.'!M39+'[9]II-E-1 Dep. Exp.'!M37</f>
        <v>0</v>
      </c>
      <c r="N37" s="12">
        <f>'[10]II-E-1 Dep. Exp.'!N39+'[9]II-E-1 Dep. Exp.'!N37</f>
        <v>0</v>
      </c>
      <c r="O37" s="12">
        <f>'[10]II-E-1 Dep. Exp.'!O39+'[9]II-E-1 Dep. Exp.'!O37</f>
        <v>0</v>
      </c>
      <c r="P37" s="12">
        <f>'[10]II-E-1 Dep. Exp.'!P39+'[9]II-E-1 Dep. Exp.'!P37</f>
        <v>0</v>
      </c>
      <c r="Q37" s="12">
        <v>0</v>
      </c>
      <c r="R37" s="12"/>
    </row>
    <row r="38" spans="1:18" s="4" customFormat="1" ht="11.25">
      <c r="A38" s="534">
        <f t="shared" si="0"/>
        <v>26</v>
      </c>
      <c r="B38" s="4" t="s">
        <v>505</v>
      </c>
      <c r="C38" s="5" t="s">
        <v>506</v>
      </c>
      <c r="D38" s="3"/>
      <c r="E38" s="12">
        <f>'[10]II-E-1 Dep. Exp.'!E40+'[9]II-E-1 Dep. Exp.'!E38</f>
        <v>30689095.600000001</v>
      </c>
      <c r="F38" s="12">
        <f>'[10]II-E-1 Dep. Exp.'!F40+'[9]II-E-1 Dep. Exp.'!F38</f>
        <v>0</v>
      </c>
      <c r="G38" s="12">
        <f>'[10]II-E-1 Dep. Exp.'!G40+'[9]II-E-1 Dep. Exp.'!G38</f>
        <v>-5002453.4275109638</v>
      </c>
      <c r="H38" s="12">
        <f t="shared" si="4"/>
        <v>25686642.17248904</v>
      </c>
      <c r="I38" s="194">
        <v>1</v>
      </c>
      <c r="J38" s="11">
        <f t="shared" ref="J38:J49" si="6">SUM((H38-M38)*I38)+M38</f>
        <v>25686642.17248904</v>
      </c>
      <c r="K38" s="35" t="s">
        <v>1629</v>
      </c>
      <c r="L38" s="13" t="s">
        <v>517</v>
      </c>
      <c r="M38" s="12">
        <f>'[10]II-E-1 Dep. Exp.'!M40+'[9]II-E-1 Dep. Exp.'!M38</f>
        <v>0</v>
      </c>
      <c r="N38" s="12">
        <f>'[10]II-E-1 Dep. Exp.'!N40+'[9]II-E-1 Dep. Exp.'!N38</f>
        <v>25686642.172489036</v>
      </c>
      <c r="O38" s="12">
        <f>'[10]II-E-1 Dep. Exp.'!O40+'[9]II-E-1 Dep. Exp.'!O38</f>
        <v>0</v>
      </c>
      <c r="P38" s="12">
        <f>'[10]II-E-1 Dep. Exp.'!P40+'[9]II-E-1 Dep. Exp.'!P38</f>
        <v>0</v>
      </c>
      <c r="Q38" s="12">
        <f t="shared" si="5"/>
        <v>25686642.172489036</v>
      </c>
      <c r="R38" s="12"/>
    </row>
    <row r="39" spans="1:18" s="4" customFormat="1" ht="11.25">
      <c r="A39" s="534">
        <f t="shared" si="0"/>
        <v>27</v>
      </c>
      <c r="B39" s="4" t="s">
        <v>507</v>
      </c>
      <c r="C39" s="4" t="s">
        <v>720</v>
      </c>
      <c r="D39" s="3"/>
      <c r="E39" s="12">
        <f>'[10]II-E-1 Dep. Exp.'!E41+'[9]II-E-1 Dep. Exp.'!E39</f>
        <v>22990571.370000001</v>
      </c>
      <c r="F39" s="12">
        <f>'[10]II-E-1 Dep. Exp.'!F41+'[9]II-E-1 Dep. Exp.'!F39</f>
        <v>0</v>
      </c>
      <c r="G39" s="12">
        <f>'[10]II-E-1 Dep. Exp.'!G41+'[9]II-E-1 Dep. Exp.'!G39</f>
        <v>852830.44383866014</v>
      </c>
      <c r="H39" s="12">
        <f t="shared" si="4"/>
        <v>23843401.813838661</v>
      </c>
      <c r="I39" s="194">
        <v>1</v>
      </c>
      <c r="J39" s="11">
        <f t="shared" si="6"/>
        <v>23843401.813838661</v>
      </c>
      <c r="K39" s="35" t="s">
        <v>1629</v>
      </c>
      <c r="L39" s="13" t="s">
        <v>517</v>
      </c>
      <c r="M39" s="12">
        <f>'[10]II-E-1 Dep. Exp.'!M41+'[9]II-E-1 Dep. Exp.'!M39</f>
        <v>0</v>
      </c>
      <c r="N39" s="12">
        <f>'[10]II-E-1 Dep. Exp.'!N41+'[9]II-E-1 Dep. Exp.'!N39</f>
        <v>23843401.813838661</v>
      </c>
      <c r="O39" s="12">
        <f>'[10]II-E-1 Dep. Exp.'!O41+'[9]II-E-1 Dep. Exp.'!O39</f>
        <v>0</v>
      </c>
      <c r="P39" s="12">
        <f>'[10]II-E-1 Dep. Exp.'!P41+'[9]II-E-1 Dep. Exp.'!P39</f>
        <v>0</v>
      </c>
      <c r="Q39" s="12">
        <f t="shared" si="5"/>
        <v>23843401.813838661</v>
      </c>
      <c r="R39" s="12"/>
    </row>
    <row r="40" spans="1:18" s="4" customFormat="1" ht="11.25">
      <c r="A40" s="534">
        <f t="shared" si="0"/>
        <v>28</v>
      </c>
      <c r="B40" s="4" t="s">
        <v>469</v>
      </c>
      <c r="C40" s="4" t="s">
        <v>470</v>
      </c>
      <c r="D40" s="3"/>
      <c r="E40" s="12">
        <f>'[10]II-E-1 Dep. Exp.'!E42+'[9]II-E-1 Dep. Exp.'!E40</f>
        <v>1791706.56</v>
      </c>
      <c r="F40" s="12">
        <f>'[10]II-E-1 Dep. Exp.'!F42+'[9]II-E-1 Dep. Exp.'!F40</f>
        <v>0</v>
      </c>
      <c r="G40" s="12">
        <f>'[10]II-E-1 Dep. Exp.'!G42+'[9]II-E-1 Dep. Exp.'!G40</f>
        <v>-822541.36124737991</v>
      </c>
      <c r="H40" s="12">
        <f t="shared" si="4"/>
        <v>969165.19875262014</v>
      </c>
      <c r="I40" s="194">
        <v>1</v>
      </c>
      <c r="J40" s="11">
        <f t="shared" si="6"/>
        <v>969165.19875262014</v>
      </c>
      <c r="K40" s="35" t="s">
        <v>1629</v>
      </c>
      <c r="L40" s="13" t="s">
        <v>517</v>
      </c>
      <c r="M40" s="12">
        <f>'[10]II-E-1 Dep. Exp.'!M42+'[9]II-E-1 Dep. Exp.'!M40</f>
        <v>0</v>
      </c>
      <c r="N40" s="12">
        <f>'[10]II-E-1 Dep. Exp.'!N42+'[9]II-E-1 Dep. Exp.'!N40</f>
        <v>969165.19875262002</v>
      </c>
      <c r="O40" s="12">
        <f>'[10]II-E-1 Dep. Exp.'!O42+'[9]II-E-1 Dep. Exp.'!O40</f>
        <v>0</v>
      </c>
      <c r="P40" s="12">
        <f>'[10]II-E-1 Dep. Exp.'!P42+'[9]II-E-1 Dep. Exp.'!P40</f>
        <v>0</v>
      </c>
      <c r="Q40" s="12">
        <f t="shared" si="5"/>
        <v>969165.19875262002</v>
      </c>
      <c r="R40" s="12"/>
    </row>
    <row r="41" spans="1:18" s="4" customFormat="1" ht="11.25">
      <c r="A41" s="534">
        <f t="shared" si="0"/>
        <v>29</v>
      </c>
      <c r="B41" s="4" t="s">
        <v>471</v>
      </c>
      <c r="C41" s="5" t="s">
        <v>22</v>
      </c>
      <c r="D41" s="3"/>
      <c r="E41" s="12">
        <f>'[10]II-E-1 Dep. Exp.'!E43+'[9]II-E-1 Dep. Exp.'!E41</f>
        <v>8932732.379999999</v>
      </c>
      <c r="F41" s="12">
        <f>'[10]II-E-1 Dep. Exp.'!F43+'[9]II-E-1 Dep. Exp.'!F41</f>
        <v>0</v>
      </c>
      <c r="G41" s="12">
        <f>'[10]II-E-1 Dep. Exp.'!G43+'[9]II-E-1 Dep. Exp.'!G41</f>
        <v>121899.12439940358</v>
      </c>
      <c r="H41" s="12">
        <f t="shared" si="4"/>
        <v>9054631.5043994021</v>
      </c>
      <c r="I41" s="194">
        <v>1</v>
      </c>
      <c r="J41" s="11">
        <f t="shared" si="6"/>
        <v>9054631.5043994021</v>
      </c>
      <c r="K41" s="35" t="s">
        <v>1629</v>
      </c>
      <c r="L41" s="13" t="s">
        <v>517</v>
      </c>
      <c r="M41" s="12">
        <f>'[10]II-E-1 Dep. Exp.'!M43+'[9]II-E-1 Dep. Exp.'!M41</f>
        <v>0</v>
      </c>
      <c r="N41" s="12">
        <f>'[10]II-E-1 Dep. Exp.'!N43+'[9]II-E-1 Dep. Exp.'!N41</f>
        <v>9054631.5043994039</v>
      </c>
      <c r="O41" s="12">
        <f>'[10]II-E-1 Dep. Exp.'!O43+'[9]II-E-1 Dep. Exp.'!O41</f>
        <v>0</v>
      </c>
      <c r="P41" s="12">
        <f>'[10]II-E-1 Dep. Exp.'!P43+'[9]II-E-1 Dep. Exp.'!P41</f>
        <v>0</v>
      </c>
      <c r="Q41" s="12">
        <f t="shared" si="5"/>
        <v>9054631.5043994039</v>
      </c>
      <c r="R41" s="12"/>
    </row>
    <row r="42" spans="1:18" s="4" customFormat="1" ht="11.25">
      <c r="A42" s="534">
        <f t="shared" si="0"/>
        <v>30</v>
      </c>
      <c r="B42" s="4" t="s">
        <v>23</v>
      </c>
      <c r="C42" s="4" t="s">
        <v>24</v>
      </c>
      <c r="D42" s="3"/>
      <c r="E42" s="12">
        <f>'[10]II-E-1 Dep. Exp.'!E44+'[9]II-E-1 Dep. Exp.'!E42</f>
        <v>17594510.619999997</v>
      </c>
      <c r="F42" s="12">
        <f>'[10]II-E-1 Dep. Exp.'!F44+'[9]II-E-1 Dep. Exp.'!F42</f>
        <v>0</v>
      </c>
      <c r="G42" s="12">
        <f>'[10]II-E-1 Dep. Exp.'!G44+'[9]II-E-1 Dep. Exp.'!G42</f>
        <v>6185444.517601572</v>
      </c>
      <c r="H42" s="12">
        <f t="shared" si="4"/>
        <v>23779955.137601569</v>
      </c>
      <c r="I42" s="194">
        <v>1</v>
      </c>
      <c r="J42" s="11">
        <f t="shared" si="6"/>
        <v>23779955.137601569</v>
      </c>
      <c r="K42" s="35" t="s">
        <v>1629</v>
      </c>
      <c r="L42" s="13" t="s">
        <v>517</v>
      </c>
      <c r="M42" s="12">
        <f>'[10]II-E-1 Dep. Exp.'!M44+'[9]II-E-1 Dep. Exp.'!M42</f>
        <v>0</v>
      </c>
      <c r="N42" s="12">
        <f>'[10]II-E-1 Dep. Exp.'!N44+'[9]II-E-1 Dep. Exp.'!N42</f>
        <v>23779955.137601569</v>
      </c>
      <c r="O42" s="12">
        <f>'[10]II-E-1 Dep. Exp.'!O44+'[9]II-E-1 Dep. Exp.'!O42</f>
        <v>0</v>
      </c>
      <c r="P42" s="12">
        <f>'[10]II-E-1 Dep. Exp.'!P44+'[9]II-E-1 Dep. Exp.'!P42</f>
        <v>0</v>
      </c>
      <c r="Q42" s="12">
        <f t="shared" si="5"/>
        <v>23779955.137601569</v>
      </c>
      <c r="R42" s="12"/>
    </row>
    <row r="43" spans="1:18" s="4" customFormat="1" ht="11.25">
      <c r="A43" s="534">
        <f t="shared" si="0"/>
        <v>31</v>
      </c>
      <c r="B43" s="4" t="s">
        <v>25</v>
      </c>
      <c r="C43" s="5" t="s">
        <v>752</v>
      </c>
      <c r="D43" s="3"/>
      <c r="E43" s="12">
        <f>'[10]II-E-1 Dep. Exp.'!E45+'[9]II-E-1 Dep. Exp.'!E43</f>
        <v>13518111.800000001</v>
      </c>
      <c r="F43" s="12">
        <f>'[10]II-E-1 Dep. Exp.'!F45+'[9]II-E-1 Dep. Exp.'!F43</f>
        <v>0</v>
      </c>
      <c r="G43" s="12">
        <f>'[10]II-E-1 Dep. Exp.'!G45+'[9]II-E-1 Dep. Exp.'!G43</f>
        <v>-6989038.2684409721</v>
      </c>
      <c r="H43" s="12">
        <f t="shared" si="4"/>
        <v>6529073.5315590287</v>
      </c>
      <c r="I43" s="194">
        <v>1</v>
      </c>
      <c r="J43" s="11">
        <f t="shared" si="6"/>
        <v>6529073.5315590287</v>
      </c>
      <c r="K43" s="35" t="s">
        <v>1629</v>
      </c>
      <c r="L43" s="13" t="s">
        <v>517</v>
      </c>
      <c r="M43" s="12">
        <f>'[10]II-E-1 Dep. Exp.'!M45+'[9]II-E-1 Dep. Exp.'!M43</f>
        <v>0</v>
      </c>
      <c r="N43" s="12">
        <f>'[10]II-E-1 Dep. Exp.'!N45+'[9]II-E-1 Dep. Exp.'!N43</f>
        <v>6529073.5315590277</v>
      </c>
      <c r="O43" s="12">
        <f>'[10]II-E-1 Dep. Exp.'!O45+'[9]II-E-1 Dep. Exp.'!O43</f>
        <v>0</v>
      </c>
      <c r="P43" s="12">
        <f>'[10]II-E-1 Dep. Exp.'!P45+'[9]II-E-1 Dep. Exp.'!P43</f>
        <v>0</v>
      </c>
      <c r="Q43" s="12">
        <f t="shared" si="5"/>
        <v>6529073.5315590277</v>
      </c>
      <c r="R43" s="11"/>
    </row>
    <row r="44" spans="1:18" s="4" customFormat="1" ht="11.25">
      <c r="A44" s="534">
        <f t="shared" si="0"/>
        <v>32</v>
      </c>
      <c r="B44" s="4" t="s">
        <v>753</v>
      </c>
      <c r="C44" s="4" t="s">
        <v>754</v>
      </c>
      <c r="D44" s="3"/>
      <c r="E44" s="12">
        <f>'[10]II-E-1 Dep. Exp.'!E46+'[9]II-E-1 Dep. Exp.'!E44</f>
        <v>30399260.27</v>
      </c>
      <c r="F44" s="12">
        <f>'[10]II-E-1 Dep. Exp.'!F46+'[9]II-E-1 Dep. Exp.'!F44</f>
        <v>0</v>
      </c>
      <c r="G44" s="12">
        <f>'[10]II-E-1 Dep. Exp.'!G46+'[9]II-E-1 Dep. Exp.'!G44</f>
        <v>-784076.63296498614</v>
      </c>
      <c r="H44" s="12">
        <f t="shared" si="4"/>
        <v>29615183.637035012</v>
      </c>
      <c r="I44" s="194">
        <v>1</v>
      </c>
      <c r="J44" s="11">
        <f t="shared" si="6"/>
        <v>29615183.637035012</v>
      </c>
      <c r="K44" s="35" t="s">
        <v>1629</v>
      </c>
      <c r="L44" s="13" t="s">
        <v>517</v>
      </c>
      <c r="M44" s="12">
        <f>'[10]II-E-1 Dep. Exp.'!M46+'[9]II-E-1 Dep. Exp.'!M44</f>
        <v>0</v>
      </c>
      <c r="N44" s="12">
        <f>'[10]II-E-1 Dep. Exp.'!N46+'[9]II-E-1 Dep. Exp.'!N44</f>
        <v>0</v>
      </c>
      <c r="O44" s="12">
        <f>'[10]II-E-1 Dep. Exp.'!O46+'[9]II-E-1 Dep. Exp.'!O44</f>
        <v>29615183.637035012</v>
      </c>
      <c r="P44" s="12">
        <f>'[10]II-E-1 Dep. Exp.'!P46+'[9]II-E-1 Dep. Exp.'!P44</f>
        <v>0</v>
      </c>
      <c r="Q44" s="12">
        <f t="shared" si="5"/>
        <v>29615183.637035012</v>
      </c>
      <c r="R44" s="12"/>
    </row>
    <row r="45" spans="1:18" s="4" customFormat="1" ht="11.25">
      <c r="A45" s="534">
        <f t="shared" si="0"/>
        <v>33</v>
      </c>
      <c r="B45" s="4" t="s">
        <v>755</v>
      </c>
      <c r="C45" s="4" t="s">
        <v>756</v>
      </c>
      <c r="D45" s="3"/>
      <c r="E45" s="12">
        <f>'[10]II-E-1 Dep. Exp.'!E47+'[9]II-E-1 Dep. Exp.'!E45</f>
        <v>2080967.31</v>
      </c>
      <c r="F45" s="12">
        <f>'[10]II-E-1 Dep. Exp.'!F47+'[9]II-E-1 Dep. Exp.'!F45</f>
        <v>0</v>
      </c>
      <c r="G45" s="12">
        <f>'[10]II-E-1 Dep. Exp.'!G47+'[9]II-E-1 Dep. Exp.'!G45</f>
        <v>-212236.13706011057</v>
      </c>
      <c r="H45" s="12">
        <f t="shared" si="4"/>
        <v>1868731.1729398896</v>
      </c>
      <c r="I45" s="194">
        <v>1</v>
      </c>
      <c r="J45" s="11">
        <f t="shared" si="6"/>
        <v>1868731.1729398896</v>
      </c>
      <c r="K45" s="35" t="s">
        <v>1629</v>
      </c>
      <c r="L45" s="13" t="s">
        <v>517</v>
      </c>
      <c r="M45" s="12">
        <f>'[10]II-E-1 Dep. Exp.'!M47+'[9]II-E-1 Dep. Exp.'!M45</f>
        <v>0</v>
      </c>
      <c r="N45" s="12">
        <f>'[10]II-E-1 Dep. Exp.'!N47+'[9]II-E-1 Dep. Exp.'!N45</f>
        <v>1868731.1729398896</v>
      </c>
      <c r="O45" s="12">
        <f>'[10]II-E-1 Dep. Exp.'!O47+'[9]II-E-1 Dep. Exp.'!O45</f>
        <v>0</v>
      </c>
      <c r="P45" s="12">
        <f>'[10]II-E-1 Dep. Exp.'!P47+'[9]II-E-1 Dep. Exp.'!P45</f>
        <v>0</v>
      </c>
      <c r="Q45" s="12">
        <f t="shared" si="5"/>
        <v>1868731.1729398896</v>
      </c>
      <c r="R45" s="12"/>
    </row>
    <row r="46" spans="1:18" s="4" customFormat="1" ht="11.25">
      <c r="A46" s="534">
        <f t="shared" si="0"/>
        <v>34</v>
      </c>
      <c r="B46" s="4" t="s">
        <v>757</v>
      </c>
      <c r="C46" s="4" t="s">
        <v>758</v>
      </c>
      <c r="D46" s="3"/>
      <c r="E46" s="12">
        <f>'[10]II-E-1 Dep. Exp.'!E48+'[9]II-E-1 Dep. Exp.'!E46</f>
        <v>2511.2399999999998</v>
      </c>
      <c r="F46" s="12">
        <f>'[10]II-E-1 Dep. Exp.'!F48+'[9]II-E-1 Dep. Exp.'!F46</f>
        <v>0</v>
      </c>
      <c r="G46" s="12">
        <f>'[10]II-E-1 Dep. Exp.'!G48+'[9]II-E-1 Dep. Exp.'!G46</f>
        <v>-1160.2412437856747</v>
      </c>
      <c r="H46" s="12">
        <f t="shared" si="4"/>
        <v>1350.9987562143251</v>
      </c>
      <c r="I46" s="194">
        <v>1</v>
      </c>
      <c r="J46" s="11">
        <f t="shared" si="6"/>
        <v>1350.9987562143251</v>
      </c>
      <c r="K46" s="35" t="s">
        <v>1629</v>
      </c>
      <c r="L46" s="13" t="s">
        <v>517</v>
      </c>
      <c r="M46" s="12">
        <f>'[10]II-E-1 Dep. Exp.'!M48+'[9]II-E-1 Dep. Exp.'!M46</f>
        <v>0</v>
      </c>
      <c r="N46" s="12">
        <f>'[10]II-E-1 Dep. Exp.'!N48+'[9]II-E-1 Dep. Exp.'!N46</f>
        <v>1350.9987562143251</v>
      </c>
      <c r="O46" s="12">
        <f>'[10]II-E-1 Dep. Exp.'!O48+'[9]II-E-1 Dep. Exp.'!O46</f>
        <v>0</v>
      </c>
      <c r="P46" s="12">
        <f>'[10]II-E-1 Dep. Exp.'!P48+'[9]II-E-1 Dep. Exp.'!P46</f>
        <v>0</v>
      </c>
      <c r="Q46" s="12">
        <f t="shared" si="5"/>
        <v>1350.9987562143251</v>
      </c>
      <c r="R46" s="12"/>
    </row>
    <row r="47" spans="1:18" s="4" customFormat="1" ht="11.25">
      <c r="A47" s="534">
        <f t="shared" ref="A47:A68" si="7">+A46+1</f>
        <v>35</v>
      </c>
      <c r="B47" s="4" t="s">
        <v>939</v>
      </c>
      <c r="C47" s="4" t="s">
        <v>759</v>
      </c>
      <c r="D47" s="3"/>
      <c r="E47" s="12">
        <f>'[10]II-E-1 Dep. Exp.'!E49+'[9]II-E-1 Dep. Exp.'!E47</f>
        <v>3609951.5100000002</v>
      </c>
      <c r="F47" s="12">
        <f>'[10]II-E-1 Dep. Exp.'!F49+'[9]II-E-1 Dep. Exp.'!F47</f>
        <v>0</v>
      </c>
      <c r="G47" s="12">
        <f>'[10]II-E-1 Dep. Exp.'!G49+'[9]II-E-1 Dep. Exp.'!G47</f>
        <v>-873682.73232232814</v>
      </c>
      <c r="H47" s="12">
        <f t="shared" si="4"/>
        <v>2736268.777677672</v>
      </c>
      <c r="I47" s="194">
        <v>1</v>
      </c>
      <c r="J47" s="11">
        <f t="shared" si="6"/>
        <v>2736268.777677672</v>
      </c>
      <c r="K47" s="35" t="s">
        <v>1629</v>
      </c>
      <c r="L47" s="13" t="s">
        <v>517</v>
      </c>
      <c r="M47" s="12">
        <f>'[10]II-E-1 Dep. Exp.'!M49+'[9]II-E-1 Dep. Exp.'!M47</f>
        <v>0</v>
      </c>
      <c r="N47" s="12">
        <f>'[10]II-E-1 Dep. Exp.'!N49+'[9]II-E-1 Dep. Exp.'!N47</f>
        <v>2736268.777677672</v>
      </c>
      <c r="O47" s="12">
        <f>'[10]II-E-1 Dep. Exp.'!O49+'[9]II-E-1 Dep. Exp.'!O47</f>
        <v>0</v>
      </c>
      <c r="P47" s="12">
        <f>'[10]II-E-1 Dep. Exp.'!P49+'[9]II-E-1 Dep. Exp.'!P47</f>
        <v>0</v>
      </c>
      <c r="Q47" s="12">
        <f t="shared" si="5"/>
        <v>2736268.777677672</v>
      </c>
      <c r="R47" s="12"/>
    </row>
    <row r="48" spans="1:18" s="4" customFormat="1" ht="11.25">
      <c r="A48" s="534">
        <f t="shared" si="7"/>
        <v>36</v>
      </c>
      <c r="C48" s="1323" t="s">
        <v>1449</v>
      </c>
      <c r="D48" s="3"/>
      <c r="E48" s="12">
        <f>'[10]II-E-1 Dep. Exp.'!E50+'[9]II-E-1 Dep. Exp.'!E48</f>
        <v>208284.91</v>
      </c>
      <c r="F48" s="12">
        <f>'[10]II-E-1 Dep. Exp.'!F50+'[9]II-E-1 Dep. Exp.'!F48</f>
        <v>0</v>
      </c>
      <c r="G48" s="12">
        <f>'[10]II-E-1 Dep. Exp.'!G50+'[9]II-E-1 Dep. Exp.'!G48</f>
        <v>0</v>
      </c>
      <c r="H48" s="12">
        <f>+E48-F48+G48</f>
        <v>208284.91</v>
      </c>
      <c r="I48" s="194">
        <v>1</v>
      </c>
      <c r="J48" s="11">
        <f>SUM((H48-M48)*I48)+M48</f>
        <v>208284.91</v>
      </c>
      <c r="K48" s="35" t="s">
        <v>1629</v>
      </c>
      <c r="L48" s="13" t="s">
        <v>517</v>
      </c>
      <c r="M48" s="12">
        <f>'[10]II-E-1 Dep. Exp.'!M50+'[9]II-E-1 Dep. Exp.'!M48</f>
        <v>0</v>
      </c>
      <c r="N48" s="12">
        <f>'[10]II-E-1 Dep. Exp.'!N50+'[9]II-E-1 Dep. Exp.'!N48</f>
        <v>208284.91</v>
      </c>
      <c r="O48" s="12">
        <f>'[10]II-E-1 Dep. Exp.'!O50+'[9]II-E-1 Dep. Exp.'!O48</f>
        <v>0</v>
      </c>
      <c r="P48" s="12">
        <f>'[10]II-E-1 Dep. Exp.'!P50+'[9]II-E-1 Dep. Exp.'!P48</f>
        <v>0</v>
      </c>
      <c r="Q48" s="12">
        <f>SUM(M48:P48)</f>
        <v>208284.91</v>
      </c>
      <c r="R48" s="12"/>
    </row>
    <row r="49" spans="1:18" s="4" customFormat="1" ht="11.25">
      <c r="A49" s="534">
        <f t="shared" si="7"/>
        <v>37</v>
      </c>
      <c r="C49" s="1323" t="s">
        <v>1451</v>
      </c>
      <c r="D49" s="3"/>
      <c r="E49" s="12">
        <f>'[10]II-E-1 Dep. Exp.'!E51+'[9]II-E-1 Dep. Exp.'!E49</f>
        <v>-12044297.329999998</v>
      </c>
      <c r="F49" s="12">
        <f>'[10]II-E-1 Dep. Exp.'!F51+'[9]II-E-1 Dep. Exp.'!F49</f>
        <v>0</v>
      </c>
      <c r="G49" s="12">
        <f>'[10]II-E-1 Dep. Exp.'!G51+'[9]II-E-1 Dep. Exp.'!G49</f>
        <v>12044297.329999998</v>
      </c>
      <c r="H49" s="12">
        <f t="shared" si="4"/>
        <v>0</v>
      </c>
      <c r="I49" s="194">
        <v>1</v>
      </c>
      <c r="J49" s="11">
        <f t="shared" si="6"/>
        <v>0</v>
      </c>
      <c r="K49" s="35" t="s">
        <v>1629</v>
      </c>
      <c r="L49" s="13" t="s">
        <v>517</v>
      </c>
      <c r="M49" s="12">
        <f>'[10]II-E-1 Dep. Exp.'!M51+'[9]II-E-1 Dep. Exp.'!M49</f>
        <v>0</v>
      </c>
      <c r="N49" s="12">
        <f>'[10]II-E-1 Dep. Exp.'!N51+'[9]II-E-1 Dep. Exp.'!N49</f>
        <v>0</v>
      </c>
      <c r="O49" s="12">
        <f>'[10]II-E-1 Dep. Exp.'!O51+'[9]II-E-1 Dep. Exp.'!O49</f>
        <v>0</v>
      </c>
      <c r="P49" s="12">
        <f>'[10]II-E-1 Dep. Exp.'!P51+'[9]II-E-1 Dep. Exp.'!P49</f>
        <v>0</v>
      </c>
      <c r="Q49" s="12">
        <f t="shared" si="5"/>
        <v>0</v>
      </c>
      <c r="R49" s="12"/>
    </row>
    <row r="50" spans="1:18" s="7" customFormat="1" ht="11.25">
      <c r="A50" s="534">
        <f t="shared" si="7"/>
        <v>38</v>
      </c>
      <c r="C50" s="33" t="s">
        <v>360</v>
      </c>
      <c r="D50" s="8"/>
      <c r="E50" s="23">
        <f>SUM(E34:E49)</f>
        <v>128953850.36999999</v>
      </c>
      <c r="F50" s="23"/>
      <c r="G50" s="23">
        <f>SUM(G34:G49)</f>
        <v>5680087.2945292052</v>
      </c>
      <c r="H50" s="23">
        <f>SUM(H34:H49)</f>
        <v>134633937.6645292</v>
      </c>
      <c r="I50" s="196"/>
      <c r="J50" s="23">
        <f>SUM(J34:J49)</f>
        <v>134633937.6645292</v>
      </c>
      <c r="K50" s="23"/>
      <c r="L50" s="8"/>
      <c r="M50" s="23">
        <f>SUM(M34:M49)</f>
        <v>0</v>
      </c>
      <c r="N50" s="23">
        <f>SUM(N34:N49)</f>
        <v>105018754.02749419</v>
      </c>
      <c r="O50" s="23">
        <f>SUM(O34:O49)</f>
        <v>29615183.637035012</v>
      </c>
      <c r="P50" s="23">
        <f>SUM(P34:P49)</f>
        <v>0</v>
      </c>
      <c r="Q50" s="23">
        <f>SUM(Q34:Q49)</f>
        <v>134633937.6645292</v>
      </c>
      <c r="R50" s="23"/>
    </row>
    <row r="51" spans="1:18" s="4" customFormat="1" ht="11.25">
      <c r="A51" s="534">
        <f t="shared" si="7"/>
        <v>39</v>
      </c>
      <c r="D51" s="3"/>
      <c r="E51" s="12"/>
      <c r="F51" s="12"/>
      <c r="G51" s="12"/>
      <c r="H51" s="12"/>
      <c r="I51" s="191"/>
      <c r="J51" s="16"/>
      <c r="K51" s="12"/>
      <c r="L51" s="3"/>
      <c r="M51" s="12"/>
      <c r="N51" s="12"/>
      <c r="O51" s="12"/>
      <c r="P51" s="12"/>
      <c r="Q51" s="12"/>
      <c r="R51" s="12"/>
    </row>
    <row r="52" spans="1:18" s="4" customFormat="1" ht="11.25">
      <c r="A52" s="534">
        <f t="shared" si="7"/>
        <v>40</v>
      </c>
      <c r="B52" s="21" t="s">
        <v>940</v>
      </c>
      <c r="C52" s="7"/>
      <c r="D52" s="8" t="s">
        <v>493</v>
      </c>
      <c r="E52" s="12"/>
      <c r="F52" s="12"/>
      <c r="G52" s="12"/>
      <c r="H52" s="12"/>
      <c r="I52" s="191"/>
      <c r="J52" s="16"/>
      <c r="K52" s="12"/>
      <c r="L52" s="3"/>
      <c r="M52" s="12"/>
      <c r="N52" s="12"/>
      <c r="O52" s="12"/>
      <c r="P52" s="12"/>
      <c r="Q52" s="12"/>
      <c r="R52" s="12"/>
    </row>
    <row r="53" spans="1:18" s="4" customFormat="1" ht="11.25">
      <c r="A53" s="534">
        <f t="shared" si="7"/>
        <v>41</v>
      </c>
      <c r="B53" s="21"/>
      <c r="C53" s="7"/>
      <c r="D53" s="8"/>
      <c r="E53" s="12"/>
      <c r="F53" s="12"/>
      <c r="G53" s="12"/>
      <c r="H53" s="12"/>
      <c r="I53" s="191"/>
      <c r="J53" s="16"/>
      <c r="K53" s="12"/>
      <c r="L53" s="3"/>
      <c r="M53" s="12"/>
      <c r="N53" s="12"/>
      <c r="O53" s="12"/>
      <c r="P53" s="12"/>
      <c r="Q53" s="12"/>
      <c r="R53" s="12"/>
    </row>
    <row r="54" spans="1:18" s="4" customFormat="1" ht="11.25">
      <c r="A54" s="534">
        <f t="shared" si="7"/>
        <v>42</v>
      </c>
      <c r="B54" s="4" t="s">
        <v>542</v>
      </c>
      <c r="C54" s="4" t="s">
        <v>10</v>
      </c>
      <c r="D54" s="3"/>
      <c r="E54" s="12">
        <f>'[10]II-E-1 Dep. Exp.'!E56+'[9]II-E-1 Dep. Exp.'!E54</f>
        <v>0</v>
      </c>
      <c r="F54" s="12">
        <f>'[10]II-E-1 Dep. Exp.'!F56+'[9]II-E-1 Dep. Exp.'!F54</f>
        <v>0</v>
      </c>
      <c r="G54" s="12">
        <f>'[10]II-E-1 Dep. Exp.'!G56+'[9]II-E-1 Dep. Exp.'!G54</f>
        <v>0</v>
      </c>
      <c r="H54" s="12"/>
      <c r="I54" s="191"/>
      <c r="J54" s="16"/>
      <c r="K54" s="35" t="s">
        <v>1612</v>
      </c>
      <c r="L54" s="3" t="s">
        <v>1506</v>
      </c>
      <c r="M54" s="12">
        <f>'[10]II-E-1 Dep. Exp.'!M56+'[9]II-E-1 Dep. Exp.'!M54</f>
        <v>0</v>
      </c>
      <c r="N54" s="12">
        <f>'[10]II-E-1 Dep. Exp.'!N56+'[9]II-E-1 Dep. Exp.'!N54</f>
        <v>0</v>
      </c>
      <c r="O54" s="12">
        <f>'[10]II-E-1 Dep. Exp.'!O56+'[9]II-E-1 Dep. Exp.'!O54</f>
        <v>0</v>
      </c>
      <c r="P54" s="12">
        <f>'[10]II-E-1 Dep. Exp.'!P56+'[9]II-E-1 Dep. Exp.'!P54</f>
        <v>0</v>
      </c>
      <c r="Q54" s="12">
        <v>0</v>
      </c>
      <c r="R54" s="12"/>
    </row>
    <row r="55" spans="1:18" s="4" customFormat="1" ht="11.25">
      <c r="A55" s="534">
        <f t="shared" si="7"/>
        <v>43</v>
      </c>
      <c r="B55" s="4" t="s">
        <v>764</v>
      </c>
      <c r="C55" s="4" t="s">
        <v>5</v>
      </c>
      <c r="D55" s="3"/>
      <c r="E55" s="12">
        <f>'[10]II-E-1 Dep. Exp.'!E57+'[9]II-E-1 Dep. Exp.'!E55</f>
        <v>2483756.58</v>
      </c>
      <c r="F55" s="12">
        <f>'[10]II-E-1 Dep. Exp.'!F57+'[9]II-E-1 Dep. Exp.'!F55</f>
        <v>350.96</v>
      </c>
      <c r="G55" s="12">
        <f>'[10]II-E-1 Dep. Exp.'!G57+'[9]II-E-1 Dep. Exp.'!G55</f>
        <v>2514175.3907712135</v>
      </c>
      <c r="H55" s="12">
        <f t="shared" ref="H55:H65" si="8">+E55-F55+G55</f>
        <v>4997581.0107712131</v>
      </c>
      <c r="I55" s="194">
        <v>1</v>
      </c>
      <c r="J55" s="11">
        <f t="shared" ref="J55:J65" si="9">SUM((H55-M55)*I55)+M55</f>
        <v>4997581.0107712131</v>
      </c>
      <c r="K55" s="35" t="s">
        <v>1612</v>
      </c>
      <c r="L55" s="3" t="s">
        <v>1506</v>
      </c>
      <c r="M55" s="12">
        <f>'[10]II-E-1 Dep. Exp.'!M57+'[9]II-E-1 Dep. Exp.'!M55</f>
        <v>1749222.9857745324</v>
      </c>
      <c r="N55" s="12">
        <f>'[10]II-E-1 Dep. Exp.'!N57+'[9]II-E-1 Dep. Exp.'!N55</f>
        <v>3089070.0440031709</v>
      </c>
      <c r="O55" s="12">
        <f>'[10]II-E-1 Dep. Exp.'!O57+'[9]II-E-1 Dep. Exp.'!O55</f>
        <v>120389.34622928133</v>
      </c>
      <c r="P55" s="12">
        <f>'[10]II-E-1 Dep. Exp.'!P57+'[9]II-E-1 Dep. Exp.'!P55</f>
        <v>38898.634764228729</v>
      </c>
      <c r="Q55" s="12">
        <f>SUM(M55:P55)</f>
        <v>4997581.010771214</v>
      </c>
      <c r="R55" s="12"/>
    </row>
    <row r="56" spans="1:18" s="4" customFormat="1" ht="11.25">
      <c r="A56" s="534">
        <f t="shared" si="7"/>
        <v>44</v>
      </c>
      <c r="B56" s="4" t="s">
        <v>765</v>
      </c>
      <c r="C56" s="4" t="s">
        <v>912</v>
      </c>
      <c r="D56" s="3"/>
      <c r="E56" s="12">
        <f>'[10]II-E-1 Dep. Exp.'!E58+'[9]II-E-1 Dep. Exp.'!E56</f>
        <v>177529.21</v>
      </c>
      <c r="F56" s="12">
        <f>'[10]II-E-1 Dep. Exp.'!F58+'[9]II-E-1 Dep. Exp.'!F56</f>
        <v>1272.3699999999999</v>
      </c>
      <c r="G56" s="12">
        <f>'[10]II-E-1 Dep. Exp.'!G58+'[9]II-E-1 Dep. Exp.'!G56</f>
        <v>374206.1872067239</v>
      </c>
      <c r="H56" s="12">
        <f t="shared" si="8"/>
        <v>550463.02720672393</v>
      </c>
      <c r="I56" s="194">
        <v>1</v>
      </c>
      <c r="J56" s="11">
        <f t="shared" si="9"/>
        <v>550463.02720672393</v>
      </c>
      <c r="K56" s="35" t="s">
        <v>1612</v>
      </c>
      <c r="L56" s="3" t="s">
        <v>1506</v>
      </c>
      <c r="M56" s="12">
        <f>'[10]II-E-1 Dep. Exp.'!M58+'[9]II-E-1 Dep. Exp.'!M56</f>
        <v>158787.18819511813</v>
      </c>
      <c r="N56" s="12">
        <f>'[10]II-E-1 Dep. Exp.'!N58+'[9]II-E-1 Dep. Exp.'!N56</f>
        <v>375261.85861347843</v>
      </c>
      <c r="O56" s="12">
        <f>'[10]II-E-1 Dep. Exp.'!O58+'[9]II-E-1 Dep. Exp.'!O56</f>
        <v>12036.391191769801</v>
      </c>
      <c r="P56" s="12">
        <f>'[10]II-E-1 Dep. Exp.'!P58+'[9]II-E-1 Dep. Exp.'!P56</f>
        <v>4377.5892063575147</v>
      </c>
      <c r="Q56" s="12">
        <f t="shared" ref="Q56:Q65" si="10">SUM(M56:P56)</f>
        <v>550463.02720672393</v>
      </c>
      <c r="R56" s="12"/>
    </row>
    <row r="57" spans="1:18" s="4" customFormat="1" ht="11.25">
      <c r="A57" s="534">
        <f t="shared" si="7"/>
        <v>45</v>
      </c>
      <c r="B57" s="4" t="s">
        <v>767</v>
      </c>
      <c r="C57" s="4" t="s">
        <v>911</v>
      </c>
      <c r="D57" s="3"/>
      <c r="E57" s="12">
        <f>'[10]II-E-1 Dep. Exp.'!E59+'[9]II-E-1 Dep. Exp.'!E57</f>
        <v>15646.86</v>
      </c>
      <c r="F57" s="12">
        <f>'[10]II-E-1 Dep. Exp.'!F59+'[9]II-E-1 Dep. Exp.'!F57</f>
        <v>2641.14</v>
      </c>
      <c r="G57" s="12">
        <f>'[10]II-E-1 Dep. Exp.'!G59+'[9]II-E-1 Dep. Exp.'!G57</f>
        <v>9654.4806659860369</v>
      </c>
      <c r="H57" s="12">
        <f t="shared" si="8"/>
        <v>22660.200665986038</v>
      </c>
      <c r="I57" s="194">
        <v>1</v>
      </c>
      <c r="J57" s="11">
        <f t="shared" si="9"/>
        <v>22660.200665986038</v>
      </c>
      <c r="K57" s="35" t="s">
        <v>1613</v>
      </c>
      <c r="L57" s="755" t="s">
        <v>1507</v>
      </c>
      <c r="M57" s="12">
        <f>'[10]II-E-1 Dep. Exp.'!M59+'[9]II-E-1 Dep. Exp.'!M57</f>
        <v>127.358451</v>
      </c>
      <c r="N57" s="12">
        <f>'[10]II-E-1 Dep. Exp.'!N59+'[9]II-E-1 Dep. Exp.'!N57</f>
        <v>21854.781901126335</v>
      </c>
      <c r="O57" s="12">
        <f>'[10]II-E-1 Dep. Exp.'!O59+'[9]II-E-1 Dep. Exp.'!O57</f>
        <v>678.03703427866776</v>
      </c>
      <c r="P57" s="12">
        <f>'[10]II-E-1 Dep. Exp.'!P59+'[9]II-E-1 Dep. Exp.'!P57</f>
        <v>2.327958103689105E-2</v>
      </c>
      <c r="Q57" s="12">
        <f t="shared" si="10"/>
        <v>22660.200665986038</v>
      </c>
      <c r="R57" s="12"/>
    </row>
    <row r="58" spans="1:18" s="4" customFormat="1" ht="11.25">
      <c r="A58" s="534">
        <f t="shared" si="7"/>
        <v>46</v>
      </c>
      <c r="B58" s="4" t="s">
        <v>193</v>
      </c>
      <c r="C58" s="4" t="s">
        <v>910</v>
      </c>
      <c r="D58" s="3"/>
      <c r="E58" s="12">
        <f>'[10]II-E-1 Dep. Exp.'!E60+'[9]II-E-1 Dep. Exp.'!E58</f>
        <v>113314.49</v>
      </c>
      <c r="F58" s="12">
        <f>'[10]II-E-1 Dep. Exp.'!F60+'[9]II-E-1 Dep. Exp.'!F58</f>
        <v>4623.5</v>
      </c>
      <c r="G58" s="12">
        <f>'[10]II-E-1 Dep. Exp.'!G60+'[9]II-E-1 Dep. Exp.'!G58</f>
        <v>-56437.973447608907</v>
      </c>
      <c r="H58" s="12">
        <f t="shared" si="8"/>
        <v>52253.016552391098</v>
      </c>
      <c r="I58" s="194">
        <v>1</v>
      </c>
      <c r="J58" s="11">
        <f t="shared" si="9"/>
        <v>52253.016552391098</v>
      </c>
      <c r="K58" s="35" t="s">
        <v>1614</v>
      </c>
      <c r="L58" s="755" t="s">
        <v>1508</v>
      </c>
      <c r="M58" s="12">
        <f>'[10]II-E-1 Dep. Exp.'!M60+'[9]II-E-1 Dep. Exp.'!M58</f>
        <v>154.25966415211781</v>
      </c>
      <c r="N58" s="12">
        <f>'[10]II-E-1 Dep. Exp.'!N60+'[9]II-E-1 Dep. Exp.'!N58</f>
        <v>50467.660222991857</v>
      </c>
      <c r="O58" s="12">
        <f>'[10]II-E-1 Dep. Exp.'!O60+'[9]II-E-1 Dep. Exp.'!O58</f>
        <v>1630.225077560789</v>
      </c>
      <c r="P58" s="12">
        <f>'[10]II-E-1 Dep. Exp.'!P60+'[9]II-E-1 Dep. Exp.'!P58</f>
        <v>0.87158768633230455</v>
      </c>
      <c r="Q58" s="12">
        <f t="shared" si="10"/>
        <v>52253.016552391098</v>
      </c>
      <c r="R58" s="12"/>
    </row>
    <row r="59" spans="1:18" s="4" customFormat="1" ht="11.25">
      <c r="A59" s="534">
        <f t="shared" si="7"/>
        <v>47</v>
      </c>
      <c r="B59" s="4" t="s">
        <v>261</v>
      </c>
      <c r="C59" s="4" t="s">
        <v>909</v>
      </c>
      <c r="D59" s="3"/>
      <c r="E59" s="12">
        <f>'[10]II-E-1 Dep. Exp.'!E61+'[9]II-E-1 Dep. Exp.'!E59</f>
        <v>1579028.5</v>
      </c>
      <c r="F59" s="12">
        <f>'[10]II-E-1 Dep. Exp.'!F61+'[9]II-E-1 Dep. Exp.'!F59</f>
        <v>2305.44</v>
      </c>
      <c r="G59" s="12">
        <f>'[10]II-E-1 Dep. Exp.'!G61+'[9]II-E-1 Dep. Exp.'!G59</f>
        <v>-139736.05236585892</v>
      </c>
      <c r="H59" s="12">
        <f t="shared" si="8"/>
        <v>1436987.007634141</v>
      </c>
      <c r="I59" s="194">
        <v>1</v>
      </c>
      <c r="J59" s="11">
        <f t="shared" si="9"/>
        <v>1436987.007634141</v>
      </c>
      <c r="K59" s="35" t="s">
        <v>1613</v>
      </c>
      <c r="L59" s="3" t="s">
        <v>1507</v>
      </c>
      <c r="M59" s="12">
        <f>'[10]II-E-1 Dep. Exp.'!M61+'[9]II-E-1 Dep. Exp.'!M59</f>
        <v>680545.05213302153</v>
      </c>
      <c r="N59" s="12">
        <f>'[10]II-E-1 Dep. Exp.'!N61+'[9]II-E-1 Dep. Exp.'!N59</f>
        <v>733458.6132227123</v>
      </c>
      <c r="O59" s="12">
        <f>'[10]II-E-1 Dep. Exp.'!O61+'[9]II-E-1 Dep. Exp.'!O59</f>
        <v>22982.318453738964</v>
      </c>
      <c r="P59" s="12">
        <f>'[10]II-E-1 Dep. Exp.'!P61+'[9]II-E-1 Dep. Exp.'!P59</f>
        <v>1.0238246682406702</v>
      </c>
      <c r="Q59" s="12">
        <f t="shared" si="10"/>
        <v>1436987.007634141</v>
      </c>
      <c r="R59" s="12"/>
    </row>
    <row r="60" spans="1:18" s="4" customFormat="1" ht="11.25">
      <c r="A60" s="534">
        <f t="shared" si="7"/>
        <v>48</v>
      </c>
      <c r="B60" s="4" t="s">
        <v>263</v>
      </c>
      <c r="C60" s="4" t="s">
        <v>908</v>
      </c>
      <c r="D60" s="3"/>
      <c r="E60" s="12">
        <f>'[10]II-E-1 Dep. Exp.'!E62+'[9]II-E-1 Dep. Exp.'!E60</f>
        <v>3906.63</v>
      </c>
      <c r="F60" s="12">
        <f>'[10]II-E-1 Dep. Exp.'!F62+'[9]II-E-1 Dep. Exp.'!F60</f>
        <v>1349.55</v>
      </c>
      <c r="G60" s="12">
        <f>'[10]II-E-1 Dep. Exp.'!G62+'[9]II-E-1 Dep. Exp.'!G60</f>
        <v>13327.927566104325</v>
      </c>
      <c r="H60" s="12">
        <f t="shared" si="8"/>
        <v>15885.007566104325</v>
      </c>
      <c r="I60" s="194">
        <v>1</v>
      </c>
      <c r="J60" s="11">
        <f t="shared" si="9"/>
        <v>15885.007566104327</v>
      </c>
      <c r="K60" s="35" t="s">
        <v>1613</v>
      </c>
      <c r="L60" s="3" t="s">
        <v>1507</v>
      </c>
      <c r="M60" s="12">
        <f>'[10]II-E-1 Dep. Exp.'!M62+'[9]II-E-1 Dep. Exp.'!M60</f>
        <v>2730.8095340376594</v>
      </c>
      <c r="N60" s="12">
        <f>'[10]II-E-1 Dep. Exp.'!N62+'[9]II-E-1 Dep. Exp.'!N60</f>
        <v>12770.723084515397</v>
      </c>
      <c r="O60" s="12">
        <f>'[10]II-E-1 Dep. Exp.'!O62+'[9]II-E-1 Dep. Exp.'!O60</f>
        <v>383.47494755126883</v>
      </c>
      <c r="P60" s="12">
        <f>'[10]II-E-1 Dep. Exp.'!P62+'[9]II-E-1 Dep. Exp.'!P60</f>
        <v>0</v>
      </c>
      <c r="Q60" s="12">
        <f t="shared" si="10"/>
        <v>15885.007566104327</v>
      </c>
      <c r="R60" s="342"/>
    </row>
    <row r="61" spans="1:18" s="4" customFormat="1" ht="11.25">
      <c r="A61" s="534">
        <f t="shared" si="7"/>
        <v>49</v>
      </c>
      <c r="B61" s="4" t="s">
        <v>848</v>
      </c>
      <c r="C61" s="4" t="s">
        <v>849</v>
      </c>
      <c r="D61" s="3"/>
      <c r="E61" s="12">
        <f>'[10]II-E-1 Dep. Exp.'!E63+'[9]II-E-1 Dep. Exp.'!E61</f>
        <v>5333.37</v>
      </c>
      <c r="F61" s="12">
        <f>'[10]II-E-1 Dep. Exp.'!F63+'[9]II-E-1 Dep. Exp.'!F61</f>
        <v>3526.65</v>
      </c>
      <c r="G61" s="12">
        <f>'[10]II-E-1 Dep. Exp.'!G63+'[9]II-E-1 Dep. Exp.'!G61</f>
        <v>-5.5509999999912907E-2</v>
      </c>
      <c r="H61" s="12">
        <f t="shared" si="8"/>
        <v>1806.6644899999999</v>
      </c>
      <c r="I61" s="194">
        <v>1</v>
      </c>
      <c r="J61" s="11">
        <f t="shared" si="9"/>
        <v>1806.6644899999999</v>
      </c>
      <c r="K61" s="35" t="s">
        <v>1613</v>
      </c>
      <c r="L61" s="3" t="s">
        <v>1507</v>
      </c>
      <c r="M61" s="12">
        <f>'[10]II-E-1 Dep. Exp.'!M63+'[9]II-E-1 Dep. Exp.'!M61</f>
        <v>0</v>
      </c>
      <c r="N61" s="12">
        <f>'[10]II-E-1 Dep. Exp.'!N63+'[9]II-E-1 Dep. Exp.'!N61</f>
        <v>1753.9960894744349</v>
      </c>
      <c r="O61" s="12">
        <f>'[10]II-E-1 Dep. Exp.'!O63+'[9]II-E-1 Dep. Exp.'!O61</f>
        <v>52.668400525565289</v>
      </c>
      <c r="P61" s="12">
        <f>'[10]II-E-1 Dep. Exp.'!P63+'[9]II-E-1 Dep. Exp.'!P61</f>
        <v>0</v>
      </c>
      <c r="Q61" s="12">
        <f t="shared" si="10"/>
        <v>1806.6644900000001</v>
      </c>
      <c r="R61" s="12"/>
    </row>
    <row r="62" spans="1:18" s="4" customFormat="1" ht="11.25">
      <c r="A62" s="534">
        <f t="shared" si="7"/>
        <v>50</v>
      </c>
      <c r="B62" s="4" t="s">
        <v>850</v>
      </c>
      <c r="C62" s="4" t="s">
        <v>907</v>
      </c>
      <c r="D62" s="3"/>
      <c r="E62" s="12">
        <f>'[10]II-E-1 Dep. Exp.'!E64+'[9]II-E-1 Dep. Exp.'!E62</f>
        <v>9062952.3100000005</v>
      </c>
      <c r="F62" s="12">
        <f>'[10]II-E-1 Dep. Exp.'!F64+'[9]II-E-1 Dep. Exp.'!F62</f>
        <v>16232.38</v>
      </c>
      <c r="G62" s="12">
        <f>'[10]II-E-1 Dep. Exp.'!G64+'[9]II-E-1 Dep. Exp.'!G62</f>
        <v>-2069928.9169431762</v>
      </c>
      <c r="H62" s="12">
        <f t="shared" si="8"/>
        <v>6976791.013056824</v>
      </c>
      <c r="I62" s="194">
        <v>1</v>
      </c>
      <c r="J62" s="11">
        <f t="shared" si="9"/>
        <v>6976791.013056824</v>
      </c>
      <c r="K62" s="35" t="s">
        <v>1613</v>
      </c>
      <c r="L62" s="3" t="s">
        <v>1507</v>
      </c>
      <c r="M62" s="12">
        <f>'[10]II-E-1 Dep. Exp.'!M64+'[9]II-E-1 Dep. Exp.'!M62</f>
        <v>520025.96384289156</v>
      </c>
      <c r="N62" s="12">
        <f>'[10]II-E-1 Dep. Exp.'!N64+'[9]II-E-1 Dep. Exp.'!N62</f>
        <v>6265710.5852613868</v>
      </c>
      <c r="O62" s="12">
        <f>'[10]II-E-1 Dep. Exp.'!O64+'[9]II-E-1 Dep. Exp.'!O62</f>
        <v>191051.35838763602</v>
      </c>
      <c r="P62" s="12">
        <f>'[10]II-E-1 Dep. Exp.'!P64+'[9]II-E-1 Dep. Exp.'!P62</f>
        <v>3.1055649105030474</v>
      </c>
      <c r="Q62" s="12">
        <f t="shared" si="10"/>
        <v>6976791.0130568249</v>
      </c>
      <c r="R62" s="11"/>
    </row>
    <row r="63" spans="1:18" s="4" customFormat="1" ht="11.25">
      <c r="A63" s="534">
        <f t="shared" si="7"/>
        <v>51</v>
      </c>
      <c r="B63" s="4" t="s">
        <v>852</v>
      </c>
      <c r="C63" s="4" t="s">
        <v>906</v>
      </c>
      <c r="D63" s="3"/>
      <c r="E63" s="12">
        <f>'[10]II-E-1 Dep. Exp.'!E65+'[9]II-E-1 Dep. Exp.'!E63</f>
        <v>2524748.4300000002</v>
      </c>
      <c r="F63" s="12">
        <f>'[10]II-E-1 Dep. Exp.'!F65+'[9]II-E-1 Dep. Exp.'!F63</f>
        <v>0</v>
      </c>
      <c r="G63" s="12">
        <f>'[10]II-E-1 Dep. Exp.'!G65+'[9]II-E-1 Dep. Exp.'!G63</f>
        <v>-498485.04946231493</v>
      </c>
      <c r="H63" s="12">
        <f t="shared" si="8"/>
        <v>2026263.3805376852</v>
      </c>
      <c r="I63" s="194">
        <v>1</v>
      </c>
      <c r="J63" s="11">
        <f t="shared" si="9"/>
        <v>2026263.3805376852</v>
      </c>
      <c r="K63" s="35" t="s">
        <v>1613</v>
      </c>
      <c r="L63" s="3" t="s">
        <v>1507</v>
      </c>
      <c r="M63" s="12">
        <f>'[10]II-E-1 Dep. Exp.'!M65+'[9]II-E-1 Dep. Exp.'!M63</f>
        <v>11756.940841825079</v>
      </c>
      <c r="N63" s="12">
        <f>'[10]II-E-1 Dep. Exp.'!N65+'[9]II-E-1 Dep. Exp.'!N63</f>
        <v>1947504.2898013601</v>
      </c>
      <c r="O63" s="12">
        <f>'[10]II-E-1 Dep. Exp.'!O65+'[9]II-E-1 Dep. Exp.'!O63</f>
        <v>66993.053414476119</v>
      </c>
      <c r="P63" s="12">
        <f>'[10]II-E-1 Dep. Exp.'!P65+'[9]II-E-1 Dep. Exp.'!P63</f>
        <v>9.096480023801206</v>
      </c>
      <c r="Q63" s="12">
        <f t="shared" si="10"/>
        <v>2026263.380537685</v>
      </c>
      <c r="R63" s="12"/>
    </row>
    <row r="64" spans="1:18" s="4" customFormat="1" ht="11.25">
      <c r="A64" s="534">
        <f t="shared" si="7"/>
        <v>52</v>
      </c>
      <c r="B64" s="4" t="s">
        <v>843</v>
      </c>
      <c r="C64" s="4" t="s">
        <v>983</v>
      </c>
      <c r="D64" s="3"/>
      <c r="E64" s="12">
        <f>'[10]II-E-1 Dep. Exp.'!E66+'[9]II-E-1 Dep. Exp.'!E64</f>
        <v>113325.48</v>
      </c>
      <c r="F64" s="12">
        <f>'[10]II-E-1 Dep. Exp.'!F66+'[9]II-E-1 Dep. Exp.'!F64</f>
        <v>0</v>
      </c>
      <c r="G64" s="12">
        <f>'[10]II-E-1 Dep. Exp.'!G66+'[9]II-E-1 Dep. Exp.'!G64</f>
        <v>55046.158123842994</v>
      </c>
      <c r="H64" s="12">
        <f t="shared" si="8"/>
        <v>168371.638123843</v>
      </c>
      <c r="I64" s="194">
        <v>1</v>
      </c>
      <c r="J64" s="11">
        <f t="shared" si="9"/>
        <v>168371.638123843</v>
      </c>
      <c r="K64" s="35" t="s">
        <v>1613</v>
      </c>
      <c r="L64" s="3" t="s">
        <v>1507</v>
      </c>
      <c r="M64" s="12">
        <f>'[10]II-E-1 Dep. Exp.'!M66+'[9]II-E-1 Dep. Exp.'!M64</f>
        <v>8335.4653502617784</v>
      </c>
      <c r="N64" s="12">
        <f>'[10]II-E-1 Dep. Exp.'!N66+'[9]II-E-1 Dep. Exp.'!N64</f>
        <v>154865.55041005806</v>
      </c>
      <c r="O64" s="12">
        <f>'[10]II-E-1 Dep. Exp.'!O66+'[9]II-E-1 Dep. Exp.'!O64</f>
        <v>5170.06698743165</v>
      </c>
      <c r="P64" s="12">
        <f>'[10]II-E-1 Dep. Exp.'!P66+'[9]II-E-1 Dep. Exp.'!P64</f>
        <v>0.55537609150048906</v>
      </c>
      <c r="Q64" s="12">
        <f t="shared" si="10"/>
        <v>168371.63812384297</v>
      </c>
      <c r="R64" s="12"/>
    </row>
    <row r="65" spans="1:18" s="4" customFormat="1" ht="11.25">
      <c r="A65" s="534">
        <f t="shared" si="7"/>
        <v>53</v>
      </c>
      <c r="B65" s="4" t="s">
        <v>843</v>
      </c>
      <c r="C65" s="4" t="s">
        <v>982</v>
      </c>
      <c r="D65" s="3"/>
      <c r="E65" s="12">
        <f>'[10]II-E-1 Dep. Exp.'!E67+'[9]II-E-1 Dep. Exp.'!E65</f>
        <v>39297.97</v>
      </c>
      <c r="F65" s="12">
        <f>'[10]II-E-1 Dep. Exp.'!F67+'[9]II-E-1 Dep. Exp.'!F65</f>
        <v>0</v>
      </c>
      <c r="G65" s="12">
        <f>'[10]II-E-1 Dep. Exp.'!G67+'[9]II-E-1 Dep. Exp.'!G65</f>
        <v>-39297.97</v>
      </c>
      <c r="H65" s="12">
        <f t="shared" si="8"/>
        <v>0</v>
      </c>
      <c r="I65" s="194"/>
      <c r="J65" s="11">
        <f t="shared" si="9"/>
        <v>0</v>
      </c>
      <c r="K65" s="35" t="s">
        <v>1629</v>
      </c>
      <c r="L65" s="1654" t="s">
        <v>517</v>
      </c>
      <c r="M65" s="12">
        <f>'[10]II-E-1 Dep. Exp.'!M67+'[9]II-E-1 Dep. Exp.'!M65</f>
        <v>0</v>
      </c>
      <c r="N65" s="12">
        <f>'[10]II-E-1 Dep. Exp.'!N67+'[9]II-E-1 Dep. Exp.'!N65</f>
        <v>0</v>
      </c>
      <c r="O65" s="12">
        <f>'[10]II-E-1 Dep. Exp.'!O67+'[9]II-E-1 Dep. Exp.'!O65</f>
        <v>0</v>
      </c>
      <c r="P65" s="12">
        <f>'[10]II-E-1 Dep. Exp.'!P67+'[9]II-E-1 Dep. Exp.'!P65</f>
        <v>0</v>
      </c>
      <c r="Q65" s="12">
        <f t="shared" si="10"/>
        <v>0</v>
      </c>
      <c r="R65" s="12"/>
    </row>
    <row r="66" spans="1:18" s="7" customFormat="1" ht="11.25">
      <c r="A66" s="534">
        <f t="shared" si="7"/>
        <v>54</v>
      </c>
      <c r="C66" s="33" t="s">
        <v>360</v>
      </c>
      <c r="D66" s="8"/>
      <c r="E66" s="23">
        <f>SUM(E54:E65)</f>
        <v>16118839.830000002</v>
      </c>
      <c r="F66" s="23">
        <f>SUM(F54:F65)</f>
        <v>32301.989999999998</v>
      </c>
      <c r="G66" s="23">
        <f>SUM(G54:G65)</f>
        <v>162524.12660491146</v>
      </c>
      <c r="H66" s="23">
        <f>SUM(H54:H65)</f>
        <v>16249061.966604913</v>
      </c>
      <c r="I66" s="196"/>
      <c r="J66" s="23">
        <f>SUM(J54:J65)</f>
        <v>16249061.966604913</v>
      </c>
      <c r="K66" s="23"/>
      <c r="L66" s="8"/>
      <c r="M66" s="23">
        <f>SUM(M54:M65)</f>
        <v>3131686.0237868405</v>
      </c>
      <c r="N66" s="23">
        <f>SUM(N54:N65)</f>
        <v>12652718.102610275</v>
      </c>
      <c r="O66" s="23">
        <f>SUM(O54:O65)</f>
        <v>421366.94012425019</v>
      </c>
      <c r="P66" s="23">
        <f>SUM(P54:P65)</f>
        <v>43290.900083547662</v>
      </c>
      <c r="Q66" s="23">
        <f>SUM(Q54:Q65)</f>
        <v>16249061.966604915</v>
      </c>
      <c r="R66" s="23"/>
    </row>
    <row r="67" spans="1:18" s="4" customFormat="1" ht="12" thickBot="1">
      <c r="A67" s="534">
        <f t="shared" si="7"/>
        <v>55</v>
      </c>
      <c r="D67" s="3"/>
      <c r="E67" s="12"/>
      <c r="F67" s="12"/>
      <c r="G67" s="12"/>
      <c r="H67" s="12"/>
      <c r="I67" s="191"/>
      <c r="J67" s="16"/>
      <c r="K67" s="12"/>
      <c r="L67" s="3"/>
      <c r="M67" s="12"/>
      <c r="N67" s="12"/>
      <c r="O67" s="12"/>
      <c r="P67" s="12"/>
      <c r="Q67" s="12"/>
      <c r="R67" s="12"/>
    </row>
    <row r="68" spans="1:18" s="7" customFormat="1" ht="12" thickBot="1">
      <c r="A68" s="534">
        <f t="shared" si="7"/>
        <v>56</v>
      </c>
      <c r="B68" s="1322" t="s">
        <v>1450</v>
      </c>
      <c r="C68" s="403"/>
      <c r="D68" s="405" t="s">
        <v>493</v>
      </c>
      <c r="E68" s="309">
        <f>+E18+E31+E50+E66</f>
        <v>241936940.796</v>
      </c>
      <c r="F68" s="309">
        <f>+F18+F31+F50+F66</f>
        <v>47819.19</v>
      </c>
      <c r="G68" s="309">
        <f>+G18+G31+G50+G66</f>
        <v>23130482.889348384</v>
      </c>
      <c r="H68" s="309">
        <f>+H18+H31+H50+H66</f>
        <v>265019604.49534842</v>
      </c>
      <c r="I68" s="537"/>
      <c r="J68" s="309">
        <f>+J18+J31+J50+J66</f>
        <v>265019604.49534842</v>
      </c>
      <c r="K68" s="309"/>
      <c r="L68" s="404"/>
      <c r="M68" s="309">
        <f>+M18+M31+M50+M66</f>
        <v>93376396.248001114</v>
      </c>
      <c r="N68" s="309">
        <f>+N18+N31+N50+N66</f>
        <v>140272231.40561882</v>
      </c>
      <c r="O68" s="309">
        <f>+O18+O31+O50+O66</f>
        <v>31187220.406151678</v>
      </c>
      <c r="P68" s="309">
        <f>+P18+P31+P50+P66</f>
        <v>183756.43557678163</v>
      </c>
      <c r="Q68" s="310">
        <f>+Q18+Q31+Q50+Q66</f>
        <v>265019604.49534839</v>
      </c>
      <c r="R68" s="23"/>
    </row>
    <row r="69" spans="1:18" ht="12.75" customHeight="1">
      <c r="A69" s="3"/>
    </row>
    <row r="70" spans="1:18" ht="12.75" customHeight="1">
      <c r="C70" s="61"/>
      <c r="E70" s="179"/>
      <c r="F70" s="63"/>
      <c r="G70" s="63"/>
      <c r="H70" s="63"/>
      <c r="I70" s="63"/>
      <c r="L70" s="59"/>
    </row>
    <row r="71" spans="1:18" ht="12.75" customHeight="1">
      <c r="C71" s="61"/>
      <c r="E71" s="61"/>
      <c r="G71" s="63"/>
      <c r="I71" s="59"/>
      <c r="L71" s="59"/>
    </row>
    <row r="72" spans="1:18" ht="12.75" customHeight="1">
      <c r="C72" s="61"/>
      <c r="E72" s="61"/>
      <c r="F72" s="63"/>
      <c r="I72" s="59"/>
      <c r="L72" s="59"/>
    </row>
    <row r="73" spans="1:18" ht="12.75" customHeight="1">
      <c r="C73" s="61"/>
      <c r="E73" s="61"/>
      <c r="F73" s="63"/>
      <c r="G73" s="63"/>
      <c r="I73" s="59"/>
      <c r="J73" s="63"/>
      <c r="L73" s="59"/>
    </row>
    <row r="74" spans="1:18" ht="12.75" customHeight="1">
      <c r="C74" s="61"/>
      <c r="E74" s="61"/>
      <c r="I74" s="59"/>
      <c r="L74" s="59"/>
    </row>
    <row r="75" spans="1:18" ht="12.75" customHeight="1">
      <c r="C75" s="61"/>
      <c r="E75" s="61"/>
      <c r="I75" s="59"/>
      <c r="L75" s="59"/>
    </row>
    <row r="76" spans="1:18" ht="12.75" customHeight="1">
      <c r="C76" s="61"/>
      <c r="E76" s="61"/>
      <c r="I76" s="59"/>
      <c r="L76" s="59"/>
    </row>
    <row r="77" spans="1:18" ht="12.75" customHeight="1">
      <c r="C77" s="61"/>
      <c r="E77" s="61"/>
      <c r="I77" s="59"/>
      <c r="L77" s="59"/>
    </row>
    <row r="78" spans="1:18" ht="12.75" customHeight="1">
      <c r="C78" s="61"/>
      <c r="E78" s="61"/>
      <c r="I78" s="59"/>
      <c r="L78" s="59"/>
    </row>
    <row r="79" spans="1:18" ht="12.75" customHeight="1">
      <c r="C79" s="61"/>
      <c r="E79" s="61"/>
      <c r="F79" s="63"/>
      <c r="I79" s="59"/>
      <c r="L79" s="59"/>
    </row>
    <row r="80" spans="1:18" ht="12.75" customHeight="1">
      <c r="C80" s="61"/>
      <c r="E80" s="61"/>
      <c r="I80" s="59"/>
      <c r="L80" s="59"/>
    </row>
    <row r="81" spans="3:12" ht="12.75" customHeight="1">
      <c r="C81" s="61"/>
      <c r="E81" s="61"/>
      <c r="I81" s="59"/>
      <c r="L81" s="59"/>
    </row>
    <row r="82" spans="3:12" ht="12.75" customHeight="1">
      <c r="C82" s="61"/>
      <c r="E82" s="61"/>
      <c r="I82" s="59"/>
      <c r="L82" s="59"/>
    </row>
    <row r="83" spans="3:12" ht="12.75" customHeight="1">
      <c r="C83" s="61"/>
      <c r="E83" s="61"/>
      <c r="I83" s="59"/>
      <c r="L83" s="59"/>
    </row>
    <row r="84" spans="3:12" ht="12.75" customHeight="1">
      <c r="C84" s="61"/>
      <c r="E84" s="61"/>
      <c r="I84" s="59"/>
      <c r="L84" s="59"/>
    </row>
    <row r="85" spans="3:12" ht="12.75" customHeight="1">
      <c r="C85" s="61"/>
      <c r="E85" s="61"/>
      <c r="I85" s="59"/>
      <c r="L85" s="59"/>
    </row>
    <row r="86" spans="3:12" ht="12.75" customHeight="1">
      <c r="C86" s="61"/>
      <c r="E86" s="61"/>
      <c r="I86" s="59"/>
      <c r="L86" s="59"/>
    </row>
    <row r="87" spans="3:12" ht="12.75" customHeight="1">
      <c r="C87" s="61"/>
      <c r="E87" s="61"/>
      <c r="I87" s="59"/>
      <c r="L87" s="59"/>
    </row>
    <row r="88" spans="3:12" ht="12.75" customHeight="1">
      <c r="C88" s="61"/>
      <c r="E88" s="61"/>
      <c r="I88" s="59"/>
      <c r="L88" s="59"/>
    </row>
    <row r="89" spans="3:12" ht="12.75" customHeight="1">
      <c r="C89" s="61"/>
      <c r="E89" s="61"/>
      <c r="I89" s="59"/>
      <c r="L89" s="59"/>
    </row>
    <row r="90" spans="3:12" ht="12.75" customHeight="1">
      <c r="J90" s="61"/>
    </row>
    <row r="91" spans="3:12" ht="12.75" customHeight="1">
      <c r="J91" s="61"/>
    </row>
    <row r="92" spans="3:12" ht="12.75" customHeight="1">
      <c r="J92" s="61"/>
    </row>
    <row r="93" spans="3:12" ht="12.75" customHeight="1">
      <c r="J93" s="61"/>
    </row>
    <row r="94" spans="3:12" ht="12.75" customHeight="1">
      <c r="J94" s="61"/>
    </row>
    <row r="95" spans="3:12" ht="12.75" customHeight="1">
      <c r="J95" s="61"/>
    </row>
    <row r="96" spans="3:12" ht="12.75" customHeight="1">
      <c r="J96" s="61"/>
    </row>
    <row r="97" spans="10:10" ht="12.75" customHeight="1">
      <c r="J97" s="61"/>
    </row>
    <row r="98" spans="10:10" ht="12.75" customHeight="1">
      <c r="J98" s="61"/>
    </row>
    <row r="99" spans="10:10" ht="12.75" customHeight="1">
      <c r="J99" s="61"/>
    </row>
    <row r="100" spans="10:10" ht="12.75" customHeight="1">
      <c r="J100" s="61"/>
    </row>
    <row r="101" spans="10:10" ht="12.75" customHeight="1">
      <c r="J101" s="61"/>
    </row>
    <row r="102" spans="10:10" ht="12.75" customHeight="1">
      <c r="J102" s="61"/>
    </row>
    <row r="103" spans="10:10" ht="12.75" customHeight="1">
      <c r="J103" s="61"/>
    </row>
    <row r="104" spans="10:10" ht="12.75" customHeight="1">
      <c r="J104" s="61"/>
    </row>
    <row r="105" spans="10:10" ht="12.75" customHeight="1">
      <c r="J105" s="61"/>
    </row>
    <row r="106" spans="10:10" ht="12.75" customHeight="1">
      <c r="J106" s="61"/>
    </row>
    <row r="107" spans="10:10" ht="12.75" customHeight="1">
      <c r="J107" s="61"/>
    </row>
    <row r="108" spans="10:10" ht="12.75" customHeight="1">
      <c r="J108" s="61"/>
    </row>
    <row r="109" spans="10:10" ht="12.75" customHeight="1">
      <c r="J109" s="61"/>
    </row>
    <row r="110" spans="10:10" ht="12.75" customHeight="1">
      <c r="J110" s="61"/>
    </row>
    <row r="111" spans="10:10" ht="12.75" customHeight="1">
      <c r="J111" s="61"/>
    </row>
    <row r="112" spans="10:10" ht="12.75" customHeight="1">
      <c r="J112" s="61"/>
    </row>
    <row r="113" spans="10:10" ht="12.75" customHeight="1">
      <c r="J113" s="61"/>
    </row>
    <row r="114" spans="10:10" ht="12.75" customHeight="1">
      <c r="J114" s="61"/>
    </row>
    <row r="115" spans="10:10" ht="12.75" customHeight="1">
      <c r="J115" s="61"/>
    </row>
    <row r="116" spans="10:10" ht="12.75" customHeight="1">
      <c r="J116" s="61"/>
    </row>
    <row r="117" spans="10:10" ht="12.75" customHeight="1">
      <c r="J117" s="61"/>
    </row>
    <row r="118" spans="10:10" ht="12.75" customHeight="1">
      <c r="J118" s="61"/>
    </row>
    <row r="119" spans="10:10" ht="12.75" customHeight="1">
      <c r="J119" s="61"/>
    </row>
    <row r="120" spans="10:10" ht="12.75" customHeight="1">
      <c r="J120" s="61"/>
    </row>
    <row r="121" spans="10:10" ht="12.75" customHeight="1">
      <c r="J121" s="61"/>
    </row>
    <row r="122" spans="10:10" ht="12.75" customHeight="1">
      <c r="J122" s="61"/>
    </row>
    <row r="123" spans="10:10" ht="12.75" customHeight="1">
      <c r="J123" s="61"/>
    </row>
    <row r="124" spans="10:10" ht="12.75" customHeight="1">
      <c r="J124" s="61"/>
    </row>
    <row r="125" spans="10:10" ht="12.75" customHeight="1">
      <c r="J125" s="61"/>
    </row>
    <row r="126" spans="10:10" ht="12.75" customHeight="1">
      <c r="J126" s="61"/>
    </row>
    <row r="127" spans="10:10" ht="12.75" customHeight="1">
      <c r="J127" s="61"/>
    </row>
    <row r="128" spans="10:10" ht="12.75" customHeight="1">
      <c r="J128" s="61"/>
    </row>
    <row r="129" spans="10:10" ht="12.75" customHeight="1">
      <c r="J129" s="61"/>
    </row>
    <row r="130" spans="10:10" ht="12.75" customHeight="1">
      <c r="J130" s="61"/>
    </row>
    <row r="131" spans="10:10" ht="12.75" customHeight="1">
      <c r="J131" s="61"/>
    </row>
    <row r="132" spans="10:10" ht="12.75" customHeight="1">
      <c r="J132" s="61"/>
    </row>
    <row r="133" spans="10:10" ht="12.75" customHeight="1">
      <c r="J133" s="61"/>
    </row>
    <row r="134" spans="10:10" ht="12.75" customHeight="1">
      <c r="J134" s="61"/>
    </row>
    <row r="135" spans="10:10" ht="12.75" customHeight="1">
      <c r="J135" s="61"/>
    </row>
    <row r="136" spans="10:10" ht="12.75" customHeight="1">
      <c r="J136" s="61"/>
    </row>
    <row r="137" spans="10:10" ht="12.75" customHeight="1">
      <c r="J137" s="61"/>
    </row>
    <row r="138" spans="10:10" ht="12.75" customHeight="1">
      <c r="J138" s="61"/>
    </row>
    <row r="139" spans="10:10" ht="12.75" customHeight="1">
      <c r="J139" s="61"/>
    </row>
    <row r="140" spans="10:10" ht="12.75" customHeight="1">
      <c r="J140" s="61"/>
    </row>
    <row r="141" spans="10:10" ht="12.75" customHeight="1">
      <c r="J141" s="61"/>
    </row>
    <row r="142" spans="10:10" ht="12.75" customHeight="1">
      <c r="J142" s="61"/>
    </row>
    <row r="143" spans="10:10" ht="12.75" customHeight="1">
      <c r="J143" s="61"/>
    </row>
    <row r="144" spans="10:10" ht="12.75" customHeight="1">
      <c r="J144" s="61"/>
    </row>
    <row r="145" spans="10:10" ht="12.75" customHeight="1">
      <c r="J145" s="61"/>
    </row>
    <row r="146" spans="10:10" ht="12.75" customHeight="1">
      <c r="J146" s="61"/>
    </row>
    <row r="147" spans="10:10" ht="12.75" customHeight="1">
      <c r="J147" s="61"/>
    </row>
    <row r="148" spans="10:10" ht="12.75" customHeight="1">
      <c r="J148" s="61"/>
    </row>
    <row r="149" spans="10:10" ht="12.75" customHeight="1">
      <c r="J149" s="61"/>
    </row>
    <row r="150" spans="10:10" ht="12.75" customHeight="1">
      <c r="J150" s="61"/>
    </row>
    <row r="151" spans="10:10" ht="12.75" customHeight="1">
      <c r="J151" s="61"/>
    </row>
    <row r="152" spans="10:10" ht="12.75" customHeight="1">
      <c r="J152" s="61"/>
    </row>
    <row r="153" spans="10:10" ht="12.75" customHeight="1">
      <c r="J153" s="61"/>
    </row>
    <row r="154" spans="10:10" ht="12.75" customHeight="1">
      <c r="J154" s="61"/>
    </row>
    <row r="155" spans="10:10" ht="12.75" customHeight="1">
      <c r="J155" s="61"/>
    </row>
    <row r="156" spans="10:10" ht="12.75" customHeight="1">
      <c r="J156" s="61"/>
    </row>
    <row r="157" spans="10:10" ht="12.75" customHeight="1">
      <c r="J157" s="61"/>
    </row>
    <row r="158" spans="10:10" ht="12.75" customHeight="1">
      <c r="J158" s="61"/>
    </row>
    <row r="159" spans="10:10" ht="12.75" customHeight="1">
      <c r="J159" s="61"/>
    </row>
    <row r="160" spans="10:10" ht="12.75" customHeight="1">
      <c r="J160" s="61"/>
    </row>
    <row r="161" spans="10:10" ht="12.75" customHeight="1">
      <c r="J161" s="61"/>
    </row>
    <row r="162" spans="10:10" ht="12.75" customHeight="1">
      <c r="J162" s="61"/>
    </row>
    <row r="163" spans="10:10" ht="12.75" customHeight="1">
      <c r="J163" s="61"/>
    </row>
    <row r="164" spans="10:10" ht="12.75" customHeight="1">
      <c r="J164" s="61"/>
    </row>
    <row r="165" spans="10:10" ht="12.75" customHeight="1">
      <c r="J165" s="61"/>
    </row>
    <row r="166" spans="10:10" ht="12.75" customHeight="1">
      <c r="J166" s="61"/>
    </row>
    <row r="167" spans="10:10" ht="12.75" customHeight="1">
      <c r="J167" s="61"/>
    </row>
    <row r="168" spans="10:10" ht="12.75" customHeight="1">
      <c r="J168" s="61"/>
    </row>
    <row r="169" spans="10:10" ht="12.75" customHeight="1">
      <c r="J169" s="61"/>
    </row>
    <row r="170" spans="10:10" ht="12.75" customHeight="1">
      <c r="J170" s="61"/>
    </row>
    <row r="171" spans="10:10" ht="12.75" customHeight="1">
      <c r="J171" s="61"/>
    </row>
    <row r="172" spans="10:10" ht="12.75" customHeight="1">
      <c r="J172" s="61"/>
    </row>
    <row r="173" spans="10:10" ht="12.75" customHeight="1">
      <c r="J173" s="61"/>
    </row>
    <row r="174" spans="10:10" ht="12.75" customHeight="1">
      <c r="J174" s="61"/>
    </row>
    <row r="175" spans="10:10" ht="12.75" customHeight="1">
      <c r="J175" s="61"/>
    </row>
    <row r="176" spans="10:10" ht="12.75" customHeight="1">
      <c r="J176" s="61"/>
    </row>
    <row r="177" spans="10:10" ht="12.75" customHeight="1">
      <c r="J177" s="61"/>
    </row>
    <row r="178" spans="10:10" ht="12.75" customHeight="1">
      <c r="J178" s="61"/>
    </row>
    <row r="179" spans="10:10" ht="12.75" customHeight="1">
      <c r="J179" s="61"/>
    </row>
    <row r="180" spans="10:10" ht="12.75" customHeight="1">
      <c r="J180" s="61"/>
    </row>
    <row r="181" spans="10:10" ht="12.75" customHeight="1">
      <c r="J181" s="61"/>
    </row>
    <row r="182" spans="10:10" ht="12.75" customHeight="1">
      <c r="J182" s="61"/>
    </row>
    <row r="183" spans="10:10" ht="12.75" customHeight="1">
      <c r="J183" s="61"/>
    </row>
    <row r="184" spans="10:10" ht="12.75" customHeight="1">
      <c r="J184" s="61"/>
    </row>
    <row r="185" spans="10:10" ht="12.75" customHeight="1">
      <c r="J185" s="61"/>
    </row>
    <row r="186" spans="10:10" ht="12.75" customHeight="1">
      <c r="J186" s="61"/>
    </row>
    <row r="187" spans="10:10" ht="12.75" customHeight="1">
      <c r="J187" s="61"/>
    </row>
    <row r="188" spans="10:10" ht="12.75" customHeight="1">
      <c r="J188" s="61"/>
    </row>
    <row r="189" spans="10:10" ht="12.75" customHeight="1">
      <c r="J189" s="61"/>
    </row>
    <row r="190" spans="10:10" ht="12.75" customHeight="1">
      <c r="J190" s="61"/>
    </row>
    <row r="191" spans="10:10" ht="12.75" customHeight="1">
      <c r="J191" s="61"/>
    </row>
    <row r="192" spans="10:10" ht="12.75" customHeight="1">
      <c r="J192" s="61"/>
    </row>
    <row r="193" spans="10:10" ht="12.75" customHeight="1">
      <c r="J193" s="61"/>
    </row>
    <row r="194" spans="10:10" ht="12.75" customHeight="1">
      <c r="J194" s="61"/>
    </row>
    <row r="195" spans="10:10" ht="12.75" customHeight="1">
      <c r="J195" s="61"/>
    </row>
    <row r="196" spans="10:10" ht="12.75" customHeight="1">
      <c r="J196" s="61"/>
    </row>
    <row r="197" spans="10:10" ht="12.75" customHeight="1">
      <c r="J197" s="61"/>
    </row>
    <row r="198" spans="10:10" ht="12.75" customHeight="1">
      <c r="J198" s="61"/>
    </row>
    <row r="199" spans="10:10" ht="12.75" customHeight="1">
      <c r="J199" s="61"/>
    </row>
    <row r="200" spans="10:10" ht="12.75" customHeight="1">
      <c r="J200" s="61"/>
    </row>
    <row r="201" spans="10:10" ht="12.75" customHeight="1">
      <c r="J201" s="61"/>
    </row>
    <row r="202" spans="10:10" ht="12.75" customHeight="1">
      <c r="J202" s="61"/>
    </row>
    <row r="203" spans="10:10" ht="12.75" customHeight="1">
      <c r="J203" s="61"/>
    </row>
    <row r="204" spans="10:10" ht="12.75" customHeight="1">
      <c r="J204" s="61"/>
    </row>
    <row r="205" spans="10:10" ht="12.75" customHeight="1">
      <c r="J205" s="61"/>
    </row>
    <row r="206" spans="10:10" ht="12.75" customHeight="1">
      <c r="J206" s="61"/>
    </row>
    <row r="207" spans="10:10" ht="12.75" customHeight="1">
      <c r="J207" s="61"/>
    </row>
    <row r="208" spans="10:10" ht="12.75" customHeight="1">
      <c r="J208" s="61"/>
    </row>
    <row r="209" spans="10:10" ht="12.75" customHeight="1">
      <c r="J209" s="61"/>
    </row>
    <row r="210" spans="10:10" ht="12.75" customHeight="1">
      <c r="J210" s="61"/>
    </row>
    <row r="211" spans="10:10" ht="12.75" customHeight="1">
      <c r="J211" s="61"/>
    </row>
    <row r="212" spans="10:10" ht="12.75" customHeight="1">
      <c r="J212" s="61"/>
    </row>
    <row r="213" spans="10:10" ht="12.75" customHeight="1">
      <c r="J213" s="61"/>
    </row>
    <row r="214" spans="10:10" ht="12.75" customHeight="1">
      <c r="J214" s="61"/>
    </row>
    <row r="215" spans="10:10" ht="12.75" customHeight="1">
      <c r="J215" s="61"/>
    </row>
    <row r="216" spans="10:10" ht="12.75" customHeight="1">
      <c r="J216" s="61"/>
    </row>
    <row r="217" spans="10:10" ht="12.75" customHeight="1">
      <c r="J217" s="61"/>
    </row>
    <row r="218" spans="10:10" ht="12.75" customHeight="1">
      <c r="J218" s="61"/>
    </row>
    <row r="219" spans="10:10" ht="12.75" customHeight="1">
      <c r="J219" s="61"/>
    </row>
    <row r="220" spans="10:10" ht="12.75" customHeight="1">
      <c r="J220" s="61"/>
    </row>
    <row r="221" spans="10:10" ht="12.75" customHeight="1">
      <c r="J221" s="61"/>
    </row>
    <row r="222" spans="10:10" ht="12.75" customHeight="1">
      <c r="J222" s="61"/>
    </row>
    <row r="223" spans="10:10" ht="12.75" customHeight="1">
      <c r="J223" s="61"/>
    </row>
    <row r="224" spans="10:10" ht="12.75" customHeight="1">
      <c r="J224" s="61"/>
    </row>
    <row r="225" spans="10:10" ht="12.75" customHeight="1">
      <c r="J225" s="61"/>
    </row>
    <row r="226" spans="10:10" ht="12.75" customHeight="1">
      <c r="J226" s="61"/>
    </row>
    <row r="227" spans="10:10" ht="12.75" customHeight="1">
      <c r="J227" s="61"/>
    </row>
    <row r="228" spans="10:10" ht="12.75" customHeight="1">
      <c r="J228" s="61"/>
    </row>
    <row r="229" spans="10:10" ht="12.75" customHeight="1">
      <c r="J229" s="61"/>
    </row>
    <row r="230" spans="10:10" ht="12.75" customHeight="1">
      <c r="J230" s="61"/>
    </row>
    <row r="231" spans="10:10" ht="12.75" customHeight="1">
      <c r="J231" s="61"/>
    </row>
    <row r="232" spans="10:10" ht="12.75" customHeight="1">
      <c r="J232" s="61"/>
    </row>
    <row r="233" spans="10:10" ht="12.75" customHeight="1">
      <c r="J233" s="61"/>
    </row>
    <row r="234" spans="10:10" ht="12.75" customHeight="1">
      <c r="J234" s="61"/>
    </row>
    <row r="235" spans="10:10" ht="12.75" customHeight="1">
      <c r="J235" s="61"/>
    </row>
    <row r="236" spans="10:10" ht="12.75" customHeight="1">
      <c r="J236" s="61"/>
    </row>
    <row r="237" spans="10:10" ht="12.75" customHeight="1">
      <c r="J237" s="61"/>
    </row>
    <row r="238" spans="10:10" ht="12.75" customHeight="1">
      <c r="J238" s="61"/>
    </row>
    <row r="239" spans="10:10" ht="12.75" customHeight="1">
      <c r="J239" s="61"/>
    </row>
    <row r="240" spans="10:10" ht="12.75" customHeight="1">
      <c r="J240" s="61"/>
    </row>
    <row r="241" spans="10:10" ht="12.75" customHeight="1">
      <c r="J241" s="61"/>
    </row>
    <row r="242" spans="10:10" ht="12.75" customHeight="1">
      <c r="J242" s="61"/>
    </row>
    <row r="243" spans="10:10" ht="12.75" customHeight="1">
      <c r="J243" s="61"/>
    </row>
    <row r="244" spans="10:10" ht="12.75" customHeight="1">
      <c r="J244" s="61"/>
    </row>
    <row r="245" spans="10:10" ht="12.75" customHeight="1">
      <c r="J245" s="61"/>
    </row>
    <row r="246" spans="10:10" ht="12.75" customHeight="1">
      <c r="J246" s="61"/>
    </row>
    <row r="247" spans="10:10" ht="12.75" customHeight="1">
      <c r="J247" s="61"/>
    </row>
    <row r="248" spans="10:10" ht="12.75" customHeight="1">
      <c r="J248" s="61"/>
    </row>
    <row r="249" spans="10:10" ht="12.75" customHeight="1">
      <c r="J249" s="61"/>
    </row>
    <row r="250" spans="10:10" ht="12.75" customHeight="1">
      <c r="J250" s="61"/>
    </row>
    <row r="251" spans="10:10" ht="12.75" customHeight="1">
      <c r="J251" s="61"/>
    </row>
    <row r="252" spans="10:10" ht="12.75" customHeight="1">
      <c r="J252" s="61"/>
    </row>
    <row r="253" spans="10:10" ht="12.75" customHeight="1">
      <c r="J253" s="61"/>
    </row>
    <row r="254" spans="10:10" ht="12.75" customHeight="1">
      <c r="J254" s="61"/>
    </row>
    <row r="255" spans="10:10" ht="12.75" customHeight="1">
      <c r="J255" s="61"/>
    </row>
    <row r="256" spans="10:10" ht="12.75" customHeight="1">
      <c r="J256" s="61"/>
    </row>
    <row r="257" spans="10:10" ht="12.75" customHeight="1">
      <c r="J257" s="61"/>
    </row>
    <row r="258" spans="10:10" ht="12.75" customHeight="1">
      <c r="J258" s="61"/>
    </row>
    <row r="259" spans="10:10" ht="12.75" customHeight="1">
      <c r="J259" s="61"/>
    </row>
    <row r="260" spans="10:10" ht="12.75" customHeight="1">
      <c r="J260" s="61"/>
    </row>
    <row r="261" spans="10:10" ht="12.75" customHeight="1">
      <c r="J261" s="61"/>
    </row>
    <row r="262" spans="10:10" ht="12.75" customHeight="1">
      <c r="J262" s="61"/>
    </row>
    <row r="263" spans="10:10" ht="12.75" customHeight="1">
      <c r="J263" s="61"/>
    </row>
    <row r="264" spans="10:10" ht="12.75" customHeight="1">
      <c r="J264" s="61"/>
    </row>
    <row r="265" spans="10:10" ht="12.75" customHeight="1">
      <c r="J265" s="61"/>
    </row>
    <row r="266" spans="10:10" ht="12.75" customHeight="1">
      <c r="J266" s="61"/>
    </row>
    <row r="267" spans="10:10" ht="12.75" customHeight="1">
      <c r="J267" s="61"/>
    </row>
    <row r="268" spans="10:10" ht="12.75" customHeight="1">
      <c r="J268" s="61"/>
    </row>
    <row r="269" spans="10:10" ht="12.75" customHeight="1">
      <c r="J269" s="61"/>
    </row>
    <row r="270" spans="10:10" ht="12.75" customHeight="1">
      <c r="J270" s="61"/>
    </row>
    <row r="271" spans="10:10" ht="12.75" customHeight="1">
      <c r="J271" s="61"/>
    </row>
    <row r="272" spans="10:10" ht="12.75" customHeight="1">
      <c r="J272" s="61"/>
    </row>
    <row r="273" spans="10:10" ht="12.75" customHeight="1">
      <c r="J273" s="61"/>
    </row>
    <row r="274" spans="10:10" ht="12.75" customHeight="1">
      <c r="J274" s="61"/>
    </row>
    <row r="275" spans="10:10" ht="12.75" customHeight="1">
      <c r="J275" s="61"/>
    </row>
    <row r="276" spans="10:10" ht="12.75" customHeight="1">
      <c r="J276" s="61"/>
    </row>
    <row r="277" spans="10:10" ht="12.75" customHeight="1">
      <c r="J277" s="61"/>
    </row>
    <row r="278" spans="10:10" ht="12.75" customHeight="1">
      <c r="J278" s="61"/>
    </row>
    <row r="279" spans="10:10" ht="12.75" customHeight="1">
      <c r="J279" s="61"/>
    </row>
    <row r="280" spans="10:10" ht="12.75" customHeight="1">
      <c r="J280" s="61"/>
    </row>
    <row r="281" spans="10:10" ht="12.75" customHeight="1">
      <c r="J281" s="61"/>
    </row>
    <row r="282" spans="10:10" ht="12.75" customHeight="1">
      <c r="J282" s="61"/>
    </row>
    <row r="283" spans="10:10" ht="12.75" customHeight="1">
      <c r="J283" s="61"/>
    </row>
    <row r="284" spans="10:10" ht="12.75" customHeight="1">
      <c r="J284" s="61"/>
    </row>
    <row r="285" spans="10:10" ht="12.75" customHeight="1">
      <c r="J285" s="61"/>
    </row>
    <row r="286" spans="10:10" ht="12.75" customHeight="1">
      <c r="J286" s="61"/>
    </row>
    <row r="287" spans="10:10" ht="12.75" customHeight="1">
      <c r="J287" s="61"/>
    </row>
    <row r="288" spans="10:10" ht="12.75" customHeight="1">
      <c r="J288" s="61"/>
    </row>
    <row r="289" spans="10:10" ht="12.75" customHeight="1">
      <c r="J289" s="61"/>
    </row>
    <row r="290" spans="10:10" ht="12.75" customHeight="1">
      <c r="J290" s="61"/>
    </row>
    <row r="291" spans="10:10" ht="12.75" customHeight="1">
      <c r="J291" s="61"/>
    </row>
    <row r="292" spans="10:10" ht="12.75" customHeight="1">
      <c r="J292" s="61"/>
    </row>
    <row r="293" spans="10:10" ht="12.75" customHeight="1">
      <c r="J293" s="61"/>
    </row>
    <row r="294" spans="10:10" ht="12.75" customHeight="1">
      <c r="J294" s="61"/>
    </row>
    <row r="295" spans="10:10" ht="12.75" customHeight="1">
      <c r="J295" s="61"/>
    </row>
    <row r="296" spans="10:10" ht="12.75" customHeight="1">
      <c r="J296" s="61"/>
    </row>
    <row r="297" spans="10:10" ht="12.75" customHeight="1">
      <c r="J297" s="61"/>
    </row>
    <row r="298" spans="10:10" ht="12.75" customHeight="1">
      <c r="J298" s="61"/>
    </row>
    <row r="299" spans="10:10" ht="12.75" customHeight="1">
      <c r="J299" s="61"/>
    </row>
    <row r="300" spans="10:10" ht="12.75" customHeight="1">
      <c r="J300" s="61"/>
    </row>
    <row r="301" spans="10:10" ht="12.75" customHeight="1">
      <c r="J301" s="61"/>
    </row>
    <row r="302" spans="10:10" ht="12.75" customHeight="1">
      <c r="J302" s="61"/>
    </row>
    <row r="303" spans="10:10" ht="12.75" customHeight="1">
      <c r="J303" s="61"/>
    </row>
    <row r="304" spans="10:10" ht="12.75" customHeight="1">
      <c r="J304" s="61"/>
    </row>
    <row r="305" spans="10:10" ht="12.75" customHeight="1">
      <c r="J305" s="61"/>
    </row>
    <row r="306" spans="10:10" ht="12.75" customHeight="1">
      <c r="J306" s="61"/>
    </row>
    <row r="307" spans="10:10" ht="12.75" customHeight="1">
      <c r="J307" s="61"/>
    </row>
    <row r="308" spans="10:10" ht="12.75" customHeight="1">
      <c r="J308" s="61"/>
    </row>
    <row r="309" spans="10:10" ht="12.75" customHeight="1">
      <c r="J309" s="61"/>
    </row>
    <row r="310" spans="10:10" ht="12.75" customHeight="1">
      <c r="J310" s="61"/>
    </row>
    <row r="311" spans="10:10" ht="12.75" customHeight="1">
      <c r="J311" s="61"/>
    </row>
    <row r="312" spans="10:10" ht="12.75" customHeight="1">
      <c r="J312" s="61"/>
    </row>
    <row r="313" spans="10:10" ht="12.75" customHeight="1">
      <c r="J313" s="61"/>
    </row>
    <row r="314" spans="10:10" ht="12.75" customHeight="1">
      <c r="J314" s="61"/>
    </row>
    <row r="315" spans="10:10" ht="12.75" customHeight="1">
      <c r="J315" s="61"/>
    </row>
    <row r="316" spans="10:10" ht="12.75" customHeight="1">
      <c r="J316" s="61"/>
    </row>
    <row r="317" spans="10:10" ht="12.75" customHeight="1">
      <c r="J317" s="61"/>
    </row>
    <row r="318" spans="10:10" ht="12.75" customHeight="1">
      <c r="J318" s="61"/>
    </row>
    <row r="319" spans="10:10" ht="12.75" customHeight="1">
      <c r="J319" s="61"/>
    </row>
    <row r="320" spans="10:10" ht="12.75" customHeight="1">
      <c r="J320" s="61"/>
    </row>
    <row r="321" spans="10:10" ht="12.75" customHeight="1">
      <c r="J321" s="61"/>
    </row>
    <row r="322" spans="10:10" ht="12.75" customHeight="1">
      <c r="J322" s="61"/>
    </row>
    <row r="323" spans="10:10" ht="12.75" customHeight="1">
      <c r="J323" s="61"/>
    </row>
    <row r="324" spans="10:10" ht="12.75" customHeight="1">
      <c r="J324" s="61"/>
    </row>
    <row r="325" spans="10:10" ht="12.75" customHeight="1">
      <c r="J325" s="61"/>
    </row>
    <row r="326" spans="10:10" ht="12.75" customHeight="1">
      <c r="J326" s="61"/>
    </row>
    <row r="327" spans="10:10" ht="12.75" customHeight="1">
      <c r="J327" s="61"/>
    </row>
    <row r="328" spans="10:10" ht="12.75" customHeight="1">
      <c r="J328" s="61"/>
    </row>
    <row r="329" spans="10:10" ht="12.75" customHeight="1">
      <c r="J329" s="61"/>
    </row>
    <row r="330" spans="10:10" ht="12.75" customHeight="1">
      <c r="J330" s="61"/>
    </row>
    <row r="331" spans="10:10" ht="12.75" customHeight="1">
      <c r="J331" s="61"/>
    </row>
    <row r="332" spans="10:10" ht="12.75" customHeight="1">
      <c r="J332" s="61"/>
    </row>
    <row r="333" spans="10:10" ht="12.75" customHeight="1">
      <c r="J333" s="61"/>
    </row>
    <row r="334" spans="10:10" ht="12.75" customHeight="1">
      <c r="J334" s="61"/>
    </row>
    <row r="335" spans="10:10" ht="12.75" customHeight="1">
      <c r="J335" s="61"/>
    </row>
    <row r="336" spans="10:10" ht="12.75" customHeight="1">
      <c r="J336" s="61"/>
    </row>
    <row r="337" spans="10:10" ht="12.75" customHeight="1">
      <c r="J337" s="61"/>
    </row>
    <row r="338" spans="10:10" ht="12.75" customHeight="1">
      <c r="J338" s="61"/>
    </row>
    <row r="339" spans="10:10" ht="12.75" customHeight="1">
      <c r="J339" s="61"/>
    </row>
    <row r="340" spans="10:10" ht="12.75" customHeight="1">
      <c r="J340" s="61"/>
    </row>
    <row r="341" spans="10:10" ht="12.75" customHeight="1">
      <c r="J341" s="61"/>
    </row>
    <row r="342" spans="10:10" ht="12.75" customHeight="1">
      <c r="J342" s="61"/>
    </row>
    <row r="343" spans="10:10" ht="12.75" customHeight="1">
      <c r="J343" s="61"/>
    </row>
    <row r="344" spans="10:10" ht="12.75" customHeight="1">
      <c r="J344" s="61"/>
    </row>
    <row r="345" spans="10:10" ht="12.75" customHeight="1">
      <c r="J345" s="61"/>
    </row>
    <row r="346" spans="10:10" ht="12.75" customHeight="1">
      <c r="J346" s="61"/>
    </row>
    <row r="347" spans="10:10" ht="12.75" customHeight="1">
      <c r="J347" s="61"/>
    </row>
    <row r="348" spans="10:10" ht="12.75" customHeight="1">
      <c r="J348" s="61"/>
    </row>
    <row r="349" spans="10:10" ht="12.75" customHeight="1">
      <c r="J349" s="61"/>
    </row>
    <row r="350" spans="10:10" ht="12.75" customHeight="1">
      <c r="J350" s="61"/>
    </row>
    <row r="351" spans="10:10" ht="12.75" customHeight="1">
      <c r="J351" s="61"/>
    </row>
    <row r="352" spans="10:10" ht="12.75" customHeight="1">
      <c r="J352" s="61"/>
    </row>
    <row r="353" spans="10:10" ht="12.75" customHeight="1">
      <c r="J353" s="61"/>
    </row>
    <row r="354" spans="10:10" ht="12.75" customHeight="1">
      <c r="J354" s="61"/>
    </row>
    <row r="355" spans="10:10" ht="12.75" customHeight="1">
      <c r="J355" s="61"/>
    </row>
    <row r="356" spans="10:10" ht="12.75" customHeight="1">
      <c r="J356" s="61"/>
    </row>
    <row r="357" spans="10:10" ht="12.75" customHeight="1">
      <c r="J357" s="61"/>
    </row>
    <row r="358" spans="10:10" ht="12.75" customHeight="1">
      <c r="J358" s="61"/>
    </row>
    <row r="359" spans="10:10" ht="12.75" customHeight="1">
      <c r="J359" s="61"/>
    </row>
    <row r="360" spans="10:10" ht="12.75" customHeight="1">
      <c r="J360" s="61"/>
    </row>
    <row r="361" spans="10:10" ht="12.75" customHeight="1">
      <c r="J361" s="61"/>
    </row>
    <row r="362" spans="10:10" ht="12.75" customHeight="1">
      <c r="J362" s="61"/>
    </row>
    <row r="363" spans="10:10" ht="12.75" customHeight="1">
      <c r="J363" s="61"/>
    </row>
    <row r="364" spans="10:10" ht="12.75" customHeight="1">
      <c r="J364" s="61"/>
    </row>
    <row r="365" spans="10:10" ht="12.75" customHeight="1">
      <c r="J365" s="61"/>
    </row>
    <row r="366" spans="10:10" ht="12.75" customHeight="1">
      <c r="J366" s="61"/>
    </row>
    <row r="367" spans="10:10" ht="12.75" customHeight="1">
      <c r="J367" s="61"/>
    </row>
    <row r="368" spans="10:10" ht="12.75" customHeight="1">
      <c r="J368" s="61"/>
    </row>
    <row r="369" spans="10:10" ht="12.75" customHeight="1">
      <c r="J369" s="61"/>
    </row>
    <row r="370" spans="10:10" ht="12.75" customHeight="1">
      <c r="J370" s="61"/>
    </row>
    <row r="371" spans="10:10" ht="12.75" customHeight="1">
      <c r="J371" s="61"/>
    </row>
    <row r="372" spans="10:10" ht="12.75" customHeight="1">
      <c r="J372" s="61"/>
    </row>
    <row r="373" spans="10:10" ht="12.75" customHeight="1">
      <c r="J373" s="61"/>
    </row>
    <row r="374" spans="10:10" ht="12.75" customHeight="1">
      <c r="J374" s="61"/>
    </row>
    <row r="375" spans="10:10" ht="12.75" customHeight="1">
      <c r="J375" s="61"/>
    </row>
    <row r="376" spans="10:10" ht="12.75" customHeight="1">
      <c r="J376" s="61"/>
    </row>
    <row r="377" spans="10:10" ht="12.75" customHeight="1">
      <c r="J377" s="61"/>
    </row>
    <row r="378" spans="10:10" ht="12.75" customHeight="1">
      <c r="J378" s="61"/>
    </row>
    <row r="379" spans="10:10" ht="12.75" customHeight="1">
      <c r="J379" s="61"/>
    </row>
    <row r="380" spans="10:10" ht="12.75" customHeight="1">
      <c r="J380" s="61"/>
    </row>
    <row r="381" spans="10:10" ht="12.75" customHeight="1">
      <c r="J381" s="61"/>
    </row>
    <row r="382" spans="10:10" ht="12.75" customHeight="1">
      <c r="J382" s="61"/>
    </row>
    <row r="383" spans="10:10" ht="12.75" customHeight="1">
      <c r="J383" s="61"/>
    </row>
    <row r="384" spans="10:10" ht="12.75" customHeight="1">
      <c r="J384" s="61"/>
    </row>
    <row r="385" spans="10:10" ht="12.75" customHeight="1">
      <c r="J385" s="61"/>
    </row>
    <row r="386" spans="10:10" ht="12.75" customHeight="1">
      <c r="J386" s="61"/>
    </row>
    <row r="387" spans="10:10" ht="12.75" customHeight="1">
      <c r="J387" s="61"/>
    </row>
    <row r="388" spans="10:10" ht="12.75" customHeight="1">
      <c r="J388" s="61"/>
    </row>
    <row r="389" spans="10:10" ht="12.75" customHeight="1">
      <c r="J389" s="61"/>
    </row>
    <row r="390" spans="10:10" ht="12.75" customHeight="1">
      <c r="J390" s="61"/>
    </row>
    <row r="391" spans="10:10" ht="12.75" customHeight="1">
      <c r="J391" s="61"/>
    </row>
    <row r="392" spans="10:10" ht="12.75" customHeight="1">
      <c r="J392" s="61"/>
    </row>
    <row r="393" spans="10:10" ht="12.75" customHeight="1">
      <c r="J393" s="61"/>
    </row>
    <row r="394" spans="10:10" ht="12.75" customHeight="1">
      <c r="J394" s="61"/>
    </row>
    <row r="395" spans="10:10" ht="12.75" customHeight="1">
      <c r="J395" s="61"/>
    </row>
    <row r="396" spans="10:10" ht="12.75" customHeight="1">
      <c r="J396" s="61"/>
    </row>
    <row r="397" spans="10:10" ht="12.75" customHeight="1">
      <c r="J397" s="61"/>
    </row>
    <row r="398" spans="10:10" ht="12.75" customHeight="1">
      <c r="J398" s="61"/>
    </row>
    <row r="399" spans="10:10" ht="12.75" customHeight="1">
      <c r="J399" s="61"/>
    </row>
    <row r="400" spans="10:10" ht="12.75" customHeight="1">
      <c r="J400" s="61"/>
    </row>
    <row r="401" spans="10:10" ht="12.75" customHeight="1">
      <c r="J401" s="61"/>
    </row>
    <row r="402" spans="10:10" ht="12.75" customHeight="1">
      <c r="J402" s="61"/>
    </row>
    <row r="403" spans="10:10" ht="12.75" customHeight="1">
      <c r="J403" s="61"/>
    </row>
    <row r="404" spans="10:10" ht="12.75" customHeight="1">
      <c r="J404" s="61"/>
    </row>
    <row r="405" spans="10:10" ht="12.75" customHeight="1">
      <c r="J405" s="61"/>
    </row>
    <row r="406" spans="10:10" ht="12.75" customHeight="1">
      <c r="J406" s="61"/>
    </row>
    <row r="407" spans="10:10" ht="12.75" customHeight="1">
      <c r="J407" s="61"/>
    </row>
    <row r="408" spans="10:10" ht="12.75" customHeight="1">
      <c r="J408" s="61"/>
    </row>
    <row r="409" spans="10:10" ht="12.75" customHeight="1">
      <c r="J409" s="61"/>
    </row>
    <row r="410" spans="10:10" ht="12.75" customHeight="1">
      <c r="J410" s="61"/>
    </row>
    <row r="411" spans="10:10" ht="12.75" customHeight="1">
      <c r="J411" s="61"/>
    </row>
    <row r="412" spans="10:10" ht="12.75" customHeight="1">
      <c r="J412" s="61"/>
    </row>
    <row r="413" spans="10:10" ht="12.75" customHeight="1">
      <c r="J413" s="61"/>
    </row>
    <row r="414" spans="10:10" ht="12.75" customHeight="1">
      <c r="J414" s="61"/>
    </row>
    <row r="415" spans="10:10" ht="12.75" customHeight="1">
      <c r="J415" s="61"/>
    </row>
    <row r="416" spans="10:10" ht="12.75" customHeight="1">
      <c r="J416" s="61"/>
    </row>
    <row r="417" spans="10:10" ht="12.75" customHeight="1">
      <c r="J417" s="61"/>
    </row>
    <row r="418" spans="10:10" ht="12.75" customHeight="1">
      <c r="J418" s="61"/>
    </row>
    <row r="419" spans="10:10" ht="12.75" customHeight="1">
      <c r="J419" s="61"/>
    </row>
    <row r="420" spans="10:10" ht="12.75" customHeight="1">
      <c r="J420" s="61"/>
    </row>
    <row r="421" spans="10:10" ht="12.75" customHeight="1">
      <c r="J421" s="61"/>
    </row>
    <row r="422" spans="10:10" ht="12.75" customHeight="1">
      <c r="J422" s="61"/>
    </row>
    <row r="423" spans="10:10" ht="12.75" customHeight="1">
      <c r="J423" s="61"/>
    </row>
    <row r="424" spans="10:10" ht="12.75" customHeight="1">
      <c r="J424" s="61"/>
    </row>
    <row r="425" spans="10:10" ht="12.75" customHeight="1">
      <c r="J425" s="61"/>
    </row>
    <row r="426" spans="10:10" ht="12.75" customHeight="1">
      <c r="J426" s="61"/>
    </row>
    <row r="427" spans="10:10" ht="12.75" customHeight="1">
      <c r="J427" s="61"/>
    </row>
    <row r="428" spans="10:10" ht="12.75" customHeight="1">
      <c r="J428" s="61"/>
    </row>
    <row r="429" spans="10:10" ht="12.75" customHeight="1">
      <c r="J429" s="61"/>
    </row>
    <row r="430" spans="10:10" ht="12.75" customHeight="1">
      <c r="J430" s="61"/>
    </row>
    <row r="431" spans="10:10" ht="12.75" customHeight="1">
      <c r="J431" s="61"/>
    </row>
    <row r="432" spans="10:10" ht="12.75" customHeight="1">
      <c r="J432" s="61"/>
    </row>
    <row r="433" spans="10:10" ht="12.75" customHeight="1">
      <c r="J433" s="61"/>
    </row>
    <row r="434" spans="10:10" ht="12.75" customHeight="1">
      <c r="J434" s="61"/>
    </row>
    <row r="435" spans="10:10" ht="12.75" customHeight="1">
      <c r="J435" s="61"/>
    </row>
    <row r="436" spans="10:10" ht="12.75" customHeight="1">
      <c r="J436" s="61"/>
    </row>
    <row r="437" spans="10:10" ht="12.75" customHeight="1">
      <c r="J437" s="61"/>
    </row>
    <row r="438" spans="10:10" ht="12.75" customHeight="1">
      <c r="J438" s="61"/>
    </row>
    <row r="439" spans="10:10" ht="12.75" customHeight="1">
      <c r="J439" s="61"/>
    </row>
    <row r="440" spans="10:10" ht="12.75" customHeight="1">
      <c r="J440" s="61"/>
    </row>
    <row r="441" spans="10:10" ht="12.75" customHeight="1">
      <c r="J441" s="61"/>
    </row>
    <row r="442" spans="10:10" ht="12.75" customHeight="1">
      <c r="J442" s="61"/>
    </row>
    <row r="443" spans="10:10" ht="12.75" customHeight="1">
      <c r="J443" s="61"/>
    </row>
    <row r="444" spans="10:10" ht="12.75" customHeight="1">
      <c r="J444" s="61"/>
    </row>
    <row r="445" spans="10:10" ht="12.75" customHeight="1">
      <c r="J445" s="61"/>
    </row>
    <row r="446" spans="10:10" ht="12.75" customHeight="1">
      <c r="J446" s="61"/>
    </row>
    <row r="447" spans="10:10" ht="12.75" customHeight="1">
      <c r="J447" s="61"/>
    </row>
    <row r="448" spans="10:10" ht="12.75" customHeight="1">
      <c r="J448" s="61"/>
    </row>
    <row r="449" spans="10:10" ht="12.75" customHeight="1">
      <c r="J449" s="61"/>
    </row>
    <row r="450" spans="10:10" ht="12.75" customHeight="1">
      <c r="J450" s="61"/>
    </row>
    <row r="451" spans="10:10" ht="12.75" customHeight="1">
      <c r="J451" s="61"/>
    </row>
    <row r="452" spans="10:10" ht="12.75" customHeight="1">
      <c r="J452" s="61"/>
    </row>
    <row r="453" spans="10:10" ht="12.75" customHeight="1">
      <c r="J453" s="61"/>
    </row>
    <row r="454" spans="10:10" ht="12.75" customHeight="1">
      <c r="J454" s="61"/>
    </row>
    <row r="455" spans="10:10" ht="12.75" customHeight="1">
      <c r="J455" s="61"/>
    </row>
    <row r="456" spans="10:10" ht="12.75" customHeight="1">
      <c r="J456" s="61"/>
    </row>
    <row r="457" spans="10:10" ht="12.75" customHeight="1">
      <c r="J457" s="61"/>
    </row>
    <row r="458" spans="10:10" ht="12.75" customHeight="1">
      <c r="J458" s="61"/>
    </row>
    <row r="459" spans="10:10" ht="12.75" customHeight="1">
      <c r="J459" s="61"/>
    </row>
    <row r="460" spans="10:10" ht="12.75" customHeight="1">
      <c r="J460" s="61"/>
    </row>
    <row r="461" spans="10:10" ht="12.75" customHeight="1">
      <c r="J461" s="61"/>
    </row>
    <row r="462" spans="10:10" ht="12.75" customHeight="1">
      <c r="J462" s="61"/>
    </row>
    <row r="463" spans="10:10" ht="12.75" customHeight="1">
      <c r="J463" s="61"/>
    </row>
    <row r="464" spans="10:10" ht="12.75" customHeight="1">
      <c r="J464" s="61"/>
    </row>
    <row r="465" spans="10:10" ht="12.75" customHeight="1">
      <c r="J465" s="61"/>
    </row>
    <row r="466" spans="10:10" ht="12.75" customHeight="1">
      <c r="J466" s="61"/>
    </row>
    <row r="467" spans="10:10" ht="12.75" customHeight="1">
      <c r="J467" s="61"/>
    </row>
    <row r="468" spans="10:10" ht="12.75" customHeight="1">
      <c r="J468" s="61"/>
    </row>
    <row r="469" spans="10:10" ht="12.75" customHeight="1">
      <c r="J469" s="61"/>
    </row>
    <row r="470" spans="10:10" ht="12.75" customHeight="1">
      <c r="J470" s="61"/>
    </row>
    <row r="471" spans="10:10" ht="12.75" customHeight="1">
      <c r="J471" s="61"/>
    </row>
    <row r="472" spans="10:10" ht="12.75" customHeight="1">
      <c r="J472" s="61"/>
    </row>
    <row r="473" spans="10:10" ht="12.75" customHeight="1">
      <c r="J473" s="61"/>
    </row>
    <row r="474" spans="10:10" ht="12.75" customHeight="1">
      <c r="J474" s="61"/>
    </row>
    <row r="475" spans="10:10" ht="12.75" customHeight="1">
      <c r="J475" s="61"/>
    </row>
    <row r="476" spans="10:10" ht="12.75" customHeight="1">
      <c r="J476" s="61"/>
    </row>
    <row r="477" spans="10:10" ht="12.75" customHeight="1">
      <c r="J477" s="61"/>
    </row>
    <row r="478" spans="10:10" ht="12.75" customHeight="1">
      <c r="J478" s="61"/>
    </row>
    <row r="479" spans="10:10" ht="12.75" customHeight="1">
      <c r="J479" s="61"/>
    </row>
    <row r="480" spans="10:10" ht="12.75" customHeight="1">
      <c r="J480" s="61"/>
    </row>
    <row r="481" spans="10:10" ht="12.75" customHeight="1">
      <c r="J481" s="61"/>
    </row>
    <row r="482" spans="10:10" ht="12.75" customHeight="1">
      <c r="J482" s="61"/>
    </row>
    <row r="483" spans="10:10" ht="12.75" customHeight="1">
      <c r="J483" s="61"/>
    </row>
    <row r="484" spans="10:10" ht="12.75" customHeight="1">
      <c r="J484" s="61"/>
    </row>
    <row r="485" spans="10:10" ht="12.75" customHeight="1">
      <c r="J485" s="61"/>
    </row>
    <row r="486" spans="10:10" ht="12.75" customHeight="1">
      <c r="J486" s="61"/>
    </row>
    <row r="487" spans="10:10" ht="12.75" customHeight="1">
      <c r="J487" s="61"/>
    </row>
    <row r="488" spans="10:10" ht="12.75" customHeight="1">
      <c r="J488" s="61"/>
    </row>
    <row r="489" spans="10:10" ht="12.75" customHeight="1">
      <c r="J489" s="61"/>
    </row>
    <row r="490" spans="10:10" ht="12.75" customHeight="1">
      <c r="J490" s="61"/>
    </row>
    <row r="491" spans="10:10" ht="12.75" customHeight="1">
      <c r="J491" s="61"/>
    </row>
    <row r="492" spans="10:10" ht="12.75" customHeight="1">
      <c r="J492" s="61"/>
    </row>
    <row r="493" spans="10:10" ht="12.75" customHeight="1">
      <c r="J493" s="61"/>
    </row>
    <row r="494" spans="10:10" ht="12.75" customHeight="1">
      <c r="J494" s="61"/>
    </row>
    <row r="495" spans="10:10" ht="12.75" customHeight="1">
      <c r="J495" s="61"/>
    </row>
    <row r="496" spans="10:10" ht="12.75" customHeight="1">
      <c r="J496" s="61"/>
    </row>
    <row r="497" spans="10:10" ht="12.75" customHeight="1">
      <c r="J497" s="61"/>
    </row>
    <row r="498" spans="10:10" ht="12.75" customHeight="1">
      <c r="J498" s="61"/>
    </row>
    <row r="499" spans="10:10" ht="12.75" customHeight="1">
      <c r="J499" s="61"/>
    </row>
    <row r="500" spans="10:10" ht="12.75" customHeight="1">
      <c r="J500" s="61"/>
    </row>
    <row r="501" spans="10:10" ht="12.75" customHeight="1">
      <c r="J501" s="61"/>
    </row>
    <row r="502" spans="10:10" ht="12.75" customHeight="1">
      <c r="J502" s="61"/>
    </row>
    <row r="503" spans="10:10" ht="12.75" customHeight="1">
      <c r="J503" s="61"/>
    </row>
    <row r="504" spans="10:10" ht="12.75" customHeight="1">
      <c r="J504" s="61"/>
    </row>
    <row r="505" spans="10:10" ht="12.75" customHeight="1">
      <c r="J505" s="61"/>
    </row>
    <row r="506" spans="10:10" ht="12.75" customHeight="1">
      <c r="J506" s="61"/>
    </row>
    <row r="507" spans="10:10" ht="12.75" customHeight="1">
      <c r="J507" s="61"/>
    </row>
    <row r="508" spans="10:10" ht="12.75" customHeight="1">
      <c r="J508" s="61"/>
    </row>
    <row r="509" spans="10:10" ht="12.75" customHeight="1">
      <c r="J509" s="61"/>
    </row>
    <row r="510" spans="10:10" ht="12.75" customHeight="1">
      <c r="J510" s="61"/>
    </row>
    <row r="511" spans="10:10" ht="12.75" customHeight="1">
      <c r="J511" s="61"/>
    </row>
    <row r="512" spans="10:10" ht="12.75" customHeight="1">
      <c r="J512" s="61"/>
    </row>
    <row r="513" spans="10:10" ht="12.75" customHeight="1">
      <c r="J513" s="61"/>
    </row>
    <row r="514" spans="10:10" ht="12.75" customHeight="1">
      <c r="J514" s="61"/>
    </row>
    <row r="515" spans="10:10" ht="12.75" customHeight="1">
      <c r="J515" s="61"/>
    </row>
    <row r="516" spans="10:10" ht="12.75" customHeight="1">
      <c r="J516" s="61"/>
    </row>
    <row r="517" spans="10:10" ht="12.75" customHeight="1">
      <c r="J517" s="61"/>
    </row>
    <row r="518" spans="10:10" ht="12.75" customHeight="1">
      <c r="J518" s="61"/>
    </row>
    <row r="519" spans="10:10" ht="12.75" customHeight="1">
      <c r="J519" s="61"/>
    </row>
    <row r="520" spans="10:10" ht="12.75" customHeight="1">
      <c r="J520" s="61"/>
    </row>
    <row r="521" spans="10:10" ht="12.75" customHeight="1">
      <c r="J521" s="61"/>
    </row>
    <row r="522" spans="10:10" ht="12.75" customHeight="1">
      <c r="J522" s="61"/>
    </row>
    <row r="523" spans="10:10" ht="12.75" customHeight="1">
      <c r="J523" s="61"/>
    </row>
    <row r="524" spans="10:10" ht="12.75" customHeight="1">
      <c r="J524" s="61"/>
    </row>
    <row r="525" spans="10:10" ht="12.75" customHeight="1">
      <c r="J525" s="61"/>
    </row>
    <row r="526" spans="10:10" ht="12.75" customHeight="1">
      <c r="J526" s="61"/>
    </row>
    <row r="527" spans="10:10" ht="12.75" customHeight="1">
      <c r="J527" s="61"/>
    </row>
    <row r="528" spans="10:10" ht="12.75" customHeight="1">
      <c r="J528" s="61"/>
    </row>
    <row r="529" spans="10:10" ht="12.75" customHeight="1">
      <c r="J529" s="61"/>
    </row>
    <row r="530" spans="10:10" ht="12.75" customHeight="1">
      <c r="J530" s="61"/>
    </row>
    <row r="531" spans="10:10" ht="12.75" customHeight="1">
      <c r="J531" s="61"/>
    </row>
    <row r="532" spans="10:10" ht="12.75" customHeight="1">
      <c r="J532" s="61"/>
    </row>
    <row r="533" spans="10:10" ht="12.75" customHeight="1">
      <c r="J533" s="61"/>
    </row>
    <row r="534" spans="10:10" ht="12.75" customHeight="1">
      <c r="J534" s="61"/>
    </row>
    <row r="535" spans="10:10" ht="12.75" customHeight="1">
      <c r="J535" s="61"/>
    </row>
    <row r="536" spans="10:10" ht="12.75" customHeight="1">
      <c r="J536" s="61"/>
    </row>
    <row r="537" spans="10:10" ht="12.75" customHeight="1">
      <c r="J537" s="61"/>
    </row>
    <row r="538" spans="10:10" ht="12.75" customHeight="1">
      <c r="J538" s="61"/>
    </row>
    <row r="539" spans="10:10" ht="12.75" customHeight="1">
      <c r="J539" s="61"/>
    </row>
    <row r="540" spans="10:10" ht="12.75" customHeight="1">
      <c r="J540" s="61"/>
    </row>
    <row r="541" spans="10:10" ht="12.75" customHeight="1">
      <c r="J541" s="61"/>
    </row>
    <row r="542" spans="10:10" ht="12.75" customHeight="1">
      <c r="J542" s="61"/>
    </row>
    <row r="543" spans="10:10" ht="12.75" customHeight="1">
      <c r="J543" s="61"/>
    </row>
    <row r="544" spans="10:10" ht="12.75" customHeight="1">
      <c r="J544" s="61"/>
    </row>
    <row r="545" spans="10:10" ht="12.75" customHeight="1">
      <c r="J545" s="61"/>
    </row>
    <row r="546" spans="10:10" ht="12.75" customHeight="1">
      <c r="J546" s="61"/>
    </row>
    <row r="547" spans="10:10" ht="12.75" customHeight="1">
      <c r="J547" s="61"/>
    </row>
    <row r="548" spans="10:10" ht="12.75" customHeight="1">
      <c r="J548" s="61"/>
    </row>
    <row r="549" spans="10:10" ht="12.75" customHeight="1">
      <c r="J549" s="61"/>
    </row>
    <row r="550" spans="10:10" ht="12.75" customHeight="1">
      <c r="J550" s="61"/>
    </row>
    <row r="551" spans="10:10" ht="12.75" customHeight="1">
      <c r="J551" s="61"/>
    </row>
    <row r="552" spans="10:10" ht="12.75" customHeight="1">
      <c r="J552" s="61"/>
    </row>
    <row r="553" spans="10:10" ht="12.75" customHeight="1">
      <c r="J553" s="61"/>
    </row>
    <row r="554" spans="10:10" ht="12.75" customHeight="1">
      <c r="J554" s="61"/>
    </row>
    <row r="555" spans="10:10" ht="12.75" customHeight="1">
      <c r="J555" s="61"/>
    </row>
    <row r="556" spans="10:10" ht="12.75" customHeight="1">
      <c r="J556" s="61"/>
    </row>
    <row r="557" spans="10:10" ht="12.75" customHeight="1">
      <c r="J557" s="61"/>
    </row>
    <row r="558" spans="10:10" ht="12.75" customHeight="1">
      <c r="J558" s="61"/>
    </row>
    <row r="559" spans="10:10" ht="12.75" customHeight="1">
      <c r="J559" s="61"/>
    </row>
    <row r="560" spans="10:10" ht="12.75" customHeight="1">
      <c r="J560" s="61"/>
    </row>
    <row r="561" spans="10:10" ht="12.75" customHeight="1">
      <c r="J561" s="61"/>
    </row>
    <row r="562" spans="10:10" ht="12.75" customHeight="1">
      <c r="J562" s="61"/>
    </row>
    <row r="563" spans="10:10" ht="12.75" customHeight="1">
      <c r="J563" s="61"/>
    </row>
    <row r="564" spans="10:10" ht="12.75" customHeight="1">
      <c r="J564" s="61"/>
    </row>
    <row r="565" spans="10:10" ht="12.75" customHeight="1">
      <c r="J565" s="61"/>
    </row>
    <row r="566" spans="10:10" ht="12.75" customHeight="1">
      <c r="J566" s="61"/>
    </row>
    <row r="567" spans="10:10" ht="12.75" customHeight="1">
      <c r="J567" s="61"/>
    </row>
    <row r="568" spans="10:10" ht="12.75" customHeight="1">
      <c r="J568" s="61"/>
    </row>
    <row r="569" spans="10:10" ht="12.75" customHeight="1">
      <c r="J569" s="61"/>
    </row>
    <row r="570" spans="10:10" ht="12.75" customHeight="1">
      <c r="J570" s="61"/>
    </row>
    <row r="571" spans="10:10" ht="12.75" customHeight="1">
      <c r="J571" s="61"/>
    </row>
    <row r="572" spans="10:10" ht="12.75" customHeight="1">
      <c r="J572" s="61"/>
    </row>
    <row r="573" spans="10:10" ht="12.75" customHeight="1">
      <c r="J573" s="61"/>
    </row>
    <row r="574" spans="10:10" ht="12.75" customHeight="1">
      <c r="J574" s="61"/>
    </row>
    <row r="575" spans="10:10" ht="12.75" customHeight="1">
      <c r="J575" s="61"/>
    </row>
    <row r="576" spans="10:10" ht="12.75" customHeight="1">
      <c r="J576" s="61"/>
    </row>
    <row r="577" spans="10:10" ht="12.75" customHeight="1">
      <c r="J577" s="61"/>
    </row>
    <row r="578" spans="10:10" ht="12.75" customHeight="1">
      <c r="J578" s="61"/>
    </row>
    <row r="579" spans="10:10" ht="12.75" customHeight="1">
      <c r="J579" s="61"/>
    </row>
    <row r="580" spans="10:10" ht="12.75" customHeight="1">
      <c r="J580" s="61"/>
    </row>
    <row r="581" spans="10:10" ht="12.75" customHeight="1">
      <c r="J581" s="61"/>
    </row>
    <row r="582" spans="10:10" ht="12.75" customHeight="1">
      <c r="J582" s="61"/>
    </row>
    <row r="583" spans="10:10" ht="12.75" customHeight="1">
      <c r="J583" s="61"/>
    </row>
    <row r="584" spans="10:10" ht="12.75" customHeight="1">
      <c r="J584" s="61"/>
    </row>
    <row r="585" spans="10:10" ht="12.75" customHeight="1">
      <c r="J585" s="61"/>
    </row>
    <row r="586" spans="10:10" ht="12.75" customHeight="1">
      <c r="J586" s="61"/>
    </row>
    <row r="587" spans="10:10" ht="12.75" customHeight="1">
      <c r="J587" s="61"/>
    </row>
    <row r="588" spans="10:10" ht="12.75" customHeight="1">
      <c r="J588" s="61"/>
    </row>
    <row r="589" spans="10:10" ht="12.75" customHeight="1">
      <c r="J589" s="61"/>
    </row>
    <row r="590" spans="10:10" ht="12.75" customHeight="1">
      <c r="J590" s="61"/>
    </row>
    <row r="591" spans="10:10" ht="12.75" customHeight="1">
      <c r="J591" s="61"/>
    </row>
    <row r="592" spans="10:10" ht="12.75" customHeight="1">
      <c r="J592" s="61"/>
    </row>
    <row r="593" spans="10:10" ht="12.75" customHeight="1">
      <c r="J593" s="61"/>
    </row>
    <row r="594" spans="10:10" ht="12.75" customHeight="1">
      <c r="J594" s="61"/>
    </row>
    <row r="595" spans="10:10" ht="12.75" customHeight="1">
      <c r="J595" s="61"/>
    </row>
    <row r="596" spans="10:10" ht="12.75" customHeight="1">
      <c r="J596" s="61"/>
    </row>
    <row r="597" spans="10:10" ht="12.75" customHeight="1">
      <c r="J597" s="61"/>
    </row>
    <row r="598" spans="10:10" ht="12.75" customHeight="1">
      <c r="J598" s="61"/>
    </row>
    <row r="599" spans="10:10" ht="12.75" customHeight="1">
      <c r="J599" s="61"/>
    </row>
    <row r="600" spans="10:10" ht="12.75" customHeight="1">
      <c r="J600" s="61"/>
    </row>
    <row r="601" spans="10:10" ht="12.75" customHeight="1">
      <c r="J601" s="61"/>
    </row>
    <row r="602" spans="10:10" ht="12.75" customHeight="1">
      <c r="J602" s="61"/>
    </row>
    <row r="603" spans="10:10" ht="12.75" customHeight="1">
      <c r="J603" s="61"/>
    </row>
    <row r="604" spans="10:10" ht="12.75" customHeight="1">
      <c r="J604" s="61"/>
    </row>
    <row r="605" spans="10:10" ht="12.75" customHeight="1">
      <c r="J605" s="61"/>
    </row>
    <row r="606" spans="10:10" ht="12.75" customHeight="1">
      <c r="J606" s="61"/>
    </row>
    <row r="607" spans="10:10" ht="12.75" customHeight="1">
      <c r="J607" s="61"/>
    </row>
    <row r="608" spans="10:10" ht="12.75" customHeight="1">
      <c r="J608" s="61"/>
    </row>
    <row r="609" spans="10:10" ht="12.75" customHeight="1">
      <c r="J609" s="61"/>
    </row>
    <row r="610" spans="10:10" ht="12.75" customHeight="1">
      <c r="J610" s="61"/>
    </row>
    <row r="611" spans="10:10" ht="12.75" customHeight="1">
      <c r="J611" s="61"/>
    </row>
    <row r="612" spans="10:10" ht="12.75" customHeight="1">
      <c r="J612" s="61"/>
    </row>
    <row r="613" spans="10:10" ht="12.75" customHeight="1">
      <c r="J613" s="61"/>
    </row>
    <row r="614" spans="10:10" ht="12.75" customHeight="1">
      <c r="J614" s="61"/>
    </row>
    <row r="615" spans="10:10" ht="12.75" customHeight="1">
      <c r="J615" s="61"/>
    </row>
    <row r="616" spans="10:10" ht="12.75" customHeight="1">
      <c r="J616" s="61"/>
    </row>
    <row r="617" spans="10:10" ht="12.75" customHeight="1">
      <c r="J617" s="61"/>
    </row>
    <row r="618" spans="10:10" ht="12.75" customHeight="1">
      <c r="J618" s="61"/>
    </row>
    <row r="619" spans="10:10" ht="12.75" customHeight="1">
      <c r="J619" s="61"/>
    </row>
    <row r="620" spans="10:10" ht="12.75" customHeight="1">
      <c r="J620" s="61"/>
    </row>
    <row r="621" spans="10:10" ht="12.75" customHeight="1">
      <c r="J621" s="61"/>
    </row>
    <row r="622" spans="10:10" ht="12.75" customHeight="1">
      <c r="J622" s="61"/>
    </row>
    <row r="623" spans="10:10" ht="12.75" customHeight="1">
      <c r="J623" s="61"/>
    </row>
    <row r="624" spans="10:10" ht="12.75" customHeight="1">
      <c r="J624" s="61"/>
    </row>
    <row r="625" spans="10:10" ht="12.75" customHeight="1">
      <c r="J625" s="61"/>
    </row>
    <row r="626" spans="10:10" ht="12.75" customHeight="1">
      <c r="J626" s="61"/>
    </row>
    <row r="627" spans="10:10" ht="12.75" customHeight="1">
      <c r="J627" s="61"/>
    </row>
    <row r="628" spans="10:10" ht="12.75" customHeight="1">
      <c r="J628" s="61"/>
    </row>
    <row r="629" spans="10:10" ht="12.75" customHeight="1">
      <c r="J629" s="61"/>
    </row>
    <row r="630" spans="10:10" ht="12.75" customHeight="1">
      <c r="J630" s="61"/>
    </row>
    <row r="631" spans="10:10" ht="12.75" customHeight="1">
      <c r="J631" s="61"/>
    </row>
    <row r="632" spans="10:10" ht="12.75" customHeight="1">
      <c r="J632" s="61"/>
    </row>
    <row r="633" spans="10:10" ht="12.75" customHeight="1">
      <c r="J633" s="61"/>
    </row>
    <row r="634" spans="10:10" ht="12.75" customHeight="1">
      <c r="J634" s="61"/>
    </row>
    <row r="635" spans="10:10" ht="12.75" customHeight="1">
      <c r="J635" s="61"/>
    </row>
    <row r="636" spans="10:10" ht="12.75" customHeight="1">
      <c r="J636" s="61"/>
    </row>
    <row r="637" spans="10:10" ht="12.75" customHeight="1">
      <c r="J637" s="61"/>
    </row>
    <row r="638" spans="10:10" ht="12.75" customHeight="1">
      <c r="J638" s="61"/>
    </row>
    <row r="639" spans="10:10" ht="12.75" customHeight="1">
      <c r="J639" s="61"/>
    </row>
    <row r="640" spans="10:10" ht="12.75" customHeight="1">
      <c r="J640" s="61"/>
    </row>
    <row r="641" spans="10:10" ht="12.75" customHeight="1">
      <c r="J641" s="61"/>
    </row>
    <row r="642" spans="10:10" ht="12.75" customHeight="1">
      <c r="J642" s="61"/>
    </row>
    <row r="643" spans="10:10" ht="12.75" customHeight="1">
      <c r="J643" s="61"/>
    </row>
    <row r="644" spans="10:10" ht="12.75" customHeight="1">
      <c r="J644" s="61"/>
    </row>
    <row r="645" spans="10:10" ht="12.75" customHeight="1">
      <c r="J645" s="61"/>
    </row>
    <row r="646" spans="10:10" ht="12.75" customHeight="1">
      <c r="J646" s="61"/>
    </row>
    <row r="647" spans="10:10" ht="12.75" customHeight="1">
      <c r="J647" s="61"/>
    </row>
    <row r="648" spans="10:10" ht="12.75" customHeight="1">
      <c r="J648" s="61"/>
    </row>
    <row r="649" spans="10:10" ht="12.75" customHeight="1">
      <c r="J649" s="61"/>
    </row>
    <row r="650" spans="10:10" ht="12.75" customHeight="1">
      <c r="J650" s="61"/>
    </row>
    <row r="651" spans="10:10" ht="12.75" customHeight="1">
      <c r="J651" s="61"/>
    </row>
    <row r="652" spans="10:10" ht="12.75" customHeight="1">
      <c r="J652" s="61"/>
    </row>
    <row r="653" spans="10:10" ht="12.75" customHeight="1">
      <c r="J653" s="61"/>
    </row>
    <row r="654" spans="10:10" ht="12.75" customHeight="1">
      <c r="J654" s="61"/>
    </row>
    <row r="655" spans="10:10" ht="12.75" customHeight="1">
      <c r="J655" s="61"/>
    </row>
    <row r="656" spans="10:10" ht="12.75" customHeight="1">
      <c r="J656" s="61"/>
    </row>
    <row r="657" spans="10:10" ht="12.75" customHeight="1">
      <c r="J657" s="61"/>
    </row>
    <row r="658" spans="10:10" ht="12.75" customHeight="1">
      <c r="J658" s="61"/>
    </row>
    <row r="659" spans="10:10" ht="12.75" customHeight="1">
      <c r="J659" s="61"/>
    </row>
    <row r="660" spans="10:10" ht="12.75" customHeight="1">
      <c r="J660" s="61"/>
    </row>
    <row r="661" spans="10:10" ht="12.75" customHeight="1">
      <c r="J661" s="61"/>
    </row>
    <row r="662" spans="10:10" ht="12.75" customHeight="1">
      <c r="J662" s="61"/>
    </row>
    <row r="663" spans="10:10" ht="12.75" customHeight="1">
      <c r="J663" s="61"/>
    </row>
    <row r="664" spans="10:10" ht="12.75" customHeight="1">
      <c r="J664" s="61"/>
    </row>
    <row r="665" spans="10:10" ht="12.75" customHeight="1">
      <c r="J665" s="61"/>
    </row>
    <row r="666" spans="10:10" ht="12.75" customHeight="1">
      <c r="J666" s="61"/>
    </row>
    <row r="667" spans="10:10" ht="12.75" customHeight="1">
      <c r="J667" s="61"/>
    </row>
    <row r="668" spans="10:10" ht="12.75" customHeight="1">
      <c r="J668" s="61"/>
    </row>
    <row r="669" spans="10:10" ht="12.75" customHeight="1">
      <c r="J669" s="61"/>
    </row>
    <row r="670" spans="10:10" ht="12.75" customHeight="1">
      <c r="J670" s="61"/>
    </row>
    <row r="671" spans="10:10" ht="12.75" customHeight="1">
      <c r="J671" s="61"/>
    </row>
    <row r="672" spans="10:10" ht="12.75" customHeight="1">
      <c r="J672" s="61"/>
    </row>
    <row r="673" spans="10:10" ht="12.75" customHeight="1">
      <c r="J673" s="61"/>
    </row>
    <row r="674" spans="10:10" ht="12.75" customHeight="1">
      <c r="J674" s="61"/>
    </row>
    <row r="675" spans="10:10" ht="12.75" customHeight="1">
      <c r="J675" s="61"/>
    </row>
    <row r="676" spans="10:10" ht="12.75" customHeight="1">
      <c r="J676" s="61"/>
    </row>
    <row r="677" spans="10:10" ht="12.75" customHeight="1">
      <c r="J677" s="61"/>
    </row>
    <row r="678" spans="10:10" ht="12.75" customHeight="1">
      <c r="J678" s="61"/>
    </row>
    <row r="679" spans="10:10" ht="12.75" customHeight="1">
      <c r="J679" s="61"/>
    </row>
    <row r="680" spans="10:10" ht="12.75" customHeight="1">
      <c r="J680" s="61"/>
    </row>
    <row r="681" spans="10:10" ht="12.75" customHeight="1">
      <c r="J681" s="61"/>
    </row>
    <row r="682" spans="10:10" ht="12.75" customHeight="1">
      <c r="J682" s="61"/>
    </row>
    <row r="683" spans="10:10" ht="12.75" customHeight="1">
      <c r="J683" s="61"/>
    </row>
    <row r="684" spans="10:10" ht="12.75" customHeight="1">
      <c r="J684" s="61"/>
    </row>
    <row r="685" spans="10:10" ht="12.75" customHeight="1">
      <c r="J685" s="61"/>
    </row>
    <row r="686" spans="10:10" ht="12.75" customHeight="1">
      <c r="J686" s="61"/>
    </row>
    <row r="687" spans="10:10" ht="12.75" customHeight="1">
      <c r="J687" s="61"/>
    </row>
    <row r="688" spans="10:10" ht="12.75" customHeight="1">
      <c r="J688" s="61"/>
    </row>
    <row r="689" spans="10:10" ht="12.75" customHeight="1">
      <c r="J689" s="61"/>
    </row>
    <row r="690" spans="10:10" ht="12.75" customHeight="1">
      <c r="J690" s="61"/>
    </row>
    <row r="691" spans="10:10" ht="12.75" customHeight="1">
      <c r="J691" s="61"/>
    </row>
    <row r="692" spans="10:10" ht="12.75" customHeight="1">
      <c r="J692" s="61"/>
    </row>
    <row r="693" spans="10:10" ht="12.75" customHeight="1">
      <c r="J693" s="61"/>
    </row>
    <row r="694" spans="10:10" ht="12.75" customHeight="1">
      <c r="J694" s="61"/>
    </row>
    <row r="695" spans="10:10" ht="12.75" customHeight="1">
      <c r="J695" s="61"/>
    </row>
    <row r="696" spans="10:10" ht="12.75" customHeight="1">
      <c r="J696" s="61"/>
    </row>
    <row r="697" spans="10:10" ht="12.75" customHeight="1">
      <c r="J697" s="61"/>
    </row>
    <row r="698" spans="10:10" ht="12.75" customHeight="1">
      <c r="J698" s="61"/>
    </row>
    <row r="699" spans="10:10" ht="12.75" customHeight="1">
      <c r="J699" s="61"/>
    </row>
    <row r="700" spans="10:10" ht="12.75" customHeight="1">
      <c r="J700" s="61"/>
    </row>
    <row r="701" spans="10:10" ht="12.75" customHeight="1">
      <c r="J701" s="61"/>
    </row>
    <row r="702" spans="10:10" ht="12.75" customHeight="1">
      <c r="J702" s="61"/>
    </row>
    <row r="703" spans="10:10" ht="12.75" customHeight="1">
      <c r="J703" s="61"/>
    </row>
    <row r="704" spans="10:10" ht="12.75" customHeight="1">
      <c r="J704" s="61"/>
    </row>
    <row r="705" spans="10:10" ht="12.75" customHeight="1">
      <c r="J705" s="61"/>
    </row>
    <row r="706" spans="10:10" ht="12.75" customHeight="1">
      <c r="J706" s="61"/>
    </row>
    <row r="707" spans="10:10" ht="12.75" customHeight="1">
      <c r="J707" s="61"/>
    </row>
    <row r="708" spans="10:10" ht="12.75" customHeight="1">
      <c r="J708" s="61"/>
    </row>
    <row r="709" spans="10:10" ht="12.75" customHeight="1">
      <c r="J709" s="61"/>
    </row>
    <row r="710" spans="10:10" ht="12.75" customHeight="1">
      <c r="J710" s="61"/>
    </row>
    <row r="711" spans="10:10" ht="12.75" customHeight="1">
      <c r="J711" s="61"/>
    </row>
    <row r="712" spans="10:10" ht="12.75" customHeight="1">
      <c r="J712" s="61"/>
    </row>
    <row r="713" spans="10:10" ht="12.75" customHeight="1">
      <c r="J713" s="61"/>
    </row>
    <row r="714" spans="10:10" ht="12.75" customHeight="1">
      <c r="J714" s="61"/>
    </row>
    <row r="715" spans="10:10" ht="12.75" customHeight="1">
      <c r="J715" s="61"/>
    </row>
    <row r="716" spans="10:10" ht="12.75" customHeight="1">
      <c r="J716" s="61"/>
    </row>
    <row r="717" spans="10:10" ht="12.75" customHeight="1">
      <c r="J717" s="61"/>
    </row>
    <row r="718" spans="10:10" ht="12.75" customHeight="1">
      <c r="J718" s="61"/>
    </row>
    <row r="719" spans="10:10" ht="12.75" customHeight="1">
      <c r="J719" s="61"/>
    </row>
    <row r="720" spans="10:10" ht="12.75" customHeight="1">
      <c r="J720" s="61"/>
    </row>
    <row r="721" spans="10:10" ht="12.75" customHeight="1">
      <c r="J721" s="61"/>
    </row>
    <row r="722" spans="10:10" ht="12.75" customHeight="1">
      <c r="J722" s="61"/>
    </row>
    <row r="723" spans="10:10" ht="12.75" customHeight="1">
      <c r="J723" s="61"/>
    </row>
    <row r="724" spans="10:10" ht="12.75" customHeight="1">
      <c r="J724" s="61"/>
    </row>
    <row r="725" spans="10:10" ht="12.75" customHeight="1">
      <c r="J725" s="61"/>
    </row>
    <row r="726" spans="10:10" ht="12.75" customHeight="1">
      <c r="J726" s="61"/>
    </row>
    <row r="727" spans="10:10" ht="12.75" customHeight="1">
      <c r="J727" s="61"/>
    </row>
    <row r="728" spans="10:10" ht="12.75" customHeight="1">
      <c r="J728" s="61"/>
    </row>
    <row r="729" spans="10:10" ht="12.75" customHeight="1">
      <c r="J729" s="61"/>
    </row>
    <row r="730" spans="10:10" ht="12.75" customHeight="1">
      <c r="J730" s="61"/>
    </row>
    <row r="731" spans="10:10" ht="12.75" customHeight="1">
      <c r="J731" s="61"/>
    </row>
    <row r="732" spans="10:10" ht="12.75" customHeight="1">
      <c r="J732" s="61"/>
    </row>
    <row r="733" spans="10:10" ht="12.75" customHeight="1">
      <c r="J733" s="61"/>
    </row>
    <row r="734" spans="10:10" ht="12.75" customHeight="1">
      <c r="J734" s="61"/>
    </row>
    <row r="735" spans="10:10" ht="12.75" customHeight="1">
      <c r="J735" s="61"/>
    </row>
    <row r="736" spans="10:10" ht="12.75" customHeight="1">
      <c r="J736" s="61"/>
    </row>
    <row r="737" spans="10:10" ht="12.75" customHeight="1">
      <c r="J737" s="61"/>
    </row>
    <row r="738" spans="10:10" ht="12.75" customHeight="1">
      <c r="J738" s="61"/>
    </row>
    <row r="739" spans="10:10" ht="12.75" customHeight="1">
      <c r="J739" s="61"/>
    </row>
    <row r="740" spans="10:10" ht="12.75" customHeight="1">
      <c r="J740" s="61"/>
    </row>
    <row r="741" spans="10:10" ht="12.75" customHeight="1">
      <c r="J741" s="61"/>
    </row>
    <row r="742" spans="10:10" ht="12.75" customHeight="1">
      <c r="J742" s="61"/>
    </row>
    <row r="743" spans="10:10" ht="12.75" customHeight="1">
      <c r="J743" s="61"/>
    </row>
    <row r="744" spans="10:10" ht="12.75" customHeight="1">
      <c r="J744" s="61"/>
    </row>
    <row r="745" spans="10:10" ht="12.75" customHeight="1">
      <c r="J745" s="61"/>
    </row>
    <row r="746" spans="10:10" ht="12.75" customHeight="1">
      <c r="J746" s="61"/>
    </row>
    <row r="747" spans="10:10" ht="12.75" customHeight="1">
      <c r="J747" s="61"/>
    </row>
    <row r="748" spans="10:10" ht="12.75" customHeight="1">
      <c r="J748" s="61"/>
    </row>
    <row r="749" spans="10:10" ht="12.75" customHeight="1">
      <c r="J749" s="61"/>
    </row>
    <row r="750" spans="10:10" ht="12.75" customHeight="1">
      <c r="J750" s="61"/>
    </row>
    <row r="751" spans="10:10" ht="12.75" customHeight="1">
      <c r="J751" s="61"/>
    </row>
    <row r="752" spans="10:10" ht="12.75" customHeight="1">
      <c r="J752" s="61"/>
    </row>
    <row r="753" spans="10:10" ht="12.75" customHeight="1">
      <c r="J753" s="61"/>
    </row>
    <row r="754" spans="10:10" ht="12.75" customHeight="1">
      <c r="J754" s="61"/>
    </row>
    <row r="755" spans="10:10" ht="12.75" customHeight="1">
      <c r="J755" s="61"/>
    </row>
    <row r="756" spans="10:10" ht="12.75" customHeight="1">
      <c r="J756" s="61"/>
    </row>
    <row r="757" spans="10:10" ht="12.75" customHeight="1">
      <c r="J757" s="61"/>
    </row>
    <row r="758" spans="10:10" ht="12.75" customHeight="1">
      <c r="J758" s="61"/>
    </row>
    <row r="759" spans="10:10" ht="12.75" customHeight="1">
      <c r="J759" s="61"/>
    </row>
    <row r="760" spans="10:10" ht="12.75" customHeight="1">
      <c r="J760" s="61"/>
    </row>
    <row r="761" spans="10:10" ht="12.75" customHeight="1">
      <c r="J761" s="61"/>
    </row>
    <row r="762" spans="10:10" ht="12.75" customHeight="1">
      <c r="J762" s="61"/>
    </row>
    <row r="763" spans="10:10" ht="12.75" customHeight="1">
      <c r="J763" s="61"/>
    </row>
    <row r="764" spans="10:10" ht="12.75" customHeight="1">
      <c r="J764" s="61"/>
    </row>
    <row r="765" spans="10:10" ht="12.75" customHeight="1">
      <c r="J765" s="61"/>
    </row>
    <row r="766" spans="10:10" ht="12.75" customHeight="1">
      <c r="J766" s="61"/>
    </row>
    <row r="767" spans="10:10" ht="12.75" customHeight="1">
      <c r="J767" s="61"/>
    </row>
    <row r="768" spans="10:10" ht="12.75" customHeight="1">
      <c r="J768" s="61"/>
    </row>
    <row r="769" spans="10:10" ht="12.75" customHeight="1">
      <c r="J769" s="61"/>
    </row>
    <row r="770" spans="10:10" ht="12.75" customHeight="1">
      <c r="J770" s="61"/>
    </row>
    <row r="771" spans="10:10" ht="12.75" customHeight="1">
      <c r="J771" s="61"/>
    </row>
    <row r="772" spans="10:10" ht="12.75" customHeight="1">
      <c r="J772" s="61"/>
    </row>
    <row r="773" spans="10:10" ht="12.75" customHeight="1">
      <c r="J773" s="61"/>
    </row>
    <row r="774" spans="10:10" ht="12.75" customHeight="1">
      <c r="J774" s="61"/>
    </row>
    <row r="775" spans="10:10" ht="12.75" customHeight="1">
      <c r="J775" s="61"/>
    </row>
    <row r="776" spans="10:10" ht="12.75" customHeight="1">
      <c r="J776" s="61"/>
    </row>
    <row r="777" spans="10:10" ht="12.75" customHeight="1">
      <c r="J777" s="61"/>
    </row>
    <row r="778" spans="10:10" ht="12.75" customHeight="1">
      <c r="J778" s="61"/>
    </row>
    <row r="779" spans="10:10" ht="12.75" customHeight="1">
      <c r="J779" s="61"/>
    </row>
    <row r="780" spans="10:10" ht="12.75" customHeight="1">
      <c r="J780" s="61"/>
    </row>
    <row r="781" spans="10:10" ht="12.75" customHeight="1">
      <c r="J781" s="61"/>
    </row>
    <row r="782" spans="10:10" ht="12.75" customHeight="1">
      <c r="J782" s="61"/>
    </row>
    <row r="783" spans="10:10" ht="12.75" customHeight="1">
      <c r="J783" s="61"/>
    </row>
    <row r="784" spans="10:10" ht="12.75" customHeight="1">
      <c r="J784" s="61"/>
    </row>
    <row r="785" spans="10:10" ht="12.75" customHeight="1">
      <c r="J785" s="61"/>
    </row>
    <row r="786" spans="10:10" ht="12.75" customHeight="1">
      <c r="J786" s="61"/>
    </row>
    <row r="787" spans="10:10" ht="12.75" customHeight="1">
      <c r="J787" s="61"/>
    </row>
    <row r="788" spans="10:10" ht="12.75" customHeight="1">
      <c r="J788" s="61"/>
    </row>
    <row r="789" spans="10:10" ht="12.75" customHeight="1">
      <c r="J789" s="61"/>
    </row>
    <row r="790" spans="10:10" ht="12.75" customHeight="1">
      <c r="J790" s="61"/>
    </row>
    <row r="791" spans="10:10" ht="12.75" customHeight="1">
      <c r="J791" s="61"/>
    </row>
    <row r="792" spans="10:10" ht="12.75" customHeight="1">
      <c r="J792" s="61"/>
    </row>
    <row r="793" spans="10:10" ht="12.75" customHeight="1">
      <c r="J793" s="61"/>
    </row>
    <row r="794" spans="10:10" ht="12.75" customHeight="1">
      <c r="J794" s="61"/>
    </row>
    <row r="795" spans="10:10" ht="12.75" customHeight="1">
      <c r="J795" s="61"/>
    </row>
    <row r="796" spans="10:10" ht="12.75" customHeight="1">
      <c r="J796" s="61"/>
    </row>
    <row r="797" spans="10:10" ht="12.75" customHeight="1">
      <c r="J797" s="61"/>
    </row>
    <row r="798" spans="10:10" ht="12.75" customHeight="1">
      <c r="J798" s="61"/>
    </row>
    <row r="799" spans="10:10" ht="12.75" customHeight="1">
      <c r="J799" s="61"/>
    </row>
    <row r="800" spans="10:10" ht="12.75" customHeight="1">
      <c r="J800" s="61"/>
    </row>
    <row r="801" spans="10:10" ht="12.75" customHeight="1">
      <c r="J801" s="61"/>
    </row>
    <row r="802" spans="10:10" ht="12.75" customHeight="1">
      <c r="J802" s="61"/>
    </row>
    <row r="803" spans="10:10" ht="12.75" customHeight="1">
      <c r="J803" s="61"/>
    </row>
    <row r="804" spans="10:10" ht="12.75" customHeight="1">
      <c r="J804" s="61"/>
    </row>
    <row r="805" spans="10:10" ht="12.75" customHeight="1">
      <c r="J805" s="61"/>
    </row>
    <row r="806" spans="10:10" ht="12.75" customHeight="1">
      <c r="J806" s="61"/>
    </row>
    <row r="807" spans="10:10" ht="12.75" customHeight="1">
      <c r="J807" s="61"/>
    </row>
    <row r="808" spans="10:10" ht="12.75" customHeight="1">
      <c r="J808" s="61"/>
    </row>
    <row r="809" spans="10:10" ht="12.75" customHeight="1">
      <c r="J809" s="61"/>
    </row>
    <row r="810" spans="10:10" ht="12.75" customHeight="1">
      <c r="J810" s="61"/>
    </row>
    <row r="811" spans="10:10" ht="12.75" customHeight="1">
      <c r="J811" s="61"/>
    </row>
    <row r="812" spans="10:10" ht="12.75" customHeight="1">
      <c r="J812" s="61"/>
    </row>
    <row r="813" spans="10:10" ht="12.75" customHeight="1">
      <c r="J813" s="61"/>
    </row>
    <row r="814" spans="10:10" ht="12.75" customHeight="1">
      <c r="J814" s="61"/>
    </row>
    <row r="815" spans="10:10" ht="12.75" customHeight="1">
      <c r="J815" s="61"/>
    </row>
    <row r="816" spans="10:10" ht="12.75" customHeight="1">
      <c r="J816" s="61"/>
    </row>
    <row r="817" spans="10:10" ht="12.75" customHeight="1">
      <c r="J817" s="61"/>
    </row>
    <row r="818" spans="10:10" ht="12.75" customHeight="1">
      <c r="J818" s="61"/>
    </row>
    <row r="819" spans="10:10" ht="12.75" customHeight="1">
      <c r="J819" s="61"/>
    </row>
    <row r="820" spans="10:10" ht="12.75" customHeight="1">
      <c r="J820" s="61"/>
    </row>
    <row r="821" spans="10:10" ht="12.75" customHeight="1">
      <c r="J821" s="61"/>
    </row>
    <row r="822" spans="10:10" ht="12.75" customHeight="1">
      <c r="J822" s="61"/>
    </row>
    <row r="823" spans="10:10" ht="12.75" customHeight="1">
      <c r="J823" s="61"/>
    </row>
    <row r="824" spans="10:10" ht="12.75" customHeight="1">
      <c r="J824" s="61"/>
    </row>
    <row r="825" spans="10:10" ht="12.75" customHeight="1">
      <c r="J825" s="61"/>
    </row>
    <row r="826" spans="10:10" ht="12.75" customHeight="1">
      <c r="J826" s="61"/>
    </row>
    <row r="827" spans="10:10" ht="12.75" customHeight="1">
      <c r="J827" s="61"/>
    </row>
    <row r="828" spans="10:10" ht="12.75" customHeight="1">
      <c r="J828" s="61"/>
    </row>
    <row r="829" spans="10:10" ht="12.75" customHeight="1">
      <c r="J829" s="61"/>
    </row>
    <row r="830" spans="10:10" ht="12.75" customHeight="1">
      <c r="J830" s="61"/>
    </row>
    <row r="831" spans="10:10" ht="12.75" customHeight="1">
      <c r="J831" s="61"/>
    </row>
    <row r="832" spans="10:10" ht="12.75" customHeight="1">
      <c r="J832" s="61"/>
    </row>
    <row r="833" spans="10:10" ht="12.75" customHeight="1">
      <c r="J833" s="61"/>
    </row>
    <row r="834" spans="10:10" ht="12.75" customHeight="1">
      <c r="J834" s="61"/>
    </row>
    <row r="835" spans="10:10" ht="12.75" customHeight="1">
      <c r="J835" s="61"/>
    </row>
    <row r="836" spans="10:10" ht="12.75" customHeight="1">
      <c r="J836" s="61"/>
    </row>
    <row r="837" spans="10:10" ht="12.75" customHeight="1">
      <c r="J837" s="61"/>
    </row>
    <row r="838" spans="10:10" ht="12.75" customHeight="1">
      <c r="J838" s="61"/>
    </row>
    <row r="839" spans="10:10" ht="12.75" customHeight="1">
      <c r="J839" s="61"/>
    </row>
    <row r="840" spans="10:10" ht="12.75" customHeight="1">
      <c r="J840" s="61"/>
    </row>
    <row r="841" spans="10:10" ht="12.75" customHeight="1">
      <c r="J841" s="61"/>
    </row>
    <row r="842" spans="10:10" ht="12.75" customHeight="1">
      <c r="J842" s="61"/>
    </row>
    <row r="843" spans="10:10" ht="12.75" customHeight="1">
      <c r="J843" s="61"/>
    </row>
    <row r="844" spans="10:10" ht="12.75" customHeight="1">
      <c r="J844" s="61"/>
    </row>
    <row r="845" spans="10:10" ht="12.75" customHeight="1">
      <c r="J845" s="61"/>
    </row>
    <row r="846" spans="10:10" ht="12.75" customHeight="1">
      <c r="J846" s="61"/>
    </row>
    <row r="847" spans="10:10" ht="12.75" customHeight="1">
      <c r="J847" s="61"/>
    </row>
    <row r="848" spans="10:10" ht="12.75" customHeight="1">
      <c r="J848" s="61"/>
    </row>
    <row r="849" spans="10:10" ht="12.75" customHeight="1">
      <c r="J849" s="61"/>
    </row>
    <row r="850" spans="10:10" ht="12.75" customHeight="1">
      <c r="J850" s="61"/>
    </row>
    <row r="851" spans="10:10" ht="12.75" customHeight="1">
      <c r="J851" s="61"/>
    </row>
    <row r="852" spans="10:10" ht="12.75" customHeight="1">
      <c r="J852" s="61"/>
    </row>
    <row r="853" spans="10:10" ht="12.75" customHeight="1">
      <c r="J853" s="61"/>
    </row>
    <row r="854" spans="10:10" ht="12.75" customHeight="1">
      <c r="J854" s="61"/>
    </row>
    <row r="855" spans="10:10" ht="12.75" customHeight="1">
      <c r="J855" s="61"/>
    </row>
    <row r="856" spans="10:10" ht="12.75" customHeight="1">
      <c r="J856" s="61"/>
    </row>
    <row r="857" spans="10:10" ht="12.75" customHeight="1">
      <c r="J857" s="61"/>
    </row>
    <row r="858" spans="10:10" ht="12.75" customHeight="1">
      <c r="J858" s="61"/>
    </row>
    <row r="859" spans="10:10" ht="12.75" customHeight="1">
      <c r="J859" s="61"/>
    </row>
    <row r="860" spans="10:10" ht="12.75" customHeight="1">
      <c r="J860" s="61"/>
    </row>
    <row r="861" spans="10:10" ht="12.75" customHeight="1">
      <c r="J861" s="61"/>
    </row>
    <row r="862" spans="10:10" ht="12.75" customHeight="1">
      <c r="J862" s="61"/>
    </row>
    <row r="863" spans="10:10" ht="12.75" customHeight="1">
      <c r="J863" s="61"/>
    </row>
    <row r="864" spans="10:10" ht="12.75" customHeight="1">
      <c r="J864" s="61"/>
    </row>
    <row r="865" spans="10:10" ht="12.75" customHeight="1">
      <c r="J865" s="61"/>
    </row>
    <row r="866" spans="10:10" ht="12.75" customHeight="1">
      <c r="J866" s="61"/>
    </row>
    <row r="867" spans="10:10" ht="12.75" customHeight="1">
      <c r="J867" s="61"/>
    </row>
    <row r="868" spans="10:10" ht="12.75" customHeight="1">
      <c r="J868" s="61"/>
    </row>
    <row r="869" spans="10:10" ht="12.75" customHeight="1">
      <c r="J869" s="61"/>
    </row>
    <row r="870" spans="10:10" ht="12.75" customHeight="1">
      <c r="J870" s="61"/>
    </row>
    <row r="871" spans="10:10" ht="12.75" customHeight="1">
      <c r="J871" s="61"/>
    </row>
    <row r="872" spans="10:10" ht="12.75" customHeight="1">
      <c r="J872" s="61"/>
    </row>
    <row r="873" spans="10:10" ht="12.75" customHeight="1">
      <c r="J873" s="61"/>
    </row>
    <row r="874" spans="10:10" ht="12.75" customHeight="1">
      <c r="J874" s="61"/>
    </row>
    <row r="875" spans="10:10" ht="12.75" customHeight="1">
      <c r="J875" s="61"/>
    </row>
    <row r="876" spans="10:10" ht="12.75" customHeight="1">
      <c r="J876" s="61"/>
    </row>
    <row r="877" spans="10:10" ht="12.75" customHeight="1">
      <c r="J877" s="61"/>
    </row>
    <row r="878" spans="10:10" ht="12.75" customHeight="1">
      <c r="J878" s="61"/>
    </row>
    <row r="879" spans="10:10" ht="12.75" customHeight="1">
      <c r="J879" s="61"/>
    </row>
    <row r="880" spans="10:10" ht="12.75" customHeight="1">
      <c r="J880" s="61"/>
    </row>
    <row r="881" spans="10:10" ht="12.75" customHeight="1">
      <c r="J881" s="61"/>
    </row>
    <row r="882" spans="10:10" ht="12.75" customHeight="1">
      <c r="J882" s="61"/>
    </row>
    <row r="883" spans="10:10" ht="12.75" customHeight="1">
      <c r="J883" s="61"/>
    </row>
    <row r="884" spans="10:10" ht="12.75" customHeight="1">
      <c r="J884" s="61"/>
    </row>
    <row r="885" spans="10:10" ht="12.75" customHeight="1">
      <c r="J885" s="61"/>
    </row>
    <row r="886" spans="10:10" ht="12.75" customHeight="1">
      <c r="J886" s="61"/>
    </row>
    <row r="887" spans="10:10" ht="12.75" customHeight="1">
      <c r="J887" s="61"/>
    </row>
    <row r="888" spans="10:10" ht="12.75" customHeight="1">
      <c r="J888" s="61"/>
    </row>
    <row r="889" spans="10:10" ht="12.75" customHeight="1">
      <c r="J889" s="61"/>
    </row>
    <row r="890" spans="10:10" ht="12.75" customHeight="1">
      <c r="J890" s="61"/>
    </row>
    <row r="891" spans="10:10" ht="12.75" customHeight="1">
      <c r="J891" s="61"/>
    </row>
    <row r="892" spans="10:10" ht="12.75" customHeight="1">
      <c r="J892" s="61"/>
    </row>
    <row r="893" spans="10:10" ht="12.75" customHeight="1">
      <c r="J893" s="61"/>
    </row>
    <row r="894" spans="10:10" ht="12.75" customHeight="1">
      <c r="J894" s="61"/>
    </row>
    <row r="895" spans="10:10" ht="12.75" customHeight="1">
      <c r="J895" s="61"/>
    </row>
    <row r="896" spans="10:10" ht="12.75" customHeight="1">
      <c r="J896" s="61"/>
    </row>
    <row r="897" spans="10:10" ht="12.75" customHeight="1">
      <c r="J897" s="61"/>
    </row>
    <row r="898" spans="10:10" ht="12.75" customHeight="1">
      <c r="J898" s="61"/>
    </row>
    <row r="899" spans="10:10" ht="12.75" customHeight="1">
      <c r="J899" s="61"/>
    </row>
    <row r="900" spans="10:10" ht="12.75" customHeight="1">
      <c r="J900" s="61"/>
    </row>
    <row r="901" spans="10:10" ht="12.75" customHeight="1">
      <c r="J901" s="61"/>
    </row>
    <row r="902" spans="10:10" ht="12.75" customHeight="1">
      <c r="J902" s="61"/>
    </row>
    <row r="903" spans="10:10" ht="12.75" customHeight="1">
      <c r="J903" s="61"/>
    </row>
    <row r="904" spans="10:10" ht="12.75" customHeight="1">
      <c r="J904" s="61"/>
    </row>
    <row r="905" spans="10:10" ht="12.75" customHeight="1">
      <c r="J905" s="61"/>
    </row>
    <row r="906" spans="10:10" ht="12.75" customHeight="1">
      <c r="J906" s="61"/>
    </row>
    <row r="907" spans="10:10" ht="12.75" customHeight="1">
      <c r="J907" s="61"/>
    </row>
    <row r="908" spans="10:10" ht="12.75" customHeight="1">
      <c r="J908" s="61"/>
    </row>
    <row r="909" spans="10:10" ht="12.75" customHeight="1">
      <c r="J909" s="61"/>
    </row>
    <row r="910" spans="10:10" ht="12.75" customHeight="1">
      <c r="J910" s="61"/>
    </row>
    <row r="911" spans="10:10" ht="12.75" customHeight="1">
      <c r="J911" s="61"/>
    </row>
    <row r="912" spans="10:10" ht="12.75" customHeight="1">
      <c r="J912" s="61"/>
    </row>
    <row r="913" spans="10:10" ht="12.75" customHeight="1">
      <c r="J913" s="61"/>
    </row>
    <row r="914" spans="10:10" ht="12.75" customHeight="1">
      <c r="J914" s="61"/>
    </row>
    <row r="915" spans="10:10" ht="12.75" customHeight="1">
      <c r="J915" s="61"/>
    </row>
    <row r="916" spans="10:10" ht="12.75" customHeight="1">
      <c r="J916" s="61"/>
    </row>
    <row r="917" spans="10:10" ht="12.75" customHeight="1">
      <c r="J917" s="61"/>
    </row>
    <row r="918" spans="10:10" ht="12.75" customHeight="1">
      <c r="J918" s="61"/>
    </row>
    <row r="919" spans="10:10" ht="12.75" customHeight="1">
      <c r="J919" s="61"/>
    </row>
    <row r="920" spans="10:10" ht="12.75" customHeight="1">
      <c r="J920" s="61"/>
    </row>
    <row r="921" spans="10:10" ht="12.75" customHeight="1">
      <c r="J921" s="61"/>
    </row>
    <row r="922" spans="10:10" ht="12.75" customHeight="1">
      <c r="J922" s="61"/>
    </row>
    <row r="923" spans="10:10" ht="12.75" customHeight="1">
      <c r="J923" s="61"/>
    </row>
    <row r="924" spans="10:10" ht="12.75" customHeight="1">
      <c r="J924" s="61"/>
    </row>
    <row r="925" spans="10:10" ht="12.75" customHeight="1">
      <c r="J925" s="61"/>
    </row>
    <row r="926" spans="10:10" ht="12.75" customHeight="1">
      <c r="J926" s="61"/>
    </row>
    <row r="927" spans="10:10" ht="12.75" customHeight="1">
      <c r="J927" s="61"/>
    </row>
    <row r="928" spans="10:10" ht="12.75" customHeight="1">
      <c r="J928" s="61"/>
    </row>
    <row r="929" spans="10:10" ht="12.75" customHeight="1">
      <c r="J929" s="61"/>
    </row>
    <row r="930" spans="10:10" ht="12.75" customHeight="1">
      <c r="J930" s="61"/>
    </row>
    <row r="931" spans="10:10" ht="12.75" customHeight="1">
      <c r="J931" s="61"/>
    </row>
    <row r="932" spans="10:10" ht="12.75" customHeight="1">
      <c r="J932" s="61"/>
    </row>
    <row r="933" spans="10:10" ht="12.75" customHeight="1">
      <c r="J933" s="61"/>
    </row>
    <row r="934" spans="10:10" ht="12.75" customHeight="1">
      <c r="J934" s="61"/>
    </row>
    <row r="935" spans="10:10" ht="12.75" customHeight="1">
      <c r="J935" s="61"/>
    </row>
    <row r="936" spans="10:10" ht="12.75" customHeight="1">
      <c r="J936" s="61"/>
    </row>
    <row r="937" spans="10:10" ht="12.75" customHeight="1">
      <c r="J937" s="61"/>
    </row>
    <row r="938" spans="10:10" ht="12.75" customHeight="1">
      <c r="J938" s="61"/>
    </row>
    <row r="939" spans="10:10" ht="12.75" customHeight="1">
      <c r="J939" s="61"/>
    </row>
    <row r="940" spans="10:10" ht="12.75" customHeight="1">
      <c r="J940" s="61"/>
    </row>
    <row r="941" spans="10:10" ht="12.75" customHeight="1">
      <c r="J941" s="61"/>
    </row>
    <row r="942" spans="10:10" ht="12.75" customHeight="1">
      <c r="J942" s="61"/>
    </row>
    <row r="943" spans="10:10" ht="12.75" customHeight="1">
      <c r="J943" s="61"/>
    </row>
    <row r="944" spans="10:10" ht="12.75" customHeight="1">
      <c r="J944" s="61"/>
    </row>
    <row r="945" spans="10:10" ht="12.75" customHeight="1">
      <c r="J945" s="61"/>
    </row>
    <row r="946" spans="10:10" ht="12.75" customHeight="1">
      <c r="J946" s="61"/>
    </row>
    <row r="947" spans="10:10" ht="12.75" customHeight="1">
      <c r="J947" s="61"/>
    </row>
    <row r="948" spans="10:10" ht="12.75" customHeight="1">
      <c r="J948" s="61"/>
    </row>
    <row r="949" spans="10:10" ht="12.75" customHeight="1">
      <c r="J949" s="61"/>
    </row>
    <row r="950" spans="10:10" ht="12.75" customHeight="1">
      <c r="J950" s="61"/>
    </row>
    <row r="951" spans="10:10" ht="12.75" customHeight="1">
      <c r="J951" s="61"/>
    </row>
    <row r="952" spans="10:10" ht="12.75" customHeight="1">
      <c r="J952" s="61"/>
    </row>
    <row r="953" spans="10:10" ht="12.75" customHeight="1">
      <c r="J953" s="61"/>
    </row>
    <row r="954" spans="10:10" ht="12.75" customHeight="1">
      <c r="J954" s="61"/>
    </row>
    <row r="955" spans="10:10" ht="12.75" customHeight="1">
      <c r="J955" s="61"/>
    </row>
    <row r="956" spans="10:10" ht="12.75" customHeight="1">
      <c r="J956" s="61"/>
    </row>
    <row r="957" spans="10:10" ht="12.75" customHeight="1">
      <c r="J957" s="61"/>
    </row>
    <row r="958" spans="10:10" ht="12.75" customHeight="1">
      <c r="J958" s="61"/>
    </row>
    <row r="959" spans="10:10" ht="12.75" customHeight="1">
      <c r="J959" s="61"/>
    </row>
    <row r="960" spans="10:10" ht="12.75" customHeight="1">
      <c r="J960" s="61"/>
    </row>
    <row r="961" spans="10:10" ht="12.75" customHeight="1">
      <c r="J961" s="61"/>
    </row>
    <row r="962" spans="10:10" ht="12.75" customHeight="1">
      <c r="J962" s="61"/>
    </row>
    <row r="963" spans="10:10" ht="12.75" customHeight="1">
      <c r="J963" s="61"/>
    </row>
    <row r="964" spans="10:10" ht="12.75" customHeight="1">
      <c r="J964" s="61"/>
    </row>
    <row r="965" spans="10:10" ht="12.75" customHeight="1">
      <c r="J965" s="61"/>
    </row>
    <row r="966" spans="10:10" ht="12.75" customHeight="1">
      <c r="J966" s="61"/>
    </row>
    <row r="967" spans="10:10" ht="12.75" customHeight="1">
      <c r="J967" s="61"/>
    </row>
    <row r="968" spans="10:10" ht="12.75" customHeight="1">
      <c r="J968" s="61"/>
    </row>
    <row r="969" spans="10:10" ht="12.75" customHeight="1">
      <c r="J969" s="61"/>
    </row>
    <row r="970" spans="10:10" ht="12.75" customHeight="1">
      <c r="J970" s="61"/>
    </row>
    <row r="971" spans="10:10" ht="12.75" customHeight="1">
      <c r="J971" s="61"/>
    </row>
    <row r="972" spans="10:10" ht="12.75" customHeight="1">
      <c r="J972" s="61"/>
    </row>
    <row r="973" spans="10:10" ht="12.75" customHeight="1">
      <c r="J973" s="61"/>
    </row>
    <row r="974" spans="10:10" ht="12.75" customHeight="1">
      <c r="J974" s="61"/>
    </row>
    <row r="975" spans="10:10" ht="12.75" customHeight="1">
      <c r="J975" s="61"/>
    </row>
    <row r="976" spans="10:10" ht="12.75" customHeight="1">
      <c r="J976" s="61"/>
    </row>
    <row r="977" spans="10:10" ht="12.75" customHeight="1">
      <c r="J977" s="61"/>
    </row>
    <row r="978" spans="10:10" ht="12.75" customHeight="1">
      <c r="J978" s="61"/>
    </row>
    <row r="979" spans="10:10" ht="12.75" customHeight="1">
      <c r="J979" s="61"/>
    </row>
    <row r="980" spans="10:10" ht="12.75" customHeight="1">
      <c r="J980" s="61"/>
    </row>
    <row r="981" spans="10:10" ht="12.75" customHeight="1">
      <c r="J981" s="61"/>
    </row>
    <row r="982" spans="10:10" ht="12.75" customHeight="1">
      <c r="J982" s="61"/>
    </row>
    <row r="983" spans="10:10" ht="12.75" customHeight="1">
      <c r="J983" s="61"/>
    </row>
    <row r="984" spans="10:10" ht="12.75" customHeight="1">
      <c r="J984" s="61"/>
    </row>
    <row r="985" spans="10:10" ht="12.75" customHeight="1">
      <c r="J985" s="61"/>
    </row>
    <row r="986" spans="10:10" ht="12.75" customHeight="1">
      <c r="J986" s="61"/>
    </row>
    <row r="987" spans="10:10" ht="12.75" customHeight="1">
      <c r="J987" s="61"/>
    </row>
    <row r="988" spans="10:10" ht="12.75" customHeight="1">
      <c r="J988" s="61"/>
    </row>
    <row r="989" spans="10:10" ht="12.75" customHeight="1">
      <c r="J989" s="61"/>
    </row>
    <row r="990" spans="10:10" ht="12.75" customHeight="1">
      <c r="J990" s="61"/>
    </row>
    <row r="991" spans="10:10" ht="12.75" customHeight="1">
      <c r="J991" s="61"/>
    </row>
    <row r="992" spans="10:10" ht="12.75" customHeight="1">
      <c r="J992" s="61"/>
    </row>
    <row r="993" spans="10:10" ht="12.75" customHeight="1">
      <c r="J993" s="61"/>
    </row>
    <row r="994" spans="10:10" ht="12.75" customHeight="1">
      <c r="J994" s="61"/>
    </row>
    <row r="995" spans="10:10" ht="12.75" customHeight="1">
      <c r="J995" s="61"/>
    </row>
    <row r="996" spans="10:10" ht="12.75" customHeight="1">
      <c r="J996" s="61"/>
    </row>
    <row r="997" spans="10:10" ht="12.75" customHeight="1">
      <c r="J997" s="61"/>
    </row>
    <row r="998" spans="10:10" ht="12.75" customHeight="1">
      <c r="J998" s="61"/>
    </row>
    <row r="999" spans="10:10" ht="12.75" customHeight="1">
      <c r="J999" s="61"/>
    </row>
    <row r="1000" spans="10:10" ht="12.75" customHeight="1">
      <c r="J1000" s="61"/>
    </row>
    <row r="1001" spans="10:10" ht="12.75" customHeight="1">
      <c r="J1001" s="61"/>
    </row>
    <row r="1002" spans="10:10" ht="12.75" customHeight="1">
      <c r="J1002" s="61"/>
    </row>
    <row r="1003" spans="10:10" ht="12.75" customHeight="1">
      <c r="J1003" s="61"/>
    </row>
    <row r="1004" spans="10:10" ht="12.75" customHeight="1">
      <c r="J1004" s="61"/>
    </row>
    <row r="1005" spans="10:10" ht="12.75" customHeight="1">
      <c r="J1005" s="61"/>
    </row>
    <row r="1006" spans="10:10" ht="12.75" customHeight="1">
      <c r="J1006" s="61"/>
    </row>
    <row r="1007" spans="10:10" ht="12.75" customHeight="1">
      <c r="J1007" s="61"/>
    </row>
    <row r="1008" spans="10:10" ht="12.75" customHeight="1">
      <c r="J1008" s="61"/>
    </row>
    <row r="1009" spans="10:10" ht="12.75" customHeight="1">
      <c r="J1009" s="61"/>
    </row>
    <row r="1010" spans="10:10" ht="12.75" customHeight="1">
      <c r="J1010" s="61"/>
    </row>
    <row r="1011" spans="10:10" ht="12.75" customHeight="1">
      <c r="J1011" s="61"/>
    </row>
    <row r="1012" spans="10:10" ht="12.75" customHeight="1">
      <c r="J1012" s="61"/>
    </row>
    <row r="1013" spans="10:10" ht="12.75" customHeight="1">
      <c r="J1013" s="61"/>
    </row>
    <row r="1014" spans="10:10" ht="12.75" customHeight="1">
      <c r="J1014" s="61"/>
    </row>
    <row r="1015" spans="10:10" ht="12.75" customHeight="1">
      <c r="J1015" s="61"/>
    </row>
    <row r="1016" spans="10:10" ht="12.75" customHeight="1">
      <c r="J1016" s="61"/>
    </row>
    <row r="1017" spans="10:10" ht="12.75" customHeight="1">
      <c r="J1017" s="61"/>
    </row>
    <row r="1018" spans="10:10" ht="12.75" customHeight="1">
      <c r="J1018" s="61"/>
    </row>
    <row r="1019" spans="10:10" ht="12.75" customHeight="1">
      <c r="J1019" s="61"/>
    </row>
    <row r="1020" spans="10:10" ht="12.75" customHeight="1">
      <c r="J1020" s="61"/>
    </row>
    <row r="1021" spans="10:10" ht="12.75" customHeight="1">
      <c r="J1021" s="61"/>
    </row>
    <row r="1022" spans="10:10" ht="12.75" customHeight="1">
      <c r="J1022" s="61"/>
    </row>
    <row r="1023" spans="10:10" ht="12.75" customHeight="1">
      <c r="J1023" s="61"/>
    </row>
    <row r="1024" spans="10:10" ht="12.75" customHeight="1">
      <c r="J1024" s="61"/>
    </row>
    <row r="1025" spans="10:10" ht="12.75" customHeight="1">
      <c r="J1025" s="61"/>
    </row>
    <row r="1026" spans="10:10" ht="12.75" customHeight="1">
      <c r="J1026" s="61"/>
    </row>
    <row r="1027" spans="10:10" ht="12.75" customHeight="1">
      <c r="J1027" s="61"/>
    </row>
    <row r="1028" spans="10:10" ht="12.75" customHeight="1">
      <c r="J1028" s="61"/>
    </row>
    <row r="1029" spans="10:10" ht="12.75" customHeight="1">
      <c r="J1029" s="61"/>
    </row>
    <row r="1030" spans="10:10" ht="12.75" customHeight="1">
      <c r="J1030" s="61"/>
    </row>
    <row r="1031" spans="10:10" ht="12.75" customHeight="1">
      <c r="J1031" s="61"/>
    </row>
    <row r="1032" spans="10:10" ht="12.75" customHeight="1">
      <c r="J1032" s="61"/>
    </row>
    <row r="1033" spans="10:10" ht="12.75" customHeight="1">
      <c r="J1033" s="61"/>
    </row>
    <row r="1034" spans="10:10" ht="12.75" customHeight="1">
      <c r="J1034" s="61"/>
    </row>
    <row r="1035" spans="10:10" ht="12.75" customHeight="1">
      <c r="J1035" s="61"/>
    </row>
    <row r="1036" spans="10:10" ht="12.75" customHeight="1">
      <c r="J1036" s="61"/>
    </row>
    <row r="1037" spans="10:10" ht="12.75" customHeight="1">
      <c r="J1037" s="61"/>
    </row>
    <row r="1038" spans="10:10" ht="12.75" customHeight="1">
      <c r="J1038" s="61"/>
    </row>
    <row r="1039" spans="10:10" ht="12.75" customHeight="1">
      <c r="J1039" s="61"/>
    </row>
    <row r="1040" spans="10:10" ht="12.75" customHeight="1">
      <c r="J1040" s="61"/>
    </row>
    <row r="1041" spans="10:10" ht="12.75" customHeight="1">
      <c r="J1041" s="61"/>
    </row>
    <row r="1042" spans="10:10" ht="12.75" customHeight="1">
      <c r="J1042" s="61"/>
    </row>
    <row r="1043" spans="10:10" ht="12.75" customHeight="1">
      <c r="J1043" s="61"/>
    </row>
    <row r="1044" spans="10:10" ht="12.75" customHeight="1">
      <c r="J1044" s="61"/>
    </row>
    <row r="1045" spans="10:10" ht="12.75" customHeight="1">
      <c r="J1045" s="61"/>
    </row>
    <row r="1046" spans="10:10" ht="12.75" customHeight="1">
      <c r="J1046" s="61"/>
    </row>
    <row r="1047" spans="10:10" ht="12.75" customHeight="1">
      <c r="J1047" s="61"/>
    </row>
    <row r="1048" spans="10:10" ht="12.75" customHeight="1">
      <c r="J1048" s="61"/>
    </row>
    <row r="1049" spans="10:10" ht="12.75" customHeight="1">
      <c r="J1049" s="61"/>
    </row>
    <row r="1050" spans="10:10" ht="12.75" customHeight="1">
      <c r="J1050" s="61"/>
    </row>
    <row r="1051" spans="10:10" ht="12.75" customHeight="1">
      <c r="J1051" s="61"/>
    </row>
    <row r="1052" spans="10:10" ht="12.75" customHeight="1">
      <c r="J1052" s="61"/>
    </row>
    <row r="1053" spans="10:10" ht="12.75" customHeight="1">
      <c r="J1053" s="61"/>
    </row>
    <row r="1054" spans="10:10" ht="12.75" customHeight="1">
      <c r="J1054" s="61"/>
    </row>
    <row r="1055" spans="10:10" ht="12.75" customHeight="1">
      <c r="J1055" s="61"/>
    </row>
    <row r="1056" spans="10:10" ht="12.75" customHeight="1">
      <c r="J1056" s="61"/>
    </row>
    <row r="1057" spans="10:10" ht="12.75" customHeight="1">
      <c r="J1057" s="61"/>
    </row>
    <row r="1058" spans="10:10" ht="12.75" customHeight="1">
      <c r="J1058" s="61"/>
    </row>
    <row r="1059" spans="10:10" ht="12.75" customHeight="1">
      <c r="J1059" s="61"/>
    </row>
    <row r="1060" spans="10:10" ht="12.75" customHeight="1">
      <c r="J1060" s="61"/>
    </row>
    <row r="1061" spans="10:10" ht="12.75" customHeight="1">
      <c r="J1061" s="61"/>
    </row>
    <row r="1062" spans="10:10" ht="12.75" customHeight="1">
      <c r="J1062" s="61"/>
    </row>
    <row r="1063" spans="10:10" ht="12.75" customHeight="1">
      <c r="J1063" s="61"/>
    </row>
    <row r="1064" spans="10:10" ht="12.75" customHeight="1">
      <c r="J1064" s="61"/>
    </row>
    <row r="1065" spans="10:10" ht="12.75" customHeight="1">
      <c r="J1065" s="61"/>
    </row>
    <row r="1066" spans="10:10" ht="12.75" customHeight="1">
      <c r="J1066" s="61"/>
    </row>
    <row r="1067" spans="10:10" ht="12.75" customHeight="1">
      <c r="J1067" s="61"/>
    </row>
    <row r="1068" spans="10:10" ht="12.75" customHeight="1">
      <c r="J1068" s="61"/>
    </row>
    <row r="1069" spans="10:10" ht="12.75" customHeight="1">
      <c r="J1069" s="61"/>
    </row>
    <row r="1070" spans="10:10" ht="12.75" customHeight="1">
      <c r="J1070" s="61"/>
    </row>
    <row r="1071" spans="10:10" ht="12.75" customHeight="1">
      <c r="J1071" s="61"/>
    </row>
    <row r="1072" spans="10:10" ht="12.75" customHeight="1">
      <c r="J1072" s="61"/>
    </row>
    <row r="1073" spans="10:10" ht="12.75" customHeight="1">
      <c r="J1073" s="61"/>
    </row>
    <row r="1074" spans="10:10" ht="12.75" customHeight="1">
      <c r="J1074" s="61"/>
    </row>
    <row r="1075" spans="10:10" ht="12.75" customHeight="1">
      <c r="J1075" s="61"/>
    </row>
    <row r="1076" spans="10:10" ht="12.75" customHeight="1">
      <c r="J1076" s="61"/>
    </row>
    <row r="1077" spans="10:10" ht="12.75" customHeight="1">
      <c r="J1077" s="61"/>
    </row>
    <row r="1078" spans="10:10" ht="12.75" customHeight="1">
      <c r="J1078" s="61"/>
    </row>
    <row r="1079" spans="10:10" ht="12.75" customHeight="1">
      <c r="J1079" s="61"/>
    </row>
    <row r="1080" spans="10:10" ht="12.75" customHeight="1">
      <c r="J1080" s="61"/>
    </row>
    <row r="1081" spans="10:10" ht="12.75" customHeight="1">
      <c r="J1081" s="61"/>
    </row>
    <row r="1082" spans="10:10" ht="12.75" customHeight="1">
      <c r="J1082" s="61"/>
    </row>
    <row r="1083" spans="10:10" ht="12.75" customHeight="1">
      <c r="J1083" s="61"/>
    </row>
    <row r="1084" spans="10:10" ht="12.75" customHeight="1">
      <c r="J1084" s="61"/>
    </row>
    <row r="1085" spans="10:10" ht="12.75" customHeight="1">
      <c r="J1085" s="61"/>
    </row>
    <row r="1086" spans="10:10" ht="12.75" customHeight="1">
      <c r="J1086" s="61"/>
    </row>
    <row r="1087" spans="10:10" ht="12.75" customHeight="1">
      <c r="J1087" s="61"/>
    </row>
    <row r="1088" spans="10:10" ht="12.75" customHeight="1">
      <c r="J1088" s="61"/>
    </row>
    <row r="1089" spans="10:10" ht="12.75" customHeight="1">
      <c r="J1089" s="61"/>
    </row>
    <row r="1090" spans="10:10" ht="12.75" customHeight="1">
      <c r="J1090" s="61"/>
    </row>
    <row r="1091" spans="10:10" ht="12.75" customHeight="1">
      <c r="J1091" s="61"/>
    </row>
    <row r="1092" spans="10:10" ht="12.75" customHeight="1">
      <c r="J1092" s="61"/>
    </row>
    <row r="1093" spans="10:10" ht="12.75" customHeight="1">
      <c r="J1093" s="61"/>
    </row>
    <row r="1094" spans="10:10" ht="12.75" customHeight="1">
      <c r="J1094" s="61"/>
    </row>
    <row r="1095" spans="10:10" ht="12.75" customHeight="1">
      <c r="J1095" s="61"/>
    </row>
    <row r="1096" spans="10:10" ht="12.75" customHeight="1">
      <c r="J1096" s="61"/>
    </row>
    <row r="1097" spans="10:10" ht="12.75" customHeight="1">
      <c r="J1097" s="61"/>
    </row>
    <row r="1098" spans="10:10" ht="12.75" customHeight="1">
      <c r="J1098" s="61"/>
    </row>
    <row r="1099" spans="10:10" ht="12.75" customHeight="1">
      <c r="J1099" s="61"/>
    </row>
    <row r="1100" spans="10:10" ht="12.75" customHeight="1">
      <c r="J1100" s="61"/>
    </row>
    <row r="1101" spans="10:10" ht="12.75" customHeight="1">
      <c r="J1101" s="61"/>
    </row>
    <row r="1102" spans="10:10" ht="12.75" customHeight="1">
      <c r="J1102" s="61"/>
    </row>
    <row r="1103" spans="10:10" ht="12.75" customHeight="1">
      <c r="J1103" s="61"/>
    </row>
    <row r="1104" spans="10:10" ht="12.75" customHeight="1">
      <c r="J1104" s="61"/>
    </row>
    <row r="1105" spans="10:10" ht="12.75" customHeight="1">
      <c r="J1105" s="61"/>
    </row>
    <row r="1106" spans="10:10" ht="12.75" customHeight="1">
      <c r="J1106" s="61"/>
    </row>
    <row r="1107" spans="10:10" ht="12.75" customHeight="1">
      <c r="J1107" s="61"/>
    </row>
    <row r="1108" spans="10:10" ht="12.75" customHeight="1">
      <c r="J1108" s="61"/>
    </row>
    <row r="1109" spans="10:10" ht="12.75" customHeight="1">
      <c r="J1109" s="61"/>
    </row>
    <row r="1110" spans="10:10" ht="12.75" customHeight="1">
      <c r="J1110" s="61"/>
    </row>
    <row r="1111" spans="10:10" ht="12.75" customHeight="1">
      <c r="J1111" s="61"/>
    </row>
    <row r="1112" spans="10:10" ht="12.75" customHeight="1">
      <c r="J1112" s="61"/>
    </row>
    <row r="1113" spans="10:10" ht="12.75" customHeight="1">
      <c r="J1113" s="61"/>
    </row>
    <row r="1114" spans="10:10" ht="12.75" customHeight="1">
      <c r="J1114" s="61"/>
    </row>
    <row r="1115" spans="10:10" ht="12.75" customHeight="1">
      <c r="J1115" s="61"/>
    </row>
    <row r="1116" spans="10:10" ht="12.75" customHeight="1">
      <c r="J1116" s="61"/>
    </row>
    <row r="1117" spans="10:10" ht="12.75" customHeight="1">
      <c r="J1117" s="61"/>
    </row>
    <row r="1118" spans="10:10" ht="12.75" customHeight="1">
      <c r="J1118" s="61"/>
    </row>
    <row r="1119" spans="10:10" ht="12.75" customHeight="1">
      <c r="J1119" s="61"/>
    </row>
    <row r="1120" spans="10:10" ht="12.75" customHeight="1">
      <c r="J1120" s="61"/>
    </row>
    <row r="1121" spans="10:10" ht="12.75" customHeight="1">
      <c r="J1121" s="61"/>
    </row>
    <row r="1122" spans="10:10" ht="12.75" customHeight="1">
      <c r="J1122" s="61"/>
    </row>
    <row r="1123" spans="10:10" ht="12.75" customHeight="1">
      <c r="J1123" s="61"/>
    </row>
    <row r="1124" spans="10:10" ht="12.75" customHeight="1">
      <c r="J1124" s="61"/>
    </row>
    <row r="1125" spans="10:10" ht="12.75" customHeight="1">
      <c r="J1125" s="61"/>
    </row>
    <row r="1126" spans="10:10" ht="12.75" customHeight="1">
      <c r="J1126" s="61"/>
    </row>
    <row r="1127" spans="10:10" ht="12.75" customHeight="1">
      <c r="J1127" s="61"/>
    </row>
    <row r="1128" spans="10:10" ht="12.75" customHeight="1">
      <c r="J1128" s="61"/>
    </row>
    <row r="1129" spans="10:10" ht="12.75" customHeight="1">
      <c r="J1129" s="61"/>
    </row>
    <row r="1130" spans="10:10" ht="12.75" customHeight="1">
      <c r="J1130" s="61"/>
    </row>
    <row r="1131" spans="10:10" ht="12.75" customHeight="1">
      <c r="J1131" s="61"/>
    </row>
    <row r="1132" spans="10:10" ht="12.75" customHeight="1">
      <c r="J1132" s="61"/>
    </row>
    <row r="1133" spans="10:10" ht="12.75" customHeight="1">
      <c r="J1133" s="61"/>
    </row>
    <row r="1134" spans="10:10" ht="12.75" customHeight="1">
      <c r="J1134" s="61"/>
    </row>
    <row r="1135" spans="10:10" ht="12.75" customHeight="1">
      <c r="J1135" s="61"/>
    </row>
    <row r="1136" spans="10:10" ht="12.75" customHeight="1">
      <c r="J1136" s="61"/>
    </row>
    <row r="1137" spans="10:10" ht="12.75" customHeight="1">
      <c r="J1137" s="61"/>
    </row>
    <row r="1138" spans="10:10" ht="12.75" customHeight="1">
      <c r="J1138" s="61"/>
    </row>
    <row r="1139" spans="10:10" ht="12.75" customHeight="1">
      <c r="J1139" s="61"/>
    </row>
    <row r="1140" spans="10:10" ht="12.75" customHeight="1">
      <c r="J1140" s="61"/>
    </row>
    <row r="1141" spans="10:10" ht="12.75" customHeight="1">
      <c r="J1141" s="61"/>
    </row>
    <row r="1142" spans="10:10" ht="12.75" customHeight="1">
      <c r="J1142" s="61"/>
    </row>
    <row r="1143" spans="10:10" ht="12.75" customHeight="1">
      <c r="J1143" s="61"/>
    </row>
    <row r="1144" spans="10:10" ht="12.75" customHeight="1">
      <c r="J1144" s="61"/>
    </row>
    <row r="1145" spans="10:10" ht="12.75" customHeight="1">
      <c r="J1145" s="61"/>
    </row>
    <row r="1146" spans="10:10" ht="12.75" customHeight="1">
      <c r="J1146" s="61"/>
    </row>
    <row r="1147" spans="10:10" ht="12.75" customHeight="1">
      <c r="J1147" s="61"/>
    </row>
    <row r="1148" spans="10:10" ht="12.75" customHeight="1">
      <c r="J1148" s="61"/>
    </row>
    <row r="1149" spans="10:10" ht="12.75" customHeight="1">
      <c r="J1149" s="61"/>
    </row>
    <row r="1150" spans="10:10" ht="12.75" customHeight="1">
      <c r="J1150" s="61"/>
    </row>
    <row r="1151" spans="10:10" ht="12.75" customHeight="1">
      <c r="J1151" s="61"/>
    </row>
    <row r="1152" spans="10:10" ht="12.75" customHeight="1">
      <c r="J1152" s="61"/>
    </row>
    <row r="1153" spans="10:10" ht="12.75" customHeight="1">
      <c r="J1153" s="61"/>
    </row>
    <row r="1154" spans="10:10" ht="12.75" customHeight="1">
      <c r="J1154" s="61"/>
    </row>
    <row r="1155" spans="10:10" ht="12.75" customHeight="1">
      <c r="J1155" s="61"/>
    </row>
    <row r="1156" spans="10:10" ht="12.75" customHeight="1">
      <c r="J1156" s="61"/>
    </row>
    <row r="1157" spans="10:10" ht="12.75" customHeight="1">
      <c r="J1157" s="61"/>
    </row>
    <row r="1158" spans="10:10" ht="12.75" customHeight="1">
      <c r="J1158" s="61"/>
    </row>
    <row r="1159" spans="10:10" ht="12.75" customHeight="1">
      <c r="J1159" s="61"/>
    </row>
    <row r="1160" spans="10:10" ht="12.75" customHeight="1">
      <c r="J1160" s="61"/>
    </row>
    <row r="1161" spans="10:10" ht="12.75" customHeight="1">
      <c r="J1161" s="61"/>
    </row>
    <row r="1162" spans="10:10" ht="12.75" customHeight="1">
      <c r="J1162" s="61"/>
    </row>
    <row r="1163" spans="10:10" ht="12.75" customHeight="1">
      <c r="J1163" s="61"/>
    </row>
    <row r="1164" spans="10:10" ht="12.75" customHeight="1">
      <c r="J1164" s="61"/>
    </row>
    <row r="1165" spans="10:10" ht="12.75" customHeight="1">
      <c r="J1165" s="61"/>
    </row>
    <row r="1166" spans="10:10" ht="12.75" customHeight="1">
      <c r="J1166" s="61"/>
    </row>
    <row r="1167" spans="10:10" ht="12.75" customHeight="1">
      <c r="J1167" s="61"/>
    </row>
    <row r="1168" spans="10:10" ht="12.75" customHeight="1">
      <c r="J1168" s="61"/>
    </row>
    <row r="1169" spans="10:10" ht="12.75" customHeight="1">
      <c r="J1169" s="61"/>
    </row>
    <row r="1170" spans="10:10" ht="12.75" customHeight="1">
      <c r="J1170" s="61"/>
    </row>
    <row r="1171" spans="10:10" ht="12.75" customHeight="1">
      <c r="J1171" s="61"/>
    </row>
    <row r="1172" spans="10:10" ht="12.75" customHeight="1">
      <c r="J1172" s="61"/>
    </row>
    <row r="1173" spans="10:10" ht="12.75" customHeight="1">
      <c r="J1173" s="61"/>
    </row>
    <row r="1174" spans="10:10" ht="12.75" customHeight="1">
      <c r="J1174" s="61"/>
    </row>
    <row r="1175" spans="10:10" ht="12.75" customHeight="1">
      <c r="J1175" s="61"/>
    </row>
    <row r="1176" spans="10:10" ht="12.75" customHeight="1">
      <c r="J1176" s="61"/>
    </row>
    <row r="1177" spans="10:10" ht="12.75" customHeight="1">
      <c r="J1177" s="61"/>
    </row>
    <row r="1178" spans="10:10" ht="12.75" customHeight="1">
      <c r="J1178" s="61"/>
    </row>
    <row r="1179" spans="10:10" ht="12.75" customHeight="1">
      <c r="J1179" s="61"/>
    </row>
    <row r="1180" spans="10:10" ht="12.75" customHeight="1">
      <c r="J1180" s="61"/>
    </row>
    <row r="1181" spans="10:10" ht="12.75" customHeight="1">
      <c r="J1181" s="61"/>
    </row>
    <row r="1182" spans="10:10" ht="12.75" customHeight="1">
      <c r="J1182" s="61"/>
    </row>
    <row r="1183" spans="10:10" ht="12.75" customHeight="1">
      <c r="J1183" s="61"/>
    </row>
    <row r="1184" spans="10:10" ht="12.75" customHeight="1">
      <c r="J1184" s="61"/>
    </row>
    <row r="1185" spans="10:10" ht="12.75" customHeight="1">
      <c r="J1185" s="61"/>
    </row>
    <row r="1186" spans="10:10" ht="12.75" customHeight="1">
      <c r="J1186" s="61"/>
    </row>
    <row r="1187" spans="10:10" ht="12.75" customHeight="1">
      <c r="J1187" s="61"/>
    </row>
    <row r="1188" spans="10:10" ht="12.75" customHeight="1">
      <c r="J1188" s="61"/>
    </row>
    <row r="1189" spans="10:10" ht="12.75" customHeight="1">
      <c r="J1189" s="61"/>
    </row>
    <row r="1190" spans="10:10" ht="12.75" customHeight="1">
      <c r="J1190" s="61"/>
    </row>
    <row r="1191" spans="10:10" ht="12.75" customHeight="1">
      <c r="J1191" s="61"/>
    </row>
    <row r="1192" spans="10:10" ht="12.75" customHeight="1">
      <c r="J1192" s="61"/>
    </row>
    <row r="1193" spans="10:10" ht="12.75" customHeight="1">
      <c r="J1193" s="61"/>
    </row>
    <row r="1194" spans="10:10" ht="12.75" customHeight="1">
      <c r="J1194" s="61"/>
    </row>
    <row r="1195" spans="10:10" ht="12.75" customHeight="1">
      <c r="J1195" s="61"/>
    </row>
    <row r="1196" spans="10:10" ht="12.75" customHeight="1">
      <c r="J1196" s="61"/>
    </row>
    <row r="1197" spans="10:10" ht="12.75" customHeight="1">
      <c r="J1197" s="61"/>
    </row>
    <row r="1198" spans="10:10" ht="12.75" customHeight="1">
      <c r="J1198" s="61"/>
    </row>
    <row r="1199" spans="10:10" ht="12.75" customHeight="1">
      <c r="J1199" s="61"/>
    </row>
    <row r="1200" spans="10:10" ht="12.75" customHeight="1">
      <c r="J1200" s="61"/>
    </row>
    <row r="1201" spans="10:10" ht="12.75" customHeight="1">
      <c r="J1201" s="61"/>
    </row>
    <row r="1202" spans="10:10" ht="12.75" customHeight="1">
      <c r="J1202" s="61"/>
    </row>
    <row r="1203" spans="10:10" ht="12.75" customHeight="1">
      <c r="J1203" s="61"/>
    </row>
    <row r="1204" spans="10:10" ht="12.75" customHeight="1">
      <c r="J1204" s="61"/>
    </row>
    <row r="1205" spans="10:10" ht="12.75" customHeight="1">
      <c r="J1205" s="61"/>
    </row>
    <row r="1206" spans="10:10" ht="12.75" customHeight="1">
      <c r="J1206" s="61"/>
    </row>
    <row r="1207" spans="10:10" ht="12.75" customHeight="1">
      <c r="J1207" s="61"/>
    </row>
    <row r="1208" spans="10:10" ht="12.75" customHeight="1">
      <c r="J1208" s="61"/>
    </row>
    <row r="1209" spans="10:10" ht="12.75" customHeight="1">
      <c r="J1209" s="61"/>
    </row>
    <row r="1210" spans="10:10" ht="12.75" customHeight="1">
      <c r="J1210" s="61"/>
    </row>
    <row r="1211" spans="10:10" ht="12.75" customHeight="1">
      <c r="J1211" s="61"/>
    </row>
    <row r="1212" spans="10:10" ht="12.75" customHeight="1">
      <c r="J1212" s="61"/>
    </row>
    <row r="1213" spans="10:10" ht="12.75" customHeight="1">
      <c r="J1213" s="61"/>
    </row>
    <row r="1214" spans="10:10" ht="12.75" customHeight="1">
      <c r="J1214" s="61"/>
    </row>
    <row r="1215" spans="10:10" ht="12.75" customHeight="1">
      <c r="J1215" s="61"/>
    </row>
    <row r="1216" spans="10:10" ht="12.75" customHeight="1">
      <c r="J1216" s="61"/>
    </row>
    <row r="1217" spans="10:10" ht="12.75" customHeight="1">
      <c r="J1217" s="61"/>
    </row>
    <row r="1218" spans="10:10" ht="12.75" customHeight="1">
      <c r="J1218" s="61"/>
    </row>
    <row r="1219" spans="10:10" ht="12.75" customHeight="1">
      <c r="J1219" s="61"/>
    </row>
    <row r="1220" spans="10:10" ht="12.75" customHeight="1">
      <c r="J1220" s="61"/>
    </row>
    <row r="1221" spans="10:10" ht="12.75" customHeight="1">
      <c r="J1221" s="61"/>
    </row>
    <row r="1222" spans="10:10" ht="12.75" customHeight="1">
      <c r="J1222" s="61"/>
    </row>
    <row r="1223" spans="10:10" ht="12.75" customHeight="1">
      <c r="J1223" s="61"/>
    </row>
    <row r="1224" spans="10:10" ht="12.75" customHeight="1">
      <c r="J1224" s="61"/>
    </row>
    <row r="1225" spans="10:10" ht="12.75" customHeight="1">
      <c r="J1225" s="61"/>
    </row>
    <row r="1226" spans="10:10" ht="12.75" customHeight="1">
      <c r="J1226" s="61"/>
    </row>
    <row r="1227" spans="10:10" ht="12.75" customHeight="1">
      <c r="J1227" s="61"/>
    </row>
    <row r="1228" spans="10:10" ht="12.75" customHeight="1">
      <c r="J1228" s="61"/>
    </row>
    <row r="1229" spans="10:10" ht="12.75" customHeight="1">
      <c r="J1229" s="61"/>
    </row>
    <row r="1230" spans="10:10" ht="12.75" customHeight="1">
      <c r="J1230" s="61"/>
    </row>
    <row r="1231" spans="10:10" ht="12.75" customHeight="1">
      <c r="J1231" s="61"/>
    </row>
    <row r="1232" spans="10:10" ht="12.75" customHeight="1">
      <c r="J1232" s="61"/>
    </row>
    <row r="1233" spans="10:10" ht="12.75" customHeight="1">
      <c r="J1233" s="61"/>
    </row>
    <row r="1234" spans="10:10" ht="12.75" customHeight="1">
      <c r="J1234" s="61"/>
    </row>
    <row r="1235" spans="10:10" ht="12.75" customHeight="1">
      <c r="J1235" s="61"/>
    </row>
    <row r="1236" spans="10:10" ht="12.75" customHeight="1">
      <c r="J1236" s="61"/>
    </row>
    <row r="1237" spans="10:10" ht="12.75" customHeight="1">
      <c r="J1237" s="61"/>
    </row>
    <row r="1238" spans="10:10" ht="12.75" customHeight="1">
      <c r="J1238" s="61"/>
    </row>
    <row r="1239" spans="10:10" ht="12.75" customHeight="1">
      <c r="J1239" s="61"/>
    </row>
    <row r="1240" spans="10:10" ht="12.75" customHeight="1">
      <c r="J1240" s="61"/>
    </row>
    <row r="1241" spans="10:10" ht="12.75" customHeight="1">
      <c r="J1241" s="61"/>
    </row>
    <row r="1242" spans="10:10" ht="12.75" customHeight="1">
      <c r="J1242" s="61"/>
    </row>
    <row r="1243" spans="10:10" ht="12.75" customHeight="1">
      <c r="J1243" s="61"/>
    </row>
    <row r="1244" spans="10:10" ht="12.75" customHeight="1">
      <c r="J1244" s="61"/>
    </row>
    <row r="1245" spans="10:10" ht="12.75" customHeight="1">
      <c r="J1245" s="61"/>
    </row>
    <row r="1246" spans="10:10" ht="12.75" customHeight="1">
      <c r="J1246" s="61"/>
    </row>
    <row r="1247" spans="10:10" ht="12.75" customHeight="1">
      <c r="J1247" s="61"/>
    </row>
    <row r="1248" spans="10:10" ht="12.75" customHeight="1">
      <c r="J1248" s="61"/>
    </row>
    <row r="1249" spans="10:10" ht="12.75" customHeight="1">
      <c r="J1249" s="61"/>
    </row>
    <row r="1250" spans="10:10" ht="12.75" customHeight="1">
      <c r="J1250" s="61"/>
    </row>
    <row r="1251" spans="10:10" ht="12.75" customHeight="1">
      <c r="J1251" s="61"/>
    </row>
    <row r="1252" spans="10:10" ht="12.75" customHeight="1">
      <c r="J1252" s="61"/>
    </row>
    <row r="1253" spans="10:10" ht="12.75" customHeight="1">
      <c r="J1253" s="61"/>
    </row>
    <row r="1254" spans="10:10" ht="12.75" customHeight="1">
      <c r="J1254" s="61"/>
    </row>
    <row r="1255" spans="10:10" ht="12.75" customHeight="1">
      <c r="J1255" s="61"/>
    </row>
    <row r="1256" spans="10:10" ht="12.75" customHeight="1">
      <c r="J1256" s="61"/>
    </row>
    <row r="1257" spans="10:10" ht="12.75" customHeight="1">
      <c r="J1257" s="61"/>
    </row>
    <row r="1258" spans="10:10" ht="12.75" customHeight="1">
      <c r="J1258" s="61"/>
    </row>
    <row r="1259" spans="10:10" ht="12.75" customHeight="1">
      <c r="J1259" s="61"/>
    </row>
    <row r="1260" spans="10:10" ht="12.75" customHeight="1">
      <c r="J1260" s="61"/>
    </row>
    <row r="1261" spans="10:10" ht="12.75" customHeight="1">
      <c r="J1261" s="61"/>
    </row>
    <row r="1262" spans="10:10" ht="12.75" customHeight="1">
      <c r="J1262" s="61"/>
    </row>
    <row r="1263" spans="10:10" ht="12.75" customHeight="1">
      <c r="J1263" s="61"/>
    </row>
    <row r="1264" spans="10:10" ht="12.75" customHeight="1">
      <c r="J1264" s="61"/>
    </row>
    <row r="1265" spans="10:10" ht="12.75" customHeight="1">
      <c r="J1265" s="61"/>
    </row>
    <row r="1266" spans="10:10" ht="12.75" customHeight="1">
      <c r="J1266" s="61"/>
    </row>
    <row r="1267" spans="10:10" ht="12.75" customHeight="1">
      <c r="J1267" s="61"/>
    </row>
    <row r="1268" spans="10:10" ht="12.75" customHeight="1">
      <c r="J1268" s="61"/>
    </row>
    <row r="1269" spans="10:10" ht="12.75" customHeight="1">
      <c r="J1269" s="61"/>
    </row>
    <row r="1270" spans="10:10" ht="12.75" customHeight="1">
      <c r="J1270" s="61"/>
    </row>
    <row r="1271" spans="10:10" ht="12.75" customHeight="1">
      <c r="J1271" s="61"/>
    </row>
    <row r="1272" spans="10:10" ht="12.75" customHeight="1">
      <c r="J1272" s="61"/>
    </row>
    <row r="1273" spans="10:10" ht="12.75" customHeight="1">
      <c r="J1273" s="61"/>
    </row>
    <row r="1274" spans="10:10" ht="12.75" customHeight="1">
      <c r="J1274" s="61"/>
    </row>
    <row r="1275" spans="10:10" ht="12.75" customHeight="1">
      <c r="J1275" s="61"/>
    </row>
    <row r="1276" spans="10:10" ht="12.75" customHeight="1">
      <c r="J1276" s="61"/>
    </row>
    <row r="1277" spans="10:10" ht="12.75" customHeight="1">
      <c r="J1277" s="61"/>
    </row>
    <row r="1278" spans="10:10" ht="12.75" customHeight="1">
      <c r="J1278" s="61"/>
    </row>
    <row r="1279" spans="10:10" ht="12.75" customHeight="1">
      <c r="J1279" s="61"/>
    </row>
    <row r="1280" spans="10:10" ht="12.75" customHeight="1">
      <c r="J1280" s="61"/>
    </row>
    <row r="1281" spans="10:10" ht="12.75" customHeight="1">
      <c r="J1281" s="61"/>
    </row>
    <row r="1282" spans="10:10" ht="12.75" customHeight="1">
      <c r="J1282" s="61"/>
    </row>
    <row r="1283" spans="10:10" ht="12.75" customHeight="1">
      <c r="J1283" s="61"/>
    </row>
    <row r="1284" spans="10:10" ht="12.75" customHeight="1">
      <c r="J1284" s="61"/>
    </row>
    <row r="1285" spans="10:10" ht="12.75" customHeight="1">
      <c r="J1285" s="61"/>
    </row>
    <row r="1286" spans="10:10" ht="12.75" customHeight="1">
      <c r="J1286" s="61"/>
    </row>
    <row r="1287" spans="10:10" ht="12.75" customHeight="1">
      <c r="J1287" s="61"/>
    </row>
    <row r="1288" spans="10:10" ht="12.75" customHeight="1">
      <c r="J1288" s="61"/>
    </row>
    <row r="1289" spans="10:10" ht="12.75" customHeight="1">
      <c r="J1289" s="61"/>
    </row>
    <row r="1290" spans="10:10" ht="12.75" customHeight="1">
      <c r="J1290" s="61"/>
    </row>
    <row r="1291" spans="10:10" ht="12.75" customHeight="1">
      <c r="J1291" s="61"/>
    </row>
    <row r="1292" spans="10:10" ht="12.75" customHeight="1">
      <c r="J1292" s="61"/>
    </row>
    <row r="1293" spans="10:10" ht="12.75" customHeight="1">
      <c r="J1293" s="61"/>
    </row>
    <row r="1294" spans="10:10" ht="12.75" customHeight="1">
      <c r="J1294" s="61"/>
    </row>
    <row r="1295" spans="10:10" ht="12.75" customHeight="1">
      <c r="J1295" s="61"/>
    </row>
    <row r="1296" spans="10:10" ht="12.75" customHeight="1">
      <c r="J1296" s="61"/>
    </row>
    <row r="1297" spans="10:10" ht="12.75" customHeight="1">
      <c r="J1297" s="61"/>
    </row>
    <row r="1298" spans="10:10" ht="12.75" customHeight="1">
      <c r="J1298" s="61"/>
    </row>
    <row r="1299" spans="10:10" ht="12.75" customHeight="1">
      <c r="J1299" s="61"/>
    </row>
    <row r="1300" spans="10:10" ht="12.75" customHeight="1">
      <c r="J1300" s="61"/>
    </row>
    <row r="1301" spans="10:10" ht="12.75" customHeight="1">
      <c r="J1301" s="61"/>
    </row>
    <row r="1302" spans="10:10" ht="12.75" customHeight="1">
      <c r="J1302" s="61"/>
    </row>
    <row r="1303" spans="10:10" ht="12.75" customHeight="1">
      <c r="J1303" s="61"/>
    </row>
    <row r="1304" spans="10:10" ht="12.75" customHeight="1">
      <c r="J1304" s="61"/>
    </row>
    <row r="1305" spans="10:10" ht="12.75" customHeight="1">
      <c r="J1305" s="61"/>
    </row>
    <row r="1306" spans="10:10" ht="12.75" customHeight="1">
      <c r="J1306" s="61"/>
    </row>
    <row r="1307" spans="10:10" ht="12.75" customHeight="1">
      <c r="J1307" s="61"/>
    </row>
    <row r="1308" spans="10:10" ht="12.75" customHeight="1">
      <c r="J1308" s="61"/>
    </row>
    <row r="1309" spans="10:10" ht="12.75" customHeight="1">
      <c r="J1309" s="61"/>
    </row>
    <row r="1310" spans="10:10" ht="12.75" customHeight="1">
      <c r="J1310" s="61"/>
    </row>
    <row r="1311" spans="10:10" ht="12.75" customHeight="1">
      <c r="J1311" s="61"/>
    </row>
    <row r="1312" spans="10:10" ht="12.75" customHeight="1">
      <c r="J1312" s="61"/>
    </row>
    <row r="1313" spans="10:10" ht="12.75" customHeight="1">
      <c r="J1313" s="61"/>
    </row>
    <row r="1314" spans="10:10" ht="12.75" customHeight="1">
      <c r="J1314" s="61"/>
    </row>
    <row r="1315" spans="10:10" ht="12.75" customHeight="1">
      <c r="J1315" s="61"/>
    </row>
    <row r="1316" spans="10:10" ht="12.75" customHeight="1">
      <c r="J1316" s="61"/>
    </row>
    <row r="1317" spans="10:10" ht="12.75" customHeight="1">
      <c r="J1317" s="61"/>
    </row>
    <row r="1318" spans="10:10" ht="12.75" customHeight="1">
      <c r="J1318" s="61"/>
    </row>
    <row r="1319" spans="10:10" ht="12.75" customHeight="1">
      <c r="J1319" s="61"/>
    </row>
    <row r="1320" spans="10:10" ht="12.75" customHeight="1">
      <c r="J1320" s="61"/>
    </row>
    <row r="1321" spans="10:10" ht="12.75" customHeight="1">
      <c r="J1321" s="61"/>
    </row>
    <row r="1322" spans="10:10" ht="12.75" customHeight="1">
      <c r="J1322" s="61"/>
    </row>
    <row r="1323" spans="10:10" ht="12.75" customHeight="1">
      <c r="J1323" s="61"/>
    </row>
    <row r="1324" spans="10:10" ht="12.75" customHeight="1">
      <c r="J1324" s="61"/>
    </row>
    <row r="1325" spans="10:10" ht="12.75" customHeight="1">
      <c r="J1325" s="61"/>
    </row>
    <row r="1326" spans="10:10" ht="12.75" customHeight="1">
      <c r="J1326" s="61"/>
    </row>
    <row r="1327" spans="10:10" ht="12.75" customHeight="1">
      <c r="J1327" s="61"/>
    </row>
    <row r="1328" spans="10:10" ht="12.75" customHeight="1">
      <c r="J1328" s="61"/>
    </row>
    <row r="1329" spans="10:10" ht="12.75" customHeight="1">
      <c r="J1329" s="61"/>
    </row>
    <row r="1330" spans="10:10" ht="12.75" customHeight="1">
      <c r="J1330" s="61"/>
    </row>
    <row r="1331" spans="10:10" ht="12.75" customHeight="1">
      <c r="J1331" s="61"/>
    </row>
    <row r="1332" spans="10:10" ht="12.75" customHeight="1">
      <c r="J1332" s="61"/>
    </row>
    <row r="1333" spans="10:10" ht="12.75" customHeight="1">
      <c r="J1333" s="61"/>
    </row>
    <row r="1334" spans="10:10" ht="12.75" customHeight="1">
      <c r="J1334" s="61"/>
    </row>
    <row r="1335" spans="10:10" ht="12.75" customHeight="1">
      <c r="J1335" s="61"/>
    </row>
    <row r="1336" spans="10:10" ht="12.75" customHeight="1">
      <c r="J1336" s="61"/>
    </row>
    <row r="1337" spans="10:10" ht="12.75" customHeight="1">
      <c r="J1337" s="61"/>
    </row>
    <row r="1338" spans="10:10" ht="12.75" customHeight="1">
      <c r="J1338" s="61"/>
    </row>
    <row r="1339" spans="10:10" ht="12.75" customHeight="1">
      <c r="J1339" s="61"/>
    </row>
    <row r="1340" spans="10:10" ht="12.75" customHeight="1">
      <c r="J1340" s="61"/>
    </row>
    <row r="1341" spans="10:10" ht="12.75" customHeight="1">
      <c r="J1341" s="61"/>
    </row>
    <row r="1342" spans="10:10" ht="12.75" customHeight="1">
      <c r="J1342" s="61"/>
    </row>
    <row r="1343" spans="10:10" ht="12.75" customHeight="1">
      <c r="J1343" s="61"/>
    </row>
    <row r="1344" spans="10:10" ht="12.75" customHeight="1">
      <c r="J1344" s="61"/>
    </row>
    <row r="1345" spans="10:10" ht="12.75" customHeight="1">
      <c r="J1345" s="61"/>
    </row>
    <row r="1346" spans="10:10" ht="12.75" customHeight="1">
      <c r="J1346" s="61"/>
    </row>
    <row r="1347" spans="10:10" ht="12.75" customHeight="1">
      <c r="J1347" s="61"/>
    </row>
    <row r="1348" spans="10:10" ht="12.75" customHeight="1">
      <c r="J1348" s="61"/>
    </row>
    <row r="1349" spans="10:10" ht="12.75" customHeight="1">
      <c r="J1349" s="61"/>
    </row>
    <row r="1350" spans="10:10" ht="12.75" customHeight="1">
      <c r="J1350" s="61"/>
    </row>
    <row r="1351" spans="10:10" ht="12.75" customHeight="1">
      <c r="J1351" s="61"/>
    </row>
    <row r="1352" spans="10:10" ht="12.75" customHeight="1">
      <c r="J1352" s="61"/>
    </row>
    <row r="1353" spans="10:10" ht="12.75" customHeight="1">
      <c r="J1353" s="61"/>
    </row>
    <row r="1354" spans="10:10" ht="12.75" customHeight="1">
      <c r="J1354" s="61"/>
    </row>
    <row r="1355" spans="10:10" ht="12.75" customHeight="1">
      <c r="J1355" s="61"/>
    </row>
    <row r="1356" spans="10:10" ht="12.75" customHeight="1">
      <c r="J1356" s="61"/>
    </row>
    <row r="1357" spans="10:10" ht="12.75" customHeight="1">
      <c r="J1357" s="61"/>
    </row>
    <row r="1358" spans="10:10" ht="12.75" customHeight="1">
      <c r="J1358" s="61"/>
    </row>
    <row r="1359" spans="10:10" ht="12.75" customHeight="1">
      <c r="J1359" s="61"/>
    </row>
    <row r="1360" spans="10:10" ht="12.75" customHeight="1">
      <c r="J1360" s="61"/>
    </row>
    <row r="1361" spans="10:10" ht="12.75" customHeight="1">
      <c r="J1361" s="61"/>
    </row>
    <row r="1362" spans="10:10" ht="12.75" customHeight="1">
      <c r="J1362" s="61"/>
    </row>
    <row r="1363" spans="10:10" ht="12.75" customHeight="1">
      <c r="J1363" s="61"/>
    </row>
    <row r="1364" spans="10:10" ht="12.75" customHeight="1">
      <c r="J1364" s="61"/>
    </row>
    <row r="1365" spans="10:10" ht="12.75" customHeight="1">
      <c r="J1365" s="61"/>
    </row>
    <row r="1366" spans="10:10" ht="12.75" customHeight="1">
      <c r="J1366" s="61"/>
    </row>
    <row r="1367" spans="10:10" ht="12.75" customHeight="1">
      <c r="J1367" s="61"/>
    </row>
    <row r="1368" spans="10:10" ht="12.75" customHeight="1">
      <c r="J1368" s="61"/>
    </row>
    <row r="1369" spans="10:10" ht="12.75" customHeight="1">
      <c r="J1369" s="61"/>
    </row>
    <row r="1370" spans="10:10" ht="12.75" customHeight="1">
      <c r="J1370" s="61"/>
    </row>
    <row r="1371" spans="10:10" ht="12.75" customHeight="1">
      <c r="J1371" s="61"/>
    </row>
    <row r="1372" spans="10:10" ht="12.75" customHeight="1">
      <c r="J1372" s="61"/>
    </row>
    <row r="1373" spans="10:10" ht="12.75" customHeight="1">
      <c r="J1373" s="61"/>
    </row>
    <row r="1374" spans="10:10" ht="12.75" customHeight="1">
      <c r="J1374" s="61"/>
    </row>
    <row r="1375" spans="10:10" ht="12.75" customHeight="1">
      <c r="J1375" s="61"/>
    </row>
    <row r="1376" spans="10:10" ht="12.75" customHeight="1">
      <c r="J1376" s="61"/>
    </row>
    <row r="1377" spans="10:10" ht="12.75" customHeight="1">
      <c r="J1377" s="61"/>
    </row>
    <row r="1378" spans="10:10" ht="12.75" customHeight="1">
      <c r="J1378" s="61"/>
    </row>
    <row r="1379" spans="10:10" ht="12.75" customHeight="1">
      <c r="J1379" s="61"/>
    </row>
    <row r="1380" spans="10:10" ht="12.75" customHeight="1">
      <c r="J1380" s="61"/>
    </row>
    <row r="1381" spans="10:10" ht="12.75" customHeight="1">
      <c r="J1381" s="61"/>
    </row>
    <row r="1382" spans="10:10" ht="12.75" customHeight="1">
      <c r="J1382" s="61"/>
    </row>
    <row r="1383" spans="10:10" ht="12.75" customHeight="1">
      <c r="J1383" s="61"/>
    </row>
    <row r="1384" spans="10:10" ht="12.75" customHeight="1">
      <c r="J1384" s="61"/>
    </row>
    <row r="1385" spans="10:10" ht="12.75" customHeight="1">
      <c r="J1385" s="61"/>
    </row>
    <row r="1386" spans="10:10" ht="12.75" customHeight="1">
      <c r="J1386" s="61"/>
    </row>
    <row r="1387" spans="10:10" ht="12.75" customHeight="1">
      <c r="J1387" s="61"/>
    </row>
    <row r="1388" spans="10:10" ht="12.75" customHeight="1">
      <c r="J1388" s="61"/>
    </row>
    <row r="1389" spans="10:10" ht="12.75" customHeight="1">
      <c r="J1389" s="61"/>
    </row>
    <row r="1390" spans="10:10" ht="12.75" customHeight="1">
      <c r="J1390" s="61"/>
    </row>
    <row r="1391" spans="10:10" ht="12.75" customHeight="1">
      <c r="J1391" s="61"/>
    </row>
    <row r="1392" spans="10:10" ht="12.75" customHeight="1">
      <c r="J1392" s="61"/>
    </row>
    <row r="1393" spans="10:10" ht="12.75" customHeight="1">
      <c r="J1393" s="61"/>
    </row>
    <row r="1394" spans="10:10" ht="12.75" customHeight="1">
      <c r="J1394" s="61"/>
    </row>
    <row r="1395" spans="10:10" ht="12.75" customHeight="1">
      <c r="J1395" s="61"/>
    </row>
    <row r="1396" spans="10:10" ht="12.75" customHeight="1">
      <c r="J1396" s="61"/>
    </row>
    <row r="1397" spans="10:10" ht="12.75" customHeight="1">
      <c r="J1397" s="61"/>
    </row>
    <row r="1398" spans="10:10" ht="12.75" customHeight="1">
      <c r="J1398" s="61"/>
    </row>
    <row r="1399" spans="10:10" ht="12.75" customHeight="1">
      <c r="J1399" s="61"/>
    </row>
    <row r="1400" spans="10:10" ht="12.75" customHeight="1">
      <c r="J1400" s="61"/>
    </row>
    <row r="1401" spans="10:10" ht="12.75" customHeight="1">
      <c r="J1401" s="61"/>
    </row>
    <row r="1402" spans="10:10" ht="12.75" customHeight="1">
      <c r="J1402" s="61"/>
    </row>
    <row r="1403" spans="10:10" ht="12.75" customHeight="1">
      <c r="J1403" s="61"/>
    </row>
    <row r="1404" spans="10:10" ht="12.75" customHeight="1">
      <c r="J1404" s="61"/>
    </row>
    <row r="1405" spans="10:10" ht="12.75" customHeight="1">
      <c r="J1405" s="61"/>
    </row>
    <row r="1406" spans="10:10" ht="12.75" customHeight="1">
      <c r="J1406" s="61"/>
    </row>
    <row r="1407" spans="10:10" ht="12.75" customHeight="1">
      <c r="J1407" s="61"/>
    </row>
    <row r="1408" spans="10:10" ht="12.75" customHeight="1">
      <c r="J1408" s="61"/>
    </row>
    <row r="1409" spans="10:10" ht="12.75" customHeight="1">
      <c r="J1409" s="61"/>
    </row>
    <row r="1410" spans="10:10" ht="12.75" customHeight="1">
      <c r="J1410" s="61"/>
    </row>
    <row r="1411" spans="10:10" ht="12.75" customHeight="1">
      <c r="J1411" s="61"/>
    </row>
    <row r="1412" spans="10:10" ht="12.75" customHeight="1">
      <c r="J1412" s="61"/>
    </row>
    <row r="1413" spans="10:10" ht="12.75" customHeight="1">
      <c r="J1413" s="61"/>
    </row>
    <row r="1414" spans="10:10" ht="12.75" customHeight="1">
      <c r="J1414" s="61"/>
    </row>
    <row r="1415" spans="10:10" ht="12.75" customHeight="1">
      <c r="J1415" s="61"/>
    </row>
    <row r="1416" spans="10:10" ht="12.75" customHeight="1">
      <c r="J1416" s="61"/>
    </row>
    <row r="1417" spans="10:10" ht="12.75" customHeight="1">
      <c r="J1417" s="61"/>
    </row>
    <row r="1418" spans="10:10" ht="12.75" customHeight="1">
      <c r="J1418" s="61"/>
    </row>
    <row r="1419" spans="10:10" ht="12.75" customHeight="1">
      <c r="J1419" s="61"/>
    </row>
    <row r="1420" spans="10:10" ht="12.75" customHeight="1">
      <c r="J1420" s="61"/>
    </row>
    <row r="1421" spans="10:10" ht="12.75" customHeight="1">
      <c r="J1421" s="61"/>
    </row>
    <row r="1422" spans="10:10" ht="12.75" customHeight="1">
      <c r="J1422" s="61"/>
    </row>
    <row r="1423" spans="10:10" ht="12.75" customHeight="1">
      <c r="J1423" s="61"/>
    </row>
    <row r="1424" spans="10:10" ht="12.75" customHeight="1">
      <c r="J1424" s="61"/>
    </row>
    <row r="1425" spans="10:10" ht="12.75" customHeight="1">
      <c r="J1425" s="61"/>
    </row>
    <row r="1426" spans="10:10" ht="12.75" customHeight="1">
      <c r="J1426" s="61"/>
    </row>
    <row r="1427" spans="10:10" ht="12.75" customHeight="1">
      <c r="J1427" s="61"/>
    </row>
    <row r="1428" spans="10:10" ht="12.75" customHeight="1">
      <c r="J1428" s="61"/>
    </row>
    <row r="1429" spans="10:10" ht="12.75" customHeight="1">
      <c r="J1429" s="61"/>
    </row>
    <row r="1430" spans="10:10" ht="12.75" customHeight="1">
      <c r="J1430" s="61"/>
    </row>
    <row r="1431" spans="10:10" ht="12.75" customHeight="1">
      <c r="J1431" s="61"/>
    </row>
    <row r="1432" spans="10:10" ht="12.75" customHeight="1">
      <c r="J1432" s="61"/>
    </row>
    <row r="1433" spans="10:10" ht="12.75" customHeight="1">
      <c r="J1433" s="61"/>
    </row>
    <row r="1434" spans="10:10" ht="12.75" customHeight="1">
      <c r="J1434" s="61"/>
    </row>
    <row r="1435" spans="10:10" ht="12.75" customHeight="1">
      <c r="J1435" s="61"/>
    </row>
    <row r="1436" spans="10:10" ht="12.75" customHeight="1">
      <c r="J1436" s="61"/>
    </row>
    <row r="1437" spans="10:10" ht="12.75" customHeight="1">
      <c r="J1437" s="61"/>
    </row>
    <row r="1438" spans="10:10" ht="12.75" customHeight="1">
      <c r="J1438" s="61"/>
    </row>
    <row r="1439" spans="10:10" ht="12.75" customHeight="1">
      <c r="J1439" s="61"/>
    </row>
    <row r="1440" spans="10:10" ht="12.75" customHeight="1">
      <c r="J1440" s="61"/>
    </row>
    <row r="1441" spans="10:10" ht="12.75" customHeight="1">
      <c r="J1441" s="61"/>
    </row>
    <row r="1442" spans="10:10" ht="12.75" customHeight="1">
      <c r="J1442" s="61"/>
    </row>
    <row r="1443" spans="10:10" ht="12.75" customHeight="1">
      <c r="J1443" s="61"/>
    </row>
    <row r="1444" spans="10:10" ht="12.75" customHeight="1">
      <c r="J1444" s="61"/>
    </row>
    <row r="1445" spans="10:10" ht="12.75" customHeight="1">
      <c r="J1445" s="61"/>
    </row>
    <row r="1446" spans="10:10" ht="12.75" customHeight="1">
      <c r="J1446" s="61"/>
    </row>
    <row r="1447" spans="10:10" ht="12.75" customHeight="1">
      <c r="J1447" s="61"/>
    </row>
    <row r="1448" spans="10:10" ht="12.75" customHeight="1">
      <c r="J1448" s="61"/>
    </row>
    <row r="1449" spans="10:10" ht="12.75" customHeight="1">
      <c r="J1449" s="61"/>
    </row>
    <row r="1450" spans="10:10" ht="12.75" customHeight="1">
      <c r="J1450" s="61"/>
    </row>
    <row r="1451" spans="10:10" ht="12.75" customHeight="1">
      <c r="J1451" s="61"/>
    </row>
    <row r="1452" spans="10:10" ht="12.75" customHeight="1">
      <c r="J1452" s="61"/>
    </row>
    <row r="1453" spans="10:10" ht="12.75" customHeight="1">
      <c r="J1453" s="61"/>
    </row>
    <row r="1454" spans="10:10" ht="12.75" customHeight="1">
      <c r="J1454" s="61"/>
    </row>
    <row r="1455" spans="10:10" ht="12.75" customHeight="1">
      <c r="J1455" s="61"/>
    </row>
    <row r="1456" spans="10:10" ht="12.75" customHeight="1">
      <c r="J1456" s="61"/>
    </row>
    <row r="1457" spans="10:10" ht="12.75" customHeight="1">
      <c r="J1457" s="61"/>
    </row>
    <row r="1458" spans="10:10" ht="12.75" customHeight="1">
      <c r="J1458" s="61"/>
    </row>
    <row r="1459" spans="10:10" ht="12.75" customHeight="1">
      <c r="J1459" s="61"/>
    </row>
    <row r="1460" spans="10:10" ht="12.75" customHeight="1">
      <c r="J1460" s="61"/>
    </row>
    <row r="1461" spans="10:10" ht="12.75" customHeight="1">
      <c r="J1461" s="61"/>
    </row>
    <row r="1462" spans="10:10" ht="12.75" customHeight="1">
      <c r="J1462" s="61"/>
    </row>
    <row r="1463" spans="10:10" ht="12.75" customHeight="1">
      <c r="J1463" s="61"/>
    </row>
    <row r="1464" spans="10:10" ht="12.75" customHeight="1">
      <c r="J1464" s="61"/>
    </row>
    <row r="1465" spans="10:10" ht="12.75" customHeight="1">
      <c r="J1465" s="61"/>
    </row>
    <row r="1466" spans="10:10" ht="12.75" customHeight="1">
      <c r="J1466" s="61"/>
    </row>
    <row r="1467" spans="10:10" ht="12.75" customHeight="1">
      <c r="J1467" s="61"/>
    </row>
    <row r="1468" spans="10:10" ht="12.75" customHeight="1">
      <c r="J1468" s="61"/>
    </row>
    <row r="1469" spans="10:10" ht="12.75" customHeight="1">
      <c r="J1469" s="61"/>
    </row>
    <row r="1470" spans="10:10" ht="12.75" customHeight="1">
      <c r="J1470" s="61"/>
    </row>
    <row r="1471" spans="10:10" ht="12.75" customHeight="1">
      <c r="J1471" s="61"/>
    </row>
    <row r="1472" spans="10:10" ht="12.75" customHeight="1">
      <c r="J1472" s="61"/>
    </row>
    <row r="1473" spans="10:10" ht="12.75" customHeight="1">
      <c r="J1473" s="61"/>
    </row>
    <row r="1474" spans="10:10" ht="12.75" customHeight="1">
      <c r="J1474" s="61"/>
    </row>
    <row r="1475" spans="10:10" ht="12.75" customHeight="1">
      <c r="J1475" s="61"/>
    </row>
    <row r="1476" spans="10:10" ht="12.75" customHeight="1">
      <c r="J1476" s="61"/>
    </row>
    <row r="1477" spans="10:10" ht="12.75" customHeight="1">
      <c r="J1477" s="61"/>
    </row>
    <row r="1478" spans="10:10" ht="12.75" customHeight="1">
      <c r="J1478" s="61"/>
    </row>
    <row r="1479" spans="10:10" ht="12.75" customHeight="1">
      <c r="J1479" s="61"/>
    </row>
    <row r="1480" spans="10:10" ht="12.75" customHeight="1">
      <c r="J1480" s="61"/>
    </row>
    <row r="1481" spans="10:10" ht="12.75" customHeight="1">
      <c r="J1481" s="61"/>
    </row>
    <row r="1482" spans="10:10" ht="12.75" customHeight="1">
      <c r="J1482" s="61"/>
    </row>
    <row r="1483" spans="10:10" ht="12.75" customHeight="1">
      <c r="J1483" s="61"/>
    </row>
    <row r="1484" spans="10:10" ht="12.75" customHeight="1">
      <c r="J1484" s="61"/>
    </row>
    <row r="1485" spans="10:10" ht="12.75" customHeight="1">
      <c r="J1485" s="61"/>
    </row>
    <row r="1486" spans="10:10" ht="12.75" customHeight="1">
      <c r="J1486" s="61"/>
    </row>
    <row r="1487" spans="10:10" ht="12.75" customHeight="1">
      <c r="J1487" s="61"/>
    </row>
    <row r="1488" spans="10:10" ht="12.75" customHeight="1">
      <c r="J1488" s="61"/>
    </row>
    <row r="1489" spans="10:10" ht="12.75" customHeight="1">
      <c r="J1489" s="61"/>
    </row>
    <row r="1490" spans="10:10" ht="12.75" customHeight="1">
      <c r="J1490" s="61"/>
    </row>
    <row r="1491" spans="10:10" ht="12.75" customHeight="1">
      <c r="J1491" s="61"/>
    </row>
    <row r="1492" spans="10:10" ht="12.75" customHeight="1">
      <c r="J1492" s="61"/>
    </row>
    <row r="1493" spans="10:10" ht="12.75" customHeight="1">
      <c r="J1493" s="61"/>
    </row>
    <row r="1494" spans="10:10" ht="12.75" customHeight="1">
      <c r="J1494" s="61"/>
    </row>
    <row r="1495" spans="10:10" ht="12.75" customHeight="1">
      <c r="J1495" s="61"/>
    </row>
    <row r="1496" spans="10:10" ht="12.75" customHeight="1">
      <c r="J1496" s="61"/>
    </row>
    <row r="1497" spans="10:10" ht="12.75" customHeight="1">
      <c r="J1497" s="61"/>
    </row>
    <row r="1498" spans="10:10" ht="12.75" customHeight="1">
      <c r="J1498" s="61"/>
    </row>
    <row r="1499" spans="10:10" ht="12.75" customHeight="1">
      <c r="J1499" s="61"/>
    </row>
    <row r="1500" spans="10:10" ht="12.75" customHeight="1">
      <c r="J1500" s="61"/>
    </row>
    <row r="1501" spans="10:10" ht="12.75" customHeight="1">
      <c r="J1501" s="61"/>
    </row>
    <row r="1502" spans="10:10" ht="12.75" customHeight="1">
      <c r="J1502" s="61"/>
    </row>
    <row r="1503" spans="10:10" ht="12.75" customHeight="1">
      <c r="J1503" s="61"/>
    </row>
    <row r="1504" spans="10:10" ht="12.75" customHeight="1">
      <c r="J1504" s="61"/>
    </row>
    <row r="1505" spans="10:10" ht="12.75" customHeight="1">
      <c r="J1505" s="61"/>
    </row>
    <row r="1506" spans="10:10" ht="12.75" customHeight="1">
      <c r="J1506" s="61"/>
    </row>
    <row r="1507" spans="10:10" ht="12.75" customHeight="1">
      <c r="J1507" s="61"/>
    </row>
    <row r="1508" spans="10:10" ht="12.75" customHeight="1">
      <c r="J1508" s="61"/>
    </row>
    <row r="1509" spans="10:10" ht="12.75" customHeight="1">
      <c r="J1509" s="61"/>
    </row>
    <row r="1510" spans="10:10" ht="12.75" customHeight="1">
      <c r="J1510" s="61"/>
    </row>
    <row r="1511" spans="10:10" ht="12.75" customHeight="1">
      <c r="J1511" s="61"/>
    </row>
    <row r="1512" spans="10:10" ht="12.75" customHeight="1">
      <c r="J1512" s="61"/>
    </row>
    <row r="1513" spans="10:10" ht="12.75" customHeight="1">
      <c r="J1513" s="61"/>
    </row>
    <row r="1514" spans="10:10" ht="12.75" customHeight="1">
      <c r="J1514" s="61"/>
    </row>
    <row r="1515" spans="10:10" ht="12.75" customHeight="1">
      <c r="J1515" s="61"/>
    </row>
    <row r="1516" spans="10:10" ht="12.75" customHeight="1">
      <c r="J1516" s="61"/>
    </row>
    <row r="1517" spans="10:10" ht="12.75" customHeight="1">
      <c r="J1517" s="61"/>
    </row>
    <row r="1518" spans="10:10" ht="12.75" customHeight="1">
      <c r="J1518" s="61"/>
    </row>
    <row r="1519" spans="10:10" ht="12.75" customHeight="1">
      <c r="J1519" s="61"/>
    </row>
    <row r="1520" spans="10:10" ht="12.75" customHeight="1">
      <c r="J1520" s="61"/>
    </row>
    <row r="1521" spans="10:10" ht="12.75" customHeight="1">
      <c r="J1521" s="61"/>
    </row>
    <row r="1522" spans="10:10" ht="12.75" customHeight="1">
      <c r="J1522" s="61"/>
    </row>
    <row r="1523" spans="10:10" ht="12.75" customHeight="1">
      <c r="J1523" s="61"/>
    </row>
    <row r="1524" spans="10:10" ht="12.75" customHeight="1">
      <c r="J1524" s="61"/>
    </row>
    <row r="1525" spans="10:10" ht="12.75" customHeight="1">
      <c r="J1525" s="61"/>
    </row>
    <row r="1526" spans="10:10" ht="12.75" customHeight="1">
      <c r="J1526" s="61"/>
    </row>
    <row r="1527" spans="10:10" ht="12.75" customHeight="1">
      <c r="J1527" s="61"/>
    </row>
    <row r="1528" spans="10:10" ht="12.75" customHeight="1">
      <c r="J1528" s="61"/>
    </row>
    <row r="1529" spans="10:10" ht="12.75" customHeight="1">
      <c r="J1529" s="61"/>
    </row>
    <row r="1530" spans="10:10" ht="12.75" customHeight="1">
      <c r="J1530" s="61"/>
    </row>
    <row r="1531" spans="10:10" ht="12.75" customHeight="1">
      <c r="J1531" s="61"/>
    </row>
    <row r="1532" spans="10:10" ht="12.75" customHeight="1">
      <c r="J1532" s="61"/>
    </row>
    <row r="1533" spans="10:10" ht="12.75" customHeight="1">
      <c r="J1533" s="61"/>
    </row>
    <row r="1534" spans="10:10" ht="12.75" customHeight="1">
      <c r="J1534" s="61"/>
    </row>
    <row r="1535" spans="10:10" ht="12.75" customHeight="1">
      <c r="J1535" s="61"/>
    </row>
    <row r="1536" spans="10:10" ht="12.75" customHeight="1">
      <c r="J1536" s="61"/>
    </row>
    <row r="1537" spans="10:10" ht="12.75" customHeight="1">
      <c r="J1537" s="61"/>
    </row>
    <row r="1538" spans="10:10" ht="12.75" customHeight="1">
      <c r="J1538" s="61"/>
    </row>
    <row r="1539" spans="10:10" ht="12.75" customHeight="1">
      <c r="J1539" s="61"/>
    </row>
    <row r="1540" spans="10:10" ht="12.75" customHeight="1">
      <c r="J1540" s="61"/>
    </row>
    <row r="1541" spans="10:10" ht="12.75" customHeight="1">
      <c r="J1541" s="61"/>
    </row>
    <row r="1542" spans="10:10" ht="12.75" customHeight="1">
      <c r="J1542" s="61"/>
    </row>
    <row r="1543" spans="10:10" ht="12.75" customHeight="1">
      <c r="J1543" s="61"/>
    </row>
    <row r="1544" spans="10:10" ht="12.75" customHeight="1">
      <c r="J1544" s="61"/>
    </row>
    <row r="1545" spans="10:10" ht="12.75" customHeight="1">
      <c r="J1545" s="61"/>
    </row>
    <row r="1546" spans="10:10" ht="12.75" customHeight="1">
      <c r="J1546" s="61"/>
    </row>
    <row r="1547" spans="10:10" ht="12.75" customHeight="1">
      <c r="J1547" s="61"/>
    </row>
    <row r="1548" spans="10:10" ht="12.75" customHeight="1">
      <c r="J1548" s="61"/>
    </row>
    <row r="1549" spans="10:10" ht="12.75" customHeight="1">
      <c r="J1549" s="61"/>
    </row>
    <row r="1550" spans="10:10" ht="12.75" customHeight="1">
      <c r="J1550" s="61"/>
    </row>
    <row r="1551" spans="10:10" ht="12.75" customHeight="1">
      <c r="J1551" s="61"/>
    </row>
    <row r="1552" spans="10:10" ht="12.75" customHeight="1">
      <c r="J1552" s="61"/>
    </row>
    <row r="1553" spans="10:10" ht="12.75" customHeight="1">
      <c r="J1553" s="61"/>
    </row>
    <row r="1554" spans="10:10" ht="12.75" customHeight="1">
      <c r="J1554" s="61"/>
    </row>
    <row r="1555" spans="10:10" ht="12.75" customHeight="1">
      <c r="J1555" s="61"/>
    </row>
    <row r="1556" spans="10:10" ht="12.75" customHeight="1">
      <c r="J1556" s="61"/>
    </row>
    <row r="1557" spans="10:10" ht="12.75" customHeight="1">
      <c r="J1557" s="61"/>
    </row>
    <row r="1558" spans="10:10" ht="12.75" customHeight="1">
      <c r="J1558" s="61"/>
    </row>
    <row r="1559" spans="10:10" ht="12.75" customHeight="1">
      <c r="J1559" s="61"/>
    </row>
    <row r="1560" spans="10:10" ht="12.75" customHeight="1">
      <c r="J1560" s="61"/>
    </row>
    <row r="1561" spans="10:10" ht="12.75" customHeight="1">
      <c r="J1561" s="61"/>
    </row>
    <row r="1562" spans="10:10" ht="12.75" customHeight="1">
      <c r="J1562" s="61"/>
    </row>
    <row r="1563" spans="10:10" ht="12.75" customHeight="1">
      <c r="J1563" s="61"/>
    </row>
    <row r="1564" spans="10:10" ht="12.75" customHeight="1">
      <c r="J1564" s="61"/>
    </row>
    <row r="1565" spans="10:10" ht="12.75" customHeight="1">
      <c r="J1565" s="61"/>
    </row>
    <row r="1566" spans="10:10" ht="12.75" customHeight="1">
      <c r="J1566" s="61"/>
    </row>
    <row r="1567" spans="10:10" ht="12.75" customHeight="1">
      <c r="J1567" s="61"/>
    </row>
    <row r="1568" spans="10:10" ht="12.75" customHeight="1">
      <c r="J1568" s="61"/>
    </row>
    <row r="1569" spans="10:10" ht="12.75" customHeight="1">
      <c r="J1569" s="61"/>
    </row>
    <row r="1570" spans="10:10" ht="12.75" customHeight="1">
      <c r="J1570" s="61"/>
    </row>
    <row r="1571" spans="10:10" ht="12.75" customHeight="1">
      <c r="J1571" s="61"/>
    </row>
    <row r="1572" spans="10:10" ht="12.75" customHeight="1">
      <c r="J1572" s="61"/>
    </row>
    <row r="1573" spans="10:10" ht="12.75" customHeight="1">
      <c r="J1573" s="61"/>
    </row>
    <row r="1574" spans="10:10" ht="12.75" customHeight="1">
      <c r="J1574" s="61"/>
    </row>
    <row r="1575" spans="10:10" ht="12.75" customHeight="1">
      <c r="J1575" s="61"/>
    </row>
    <row r="1576" spans="10:10" ht="12.75" customHeight="1">
      <c r="J1576" s="61"/>
    </row>
    <row r="1577" spans="10:10" ht="12.75" customHeight="1">
      <c r="J1577" s="61"/>
    </row>
    <row r="1578" spans="10:10" ht="12.75" customHeight="1">
      <c r="J1578" s="61"/>
    </row>
    <row r="1579" spans="10:10" ht="12.75" customHeight="1">
      <c r="J1579" s="61"/>
    </row>
    <row r="1580" spans="10:10" ht="12.75" customHeight="1">
      <c r="J1580" s="61"/>
    </row>
    <row r="1581" spans="10:10" ht="12.75" customHeight="1">
      <c r="J1581" s="61"/>
    </row>
    <row r="1582" spans="10:10" ht="12.75" customHeight="1">
      <c r="J1582" s="61"/>
    </row>
    <row r="1583" spans="10:10" ht="12.75" customHeight="1">
      <c r="J1583" s="61"/>
    </row>
    <row r="1584" spans="10:10" ht="12.75" customHeight="1">
      <c r="J1584" s="61"/>
    </row>
    <row r="1585" spans="10:10" ht="12.75" customHeight="1">
      <c r="J1585" s="61"/>
    </row>
    <row r="1586" spans="10:10" ht="12.75" customHeight="1">
      <c r="J1586" s="61"/>
    </row>
    <row r="1587" spans="10:10" ht="12.75" customHeight="1">
      <c r="J1587" s="61"/>
    </row>
    <row r="1588" spans="10:10" ht="12.75" customHeight="1">
      <c r="J1588" s="61"/>
    </row>
    <row r="1589" spans="10:10" ht="12.75" customHeight="1">
      <c r="J1589" s="61"/>
    </row>
    <row r="1590" spans="10:10" ht="12.75" customHeight="1">
      <c r="J1590" s="61"/>
    </row>
    <row r="1591" spans="10:10" ht="12.75" customHeight="1">
      <c r="J1591" s="61"/>
    </row>
    <row r="1592" spans="10:10" ht="12.75" customHeight="1">
      <c r="J1592" s="61"/>
    </row>
    <row r="1593" spans="10:10" ht="12.75" customHeight="1">
      <c r="J1593" s="61"/>
    </row>
    <row r="1594" spans="10:10" ht="12.75" customHeight="1">
      <c r="J1594" s="61"/>
    </row>
    <row r="1595" spans="10:10" ht="12.75" customHeight="1">
      <c r="J1595" s="61"/>
    </row>
    <row r="1596" spans="10:10" ht="12.75" customHeight="1">
      <c r="J1596" s="61"/>
    </row>
    <row r="1597" spans="10:10" ht="12.75" customHeight="1">
      <c r="J1597" s="61"/>
    </row>
    <row r="1598" spans="10:10" ht="12.75" customHeight="1">
      <c r="J1598" s="61"/>
    </row>
    <row r="1599" spans="10:10" ht="12.75" customHeight="1">
      <c r="J1599" s="61"/>
    </row>
    <row r="1600" spans="10:10" ht="12.75" customHeight="1">
      <c r="J1600" s="61"/>
    </row>
    <row r="1601" spans="10:10" ht="12.75" customHeight="1">
      <c r="J1601" s="61"/>
    </row>
    <row r="1602" spans="10:10" ht="12.75" customHeight="1">
      <c r="J1602" s="61"/>
    </row>
    <row r="1603" spans="10:10" ht="12.75" customHeight="1">
      <c r="J1603" s="61"/>
    </row>
    <row r="1604" spans="10:10" ht="12.75" customHeight="1">
      <c r="J1604" s="61"/>
    </row>
    <row r="1605" spans="10:10" ht="12.75" customHeight="1">
      <c r="J1605" s="61"/>
    </row>
    <row r="1606" spans="10:10" ht="12.75" customHeight="1">
      <c r="J1606" s="61"/>
    </row>
    <row r="1607" spans="10:10" ht="12.75" customHeight="1">
      <c r="J1607" s="61"/>
    </row>
    <row r="1608" spans="10:10" ht="12.75" customHeight="1">
      <c r="J1608" s="61"/>
    </row>
    <row r="1609" spans="10:10" ht="12.75" customHeight="1">
      <c r="J1609" s="61"/>
    </row>
    <row r="1610" spans="10:10" ht="12.75" customHeight="1">
      <c r="J1610" s="61"/>
    </row>
    <row r="1611" spans="10:10" ht="12.75" customHeight="1">
      <c r="J1611" s="61"/>
    </row>
    <row r="1612" spans="10:10" ht="12.75" customHeight="1">
      <c r="J1612" s="61"/>
    </row>
    <row r="1613" spans="10:10" ht="12.75" customHeight="1">
      <c r="J1613" s="61"/>
    </row>
    <row r="1614" spans="10:10" ht="12.75" customHeight="1">
      <c r="J1614" s="61"/>
    </row>
    <row r="1615" spans="10:10" ht="12.75" customHeight="1">
      <c r="J1615" s="61"/>
    </row>
    <row r="1616" spans="10:10" ht="12.75" customHeight="1">
      <c r="J1616" s="61"/>
    </row>
    <row r="1617" spans="10:10" ht="12.75" customHeight="1">
      <c r="J1617" s="61"/>
    </row>
    <row r="1618" spans="10:10" ht="12.75" customHeight="1">
      <c r="J1618" s="61"/>
    </row>
    <row r="1619" spans="10:10" ht="12.75" customHeight="1">
      <c r="J1619" s="61"/>
    </row>
    <row r="1620" spans="10:10" ht="12.75" customHeight="1">
      <c r="J1620" s="61"/>
    </row>
    <row r="1621" spans="10:10" ht="12.75" customHeight="1">
      <c r="J1621" s="61"/>
    </row>
    <row r="1622" spans="10:10" ht="12.75" customHeight="1">
      <c r="J1622" s="61"/>
    </row>
    <row r="1623" spans="10:10" ht="12.75" customHeight="1">
      <c r="J1623" s="61"/>
    </row>
    <row r="1624" spans="10:10" ht="12.75" customHeight="1">
      <c r="J1624" s="61"/>
    </row>
    <row r="1625" spans="10:10" ht="12.75" customHeight="1">
      <c r="J1625" s="61"/>
    </row>
    <row r="1626" spans="10:10" ht="12.75" customHeight="1">
      <c r="J1626" s="61"/>
    </row>
    <row r="1627" spans="10:10" ht="12.75" customHeight="1">
      <c r="J1627" s="61"/>
    </row>
    <row r="1628" spans="10:10" ht="12.75" customHeight="1">
      <c r="J1628" s="61"/>
    </row>
    <row r="1629" spans="10:10" ht="12.75" customHeight="1">
      <c r="J1629" s="61"/>
    </row>
    <row r="1630" spans="10:10" ht="12.75" customHeight="1">
      <c r="J1630" s="61"/>
    </row>
    <row r="1631" spans="10:10" ht="12.75" customHeight="1">
      <c r="J1631" s="61"/>
    </row>
    <row r="1632" spans="10:10" ht="12.75" customHeight="1">
      <c r="J1632" s="61"/>
    </row>
    <row r="1633" spans="10:10" ht="12.75" customHeight="1">
      <c r="J1633" s="61"/>
    </row>
    <row r="1634" spans="10:10" ht="12.75" customHeight="1">
      <c r="J1634" s="61"/>
    </row>
    <row r="1635" spans="10:10" ht="12.75" customHeight="1">
      <c r="J1635" s="61"/>
    </row>
    <row r="1636" spans="10:10" ht="12.75" customHeight="1">
      <c r="J1636" s="61"/>
    </row>
    <row r="1637" spans="10:10" ht="12.75" customHeight="1">
      <c r="J1637" s="61"/>
    </row>
    <row r="1638" spans="10:10" ht="12.75" customHeight="1">
      <c r="J1638" s="61"/>
    </row>
    <row r="1639" spans="10:10" ht="12.75" customHeight="1">
      <c r="J1639" s="61"/>
    </row>
    <row r="1640" spans="10:10" ht="12.75" customHeight="1">
      <c r="J1640" s="61"/>
    </row>
    <row r="1641" spans="10:10" ht="12.75" customHeight="1">
      <c r="J1641" s="61"/>
    </row>
    <row r="1642" spans="10:10" ht="12.75" customHeight="1">
      <c r="J1642" s="61"/>
    </row>
    <row r="1643" spans="10:10" ht="12.75" customHeight="1">
      <c r="J1643" s="61"/>
    </row>
    <row r="1644" spans="10:10" ht="12.75" customHeight="1">
      <c r="J1644" s="61"/>
    </row>
    <row r="1645" spans="10:10" ht="12.75" customHeight="1">
      <c r="J1645" s="61"/>
    </row>
    <row r="1646" spans="10:10" ht="12.75" customHeight="1">
      <c r="J1646" s="61"/>
    </row>
    <row r="1647" spans="10:10" ht="12.75" customHeight="1">
      <c r="J1647" s="61"/>
    </row>
    <row r="1648" spans="10:10" ht="12.75" customHeight="1">
      <c r="J1648" s="61"/>
    </row>
    <row r="1649" spans="10:10" ht="12.75" customHeight="1">
      <c r="J1649" s="61"/>
    </row>
    <row r="1650" spans="10:10" ht="12.75" customHeight="1">
      <c r="J1650" s="61"/>
    </row>
    <row r="1651" spans="10:10" ht="12.75" customHeight="1">
      <c r="J1651" s="61"/>
    </row>
    <row r="1652" spans="10:10" ht="12.75" customHeight="1">
      <c r="J1652" s="61"/>
    </row>
    <row r="1653" spans="10:10" ht="12.75" customHeight="1">
      <c r="J1653" s="61"/>
    </row>
    <row r="1654" spans="10:10" ht="12.75" customHeight="1">
      <c r="J1654" s="61"/>
    </row>
    <row r="1655" spans="10:10" ht="12.75" customHeight="1">
      <c r="J1655" s="61"/>
    </row>
    <row r="1656" spans="10:10" ht="12.75" customHeight="1">
      <c r="J1656" s="61"/>
    </row>
    <row r="1657" spans="10:10" ht="12.75" customHeight="1">
      <c r="J1657" s="61"/>
    </row>
    <row r="1658" spans="10:10" ht="12.75" customHeight="1">
      <c r="J1658" s="61"/>
    </row>
    <row r="1659" spans="10:10" ht="12.75" customHeight="1">
      <c r="J1659" s="61"/>
    </row>
    <row r="1660" spans="10:10" ht="12.75" customHeight="1">
      <c r="J1660" s="61"/>
    </row>
    <row r="1661" spans="10:10" ht="12.75" customHeight="1">
      <c r="J1661" s="61"/>
    </row>
    <row r="1662" spans="10:10" ht="12.75" customHeight="1">
      <c r="J1662" s="61"/>
    </row>
    <row r="1663" spans="10:10" ht="12.75" customHeight="1">
      <c r="J1663" s="61"/>
    </row>
    <row r="1664" spans="10:10" ht="12.75" customHeight="1">
      <c r="J1664" s="61"/>
    </row>
    <row r="1665" spans="10:10" ht="12.75" customHeight="1">
      <c r="J1665" s="61"/>
    </row>
    <row r="1666" spans="10:10" ht="12.75" customHeight="1">
      <c r="J1666" s="61"/>
    </row>
    <row r="1667" spans="10:10" ht="12.75" customHeight="1">
      <c r="J1667" s="61"/>
    </row>
    <row r="1668" spans="10:10" ht="12.75" customHeight="1">
      <c r="J1668" s="61"/>
    </row>
    <row r="1669" spans="10:10" ht="12.75" customHeight="1">
      <c r="J1669" s="61"/>
    </row>
    <row r="1670" spans="10:10" ht="12.75" customHeight="1">
      <c r="J1670" s="61"/>
    </row>
    <row r="1671" spans="10:10" ht="12.75" customHeight="1">
      <c r="J1671" s="61"/>
    </row>
    <row r="1672" spans="10:10" ht="12.75" customHeight="1">
      <c r="J1672" s="61"/>
    </row>
    <row r="1673" spans="10:10" ht="12.75" customHeight="1">
      <c r="J1673" s="61"/>
    </row>
    <row r="1674" spans="10:10" ht="12.75" customHeight="1">
      <c r="J1674" s="61"/>
    </row>
    <row r="1675" spans="10:10" ht="12.75" customHeight="1">
      <c r="J1675" s="61"/>
    </row>
    <row r="1676" spans="10:10" ht="12.75" customHeight="1">
      <c r="J1676" s="61"/>
    </row>
    <row r="1677" spans="10:10" ht="12.75" customHeight="1">
      <c r="J1677" s="61"/>
    </row>
    <row r="1678" spans="10:10" ht="12.75" customHeight="1">
      <c r="J1678" s="61"/>
    </row>
    <row r="1679" spans="10:10" ht="12.75" customHeight="1">
      <c r="J1679" s="61"/>
    </row>
    <row r="1680" spans="10:10" ht="12.75" customHeight="1">
      <c r="J1680" s="61"/>
    </row>
    <row r="1681" spans="10:10" ht="12.75" customHeight="1">
      <c r="J1681" s="61"/>
    </row>
    <row r="1682" spans="10:10" ht="12.75" customHeight="1">
      <c r="J1682" s="61"/>
    </row>
    <row r="1683" spans="10:10" ht="12.75" customHeight="1">
      <c r="J1683" s="61"/>
    </row>
    <row r="1684" spans="10:10" ht="12.75" customHeight="1">
      <c r="J1684" s="61"/>
    </row>
    <row r="1685" spans="10:10" ht="12.75" customHeight="1">
      <c r="J1685" s="61"/>
    </row>
    <row r="1686" spans="10:10" ht="12.75" customHeight="1">
      <c r="J1686" s="61"/>
    </row>
    <row r="1687" spans="10:10" ht="12.75" customHeight="1">
      <c r="J1687" s="61"/>
    </row>
    <row r="1688" spans="10:10" ht="12.75" customHeight="1">
      <c r="J1688" s="61"/>
    </row>
    <row r="1689" spans="10:10" ht="12.75" customHeight="1">
      <c r="J1689" s="61"/>
    </row>
    <row r="1690" spans="10:10" ht="12.75" customHeight="1">
      <c r="J1690" s="61"/>
    </row>
    <row r="1691" spans="10:10" ht="12.75" customHeight="1">
      <c r="J1691" s="61"/>
    </row>
    <row r="1692" spans="10:10" ht="12.75" customHeight="1">
      <c r="J1692" s="61"/>
    </row>
    <row r="1693" spans="10:10" ht="12.75" customHeight="1">
      <c r="J1693" s="61"/>
    </row>
    <row r="1694" spans="10:10" ht="12.75" customHeight="1">
      <c r="J1694" s="61"/>
    </row>
    <row r="1695" spans="10:10" ht="12.75" customHeight="1">
      <c r="J1695" s="61"/>
    </row>
    <row r="1696" spans="10:10" ht="12.75" customHeight="1">
      <c r="J1696" s="61"/>
    </row>
    <row r="1697" spans="10:10" ht="12.75" customHeight="1">
      <c r="J1697" s="61"/>
    </row>
    <row r="1698" spans="10:10" ht="12.75" customHeight="1">
      <c r="J1698" s="61"/>
    </row>
    <row r="1699" spans="10:10" ht="12.75" customHeight="1">
      <c r="J1699" s="61"/>
    </row>
    <row r="1700" spans="10:10" ht="12.75" customHeight="1">
      <c r="J1700" s="61"/>
    </row>
    <row r="1701" spans="10:10" ht="12.75" customHeight="1">
      <c r="J1701" s="61"/>
    </row>
    <row r="1702" spans="10:10" ht="12.75" customHeight="1">
      <c r="J1702" s="61"/>
    </row>
    <row r="1703" spans="10:10" ht="12.75" customHeight="1">
      <c r="J1703" s="61"/>
    </row>
    <row r="1704" spans="10:10" ht="12.75" customHeight="1">
      <c r="J1704" s="61"/>
    </row>
    <row r="1705" spans="10:10" ht="12.75" customHeight="1">
      <c r="J1705" s="61"/>
    </row>
    <row r="1706" spans="10:10" ht="12.75" customHeight="1">
      <c r="J1706" s="61"/>
    </row>
    <row r="1707" spans="10:10" ht="12.75" customHeight="1">
      <c r="J1707" s="61"/>
    </row>
    <row r="1708" spans="10:10" ht="12.75" customHeight="1">
      <c r="J1708" s="61"/>
    </row>
    <row r="1709" spans="10:10" ht="12.75" customHeight="1">
      <c r="J1709" s="61"/>
    </row>
    <row r="1710" spans="10:10" ht="12.75" customHeight="1">
      <c r="J1710" s="61"/>
    </row>
    <row r="1711" spans="10:10" ht="12.75" customHeight="1">
      <c r="J1711" s="61"/>
    </row>
    <row r="1712" spans="10:10" ht="12.75" customHeight="1">
      <c r="J1712" s="61"/>
    </row>
    <row r="1713" spans="10:10" ht="12.75" customHeight="1">
      <c r="J1713" s="61"/>
    </row>
    <row r="1714" spans="10:10" ht="12.75" customHeight="1">
      <c r="J1714" s="61"/>
    </row>
    <row r="1715" spans="10:10" ht="12.75" customHeight="1">
      <c r="J1715" s="61"/>
    </row>
    <row r="1716" spans="10:10" ht="12.75" customHeight="1">
      <c r="J1716" s="61"/>
    </row>
    <row r="1717" spans="10:10" ht="12.75" customHeight="1">
      <c r="J1717" s="61"/>
    </row>
    <row r="1718" spans="10:10" ht="12.75" customHeight="1">
      <c r="J1718" s="61"/>
    </row>
    <row r="1719" spans="10:10" ht="12.75" customHeight="1">
      <c r="J1719" s="61"/>
    </row>
    <row r="1720" spans="10:10" ht="12.75" customHeight="1">
      <c r="J1720" s="61"/>
    </row>
    <row r="1721" spans="10:10" ht="12.75" customHeight="1">
      <c r="J1721" s="61"/>
    </row>
    <row r="1722" spans="10:10" ht="12.75" customHeight="1">
      <c r="J1722" s="61"/>
    </row>
    <row r="1723" spans="10:10" ht="12.75" customHeight="1">
      <c r="J1723" s="61"/>
    </row>
    <row r="1724" spans="10:10" ht="12.75" customHeight="1">
      <c r="J1724" s="61"/>
    </row>
    <row r="1725" spans="10:10" ht="12.75" customHeight="1">
      <c r="J1725" s="61"/>
    </row>
    <row r="1726" spans="10:10" ht="12.75" customHeight="1">
      <c r="J1726" s="61"/>
    </row>
    <row r="1727" spans="10:10" ht="12.75" customHeight="1">
      <c r="J1727" s="61"/>
    </row>
    <row r="1728" spans="10:10" ht="12.75" customHeight="1">
      <c r="J1728" s="61"/>
    </row>
    <row r="1729" spans="10:10" ht="12.75" customHeight="1">
      <c r="J1729" s="61"/>
    </row>
    <row r="1730" spans="10:10" ht="12.75" customHeight="1">
      <c r="J1730" s="61"/>
    </row>
    <row r="1731" spans="10:10" ht="12.75" customHeight="1">
      <c r="J1731" s="61"/>
    </row>
    <row r="1732" spans="10:10" ht="12.75" customHeight="1">
      <c r="J1732" s="61"/>
    </row>
    <row r="1733" spans="10:10" ht="12.75" customHeight="1">
      <c r="J1733" s="61"/>
    </row>
    <row r="1734" spans="10:10" ht="12.75" customHeight="1">
      <c r="J1734" s="61"/>
    </row>
    <row r="1735" spans="10:10" ht="12.75" customHeight="1">
      <c r="J1735" s="61"/>
    </row>
    <row r="1736" spans="10:10" ht="12.75" customHeight="1">
      <c r="J1736" s="61"/>
    </row>
    <row r="1737" spans="10:10" ht="12.75" customHeight="1">
      <c r="J1737" s="61"/>
    </row>
    <row r="1738" spans="10:10" ht="12.75" customHeight="1">
      <c r="J1738" s="61"/>
    </row>
    <row r="1739" spans="10:10" ht="12.75" customHeight="1">
      <c r="J1739" s="61"/>
    </row>
    <row r="1740" spans="10:10" ht="12.75" customHeight="1">
      <c r="J1740" s="61"/>
    </row>
    <row r="1741" spans="10:10" ht="12.75" customHeight="1">
      <c r="J1741" s="61"/>
    </row>
    <row r="1742" spans="10:10" ht="12.75" customHeight="1">
      <c r="J1742" s="61"/>
    </row>
    <row r="1743" spans="10:10" ht="12.75" customHeight="1">
      <c r="J1743" s="61"/>
    </row>
    <row r="1744" spans="10:10" ht="12.75" customHeight="1">
      <c r="J1744" s="61"/>
    </row>
    <row r="1745" spans="10:10" ht="12.75" customHeight="1">
      <c r="J1745" s="61"/>
    </row>
    <row r="1746" spans="10:10" ht="12.75" customHeight="1">
      <c r="J1746" s="61"/>
    </row>
    <row r="1747" spans="10:10" ht="12.75" customHeight="1">
      <c r="J1747" s="61"/>
    </row>
    <row r="1748" spans="10:10" ht="12.75" customHeight="1">
      <c r="J1748" s="61"/>
    </row>
    <row r="1749" spans="10:10" ht="12.75" customHeight="1">
      <c r="J1749" s="61"/>
    </row>
    <row r="1750" spans="10:10" ht="12.75" customHeight="1">
      <c r="J1750" s="61"/>
    </row>
    <row r="1751" spans="10:10" ht="12.75" customHeight="1">
      <c r="J1751" s="61"/>
    </row>
    <row r="1752" spans="10:10" ht="12.75" customHeight="1">
      <c r="J1752" s="61"/>
    </row>
    <row r="1753" spans="10:10" ht="12.75" customHeight="1">
      <c r="J1753" s="61"/>
    </row>
    <row r="1754" spans="10:10" ht="12.75" customHeight="1">
      <c r="J1754" s="61"/>
    </row>
    <row r="1755" spans="10:10" ht="12.75" customHeight="1">
      <c r="J1755" s="61"/>
    </row>
    <row r="1756" spans="10:10" ht="12.75" customHeight="1">
      <c r="J1756" s="61"/>
    </row>
    <row r="1757" spans="10:10" ht="12.75" customHeight="1">
      <c r="J1757" s="61"/>
    </row>
    <row r="1758" spans="10:10" ht="12.75" customHeight="1">
      <c r="J1758" s="61"/>
    </row>
    <row r="1759" spans="10:10" ht="12.75" customHeight="1">
      <c r="J1759" s="61"/>
    </row>
    <row r="1760" spans="10:10" ht="12.75" customHeight="1">
      <c r="J1760" s="61"/>
    </row>
    <row r="1761" spans="10:10" ht="12.75" customHeight="1">
      <c r="J1761" s="61"/>
    </row>
    <row r="1762" spans="10:10" ht="12.75" customHeight="1">
      <c r="J1762" s="61"/>
    </row>
    <row r="1763" spans="10:10" ht="12.75" customHeight="1">
      <c r="J1763" s="61"/>
    </row>
    <row r="1764" spans="10:10" ht="12.75" customHeight="1">
      <c r="J1764" s="61"/>
    </row>
    <row r="1765" spans="10:10" ht="12.75" customHeight="1">
      <c r="J1765" s="61"/>
    </row>
    <row r="1766" spans="10:10" ht="12.75" customHeight="1">
      <c r="J1766" s="61"/>
    </row>
    <row r="1767" spans="10:10" ht="12.75" customHeight="1">
      <c r="J1767" s="61"/>
    </row>
    <row r="1768" spans="10:10" ht="12.75" customHeight="1">
      <c r="J1768" s="61"/>
    </row>
    <row r="1769" spans="10:10" ht="12.75" customHeight="1">
      <c r="J1769" s="61"/>
    </row>
    <row r="1770" spans="10:10" ht="12.75" customHeight="1">
      <c r="J1770" s="61"/>
    </row>
    <row r="1771" spans="10:10" ht="12.75" customHeight="1">
      <c r="J1771" s="61"/>
    </row>
    <row r="1772" spans="10:10" ht="12.75" customHeight="1">
      <c r="J1772" s="61"/>
    </row>
    <row r="1773" spans="10:10" ht="12.75" customHeight="1">
      <c r="J1773" s="61"/>
    </row>
  </sheetData>
  <customSheetViews>
    <customSheetView guid="{700BB901-DE3D-40AF-9E84-3437521A0345}" showPageBreaks="1" fitToPage="1">
      <pane xSplit="4" ySplit="12" topLeftCell="E46" activePane="bottomRight" state="frozen"/>
      <selection pane="bottomRight" activeCell="E64" sqref="E64"/>
      <pageMargins left="0.2" right="0.2" top="0.25" bottom="0.25" header="0.05" footer="0.05"/>
      <printOptions horizontalCentered="1"/>
      <pageSetup scale="55" pageOrder="overThenDown" orientation="portrait" r:id="rId1"/>
      <headerFooter alignWithMargins="0">
        <oddFooter>&amp;L&amp;8Sponsored by:  Randall W. Hamlett, James E. Henderson&amp;C&amp;8&amp;A&amp;R&amp;8&amp;P of &amp;N</oddFooter>
      </headerFooter>
    </customSheetView>
    <customSheetView guid="{D30DA162-D620-4A19-970C-1046A6A23ED1}" topLeftCell="A34">
      <selection activeCell="G78" sqref="G78"/>
      <pageMargins left="0.5" right="0.5" top="1" bottom="0.75" header="0.5" footer="0.5"/>
      <printOptions horizontalCentered="1"/>
      <pageSetup scale="75" pageOrder="overThenDown" orientation="landscape" r:id="rId2"/>
      <headerFooter alignWithMargins="0">
        <oddFooter>&amp;L&amp;8Sponsored by:  Randall W. Hamlett, James E. Henderson&amp;C&amp;8&amp;A&amp;R&amp;8&amp;P of &amp;N</oddFooter>
      </headerFooter>
    </customSheetView>
    <customSheetView guid="{7B208CC4-03EC-49A3-9AEF-BDEAF48D6BE2}" showPageBreaks="1" printArea="1" topLeftCell="A34">
      <selection activeCell="G78" sqref="G78"/>
      <pageMargins left="0.5" right="0.5" top="1" bottom="0.75" header="0.5" footer="0.5"/>
      <printOptions horizontalCentered="1"/>
      <pageSetup scale="75" pageOrder="overThenDown" orientation="landscape" r:id="rId3"/>
      <headerFooter alignWithMargins="0">
        <oddFooter>&amp;L&amp;8Sponsored by:  Randall W. Hamlett, James E. Henderson&amp;C&amp;8&amp;A&amp;R&amp;8&amp;P of &amp;N</oddFooter>
      </headerFooter>
    </customSheetView>
    <customSheetView guid="{FAFF7267-5C8D-421B-A6E7-C317663504A2}">
      <pageMargins left="0.5" right="0.5" top="1" bottom="0.75" header="0.5" footer="0.5"/>
      <printOptions horizontalCentered="1"/>
      <pageSetup scale="75" pageOrder="overThenDown" orientation="landscape" r:id="rId4"/>
      <headerFooter alignWithMargins="0">
        <oddFooter>&amp;L&amp;8Sponsored by:  Randall W. Hamlett, James E. Henderson&amp;C&amp;8&amp;A&amp;R&amp;8&amp;P of &amp;N</oddFooter>
      </headerFooter>
    </customSheetView>
    <customSheetView guid="{659C7A86-29AF-4EB2-A484-62929168C99A}" topLeftCell="A34">
      <selection activeCell="G78" sqref="G78"/>
      <pageMargins left="0.5" right="0.5" top="1" bottom="0.75" header="0.5" footer="0.5"/>
      <printOptions horizontalCentered="1"/>
      <pageSetup scale="75" pageOrder="overThenDown" orientation="landscape" r:id="rId5"/>
      <headerFooter alignWithMargins="0">
        <oddFooter>&amp;L&amp;8Sponsored by:  Randall W. Hamlett, James E. Henderson&amp;C&amp;8&amp;A&amp;R&amp;8&amp;P of &amp;N</oddFooter>
      </headerFooter>
    </customSheetView>
    <customSheetView guid="{DE1D8474-1C81-4DEF-9FC4-4CC6D52CA0A7}">
      <pageMargins left="0.5" right="0.5" top="1" bottom="0.75" header="0.5" footer="0.5"/>
      <printOptions horizontalCentered="1"/>
      <pageSetup scale="75" pageOrder="overThenDown" orientation="landscape" r:id="rId6"/>
      <headerFooter alignWithMargins="0">
        <oddFooter>&amp;L&amp;8Sponsored by:  Randall W. Hamlett, James E. Henderson&amp;C&amp;8&amp;A&amp;R&amp;8&amp;P of &amp;N</oddFooter>
      </headerFooter>
    </customSheetView>
  </customSheetViews>
  <phoneticPr fontId="20" type="noConversion"/>
  <pageMargins left="1" right="1" top="1" bottom="1" header="0.75" footer="0.75"/>
  <pageSetup scale="75" pageOrder="overThenDown" orientation="landscape" r:id="rId7"/>
  <headerFooter alignWithMargins="0">
    <oddHeader>&amp;R&amp;"Times New Roman,Regular"&amp;9SCHEDULE II-E-1
PAGE &amp;P OF &amp;N</oddHeader>
    <oddFooter xml:space="preserve">&amp;L&amp;"Times New Roman,Regular"&amp;9* AEP Texas maintains functional ledgers for transmission and distribution.  See the testimony of Randall W. Hamlett for Meter and TDCS functionalization.
Sponsored by:  Randall W. Hamlett/Jason A. Cash&amp;"Arial,Regular"&amp;8
</oddFooter>
  </headerFooter>
  <rowBreaks count="1" manualBreakCount="1">
    <brk id="51" max="16383" man="1"/>
  </rowBreak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T68"/>
  <sheetViews>
    <sheetView workbookViewId="0"/>
  </sheetViews>
  <sheetFormatPr defaultColWidth="9.140625" defaultRowHeight="12.75" customHeight="1"/>
  <cols>
    <col min="1" max="1" width="4" style="59" bestFit="1" customWidth="1"/>
    <col min="2" max="2" width="8.5703125" style="59" customWidth="1"/>
    <col min="3" max="3" width="26.140625" style="59" customWidth="1"/>
    <col min="4" max="4" width="9.5703125" style="59" customWidth="1"/>
    <col min="5" max="5" width="12.140625" style="59" customWidth="1"/>
    <col min="6" max="6" width="12" style="59" bestFit="1" customWidth="1"/>
    <col min="7" max="7" width="12.140625" style="59" customWidth="1"/>
    <col min="8" max="8" width="9.85546875" style="59" bestFit="1" customWidth="1"/>
    <col min="9" max="9" width="10.5703125" style="59" bestFit="1" customWidth="1"/>
    <col min="10" max="10" width="9.5703125" style="59" customWidth="1"/>
    <col min="11" max="11" width="10.5703125" style="59" bestFit="1" customWidth="1"/>
    <col min="12" max="12" width="6" style="59" customWidth="1"/>
    <col min="13" max="13" width="17.42578125" style="61" bestFit="1" customWidth="1"/>
    <col min="14" max="14" width="9.85546875" style="59" bestFit="1" customWidth="1"/>
    <col min="15" max="15" width="10.7109375" style="59" bestFit="1" customWidth="1"/>
    <col min="16" max="17" width="9" style="59" bestFit="1" customWidth="1"/>
    <col min="18" max="18" width="10.7109375" style="59" bestFit="1" customWidth="1"/>
    <col min="19" max="19" width="12.5703125" style="59" customWidth="1"/>
    <col min="20" max="16384" width="9.140625" style="59"/>
  </cols>
  <sheetData>
    <row r="1" spans="1:19" ht="12" thickBot="1">
      <c r="N1" s="20"/>
      <c r="S1" s="20"/>
    </row>
    <row r="2" spans="1:19" ht="11.25">
      <c r="B2" s="437" t="s">
        <v>465</v>
      </c>
      <c r="C2" s="86"/>
      <c r="D2" s="255"/>
      <c r="G2" s="82"/>
      <c r="N2" s="354"/>
      <c r="S2" s="354"/>
    </row>
    <row r="3" spans="1:19" ht="11.25">
      <c r="B3" s="544" t="s">
        <v>1407</v>
      </c>
      <c r="C3" s="4"/>
      <c r="D3" s="271"/>
      <c r="G3" s="82"/>
      <c r="N3" s="354"/>
      <c r="S3" s="354"/>
    </row>
    <row r="4" spans="1:19" ht="11.25">
      <c r="B4" s="439" t="s">
        <v>608</v>
      </c>
      <c r="C4" s="4"/>
      <c r="D4" s="271"/>
    </row>
    <row r="5" spans="1:19" ht="11.25">
      <c r="B5" s="1117" t="s">
        <v>1260</v>
      </c>
      <c r="C5" s="4"/>
      <c r="D5" s="271"/>
    </row>
    <row r="6" spans="1:19" ht="12" thickBot="1">
      <c r="B6" s="441" t="str">
        <f>'II-E-1 Dep. Exp.'!B6</f>
        <v xml:space="preserve"> </v>
      </c>
      <c r="C6" s="216"/>
      <c r="D6" s="275"/>
    </row>
    <row r="7" spans="1:19" ht="11.25">
      <c r="B7" s="57"/>
    </row>
    <row r="8" spans="1:19" ht="12" thickBot="1">
      <c r="B8" s="59" t="s">
        <v>584</v>
      </c>
      <c r="E8" s="60">
        <v>1</v>
      </c>
      <c r="F8" s="60">
        <v>2</v>
      </c>
      <c r="G8" s="60">
        <v>3</v>
      </c>
      <c r="H8" s="60">
        <v>4</v>
      </c>
      <c r="I8" s="60">
        <v>5</v>
      </c>
      <c r="J8" s="60">
        <v>6</v>
      </c>
      <c r="K8" s="60">
        <v>7</v>
      </c>
      <c r="L8" s="60">
        <v>8</v>
      </c>
      <c r="M8" s="60">
        <v>9</v>
      </c>
      <c r="N8" s="60">
        <v>10</v>
      </c>
      <c r="O8" s="355">
        <v>11</v>
      </c>
      <c r="P8" s="355">
        <v>12</v>
      </c>
      <c r="Q8" s="61">
        <v>13</v>
      </c>
      <c r="R8" s="61">
        <v>14</v>
      </c>
    </row>
    <row r="9" spans="1:19" ht="11.25">
      <c r="A9" s="232"/>
      <c r="B9" s="388"/>
      <c r="C9" s="388"/>
      <c r="D9" s="388"/>
      <c r="E9" s="388"/>
      <c r="F9" s="388"/>
      <c r="G9" s="388"/>
      <c r="H9" s="388"/>
      <c r="I9" s="356" t="s">
        <v>352</v>
      </c>
      <c r="J9" s="356" t="s">
        <v>355</v>
      </c>
      <c r="K9" s="388"/>
      <c r="L9" s="388"/>
      <c r="M9" s="388"/>
      <c r="N9" s="356"/>
      <c r="O9" s="356"/>
      <c r="P9" s="356"/>
      <c r="Q9" s="390"/>
      <c r="R9" s="356"/>
      <c r="S9" s="356"/>
    </row>
    <row r="10" spans="1:19" ht="11.25">
      <c r="A10" s="233"/>
      <c r="B10" s="357" t="s">
        <v>611</v>
      </c>
      <c r="C10" s="357" t="s">
        <v>578</v>
      </c>
      <c r="D10" s="357" t="s">
        <v>583</v>
      </c>
      <c r="E10" s="391" t="s">
        <v>281</v>
      </c>
      <c r="F10" s="391" t="s">
        <v>281</v>
      </c>
      <c r="G10" s="357" t="s">
        <v>282</v>
      </c>
      <c r="H10" s="357" t="s">
        <v>251</v>
      </c>
      <c r="I10" s="357" t="s">
        <v>283</v>
      </c>
      <c r="J10" s="357" t="s">
        <v>773</v>
      </c>
      <c r="K10" s="357" t="s">
        <v>284</v>
      </c>
      <c r="L10" s="357" t="s">
        <v>285</v>
      </c>
      <c r="M10" s="357" t="s">
        <v>383</v>
      </c>
      <c r="N10" s="357" t="s">
        <v>162</v>
      </c>
      <c r="O10" s="357" t="s">
        <v>163</v>
      </c>
      <c r="P10" s="357" t="s">
        <v>993</v>
      </c>
      <c r="Q10" s="357" t="s">
        <v>270</v>
      </c>
      <c r="R10" s="357" t="s">
        <v>283</v>
      </c>
      <c r="S10" s="357"/>
    </row>
    <row r="11" spans="1:19" ht="11.25">
      <c r="A11" s="233" t="s">
        <v>272</v>
      </c>
      <c r="B11" s="357" t="s">
        <v>250</v>
      </c>
      <c r="C11" s="357"/>
      <c r="D11" s="357" t="s">
        <v>586</v>
      </c>
      <c r="E11" s="391" t="s">
        <v>352</v>
      </c>
      <c r="F11" s="391" t="s">
        <v>352</v>
      </c>
      <c r="G11" s="357" t="s">
        <v>353</v>
      </c>
      <c r="H11" s="357" t="s">
        <v>176</v>
      </c>
      <c r="I11" s="357" t="s">
        <v>354</v>
      </c>
      <c r="J11" s="357" t="s">
        <v>774</v>
      </c>
      <c r="K11" s="357" t="s">
        <v>355</v>
      </c>
      <c r="L11" s="357" t="s">
        <v>356</v>
      </c>
      <c r="M11" s="357" t="s">
        <v>286</v>
      </c>
      <c r="N11" s="357"/>
      <c r="O11" s="357"/>
      <c r="P11" s="357"/>
      <c r="Q11" s="357"/>
      <c r="R11" s="357"/>
      <c r="S11" s="357" t="s">
        <v>587</v>
      </c>
    </row>
    <row r="12" spans="1:19" ht="12" thickBot="1">
      <c r="A12" s="234" t="s">
        <v>1083</v>
      </c>
      <c r="B12" s="358"/>
      <c r="C12" s="358"/>
      <c r="D12" s="358"/>
      <c r="E12" s="358" t="s">
        <v>580</v>
      </c>
      <c r="F12" s="358" t="s">
        <v>581</v>
      </c>
      <c r="G12" s="358"/>
      <c r="H12" s="358"/>
      <c r="I12" s="358"/>
      <c r="J12" s="358" t="s">
        <v>286</v>
      </c>
      <c r="K12" s="358"/>
      <c r="L12" s="358"/>
      <c r="M12" s="358" t="s">
        <v>357</v>
      </c>
      <c r="N12" s="358"/>
      <c r="O12" s="358"/>
      <c r="P12" s="358"/>
      <c r="Q12" s="358"/>
      <c r="R12" s="359"/>
      <c r="S12" s="358"/>
    </row>
    <row r="13" spans="1:19" ht="12.75" customHeight="1">
      <c r="A13" s="4"/>
      <c r="B13" s="94"/>
      <c r="C13" s="94"/>
      <c r="D13" s="94"/>
      <c r="E13" s="94"/>
      <c r="F13" s="94"/>
      <c r="G13" s="94"/>
      <c r="H13" s="94"/>
      <c r="I13" s="94"/>
      <c r="J13" s="94"/>
      <c r="K13" s="95"/>
      <c r="L13" s="94"/>
      <c r="M13" s="95"/>
      <c r="N13" s="94"/>
      <c r="O13" s="94"/>
      <c r="P13" s="94"/>
      <c r="Q13" s="94"/>
      <c r="R13" s="94"/>
      <c r="S13" s="94"/>
    </row>
    <row r="14" spans="1:19" s="7" customFormat="1" ht="11.25">
      <c r="A14" s="61">
        <v>1</v>
      </c>
      <c r="B14" s="51" t="s">
        <v>941</v>
      </c>
      <c r="C14" s="51"/>
      <c r="D14" s="8" t="s">
        <v>494</v>
      </c>
      <c r="E14" s="23"/>
      <c r="F14" s="23"/>
      <c r="G14" s="23"/>
      <c r="H14" s="23"/>
      <c r="I14" s="23"/>
      <c r="J14" s="23"/>
      <c r="K14" s="22"/>
      <c r="L14" s="23"/>
      <c r="M14" s="105"/>
      <c r="N14" s="23"/>
      <c r="O14" s="23"/>
      <c r="P14" s="23"/>
      <c r="Q14" s="23"/>
      <c r="R14" s="23"/>
      <c r="S14" s="23"/>
    </row>
    <row r="15" spans="1:19" s="4" customFormat="1" ht="11.25">
      <c r="A15" s="3">
        <f t="shared" ref="A15:A41" si="0">+A14+1</f>
        <v>2</v>
      </c>
      <c r="D15" s="3"/>
      <c r="E15" s="12"/>
      <c r="F15" s="12"/>
      <c r="G15" s="12"/>
      <c r="H15" s="12"/>
      <c r="I15" s="12"/>
      <c r="J15" s="191"/>
      <c r="K15" s="3"/>
      <c r="L15" s="12"/>
      <c r="M15" s="3"/>
      <c r="N15" s="12"/>
      <c r="O15" s="12"/>
      <c r="P15" s="12"/>
      <c r="Q15" s="12"/>
      <c r="R15" s="12"/>
      <c r="S15" s="12"/>
    </row>
    <row r="16" spans="1:19" s="7" customFormat="1" ht="11.25">
      <c r="A16" s="3">
        <f t="shared" si="0"/>
        <v>3</v>
      </c>
      <c r="B16" s="7" t="s">
        <v>1026</v>
      </c>
      <c r="D16" s="8" t="s">
        <v>494</v>
      </c>
      <c r="E16" s="23"/>
      <c r="F16" s="23"/>
      <c r="G16" s="23"/>
      <c r="H16" s="23"/>
      <c r="I16" s="23"/>
      <c r="J16" s="196"/>
      <c r="K16" s="8"/>
      <c r="L16" s="23"/>
      <c r="M16" s="8"/>
      <c r="N16" s="23"/>
      <c r="O16" s="23"/>
      <c r="P16" s="23"/>
      <c r="Q16" s="23"/>
      <c r="R16" s="23"/>
      <c r="S16" s="23"/>
    </row>
    <row r="17" spans="1:19" s="4" customFormat="1" ht="11.25">
      <c r="A17" s="3">
        <f t="shared" si="0"/>
        <v>4</v>
      </c>
      <c r="C17" s="4" t="s">
        <v>937</v>
      </c>
      <c r="D17" s="3"/>
      <c r="E17" s="12">
        <f>'[10]II-E-2 Taxes Other'!E17+'[9]II-E-2 Taxes Other'!E17</f>
        <v>-1453767.4300000002</v>
      </c>
      <c r="F17" s="12">
        <f>'[10]II-E-2 Taxes Other'!F17+'[9]II-E-2 Taxes Other'!F17</f>
        <v>-4419560.6300000027</v>
      </c>
      <c r="G17" s="12">
        <f>'[10]II-E-2 Taxes Other'!G17+'[9]II-E-2 Taxes Other'!G17</f>
        <v>0</v>
      </c>
      <c r="H17" s="12">
        <f>'[10]II-E-2 Taxes Other'!H17+'[9]II-E-2 Taxes Other'!H17</f>
        <v>0</v>
      </c>
      <c r="I17" s="12">
        <f>+E17+F17-G17+H17</f>
        <v>-5873328.0600000024</v>
      </c>
      <c r="J17" s="191">
        <v>1</v>
      </c>
      <c r="K17" s="129">
        <f>SUM((I17-N17)*J17)+N17</f>
        <v>-5873328.0600000024</v>
      </c>
      <c r="L17" s="1497" t="s">
        <v>1643</v>
      </c>
      <c r="M17" s="13" t="s">
        <v>1514</v>
      </c>
      <c r="N17" s="12">
        <f>'[10]II-E-2 Taxes Other'!N17+'[9]II-E-2 Taxes Other'!N17</f>
        <v>-1453767.4300000002</v>
      </c>
      <c r="O17" s="12">
        <f>'[10]II-E-2 Taxes Other'!O17+'[9]II-E-2 Taxes Other'!O17</f>
        <v>-2873003.7468828512</v>
      </c>
      <c r="P17" s="12">
        <f>'[10]II-E-2 Taxes Other'!P17+'[9]II-E-2 Taxes Other'!P17</f>
        <v>-887588.09140809556</v>
      </c>
      <c r="Q17" s="12">
        <f>'[10]II-E-2 Taxes Other'!Q17+'[9]II-E-2 Taxes Other'!Q17</f>
        <v>-658968.79170905577</v>
      </c>
      <c r="R17" s="12">
        <f>+SUM(N17:Q17)</f>
        <v>-5873328.0600000033</v>
      </c>
      <c r="S17" s="12"/>
    </row>
    <row r="18" spans="1:19" s="4" customFormat="1" ht="11.25">
      <c r="A18" s="3">
        <f t="shared" si="0"/>
        <v>5</v>
      </c>
      <c r="C18" s="4" t="s">
        <v>1027</v>
      </c>
      <c r="D18" s="3"/>
      <c r="E18" s="12">
        <f>'[10]II-E-2 Taxes Other'!E18+'[9]II-E-2 Taxes Other'!E18</f>
        <v>2014781.8600000013</v>
      </c>
      <c r="F18" s="12">
        <f>'[10]II-E-2 Taxes Other'!F18+'[9]II-E-2 Taxes Other'!F18</f>
        <v>9144309.0800000057</v>
      </c>
      <c r="G18" s="12">
        <f>'[10]II-E-2 Taxes Other'!G18+'[9]II-E-2 Taxes Other'!G18</f>
        <v>0</v>
      </c>
      <c r="H18" s="12">
        <f>'[10]II-E-2 Taxes Other'!H18+'[9]II-E-2 Taxes Other'!H18</f>
        <v>677.80812125022203</v>
      </c>
      <c r="I18" s="12">
        <f>+E18+F18-G18+H18</f>
        <v>11159768.748121258</v>
      </c>
      <c r="J18" s="191">
        <v>1</v>
      </c>
      <c r="K18" s="129">
        <f>SUM((I18-N18)*J18)+N18</f>
        <v>11159768.748121258</v>
      </c>
      <c r="L18" s="1497" t="s">
        <v>1643</v>
      </c>
      <c r="M18" s="13" t="s">
        <v>1514</v>
      </c>
      <c r="N18" s="12">
        <f>'[10]II-E-2 Taxes Other'!N18+'[9]II-E-2 Taxes Other'!N18</f>
        <v>2006387.4538295283</v>
      </c>
      <c r="O18" s="12">
        <f>'[10]II-E-2 Taxes Other'!O18+'[9]II-E-2 Taxes Other'!O18</f>
        <v>5919300.5733016226</v>
      </c>
      <c r="P18" s="12">
        <f>'[10]II-E-2 Taxes Other'!P18+'[9]II-E-2 Taxes Other'!P18</f>
        <v>1846667.6273713349</v>
      </c>
      <c r="Q18" s="12">
        <f>'[10]II-E-2 Taxes Other'!Q18+'[9]II-E-2 Taxes Other'!Q18</f>
        <v>1387413.0936187715</v>
      </c>
      <c r="R18" s="12">
        <f>+SUM(N18:Q18)</f>
        <v>11159768.748121258</v>
      </c>
      <c r="S18" s="12"/>
    </row>
    <row r="19" spans="1:19" s="4" customFormat="1" ht="11.25">
      <c r="A19" s="3">
        <f t="shared" si="0"/>
        <v>6</v>
      </c>
      <c r="C19" s="4" t="s">
        <v>1028</v>
      </c>
      <c r="D19" s="3"/>
      <c r="E19" s="12">
        <f>'[10]II-E-2 Taxes Other'!E19+'[9]II-E-2 Taxes Other'!E19</f>
        <v>13269.690000000002</v>
      </c>
      <c r="F19" s="12">
        <f>'[10]II-E-2 Taxes Other'!F19+'[9]II-E-2 Taxes Other'!F19</f>
        <v>60953.859999999986</v>
      </c>
      <c r="G19" s="12">
        <f>'[10]II-E-2 Taxes Other'!G19+'[9]II-E-2 Taxes Other'!G19</f>
        <v>0</v>
      </c>
      <c r="H19" s="12">
        <f>'[10]II-E-2 Taxes Other'!H19+'[9]II-E-2 Taxes Other'!H19</f>
        <v>0</v>
      </c>
      <c r="I19" s="12">
        <f>+E19+F19-G19+H19</f>
        <v>74223.549999999988</v>
      </c>
      <c r="J19" s="191">
        <v>1</v>
      </c>
      <c r="K19" s="129">
        <f>SUM((I19-N19)*J19)+N19</f>
        <v>74223.549999999988</v>
      </c>
      <c r="L19" s="1497" t="s">
        <v>1643</v>
      </c>
      <c r="M19" s="13" t="s">
        <v>1514</v>
      </c>
      <c r="N19" s="12">
        <f>'[10]II-E-2 Taxes Other'!N19+'[9]II-E-2 Taxes Other'!N19</f>
        <v>13269.690000000002</v>
      </c>
      <c r="O19" s="12">
        <f>'[10]II-E-2 Taxes Other'!O19+'[9]II-E-2 Taxes Other'!O19</f>
        <v>39425.698366863202</v>
      </c>
      <c r="P19" s="12">
        <f>'[10]II-E-2 Taxes Other'!P19+'[9]II-E-2 Taxes Other'!P19</f>
        <v>12295.069151513659</v>
      </c>
      <c r="Q19" s="12">
        <f>'[10]II-E-2 Taxes Other'!Q19+'[9]II-E-2 Taxes Other'!Q19</f>
        <v>9233.0924816231254</v>
      </c>
      <c r="R19" s="12">
        <f>+SUM(N19:Q19)</f>
        <v>74223.549999999988</v>
      </c>
      <c r="S19" s="12"/>
    </row>
    <row r="20" spans="1:19" s="4" customFormat="1" ht="11.25">
      <c r="A20" s="3">
        <f t="shared" si="0"/>
        <v>7</v>
      </c>
      <c r="C20" s="4" t="s">
        <v>483</v>
      </c>
      <c r="D20" s="3"/>
      <c r="E20" s="12">
        <f>'[10]II-E-2 Taxes Other'!E20+'[9]II-E-2 Taxes Other'!E20</f>
        <v>27679.519999999997</v>
      </c>
      <c r="F20" s="12">
        <f>'[10]II-E-2 Taxes Other'!F20+'[9]II-E-2 Taxes Other'!F20</f>
        <v>127031.34999999995</v>
      </c>
      <c r="G20" s="12">
        <f>'[10]II-E-2 Taxes Other'!G20+'[9]II-E-2 Taxes Other'!G20</f>
        <v>0</v>
      </c>
      <c r="H20" s="12">
        <f>'[10]II-E-2 Taxes Other'!H20+'[9]II-E-2 Taxes Other'!H20</f>
        <v>0</v>
      </c>
      <c r="I20" s="12">
        <f>+E20+F20-G20+H20</f>
        <v>154710.86999999994</v>
      </c>
      <c r="J20" s="191">
        <v>1</v>
      </c>
      <c r="K20" s="129">
        <f>SUM((I20-N20)*J20)+N20</f>
        <v>154710.86999999994</v>
      </c>
      <c r="L20" s="1497" t="s">
        <v>1643</v>
      </c>
      <c r="M20" s="13" t="s">
        <v>1514</v>
      </c>
      <c r="N20" s="12">
        <f>'[10]II-E-2 Taxes Other'!N20+'[9]II-E-2 Taxes Other'!N20</f>
        <v>27679.519999999997</v>
      </c>
      <c r="O20" s="12">
        <f>'[10]II-E-2 Taxes Other'!O20+'[9]II-E-2 Taxes Other'!O20</f>
        <v>82179.887457600664</v>
      </c>
      <c r="P20" s="12">
        <f>'[10]II-E-2 Taxes Other'!P20+'[9]II-E-2 Taxes Other'!P20</f>
        <v>25619.721652887194</v>
      </c>
      <c r="Q20" s="12">
        <f>'[10]II-E-2 Taxes Other'!Q20+'[9]II-E-2 Taxes Other'!Q20</f>
        <v>19231.740889512086</v>
      </c>
      <c r="R20" s="12">
        <f>+SUM(N20:Q20)</f>
        <v>154710.86999999997</v>
      </c>
      <c r="S20" s="12"/>
    </row>
    <row r="21" spans="1:19" s="4" customFormat="1" ht="11.25">
      <c r="A21" s="3">
        <f t="shared" si="0"/>
        <v>8</v>
      </c>
      <c r="D21" s="3"/>
      <c r="E21" s="12"/>
      <c r="F21" s="12"/>
      <c r="G21" s="12"/>
      <c r="H21" s="12"/>
      <c r="I21" s="138"/>
      <c r="J21" s="191"/>
      <c r="K21" s="15"/>
      <c r="L21" s="12"/>
      <c r="M21" s="3"/>
      <c r="N21" s="12"/>
      <c r="O21" s="12"/>
      <c r="P21" s="12"/>
      <c r="Q21" s="12"/>
      <c r="R21" s="12"/>
      <c r="S21" s="12"/>
    </row>
    <row r="22" spans="1:19" s="7" customFormat="1" ht="11.25">
      <c r="A22" s="3">
        <f t="shared" si="0"/>
        <v>9</v>
      </c>
      <c r="C22" s="33" t="s">
        <v>776</v>
      </c>
      <c r="D22" s="8"/>
      <c r="E22" s="174">
        <f>SUM(E17:E21)</f>
        <v>601963.64000000106</v>
      </c>
      <c r="F22" s="174">
        <f>SUM(F17:F21)</f>
        <v>4912733.6600000029</v>
      </c>
      <c r="G22" s="174">
        <f>SUM(G17:G21)</f>
        <v>0</v>
      </c>
      <c r="H22" s="174">
        <f>SUM(H17:H21)</f>
        <v>677.80812125022203</v>
      </c>
      <c r="I22" s="174">
        <f>SUM(I17:I21)</f>
        <v>5515375.1081212554</v>
      </c>
      <c r="J22" s="196"/>
      <c r="K22" s="249">
        <f>SUM(K17:K21)</f>
        <v>5515375.1081212554</v>
      </c>
      <c r="L22" s="23"/>
      <c r="M22" s="8"/>
      <c r="N22" s="174">
        <f>SUM(N17:N21)</f>
        <v>593569.23382952809</v>
      </c>
      <c r="O22" s="174">
        <f>SUM(O17:O21)</f>
        <v>3167902.4122432354</v>
      </c>
      <c r="P22" s="174">
        <f>SUM(P17:P21)</f>
        <v>996994.32676764019</v>
      </c>
      <c r="Q22" s="174">
        <f>SUM(Q17:Q21)</f>
        <v>756909.13528085104</v>
      </c>
      <c r="R22" s="174">
        <f>SUM(R17:R21)</f>
        <v>5515375.1081212545</v>
      </c>
      <c r="S22" s="23"/>
    </row>
    <row r="23" spans="1:19" s="4" customFormat="1" ht="11.25">
      <c r="A23" s="3">
        <f t="shared" si="0"/>
        <v>10</v>
      </c>
      <c r="D23" s="3"/>
      <c r="E23" s="12"/>
      <c r="F23" s="12"/>
      <c r="G23" s="12"/>
      <c r="H23" s="12"/>
      <c r="I23" s="12"/>
      <c r="J23" s="191"/>
      <c r="K23" s="15"/>
      <c r="L23" s="12"/>
      <c r="M23" s="3"/>
      <c r="N23" s="12"/>
      <c r="O23" s="12"/>
      <c r="P23" s="12"/>
      <c r="Q23" s="12"/>
      <c r="R23" s="12"/>
      <c r="S23" s="12"/>
    </row>
    <row r="24" spans="1:19" s="7" customFormat="1" ht="11.25">
      <c r="A24" s="3">
        <f t="shared" si="0"/>
        <v>11</v>
      </c>
      <c r="B24" s="7" t="s">
        <v>1029</v>
      </c>
      <c r="D24" s="8" t="s">
        <v>494</v>
      </c>
      <c r="E24" s="23"/>
      <c r="F24" s="23"/>
      <c r="G24" s="23"/>
      <c r="H24" s="23"/>
      <c r="I24" s="23"/>
      <c r="J24" s="196"/>
      <c r="K24" s="33"/>
      <c r="L24" s="23"/>
      <c r="M24" s="8"/>
      <c r="N24" s="23"/>
      <c r="O24" s="23"/>
      <c r="P24" s="23"/>
      <c r="Q24" s="23"/>
      <c r="R24" s="23"/>
      <c r="S24" s="23"/>
    </row>
    <row r="25" spans="1:19" s="4" customFormat="1" ht="11.25">
      <c r="A25" s="3">
        <f t="shared" si="0"/>
        <v>12</v>
      </c>
      <c r="C25" s="4" t="s">
        <v>484</v>
      </c>
      <c r="D25" s="1155"/>
      <c r="E25" s="12">
        <f>'[10]II-E-2 Taxes Other'!E25+'[9]II-E-2 Taxes Other'!E25</f>
        <v>27799322.189999998</v>
      </c>
      <c r="F25" s="12">
        <f>'[10]II-E-2 Taxes Other'!F25+'[9]II-E-2 Taxes Other'!F25</f>
        <v>43754643.07</v>
      </c>
      <c r="G25" s="12">
        <f>'[10]II-E-2 Taxes Other'!G25+'[9]II-E-2 Taxes Other'!G25</f>
        <v>0</v>
      </c>
      <c r="H25" s="12">
        <f>'[10]II-E-2 Taxes Other'!H25+'[9]II-E-2 Taxes Other'!H25</f>
        <v>20783914.293138251</v>
      </c>
      <c r="I25" s="12">
        <f>+E25+F25-G25+H25</f>
        <v>92337879.553138241</v>
      </c>
      <c r="J25" s="191">
        <v>1</v>
      </c>
      <c r="K25" s="129">
        <f>SUM((I25-N25)*J25)+N25</f>
        <v>92337879.553138241</v>
      </c>
      <c r="L25" s="1497" t="s">
        <v>1642</v>
      </c>
      <c r="M25" s="755" t="s">
        <v>1513</v>
      </c>
      <c r="N25" s="12">
        <f>'[10]II-E-2 Taxes Other'!N25+'[9]II-E-2 Taxes Other'!N25</f>
        <v>45665616.735197261</v>
      </c>
      <c r="O25" s="12">
        <f>'[10]II-E-2 Taxes Other'!O25+'[9]II-E-2 Taxes Other'!O25</f>
        <v>44960444.54867591</v>
      </c>
      <c r="P25" s="12">
        <f>'[10]II-E-2 Taxes Other'!P25+'[9]II-E-2 Taxes Other'!P25</f>
        <v>1677991.1865462188</v>
      </c>
      <c r="Q25" s="12">
        <f>'[10]II-E-2 Taxes Other'!Q25+'[9]II-E-2 Taxes Other'!Q25</f>
        <v>33827.082718855389</v>
      </c>
      <c r="R25" s="12">
        <f>+SUM(N25:Q25)</f>
        <v>92337879.553138241</v>
      </c>
      <c r="S25" s="12"/>
    </row>
    <row r="26" spans="1:19" s="4" customFormat="1" ht="11.25">
      <c r="A26" s="3">
        <f t="shared" si="0"/>
        <v>13</v>
      </c>
      <c r="C26" s="50"/>
      <c r="D26" s="3"/>
      <c r="E26" s="12"/>
      <c r="F26" s="12"/>
      <c r="G26" s="12"/>
      <c r="H26" s="12"/>
      <c r="I26" s="12">
        <f>+E26+F26-G26+H26</f>
        <v>0</v>
      </c>
      <c r="J26" s="191"/>
      <c r="K26" s="129"/>
      <c r="L26" s="12"/>
      <c r="M26" s="3"/>
      <c r="N26" s="12"/>
      <c r="O26" s="12"/>
      <c r="P26" s="12"/>
      <c r="Q26" s="12"/>
      <c r="R26" s="12"/>
      <c r="S26" s="12"/>
    </row>
    <row r="27" spans="1:19" s="7" customFormat="1" ht="11.25">
      <c r="A27" s="3">
        <f t="shared" si="0"/>
        <v>14</v>
      </c>
      <c r="C27" s="33" t="s">
        <v>221</v>
      </c>
      <c r="D27" s="8"/>
      <c r="E27" s="174">
        <f>SUM(E25:E26)</f>
        <v>27799322.189999998</v>
      </c>
      <c r="F27" s="174">
        <f>SUM(F25:F26)</f>
        <v>43754643.07</v>
      </c>
      <c r="G27" s="174">
        <f>SUM(G25:G26)</f>
        <v>0</v>
      </c>
      <c r="H27" s="174">
        <f>SUM(H25:H26)</f>
        <v>20783914.293138251</v>
      </c>
      <c r="I27" s="174">
        <f>SUM(I25:I26)</f>
        <v>92337879.553138241</v>
      </c>
      <c r="J27" s="196"/>
      <c r="K27" s="249">
        <f>SUM(K25:K26)</f>
        <v>92337879.553138241</v>
      </c>
      <c r="L27" s="23"/>
      <c r="M27" s="8"/>
      <c r="N27" s="174">
        <f>SUM(N25:N26)</f>
        <v>45665616.735197261</v>
      </c>
      <c r="O27" s="174">
        <f>SUM(O25:O26)</f>
        <v>44960444.54867591</v>
      </c>
      <c r="P27" s="174">
        <f>SUM(P25:P26)</f>
        <v>1677991.1865462188</v>
      </c>
      <c r="Q27" s="174">
        <f>SUM(Q25:Q26)</f>
        <v>33827.082718855389</v>
      </c>
      <c r="R27" s="174">
        <f>SUM(R25:R26)</f>
        <v>92337879.553138241</v>
      </c>
      <c r="S27" s="23"/>
    </row>
    <row r="28" spans="1:19" s="4" customFormat="1" ht="11.25">
      <c r="A28" s="3">
        <f t="shared" si="0"/>
        <v>15</v>
      </c>
      <c r="C28" s="15"/>
      <c r="D28" s="3"/>
      <c r="E28" s="12"/>
      <c r="F28" s="12"/>
      <c r="G28" s="12"/>
      <c r="H28" s="12"/>
      <c r="I28" s="12"/>
      <c r="J28" s="191"/>
      <c r="K28" s="15"/>
      <c r="L28" s="12"/>
      <c r="M28" s="3"/>
      <c r="N28" s="12"/>
      <c r="O28" s="12"/>
      <c r="P28" s="12"/>
      <c r="Q28" s="12"/>
      <c r="R28" s="12"/>
      <c r="S28" s="12"/>
    </row>
    <row r="29" spans="1:19" s="4" customFormat="1" ht="11.25">
      <c r="A29" s="3">
        <f t="shared" si="0"/>
        <v>16</v>
      </c>
      <c r="C29" s="14"/>
      <c r="D29" s="3"/>
      <c r="E29" s="12"/>
      <c r="F29" s="12"/>
      <c r="G29" s="12"/>
      <c r="H29" s="12"/>
      <c r="I29" s="12"/>
      <c r="J29" s="191"/>
      <c r="K29" s="15"/>
      <c r="L29" s="12"/>
      <c r="M29" s="3"/>
      <c r="N29" s="12"/>
      <c r="O29" s="12"/>
      <c r="P29" s="12"/>
      <c r="Q29" s="12"/>
      <c r="R29" s="12"/>
      <c r="S29" s="12"/>
    </row>
    <row r="30" spans="1:19" s="4" customFormat="1" ht="11.25">
      <c r="A30" s="3">
        <f t="shared" si="0"/>
        <v>17</v>
      </c>
      <c r="C30" s="14" t="s">
        <v>1031</v>
      </c>
      <c r="D30" s="3"/>
      <c r="E30" s="12">
        <v>0</v>
      </c>
      <c r="F30" s="12">
        <v>0</v>
      </c>
      <c r="G30" s="12"/>
      <c r="H30" s="12">
        <v>0</v>
      </c>
      <c r="I30" s="12">
        <f>+E30+F30-G30+H30</f>
        <v>0</v>
      </c>
      <c r="J30" s="191">
        <v>0</v>
      </c>
      <c r="K30" s="129">
        <f>SUM((I30-N30)*J30)+N30</f>
        <v>0</v>
      </c>
      <c r="L30" s="16" t="s">
        <v>453</v>
      </c>
      <c r="M30" s="16" t="s">
        <v>453</v>
      </c>
      <c r="N30" s="12">
        <v>0</v>
      </c>
      <c r="O30" s="138">
        <f>+K30-N30-P30-Q30</f>
        <v>0</v>
      </c>
      <c r="P30" s="12"/>
      <c r="Q30" s="12"/>
      <c r="R30" s="12">
        <f>+SUM(N30:Q30)</f>
        <v>0</v>
      </c>
      <c r="S30" s="12"/>
    </row>
    <row r="31" spans="1:19" s="7" customFormat="1" ht="11.25">
      <c r="A31" s="3">
        <f t="shared" si="0"/>
        <v>18</v>
      </c>
      <c r="C31" s="33" t="s">
        <v>222</v>
      </c>
      <c r="D31" s="8"/>
      <c r="E31" s="174">
        <f>SUM(E30)</f>
        <v>0</v>
      </c>
      <c r="F31" s="174">
        <f>SUM(F30)</f>
        <v>0</v>
      </c>
      <c r="G31" s="174">
        <f>SUM(G30)</f>
        <v>0</v>
      </c>
      <c r="H31" s="174">
        <f>SUM(H30)</f>
        <v>0</v>
      </c>
      <c r="I31" s="174">
        <f>SUM(I30)</f>
        <v>0</v>
      </c>
      <c r="J31" s="196"/>
      <c r="K31" s="249">
        <f>SUM(K30)</f>
        <v>0</v>
      </c>
      <c r="L31" s="23"/>
      <c r="M31" s="8"/>
      <c r="N31" s="174">
        <f>SUM(N30)</f>
        <v>0</v>
      </c>
      <c r="O31" s="174">
        <f>SUM(O30)</f>
        <v>0</v>
      </c>
      <c r="P31" s="174">
        <f>SUM(P30)</f>
        <v>0</v>
      </c>
      <c r="Q31" s="174">
        <f>SUM(Q30)</f>
        <v>0</v>
      </c>
      <c r="R31" s="174">
        <f>SUM(R30)</f>
        <v>0</v>
      </c>
      <c r="S31" s="23"/>
    </row>
    <row r="32" spans="1:19" s="4" customFormat="1" ht="11.25">
      <c r="A32" s="3">
        <f t="shared" si="0"/>
        <v>19</v>
      </c>
      <c r="D32" s="3"/>
      <c r="E32" s="12"/>
      <c r="F32" s="12"/>
      <c r="G32" s="12"/>
      <c r="H32" s="12"/>
      <c r="I32" s="12"/>
      <c r="J32" s="191"/>
      <c r="K32" s="15"/>
      <c r="L32" s="12"/>
      <c r="M32" s="3"/>
      <c r="N32" s="12"/>
      <c r="O32" s="12"/>
      <c r="P32" s="12"/>
      <c r="Q32" s="12"/>
      <c r="R32" s="12"/>
      <c r="S32" s="12"/>
    </row>
    <row r="33" spans="1:19" s="7" customFormat="1" ht="11.25">
      <c r="A33" s="3">
        <f t="shared" si="0"/>
        <v>20</v>
      </c>
      <c r="B33" s="7" t="s">
        <v>661</v>
      </c>
      <c r="D33" s="8" t="s">
        <v>494</v>
      </c>
      <c r="E33" s="23"/>
      <c r="F33" s="23"/>
      <c r="G33" s="23"/>
      <c r="H33" s="23"/>
      <c r="I33" s="23"/>
      <c r="J33" s="196"/>
      <c r="K33" s="33"/>
      <c r="L33" s="23"/>
      <c r="M33" s="8"/>
      <c r="N33" s="23"/>
      <c r="O33" s="23"/>
      <c r="P33" s="23"/>
      <c r="Q33" s="23"/>
      <c r="R33" s="23"/>
      <c r="S33" s="23"/>
    </row>
    <row r="34" spans="1:19" s="4" customFormat="1" ht="11.25">
      <c r="A34" s="3">
        <f t="shared" si="0"/>
        <v>21</v>
      </c>
      <c r="C34" s="4" t="s">
        <v>549</v>
      </c>
      <c r="D34" s="3"/>
      <c r="E34" s="12">
        <f>'[10]II-E-2 Taxes Other'!E34+'[9]II-E-2 Taxes Other'!E34</f>
        <v>0</v>
      </c>
      <c r="F34" s="12">
        <f>'[10]II-E-2 Taxes Other'!F34+'[9]II-E-2 Taxes Other'!F34</f>
        <v>600</v>
      </c>
      <c r="G34" s="12">
        <f>'[10]II-E-2 Taxes Other'!G34+'[9]II-E-2 Taxes Other'!G34</f>
        <v>0</v>
      </c>
      <c r="H34" s="12">
        <f>'[10]II-E-2 Taxes Other'!H34+'[9]II-E-2 Taxes Other'!H34</f>
        <v>0</v>
      </c>
      <c r="I34" s="12">
        <f>+E34+F34-G34+H34</f>
        <v>600</v>
      </c>
      <c r="J34" s="191">
        <v>1</v>
      </c>
      <c r="K34" s="129">
        <f>SUM((I34-N34)*J34)+N34</f>
        <v>600</v>
      </c>
      <c r="L34" s="1497" t="s">
        <v>1629</v>
      </c>
      <c r="M34" s="755" t="s">
        <v>517</v>
      </c>
      <c r="N34" s="12">
        <f>'[10]II-E-2 Taxes Other'!N34+'[9]II-E-2 Taxes Other'!N34</f>
        <v>0</v>
      </c>
      <c r="O34" s="12">
        <f>'[10]II-E-2 Taxes Other'!O34+'[9]II-E-2 Taxes Other'!O34</f>
        <v>600</v>
      </c>
      <c r="P34" s="12">
        <f>'[10]II-E-2 Taxes Other'!P34+'[9]II-E-2 Taxes Other'!P34</f>
        <v>0</v>
      </c>
      <c r="Q34" s="12">
        <f>'[10]II-E-2 Taxes Other'!Q34+'[9]II-E-2 Taxes Other'!Q34</f>
        <v>0</v>
      </c>
      <c r="R34" s="12">
        <f>+SUM(N34:Q34)</f>
        <v>600</v>
      </c>
      <c r="S34" s="12"/>
    </row>
    <row r="35" spans="1:19" s="4" customFormat="1" ht="11.25">
      <c r="A35" s="3">
        <f t="shared" si="0"/>
        <v>22</v>
      </c>
      <c r="C35" s="4" t="s">
        <v>485</v>
      </c>
      <c r="D35" s="1144"/>
      <c r="E35" s="12">
        <f>'[10]II-E-2 Taxes Other'!E35+'[9]II-E-2 Taxes Other'!E35</f>
        <v>21361.279999999999</v>
      </c>
      <c r="F35" s="12">
        <f>'[10]II-E-2 Taxes Other'!F35+'[9]II-E-2 Taxes Other'!F35</f>
        <v>43710.52</v>
      </c>
      <c r="G35" s="12">
        <f>'[10]II-E-2 Taxes Other'!G35+'[9]II-E-2 Taxes Other'!G35</f>
        <v>0</v>
      </c>
      <c r="H35" s="12">
        <f>'[10]II-E-2 Taxes Other'!H35+'[9]II-E-2 Taxes Other'!H35</f>
        <v>-62795.710636167809</v>
      </c>
      <c r="I35" s="12">
        <f>+E35+F35-G35+H35</f>
        <v>2276.0893638321868</v>
      </c>
      <c r="J35" s="191">
        <v>1</v>
      </c>
      <c r="K35" s="129">
        <f>SUM((I35-N35)*J35)+N35</f>
        <v>2276.0893638321868</v>
      </c>
      <c r="L35" s="1497" t="s">
        <v>1642</v>
      </c>
      <c r="M35" s="755" t="s">
        <v>1513</v>
      </c>
      <c r="N35" s="12">
        <f>'[10]II-E-2 Taxes Other'!N35+'[9]II-E-2 Taxes Other'!N35</f>
        <v>1808.1995440154928</v>
      </c>
      <c r="O35" s="12">
        <f>'[10]II-E-2 Taxes Other'!O35+'[9]II-E-2 Taxes Other'!O35</f>
        <v>442.28288730352079</v>
      </c>
      <c r="P35" s="12">
        <f>'[10]II-E-2 Taxes Other'!P35+'[9]II-E-2 Taxes Other'!P35</f>
        <v>25.513407694500525</v>
      </c>
      <c r="Q35" s="12">
        <f>'[10]II-E-2 Taxes Other'!Q35+'[9]II-E-2 Taxes Other'!Q35</f>
        <v>9.3524818679425734E-2</v>
      </c>
      <c r="R35" s="12">
        <f>+SUM(N35:Q35)</f>
        <v>2276.0893638321936</v>
      </c>
      <c r="S35" s="12"/>
    </row>
    <row r="36" spans="1:19" s="31" customFormat="1" ht="11.25">
      <c r="A36" s="3">
        <f t="shared" si="0"/>
        <v>23</v>
      </c>
      <c r="C36" s="4" t="s">
        <v>1030</v>
      </c>
      <c r="D36" s="8"/>
      <c r="E36" s="12">
        <f>'[10]II-E-2 Taxes Other'!E36+'[9]II-E-2 Taxes Other'!E36</f>
        <v>6</v>
      </c>
      <c r="F36" s="12">
        <f>'[10]II-E-2 Taxes Other'!F36+'[9]II-E-2 Taxes Other'!F36</f>
        <v>4</v>
      </c>
      <c r="G36" s="12">
        <f>'[10]II-E-2 Taxes Other'!G36+'[9]II-E-2 Taxes Other'!G36</f>
        <v>0</v>
      </c>
      <c r="H36" s="12">
        <f>'[10]II-E-2 Taxes Other'!H36+'[9]II-E-2 Taxes Other'!H36</f>
        <v>-2</v>
      </c>
      <c r="I36" s="12">
        <f>+E36+F36-G36+H36</f>
        <v>8</v>
      </c>
      <c r="J36" s="191">
        <v>1</v>
      </c>
      <c r="K36" s="129">
        <f>SUM((I36-N36)*J36)+N36</f>
        <v>8</v>
      </c>
      <c r="L36" s="1497" t="s">
        <v>1629</v>
      </c>
      <c r="M36" s="755" t="s">
        <v>517</v>
      </c>
      <c r="N36" s="12">
        <f>'[10]II-E-2 Taxes Other'!N36+'[9]II-E-2 Taxes Other'!N36</f>
        <v>4</v>
      </c>
      <c r="O36" s="12">
        <f>'[10]II-E-2 Taxes Other'!O36+'[9]II-E-2 Taxes Other'!O36</f>
        <v>4</v>
      </c>
      <c r="P36" s="12">
        <f>'[10]II-E-2 Taxes Other'!P36+'[9]II-E-2 Taxes Other'!P36</f>
        <v>0</v>
      </c>
      <c r="Q36" s="12">
        <f>'[10]II-E-2 Taxes Other'!Q36+'[9]II-E-2 Taxes Other'!Q36</f>
        <v>0</v>
      </c>
      <c r="R36" s="12">
        <f>+SUM(N36:Q36)</f>
        <v>8</v>
      </c>
      <c r="S36" s="12"/>
    </row>
    <row r="37" spans="1:19" s="4" customFormat="1" ht="11.25">
      <c r="A37" s="3">
        <f t="shared" si="0"/>
        <v>24</v>
      </c>
      <c r="C37" s="14" t="s">
        <v>486</v>
      </c>
      <c r="D37" s="1144"/>
      <c r="E37" s="12">
        <f>'[10]II-E-2 Taxes Other'!E37+'[9]II-E-2 Taxes Other'!E37</f>
        <v>0</v>
      </c>
      <c r="F37" s="12">
        <f>'[10]II-E-2 Taxes Other'!F37+'[9]II-E-2 Taxes Other'!F37</f>
        <v>51587754.349999994</v>
      </c>
      <c r="G37" s="12">
        <f>'[10]II-E-2 Taxes Other'!G37+'[9]II-E-2 Taxes Other'!G37</f>
        <v>0</v>
      </c>
      <c r="H37" s="12">
        <f>'[10]II-E-2 Taxes Other'!H37+'[9]II-E-2 Taxes Other'!H37</f>
        <v>426435.62387488037</v>
      </c>
      <c r="I37" s="12">
        <f>+E37+F37-G37+H37</f>
        <v>52014189.973874874</v>
      </c>
      <c r="J37" s="191">
        <v>1</v>
      </c>
      <c r="K37" s="129">
        <f>SUM((I37-N37)*J37)+N37</f>
        <v>52014189.973874874</v>
      </c>
      <c r="L37" s="1497" t="s">
        <v>1629</v>
      </c>
      <c r="M37" s="755" t="s">
        <v>517</v>
      </c>
      <c r="N37" s="12">
        <f>'[10]II-E-2 Taxes Other'!N37+'[9]II-E-2 Taxes Other'!N37</f>
        <v>0</v>
      </c>
      <c r="O37" s="12">
        <f>'[10]II-E-2 Taxes Other'!O37+'[9]II-E-2 Taxes Other'!O37</f>
        <v>52014189.973874882</v>
      </c>
      <c r="P37" s="12">
        <f>'[10]II-E-2 Taxes Other'!P37+'[9]II-E-2 Taxes Other'!P37</f>
        <v>0</v>
      </c>
      <c r="Q37" s="12">
        <f>'[10]II-E-2 Taxes Other'!Q37+'[9]II-E-2 Taxes Other'!Q37</f>
        <v>0</v>
      </c>
      <c r="R37" s="12">
        <f>+SUM(N37:Q37)</f>
        <v>52014189.973874882</v>
      </c>
      <c r="S37" s="12"/>
    </row>
    <row r="38" spans="1:19" s="4" customFormat="1" ht="11.25">
      <c r="A38" s="3">
        <f t="shared" si="0"/>
        <v>25</v>
      </c>
      <c r="C38" s="14" t="s">
        <v>1038</v>
      </c>
      <c r="D38" s="1144"/>
      <c r="E38" s="12">
        <f>'[10]II-E-2 Taxes Other'!E38+'[9]II-E-2 Taxes Other'!E38</f>
        <v>394869.56</v>
      </c>
      <c r="F38" s="12">
        <f>'[10]II-E-2 Taxes Other'!F38+'[9]II-E-2 Taxes Other'!F38</f>
        <v>1226997.57</v>
      </c>
      <c r="G38" s="12">
        <f>'[10]II-E-2 Taxes Other'!G38+'[9]II-E-2 Taxes Other'!G38</f>
        <v>0</v>
      </c>
      <c r="H38" s="12">
        <f>'[10]II-E-2 Taxes Other'!H38+'[9]II-E-2 Taxes Other'!H38</f>
        <v>1292973.4823304969</v>
      </c>
      <c r="I38" s="12">
        <f>+E38+F38-G38+H38</f>
        <v>2914840.6123304972</v>
      </c>
      <c r="J38" s="191">
        <v>1</v>
      </c>
      <c r="K38" s="129">
        <f>SUM((I38-N38)*J38)+N38</f>
        <v>2914840.6123304972</v>
      </c>
      <c r="L38" s="1497" t="s">
        <v>1651</v>
      </c>
      <c r="M38" s="13" t="s">
        <v>1448</v>
      </c>
      <c r="N38" s="12">
        <f>'[10]II-E-2 Taxes Other'!N38+'[9]II-E-2 Taxes Other'!N38</f>
        <v>934346.82695667888</v>
      </c>
      <c r="O38" s="12">
        <f>'[10]II-E-2 Taxes Other'!O38+'[9]II-E-2 Taxes Other'!O38</f>
        <v>1697760.2426551823</v>
      </c>
      <c r="P38" s="12">
        <f>'[10]II-E-2 Taxes Other'!P38+'[9]II-E-2 Taxes Other'!P38</f>
        <v>219831.00623686155</v>
      </c>
      <c r="Q38" s="12">
        <f>'[10]II-E-2 Taxes Other'!Q38+'[9]II-E-2 Taxes Other'!Q38</f>
        <v>62902.536481774121</v>
      </c>
      <c r="R38" s="12">
        <f>+SUM(N38:Q38)</f>
        <v>2914840.6123304968</v>
      </c>
      <c r="S38" s="12"/>
    </row>
    <row r="39" spans="1:19" s="7" customFormat="1" ht="11.25">
      <c r="A39" s="3">
        <f t="shared" si="0"/>
        <v>26</v>
      </c>
      <c r="C39" s="33" t="s">
        <v>160</v>
      </c>
      <c r="D39" s="8"/>
      <c r="E39" s="174">
        <f>SUM(E34:E38)</f>
        <v>416236.83999999997</v>
      </c>
      <c r="F39" s="174">
        <f>SUM(F34:F38)</f>
        <v>52859066.439999998</v>
      </c>
      <c r="G39" s="174">
        <f>SUM(G34:G38)</f>
        <v>0</v>
      </c>
      <c r="H39" s="174">
        <f>SUM(H34:H38)</f>
        <v>1656611.3955692095</v>
      </c>
      <c r="I39" s="174">
        <f>SUM(I34:I38)</f>
        <v>54931914.675569206</v>
      </c>
      <c r="J39" s="23"/>
      <c r="K39" s="249">
        <f>SUM(K34:K38)</f>
        <v>54931914.675569206</v>
      </c>
      <c r="L39" s="23"/>
      <c r="M39" s="8"/>
      <c r="N39" s="174">
        <f>SUM(N34:N38)</f>
        <v>936159.02650069434</v>
      </c>
      <c r="O39" s="174">
        <f>SUM(O34:O38)</f>
        <v>53712996.499417365</v>
      </c>
      <c r="P39" s="174">
        <f>SUM(P34:P38)</f>
        <v>219856.51964455604</v>
      </c>
      <c r="Q39" s="174">
        <f>SUM(Q34:Q38)</f>
        <v>62902.630006592801</v>
      </c>
      <c r="R39" s="174">
        <f>SUM(R34:R38)</f>
        <v>54931914.675569214</v>
      </c>
      <c r="S39" s="23"/>
    </row>
    <row r="40" spans="1:19" s="4" customFormat="1" ht="12" thickBot="1">
      <c r="A40" s="3">
        <f t="shared" si="0"/>
        <v>27</v>
      </c>
      <c r="D40" s="3"/>
      <c r="E40" s="12"/>
      <c r="F40" s="12"/>
      <c r="G40" s="12"/>
      <c r="H40" s="12"/>
      <c r="I40" s="12"/>
      <c r="J40" s="12"/>
      <c r="K40" s="15"/>
      <c r="L40" s="12"/>
      <c r="M40" s="3"/>
      <c r="N40" s="12"/>
      <c r="O40" s="12"/>
      <c r="P40" s="12"/>
      <c r="Q40" s="12"/>
      <c r="R40" s="12"/>
      <c r="S40" s="12"/>
    </row>
    <row r="41" spans="1:19" s="7" customFormat="1" ht="12" thickBot="1">
      <c r="A41" s="3">
        <f t="shared" si="0"/>
        <v>28</v>
      </c>
      <c r="B41" s="402" t="s">
        <v>16</v>
      </c>
      <c r="C41" s="403"/>
      <c r="D41" s="405" t="s">
        <v>494</v>
      </c>
      <c r="E41" s="309">
        <f>+E39+E31+E27+E22</f>
        <v>28817522.669999998</v>
      </c>
      <c r="F41" s="309">
        <f t="shared" ref="F41:K41" si="1">+F39+F31+F27+F22</f>
        <v>101526443.16999999</v>
      </c>
      <c r="G41" s="309">
        <f t="shared" si="1"/>
        <v>0</v>
      </c>
      <c r="H41" s="309">
        <f t="shared" si="1"/>
        <v>22441203.496828709</v>
      </c>
      <c r="I41" s="309">
        <f t="shared" si="1"/>
        <v>152785169.33682868</v>
      </c>
      <c r="J41" s="309"/>
      <c r="K41" s="531">
        <f t="shared" si="1"/>
        <v>152785169.33682868</v>
      </c>
      <c r="L41" s="309"/>
      <c r="M41" s="404"/>
      <c r="N41" s="309">
        <f>+N39+N31+N27+N22</f>
        <v>47195344.995527484</v>
      </c>
      <c r="O41" s="309">
        <f>+O39+O31+O27+O22</f>
        <v>101841343.46033651</v>
      </c>
      <c r="P41" s="309">
        <f>+P39+P31+P27+P22</f>
        <v>2894842.0329584153</v>
      </c>
      <c r="Q41" s="309">
        <f>+Q39+Q31+Q27+Q22</f>
        <v>853638.84800629923</v>
      </c>
      <c r="R41" s="310">
        <f>+R39+R31+R27+R22</f>
        <v>152785169.33682871</v>
      </c>
      <c r="S41" s="23"/>
    </row>
    <row r="42" spans="1:19" ht="12.75" customHeight="1">
      <c r="D42" s="53"/>
      <c r="E42" s="53"/>
      <c r="F42" s="53"/>
      <c r="G42" s="53"/>
      <c r="H42" s="53"/>
      <c r="I42" s="53"/>
      <c r="J42" s="53"/>
      <c r="K42" s="170"/>
      <c r="L42" s="53"/>
      <c r="N42" s="53"/>
      <c r="O42" s="53"/>
      <c r="P42" s="53"/>
      <c r="Q42" s="53"/>
    </row>
    <row r="43" spans="1:19" s="57" customFormat="1" ht="12.75" customHeight="1">
      <c r="C43" s="100"/>
      <c r="D43" s="66"/>
      <c r="E43" s="66"/>
      <c r="F43" s="66"/>
      <c r="G43" s="71"/>
      <c r="H43" s="66"/>
      <c r="I43" s="66"/>
      <c r="J43" s="66"/>
      <c r="K43" s="171"/>
      <c r="L43" s="66"/>
      <c r="M43" s="72"/>
      <c r="N43" s="66"/>
      <c r="O43" s="66"/>
      <c r="P43" s="66"/>
      <c r="Q43" s="66"/>
    </row>
    <row r="44" spans="1:19" ht="12.75" customHeight="1">
      <c r="D44" s="73"/>
      <c r="E44" s="53"/>
      <c r="F44" s="53"/>
      <c r="G44" s="53"/>
      <c r="H44" s="53"/>
      <c r="I44" s="53"/>
      <c r="J44" s="53"/>
      <c r="K44" s="170"/>
      <c r="L44" s="53"/>
      <c r="N44" s="53"/>
      <c r="O44" s="62"/>
      <c r="P44" s="62"/>
      <c r="Q44" s="62"/>
      <c r="R44" s="62"/>
      <c r="S44" s="63"/>
    </row>
    <row r="45" spans="1:19" ht="12.75" customHeight="1">
      <c r="D45" s="73"/>
      <c r="E45" s="53"/>
      <c r="F45" s="53"/>
      <c r="G45" s="53"/>
      <c r="H45" s="53"/>
      <c r="I45" s="53"/>
      <c r="J45" s="53"/>
      <c r="K45" s="170"/>
      <c r="L45" s="53"/>
      <c r="N45" s="53"/>
      <c r="O45" s="62"/>
      <c r="P45" s="62"/>
      <c r="Q45" s="62"/>
      <c r="R45" s="62"/>
      <c r="S45" s="63"/>
    </row>
    <row r="46" spans="1:19" ht="12.75" customHeight="1">
      <c r="D46" s="73"/>
      <c r="E46" s="53"/>
      <c r="F46" s="53"/>
      <c r="G46" s="53"/>
      <c r="H46" s="53"/>
      <c r="I46" s="53"/>
      <c r="J46" s="53"/>
      <c r="K46" s="170"/>
      <c r="L46" s="53"/>
      <c r="N46" s="53"/>
      <c r="O46" s="62"/>
      <c r="P46" s="62"/>
      <c r="Q46" s="62"/>
      <c r="R46" s="62"/>
      <c r="S46" s="63"/>
    </row>
    <row r="47" spans="1:19" ht="12.75" customHeight="1">
      <c r="D47" s="73"/>
      <c r="E47" s="53"/>
      <c r="F47" s="53"/>
      <c r="G47" s="53"/>
      <c r="H47" s="53"/>
      <c r="I47" s="53"/>
      <c r="J47" s="53"/>
      <c r="K47" s="170"/>
      <c r="L47" s="53"/>
      <c r="N47" s="53"/>
      <c r="O47" s="62"/>
      <c r="P47" s="62"/>
      <c r="Q47" s="62"/>
      <c r="R47" s="62"/>
      <c r="S47" s="63"/>
    </row>
    <row r="48" spans="1:19" ht="12.75" customHeight="1">
      <c r="D48" s="73"/>
      <c r="E48" s="53"/>
      <c r="F48" s="53"/>
      <c r="G48" s="53"/>
      <c r="H48" s="53"/>
      <c r="I48" s="53"/>
      <c r="J48" s="53"/>
      <c r="K48" s="170"/>
      <c r="L48" s="53"/>
      <c r="N48" s="53"/>
      <c r="O48" s="62"/>
      <c r="P48" s="62"/>
      <c r="Q48" s="62"/>
      <c r="R48" s="62"/>
      <c r="S48" s="63"/>
    </row>
    <row r="49" spans="2:20" ht="12.75" customHeight="1">
      <c r="D49" s="73"/>
      <c r="E49" s="53"/>
      <c r="F49" s="53"/>
      <c r="G49" s="53"/>
      <c r="H49" s="53"/>
      <c r="I49" s="53"/>
      <c r="J49" s="53"/>
      <c r="K49" s="170"/>
      <c r="L49" s="53"/>
      <c r="N49" s="53"/>
      <c r="O49" s="62"/>
      <c r="P49" s="62"/>
      <c r="Q49" s="62"/>
      <c r="R49" s="62"/>
      <c r="S49" s="63"/>
    </row>
    <row r="50" spans="2:20" ht="12.75" customHeight="1">
      <c r="D50" s="73"/>
      <c r="E50" s="53"/>
      <c r="F50" s="53"/>
      <c r="G50" s="53"/>
      <c r="H50" s="53"/>
      <c r="I50" s="53"/>
      <c r="J50" s="53"/>
      <c r="K50" s="170"/>
      <c r="L50" s="53"/>
      <c r="N50" s="53"/>
      <c r="O50" s="12"/>
      <c r="P50" s="12"/>
      <c r="Q50" s="12"/>
      <c r="R50" s="12"/>
      <c r="S50" s="63"/>
    </row>
    <row r="51" spans="2:20" ht="12.75" customHeight="1">
      <c r="D51" s="73"/>
      <c r="E51" s="53"/>
      <c r="F51" s="53"/>
      <c r="G51" s="53"/>
      <c r="H51" s="53"/>
      <c r="I51" s="53"/>
      <c r="J51" s="53"/>
      <c r="K51" s="170"/>
      <c r="L51" s="53"/>
      <c r="N51" s="53"/>
      <c r="O51" s="62"/>
      <c r="P51" s="62"/>
      <c r="Q51" s="62"/>
      <c r="R51" s="62"/>
      <c r="S51" s="63"/>
    </row>
    <row r="52" spans="2:20" ht="12.75" customHeight="1">
      <c r="D52" s="73"/>
      <c r="E52" s="53"/>
      <c r="F52" s="53"/>
      <c r="G52" s="53"/>
      <c r="H52" s="53"/>
      <c r="I52" s="53"/>
      <c r="J52" s="53"/>
      <c r="K52" s="53"/>
      <c r="L52" s="53"/>
      <c r="N52" s="53"/>
      <c r="O52" s="62"/>
      <c r="P52" s="62"/>
      <c r="Q52" s="62"/>
      <c r="R52" s="62"/>
      <c r="S52" s="63"/>
    </row>
    <row r="53" spans="2:20" ht="12.75" customHeight="1">
      <c r="D53" s="73"/>
      <c r="E53" s="53"/>
      <c r="F53" s="53"/>
      <c r="G53" s="53"/>
      <c r="H53" s="53"/>
      <c r="I53" s="53"/>
      <c r="J53" s="53"/>
      <c r="K53" s="53"/>
      <c r="L53" s="53"/>
      <c r="N53" s="53"/>
      <c r="O53" s="62"/>
      <c r="P53" s="62"/>
      <c r="Q53" s="62"/>
      <c r="R53" s="62"/>
      <c r="S53" s="63"/>
    </row>
    <row r="54" spans="2:20" s="57" customFormat="1" ht="12.75" customHeight="1">
      <c r="C54" s="65"/>
      <c r="D54" s="71"/>
      <c r="E54" s="66"/>
      <c r="F54" s="66"/>
      <c r="G54" s="66"/>
      <c r="H54" s="66"/>
      <c r="I54" s="66"/>
      <c r="J54" s="66"/>
      <c r="K54" s="66"/>
      <c r="L54" s="66"/>
      <c r="M54" s="68"/>
      <c r="N54" s="66"/>
      <c r="O54" s="66"/>
      <c r="P54" s="66"/>
      <c r="Q54" s="66"/>
      <c r="R54" s="66"/>
      <c r="S54" s="69"/>
      <c r="T54" s="59"/>
    </row>
    <row r="55" spans="2:20" ht="12.75" customHeight="1">
      <c r="C55" s="99"/>
      <c r="D55" s="73"/>
      <c r="E55" s="53"/>
      <c r="F55" s="53"/>
      <c r="G55" s="53"/>
      <c r="H55" s="53"/>
      <c r="I55" s="53"/>
      <c r="J55" s="53"/>
      <c r="K55" s="53"/>
      <c r="L55" s="53"/>
      <c r="N55" s="53"/>
      <c r="O55" s="53"/>
      <c r="P55" s="53"/>
      <c r="Q55" s="53"/>
    </row>
    <row r="56" spans="2:20" s="57" customFormat="1" ht="12.75" customHeight="1">
      <c r="B56" s="112"/>
      <c r="D56" s="71"/>
      <c r="E56" s="66"/>
      <c r="F56" s="66"/>
      <c r="G56" s="66"/>
      <c r="H56" s="66"/>
      <c r="I56" s="66"/>
      <c r="J56" s="66"/>
      <c r="K56" s="66"/>
      <c r="L56" s="66"/>
      <c r="M56" s="68"/>
      <c r="N56" s="66"/>
      <c r="O56" s="66"/>
      <c r="P56" s="66"/>
      <c r="Q56" s="66"/>
      <c r="R56" s="66"/>
      <c r="S56" s="66"/>
      <c r="T56" s="59"/>
    </row>
    <row r="57" spans="2:20" ht="12.75" customHeight="1">
      <c r="C57" s="65"/>
      <c r="D57" s="73"/>
      <c r="E57" s="53"/>
      <c r="F57" s="53"/>
      <c r="G57" s="53"/>
      <c r="H57" s="53"/>
      <c r="I57" s="53"/>
      <c r="J57" s="53"/>
      <c r="K57" s="53"/>
      <c r="L57" s="53"/>
      <c r="M57" s="68"/>
      <c r="N57" s="53"/>
      <c r="O57" s="53"/>
      <c r="P57" s="53"/>
      <c r="Q57" s="53"/>
      <c r="R57" s="53"/>
      <c r="S57" s="63"/>
    </row>
    <row r="58" spans="2:20" s="57" customFormat="1" ht="12.75" customHeight="1">
      <c r="C58" s="65"/>
      <c r="D58" s="66"/>
      <c r="E58" s="66"/>
      <c r="F58" s="66"/>
      <c r="G58" s="66"/>
      <c r="H58" s="66"/>
      <c r="I58" s="66"/>
      <c r="J58" s="66"/>
      <c r="K58" s="66"/>
      <c r="L58" s="66"/>
      <c r="M58" s="68"/>
      <c r="N58" s="66"/>
      <c r="O58" s="66"/>
      <c r="P58" s="66"/>
      <c r="Q58" s="66"/>
      <c r="R58" s="66"/>
      <c r="S58" s="66"/>
    </row>
    <row r="59" spans="2:20" s="57" customFormat="1" ht="12.75" customHeight="1">
      <c r="C59" s="65"/>
      <c r="D59" s="71"/>
      <c r="E59" s="66"/>
      <c r="F59" s="66"/>
      <c r="G59" s="66"/>
      <c r="H59" s="66"/>
      <c r="I59" s="66"/>
      <c r="J59" s="66"/>
      <c r="K59" s="66"/>
      <c r="L59" s="66"/>
      <c r="M59" s="68"/>
      <c r="N59" s="66"/>
      <c r="O59" s="66"/>
      <c r="P59" s="66"/>
      <c r="Q59" s="66"/>
    </row>
    <row r="60" spans="2:20" s="57" customFormat="1" ht="12.75" customHeight="1">
      <c r="C60" s="65"/>
      <c r="D60" s="66"/>
      <c r="E60" s="66"/>
      <c r="F60" s="66"/>
      <c r="G60" s="66"/>
      <c r="H60" s="66"/>
      <c r="I60" s="66"/>
      <c r="J60" s="66"/>
      <c r="K60" s="66"/>
      <c r="L60" s="66"/>
      <c r="M60" s="68"/>
      <c r="N60" s="66"/>
      <c r="O60" s="102"/>
      <c r="P60" s="102"/>
      <c r="Q60" s="102"/>
      <c r="R60" s="102"/>
      <c r="S60" s="66"/>
    </row>
    <row r="61" spans="2:20" s="57" customFormat="1" ht="12.75" customHeight="1">
      <c r="C61" s="65"/>
      <c r="D61" s="71"/>
      <c r="E61" s="66"/>
      <c r="F61" s="66"/>
      <c r="G61" s="66"/>
      <c r="H61" s="66"/>
      <c r="I61" s="66"/>
      <c r="J61" s="66"/>
      <c r="K61" s="66"/>
      <c r="L61" s="66"/>
      <c r="M61" s="68"/>
      <c r="N61" s="66"/>
      <c r="O61" s="66"/>
      <c r="P61" s="66"/>
      <c r="Q61" s="66"/>
    </row>
    <row r="62" spans="2:20" s="57" customFormat="1" ht="12.75" customHeight="1">
      <c r="B62" s="96"/>
      <c r="C62" s="65"/>
      <c r="D62" s="71"/>
      <c r="E62" s="66"/>
      <c r="F62" s="66"/>
      <c r="G62" s="66"/>
      <c r="H62" s="66"/>
      <c r="I62" s="66"/>
      <c r="J62" s="66"/>
      <c r="K62" s="66"/>
      <c r="L62" s="66"/>
      <c r="M62" s="68"/>
      <c r="N62" s="66"/>
      <c r="O62" s="66"/>
      <c r="P62" s="66"/>
      <c r="Q62" s="66"/>
      <c r="R62" s="66"/>
      <c r="S62" s="66"/>
    </row>
    <row r="63" spans="2:20" ht="12.75" customHeight="1">
      <c r="C63" s="65"/>
      <c r="D63" s="73"/>
      <c r="E63" s="53"/>
      <c r="F63" s="53"/>
      <c r="G63" s="53"/>
      <c r="H63" s="53"/>
      <c r="I63" s="53"/>
      <c r="J63" s="53"/>
      <c r="K63" s="53"/>
      <c r="L63" s="53"/>
      <c r="M63" s="68"/>
      <c r="N63" s="53"/>
      <c r="O63" s="53"/>
      <c r="P63" s="53"/>
      <c r="Q63" s="53"/>
    </row>
    <row r="64" spans="2:20" ht="12.75" customHeight="1">
      <c r="C64" s="65"/>
      <c r="D64" s="73"/>
      <c r="E64" s="53"/>
      <c r="F64" s="53"/>
      <c r="G64" s="53"/>
      <c r="H64" s="53"/>
      <c r="I64" s="53"/>
      <c r="J64" s="53"/>
      <c r="K64" s="53"/>
      <c r="L64" s="53"/>
      <c r="N64" s="53"/>
      <c r="O64" s="62"/>
      <c r="P64" s="62"/>
      <c r="Q64" s="62"/>
      <c r="R64" s="62"/>
      <c r="S64" s="63"/>
    </row>
    <row r="65" spans="3:19" ht="12.75" customHeight="1">
      <c r="C65" s="65"/>
      <c r="D65" s="73"/>
      <c r="E65" s="53"/>
      <c r="F65" s="53"/>
      <c r="G65" s="53"/>
      <c r="H65" s="53"/>
      <c r="I65" s="53"/>
      <c r="J65" s="53"/>
      <c r="K65" s="53"/>
      <c r="L65" s="53"/>
      <c r="N65" s="53"/>
      <c r="O65" s="62"/>
      <c r="P65" s="62"/>
      <c r="Q65" s="62"/>
      <c r="R65" s="62"/>
      <c r="S65" s="63"/>
    </row>
    <row r="66" spans="3:19" ht="12.75" customHeight="1">
      <c r="C66" s="65"/>
      <c r="D66" s="73"/>
      <c r="E66" s="53"/>
      <c r="F66" s="53"/>
      <c r="G66" s="53"/>
      <c r="H66" s="53"/>
      <c r="I66" s="53"/>
      <c r="J66" s="53"/>
      <c r="K66" s="53"/>
      <c r="L66" s="53"/>
      <c r="M66" s="68"/>
      <c r="N66" s="53"/>
      <c r="O66" s="53"/>
      <c r="P66" s="53"/>
      <c r="Q66" s="53"/>
    </row>
    <row r="67" spans="3:19" ht="12.75" customHeight="1">
      <c r="C67" s="74"/>
      <c r="D67" s="73"/>
      <c r="E67" s="53"/>
      <c r="F67" s="53"/>
      <c r="G67" s="53"/>
      <c r="H67" s="53"/>
      <c r="I67" s="53"/>
      <c r="J67" s="53"/>
      <c r="K67" s="53"/>
      <c r="L67" s="53"/>
      <c r="N67" s="53"/>
      <c r="O67" s="62"/>
      <c r="P67" s="62"/>
      <c r="Q67" s="62"/>
      <c r="R67" s="62"/>
      <c r="S67" s="63"/>
    </row>
    <row r="68" spans="3:19" ht="12.75" customHeight="1">
      <c r="C68" s="75"/>
      <c r="D68" s="73"/>
      <c r="E68" s="53"/>
      <c r="F68" s="53"/>
      <c r="G68" s="53"/>
      <c r="H68" s="53"/>
      <c r="I68" s="53"/>
      <c r="J68" s="53"/>
      <c r="K68" s="53"/>
      <c r="L68" s="53"/>
      <c r="N68" s="53"/>
      <c r="O68" s="62"/>
      <c r="P68" s="62"/>
      <c r="Q68" s="62"/>
      <c r="R68" s="62"/>
      <c r="S68" s="63"/>
    </row>
  </sheetData>
  <customSheetViews>
    <customSheetView guid="{700BB901-DE3D-40AF-9E84-3437521A0345}" showPageBreaks="1">
      <selection activeCell="I27" sqref="I27"/>
      <pageMargins left="0.56999999999999995" right="0.5" top="1" bottom="0.75" header="0.25" footer="0.5"/>
      <pageSetup scale="70" pageOrder="overThenDown" orientation="landscape" r:id="rId1"/>
      <headerFooter alignWithMargins="0">
        <oddFooter>&amp;L&amp;8Sponsored by:  Randall W. Hamlett
                           Jeffrey B. Bartsch&amp;C&amp;8&amp;A&amp;R&amp;8&amp;P of &amp;N</oddFooter>
      </headerFooter>
    </customSheetView>
    <customSheetView guid="{D30DA162-D620-4A19-970C-1046A6A23ED1}" topLeftCell="A4">
      <selection activeCell="F36" sqref="F36"/>
      <pageMargins left="0.56999999999999995" right="0.5" top="1" bottom="0.75" header="0.25" footer="0.5"/>
      <pageSetup scale="70" pageOrder="overThenDown" orientation="landscape" r:id="rId2"/>
      <headerFooter alignWithMargins="0">
        <oddFooter>&amp;L&amp;8Sponsored by:  Randall W. Hamlett
                           Jeffrey B. Bartsch&amp;C&amp;8&amp;A&amp;R&amp;8&amp;P of &amp;N</oddFooter>
      </headerFooter>
    </customSheetView>
    <customSheetView guid="{7B208CC4-03EC-49A3-9AEF-BDEAF48D6BE2}" showPageBreaks="1" printArea="1" topLeftCell="A4">
      <selection activeCell="F36" sqref="F36"/>
      <pageMargins left="0.56999999999999995" right="0.5" top="1" bottom="0.75" header="0.25" footer="0.5"/>
      <pageSetup scale="70" pageOrder="overThenDown" orientation="landscape" r:id="rId3"/>
      <headerFooter alignWithMargins="0">
        <oddFooter>&amp;L&amp;8Sponsored by:  Randall W. Hamlett
                           Jeffrey B. Bartsch&amp;C&amp;8&amp;A&amp;R&amp;8&amp;P of &amp;N</oddFooter>
      </headerFooter>
    </customSheetView>
    <customSheetView guid="{FAFF7267-5C8D-421B-A6E7-C317663504A2}">
      <pageMargins left="0.56999999999999995" right="0.5" top="1" bottom="0.75" header="0.25" footer="0.5"/>
      <pageSetup scale="70" pageOrder="overThenDown" orientation="landscape" r:id="rId4"/>
      <headerFooter alignWithMargins="0">
        <oddFooter>&amp;L&amp;8Sponsored by:  Randall W. Hamlett
                           Jeffrey B. Bartsch&amp;C&amp;8&amp;A&amp;R&amp;8&amp;P of &amp;N</oddFooter>
      </headerFooter>
    </customSheetView>
    <customSheetView guid="{659C7A86-29AF-4EB2-A484-62929168C99A}" topLeftCell="A4">
      <selection activeCell="F36" sqref="F36"/>
      <pageMargins left="0.56999999999999995" right="0.5" top="1" bottom="0.75" header="0.25" footer="0.5"/>
      <pageSetup scale="70" pageOrder="overThenDown" orientation="landscape" r:id="rId5"/>
      <headerFooter alignWithMargins="0">
        <oddFooter>&amp;L&amp;8Sponsored by:  Randall W. Hamlett
                           Jeffrey B. Bartsch&amp;C&amp;8&amp;A&amp;R&amp;8&amp;P of &amp;N</oddFooter>
      </headerFooter>
    </customSheetView>
    <customSheetView guid="{DE1D8474-1C81-4DEF-9FC4-4CC6D52CA0A7}">
      <pageMargins left="0.56999999999999995" right="0.5" top="1" bottom="0.75" header="0.25" footer="0.5"/>
      <pageSetup scale="70" pageOrder="overThenDown" orientation="landscape" r:id="rId6"/>
      <headerFooter alignWithMargins="0">
        <oddFooter>&amp;L&amp;8Sponsored by:  Randall W. Hamlett
                           Jeffrey B. Bartsch&amp;C&amp;8&amp;A&amp;R&amp;8&amp;P of &amp;N</oddFooter>
      </headerFooter>
    </customSheetView>
  </customSheetViews>
  <phoneticPr fontId="20" type="noConversion"/>
  <pageMargins left="1" right="1" top="1" bottom="1" header="0.75" footer="0.75"/>
  <pageSetup scale="75" pageOrder="overThenDown" orientation="landscape" r:id="rId7"/>
  <headerFooter alignWithMargins="0">
    <oddHeader>&amp;R&amp;"Times New Roman,Regular"&amp;9Schedule II-E-2
Page &amp;P of &amp;N</oddHeader>
    <oddFooter xml:space="preserve">&amp;L&amp;"Times New Roman,Regular"&amp;9* AEP Texas maintains functional ledgers for transmission and distribution.  Please see the testimony of Randall W. Hamlett for Meter and TDCS functionalization.
Sponsored by:  Randall W. Hamlett&amp;"Arial,Regular"&amp;8
</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0"/>
  <dimension ref="A1:O1075"/>
  <sheetViews>
    <sheetView workbookViewId="0"/>
  </sheetViews>
  <sheetFormatPr defaultColWidth="9.140625" defaultRowHeight="12.75"/>
  <cols>
    <col min="1" max="1" width="5.140625" style="1796" bestFit="1" customWidth="1"/>
    <col min="2" max="2" width="51.140625" style="423" customWidth="1"/>
    <col min="3" max="3" width="9.42578125" style="423" bestFit="1" customWidth="1"/>
    <col min="4" max="4" width="2.5703125" style="423" customWidth="1"/>
    <col min="5" max="5" width="13.85546875" style="423" customWidth="1"/>
    <col min="6" max="6" width="14.5703125" style="423" customWidth="1"/>
    <col min="7" max="7" width="16.140625" style="423" customWidth="1"/>
    <col min="8" max="8" width="41.28515625" style="423" customWidth="1"/>
    <col min="9" max="9" width="16.5703125" style="1228" bestFit="1" customWidth="1"/>
    <col min="10" max="10" width="17.5703125" style="1228" customWidth="1"/>
    <col min="11" max="11" width="17.42578125" style="1228" bestFit="1" customWidth="1"/>
    <col min="12" max="12" width="16.42578125" style="423" customWidth="1"/>
    <col min="13" max="14" width="15.42578125" style="423" bestFit="1" customWidth="1"/>
    <col min="15" max="15" width="17.5703125" style="423" customWidth="1"/>
    <col min="16" max="16384" width="9.140625" style="423"/>
  </cols>
  <sheetData>
    <row r="1" spans="1:15" s="366" customFormat="1">
      <c r="A1" s="1795"/>
      <c r="B1" s="1864" t="s">
        <v>465</v>
      </c>
      <c r="C1" s="1865"/>
      <c r="D1" s="1863"/>
      <c r="E1" s="1863"/>
      <c r="H1" s="378" t="s">
        <v>1452</v>
      </c>
      <c r="I1" s="1759"/>
      <c r="J1" s="1759"/>
      <c r="K1" s="1759"/>
    </row>
    <row r="2" spans="1:15" s="366" customFormat="1">
      <c r="A2" s="1795"/>
      <c r="B2" s="1866" t="s">
        <v>1407</v>
      </c>
      <c r="C2" s="1867"/>
      <c r="D2" s="1863"/>
      <c r="E2" s="1863"/>
      <c r="I2" s="1759"/>
      <c r="J2" s="1759"/>
      <c r="K2" s="1759"/>
    </row>
    <row r="3" spans="1:15" s="366" customFormat="1">
      <c r="A3" s="1795"/>
      <c r="B3" s="1866" t="s">
        <v>1792</v>
      </c>
      <c r="C3" s="1867"/>
      <c r="D3" s="1863"/>
      <c r="E3" s="1863"/>
      <c r="I3" s="1759"/>
      <c r="J3" s="1759"/>
      <c r="K3" s="1759"/>
    </row>
    <row r="4" spans="1:15" s="366" customFormat="1">
      <c r="A4" s="1795"/>
      <c r="B4" s="1866" t="s">
        <v>1260</v>
      </c>
      <c r="C4" s="1867"/>
      <c r="D4" s="1863"/>
      <c r="E4" s="1863"/>
      <c r="I4" s="1759"/>
      <c r="J4" s="1759"/>
      <c r="K4" s="1759"/>
    </row>
    <row r="5" spans="1:15" s="366" customFormat="1" ht="13.5" thickBot="1">
      <c r="A5" s="1795"/>
      <c r="B5" s="1800" t="s">
        <v>584</v>
      </c>
      <c r="C5" s="1868"/>
      <c r="I5" s="1759"/>
      <c r="J5" s="1759"/>
      <c r="K5" s="1759"/>
    </row>
    <row r="6" spans="1:15" s="366" customFormat="1">
      <c r="A6" s="1795"/>
      <c r="B6" s="39"/>
      <c r="I6" s="1759"/>
      <c r="J6" s="1759"/>
      <c r="K6" s="1759"/>
    </row>
    <row r="7" spans="1:15" s="366" customFormat="1">
      <c r="A7" s="1795"/>
      <c r="I7" s="1759"/>
      <c r="J7" s="1759"/>
      <c r="K7" s="1759"/>
    </row>
    <row r="8" spans="1:15" s="366" customFormat="1">
      <c r="A8" s="1795" t="s">
        <v>272</v>
      </c>
      <c r="C8" s="1795" t="s">
        <v>586</v>
      </c>
      <c r="D8" s="1795"/>
      <c r="E8" s="1795" t="s">
        <v>580</v>
      </c>
      <c r="F8" s="1795" t="s">
        <v>581</v>
      </c>
      <c r="G8" s="1795" t="s">
        <v>283</v>
      </c>
      <c r="I8" s="1759"/>
      <c r="J8" s="1759"/>
      <c r="K8" s="1759"/>
    </row>
    <row r="9" spans="1:15" s="366" customFormat="1">
      <c r="A9" s="589" t="s">
        <v>1631</v>
      </c>
      <c r="B9" s="589" t="s">
        <v>578</v>
      </c>
      <c r="C9" s="589" t="s">
        <v>583</v>
      </c>
      <c r="D9" s="589"/>
      <c r="E9" s="589" t="s">
        <v>229</v>
      </c>
      <c r="F9" s="589" t="s">
        <v>229</v>
      </c>
      <c r="G9" s="589" t="s">
        <v>698</v>
      </c>
      <c r="I9" s="1759"/>
      <c r="J9" s="1759"/>
      <c r="K9" s="1759"/>
    </row>
    <row r="10" spans="1:15">
      <c r="A10" s="1796">
        <v>1</v>
      </c>
      <c r="B10" s="366"/>
      <c r="C10" s="366"/>
      <c r="D10" s="366"/>
      <c r="E10" s="366"/>
      <c r="F10" s="366"/>
      <c r="G10" s="366"/>
      <c r="H10" s="366"/>
      <c r="I10" s="1759"/>
      <c r="J10" s="1759"/>
      <c r="K10" s="1759"/>
      <c r="L10" s="366"/>
      <c r="M10" s="366"/>
      <c r="N10" s="366"/>
      <c r="O10" s="366"/>
    </row>
    <row r="11" spans="1:15">
      <c r="A11" s="1796">
        <v>2</v>
      </c>
      <c r="B11" s="366"/>
      <c r="C11" s="1795"/>
      <c r="D11" s="366"/>
      <c r="E11" s="1033"/>
      <c r="F11" s="1033"/>
      <c r="G11" s="1759"/>
      <c r="H11" s="366"/>
      <c r="I11" s="1759"/>
      <c r="J11" s="1759"/>
      <c r="K11" s="1759"/>
      <c r="L11" s="366"/>
      <c r="M11" s="366"/>
      <c r="N11" s="366"/>
      <c r="O11" s="366"/>
    </row>
    <row r="12" spans="1:15" ht="15">
      <c r="A12" s="1796">
        <v>3</v>
      </c>
      <c r="B12" s="1843" t="s">
        <v>1655</v>
      </c>
      <c r="C12" s="1795"/>
      <c r="D12" s="366"/>
      <c r="E12" s="1033"/>
      <c r="F12" s="1033"/>
      <c r="G12" s="366"/>
      <c r="H12" s="366"/>
      <c r="I12" s="1759"/>
      <c r="J12" s="1759"/>
      <c r="K12" s="1759"/>
      <c r="L12" s="366"/>
      <c r="M12" s="366"/>
      <c r="N12" s="366"/>
      <c r="O12" s="366"/>
    </row>
    <row r="13" spans="1:15">
      <c r="A13" s="1796">
        <v>4</v>
      </c>
      <c r="B13" s="366"/>
      <c r="C13" s="1795"/>
      <c r="D13" s="366"/>
      <c r="E13" s="1033"/>
      <c r="F13" s="1033"/>
      <c r="G13" s="366"/>
      <c r="H13" s="366"/>
      <c r="I13" s="1759"/>
      <c r="J13" s="1759"/>
      <c r="K13" s="1759"/>
      <c r="L13" s="366"/>
      <c r="M13" s="366"/>
      <c r="N13" s="366"/>
      <c r="O13" s="366"/>
    </row>
    <row r="14" spans="1:15">
      <c r="A14" s="1796">
        <v>5</v>
      </c>
      <c r="B14" s="366"/>
      <c r="C14" s="1795"/>
      <c r="D14" s="366"/>
      <c r="E14" s="1033"/>
      <c r="F14" s="1033"/>
      <c r="G14" s="366"/>
      <c r="H14" s="366"/>
      <c r="I14" s="1759"/>
      <c r="J14" s="1759"/>
      <c r="K14" s="1759"/>
      <c r="L14" s="366"/>
      <c r="M14" s="366"/>
      <c r="N14" s="366"/>
      <c r="O14" s="366"/>
    </row>
    <row r="15" spans="1:15">
      <c r="E15" s="618"/>
      <c r="F15" s="618"/>
    </row>
    <row r="16" spans="1:15">
      <c r="E16" s="618"/>
      <c r="F16" s="618"/>
    </row>
    <row r="17" spans="5:6">
      <c r="E17" s="618"/>
      <c r="F17" s="618"/>
    </row>
    <row r="18" spans="5:6">
      <c r="E18" s="618"/>
      <c r="F18" s="618"/>
    </row>
    <row r="19" spans="5:6">
      <c r="E19" s="618"/>
      <c r="F19" s="618"/>
    </row>
    <row r="20" spans="5:6">
      <c r="E20" s="618"/>
      <c r="F20" s="618"/>
    </row>
    <row r="21" spans="5:6">
      <c r="E21" s="618"/>
      <c r="F21" s="618"/>
    </row>
    <row r="22" spans="5:6">
      <c r="E22" s="618"/>
      <c r="F22" s="618"/>
    </row>
    <row r="23" spans="5:6">
      <c r="E23" s="618"/>
      <c r="F23" s="618"/>
    </row>
    <row r="24" spans="5:6">
      <c r="E24" s="618"/>
      <c r="F24" s="618"/>
    </row>
    <row r="25" spans="5:6">
      <c r="E25" s="618"/>
      <c r="F25" s="618"/>
    </row>
    <row r="26" spans="5:6">
      <c r="E26" s="618"/>
      <c r="F26" s="618"/>
    </row>
    <row r="27" spans="5:6">
      <c r="E27" s="618"/>
      <c r="F27" s="618"/>
    </row>
    <row r="28" spans="5:6">
      <c r="E28" s="618"/>
      <c r="F28" s="618"/>
    </row>
    <row r="29" spans="5:6">
      <c r="E29" s="618"/>
      <c r="F29" s="618"/>
    </row>
    <row r="30" spans="5:6">
      <c r="E30" s="618"/>
      <c r="F30" s="618"/>
    </row>
    <row r="31" spans="5:6">
      <c r="E31" s="618"/>
      <c r="F31" s="618"/>
    </row>
    <row r="32" spans="5:6">
      <c r="E32" s="618"/>
      <c r="F32" s="618"/>
    </row>
    <row r="33" spans="5:6">
      <c r="E33" s="618"/>
      <c r="F33" s="618"/>
    </row>
    <row r="34" spans="5:6">
      <c r="E34" s="618"/>
      <c r="F34" s="618"/>
    </row>
    <row r="35" spans="5:6">
      <c r="E35" s="618"/>
      <c r="F35" s="618"/>
    </row>
    <row r="36" spans="5:6">
      <c r="E36" s="618"/>
      <c r="F36" s="618"/>
    </row>
    <row r="37" spans="5:6">
      <c r="E37" s="618"/>
      <c r="F37" s="618"/>
    </row>
    <row r="38" spans="5:6">
      <c r="E38" s="618"/>
      <c r="F38" s="618"/>
    </row>
    <row r="39" spans="5:6">
      <c r="E39" s="618"/>
      <c r="F39" s="618"/>
    </row>
    <row r="40" spans="5:6">
      <c r="E40" s="618"/>
      <c r="F40" s="618"/>
    </row>
    <row r="41" spans="5:6">
      <c r="E41" s="618"/>
      <c r="F41" s="618"/>
    </row>
    <row r="42" spans="5:6">
      <c r="E42" s="618"/>
      <c r="F42" s="618"/>
    </row>
    <row r="43" spans="5:6">
      <c r="E43" s="618"/>
      <c r="F43" s="618"/>
    </row>
    <row r="44" spans="5:6">
      <c r="E44" s="618"/>
      <c r="F44" s="618"/>
    </row>
    <row r="45" spans="5:6">
      <c r="E45" s="618"/>
      <c r="F45" s="618"/>
    </row>
    <row r="46" spans="5:6">
      <c r="E46" s="618"/>
      <c r="F46" s="618"/>
    </row>
    <row r="47" spans="5:6">
      <c r="E47" s="618"/>
      <c r="F47" s="618"/>
    </row>
    <row r="48" spans="5:6">
      <c r="E48" s="618"/>
      <c r="F48" s="618"/>
    </row>
    <row r="49" spans="5:6">
      <c r="E49" s="618"/>
      <c r="F49" s="618"/>
    </row>
    <row r="50" spans="5:6">
      <c r="E50" s="618"/>
      <c r="F50" s="618"/>
    </row>
    <row r="51" spans="5:6">
      <c r="E51" s="618"/>
      <c r="F51" s="618"/>
    </row>
    <row r="52" spans="5:6">
      <c r="E52" s="618"/>
      <c r="F52" s="618"/>
    </row>
    <row r="53" spans="5:6">
      <c r="E53" s="618"/>
      <c r="F53" s="618"/>
    </row>
    <row r="54" spans="5:6">
      <c r="E54" s="618"/>
      <c r="F54" s="618"/>
    </row>
    <row r="55" spans="5:6">
      <c r="E55" s="618"/>
      <c r="F55" s="618"/>
    </row>
    <row r="56" spans="5:6">
      <c r="E56" s="618"/>
      <c r="F56" s="618"/>
    </row>
    <row r="57" spans="5:6">
      <c r="E57" s="618"/>
      <c r="F57" s="618"/>
    </row>
    <row r="58" spans="5:6">
      <c r="E58" s="618"/>
      <c r="F58" s="618"/>
    </row>
    <row r="59" spans="5:6">
      <c r="E59" s="618"/>
      <c r="F59" s="618"/>
    </row>
    <row r="60" spans="5:6">
      <c r="E60" s="618"/>
      <c r="F60" s="618"/>
    </row>
    <row r="61" spans="5:6">
      <c r="E61" s="618"/>
      <c r="F61" s="618"/>
    </row>
    <row r="62" spans="5:6">
      <c r="E62" s="618"/>
      <c r="F62" s="618"/>
    </row>
    <row r="63" spans="5:6">
      <c r="E63" s="618"/>
      <c r="F63" s="618"/>
    </row>
    <row r="64" spans="5:6">
      <c r="E64" s="618"/>
      <c r="F64" s="618"/>
    </row>
    <row r="65" spans="5:6">
      <c r="E65" s="618"/>
      <c r="F65" s="618"/>
    </row>
    <row r="66" spans="5:6">
      <c r="E66" s="618"/>
      <c r="F66" s="618"/>
    </row>
    <row r="67" spans="5:6">
      <c r="E67" s="618"/>
      <c r="F67" s="618"/>
    </row>
    <row r="68" spans="5:6">
      <c r="E68" s="618"/>
      <c r="F68" s="618"/>
    </row>
    <row r="69" spans="5:6">
      <c r="E69" s="618"/>
      <c r="F69" s="618"/>
    </row>
    <row r="70" spans="5:6">
      <c r="E70" s="618"/>
      <c r="F70" s="618"/>
    </row>
    <row r="71" spans="5:6">
      <c r="E71" s="618"/>
      <c r="F71" s="618"/>
    </row>
    <row r="72" spans="5:6">
      <c r="E72" s="618"/>
      <c r="F72" s="618"/>
    </row>
    <row r="73" spans="5:6">
      <c r="E73" s="618"/>
      <c r="F73" s="618"/>
    </row>
    <row r="74" spans="5:6">
      <c r="E74" s="618"/>
      <c r="F74" s="618"/>
    </row>
    <row r="75" spans="5:6">
      <c r="E75" s="618"/>
      <c r="F75" s="618"/>
    </row>
    <row r="76" spans="5:6">
      <c r="E76" s="618"/>
      <c r="F76" s="618"/>
    </row>
    <row r="77" spans="5:6">
      <c r="E77" s="618"/>
      <c r="F77" s="618"/>
    </row>
    <row r="78" spans="5:6">
      <c r="E78" s="618"/>
      <c r="F78" s="618"/>
    </row>
    <row r="79" spans="5:6">
      <c r="E79" s="618"/>
      <c r="F79" s="618"/>
    </row>
    <row r="80" spans="5:6">
      <c r="E80" s="618"/>
      <c r="F80" s="618"/>
    </row>
    <row r="81" spans="5:6">
      <c r="E81" s="618"/>
      <c r="F81" s="618"/>
    </row>
    <row r="82" spans="5:6">
      <c r="E82" s="618"/>
      <c r="F82" s="618"/>
    </row>
    <row r="83" spans="5:6">
      <c r="E83" s="618"/>
      <c r="F83" s="618"/>
    </row>
    <row r="84" spans="5:6">
      <c r="E84" s="618"/>
      <c r="F84" s="618"/>
    </row>
    <row r="85" spans="5:6">
      <c r="E85" s="618"/>
      <c r="F85" s="618"/>
    </row>
    <row r="86" spans="5:6">
      <c r="E86" s="618"/>
      <c r="F86" s="618"/>
    </row>
    <row r="87" spans="5:6">
      <c r="E87" s="618"/>
      <c r="F87" s="618"/>
    </row>
    <row r="88" spans="5:6">
      <c r="E88" s="618"/>
      <c r="F88" s="618"/>
    </row>
    <row r="89" spans="5:6">
      <c r="E89" s="618"/>
      <c r="F89" s="618"/>
    </row>
    <row r="90" spans="5:6">
      <c r="E90" s="618"/>
      <c r="F90" s="618"/>
    </row>
    <row r="91" spans="5:6">
      <c r="E91" s="618"/>
      <c r="F91" s="618"/>
    </row>
    <row r="92" spans="5:6">
      <c r="E92" s="618"/>
      <c r="F92" s="618"/>
    </row>
    <row r="93" spans="5:6">
      <c r="E93" s="618"/>
      <c r="F93" s="618"/>
    </row>
    <row r="94" spans="5:6">
      <c r="E94" s="618"/>
      <c r="F94" s="618"/>
    </row>
    <row r="95" spans="5:6">
      <c r="E95" s="618"/>
      <c r="F95" s="618"/>
    </row>
    <row r="96" spans="5:6">
      <c r="E96" s="618"/>
      <c r="F96" s="618"/>
    </row>
    <row r="97" spans="5:6">
      <c r="E97" s="618"/>
      <c r="F97" s="618"/>
    </row>
    <row r="98" spans="5:6">
      <c r="E98" s="618"/>
      <c r="F98" s="618"/>
    </row>
    <row r="99" spans="5:6">
      <c r="E99" s="618"/>
      <c r="F99" s="618"/>
    </row>
    <row r="100" spans="5:6">
      <c r="E100" s="618"/>
      <c r="F100" s="618"/>
    </row>
    <row r="101" spans="5:6">
      <c r="E101" s="618"/>
      <c r="F101" s="618"/>
    </row>
    <row r="102" spans="5:6">
      <c r="E102" s="618"/>
      <c r="F102" s="618"/>
    </row>
    <row r="103" spans="5:6">
      <c r="E103" s="618"/>
      <c r="F103" s="618"/>
    </row>
    <row r="104" spans="5:6">
      <c r="E104" s="618"/>
      <c r="F104" s="618"/>
    </row>
    <row r="105" spans="5:6">
      <c r="E105" s="618"/>
      <c r="F105" s="618"/>
    </row>
    <row r="106" spans="5:6">
      <c r="E106" s="618"/>
      <c r="F106" s="618"/>
    </row>
    <row r="107" spans="5:6">
      <c r="E107" s="618"/>
      <c r="F107" s="618"/>
    </row>
    <row r="108" spans="5:6">
      <c r="E108" s="618"/>
      <c r="F108" s="618"/>
    </row>
    <row r="109" spans="5:6">
      <c r="E109" s="618"/>
      <c r="F109" s="618"/>
    </row>
    <row r="110" spans="5:6">
      <c r="E110" s="618"/>
      <c r="F110" s="618"/>
    </row>
    <row r="111" spans="5:6">
      <c r="E111" s="618"/>
      <c r="F111" s="618"/>
    </row>
    <row r="112" spans="5:6">
      <c r="E112" s="618"/>
      <c r="F112" s="618"/>
    </row>
    <row r="113" spans="5:6">
      <c r="E113" s="618"/>
      <c r="F113" s="618"/>
    </row>
    <row r="114" spans="5:6">
      <c r="E114" s="618"/>
      <c r="F114" s="618"/>
    </row>
    <row r="115" spans="5:6">
      <c r="E115" s="618"/>
      <c r="F115" s="618"/>
    </row>
    <row r="116" spans="5:6">
      <c r="E116" s="618"/>
      <c r="F116" s="618"/>
    </row>
    <row r="117" spans="5:6">
      <c r="E117" s="618"/>
      <c r="F117" s="618"/>
    </row>
    <row r="118" spans="5:6">
      <c r="E118" s="618"/>
      <c r="F118" s="618"/>
    </row>
    <row r="119" spans="5:6">
      <c r="E119" s="618"/>
      <c r="F119" s="618"/>
    </row>
    <row r="120" spans="5:6">
      <c r="E120" s="618"/>
      <c r="F120" s="618"/>
    </row>
    <row r="121" spans="5:6">
      <c r="E121" s="618"/>
      <c r="F121" s="618"/>
    </row>
    <row r="122" spans="5:6">
      <c r="E122" s="618"/>
      <c r="F122" s="618"/>
    </row>
    <row r="123" spans="5:6">
      <c r="E123" s="618"/>
      <c r="F123" s="618"/>
    </row>
    <row r="124" spans="5:6">
      <c r="E124" s="618"/>
      <c r="F124" s="618"/>
    </row>
    <row r="125" spans="5:6">
      <c r="E125" s="618"/>
      <c r="F125" s="618"/>
    </row>
    <row r="126" spans="5:6">
      <c r="E126" s="618"/>
      <c r="F126" s="618"/>
    </row>
    <row r="127" spans="5:6">
      <c r="E127" s="618"/>
      <c r="F127" s="618"/>
    </row>
    <row r="128" spans="5:6">
      <c r="E128" s="618"/>
      <c r="F128" s="618"/>
    </row>
    <row r="129" spans="5:6">
      <c r="E129" s="618"/>
      <c r="F129" s="618"/>
    </row>
    <row r="130" spans="5:6">
      <c r="E130" s="618"/>
      <c r="F130" s="618"/>
    </row>
    <row r="131" spans="5:6">
      <c r="E131" s="618"/>
      <c r="F131" s="618"/>
    </row>
    <row r="132" spans="5:6">
      <c r="E132" s="618"/>
      <c r="F132" s="618"/>
    </row>
    <row r="133" spans="5:6">
      <c r="E133" s="618"/>
      <c r="F133" s="618"/>
    </row>
    <row r="134" spans="5:6">
      <c r="E134" s="618"/>
      <c r="F134" s="618"/>
    </row>
    <row r="135" spans="5:6">
      <c r="E135" s="618"/>
      <c r="F135" s="618"/>
    </row>
    <row r="136" spans="5:6">
      <c r="E136" s="618"/>
      <c r="F136" s="618"/>
    </row>
    <row r="137" spans="5:6">
      <c r="E137" s="618"/>
      <c r="F137" s="618"/>
    </row>
    <row r="138" spans="5:6">
      <c r="E138" s="618"/>
      <c r="F138" s="618"/>
    </row>
    <row r="139" spans="5:6">
      <c r="E139" s="618"/>
      <c r="F139" s="618"/>
    </row>
    <row r="140" spans="5:6">
      <c r="E140" s="618"/>
      <c r="F140" s="618"/>
    </row>
    <row r="141" spans="5:6">
      <c r="E141" s="618"/>
      <c r="F141" s="618"/>
    </row>
    <row r="142" spans="5:6">
      <c r="E142" s="618"/>
      <c r="F142" s="618"/>
    </row>
    <row r="143" spans="5:6">
      <c r="E143" s="618"/>
      <c r="F143" s="618"/>
    </row>
    <row r="144" spans="5:6">
      <c r="E144" s="618"/>
      <c r="F144" s="618"/>
    </row>
    <row r="145" spans="5:6">
      <c r="E145" s="618"/>
      <c r="F145" s="618"/>
    </row>
    <row r="146" spans="5:6">
      <c r="E146" s="618"/>
      <c r="F146" s="618"/>
    </row>
    <row r="147" spans="5:6">
      <c r="E147" s="618"/>
      <c r="F147" s="618"/>
    </row>
    <row r="148" spans="5:6">
      <c r="E148" s="618"/>
      <c r="F148" s="618"/>
    </row>
    <row r="149" spans="5:6">
      <c r="E149" s="618"/>
      <c r="F149" s="618"/>
    </row>
    <row r="150" spans="5:6">
      <c r="E150" s="618"/>
      <c r="F150" s="618"/>
    </row>
    <row r="151" spans="5:6">
      <c r="E151" s="618"/>
      <c r="F151" s="618"/>
    </row>
    <row r="152" spans="5:6">
      <c r="E152" s="618"/>
      <c r="F152" s="618"/>
    </row>
    <row r="153" spans="5:6">
      <c r="E153" s="618"/>
      <c r="F153" s="618"/>
    </row>
    <row r="154" spans="5:6">
      <c r="E154" s="618"/>
      <c r="F154" s="618"/>
    </row>
    <row r="155" spans="5:6">
      <c r="E155" s="618"/>
      <c r="F155" s="618"/>
    </row>
    <row r="156" spans="5:6">
      <c r="E156" s="618"/>
      <c r="F156" s="618"/>
    </row>
    <row r="157" spans="5:6">
      <c r="E157" s="618"/>
      <c r="F157" s="618"/>
    </row>
    <row r="158" spans="5:6">
      <c r="E158" s="618"/>
      <c r="F158" s="618"/>
    </row>
    <row r="159" spans="5:6">
      <c r="E159" s="618"/>
      <c r="F159" s="618"/>
    </row>
    <row r="160" spans="5:6">
      <c r="E160" s="618"/>
      <c r="F160" s="618"/>
    </row>
    <row r="161" spans="5:6">
      <c r="E161" s="618"/>
      <c r="F161" s="618"/>
    </row>
    <row r="162" spans="5:6">
      <c r="E162" s="618"/>
      <c r="F162" s="618"/>
    </row>
    <row r="163" spans="5:6">
      <c r="E163" s="618"/>
      <c r="F163" s="618"/>
    </row>
    <row r="164" spans="5:6">
      <c r="E164" s="618"/>
      <c r="F164" s="618"/>
    </row>
    <row r="165" spans="5:6">
      <c r="E165" s="618"/>
      <c r="F165" s="618"/>
    </row>
    <row r="166" spans="5:6">
      <c r="E166" s="618"/>
      <c r="F166" s="618"/>
    </row>
    <row r="167" spans="5:6">
      <c r="E167" s="618"/>
      <c r="F167" s="618"/>
    </row>
    <row r="168" spans="5:6">
      <c r="E168" s="618"/>
      <c r="F168" s="618"/>
    </row>
    <row r="169" spans="5:6">
      <c r="E169" s="618"/>
      <c r="F169" s="618"/>
    </row>
    <row r="170" spans="5:6">
      <c r="E170" s="618"/>
      <c r="F170" s="618"/>
    </row>
    <row r="171" spans="5:6">
      <c r="E171" s="618"/>
      <c r="F171" s="618"/>
    </row>
    <row r="172" spans="5:6">
      <c r="E172" s="618"/>
      <c r="F172" s="618"/>
    </row>
    <row r="173" spans="5:6">
      <c r="E173" s="618"/>
      <c r="F173" s="618"/>
    </row>
    <row r="174" spans="5:6">
      <c r="E174" s="618"/>
      <c r="F174" s="618"/>
    </row>
    <row r="175" spans="5:6">
      <c r="E175" s="618"/>
      <c r="F175" s="618"/>
    </row>
    <row r="176" spans="5:6">
      <c r="E176" s="618"/>
      <c r="F176" s="618"/>
    </row>
    <row r="177" spans="5:6">
      <c r="E177" s="618"/>
      <c r="F177" s="618"/>
    </row>
    <row r="178" spans="5:6">
      <c r="E178" s="618"/>
      <c r="F178" s="618"/>
    </row>
    <row r="179" spans="5:6">
      <c r="E179" s="618"/>
      <c r="F179" s="618"/>
    </row>
    <row r="180" spans="5:6">
      <c r="E180" s="618"/>
      <c r="F180" s="618"/>
    </row>
    <row r="181" spans="5:6">
      <c r="E181" s="618"/>
      <c r="F181" s="618"/>
    </row>
    <row r="182" spans="5:6">
      <c r="E182" s="618"/>
      <c r="F182" s="618"/>
    </row>
    <row r="183" spans="5:6">
      <c r="E183" s="618"/>
      <c r="F183" s="618"/>
    </row>
    <row r="184" spans="5:6">
      <c r="E184" s="618"/>
      <c r="F184" s="618"/>
    </row>
    <row r="185" spans="5:6">
      <c r="E185" s="618"/>
      <c r="F185" s="618"/>
    </row>
    <row r="186" spans="5:6">
      <c r="E186" s="618"/>
      <c r="F186" s="618"/>
    </row>
    <row r="187" spans="5:6">
      <c r="E187" s="618"/>
      <c r="F187" s="618"/>
    </row>
    <row r="188" spans="5:6">
      <c r="E188" s="618"/>
      <c r="F188" s="618"/>
    </row>
    <row r="189" spans="5:6">
      <c r="E189" s="618"/>
      <c r="F189" s="618"/>
    </row>
    <row r="190" spans="5:6">
      <c r="E190" s="618"/>
      <c r="F190" s="618"/>
    </row>
    <row r="191" spans="5:6">
      <c r="E191" s="618"/>
      <c r="F191" s="618"/>
    </row>
    <row r="192" spans="5:6">
      <c r="E192" s="618"/>
      <c r="F192" s="618"/>
    </row>
    <row r="193" spans="5:6">
      <c r="E193" s="618"/>
      <c r="F193" s="618"/>
    </row>
    <row r="194" spans="5:6">
      <c r="E194" s="618"/>
      <c r="F194" s="618"/>
    </row>
    <row r="195" spans="5:6">
      <c r="E195" s="618"/>
      <c r="F195" s="618"/>
    </row>
    <row r="196" spans="5:6">
      <c r="E196" s="618"/>
      <c r="F196" s="618"/>
    </row>
    <row r="197" spans="5:6">
      <c r="E197" s="618"/>
      <c r="F197" s="618"/>
    </row>
    <row r="198" spans="5:6">
      <c r="E198" s="618"/>
      <c r="F198" s="618"/>
    </row>
    <row r="199" spans="5:6">
      <c r="E199" s="618"/>
      <c r="F199" s="618"/>
    </row>
    <row r="200" spans="5:6">
      <c r="E200" s="618"/>
      <c r="F200" s="618"/>
    </row>
    <row r="201" spans="5:6">
      <c r="E201" s="618"/>
      <c r="F201" s="618"/>
    </row>
    <row r="202" spans="5:6">
      <c r="E202" s="618"/>
      <c r="F202" s="618"/>
    </row>
    <row r="203" spans="5:6">
      <c r="E203" s="618"/>
      <c r="F203" s="618"/>
    </row>
    <row r="204" spans="5:6">
      <c r="E204" s="618"/>
      <c r="F204" s="618"/>
    </row>
    <row r="205" spans="5:6">
      <c r="E205" s="618"/>
      <c r="F205" s="618"/>
    </row>
    <row r="206" spans="5:6">
      <c r="E206" s="618"/>
      <c r="F206" s="618"/>
    </row>
    <row r="207" spans="5:6">
      <c r="E207" s="618"/>
      <c r="F207" s="618"/>
    </row>
    <row r="208" spans="5:6">
      <c r="E208" s="618"/>
      <c r="F208" s="618"/>
    </row>
    <row r="209" spans="5:6">
      <c r="E209" s="618"/>
      <c r="F209" s="618"/>
    </row>
    <row r="210" spans="5:6">
      <c r="E210" s="618"/>
      <c r="F210" s="618"/>
    </row>
    <row r="211" spans="5:6">
      <c r="E211" s="618"/>
      <c r="F211" s="618"/>
    </row>
    <row r="212" spans="5:6">
      <c r="E212" s="618"/>
      <c r="F212" s="618"/>
    </row>
    <row r="213" spans="5:6">
      <c r="E213" s="618"/>
      <c r="F213" s="618"/>
    </row>
    <row r="214" spans="5:6">
      <c r="E214" s="618"/>
      <c r="F214" s="618"/>
    </row>
    <row r="215" spans="5:6">
      <c r="E215" s="618"/>
      <c r="F215" s="618"/>
    </row>
    <row r="216" spans="5:6">
      <c r="E216" s="618"/>
      <c r="F216" s="618"/>
    </row>
    <row r="217" spans="5:6">
      <c r="E217" s="618"/>
      <c r="F217" s="618"/>
    </row>
    <row r="218" spans="5:6">
      <c r="E218" s="618"/>
      <c r="F218" s="618"/>
    </row>
    <row r="219" spans="5:6">
      <c r="E219" s="618"/>
      <c r="F219" s="618"/>
    </row>
    <row r="220" spans="5:6">
      <c r="E220" s="618"/>
      <c r="F220" s="618"/>
    </row>
    <row r="221" spans="5:6">
      <c r="E221" s="618"/>
      <c r="F221" s="618"/>
    </row>
    <row r="222" spans="5:6">
      <c r="E222" s="618"/>
      <c r="F222" s="618"/>
    </row>
    <row r="223" spans="5:6">
      <c r="E223" s="618"/>
      <c r="F223" s="618"/>
    </row>
    <row r="224" spans="5:6">
      <c r="E224" s="618"/>
      <c r="F224" s="618"/>
    </row>
    <row r="225" spans="5:6">
      <c r="E225" s="618"/>
      <c r="F225" s="618"/>
    </row>
    <row r="226" spans="5:6">
      <c r="E226" s="618"/>
      <c r="F226" s="618"/>
    </row>
    <row r="227" spans="5:6">
      <c r="E227" s="618"/>
      <c r="F227" s="618"/>
    </row>
    <row r="228" spans="5:6">
      <c r="E228" s="618"/>
      <c r="F228" s="618"/>
    </row>
    <row r="229" spans="5:6">
      <c r="E229" s="618"/>
      <c r="F229" s="618"/>
    </row>
    <row r="230" spans="5:6">
      <c r="E230" s="618"/>
      <c r="F230" s="618"/>
    </row>
    <row r="231" spans="5:6">
      <c r="E231" s="618"/>
      <c r="F231" s="618"/>
    </row>
    <row r="232" spans="5:6">
      <c r="E232" s="618"/>
      <c r="F232" s="618"/>
    </row>
    <row r="233" spans="5:6">
      <c r="E233" s="618"/>
      <c r="F233" s="618"/>
    </row>
    <row r="234" spans="5:6">
      <c r="E234" s="618"/>
      <c r="F234" s="618"/>
    </row>
    <row r="235" spans="5:6">
      <c r="E235" s="618"/>
      <c r="F235" s="618"/>
    </row>
    <row r="236" spans="5:6">
      <c r="E236" s="618"/>
      <c r="F236" s="618"/>
    </row>
    <row r="237" spans="5:6">
      <c r="E237" s="618"/>
      <c r="F237" s="618"/>
    </row>
    <row r="238" spans="5:6">
      <c r="E238" s="618"/>
      <c r="F238" s="618"/>
    </row>
    <row r="239" spans="5:6">
      <c r="E239" s="618"/>
      <c r="F239" s="618"/>
    </row>
    <row r="240" spans="5:6">
      <c r="E240" s="618"/>
      <c r="F240" s="618"/>
    </row>
    <row r="241" spans="5:6">
      <c r="E241" s="618"/>
      <c r="F241" s="618"/>
    </row>
    <row r="242" spans="5:6">
      <c r="E242" s="618"/>
      <c r="F242" s="618"/>
    </row>
    <row r="243" spans="5:6">
      <c r="E243" s="618"/>
      <c r="F243" s="618"/>
    </row>
    <row r="244" spans="5:6">
      <c r="E244" s="618"/>
      <c r="F244" s="618"/>
    </row>
    <row r="245" spans="5:6">
      <c r="E245" s="618"/>
      <c r="F245" s="618"/>
    </row>
    <row r="246" spans="5:6">
      <c r="E246" s="618"/>
      <c r="F246" s="618"/>
    </row>
    <row r="247" spans="5:6">
      <c r="E247" s="618"/>
      <c r="F247" s="618"/>
    </row>
    <row r="248" spans="5:6">
      <c r="E248" s="618"/>
      <c r="F248" s="618"/>
    </row>
    <row r="249" spans="5:6">
      <c r="E249" s="618"/>
      <c r="F249" s="618"/>
    </row>
    <row r="250" spans="5:6">
      <c r="E250" s="618"/>
      <c r="F250" s="618"/>
    </row>
    <row r="251" spans="5:6">
      <c r="E251" s="618"/>
      <c r="F251" s="618"/>
    </row>
    <row r="252" spans="5:6">
      <c r="E252" s="618"/>
      <c r="F252" s="618"/>
    </row>
    <row r="253" spans="5:6">
      <c r="E253" s="618"/>
      <c r="F253" s="618"/>
    </row>
    <row r="254" spans="5:6">
      <c r="E254" s="618"/>
      <c r="F254" s="618"/>
    </row>
    <row r="255" spans="5:6">
      <c r="E255" s="618"/>
      <c r="F255" s="618"/>
    </row>
    <row r="256" spans="5:6">
      <c r="E256" s="618"/>
      <c r="F256" s="618"/>
    </row>
    <row r="257" spans="5:6">
      <c r="E257" s="618"/>
      <c r="F257" s="618"/>
    </row>
    <row r="258" spans="5:6">
      <c r="E258" s="618"/>
      <c r="F258" s="618"/>
    </row>
    <row r="259" spans="5:6">
      <c r="E259" s="618"/>
      <c r="F259" s="618"/>
    </row>
    <row r="260" spans="5:6">
      <c r="E260" s="618"/>
      <c r="F260" s="618"/>
    </row>
    <row r="261" spans="5:6">
      <c r="E261" s="618"/>
      <c r="F261" s="618"/>
    </row>
    <row r="262" spans="5:6">
      <c r="E262" s="618"/>
      <c r="F262" s="618"/>
    </row>
    <row r="263" spans="5:6">
      <c r="E263" s="618"/>
      <c r="F263" s="618"/>
    </row>
    <row r="264" spans="5:6">
      <c r="E264" s="618"/>
      <c r="F264" s="618"/>
    </row>
    <row r="265" spans="5:6">
      <c r="E265" s="618"/>
      <c r="F265" s="618"/>
    </row>
    <row r="266" spans="5:6">
      <c r="E266" s="618"/>
      <c r="F266" s="618"/>
    </row>
    <row r="267" spans="5:6">
      <c r="E267" s="618"/>
      <c r="F267" s="618"/>
    </row>
    <row r="268" spans="5:6">
      <c r="E268" s="618"/>
      <c r="F268" s="618"/>
    </row>
    <row r="269" spans="5:6">
      <c r="E269" s="618"/>
      <c r="F269" s="618"/>
    </row>
    <row r="270" spans="5:6">
      <c r="E270" s="618"/>
      <c r="F270" s="618"/>
    </row>
    <row r="271" spans="5:6">
      <c r="E271" s="618"/>
      <c r="F271" s="618"/>
    </row>
    <row r="272" spans="5:6">
      <c r="E272" s="618"/>
      <c r="F272" s="618"/>
    </row>
    <row r="273" spans="5:6">
      <c r="E273" s="618"/>
      <c r="F273" s="618"/>
    </row>
    <row r="274" spans="5:6">
      <c r="E274" s="618"/>
      <c r="F274" s="618"/>
    </row>
    <row r="275" spans="5:6">
      <c r="E275" s="618"/>
      <c r="F275" s="618"/>
    </row>
    <row r="276" spans="5:6">
      <c r="E276" s="618"/>
      <c r="F276" s="618"/>
    </row>
    <row r="277" spans="5:6">
      <c r="E277" s="618"/>
      <c r="F277" s="618"/>
    </row>
    <row r="278" spans="5:6">
      <c r="E278" s="618"/>
      <c r="F278" s="618"/>
    </row>
    <row r="279" spans="5:6">
      <c r="E279" s="618"/>
      <c r="F279" s="618"/>
    </row>
    <row r="280" spans="5:6">
      <c r="E280" s="618"/>
      <c r="F280" s="618"/>
    </row>
    <row r="281" spans="5:6">
      <c r="E281" s="618"/>
      <c r="F281" s="618"/>
    </row>
    <row r="282" spans="5:6">
      <c r="E282" s="618"/>
      <c r="F282" s="618"/>
    </row>
    <row r="283" spans="5:6">
      <c r="E283" s="618"/>
      <c r="F283" s="618"/>
    </row>
    <row r="284" spans="5:6">
      <c r="E284" s="618"/>
      <c r="F284" s="618"/>
    </row>
    <row r="285" spans="5:6">
      <c r="E285" s="618"/>
      <c r="F285" s="618"/>
    </row>
    <row r="286" spans="5:6">
      <c r="E286" s="618"/>
      <c r="F286" s="618"/>
    </row>
    <row r="287" spans="5:6">
      <c r="E287" s="618"/>
      <c r="F287" s="618"/>
    </row>
    <row r="288" spans="5:6">
      <c r="E288" s="618"/>
      <c r="F288" s="618"/>
    </row>
    <row r="289" spans="5:6">
      <c r="E289" s="618"/>
      <c r="F289" s="618"/>
    </row>
    <row r="290" spans="5:6">
      <c r="E290" s="618"/>
      <c r="F290" s="618"/>
    </row>
    <row r="291" spans="5:6">
      <c r="E291" s="618"/>
      <c r="F291" s="618"/>
    </row>
    <row r="292" spans="5:6">
      <c r="E292" s="618"/>
      <c r="F292" s="618"/>
    </row>
    <row r="293" spans="5:6">
      <c r="E293" s="618"/>
      <c r="F293" s="618"/>
    </row>
    <row r="294" spans="5:6">
      <c r="E294" s="618"/>
      <c r="F294" s="618"/>
    </row>
    <row r="295" spans="5:6">
      <c r="E295" s="618"/>
      <c r="F295" s="618"/>
    </row>
    <row r="296" spans="5:6">
      <c r="E296" s="618"/>
      <c r="F296" s="618"/>
    </row>
    <row r="297" spans="5:6">
      <c r="E297" s="618"/>
      <c r="F297" s="618"/>
    </row>
    <row r="298" spans="5:6">
      <c r="E298" s="618"/>
      <c r="F298" s="618"/>
    </row>
    <row r="299" spans="5:6">
      <c r="E299" s="618"/>
      <c r="F299" s="618"/>
    </row>
    <row r="300" spans="5:6">
      <c r="E300" s="618"/>
      <c r="F300" s="618"/>
    </row>
    <row r="301" spans="5:6">
      <c r="E301" s="618"/>
      <c r="F301" s="618"/>
    </row>
    <row r="302" spans="5:6">
      <c r="E302" s="618"/>
      <c r="F302" s="618"/>
    </row>
    <row r="303" spans="5:6">
      <c r="E303" s="618"/>
      <c r="F303" s="618"/>
    </row>
    <row r="304" spans="5:6">
      <c r="E304" s="618"/>
      <c r="F304" s="618"/>
    </row>
    <row r="305" spans="5:6">
      <c r="E305" s="618"/>
      <c r="F305" s="618"/>
    </row>
    <row r="306" spans="5:6">
      <c r="E306" s="618"/>
      <c r="F306" s="618"/>
    </row>
    <row r="307" spans="5:6">
      <c r="E307" s="618"/>
      <c r="F307" s="618"/>
    </row>
    <row r="308" spans="5:6">
      <c r="E308" s="618"/>
      <c r="F308" s="618"/>
    </row>
    <row r="309" spans="5:6">
      <c r="E309" s="618"/>
      <c r="F309" s="618"/>
    </row>
    <row r="310" spans="5:6">
      <c r="E310" s="618"/>
      <c r="F310" s="618"/>
    </row>
    <row r="311" spans="5:6">
      <c r="E311" s="618"/>
      <c r="F311" s="618"/>
    </row>
    <row r="312" spans="5:6">
      <c r="E312" s="618"/>
      <c r="F312" s="618"/>
    </row>
    <row r="313" spans="5:6">
      <c r="E313" s="618"/>
      <c r="F313" s="618"/>
    </row>
    <row r="314" spans="5:6">
      <c r="E314" s="618"/>
      <c r="F314" s="618"/>
    </row>
    <row r="315" spans="5:6">
      <c r="E315" s="618"/>
      <c r="F315" s="618"/>
    </row>
    <row r="316" spans="5:6">
      <c r="E316" s="618"/>
      <c r="F316" s="618"/>
    </row>
    <row r="317" spans="5:6">
      <c r="E317" s="618"/>
      <c r="F317" s="618"/>
    </row>
    <row r="318" spans="5:6">
      <c r="E318" s="618"/>
      <c r="F318" s="618"/>
    </row>
    <row r="319" spans="5:6">
      <c r="E319" s="618"/>
      <c r="F319" s="618"/>
    </row>
    <row r="320" spans="5:6">
      <c r="E320" s="618"/>
      <c r="F320" s="618"/>
    </row>
    <row r="321" spans="5:6">
      <c r="E321" s="618"/>
      <c r="F321" s="618"/>
    </row>
    <row r="322" spans="5:6">
      <c r="E322" s="618"/>
      <c r="F322" s="618"/>
    </row>
    <row r="323" spans="5:6">
      <c r="E323" s="618"/>
      <c r="F323" s="618"/>
    </row>
    <row r="324" spans="5:6">
      <c r="E324" s="618"/>
      <c r="F324" s="618"/>
    </row>
    <row r="325" spans="5:6">
      <c r="E325" s="618"/>
      <c r="F325" s="618"/>
    </row>
    <row r="326" spans="5:6">
      <c r="E326" s="618"/>
      <c r="F326" s="618"/>
    </row>
    <row r="327" spans="5:6">
      <c r="E327" s="618"/>
      <c r="F327" s="618"/>
    </row>
    <row r="328" spans="5:6">
      <c r="E328" s="618"/>
      <c r="F328" s="618"/>
    </row>
    <row r="329" spans="5:6">
      <c r="E329" s="618"/>
      <c r="F329" s="618"/>
    </row>
    <row r="330" spans="5:6">
      <c r="E330" s="618"/>
      <c r="F330" s="618"/>
    </row>
    <row r="331" spans="5:6">
      <c r="E331" s="618"/>
      <c r="F331" s="618"/>
    </row>
    <row r="332" spans="5:6">
      <c r="E332" s="618"/>
      <c r="F332" s="618"/>
    </row>
    <row r="333" spans="5:6">
      <c r="E333" s="618"/>
      <c r="F333" s="618"/>
    </row>
    <row r="334" spans="5:6">
      <c r="E334" s="618"/>
      <c r="F334" s="618"/>
    </row>
    <row r="335" spans="5:6">
      <c r="E335" s="618"/>
      <c r="F335" s="618"/>
    </row>
    <row r="336" spans="5:6">
      <c r="E336" s="618"/>
      <c r="F336" s="618"/>
    </row>
    <row r="337" spans="5:6">
      <c r="E337" s="618"/>
      <c r="F337" s="618"/>
    </row>
    <row r="338" spans="5:6">
      <c r="E338" s="618"/>
      <c r="F338" s="618"/>
    </row>
    <row r="339" spans="5:6">
      <c r="E339" s="618"/>
      <c r="F339" s="618"/>
    </row>
    <row r="340" spans="5:6">
      <c r="E340" s="618"/>
      <c r="F340" s="618"/>
    </row>
    <row r="341" spans="5:6">
      <c r="E341" s="618"/>
      <c r="F341" s="618"/>
    </row>
    <row r="342" spans="5:6">
      <c r="E342" s="618"/>
      <c r="F342" s="618"/>
    </row>
    <row r="343" spans="5:6">
      <c r="E343" s="618"/>
      <c r="F343" s="618"/>
    </row>
    <row r="344" spans="5:6">
      <c r="E344" s="618"/>
      <c r="F344" s="618"/>
    </row>
    <row r="345" spans="5:6">
      <c r="E345" s="618"/>
      <c r="F345" s="618"/>
    </row>
    <row r="346" spans="5:6">
      <c r="E346" s="618"/>
      <c r="F346" s="618"/>
    </row>
    <row r="347" spans="5:6">
      <c r="E347" s="618"/>
      <c r="F347" s="618"/>
    </row>
    <row r="348" spans="5:6">
      <c r="E348" s="618"/>
      <c r="F348" s="618"/>
    </row>
    <row r="349" spans="5:6">
      <c r="E349" s="618"/>
      <c r="F349" s="618"/>
    </row>
    <row r="350" spans="5:6">
      <c r="E350" s="618"/>
      <c r="F350" s="618"/>
    </row>
    <row r="351" spans="5:6">
      <c r="E351" s="618"/>
      <c r="F351" s="618"/>
    </row>
    <row r="352" spans="5:6">
      <c r="E352" s="618"/>
      <c r="F352" s="618"/>
    </row>
    <row r="353" spans="5:6">
      <c r="E353" s="618"/>
      <c r="F353" s="618"/>
    </row>
    <row r="354" spans="5:6">
      <c r="E354" s="618"/>
      <c r="F354" s="618"/>
    </row>
    <row r="355" spans="5:6">
      <c r="E355" s="618"/>
      <c r="F355" s="618"/>
    </row>
    <row r="356" spans="5:6">
      <c r="E356" s="618"/>
      <c r="F356" s="618"/>
    </row>
    <row r="357" spans="5:6">
      <c r="E357" s="618"/>
      <c r="F357" s="618"/>
    </row>
    <row r="358" spans="5:6">
      <c r="E358" s="618"/>
      <c r="F358" s="618"/>
    </row>
    <row r="359" spans="5:6">
      <c r="E359" s="618"/>
      <c r="F359" s="618"/>
    </row>
    <row r="360" spans="5:6">
      <c r="E360" s="618"/>
      <c r="F360" s="618"/>
    </row>
    <row r="361" spans="5:6">
      <c r="E361" s="618"/>
      <c r="F361" s="618"/>
    </row>
    <row r="362" spans="5:6">
      <c r="E362" s="618"/>
      <c r="F362" s="618"/>
    </row>
    <row r="363" spans="5:6">
      <c r="E363" s="618"/>
      <c r="F363" s="618"/>
    </row>
    <row r="364" spans="5:6">
      <c r="E364" s="618"/>
      <c r="F364" s="618"/>
    </row>
    <row r="365" spans="5:6">
      <c r="E365" s="618"/>
      <c r="F365" s="618"/>
    </row>
    <row r="366" spans="5:6">
      <c r="E366" s="618"/>
      <c r="F366" s="618"/>
    </row>
    <row r="367" spans="5:6">
      <c r="E367" s="618"/>
      <c r="F367" s="618"/>
    </row>
    <row r="368" spans="5:6">
      <c r="E368" s="618"/>
      <c r="F368" s="618"/>
    </row>
    <row r="369" spans="5:6">
      <c r="E369" s="618"/>
      <c r="F369" s="618"/>
    </row>
    <row r="370" spans="5:6">
      <c r="E370" s="618"/>
      <c r="F370" s="618"/>
    </row>
    <row r="371" spans="5:6">
      <c r="E371" s="618"/>
      <c r="F371" s="618"/>
    </row>
    <row r="372" spans="5:6">
      <c r="E372" s="618"/>
      <c r="F372" s="618"/>
    </row>
    <row r="373" spans="5:6">
      <c r="E373" s="618"/>
      <c r="F373" s="618"/>
    </row>
    <row r="374" spans="5:6">
      <c r="E374" s="618"/>
      <c r="F374" s="618"/>
    </row>
    <row r="375" spans="5:6">
      <c r="E375" s="618"/>
      <c r="F375" s="618"/>
    </row>
    <row r="376" spans="5:6">
      <c r="E376" s="618"/>
      <c r="F376" s="618"/>
    </row>
    <row r="377" spans="5:6">
      <c r="E377" s="618"/>
      <c r="F377" s="618"/>
    </row>
    <row r="378" spans="5:6">
      <c r="E378" s="618"/>
      <c r="F378" s="618"/>
    </row>
    <row r="379" spans="5:6">
      <c r="E379" s="618"/>
      <c r="F379" s="618"/>
    </row>
    <row r="380" spans="5:6">
      <c r="E380" s="618"/>
      <c r="F380" s="618"/>
    </row>
    <row r="381" spans="5:6">
      <c r="E381" s="618"/>
      <c r="F381" s="618"/>
    </row>
    <row r="382" spans="5:6">
      <c r="E382" s="618"/>
      <c r="F382" s="618"/>
    </row>
    <row r="383" spans="5:6">
      <c r="E383" s="618"/>
      <c r="F383" s="618"/>
    </row>
    <row r="384" spans="5:6">
      <c r="E384" s="618"/>
      <c r="F384" s="618"/>
    </row>
    <row r="385" spans="5:6">
      <c r="E385" s="618"/>
      <c r="F385" s="618"/>
    </row>
    <row r="386" spans="5:6">
      <c r="E386" s="618"/>
      <c r="F386" s="618"/>
    </row>
    <row r="387" spans="5:6">
      <c r="E387" s="618"/>
      <c r="F387" s="618"/>
    </row>
    <row r="388" spans="5:6">
      <c r="E388" s="618"/>
      <c r="F388" s="618"/>
    </row>
    <row r="389" spans="5:6">
      <c r="E389" s="618"/>
      <c r="F389" s="618"/>
    </row>
    <row r="390" spans="5:6">
      <c r="E390" s="618"/>
      <c r="F390" s="618"/>
    </row>
    <row r="391" spans="5:6">
      <c r="E391" s="618"/>
      <c r="F391" s="618"/>
    </row>
    <row r="392" spans="5:6">
      <c r="E392" s="618"/>
      <c r="F392" s="618"/>
    </row>
    <row r="393" spans="5:6">
      <c r="E393" s="618"/>
      <c r="F393" s="618"/>
    </row>
    <row r="394" spans="5:6">
      <c r="E394" s="618"/>
      <c r="F394" s="618"/>
    </row>
    <row r="395" spans="5:6">
      <c r="E395" s="618"/>
      <c r="F395" s="618"/>
    </row>
    <row r="396" spans="5:6">
      <c r="E396" s="618"/>
      <c r="F396" s="618"/>
    </row>
    <row r="397" spans="5:6">
      <c r="E397" s="618"/>
      <c r="F397" s="618"/>
    </row>
    <row r="398" spans="5:6">
      <c r="E398" s="618"/>
      <c r="F398" s="618"/>
    </row>
    <row r="399" spans="5:6">
      <c r="E399" s="618"/>
      <c r="F399" s="618"/>
    </row>
    <row r="400" spans="5:6">
      <c r="E400" s="618"/>
      <c r="F400" s="618"/>
    </row>
    <row r="401" spans="5:6">
      <c r="E401" s="618"/>
      <c r="F401" s="618"/>
    </row>
    <row r="402" spans="5:6">
      <c r="E402" s="618"/>
      <c r="F402" s="618"/>
    </row>
    <row r="403" spans="5:6">
      <c r="E403" s="618"/>
      <c r="F403" s="618"/>
    </row>
    <row r="404" spans="5:6">
      <c r="E404" s="618"/>
      <c r="F404" s="618"/>
    </row>
    <row r="405" spans="5:6">
      <c r="E405" s="618"/>
      <c r="F405" s="618"/>
    </row>
    <row r="406" spans="5:6">
      <c r="E406" s="618"/>
      <c r="F406" s="618"/>
    </row>
    <row r="407" spans="5:6">
      <c r="E407" s="618"/>
      <c r="F407" s="618"/>
    </row>
    <row r="408" spans="5:6">
      <c r="E408" s="618"/>
      <c r="F408" s="618"/>
    </row>
    <row r="409" spans="5:6">
      <c r="E409" s="618"/>
      <c r="F409" s="618"/>
    </row>
    <row r="410" spans="5:6">
      <c r="E410" s="618"/>
      <c r="F410" s="618"/>
    </row>
    <row r="411" spans="5:6">
      <c r="E411" s="618"/>
      <c r="F411" s="618"/>
    </row>
    <row r="412" spans="5:6">
      <c r="E412" s="618"/>
      <c r="F412" s="618"/>
    </row>
    <row r="413" spans="5:6">
      <c r="E413" s="618"/>
      <c r="F413" s="618"/>
    </row>
    <row r="414" spans="5:6">
      <c r="E414" s="618"/>
      <c r="F414" s="618"/>
    </row>
    <row r="415" spans="5:6">
      <c r="E415" s="618"/>
      <c r="F415" s="618"/>
    </row>
    <row r="416" spans="5:6">
      <c r="E416" s="618"/>
      <c r="F416" s="618"/>
    </row>
    <row r="417" spans="5:6">
      <c r="E417" s="618"/>
      <c r="F417" s="618"/>
    </row>
    <row r="418" spans="5:6">
      <c r="E418" s="618"/>
      <c r="F418" s="618"/>
    </row>
    <row r="419" spans="5:6">
      <c r="E419" s="618"/>
      <c r="F419" s="618"/>
    </row>
    <row r="420" spans="5:6">
      <c r="E420" s="618"/>
      <c r="F420" s="618"/>
    </row>
    <row r="421" spans="5:6">
      <c r="E421" s="618"/>
      <c r="F421" s="618"/>
    </row>
    <row r="422" spans="5:6">
      <c r="E422" s="618"/>
      <c r="F422" s="618"/>
    </row>
    <row r="423" spans="5:6">
      <c r="E423" s="618"/>
      <c r="F423" s="618"/>
    </row>
    <row r="424" spans="5:6">
      <c r="E424" s="618"/>
      <c r="F424" s="618"/>
    </row>
    <row r="425" spans="5:6">
      <c r="E425" s="618"/>
      <c r="F425" s="618"/>
    </row>
    <row r="426" spans="5:6">
      <c r="E426" s="618"/>
      <c r="F426" s="618"/>
    </row>
    <row r="427" spans="5:6">
      <c r="E427" s="618"/>
      <c r="F427" s="618"/>
    </row>
    <row r="428" spans="5:6">
      <c r="E428" s="618"/>
      <c r="F428" s="618"/>
    </row>
    <row r="429" spans="5:6">
      <c r="E429" s="618"/>
      <c r="F429" s="618"/>
    </row>
    <row r="430" spans="5:6">
      <c r="E430" s="618"/>
      <c r="F430" s="618"/>
    </row>
    <row r="431" spans="5:6">
      <c r="E431" s="618"/>
      <c r="F431" s="618"/>
    </row>
    <row r="432" spans="5:6">
      <c r="E432" s="618"/>
      <c r="F432" s="618"/>
    </row>
    <row r="433" spans="5:6">
      <c r="E433" s="618"/>
      <c r="F433" s="618"/>
    </row>
    <row r="434" spans="5:6">
      <c r="E434" s="618"/>
      <c r="F434" s="618"/>
    </row>
    <row r="435" spans="5:6">
      <c r="E435" s="618"/>
      <c r="F435" s="618"/>
    </row>
    <row r="436" spans="5:6">
      <c r="E436" s="618"/>
      <c r="F436" s="618"/>
    </row>
    <row r="437" spans="5:6">
      <c r="E437" s="618"/>
      <c r="F437" s="618"/>
    </row>
    <row r="438" spans="5:6">
      <c r="E438" s="618"/>
      <c r="F438" s="618"/>
    </row>
    <row r="439" spans="5:6">
      <c r="E439" s="618"/>
      <c r="F439" s="618"/>
    </row>
    <row r="440" spans="5:6">
      <c r="E440" s="618"/>
      <c r="F440" s="618"/>
    </row>
    <row r="441" spans="5:6">
      <c r="E441" s="618"/>
      <c r="F441" s="618"/>
    </row>
    <row r="442" spans="5:6">
      <c r="E442" s="618"/>
      <c r="F442" s="618"/>
    </row>
    <row r="443" spans="5:6">
      <c r="E443" s="618"/>
      <c r="F443" s="618"/>
    </row>
    <row r="444" spans="5:6">
      <c r="E444" s="618"/>
      <c r="F444" s="618"/>
    </row>
    <row r="445" spans="5:6">
      <c r="E445" s="618"/>
      <c r="F445" s="618"/>
    </row>
    <row r="446" spans="5:6">
      <c r="E446" s="618"/>
      <c r="F446" s="618"/>
    </row>
    <row r="447" spans="5:6">
      <c r="E447" s="618"/>
      <c r="F447" s="618"/>
    </row>
    <row r="448" spans="5:6">
      <c r="E448" s="618"/>
      <c r="F448" s="618"/>
    </row>
    <row r="449" spans="5:6">
      <c r="E449" s="618"/>
      <c r="F449" s="618"/>
    </row>
    <row r="450" spans="5:6">
      <c r="E450" s="618"/>
      <c r="F450" s="618"/>
    </row>
    <row r="451" spans="5:6">
      <c r="E451" s="618"/>
      <c r="F451" s="618"/>
    </row>
    <row r="452" spans="5:6">
      <c r="E452" s="618"/>
      <c r="F452" s="618"/>
    </row>
    <row r="453" spans="5:6">
      <c r="E453" s="618"/>
      <c r="F453" s="618"/>
    </row>
    <row r="454" spans="5:6">
      <c r="E454" s="618"/>
      <c r="F454" s="618"/>
    </row>
    <row r="455" spans="5:6">
      <c r="E455" s="618"/>
      <c r="F455" s="618"/>
    </row>
    <row r="456" spans="5:6">
      <c r="E456" s="618"/>
      <c r="F456" s="618"/>
    </row>
    <row r="457" spans="5:6">
      <c r="E457" s="618"/>
      <c r="F457" s="618"/>
    </row>
    <row r="458" spans="5:6">
      <c r="E458" s="618"/>
      <c r="F458" s="618"/>
    </row>
    <row r="459" spans="5:6">
      <c r="E459" s="618"/>
      <c r="F459" s="618"/>
    </row>
    <row r="460" spans="5:6">
      <c r="E460" s="618"/>
      <c r="F460" s="618"/>
    </row>
    <row r="461" spans="5:6">
      <c r="E461" s="618"/>
      <c r="F461" s="618"/>
    </row>
    <row r="462" spans="5:6">
      <c r="E462" s="618"/>
      <c r="F462" s="618"/>
    </row>
    <row r="463" spans="5:6">
      <c r="E463" s="618"/>
      <c r="F463" s="618"/>
    </row>
    <row r="464" spans="5:6">
      <c r="E464" s="618"/>
      <c r="F464" s="618"/>
    </row>
    <row r="465" spans="5:6">
      <c r="E465" s="618"/>
      <c r="F465" s="618"/>
    </row>
    <row r="466" spans="5:6">
      <c r="E466" s="618"/>
      <c r="F466" s="618"/>
    </row>
    <row r="467" spans="5:6">
      <c r="E467" s="618"/>
      <c r="F467" s="618"/>
    </row>
    <row r="468" spans="5:6">
      <c r="E468" s="618"/>
      <c r="F468" s="618"/>
    </row>
    <row r="469" spans="5:6">
      <c r="E469" s="618"/>
      <c r="F469" s="618"/>
    </row>
    <row r="470" spans="5:6">
      <c r="E470" s="618"/>
      <c r="F470" s="618"/>
    </row>
    <row r="471" spans="5:6">
      <c r="E471" s="618"/>
      <c r="F471" s="618"/>
    </row>
    <row r="472" spans="5:6">
      <c r="E472" s="618"/>
      <c r="F472" s="618"/>
    </row>
    <row r="473" spans="5:6">
      <c r="E473" s="618"/>
      <c r="F473" s="618"/>
    </row>
    <row r="474" spans="5:6">
      <c r="E474" s="618"/>
      <c r="F474" s="618"/>
    </row>
    <row r="475" spans="5:6">
      <c r="E475" s="618"/>
      <c r="F475" s="618"/>
    </row>
    <row r="476" spans="5:6">
      <c r="E476" s="618"/>
      <c r="F476" s="618"/>
    </row>
    <row r="477" spans="5:6">
      <c r="E477" s="618"/>
      <c r="F477" s="618"/>
    </row>
    <row r="478" spans="5:6">
      <c r="E478" s="618"/>
      <c r="F478" s="618"/>
    </row>
    <row r="479" spans="5:6">
      <c r="E479" s="618"/>
      <c r="F479" s="618"/>
    </row>
    <row r="480" spans="5:6">
      <c r="E480" s="618"/>
      <c r="F480" s="618"/>
    </row>
    <row r="481" spans="5:6">
      <c r="E481" s="618"/>
      <c r="F481" s="618"/>
    </row>
    <row r="482" spans="5:6">
      <c r="E482" s="618"/>
      <c r="F482" s="618"/>
    </row>
    <row r="483" spans="5:6">
      <c r="E483" s="618"/>
      <c r="F483" s="618"/>
    </row>
    <row r="484" spans="5:6">
      <c r="E484" s="618"/>
      <c r="F484" s="618"/>
    </row>
    <row r="485" spans="5:6">
      <c r="E485" s="618"/>
      <c r="F485" s="618"/>
    </row>
    <row r="486" spans="5:6">
      <c r="E486" s="618"/>
      <c r="F486" s="618"/>
    </row>
    <row r="487" spans="5:6">
      <c r="E487" s="618"/>
      <c r="F487" s="618"/>
    </row>
    <row r="488" spans="5:6">
      <c r="E488" s="618"/>
      <c r="F488" s="618"/>
    </row>
    <row r="489" spans="5:6">
      <c r="E489" s="618"/>
      <c r="F489" s="618"/>
    </row>
    <row r="490" spans="5:6">
      <c r="E490" s="618"/>
      <c r="F490" s="618"/>
    </row>
    <row r="491" spans="5:6">
      <c r="E491" s="618"/>
      <c r="F491" s="618"/>
    </row>
    <row r="492" spans="5:6">
      <c r="E492" s="618"/>
      <c r="F492" s="618"/>
    </row>
    <row r="493" spans="5:6">
      <c r="E493" s="618"/>
      <c r="F493" s="618"/>
    </row>
    <row r="494" spans="5:6">
      <c r="E494" s="618"/>
      <c r="F494" s="618"/>
    </row>
    <row r="495" spans="5:6">
      <c r="E495" s="618"/>
      <c r="F495" s="618"/>
    </row>
    <row r="496" spans="5:6">
      <c r="E496" s="618"/>
      <c r="F496" s="618"/>
    </row>
    <row r="497" spans="5:6">
      <c r="E497" s="618"/>
      <c r="F497" s="618"/>
    </row>
    <row r="498" spans="5:6">
      <c r="E498" s="618"/>
      <c r="F498" s="618"/>
    </row>
    <row r="499" spans="5:6">
      <c r="E499" s="618"/>
      <c r="F499" s="618"/>
    </row>
    <row r="500" spans="5:6">
      <c r="E500" s="618"/>
      <c r="F500" s="618"/>
    </row>
    <row r="501" spans="5:6">
      <c r="E501" s="618"/>
      <c r="F501" s="618"/>
    </row>
    <row r="502" spans="5:6">
      <c r="E502" s="618"/>
      <c r="F502" s="618"/>
    </row>
    <row r="503" spans="5:6">
      <c r="E503" s="618"/>
      <c r="F503" s="618"/>
    </row>
    <row r="504" spans="5:6">
      <c r="E504" s="618"/>
      <c r="F504" s="618"/>
    </row>
    <row r="505" spans="5:6">
      <c r="E505" s="618"/>
      <c r="F505" s="618"/>
    </row>
    <row r="506" spans="5:6">
      <c r="E506" s="618"/>
      <c r="F506" s="618"/>
    </row>
    <row r="507" spans="5:6">
      <c r="E507" s="618"/>
      <c r="F507" s="618"/>
    </row>
    <row r="508" spans="5:6">
      <c r="E508" s="618"/>
      <c r="F508" s="618"/>
    </row>
    <row r="509" spans="5:6">
      <c r="E509" s="618"/>
      <c r="F509" s="618"/>
    </row>
    <row r="510" spans="5:6">
      <c r="E510" s="618"/>
      <c r="F510" s="618"/>
    </row>
    <row r="511" spans="5:6">
      <c r="E511" s="618"/>
      <c r="F511" s="618"/>
    </row>
    <row r="512" spans="5:6">
      <c r="E512" s="618"/>
      <c r="F512" s="618"/>
    </row>
    <row r="513" spans="5:6">
      <c r="E513" s="618"/>
      <c r="F513" s="618"/>
    </row>
    <row r="514" spans="5:6">
      <c r="E514" s="618"/>
      <c r="F514" s="618"/>
    </row>
    <row r="515" spans="5:6">
      <c r="E515" s="618"/>
      <c r="F515" s="618"/>
    </row>
    <row r="516" spans="5:6">
      <c r="E516" s="618"/>
      <c r="F516" s="618"/>
    </row>
    <row r="517" spans="5:6">
      <c r="E517" s="618"/>
      <c r="F517" s="618"/>
    </row>
    <row r="518" spans="5:6">
      <c r="E518" s="618"/>
      <c r="F518" s="618"/>
    </row>
    <row r="519" spans="5:6">
      <c r="E519" s="618"/>
      <c r="F519" s="618"/>
    </row>
    <row r="520" spans="5:6">
      <c r="E520" s="618"/>
      <c r="F520" s="618"/>
    </row>
    <row r="521" spans="5:6">
      <c r="E521" s="618"/>
      <c r="F521" s="618"/>
    </row>
    <row r="522" spans="5:6">
      <c r="E522" s="618"/>
      <c r="F522" s="618"/>
    </row>
    <row r="523" spans="5:6">
      <c r="E523" s="618"/>
      <c r="F523" s="618"/>
    </row>
    <row r="524" spans="5:6">
      <c r="E524" s="618"/>
      <c r="F524" s="618"/>
    </row>
    <row r="525" spans="5:6">
      <c r="E525" s="618"/>
      <c r="F525" s="618"/>
    </row>
    <row r="526" spans="5:6">
      <c r="E526" s="618"/>
      <c r="F526" s="618"/>
    </row>
    <row r="527" spans="5:6">
      <c r="E527" s="618"/>
      <c r="F527" s="618"/>
    </row>
    <row r="528" spans="5:6">
      <c r="E528" s="618"/>
      <c r="F528" s="618"/>
    </row>
    <row r="529" spans="5:6">
      <c r="E529" s="618"/>
      <c r="F529" s="618"/>
    </row>
    <row r="530" spans="5:6">
      <c r="E530" s="618"/>
      <c r="F530" s="618"/>
    </row>
    <row r="531" spans="5:6">
      <c r="E531" s="618"/>
      <c r="F531" s="618"/>
    </row>
    <row r="532" spans="5:6">
      <c r="E532" s="618"/>
      <c r="F532" s="618"/>
    </row>
    <row r="533" spans="5:6">
      <c r="E533" s="618"/>
      <c r="F533" s="618"/>
    </row>
    <row r="534" spans="5:6">
      <c r="E534" s="618"/>
      <c r="F534" s="618"/>
    </row>
    <row r="535" spans="5:6">
      <c r="E535" s="618"/>
      <c r="F535" s="618"/>
    </row>
    <row r="536" spans="5:6">
      <c r="E536" s="618"/>
      <c r="F536" s="618"/>
    </row>
    <row r="537" spans="5:6">
      <c r="E537" s="618"/>
      <c r="F537" s="618"/>
    </row>
    <row r="538" spans="5:6">
      <c r="E538" s="618"/>
      <c r="F538" s="618"/>
    </row>
    <row r="539" spans="5:6">
      <c r="E539" s="618"/>
      <c r="F539" s="618"/>
    </row>
    <row r="540" spans="5:6">
      <c r="E540" s="618"/>
      <c r="F540" s="618"/>
    </row>
    <row r="541" spans="5:6">
      <c r="E541" s="618"/>
      <c r="F541" s="618"/>
    </row>
    <row r="542" spans="5:6">
      <c r="E542" s="618"/>
      <c r="F542" s="618"/>
    </row>
    <row r="543" spans="5:6">
      <c r="E543" s="618"/>
      <c r="F543" s="618"/>
    </row>
    <row r="544" spans="5:6">
      <c r="E544" s="618"/>
      <c r="F544" s="618"/>
    </row>
    <row r="545" spans="5:6">
      <c r="E545" s="618"/>
      <c r="F545" s="618"/>
    </row>
    <row r="546" spans="5:6">
      <c r="E546" s="618"/>
      <c r="F546" s="618"/>
    </row>
    <row r="547" spans="5:6">
      <c r="E547" s="618"/>
      <c r="F547" s="618"/>
    </row>
    <row r="548" spans="5:6">
      <c r="E548" s="618"/>
      <c r="F548" s="618"/>
    </row>
    <row r="549" spans="5:6">
      <c r="E549" s="618"/>
      <c r="F549" s="618"/>
    </row>
    <row r="550" spans="5:6">
      <c r="E550" s="618"/>
      <c r="F550" s="618"/>
    </row>
    <row r="551" spans="5:6">
      <c r="E551" s="618"/>
      <c r="F551" s="618"/>
    </row>
    <row r="552" spans="5:6">
      <c r="E552" s="618"/>
      <c r="F552" s="618"/>
    </row>
    <row r="553" spans="5:6">
      <c r="E553" s="618"/>
      <c r="F553" s="618"/>
    </row>
    <row r="554" spans="5:6">
      <c r="E554" s="618"/>
      <c r="F554" s="618"/>
    </row>
    <row r="555" spans="5:6">
      <c r="E555" s="618"/>
      <c r="F555" s="618"/>
    </row>
    <row r="556" spans="5:6">
      <c r="E556" s="618"/>
      <c r="F556" s="618"/>
    </row>
    <row r="557" spans="5:6">
      <c r="E557" s="618"/>
      <c r="F557" s="618"/>
    </row>
    <row r="558" spans="5:6">
      <c r="E558" s="618"/>
      <c r="F558" s="618"/>
    </row>
    <row r="559" spans="5:6">
      <c r="E559" s="618"/>
      <c r="F559" s="618"/>
    </row>
    <row r="560" spans="5:6">
      <c r="E560" s="618"/>
      <c r="F560" s="618"/>
    </row>
    <row r="561" spans="5:6">
      <c r="E561" s="618"/>
      <c r="F561" s="618"/>
    </row>
    <row r="562" spans="5:6">
      <c r="E562" s="618"/>
      <c r="F562" s="618"/>
    </row>
    <row r="563" spans="5:6">
      <c r="E563" s="618"/>
      <c r="F563" s="618"/>
    </row>
    <row r="564" spans="5:6">
      <c r="E564" s="618"/>
      <c r="F564" s="618"/>
    </row>
    <row r="565" spans="5:6">
      <c r="E565" s="618"/>
      <c r="F565" s="618"/>
    </row>
    <row r="566" spans="5:6">
      <c r="E566" s="618"/>
      <c r="F566" s="618"/>
    </row>
    <row r="567" spans="5:6">
      <c r="E567" s="618"/>
      <c r="F567" s="618"/>
    </row>
    <row r="568" spans="5:6">
      <c r="E568" s="618"/>
      <c r="F568" s="618"/>
    </row>
    <row r="569" spans="5:6">
      <c r="E569" s="618"/>
      <c r="F569" s="618"/>
    </row>
    <row r="570" spans="5:6">
      <c r="E570" s="618"/>
      <c r="F570" s="618"/>
    </row>
    <row r="571" spans="5:6">
      <c r="E571" s="618"/>
      <c r="F571" s="618"/>
    </row>
    <row r="572" spans="5:6">
      <c r="E572" s="618"/>
      <c r="F572" s="618"/>
    </row>
    <row r="573" spans="5:6">
      <c r="E573" s="618"/>
      <c r="F573" s="618"/>
    </row>
    <row r="574" spans="5:6">
      <c r="E574" s="618"/>
      <c r="F574" s="618"/>
    </row>
    <row r="575" spans="5:6">
      <c r="E575" s="618"/>
      <c r="F575" s="618"/>
    </row>
    <row r="576" spans="5:6">
      <c r="E576" s="618"/>
      <c r="F576" s="618"/>
    </row>
    <row r="577" spans="5:6">
      <c r="E577" s="618"/>
      <c r="F577" s="618"/>
    </row>
    <row r="578" spans="5:6">
      <c r="E578" s="618"/>
      <c r="F578" s="618"/>
    </row>
    <row r="579" spans="5:6">
      <c r="E579" s="618"/>
      <c r="F579" s="618"/>
    </row>
    <row r="580" spans="5:6">
      <c r="E580" s="618"/>
      <c r="F580" s="618"/>
    </row>
    <row r="581" spans="5:6">
      <c r="E581" s="618"/>
      <c r="F581" s="618"/>
    </row>
    <row r="582" spans="5:6">
      <c r="E582" s="618"/>
      <c r="F582" s="618"/>
    </row>
    <row r="583" spans="5:6">
      <c r="E583" s="618"/>
      <c r="F583" s="618"/>
    </row>
    <row r="584" spans="5:6">
      <c r="E584" s="618"/>
      <c r="F584" s="618"/>
    </row>
    <row r="585" spans="5:6">
      <c r="E585" s="618"/>
      <c r="F585" s="618"/>
    </row>
    <row r="586" spans="5:6">
      <c r="E586" s="618"/>
      <c r="F586" s="618"/>
    </row>
    <row r="587" spans="5:6">
      <c r="E587" s="618"/>
      <c r="F587" s="618"/>
    </row>
    <row r="588" spans="5:6">
      <c r="E588" s="618"/>
      <c r="F588" s="618"/>
    </row>
    <row r="589" spans="5:6">
      <c r="E589" s="618"/>
      <c r="F589" s="618"/>
    </row>
    <row r="590" spans="5:6">
      <c r="E590" s="618"/>
      <c r="F590" s="618"/>
    </row>
    <row r="591" spans="5:6">
      <c r="E591" s="618"/>
      <c r="F591" s="618"/>
    </row>
    <row r="592" spans="5:6">
      <c r="E592" s="618"/>
      <c r="F592" s="618"/>
    </row>
    <row r="593" spans="5:6">
      <c r="E593" s="618"/>
      <c r="F593" s="618"/>
    </row>
    <row r="594" spans="5:6">
      <c r="E594" s="618"/>
      <c r="F594" s="618"/>
    </row>
    <row r="595" spans="5:6">
      <c r="E595" s="618"/>
      <c r="F595" s="618"/>
    </row>
    <row r="596" spans="5:6">
      <c r="E596" s="618"/>
      <c r="F596" s="618"/>
    </row>
    <row r="597" spans="5:6">
      <c r="E597" s="618"/>
      <c r="F597" s="618"/>
    </row>
    <row r="598" spans="5:6">
      <c r="E598" s="618"/>
      <c r="F598" s="618"/>
    </row>
    <row r="599" spans="5:6">
      <c r="E599" s="618"/>
      <c r="F599" s="618"/>
    </row>
    <row r="600" spans="5:6">
      <c r="E600" s="618"/>
      <c r="F600" s="618"/>
    </row>
    <row r="601" spans="5:6">
      <c r="E601" s="618"/>
      <c r="F601" s="618"/>
    </row>
    <row r="602" spans="5:6">
      <c r="E602" s="618"/>
      <c r="F602" s="618"/>
    </row>
    <row r="603" spans="5:6">
      <c r="E603" s="618"/>
      <c r="F603" s="618"/>
    </row>
    <row r="604" spans="5:6">
      <c r="E604" s="618"/>
      <c r="F604" s="618"/>
    </row>
    <row r="605" spans="5:6">
      <c r="E605" s="618"/>
      <c r="F605" s="618"/>
    </row>
    <row r="606" spans="5:6">
      <c r="E606" s="618"/>
      <c r="F606" s="618"/>
    </row>
    <row r="607" spans="5:6">
      <c r="E607" s="618"/>
      <c r="F607" s="618"/>
    </row>
    <row r="608" spans="5:6">
      <c r="E608" s="618"/>
      <c r="F608" s="618"/>
    </row>
    <row r="609" spans="5:6">
      <c r="E609" s="618"/>
      <c r="F609" s="618"/>
    </row>
    <row r="610" spans="5:6">
      <c r="E610" s="618"/>
      <c r="F610" s="618"/>
    </row>
    <row r="611" spans="5:6">
      <c r="E611" s="618"/>
      <c r="F611" s="618"/>
    </row>
    <row r="612" spans="5:6">
      <c r="E612" s="618"/>
      <c r="F612" s="618"/>
    </row>
    <row r="613" spans="5:6">
      <c r="E613" s="618"/>
      <c r="F613" s="618"/>
    </row>
    <row r="614" spans="5:6">
      <c r="E614" s="618"/>
      <c r="F614" s="618"/>
    </row>
    <row r="615" spans="5:6">
      <c r="E615" s="618"/>
      <c r="F615" s="618"/>
    </row>
    <row r="616" spans="5:6">
      <c r="E616" s="618"/>
      <c r="F616" s="618"/>
    </row>
    <row r="617" spans="5:6">
      <c r="E617" s="618"/>
      <c r="F617" s="618"/>
    </row>
    <row r="618" spans="5:6">
      <c r="E618" s="618"/>
      <c r="F618" s="618"/>
    </row>
    <row r="619" spans="5:6">
      <c r="E619" s="618"/>
      <c r="F619" s="618"/>
    </row>
    <row r="620" spans="5:6">
      <c r="E620" s="618"/>
      <c r="F620" s="618"/>
    </row>
    <row r="621" spans="5:6">
      <c r="E621" s="618"/>
      <c r="F621" s="618"/>
    </row>
    <row r="622" spans="5:6">
      <c r="E622" s="618"/>
      <c r="F622" s="618"/>
    </row>
    <row r="623" spans="5:6">
      <c r="E623" s="618"/>
      <c r="F623" s="618"/>
    </row>
    <row r="624" spans="5:6">
      <c r="E624" s="618"/>
      <c r="F624" s="618"/>
    </row>
    <row r="625" spans="5:6">
      <c r="E625" s="618"/>
      <c r="F625" s="618"/>
    </row>
    <row r="626" spans="5:6">
      <c r="E626" s="618"/>
      <c r="F626" s="618"/>
    </row>
    <row r="627" spans="5:6">
      <c r="E627" s="618"/>
      <c r="F627" s="618"/>
    </row>
    <row r="628" spans="5:6">
      <c r="E628" s="618"/>
      <c r="F628" s="618"/>
    </row>
    <row r="629" spans="5:6">
      <c r="E629" s="618"/>
      <c r="F629" s="618"/>
    </row>
    <row r="630" spans="5:6">
      <c r="E630" s="618"/>
      <c r="F630" s="618"/>
    </row>
    <row r="631" spans="5:6">
      <c r="E631" s="618"/>
      <c r="F631" s="618"/>
    </row>
    <row r="632" spans="5:6">
      <c r="E632" s="618"/>
      <c r="F632" s="618"/>
    </row>
    <row r="633" spans="5:6">
      <c r="E633" s="618"/>
      <c r="F633" s="618"/>
    </row>
    <row r="634" spans="5:6">
      <c r="E634" s="618"/>
      <c r="F634" s="618"/>
    </row>
    <row r="635" spans="5:6">
      <c r="E635" s="618"/>
      <c r="F635" s="618"/>
    </row>
    <row r="636" spans="5:6">
      <c r="E636" s="618"/>
      <c r="F636" s="618"/>
    </row>
    <row r="637" spans="5:6">
      <c r="E637" s="618"/>
      <c r="F637" s="618"/>
    </row>
    <row r="638" spans="5:6">
      <c r="E638" s="618"/>
      <c r="F638" s="618"/>
    </row>
    <row r="639" spans="5:6">
      <c r="E639" s="618"/>
      <c r="F639" s="618"/>
    </row>
    <row r="640" spans="5:6">
      <c r="E640" s="618"/>
      <c r="F640" s="618"/>
    </row>
    <row r="641" spans="5:6">
      <c r="E641" s="618"/>
      <c r="F641" s="618"/>
    </row>
    <row r="642" spans="5:6">
      <c r="E642" s="618"/>
      <c r="F642" s="618"/>
    </row>
    <row r="643" spans="5:6">
      <c r="E643" s="618"/>
      <c r="F643" s="618"/>
    </row>
    <row r="644" spans="5:6">
      <c r="E644" s="618"/>
      <c r="F644" s="618"/>
    </row>
    <row r="645" spans="5:6">
      <c r="E645" s="618"/>
      <c r="F645" s="618"/>
    </row>
    <row r="646" spans="5:6">
      <c r="E646" s="618"/>
      <c r="F646" s="618"/>
    </row>
    <row r="647" spans="5:6">
      <c r="E647" s="618"/>
      <c r="F647" s="618"/>
    </row>
    <row r="648" spans="5:6">
      <c r="E648" s="618"/>
      <c r="F648" s="618"/>
    </row>
    <row r="649" spans="5:6">
      <c r="E649" s="618"/>
      <c r="F649" s="618"/>
    </row>
    <row r="650" spans="5:6">
      <c r="E650" s="618"/>
      <c r="F650" s="618"/>
    </row>
    <row r="651" spans="5:6">
      <c r="E651" s="618"/>
      <c r="F651" s="618"/>
    </row>
    <row r="652" spans="5:6">
      <c r="E652" s="618"/>
      <c r="F652" s="618"/>
    </row>
    <row r="653" spans="5:6">
      <c r="E653" s="618"/>
      <c r="F653" s="618"/>
    </row>
    <row r="654" spans="5:6">
      <c r="E654" s="618"/>
      <c r="F654" s="618"/>
    </row>
    <row r="655" spans="5:6">
      <c r="E655" s="618"/>
      <c r="F655" s="618"/>
    </row>
    <row r="656" spans="5:6">
      <c r="E656" s="618"/>
      <c r="F656" s="618"/>
    </row>
    <row r="657" spans="5:6">
      <c r="E657" s="618"/>
      <c r="F657" s="618"/>
    </row>
    <row r="658" spans="5:6">
      <c r="E658" s="618"/>
      <c r="F658" s="618"/>
    </row>
    <row r="659" spans="5:6">
      <c r="E659" s="618"/>
      <c r="F659" s="618"/>
    </row>
    <row r="660" spans="5:6">
      <c r="E660" s="618"/>
      <c r="F660" s="618"/>
    </row>
    <row r="661" spans="5:6">
      <c r="E661" s="618"/>
      <c r="F661" s="618"/>
    </row>
    <row r="662" spans="5:6">
      <c r="E662" s="618"/>
      <c r="F662" s="618"/>
    </row>
    <row r="663" spans="5:6">
      <c r="E663" s="618"/>
      <c r="F663" s="618"/>
    </row>
    <row r="664" spans="5:6">
      <c r="E664" s="618"/>
      <c r="F664" s="618"/>
    </row>
    <row r="665" spans="5:6">
      <c r="E665" s="618"/>
      <c r="F665" s="618"/>
    </row>
    <row r="666" spans="5:6">
      <c r="E666" s="618"/>
      <c r="F666" s="618"/>
    </row>
    <row r="667" spans="5:6">
      <c r="E667" s="618"/>
      <c r="F667" s="618"/>
    </row>
    <row r="668" spans="5:6">
      <c r="E668" s="618"/>
      <c r="F668" s="618"/>
    </row>
    <row r="669" spans="5:6">
      <c r="E669" s="618"/>
      <c r="F669" s="618"/>
    </row>
    <row r="670" spans="5:6">
      <c r="E670" s="618"/>
      <c r="F670" s="618"/>
    </row>
    <row r="671" spans="5:6">
      <c r="E671" s="618"/>
      <c r="F671" s="618"/>
    </row>
    <row r="672" spans="5:6">
      <c r="E672" s="618"/>
      <c r="F672" s="618"/>
    </row>
    <row r="673" spans="5:6">
      <c r="E673" s="618"/>
      <c r="F673" s="618"/>
    </row>
    <row r="674" spans="5:6">
      <c r="E674" s="618"/>
      <c r="F674" s="618"/>
    </row>
    <row r="675" spans="5:6">
      <c r="E675" s="618"/>
      <c r="F675" s="618"/>
    </row>
    <row r="676" spans="5:6">
      <c r="E676" s="618"/>
      <c r="F676" s="618"/>
    </row>
    <row r="677" spans="5:6">
      <c r="E677" s="618"/>
      <c r="F677" s="618"/>
    </row>
    <row r="678" spans="5:6">
      <c r="E678" s="618"/>
      <c r="F678" s="618"/>
    </row>
    <row r="679" spans="5:6">
      <c r="E679" s="618"/>
      <c r="F679" s="618"/>
    </row>
    <row r="680" spans="5:6">
      <c r="E680" s="618"/>
      <c r="F680" s="618"/>
    </row>
    <row r="681" spans="5:6">
      <c r="E681" s="618"/>
      <c r="F681" s="618"/>
    </row>
    <row r="682" spans="5:6">
      <c r="E682" s="618"/>
      <c r="F682" s="618"/>
    </row>
    <row r="683" spans="5:6">
      <c r="E683" s="618"/>
      <c r="F683" s="618"/>
    </row>
    <row r="684" spans="5:6">
      <c r="E684" s="618"/>
      <c r="F684" s="618"/>
    </row>
    <row r="685" spans="5:6">
      <c r="E685" s="618"/>
      <c r="F685" s="618"/>
    </row>
    <row r="686" spans="5:6">
      <c r="E686" s="618"/>
      <c r="F686" s="618"/>
    </row>
    <row r="687" spans="5:6">
      <c r="E687" s="618"/>
      <c r="F687" s="618"/>
    </row>
    <row r="688" spans="5:6">
      <c r="E688" s="618"/>
      <c r="F688" s="618"/>
    </row>
    <row r="689" spans="5:6">
      <c r="E689" s="618"/>
      <c r="F689" s="618"/>
    </row>
    <row r="690" spans="5:6">
      <c r="E690" s="618"/>
      <c r="F690" s="618"/>
    </row>
    <row r="691" spans="5:6">
      <c r="E691" s="618"/>
      <c r="F691" s="618"/>
    </row>
    <row r="692" spans="5:6">
      <c r="E692" s="618"/>
      <c r="F692" s="618"/>
    </row>
    <row r="693" spans="5:6">
      <c r="E693" s="618"/>
      <c r="F693" s="618"/>
    </row>
    <row r="694" spans="5:6">
      <c r="E694" s="618"/>
      <c r="F694" s="618"/>
    </row>
    <row r="695" spans="5:6">
      <c r="E695" s="618"/>
      <c r="F695" s="618"/>
    </row>
    <row r="696" spans="5:6">
      <c r="E696" s="618"/>
      <c r="F696" s="618"/>
    </row>
    <row r="697" spans="5:6">
      <c r="E697" s="618"/>
      <c r="F697" s="618"/>
    </row>
    <row r="698" spans="5:6">
      <c r="E698" s="618"/>
      <c r="F698" s="618"/>
    </row>
    <row r="699" spans="5:6">
      <c r="E699" s="618"/>
      <c r="F699" s="618"/>
    </row>
    <row r="700" spans="5:6">
      <c r="E700" s="618"/>
      <c r="F700" s="618"/>
    </row>
    <row r="701" spans="5:6">
      <c r="E701" s="618"/>
      <c r="F701" s="618"/>
    </row>
    <row r="702" spans="5:6">
      <c r="E702" s="618"/>
      <c r="F702" s="618"/>
    </row>
    <row r="703" spans="5:6">
      <c r="E703" s="618"/>
      <c r="F703" s="618"/>
    </row>
    <row r="704" spans="5:6">
      <c r="E704" s="618"/>
      <c r="F704" s="618"/>
    </row>
    <row r="705" spans="5:6">
      <c r="E705" s="618"/>
      <c r="F705" s="618"/>
    </row>
    <row r="706" spans="5:6">
      <c r="E706" s="618"/>
      <c r="F706" s="618"/>
    </row>
    <row r="707" spans="5:6">
      <c r="E707" s="618"/>
      <c r="F707" s="618"/>
    </row>
    <row r="708" spans="5:6">
      <c r="E708" s="618"/>
      <c r="F708" s="618"/>
    </row>
    <row r="709" spans="5:6">
      <c r="E709" s="618"/>
      <c r="F709" s="618"/>
    </row>
    <row r="710" spans="5:6">
      <c r="E710" s="618"/>
      <c r="F710" s="618"/>
    </row>
    <row r="711" spans="5:6">
      <c r="E711" s="618"/>
      <c r="F711" s="618"/>
    </row>
    <row r="712" spans="5:6">
      <c r="E712" s="618"/>
      <c r="F712" s="618"/>
    </row>
    <row r="713" spans="5:6">
      <c r="E713" s="618"/>
      <c r="F713" s="618"/>
    </row>
    <row r="714" spans="5:6">
      <c r="E714" s="618"/>
      <c r="F714" s="618"/>
    </row>
    <row r="715" spans="5:6">
      <c r="E715" s="618"/>
      <c r="F715" s="618"/>
    </row>
    <row r="716" spans="5:6">
      <c r="E716" s="618"/>
      <c r="F716" s="618"/>
    </row>
    <row r="717" spans="5:6">
      <c r="E717" s="618"/>
      <c r="F717" s="618"/>
    </row>
    <row r="718" spans="5:6">
      <c r="E718" s="618"/>
      <c r="F718" s="618"/>
    </row>
    <row r="719" spans="5:6">
      <c r="E719" s="618"/>
      <c r="F719" s="618"/>
    </row>
    <row r="720" spans="5:6">
      <c r="E720" s="618"/>
      <c r="F720" s="618"/>
    </row>
    <row r="721" spans="5:6">
      <c r="E721" s="618"/>
      <c r="F721" s="618"/>
    </row>
    <row r="722" spans="5:6">
      <c r="E722" s="618"/>
      <c r="F722" s="618"/>
    </row>
    <row r="723" spans="5:6">
      <c r="E723" s="618"/>
      <c r="F723" s="618"/>
    </row>
    <row r="724" spans="5:6">
      <c r="E724" s="618"/>
      <c r="F724" s="618"/>
    </row>
    <row r="725" spans="5:6">
      <c r="E725" s="618"/>
      <c r="F725" s="618"/>
    </row>
    <row r="726" spans="5:6">
      <c r="E726" s="618"/>
      <c r="F726" s="618"/>
    </row>
    <row r="727" spans="5:6">
      <c r="E727" s="618"/>
      <c r="F727" s="618"/>
    </row>
    <row r="728" spans="5:6">
      <c r="E728" s="618"/>
      <c r="F728" s="618"/>
    </row>
    <row r="729" spans="5:6">
      <c r="E729" s="618"/>
      <c r="F729" s="618"/>
    </row>
    <row r="730" spans="5:6">
      <c r="E730" s="618"/>
      <c r="F730" s="618"/>
    </row>
    <row r="731" spans="5:6">
      <c r="E731" s="618"/>
      <c r="F731" s="618"/>
    </row>
    <row r="732" spans="5:6">
      <c r="E732" s="618"/>
      <c r="F732" s="618"/>
    </row>
    <row r="733" spans="5:6">
      <c r="E733" s="618"/>
      <c r="F733" s="618"/>
    </row>
    <row r="734" spans="5:6">
      <c r="E734" s="618"/>
      <c r="F734" s="618"/>
    </row>
    <row r="735" spans="5:6">
      <c r="E735" s="618"/>
      <c r="F735" s="618"/>
    </row>
    <row r="736" spans="5:6">
      <c r="E736" s="618"/>
      <c r="F736" s="618"/>
    </row>
    <row r="737" spans="5:6">
      <c r="E737" s="618"/>
      <c r="F737" s="618"/>
    </row>
    <row r="738" spans="5:6">
      <c r="E738" s="618"/>
      <c r="F738" s="618"/>
    </row>
    <row r="739" spans="5:6">
      <c r="E739" s="618"/>
      <c r="F739" s="618"/>
    </row>
    <row r="740" spans="5:6">
      <c r="E740" s="618"/>
      <c r="F740" s="618"/>
    </row>
    <row r="741" spans="5:6">
      <c r="E741" s="618"/>
      <c r="F741" s="618"/>
    </row>
    <row r="742" spans="5:6">
      <c r="E742" s="618"/>
      <c r="F742" s="618"/>
    </row>
    <row r="743" spans="5:6">
      <c r="E743" s="618"/>
      <c r="F743" s="618"/>
    </row>
    <row r="744" spans="5:6">
      <c r="E744" s="618"/>
      <c r="F744" s="618"/>
    </row>
    <row r="745" spans="5:6">
      <c r="E745" s="618"/>
      <c r="F745" s="618"/>
    </row>
    <row r="746" spans="5:6">
      <c r="E746" s="618"/>
      <c r="F746" s="618"/>
    </row>
    <row r="747" spans="5:6">
      <c r="E747" s="618"/>
      <c r="F747" s="618"/>
    </row>
    <row r="748" spans="5:6">
      <c r="E748" s="618"/>
      <c r="F748" s="618"/>
    </row>
    <row r="749" spans="5:6">
      <c r="E749" s="618"/>
      <c r="F749" s="618"/>
    </row>
    <row r="750" spans="5:6">
      <c r="E750" s="618"/>
      <c r="F750" s="618"/>
    </row>
    <row r="751" spans="5:6">
      <c r="E751" s="618"/>
      <c r="F751" s="618"/>
    </row>
    <row r="752" spans="5:6">
      <c r="E752" s="618"/>
      <c r="F752" s="618"/>
    </row>
    <row r="753" spans="5:6">
      <c r="E753" s="618"/>
      <c r="F753" s="618"/>
    </row>
    <row r="754" spans="5:6">
      <c r="E754" s="618"/>
      <c r="F754" s="618"/>
    </row>
    <row r="755" spans="5:6">
      <c r="E755" s="618"/>
      <c r="F755" s="618"/>
    </row>
    <row r="756" spans="5:6">
      <c r="E756" s="618"/>
      <c r="F756" s="618"/>
    </row>
    <row r="757" spans="5:6">
      <c r="E757" s="618"/>
      <c r="F757" s="618"/>
    </row>
    <row r="758" spans="5:6">
      <c r="E758" s="618"/>
      <c r="F758" s="618"/>
    </row>
    <row r="759" spans="5:6">
      <c r="E759" s="618"/>
      <c r="F759" s="618"/>
    </row>
    <row r="760" spans="5:6">
      <c r="E760" s="618"/>
      <c r="F760" s="618"/>
    </row>
    <row r="761" spans="5:6">
      <c r="E761" s="618"/>
      <c r="F761" s="618"/>
    </row>
    <row r="762" spans="5:6">
      <c r="E762" s="618"/>
      <c r="F762" s="618"/>
    </row>
    <row r="763" spans="5:6">
      <c r="E763" s="618"/>
      <c r="F763" s="618"/>
    </row>
    <row r="764" spans="5:6">
      <c r="E764" s="618"/>
      <c r="F764" s="618"/>
    </row>
    <row r="765" spans="5:6">
      <c r="E765" s="618"/>
      <c r="F765" s="618"/>
    </row>
    <row r="766" spans="5:6">
      <c r="E766" s="618"/>
      <c r="F766" s="618"/>
    </row>
    <row r="767" spans="5:6">
      <c r="E767" s="618"/>
      <c r="F767" s="618"/>
    </row>
    <row r="768" spans="5:6">
      <c r="E768" s="618"/>
      <c r="F768" s="618"/>
    </row>
    <row r="769" spans="5:6">
      <c r="E769" s="618"/>
      <c r="F769" s="618"/>
    </row>
    <row r="770" spans="5:6">
      <c r="E770" s="618"/>
      <c r="F770" s="618"/>
    </row>
    <row r="771" spans="5:6">
      <c r="E771" s="618"/>
      <c r="F771" s="618"/>
    </row>
    <row r="772" spans="5:6">
      <c r="E772" s="618"/>
      <c r="F772" s="618"/>
    </row>
    <row r="773" spans="5:6">
      <c r="E773" s="618"/>
      <c r="F773" s="618"/>
    </row>
    <row r="774" spans="5:6">
      <c r="E774" s="618"/>
      <c r="F774" s="618"/>
    </row>
    <row r="775" spans="5:6">
      <c r="E775" s="618"/>
      <c r="F775" s="618"/>
    </row>
    <row r="776" spans="5:6">
      <c r="E776" s="618"/>
      <c r="F776" s="618"/>
    </row>
    <row r="777" spans="5:6">
      <c r="E777" s="618"/>
      <c r="F777" s="618"/>
    </row>
    <row r="778" spans="5:6">
      <c r="E778" s="618"/>
      <c r="F778" s="618"/>
    </row>
    <row r="779" spans="5:6">
      <c r="E779" s="618"/>
      <c r="F779" s="618"/>
    </row>
    <row r="780" spans="5:6">
      <c r="E780" s="618"/>
      <c r="F780" s="618"/>
    </row>
    <row r="781" spans="5:6">
      <c r="E781" s="618"/>
      <c r="F781" s="618"/>
    </row>
    <row r="782" spans="5:6">
      <c r="E782" s="618"/>
      <c r="F782" s="618"/>
    </row>
    <row r="783" spans="5:6">
      <c r="E783" s="618"/>
      <c r="F783" s="618"/>
    </row>
    <row r="784" spans="5:6">
      <c r="E784" s="618"/>
      <c r="F784" s="618"/>
    </row>
    <row r="785" spans="5:6">
      <c r="E785" s="618"/>
      <c r="F785" s="618"/>
    </row>
    <row r="786" spans="5:6">
      <c r="E786" s="618"/>
      <c r="F786" s="618"/>
    </row>
    <row r="787" spans="5:6">
      <c r="E787" s="618"/>
      <c r="F787" s="618"/>
    </row>
    <row r="788" spans="5:6">
      <c r="E788" s="618"/>
      <c r="F788" s="618"/>
    </row>
    <row r="789" spans="5:6">
      <c r="E789" s="618"/>
      <c r="F789" s="618"/>
    </row>
    <row r="790" spans="5:6">
      <c r="E790" s="618"/>
      <c r="F790" s="618"/>
    </row>
    <row r="791" spans="5:6">
      <c r="E791" s="618"/>
      <c r="F791" s="618"/>
    </row>
    <row r="792" spans="5:6">
      <c r="E792" s="618"/>
      <c r="F792" s="618"/>
    </row>
    <row r="793" spans="5:6">
      <c r="E793" s="618"/>
      <c r="F793" s="618"/>
    </row>
    <row r="794" spans="5:6">
      <c r="E794" s="618"/>
      <c r="F794" s="618"/>
    </row>
    <row r="795" spans="5:6">
      <c r="E795" s="618"/>
      <c r="F795" s="618"/>
    </row>
    <row r="796" spans="5:6">
      <c r="E796" s="618"/>
      <c r="F796" s="618"/>
    </row>
    <row r="797" spans="5:6">
      <c r="E797" s="618"/>
      <c r="F797" s="618"/>
    </row>
    <row r="798" spans="5:6">
      <c r="E798" s="618"/>
      <c r="F798" s="618"/>
    </row>
    <row r="799" spans="5:6">
      <c r="E799" s="618"/>
      <c r="F799" s="618"/>
    </row>
    <row r="800" spans="5:6">
      <c r="E800" s="618"/>
      <c r="F800" s="618"/>
    </row>
    <row r="801" spans="5:6">
      <c r="E801" s="618"/>
      <c r="F801" s="618"/>
    </row>
    <row r="802" spans="5:6">
      <c r="E802" s="618"/>
      <c r="F802" s="618"/>
    </row>
    <row r="803" spans="5:6">
      <c r="E803" s="618"/>
      <c r="F803" s="618"/>
    </row>
    <row r="804" spans="5:6">
      <c r="E804" s="618"/>
      <c r="F804" s="618"/>
    </row>
    <row r="805" spans="5:6">
      <c r="E805" s="618"/>
      <c r="F805" s="618"/>
    </row>
    <row r="806" spans="5:6">
      <c r="E806" s="618"/>
      <c r="F806" s="618"/>
    </row>
    <row r="807" spans="5:6">
      <c r="E807" s="618"/>
      <c r="F807" s="618"/>
    </row>
    <row r="808" spans="5:6">
      <c r="E808" s="618"/>
      <c r="F808" s="618"/>
    </row>
    <row r="809" spans="5:6">
      <c r="E809" s="618"/>
      <c r="F809" s="618"/>
    </row>
    <row r="810" spans="5:6">
      <c r="E810" s="618"/>
      <c r="F810" s="618"/>
    </row>
    <row r="811" spans="5:6">
      <c r="E811" s="618"/>
      <c r="F811" s="618"/>
    </row>
    <row r="812" spans="5:6">
      <c r="E812" s="618"/>
      <c r="F812" s="618"/>
    </row>
    <row r="813" spans="5:6">
      <c r="E813" s="618"/>
      <c r="F813" s="618"/>
    </row>
    <row r="814" spans="5:6">
      <c r="E814" s="618"/>
      <c r="F814" s="618"/>
    </row>
    <row r="815" spans="5:6">
      <c r="E815" s="618"/>
      <c r="F815" s="618"/>
    </row>
    <row r="816" spans="5:6">
      <c r="E816" s="618"/>
      <c r="F816" s="618"/>
    </row>
    <row r="817" spans="5:6">
      <c r="E817" s="618"/>
      <c r="F817" s="618"/>
    </row>
    <row r="818" spans="5:6">
      <c r="E818" s="618"/>
      <c r="F818" s="618"/>
    </row>
    <row r="819" spans="5:6">
      <c r="E819" s="618"/>
      <c r="F819" s="618"/>
    </row>
    <row r="820" spans="5:6">
      <c r="E820" s="618"/>
      <c r="F820" s="618"/>
    </row>
    <row r="821" spans="5:6">
      <c r="E821" s="618"/>
      <c r="F821" s="618"/>
    </row>
    <row r="822" spans="5:6">
      <c r="E822" s="618"/>
      <c r="F822" s="618"/>
    </row>
    <row r="823" spans="5:6">
      <c r="E823" s="618"/>
      <c r="F823" s="618"/>
    </row>
    <row r="824" spans="5:6">
      <c r="E824" s="618"/>
      <c r="F824" s="618"/>
    </row>
    <row r="825" spans="5:6">
      <c r="E825" s="618"/>
      <c r="F825" s="618"/>
    </row>
    <row r="826" spans="5:6">
      <c r="E826" s="618"/>
      <c r="F826" s="618"/>
    </row>
    <row r="827" spans="5:6">
      <c r="E827" s="618"/>
      <c r="F827" s="618"/>
    </row>
    <row r="828" spans="5:6">
      <c r="E828" s="618"/>
      <c r="F828" s="618"/>
    </row>
    <row r="829" spans="5:6">
      <c r="E829" s="618"/>
      <c r="F829" s="618"/>
    </row>
    <row r="830" spans="5:6">
      <c r="E830" s="618"/>
      <c r="F830" s="618"/>
    </row>
    <row r="831" spans="5:6">
      <c r="E831" s="618"/>
      <c r="F831" s="618"/>
    </row>
    <row r="832" spans="5:6">
      <c r="E832" s="618"/>
      <c r="F832" s="618"/>
    </row>
    <row r="833" spans="5:6">
      <c r="E833" s="618"/>
      <c r="F833" s="618"/>
    </row>
    <row r="834" spans="5:6">
      <c r="E834" s="618"/>
      <c r="F834" s="618"/>
    </row>
    <row r="835" spans="5:6">
      <c r="E835" s="618"/>
      <c r="F835" s="618"/>
    </row>
    <row r="836" spans="5:6">
      <c r="E836" s="618"/>
      <c r="F836" s="618"/>
    </row>
    <row r="837" spans="5:6">
      <c r="E837" s="618"/>
      <c r="F837" s="618"/>
    </row>
    <row r="838" spans="5:6">
      <c r="E838" s="618"/>
      <c r="F838" s="618"/>
    </row>
    <row r="839" spans="5:6">
      <c r="E839" s="618"/>
      <c r="F839" s="618"/>
    </row>
    <row r="840" spans="5:6">
      <c r="E840" s="618"/>
      <c r="F840" s="618"/>
    </row>
    <row r="841" spans="5:6">
      <c r="E841" s="618"/>
      <c r="F841" s="618"/>
    </row>
    <row r="842" spans="5:6">
      <c r="E842" s="618"/>
      <c r="F842" s="618"/>
    </row>
    <row r="843" spans="5:6">
      <c r="E843" s="618"/>
      <c r="F843" s="618"/>
    </row>
    <row r="844" spans="5:6">
      <c r="E844" s="618"/>
      <c r="F844" s="618"/>
    </row>
    <row r="845" spans="5:6">
      <c r="E845" s="618"/>
      <c r="F845" s="618"/>
    </row>
    <row r="846" spans="5:6">
      <c r="E846" s="618"/>
      <c r="F846" s="618"/>
    </row>
    <row r="847" spans="5:6">
      <c r="E847" s="618"/>
      <c r="F847" s="618"/>
    </row>
    <row r="848" spans="5:6">
      <c r="E848" s="618"/>
      <c r="F848" s="618"/>
    </row>
    <row r="849" spans="5:6">
      <c r="E849" s="618"/>
      <c r="F849" s="618"/>
    </row>
    <row r="850" spans="5:6">
      <c r="E850" s="618"/>
      <c r="F850" s="618"/>
    </row>
    <row r="851" spans="5:6">
      <c r="E851" s="618"/>
      <c r="F851" s="618"/>
    </row>
    <row r="852" spans="5:6">
      <c r="E852" s="618"/>
      <c r="F852" s="618"/>
    </row>
    <row r="853" spans="5:6">
      <c r="E853" s="618"/>
      <c r="F853" s="618"/>
    </row>
    <row r="854" spans="5:6">
      <c r="E854" s="618"/>
      <c r="F854" s="618"/>
    </row>
    <row r="855" spans="5:6">
      <c r="E855" s="618"/>
      <c r="F855" s="618"/>
    </row>
    <row r="856" spans="5:6">
      <c r="E856" s="618"/>
      <c r="F856" s="618"/>
    </row>
    <row r="857" spans="5:6">
      <c r="E857" s="618"/>
      <c r="F857" s="618"/>
    </row>
    <row r="858" spans="5:6">
      <c r="E858" s="618"/>
      <c r="F858" s="618"/>
    </row>
    <row r="859" spans="5:6">
      <c r="E859" s="618"/>
      <c r="F859" s="618"/>
    </row>
    <row r="860" spans="5:6">
      <c r="E860" s="618"/>
      <c r="F860" s="618"/>
    </row>
    <row r="861" spans="5:6">
      <c r="E861" s="618"/>
      <c r="F861" s="618"/>
    </row>
    <row r="862" spans="5:6">
      <c r="E862" s="618"/>
      <c r="F862" s="618"/>
    </row>
    <row r="863" spans="5:6">
      <c r="E863" s="618"/>
      <c r="F863" s="618"/>
    </row>
    <row r="864" spans="5:6">
      <c r="E864" s="618"/>
      <c r="F864" s="618"/>
    </row>
    <row r="865" spans="5:6">
      <c r="E865" s="618"/>
      <c r="F865" s="618"/>
    </row>
    <row r="866" spans="5:6">
      <c r="E866" s="618"/>
      <c r="F866" s="618"/>
    </row>
    <row r="867" spans="5:6">
      <c r="E867" s="618"/>
      <c r="F867" s="618"/>
    </row>
    <row r="868" spans="5:6">
      <c r="E868" s="618"/>
      <c r="F868" s="618"/>
    </row>
    <row r="869" spans="5:6">
      <c r="E869" s="618"/>
      <c r="F869" s="618"/>
    </row>
    <row r="870" spans="5:6">
      <c r="E870" s="618"/>
      <c r="F870" s="618"/>
    </row>
    <row r="871" spans="5:6">
      <c r="E871" s="618"/>
      <c r="F871" s="618"/>
    </row>
    <row r="872" spans="5:6">
      <c r="E872" s="618"/>
      <c r="F872" s="618"/>
    </row>
    <row r="873" spans="5:6">
      <c r="E873" s="618"/>
      <c r="F873" s="618"/>
    </row>
    <row r="874" spans="5:6">
      <c r="E874" s="618"/>
      <c r="F874" s="618"/>
    </row>
    <row r="875" spans="5:6">
      <c r="E875" s="618"/>
      <c r="F875" s="618"/>
    </row>
    <row r="876" spans="5:6">
      <c r="E876" s="618"/>
      <c r="F876" s="618"/>
    </row>
    <row r="877" spans="5:6">
      <c r="E877" s="618"/>
      <c r="F877" s="618"/>
    </row>
    <row r="878" spans="5:6">
      <c r="E878" s="618"/>
      <c r="F878" s="618"/>
    </row>
    <row r="879" spans="5:6">
      <c r="E879" s="618"/>
      <c r="F879" s="618"/>
    </row>
    <row r="880" spans="5:6">
      <c r="E880" s="618"/>
      <c r="F880" s="618"/>
    </row>
    <row r="881" spans="5:6">
      <c r="E881" s="618"/>
      <c r="F881" s="618"/>
    </row>
    <row r="882" spans="5:6">
      <c r="E882" s="618"/>
      <c r="F882" s="618"/>
    </row>
    <row r="883" spans="5:6">
      <c r="E883" s="618"/>
      <c r="F883" s="618"/>
    </row>
    <row r="884" spans="5:6">
      <c r="E884" s="618"/>
      <c r="F884" s="618"/>
    </row>
    <row r="885" spans="5:6">
      <c r="E885" s="618"/>
      <c r="F885" s="618"/>
    </row>
    <row r="886" spans="5:6">
      <c r="E886" s="618"/>
      <c r="F886" s="618"/>
    </row>
    <row r="887" spans="5:6">
      <c r="E887" s="618"/>
      <c r="F887" s="618"/>
    </row>
    <row r="888" spans="5:6">
      <c r="E888" s="618"/>
      <c r="F888" s="618"/>
    </row>
    <row r="889" spans="5:6">
      <c r="E889" s="618"/>
      <c r="F889" s="618"/>
    </row>
    <row r="890" spans="5:6">
      <c r="E890" s="618"/>
      <c r="F890" s="618"/>
    </row>
    <row r="891" spans="5:6">
      <c r="E891" s="618"/>
      <c r="F891" s="618"/>
    </row>
    <row r="892" spans="5:6">
      <c r="E892" s="618"/>
      <c r="F892" s="618"/>
    </row>
    <row r="893" spans="5:6">
      <c r="E893" s="618"/>
      <c r="F893" s="618"/>
    </row>
    <row r="894" spans="5:6">
      <c r="E894" s="618"/>
      <c r="F894" s="618"/>
    </row>
    <row r="895" spans="5:6">
      <c r="E895" s="618"/>
      <c r="F895" s="618"/>
    </row>
    <row r="896" spans="5:6">
      <c r="E896" s="618"/>
      <c r="F896" s="618"/>
    </row>
    <row r="897" spans="5:6">
      <c r="E897" s="618"/>
      <c r="F897" s="618"/>
    </row>
    <row r="898" spans="5:6">
      <c r="E898" s="618"/>
      <c r="F898" s="618"/>
    </row>
    <row r="899" spans="5:6">
      <c r="E899" s="618"/>
      <c r="F899" s="618"/>
    </row>
    <row r="900" spans="5:6">
      <c r="E900" s="618"/>
      <c r="F900" s="618"/>
    </row>
    <row r="901" spans="5:6">
      <c r="E901" s="618"/>
      <c r="F901" s="618"/>
    </row>
    <row r="902" spans="5:6">
      <c r="E902" s="618"/>
      <c r="F902" s="618"/>
    </row>
    <row r="903" spans="5:6">
      <c r="E903" s="618"/>
      <c r="F903" s="618"/>
    </row>
    <row r="904" spans="5:6">
      <c r="E904" s="618"/>
      <c r="F904" s="618"/>
    </row>
    <row r="905" spans="5:6">
      <c r="E905" s="618"/>
      <c r="F905" s="618"/>
    </row>
    <row r="906" spans="5:6">
      <c r="E906" s="618"/>
      <c r="F906" s="618"/>
    </row>
    <row r="907" spans="5:6">
      <c r="E907" s="618"/>
      <c r="F907" s="618"/>
    </row>
    <row r="908" spans="5:6">
      <c r="E908" s="618"/>
      <c r="F908" s="618"/>
    </row>
    <row r="909" spans="5:6">
      <c r="E909" s="618"/>
      <c r="F909" s="618"/>
    </row>
    <row r="910" spans="5:6">
      <c r="E910" s="618"/>
      <c r="F910" s="618"/>
    </row>
    <row r="911" spans="5:6">
      <c r="E911" s="618"/>
      <c r="F911" s="618"/>
    </row>
    <row r="912" spans="5:6">
      <c r="E912" s="618"/>
      <c r="F912" s="618"/>
    </row>
    <row r="913" spans="5:6">
      <c r="E913" s="618"/>
      <c r="F913" s="618"/>
    </row>
    <row r="914" spans="5:6">
      <c r="E914" s="618"/>
      <c r="F914" s="618"/>
    </row>
    <row r="915" spans="5:6">
      <c r="E915" s="618"/>
      <c r="F915" s="618"/>
    </row>
    <row r="916" spans="5:6">
      <c r="E916" s="618"/>
      <c r="F916" s="618"/>
    </row>
    <row r="917" spans="5:6">
      <c r="E917" s="618"/>
      <c r="F917" s="618"/>
    </row>
    <row r="918" spans="5:6">
      <c r="E918" s="618"/>
      <c r="F918" s="618"/>
    </row>
    <row r="919" spans="5:6">
      <c r="E919" s="618"/>
      <c r="F919" s="618"/>
    </row>
    <row r="920" spans="5:6">
      <c r="E920" s="618"/>
      <c r="F920" s="618"/>
    </row>
    <row r="921" spans="5:6">
      <c r="E921" s="618"/>
      <c r="F921" s="618"/>
    </row>
    <row r="922" spans="5:6">
      <c r="E922" s="618"/>
      <c r="F922" s="618"/>
    </row>
    <row r="923" spans="5:6">
      <c r="E923" s="618"/>
      <c r="F923" s="618"/>
    </row>
    <row r="924" spans="5:6">
      <c r="E924" s="618"/>
      <c r="F924" s="618"/>
    </row>
    <row r="925" spans="5:6">
      <c r="E925" s="618"/>
      <c r="F925" s="618"/>
    </row>
    <row r="926" spans="5:6">
      <c r="E926" s="618"/>
      <c r="F926" s="618"/>
    </row>
    <row r="927" spans="5:6">
      <c r="E927" s="618"/>
      <c r="F927" s="618"/>
    </row>
    <row r="928" spans="5:6">
      <c r="E928" s="618"/>
      <c r="F928" s="618"/>
    </row>
    <row r="929" spans="5:6">
      <c r="E929" s="618"/>
      <c r="F929" s="618"/>
    </row>
    <row r="930" spans="5:6">
      <c r="E930" s="618"/>
      <c r="F930" s="618"/>
    </row>
    <row r="931" spans="5:6">
      <c r="E931" s="618"/>
      <c r="F931" s="618"/>
    </row>
    <row r="932" spans="5:6">
      <c r="E932" s="618"/>
      <c r="F932" s="618"/>
    </row>
    <row r="933" spans="5:6">
      <c r="E933" s="618"/>
      <c r="F933" s="618"/>
    </row>
    <row r="934" spans="5:6">
      <c r="E934" s="618"/>
      <c r="F934" s="618"/>
    </row>
    <row r="935" spans="5:6">
      <c r="E935" s="618"/>
      <c r="F935" s="618"/>
    </row>
    <row r="936" spans="5:6">
      <c r="E936" s="618"/>
      <c r="F936" s="618"/>
    </row>
    <row r="937" spans="5:6">
      <c r="E937" s="618"/>
      <c r="F937" s="618"/>
    </row>
    <row r="938" spans="5:6">
      <c r="E938" s="618"/>
      <c r="F938" s="618"/>
    </row>
    <row r="939" spans="5:6">
      <c r="E939" s="618"/>
      <c r="F939" s="618"/>
    </row>
    <row r="940" spans="5:6">
      <c r="E940" s="618"/>
      <c r="F940" s="618"/>
    </row>
    <row r="941" spans="5:6">
      <c r="E941" s="618"/>
      <c r="F941" s="618"/>
    </row>
    <row r="942" spans="5:6">
      <c r="E942" s="618"/>
      <c r="F942" s="618"/>
    </row>
    <row r="943" spans="5:6">
      <c r="E943" s="618"/>
      <c r="F943" s="618"/>
    </row>
    <row r="944" spans="5:6">
      <c r="E944" s="618"/>
      <c r="F944" s="618"/>
    </row>
    <row r="945" spans="5:6">
      <c r="E945" s="618"/>
      <c r="F945" s="618"/>
    </row>
    <row r="946" spans="5:6">
      <c r="E946" s="618"/>
      <c r="F946" s="618"/>
    </row>
    <row r="947" spans="5:6">
      <c r="E947" s="618"/>
      <c r="F947" s="618"/>
    </row>
    <row r="948" spans="5:6">
      <c r="E948" s="618"/>
      <c r="F948" s="618"/>
    </row>
    <row r="949" spans="5:6">
      <c r="E949" s="618"/>
      <c r="F949" s="618"/>
    </row>
    <row r="950" spans="5:6">
      <c r="E950" s="618"/>
      <c r="F950" s="618"/>
    </row>
    <row r="951" spans="5:6">
      <c r="E951" s="618"/>
      <c r="F951" s="618"/>
    </row>
    <row r="952" spans="5:6">
      <c r="E952" s="618"/>
      <c r="F952" s="618"/>
    </row>
    <row r="953" spans="5:6">
      <c r="E953" s="618"/>
      <c r="F953" s="618"/>
    </row>
    <row r="954" spans="5:6">
      <c r="E954" s="618"/>
      <c r="F954" s="618"/>
    </row>
    <row r="955" spans="5:6">
      <c r="E955" s="618"/>
      <c r="F955" s="618"/>
    </row>
    <row r="956" spans="5:6">
      <c r="E956" s="618"/>
      <c r="F956" s="618"/>
    </row>
    <row r="957" spans="5:6">
      <c r="E957" s="618"/>
      <c r="F957" s="618"/>
    </row>
    <row r="958" spans="5:6">
      <c r="E958" s="618"/>
      <c r="F958" s="618"/>
    </row>
    <row r="959" spans="5:6">
      <c r="E959" s="618"/>
      <c r="F959" s="618"/>
    </row>
    <row r="960" spans="5:6">
      <c r="E960" s="618"/>
      <c r="F960" s="618"/>
    </row>
    <row r="961" spans="5:6">
      <c r="E961" s="618"/>
      <c r="F961" s="618"/>
    </row>
    <row r="962" spans="5:6">
      <c r="E962" s="618"/>
      <c r="F962" s="618"/>
    </row>
    <row r="963" spans="5:6">
      <c r="E963" s="618"/>
      <c r="F963" s="618"/>
    </row>
    <row r="964" spans="5:6">
      <c r="E964" s="618"/>
      <c r="F964" s="618"/>
    </row>
    <row r="965" spans="5:6">
      <c r="E965" s="618"/>
      <c r="F965" s="618"/>
    </row>
    <row r="966" spans="5:6">
      <c r="E966" s="618"/>
      <c r="F966" s="618"/>
    </row>
    <row r="967" spans="5:6">
      <c r="E967" s="618"/>
      <c r="F967" s="618"/>
    </row>
    <row r="968" spans="5:6">
      <c r="E968" s="618"/>
      <c r="F968" s="618"/>
    </row>
    <row r="969" spans="5:6">
      <c r="E969" s="618"/>
      <c r="F969" s="618"/>
    </row>
    <row r="970" spans="5:6">
      <c r="E970" s="618"/>
      <c r="F970" s="618"/>
    </row>
    <row r="971" spans="5:6">
      <c r="E971" s="618"/>
      <c r="F971" s="618"/>
    </row>
    <row r="972" spans="5:6">
      <c r="E972" s="618"/>
      <c r="F972" s="618"/>
    </row>
    <row r="973" spans="5:6">
      <c r="E973" s="618"/>
      <c r="F973" s="618"/>
    </row>
    <row r="974" spans="5:6">
      <c r="E974" s="618"/>
      <c r="F974" s="618"/>
    </row>
    <row r="975" spans="5:6">
      <c r="E975" s="618"/>
      <c r="F975" s="618"/>
    </row>
    <row r="976" spans="5:6">
      <c r="E976" s="618"/>
      <c r="F976" s="618"/>
    </row>
    <row r="977" spans="5:6">
      <c r="E977" s="618"/>
      <c r="F977" s="618"/>
    </row>
    <row r="978" spans="5:6">
      <c r="E978" s="618"/>
      <c r="F978" s="618"/>
    </row>
    <row r="979" spans="5:6">
      <c r="E979" s="618"/>
      <c r="F979" s="618"/>
    </row>
    <row r="980" spans="5:6">
      <c r="E980" s="618"/>
      <c r="F980" s="618"/>
    </row>
    <row r="981" spans="5:6">
      <c r="E981" s="618"/>
      <c r="F981" s="618"/>
    </row>
    <row r="982" spans="5:6">
      <c r="E982" s="618"/>
      <c r="F982" s="618"/>
    </row>
    <row r="983" spans="5:6">
      <c r="E983" s="618"/>
      <c r="F983" s="618"/>
    </row>
    <row r="984" spans="5:6">
      <c r="E984" s="618"/>
      <c r="F984" s="618"/>
    </row>
    <row r="985" spans="5:6">
      <c r="E985" s="618"/>
      <c r="F985" s="618"/>
    </row>
    <row r="986" spans="5:6">
      <c r="E986" s="618"/>
      <c r="F986" s="618"/>
    </row>
    <row r="987" spans="5:6">
      <c r="E987" s="618"/>
      <c r="F987" s="618"/>
    </row>
    <row r="988" spans="5:6">
      <c r="E988" s="618"/>
      <c r="F988" s="618"/>
    </row>
    <row r="989" spans="5:6">
      <c r="E989" s="618"/>
      <c r="F989" s="618"/>
    </row>
    <row r="990" spans="5:6">
      <c r="E990" s="618"/>
      <c r="F990" s="618"/>
    </row>
    <row r="991" spans="5:6">
      <c r="E991" s="618"/>
      <c r="F991" s="618"/>
    </row>
    <row r="992" spans="5:6">
      <c r="E992" s="618"/>
      <c r="F992" s="618"/>
    </row>
    <row r="993" spans="5:6">
      <c r="E993" s="618"/>
      <c r="F993" s="618"/>
    </row>
    <row r="994" spans="5:6">
      <c r="E994" s="618"/>
      <c r="F994" s="618"/>
    </row>
    <row r="995" spans="5:6">
      <c r="E995" s="618"/>
      <c r="F995" s="618"/>
    </row>
    <row r="996" spans="5:6">
      <c r="E996" s="618"/>
      <c r="F996" s="618"/>
    </row>
    <row r="997" spans="5:6">
      <c r="E997" s="618"/>
      <c r="F997" s="618"/>
    </row>
    <row r="998" spans="5:6">
      <c r="E998" s="618"/>
      <c r="F998" s="618"/>
    </row>
    <row r="999" spans="5:6">
      <c r="E999" s="618"/>
      <c r="F999" s="618"/>
    </row>
    <row r="1000" spans="5:6">
      <c r="E1000" s="618"/>
      <c r="F1000" s="618"/>
    </row>
    <row r="1001" spans="5:6">
      <c r="E1001" s="618"/>
      <c r="F1001" s="618"/>
    </row>
    <row r="1002" spans="5:6">
      <c r="E1002" s="618"/>
      <c r="F1002" s="618"/>
    </row>
    <row r="1003" spans="5:6">
      <c r="E1003" s="618"/>
      <c r="F1003" s="618"/>
    </row>
    <row r="1004" spans="5:6">
      <c r="E1004" s="618"/>
      <c r="F1004" s="618"/>
    </row>
    <row r="1005" spans="5:6">
      <c r="E1005" s="618"/>
      <c r="F1005" s="618"/>
    </row>
    <row r="1006" spans="5:6">
      <c r="E1006" s="618"/>
      <c r="F1006" s="618"/>
    </row>
    <row r="1007" spans="5:6">
      <c r="E1007" s="618"/>
      <c r="F1007" s="618"/>
    </row>
    <row r="1008" spans="5:6">
      <c r="E1008" s="618"/>
      <c r="F1008" s="618"/>
    </row>
    <row r="1009" spans="5:6">
      <c r="E1009" s="618"/>
      <c r="F1009" s="618"/>
    </row>
    <row r="1010" spans="5:6">
      <c r="E1010" s="618"/>
      <c r="F1010" s="618"/>
    </row>
    <row r="1011" spans="5:6">
      <c r="E1011" s="618"/>
      <c r="F1011" s="618"/>
    </row>
    <row r="1012" spans="5:6">
      <c r="E1012" s="618"/>
      <c r="F1012" s="618"/>
    </row>
    <row r="1013" spans="5:6">
      <c r="E1013" s="618"/>
      <c r="F1013" s="618"/>
    </row>
    <row r="1014" spans="5:6">
      <c r="E1014" s="618"/>
      <c r="F1014" s="618"/>
    </row>
    <row r="1015" spans="5:6">
      <c r="E1015" s="618"/>
      <c r="F1015" s="618"/>
    </row>
    <row r="1016" spans="5:6">
      <c r="E1016" s="618"/>
      <c r="F1016" s="618"/>
    </row>
    <row r="1017" spans="5:6">
      <c r="E1017" s="618"/>
      <c r="F1017" s="618"/>
    </row>
    <row r="1018" spans="5:6">
      <c r="E1018" s="618"/>
      <c r="F1018" s="618"/>
    </row>
    <row r="1019" spans="5:6">
      <c r="E1019" s="618"/>
      <c r="F1019" s="618"/>
    </row>
    <row r="1020" spans="5:6">
      <c r="E1020" s="618"/>
      <c r="F1020" s="618"/>
    </row>
    <row r="1021" spans="5:6">
      <c r="E1021" s="618"/>
      <c r="F1021" s="618"/>
    </row>
    <row r="1022" spans="5:6">
      <c r="E1022" s="618"/>
      <c r="F1022" s="618"/>
    </row>
    <row r="1023" spans="5:6">
      <c r="E1023" s="618"/>
      <c r="F1023" s="618"/>
    </row>
    <row r="1024" spans="5:6">
      <c r="E1024" s="618"/>
      <c r="F1024" s="618"/>
    </row>
    <row r="1025" spans="5:6">
      <c r="E1025" s="618"/>
      <c r="F1025" s="618"/>
    </row>
    <row r="1026" spans="5:6">
      <c r="E1026" s="618"/>
      <c r="F1026" s="618"/>
    </row>
    <row r="1027" spans="5:6">
      <c r="E1027" s="618"/>
      <c r="F1027" s="618"/>
    </row>
    <row r="1028" spans="5:6">
      <c r="E1028" s="618"/>
      <c r="F1028" s="618"/>
    </row>
    <row r="1029" spans="5:6">
      <c r="E1029" s="618"/>
      <c r="F1029" s="618"/>
    </row>
    <row r="1030" spans="5:6">
      <c r="E1030" s="618"/>
      <c r="F1030" s="618"/>
    </row>
    <row r="1031" spans="5:6">
      <c r="E1031" s="618"/>
      <c r="F1031" s="618"/>
    </row>
    <row r="1032" spans="5:6">
      <c r="E1032" s="618"/>
      <c r="F1032" s="618"/>
    </row>
    <row r="1033" spans="5:6">
      <c r="E1033" s="618"/>
      <c r="F1033" s="618"/>
    </row>
    <row r="1034" spans="5:6">
      <c r="E1034" s="618"/>
      <c r="F1034" s="618"/>
    </row>
    <row r="1035" spans="5:6">
      <c r="E1035" s="618"/>
      <c r="F1035" s="618"/>
    </row>
    <row r="1036" spans="5:6">
      <c r="E1036" s="618"/>
      <c r="F1036" s="618"/>
    </row>
    <row r="1037" spans="5:6">
      <c r="E1037" s="618"/>
      <c r="F1037" s="618"/>
    </row>
    <row r="1038" spans="5:6">
      <c r="E1038" s="618"/>
      <c r="F1038" s="618"/>
    </row>
    <row r="1039" spans="5:6">
      <c r="E1039" s="618"/>
      <c r="F1039" s="618"/>
    </row>
    <row r="1040" spans="5:6">
      <c r="E1040" s="618"/>
      <c r="F1040" s="618"/>
    </row>
    <row r="1041" spans="5:6">
      <c r="E1041" s="618"/>
      <c r="F1041" s="618"/>
    </row>
    <row r="1042" spans="5:6">
      <c r="E1042" s="618"/>
      <c r="F1042" s="618"/>
    </row>
    <row r="1043" spans="5:6">
      <c r="E1043" s="618"/>
      <c r="F1043" s="618"/>
    </row>
    <row r="1044" spans="5:6">
      <c r="E1044" s="618"/>
      <c r="F1044" s="618"/>
    </row>
    <row r="1045" spans="5:6">
      <c r="E1045" s="618"/>
      <c r="F1045" s="618"/>
    </row>
    <row r="1046" spans="5:6">
      <c r="E1046" s="618"/>
      <c r="F1046" s="618"/>
    </row>
    <row r="1047" spans="5:6">
      <c r="E1047" s="618"/>
      <c r="F1047" s="618"/>
    </row>
    <row r="1048" spans="5:6">
      <c r="E1048" s="618"/>
      <c r="F1048" s="618"/>
    </row>
    <row r="1049" spans="5:6">
      <c r="E1049" s="618"/>
      <c r="F1049" s="618"/>
    </row>
    <row r="1050" spans="5:6">
      <c r="E1050" s="618"/>
      <c r="F1050" s="618"/>
    </row>
    <row r="1051" spans="5:6">
      <c r="E1051" s="618"/>
      <c r="F1051" s="618"/>
    </row>
    <row r="1052" spans="5:6">
      <c r="E1052" s="618"/>
      <c r="F1052" s="618"/>
    </row>
    <row r="1053" spans="5:6">
      <c r="E1053" s="618"/>
      <c r="F1053" s="618"/>
    </row>
    <row r="1054" spans="5:6">
      <c r="E1054" s="618"/>
      <c r="F1054" s="618"/>
    </row>
    <row r="1055" spans="5:6">
      <c r="E1055" s="618"/>
      <c r="F1055" s="618"/>
    </row>
    <row r="1056" spans="5:6">
      <c r="E1056" s="618"/>
      <c r="F1056" s="618"/>
    </row>
    <row r="1057" spans="5:6">
      <c r="E1057" s="618"/>
      <c r="F1057" s="618"/>
    </row>
    <row r="1058" spans="5:6">
      <c r="E1058" s="618"/>
      <c r="F1058" s="618"/>
    </row>
    <row r="1059" spans="5:6">
      <c r="E1059" s="618"/>
      <c r="F1059" s="618"/>
    </row>
    <row r="1060" spans="5:6">
      <c r="E1060" s="618"/>
      <c r="F1060" s="618"/>
    </row>
    <row r="1061" spans="5:6">
      <c r="E1061" s="618"/>
      <c r="F1061" s="618"/>
    </row>
    <row r="1062" spans="5:6">
      <c r="E1062" s="618"/>
      <c r="F1062" s="618"/>
    </row>
    <row r="1063" spans="5:6">
      <c r="E1063" s="618"/>
      <c r="F1063" s="618"/>
    </row>
    <row r="1064" spans="5:6">
      <c r="E1064" s="618"/>
      <c r="F1064" s="618"/>
    </row>
    <row r="1065" spans="5:6">
      <c r="E1065" s="618"/>
      <c r="F1065" s="618"/>
    </row>
    <row r="1066" spans="5:6">
      <c r="E1066" s="618"/>
      <c r="F1066" s="618"/>
    </row>
    <row r="1067" spans="5:6">
      <c r="E1067" s="618"/>
      <c r="F1067" s="618"/>
    </row>
    <row r="1068" spans="5:6">
      <c r="E1068" s="618"/>
      <c r="F1068" s="618"/>
    </row>
    <row r="1069" spans="5:6">
      <c r="E1069" s="618"/>
      <c r="F1069" s="618"/>
    </row>
    <row r="1070" spans="5:6">
      <c r="E1070" s="618"/>
      <c r="F1070" s="618"/>
    </row>
    <row r="1071" spans="5:6">
      <c r="E1071" s="618"/>
      <c r="F1071" s="618"/>
    </row>
    <row r="1072" spans="5:6">
      <c r="E1072" s="618"/>
      <c r="F1072" s="618"/>
    </row>
    <row r="1073" spans="5:6">
      <c r="E1073" s="618"/>
      <c r="F1073" s="618"/>
    </row>
    <row r="1074" spans="5:6">
      <c r="E1074" s="618"/>
      <c r="F1074" s="618"/>
    </row>
    <row r="1075" spans="5:6">
      <c r="E1075" s="618"/>
      <c r="F1075" s="618"/>
    </row>
  </sheetData>
  <customSheetViews>
    <customSheetView guid="{700BB901-DE3D-40AF-9E84-3437521A0345}" showPageBreaks="1" fitToPage="1" printArea="1" topLeftCell="A28">
      <selection activeCell="L57" sqref="L57"/>
      <rowBreaks count="51" manualBreakCount="51">
        <brk id="57" max="6" man="1"/>
        <brk id="103" max="16383" man="1"/>
        <brk id="104" max="16383" man="1"/>
        <brk id="105" max="16383" man="1"/>
        <brk id="106" max="16383" man="1"/>
        <brk id="107" max="16383" man="1"/>
        <brk id="108" max="16383" man="1"/>
        <brk id="109" max="16383" man="1"/>
        <brk id="110" max="16383" man="1"/>
        <brk id="111" max="16383" man="1"/>
        <brk id="112" max="16383" man="1"/>
        <brk id="113" max="16383" man="1"/>
        <brk id="114" max="16383" man="1"/>
        <brk id="115" max="16383" man="1"/>
        <brk id="116" max="16383" man="1"/>
        <brk id="117" max="16383" man="1"/>
        <brk id="118" max="16383" man="1"/>
        <brk id="119" max="16383" man="1"/>
        <brk id="120" max="16383" man="1"/>
        <brk id="121" max="16383" man="1"/>
        <brk id="122" max="16383" man="1"/>
        <brk id="123" max="16383" man="1"/>
        <brk id="124" max="16383" man="1"/>
        <brk id="125" max="16383" man="1"/>
        <brk id="126" max="16383" man="1"/>
        <brk id="127" max="16383" man="1"/>
        <brk id="128" max="16383" man="1"/>
        <brk id="129" max="16383" man="1"/>
        <brk id="130" max="16383" man="1"/>
        <brk id="131" max="16383" man="1"/>
        <brk id="132" max="16383" man="1"/>
        <brk id="133" max="16383" man="1"/>
        <brk id="134" max="16383" man="1"/>
        <brk id="135" max="16383" man="1"/>
        <brk id="136" max="16383" man="1"/>
        <brk id="137" max="16383" man="1"/>
        <brk id="138" max="16383" man="1"/>
        <brk id="139" max="16383" man="1"/>
        <brk id="140" max="16383" man="1"/>
        <brk id="141" max="16383" man="1"/>
        <brk id="142" max="16383" man="1"/>
        <brk id="143" max="16383" man="1"/>
        <brk id="144" max="16383" man="1"/>
        <brk id="145" max="16383" man="1"/>
        <brk id="146" max="16383" man="1"/>
        <brk id="147" max="16383" man="1"/>
        <brk id="148" max="16383" man="1"/>
        <brk id="149" max="16383" man="1"/>
        <brk id="150" max="16383" man="1"/>
        <brk id="151" max="16383" man="1"/>
        <brk id="152" max="16383" man="1"/>
      </rowBreaks>
      <pageMargins left="0.2" right="0.2" top="0.25" bottom="0.25" header="0.05" footer="0.05"/>
      <printOptions horizontalCentered="1"/>
      <pageSetup scale="52" orientation="landscape" r:id="rId1"/>
      <headerFooter alignWithMargins="0">
        <oddHeader xml:space="preserve">&amp;R
</oddHeader>
        <oddFooter>&amp;LSponsored by: Randall W. Hamlett&amp;C&amp;A&amp;R&amp;P of &amp;N</oddFooter>
      </headerFooter>
    </customSheetView>
    <customSheetView guid="{D30DA162-D620-4A19-970C-1046A6A23ED1}" topLeftCell="A10">
      <selection activeCell="J10" sqref="J10"/>
      <pageMargins left="1.19" right="0.5" top="1" bottom="0.75" header="0.5" footer="0.5"/>
      <printOptions horizontalCentered="1"/>
      <pageSetup scale="70" orientation="portrait" r:id="rId2"/>
      <headerFooter alignWithMargins="0">
        <oddHeader xml:space="preserve">&amp;R
</oddHeader>
        <oddFooter>&amp;LSponsored by: Randall W. Hamlett&amp;C&amp;A&amp;R&amp;P of &amp;N</oddFooter>
      </headerFooter>
    </customSheetView>
    <customSheetView guid="{7B208CC4-03EC-49A3-9AEF-BDEAF48D6BE2}" showPageBreaks="1" topLeftCell="A10">
      <selection activeCell="J10" sqref="J10"/>
      <pageMargins left="1.19" right="0.5" top="1" bottom="0.75" header="0.5" footer="0.5"/>
      <printOptions horizontalCentered="1"/>
      <pageSetup scale="70" orientation="portrait" r:id="rId3"/>
      <headerFooter alignWithMargins="0">
        <oddHeader xml:space="preserve">&amp;R
</oddHeader>
        <oddFooter>&amp;LSponsored by: Randall W. Hamlett&amp;C&amp;A&amp;R&amp;P of &amp;N</oddFooter>
      </headerFooter>
    </customSheetView>
    <customSheetView guid="{FAFF7267-5C8D-421B-A6E7-C317663504A2}">
      <pageMargins left="1.19" right="0.5" top="1" bottom="0.75" header="0.5" footer="0.5"/>
      <printOptions horizontalCentered="1"/>
      <pageSetup scale="70" orientation="portrait" r:id="rId4"/>
      <headerFooter alignWithMargins="0">
        <oddHeader xml:space="preserve">&amp;R
</oddHeader>
        <oddFooter>&amp;LSponsored by: Randall W. Hamlett&amp;C&amp;A&amp;R&amp;P of &amp;N</oddFooter>
      </headerFooter>
    </customSheetView>
    <customSheetView guid="{659C7A86-29AF-4EB2-A484-62929168C99A}" topLeftCell="A10">
      <selection activeCell="J10" sqref="J10"/>
      <pageMargins left="1.19" right="0.5" top="1" bottom="0.75" header="0.5" footer="0.5"/>
      <printOptions horizontalCentered="1"/>
      <pageSetup scale="70" orientation="portrait" r:id="rId5"/>
      <headerFooter alignWithMargins="0">
        <oddHeader xml:space="preserve">&amp;R
</oddHeader>
        <oddFooter>&amp;LSponsored by: Randall W. Hamlett&amp;C&amp;A&amp;R&amp;P of &amp;N</oddFooter>
      </headerFooter>
    </customSheetView>
    <customSheetView guid="{DE1D8474-1C81-4DEF-9FC4-4CC6D52CA0A7}">
      <pageMargins left="1.19" right="0.5" top="1" bottom="0.75" header="0.5" footer="0.5"/>
      <printOptions horizontalCentered="1"/>
      <pageSetup scale="70" orientation="portrait" r:id="rId6"/>
      <headerFooter alignWithMargins="0">
        <oddHeader xml:space="preserve">&amp;R
</oddHeader>
        <oddFooter>&amp;LSponsored by: Randall W. Hamlett&amp;C&amp;A&amp;R&amp;P of &amp;N</oddFooter>
      </headerFooter>
    </customSheetView>
  </customSheetViews>
  <phoneticPr fontId="20" type="noConversion"/>
  <pageMargins left="0.75" right="0.75" top="1" bottom="1" header="0.75" footer="0.75"/>
  <pageSetup scale="75" orientation="landscape" r:id="rId7"/>
  <headerFooter alignWithMargins="0">
    <oddHeader xml:space="preserve">&amp;R
</oddHeader>
    <oddFooter>&amp;LSponsored by: Randall W. Hamlett</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S70"/>
  <sheetViews>
    <sheetView workbookViewId="0"/>
  </sheetViews>
  <sheetFormatPr defaultColWidth="9.140625" defaultRowHeight="12.75" customHeight="1"/>
  <cols>
    <col min="1" max="1" width="4" style="59" bestFit="1" customWidth="1"/>
    <col min="2" max="2" width="8.5703125" style="59" customWidth="1"/>
    <col min="3" max="3" width="32.5703125" style="59" customWidth="1"/>
    <col min="4" max="4" width="8.42578125" style="59" customWidth="1"/>
    <col min="5" max="5" width="11.28515625" style="59" bestFit="1" customWidth="1"/>
    <col min="6" max="6" width="12.5703125" style="59" bestFit="1" customWidth="1"/>
    <col min="7" max="7" width="11.42578125" style="59" customWidth="1"/>
    <col min="8" max="8" width="11.42578125" style="59" bestFit="1" customWidth="1"/>
    <col min="9" max="9" width="8" style="59" bestFit="1" customWidth="1"/>
    <col min="10" max="10" width="13.5703125" style="59" customWidth="1"/>
    <col min="11" max="11" width="6" style="59" bestFit="1" customWidth="1"/>
    <col min="12" max="12" width="18.28515625" style="61" customWidth="1"/>
    <col min="13" max="15" width="10.42578125" style="59" bestFit="1" customWidth="1"/>
    <col min="16" max="16" width="9.5703125" style="59" bestFit="1" customWidth="1"/>
    <col min="17" max="17" width="11.42578125" style="59" bestFit="1" customWidth="1"/>
    <col min="18" max="18" width="12.5703125" style="59" customWidth="1"/>
    <col min="19" max="16384" width="9.140625" style="59"/>
  </cols>
  <sheetData>
    <row r="1" spans="1:18" ht="12" thickBot="1">
      <c r="M1" s="20"/>
      <c r="R1" s="20"/>
    </row>
    <row r="2" spans="1:18" ht="11.25">
      <c r="B2" s="1657" t="s">
        <v>465</v>
      </c>
      <c r="C2" s="86"/>
      <c r="D2" s="255"/>
      <c r="F2" s="82"/>
      <c r="M2" s="354"/>
      <c r="R2" s="354"/>
    </row>
    <row r="3" spans="1:18" ht="11.25">
      <c r="B3" s="295" t="s">
        <v>1407</v>
      </c>
      <c r="C3" s="4"/>
      <c r="D3" s="271"/>
      <c r="F3" s="82"/>
      <c r="M3" s="354"/>
      <c r="R3" s="354"/>
    </row>
    <row r="4" spans="1:18" ht="11.25">
      <c r="B4" s="1659" t="s">
        <v>609</v>
      </c>
      <c r="C4" s="4"/>
      <c r="D4" s="271"/>
    </row>
    <row r="5" spans="1:18" ht="11.25">
      <c r="B5" s="1658" t="s">
        <v>1260</v>
      </c>
      <c r="C5" s="4"/>
      <c r="D5" s="271"/>
    </row>
    <row r="6" spans="1:18" ht="12" thickBot="1">
      <c r="B6" s="1660" t="str">
        <f>'II-E-2 Taxes Other'!B6</f>
        <v xml:space="preserve"> </v>
      </c>
      <c r="C6" s="216"/>
      <c r="D6" s="275"/>
    </row>
    <row r="7" spans="1:18" ht="11.25">
      <c r="B7" s="57"/>
    </row>
    <row r="8" spans="1:18" ht="12" thickBot="1">
      <c r="B8" s="59" t="s">
        <v>584</v>
      </c>
      <c r="E8" s="60">
        <v>1</v>
      </c>
      <c r="F8" s="60">
        <v>2</v>
      </c>
      <c r="G8" s="60">
        <v>3</v>
      </c>
      <c r="H8" s="60">
        <v>4</v>
      </c>
      <c r="I8" s="60">
        <v>5</v>
      </c>
      <c r="J8" s="60">
        <v>6</v>
      </c>
      <c r="K8" s="60">
        <v>7</v>
      </c>
      <c r="L8" s="60">
        <v>8</v>
      </c>
      <c r="M8" s="60">
        <v>9</v>
      </c>
      <c r="N8" s="60">
        <v>10</v>
      </c>
      <c r="O8" s="355">
        <v>11</v>
      </c>
      <c r="P8" s="355">
        <v>12</v>
      </c>
      <c r="Q8" s="61">
        <v>13</v>
      </c>
      <c r="R8" s="61"/>
    </row>
    <row r="9" spans="1:18" ht="11.25">
      <c r="A9" s="232"/>
      <c r="B9" s="388"/>
      <c r="C9" s="388"/>
      <c r="D9" s="388"/>
      <c r="E9" s="388"/>
      <c r="F9" s="388"/>
      <c r="G9" s="388"/>
      <c r="H9" s="356" t="s">
        <v>352</v>
      </c>
      <c r="I9" s="356" t="s">
        <v>355</v>
      </c>
      <c r="J9" s="388"/>
      <c r="K9" s="388"/>
      <c r="L9" s="388"/>
      <c r="M9" s="356"/>
      <c r="N9" s="356"/>
      <c r="O9" s="356"/>
      <c r="P9" s="390"/>
      <c r="Q9" s="356"/>
      <c r="R9" s="356"/>
    </row>
    <row r="10" spans="1:18" ht="11.25">
      <c r="A10" s="233"/>
      <c r="B10" s="357" t="s">
        <v>611</v>
      </c>
      <c r="C10" s="357" t="s">
        <v>578</v>
      </c>
      <c r="D10" s="357" t="s">
        <v>583</v>
      </c>
      <c r="E10" s="391" t="s">
        <v>281</v>
      </c>
      <c r="F10" s="357" t="s">
        <v>282</v>
      </c>
      <c r="G10" s="357" t="s">
        <v>251</v>
      </c>
      <c r="H10" s="357" t="s">
        <v>283</v>
      </c>
      <c r="I10" s="357" t="s">
        <v>773</v>
      </c>
      <c r="J10" s="357" t="s">
        <v>284</v>
      </c>
      <c r="K10" s="357" t="s">
        <v>285</v>
      </c>
      <c r="L10" s="357" t="s">
        <v>383</v>
      </c>
      <c r="M10" s="357" t="s">
        <v>162</v>
      </c>
      <c r="N10" s="357" t="s">
        <v>163</v>
      </c>
      <c r="O10" s="357" t="s">
        <v>993</v>
      </c>
      <c r="P10" s="357" t="s">
        <v>270</v>
      </c>
      <c r="Q10" s="357" t="s">
        <v>283</v>
      </c>
      <c r="R10" s="357"/>
    </row>
    <row r="11" spans="1:18" ht="11.25">
      <c r="A11" s="233" t="s">
        <v>272</v>
      </c>
      <c r="B11" s="357" t="s">
        <v>250</v>
      </c>
      <c r="C11" s="357"/>
      <c r="D11" s="357" t="s">
        <v>586</v>
      </c>
      <c r="E11" s="357" t="s">
        <v>352</v>
      </c>
      <c r="F11" s="357" t="s">
        <v>353</v>
      </c>
      <c r="G11" s="357" t="s">
        <v>176</v>
      </c>
      <c r="H11" s="357" t="s">
        <v>354</v>
      </c>
      <c r="I11" s="357" t="s">
        <v>774</v>
      </c>
      <c r="J11" s="357" t="s">
        <v>355</v>
      </c>
      <c r="K11" s="357" t="s">
        <v>356</v>
      </c>
      <c r="L11" s="357" t="s">
        <v>286</v>
      </c>
      <c r="M11" s="357"/>
      <c r="N11" s="357"/>
      <c r="O11" s="357"/>
      <c r="P11" s="357"/>
      <c r="Q11" s="357"/>
      <c r="R11" s="357" t="s">
        <v>587</v>
      </c>
    </row>
    <row r="12" spans="1:18" ht="12" thickBot="1">
      <c r="A12" s="234" t="s">
        <v>1083</v>
      </c>
      <c r="B12" s="358"/>
      <c r="C12" s="358"/>
      <c r="D12" s="358"/>
      <c r="E12" s="393"/>
      <c r="F12" s="358"/>
      <c r="G12" s="358"/>
      <c r="H12" s="358"/>
      <c r="I12" s="358" t="s">
        <v>286</v>
      </c>
      <c r="J12" s="358"/>
      <c r="K12" s="358"/>
      <c r="L12" s="358" t="s">
        <v>357</v>
      </c>
      <c r="M12" s="358"/>
      <c r="N12" s="358"/>
      <c r="O12" s="358"/>
      <c r="P12" s="358"/>
      <c r="Q12" s="359"/>
      <c r="R12" s="358"/>
    </row>
    <row r="13" spans="1:18" ht="12.75" customHeight="1">
      <c r="A13" s="4"/>
      <c r="B13" s="94"/>
      <c r="C13" s="94"/>
      <c r="D13" s="94"/>
      <c r="E13" s="94"/>
      <c r="F13" s="94"/>
      <c r="G13" s="94"/>
      <c r="H13" s="94"/>
      <c r="I13" s="94"/>
      <c r="J13" s="94"/>
      <c r="K13" s="94"/>
      <c r="L13" s="95"/>
      <c r="M13" s="94"/>
      <c r="N13" s="94"/>
      <c r="O13" s="94"/>
      <c r="P13" s="94"/>
      <c r="Q13" s="94"/>
      <c r="R13" s="94"/>
    </row>
    <row r="14" spans="1:18" s="7" customFormat="1" ht="11.25">
      <c r="A14" s="61">
        <v>1</v>
      </c>
      <c r="B14" s="51" t="s">
        <v>1018</v>
      </c>
      <c r="D14" s="8" t="s">
        <v>495</v>
      </c>
      <c r="E14" s="23"/>
      <c r="F14" s="23"/>
      <c r="G14" s="23"/>
      <c r="H14" s="23"/>
      <c r="I14" s="196"/>
      <c r="J14" s="23"/>
      <c r="K14" s="23"/>
      <c r="L14" s="1522"/>
      <c r="M14" s="23"/>
      <c r="N14" s="23"/>
      <c r="O14" s="23"/>
      <c r="P14" s="23"/>
      <c r="Q14" s="23"/>
      <c r="R14" s="23"/>
    </row>
    <row r="15" spans="1:18" s="4" customFormat="1" ht="11.25">
      <c r="A15" s="3">
        <f t="shared" ref="A15:A53" si="0">+A14+1</f>
        <v>2</v>
      </c>
      <c r="D15" s="3"/>
      <c r="E15" s="12"/>
      <c r="F15" s="12"/>
      <c r="G15" s="12"/>
      <c r="H15" s="12"/>
      <c r="I15" s="191"/>
      <c r="J15" s="12"/>
      <c r="K15" s="12"/>
      <c r="L15" s="1520"/>
      <c r="M15" s="12"/>
      <c r="N15" s="12"/>
      <c r="O15" s="12"/>
      <c r="P15" s="12"/>
      <c r="Q15" s="12"/>
      <c r="R15" s="12"/>
    </row>
    <row r="16" spans="1:18" s="7" customFormat="1" ht="11.25">
      <c r="A16" s="3">
        <f t="shared" si="0"/>
        <v>3</v>
      </c>
      <c r="C16" s="763" t="s">
        <v>1192</v>
      </c>
      <c r="D16" s="8"/>
      <c r="E16" s="23">
        <f>'II-B'!D39</f>
        <v>420112675.34351063</v>
      </c>
      <c r="F16" s="23"/>
      <c r="G16" s="183"/>
      <c r="H16" s="23">
        <f>'II-B'!F39</f>
        <v>358722997.10857147</v>
      </c>
      <c r="I16" s="191" t="s">
        <v>584</v>
      </c>
      <c r="J16" s="23">
        <f>'II-B'!F39</f>
        <v>358722997.10857147</v>
      </c>
      <c r="K16" s="89" t="s">
        <v>453</v>
      </c>
      <c r="L16" s="755" t="s">
        <v>453</v>
      </c>
      <c r="M16" s="23">
        <f>+'II-B'!G39</f>
        <v>186477194.75197762</v>
      </c>
      <c r="N16" s="23">
        <f>+'II-B'!H39</f>
        <v>162642757.80450678</v>
      </c>
      <c r="O16" s="23">
        <f>+'II-B'!I39</f>
        <v>8832867.9901586026</v>
      </c>
      <c r="P16" s="23">
        <f>+'II-B'!J39</f>
        <v>770176.56192834082</v>
      </c>
      <c r="Q16" s="23">
        <f>SUM(M16:P16)</f>
        <v>358722997.10857135</v>
      </c>
      <c r="R16" s="23"/>
    </row>
    <row r="17" spans="1:18" s="4" customFormat="1" ht="11.25">
      <c r="A17" s="3">
        <f t="shared" si="0"/>
        <v>4</v>
      </c>
      <c r="D17" s="3"/>
      <c r="E17" s="12"/>
      <c r="F17" s="12"/>
      <c r="G17" s="12"/>
      <c r="H17" s="12"/>
      <c r="I17" s="191"/>
      <c r="J17" s="12"/>
      <c r="K17" s="12"/>
      <c r="L17" s="1520"/>
      <c r="M17" s="12"/>
      <c r="N17" s="12"/>
      <c r="O17" s="12"/>
      <c r="P17" s="12"/>
      <c r="Q17" s="12"/>
      <c r="R17" s="12"/>
    </row>
    <row r="18" spans="1:18" s="4" customFormat="1" ht="11.25">
      <c r="A18" s="3">
        <f t="shared" si="0"/>
        <v>5</v>
      </c>
      <c r="C18" s="7" t="s">
        <v>1019</v>
      </c>
      <c r="D18" s="3"/>
      <c r="E18" s="12"/>
      <c r="F18" s="12"/>
      <c r="G18" s="12"/>
      <c r="H18" s="12"/>
      <c r="I18" s="191"/>
      <c r="J18" s="12"/>
      <c r="K18" s="12"/>
      <c r="L18" s="1520"/>
      <c r="M18" s="12"/>
      <c r="N18" s="12"/>
      <c r="O18" s="12"/>
      <c r="P18" s="12"/>
      <c r="Q18" s="12"/>
      <c r="R18" s="12"/>
    </row>
    <row r="19" spans="1:18" s="4" customFormat="1" ht="11.25">
      <c r="A19" s="3">
        <f t="shared" si="0"/>
        <v>6</v>
      </c>
      <c r="C19" s="4" t="s">
        <v>164</v>
      </c>
      <c r="D19" s="3"/>
      <c r="E19" s="1495">
        <f>-'II-E-3.15'!D14</f>
        <v>-112409500.958</v>
      </c>
      <c r="F19" s="1495">
        <f>-'II-E-3.15'!E14</f>
        <v>-27106540.745102022</v>
      </c>
      <c r="G19" s="1495">
        <f>-'II-E-3.15'!F14</f>
        <v>-139516041.70310202</v>
      </c>
      <c r="H19" s="1495">
        <f>-'II-B'!F35*'II-C-2.1'!G23</f>
        <v>-119209359.20700715</v>
      </c>
      <c r="I19" s="191"/>
      <c r="J19" s="11">
        <f>-'II-B'!F35*'II-C-2.1'!G23</f>
        <v>-119209359.20700715</v>
      </c>
      <c r="K19" s="89" t="s">
        <v>453</v>
      </c>
      <c r="L19" s="755" t="s">
        <v>453</v>
      </c>
      <c r="M19" s="12">
        <f>-'II-B'!G35*'II-C-2.1'!G23</f>
        <v>-61969338.660424463</v>
      </c>
      <c r="N19" s="12">
        <f>-'II-B'!H35*'II-C-2.1'!G23</f>
        <v>-54048776.057888374</v>
      </c>
      <c r="O19" s="12">
        <f>-'II-B'!I35*'II-C-2.1'!G23</f>
        <v>-2935302.5636887234</v>
      </c>
      <c r="P19" s="12">
        <f>-'II-B'!J35*'II-C-2.1'!G23</f>
        <v>-255941.92500556464</v>
      </c>
      <c r="Q19" s="12">
        <f>SUM(M19:P19)</f>
        <v>-119209359.20700713</v>
      </c>
      <c r="R19" s="12"/>
    </row>
    <row r="20" spans="1:18" s="4" customFormat="1" ht="11.25">
      <c r="A20" s="3">
        <f t="shared" si="0"/>
        <v>7</v>
      </c>
      <c r="C20" s="4" t="s">
        <v>1020</v>
      </c>
      <c r="D20" s="3"/>
      <c r="E20" s="12">
        <f>'[10]II-E-3 FIT'!E20+'[9]II-E-3 FIT'!E20</f>
        <v>-1241738</v>
      </c>
      <c r="F20" s="12">
        <f>'[10]II-E-3 FIT'!F20+'[9]II-E-3 FIT'!F20</f>
        <v>0</v>
      </c>
      <c r="G20" s="12">
        <f>'[10]II-E-3 FIT'!G20+'[9]II-E-3 FIT'!G20</f>
        <v>-211921.83083510003</v>
      </c>
      <c r="H20" s="12">
        <f>SUM(E20:G20)</f>
        <v>-1453659.8308351</v>
      </c>
      <c r="I20" s="191">
        <v>1</v>
      </c>
      <c r="J20" s="11">
        <f>SUM((H20-M20)*I20)+M20</f>
        <v>-1453659.8308351</v>
      </c>
      <c r="K20" s="1497" t="s">
        <v>1642</v>
      </c>
      <c r="L20" s="755" t="s">
        <v>1513</v>
      </c>
      <c r="M20" s="12">
        <f>'[10]II-E-3 FIT'!M20+'[9]II-E-3 FIT'!M20</f>
        <v>-524772.99150809995</v>
      </c>
      <c r="N20" s="12">
        <f>'[10]II-E-3 FIT'!N20+'[9]II-E-3 FIT'!N20</f>
        <v>-890717.79388421343</v>
      </c>
      <c r="O20" s="12">
        <f>'[10]II-E-3 FIT'!O20+'[9]II-E-3 FIT'!O20</f>
        <v>-37615.024128004516</v>
      </c>
      <c r="P20" s="12">
        <f>'[10]II-E-3 FIT'!P20+'[9]II-E-3 FIT'!P20</f>
        <v>-554.02131478211811</v>
      </c>
      <c r="Q20" s="12">
        <f>SUM(M20:P20)</f>
        <v>-1453659.8308350998</v>
      </c>
      <c r="R20" s="12"/>
    </row>
    <row r="21" spans="1:18" s="4" customFormat="1" ht="11.25">
      <c r="A21" s="3">
        <f t="shared" si="0"/>
        <v>8</v>
      </c>
      <c r="C21" s="4" t="s">
        <v>265</v>
      </c>
      <c r="D21" s="3"/>
      <c r="E21" s="12">
        <f>'[10]II-E-3 FIT'!E21+'[9]II-E-3 FIT'!E21</f>
        <v>-8725382.0899999999</v>
      </c>
      <c r="F21" s="12">
        <f>'[10]II-E-3 FIT'!F21+'[9]II-E-3 FIT'!F21</f>
        <v>0</v>
      </c>
      <c r="G21" s="12">
        <f>'[10]II-E-3 FIT'!G21+'[9]II-E-3 FIT'!G21</f>
        <v>-40716.910000000149</v>
      </c>
      <c r="H21" s="12">
        <f t="shared" ref="H21:H23" si="1">SUM(E21:G21)</f>
        <v>-8766099</v>
      </c>
      <c r="I21" s="191">
        <v>1</v>
      </c>
      <c r="J21" s="11">
        <f>SUM((H21-M21)*I21)+M21</f>
        <v>-8766099</v>
      </c>
      <c r="K21" s="1497" t="s">
        <v>1642</v>
      </c>
      <c r="L21" s="755" t="s">
        <v>1513</v>
      </c>
      <c r="M21" s="12">
        <f>'[10]II-E-3 FIT'!M21+'[9]II-E-3 FIT'!M21</f>
        <v>-926091</v>
      </c>
      <c r="N21" s="12">
        <f>'[10]II-E-3 FIT'!N21+'[9]II-E-3 FIT'!N21</f>
        <v>-7553928.0223273328</v>
      </c>
      <c r="O21" s="12">
        <f>'[10]II-E-3 FIT'!O21+'[9]II-E-3 FIT'!O21</f>
        <v>-280354.92068555264</v>
      </c>
      <c r="P21" s="12">
        <f>'[10]II-E-3 FIT'!P21+'[9]II-E-3 FIT'!P21</f>
        <v>-5725.0569871147964</v>
      </c>
      <c r="Q21" s="12">
        <f>SUM(M21:P21)</f>
        <v>-8766099</v>
      </c>
      <c r="R21" s="12"/>
    </row>
    <row r="22" spans="1:18" s="4" customFormat="1" ht="11.25">
      <c r="A22" s="3">
        <f>A21+1</f>
        <v>9</v>
      </c>
      <c r="C22" s="10" t="s">
        <v>1461</v>
      </c>
      <c r="D22" s="3"/>
      <c r="E22" s="12">
        <f>'[10]II-E-3 FIT'!E22+'[9]II-E-3 FIT'!E22</f>
        <v>-3087157.91</v>
      </c>
      <c r="F22" s="12">
        <f>'[10]II-E-3 FIT'!F22+'[9]II-E-3 FIT'!F22</f>
        <v>0</v>
      </c>
      <c r="G22" s="12">
        <f>'[10]II-E-3 FIT'!G22+'[9]II-E-3 FIT'!G22</f>
        <v>3087157.91</v>
      </c>
      <c r="H22" s="12">
        <f t="shared" si="1"/>
        <v>0</v>
      </c>
      <c r="I22" s="191">
        <v>1</v>
      </c>
      <c r="J22" s="11">
        <f>SUM((H22-M22)*I22)+M22</f>
        <v>0</v>
      </c>
      <c r="K22" s="1497" t="s">
        <v>1629</v>
      </c>
      <c r="L22" s="755" t="s">
        <v>517</v>
      </c>
      <c r="M22" s="12">
        <f>'[10]II-E-3 FIT'!M22+'[9]II-E-3 FIT'!M22</f>
        <v>0</v>
      </c>
      <c r="N22" s="12">
        <f>'[10]II-E-3 FIT'!N22+'[9]II-E-3 FIT'!N22</f>
        <v>0</v>
      </c>
      <c r="O22" s="12">
        <f>'[10]II-E-3 FIT'!O22+'[9]II-E-3 FIT'!O22</f>
        <v>0</v>
      </c>
      <c r="P22" s="12">
        <f>'[10]II-E-3 FIT'!P22+'[9]II-E-3 FIT'!P22</f>
        <v>0</v>
      </c>
      <c r="Q22" s="12">
        <f>SUM(M22:P22)</f>
        <v>0</v>
      </c>
      <c r="R22" s="12"/>
    </row>
    <row r="23" spans="1:18" s="4" customFormat="1" ht="11.25">
      <c r="A23" s="3">
        <f>+A22+1</f>
        <v>10</v>
      </c>
      <c r="C23" s="4" t="s">
        <v>984</v>
      </c>
      <c r="D23" s="3"/>
      <c r="E23" s="12">
        <f>'[10]II-E-3 FIT'!E23+'[9]II-E-3 FIT'!E23</f>
        <v>-2617000</v>
      </c>
      <c r="F23" s="12">
        <f>'[10]II-E-3 FIT'!F23+'[9]II-E-3 FIT'!F23</f>
        <v>0</v>
      </c>
      <c r="G23" s="12">
        <f>'[10]II-E-3 FIT'!G23+'[9]II-E-3 FIT'!G23</f>
        <v>2617000</v>
      </c>
      <c r="H23" s="12">
        <f t="shared" si="1"/>
        <v>0</v>
      </c>
      <c r="I23" s="191">
        <v>1</v>
      </c>
      <c r="J23" s="1382">
        <f>SUM((H23-M23)*I23)+M23</f>
        <v>0</v>
      </c>
      <c r="K23" s="1381"/>
      <c r="L23" s="1413"/>
      <c r="M23" s="12">
        <f>'[10]II-E-3 FIT'!M23+'[9]II-E-3 FIT'!M23</f>
        <v>0</v>
      </c>
      <c r="N23" s="12">
        <f>'[10]II-E-3 FIT'!N23+'[9]II-E-3 FIT'!N23</f>
        <v>0</v>
      </c>
      <c r="O23" s="12">
        <f>'[10]II-E-3 FIT'!O23+'[9]II-E-3 FIT'!O23</f>
        <v>0</v>
      </c>
      <c r="P23" s="12">
        <f>'[10]II-E-3 FIT'!P23+'[9]II-E-3 FIT'!P23</f>
        <v>0</v>
      </c>
      <c r="Q23" s="139">
        <f>SUM(M23:P23)</f>
        <v>0</v>
      </c>
      <c r="R23" s="12"/>
    </row>
    <row r="24" spans="1:18" s="4" customFormat="1" ht="11.25">
      <c r="A24" s="3">
        <f t="shared" si="0"/>
        <v>11</v>
      </c>
      <c r="D24" s="3"/>
      <c r="E24" s="12"/>
      <c r="F24" s="12"/>
      <c r="G24" s="12"/>
      <c r="H24" s="12"/>
      <c r="I24" s="191"/>
      <c r="J24" s="1383"/>
      <c r="K24" s="89"/>
      <c r="L24" s="755"/>
      <c r="M24" s="12"/>
      <c r="N24" s="12"/>
      <c r="O24" s="12"/>
      <c r="P24" s="12"/>
      <c r="Q24" s="12"/>
      <c r="R24" s="12"/>
    </row>
    <row r="25" spans="1:18" s="4" customFormat="1" ht="11.25">
      <c r="A25" s="3">
        <f t="shared" si="0"/>
        <v>12</v>
      </c>
      <c r="C25" s="4" t="s">
        <v>734</v>
      </c>
      <c r="D25" s="3"/>
      <c r="E25" s="12">
        <f>SUM('II-E-3.15'!D28:D35)-'II-E-3.15'!D28-'II-E-3.15'!D32-'II-E-3.15'!D30</f>
        <v>-18385143.110000003</v>
      </c>
      <c r="F25" s="12"/>
      <c r="G25" s="12">
        <f>SUM('II-E-3.15'!E28:E35)-'II-E-3.15'!E28-'II-E-3.15'!E32</f>
        <v>18385143.110000003</v>
      </c>
      <c r="H25" s="1530">
        <f>+E25-F25+G25</f>
        <v>0</v>
      </c>
      <c r="I25" s="191">
        <v>1</v>
      </c>
      <c r="J25" s="1382">
        <f>SUM((H25-M25)*I25)+M25</f>
        <v>0</v>
      </c>
      <c r="K25" s="89" t="s">
        <v>453</v>
      </c>
      <c r="L25" s="755" t="s">
        <v>453</v>
      </c>
      <c r="M25" s="139">
        <v>0</v>
      </c>
      <c r="N25" s="139">
        <v>0</v>
      </c>
      <c r="O25" s="139">
        <v>0</v>
      </c>
      <c r="P25" s="139">
        <v>0</v>
      </c>
      <c r="Q25" s="139">
        <f>SUM(M25:P25)</f>
        <v>0</v>
      </c>
      <c r="R25" s="12"/>
    </row>
    <row r="26" spans="1:18" s="7" customFormat="1" ht="11.25">
      <c r="A26" s="3">
        <f t="shared" si="0"/>
        <v>13</v>
      </c>
      <c r="C26" s="33" t="s">
        <v>360</v>
      </c>
      <c r="D26" s="8"/>
      <c r="E26" s="174">
        <f>SUM(E19:E25)</f>
        <v>-146465922.06800002</v>
      </c>
      <c r="F26" s="174">
        <f t="shared" ref="F26:G26" si="2">SUM(F19:F25)</f>
        <v>-27106540.745102022</v>
      </c>
      <c r="G26" s="174">
        <f t="shared" si="2"/>
        <v>-115679379.42393713</v>
      </c>
      <c r="H26" s="174">
        <f>SUM(H19:H25)</f>
        <v>-129429118.03784226</v>
      </c>
      <c r="I26" s="196"/>
      <c r="J26" s="174">
        <f>SUM(J19:J25)</f>
        <v>-129429118.03784226</v>
      </c>
      <c r="K26" s="23"/>
      <c r="L26" s="1520"/>
      <c r="M26" s="174">
        <f>SUM(M19:M25)</f>
        <v>-63420202.65193256</v>
      </c>
      <c r="N26" s="174">
        <f>SUM(N19:N25)</f>
        <v>-62493421.874099918</v>
      </c>
      <c r="O26" s="174">
        <f>SUM(O19:O25)</f>
        <v>-3253272.5085022803</v>
      </c>
      <c r="P26" s="174">
        <f>SUM(P19:P25)</f>
        <v>-262221.00330746156</v>
      </c>
      <c r="Q26" s="174">
        <f>SUM(Q19:Q25)</f>
        <v>-129429118.03784223</v>
      </c>
      <c r="R26" s="23"/>
    </row>
    <row r="27" spans="1:18" s="4" customFormat="1" ht="11.25">
      <c r="A27" s="3">
        <f t="shared" si="0"/>
        <v>14</v>
      </c>
      <c r="D27" s="3"/>
      <c r="E27" s="12"/>
      <c r="F27" s="12"/>
      <c r="G27" s="12"/>
      <c r="H27" s="12"/>
      <c r="I27" s="191"/>
      <c r="J27" s="12"/>
      <c r="K27" s="12"/>
      <c r="L27" s="1520"/>
      <c r="M27" s="12"/>
      <c r="N27" s="12"/>
      <c r="O27" s="12"/>
      <c r="P27" s="12"/>
      <c r="Q27" s="12"/>
      <c r="R27" s="12"/>
    </row>
    <row r="28" spans="1:18" s="7" customFormat="1" ht="11.25">
      <c r="A28" s="3">
        <f t="shared" si="0"/>
        <v>15</v>
      </c>
      <c r="C28" s="7" t="s">
        <v>1021</v>
      </c>
      <c r="D28" s="8"/>
      <c r="E28" s="12"/>
      <c r="F28" s="23"/>
      <c r="G28" s="23"/>
      <c r="H28" s="23"/>
      <c r="I28" s="196"/>
      <c r="J28" s="23"/>
      <c r="K28" s="23"/>
      <c r="L28" s="1520"/>
      <c r="M28" s="23"/>
      <c r="N28" s="23"/>
      <c r="O28" s="23"/>
      <c r="P28" s="23"/>
      <c r="Q28" s="23"/>
      <c r="R28" s="23"/>
    </row>
    <row r="29" spans="1:18" s="4" customFormat="1" ht="11.25">
      <c r="A29" s="3">
        <f t="shared" si="0"/>
        <v>16</v>
      </c>
      <c r="C29" s="4" t="s">
        <v>873</v>
      </c>
      <c r="D29" s="3"/>
      <c r="E29" s="12">
        <f>'[10]II-E-3 FIT'!E29+'[9]II-E-3 FIT'!E29</f>
        <v>3402000</v>
      </c>
      <c r="F29" s="12">
        <f>'[10]II-E-3 FIT'!F29+'[9]II-E-3 FIT'!F29</f>
        <v>0</v>
      </c>
      <c r="G29" s="12">
        <f>'[10]II-E-3 FIT'!G29+'[9]II-E-3 FIT'!G29</f>
        <v>-1238000.4200000002</v>
      </c>
      <c r="H29" s="12">
        <f>SUM(E29:G29)</f>
        <v>2163999.58</v>
      </c>
      <c r="I29" s="191">
        <v>1</v>
      </c>
      <c r="J29" s="11">
        <f>SUM((H29-M29)*I29)+M29</f>
        <v>2163999.58</v>
      </c>
      <c r="K29" s="1497" t="s">
        <v>1642</v>
      </c>
      <c r="L29" s="755" t="s">
        <v>1513</v>
      </c>
      <c r="M29" s="12">
        <f>'[10]II-E-3 FIT'!M29+'[9]II-E-3 FIT'!M29</f>
        <v>804999.54</v>
      </c>
      <c r="N29" s="12">
        <f>'[10]II-E-3 FIT'!N29+'[9]II-E-3 FIT'!N29</f>
        <v>1313154.7677038873</v>
      </c>
      <c r="O29" s="12">
        <f>'[10]II-E-3 FIT'!O29+'[9]II-E-3 FIT'!O29</f>
        <v>44744.004011665325</v>
      </c>
      <c r="P29" s="12">
        <f>'[10]II-E-3 FIT'!P29+'[9]II-E-3 FIT'!P29</f>
        <v>1101.2682844471053</v>
      </c>
      <c r="Q29" s="12">
        <f>SUM(M29:P29)</f>
        <v>2163999.5799999996</v>
      </c>
      <c r="R29" s="12"/>
    </row>
    <row r="30" spans="1:18" s="4" customFormat="1" ht="11.25">
      <c r="A30" s="3">
        <f t="shared" si="0"/>
        <v>17</v>
      </c>
      <c r="C30" s="4" t="s">
        <v>253</v>
      </c>
      <c r="D30" s="3"/>
      <c r="E30" s="12">
        <f>'[10]II-E-3 FIT'!E30+'[9]II-E-3 FIT'!E30</f>
        <v>754970.19</v>
      </c>
      <c r="F30" s="12">
        <f>'[10]II-E-3 FIT'!F30+'[9]II-E-3 FIT'!F30</f>
        <v>0</v>
      </c>
      <c r="G30" s="12">
        <f>'[10]II-E-3 FIT'!G30+'[9]II-E-3 FIT'!G30</f>
        <v>0</v>
      </c>
      <c r="H30" s="12">
        <f t="shared" ref="H30:H32" si="3">SUM(E30:G30)</f>
        <v>754970.19</v>
      </c>
      <c r="I30" s="191">
        <v>1</v>
      </c>
      <c r="J30" s="11">
        <f>SUM((H30-M30)*I30)+M30</f>
        <v>754970.19</v>
      </c>
      <c r="K30" s="1497" t="s">
        <v>1643</v>
      </c>
      <c r="L30" s="755" t="s">
        <v>1514</v>
      </c>
      <c r="M30" s="12">
        <f>'[10]II-E-3 FIT'!M30+'[9]II-E-3 FIT'!M30</f>
        <v>115469.65999999999</v>
      </c>
      <c r="N30" s="12">
        <f>'[10]II-E-3 FIT'!N30+'[9]II-E-3 FIT'!N30</f>
        <v>412666.15172600449</v>
      </c>
      <c r="O30" s="12">
        <f>'[10]II-E-3 FIT'!O30+'[9]II-E-3 FIT'!O30</f>
        <v>129256.68113830539</v>
      </c>
      <c r="P30" s="12">
        <f>'[10]II-E-3 FIT'!P30+'[9]II-E-3 FIT'!P30</f>
        <v>97577.697135690192</v>
      </c>
      <c r="Q30" s="12">
        <f>SUM(M30:P30)</f>
        <v>754970.19</v>
      </c>
      <c r="R30" s="12"/>
    </row>
    <row r="31" spans="1:18" s="4" customFormat="1" ht="11.25">
      <c r="A31" s="3">
        <f>A30+1</f>
        <v>18</v>
      </c>
      <c r="C31" s="10" t="s">
        <v>984</v>
      </c>
      <c r="D31" s="3"/>
      <c r="E31" s="12">
        <f>'[10]II-E-3 FIT'!E32+'[9]II-E-3 FIT'!E31</f>
        <v>-2991000</v>
      </c>
      <c r="F31" s="12">
        <f>'[10]II-E-3 FIT'!F32+'[9]II-E-3 FIT'!F31</f>
        <v>0</v>
      </c>
      <c r="G31" s="12">
        <f>'[10]II-E-3 FIT'!G32+'[9]II-E-3 FIT'!G31</f>
        <v>2991000</v>
      </c>
      <c r="H31" s="12">
        <f t="shared" si="3"/>
        <v>0</v>
      </c>
      <c r="I31" s="191"/>
      <c r="J31" s="11">
        <f>SUM((H31-M31)*I31)+M31</f>
        <v>0</v>
      </c>
      <c r="K31" s="1497" t="s">
        <v>1629</v>
      </c>
      <c r="L31" s="755" t="s">
        <v>517</v>
      </c>
      <c r="M31" s="12">
        <f>'[10]II-E-3 FIT'!M32+'[9]II-E-3 FIT'!M31</f>
        <v>0</v>
      </c>
      <c r="N31" s="12">
        <f>'[10]II-E-3 FIT'!N32+'[9]II-E-3 FIT'!N31</f>
        <v>0</v>
      </c>
      <c r="O31" s="12">
        <f>'[10]II-E-3 FIT'!O32+'[9]II-E-3 FIT'!O31</f>
        <v>0</v>
      </c>
      <c r="P31" s="12">
        <f>'[10]II-E-3 FIT'!P32+'[9]II-E-3 FIT'!P31</f>
        <v>0</v>
      </c>
      <c r="Q31" s="12">
        <f>SUM(M31:P31)</f>
        <v>0</v>
      </c>
      <c r="R31" s="12"/>
    </row>
    <row r="32" spans="1:18" s="4" customFormat="1" ht="11.25">
      <c r="A32" s="3"/>
      <c r="C32" s="10" t="s">
        <v>1379</v>
      </c>
      <c r="D32" s="3"/>
      <c r="E32" s="12">
        <f>'[10]II-E-3 FIT'!E31+'[9]II-E-3 FIT'!E32</f>
        <v>-46336.969999999994</v>
      </c>
      <c r="F32" s="12">
        <f>'[10]II-E-3 FIT'!F31+'[9]II-E-3 FIT'!F32</f>
        <v>0</v>
      </c>
      <c r="G32" s="12">
        <f>'[10]II-E-3 FIT'!G31+'[9]II-E-3 FIT'!G32</f>
        <v>0</v>
      </c>
      <c r="H32" s="12">
        <f t="shared" si="3"/>
        <v>-46336.969999999994</v>
      </c>
      <c r="I32" s="191">
        <v>1</v>
      </c>
      <c r="J32" s="11">
        <f>SUM((H32-M32)*I32)+M32</f>
        <v>-46336.969999999994</v>
      </c>
      <c r="K32" s="1497" t="s">
        <v>1629</v>
      </c>
      <c r="L32" s="755" t="s">
        <v>517</v>
      </c>
      <c r="M32" s="12">
        <f>'[10]II-E-3 FIT'!M31+'[9]II-E-3 FIT'!M32</f>
        <v>-1242.76</v>
      </c>
      <c r="N32" s="12">
        <f>'[10]II-E-3 FIT'!N31+'[9]II-E-3 FIT'!N32</f>
        <v>-45094.21</v>
      </c>
      <c r="O32" s="12">
        <f>'[10]II-E-3 FIT'!O31+'[9]II-E-3 FIT'!O32</f>
        <v>0</v>
      </c>
      <c r="P32" s="12">
        <f>'[10]II-E-3 FIT'!P31+'[9]II-E-3 FIT'!P32</f>
        <v>0</v>
      </c>
      <c r="Q32" s="12">
        <f>SUM(M32:P32)</f>
        <v>-46336.97</v>
      </c>
      <c r="R32" s="12"/>
    </row>
    <row r="33" spans="1:18" s="4" customFormat="1" ht="11.25">
      <c r="A33" s="3">
        <f>+A31+1</f>
        <v>19</v>
      </c>
      <c r="C33" s="15"/>
      <c r="D33" s="3"/>
      <c r="E33" s="12"/>
      <c r="F33" s="12"/>
      <c r="G33" s="12"/>
      <c r="H33" s="12"/>
      <c r="I33" s="191"/>
      <c r="J33" s="12"/>
      <c r="K33" s="1495"/>
      <c r="L33" s="1520"/>
      <c r="M33" s="12"/>
      <c r="N33" s="12"/>
      <c r="O33" s="12"/>
      <c r="P33" s="12"/>
      <c r="Q33" s="12"/>
      <c r="R33" s="12"/>
    </row>
    <row r="34" spans="1:18" s="7" customFormat="1" ht="11.25">
      <c r="A34" s="3">
        <f t="shared" si="0"/>
        <v>20</v>
      </c>
      <c r="C34" s="7" t="s">
        <v>966</v>
      </c>
      <c r="D34" s="8"/>
      <c r="E34" s="23">
        <f>+E16+E26+E29+E30+E31+E32</f>
        <v>274766386.49551058</v>
      </c>
      <c r="F34" s="23"/>
      <c r="G34" s="23"/>
      <c r="H34" s="23">
        <f>+H16+H26+H29+H30+H31+H32</f>
        <v>232166511.87072921</v>
      </c>
      <c r="I34" s="196"/>
      <c r="J34" s="23">
        <f>+J16+J26+J29+J30+J31+J32</f>
        <v>232166511.87072921</v>
      </c>
      <c r="K34" s="1495"/>
      <c r="L34" s="1520"/>
      <c r="M34" s="23">
        <f>+M16+M26+M29+M30+M31+M31+M32</f>
        <v>123976218.54004505</v>
      </c>
      <c r="N34" s="23">
        <f>+N16+N26+N29+N30+N31+N31+N32</f>
        <v>101830062.63983677</v>
      </c>
      <c r="O34" s="23">
        <f>+O16+O26+O29+O30+O31+O31+O32</f>
        <v>5753596.1668062927</v>
      </c>
      <c r="P34" s="23">
        <f>+P16+P26+P29+P30+P31+P31+P32</f>
        <v>606634.52404101659</v>
      </c>
      <c r="Q34" s="23">
        <f>+Q16+Q26+Q29+Q30+Q31+Q31+Q32</f>
        <v>232166511.87072915</v>
      </c>
      <c r="R34" s="23"/>
    </row>
    <row r="35" spans="1:18" s="7" customFormat="1" ht="11.25">
      <c r="A35" s="3">
        <f t="shared" si="0"/>
        <v>21</v>
      </c>
      <c r="C35" s="7" t="s">
        <v>967</v>
      </c>
      <c r="D35" s="8"/>
      <c r="E35" s="1531">
        <f>(1/0.79)-1</f>
        <v>0.26582278481012644</v>
      </c>
      <c r="F35" s="43"/>
      <c r="G35" s="43"/>
      <c r="H35" s="1531">
        <f>(1/0.79)-1</f>
        <v>0.26582278481012644</v>
      </c>
      <c r="I35" s="202"/>
      <c r="J35" s="1531">
        <f>(1/0.79)-1</f>
        <v>0.26582278481012644</v>
      </c>
      <c r="K35" s="1415"/>
      <c r="L35" s="1520"/>
      <c r="M35" s="1531">
        <f>(1/0.79)-1</f>
        <v>0.26582278481012644</v>
      </c>
      <c r="N35" s="1531">
        <f>(1/0.79)-1</f>
        <v>0.26582278481012644</v>
      </c>
      <c r="O35" s="1531">
        <f>(1/0.79)-1</f>
        <v>0.26582278481012644</v>
      </c>
      <c r="P35" s="1531">
        <f>(1/0.79)-1</f>
        <v>0.26582278481012644</v>
      </c>
      <c r="Q35" s="1531">
        <f>(1/0.79)-1</f>
        <v>0.26582278481012644</v>
      </c>
      <c r="R35" s="43"/>
    </row>
    <row r="36" spans="1:18" s="4" customFormat="1" ht="11.25">
      <c r="A36" s="3">
        <f t="shared" si="0"/>
        <v>22</v>
      </c>
      <c r="D36" s="3"/>
      <c r="E36" s="12"/>
      <c r="F36" s="12"/>
      <c r="G36" s="12"/>
      <c r="H36" s="12"/>
      <c r="I36" s="191"/>
      <c r="J36" s="12"/>
      <c r="K36" s="1495"/>
      <c r="L36" s="1520"/>
      <c r="M36" s="12"/>
      <c r="N36" s="12"/>
      <c r="O36" s="12"/>
      <c r="P36" s="12"/>
      <c r="Q36" s="12"/>
      <c r="R36" s="12"/>
    </row>
    <row r="37" spans="1:18" s="7" customFormat="1" ht="11.25">
      <c r="A37" s="3">
        <f t="shared" si="0"/>
        <v>23</v>
      </c>
      <c r="C37" s="7" t="s">
        <v>968</v>
      </c>
      <c r="D37" s="8"/>
      <c r="E37" s="23">
        <f>+E34*E35</f>
        <v>73039166.030452147</v>
      </c>
      <c r="F37" s="23"/>
      <c r="G37" s="23">
        <f>H37-E37</f>
        <v>-11324017.305321634</v>
      </c>
      <c r="H37" s="23">
        <f>+H34*H35</f>
        <v>61715148.725130513</v>
      </c>
      <c r="I37" s="196"/>
      <c r="J37" s="23">
        <f>+J34*J35</f>
        <v>61715148.725130513</v>
      </c>
      <c r="K37" s="1495"/>
      <c r="L37" s="1520"/>
      <c r="M37" s="23">
        <f>+M34*M35</f>
        <v>32955703.662543606</v>
      </c>
      <c r="N37" s="23">
        <f>+N34*N35</f>
        <v>27068750.828311026</v>
      </c>
      <c r="O37" s="23">
        <f>+O34*O35</f>
        <v>1529436.9557333174</v>
      </c>
      <c r="P37" s="23">
        <f>+P34*P35</f>
        <v>161257.27854254862</v>
      </c>
      <c r="Q37" s="23">
        <f>+Q34*Q35</f>
        <v>61715148.725130498</v>
      </c>
      <c r="R37" s="23"/>
    </row>
    <row r="38" spans="1:18" s="4" customFormat="1" ht="11.25">
      <c r="A38" s="3">
        <f t="shared" si="0"/>
        <v>24</v>
      </c>
      <c r="D38" s="3"/>
      <c r="E38" s="12"/>
      <c r="F38" s="12"/>
      <c r="G38" s="12"/>
      <c r="H38" s="12"/>
      <c r="I38" s="191"/>
      <c r="J38" s="12"/>
      <c r="K38" s="1495"/>
      <c r="L38" s="1520"/>
      <c r="M38" s="12"/>
      <c r="N38" s="12"/>
      <c r="O38" s="12"/>
      <c r="P38" s="12"/>
      <c r="Q38" s="12"/>
      <c r="R38" s="12"/>
    </row>
    <row r="39" spans="1:18" s="7" customFormat="1" ht="11.25">
      <c r="A39" s="3">
        <f t="shared" si="0"/>
        <v>25</v>
      </c>
      <c r="C39" s="7" t="s">
        <v>876</v>
      </c>
      <c r="D39" s="8"/>
      <c r="E39" s="23"/>
      <c r="F39" s="23"/>
      <c r="G39" s="23"/>
      <c r="H39" s="23"/>
      <c r="I39" s="196"/>
      <c r="J39" s="23"/>
      <c r="K39" s="1495"/>
      <c r="L39" s="1520"/>
      <c r="M39" s="23"/>
      <c r="N39" s="23"/>
      <c r="O39" s="23"/>
      <c r="P39" s="23"/>
      <c r="Q39" s="23"/>
      <c r="R39" s="23"/>
    </row>
    <row r="40" spans="1:18" s="4" customFormat="1" ht="11.25">
      <c r="A40" s="3">
        <f t="shared" si="0"/>
        <v>26</v>
      </c>
      <c r="C40" s="4" t="s">
        <v>913</v>
      </c>
      <c r="D40" s="3"/>
      <c r="E40" s="12">
        <f>'[10]II-E-3 FIT'!E40+'[9]II-E-3 FIT'!E40</f>
        <v>-1241738</v>
      </c>
      <c r="F40" s="12">
        <f>'[10]II-E-3 FIT'!F40+'[9]II-E-3 FIT'!F40</f>
        <v>0</v>
      </c>
      <c r="G40" s="12">
        <f>'[10]II-E-3 FIT'!G40+'[9]II-E-3 FIT'!G40</f>
        <v>-211921.83083510003</v>
      </c>
      <c r="H40" s="139">
        <f t="shared" ref="H40:H41" si="4">+H20</f>
        <v>-1453659.8308351</v>
      </c>
      <c r="I40" s="191">
        <v>1</v>
      </c>
      <c r="J40" s="11">
        <f>SUM((H40-M40)*I40)+M40</f>
        <v>-1453659.8308351</v>
      </c>
      <c r="K40" s="1497" t="s">
        <v>1642</v>
      </c>
      <c r="L40" s="755" t="s">
        <v>1513</v>
      </c>
      <c r="M40" s="12">
        <f>'[10]II-E-3 FIT'!M40+'[9]II-E-3 FIT'!M40</f>
        <v>-524772.99150809995</v>
      </c>
      <c r="N40" s="12">
        <f>'[10]II-E-3 FIT'!N40+'[9]II-E-3 FIT'!N40</f>
        <v>-890717.79388421343</v>
      </c>
      <c r="O40" s="12">
        <f>'[10]II-E-3 FIT'!O40+'[9]II-E-3 FIT'!O40</f>
        <v>-37615.024128004516</v>
      </c>
      <c r="P40" s="12">
        <f>'[10]II-E-3 FIT'!P40+'[9]II-E-3 FIT'!P40</f>
        <v>-554.02131478211811</v>
      </c>
      <c r="Q40" s="12">
        <f t="shared" ref="Q40:Q48" si="5">SUM(M40:P40)</f>
        <v>-1453659.8308350998</v>
      </c>
      <c r="R40" s="12"/>
    </row>
    <row r="41" spans="1:18" s="4" customFormat="1" ht="11.25">
      <c r="A41" s="3">
        <f t="shared" si="0"/>
        <v>27</v>
      </c>
      <c r="C41" s="10" t="s">
        <v>596</v>
      </c>
      <c r="D41" s="3"/>
      <c r="E41" s="12">
        <f>'[10]II-E-3 FIT'!E41+'[9]II-E-3 FIT'!E41</f>
        <v>-8725382.0899999999</v>
      </c>
      <c r="F41" s="12">
        <f>'[10]II-E-3 FIT'!F41+'[9]II-E-3 FIT'!F41</f>
        <v>0</v>
      </c>
      <c r="G41" s="12">
        <f>'[10]II-E-3 FIT'!G41+'[9]II-E-3 FIT'!G41</f>
        <v>-40716.910000000149</v>
      </c>
      <c r="H41" s="139">
        <f t="shared" si="4"/>
        <v>-8766099</v>
      </c>
      <c r="I41" s="191">
        <v>1</v>
      </c>
      <c r="J41" s="11">
        <f>SUM((H41-M41)*I41)+M41</f>
        <v>-8766099</v>
      </c>
      <c r="K41" s="1497" t="s">
        <v>1642</v>
      </c>
      <c r="L41" s="755" t="s">
        <v>1513</v>
      </c>
      <c r="M41" s="12">
        <f>'[10]II-E-3 FIT'!M41+'[9]II-E-3 FIT'!M41</f>
        <v>-926091</v>
      </c>
      <c r="N41" s="12">
        <f>'[10]II-E-3 FIT'!N41+'[9]II-E-3 FIT'!N41</f>
        <v>-7553928.0223273328</v>
      </c>
      <c r="O41" s="12">
        <f>'[10]II-E-3 FIT'!O41+'[9]II-E-3 FIT'!O41</f>
        <v>-280354.92068555264</v>
      </c>
      <c r="P41" s="12">
        <f>'[10]II-E-3 FIT'!P41+'[9]II-E-3 FIT'!P41</f>
        <v>-5725.0569871147964</v>
      </c>
      <c r="Q41" s="12">
        <f t="shared" si="5"/>
        <v>-8766099</v>
      </c>
      <c r="R41" s="12"/>
    </row>
    <row r="42" spans="1:18" s="4" customFormat="1" ht="11.25">
      <c r="A42" s="3">
        <f t="shared" si="0"/>
        <v>28</v>
      </c>
      <c r="C42" s="10" t="s">
        <v>1462</v>
      </c>
      <c r="D42" s="3"/>
      <c r="E42" s="12">
        <f>'[10]II-E-3 FIT'!E42+'[9]II-E-3 FIT'!E42</f>
        <v>-3087157.91</v>
      </c>
      <c r="F42" s="12">
        <f>'[10]II-E-3 FIT'!F42+'[9]II-E-3 FIT'!F42</f>
        <v>0</v>
      </c>
      <c r="G42" s="12">
        <f>'[10]II-E-3 FIT'!G42+'[9]II-E-3 FIT'!G42</f>
        <v>3087157.91</v>
      </c>
      <c r="H42" s="139">
        <f>H22</f>
        <v>0</v>
      </c>
      <c r="I42" s="191">
        <v>1</v>
      </c>
      <c r="J42" s="12">
        <f>+H42*I42</f>
        <v>0</v>
      </c>
      <c r="K42" s="1497" t="s">
        <v>1629</v>
      </c>
      <c r="L42" s="755" t="s">
        <v>517</v>
      </c>
      <c r="M42" s="12">
        <f>'[10]II-E-3 FIT'!M42+'[9]II-E-3 FIT'!M42</f>
        <v>0</v>
      </c>
      <c r="N42" s="12">
        <f>'[10]II-E-3 FIT'!N42+'[9]II-E-3 FIT'!N42</f>
        <v>0</v>
      </c>
      <c r="O42" s="12">
        <f>'[10]II-E-3 FIT'!O42+'[9]II-E-3 FIT'!O42</f>
        <v>0</v>
      </c>
      <c r="P42" s="12">
        <f>'[10]II-E-3 FIT'!P42+'[9]II-E-3 FIT'!P42</f>
        <v>0</v>
      </c>
      <c r="Q42" s="139">
        <f t="shared" si="5"/>
        <v>0</v>
      </c>
      <c r="R42" s="12"/>
    </row>
    <row r="43" spans="1:18" s="4" customFormat="1" ht="11.25">
      <c r="A43" s="3">
        <f>+A42+1</f>
        <v>29</v>
      </c>
      <c r="C43" s="4" t="s">
        <v>984</v>
      </c>
      <c r="D43" s="3"/>
      <c r="E43" s="12">
        <f>'[10]II-E-3 FIT'!E44+'[9]II-E-3 FIT'!E43</f>
        <v>-2665000</v>
      </c>
      <c r="F43" s="12">
        <f>'[10]II-E-3 FIT'!F44+'[9]II-E-3 FIT'!F43</f>
        <v>0</v>
      </c>
      <c r="G43" s="12">
        <f>'[10]II-E-3 FIT'!G44+'[9]II-E-3 FIT'!G43</f>
        <v>2665000</v>
      </c>
      <c r="H43" s="139">
        <f>H24</f>
        <v>0</v>
      </c>
      <c r="I43" s="191">
        <v>1</v>
      </c>
      <c r="J43" s="1382">
        <f>SUM((H43-M43)*I43)+M43</f>
        <v>0</v>
      </c>
      <c r="K43" s="755" t="s">
        <v>453</v>
      </c>
      <c r="L43" s="755" t="s">
        <v>453</v>
      </c>
      <c r="M43" s="12">
        <f>'[10]II-E-3 FIT'!M44+'[9]II-E-3 FIT'!M43</f>
        <v>0</v>
      </c>
      <c r="N43" s="12">
        <f>'[10]II-E-3 FIT'!N44+'[9]II-E-3 FIT'!N43</f>
        <v>0</v>
      </c>
      <c r="O43" s="12">
        <f>'[10]II-E-3 FIT'!O44+'[9]II-E-3 FIT'!O43</f>
        <v>0</v>
      </c>
      <c r="P43" s="12">
        <f>'[10]II-E-3 FIT'!P44+'[9]II-E-3 FIT'!P43</f>
        <v>0</v>
      </c>
      <c r="Q43" s="139">
        <f t="shared" si="5"/>
        <v>0</v>
      </c>
      <c r="R43" s="12"/>
    </row>
    <row r="44" spans="1:18" s="4" customFormat="1" ht="11.25">
      <c r="A44" s="3">
        <f t="shared" si="0"/>
        <v>30</v>
      </c>
      <c r="C44" s="4" t="s">
        <v>508</v>
      </c>
      <c r="D44" s="3"/>
      <c r="E44" s="12">
        <f>'[10]II-E-3 FIT'!E43+'[9]II-E-3 FIT'!E44</f>
        <v>-51999.970000000671</v>
      </c>
      <c r="F44" s="12">
        <f>'[10]II-E-3 FIT'!F43+'[9]II-E-3 FIT'!F44</f>
        <v>0</v>
      </c>
      <c r="G44" s="12">
        <f>'[10]II-E-3 FIT'!G43+'[9]II-E-3 FIT'!G44</f>
        <v>51999.970000000671</v>
      </c>
      <c r="H44" s="139">
        <f>+E44-F44+G44</f>
        <v>0</v>
      </c>
      <c r="I44" s="191"/>
      <c r="J44" s="139">
        <f>+H44*I44</f>
        <v>0</v>
      </c>
      <c r="K44" s="755" t="s">
        <v>453</v>
      </c>
      <c r="L44" s="755" t="s">
        <v>453</v>
      </c>
      <c r="M44" s="12">
        <f>'[10]II-E-3 FIT'!M43+'[9]II-E-3 FIT'!M44</f>
        <v>0</v>
      </c>
      <c r="N44" s="12">
        <f>'[10]II-E-3 FIT'!N43+'[9]II-E-3 FIT'!N44</f>
        <v>0</v>
      </c>
      <c r="O44" s="12">
        <f>'[10]II-E-3 FIT'!O43+'[9]II-E-3 FIT'!O44</f>
        <v>0</v>
      </c>
      <c r="P44" s="12">
        <f>'[10]II-E-3 FIT'!P43+'[9]II-E-3 FIT'!P44</f>
        <v>0</v>
      </c>
      <c r="Q44" s="139">
        <f t="shared" si="5"/>
        <v>0</v>
      </c>
      <c r="R44" s="12"/>
    </row>
    <row r="45" spans="1:18" s="4" customFormat="1" ht="11.25">
      <c r="A45" s="3">
        <f t="shared" si="0"/>
        <v>31</v>
      </c>
      <c r="D45" s="3"/>
      <c r="E45" s="12"/>
      <c r="F45" s="139"/>
      <c r="G45" s="139"/>
      <c r="H45" s="139"/>
      <c r="I45" s="191"/>
      <c r="J45" s="12"/>
      <c r="K45" s="1495"/>
      <c r="L45" s="1520"/>
      <c r="M45" s="12"/>
      <c r="N45" s="12"/>
      <c r="O45" s="12"/>
      <c r="P45" s="12"/>
      <c r="Q45" s="12"/>
      <c r="R45" s="12"/>
    </row>
    <row r="46" spans="1:18" s="7" customFormat="1" ht="11.25">
      <c r="A46" s="3">
        <f t="shared" si="0"/>
        <v>32</v>
      </c>
      <c r="C46" s="7" t="s">
        <v>814</v>
      </c>
      <c r="D46" s="8"/>
      <c r="E46" s="23"/>
      <c r="F46" s="183"/>
      <c r="G46" s="183"/>
      <c r="H46" s="183"/>
      <c r="I46" s="196"/>
      <c r="J46" s="23"/>
      <c r="K46" s="1495"/>
      <c r="L46" s="1520"/>
      <c r="M46" s="23"/>
      <c r="N46" s="23"/>
      <c r="O46" s="23"/>
      <c r="P46" s="23"/>
      <c r="Q46" s="12"/>
      <c r="R46" s="23"/>
    </row>
    <row r="47" spans="1:18" s="4" customFormat="1" ht="11.25">
      <c r="A47" s="3">
        <f t="shared" si="0"/>
        <v>33</v>
      </c>
      <c r="C47" s="4" t="s">
        <v>874</v>
      </c>
      <c r="D47" s="3"/>
      <c r="E47" s="12">
        <f>'[10]II-E-3 FIT'!E47+'[9]II-E-3 FIT'!E47</f>
        <v>-1091029.9899999993</v>
      </c>
      <c r="F47" s="12">
        <f>'[10]II-E-3 FIT'!F47+'[9]II-E-3 FIT'!F47</f>
        <v>0</v>
      </c>
      <c r="G47" s="12">
        <f>'[10]II-E-3 FIT'!G47+'[9]II-E-3 FIT'!G47</f>
        <v>1091029.9899999993</v>
      </c>
      <c r="H47" s="139">
        <f>+E47-F47+G47</f>
        <v>0</v>
      </c>
      <c r="I47" s="191">
        <v>1</v>
      </c>
      <c r="J47" s="12">
        <f>+H47*I47</f>
        <v>0</v>
      </c>
      <c r="K47" s="755" t="s">
        <v>453</v>
      </c>
      <c r="L47" s="755" t="s">
        <v>453</v>
      </c>
      <c r="M47" s="12">
        <f>'[10]II-E-3 FIT'!M47+'[9]II-E-3 FIT'!M47</f>
        <v>0</v>
      </c>
      <c r="N47" s="12">
        <f>'[10]II-E-3 FIT'!N47+'[9]II-E-3 FIT'!N47</f>
        <v>0</v>
      </c>
      <c r="O47" s="12">
        <f>'[10]II-E-3 FIT'!O47+'[9]II-E-3 FIT'!O47</f>
        <v>0</v>
      </c>
      <c r="P47" s="12">
        <f>'[10]II-E-3 FIT'!P47+'[9]II-E-3 FIT'!P47</f>
        <v>0</v>
      </c>
      <c r="Q47" s="12">
        <f t="shared" si="5"/>
        <v>0</v>
      </c>
      <c r="R47" s="12"/>
    </row>
    <row r="48" spans="1:18" s="4" customFormat="1" ht="11.25">
      <c r="A48" s="3">
        <f t="shared" si="0"/>
        <v>34</v>
      </c>
      <c r="C48" s="14" t="s">
        <v>875</v>
      </c>
      <c r="D48" s="3"/>
      <c r="E48" s="139"/>
      <c r="F48" s="139"/>
      <c r="G48" s="139"/>
      <c r="H48" s="139">
        <v>0</v>
      </c>
      <c r="I48" s="139"/>
      <c r="J48" s="139"/>
      <c r="K48" s="755" t="s">
        <v>453</v>
      </c>
      <c r="L48" s="755" t="s">
        <v>453</v>
      </c>
      <c r="M48" s="12"/>
      <c r="N48" s="12"/>
      <c r="O48" s="12"/>
      <c r="P48" s="12"/>
      <c r="Q48" s="12">
        <f t="shared" si="5"/>
        <v>0</v>
      </c>
      <c r="R48" s="12"/>
    </row>
    <row r="49" spans="1:19" s="7" customFormat="1" ht="11.25">
      <c r="A49" s="3">
        <f t="shared" si="0"/>
        <v>35</v>
      </c>
      <c r="C49" s="33" t="s">
        <v>360</v>
      </c>
      <c r="D49" s="8"/>
      <c r="E49" s="23">
        <f>SUM(E40:E48)</f>
        <v>-16862307.960000001</v>
      </c>
      <c r="F49" s="23">
        <f>SUM(F40:F48)</f>
        <v>0</v>
      </c>
      <c r="G49" s="23">
        <f>SUM(G40:G48)</f>
        <v>6642549.1291648997</v>
      </c>
      <c r="H49" s="23">
        <f>SUM(H40:H48)</f>
        <v>-10219758.8308351</v>
      </c>
      <c r="I49" s="23"/>
      <c r="J49" s="23">
        <f>SUM(J40:J48)</f>
        <v>-10219758.8308351</v>
      </c>
      <c r="K49" s="1495"/>
      <c r="L49" s="1520"/>
      <c r="M49" s="23">
        <f t="shared" ref="M49:P49" si="6">SUM(M40:M48)</f>
        <v>-1450863.9915080999</v>
      </c>
      <c r="N49" s="23">
        <f t="shared" si="6"/>
        <v>-8444645.8162115458</v>
      </c>
      <c r="O49" s="23">
        <f t="shared" si="6"/>
        <v>-317969.94481355714</v>
      </c>
      <c r="P49" s="23">
        <f t="shared" si="6"/>
        <v>-6279.0783018969141</v>
      </c>
      <c r="Q49" s="23">
        <f>SUM(Q40:Q48)</f>
        <v>-10219758.8308351</v>
      </c>
      <c r="R49" s="23"/>
    </row>
    <row r="50" spans="1:19" s="4" customFormat="1" ht="12" thickBot="1">
      <c r="A50" s="3">
        <f t="shared" si="0"/>
        <v>36</v>
      </c>
      <c r="D50" s="3"/>
      <c r="E50" s="12"/>
      <c r="F50" s="12"/>
      <c r="G50" s="12"/>
      <c r="H50" s="12"/>
      <c r="I50" s="12"/>
      <c r="J50" s="12"/>
      <c r="K50" s="12"/>
      <c r="L50" s="1520"/>
      <c r="M50" s="12"/>
      <c r="N50" s="12"/>
      <c r="O50" s="12"/>
      <c r="P50" s="12"/>
      <c r="Q50" s="12"/>
      <c r="R50" s="12"/>
    </row>
    <row r="51" spans="1:19" s="7" customFormat="1" ht="12" thickBot="1">
      <c r="A51" s="3">
        <f t="shared" si="0"/>
        <v>37</v>
      </c>
      <c r="B51" s="402" t="s">
        <v>17</v>
      </c>
      <c r="C51" s="403"/>
      <c r="D51" s="405" t="s">
        <v>495</v>
      </c>
      <c r="E51" s="309">
        <f>ROUND(+E37+E49,0)</f>
        <v>56176858</v>
      </c>
      <c r="F51" s="309"/>
      <c r="G51" s="309">
        <f>ROUND(+G37+G49,0)</f>
        <v>-4681468</v>
      </c>
      <c r="H51" s="309">
        <f>ROUND(+H37+H49,0)</f>
        <v>51495390</v>
      </c>
      <c r="I51" s="309"/>
      <c r="J51" s="309">
        <f>ROUND(+J37+J49,0)</f>
        <v>51495390</v>
      </c>
      <c r="K51" s="309"/>
      <c r="L51" s="404"/>
      <c r="M51" s="309">
        <f>ROUND(+M37+M49,0)</f>
        <v>31504840</v>
      </c>
      <c r="N51" s="309">
        <f>ROUND(+N37+N49,0)</f>
        <v>18624105</v>
      </c>
      <c r="O51" s="309">
        <f>ROUND(+O37+O49,0)</f>
        <v>1211467</v>
      </c>
      <c r="P51" s="309">
        <f>ROUND(+P37+P49,0)</f>
        <v>154978</v>
      </c>
      <c r="Q51" s="309">
        <f>ROUND(+Q37+Q49,0)</f>
        <v>51495390</v>
      </c>
      <c r="R51" s="23"/>
    </row>
    <row r="52" spans="1:19" s="4" customFormat="1" ht="11.25">
      <c r="A52" s="3">
        <f t="shared" si="0"/>
        <v>38</v>
      </c>
      <c r="C52" s="3"/>
      <c r="D52" s="3"/>
      <c r="E52" s="12"/>
      <c r="F52" s="12"/>
      <c r="G52" s="12"/>
      <c r="H52" s="12"/>
      <c r="I52" s="12"/>
      <c r="J52" s="12"/>
      <c r="K52" s="12"/>
      <c r="L52" s="1521"/>
      <c r="M52" s="12"/>
      <c r="N52" s="12"/>
      <c r="O52" s="12"/>
      <c r="P52" s="12"/>
      <c r="Q52" s="12"/>
      <c r="R52" s="12"/>
    </row>
    <row r="53" spans="1:19" ht="12.75" customHeight="1">
      <c r="A53" s="3">
        <f t="shared" si="0"/>
        <v>39</v>
      </c>
      <c r="D53" s="10"/>
      <c r="F53" s="53"/>
      <c r="G53" s="53"/>
      <c r="H53" s="53"/>
      <c r="I53" s="53"/>
      <c r="K53" s="53"/>
      <c r="M53" s="53"/>
      <c r="N53" s="62"/>
      <c r="O53" s="62"/>
      <c r="P53" s="62"/>
      <c r="Q53" s="62"/>
      <c r="R53" s="63"/>
    </row>
    <row r="54" spans="1:19" ht="12.75" customHeight="1">
      <c r="D54" s="73"/>
      <c r="E54" s="53"/>
      <c r="F54" s="53"/>
      <c r="G54" s="53"/>
      <c r="H54" s="53"/>
      <c r="I54" s="53"/>
      <c r="J54" s="53"/>
      <c r="K54" s="53"/>
      <c r="M54" s="53"/>
      <c r="N54" s="62"/>
      <c r="O54" s="62"/>
      <c r="P54" s="62"/>
      <c r="Q54" s="62"/>
      <c r="R54" s="63"/>
    </row>
    <row r="55" spans="1:19" ht="12.75" customHeight="1">
      <c r="D55" s="73"/>
      <c r="E55" s="53"/>
      <c r="F55" s="53"/>
      <c r="G55" s="53"/>
      <c r="H55" s="53"/>
      <c r="I55" s="53"/>
      <c r="J55" s="53"/>
      <c r="K55" s="53"/>
      <c r="M55" s="53"/>
      <c r="N55" s="62"/>
      <c r="O55" s="62"/>
      <c r="P55" s="62"/>
      <c r="Q55" s="62"/>
      <c r="R55" s="63"/>
    </row>
    <row r="56" spans="1:19" s="57" customFormat="1" ht="12.75" customHeight="1">
      <c r="C56" s="173"/>
      <c r="D56" s="71"/>
      <c r="E56" s="66"/>
      <c r="F56" s="66"/>
      <c r="G56" s="66"/>
      <c r="H56" s="66"/>
      <c r="I56" s="66"/>
      <c r="J56" s="66"/>
      <c r="K56" s="66"/>
      <c r="L56" s="68"/>
      <c r="M56" s="66"/>
      <c r="N56" s="66"/>
      <c r="O56" s="66"/>
      <c r="P56" s="66"/>
      <c r="Q56" s="66"/>
      <c r="R56" s="69"/>
      <c r="S56" s="59"/>
    </row>
    <row r="57" spans="1:19" ht="12.75" customHeight="1">
      <c r="C57" s="172"/>
      <c r="D57" s="73"/>
      <c r="E57" s="53"/>
      <c r="F57" s="2293"/>
      <c r="G57" s="2293"/>
      <c r="H57" s="53"/>
      <c r="I57" s="53"/>
      <c r="J57" s="53"/>
      <c r="K57" s="53"/>
      <c r="M57" s="53"/>
      <c r="N57" s="53"/>
      <c r="O57" s="53"/>
      <c r="P57" s="53"/>
    </row>
    <row r="58" spans="1:19" s="57" customFormat="1" ht="12.75" customHeight="1">
      <c r="B58" s="112"/>
      <c r="D58" s="71"/>
      <c r="E58" s="66"/>
      <c r="F58" s="97"/>
      <c r="G58" s="97"/>
      <c r="H58" s="66"/>
      <c r="I58" s="66"/>
      <c r="J58" s="66"/>
      <c r="K58" s="66"/>
      <c r="L58" s="68"/>
      <c r="M58" s="66"/>
      <c r="N58" s="66"/>
      <c r="O58" s="66"/>
      <c r="P58" s="66"/>
      <c r="Q58" s="66"/>
      <c r="R58" s="66"/>
      <c r="S58" s="59"/>
    </row>
    <row r="59" spans="1:19" ht="12.75" customHeight="1">
      <c r="C59" s="65"/>
      <c r="D59" s="73"/>
      <c r="E59" s="53"/>
      <c r="F59" s="368"/>
      <c r="G59" s="368"/>
      <c r="H59" s="53"/>
      <c r="I59" s="53"/>
      <c r="J59" s="53"/>
      <c r="K59" s="53"/>
      <c r="L59" s="68"/>
      <c r="M59" s="53"/>
      <c r="N59" s="53"/>
      <c r="O59" s="53"/>
      <c r="P59" s="53"/>
      <c r="Q59" s="53"/>
      <c r="R59" s="63"/>
    </row>
    <row r="60" spans="1:19" s="57" customFormat="1" ht="12.75" customHeight="1">
      <c r="C60" s="65"/>
      <c r="D60" s="66"/>
      <c r="E60" s="66"/>
      <c r="F60" s="66"/>
      <c r="G60" s="793"/>
      <c r="H60" s="1739"/>
      <c r="I60" s="97"/>
      <c r="J60" s="793"/>
      <c r="K60" s="66"/>
      <c r="L60" s="68"/>
      <c r="M60" s="66"/>
      <c r="N60" s="66"/>
      <c r="O60" s="66"/>
      <c r="P60" s="66"/>
      <c r="Q60" s="66"/>
      <c r="R60" s="66"/>
    </row>
    <row r="61" spans="1:19" s="57" customFormat="1" ht="12.75" customHeight="1">
      <c r="C61" s="65"/>
      <c r="D61" s="71"/>
      <c r="E61" s="768"/>
      <c r="F61" s="66"/>
      <c r="G61" s="66"/>
      <c r="H61" s="66"/>
      <c r="I61" s="66"/>
      <c r="J61" s="66"/>
      <c r="K61" s="66"/>
      <c r="L61" s="68"/>
      <c r="M61" s="66"/>
      <c r="N61" s="66"/>
      <c r="O61" s="66"/>
      <c r="P61" s="66"/>
    </row>
    <row r="62" spans="1:19" s="57" customFormat="1" ht="12.75" customHeight="1">
      <c r="C62" s="65"/>
      <c r="D62" s="66"/>
      <c r="E62" s="66"/>
      <c r="F62" s="66"/>
      <c r="G62" s="66"/>
      <c r="H62" s="66"/>
      <c r="I62" s="66"/>
      <c r="J62" s="66"/>
      <c r="K62" s="66"/>
      <c r="L62" s="68"/>
      <c r="M62" s="66"/>
      <c r="N62" s="102"/>
      <c r="O62" s="102"/>
      <c r="P62" s="102"/>
      <c r="Q62" s="102"/>
      <c r="R62" s="66"/>
    </row>
    <row r="63" spans="1:19" s="57" customFormat="1" ht="12.75" customHeight="1">
      <c r="C63" s="65"/>
      <c r="D63" s="71"/>
      <c r="E63" s="768"/>
      <c r="F63" s="66"/>
      <c r="G63" s="66"/>
      <c r="H63" s="66"/>
      <c r="I63" s="66"/>
      <c r="J63" s="66"/>
      <c r="K63" s="66"/>
      <c r="L63" s="68"/>
      <c r="M63" s="66"/>
      <c r="N63" s="66"/>
      <c r="O63" s="66"/>
      <c r="P63" s="66"/>
    </row>
    <row r="64" spans="1:19" s="57" customFormat="1" ht="12.75" customHeight="1">
      <c r="B64" s="96"/>
      <c r="C64" s="65"/>
      <c r="D64" s="71"/>
      <c r="E64" s="66"/>
      <c r="F64" s="66"/>
      <c r="G64" s="66"/>
      <c r="H64" s="66"/>
      <c r="I64" s="66"/>
      <c r="J64" s="66"/>
      <c r="K64" s="66"/>
      <c r="L64" s="68"/>
      <c r="M64" s="66"/>
      <c r="N64" s="66"/>
      <c r="O64" s="66"/>
      <c r="P64" s="66"/>
      <c r="Q64" s="66"/>
      <c r="R64" s="66"/>
    </row>
    <row r="65" spans="3:18" ht="12.75" customHeight="1">
      <c r="C65" s="65"/>
      <c r="D65" s="73"/>
      <c r="E65" s="671"/>
      <c r="F65" s="671"/>
      <c r="G65" s="53"/>
      <c r="H65" s="53"/>
      <c r="I65" s="53"/>
      <c r="J65" s="66"/>
      <c r="K65" s="53"/>
      <c r="L65" s="68"/>
      <c r="M65" s="53"/>
      <c r="N65" s="53"/>
      <c r="O65" s="53"/>
      <c r="P65" s="53"/>
    </row>
    <row r="66" spans="3:18" ht="12.75" customHeight="1">
      <c r="C66" s="65"/>
      <c r="D66" s="73"/>
      <c r="E66" s="53"/>
      <c r="F66" s="671"/>
      <c r="G66" s="53"/>
      <c r="H66" s="53"/>
      <c r="I66" s="53"/>
      <c r="J66" s="66"/>
      <c r="K66" s="53"/>
      <c r="M66" s="53"/>
      <c r="N66" s="62"/>
      <c r="O66" s="62"/>
      <c r="P66" s="62"/>
      <c r="Q66" s="62"/>
      <c r="R66" s="63"/>
    </row>
    <row r="67" spans="3:18" ht="12.75" customHeight="1">
      <c r="C67" s="65"/>
      <c r="D67" s="73"/>
      <c r="E67" s="53"/>
      <c r="F67" s="53"/>
      <c r="G67" s="53"/>
      <c r="H67" s="53"/>
      <c r="I67" s="53"/>
      <c r="J67" s="768"/>
      <c r="K67" s="53"/>
      <c r="M67" s="53"/>
      <c r="N67" s="62"/>
      <c r="O67" s="62"/>
      <c r="P67" s="62"/>
      <c r="Q67" s="62"/>
      <c r="R67" s="63"/>
    </row>
    <row r="68" spans="3:18" ht="12.75" customHeight="1">
      <c r="C68" s="65"/>
      <c r="D68" s="73"/>
      <c r="E68" s="53"/>
      <c r="F68" s="53"/>
      <c r="G68" s="53"/>
      <c r="H68" s="53"/>
      <c r="I68" s="53"/>
      <c r="J68" s="53"/>
      <c r="K68" s="53"/>
      <c r="L68" s="68"/>
      <c r="M68" s="53"/>
      <c r="N68" s="53"/>
      <c r="O68" s="53"/>
      <c r="P68" s="53"/>
    </row>
    <row r="69" spans="3:18" ht="12.75" customHeight="1">
      <c r="C69" s="74"/>
      <c r="D69" s="73"/>
      <c r="E69" s="53"/>
      <c r="F69" s="53"/>
      <c r="G69" s="53"/>
      <c r="H69" s="53"/>
      <c r="I69" s="53"/>
      <c r="J69" s="53"/>
      <c r="K69" s="53"/>
      <c r="M69" s="53"/>
      <c r="N69" s="62"/>
      <c r="O69" s="62"/>
      <c r="P69" s="62"/>
      <c r="Q69" s="62"/>
      <c r="R69" s="63"/>
    </row>
    <row r="70" spans="3:18" ht="12.75" customHeight="1">
      <c r="C70" s="75"/>
      <c r="D70" s="73"/>
      <c r="E70" s="53"/>
      <c r="F70" s="53"/>
      <c r="G70" s="53"/>
      <c r="H70" s="53"/>
      <c r="I70" s="53"/>
      <c r="J70" s="53"/>
      <c r="K70" s="53"/>
      <c r="M70" s="53"/>
      <c r="N70" s="62"/>
      <c r="O70" s="62"/>
      <c r="P70" s="62"/>
      <c r="Q70" s="62"/>
      <c r="R70" s="63"/>
    </row>
  </sheetData>
  <customSheetViews>
    <customSheetView guid="{700BB901-DE3D-40AF-9E84-3437521A0345}" showPageBreaks="1">
      <selection activeCell="E46" sqref="E46"/>
      <pageMargins left="0.64" right="0.5" top="1" bottom="1" header="0.5" footer="0.5"/>
      <pageSetup scale="70" pageOrder="overThenDown" orientation="landscape" r:id="rId1"/>
      <headerFooter alignWithMargins="0">
        <oddFooter>&amp;L&amp;8Sponsored by:  J. David Spring&amp;C&amp;8&amp;A&amp;R&amp;8&amp;P of &amp;N</oddFooter>
      </headerFooter>
    </customSheetView>
    <customSheetView guid="{D30DA162-D620-4A19-970C-1046A6A23ED1}">
      <selection activeCell="E46" sqref="E46"/>
      <pageMargins left="0.64" right="0.5" top="1" bottom="1" header="0.5" footer="0.5"/>
      <pageSetup scale="70" pageOrder="overThenDown" orientation="landscape" r:id="rId2"/>
      <headerFooter alignWithMargins="0">
        <oddFooter>&amp;L&amp;8Sponsored by:  J. David Spring&amp;C&amp;8&amp;A&amp;R&amp;8&amp;P of &amp;N</oddFooter>
      </headerFooter>
    </customSheetView>
    <customSheetView guid="{7B208CC4-03EC-49A3-9AEF-BDEAF48D6BE2}" showPageBreaks="1" printArea="1">
      <selection activeCell="E46" sqref="E46"/>
      <pageMargins left="0.64" right="0.5" top="1" bottom="1" header="0.5" footer="0.5"/>
      <pageSetup scale="70" pageOrder="overThenDown" orientation="landscape" r:id="rId3"/>
      <headerFooter alignWithMargins="0">
        <oddFooter>&amp;L&amp;8Sponsored by:  J. David Spring&amp;C&amp;8&amp;A&amp;R&amp;8&amp;P of &amp;N</oddFooter>
      </headerFooter>
    </customSheetView>
    <customSheetView guid="{FAFF7267-5C8D-421B-A6E7-C317663504A2}">
      <pageMargins left="0.64" right="0.5" top="1" bottom="1" header="0.5" footer="0.5"/>
      <pageSetup scale="70" pageOrder="overThenDown" orientation="landscape" r:id="rId4"/>
      <headerFooter alignWithMargins="0">
        <oddFooter>&amp;L&amp;8Sponsored by:  J. David Spring&amp;C&amp;8&amp;A&amp;R&amp;8&amp;P of &amp;N</oddFooter>
      </headerFooter>
    </customSheetView>
    <customSheetView guid="{659C7A86-29AF-4EB2-A484-62929168C99A}">
      <selection activeCell="E22" sqref="E22"/>
      <pageMargins left="0.64" right="0.5" top="1" bottom="1" header="0.5" footer="0.5"/>
      <pageSetup scale="70" pageOrder="overThenDown" orientation="landscape" r:id="rId5"/>
      <headerFooter alignWithMargins="0">
        <oddFooter>&amp;L&amp;8Sponsored by:  J. David Spring&amp;C&amp;8&amp;A&amp;R&amp;8&amp;P of &amp;N</oddFooter>
      </headerFooter>
    </customSheetView>
    <customSheetView guid="{DE1D8474-1C81-4DEF-9FC4-4CC6D52CA0A7}">
      <pageMargins left="0.64" right="0.5" top="1" bottom="1" header="0.5" footer="0.5"/>
      <pageSetup scale="70" pageOrder="overThenDown" orientation="landscape" r:id="rId6"/>
      <headerFooter alignWithMargins="0">
        <oddFooter>&amp;L&amp;8Sponsored by:  J. David Spring&amp;C&amp;8&amp;A&amp;R&amp;8&amp;P of &amp;N</oddFooter>
      </headerFooter>
    </customSheetView>
  </customSheetViews>
  <mergeCells count="1">
    <mergeCell ref="F57:G57"/>
  </mergeCells>
  <phoneticPr fontId="20" type="noConversion"/>
  <pageMargins left="1" right="1" top="1" bottom="1" header="0.75" footer="0.75"/>
  <pageSetup scale="75" pageOrder="overThenDown" orientation="landscape" r:id="rId7"/>
  <headerFooter alignWithMargins="0">
    <oddHeader>&amp;R&amp;"Times New Roman,Regular"&amp;9SCHEDULE II-E-3
PAGE &amp;P OF &amp;N</oddHeader>
    <oddFooter xml:space="preserve">&amp;L&amp;8* AEP Texas maintains functional ledgers for transmission and distribution.  Please see the testimony of Randall W. Hamlett for Meter and TDCS functionalization.
Sponsored by:  Michael N. Kelly
</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
  <dimension ref="A1:DT4729"/>
  <sheetViews>
    <sheetView workbookViewId="0"/>
  </sheetViews>
  <sheetFormatPr defaultColWidth="9.140625" defaultRowHeight="12.75"/>
  <cols>
    <col min="1" max="1" width="0.85546875" style="423" customWidth="1"/>
    <col min="2" max="2" width="4.85546875" style="423" customWidth="1"/>
    <col min="3" max="3" width="1.5703125" style="423" customWidth="1"/>
    <col min="4" max="4" width="51.42578125" style="423" customWidth="1"/>
    <col min="5" max="5" width="1.5703125" style="423" customWidth="1"/>
    <col min="6" max="6" width="16.5703125" style="618" customWidth="1"/>
    <col min="7" max="7" width="1.5703125" style="618" customWidth="1"/>
    <col min="8" max="8" width="15.42578125" style="618" customWidth="1"/>
    <col min="9" max="9" width="1.5703125" style="618" customWidth="1"/>
    <col min="10" max="10" width="16.5703125" style="618" customWidth="1"/>
    <col min="11" max="11" width="1.5703125" style="618" customWidth="1"/>
    <col min="12" max="12" width="15.42578125" style="618" customWidth="1"/>
    <col min="13" max="13" width="1.5703125" style="618" customWidth="1"/>
    <col min="14" max="14" width="20.5703125" style="618" customWidth="1"/>
    <col min="15" max="15" width="1.5703125" style="618" customWidth="1"/>
    <col min="16" max="16" width="13.42578125" style="618" bestFit="1" customWidth="1"/>
    <col min="17" max="17" width="4" style="618" customWidth="1"/>
    <col min="18" max="124" width="9.140625" style="618"/>
    <col min="125" max="16384" width="9.140625" style="423"/>
  </cols>
  <sheetData>
    <row r="1" spans="1:124">
      <c r="C1" s="1048"/>
      <c r="D1" s="1241" t="s">
        <v>465</v>
      </c>
      <c r="E1" s="1242"/>
      <c r="F1" s="1242"/>
      <c r="G1" s="1242"/>
      <c r="H1" s="1243"/>
      <c r="I1" s="1048"/>
      <c r="J1" s="1048"/>
      <c r="Q1" s="1869" t="s">
        <v>1696</v>
      </c>
    </row>
    <row r="2" spans="1:124">
      <c r="C2" s="377"/>
      <c r="D2" s="1244" t="s">
        <v>1407</v>
      </c>
      <c r="E2" s="377"/>
      <c r="F2" s="377"/>
      <c r="G2" s="377"/>
      <c r="H2" s="1245"/>
      <c r="I2" s="377"/>
      <c r="J2" s="377"/>
      <c r="K2" s="2299"/>
      <c r="L2" s="2299"/>
      <c r="N2" s="1048"/>
      <c r="O2" s="1048"/>
      <c r="P2" s="1048"/>
      <c r="Q2" s="1048"/>
      <c r="R2" s="1048"/>
      <c r="S2" s="1048"/>
      <c r="T2" s="1048"/>
    </row>
    <row r="3" spans="1:124">
      <c r="A3" s="619"/>
      <c r="C3" s="1048"/>
      <c r="D3" s="1244" t="s">
        <v>247</v>
      </c>
      <c r="E3" s="377"/>
      <c r="F3" s="377"/>
      <c r="G3" s="377"/>
      <c r="H3" s="1245"/>
      <c r="I3" s="1048"/>
      <c r="J3" s="1048"/>
      <c r="K3" s="2299"/>
      <c r="L3" s="2299"/>
      <c r="N3" s="1048"/>
      <c r="O3" s="1048"/>
      <c r="P3" s="1048"/>
      <c r="Q3" s="1048"/>
      <c r="R3" s="1048"/>
      <c r="S3" s="1048"/>
      <c r="T3" s="1048"/>
    </row>
    <row r="4" spans="1:124">
      <c r="A4" s="619"/>
      <c r="C4" s="1048"/>
      <c r="D4" s="1244" t="s">
        <v>1658</v>
      </c>
      <c r="E4" s="377"/>
      <c r="F4" s="377"/>
      <c r="G4" s="377"/>
      <c r="H4" s="1245"/>
      <c r="I4" s="1048"/>
      <c r="J4" s="1048"/>
      <c r="K4" s="2299"/>
      <c r="L4" s="2299"/>
      <c r="N4" s="1048"/>
      <c r="O4" s="1048"/>
      <c r="P4" s="1048"/>
      <c r="Q4" s="1048"/>
      <c r="R4" s="1048"/>
      <c r="S4" s="1048"/>
      <c r="T4" s="1048"/>
    </row>
    <row r="5" spans="1:124" ht="13.5" thickBot="1">
      <c r="A5" s="619"/>
      <c r="B5" s="1048"/>
      <c r="C5" s="1048"/>
      <c r="D5" s="1246"/>
      <c r="E5" s="1247"/>
      <c r="F5" s="1247"/>
      <c r="G5" s="1247"/>
      <c r="H5" s="1248"/>
      <c r="I5" s="1048"/>
      <c r="J5" s="1048"/>
      <c r="K5" s="2299"/>
      <c r="L5" s="2299"/>
      <c r="N5" s="1048"/>
      <c r="O5" s="1048"/>
      <c r="P5" s="1048"/>
      <c r="Q5" s="1048"/>
      <c r="R5" s="1048"/>
      <c r="S5" s="1048"/>
      <c r="T5" s="1048"/>
    </row>
    <row r="6" spans="1:124">
      <c r="A6" s="619"/>
      <c r="B6" s="619"/>
      <c r="D6" s="1048"/>
      <c r="E6" s="1048"/>
      <c r="F6" s="1048"/>
      <c r="G6" s="1048"/>
      <c r="H6" s="1048"/>
      <c r="I6" s="1048"/>
      <c r="J6" s="1048"/>
      <c r="K6" s="1048"/>
      <c r="L6" s="1048"/>
      <c r="N6" s="1048"/>
      <c r="O6" s="1048"/>
      <c r="P6" s="1048"/>
      <c r="Q6" s="1048"/>
      <c r="R6" s="1048"/>
      <c r="S6" s="1048"/>
      <c r="T6" s="1048"/>
    </row>
    <row r="7" spans="1:124" ht="13.5" thickBot="1">
      <c r="A7" s="619"/>
      <c r="B7" s="619"/>
      <c r="C7" s="592"/>
      <c r="D7" s="619"/>
      <c r="E7" s="619"/>
      <c r="F7" s="620"/>
    </row>
    <row r="8" spans="1:124" ht="13.5" thickBot="1">
      <c r="A8" s="619"/>
      <c r="B8" s="619"/>
      <c r="C8" s="591"/>
      <c r="E8" s="619"/>
      <c r="F8" s="2300" t="s">
        <v>699</v>
      </c>
      <c r="G8" s="2301"/>
      <c r="H8" s="2301"/>
      <c r="I8" s="2301"/>
      <c r="J8" s="2301"/>
      <c r="K8" s="2301"/>
      <c r="L8" s="2302"/>
      <c r="N8" s="2294" t="str">
        <f>+F8</f>
        <v xml:space="preserve">TWELVE MONTHS ENDED </v>
      </c>
      <c r="O8" s="2295"/>
      <c r="P8" s="2296"/>
    </row>
    <row r="9" spans="1:124">
      <c r="A9" s="619"/>
      <c r="B9" s="619"/>
      <c r="C9" s="619"/>
      <c r="D9" s="591"/>
      <c r="E9" s="619"/>
      <c r="F9" s="2297" t="s">
        <v>1265</v>
      </c>
      <c r="G9" s="2297"/>
      <c r="H9" s="2297"/>
      <c r="I9" s="622"/>
      <c r="J9" s="2298" t="s">
        <v>1266</v>
      </c>
      <c r="K9" s="2298"/>
      <c r="L9" s="2298"/>
      <c r="N9" s="621" t="str">
        <f>F9</f>
        <v>12/31/2017 (RETURN)</v>
      </c>
      <c r="O9" s="621"/>
      <c r="P9" s="623" t="str">
        <f>J9</f>
        <v>12/31/2018</v>
      </c>
    </row>
    <row r="10" spans="1:124">
      <c r="A10" s="619"/>
      <c r="B10" s="619"/>
      <c r="C10" s="619"/>
      <c r="D10" s="619"/>
      <c r="E10" s="619"/>
      <c r="F10" s="624" t="s">
        <v>746</v>
      </c>
      <c r="H10" s="622" t="s">
        <v>809</v>
      </c>
      <c r="J10" s="624" t="s">
        <v>746</v>
      </c>
      <c r="L10" s="622" t="s">
        <v>809</v>
      </c>
      <c r="N10" s="625" t="s">
        <v>698</v>
      </c>
      <c r="P10" s="626" t="s">
        <v>698</v>
      </c>
    </row>
    <row r="11" spans="1:124">
      <c r="A11" s="619"/>
      <c r="B11" s="619"/>
      <c r="C11" s="619"/>
      <c r="D11" s="619"/>
      <c r="E11" s="619"/>
      <c r="F11" s="626" t="s">
        <v>697</v>
      </c>
      <c r="H11" s="626" t="s">
        <v>697</v>
      </c>
      <c r="J11" s="626" t="s">
        <v>696</v>
      </c>
      <c r="L11" s="626" t="s">
        <v>696</v>
      </c>
      <c r="N11" s="626" t="s">
        <v>697</v>
      </c>
      <c r="P11" s="626" t="s">
        <v>696</v>
      </c>
    </row>
    <row r="12" spans="1:124">
      <c r="A12" s="619"/>
      <c r="B12" s="580" t="s">
        <v>824</v>
      </c>
      <c r="C12" s="619"/>
      <c r="D12" s="619"/>
      <c r="E12" s="619"/>
      <c r="F12" s="626" t="s">
        <v>695</v>
      </c>
      <c r="H12" s="626" t="s">
        <v>695</v>
      </c>
      <c r="J12" s="626"/>
      <c r="L12" s="626"/>
      <c r="N12" s="626" t="s">
        <v>695</v>
      </c>
      <c r="P12" s="626"/>
    </row>
    <row r="13" spans="1:124">
      <c r="A13" s="619"/>
      <c r="B13" s="590" t="s">
        <v>523</v>
      </c>
      <c r="C13" s="619"/>
      <c r="D13" s="590" t="s">
        <v>694</v>
      </c>
      <c r="E13" s="619"/>
      <c r="F13" s="627" t="s">
        <v>693</v>
      </c>
      <c r="H13" s="627" t="s">
        <v>693</v>
      </c>
      <c r="J13" s="627" t="s">
        <v>693</v>
      </c>
      <c r="L13" s="627" t="s">
        <v>693</v>
      </c>
      <c r="N13" s="627" t="s">
        <v>693</v>
      </c>
      <c r="P13" s="627" t="s">
        <v>693</v>
      </c>
    </row>
    <row r="14" spans="1:124">
      <c r="A14" s="628"/>
      <c r="B14" s="628">
        <v>1</v>
      </c>
      <c r="C14" s="619"/>
      <c r="D14" s="619"/>
      <c r="E14" s="619"/>
      <c r="F14" s="620"/>
      <c r="H14" s="620"/>
    </row>
    <row r="15" spans="1:124">
      <c r="A15" s="588"/>
      <c r="B15" s="629">
        <v>2</v>
      </c>
      <c r="D15" s="618"/>
      <c r="E15" s="618"/>
      <c r="DG15" s="423"/>
      <c r="DH15" s="423"/>
      <c r="DI15" s="423"/>
      <c r="DJ15" s="423"/>
      <c r="DK15" s="423"/>
      <c r="DL15" s="423"/>
      <c r="DM15" s="423"/>
      <c r="DN15" s="423"/>
      <c r="DO15" s="423"/>
      <c r="DP15" s="423"/>
      <c r="DQ15" s="423"/>
      <c r="DR15" s="423"/>
      <c r="DS15" s="423"/>
      <c r="DT15" s="423"/>
    </row>
    <row r="16" spans="1:124" ht="15">
      <c r="A16" s="588"/>
      <c r="B16" s="588">
        <v>3</v>
      </c>
      <c r="D16" s="1801" t="s">
        <v>1655</v>
      </c>
      <c r="E16" s="618"/>
      <c r="DG16" s="423"/>
      <c r="DH16" s="423"/>
      <c r="DI16" s="423"/>
      <c r="DJ16" s="423"/>
      <c r="DK16" s="423"/>
      <c r="DL16" s="423"/>
      <c r="DM16" s="423"/>
      <c r="DN16" s="423"/>
      <c r="DO16" s="423"/>
      <c r="DP16" s="423"/>
      <c r="DQ16" s="423"/>
      <c r="DR16" s="423"/>
      <c r="DS16" s="423"/>
      <c r="DT16" s="423"/>
    </row>
    <row r="17" spans="1:124">
      <c r="A17" s="588"/>
      <c r="B17" s="629">
        <v>4</v>
      </c>
      <c r="D17" s="618"/>
      <c r="E17" s="618"/>
      <c r="DG17" s="423"/>
      <c r="DH17" s="423"/>
      <c r="DI17" s="423"/>
      <c r="DJ17" s="423"/>
      <c r="DK17" s="423"/>
      <c r="DL17" s="423"/>
      <c r="DM17" s="423"/>
      <c r="DN17" s="423"/>
      <c r="DO17" s="423"/>
      <c r="DP17" s="423"/>
      <c r="DQ17" s="423"/>
      <c r="DR17" s="423"/>
      <c r="DS17" s="423"/>
      <c r="DT17" s="423"/>
    </row>
    <row r="18" spans="1:124">
      <c r="A18" s="588"/>
      <c r="B18" s="588">
        <v>5</v>
      </c>
      <c r="D18" s="618"/>
      <c r="E18" s="618"/>
      <c r="DG18" s="423"/>
      <c r="DH18" s="423"/>
      <c r="DI18" s="423"/>
      <c r="DJ18" s="423"/>
      <c r="DK18" s="423"/>
      <c r="DL18" s="423"/>
      <c r="DM18" s="423"/>
      <c r="DN18" s="423"/>
      <c r="DO18" s="423"/>
      <c r="DP18" s="423"/>
      <c r="DQ18" s="423"/>
      <c r="DR18" s="423"/>
      <c r="DS18" s="423"/>
      <c r="DT18" s="423"/>
    </row>
    <row r="19" spans="1:124">
      <c r="A19" s="588"/>
      <c r="B19" s="588"/>
    </row>
    <row r="20" spans="1:124">
      <c r="A20" s="588"/>
      <c r="B20" s="588"/>
    </row>
    <row r="21" spans="1:124">
      <c r="A21" s="588"/>
      <c r="B21" s="588"/>
    </row>
    <row r="22" spans="1:124">
      <c r="A22" s="588"/>
      <c r="B22" s="588"/>
    </row>
    <row r="23" spans="1:124">
      <c r="A23" s="588"/>
      <c r="B23" s="588"/>
    </row>
    <row r="24" spans="1:124">
      <c r="A24" s="588"/>
      <c r="B24" s="588"/>
    </row>
    <row r="25" spans="1:124">
      <c r="A25" s="588"/>
      <c r="B25" s="588"/>
    </row>
    <row r="26" spans="1:124">
      <c r="A26" s="588"/>
      <c r="B26" s="588"/>
    </row>
    <row r="27" spans="1:124">
      <c r="A27" s="588"/>
      <c r="B27" s="588"/>
    </row>
    <row r="28" spans="1:124">
      <c r="A28" s="588"/>
      <c r="B28" s="588"/>
    </row>
    <row r="29" spans="1:124">
      <c r="A29" s="588"/>
      <c r="B29" s="588"/>
    </row>
    <row r="30" spans="1:124">
      <c r="A30" s="588"/>
      <c r="B30" s="588"/>
    </row>
    <row r="31" spans="1:124">
      <c r="A31" s="588"/>
      <c r="B31" s="588"/>
    </row>
    <row r="32" spans="1:124">
      <c r="A32" s="588"/>
      <c r="B32" s="588"/>
    </row>
    <row r="33" spans="1:2">
      <c r="A33" s="588"/>
      <c r="B33" s="588"/>
    </row>
    <row r="34" spans="1:2">
      <c r="A34" s="588"/>
      <c r="B34" s="588"/>
    </row>
    <row r="35" spans="1:2">
      <c r="A35" s="588"/>
      <c r="B35" s="588"/>
    </row>
    <row r="36" spans="1:2">
      <c r="A36" s="588"/>
      <c r="B36" s="588"/>
    </row>
    <row r="37" spans="1:2">
      <c r="A37" s="588"/>
      <c r="B37" s="588"/>
    </row>
    <row r="38" spans="1:2">
      <c r="A38" s="588"/>
      <c r="B38" s="588"/>
    </row>
    <row r="39" spans="1:2">
      <c r="A39" s="588"/>
      <c r="B39" s="588"/>
    </row>
    <row r="40" spans="1:2">
      <c r="A40" s="588"/>
      <c r="B40" s="588"/>
    </row>
    <row r="41" spans="1:2">
      <c r="A41" s="588"/>
      <c r="B41" s="588"/>
    </row>
    <row r="42" spans="1:2">
      <c r="A42" s="588"/>
      <c r="B42" s="588"/>
    </row>
    <row r="43" spans="1:2">
      <c r="A43" s="588"/>
      <c r="B43" s="588"/>
    </row>
    <row r="44" spans="1:2">
      <c r="A44" s="588"/>
      <c r="B44" s="588"/>
    </row>
    <row r="45" spans="1:2">
      <c r="A45" s="588"/>
      <c r="B45" s="588"/>
    </row>
    <row r="46" spans="1:2">
      <c r="A46" s="588"/>
      <c r="B46" s="588"/>
    </row>
    <row r="47" spans="1:2">
      <c r="A47" s="588"/>
      <c r="B47" s="588"/>
    </row>
    <row r="48" spans="1:2">
      <c r="A48" s="588"/>
      <c r="B48" s="588"/>
    </row>
    <row r="49" spans="1:2">
      <c r="A49" s="588"/>
      <c r="B49" s="588"/>
    </row>
    <row r="50" spans="1:2">
      <c r="A50" s="588"/>
      <c r="B50" s="588"/>
    </row>
    <row r="51" spans="1:2">
      <c r="A51" s="588"/>
      <c r="B51" s="588"/>
    </row>
    <row r="52" spans="1:2">
      <c r="A52" s="588"/>
      <c r="B52" s="588"/>
    </row>
    <row r="53" spans="1:2">
      <c r="A53" s="588"/>
      <c r="B53" s="588"/>
    </row>
    <row r="54" spans="1:2">
      <c r="A54" s="588"/>
      <c r="B54" s="588"/>
    </row>
    <row r="55" spans="1:2">
      <c r="A55" s="588"/>
      <c r="B55" s="588"/>
    </row>
    <row r="56" spans="1:2">
      <c r="A56" s="588"/>
      <c r="B56" s="588"/>
    </row>
    <row r="57" spans="1:2">
      <c r="A57" s="588"/>
      <c r="B57" s="588"/>
    </row>
    <row r="58" spans="1:2">
      <c r="A58" s="588"/>
      <c r="B58" s="588"/>
    </row>
    <row r="59" spans="1:2">
      <c r="A59" s="588"/>
      <c r="B59" s="588"/>
    </row>
    <row r="60" spans="1:2">
      <c r="A60" s="588"/>
      <c r="B60" s="588"/>
    </row>
    <row r="61" spans="1:2">
      <c r="A61" s="588"/>
      <c r="B61" s="588"/>
    </row>
    <row r="62" spans="1:2">
      <c r="A62" s="588"/>
      <c r="B62" s="588"/>
    </row>
    <row r="63" spans="1:2">
      <c r="A63" s="588"/>
      <c r="B63" s="588"/>
    </row>
    <row r="64" spans="1:2">
      <c r="A64" s="588"/>
      <c r="B64" s="588"/>
    </row>
    <row r="65" spans="1:2">
      <c r="A65" s="588"/>
      <c r="B65" s="588"/>
    </row>
    <row r="66" spans="1:2">
      <c r="A66" s="588"/>
      <c r="B66" s="588"/>
    </row>
    <row r="67" spans="1:2">
      <c r="A67" s="588"/>
      <c r="B67" s="588"/>
    </row>
    <row r="68" spans="1:2">
      <c r="A68" s="588"/>
      <c r="B68" s="588"/>
    </row>
    <row r="69" spans="1:2">
      <c r="A69" s="588"/>
      <c r="B69" s="588"/>
    </row>
    <row r="70" spans="1:2">
      <c r="A70" s="588"/>
      <c r="B70" s="588"/>
    </row>
    <row r="71" spans="1:2">
      <c r="A71" s="588"/>
      <c r="B71" s="588"/>
    </row>
    <row r="72" spans="1:2">
      <c r="A72" s="588"/>
      <c r="B72" s="588"/>
    </row>
    <row r="73" spans="1:2">
      <c r="A73" s="588"/>
      <c r="B73" s="588"/>
    </row>
    <row r="74" spans="1:2">
      <c r="A74" s="588"/>
      <c r="B74" s="588"/>
    </row>
    <row r="75" spans="1:2">
      <c r="A75" s="588"/>
      <c r="B75" s="588"/>
    </row>
    <row r="76" spans="1:2">
      <c r="A76" s="588"/>
      <c r="B76" s="588"/>
    </row>
    <row r="77" spans="1:2">
      <c r="A77" s="588"/>
      <c r="B77" s="588"/>
    </row>
    <row r="78" spans="1:2">
      <c r="A78" s="588"/>
      <c r="B78" s="588"/>
    </row>
    <row r="79" spans="1:2">
      <c r="A79" s="588"/>
      <c r="B79" s="588"/>
    </row>
    <row r="80" spans="1:2">
      <c r="A80" s="588"/>
      <c r="B80" s="588"/>
    </row>
    <row r="81" spans="1:2">
      <c r="A81" s="588"/>
      <c r="B81" s="588"/>
    </row>
    <row r="82" spans="1:2">
      <c r="A82" s="588"/>
      <c r="B82" s="588"/>
    </row>
    <row r="83" spans="1:2">
      <c r="A83" s="588"/>
      <c r="B83" s="588"/>
    </row>
    <row r="84" spans="1:2">
      <c r="A84" s="588"/>
      <c r="B84" s="588"/>
    </row>
    <row r="85" spans="1:2">
      <c r="A85" s="588"/>
      <c r="B85" s="588"/>
    </row>
    <row r="86" spans="1:2">
      <c r="A86" s="588"/>
      <c r="B86" s="588"/>
    </row>
    <row r="87" spans="1:2">
      <c r="A87" s="588"/>
      <c r="B87" s="588"/>
    </row>
    <row r="88" spans="1:2">
      <c r="A88" s="588"/>
      <c r="B88" s="588"/>
    </row>
    <row r="89" spans="1:2">
      <c r="A89" s="588"/>
      <c r="B89" s="588"/>
    </row>
    <row r="90" spans="1:2">
      <c r="A90" s="588"/>
      <c r="B90" s="588"/>
    </row>
    <row r="91" spans="1:2">
      <c r="A91" s="588"/>
      <c r="B91" s="588"/>
    </row>
    <row r="92" spans="1:2">
      <c r="A92" s="588"/>
      <c r="B92" s="588"/>
    </row>
    <row r="93" spans="1:2">
      <c r="A93" s="588"/>
      <c r="B93" s="588"/>
    </row>
    <row r="94" spans="1:2">
      <c r="A94" s="588"/>
      <c r="B94" s="588"/>
    </row>
    <row r="95" spans="1:2">
      <c r="A95" s="588"/>
      <c r="B95" s="588"/>
    </row>
    <row r="96" spans="1:2">
      <c r="A96" s="588"/>
      <c r="B96" s="588"/>
    </row>
    <row r="97" spans="1:2">
      <c r="A97" s="588"/>
      <c r="B97" s="588"/>
    </row>
    <row r="98" spans="1:2">
      <c r="A98" s="588"/>
      <c r="B98" s="588"/>
    </row>
    <row r="99" spans="1:2">
      <c r="A99" s="588"/>
      <c r="B99" s="588"/>
    </row>
    <row r="100" spans="1:2">
      <c r="A100" s="588"/>
      <c r="B100" s="588"/>
    </row>
    <row r="101" spans="1:2">
      <c r="A101" s="588"/>
      <c r="B101" s="588"/>
    </row>
    <row r="102" spans="1:2">
      <c r="A102" s="588"/>
      <c r="B102" s="588"/>
    </row>
    <row r="103" spans="1:2">
      <c r="A103" s="588"/>
      <c r="B103" s="588"/>
    </row>
    <row r="104" spans="1:2">
      <c r="A104" s="588"/>
      <c r="B104" s="588"/>
    </row>
    <row r="105" spans="1:2">
      <c r="A105" s="588"/>
      <c r="B105" s="588"/>
    </row>
    <row r="106" spans="1:2">
      <c r="A106" s="588"/>
      <c r="B106" s="588"/>
    </row>
    <row r="107" spans="1:2">
      <c r="A107" s="588"/>
      <c r="B107" s="588"/>
    </row>
    <row r="108" spans="1:2">
      <c r="A108" s="588"/>
      <c r="B108" s="588"/>
    </row>
    <row r="109" spans="1:2">
      <c r="A109" s="588"/>
      <c r="B109" s="588"/>
    </row>
    <row r="110" spans="1:2">
      <c r="A110" s="588"/>
      <c r="B110" s="588"/>
    </row>
    <row r="111" spans="1:2">
      <c r="A111" s="588"/>
      <c r="B111" s="588"/>
    </row>
    <row r="112" spans="1:2">
      <c r="A112" s="588"/>
      <c r="B112" s="588"/>
    </row>
    <row r="113" spans="1:2">
      <c r="A113" s="588"/>
      <c r="B113" s="588"/>
    </row>
    <row r="114" spans="1:2">
      <c r="A114" s="588"/>
      <c r="B114" s="588"/>
    </row>
    <row r="115" spans="1:2">
      <c r="A115" s="588"/>
      <c r="B115" s="588"/>
    </row>
    <row r="116" spans="1:2">
      <c r="A116" s="588"/>
      <c r="B116" s="588"/>
    </row>
    <row r="117" spans="1:2">
      <c r="A117" s="588"/>
      <c r="B117" s="588"/>
    </row>
    <row r="118" spans="1:2">
      <c r="A118" s="588"/>
      <c r="B118" s="588"/>
    </row>
    <row r="119" spans="1:2">
      <c r="A119" s="588"/>
      <c r="B119" s="588"/>
    </row>
    <row r="120" spans="1:2">
      <c r="A120" s="588"/>
      <c r="B120" s="588"/>
    </row>
    <row r="121" spans="1:2">
      <c r="A121" s="588"/>
      <c r="B121" s="588"/>
    </row>
    <row r="122" spans="1:2">
      <c r="A122" s="588"/>
      <c r="B122" s="588"/>
    </row>
    <row r="123" spans="1:2">
      <c r="A123" s="588"/>
      <c r="B123" s="588"/>
    </row>
    <row r="124" spans="1:2">
      <c r="A124" s="588"/>
      <c r="B124" s="588"/>
    </row>
    <row r="125" spans="1:2">
      <c r="A125" s="588"/>
      <c r="B125" s="588"/>
    </row>
    <row r="126" spans="1:2">
      <c r="A126" s="588"/>
      <c r="B126" s="588"/>
    </row>
    <row r="127" spans="1:2">
      <c r="A127" s="588"/>
      <c r="B127" s="588"/>
    </row>
    <row r="128" spans="1:2">
      <c r="A128" s="588"/>
      <c r="B128" s="588"/>
    </row>
    <row r="129" spans="1:2">
      <c r="A129" s="588"/>
      <c r="B129" s="588"/>
    </row>
    <row r="130" spans="1:2">
      <c r="A130" s="588"/>
      <c r="B130" s="588"/>
    </row>
    <row r="131" spans="1:2">
      <c r="A131" s="588"/>
      <c r="B131" s="588"/>
    </row>
    <row r="132" spans="1:2">
      <c r="A132" s="588"/>
      <c r="B132" s="588"/>
    </row>
    <row r="133" spans="1:2">
      <c r="A133" s="588"/>
      <c r="B133" s="588"/>
    </row>
    <row r="134" spans="1:2">
      <c r="A134" s="588"/>
      <c r="B134" s="588"/>
    </row>
    <row r="135" spans="1:2">
      <c r="A135" s="588"/>
      <c r="B135" s="588"/>
    </row>
    <row r="136" spans="1:2">
      <c r="A136" s="588"/>
      <c r="B136" s="588"/>
    </row>
    <row r="137" spans="1:2">
      <c r="A137" s="588"/>
      <c r="B137" s="588"/>
    </row>
    <row r="138" spans="1:2">
      <c r="A138" s="588"/>
      <c r="B138" s="588"/>
    </row>
    <row r="139" spans="1:2">
      <c r="A139" s="588"/>
      <c r="B139" s="588"/>
    </row>
    <row r="140" spans="1:2">
      <c r="A140" s="588"/>
      <c r="B140" s="588"/>
    </row>
    <row r="141" spans="1:2">
      <c r="A141" s="588"/>
      <c r="B141" s="588"/>
    </row>
    <row r="142" spans="1:2">
      <c r="A142" s="588"/>
      <c r="B142" s="588"/>
    </row>
    <row r="143" spans="1:2">
      <c r="A143" s="588"/>
      <c r="B143" s="588"/>
    </row>
    <row r="144" spans="1:2">
      <c r="A144" s="588"/>
      <c r="B144" s="588"/>
    </row>
    <row r="145" spans="1:2">
      <c r="A145" s="588"/>
      <c r="B145" s="588"/>
    </row>
    <row r="146" spans="1:2">
      <c r="A146" s="588"/>
      <c r="B146" s="588"/>
    </row>
    <row r="147" spans="1:2">
      <c r="A147" s="588"/>
      <c r="B147" s="588"/>
    </row>
    <row r="148" spans="1:2">
      <c r="A148" s="588"/>
      <c r="B148" s="588"/>
    </row>
    <row r="149" spans="1:2">
      <c r="A149" s="588"/>
      <c r="B149" s="588"/>
    </row>
    <row r="150" spans="1:2">
      <c r="A150" s="588"/>
      <c r="B150" s="588"/>
    </row>
    <row r="151" spans="1:2">
      <c r="A151" s="588"/>
      <c r="B151" s="588"/>
    </row>
    <row r="152" spans="1:2">
      <c r="A152" s="588"/>
      <c r="B152" s="588"/>
    </row>
    <row r="153" spans="1:2">
      <c r="A153" s="588"/>
      <c r="B153" s="588"/>
    </row>
    <row r="154" spans="1:2">
      <c r="A154" s="588"/>
      <c r="B154" s="588"/>
    </row>
    <row r="155" spans="1:2">
      <c r="A155" s="588"/>
      <c r="B155" s="588"/>
    </row>
    <row r="156" spans="1:2">
      <c r="A156" s="588"/>
      <c r="B156" s="588"/>
    </row>
    <row r="157" spans="1:2">
      <c r="A157" s="588"/>
      <c r="B157" s="588"/>
    </row>
    <row r="158" spans="1:2">
      <c r="A158" s="588"/>
      <c r="B158" s="588"/>
    </row>
    <row r="159" spans="1:2">
      <c r="A159" s="588"/>
      <c r="B159" s="588"/>
    </row>
    <row r="160" spans="1:2">
      <c r="A160" s="588"/>
      <c r="B160" s="588"/>
    </row>
    <row r="161" spans="1:2">
      <c r="A161" s="588"/>
      <c r="B161" s="588"/>
    </row>
    <row r="162" spans="1:2">
      <c r="A162" s="588"/>
      <c r="B162" s="588"/>
    </row>
    <row r="163" spans="1:2">
      <c r="A163" s="588"/>
      <c r="B163" s="588"/>
    </row>
    <row r="164" spans="1:2">
      <c r="A164" s="588"/>
      <c r="B164" s="588"/>
    </row>
    <row r="165" spans="1:2">
      <c r="A165" s="588"/>
      <c r="B165" s="588"/>
    </row>
    <row r="166" spans="1:2">
      <c r="A166" s="588"/>
      <c r="B166" s="588"/>
    </row>
    <row r="167" spans="1:2">
      <c r="A167" s="588"/>
      <c r="B167" s="588"/>
    </row>
    <row r="168" spans="1:2">
      <c r="A168" s="588"/>
      <c r="B168" s="588"/>
    </row>
    <row r="169" spans="1:2">
      <c r="A169" s="588"/>
      <c r="B169" s="588"/>
    </row>
    <row r="170" spans="1:2">
      <c r="A170" s="588"/>
      <c r="B170" s="588"/>
    </row>
    <row r="171" spans="1:2">
      <c r="A171" s="588"/>
      <c r="B171" s="588"/>
    </row>
    <row r="172" spans="1:2">
      <c r="A172" s="588"/>
      <c r="B172" s="588"/>
    </row>
    <row r="173" spans="1:2">
      <c r="A173" s="588"/>
      <c r="B173" s="588"/>
    </row>
    <row r="174" spans="1:2">
      <c r="A174" s="588"/>
      <c r="B174" s="588"/>
    </row>
    <row r="175" spans="1:2">
      <c r="A175" s="588"/>
      <c r="B175" s="588"/>
    </row>
    <row r="176" spans="1:2">
      <c r="A176" s="588"/>
      <c r="B176" s="588"/>
    </row>
    <row r="177" spans="1:2">
      <c r="A177" s="588"/>
      <c r="B177" s="588"/>
    </row>
    <row r="178" spans="1:2">
      <c r="A178" s="588"/>
      <c r="B178" s="588"/>
    </row>
    <row r="179" spans="1:2">
      <c r="A179" s="588"/>
      <c r="B179" s="588"/>
    </row>
    <row r="180" spans="1:2">
      <c r="A180" s="588"/>
      <c r="B180" s="588"/>
    </row>
    <row r="181" spans="1:2">
      <c r="A181" s="588"/>
      <c r="B181" s="588"/>
    </row>
    <row r="182" spans="1:2">
      <c r="A182" s="588"/>
      <c r="B182" s="588"/>
    </row>
    <row r="183" spans="1:2">
      <c r="A183" s="588"/>
      <c r="B183" s="588"/>
    </row>
    <row r="184" spans="1:2">
      <c r="A184" s="588"/>
      <c r="B184" s="588"/>
    </row>
    <row r="185" spans="1:2">
      <c r="A185" s="588"/>
      <c r="B185" s="588"/>
    </row>
    <row r="186" spans="1:2">
      <c r="A186" s="588"/>
      <c r="B186" s="588"/>
    </row>
    <row r="187" spans="1:2">
      <c r="A187" s="588"/>
      <c r="B187" s="588"/>
    </row>
    <row r="188" spans="1:2">
      <c r="A188" s="588"/>
      <c r="B188" s="588"/>
    </row>
    <row r="189" spans="1:2">
      <c r="A189" s="588"/>
      <c r="B189" s="588"/>
    </row>
    <row r="190" spans="1:2">
      <c r="A190" s="588"/>
      <c r="B190" s="588"/>
    </row>
    <row r="191" spans="1:2">
      <c r="A191" s="588"/>
      <c r="B191" s="588"/>
    </row>
    <row r="192" spans="1:2">
      <c r="A192" s="588"/>
      <c r="B192" s="588"/>
    </row>
    <row r="193" spans="1:2">
      <c r="A193" s="588"/>
      <c r="B193" s="588"/>
    </row>
    <row r="194" spans="1:2">
      <c r="A194" s="588"/>
      <c r="B194" s="588"/>
    </row>
    <row r="195" spans="1:2">
      <c r="A195" s="588"/>
      <c r="B195" s="588"/>
    </row>
    <row r="196" spans="1:2">
      <c r="A196" s="588"/>
      <c r="B196" s="588"/>
    </row>
    <row r="197" spans="1:2">
      <c r="A197" s="588"/>
      <c r="B197" s="588"/>
    </row>
    <row r="198" spans="1:2">
      <c r="A198" s="588"/>
      <c r="B198" s="588"/>
    </row>
    <row r="199" spans="1:2">
      <c r="A199" s="588"/>
      <c r="B199" s="588"/>
    </row>
    <row r="200" spans="1:2">
      <c r="A200" s="588"/>
      <c r="B200" s="588"/>
    </row>
    <row r="201" spans="1:2">
      <c r="A201" s="588"/>
      <c r="B201" s="588"/>
    </row>
    <row r="202" spans="1:2">
      <c r="A202" s="588"/>
      <c r="B202" s="588"/>
    </row>
    <row r="203" spans="1:2">
      <c r="A203" s="588"/>
      <c r="B203" s="588"/>
    </row>
    <row r="204" spans="1:2">
      <c r="A204" s="588"/>
      <c r="B204" s="588"/>
    </row>
    <row r="205" spans="1:2">
      <c r="A205" s="588"/>
      <c r="B205" s="588"/>
    </row>
    <row r="206" spans="1:2">
      <c r="A206" s="588"/>
      <c r="B206" s="588"/>
    </row>
    <row r="207" spans="1:2">
      <c r="A207" s="588"/>
      <c r="B207" s="588"/>
    </row>
    <row r="208" spans="1:2">
      <c r="A208" s="588"/>
      <c r="B208" s="588"/>
    </row>
    <row r="209" spans="1:2">
      <c r="A209" s="588"/>
      <c r="B209" s="588"/>
    </row>
    <row r="210" spans="1:2">
      <c r="A210" s="588"/>
      <c r="B210" s="588"/>
    </row>
    <row r="211" spans="1:2">
      <c r="A211" s="588"/>
      <c r="B211" s="588"/>
    </row>
    <row r="212" spans="1:2">
      <c r="A212" s="588"/>
      <c r="B212" s="588"/>
    </row>
    <row r="213" spans="1:2">
      <c r="A213" s="588"/>
      <c r="B213" s="588"/>
    </row>
    <row r="214" spans="1:2">
      <c r="A214" s="588"/>
      <c r="B214" s="588"/>
    </row>
    <row r="215" spans="1:2">
      <c r="A215" s="588"/>
      <c r="B215" s="588"/>
    </row>
    <row r="216" spans="1:2">
      <c r="A216" s="588"/>
      <c r="B216" s="588"/>
    </row>
    <row r="217" spans="1:2">
      <c r="A217" s="588"/>
      <c r="B217" s="588"/>
    </row>
    <row r="218" spans="1:2">
      <c r="A218" s="588"/>
      <c r="B218" s="588"/>
    </row>
    <row r="219" spans="1:2">
      <c r="A219" s="588"/>
      <c r="B219" s="588"/>
    </row>
    <row r="220" spans="1:2">
      <c r="A220" s="588"/>
      <c r="B220" s="588"/>
    </row>
    <row r="221" spans="1:2">
      <c r="A221" s="588"/>
      <c r="B221" s="588"/>
    </row>
    <row r="222" spans="1:2">
      <c r="A222" s="588"/>
      <c r="B222" s="588"/>
    </row>
    <row r="223" spans="1:2">
      <c r="A223" s="588"/>
      <c r="B223" s="588"/>
    </row>
    <row r="224" spans="1:2">
      <c r="A224" s="588"/>
      <c r="B224" s="588"/>
    </row>
    <row r="225" spans="1:2">
      <c r="A225" s="588"/>
      <c r="B225" s="588"/>
    </row>
    <row r="226" spans="1:2">
      <c r="A226" s="588"/>
      <c r="B226" s="588"/>
    </row>
    <row r="227" spans="1:2">
      <c r="A227" s="588"/>
      <c r="B227" s="588"/>
    </row>
    <row r="228" spans="1:2">
      <c r="A228" s="588"/>
      <c r="B228" s="588"/>
    </row>
    <row r="229" spans="1:2">
      <c r="A229" s="588"/>
      <c r="B229" s="588"/>
    </row>
    <row r="230" spans="1:2">
      <c r="A230" s="588"/>
      <c r="B230" s="588"/>
    </row>
    <row r="231" spans="1:2">
      <c r="A231" s="588"/>
      <c r="B231" s="588"/>
    </row>
    <row r="232" spans="1:2">
      <c r="A232" s="588"/>
      <c r="B232" s="588"/>
    </row>
    <row r="233" spans="1:2">
      <c r="A233" s="588"/>
      <c r="B233" s="588"/>
    </row>
    <row r="234" spans="1:2">
      <c r="A234" s="588"/>
      <c r="B234" s="588"/>
    </row>
    <row r="235" spans="1:2">
      <c r="A235" s="588"/>
      <c r="B235" s="588"/>
    </row>
    <row r="236" spans="1:2">
      <c r="A236" s="588"/>
      <c r="B236" s="588"/>
    </row>
    <row r="237" spans="1:2">
      <c r="A237" s="588"/>
      <c r="B237" s="588"/>
    </row>
    <row r="238" spans="1:2">
      <c r="A238" s="588"/>
      <c r="B238" s="588"/>
    </row>
    <row r="239" spans="1:2">
      <c r="A239" s="588"/>
      <c r="B239" s="588"/>
    </row>
    <row r="240" spans="1:2">
      <c r="A240" s="588"/>
      <c r="B240" s="588"/>
    </row>
    <row r="241" spans="1:2">
      <c r="A241" s="588"/>
      <c r="B241" s="588"/>
    </row>
    <row r="242" spans="1:2">
      <c r="A242" s="588"/>
      <c r="B242" s="588"/>
    </row>
    <row r="243" spans="1:2">
      <c r="A243" s="588"/>
      <c r="B243" s="588"/>
    </row>
    <row r="244" spans="1:2">
      <c r="A244" s="588"/>
      <c r="B244" s="588"/>
    </row>
    <row r="245" spans="1:2">
      <c r="A245" s="588"/>
      <c r="B245" s="588"/>
    </row>
    <row r="246" spans="1:2">
      <c r="A246" s="588"/>
      <c r="B246" s="588"/>
    </row>
    <row r="247" spans="1:2">
      <c r="A247" s="588"/>
      <c r="B247" s="588"/>
    </row>
    <row r="248" spans="1:2">
      <c r="A248" s="588"/>
      <c r="B248" s="588"/>
    </row>
    <row r="249" spans="1:2">
      <c r="A249" s="588"/>
      <c r="B249" s="588"/>
    </row>
    <row r="250" spans="1:2">
      <c r="A250" s="588"/>
      <c r="B250" s="588"/>
    </row>
    <row r="251" spans="1:2">
      <c r="A251" s="588"/>
      <c r="B251" s="588"/>
    </row>
    <row r="252" spans="1:2">
      <c r="A252" s="588"/>
      <c r="B252" s="588"/>
    </row>
    <row r="253" spans="1:2">
      <c r="A253" s="588"/>
      <c r="B253" s="588"/>
    </row>
    <row r="254" spans="1:2">
      <c r="A254" s="588"/>
      <c r="B254" s="588"/>
    </row>
    <row r="255" spans="1:2">
      <c r="A255" s="588"/>
      <c r="B255" s="588"/>
    </row>
    <row r="256" spans="1:2">
      <c r="A256" s="588"/>
      <c r="B256" s="588"/>
    </row>
    <row r="257" spans="1:2">
      <c r="A257" s="588"/>
      <c r="B257" s="588"/>
    </row>
    <row r="258" spans="1:2">
      <c r="A258" s="588"/>
      <c r="B258" s="588"/>
    </row>
    <row r="259" spans="1:2">
      <c r="A259" s="588"/>
      <c r="B259" s="588"/>
    </row>
    <row r="260" spans="1:2">
      <c r="A260" s="588"/>
      <c r="B260" s="588"/>
    </row>
    <row r="261" spans="1:2">
      <c r="A261" s="588"/>
      <c r="B261" s="588"/>
    </row>
    <row r="262" spans="1:2">
      <c r="A262" s="588"/>
      <c r="B262" s="588"/>
    </row>
    <row r="263" spans="1:2">
      <c r="A263" s="588"/>
      <c r="B263" s="588"/>
    </row>
    <row r="264" spans="1:2">
      <c r="A264" s="588"/>
      <c r="B264" s="588"/>
    </row>
    <row r="265" spans="1:2">
      <c r="A265" s="588"/>
      <c r="B265" s="588"/>
    </row>
    <row r="266" spans="1:2">
      <c r="A266" s="588"/>
      <c r="B266" s="588"/>
    </row>
    <row r="267" spans="1:2">
      <c r="A267" s="588"/>
      <c r="B267" s="588"/>
    </row>
    <row r="268" spans="1:2">
      <c r="A268" s="588"/>
      <c r="B268" s="588"/>
    </row>
    <row r="269" spans="1:2">
      <c r="A269" s="588"/>
      <c r="B269" s="588"/>
    </row>
    <row r="270" spans="1:2">
      <c r="A270" s="588"/>
      <c r="B270" s="588"/>
    </row>
    <row r="271" spans="1:2">
      <c r="A271" s="588"/>
      <c r="B271" s="588"/>
    </row>
    <row r="272" spans="1:2">
      <c r="A272" s="588"/>
      <c r="B272" s="588"/>
    </row>
    <row r="273" spans="1:2">
      <c r="A273" s="588"/>
      <c r="B273" s="588"/>
    </row>
    <row r="274" spans="1:2">
      <c r="A274" s="588"/>
      <c r="B274" s="588"/>
    </row>
    <row r="275" spans="1:2">
      <c r="A275" s="588"/>
      <c r="B275" s="588"/>
    </row>
    <row r="276" spans="1:2">
      <c r="A276" s="588"/>
      <c r="B276" s="588"/>
    </row>
    <row r="277" spans="1:2">
      <c r="A277" s="588"/>
      <c r="B277" s="588"/>
    </row>
    <row r="278" spans="1:2">
      <c r="A278" s="588"/>
      <c r="B278" s="588"/>
    </row>
    <row r="279" spans="1:2">
      <c r="A279" s="588"/>
      <c r="B279" s="588"/>
    </row>
    <row r="280" spans="1:2">
      <c r="A280" s="588"/>
      <c r="B280" s="588"/>
    </row>
    <row r="281" spans="1:2">
      <c r="A281" s="588"/>
      <c r="B281" s="588"/>
    </row>
    <row r="282" spans="1:2">
      <c r="A282" s="588"/>
      <c r="B282" s="588"/>
    </row>
    <row r="283" spans="1:2">
      <c r="A283" s="588"/>
      <c r="B283" s="588"/>
    </row>
    <row r="284" spans="1:2">
      <c r="A284" s="588"/>
      <c r="B284" s="588"/>
    </row>
    <row r="285" spans="1:2">
      <c r="A285" s="588"/>
      <c r="B285" s="588"/>
    </row>
    <row r="286" spans="1:2">
      <c r="A286" s="588"/>
      <c r="B286" s="588"/>
    </row>
    <row r="287" spans="1:2">
      <c r="A287" s="588"/>
      <c r="B287" s="588"/>
    </row>
    <row r="288" spans="1:2">
      <c r="A288" s="588"/>
      <c r="B288" s="588"/>
    </row>
    <row r="289" spans="1:2">
      <c r="A289" s="588"/>
      <c r="B289" s="588"/>
    </row>
    <row r="290" spans="1:2">
      <c r="A290" s="588"/>
      <c r="B290" s="588"/>
    </row>
    <row r="291" spans="1:2">
      <c r="A291" s="588"/>
      <c r="B291" s="588"/>
    </row>
    <row r="292" spans="1:2">
      <c r="A292" s="588"/>
      <c r="B292" s="588"/>
    </row>
    <row r="293" spans="1:2">
      <c r="A293" s="588"/>
      <c r="B293" s="588"/>
    </row>
    <row r="294" spans="1:2">
      <c r="A294" s="588"/>
      <c r="B294" s="588"/>
    </row>
    <row r="295" spans="1:2">
      <c r="A295" s="588"/>
      <c r="B295" s="588"/>
    </row>
    <row r="296" spans="1:2">
      <c r="A296" s="588"/>
      <c r="B296" s="588"/>
    </row>
    <row r="297" spans="1:2">
      <c r="A297" s="588"/>
      <c r="B297" s="588"/>
    </row>
    <row r="298" spans="1:2">
      <c r="A298" s="588"/>
      <c r="B298" s="588"/>
    </row>
    <row r="299" spans="1:2">
      <c r="A299" s="588"/>
      <c r="B299" s="588"/>
    </row>
    <row r="300" spans="1:2">
      <c r="A300" s="588"/>
      <c r="B300" s="588"/>
    </row>
    <row r="301" spans="1:2">
      <c r="A301" s="588"/>
      <c r="B301" s="588"/>
    </row>
    <row r="302" spans="1:2">
      <c r="A302" s="588"/>
      <c r="B302" s="588"/>
    </row>
    <row r="303" spans="1:2">
      <c r="A303" s="588"/>
      <c r="B303" s="588"/>
    </row>
    <row r="304" spans="1:2">
      <c r="A304" s="588"/>
      <c r="B304" s="588"/>
    </row>
    <row r="305" spans="1:2">
      <c r="A305" s="588"/>
      <c r="B305" s="588"/>
    </row>
    <row r="306" spans="1:2">
      <c r="A306" s="588"/>
      <c r="B306" s="588"/>
    </row>
    <row r="307" spans="1:2">
      <c r="A307" s="588"/>
      <c r="B307" s="588"/>
    </row>
    <row r="308" spans="1:2">
      <c r="A308" s="588"/>
      <c r="B308" s="588"/>
    </row>
    <row r="309" spans="1:2">
      <c r="A309" s="588"/>
      <c r="B309" s="588"/>
    </row>
    <row r="310" spans="1:2">
      <c r="A310" s="588"/>
      <c r="B310" s="588"/>
    </row>
    <row r="311" spans="1:2">
      <c r="A311" s="588"/>
      <c r="B311" s="588"/>
    </row>
    <row r="312" spans="1:2">
      <c r="A312" s="588"/>
      <c r="B312" s="588"/>
    </row>
    <row r="313" spans="1:2">
      <c r="A313" s="588"/>
      <c r="B313" s="588"/>
    </row>
    <row r="314" spans="1:2">
      <c r="A314" s="588"/>
      <c r="B314" s="588"/>
    </row>
    <row r="315" spans="1:2">
      <c r="A315" s="588"/>
      <c r="B315" s="588"/>
    </row>
    <row r="316" spans="1:2">
      <c r="A316" s="588"/>
      <c r="B316" s="588"/>
    </row>
    <row r="317" spans="1:2">
      <c r="A317" s="588"/>
      <c r="B317" s="588"/>
    </row>
    <row r="318" spans="1:2">
      <c r="A318" s="588"/>
      <c r="B318" s="588"/>
    </row>
    <row r="319" spans="1:2">
      <c r="A319" s="588"/>
      <c r="B319" s="588"/>
    </row>
    <row r="320" spans="1:2">
      <c r="A320" s="588"/>
      <c r="B320" s="588"/>
    </row>
    <row r="321" spans="1:2">
      <c r="A321" s="588"/>
      <c r="B321" s="588"/>
    </row>
    <row r="322" spans="1:2">
      <c r="A322" s="588"/>
      <c r="B322" s="588"/>
    </row>
    <row r="323" spans="1:2">
      <c r="A323" s="588"/>
      <c r="B323" s="588"/>
    </row>
    <row r="324" spans="1:2">
      <c r="A324" s="588"/>
      <c r="B324" s="588"/>
    </row>
    <row r="325" spans="1:2">
      <c r="A325" s="588"/>
      <c r="B325" s="588"/>
    </row>
    <row r="326" spans="1:2">
      <c r="A326" s="588"/>
      <c r="B326" s="588"/>
    </row>
    <row r="327" spans="1:2">
      <c r="A327" s="588"/>
      <c r="B327" s="588"/>
    </row>
    <row r="328" spans="1:2">
      <c r="A328" s="588"/>
      <c r="B328" s="588"/>
    </row>
    <row r="329" spans="1:2">
      <c r="A329" s="588"/>
      <c r="B329" s="588"/>
    </row>
    <row r="330" spans="1:2">
      <c r="A330" s="588"/>
      <c r="B330" s="588"/>
    </row>
    <row r="331" spans="1:2">
      <c r="A331" s="588"/>
      <c r="B331" s="588"/>
    </row>
    <row r="332" spans="1:2">
      <c r="A332" s="588"/>
      <c r="B332" s="588"/>
    </row>
    <row r="333" spans="1:2">
      <c r="A333" s="588"/>
      <c r="B333" s="588"/>
    </row>
    <row r="334" spans="1:2">
      <c r="A334" s="588"/>
      <c r="B334" s="588"/>
    </row>
    <row r="335" spans="1:2">
      <c r="A335" s="588"/>
      <c r="B335" s="588"/>
    </row>
    <row r="336" spans="1:2">
      <c r="A336" s="588"/>
      <c r="B336" s="588"/>
    </row>
    <row r="337" spans="1:2">
      <c r="A337" s="588"/>
      <c r="B337" s="588"/>
    </row>
    <row r="338" spans="1:2">
      <c r="A338" s="588"/>
      <c r="B338" s="588"/>
    </row>
    <row r="339" spans="1:2">
      <c r="A339" s="588"/>
      <c r="B339" s="588"/>
    </row>
    <row r="340" spans="1:2">
      <c r="A340" s="588"/>
      <c r="B340" s="588"/>
    </row>
    <row r="341" spans="1:2">
      <c r="A341" s="588"/>
      <c r="B341" s="588"/>
    </row>
    <row r="342" spans="1:2">
      <c r="A342" s="588"/>
      <c r="B342" s="588"/>
    </row>
    <row r="343" spans="1:2">
      <c r="A343" s="588"/>
      <c r="B343" s="588"/>
    </row>
    <row r="344" spans="1:2">
      <c r="A344" s="588"/>
      <c r="B344" s="588"/>
    </row>
    <row r="345" spans="1:2">
      <c r="A345" s="588"/>
      <c r="B345" s="588"/>
    </row>
    <row r="346" spans="1:2">
      <c r="A346" s="588"/>
      <c r="B346" s="588"/>
    </row>
    <row r="347" spans="1:2">
      <c r="A347" s="588"/>
      <c r="B347" s="588"/>
    </row>
    <row r="348" spans="1:2">
      <c r="A348" s="588"/>
      <c r="B348" s="588"/>
    </row>
    <row r="349" spans="1:2">
      <c r="A349" s="588"/>
      <c r="B349" s="588"/>
    </row>
    <row r="350" spans="1:2">
      <c r="A350" s="588"/>
      <c r="B350" s="588"/>
    </row>
    <row r="351" spans="1:2">
      <c r="A351" s="588"/>
      <c r="B351" s="588"/>
    </row>
    <row r="352" spans="1:2">
      <c r="A352" s="588"/>
      <c r="B352" s="588"/>
    </row>
    <row r="353" spans="1:2">
      <c r="A353" s="588"/>
      <c r="B353" s="588"/>
    </row>
    <row r="354" spans="1:2">
      <c r="A354" s="588"/>
      <c r="B354" s="588"/>
    </row>
    <row r="355" spans="1:2">
      <c r="A355" s="588"/>
      <c r="B355" s="588"/>
    </row>
    <row r="356" spans="1:2">
      <c r="A356" s="588"/>
      <c r="B356" s="588"/>
    </row>
    <row r="357" spans="1:2">
      <c r="A357" s="588"/>
      <c r="B357" s="588"/>
    </row>
    <row r="358" spans="1:2">
      <c r="A358" s="588"/>
      <c r="B358" s="588"/>
    </row>
    <row r="359" spans="1:2">
      <c r="A359" s="588"/>
      <c r="B359" s="588"/>
    </row>
    <row r="360" spans="1:2">
      <c r="A360" s="588"/>
      <c r="B360" s="588"/>
    </row>
    <row r="361" spans="1:2">
      <c r="A361" s="588"/>
      <c r="B361" s="588"/>
    </row>
    <row r="362" spans="1:2">
      <c r="A362" s="588"/>
      <c r="B362" s="588"/>
    </row>
    <row r="363" spans="1:2">
      <c r="A363" s="588"/>
      <c r="B363" s="588"/>
    </row>
    <row r="364" spans="1:2">
      <c r="A364" s="588"/>
      <c r="B364" s="588"/>
    </row>
    <row r="365" spans="1:2">
      <c r="A365" s="588"/>
      <c r="B365" s="588"/>
    </row>
    <row r="366" spans="1:2">
      <c r="A366" s="588"/>
      <c r="B366" s="588"/>
    </row>
    <row r="367" spans="1:2">
      <c r="A367" s="588"/>
      <c r="B367" s="588"/>
    </row>
    <row r="368" spans="1:2">
      <c r="A368" s="588"/>
      <c r="B368" s="588"/>
    </row>
    <row r="369" spans="1:2">
      <c r="A369" s="588"/>
      <c r="B369" s="588"/>
    </row>
    <row r="370" spans="1:2">
      <c r="A370" s="588"/>
      <c r="B370" s="588"/>
    </row>
    <row r="371" spans="1:2">
      <c r="A371" s="588"/>
      <c r="B371" s="588"/>
    </row>
    <row r="372" spans="1:2">
      <c r="A372" s="588"/>
      <c r="B372" s="588"/>
    </row>
    <row r="373" spans="1:2">
      <c r="A373" s="588"/>
      <c r="B373" s="588"/>
    </row>
    <row r="374" spans="1:2">
      <c r="A374" s="588"/>
      <c r="B374" s="588"/>
    </row>
    <row r="375" spans="1:2">
      <c r="A375" s="588"/>
      <c r="B375" s="588"/>
    </row>
    <row r="376" spans="1:2">
      <c r="A376" s="588"/>
      <c r="B376" s="588"/>
    </row>
    <row r="377" spans="1:2">
      <c r="A377" s="588"/>
      <c r="B377" s="588"/>
    </row>
    <row r="378" spans="1:2">
      <c r="A378" s="588"/>
      <c r="B378" s="588"/>
    </row>
    <row r="379" spans="1:2">
      <c r="A379" s="588"/>
      <c r="B379" s="588"/>
    </row>
    <row r="380" spans="1:2">
      <c r="A380" s="588"/>
      <c r="B380" s="588"/>
    </row>
    <row r="381" spans="1:2">
      <c r="A381" s="588"/>
      <c r="B381" s="588"/>
    </row>
    <row r="382" spans="1:2">
      <c r="A382" s="588"/>
      <c r="B382" s="588"/>
    </row>
    <row r="383" spans="1:2">
      <c r="A383" s="588"/>
      <c r="B383" s="588"/>
    </row>
    <row r="384" spans="1:2">
      <c r="A384" s="588"/>
      <c r="B384" s="588"/>
    </row>
    <row r="385" spans="1:2">
      <c r="A385" s="588"/>
      <c r="B385" s="588"/>
    </row>
    <row r="386" spans="1:2">
      <c r="A386" s="588"/>
      <c r="B386" s="588"/>
    </row>
    <row r="387" spans="1:2">
      <c r="A387" s="588"/>
      <c r="B387" s="588"/>
    </row>
    <row r="388" spans="1:2">
      <c r="A388" s="588"/>
      <c r="B388" s="588"/>
    </row>
    <row r="389" spans="1:2">
      <c r="A389" s="588"/>
      <c r="B389" s="588"/>
    </row>
    <row r="390" spans="1:2">
      <c r="A390" s="588"/>
      <c r="B390" s="588"/>
    </row>
    <row r="391" spans="1:2">
      <c r="A391" s="588"/>
      <c r="B391" s="588"/>
    </row>
    <row r="392" spans="1:2">
      <c r="A392" s="588"/>
      <c r="B392" s="588"/>
    </row>
    <row r="393" spans="1:2">
      <c r="A393" s="588"/>
      <c r="B393" s="588"/>
    </row>
    <row r="394" spans="1:2">
      <c r="A394" s="588"/>
      <c r="B394" s="588"/>
    </row>
    <row r="395" spans="1:2">
      <c r="A395" s="588"/>
      <c r="B395" s="588"/>
    </row>
    <row r="396" spans="1:2">
      <c r="A396" s="588"/>
      <c r="B396" s="588"/>
    </row>
    <row r="397" spans="1:2">
      <c r="A397" s="588"/>
      <c r="B397" s="588"/>
    </row>
    <row r="398" spans="1:2">
      <c r="A398" s="588"/>
      <c r="B398" s="588"/>
    </row>
    <row r="399" spans="1:2">
      <c r="A399" s="588"/>
      <c r="B399" s="588"/>
    </row>
    <row r="400" spans="1:2">
      <c r="A400" s="588"/>
      <c r="B400" s="588"/>
    </row>
    <row r="401" spans="1:2">
      <c r="A401" s="588"/>
      <c r="B401" s="588"/>
    </row>
    <row r="402" spans="1:2">
      <c r="A402" s="588"/>
      <c r="B402" s="588"/>
    </row>
    <row r="403" spans="1:2">
      <c r="A403" s="588"/>
      <c r="B403" s="588"/>
    </row>
    <row r="404" spans="1:2">
      <c r="A404" s="588"/>
      <c r="B404" s="588"/>
    </row>
    <row r="405" spans="1:2">
      <c r="A405" s="588"/>
      <c r="B405" s="588"/>
    </row>
    <row r="406" spans="1:2">
      <c r="A406" s="588"/>
      <c r="B406" s="588"/>
    </row>
    <row r="407" spans="1:2">
      <c r="A407" s="588"/>
      <c r="B407" s="588"/>
    </row>
    <row r="408" spans="1:2">
      <c r="A408" s="588"/>
      <c r="B408" s="588"/>
    </row>
    <row r="409" spans="1:2">
      <c r="A409" s="588"/>
      <c r="B409" s="588"/>
    </row>
    <row r="410" spans="1:2">
      <c r="A410" s="588"/>
      <c r="B410" s="588"/>
    </row>
    <row r="411" spans="1:2">
      <c r="A411" s="588"/>
      <c r="B411" s="588"/>
    </row>
    <row r="412" spans="1:2">
      <c r="A412" s="588"/>
      <c r="B412" s="588"/>
    </row>
    <row r="413" spans="1:2">
      <c r="A413" s="588"/>
      <c r="B413" s="588"/>
    </row>
    <row r="414" spans="1:2">
      <c r="A414" s="588"/>
      <c r="B414" s="588"/>
    </row>
    <row r="415" spans="1:2">
      <c r="A415" s="588"/>
      <c r="B415" s="588"/>
    </row>
    <row r="416" spans="1:2">
      <c r="A416" s="588"/>
      <c r="B416" s="588"/>
    </row>
    <row r="417" spans="1:2">
      <c r="A417" s="588"/>
      <c r="B417" s="588"/>
    </row>
    <row r="418" spans="1:2">
      <c r="A418" s="588"/>
      <c r="B418" s="588"/>
    </row>
    <row r="419" spans="1:2">
      <c r="A419" s="588"/>
      <c r="B419" s="588"/>
    </row>
    <row r="420" spans="1:2">
      <c r="A420" s="588"/>
      <c r="B420" s="588"/>
    </row>
    <row r="421" spans="1:2">
      <c r="A421" s="588"/>
      <c r="B421" s="588"/>
    </row>
    <row r="422" spans="1:2">
      <c r="A422" s="588"/>
      <c r="B422" s="588"/>
    </row>
    <row r="423" spans="1:2">
      <c r="A423" s="588"/>
      <c r="B423" s="588"/>
    </row>
    <row r="424" spans="1:2">
      <c r="A424" s="588"/>
      <c r="B424" s="588"/>
    </row>
    <row r="425" spans="1:2">
      <c r="A425" s="588"/>
      <c r="B425" s="588"/>
    </row>
    <row r="426" spans="1:2">
      <c r="A426" s="588"/>
      <c r="B426" s="588"/>
    </row>
    <row r="427" spans="1:2">
      <c r="A427" s="588"/>
      <c r="B427" s="588"/>
    </row>
    <row r="428" spans="1:2">
      <c r="A428" s="588"/>
      <c r="B428" s="588"/>
    </row>
    <row r="429" spans="1:2">
      <c r="A429" s="588"/>
      <c r="B429" s="588"/>
    </row>
    <row r="430" spans="1:2">
      <c r="A430" s="588"/>
      <c r="B430" s="588"/>
    </row>
    <row r="431" spans="1:2">
      <c r="A431" s="588"/>
      <c r="B431" s="588"/>
    </row>
    <row r="432" spans="1:2">
      <c r="A432" s="588"/>
      <c r="B432" s="588"/>
    </row>
    <row r="433" spans="1:2">
      <c r="A433" s="588"/>
      <c r="B433" s="588"/>
    </row>
    <row r="434" spans="1:2">
      <c r="A434" s="588"/>
      <c r="B434" s="588"/>
    </row>
    <row r="435" spans="1:2">
      <c r="A435" s="588"/>
      <c r="B435" s="588"/>
    </row>
    <row r="436" spans="1:2">
      <c r="A436" s="588"/>
      <c r="B436" s="588"/>
    </row>
    <row r="437" spans="1:2">
      <c r="A437" s="588"/>
      <c r="B437" s="588"/>
    </row>
    <row r="438" spans="1:2">
      <c r="A438" s="588"/>
      <c r="B438" s="588"/>
    </row>
    <row r="439" spans="1:2">
      <c r="A439" s="588"/>
      <c r="B439" s="588"/>
    </row>
    <row r="440" spans="1:2">
      <c r="A440" s="588"/>
      <c r="B440" s="588"/>
    </row>
    <row r="441" spans="1:2">
      <c r="A441" s="588"/>
      <c r="B441" s="588"/>
    </row>
    <row r="442" spans="1:2">
      <c r="A442" s="588"/>
      <c r="B442" s="588"/>
    </row>
    <row r="443" spans="1:2">
      <c r="A443" s="588"/>
      <c r="B443" s="588"/>
    </row>
    <row r="444" spans="1:2">
      <c r="A444" s="588"/>
      <c r="B444" s="588"/>
    </row>
    <row r="445" spans="1:2">
      <c r="A445" s="588"/>
      <c r="B445" s="588"/>
    </row>
    <row r="446" spans="1:2">
      <c r="A446" s="588"/>
      <c r="B446" s="588"/>
    </row>
    <row r="447" spans="1:2">
      <c r="A447" s="588"/>
      <c r="B447" s="588"/>
    </row>
    <row r="448" spans="1:2">
      <c r="A448" s="588"/>
      <c r="B448" s="588"/>
    </row>
    <row r="449" spans="1:2">
      <c r="A449" s="588"/>
      <c r="B449" s="588"/>
    </row>
    <row r="450" spans="1:2">
      <c r="A450" s="588"/>
      <c r="B450" s="588"/>
    </row>
    <row r="451" spans="1:2">
      <c r="A451" s="588"/>
      <c r="B451" s="588"/>
    </row>
    <row r="452" spans="1:2">
      <c r="A452" s="588"/>
      <c r="B452" s="588"/>
    </row>
    <row r="453" spans="1:2">
      <c r="A453" s="588"/>
      <c r="B453" s="588"/>
    </row>
    <row r="454" spans="1:2">
      <c r="A454" s="588"/>
      <c r="B454" s="588"/>
    </row>
    <row r="455" spans="1:2">
      <c r="A455" s="588"/>
      <c r="B455" s="588"/>
    </row>
    <row r="456" spans="1:2">
      <c r="A456" s="588"/>
      <c r="B456" s="588"/>
    </row>
    <row r="457" spans="1:2">
      <c r="A457" s="588"/>
      <c r="B457" s="588"/>
    </row>
    <row r="458" spans="1:2">
      <c r="A458" s="588"/>
      <c r="B458" s="588"/>
    </row>
    <row r="459" spans="1:2">
      <c r="A459" s="588"/>
      <c r="B459" s="588"/>
    </row>
    <row r="460" spans="1:2">
      <c r="A460" s="588"/>
      <c r="B460" s="588"/>
    </row>
    <row r="461" spans="1:2">
      <c r="A461" s="588"/>
      <c r="B461" s="588"/>
    </row>
    <row r="462" spans="1:2">
      <c r="A462" s="588"/>
      <c r="B462" s="588"/>
    </row>
    <row r="463" spans="1:2">
      <c r="A463" s="588"/>
      <c r="B463" s="588"/>
    </row>
    <row r="464" spans="1:2">
      <c r="A464" s="588"/>
      <c r="B464" s="588"/>
    </row>
    <row r="465" spans="1:2">
      <c r="A465" s="588"/>
      <c r="B465" s="588"/>
    </row>
    <row r="466" spans="1:2">
      <c r="A466" s="588"/>
      <c r="B466" s="588"/>
    </row>
    <row r="467" spans="1:2">
      <c r="A467" s="588"/>
      <c r="B467" s="588"/>
    </row>
    <row r="468" spans="1:2">
      <c r="A468" s="588"/>
      <c r="B468" s="588"/>
    </row>
    <row r="469" spans="1:2">
      <c r="A469" s="588"/>
      <c r="B469" s="588"/>
    </row>
    <row r="470" spans="1:2">
      <c r="A470" s="588"/>
      <c r="B470" s="588"/>
    </row>
    <row r="471" spans="1:2">
      <c r="A471" s="588"/>
      <c r="B471" s="588"/>
    </row>
    <row r="472" spans="1:2">
      <c r="A472" s="588"/>
      <c r="B472" s="588"/>
    </row>
    <row r="473" spans="1:2">
      <c r="A473" s="588"/>
      <c r="B473" s="588"/>
    </row>
    <row r="474" spans="1:2">
      <c r="A474" s="588"/>
      <c r="B474" s="588"/>
    </row>
    <row r="475" spans="1:2">
      <c r="A475" s="588"/>
      <c r="B475" s="588"/>
    </row>
    <row r="476" spans="1:2">
      <c r="A476" s="588"/>
      <c r="B476" s="588"/>
    </row>
    <row r="477" spans="1:2">
      <c r="A477" s="588"/>
      <c r="B477" s="588"/>
    </row>
    <row r="478" spans="1:2">
      <c r="A478" s="588"/>
      <c r="B478" s="588"/>
    </row>
    <row r="479" spans="1:2">
      <c r="A479" s="588"/>
      <c r="B479" s="588"/>
    </row>
    <row r="480" spans="1:2">
      <c r="A480" s="588"/>
      <c r="B480" s="588"/>
    </row>
    <row r="481" spans="1:2">
      <c r="A481" s="588"/>
      <c r="B481" s="588"/>
    </row>
    <row r="482" spans="1:2">
      <c r="A482" s="588"/>
      <c r="B482" s="588"/>
    </row>
    <row r="483" spans="1:2">
      <c r="A483" s="588"/>
      <c r="B483" s="588"/>
    </row>
    <row r="484" spans="1:2">
      <c r="A484" s="588"/>
      <c r="B484" s="588"/>
    </row>
    <row r="485" spans="1:2">
      <c r="A485" s="588"/>
      <c r="B485" s="588"/>
    </row>
    <row r="486" spans="1:2">
      <c r="A486" s="588"/>
      <c r="B486" s="588"/>
    </row>
    <row r="487" spans="1:2">
      <c r="A487" s="588"/>
      <c r="B487" s="588"/>
    </row>
    <row r="488" spans="1:2">
      <c r="A488" s="588"/>
      <c r="B488" s="588"/>
    </row>
    <row r="489" spans="1:2">
      <c r="A489" s="588"/>
      <c r="B489" s="588"/>
    </row>
    <row r="490" spans="1:2">
      <c r="A490" s="588"/>
      <c r="B490" s="588"/>
    </row>
    <row r="491" spans="1:2">
      <c r="A491" s="588"/>
      <c r="B491" s="588"/>
    </row>
    <row r="492" spans="1:2">
      <c r="A492" s="588"/>
      <c r="B492" s="588"/>
    </row>
    <row r="493" spans="1:2">
      <c r="A493" s="588"/>
      <c r="B493" s="588"/>
    </row>
    <row r="494" spans="1:2">
      <c r="A494" s="588"/>
      <c r="B494" s="588"/>
    </row>
    <row r="495" spans="1:2">
      <c r="A495" s="588"/>
      <c r="B495" s="588"/>
    </row>
    <row r="496" spans="1:2">
      <c r="A496" s="588"/>
      <c r="B496" s="588"/>
    </row>
    <row r="497" spans="1:2">
      <c r="A497" s="588"/>
      <c r="B497" s="588"/>
    </row>
    <row r="498" spans="1:2">
      <c r="A498" s="588"/>
      <c r="B498" s="588"/>
    </row>
    <row r="499" spans="1:2">
      <c r="A499" s="588"/>
      <c r="B499" s="588"/>
    </row>
    <row r="500" spans="1:2">
      <c r="A500" s="588"/>
      <c r="B500" s="588"/>
    </row>
    <row r="501" spans="1:2">
      <c r="A501" s="588"/>
      <c r="B501" s="588"/>
    </row>
    <row r="502" spans="1:2">
      <c r="A502" s="588"/>
      <c r="B502" s="588"/>
    </row>
    <row r="503" spans="1:2">
      <c r="A503" s="588"/>
      <c r="B503" s="588"/>
    </row>
    <row r="504" spans="1:2">
      <c r="A504" s="588"/>
      <c r="B504" s="588"/>
    </row>
    <row r="505" spans="1:2">
      <c r="A505" s="588"/>
      <c r="B505" s="588"/>
    </row>
    <row r="506" spans="1:2">
      <c r="A506" s="588"/>
      <c r="B506" s="588"/>
    </row>
    <row r="507" spans="1:2">
      <c r="A507" s="588"/>
      <c r="B507" s="588"/>
    </row>
    <row r="508" spans="1:2">
      <c r="A508" s="588"/>
      <c r="B508" s="588"/>
    </row>
    <row r="509" spans="1:2">
      <c r="A509" s="588"/>
      <c r="B509" s="588"/>
    </row>
    <row r="510" spans="1:2">
      <c r="A510" s="588"/>
      <c r="B510" s="588"/>
    </row>
    <row r="511" spans="1:2">
      <c r="A511" s="588"/>
      <c r="B511" s="588"/>
    </row>
    <row r="512" spans="1:2">
      <c r="A512" s="588"/>
      <c r="B512" s="588"/>
    </row>
    <row r="513" spans="1:2">
      <c r="A513" s="588"/>
      <c r="B513" s="588"/>
    </row>
    <row r="514" spans="1:2">
      <c r="A514" s="588"/>
      <c r="B514" s="588"/>
    </row>
    <row r="515" spans="1:2">
      <c r="A515" s="588"/>
      <c r="B515" s="588"/>
    </row>
    <row r="516" spans="1:2">
      <c r="A516" s="588"/>
      <c r="B516" s="588"/>
    </row>
    <row r="517" spans="1:2">
      <c r="A517" s="588"/>
      <c r="B517" s="588"/>
    </row>
    <row r="518" spans="1:2">
      <c r="A518" s="588"/>
      <c r="B518" s="588"/>
    </row>
    <row r="519" spans="1:2">
      <c r="A519" s="588"/>
      <c r="B519" s="588"/>
    </row>
    <row r="520" spans="1:2">
      <c r="A520" s="588"/>
      <c r="B520" s="588"/>
    </row>
    <row r="521" spans="1:2">
      <c r="A521" s="588"/>
      <c r="B521" s="588"/>
    </row>
    <row r="522" spans="1:2">
      <c r="A522" s="588"/>
      <c r="B522" s="588"/>
    </row>
    <row r="523" spans="1:2">
      <c r="A523" s="588"/>
      <c r="B523" s="588"/>
    </row>
    <row r="524" spans="1:2">
      <c r="A524" s="588"/>
      <c r="B524" s="588"/>
    </row>
    <row r="525" spans="1:2">
      <c r="A525" s="588"/>
      <c r="B525" s="588"/>
    </row>
    <row r="526" spans="1:2">
      <c r="A526" s="588"/>
      <c r="B526" s="588"/>
    </row>
    <row r="527" spans="1:2">
      <c r="A527" s="588"/>
      <c r="B527" s="588"/>
    </row>
    <row r="528" spans="1:2">
      <c r="A528" s="588"/>
      <c r="B528" s="588"/>
    </row>
    <row r="529" spans="1:2">
      <c r="A529" s="588"/>
      <c r="B529" s="588"/>
    </row>
    <row r="530" spans="1:2">
      <c r="A530" s="588"/>
      <c r="B530" s="588"/>
    </row>
    <row r="531" spans="1:2">
      <c r="A531" s="588"/>
      <c r="B531" s="588"/>
    </row>
    <row r="532" spans="1:2">
      <c r="A532" s="588"/>
      <c r="B532" s="588"/>
    </row>
    <row r="533" spans="1:2">
      <c r="A533" s="588"/>
      <c r="B533" s="588"/>
    </row>
    <row r="534" spans="1:2">
      <c r="A534" s="588"/>
      <c r="B534" s="588"/>
    </row>
    <row r="535" spans="1:2">
      <c r="A535" s="588"/>
      <c r="B535" s="588"/>
    </row>
    <row r="536" spans="1:2">
      <c r="A536" s="588"/>
      <c r="B536" s="588"/>
    </row>
    <row r="537" spans="1:2">
      <c r="A537" s="588"/>
      <c r="B537" s="588"/>
    </row>
    <row r="538" spans="1:2">
      <c r="A538" s="588"/>
      <c r="B538" s="588"/>
    </row>
    <row r="539" spans="1:2">
      <c r="A539" s="588"/>
      <c r="B539" s="588"/>
    </row>
    <row r="540" spans="1:2">
      <c r="A540" s="588"/>
      <c r="B540" s="588"/>
    </row>
    <row r="541" spans="1:2">
      <c r="A541" s="588"/>
      <c r="B541" s="588"/>
    </row>
    <row r="542" spans="1:2">
      <c r="A542" s="588"/>
      <c r="B542" s="588"/>
    </row>
    <row r="543" spans="1:2">
      <c r="A543" s="588"/>
      <c r="B543" s="588"/>
    </row>
    <row r="544" spans="1:2">
      <c r="A544" s="588"/>
      <c r="B544" s="588"/>
    </row>
    <row r="545" spans="1:2">
      <c r="A545" s="588"/>
      <c r="B545" s="588"/>
    </row>
    <row r="546" spans="1:2">
      <c r="A546" s="588"/>
      <c r="B546" s="588"/>
    </row>
    <row r="547" spans="1:2">
      <c r="A547" s="588"/>
      <c r="B547" s="588"/>
    </row>
    <row r="548" spans="1:2">
      <c r="A548" s="588"/>
      <c r="B548" s="588"/>
    </row>
    <row r="549" spans="1:2">
      <c r="A549" s="588"/>
      <c r="B549" s="588"/>
    </row>
    <row r="550" spans="1:2">
      <c r="A550" s="588"/>
      <c r="B550" s="588"/>
    </row>
    <row r="551" spans="1:2">
      <c r="A551" s="588"/>
      <c r="B551" s="588"/>
    </row>
    <row r="552" spans="1:2">
      <c r="A552" s="588"/>
      <c r="B552" s="588"/>
    </row>
    <row r="553" spans="1:2">
      <c r="A553" s="588"/>
      <c r="B553" s="588"/>
    </row>
    <row r="554" spans="1:2">
      <c r="A554" s="588"/>
      <c r="B554" s="588"/>
    </row>
    <row r="555" spans="1:2">
      <c r="A555" s="588"/>
      <c r="B555" s="588"/>
    </row>
    <row r="556" spans="1:2">
      <c r="A556" s="588"/>
      <c r="B556" s="588"/>
    </row>
    <row r="557" spans="1:2">
      <c r="A557" s="588"/>
      <c r="B557" s="588"/>
    </row>
    <row r="558" spans="1:2">
      <c r="A558" s="588"/>
      <c r="B558" s="588"/>
    </row>
    <row r="559" spans="1:2">
      <c r="A559" s="588"/>
      <c r="B559" s="588"/>
    </row>
    <row r="560" spans="1:2">
      <c r="A560" s="588"/>
      <c r="B560" s="588"/>
    </row>
    <row r="561" spans="1:2">
      <c r="A561" s="588"/>
      <c r="B561" s="588"/>
    </row>
    <row r="562" spans="1:2">
      <c r="A562" s="588"/>
      <c r="B562" s="588"/>
    </row>
    <row r="563" spans="1:2">
      <c r="A563" s="588"/>
      <c r="B563" s="588"/>
    </row>
    <row r="564" spans="1:2">
      <c r="A564" s="588"/>
      <c r="B564" s="588"/>
    </row>
    <row r="565" spans="1:2">
      <c r="A565" s="588"/>
      <c r="B565" s="588"/>
    </row>
    <row r="566" spans="1:2">
      <c r="A566" s="588"/>
      <c r="B566" s="588"/>
    </row>
    <row r="567" spans="1:2">
      <c r="A567" s="588"/>
      <c r="B567" s="588"/>
    </row>
    <row r="568" spans="1:2">
      <c r="A568" s="588"/>
      <c r="B568" s="588"/>
    </row>
    <row r="569" spans="1:2">
      <c r="A569" s="588"/>
      <c r="B569" s="588"/>
    </row>
    <row r="570" spans="1:2">
      <c r="A570" s="588"/>
      <c r="B570" s="588"/>
    </row>
    <row r="571" spans="1:2">
      <c r="A571" s="588"/>
      <c r="B571" s="588"/>
    </row>
    <row r="572" spans="1:2">
      <c r="A572" s="588"/>
      <c r="B572" s="588"/>
    </row>
    <row r="573" spans="1:2">
      <c r="A573" s="588"/>
      <c r="B573" s="588"/>
    </row>
    <row r="574" spans="1:2">
      <c r="A574" s="588"/>
      <c r="B574" s="588"/>
    </row>
    <row r="575" spans="1:2">
      <c r="A575" s="588"/>
      <c r="B575" s="588"/>
    </row>
    <row r="576" spans="1:2">
      <c r="A576" s="588"/>
      <c r="B576" s="588"/>
    </row>
    <row r="577" spans="1:2">
      <c r="A577" s="588"/>
      <c r="B577" s="588"/>
    </row>
    <row r="578" spans="1:2">
      <c r="A578" s="588"/>
      <c r="B578" s="588"/>
    </row>
    <row r="579" spans="1:2">
      <c r="A579" s="588"/>
      <c r="B579" s="588"/>
    </row>
    <row r="580" spans="1:2">
      <c r="A580" s="588"/>
      <c r="B580" s="588"/>
    </row>
    <row r="581" spans="1:2">
      <c r="A581" s="588"/>
      <c r="B581" s="588"/>
    </row>
    <row r="582" spans="1:2">
      <c r="A582" s="588"/>
      <c r="B582" s="588"/>
    </row>
    <row r="583" spans="1:2">
      <c r="A583" s="588"/>
      <c r="B583" s="588"/>
    </row>
    <row r="584" spans="1:2">
      <c r="A584" s="588"/>
      <c r="B584" s="588"/>
    </row>
    <row r="585" spans="1:2">
      <c r="A585" s="588"/>
      <c r="B585" s="588"/>
    </row>
    <row r="586" spans="1:2">
      <c r="A586" s="588"/>
      <c r="B586" s="588"/>
    </row>
    <row r="587" spans="1:2">
      <c r="A587" s="588"/>
      <c r="B587" s="588"/>
    </row>
    <row r="588" spans="1:2">
      <c r="A588" s="588"/>
      <c r="B588" s="588"/>
    </row>
    <row r="589" spans="1:2">
      <c r="A589" s="588"/>
      <c r="B589" s="588"/>
    </row>
    <row r="590" spans="1:2">
      <c r="A590" s="588"/>
      <c r="B590" s="588"/>
    </row>
    <row r="591" spans="1:2">
      <c r="A591" s="588"/>
      <c r="B591" s="588"/>
    </row>
    <row r="592" spans="1:2">
      <c r="A592" s="588"/>
      <c r="B592" s="588"/>
    </row>
    <row r="593" spans="1:2">
      <c r="A593" s="588"/>
      <c r="B593" s="588"/>
    </row>
    <row r="594" spans="1:2">
      <c r="A594" s="588"/>
      <c r="B594" s="588"/>
    </row>
    <row r="595" spans="1:2">
      <c r="A595" s="588"/>
      <c r="B595" s="588"/>
    </row>
    <row r="596" spans="1:2">
      <c r="A596" s="588"/>
      <c r="B596" s="588"/>
    </row>
    <row r="597" spans="1:2">
      <c r="A597" s="588"/>
      <c r="B597" s="588"/>
    </row>
    <row r="598" spans="1:2">
      <c r="A598" s="588"/>
      <c r="B598" s="588"/>
    </row>
    <row r="599" spans="1:2">
      <c r="A599" s="588"/>
      <c r="B599" s="588"/>
    </row>
    <row r="600" spans="1:2">
      <c r="A600" s="588"/>
      <c r="B600" s="588"/>
    </row>
    <row r="601" spans="1:2">
      <c r="A601" s="588"/>
      <c r="B601" s="588"/>
    </row>
    <row r="602" spans="1:2">
      <c r="A602" s="588"/>
      <c r="B602" s="588"/>
    </row>
    <row r="603" spans="1:2">
      <c r="A603" s="588"/>
      <c r="B603" s="588"/>
    </row>
    <row r="604" spans="1:2">
      <c r="A604" s="588"/>
      <c r="B604" s="588"/>
    </row>
    <row r="605" spans="1:2">
      <c r="A605" s="588"/>
      <c r="B605" s="588"/>
    </row>
    <row r="606" spans="1:2">
      <c r="A606" s="588"/>
      <c r="B606" s="588"/>
    </row>
    <row r="607" spans="1:2">
      <c r="A607" s="588"/>
      <c r="B607" s="588"/>
    </row>
    <row r="608" spans="1:2">
      <c r="A608" s="588"/>
      <c r="B608" s="588"/>
    </row>
    <row r="609" spans="1:2">
      <c r="A609" s="588"/>
      <c r="B609" s="588"/>
    </row>
    <row r="610" spans="1:2">
      <c r="A610" s="588"/>
      <c r="B610" s="588"/>
    </row>
    <row r="611" spans="1:2">
      <c r="A611" s="588"/>
      <c r="B611" s="588"/>
    </row>
    <row r="612" spans="1:2">
      <c r="A612" s="588"/>
      <c r="B612" s="588"/>
    </row>
    <row r="613" spans="1:2">
      <c r="A613" s="588"/>
      <c r="B613" s="588"/>
    </row>
    <row r="614" spans="1:2">
      <c r="A614" s="588"/>
      <c r="B614" s="588"/>
    </row>
    <row r="615" spans="1:2">
      <c r="A615" s="588"/>
      <c r="B615" s="588"/>
    </row>
    <row r="616" spans="1:2">
      <c r="A616" s="588"/>
      <c r="B616" s="588"/>
    </row>
    <row r="617" spans="1:2">
      <c r="A617" s="588"/>
      <c r="B617" s="588"/>
    </row>
    <row r="618" spans="1:2">
      <c r="A618" s="588"/>
      <c r="B618" s="588"/>
    </row>
    <row r="619" spans="1:2">
      <c r="A619" s="588"/>
      <c r="B619" s="588"/>
    </row>
    <row r="620" spans="1:2">
      <c r="A620" s="588"/>
      <c r="B620" s="588"/>
    </row>
    <row r="621" spans="1:2">
      <c r="A621" s="588"/>
      <c r="B621" s="588"/>
    </row>
    <row r="622" spans="1:2">
      <c r="A622" s="588"/>
      <c r="B622" s="588"/>
    </row>
    <row r="623" spans="1:2">
      <c r="A623" s="588"/>
      <c r="B623" s="588"/>
    </row>
    <row r="624" spans="1:2">
      <c r="A624" s="588"/>
      <c r="B624" s="588"/>
    </row>
    <row r="625" spans="1:2">
      <c r="A625" s="588"/>
      <c r="B625" s="588"/>
    </row>
    <row r="626" spans="1:2">
      <c r="A626" s="588"/>
      <c r="B626" s="588"/>
    </row>
    <row r="627" spans="1:2">
      <c r="A627" s="588"/>
      <c r="B627" s="588"/>
    </row>
    <row r="628" spans="1:2">
      <c r="A628" s="588"/>
      <c r="B628" s="588"/>
    </row>
    <row r="629" spans="1:2">
      <c r="A629" s="588"/>
      <c r="B629" s="588"/>
    </row>
    <row r="630" spans="1:2">
      <c r="A630" s="588"/>
      <c r="B630" s="588"/>
    </row>
    <row r="631" spans="1:2">
      <c r="A631" s="588"/>
      <c r="B631" s="588"/>
    </row>
    <row r="632" spans="1:2">
      <c r="A632" s="588"/>
      <c r="B632" s="588"/>
    </row>
    <row r="633" spans="1:2">
      <c r="A633" s="588"/>
      <c r="B633" s="588"/>
    </row>
    <row r="634" spans="1:2">
      <c r="A634" s="588"/>
      <c r="B634" s="588"/>
    </row>
    <row r="635" spans="1:2">
      <c r="A635" s="588"/>
      <c r="B635" s="588"/>
    </row>
    <row r="636" spans="1:2">
      <c r="A636" s="588"/>
      <c r="B636" s="588"/>
    </row>
    <row r="637" spans="1:2">
      <c r="A637" s="588"/>
      <c r="B637" s="588"/>
    </row>
    <row r="638" spans="1:2">
      <c r="A638" s="588"/>
      <c r="B638" s="588"/>
    </row>
    <row r="639" spans="1:2">
      <c r="A639" s="588"/>
      <c r="B639" s="588"/>
    </row>
    <row r="640" spans="1:2">
      <c r="A640" s="588"/>
      <c r="B640" s="588"/>
    </row>
    <row r="641" spans="1:2">
      <c r="A641" s="588"/>
      <c r="B641" s="588"/>
    </row>
    <row r="642" spans="1:2">
      <c r="A642" s="588"/>
      <c r="B642" s="588"/>
    </row>
    <row r="643" spans="1:2">
      <c r="A643" s="588"/>
      <c r="B643" s="588"/>
    </row>
    <row r="644" spans="1:2">
      <c r="A644" s="588"/>
      <c r="B644" s="588"/>
    </row>
    <row r="645" spans="1:2">
      <c r="A645" s="588"/>
      <c r="B645" s="588"/>
    </row>
    <row r="646" spans="1:2">
      <c r="A646" s="588"/>
      <c r="B646" s="588"/>
    </row>
    <row r="647" spans="1:2">
      <c r="A647" s="588"/>
      <c r="B647" s="588"/>
    </row>
    <row r="648" spans="1:2">
      <c r="A648" s="588"/>
      <c r="B648" s="588"/>
    </row>
    <row r="649" spans="1:2">
      <c r="A649" s="588"/>
      <c r="B649" s="588"/>
    </row>
    <row r="650" spans="1:2">
      <c r="A650" s="588"/>
      <c r="B650" s="588"/>
    </row>
    <row r="651" spans="1:2">
      <c r="A651" s="588"/>
      <c r="B651" s="588"/>
    </row>
    <row r="652" spans="1:2">
      <c r="A652" s="588"/>
      <c r="B652" s="588"/>
    </row>
    <row r="653" spans="1:2">
      <c r="A653" s="588"/>
      <c r="B653" s="588"/>
    </row>
    <row r="654" spans="1:2">
      <c r="A654" s="588"/>
      <c r="B654" s="588"/>
    </row>
    <row r="655" spans="1:2">
      <c r="A655" s="588"/>
      <c r="B655" s="588"/>
    </row>
    <row r="656" spans="1:2">
      <c r="A656" s="588"/>
      <c r="B656" s="588"/>
    </row>
    <row r="657" spans="1:2">
      <c r="A657" s="588"/>
      <c r="B657" s="588"/>
    </row>
    <row r="658" spans="1:2">
      <c r="A658" s="588"/>
      <c r="B658" s="588"/>
    </row>
    <row r="659" spans="1:2">
      <c r="A659" s="588"/>
      <c r="B659" s="588"/>
    </row>
    <row r="660" spans="1:2">
      <c r="A660" s="588"/>
      <c r="B660" s="588"/>
    </row>
    <row r="661" spans="1:2">
      <c r="A661" s="588"/>
      <c r="B661" s="588"/>
    </row>
    <row r="662" spans="1:2">
      <c r="A662" s="588"/>
      <c r="B662" s="588"/>
    </row>
    <row r="663" spans="1:2">
      <c r="A663" s="588"/>
      <c r="B663" s="588"/>
    </row>
    <row r="664" spans="1:2">
      <c r="A664" s="588"/>
      <c r="B664" s="588"/>
    </row>
    <row r="665" spans="1:2">
      <c r="A665" s="588"/>
      <c r="B665" s="588"/>
    </row>
    <row r="666" spans="1:2">
      <c r="A666" s="588"/>
      <c r="B666" s="588"/>
    </row>
    <row r="667" spans="1:2">
      <c r="A667" s="588"/>
      <c r="B667" s="588"/>
    </row>
    <row r="668" spans="1:2">
      <c r="A668" s="588"/>
      <c r="B668" s="588"/>
    </row>
    <row r="669" spans="1:2">
      <c r="A669" s="588"/>
      <c r="B669" s="588"/>
    </row>
    <row r="670" spans="1:2">
      <c r="A670" s="588"/>
      <c r="B670" s="588"/>
    </row>
    <row r="671" spans="1:2">
      <c r="A671" s="588"/>
      <c r="B671" s="588"/>
    </row>
    <row r="672" spans="1:2">
      <c r="A672" s="588"/>
      <c r="B672" s="588"/>
    </row>
    <row r="673" spans="1:2">
      <c r="A673" s="588"/>
      <c r="B673" s="588"/>
    </row>
    <row r="674" spans="1:2">
      <c r="A674" s="588"/>
      <c r="B674" s="588"/>
    </row>
    <row r="675" spans="1:2">
      <c r="A675" s="588"/>
      <c r="B675" s="588"/>
    </row>
    <row r="676" spans="1:2">
      <c r="A676" s="588"/>
      <c r="B676" s="588"/>
    </row>
    <row r="677" spans="1:2">
      <c r="A677" s="588"/>
      <c r="B677" s="588"/>
    </row>
    <row r="678" spans="1:2">
      <c r="A678" s="588"/>
      <c r="B678" s="588"/>
    </row>
    <row r="679" spans="1:2">
      <c r="A679" s="588"/>
      <c r="B679" s="588"/>
    </row>
    <row r="680" spans="1:2">
      <c r="A680" s="588"/>
      <c r="B680" s="588"/>
    </row>
    <row r="681" spans="1:2">
      <c r="A681" s="588"/>
      <c r="B681" s="588"/>
    </row>
    <row r="682" spans="1:2">
      <c r="A682" s="588"/>
      <c r="B682" s="588"/>
    </row>
    <row r="683" spans="1:2">
      <c r="A683" s="588"/>
      <c r="B683" s="588"/>
    </row>
    <row r="684" spans="1:2">
      <c r="A684" s="588"/>
      <c r="B684" s="588"/>
    </row>
    <row r="685" spans="1:2">
      <c r="A685" s="588"/>
      <c r="B685" s="588"/>
    </row>
    <row r="686" spans="1:2">
      <c r="A686" s="588"/>
      <c r="B686" s="588"/>
    </row>
    <row r="687" spans="1:2">
      <c r="A687" s="588"/>
      <c r="B687" s="588"/>
    </row>
    <row r="688" spans="1:2">
      <c r="A688" s="588"/>
      <c r="B688" s="588"/>
    </row>
    <row r="689" spans="1:2">
      <c r="A689" s="588"/>
      <c r="B689" s="588"/>
    </row>
    <row r="690" spans="1:2">
      <c r="A690" s="588"/>
      <c r="B690" s="588"/>
    </row>
    <row r="691" spans="1:2">
      <c r="A691" s="588"/>
      <c r="B691" s="588"/>
    </row>
    <row r="692" spans="1:2">
      <c r="A692" s="588"/>
      <c r="B692" s="588"/>
    </row>
    <row r="693" spans="1:2">
      <c r="A693" s="588"/>
      <c r="B693" s="588"/>
    </row>
    <row r="694" spans="1:2">
      <c r="A694" s="588"/>
      <c r="B694" s="588"/>
    </row>
    <row r="695" spans="1:2">
      <c r="A695" s="588"/>
      <c r="B695" s="588"/>
    </row>
    <row r="696" spans="1:2">
      <c r="A696" s="588"/>
      <c r="B696" s="588"/>
    </row>
    <row r="697" spans="1:2">
      <c r="A697" s="588"/>
      <c r="B697" s="588"/>
    </row>
    <row r="698" spans="1:2">
      <c r="A698" s="588"/>
      <c r="B698" s="588"/>
    </row>
    <row r="699" spans="1:2">
      <c r="A699" s="588"/>
      <c r="B699" s="588"/>
    </row>
    <row r="700" spans="1:2">
      <c r="A700" s="588"/>
      <c r="B700" s="588"/>
    </row>
    <row r="701" spans="1:2">
      <c r="A701" s="588"/>
      <c r="B701" s="588"/>
    </row>
    <row r="702" spans="1:2">
      <c r="A702" s="588"/>
      <c r="B702" s="588"/>
    </row>
    <row r="703" spans="1:2">
      <c r="A703" s="588"/>
      <c r="B703" s="588"/>
    </row>
    <row r="704" spans="1:2">
      <c r="A704" s="588"/>
      <c r="B704" s="588"/>
    </row>
    <row r="705" spans="1:2">
      <c r="A705" s="588"/>
      <c r="B705" s="588"/>
    </row>
    <row r="706" spans="1:2">
      <c r="A706" s="588"/>
      <c r="B706" s="588"/>
    </row>
    <row r="707" spans="1:2">
      <c r="A707" s="588"/>
      <c r="B707" s="588"/>
    </row>
    <row r="708" spans="1:2">
      <c r="A708" s="588"/>
      <c r="B708" s="588"/>
    </row>
    <row r="709" spans="1:2">
      <c r="A709" s="588"/>
      <c r="B709" s="588"/>
    </row>
    <row r="710" spans="1:2">
      <c r="A710" s="588"/>
      <c r="B710" s="588"/>
    </row>
    <row r="711" spans="1:2">
      <c r="A711" s="588"/>
      <c r="B711" s="588"/>
    </row>
    <row r="712" spans="1:2">
      <c r="A712" s="588"/>
      <c r="B712" s="588"/>
    </row>
    <row r="713" spans="1:2">
      <c r="A713" s="588"/>
      <c r="B713" s="588"/>
    </row>
    <row r="714" spans="1:2">
      <c r="A714" s="588"/>
      <c r="B714" s="588"/>
    </row>
    <row r="715" spans="1:2">
      <c r="A715" s="588"/>
      <c r="B715" s="588"/>
    </row>
    <row r="716" spans="1:2">
      <c r="A716" s="588"/>
      <c r="B716" s="588"/>
    </row>
    <row r="717" spans="1:2">
      <c r="A717" s="588"/>
      <c r="B717" s="588"/>
    </row>
    <row r="718" spans="1:2">
      <c r="A718" s="588"/>
      <c r="B718" s="588"/>
    </row>
    <row r="719" spans="1:2">
      <c r="A719" s="588"/>
      <c r="B719" s="588"/>
    </row>
    <row r="720" spans="1:2">
      <c r="A720" s="588"/>
      <c r="B720" s="588"/>
    </row>
    <row r="721" spans="1:2">
      <c r="A721" s="588"/>
      <c r="B721" s="588"/>
    </row>
    <row r="722" spans="1:2">
      <c r="A722" s="588"/>
      <c r="B722" s="588"/>
    </row>
    <row r="723" spans="1:2">
      <c r="A723" s="588"/>
      <c r="B723" s="588"/>
    </row>
    <row r="724" spans="1:2">
      <c r="A724" s="588"/>
      <c r="B724" s="588"/>
    </row>
    <row r="725" spans="1:2">
      <c r="A725" s="588"/>
      <c r="B725" s="588"/>
    </row>
    <row r="726" spans="1:2">
      <c r="A726" s="588"/>
      <c r="B726" s="588"/>
    </row>
    <row r="727" spans="1:2">
      <c r="A727" s="588"/>
      <c r="B727" s="588"/>
    </row>
    <row r="728" spans="1:2">
      <c r="A728" s="588"/>
      <c r="B728" s="588"/>
    </row>
    <row r="729" spans="1:2">
      <c r="A729" s="588"/>
      <c r="B729" s="588"/>
    </row>
    <row r="730" spans="1:2">
      <c r="A730" s="588"/>
      <c r="B730" s="588"/>
    </row>
    <row r="731" spans="1:2">
      <c r="A731" s="588"/>
      <c r="B731" s="588"/>
    </row>
    <row r="732" spans="1:2">
      <c r="A732" s="588"/>
      <c r="B732" s="588"/>
    </row>
    <row r="733" spans="1:2">
      <c r="A733" s="588"/>
      <c r="B733" s="588"/>
    </row>
    <row r="734" spans="1:2">
      <c r="A734" s="588"/>
      <c r="B734" s="588"/>
    </row>
    <row r="735" spans="1:2">
      <c r="A735" s="588"/>
      <c r="B735" s="588"/>
    </row>
    <row r="736" spans="1:2">
      <c r="A736" s="588"/>
      <c r="B736" s="588"/>
    </row>
    <row r="737" spans="1:2">
      <c r="A737" s="588"/>
      <c r="B737" s="588"/>
    </row>
    <row r="738" spans="1:2">
      <c r="A738" s="588"/>
      <c r="B738" s="588"/>
    </row>
    <row r="739" spans="1:2">
      <c r="A739" s="588"/>
      <c r="B739" s="588"/>
    </row>
    <row r="740" spans="1:2">
      <c r="A740" s="588"/>
      <c r="B740" s="588"/>
    </row>
    <row r="741" spans="1:2">
      <c r="A741" s="588"/>
      <c r="B741" s="588"/>
    </row>
    <row r="742" spans="1:2">
      <c r="A742" s="588"/>
      <c r="B742" s="588"/>
    </row>
    <row r="743" spans="1:2">
      <c r="A743" s="588"/>
      <c r="B743" s="588"/>
    </row>
    <row r="744" spans="1:2">
      <c r="A744" s="588"/>
      <c r="B744" s="588"/>
    </row>
    <row r="745" spans="1:2">
      <c r="A745" s="588"/>
      <c r="B745" s="588"/>
    </row>
    <row r="746" spans="1:2">
      <c r="A746" s="588"/>
      <c r="B746" s="588"/>
    </row>
    <row r="747" spans="1:2">
      <c r="A747" s="588"/>
      <c r="B747" s="588"/>
    </row>
    <row r="748" spans="1:2">
      <c r="A748" s="588"/>
      <c r="B748" s="588"/>
    </row>
    <row r="749" spans="1:2">
      <c r="A749" s="588"/>
      <c r="B749" s="588"/>
    </row>
    <row r="750" spans="1:2">
      <c r="A750" s="588"/>
      <c r="B750" s="588"/>
    </row>
    <row r="751" spans="1:2">
      <c r="A751" s="588"/>
      <c r="B751" s="588"/>
    </row>
    <row r="752" spans="1:2">
      <c r="A752" s="588"/>
      <c r="B752" s="588"/>
    </row>
    <row r="753" spans="1:2">
      <c r="A753" s="588"/>
      <c r="B753" s="588"/>
    </row>
    <row r="754" spans="1:2">
      <c r="A754" s="588"/>
      <c r="B754" s="588"/>
    </row>
    <row r="755" spans="1:2">
      <c r="A755" s="588"/>
      <c r="B755" s="588"/>
    </row>
    <row r="756" spans="1:2">
      <c r="A756" s="588"/>
      <c r="B756" s="588"/>
    </row>
    <row r="757" spans="1:2">
      <c r="A757" s="588"/>
      <c r="B757" s="588"/>
    </row>
    <row r="758" spans="1:2">
      <c r="A758" s="588"/>
      <c r="B758" s="588"/>
    </row>
    <row r="759" spans="1:2">
      <c r="A759" s="588"/>
      <c r="B759" s="588"/>
    </row>
    <row r="760" spans="1:2">
      <c r="A760" s="588"/>
      <c r="B760" s="588"/>
    </row>
    <row r="761" spans="1:2">
      <c r="A761" s="588"/>
      <c r="B761" s="588"/>
    </row>
    <row r="762" spans="1:2">
      <c r="A762" s="588"/>
      <c r="B762" s="588"/>
    </row>
    <row r="763" spans="1:2">
      <c r="A763" s="588"/>
      <c r="B763" s="588"/>
    </row>
    <row r="764" spans="1:2">
      <c r="A764" s="588"/>
      <c r="B764" s="588"/>
    </row>
    <row r="765" spans="1:2">
      <c r="A765" s="588"/>
      <c r="B765" s="588"/>
    </row>
    <row r="766" spans="1:2">
      <c r="A766" s="588"/>
      <c r="B766" s="588"/>
    </row>
    <row r="767" spans="1:2">
      <c r="A767" s="588"/>
      <c r="B767" s="588"/>
    </row>
    <row r="768" spans="1:2">
      <c r="A768" s="588"/>
      <c r="B768" s="588"/>
    </row>
    <row r="769" spans="1:2">
      <c r="A769" s="588"/>
      <c r="B769" s="588"/>
    </row>
    <row r="770" spans="1:2">
      <c r="A770" s="588"/>
      <c r="B770" s="588"/>
    </row>
    <row r="771" spans="1:2">
      <c r="A771" s="588"/>
      <c r="B771" s="588"/>
    </row>
    <row r="772" spans="1:2">
      <c r="A772" s="588"/>
      <c r="B772" s="588"/>
    </row>
    <row r="773" spans="1:2">
      <c r="A773" s="588"/>
      <c r="B773" s="588"/>
    </row>
    <row r="774" spans="1:2">
      <c r="A774" s="588"/>
      <c r="B774" s="588"/>
    </row>
    <row r="775" spans="1:2">
      <c r="A775" s="588"/>
      <c r="B775" s="588"/>
    </row>
    <row r="776" spans="1:2">
      <c r="A776" s="588"/>
      <c r="B776" s="588"/>
    </row>
    <row r="777" spans="1:2">
      <c r="A777" s="588"/>
      <c r="B777" s="588"/>
    </row>
    <row r="778" spans="1:2">
      <c r="A778" s="588"/>
      <c r="B778" s="588"/>
    </row>
    <row r="779" spans="1:2">
      <c r="A779" s="588"/>
      <c r="B779" s="588"/>
    </row>
    <row r="780" spans="1:2">
      <c r="A780" s="588"/>
      <c r="B780" s="588"/>
    </row>
    <row r="781" spans="1:2">
      <c r="A781" s="588"/>
      <c r="B781" s="588"/>
    </row>
    <row r="782" spans="1:2">
      <c r="A782" s="588"/>
      <c r="B782" s="588"/>
    </row>
    <row r="783" spans="1:2">
      <c r="A783" s="588"/>
      <c r="B783" s="588"/>
    </row>
    <row r="784" spans="1:2">
      <c r="A784" s="588"/>
      <c r="B784" s="588"/>
    </row>
    <row r="785" spans="1:2">
      <c r="A785" s="588"/>
      <c r="B785" s="588"/>
    </row>
    <row r="786" spans="1:2">
      <c r="A786" s="588"/>
      <c r="B786" s="588"/>
    </row>
    <row r="787" spans="1:2">
      <c r="A787" s="588"/>
      <c r="B787" s="588"/>
    </row>
    <row r="788" spans="1:2">
      <c r="A788" s="588"/>
      <c r="B788" s="588"/>
    </row>
    <row r="789" spans="1:2">
      <c r="A789" s="588"/>
      <c r="B789" s="588"/>
    </row>
    <row r="790" spans="1:2">
      <c r="A790" s="588"/>
      <c r="B790" s="588"/>
    </row>
    <row r="791" spans="1:2">
      <c r="A791" s="588"/>
      <c r="B791" s="588"/>
    </row>
    <row r="792" spans="1:2">
      <c r="A792" s="588"/>
      <c r="B792" s="588"/>
    </row>
    <row r="793" spans="1:2">
      <c r="A793" s="588"/>
      <c r="B793" s="588"/>
    </row>
    <row r="794" spans="1:2">
      <c r="A794" s="588"/>
      <c r="B794" s="588"/>
    </row>
    <row r="795" spans="1:2">
      <c r="A795" s="588"/>
      <c r="B795" s="588"/>
    </row>
    <row r="796" spans="1:2">
      <c r="A796" s="588"/>
      <c r="B796" s="588"/>
    </row>
    <row r="797" spans="1:2">
      <c r="A797" s="588"/>
      <c r="B797" s="588"/>
    </row>
    <row r="798" spans="1:2">
      <c r="A798" s="588"/>
      <c r="B798" s="588"/>
    </row>
    <row r="799" spans="1:2">
      <c r="A799" s="588"/>
      <c r="B799" s="588"/>
    </row>
    <row r="800" spans="1:2">
      <c r="A800" s="588"/>
      <c r="B800" s="588"/>
    </row>
    <row r="801" spans="1:2">
      <c r="A801" s="588"/>
      <c r="B801" s="588"/>
    </row>
    <row r="802" spans="1:2">
      <c r="A802" s="588"/>
      <c r="B802" s="588"/>
    </row>
    <row r="803" spans="1:2">
      <c r="A803" s="588"/>
      <c r="B803" s="588"/>
    </row>
    <row r="804" spans="1:2">
      <c r="A804" s="588"/>
      <c r="B804" s="588"/>
    </row>
    <row r="805" spans="1:2">
      <c r="A805" s="588"/>
      <c r="B805" s="588"/>
    </row>
    <row r="806" spans="1:2">
      <c r="A806" s="588"/>
      <c r="B806" s="588"/>
    </row>
    <row r="807" spans="1:2">
      <c r="A807" s="588"/>
      <c r="B807" s="588"/>
    </row>
    <row r="808" spans="1:2">
      <c r="A808" s="588"/>
      <c r="B808" s="588"/>
    </row>
    <row r="809" spans="1:2">
      <c r="A809" s="588"/>
      <c r="B809" s="588"/>
    </row>
    <row r="810" spans="1:2">
      <c r="A810" s="588"/>
      <c r="B810" s="588"/>
    </row>
    <row r="811" spans="1:2">
      <c r="A811" s="588"/>
      <c r="B811" s="588"/>
    </row>
    <row r="812" spans="1:2">
      <c r="A812" s="588"/>
      <c r="B812" s="588"/>
    </row>
    <row r="813" spans="1:2">
      <c r="A813" s="588"/>
      <c r="B813" s="588"/>
    </row>
    <row r="814" spans="1:2">
      <c r="A814" s="588"/>
      <c r="B814" s="588"/>
    </row>
    <row r="815" spans="1:2">
      <c r="A815" s="588"/>
      <c r="B815" s="588"/>
    </row>
    <row r="816" spans="1:2">
      <c r="A816" s="588"/>
      <c r="B816" s="588"/>
    </row>
    <row r="817" spans="1:2">
      <c r="A817" s="588"/>
      <c r="B817" s="588"/>
    </row>
    <row r="818" spans="1:2">
      <c r="A818" s="588"/>
      <c r="B818" s="588"/>
    </row>
    <row r="819" spans="1:2">
      <c r="A819" s="588"/>
      <c r="B819" s="588"/>
    </row>
    <row r="820" spans="1:2">
      <c r="A820" s="588"/>
      <c r="B820" s="588"/>
    </row>
    <row r="821" spans="1:2">
      <c r="A821" s="588"/>
      <c r="B821" s="588"/>
    </row>
    <row r="822" spans="1:2">
      <c r="A822" s="588"/>
      <c r="B822" s="588"/>
    </row>
    <row r="823" spans="1:2">
      <c r="A823" s="588"/>
      <c r="B823" s="588"/>
    </row>
    <row r="824" spans="1:2">
      <c r="A824" s="588"/>
      <c r="B824" s="588"/>
    </row>
    <row r="825" spans="1:2">
      <c r="A825" s="588"/>
      <c r="B825" s="588"/>
    </row>
    <row r="826" spans="1:2">
      <c r="A826" s="588"/>
      <c r="B826" s="588"/>
    </row>
    <row r="827" spans="1:2">
      <c r="A827" s="588"/>
      <c r="B827" s="588"/>
    </row>
    <row r="828" spans="1:2">
      <c r="A828" s="588"/>
      <c r="B828" s="588"/>
    </row>
    <row r="829" spans="1:2">
      <c r="A829" s="588"/>
      <c r="B829" s="588"/>
    </row>
    <row r="830" spans="1:2">
      <c r="A830" s="588"/>
      <c r="B830" s="588"/>
    </row>
    <row r="831" spans="1:2">
      <c r="A831" s="588"/>
      <c r="B831" s="588"/>
    </row>
    <row r="832" spans="1:2">
      <c r="A832" s="588"/>
      <c r="B832" s="588"/>
    </row>
    <row r="833" spans="1:2">
      <c r="A833" s="588"/>
      <c r="B833" s="588"/>
    </row>
    <row r="834" spans="1:2">
      <c r="A834" s="588"/>
      <c r="B834" s="588"/>
    </row>
    <row r="835" spans="1:2">
      <c r="A835" s="588"/>
      <c r="B835" s="588"/>
    </row>
    <row r="836" spans="1:2">
      <c r="A836" s="588"/>
      <c r="B836" s="588"/>
    </row>
    <row r="837" spans="1:2">
      <c r="A837" s="588"/>
      <c r="B837" s="588"/>
    </row>
    <row r="838" spans="1:2">
      <c r="A838" s="588"/>
      <c r="B838" s="588"/>
    </row>
    <row r="839" spans="1:2">
      <c r="A839" s="588"/>
      <c r="B839" s="588"/>
    </row>
    <row r="840" spans="1:2">
      <c r="A840" s="588"/>
      <c r="B840" s="588"/>
    </row>
    <row r="841" spans="1:2">
      <c r="A841" s="588"/>
      <c r="B841" s="588"/>
    </row>
    <row r="842" spans="1:2">
      <c r="A842" s="588"/>
      <c r="B842" s="588"/>
    </row>
    <row r="843" spans="1:2">
      <c r="A843" s="588"/>
      <c r="B843" s="588"/>
    </row>
    <row r="844" spans="1:2">
      <c r="A844" s="588"/>
      <c r="B844" s="588"/>
    </row>
    <row r="845" spans="1:2">
      <c r="A845" s="588"/>
      <c r="B845" s="588"/>
    </row>
    <row r="846" spans="1:2">
      <c r="A846" s="588"/>
      <c r="B846" s="588"/>
    </row>
    <row r="847" spans="1:2">
      <c r="A847" s="588"/>
      <c r="B847" s="588"/>
    </row>
    <row r="848" spans="1:2">
      <c r="A848" s="588"/>
      <c r="B848" s="588"/>
    </row>
    <row r="849" spans="1:2">
      <c r="A849" s="588"/>
      <c r="B849" s="588"/>
    </row>
    <row r="850" spans="1:2">
      <c r="A850" s="588"/>
      <c r="B850" s="588"/>
    </row>
    <row r="851" spans="1:2">
      <c r="A851" s="588"/>
      <c r="B851" s="588"/>
    </row>
    <row r="852" spans="1:2">
      <c r="A852" s="588"/>
      <c r="B852" s="588"/>
    </row>
    <row r="853" spans="1:2">
      <c r="A853" s="588"/>
      <c r="B853" s="588"/>
    </row>
    <row r="854" spans="1:2">
      <c r="A854" s="588"/>
      <c r="B854" s="588"/>
    </row>
    <row r="855" spans="1:2">
      <c r="A855" s="588"/>
      <c r="B855" s="588"/>
    </row>
    <row r="856" spans="1:2">
      <c r="A856" s="588"/>
      <c r="B856" s="588"/>
    </row>
    <row r="857" spans="1:2">
      <c r="A857" s="588"/>
      <c r="B857" s="588"/>
    </row>
    <row r="858" spans="1:2">
      <c r="A858" s="588"/>
      <c r="B858" s="588"/>
    </row>
    <row r="859" spans="1:2">
      <c r="A859" s="588"/>
      <c r="B859" s="588"/>
    </row>
    <row r="860" spans="1:2">
      <c r="A860" s="588"/>
      <c r="B860" s="588"/>
    </row>
    <row r="861" spans="1:2">
      <c r="A861" s="588"/>
      <c r="B861" s="588"/>
    </row>
    <row r="862" spans="1:2">
      <c r="A862" s="588"/>
      <c r="B862" s="588"/>
    </row>
    <row r="863" spans="1:2">
      <c r="A863" s="588"/>
      <c r="B863" s="588"/>
    </row>
    <row r="864" spans="1:2">
      <c r="A864" s="588"/>
      <c r="B864" s="588"/>
    </row>
    <row r="865" spans="1:2">
      <c r="A865" s="588"/>
      <c r="B865" s="588"/>
    </row>
    <row r="866" spans="1:2">
      <c r="A866" s="588"/>
      <c r="B866" s="588"/>
    </row>
    <row r="867" spans="1:2">
      <c r="A867" s="588"/>
      <c r="B867" s="588"/>
    </row>
    <row r="868" spans="1:2">
      <c r="A868" s="588"/>
      <c r="B868" s="588"/>
    </row>
    <row r="869" spans="1:2">
      <c r="A869" s="588"/>
      <c r="B869" s="588"/>
    </row>
    <row r="870" spans="1:2">
      <c r="A870" s="588"/>
      <c r="B870" s="588"/>
    </row>
    <row r="871" spans="1:2">
      <c r="A871" s="588"/>
      <c r="B871" s="588"/>
    </row>
    <row r="872" spans="1:2">
      <c r="A872" s="588"/>
      <c r="B872" s="588"/>
    </row>
    <row r="873" spans="1:2">
      <c r="A873" s="588"/>
      <c r="B873" s="588"/>
    </row>
    <row r="874" spans="1:2">
      <c r="A874" s="588"/>
      <c r="B874" s="588"/>
    </row>
    <row r="875" spans="1:2">
      <c r="A875" s="588"/>
      <c r="B875" s="588"/>
    </row>
    <row r="876" spans="1:2">
      <c r="A876" s="588"/>
      <c r="B876" s="588"/>
    </row>
    <row r="877" spans="1:2">
      <c r="A877" s="588"/>
      <c r="B877" s="588"/>
    </row>
    <row r="878" spans="1:2">
      <c r="A878" s="588"/>
      <c r="B878" s="588"/>
    </row>
    <row r="879" spans="1:2">
      <c r="A879" s="588"/>
      <c r="B879" s="588"/>
    </row>
    <row r="880" spans="1:2">
      <c r="A880" s="588"/>
      <c r="B880" s="588"/>
    </row>
    <row r="881" spans="1:2">
      <c r="A881" s="588"/>
      <c r="B881" s="588"/>
    </row>
    <row r="882" spans="1:2">
      <c r="A882" s="588"/>
      <c r="B882" s="588"/>
    </row>
    <row r="883" spans="1:2">
      <c r="A883" s="588"/>
      <c r="B883" s="588"/>
    </row>
    <row r="884" spans="1:2">
      <c r="A884" s="588"/>
      <c r="B884" s="588"/>
    </row>
    <row r="885" spans="1:2">
      <c r="A885" s="588"/>
      <c r="B885" s="588"/>
    </row>
    <row r="886" spans="1:2">
      <c r="A886" s="588"/>
      <c r="B886" s="588"/>
    </row>
    <row r="887" spans="1:2">
      <c r="A887" s="588"/>
      <c r="B887" s="588"/>
    </row>
    <row r="888" spans="1:2">
      <c r="A888" s="588"/>
      <c r="B888" s="588"/>
    </row>
    <row r="889" spans="1:2">
      <c r="A889" s="588"/>
      <c r="B889" s="588"/>
    </row>
    <row r="890" spans="1:2">
      <c r="A890" s="588"/>
      <c r="B890" s="588"/>
    </row>
    <row r="891" spans="1:2">
      <c r="A891" s="588"/>
      <c r="B891" s="588"/>
    </row>
    <row r="892" spans="1:2">
      <c r="A892" s="588"/>
      <c r="B892" s="588"/>
    </row>
    <row r="893" spans="1:2">
      <c r="A893" s="588"/>
      <c r="B893" s="588"/>
    </row>
    <row r="894" spans="1:2">
      <c r="A894" s="588"/>
      <c r="B894" s="588"/>
    </row>
    <row r="895" spans="1:2">
      <c r="A895" s="588"/>
      <c r="B895" s="588"/>
    </row>
    <row r="896" spans="1:2">
      <c r="A896" s="588"/>
      <c r="B896" s="588"/>
    </row>
    <row r="897" spans="1:2">
      <c r="A897" s="588"/>
      <c r="B897" s="588"/>
    </row>
    <row r="898" spans="1:2">
      <c r="A898" s="588"/>
      <c r="B898" s="588"/>
    </row>
    <row r="899" spans="1:2">
      <c r="A899" s="588"/>
      <c r="B899" s="588"/>
    </row>
    <row r="900" spans="1:2">
      <c r="A900" s="588"/>
      <c r="B900" s="588"/>
    </row>
    <row r="901" spans="1:2">
      <c r="A901" s="588"/>
      <c r="B901" s="588"/>
    </row>
    <row r="902" spans="1:2">
      <c r="A902" s="588"/>
      <c r="B902" s="588"/>
    </row>
    <row r="903" spans="1:2">
      <c r="A903" s="588"/>
      <c r="B903" s="588"/>
    </row>
    <row r="904" spans="1:2">
      <c r="A904" s="588"/>
      <c r="B904" s="588"/>
    </row>
    <row r="905" spans="1:2">
      <c r="A905" s="588"/>
      <c r="B905" s="588"/>
    </row>
    <row r="906" spans="1:2">
      <c r="A906" s="588"/>
      <c r="B906" s="588"/>
    </row>
    <row r="907" spans="1:2">
      <c r="A907" s="588"/>
      <c r="B907" s="588"/>
    </row>
    <row r="908" spans="1:2">
      <c r="A908" s="588"/>
      <c r="B908" s="588"/>
    </row>
    <row r="909" spans="1:2">
      <c r="A909" s="588"/>
      <c r="B909" s="588"/>
    </row>
    <row r="910" spans="1:2">
      <c r="A910" s="588"/>
      <c r="B910" s="588"/>
    </row>
    <row r="911" spans="1:2">
      <c r="A911" s="588"/>
      <c r="B911" s="588"/>
    </row>
    <row r="912" spans="1:2">
      <c r="A912" s="588"/>
      <c r="B912" s="588"/>
    </row>
    <row r="913" spans="1:2">
      <c r="A913" s="588"/>
      <c r="B913" s="588"/>
    </row>
    <row r="914" spans="1:2">
      <c r="A914" s="588"/>
      <c r="B914" s="588"/>
    </row>
    <row r="915" spans="1:2">
      <c r="A915" s="588"/>
      <c r="B915" s="588"/>
    </row>
    <row r="916" spans="1:2">
      <c r="A916" s="588"/>
      <c r="B916" s="588"/>
    </row>
    <row r="917" spans="1:2">
      <c r="A917" s="588"/>
      <c r="B917" s="588"/>
    </row>
    <row r="918" spans="1:2">
      <c r="A918" s="588"/>
      <c r="B918" s="588"/>
    </row>
    <row r="919" spans="1:2">
      <c r="A919" s="588"/>
      <c r="B919" s="588"/>
    </row>
    <row r="920" spans="1:2">
      <c r="A920" s="588"/>
      <c r="B920" s="588"/>
    </row>
    <row r="921" spans="1:2">
      <c r="A921" s="588"/>
      <c r="B921" s="588"/>
    </row>
    <row r="922" spans="1:2">
      <c r="A922" s="588"/>
      <c r="B922" s="588"/>
    </row>
    <row r="923" spans="1:2">
      <c r="A923" s="588"/>
      <c r="B923" s="588"/>
    </row>
    <row r="924" spans="1:2">
      <c r="A924" s="588"/>
      <c r="B924" s="588"/>
    </row>
    <row r="925" spans="1:2">
      <c r="A925" s="588"/>
      <c r="B925" s="588"/>
    </row>
    <row r="926" spans="1:2">
      <c r="A926" s="588"/>
      <c r="B926" s="588"/>
    </row>
    <row r="927" spans="1:2">
      <c r="A927" s="588"/>
      <c r="B927" s="588"/>
    </row>
    <row r="928" spans="1:2">
      <c r="A928" s="588"/>
      <c r="B928" s="588"/>
    </row>
    <row r="929" spans="1:2">
      <c r="A929" s="588"/>
      <c r="B929" s="588"/>
    </row>
    <row r="930" spans="1:2">
      <c r="A930" s="588"/>
      <c r="B930" s="588"/>
    </row>
    <row r="931" spans="1:2">
      <c r="A931" s="588"/>
      <c r="B931" s="588"/>
    </row>
    <row r="932" spans="1:2">
      <c r="A932" s="588"/>
      <c r="B932" s="588"/>
    </row>
    <row r="933" spans="1:2">
      <c r="A933" s="588"/>
      <c r="B933" s="588"/>
    </row>
    <row r="934" spans="1:2">
      <c r="A934" s="588"/>
      <c r="B934" s="588"/>
    </row>
    <row r="935" spans="1:2">
      <c r="A935" s="588"/>
      <c r="B935" s="588"/>
    </row>
    <row r="936" spans="1:2">
      <c r="A936" s="588"/>
      <c r="B936" s="588"/>
    </row>
    <row r="937" spans="1:2">
      <c r="A937" s="588"/>
      <c r="B937" s="588"/>
    </row>
    <row r="938" spans="1:2">
      <c r="A938" s="588"/>
      <c r="B938" s="588"/>
    </row>
    <row r="939" spans="1:2">
      <c r="A939" s="588"/>
      <c r="B939" s="588"/>
    </row>
    <row r="940" spans="1:2">
      <c r="A940" s="588"/>
      <c r="B940" s="588"/>
    </row>
    <row r="941" spans="1:2">
      <c r="A941" s="588"/>
      <c r="B941" s="588"/>
    </row>
    <row r="942" spans="1:2">
      <c r="A942" s="588"/>
      <c r="B942" s="588"/>
    </row>
    <row r="943" spans="1:2">
      <c r="A943" s="588"/>
      <c r="B943" s="588"/>
    </row>
    <row r="944" spans="1:2">
      <c r="A944" s="588"/>
      <c r="B944" s="588"/>
    </row>
    <row r="945" spans="1:2">
      <c r="A945" s="588"/>
      <c r="B945" s="588"/>
    </row>
    <row r="946" spans="1:2">
      <c r="A946" s="588"/>
      <c r="B946" s="588"/>
    </row>
    <row r="947" spans="1:2">
      <c r="A947" s="588"/>
      <c r="B947" s="588"/>
    </row>
    <row r="948" spans="1:2">
      <c r="A948" s="588"/>
      <c r="B948" s="588"/>
    </row>
    <row r="949" spans="1:2">
      <c r="A949" s="588"/>
      <c r="B949" s="588"/>
    </row>
    <row r="950" spans="1:2">
      <c r="A950" s="588"/>
      <c r="B950" s="588"/>
    </row>
    <row r="951" spans="1:2">
      <c r="A951" s="588"/>
      <c r="B951" s="588"/>
    </row>
    <row r="952" spans="1:2">
      <c r="A952" s="588"/>
      <c r="B952" s="588"/>
    </row>
    <row r="953" spans="1:2">
      <c r="A953" s="588"/>
      <c r="B953" s="588"/>
    </row>
    <row r="954" spans="1:2">
      <c r="A954" s="588"/>
      <c r="B954" s="588"/>
    </row>
    <row r="955" spans="1:2">
      <c r="A955" s="588"/>
      <c r="B955" s="588"/>
    </row>
    <row r="956" spans="1:2">
      <c r="A956" s="588"/>
      <c r="B956" s="588"/>
    </row>
    <row r="957" spans="1:2">
      <c r="A957" s="588"/>
      <c r="B957" s="588"/>
    </row>
    <row r="958" spans="1:2">
      <c r="A958" s="588"/>
      <c r="B958" s="588"/>
    </row>
    <row r="959" spans="1:2">
      <c r="A959" s="588"/>
      <c r="B959" s="588"/>
    </row>
    <row r="960" spans="1:2">
      <c r="A960" s="588"/>
      <c r="B960" s="588"/>
    </row>
    <row r="961" spans="1:2">
      <c r="A961" s="588"/>
      <c r="B961" s="588"/>
    </row>
    <row r="962" spans="1:2">
      <c r="A962" s="588"/>
      <c r="B962" s="588"/>
    </row>
    <row r="963" spans="1:2">
      <c r="A963" s="588"/>
      <c r="B963" s="588"/>
    </row>
    <row r="964" spans="1:2">
      <c r="A964" s="588"/>
      <c r="B964" s="588"/>
    </row>
    <row r="965" spans="1:2">
      <c r="A965" s="588"/>
      <c r="B965" s="588"/>
    </row>
    <row r="966" spans="1:2">
      <c r="A966" s="588"/>
      <c r="B966" s="588"/>
    </row>
    <row r="967" spans="1:2">
      <c r="A967" s="588"/>
      <c r="B967" s="588"/>
    </row>
    <row r="968" spans="1:2">
      <c r="A968" s="588"/>
      <c r="B968" s="588"/>
    </row>
    <row r="969" spans="1:2">
      <c r="A969" s="588"/>
      <c r="B969" s="588"/>
    </row>
    <row r="970" spans="1:2">
      <c r="A970" s="588"/>
      <c r="B970" s="588"/>
    </row>
    <row r="971" spans="1:2">
      <c r="A971" s="588"/>
      <c r="B971" s="588"/>
    </row>
    <row r="972" spans="1:2">
      <c r="A972" s="588"/>
      <c r="B972" s="588"/>
    </row>
    <row r="973" spans="1:2">
      <c r="A973" s="588"/>
      <c r="B973" s="588"/>
    </row>
    <row r="974" spans="1:2">
      <c r="A974" s="588"/>
      <c r="B974" s="588"/>
    </row>
    <row r="975" spans="1:2">
      <c r="A975" s="588"/>
      <c r="B975" s="588"/>
    </row>
    <row r="976" spans="1:2">
      <c r="A976" s="588"/>
      <c r="B976" s="588"/>
    </row>
    <row r="977" spans="1:2">
      <c r="A977" s="588"/>
      <c r="B977" s="588"/>
    </row>
    <row r="978" spans="1:2">
      <c r="A978" s="588"/>
      <c r="B978" s="588"/>
    </row>
    <row r="979" spans="1:2">
      <c r="A979" s="588"/>
      <c r="B979" s="588"/>
    </row>
    <row r="980" spans="1:2">
      <c r="A980" s="588"/>
      <c r="B980" s="588"/>
    </row>
    <row r="981" spans="1:2">
      <c r="A981" s="588"/>
      <c r="B981" s="588"/>
    </row>
    <row r="982" spans="1:2">
      <c r="A982" s="588"/>
      <c r="B982" s="588"/>
    </row>
    <row r="983" spans="1:2">
      <c r="A983" s="588"/>
      <c r="B983" s="588"/>
    </row>
    <row r="984" spans="1:2">
      <c r="A984" s="588"/>
      <c r="B984" s="588"/>
    </row>
    <row r="985" spans="1:2">
      <c r="A985" s="588"/>
      <c r="B985" s="588"/>
    </row>
    <row r="986" spans="1:2">
      <c r="A986" s="588"/>
      <c r="B986" s="588"/>
    </row>
    <row r="987" spans="1:2">
      <c r="A987" s="588"/>
      <c r="B987" s="588"/>
    </row>
    <row r="988" spans="1:2">
      <c r="A988" s="588"/>
      <c r="B988" s="588"/>
    </row>
    <row r="989" spans="1:2">
      <c r="A989" s="588"/>
      <c r="B989" s="588"/>
    </row>
    <row r="990" spans="1:2">
      <c r="A990" s="588"/>
      <c r="B990" s="588"/>
    </row>
    <row r="991" spans="1:2">
      <c r="A991" s="588"/>
      <c r="B991" s="588"/>
    </row>
    <row r="992" spans="1:2">
      <c r="A992" s="588"/>
      <c r="B992" s="588"/>
    </row>
    <row r="993" spans="1:2">
      <c r="A993" s="588"/>
      <c r="B993" s="588"/>
    </row>
    <row r="994" spans="1:2">
      <c r="A994" s="588"/>
      <c r="B994" s="588"/>
    </row>
    <row r="995" spans="1:2">
      <c r="A995" s="588"/>
      <c r="B995" s="588"/>
    </row>
    <row r="996" spans="1:2">
      <c r="A996" s="588"/>
      <c r="B996" s="588"/>
    </row>
    <row r="997" spans="1:2">
      <c r="A997" s="588"/>
      <c r="B997" s="588"/>
    </row>
    <row r="998" spans="1:2">
      <c r="A998" s="588"/>
      <c r="B998" s="588"/>
    </row>
    <row r="999" spans="1:2">
      <c r="A999" s="588"/>
      <c r="B999" s="588"/>
    </row>
    <row r="1000" spans="1:2">
      <c r="A1000" s="588"/>
      <c r="B1000" s="588"/>
    </row>
    <row r="1001" spans="1:2">
      <c r="A1001" s="588"/>
      <c r="B1001" s="588"/>
    </row>
    <row r="1002" spans="1:2">
      <c r="A1002" s="588"/>
      <c r="B1002" s="588"/>
    </row>
    <row r="1003" spans="1:2">
      <c r="A1003" s="588"/>
      <c r="B1003" s="588"/>
    </row>
    <row r="1004" spans="1:2">
      <c r="A1004" s="588"/>
      <c r="B1004" s="588"/>
    </row>
    <row r="1005" spans="1:2">
      <c r="A1005" s="588"/>
      <c r="B1005" s="588"/>
    </row>
    <row r="1006" spans="1:2">
      <c r="A1006" s="588"/>
      <c r="B1006" s="588"/>
    </row>
    <row r="1007" spans="1:2">
      <c r="A1007" s="588"/>
      <c r="B1007" s="588"/>
    </row>
    <row r="1008" spans="1:2">
      <c r="A1008" s="588"/>
      <c r="B1008" s="588"/>
    </row>
    <row r="1009" spans="1:2">
      <c r="A1009" s="588"/>
      <c r="B1009" s="588"/>
    </row>
    <row r="1010" spans="1:2">
      <c r="A1010" s="588"/>
      <c r="B1010" s="588"/>
    </row>
    <row r="1011" spans="1:2">
      <c r="A1011" s="588"/>
      <c r="B1011" s="588"/>
    </row>
    <row r="1012" spans="1:2">
      <c r="A1012" s="588"/>
      <c r="B1012" s="588"/>
    </row>
    <row r="1013" spans="1:2">
      <c r="A1013" s="588"/>
      <c r="B1013" s="588"/>
    </row>
    <row r="1014" spans="1:2">
      <c r="A1014" s="588"/>
      <c r="B1014" s="588"/>
    </row>
    <row r="1015" spans="1:2">
      <c r="A1015" s="588"/>
      <c r="B1015" s="588"/>
    </row>
    <row r="1016" spans="1:2">
      <c r="A1016" s="588"/>
      <c r="B1016" s="588"/>
    </row>
    <row r="1017" spans="1:2">
      <c r="A1017" s="588"/>
      <c r="B1017" s="588"/>
    </row>
    <row r="1018" spans="1:2">
      <c r="A1018" s="588"/>
      <c r="B1018" s="588"/>
    </row>
    <row r="1019" spans="1:2">
      <c r="A1019" s="588"/>
      <c r="B1019" s="588"/>
    </row>
    <row r="1020" spans="1:2">
      <c r="A1020" s="588"/>
      <c r="B1020" s="588"/>
    </row>
    <row r="1021" spans="1:2">
      <c r="A1021" s="588"/>
      <c r="B1021" s="588"/>
    </row>
    <row r="1022" spans="1:2">
      <c r="A1022" s="588"/>
      <c r="B1022" s="588"/>
    </row>
    <row r="1023" spans="1:2">
      <c r="A1023" s="588"/>
      <c r="B1023" s="588"/>
    </row>
    <row r="1024" spans="1:2">
      <c r="A1024" s="588"/>
      <c r="B1024" s="588"/>
    </row>
    <row r="1025" spans="1:2">
      <c r="A1025" s="588"/>
      <c r="B1025" s="588"/>
    </row>
    <row r="1026" spans="1:2">
      <c r="A1026" s="588"/>
      <c r="B1026" s="588"/>
    </row>
    <row r="1027" spans="1:2">
      <c r="A1027" s="588"/>
      <c r="B1027" s="588"/>
    </row>
    <row r="1028" spans="1:2">
      <c r="A1028" s="588"/>
      <c r="B1028" s="588"/>
    </row>
    <row r="1029" spans="1:2">
      <c r="A1029" s="588"/>
      <c r="B1029" s="588"/>
    </row>
    <row r="1030" spans="1:2">
      <c r="A1030" s="588"/>
      <c r="B1030" s="588"/>
    </row>
    <row r="1031" spans="1:2">
      <c r="A1031" s="588"/>
      <c r="B1031" s="588"/>
    </row>
    <row r="1032" spans="1:2">
      <c r="A1032" s="588"/>
      <c r="B1032" s="588"/>
    </row>
    <row r="1033" spans="1:2">
      <c r="A1033" s="588"/>
      <c r="B1033" s="588"/>
    </row>
    <row r="1034" spans="1:2">
      <c r="A1034" s="588"/>
      <c r="B1034" s="588"/>
    </row>
    <row r="1035" spans="1:2">
      <c r="A1035" s="588"/>
      <c r="B1035" s="588"/>
    </row>
    <row r="1036" spans="1:2">
      <c r="A1036" s="588"/>
      <c r="B1036" s="588"/>
    </row>
    <row r="1037" spans="1:2">
      <c r="A1037" s="588"/>
      <c r="B1037" s="588"/>
    </row>
    <row r="1038" spans="1:2">
      <c r="A1038" s="588"/>
      <c r="B1038" s="588"/>
    </row>
    <row r="1039" spans="1:2">
      <c r="A1039" s="588"/>
      <c r="B1039" s="588"/>
    </row>
    <row r="1040" spans="1:2">
      <c r="A1040" s="588"/>
      <c r="B1040" s="588"/>
    </row>
    <row r="1041" spans="1:2">
      <c r="A1041" s="588"/>
      <c r="B1041" s="588"/>
    </row>
    <row r="1042" spans="1:2">
      <c r="A1042" s="588"/>
      <c r="B1042" s="588"/>
    </row>
    <row r="1043" spans="1:2">
      <c r="A1043" s="588"/>
      <c r="B1043" s="588"/>
    </row>
    <row r="1044" spans="1:2">
      <c r="A1044" s="588"/>
      <c r="B1044" s="588"/>
    </row>
    <row r="1045" spans="1:2">
      <c r="A1045" s="588"/>
      <c r="B1045" s="588"/>
    </row>
    <row r="1046" spans="1:2">
      <c r="A1046" s="588"/>
      <c r="B1046" s="588"/>
    </row>
    <row r="1047" spans="1:2">
      <c r="A1047" s="588"/>
      <c r="B1047" s="588"/>
    </row>
    <row r="1048" spans="1:2">
      <c r="A1048" s="588"/>
      <c r="B1048" s="588"/>
    </row>
    <row r="1049" spans="1:2">
      <c r="A1049" s="588"/>
      <c r="B1049" s="588"/>
    </row>
    <row r="1050" spans="1:2">
      <c r="A1050" s="588"/>
      <c r="B1050" s="588"/>
    </row>
    <row r="1051" spans="1:2">
      <c r="A1051" s="588"/>
      <c r="B1051" s="588"/>
    </row>
    <row r="1052" spans="1:2">
      <c r="A1052" s="588"/>
      <c r="B1052" s="588"/>
    </row>
    <row r="1053" spans="1:2">
      <c r="A1053" s="588"/>
      <c r="B1053" s="588"/>
    </row>
    <row r="1054" spans="1:2">
      <c r="A1054" s="588"/>
      <c r="B1054" s="588"/>
    </row>
    <row r="1055" spans="1:2">
      <c r="A1055" s="588"/>
      <c r="B1055" s="588"/>
    </row>
    <row r="1056" spans="1:2">
      <c r="A1056" s="588"/>
      <c r="B1056" s="588"/>
    </row>
    <row r="1057" spans="1:2">
      <c r="A1057" s="588"/>
      <c r="B1057" s="588"/>
    </row>
    <row r="1058" spans="1:2">
      <c r="A1058" s="588"/>
      <c r="B1058" s="588"/>
    </row>
    <row r="1059" spans="1:2">
      <c r="A1059" s="588"/>
      <c r="B1059" s="588"/>
    </row>
    <row r="1060" spans="1:2">
      <c r="A1060" s="588"/>
      <c r="B1060" s="588"/>
    </row>
    <row r="1061" spans="1:2">
      <c r="A1061" s="588"/>
      <c r="B1061" s="588"/>
    </row>
    <row r="1062" spans="1:2">
      <c r="A1062" s="588"/>
      <c r="B1062" s="588"/>
    </row>
    <row r="1063" spans="1:2">
      <c r="A1063" s="588"/>
      <c r="B1063" s="588"/>
    </row>
    <row r="1064" spans="1:2">
      <c r="A1064" s="588"/>
      <c r="B1064" s="588"/>
    </row>
    <row r="1065" spans="1:2">
      <c r="A1065" s="588"/>
      <c r="B1065" s="588"/>
    </row>
    <row r="1066" spans="1:2">
      <c r="A1066" s="588"/>
      <c r="B1066" s="588"/>
    </row>
    <row r="1067" spans="1:2">
      <c r="A1067" s="588"/>
      <c r="B1067" s="588"/>
    </row>
    <row r="1068" spans="1:2">
      <c r="A1068" s="588"/>
      <c r="B1068" s="588"/>
    </row>
    <row r="1069" spans="1:2">
      <c r="A1069" s="588"/>
      <c r="B1069" s="588"/>
    </row>
    <row r="1070" spans="1:2">
      <c r="A1070" s="588"/>
      <c r="B1070" s="588"/>
    </row>
    <row r="1071" spans="1:2">
      <c r="A1071" s="588"/>
      <c r="B1071" s="588"/>
    </row>
    <row r="1072" spans="1:2">
      <c r="A1072" s="588"/>
      <c r="B1072" s="588"/>
    </row>
    <row r="1073" spans="1:2">
      <c r="A1073" s="588"/>
      <c r="B1073" s="588"/>
    </row>
    <row r="1074" spans="1:2">
      <c r="A1074" s="588"/>
      <c r="B1074" s="588"/>
    </row>
    <row r="1075" spans="1:2">
      <c r="A1075" s="588"/>
      <c r="B1075" s="588"/>
    </row>
    <row r="1076" spans="1:2">
      <c r="A1076" s="588"/>
      <c r="B1076" s="588"/>
    </row>
    <row r="1077" spans="1:2">
      <c r="A1077" s="588"/>
      <c r="B1077" s="588"/>
    </row>
    <row r="1078" spans="1:2">
      <c r="A1078" s="588"/>
      <c r="B1078" s="588"/>
    </row>
    <row r="1079" spans="1:2">
      <c r="A1079" s="588"/>
      <c r="B1079" s="588"/>
    </row>
    <row r="1080" spans="1:2">
      <c r="A1080" s="588"/>
      <c r="B1080" s="588"/>
    </row>
    <row r="1081" spans="1:2">
      <c r="A1081" s="588"/>
      <c r="B1081" s="588"/>
    </row>
    <row r="1082" spans="1:2">
      <c r="A1082" s="588"/>
      <c r="B1082" s="588"/>
    </row>
    <row r="1083" spans="1:2">
      <c r="A1083" s="588"/>
      <c r="B1083" s="588"/>
    </row>
    <row r="1084" spans="1:2">
      <c r="A1084" s="588"/>
      <c r="B1084" s="588"/>
    </row>
    <row r="1085" spans="1:2">
      <c r="A1085" s="588"/>
      <c r="B1085" s="588"/>
    </row>
    <row r="1086" spans="1:2">
      <c r="A1086" s="588"/>
      <c r="B1086" s="588"/>
    </row>
    <row r="1087" spans="1:2">
      <c r="A1087" s="588"/>
      <c r="B1087" s="588"/>
    </row>
    <row r="1088" spans="1:2">
      <c r="A1088" s="588"/>
      <c r="B1088" s="588"/>
    </row>
    <row r="1089" spans="1:2">
      <c r="A1089" s="588"/>
      <c r="B1089" s="588"/>
    </row>
    <row r="1090" spans="1:2">
      <c r="A1090" s="588"/>
      <c r="B1090" s="588"/>
    </row>
    <row r="1091" spans="1:2">
      <c r="A1091" s="588"/>
      <c r="B1091" s="588"/>
    </row>
    <row r="1092" spans="1:2">
      <c r="A1092" s="588"/>
      <c r="B1092" s="588"/>
    </row>
    <row r="1093" spans="1:2">
      <c r="A1093" s="588"/>
      <c r="B1093" s="588"/>
    </row>
    <row r="1094" spans="1:2">
      <c r="A1094" s="588"/>
      <c r="B1094" s="588"/>
    </row>
    <row r="1095" spans="1:2">
      <c r="A1095" s="588"/>
      <c r="B1095" s="588"/>
    </row>
    <row r="1096" spans="1:2">
      <c r="A1096" s="588"/>
      <c r="B1096" s="588"/>
    </row>
    <row r="1097" spans="1:2">
      <c r="A1097" s="588"/>
      <c r="B1097" s="588"/>
    </row>
    <row r="1098" spans="1:2">
      <c r="A1098" s="588"/>
      <c r="B1098" s="588"/>
    </row>
    <row r="1099" spans="1:2">
      <c r="A1099" s="588"/>
      <c r="B1099" s="588"/>
    </row>
    <row r="1100" spans="1:2">
      <c r="A1100" s="588"/>
      <c r="B1100" s="588"/>
    </row>
    <row r="1101" spans="1:2">
      <c r="A1101" s="588"/>
      <c r="B1101" s="588"/>
    </row>
    <row r="1102" spans="1:2">
      <c r="A1102" s="588"/>
      <c r="B1102" s="588"/>
    </row>
    <row r="1103" spans="1:2">
      <c r="A1103" s="588"/>
      <c r="B1103" s="588"/>
    </row>
    <row r="1104" spans="1:2">
      <c r="A1104" s="588"/>
      <c r="B1104" s="588"/>
    </row>
    <row r="1105" spans="1:2">
      <c r="A1105" s="588"/>
      <c r="B1105" s="588"/>
    </row>
    <row r="1106" spans="1:2">
      <c r="A1106" s="588"/>
      <c r="B1106" s="588"/>
    </row>
    <row r="1107" spans="1:2">
      <c r="A1107" s="588"/>
      <c r="B1107" s="588"/>
    </row>
    <row r="1108" spans="1:2">
      <c r="A1108" s="588"/>
      <c r="B1108" s="588"/>
    </row>
    <row r="1109" spans="1:2">
      <c r="A1109" s="588"/>
      <c r="B1109" s="588"/>
    </row>
    <row r="1110" spans="1:2">
      <c r="A1110" s="588"/>
      <c r="B1110" s="588"/>
    </row>
    <row r="1111" spans="1:2">
      <c r="A1111" s="588"/>
      <c r="B1111" s="588"/>
    </row>
    <row r="1112" spans="1:2">
      <c r="A1112" s="588"/>
      <c r="B1112" s="588"/>
    </row>
    <row r="1113" spans="1:2">
      <c r="A1113" s="588"/>
      <c r="B1113" s="588"/>
    </row>
    <row r="1114" spans="1:2">
      <c r="A1114" s="588"/>
      <c r="B1114" s="588"/>
    </row>
    <row r="1115" spans="1:2">
      <c r="A1115" s="588"/>
      <c r="B1115" s="588"/>
    </row>
    <row r="1116" spans="1:2">
      <c r="A1116" s="588"/>
      <c r="B1116" s="588"/>
    </row>
    <row r="1117" spans="1:2">
      <c r="A1117" s="588"/>
      <c r="B1117" s="588"/>
    </row>
    <row r="1118" spans="1:2">
      <c r="A1118" s="588"/>
      <c r="B1118" s="588"/>
    </row>
    <row r="1119" spans="1:2">
      <c r="A1119" s="588"/>
      <c r="B1119" s="588"/>
    </row>
    <row r="1120" spans="1:2">
      <c r="A1120" s="588"/>
      <c r="B1120" s="588"/>
    </row>
    <row r="1121" spans="1:2">
      <c r="A1121" s="588"/>
      <c r="B1121" s="588"/>
    </row>
    <row r="1122" spans="1:2">
      <c r="A1122" s="588"/>
      <c r="B1122" s="588"/>
    </row>
    <row r="1123" spans="1:2">
      <c r="A1123" s="588"/>
      <c r="B1123" s="588"/>
    </row>
    <row r="1124" spans="1:2">
      <c r="A1124" s="588"/>
      <c r="B1124" s="588"/>
    </row>
    <row r="1125" spans="1:2">
      <c r="A1125" s="588"/>
      <c r="B1125" s="588"/>
    </row>
    <row r="1126" spans="1:2">
      <c r="A1126" s="588"/>
      <c r="B1126" s="588"/>
    </row>
    <row r="1127" spans="1:2">
      <c r="A1127" s="588"/>
      <c r="B1127" s="588"/>
    </row>
    <row r="1128" spans="1:2">
      <c r="A1128" s="588"/>
      <c r="B1128" s="588"/>
    </row>
    <row r="1129" spans="1:2">
      <c r="A1129" s="588"/>
      <c r="B1129" s="588"/>
    </row>
    <row r="1130" spans="1:2">
      <c r="A1130" s="588"/>
      <c r="B1130" s="588"/>
    </row>
    <row r="1131" spans="1:2">
      <c r="A1131" s="588"/>
      <c r="B1131" s="588"/>
    </row>
    <row r="1132" spans="1:2">
      <c r="A1132" s="588"/>
      <c r="B1132" s="588"/>
    </row>
    <row r="1133" spans="1:2">
      <c r="A1133" s="588"/>
      <c r="B1133" s="588"/>
    </row>
    <row r="1134" spans="1:2">
      <c r="A1134" s="588"/>
      <c r="B1134" s="588"/>
    </row>
    <row r="1135" spans="1:2">
      <c r="A1135" s="588"/>
      <c r="B1135" s="588"/>
    </row>
    <row r="1136" spans="1:2">
      <c r="A1136" s="588"/>
      <c r="B1136" s="588"/>
    </row>
    <row r="1137" spans="1:2">
      <c r="A1137" s="588"/>
      <c r="B1137" s="588"/>
    </row>
    <row r="1138" spans="1:2">
      <c r="A1138" s="588"/>
      <c r="B1138" s="588"/>
    </row>
    <row r="1139" spans="1:2">
      <c r="A1139" s="588"/>
      <c r="B1139" s="588"/>
    </row>
    <row r="1140" spans="1:2">
      <c r="A1140" s="588"/>
      <c r="B1140" s="588"/>
    </row>
    <row r="1141" spans="1:2">
      <c r="A1141" s="588"/>
      <c r="B1141" s="588"/>
    </row>
    <row r="1142" spans="1:2">
      <c r="A1142" s="588"/>
      <c r="B1142" s="588"/>
    </row>
    <row r="1143" spans="1:2">
      <c r="A1143" s="588"/>
      <c r="B1143" s="588"/>
    </row>
    <row r="1144" spans="1:2">
      <c r="A1144" s="588"/>
      <c r="B1144" s="588"/>
    </row>
    <row r="1145" spans="1:2">
      <c r="A1145" s="588"/>
      <c r="B1145" s="588"/>
    </row>
    <row r="1146" spans="1:2">
      <c r="A1146" s="588"/>
      <c r="B1146" s="588"/>
    </row>
    <row r="1147" spans="1:2">
      <c r="A1147" s="588"/>
      <c r="B1147" s="588"/>
    </row>
    <row r="1148" spans="1:2">
      <c r="A1148" s="588"/>
      <c r="B1148" s="588"/>
    </row>
    <row r="1149" spans="1:2">
      <c r="A1149" s="588"/>
      <c r="B1149" s="588"/>
    </row>
    <row r="1150" spans="1:2">
      <c r="A1150" s="588"/>
      <c r="B1150" s="588"/>
    </row>
    <row r="1151" spans="1:2">
      <c r="A1151" s="588"/>
      <c r="B1151" s="588"/>
    </row>
    <row r="1152" spans="1:2">
      <c r="A1152" s="588"/>
      <c r="B1152" s="588"/>
    </row>
    <row r="1153" spans="1:2">
      <c r="A1153" s="588"/>
      <c r="B1153" s="588"/>
    </row>
    <row r="1154" spans="1:2">
      <c r="A1154" s="588"/>
      <c r="B1154" s="588"/>
    </row>
    <row r="1155" spans="1:2">
      <c r="A1155" s="588"/>
      <c r="B1155" s="588"/>
    </row>
    <row r="1156" spans="1:2">
      <c r="A1156" s="588"/>
      <c r="B1156" s="588"/>
    </row>
    <row r="1157" spans="1:2">
      <c r="A1157" s="588"/>
      <c r="B1157" s="588"/>
    </row>
    <row r="1158" spans="1:2">
      <c r="A1158" s="588"/>
      <c r="B1158" s="588"/>
    </row>
    <row r="1159" spans="1:2">
      <c r="A1159" s="588"/>
      <c r="B1159" s="588"/>
    </row>
    <row r="1160" spans="1:2">
      <c r="A1160" s="588"/>
      <c r="B1160" s="588"/>
    </row>
    <row r="1161" spans="1:2">
      <c r="A1161" s="588"/>
      <c r="B1161" s="588"/>
    </row>
    <row r="1162" spans="1:2">
      <c r="A1162" s="588"/>
      <c r="B1162" s="588"/>
    </row>
    <row r="1163" spans="1:2">
      <c r="A1163" s="588"/>
      <c r="B1163" s="588"/>
    </row>
    <row r="1164" spans="1:2">
      <c r="A1164" s="588"/>
      <c r="B1164" s="588"/>
    </row>
    <row r="1165" spans="1:2">
      <c r="A1165" s="588"/>
      <c r="B1165" s="588"/>
    </row>
    <row r="1166" spans="1:2">
      <c r="A1166" s="588"/>
      <c r="B1166" s="588"/>
    </row>
    <row r="1167" spans="1:2">
      <c r="A1167" s="588"/>
      <c r="B1167" s="588"/>
    </row>
    <row r="1168" spans="1:2">
      <c r="A1168" s="588"/>
      <c r="B1168" s="588"/>
    </row>
    <row r="1169" spans="1:2">
      <c r="A1169" s="588"/>
      <c r="B1169" s="588"/>
    </row>
    <row r="1170" spans="1:2">
      <c r="A1170" s="588"/>
      <c r="B1170" s="588"/>
    </row>
    <row r="1171" spans="1:2">
      <c r="A1171" s="588"/>
      <c r="B1171" s="588"/>
    </row>
    <row r="1172" spans="1:2">
      <c r="A1172" s="588"/>
      <c r="B1172" s="588"/>
    </row>
    <row r="1173" spans="1:2">
      <c r="A1173" s="588"/>
      <c r="B1173" s="588"/>
    </row>
    <row r="1174" spans="1:2">
      <c r="A1174" s="588"/>
      <c r="B1174" s="588"/>
    </row>
    <row r="1175" spans="1:2">
      <c r="A1175" s="588"/>
      <c r="B1175" s="588"/>
    </row>
    <row r="1176" spans="1:2">
      <c r="A1176" s="588"/>
      <c r="B1176" s="588"/>
    </row>
    <row r="1177" spans="1:2">
      <c r="A1177" s="588"/>
      <c r="B1177" s="588"/>
    </row>
    <row r="1178" spans="1:2">
      <c r="A1178" s="588"/>
      <c r="B1178" s="588"/>
    </row>
    <row r="1179" spans="1:2">
      <c r="A1179" s="588"/>
      <c r="B1179" s="588"/>
    </row>
    <row r="1180" spans="1:2">
      <c r="A1180" s="588"/>
      <c r="B1180" s="588"/>
    </row>
    <row r="1181" spans="1:2">
      <c r="A1181" s="588"/>
      <c r="B1181" s="588"/>
    </row>
    <row r="1182" spans="1:2">
      <c r="A1182" s="588"/>
      <c r="B1182" s="588"/>
    </row>
    <row r="1183" spans="1:2">
      <c r="A1183" s="588"/>
      <c r="B1183" s="588"/>
    </row>
    <row r="1184" spans="1:2">
      <c r="A1184" s="588"/>
      <c r="B1184" s="588"/>
    </row>
    <row r="1185" spans="1:2">
      <c r="A1185" s="588"/>
      <c r="B1185" s="588"/>
    </row>
    <row r="1186" spans="1:2">
      <c r="A1186" s="588"/>
      <c r="B1186" s="588"/>
    </row>
    <row r="1187" spans="1:2">
      <c r="A1187" s="588"/>
      <c r="B1187" s="588"/>
    </row>
    <row r="1188" spans="1:2">
      <c r="A1188" s="588"/>
      <c r="B1188" s="588"/>
    </row>
    <row r="1189" spans="1:2">
      <c r="A1189" s="588"/>
      <c r="B1189" s="588"/>
    </row>
    <row r="1190" spans="1:2">
      <c r="A1190" s="588"/>
      <c r="B1190" s="588"/>
    </row>
    <row r="1191" spans="1:2">
      <c r="A1191" s="588"/>
      <c r="B1191" s="588"/>
    </row>
    <row r="1192" spans="1:2">
      <c r="A1192" s="588"/>
      <c r="B1192" s="588"/>
    </row>
    <row r="1193" spans="1:2">
      <c r="A1193" s="588"/>
      <c r="B1193" s="588"/>
    </row>
    <row r="1194" spans="1:2">
      <c r="A1194" s="588"/>
      <c r="B1194" s="588"/>
    </row>
    <row r="1195" spans="1:2">
      <c r="A1195" s="588"/>
      <c r="B1195" s="588"/>
    </row>
    <row r="1196" spans="1:2">
      <c r="A1196" s="588"/>
      <c r="B1196" s="588"/>
    </row>
    <row r="1197" spans="1:2">
      <c r="A1197" s="588"/>
      <c r="B1197" s="588"/>
    </row>
    <row r="1198" spans="1:2">
      <c r="A1198" s="588"/>
      <c r="B1198" s="588"/>
    </row>
    <row r="1199" spans="1:2">
      <c r="A1199" s="588"/>
      <c r="B1199" s="588"/>
    </row>
    <row r="1200" spans="1:2">
      <c r="A1200" s="588"/>
      <c r="B1200" s="588"/>
    </row>
    <row r="1201" spans="1:2">
      <c r="A1201" s="588"/>
      <c r="B1201" s="588"/>
    </row>
    <row r="1202" spans="1:2">
      <c r="A1202" s="588"/>
      <c r="B1202" s="588"/>
    </row>
    <row r="1203" spans="1:2">
      <c r="A1203" s="588"/>
      <c r="B1203" s="588"/>
    </row>
    <row r="1204" spans="1:2">
      <c r="A1204" s="588"/>
      <c r="B1204" s="588"/>
    </row>
    <row r="1205" spans="1:2">
      <c r="A1205" s="588"/>
      <c r="B1205" s="588"/>
    </row>
    <row r="1206" spans="1:2">
      <c r="A1206" s="588"/>
      <c r="B1206" s="588"/>
    </row>
    <row r="1207" spans="1:2">
      <c r="A1207" s="588"/>
      <c r="B1207" s="588"/>
    </row>
    <row r="1208" spans="1:2">
      <c r="A1208" s="588"/>
      <c r="B1208" s="588"/>
    </row>
    <row r="1209" spans="1:2">
      <c r="A1209" s="588"/>
      <c r="B1209" s="588"/>
    </row>
    <row r="1210" spans="1:2">
      <c r="A1210" s="588"/>
      <c r="B1210" s="588"/>
    </row>
    <row r="1211" spans="1:2">
      <c r="A1211" s="588"/>
      <c r="B1211" s="588"/>
    </row>
    <row r="1212" spans="1:2">
      <c r="A1212" s="588"/>
      <c r="B1212" s="588"/>
    </row>
    <row r="1213" spans="1:2">
      <c r="A1213" s="588"/>
      <c r="B1213" s="588"/>
    </row>
    <row r="1214" spans="1:2">
      <c r="A1214" s="588"/>
      <c r="B1214" s="588"/>
    </row>
    <row r="1215" spans="1:2">
      <c r="A1215" s="588"/>
      <c r="B1215" s="588"/>
    </row>
    <row r="1216" spans="1:2">
      <c r="A1216" s="588"/>
      <c r="B1216" s="588"/>
    </row>
    <row r="1217" spans="1:2">
      <c r="A1217" s="588"/>
      <c r="B1217" s="588"/>
    </row>
    <row r="1218" spans="1:2">
      <c r="A1218" s="588"/>
      <c r="B1218" s="588"/>
    </row>
    <row r="1219" spans="1:2">
      <c r="A1219" s="588"/>
      <c r="B1219" s="588"/>
    </row>
    <row r="1220" spans="1:2">
      <c r="A1220" s="588"/>
      <c r="B1220" s="588"/>
    </row>
    <row r="1221" spans="1:2">
      <c r="A1221" s="588"/>
      <c r="B1221" s="588"/>
    </row>
    <row r="1222" spans="1:2">
      <c r="A1222" s="588"/>
      <c r="B1222" s="588"/>
    </row>
    <row r="1223" spans="1:2">
      <c r="A1223" s="588"/>
      <c r="B1223" s="588"/>
    </row>
    <row r="1224" spans="1:2">
      <c r="A1224" s="588"/>
      <c r="B1224" s="588"/>
    </row>
    <row r="1225" spans="1:2">
      <c r="A1225" s="588"/>
      <c r="B1225" s="588"/>
    </row>
    <row r="1226" spans="1:2">
      <c r="A1226" s="588"/>
      <c r="B1226" s="588"/>
    </row>
    <row r="1227" spans="1:2">
      <c r="A1227" s="588"/>
      <c r="B1227" s="588"/>
    </row>
    <row r="1228" spans="1:2">
      <c r="A1228" s="588"/>
      <c r="B1228" s="588"/>
    </row>
    <row r="1229" spans="1:2">
      <c r="A1229" s="588"/>
      <c r="B1229" s="588"/>
    </row>
    <row r="1230" spans="1:2">
      <c r="A1230" s="588"/>
      <c r="B1230" s="588"/>
    </row>
    <row r="1231" spans="1:2">
      <c r="A1231" s="588"/>
      <c r="B1231" s="588"/>
    </row>
    <row r="1232" spans="1:2">
      <c r="A1232" s="588"/>
      <c r="B1232" s="588"/>
    </row>
    <row r="1233" spans="1:2">
      <c r="A1233" s="588"/>
      <c r="B1233" s="588"/>
    </row>
    <row r="1234" spans="1:2">
      <c r="A1234" s="588"/>
      <c r="B1234" s="588"/>
    </row>
    <row r="1235" spans="1:2">
      <c r="A1235" s="588"/>
      <c r="B1235" s="588"/>
    </row>
    <row r="1236" spans="1:2">
      <c r="A1236" s="588"/>
      <c r="B1236" s="588"/>
    </row>
    <row r="1237" spans="1:2">
      <c r="A1237" s="588"/>
      <c r="B1237" s="588"/>
    </row>
    <row r="1238" spans="1:2">
      <c r="A1238" s="588"/>
      <c r="B1238" s="588"/>
    </row>
    <row r="1239" spans="1:2">
      <c r="A1239" s="588"/>
      <c r="B1239" s="588"/>
    </row>
    <row r="1240" spans="1:2">
      <c r="A1240" s="588"/>
      <c r="B1240" s="588"/>
    </row>
    <row r="1241" spans="1:2">
      <c r="A1241" s="588"/>
      <c r="B1241" s="588"/>
    </row>
    <row r="1242" spans="1:2">
      <c r="A1242" s="588"/>
      <c r="B1242" s="588"/>
    </row>
    <row r="1243" spans="1:2">
      <c r="A1243" s="588"/>
      <c r="B1243" s="588"/>
    </row>
    <row r="1244" spans="1:2">
      <c r="A1244" s="588"/>
      <c r="B1244" s="588"/>
    </row>
    <row r="1245" spans="1:2">
      <c r="A1245" s="588"/>
      <c r="B1245" s="588"/>
    </row>
    <row r="1246" spans="1:2">
      <c r="A1246" s="588"/>
      <c r="B1246" s="588"/>
    </row>
    <row r="1247" spans="1:2">
      <c r="A1247" s="588"/>
      <c r="B1247" s="588"/>
    </row>
    <row r="1248" spans="1:2">
      <c r="A1248" s="588"/>
      <c r="B1248" s="588"/>
    </row>
    <row r="1249" spans="1:2">
      <c r="A1249" s="588"/>
      <c r="B1249" s="588"/>
    </row>
    <row r="1250" spans="1:2">
      <c r="A1250" s="588"/>
      <c r="B1250" s="588"/>
    </row>
    <row r="1251" spans="1:2">
      <c r="A1251" s="588"/>
      <c r="B1251" s="588"/>
    </row>
    <row r="1252" spans="1:2">
      <c r="A1252" s="588"/>
      <c r="B1252" s="588"/>
    </row>
    <row r="1253" spans="1:2">
      <c r="A1253" s="588"/>
      <c r="B1253" s="588"/>
    </row>
    <row r="1254" spans="1:2">
      <c r="A1254" s="588"/>
      <c r="B1254" s="588"/>
    </row>
    <row r="1255" spans="1:2">
      <c r="A1255" s="588"/>
      <c r="B1255" s="588"/>
    </row>
    <row r="1256" spans="1:2">
      <c r="A1256" s="588"/>
      <c r="B1256" s="588"/>
    </row>
    <row r="1257" spans="1:2">
      <c r="A1257" s="588"/>
      <c r="B1257" s="588"/>
    </row>
    <row r="1258" spans="1:2">
      <c r="A1258" s="588"/>
      <c r="B1258" s="588"/>
    </row>
    <row r="1259" spans="1:2">
      <c r="A1259" s="588"/>
      <c r="B1259" s="588"/>
    </row>
    <row r="1260" spans="1:2">
      <c r="A1260" s="588"/>
      <c r="B1260" s="588"/>
    </row>
    <row r="1261" spans="1:2">
      <c r="A1261" s="588"/>
      <c r="B1261" s="588"/>
    </row>
    <row r="1262" spans="1:2">
      <c r="A1262" s="588"/>
      <c r="B1262" s="588"/>
    </row>
    <row r="1263" spans="1:2">
      <c r="A1263" s="588"/>
      <c r="B1263" s="588"/>
    </row>
    <row r="1264" spans="1:2">
      <c r="A1264" s="588"/>
      <c r="B1264" s="588"/>
    </row>
    <row r="1265" spans="1:2">
      <c r="A1265" s="588"/>
      <c r="B1265" s="588"/>
    </row>
    <row r="1266" spans="1:2">
      <c r="A1266" s="588"/>
      <c r="B1266" s="588"/>
    </row>
    <row r="1267" spans="1:2">
      <c r="A1267" s="588"/>
      <c r="B1267" s="588"/>
    </row>
    <row r="1268" spans="1:2">
      <c r="A1268" s="588"/>
      <c r="B1268" s="588"/>
    </row>
    <row r="1269" spans="1:2">
      <c r="A1269" s="588"/>
      <c r="B1269" s="588"/>
    </row>
    <row r="1270" spans="1:2">
      <c r="A1270" s="588"/>
      <c r="B1270" s="588"/>
    </row>
    <row r="1271" spans="1:2">
      <c r="A1271" s="588"/>
      <c r="B1271" s="588"/>
    </row>
    <row r="1272" spans="1:2">
      <c r="A1272" s="588"/>
      <c r="B1272" s="588"/>
    </row>
    <row r="1273" spans="1:2">
      <c r="A1273" s="588"/>
      <c r="B1273" s="588"/>
    </row>
    <row r="1274" spans="1:2">
      <c r="A1274" s="588"/>
      <c r="B1274" s="588"/>
    </row>
    <row r="1275" spans="1:2">
      <c r="A1275" s="588"/>
      <c r="B1275" s="588"/>
    </row>
    <row r="1276" spans="1:2">
      <c r="A1276" s="588"/>
      <c r="B1276" s="588"/>
    </row>
    <row r="1277" spans="1:2">
      <c r="A1277" s="588"/>
      <c r="B1277" s="588"/>
    </row>
    <row r="1278" spans="1:2">
      <c r="A1278" s="588"/>
      <c r="B1278" s="588"/>
    </row>
    <row r="1279" spans="1:2">
      <c r="A1279" s="588"/>
      <c r="B1279" s="588"/>
    </row>
    <row r="1280" spans="1:2">
      <c r="A1280" s="588"/>
      <c r="B1280" s="588"/>
    </row>
    <row r="1281" spans="1:2">
      <c r="A1281" s="588"/>
      <c r="B1281" s="588"/>
    </row>
    <row r="1282" spans="1:2">
      <c r="A1282" s="588"/>
      <c r="B1282" s="588"/>
    </row>
    <row r="1283" spans="1:2">
      <c r="A1283" s="588"/>
      <c r="B1283" s="588"/>
    </row>
    <row r="1284" spans="1:2">
      <c r="A1284" s="588"/>
      <c r="B1284" s="588"/>
    </row>
    <row r="1285" spans="1:2">
      <c r="A1285" s="588"/>
      <c r="B1285" s="588"/>
    </row>
    <row r="1286" spans="1:2">
      <c r="A1286" s="588"/>
      <c r="B1286" s="588"/>
    </row>
    <row r="1287" spans="1:2">
      <c r="A1287" s="588"/>
      <c r="B1287" s="588"/>
    </row>
    <row r="1288" spans="1:2">
      <c r="A1288" s="588"/>
      <c r="B1288" s="588"/>
    </row>
    <row r="1289" spans="1:2">
      <c r="A1289" s="588"/>
      <c r="B1289" s="588"/>
    </row>
    <row r="1290" spans="1:2">
      <c r="A1290" s="588"/>
      <c r="B1290" s="588"/>
    </row>
    <row r="1291" spans="1:2">
      <c r="A1291" s="588"/>
      <c r="B1291" s="588"/>
    </row>
    <row r="1292" spans="1:2">
      <c r="A1292" s="588"/>
      <c r="B1292" s="588"/>
    </row>
    <row r="1293" spans="1:2">
      <c r="A1293" s="588"/>
      <c r="B1293" s="588"/>
    </row>
    <row r="1294" spans="1:2">
      <c r="A1294" s="588"/>
      <c r="B1294" s="588"/>
    </row>
    <row r="1295" spans="1:2">
      <c r="A1295" s="588"/>
      <c r="B1295" s="588"/>
    </row>
    <row r="1296" spans="1:2">
      <c r="A1296" s="588"/>
      <c r="B1296" s="588"/>
    </row>
    <row r="1297" spans="1:2">
      <c r="A1297" s="588"/>
      <c r="B1297" s="588"/>
    </row>
    <row r="1298" spans="1:2">
      <c r="A1298" s="588"/>
      <c r="B1298" s="588"/>
    </row>
    <row r="1299" spans="1:2">
      <c r="A1299" s="588"/>
      <c r="B1299" s="588"/>
    </row>
    <row r="1300" spans="1:2">
      <c r="A1300" s="588"/>
      <c r="B1300" s="588"/>
    </row>
    <row r="1301" spans="1:2">
      <c r="A1301" s="588"/>
      <c r="B1301" s="588"/>
    </row>
    <row r="1302" spans="1:2">
      <c r="A1302" s="588"/>
      <c r="B1302" s="588"/>
    </row>
    <row r="1303" spans="1:2">
      <c r="A1303" s="588"/>
      <c r="B1303" s="588"/>
    </row>
    <row r="1304" spans="1:2">
      <c r="A1304" s="588"/>
      <c r="B1304" s="588"/>
    </row>
    <row r="1305" spans="1:2">
      <c r="A1305" s="588"/>
      <c r="B1305" s="588"/>
    </row>
    <row r="1306" spans="1:2">
      <c r="A1306" s="588"/>
      <c r="B1306" s="588"/>
    </row>
    <row r="1307" spans="1:2">
      <c r="A1307" s="588"/>
      <c r="B1307" s="588"/>
    </row>
    <row r="1308" spans="1:2">
      <c r="A1308" s="588"/>
      <c r="B1308" s="588"/>
    </row>
    <row r="1309" spans="1:2">
      <c r="A1309" s="588"/>
      <c r="B1309" s="588"/>
    </row>
    <row r="1310" spans="1:2">
      <c r="A1310" s="588"/>
      <c r="B1310" s="588"/>
    </row>
    <row r="1311" spans="1:2">
      <c r="A1311" s="588"/>
      <c r="B1311" s="588"/>
    </row>
    <row r="1312" spans="1:2">
      <c r="A1312" s="588"/>
      <c r="B1312" s="588"/>
    </row>
    <row r="1313" spans="1:2">
      <c r="A1313" s="588"/>
      <c r="B1313" s="588"/>
    </row>
    <row r="1314" spans="1:2">
      <c r="A1314" s="588"/>
      <c r="B1314" s="588"/>
    </row>
    <row r="1315" spans="1:2">
      <c r="A1315" s="588"/>
      <c r="B1315" s="588"/>
    </row>
    <row r="1316" spans="1:2">
      <c r="A1316" s="588"/>
      <c r="B1316" s="588"/>
    </row>
    <row r="1317" spans="1:2">
      <c r="A1317" s="588"/>
      <c r="B1317" s="588"/>
    </row>
    <row r="1318" spans="1:2">
      <c r="A1318" s="588"/>
      <c r="B1318" s="588"/>
    </row>
    <row r="1319" spans="1:2">
      <c r="A1319" s="588"/>
      <c r="B1319" s="588"/>
    </row>
    <row r="1320" spans="1:2">
      <c r="A1320" s="588"/>
      <c r="B1320" s="588"/>
    </row>
    <row r="1321" spans="1:2">
      <c r="A1321" s="588"/>
      <c r="B1321" s="588"/>
    </row>
    <row r="1322" spans="1:2">
      <c r="A1322" s="588"/>
      <c r="B1322" s="588"/>
    </row>
    <row r="1323" spans="1:2">
      <c r="A1323" s="588"/>
      <c r="B1323" s="588"/>
    </row>
    <row r="1324" spans="1:2">
      <c r="A1324" s="588"/>
      <c r="B1324" s="588"/>
    </row>
    <row r="1325" spans="1:2">
      <c r="A1325" s="588"/>
      <c r="B1325" s="588"/>
    </row>
    <row r="1326" spans="1:2">
      <c r="A1326" s="588"/>
      <c r="B1326" s="588"/>
    </row>
    <row r="1327" spans="1:2">
      <c r="A1327" s="588"/>
      <c r="B1327" s="588"/>
    </row>
    <row r="1328" spans="1:2">
      <c r="A1328" s="588"/>
      <c r="B1328" s="588"/>
    </row>
    <row r="1329" spans="1:2">
      <c r="A1329" s="588"/>
      <c r="B1329" s="588"/>
    </row>
    <row r="1330" spans="1:2">
      <c r="A1330" s="588"/>
      <c r="B1330" s="588"/>
    </row>
    <row r="1331" spans="1:2">
      <c r="A1331" s="588"/>
      <c r="B1331" s="588"/>
    </row>
    <row r="1332" spans="1:2">
      <c r="A1332" s="588"/>
      <c r="B1332" s="588"/>
    </row>
    <row r="1333" spans="1:2">
      <c r="A1333" s="588"/>
      <c r="B1333" s="588"/>
    </row>
    <row r="1334" spans="1:2">
      <c r="A1334" s="588"/>
      <c r="B1334" s="588"/>
    </row>
    <row r="1335" spans="1:2">
      <c r="A1335" s="588"/>
      <c r="B1335" s="588"/>
    </row>
    <row r="1336" spans="1:2">
      <c r="A1336" s="588"/>
      <c r="B1336" s="588"/>
    </row>
    <row r="1337" spans="1:2">
      <c r="A1337" s="588"/>
      <c r="B1337" s="588"/>
    </row>
    <row r="1338" spans="1:2">
      <c r="A1338" s="588"/>
      <c r="B1338" s="588"/>
    </row>
    <row r="1339" spans="1:2">
      <c r="A1339" s="588"/>
      <c r="B1339" s="588"/>
    </row>
    <row r="1340" spans="1:2">
      <c r="A1340" s="588"/>
      <c r="B1340" s="588"/>
    </row>
    <row r="1341" spans="1:2">
      <c r="A1341" s="588"/>
      <c r="B1341" s="588"/>
    </row>
    <row r="1342" spans="1:2">
      <c r="A1342" s="588"/>
      <c r="B1342" s="588"/>
    </row>
    <row r="1343" spans="1:2">
      <c r="A1343" s="588"/>
      <c r="B1343" s="588"/>
    </row>
    <row r="1344" spans="1:2">
      <c r="A1344" s="588"/>
      <c r="B1344" s="588"/>
    </row>
    <row r="1345" spans="1:2">
      <c r="A1345" s="588"/>
      <c r="B1345" s="588"/>
    </row>
    <row r="1346" spans="1:2">
      <c r="A1346" s="588"/>
      <c r="B1346" s="588"/>
    </row>
    <row r="1347" spans="1:2">
      <c r="A1347" s="588"/>
      <c r="B1347" s="588"/>
    </row>
    <row r="1348" spans="1:2">
      <c r="A1348" s="588"/>
      <c r="B1348" s="588"/>
    </row>
    <row r="1349" spans="1:2">
      <c r="A1349" s="588"/>
      <c r="B1349" s="588"/>
    </row>
    <row r="1350" spans="1:2">
      <c r="A1350" s="588"/>
      <c r="B1350" s="588"/>
    </row>
    <row r="1351" spans="1:2">
      <c r="A1351" s="588"/>
      <c r="B1351" s="588"/>
    </row>
    <row r="1352" spans="1:2">
      <c r="A1352" s="588"/>
      <c r="B1352" s="588"/>
    </row>
    <row r="1353" spans="1:2">
      <c r="A1353" s="588"/>
      <c r="B1353" s="588"/>
    </row>
    <row r="1354" spans="1:2">
      <c r="A1354" s="588"/>
      <c r="B1354" s="588"/>
    </row>
    <row r="1355" spans="1:2">
      <c r="A1355" s="588"/>
      <c r="B1355" s="588"/>
    </row>
    <row r="1356" spans="1:2">
      <c r="A1356" s="588"/>
      <c r="B1356" s="588"/>
    </row>
    <row r="1357" spans="1:2">
      <c r="A1357" s="588"/>
      <c r="B1357" s="588"/>
    </row>
    <row r="1358" spans="1:2">
      <c r="A1358" s="588"/>
      <c r="B1358" s="588"/>
    </row>
    <row r="1359" spans="1:2">
      <c r="A1359" s="588"/>
      <c r="B1359" s="588"/>
    </row>
    <row r="1360" spans="1:2">
      <c r="A1360" s="588"/>
      <c r="B1360" s="588"/>
    </row>
    <row r="1361" spans="1:2">
      <c r="A1361" s="588"/>
      <c r="B1361" s="588"/>
    </row>
    <row r="1362" spans="1:2">
      <c r="A1362" s="588"/>
      <c r="B1362" s="588"/>
    </row>
    <row r="1363" spans="1:2">
      <c r="A1363" s="588"/>
      <c r="B1363" s="588"/>
    </row>
    <row r="1364" spans="1:2">
      <c r="A1364" s="588"/>
      <c r="B1364" s="588"/>
    </row>
    <row r="1365" spans="1:2">
      <c r="A1365" s="588"/>
      <c r="B1365" s="588"/>
    </row>
    <row r="1366" spans="1:2">
      <c r="A1366" s="588"/>
      <c r="B1366" s="588"/>
    </row>
    <row r="1367" spans="1:2">
      <c r="A1367" s="588"/>
      <c r="B1367" s="588"/>
    </row>
    <row r="1368" spans="1:2">
      <c r="A1368" s="588"/>
      <c r="B1368" s="588"/>
    </row>
    <row r="1369" spans="1:2">
      <c r="A1369" s="588"/>
      <c r="B1369" s="588"/>
    </row>
    <row r="1370" spans="1:2">
      <c r="A1370" s="588"/>
      <c r="B1370" s="588"/>
    </row>
    <row r="1371" spans="1:2">
      <c r="A1371" s="588"/>
      <c r="B1371" s="588"/>
    </row>
    <row r="1372" spans="1:2">
      <c r="A1372" s="588"/>
      <c r="B1372" s="588"/>
    </row>
    <row r="1373" spans="1:2">
      <c r="A1373" s="588"/>
      <c r="B1373" s="588"/>
    </row>
    <row r="1374" spans="1:2">
      <c r="A1374" s="588"/>
      <c r="B1374" s="588"/>
    </row>
    <row r="1375" spans="1:2">
      <c r="A1375" s="588"/>
      <c r="B1375" s="588"/>
    </row>
    <row r="1376" spans="1:2">
      <c r="A1376" s="588"/>
      <c r="B1376" s="588"/>
    </row>
    <row r="1377" spans="1:2">
      <c r="A1377" s="588"/>
      <c r="B1377" s="588"/>
    </row>
    <row r="1378" spans="1:2">
      <c r="A1378" s="588"/>
      <c r="B1378" s="588"/>
    </row>
    <row r="1379" spans="1:2">
      <c r="A1379" s="588"/>
      <c r="B1379" s="588"/>
    </row>
    <row r="1380" spans="1:2">
      <c r="A1380" s="588"/>
      <c r="B1380" s="588"/>
    </row>
    <row r="1381" spans="1:2">
      <c r="A1381" s="588"/>
      <c r="B1381" s="588"/>
    </row>
    <row r="1382" spans="1:2">
      <c r="A1382" s="588"/>
      <c r="B1382" s="588"/>
    </row>
    <row r="1383" spans="1:2">
      <c r="A1383" s="588"/>
      <c r="B1383" s="588"/>
    </row>
    <row r="1384" spans="1:2">
      <c r="A1384" s="588"/>
      <c r="B1384" s="588"/>
    </row>
    <row r="1385" spans="1:2">
      <c r="A1385" s="588"/>
      <c r="B1385" s="588"/>
    </row>
    <row r="1386" spans="1:2">
      <c r="A1386" s="588"/>
      <c r="B1386" s="588"/>
    </row>
    <row r="1387" spans="1:2">
      <c r="A1387" s="588"/>
      <c r="B1387" s="588"/>
    </row>
    <row r="1388" spans="1:2">
      <c r="A1388" s="588"/>
      <c r="B1388" s="588"/>
    </row>
    <row r="1389" spans="1:2">
      <c r="A1389" s="588"/>
      <c r="B1389" s="588"/>
    </row>
    <row r="1390" spans="1:2">
      <c r="A1390" s="588"/>
      <c r="B1390" s="588"/>
    </row>
    <row r="1391" spans="1:2">
      <c r="A1391" s="588"/>
      <c r="B1391" s="588"/>
    </row>
    <row r="1392" spans="1:2">
      <c r="A1392" s="588"/>
      <c r="B1392" s="588"/>
    </row>
    <row r="1393" spans="1:2">
      <c r="A1393" s="588"/>
      <c r="B1393" s="588"/>
    </row>
    <row r="1394" spans="1:2">
      <c r="A1394" s="588"/>
      <c r="B1394" s="588"/>
    </row>
    <row r="1395" spans="1:2">
      <c r="A1395" s="588"/>
      <c r="B1395" s="588"/>
    </row>
    <row r="1396" spans="1:2">
      <c r="A1396" s="588"/>
      <c r="B1396" s="588"/>
    </row>
    <row r="1397" spans="1:2">
      <c r="A1397" s="588"/>
      <c r="B1397" s="588"/>
    </row>
    <row r="1398" spans="1:2">
      <c r="A1398" s="588"/>
      <c r="B1398" s="588"/>
    </row>
    <row r="1399" spans="1:2">
      <c r="A1399" s="588"/>
      <c r="B1399" s="588"/>
    </row>
    <row r="1400" spans="1:2">
      <c r="A1400" s="588"/>
      <c r="B1400" s="588"/>
    </row>
    <row r="1401" spans="1:2">
      <c r="A1401" s="588"/>
      <c r="B1401" s="588"/>
    </row>
    <row r="1402" spans="1:2">
      <c r="A1402" s="588"/>
      <c r="B1402" s="588"/>
    </row>
    <row r="1403" spans="1:2">
      <c r="A1403" s="588"/>
      <c r="B1403" s="588"/>
    </row>
    <row r="1404" spans="1:2">
      <c r="A1404" s="588"/>
      <c r="B1404" s="588"/>
    </row>
    <row r="1405" spans="1:2">
      <c r="A1405" s="588"/>
      <c r="B1405" s="588"/>
    </row>
    <row r="1406" spans="1:2">
      <c r="A1406" s="588"/>
      <c r="B1406" s="588"/>
    </row>
    <row r="1407" spans="1:2">
      <c r="A1407" s="588"/>
      <c r="B1407" s="588"/>
    </row>
    <row r="1408" spans="1:2">
      <c r="A1408" s="588"/>
      <c r="B1408" s="588"/>
    </row>
    <row r="1409" spans="1:2">
      <c r="A1409" s="588"/>
      <c r="B1409" s="588"/>
    </row>
    <row r="1410" spans="1:2">
      <c r="A1410" s="588"/>
      <c r="B1410" s="588"/>
    </row>
    <row r="1411" spans="1:2">
      <c r="A1411" s="588"/>
      <c r="B1411" s="588"/>
    </row>
    <row r="1412" spans="1:2">
      <c r="A1412" s="588"/>
      <c r="B1412" s="588"/>
    </row>
    <row r="1413" spans="1:2">
      <c r="A1413" s="588"/>
      <c r="B1413" s="588"/>
    </row>
    <row r="1414" spans="1:2">
      <c r="A1414" s="588"/>
      <c r="B1414" s="588"/>
    </row>
    <row r="1415" spans="1:2">
      <c r="A1415" s="588"/>
      <c r="B1415" s="588"/>
    </row>
    <row r="1416" spans="1:2">
      <c r="A1416" s="588"/>
      <c r="B1416" s="588"/>
    </row>
    <row r="1417" spans="1:2">
      <c r="A1417" s="588"/>
      <c r="B1417" s="588"/>
    </row>
    <row r="1418" spans="1:2">
      <c r="A1418" s="588"/>
      <c r="B1418" s="588"/>
    </row>
    <row r="1419" spans="1:2">
      <c r="A1419" s="588"/>
      <c r="B1419" s="588"/>
    </row>
    <row r="1420" spans="1:2">
      <c r="A1420" s="588"/>
      <c r="B1420" s="588"/>
    </row>
    <row r="1421" spans="1:2">
      <c r="A1421" s="588"/>
      <c r="B1421" s="588"/>
    </row>
    <row r="1422" spans="1:2">
      <c r="A1422" s="588"/>
      <c r="B1422" s="588"/>
    </row>
    <row r="1423" spans="1:2">
      <c r="A1423" s="588"/>
      <c r="B1423" s="588"/>
    </row>
    <row r="1424" spans="1:2">
      <c r="A1424" s="588"/>
      <c r="B1424" s="588"/>
    </row>
    <row r="1425" spans="1:2">
      <c r="A1425" s="588"/>
      <c r="B1425" s="588"/>
    </row>
    <row r="1426" spans="1:2">
      <c r="A1426" s="588"/>
      <c r="B1426" s="588"/>
    </row>
    <row r="1427" spans="1:2">
      <c r="A1427" s="588"/>
      <c r="B1427" s="588"/>
    </row>
    <row r="1428" spans="1:2">
      <c r="A1428" s="588"/>
      <c r="B1428" s="588"/>
    </row>
    <row r="1429" spans="1:2">
      <c r="A1429" s="588"/>
      <c r="B1429" s="588"/>
    </row>
    <row r="1430" spans="1:2">
      <c r="A1430" s="588"/>
      <c r="B1430" s="588"/>
    </row>
    <row r="1431" spans="1:2">
      <c r="A1431" s="588"/>
      <c r="B1431" s="588"/>
    </row>
    <row r="1432" spans="1:2">
      <c r="A1432" s="588"/>
      <c r="B1432" s="588"/>
    </row>
    <row r="1433" spans="1:2">
      <c r="A1433" s="588"/>
      <c r="B1433" s="588"/>
    </row>
    <row r="1434" spans="1:2">
      <c r="A1434" s="588"/>
      <c r="B1434" s="588"/>
    </row>
    <row r="1435" spans="1:2">
      <c r="A1435" s="588"/>
      <c r="B1435" s="588"/>
    </row>
    <row r="1436" spans="1:2">
      <c r="A1436" s="588"/>
      <c r="B1436" s="588"/>
    </row>
    <row r="1437" spans="1:2">
      <c r="A1437" s="588"/>
      <c r="B1437" s="588"/>
    </row>
    <row r="1438" spans="1:2">
      <c r="A1438" s="588"/>
      <c r="B1438" s="588"/>
    </row>
    <row r="1439" spans="1:2">
      <c r="A1439" s="588"/>
      <c r="B1439" s="588"/>
    </row>
    <row r="1440" spans="1:2">
      <c r="A1440" s="588"/>
      <c r="B1440" s="588"/>
    </row>
    <row r="1441" spans="1:2">
      <c r="A1441" s="588"/>
      <c r="B1441" s="588"/>
    </row>
    <row r="1442" spans="1:2">
      <c r="A1442" s="588"/>
      <c r="B1442" s="588"/>
    </row>
    <row r="1443" spans="1:2">
      <c r="A1443" s="588"/>
      <c r="B1443" s="588"/>
    </row>
    <row r="1444" spans="1:2">
      <c r="A1444" s="588"/>
      <c r="B1444" s="588"/>
    </row>
    <row r="1445" spans="1:2">
      <c r="A1445" s="588"/>
      <c r="B1445" s="588"/>
    </row>
    <row r="1446" spans="1:2">
      <c r="A1446" s="588"/>
      <c r="B1446" s="588"/>
    </row>
    <row r="1447" spans="1:2">
      <c r="A1447" s="588"/>
      <c r="B1447" s="588"/>
    </row>
    <row r="1448" spans="1:2">
      <c r="A1448" s="588"/>
      <c r="B1448" s="588"/>
    </row>
    <row r="1449" spans="1:2">
      <c r="A1449" s="588"/>
      <c r="B1449" s="588"/>
    </row>
    <row r="1450" spans="1:2">
      <c r="A1450" s="588"/>
      <c r="B1450" s="588"/>
    </row>
    <row r="1451" spans="1:2">
      <c r="A1451" s="588"/>
      <c r="B1451" s="588"/>
    </row>
    <row r="1452" spans="1:2">
      <c r="A1452" s="588"/>
      <c r="B1452" s="588"/>
    </row>
    <row r="1453" spans="1:2">
      <c r="A1453" s="588"/>
      <c r="B1453" s="588"/>
    </row>
    <row r="1454" spans="1:2">
      <c r="A1454" s="588"/>
      <c r="B1454" s="588"/>
    </row>
    <row r="1455" spans="1:2">
      <c r="A1455" s="588"/>
      <c r="B1455" s="588"/>
    </row>
    <row r="1456" spans="1:2">
      <c r="A1456" s="588"/>
      <c r="B1456" s="588"/>
    </row>
    <row r="1457" spans="1:2">
      <c r="A1457" s="588"/>
      <c r="B1457" s="588"/>
    </row>
    <row r="1458" spans="1:2">
      <c r="A1458" s="588"/>
      <c r="B1458" s="588"/>
    </row>
    <row r="1459" spans="1:2">
      <c r="A1459" s="588"/>
      <c r="B1459" s="588"/>
    </row>
    <row r="1460" spans="1:2">
      <c r="A1460" s="588"/>
      <c r="B1460" s="588"/>
    </row>
    <row r="1461" spans="1:2">
      <c r="A1461" s="588"/>
      <c r="B1461" s="588"/>
    </row>
    <row r="1462" spans="1:2">
      <c r="A1462" s="588"/>
      <c r="B1462" s="588"/>
    </row>
    <row r="1463" spans="1:2">
      <c r="A1463" s="588"/>
      <c r="B1463" s="588"/>
    </row>
    <row r="1464" spans="1:2">
      <c r="A1464" s="588"/>
      <c r="B1464" s="588"/>
    </row>
    <row r="1465" spans="1:2">
      <c r="A1465" s="588"/>
      <c r="B1465" s="588"/>
    </row>
    <row r="1466" spans="1:2">
      <c r="A1466" s="588"/>
      <c r="B1466" s="588"/>
    </row>
    <row r="1467" spans="1:2">
      <c r="A1467" s="588"/>
      <c r="B1467" s="588"/>
    </row>
    <row r="1468" spans="1:2">
      <c r="A1468" s="588"/>
      <c r="B1468" s="588"/>
    </row>
    <row r="1469" spans="1:2">
      <c r="A1469" s="588"/>
      <c r="B1469" s="588"/>
    </row>
    <row r="1470" spans="1:2">
      <c r="A1470" s="588"/>
      <c r="B1470" s="588"/>
    </row>
    <row r="1471" spans="1:2">
      <c r="A1471" s="588"/>
      <c r="B1471" s="588"/>
    </row>
    <row r="1472" spans="1:2">
      <c r="A1472" s="588"/>
      <c r="B1472" s="588"/>
    </row>
    <row r="1473" spans="1:2">
      <c r="A1473" s="588"/>
      <c r="B1473" s="588"/>
    </row>
    <row r="1474" spans="1:2">
      <c r="A1474" s="588"/>
      <c r="B1474" s="588"/>
    </row>
    <row r="1475" spans="1:2">
      <c r="A1475" s="588"/>
      <c r="B1475" s="588"/>
    </row>
    <row r="1476" spans="1:2">
      <c r="A1476" s="588"/>
      <c r="B1476" s="588"/>
    </row>
    <row r="1477" spans="1:2">
      <c r="A1477" s="588"/>
      <c r="B1477" s="588"/>
    </row>
    <row r="1478" spans="1:2">
      <c r="A1478" s="588"/>
      <c r="B1478" s="588"/>
    </row>
    <row r="1479" spans="1:2">
      <c r="A1479" s="588"/>
      <c r="B1479" s="588"/>
    </row>
    <row r="1480" spans="1:2">
      <c r="A1480" s="588"/>
      <c r="B1480" s="588"/>
    </row>
    <row r="1481" spans="1:2">
      <c r="A1481" s="588"/>
      <c r="B1481" s="588"/>
    </row>
    <row r="1482" spans="1:2">
      <c r="A1482" s="588"/>
      <c r="B1482" s="588"/>
    </row>
    <row r="1483" spans="1:2">
      <c r="A1483" s="588"/>
      <c r="B1483" s="588"/>
    </row>
    <row r="1484" spans="1:2">
      <c r="A1484" s="588"/>
      <c r="B1484" s="588"/>
    </row>
    <row r="1485" spans="1:2">
      <c r="A1485" s="588"/>
      <c r="B1485" s="588"/>
    </row>
    <row r="1486" spans="1:2">
      <c r="A1486" s="588"/>
      <c r="B1486" s="588"/>
    </row>
    <row r="1487" spans="1:2">
      <c r="A1487" s="588"/>
      <c r="B1487" s="588"/>
    </row>
    <row r="1488" spans="1:2">
      <c r="A1488" s="588"/>
      <c r="B1488" s="588"/>
    </row>
    <row r="1489" spans="1:2">
      <c r="A1489" s="588"/>
      <c r="B1489" s="588"/>
    </row>
    <row r="1490" spans="1:2">
      <c r="A1490" s="588"/>
      <c r="B1490" s="588"/>
    </row>
    <row r="1491" spans="1:2">
      <c r="A1491" s="588"/>
      <c r="B1491" s="588"/>
    </row>
    <row r="1492" spans="1:2">
      <c r="A1492" s="588"/>
      <c r="B1492" s="588"/>
    </row>
    <row r="1493" spans="1:2">
      <c r="A1493" s="588"/>
      <c r="B1493" s="588"/>
    </row>
    <row r="1494" spans="1:2">
      <c r="A1494" s="588"/>
      <c r="B1494" s="588"/>
    </row>
    <row r="1495" spans="1:2">
      <c r="A1495" s="588"/>
      <c r="B1495" s="588"/>
    </row>
    <row r="1496" spans="1:2">
      <c r="A1496" s="588"/>
      <c r="B1496" s="588"/>
    </row>
    <row r="1497" spans="1:2">
      <c r="A1497" s="588"/>
      <c r="B1497" s="588"/>
    </row>
    <row r="1498" spans="1:2">
      <c r="A1498" s="588"/>
      <c r="B1498" s="588"/>
    </row>
    <row r="1499" spans="1:2">
      <c r="A1499" s="588"/>
      <c r="B1499" s="588"/>
    </row>
    <row r="1500" spans="1:2">
      <c r="A1500" s="588"/>
      <c r="B1500" s="588"/>
    </row>
    <row r="1501" spans="1:2">
      <c r="A1501" s="588"/>
      <c r="B1501" s="588"/>
    </row>
    <row r="1502" spans="1:2">
      <c r="A1502" s="588"/>
      <c r="B1502" s="588"/>
    </row>
    <row r="1503" spans="1:2">
      <c r="A1503" s="588"/>
      <c r="B1503" s="588"/>
    </row>
    <row r="1504" spans="1:2">
      <c r="A1504" s="588"/>
      <c r="B1504" s="588"/>
    </row>
    <row r="1505" spans="1:2">
      <c r="A1505" s="588"/>
      <c r="B1505" s="588"/>
    </row>
    <row r="1506" spans="1:2">
      <c r="A1506" s="588"/>
      <c r="B1506" s="588"/>
    </row>
    <row r="1507" spans="1:2">
      <c r="A1507" s="588"/>
      <c r="B1507" s="588"/>
    </row>
    <row r="1508" spans="1:2">
      <c r="A1508" s="588"/>
      <c r="B1508" s="588"/>
    </row>
    <row r="1509" spans="1:2">
      <c r="A1509" s="588"/>
      <c r="B1509" s="588"/>
    </row>
    <row r="1510" spans="1:2">
      <c r="A1510" s="588"/>
      <c r="B1510" s="588"/>
    </row>
    <row r="1511" spans="1:2">
      <c r="A1511" s="588"/>
      <c r="B1511" s="588"/>
    </row>
    <row r="1512" spans="1:2">
      <c r="A1512" s="588"/>
      <c r="B1512" s="588"/>
    </row>
    <row r="1513" spans="1:2">
      <c r="A1513" s="588"/>
      <c r="B1513" s="588"/>
    </row>
    <row r="1514" spans="1:2">
      <c r="A1514" s="588"/>
      <c r="B1514" s="588"/>
    </row>
    <row r="1515" spans="1:2">
      <c r="A1515" s="588"/>
      <c r="B1515" s="588"/>
    </row>
    <row r="1516" spans="1:2">
      <c r="A1516" s="588"/>
      <c r="B1516" s="588"/>
    </row>
    <row r="1517" spans="1:2">
      <c r="A1517" s="588"/>
      <c r="B1517" s="588"/>
    </row>
    <row r="1518" spans="1:2">
      <c r="A1518" s="588"/>
      <c r="B1518" s="588"/>
    </row>
    <row r="1519" spans="1:2">
      <c r="A1519" s="588"/>
      <c r="B1519" s="588"/>
    </row>
    <row r="1520" spans="1:2">
      <c r="A1520" s="588"/>
      <c r="B1520" s="588"/>
    </row>
    <row r="1521" spans="1:2">
      <c r="A1521" s="588"/>
      <c r="B1521" s="588"/>
    </row>
    <row r="1522" spans="1:2">
      <c r="A1522" s="588"/>
      <c r="B1522" s="588"/>
    </row>
    <row r="1523" spans="1:2">
      <c r="A1523" s="588"/>
      <c r="B1523" s="588"/>
    </row>
    <row r="1524" spans="1:2">
      <c r="A1524" s="588"/>
      <c r="B1524" s="588"/>
    </row>
    <row r="1525" spans="1:2">
      <c r="A1525" s="588"/>
      <c r="B1525" s="588"/>
    </row>
    <row r="1526" spans="1:2">
      <c r="A1526" s="588"/>
      <c r="B1526" s="588"/>
    </row>
    <row r="1527" spans="1:2">
      <c r="A1527" s="588"/>
      <c r="B1527" s="588"/>
    </row>
    <row r="1528" spans="1:2">
      <c r="A1528" s="588"/>
      <c r="B1528" s="588"/>
    </row>
    <row r="1529" spans="1:2">
      <c r="A1529" s="588"/>
      <c r="B1529" s="588"/>
    </row>
    <row r="1530" spans="1:2">
      <c r="A1530" s="588"/>
      <c r="B1530" s="588"/>
    </row>
    <row r="1531" spans="1:2">
      <c r="A1531" s="588"/>
      <c r="B1531" s="588"/>
    </row>
    <row r="1532" spans="1:2">
      <c r="A1532" s="588"/>
      <c r="B1532" s="588"/>
    </row>
    <row r="1533" spans="1:2">
      <c r="A1533" s="588"/>
      <c r="B1533" s="588"/>
    </row>
    <row r="1534" spans="1:2">
      <c r="A1534" s="588"/>
      <c r="B1534" s="588"/>
    </row>
    <row r="1535" spans="1:2">
      <c r="A1535" s="588"/>
      <c r="B1535" s="588"/>
    </row>
    <row r="1536" spans="1:2">
      <c r="A1536" s="588"/>
      <c r="B1536" s="588"/>
    </row>
    <row r="1537" spans="1:2">
      <c r="A1537" s="588"/>
      <c r="B1537" s="588"/>
    </row>
    <row r="1538" spans="1:2">
      <c r="A1538" s="588"/>
      <c r="B1538" s="588"/>
    </row>
    <row r="1539" spans="1:2">
      <c r="A1539" s="588"/>
      <c r="B1539" s="588"/>
    </row>
    <row r="1540" spans="1:2">
      <c r="A1540" s="588"/>
      <c r="B1540" s="588"/>
    </row>
    <row r="1541" spans="1:2">
      <c r="A1541" s="588"/>
      <c r="B1541" s="588"/>
    </row>
    <row r="1542" spans="1:2">
      <c r="A1542" s="588"/>
      <c r="B1542" s="588"/>
    </row>
    <row r="1543" spans="1:2">
      <c r="A1543" s="588"/>
      <c r="B1543" s="588"/>
    </row>
    <row r="1544" spans="1:2">
      <c r="A1544" s="588"/>
      <c r="B1544" s="588"/>
    </row>
    <row r="1545" spans="1:2">
      <c r="A1545" s="588"/>
      <c r="B1545" s="588"/>
    </row>
    <row r="1546" spans="1:2">
      <c r="A1546" s="588"/>
      <c r="B1546" s="588"/>
    </row>
    <row r="1547" spans="1:2">
      <c r="A1547" s="588"/>
      <c r="B1547" s="588"/>
    </row>
    <row r="1548" spans="1:2">
      <c r="A1548" s="588"/>
      <c r="B1548" s="588"/>
    </row>
    <row r="1549" spans="1:2">
      <c r="A1549" s="588"/>
      <c r="B1549" s="588"/>
    </row>
    <row r="1550" spans="1:2">
      <c r="A1550" s="588"/>
      <c r="B1550" s="588"/>
    </row>
    <row r="1551" spans="1:2">
      <c r="A1551" s="588"/>
      <c r="B1551" s="588"/>
    </row>
    <row r="1552" spans="1:2">
      <c r="A1552" s="588"/>
      <c r="B1552" s="588"/>
    </row>
    <row r="1553" spans="1:2">
      <c r="A1553" s="588"/>
      <c r="B1553" s="588"/>
    </row>
    <row r="1554" spans="1:2">
      <c r="A1554" s="588"/>
      <c r="B1554" s="588"/>
    </row>
    <row r="1555" spans="1:2">
      <c r="A1555" s="588"/>
      <c r="B1555" s="588"/>
    </row>
    <row r="1556" spans="1:2">
      <c r="A1556" s="588"/>
      <c r="B1556" s="588"/>
    </row>
    <row r="1557" spans="1:2">
      <c r="A1557" s="588"/>
      <c r="B1557" s="588"/>
    </row>
    <row r="1558" spans="1:2">
      <c r="A1558" s="588"/>
      <c r="B1558" s="588"/>
    </row>
    <row r="1559" spans="1:2">
      <c r="A1559" s="588"/>
      <c r="B1559" s="588"/>
    </row>
    <row r="1560" spans="1:2">
      <c r="A1560" s="588"/>
      <c r="B1560" s="588"/>
    </row>
    <row r="1561" spans="1:2">
      <c r="A1561" s="588"/>
      <c r="B1561" s="588"/>
    </row>
    <row r="1562" spans="1:2">
      <c r="A1562" s="588"/>
      <c r="B1562" s="588"/>
    </row>
    <row r="1563" spans="1:2">
      <c r="A1563" s="588"/>
      <c r="B1563" s="588"/>
    </row>
    <row r="1564" spans="1:2">
      <c r="A1564" s="588"/>
      <c r="B1564" s="588"/>
    </row>
    <row r="1565" spans="1:2">
      <c r="A1565" s="588"/>
      <c r="B1565" s="588"/>
    </row>
    <row r="1566" spans="1:2">
      <c r="A1566" s="588"/>
      <c r="B1566" s="588"/>
    </row>
    <row r="1567" spans="1:2">
      <c r="A1567" s="588"/>
      <c r="B1567" s="588"/>
    </row>
    <row r="1568" spans="1:2">
      <c r="A1568" s="588"/>
      <c r="B1568" s="588"/>
    </row>
    <row r="1569" spans="1:2">
      <c r="A1569" s="588"/>
      <c r="B1569" s="588"/>
    </row>
    <row r="1570" spans="1:2">
      <c r="A1570" s="588"/>
      <c r="B1570" s="588"/>
    </row>
    <row r="1571" spans="1:2">
      <c r="A1571" s="588"/>
      <c r="B1571" s="588"/>
    </row>
    <row r="1572" spans="1:2">
      <c r="A1572" s="588"/>
      <c r="B1572" s="588"/>
    </row>
    <row r="1573" spans="1:2">
      <c r="A1573" s="588"/>
      <c r="B1573" s="588"/>
    </row>
    <row r="1574" spans="1:2">
      <c r="A1574" s="588"/>
      <c r="B1574" s="588"/>
    </row>
    <row r="1575" spans="1:2">
      <c r="A1575" s="588"/>
      <c r="B1575" s="588"/>
    </row>
    <row r="1576" spans="1:2">
      <c r="A1576" s="588"/>
      <c r="B1576" s="588"/>
    </row>
    <row r="1577" spans="1:2">
      <c r="A1577" s="588"/>
      <c r="B1577" s="588"/>
    </row>
    <row r="1578" spans="1:2">
      <c r="A1578" s="588"/>
      <c r="B1578" s="588"/>
    </row>
    <row r="1579" spans="1:2">
      <c r="A1579" s="588"/>
      <c r="B1579" s="588"/>
    </row>
    <row r="1580" spans="1:2">
      <c r="A1580" s="588"/>
      <c r="B1580" s="588"/>
    </row>
    <row r="1581" spans="1:2">
      <c r="A1581" s="588"/>
      <c r="B1581" s="588"/>
    </row>
    <row r="1582" spans="1:2">
      <c r="A1582" s="588"/>
      <c r="B1582" s="588"/>
    </row>
    <row r="1583" spans="1:2">
      <c r="A1583" s="588"/>
      <c r="B1583" s="588"/>
    </row>
    <row r="1584" spans="1:2">
      <c r="A1584" s="588"/>
      <c r="B1584" s="588"/>
    </row>
    <row r="1585" spans="1:2">
      <c r="A1585" s="588"/>
      <c r="B1585" s="588"/>
    </row>
    <row r="1586" spans="1:2">
      <c r="A1586" s="588"/>
      <c r="B1586" s="588"/>
    </row>
    <row r="1587" spans="1:2">
      <c r="A1587" s="588"/>
      <c r="B1587" s="588"/>
    </row>
    <row r="1588" spans="1:2">
      <c r="A1588" s="588"/>
      <c r="B1588" s="588"/>
    </row>
    <row r="1589" spans="1:2">
      <c r="A1589" s="588"/>
      <c r="B1589" s="588"/>
    </row>
    <row r="1590" spans="1:2">
      <c r="A1590" s="588"/>
      <c r="B1590" s="588"/>
    </row>
    <row r="1591" spans="1:2">
      <c r="A1591" s="588"/>
      <c r="B1591" s="588"/>
    </row>
    <row r="1592" spans="1:2">
      <c r="A1592" s="588"/>
      <c r="B1592" s="588"/>
    </row>
    <row r="1593" spans="1:2">
      <c r="A1593" s="588"/>
      <c r="B1593" s="588"/>
    </row>
    <row r="1594" spans="1:2">
      <c r="A1594" s="588"/>
      <c r="B1594" s="588"/>
    </row>
    <row r="1595" spans="1:2">
      <c r="A1595" s="588"/>
      <c r="B1595" s="588"/>
    </row>
    <row r="1596" spans="1:2">
      <c r="A1596" s="588"/>
      <c r="B1596" s="588"/>
    </row>
    <row r="1597" spans="1:2">
      <c r="A1597" s="588"/>
      <c r="B1597" s="588"/>
    </row>
    <row r="1598" spans="1:2">
      <c r="A1598" s="588"/>
      <c r="B1598" s="588"/>
    </row>
    <row r="1599" spans="1:2">
      <c r="A1599" s="588"/>
      <c r="B1599" s="588"/>
    </row>
    <row r="1600" spans="1:2">
      <c r="A1600" s="588"/>
      <c r="B1600" s="588"/>
    </row>
    <row r="1601" spans="1:2">
      <c r="A1601" s="588"/>
      <c r="B1601" s="588"/>
    </row>
    <row r="1602" spans="1:2">
      <c r="A1602" s="588"/>
      <c r="B1602" s="588"/>
    </row>
    <row r="1603" spans="1:2">
      <c r="A1603" s="588"/>
      <c r="B1603" s="588"/>
    </row>
    <row r="1604" spans="1:2">
      <c r="A1604" s="588"/>
      <c r="B1604" s="588"/>
    </row>
    <row r="1605" spans="1:2">
      <c r="A1605" s="588"/>
      <c r="B1605" s="588"/>
    </row>
    <row r="1606" spans="1:2">
      <c r="A1606" s="588"/>
      <c r="B1606" s="588"/>
    </row>
    <row r="1607" spans="1:2">
      <c r="A1607" s="588"/>
      <c r="B1607" s="588"/>
    </row>
    <row r="1608" spans="1:2">
      <c r="A1608" s="588"/>
      <c r="B1608" s="588"/>
    </row>
    <row r="1609" spans="1:2">
      <c r="A1609" s="588"/>
      <c r="B1609" s="588"/>
    </row>
    <row r="1610" spans="1:2">
      <c r="A1610" s="588"/>
      <c r="B1610" s="588"/>
    </row>
    <row r="1611" spans="1:2">
      <c r="A1611" s="588"/>
      <c r="B1611" s="588"/>
    </row>
    <row r="1612" spans="1:2">
      <c r="A1612" s="588"/>
      <c r="B1612" s="588"/>
    </row>
    <row r="1613" spans="1:2">
      <c r="A1613" s="588"/>
      <c r="B1613" s="588"/>
    </row>
    <row r="1614" spans="1:2">
      <c r="A1614" s="588"/>
      <c r="B1614" s="588"/>
    </row>
    <row r="1615" spans="1:2">
      <c r="A1615" s="588"/>
      <c r="B1615" s="588"/>
    </row>
    <row r="1616" spans="1:2">
      <c r="A1616" s="588"/>
      <c r="B1616" s="588"/>
    </row>
    <row r="1617" spans="1:2">
      <c r="A1617" s="588"/>
      <c r="B1617" s="588"/>
    </row>
    <row r="1618" spans="1:2">
      <c r="A1618" s="588"/>
      <c r="B1618" s="588"/>
    </row>
    <row r="1619" spans="1:2">
      <c r="A1619" s="588"/>
      <c r="B1619" s="588"/>
    </row>
    <row r="1620" spans="1:2">
      <c r="A1620" s="588"/>
      <c r="B1620" s="588"/>
    </row>
    <row r="1621" spans="1:2">
      <c r="A1621" s="588"/>
      <c r="B1621" s="588"/>
    </row>
    <row r="1622" spans="1:2">
      <c r="A1622" s="588"/>
      <c r="B1622" s="588"/>
    </row>
    <row r="1623" spans="1:2">
      <c r="A1623" s="588"/>
      <c r="B1623" s="588"/>
    </row>
    <row r="1624" spans="1:2">
      <c r="A1624" s="588"/>
      <c r="B1624" s="588"/>
    </row>
    <row r="1625" spans="1:2">
      <c r="A1625" s="588"/>
      <c r="B1625" s="588"/>
    </row>
    <row r="1626" spans="1:2">
      <c r="A1626" s="588"/>
      <c r="B1626" s="588"/>
    </row>
    <row r="1627" spans="1:2">
      <c r="A1627" s="588"/>
      <c r="B1627" s="588"/>
    </row>
    <row r="1628" spans="1:2">
      <c r="A1628" s="588"/>
      <c r="B1628" s="588"/>
    </row>
    <row r="1629" spans="1:2">
      <c r="A1629" s="588"/>
      <c r="B1629" s="588"/>
    </row>
    <row r="1630" spans="1:2">
      <c r="A1630" s="588"/>
      <c r="B1630" s="588"/>
    </row>
    <row r="1631" spans="1:2">
      <c r="A1631" s="588"/>
      <c r="B1631" s="588"/>
    </row>
    <row r="1632" spans="1:2">
      <c r="A1632" s="588"/>
      <c r="B1632" s="588"/>
    </row>
    <row r="1633" spans="1:2">
      <c r="A1633" s="588"/>
      <c r="B1633" s="588"/>
    </row>
    <row r="1634" spans="1:2">
      <c r="A1634" s="588"/>
      <c r="B1634" s="588"/>
    </row>
    <row r="1635" spans="1:2">
      <c r="A1635" s="588"/>
      <c r="B1635" s="588"/>
    </row>
    <row r="1636" spans="1:2">
      <c r="A1636" s="588"/>
      <c r="B1636" s="588"/>
    </row>
    <row r="1637" spans="1:2">
      <c r="A1637" s="588"/>
      <c r="B1637" s="588"/>
    </row>
    <row r="1638" spans="1:2">
      <c r="A1638" s="588"/>
      <c r="B1638" s="588"/>
    </row>
    <row r="1639" spans="1:2">
      <c r="A1639" s="588"/>
      <c r="B1639" s="588"/>
    </row>
    <row r="1640" spans="1:2">
      <c r="A1640" s="588"/>
      <c r="B1640" s="588"/>
    </row>
    <row r="1641" spans="1:2">
      <c r="A1641" s="588"/>
      <c r="B1641" s="588"/>
    </row>
    <row r="1642" spans="1:2">
      <c r="A1642" s="588"/>
      <c r="B1642" s="588"/>
    </row>
    <row r="1643" spans="1:2">
      <c r="A1643" s="588"/>
      <c r="B1643" s="588"/>
    </row>
    <row r="1644" spans="1:2">
      <c r="A1644" s="588"/>
      <c r="B1644" s="588"/>
    </row>
    <row r="1645" spans="1:2">
      <c r="A1645" s="588"/>
      <c r="B1645" s="588"/>
    </row>
    <row r="1646" spans="1:2">
      <c r="A1646" s="588"/>
      <c r="B1646" s="588"/>
    </row>
    <row r="1647" spans="1:2">
      <c r="A1647" s="588"/>
      <c r="B1647" s="588"/>
    </row>
    <row r="1648" spans="1:2">
      <c r="A1648" s="588"/>
      <c r="B1648" s="588"/>
    </row>
    <row r="1649" spans="1:2">
      <c r="A1649" s="588"/>
      <c r="B1649" s="588"/>
    </row>
    <row r="1650" spans="1:2">
      <c r="A1650" s="588"/>
      <c r="B1650" s="588"/>
    </row>
    <row r="1651" spans="1:2">
      <c r="A1651" s="588"/>
      <c r="B1651" s="588"/>
    </row>
    <row r="1652" spans="1:2">
      <c r="A1652" s="588"/>
      <c r="B1652" s="588"/>
    </row>
    <row r="1653" spans="1:2">
      <c r="A1653" s="588"/>
      <c r="B1653" s="588"/>
    </row>
    <row r="1654" spans="1:2">
      <c r="A1654" s="588"/>
      <c r="B1654" s="588"/>
    </row>
    <row r="1655" spans="1:2">
      <c r="A1655" s="588"/>
      <c r="B1655" s="588"/>
    </row>
    <row r="1656" spans="1:2">
      <c r="A1656" s="588"/>
      <c r="B1656" s="588"/>
    </row>
    <row r="1657" spans="1:2">
      <c r="A1657" s="588"/>
      <c r="B1657" s="588"/>
    </row>
    <row r="1658" spans="1:2">
      <c r="A1658" s="588"/>
      <c r="B1658" s="588"/>
    </row>
    <row r="1659" spans="1:2">
      <c r="A1659" s="588"/>
      <c r="B1659" s="588"/>
    </row>
    <row r="1660" spans="1:2">
      <c r="A1660" s="588"/>
      <c r="B1660" s="588"/>
    </row>
    <row r="1661" spans="1:2">
      <c r="A1661" s="588"/>
      <c r="B1661" s="588"/>
    </row>
    <row r="1662" spans="1:2">
      <c r="A1662" s="588"/>
      <c r="B1662" s="588"/>
    </row>
    <row r="1663" spans="1:2">
      <c r="A1663" s="588"/>
      <c r="B1663" s="588"/>
    </row>
    <row r="1664" spans="1:2">
      <c r="A1664" s="588"/>
      <c r="B1664" s="588"/>
    </row>
    <row r="1665" spans="1:2">
      <c r="A1665" s="588"/>
      <c r="B1665" s="588"/>
    </row>
    <row r="1666" spans="1:2">
      <c r="A1666" s="588"/>
      <c r="B1666" s="588"/>
    </row>
    <row r="1667" spans="1:2">
      <c r="A1667" s="588"/>
      <c r="B1667" s="588"/>
    </row>
    <row r="1668" spans="1:2">
      <c r="A1668" s="588"/>
      <c r="B1668" s="588"/>
    </row>
    <row r="1669" spans="1:2">
      <c r="A1669" s="588"/>
      <c r="B1669" s="588"/>
    </row>
    <row r="1670" spans="1:2">
      <c r="A1670" s="588"/>
      <c r="B1670" s="588"/>
    </row>
    <row r="1671" spans="1:2">
      <c r="A1671" s="588"/>
      <c r="B1671" s="588"/>
    </row>
    <row r="1672" spans="1:2">
      <c r="A1672" s="588"/>
      <c r="B1672" s="588"/>
    </row>
    <row r="1673" spans="1:2">
      <c r="A1673" s="588"/>
      <c r="B1673" s="588"/>
    </row>
    <row r="1674" spans="1:2">
      <c r="A1674" s="588"/>
      <c r="B1674" s="588"/>
    </row>
    <row r="1675" spans="1:2">
      <c r="A1675" s="588"/>
      <c r="B1675" s="588"/>
    </row>
    <row r="1676" spans="1:2">
      <c r="A1676" s="588"/>
      <c r="B1676" s="588"/>
    </row>
    <row r="1677" spans="1:2">
      <c r="A1677" s="588"/>
      <c r="B1677" s="588"/>
    </row>
    <row r="1678" spans="1:2">
      <c r="A1678" s="588"/>
      <c r="B1678" s="588"/>
    </row>
    <row r="1679" spans="1:2">
      <c r="A1679" s="588"/>
      <c r="B1679" s="588"/>
    </row>
    <row r="1680" spans="1:2">
      <c r="A1680" s="588"/>
      <c r="B1680" s="588"/>
    </row>
    <row r="1681" spans="1:2">
      <c r="A1681" s="588"/>
      <c r="B1681" s="588"/>
    </row>
    <row r="1682" spans="1:2">
      <c r="A1682" s="588"/>
      <c r="B1682" s="588"/>
    </row>
    <row r="1683" spans="1:2">
      <c r="A1683" s="588"/>
      <c r="B1683" s="588"/>
    </row>
    <row r="1684" spans="1:2">
      <c r="A1684" s="588"/>
      <c r="B1684" s="588"/>
    </row>
    <row r="1685" spans="1:2">
      <c r="A1685" s="588"/>
      <c r="B1685" s="588"/>
    </row>
    <row r="1686" spans="1:2">
      <c r="A1686" s="588"/>
      <c r="B1686" s="588"/>
    </row>
    <row r="1687" spans="1:2">
      <c r="A1687" s="588"/>
      <c r="B1687" s="588"/>
    </row>
    <row r="1688" spans="1:2">
      <c r="A1688" s="588"/>
      <c r="B1688" s="588"/>
    </row>
    <row r="1689" spans="1:2">
      <c r="A1689" s="588"/>
      <c r="B1689" s="588"/>
    </row>
    <row r="1690" spans="1:2">
      <c r="A1690" s="588"/>
      <c r="B1690" s="588"/>
    </row>
    <row r="1691" spans="1:2">
      <c r="A1691" s="588"/>
      <c r="B1691" s="588"/>
    </row>
    <row r="1692" spans="1:2">
      <c r="A1692" s="588"/>
      <c r="B1692" s="588"/>
    </row>
    <row r="1693" spans="1:2">
      <c r="A1693" s="588"/>
      <c r="B1693" s="588"/>
    </row>
    <row r="1694" spans="1:2">
      <c r="A1694" s="588"/>
      <c r="B1694" s="588"/>
    </row>
    <row r="1695" spans="1:2">
      <c r="A1695" s="588"/>
      <c r="B1695" s="588"/>
    </row>
    <row r="1696" spans="1:2">
      <c r="A1696" s="588"/>
      <c r="B1696" s="588"/>
    </row>
    <row r="1697" spans="1:2">
      <c r="A1697" s="588"/>
      <c r="B1697" s="588"/>
    </row>
    <row r="1698" spans="1:2">
      <c r="A1698" s="588"/>
      <c r="B1698" s="588"/>
    </row>
    <row r="1699" spans="1:2">
      <c r="A1699" s="588"/>
      <c r="B1699" s="588"/>
    </row>
    <row r="1700" spans="1:2">
      <c r="A1700" s="588"/>
      <c r="B1700" s="588"/>
    </row>
    <row r="1701" spans="1:2">
      <c r="A1701" s="588"/>
      <c r="B1701" s="588"/>
    </row>
    <row r="1702" spans="1:2">
      <c r="A1702" s="588"/>
      <c r="B1702" s="588"/>
    </row>
    <row r="1703" spans="1:2">
      <c r="A1703" s="588"/>
      <c r="B1703" s="588"/>
    </row>
    <row r="1704" spans="1:2">
      <c r="A1704" s="588"/>
      <c r="B1704" s="588"/>
    </row>
    <row r="1705" spans="1:2">
      <c r="A1705" s="588"/>
      <c r="B1705" s="588"/>
    </row>
    <row r="1706" spans="1:2">
      <c r="A1706" s="588"/>
      <c r="B1706" s="588"/>
    </row>
    <row r="1707" spans="1:2">
      <c r="A1707" s="588"/>
      <c r="B1707" s="588"/>
    </row>
    <row r="1708" spans="1:2">
      <c r="A1708" s="588"/>
      <c r="B1708" s="588"/>
    </row>
    <row r="1709" spans="1:2">
      <c r="A1709" s="588"/>
      <c r="B1709" s="588"/>
    </row>
    <row r="1710" spans="1:2">
      <c r="A1710" s="588"/>
      <c r="B1710" s="588"/>
    </row>
    <row r="1711" spans="1:2">
      <c r="A1711" s="588"/>
      <c r="B1711" s="588"/>
    </row>
    <row r="1712" spans="1:2">
      <c r="A1712" s="588"/>
      <c r="B1712" s="588"/>
    </row>
    <row r="1713" spans="1:2">
      <c r="A1713" s="588"/>
      <c r="B1713" s="588"/>
    </row>
    <row r="1714" spans="1:2">
      <c r="A1714" s="588"/>
      <c r="B1714" s="588"/>
    </row>
    <row r="1715" spans="1:2">
      <c r="A1715" s="588"/>
      <c r="B1715" s="588"/>
    </row>
    <row r="1716" spans="1:2">
      <c r="A1716" s="588"/>
      <c r="B1716" s="588"/>
    </row>
    <row r="1717" spans="1:2">
      <c r="A1717" s="588"/>
      <c r="B1717" s="588"/>
    </row>
    <row r="1718" spans="1:2">
      <c r="A1718" s="588"/>
      <c r="B1718" s="588"/>
    </row>
    <row r="1719" spans="1:2">
      <c r="A1719" s="588"/>
      <c r="B1719" s="588"/>
    </row>
    <row r="1720" spans="1:2">
      <c r="A1720" s="588"/>
      <c r="B1720" s="588"/>
    </row>
    <row r="1721" spans="1:2">
      <c r="A1721" s="588"/>
      <c r="B1721" s="588"/>
    </row>
    <row r="1722" spans="1:2">
      <c r="A1722" s="588"/>
      <c r="B1722" s="588"/>
    </row>
    <row r="1723" spans="1:2">
      <c r="A1723" s="588"/>
      <c r="B1723" s="588"/>
    </row>
    <row r="1724" spans="1:2">
      <c r="A1724" s="588"/>
      <c r="B1724" s="588"/>
    </row>
    <row r="1725" spans="1:2">
      <c r="A1725" s="588"/>
      <c r="B1725" s="588"/>
    </row>
    <row r="1726" spans="1:2">
      <c r="A1726" s="588"/>
      <c r="B1726" s="588"/>
    </row>
    <row r="1727" spans="1:2">
      <c r="A1727" s="588"/>
      <c r="B1727" s="588"/>
    </row>
    <row r="1728" spans="1:2">
      <c r="A1728" s="588"/>
      <c r="B1728" s="588"/>
    </row>
    <row r="1729" spans="1:2">
      <c r="A1729" s="588"/>
      <c r="B1729" s="588"/>
    </row>
    <row r="1730" spans="1:2">
      <c r="A1730" s="588"/>
      <c r="B1730" s="588"/>
    </row>
    <row r="1731" spans="1:2">
      <c r="A1731" s="588"/>
      <c r="B1731" s="588"/>
    </row>
    <row r="1732" spans="1:2">
      <c r="A1732" s="588"/>
      <c r="B1732" s="588"/>
    </row>
    <row r="1733" spans="1:2">
      <c r="A1733" s="588"/>
      <c r="B1733" s="588"/>
    </row>
    <row r="1734" spans="1:2">
      <c r="A1734" s="588"/>
      <c r="B1734" s="588"/>
    </row>
    <row r="1735" spans="1:2">
      <c r="A1735" s="588"/>
      <c r="B1735" s="588"/>
    </row>
    <row r="1736" spans="1:2">
      <c r="A1736" s="588"/>
      <c r="B1736" s="588"/>
    </row>
    <row r="1737" spans="1:2">
      <c r="A1737" s="588"/>
      <c r="B1737" s="588"/>
    </row>
    <row r="1738" spans="1:2">
      <c r="A1738" s="588"/>
      <c r="B1738" s="588"/>
    </row>
    <row r="1739" spans="1:2">
      <c r="A1739" s="588"/>
      <c r="B1739" s="588"/>
    </row>
    <row r="1740" spans="1:2">
      <c r="A1740" s="588"/>
      <c r="B1740" s="588"/>
    </row>
    <row r="1741" spans="1:2">
      <c r="A1741" s="588"/>
      <c r="B1741" s="588"/>
    </row>
    <row r="1742" spans="1:2">
      <c r="A1742" s="588"/>
      <c r="B1742" s="588"/>
    </row>
    <row r="1743" spans="1:2">
      <c r="A1743" s="588"/>
      <c r="B1743" s="588"/>
    </row>
    <row r="1744" spans="1:2">
      <c r="A1744" s="588"/>
      <c r="B1744" s="588"/>
    </row>
    <row r="1745" spans="1:2">
      <c r="A1745" s="588"/>
      <c r="B1745" s="588"/>
    </row>
    <row r="1746" spans="1:2">
      <c r="A1746" s="588"/>
      <c r="B1746" s="588"/>
    </row>
    <row r="1747" spans="1:2">
      <c r="A1747" s="588"/>
      <c r="B1747" s="588"/>
    </row>
    <row r="1748" spans="1:2">
      <c r="A1748" s="588"/>
      <c r="B1748" s="588"/>
    </row>
    <row r="1749" spans="1:2">
      <c r="A1749" s="588"/>
      <c r="B1749" s="588"/>
    </row>
    <row r="1750" spans="1:2">
      <c r="A1750" s="588"/>
      <c r="B1750" s="588"/>
    </row>
    <row r="1751" spans="1:2">
      <c r="A1751" s="588"/>
      <c r="B1751" s="588"/>
    </row>
    <row r="1752" spans="1:2">
      <c r="A1752" s="588"/>
      <c r="B1752" s="588"/>
    </row>
    <row r="1753" spans="1:2">
      <c r="A1753" s="588"/>
      <c r="B1753" s="588"/>
    </row>
    <row r="1754" spans="1:2">
      <c r="A1754" s="588"/>
      <c r="B1754" s="588"/>
    </row>
    <row r="1755" spans="1:2">
      <c r="A1755" s="588"/>
      <c r="B1755" s="588"/>
    </row>
    <row r="1756" spans="1:2">
      <c r="A1756" s="588"/>
      <c r="B1756" s="588"/>
    </row>
    <row r="1757" spans="1:2">
      <c r="A1757" s="588"/>
      <c r="B1757" s="588"/>
    </row>
    <row r="1758" spans="1:2">
      <c r="A1758" s="588"/>
      <c r="B1758" s="588"/>
    </row>
    <row r="1759" spans="1:2">
      <c r="A1759" s="588"/>
      <c r="B1759" s="588"/>
    </row>
    <row r="1760" spans="1:2">
      <c r="A1760" s="588"/>
      <c r="B1760" s="588"/>
    </row>
    <row r="1761" spans="1:2">
      <c r="A1761" s="588"/>
      <c r="B1761" s="588"/>
    </row>
    <row r="1762" spans="1:2">
      <c r="A1762" s="588"/>
      <c r="B1762" s="588"/>
    </row>
    <row r="1763" spans="1:2">
      <c r="A1763" s="588"/>
      <c r="B1763" s="588"/>
    </row>
    <row r="1764" spans="1:2">
      <c r="A1764" s="588"/>
      <c r="B1764" s="588"/>
    </row>
    <row r="1765" spans="1:2">
      <c r="A1765" s="588"/>
      <c r="B1765" s="588"/>
    </row>
    <row r="1766" spans="1:2">
      <c r="A1766" s="588"/>
      <c r="B1766" s="588"/>
    </row>
    <row r="1767" spans="1:2">
      <c r="A1767" s="588"/>
      <c r="B1767" s="588"/>
    </row>
    <row r="1768" spans="1:2">
      <c r="A1768" s="588"/>
      <c r="B1768" s="588"/>
    </row>
    <row r="1769" spans="1:2">
      <c r="A1769" s="588"/>
      <c r="B1769" s="588"/>
    </row>
    <row r="1770" spans="1:2">
      <c r="A1770" s="588"/>
      <c r="B1770" s="588"/>
    </row>
    <row r="1771" spans="1:2">
      <c r="A1771" s="588"/>
      <c r="B1771" s="588"/>
    </row>
    <row r="1772" spans="1:2">
      <c r="A1772" s="588"/>
      <c r="B1772" s="588"/>
    </row>
    <row r="1773" spans="1:2">
      <c r="A1773" s="588"/>
      <c r="B1773" s="588"/>
    </row>
    <row r="1774" spans="1:2">
      <c r="A1774" s="588"/>
      <c r="B1774" s="588"/>
    </row>
    <row r="1775" spans="1:2">
      <c r="A1775" s="588"/>
      <c r="B1775" s="588"/>
    </row>
    <row r="1776" spans="1:2">
      <c r="A1776" s="588"/>
      <c r="B1776" s="588"/>
    </row>
    <row r="1777" spans="1:2">
      <c r="A1777" s="588"/>
      <c r="B1777" s="588"/>
    </row>
    <row r="1778" spans="1:2">
      <c r="A1778" s="588"/>
      <c r="B1778" s="588"/>
    </row>
    <row r="1779" spans="1:2">
      <c r="A1779" s="588"/>
      <c r="B1779" s="588"/>
    </row>
    <row r="1780" spans="1:2">
      <c r="A1780" s="588"/>
      <c r="B1780" s="588"/>
    </row>
    <row r="1781" spans="1:2">
      <c r="A1781" s="588"/>
      <c r="B1781" s="588"/>
    </row>
    <row r="1782" spans="1:2">
      <c r="A1782" s="588"/>
      <c r="B1782" s="588"/>
    </row>
    <row r="1783" spans="1:2">
      <c r="A1783" s="588"/>
      <c r="B1783" s="588"/>
    </row>
    <row r="1784" spans="1:2">
      <c r="A1784" s="588"/>
      <c r="B1784" s="588"/>
    </row>
    <row r="1785" spans="1:2">
      <c r="A1785" s="588"/>
      <c r="B1785" s="588"/>
    </row>
    <row r="1786" spans="1:2">
      <c r="A1786" s="588"/>
      <c r="B1786" s="588"/>
    </row>
    <row r="1787" spans="1:2">
      <c r="A1787" s="588"/>
      <c r="B1787" s="588"/>
    </row>
    <row r="1788" spans="1:2">
      <c r="A1788" s="588"/>
      <c r="B1788" s="588"/>
    </row>
    <row r="1789" spans="1:2">
      <c r="A1789" s="588"/>
      <c r="B1789" s="588"/>
    </row>
    <row r="1790" spans="1:2">
      <c r="A1790" s="588"/>
      <c r="B1790" s="588"/>
    </row>
    <row r="1791" spans="1:2">
      <c r="A1791" s="588"/>
      <c r="B1791" s="588"/>
    </row>
    <row r="1792" spans="1:2">
      <c r="A1792" s="588"/>
      <c r="B1792" s="588"/>
    </row>
    <row r="1793" spans="1:2">
      <c r="A1793" s="588"/>
      <c r="B1793" s="588"/>
    </row>
    <row r="1794" spans="1:2">
      <c r="A1794" s="588"/>
      <c r="B1794" s="588"/>
    </row>
    <row r="1795" spans="1:2">
      <c r="A1795" s="588"/>
      <c r="B1795" s="588"/>
    </row>
    <row r="1796" spans="1:2">
      <c r="A1796" s="588"/>
      <c r="B1796" s="588"/>
    </row>
    <row r="1797" spans="1:2">
      <c r="A1797" s="588"/>
      <c r="B1797" s="588"/>
    </row>
    <row r="1798" spans="1:2">
      <c r="A1798" s="588"/>
      <c r="B1798" s="588"/>
    </row>
    <row r="1799" spans="1:2">
      <c r="A1799" s="588"/>
      <c r="B1799" s="588"/>
    </row>
    <row r="1800" spans="1:2">
      <c r="A1800" s="588"/>
      <c r="B1800" s="588"/>
    </row>
    <row r="1801" spans="1:2">
      <c r="A1801" s="588"/>
      <c r="B1801" s="588"/>
    </row>
    <row r="1802" spans="1:2">
      <c r="A1802" s="588"/>
      <c r="B1802" s="588"/>
    </row>
    <row r="1803" spans="1:2">
      <c r="A1803" s="588"/>
      <c r="B1803" s="588"/>
    </row>
    <row r="1804" spans="1:2">
      <c r="A1804" s="588"/>
      <c r="B1804" s="588"/>
    </row>
    <row r="1805" spans="1:2">
      <c r="A1805" s="588"/>
      <c r="B1805" s="588"/>
    </row>
    <row r="1806" spans="1:2">
      <c r="A1806" s="588"/>
      <c r="B1806" s="588"/>
    </row>
    <row r="1807" spans="1:2">
      <c r="A1807" s="588"/>
      <c r="B1807" s="588"/>
    </row>
    <row r="1808" spans="1:2">
      <c r="A1808" s="588"/>
      <c r="B1808" s="588"/>
    </row>
    <row r="1809" spans="1:2">
      <c r="A1809" s="588"/>
      <c r="B1809" s="588"/>
    </row>
    <row r="1810" spans="1:2">
      <c r="A1810" s="588"/>
      <c r="B1810" s="588"/>
    </row>
    <row r="1811" spans="1:2">
      <c r="A1811" s="588"/>
      <c r="B1811" s="588"/>
    </row>
    <row r="1812" spans="1:2">
      <c r="A1812" s="588"/>
      <c r="B1812" s="588"/>
    </row>
    <row r="1813" spans="1:2">
      <c r="A1813" s="588"/>
      <c r="B1813" s="588"/>
    </row>
    <row r="1814" spans="1:2">
      <c r="A1814" s="588"/>
      <c r="B1814" s="588"/>
    </row>
    <row r="1815" spans="1:2">
      <c r="A1815" s="588"/>
      <c r="B1815" s="588"/>
    </row>
    <row r="1816" spans="1:2">
      <c r="A1816" s="588"/>
      <c r="B1816" s="588"/>
    </row>
    <row r="1817" spans="1:2">
      <c r="A1817" s="588"/>
      <c r="B1817" s="588"/>
    </row>
    <row r="1818" spans="1:2">
      <c r="A1818" s="588"/>
      <c r="B1818" s="588"/>
    </row>
    <row r="1819" spans="1:2">
      <c r="A1819" s="588"/>
      <c r="B1819" s="588"/>
    </row>
    <row r="1820" spans="1:2">
      <c r="A1820" s="588"/>
      <c r="B1820" s="588"/>
    </row>
    <row r="1821" spans="1:2">
      <c r="A1821" s="588"/>
      <c r="B1821" s="588"/>
    </row>
    <row r="1822" spans="1:2">
      <c r="A1822" s="588"/>
      <c r="B1822" s="588"/>
    </row>
    <row r="1823" spans="1:2">
      <c r="A1823" s="588"/>
      <c r="B1823" s="588"/>
    </row>
    <row r="1824" spans="1:2">
      <c r="A1824" s="588"/>
      <c r="B1824" s="588"/>
    </row>
    <row r="1825" spans="1:2">
      <c r="A1825" s="588"/>
      <c r="B1825" s="588"/>
    </row>
    <row r="1826" spans="1:2">
      <c r="A1826" s="588"/>
      <c r="B1826" s="588"/>
    </row>
    <row r="1827" spans="1:2">
      <c r="A1827" s="588"/>
      <c r="B1827" s="588"/>
    </row>
    <row r="1828" spans="1:2">
      <c r="A1828" s="588"/>
      <c r="B1828" s="588"/>
    </row>
    <row r="1829" spans="1:2">
      <c r="A1829" s="588"/>
      <c r="B1829" s="588"/>
    </row>
    <row r="1830" spans="1:2">
      <c r="A1830" s="588"/>
      <c r="B1830" s="588"/>
    </row>
    <row r="1831" spans="1:2">
      <c r="A1831" s="588"/>
      <c r="B1831" s="588"/>
    </row>
    <row r="1832" spans="1:2">
      <c r="A1832" s="588"/>
      <c r="B1832" s="588"/>
    </row>
    <row r="1833" spans="1:2">
      <c r="A1833" s="588"/>
      <c r="B1833" s="588"/>
    </row>
    <row r="1834" spans="1:2">
      <c r="A1834" s="588"/>
      <c r="B1834" s="588"/>
    </row>
    <row r="1835" spans="1:2">
      <c r="A1835" s="588"/>
      <c r="B1835" s="588"/>
    </row>
    <row r="1836" spans="1:2">
      <c r="A1836" s="588"/>
      <c r="B1836" s="588"/>
    </row>
    <row r="1837" spans="1:2">
      <c r="A1837" s="588"/>
      <c r="B1837" s="588"/>
    </row>
    <row r="1838" spans="1:2">
      <c r="A1838" s="588"/>
      <c r="B1838" s="588"/>
    </row>
    <row r="1839" spans="1:2">
      <c r="A1839" s="588"/>
      <c r="B1839" s="588"/>
    </row>
    <row r="1840" spans="1:2">
      <c r="A1840" s="588"/>
      <c r="B1840" s="588"/>
    </row>
    <row r="1841" spans="1:2">
      <c r="A1841" s="588"/>
      <c r="B1841" s="588"/>
    </row>
    <row r="1842" spans="1:2">
      <c r="A1842" s="588"/>
      <c r="B1842" s="588"/>
    </row>
    <row r="1843" spans="1:2">
      <c r="A1843" s="588"/>
      <c r="B1843" s="588"/>
    </row>
    <row r="1844" spans="1:2">
      <c r="A1844" s="588"/>
      <c r="B1844" s="588"/>
    </row>
    <row r="1845" spans="1:2">
      <c r="A1845" s="588"/>
      <c r="B1845" s="588"/>
    </row>
    <row r="1846" spans="1:2">
      <c r="A1846" s="588"/>
      <c r="B1846" s="588"/>
    </row>
    <row r="1847" spans="1:2">
      <c r="A1847" s="588"/>
      <c r="B1847" s="588"/>
    </row>
    <row r="1848" spans="1:2">
      <c r="A1848" s="588"/>
      <c r="B1848" s="588"/>
    </row>
    <row r="1849" spans="1:2">
      <c r="A1849" s="588"/>
      <c r="B1849" s="588"/>
    </row>
    <row r="1850" spans="1:2">
      <c r="A1850" s="588"/>
      <c r="B1850" s="588"/>
    </row>
    <row r="1851" spans="1:2">
      <c r="A1851" s="588"/>
      <c r="B1851" s="588"/>
    </row>
    <row r="1852" spans="1:2">
      <c r="A1852" s="588"/>
      <c r="B1852" s="588"/>
    </row>
    <row r="1853" spans="1:2">
      <c r="A1853" s="588"/>
      <c r="B1853" s="588"/>
    </row>
    <row r="1854" spans="1:2">
      <c r="A1854" s="588"/>
      <c r="B1854" s="588"/>
    </row>
    <row r="1855" spans="1:2">
      <c r="A1855" s="588"/>
      <c r="B1855" s="588"/>
    </row>
    <row r="1856" spans="1:2">
      <c r="A1856" s="588"/>
      <c r="B1856" s="588"/>
    </row>
    <row r="1857" spans="1:2">
      <c r="A1857" s="588"/>
      <c r="B1857" s="588"/>
    </row>
    <row r="1858" spans="1:2">
      <c r="A1858" s="588"/>
      <c r="B1858" s="588"/>
    </row>
    <row r="1859" spans="1:2">
      <c r="A1859" s="588"/>
      <c r="B1859" s="588"/>
    </row>
    <row r="1860" spans="1:2">
      <c r="A1860" s="588"/>
      <c r="B1860" s="588"/>
    </row>
    <row r="1861" spans="1:2">
      <c r="A1861" s="588"/>
      <c r="B1861" s="588"/>
    </row>
    <row r="1862" spans="1:2">
      <c r="A1862" s="588"/>
      <c r="B1862" s="588"/>
    </row>
    <row r="1863" spans="1:2">
      <c r="A1863" s="588"/>
      <c r="B1863" s="588"/>
    </row>
    <row r="1864" spans="1:2">
      <c r="A1864" s="588"/>
      <c r="B1864" s="588"/>
    </row>
    <row r="1865" spans="1:2">
      <c r="A1865" s="588"/>
      <c r="B1865" s="588"/>
    </row>
    <row r="1866" spans="1:2">
      <c r="A1866" s="588"/>
      <c r="B1866" s="588"/>
    </row>
    <row r="1867" spans="1:2">
      <c r="A1867" s="588"/>
      <c r="B1867" s="588"/>
    </row>
    <row r="1868" spans="1:2">
      <c r="A1868" s="588"/>
      <c r="B1868" s="588"/>
    </row>
    <row r="1869" spans="1:2">
      <c r="A1869" s="588"/>
      <c r="B1869" s="588"/>
    </row>
    <row r="1870" spans="1:2">
      <c r="A1870" s="588"/>
      <c r="B1870" s="588"/>
    </row>
    <row r="1871" spans="1:2">
      <c r="A1871" s="588"/>
      <c r="B1871" s="588"/>
    </row>
    <row r="1872" spans="1:2">
      <c r="A1872" s="588"/>
      <c r="B1872" s="588"/>
    </row>
    <row r="1873" spans="1:2">
      <c r="A1873" s="588"/>
      <c r="B1873" s="588"/>
    </row>
    <row r="1874" spans="1:2">
      <c r="A1874" s="588"/>
      <c r="B1874" s="588"/>
    </row>
    <row r="1875" spans="1:2">
      <c r="A1875" s="588"/>
      <c r="B1875" s="588"/>
    </row>
    <row r="1876" spans="1:2">
      <c r="A1876" s="588"/>
      <c r="B1876" s="588"/>
    </row>
    <row r="1877" spans="1:2">
      <c r="A1877" s="588"/>
      <c r="B1877" s="588"/>
    </row>
    <row r="1878" spans="1:2">
      <c r="A1878" s="588"/>
      <c r="B1878" s="588"/>
    </row>
    <row r="1879" spans="1:2">
      <c r="A1879" s="588"/>
      <c r="B1879" s="588"/>
    </row>
    <row r="1880" spans="1:2">
      <c r="A1880" s="588"/>
      <c r="B1880" s="588"/>
    </row>
    <row r="1881" spans="1:2">
      <c r="A1881" s="588"/>
      <c r="B1881" s="588"/>
    </row>
    <row r="1882" spans="1:2">
      <c r="A1882" s="588"/>
      <c r="B1882" s="588"/>
    </row>
    <row r="1883" spans="1:2">
      <c r="A1883" s="588"/>
      <c r="B1883" s="588"/>
    </row>
    <row r="1884" spans="1:2">
      <c r="A1884" s="588"/>
      <c r="B1884" s="588"/>
    </row>
    <row r="1885" spans="1:2">
      <c r="A1885" s="588"/>
      <c r="B1885" s="588"/>
    </row>
    <row r="1886" spans="1:2">
      <c r="A1886" s="588"/>
      <c r="B1886" s="588"/>
    </row>
    <row r="1887" spans="1:2">
      <c r="A1887" s="588"/>
      <c r="B1887" s="588"/>
    </row>
    <row r="1888" spans="1:2">
      <c r="A1888" s="588"/>
      <c r="B1888" s="588"/>
    </row>
    <row r="1889" spans="1:2">
      <c r="A1889" s="588"/>
      <c r="B1889" s="588"/>
    </row>
    <row r="1890" spans="1:2">
      <c r="A1890" s="588"/>
      <c r="B1890" s="588"/>
    </row>
    <row r="1891" spans="1:2">
      <c r="A1891" s="588"/>
      <c r="B1891" s="588"/>
    </row>
    <row r="1892" spans="1:2">
      <c r="A1892" s="588"/>
      <c r="B1892" s="588"/>
    </row>
    <row r="1893" spans="1:2">
      <c r="A1893" s="588"/>
      <c r="B1893" s="588"/>
    </row>
    <row r="1894" spans="1:2">
      <c r="A1894" s="588"/>
      <c r="B1894" s="588"/>
    </row>
    <row r="1895" spans="1:2">
      <c r="A1895" s="588"/>
      <c r="B1895" s="588"/>
    </row>
    <row r="1896" spans="1:2">
      <c r="A1896" s="588"/>
      <c r="B1896" s="588"/>
    </row>
    <row r="1897" spans="1:2">
      <c r="A1897" s="588"/>
      <c r="B1897" s="588"/>
    </row>
    <row r="1898" spans="1:2">
      <c r="A1898" s="588"/>
      <c r="B1898" s="588"/>
    </row>
    <row r="1899" spans="1:2">
      <c r="A1899" s="588"/>
      <c r="B1899" s="588"/>
    </row>
    <row r="1900" spans="1:2">
      <c r="A1900" s="588"/>
      <c r="B1900" s="588"/>
    </row>
    <row r="1901" spans="1:2">
      <c r="A1901" s="588"/>
      <c r="B1901" s="588"/>
    </row>
    <row r="1902" spans="1:2">
      <c r="A1902" s="588"/>
      <c r="B1902" s="588"/>
    </row>
    <row r="1903" spans="1:2">
      <c r="A1903" s="588"/>
      <c r="B1903" s="588"/>
    </row>
    <row r="1904" spans="1:2">
      <c r="A1904" s="588"/>
      <c r="B1904" s="588"/>
    </row>
    <row r="1905" spans="1:2">
      <c r="A1905" s="588"/>
      <c r="B1905" s="588"/>
    </row>
    <row r="1906" spans="1:2">
      <c r="A1906" s="588"/>
      <c r="B1906" s="588"/>
    </row>
    <row r="1907" spans="1:2">
      <c r="A1907" s="588"/>
      <c r="B1907" s="588"/>
    </row>
    <row r="1908" spans="1:2">
      <c r="A1908" s="588"/>
      <c r="B1908" s="588"/>
    </row>
    <row r="1909" spans="1:2">
      <c r="A1909" s="588"/>
      <c r="B1909" s="588"/>
    </row>
    <row r="1910" spans="1:2">
      <c r="A1910" s="588"/>
      <c r="B1910" s="588"/>
    </row>
    <row r="1911" spans="1:2">
      <c r="A1911" s="588"/>
      <c r="B1911" s="588"/>
    </row>
    <row r="1912" spans="1:2">
      <c r="A1912" s="588"/>
      <c r="B1912" s="588"/>
    </row>
    <row r="1913" spans="1:2">
      <c r="A1913" s="588"/>
      <c r="B1913" s="588"/>
    </row>
    <row r="1914" spans="1:2">
      <c r="A1914" s="588"/>
      <c r="B1914" s="588"/>
    </row>
    <row r="1915" spans="1:2">
      <c r="A1915" s="588"/>
      <c r="B1915" s="588"/>
    </row>
    <row r="1916" spans="1:2">
      <c r="A1916" s="588"/>
      <c r="B1916" s="588"/>
    </row>
    <row r="1917" spans="1:2">
      <c r="A1917" s="588"/>
      <c r="B1917" s="588"/>
    </row>
    <row r="1918" spans="1:2">
      <c r="A1918" s="588"/>
      <c r="B1918" s="588"/>
    </row>
    <row r="1919" spans="1:2">
      <c r="A1919" s="588"/>
      <c r="B1919" s="588"/>
    </row>
    <row r="1920" spans="1:2">
      <c r="A1920" s="588"/>
      <c r="B1920" s="588"/>
    </row>
    <row r="1921" spans="1:2">
      <c r="A1921" s="588"/>
      <c r="B1921" s="588"/>
    </row>
    <row r="1922" spans="1:2">
      <c r="A1922" s="588"/>
      <c r="B1922" s="588"/>
    </row>
    <row r="1923" spans="1:2">
      <c r="A1923" s="588"/>
      <c r="B1923" s="588"/>
    </row>
    <row r="1924" spans="1:2">
      <c r="A1924" s="588"/>
      <c r="B1924" s="588"/>
    </row>
    <row r="1925" spans="1:2">
      <c r="A1925" s="588"/>
      <c r="B1925" s="588"/>
    </row>
    <row r="1926" spans="1:2">
      <c r="A1926" s="588"/>
      <c r="B1926" s="588"/>
    </row>
    <row r="1927" spans="1:2">
      <c r="A1927" s="588"/>
      <c r="B1927" s="588"/>
    </row>
    <row r="1928" spans="1:2">
      <c r="A1928" s="588"/>
      <c r="B1928" s="588"/>
    </row>
    <row r="1929" spans="1:2">
      <c r="A1929" s="588"/>
      <c r="B1929" s="588"/>
    </row>
    <row r="1930" spans="1:2">
      <c r="A1930" s="588"/>
      <c r="B1930" s="588"/>
    </row>
    <row r="1931" spans="1:2">
      <c r="A1931" s="588"/>
      <c r="B1931" s="588"/>
    </row>
    <row r="1932" spans="1:2">
      <c r="A1932" s="588"/>
      <c r="B1932" s="588"/>
    </row>
    <row r="1933" spans="1:2">
      <c r="A1933" s="588"/>
      <c r="B1933" s="588"/>
    </row>
    <row r="1934" spans="1:2">
      <c r="A1934" s="588"/>
      <c r="B1934" s="588"/>
    </row>
    <row r="1935" spans="1:2">
      <c r="A1935" s="588"/>
      <c r="B1935" s="588"/>
    </row>
    <row r="1936" spans="1:2">
      <c r="A1936" s="588"/>
      <c r="B1936" s="588"/>
    </row>
    <row r="1937" spans="1:2">
      <c r="A1937" s="588"/>
      <c r="B1937" s="588"/>
    </row>
    <row r="1938" spans="1:2">
      <c r="A1938" s="588"/>
      <c r="B1938" s="588"/>
    </row>
    <row r="1939" spans="1:2">
      <c r="A1939" s="588"/>
      <c r="B1939" s="588"/>
    </row>
    <row r="1940" spans="1:2">
      <c r="A1940" s="588"/>
      <c r="B1940" s="588"/>
    </row>
    <row r="1941" spans="1:2">
      <c r="A1941" s="588"/>
      <c r="B1941" s="588"/>
    </row>
    <row r="1942" spans="1:2">
      <c r="A1942" s="588"/>
      <c r="B1942" s="588"/>
    </row>
    <row r="1943" spans="1:2">
      <c r="A1943" s="588"/>
      <c r="B1943" s="588"/>
    </row>
    <row r="1944" spans="1:2">
      <c r="A1944" s="588"/>
      <c r="B1944" s="588"/>
    </row>
    <row r="1945" spans="1:2">
      <c r="A1945" s="588"/>
      <c r="B1945" s="588"/>
    </row>
    <row r="1946" spans="1:2">
      <c r="A1946" s="588"/>
      <c r="B1946" s="588"/>
    </row>
    <row r="1947" spans="1:2">
      <c r="A1947" s="588"/>
      <c r="B1947" s="588"/>
    </row>
    <row r="1948" spans="1:2">
      <c r="A1948" s="588"/>
      <c r="B1948" s="588"/>
    </row>
    <row r="1949" spans="1:2">
      <c r="A1949" s="588"/>
      <c r="B1949" s="588"/>
    </row>
    <row r="1950" spans="1:2">
      <c r="A1950" s="588"/>
      <c r="B1950" s="588"/>
    </row>
    <row r="1951" spans="1:2">
      <c r="A1951" s="588"/>
      <c r="B1951" s="588"/>
    </row>
    <row r="1952" spans="1:2">
      <c r="A1952" s="588"/>
      <c r="B1952" s="588"/>
    </row>
    <row r="1953" spans="1:2">
      <c r="A1953" s="588"/>
      <c r="B1953" s="588"/>
    </row>
    <row r="1954" spans="1:2">
      <c r="A1954" s="588"/>
      <c r="B1954" s="588"/>
    </row>
    <row r="1955" spans="1:2">
      <c r="A1955" s="588"/>
      <c r="B1955" s="588"/>
    </row>
    <row r="1956" spans="1:2">
      <c r="A1956" s="588"/>
      <c r="B1956" s="588"/>
    </row>
    <row r="1957" spans="1:2">
      <c r="A1957" s="588"/>
      <c r="B1957" s="588"/>
    </row>
    <row r="1958" spans="1:2">
      <c r="A1958" s="588"/>
      <c r="B1958" s="588"/>
    </row>
    <row r="1959" spans="1:2">
      <c r="A1959" s="588"/>
      <c r="B1959" s="588"/>
    </row>
    <row r="1960" spans="1:2">
      <c r="A1960" s="588"/>
      <c r="B1960" s="588"/>
    </row>
    <row r="1961" spans="1:2">
      <c r="A1961" s="588"/>
      <c r="B1961" s="588"/>
    </row>
    <row r="1962" spans="1:2">
      <c r="A1962" s="588"/>
      <c r="B1962" s="588"/>
    </row>
    <row r="1963" spans="1:2">
      <c r="A1963" s="588"/>
      <c r="B1963" s="588"/>
    </row>
    <row r="1964" spans="1:2">
      <c r="A1964" s="588"/>
      <c r="B1964" s="588"/>
    </row>
    <row r="1965" spans="1:2">
      <c r="A1965" s="588"/>
      <c r="B1965" s="588"/>
    </row>
    <row r="1966" spans="1:2">
      <c r="A1966" s="588"/>
      <c r="B1966" s="588"/>
    </row>
    <row r="1967" spans="1:2">
      <c r="A1967" s="588"/>
      <c r="B1967" s="588"/>
    </row>
    <row r="1968" spans="1:2">
      <c r="A1968" s="588"/>
      <c r="B1968" s="588"/>
    </row>
    <row r="1969" spans="1:2">
      <c r="A1969" s="588"/>
      <c r="B1969" s="588"/>
    </row>
    <row r="1970" spans="1:2">
      <c r="A1970" s="588"/>
      <c r="B1970" s="588"/>
    </row>
    <row r="1971" spans="1:2">
      <c r="A1971" s="588"/>
      <c r="B1971" s="588"/>
    </row>
    <row r="1972" spans="1:2">
      <c r="A1972" s="588"/>
      <c r="B1972" s="588"/>
    </row>
    <row r="1973" spans="1:2">
      <c r="A1973" s="588"/>
      <c r="B1973" s="588"/>
    </row>
    <row r="1974" spans="1:2">
      <c r="A1974" s="588"/>
      <c r="B1974" s="588"/>
    </row>
    <row r="1975" spans="1:2">
      <c r="A1975" s="588"/>
      <c r="B1975" s="588"/>
    </row>
    <row r="1976" spans="1:2">
      <c r="A1976" s="588"/>
      <c r="B1976" s="588"/>
    </row>
    <row r="1977" spans="1:2">
      <c r="A1977" s="588"/>
      <c r="B1977" s="588"/>
    </row>
    <row r="1978" spans="1:2">
      <c r="A1978" s="588"/>
      <c r="B1978" s="588"/>
    </row>
    <row r="1979" spans="1:2">
      <c r="A1979" s="588"/>
      <c r="B1979" s="588"/>
    </row>
    <row r="1980" spans="1:2">
      <c r="A1980" s="588"/>
      <c r="B1980" s="588"/>
    </row>
    <row r="1981" spans="1:2">
      <c r="A1981" s="588"/>
      <c r="B1981" s="588"/>
    </row>
    <row r="1982" spans="1:2">
      <c r="A1982" s="588"/>
      <c r="B1982" s="588"/>
    </row>
    <row r="1983" spans="1:2">
      <c r="A1983" s="588"/>
      <c r="B1983" s="588"/>
    </row>
    <row r="1984" spans="1:2">
      <c r="A1984" s="588"/>
      <c r="B1984" s="588"/>
    </row>
    <row r="1985" spans="1:2">
      <c r="A1985" s="588"/>
      <c r="B1985" s="588"/>
    </row>
    <row r="1986" spans="1:2">
      <c r="A1986" s="588"/>
      <c r="B1986" s="588"/>
    </row>
    <row r="1987" spans="1:2">
      <c r="A1987" s="588"/>
      <c r="B1987" s="588"/>
    </row>
    <row r="1988" spans="1:2">
      <c r="A1988" s="588"/>
      <c r="B1988" s="588"/>
    </row>
    <row r="1989" spans="1:2">
      <c r="A1989" s="588"/>
      <c r="B1989" s="588"/>
    </row>
    <row r="1990" spans="1:2">
      <c r="A1990" s="588"/>
      <c r="B1990" s="588"/>
    </row>
    <row r="1991" spans="1:2">
      <c r="A1991" s="588"/>
      <c r="B1991" s="588"/>
    </row>
    <row r="1992" spans="1:2">
      <c r="A1992" s="588"/>
      <c r="B1992" s="588"/>
    </row>
    <row r="1993" spans="1:2">
      <c r="A1993" s="588"/>
      <c r="B1993" s="588"/>
    </row>
    <row r="1994" spans="1:2">
      <c r="A1994" s="588"/>
      <c r="B1994" s="588"/>
    </row>
    <row r="1995" spans="1:2">
      <c r="A1995" s="588"/>
      <c r="B1995" s="588"/>
    </row>
    <row r="1996" spans="1:2">
      <c r="A1996" s="588"/>
      <c r="B1996" s="588"/>
    </row>
    <row r="1997" spans="1:2">
      <c r="A1997" s="588"/>
      <c r="B1997" s="588"/>
    </row>
    <row r="1998" spans="1:2">
      <c r="A1998" s="588"/>
      <c r="B1998" s="588"/>
    </row>
    <row r="1999" spans="1:2">
      <c r="A1999" s="588"/>
      <c r="B1999" s="588"/>
    </row>
    <row r="2000" spans="1:2">
      <c r="A2000" s="588"/>
      <c r="B2000" s="588"/>
    </row>
    <row r="2001" spans="1:2">
      <c r="A2001" s="588"/>
      <c r="B2001" s="588"/>
    </row>
    <row r="2002" spans="1:2">
      <c r="A2002" s="588"/>
      <c r="B2002" s="588"/>
    </row>
    <row r="2003" spans="1:2">
      <c r="A2003" s="588"/>
      <c r="B2003" s="588"/>
    </row>
    <row r="2004" spans="1:2">
      <c r="A2004" s="588"/>
      <c r="B2004" s="588"/>
    </row>
    <row r="2005" spans="1:2">
      <c r="A2005" s="588"/>
      <c r="B2005" s="588"/>
    </row>
    <row r="2006" spans="1:2">
      <c r="A2006" s="588"/>
      <c r="B2006" s="588"/>
    </row>
    <row r="2007" spans="1:2">
      <c r="A2007" s="588"/>
      <c r="B2007" s="588"/>
    </row>
    <row r="2008" spans="1:2">
      <c r="A2008" s="588"/>
      <c r="B2008" s="588"/>
    </row>
    <row r="2009" spans="1:2">
      <c r="A2009" s="588"/>
      <c r="B2009" s="588"/>
    </row>
    <row r="2010" spans="1:2">
      <c r="A2010" s="588"/>
      <c r="B2010" s="588"/>
    </row>
    <row r="2011" spans="1:2">
      <c r="A2011" s="588"/>
      <c r="B2011" s="588"/>
    </row>
    <row r="2012" spans="1:2">
      <c r="A2012" s="588"/>
      <c r="B2012" s="588"/>
    </row>
    <row r="2013" spans="1:2">
      <c r="A2013" s="588"/>
      <c r="B2013" s="588"/>
    </row>
    <row r="2014" spans="1:2">
      <c r="A2014" s="588"/>
      <c r="B2014" s="588"/>
    </row>
    <row r="2015" spans="1:2">
      <c r="A2015" s="588"/>
      <c r="B2015" s="588"/>
    </row>
    <row r="2016" spans="1:2">
      <c r="A2016" s="588"/>
      <c r="B2016" s="588"/>
    </row>
    <row r="2017" spans="1:2">
      <c r="A2017" s="588"/>
      <c r="B2017" s="588"/>
    </row>
    <row r="2018" spans="1:2">
      <c r="A2018" s="588"/>
      <c r="B2018" s="588"/>
    </row>
    <row r="2019" spans="1:2">
      <c r="A2019" s="588"/>
      <c r="B2019" s="588"/>
    </row>
    <row r="2020" spans="1:2">
      <c r="A2020" s="588"/>
      <c r="B2020" s="588"/>
    </row>
    <row r="2021" spans="1:2">
      <c r="A2021" s="588"/>
      <c r="B2021" s="588"/>
    </row>
    <row r="2022" spans="1:2">
      <c r="A2022" s="588"/>
      <c r="B2022" s="588"/>
    </row>
    <row r="2023" spans="1:2">
      <c r="A2023" s="588"/>
      <c r="B2023" s="588"/>
    </row>
    <row r="2024" spans="1:2">
      <c r="A2024" s="588"/>
      <c r="B2024" s="588"/>
    </row>
    <row r="2025" spans="1:2">
      <c r="A2025" s="588"/>
      <c r="B2025" s="588"/>
    </row>
    <row r="2026" spans="1:2">
      <c r="A2026" s="588"/>
      <c r="B2026" s="588"/>
    </row>
    <row r="2027" spans="1:2">
      <c r="A2027" s="588"/>
      <c r="B2027" s="588"/>
    </row>
    <row r="2028" spans="1:2">
      <c r="A2028" s="588"/>
      <c r="B2028" s="588"/>
    </row>
    <row r="2029" spans="1:2">
      <c r="A2029" s="588"/>
      <c r="B2029" s="588"/>
    </row>
    <row r="2030" spans="1:2">
      <c r="A2030" s="588"/>
      <c r="B2030" s="588"/>
    </row>
    <row r="2031" spans="1:2">
      <c r="A2031" s="588"/>
      <c r="B2031" s="588"/>
    </row>
    <row r="2032" spans="1:2">
      <c r="A2032" s="588"/>
      <c r="B2032" s="588"/>
    </row>
    <row r="2033" spans="1:2">
      <c r="A2033" s="588"/>
      <c r="B2033" s="588"/>
    </row>
    <row r="2034" spans="1:2">
      <c r="A2034" s="588"/>
      <c r="B2034" s="588"/>
    </row>
    <row r="2035" spans="1:2">
      <c r="A2035" s="588"/>
      <c r="B2035" s="588"/>
    </row>
    <row r="2036" spans="1:2">
      <c r="A2036" s="588"/>
      <c r="B2036" s="588"/>
    </row>
    <row r="2037" spans="1:2">
      <c r="A2037" s="588"/>
      <c r="B2037" s="588"/>
    </row>
    <row r="2038" spans="1:2">
      <c r="A2038" s="588"/>
      <c r="B2038" s="588"/>
    </row>
    <row r="2039" spans="1:2">
      <c r="A2039" s="588"/>
      <c r="B2039" s="588"/>
    </row>
    <row r="2040" spans="1:2">
      <c r="A2040" s="588"/>
      <c r="B2040" s="588"/>
    </row>
    <row r="2041" spans="1:2">
      <c r="A2041" s="588"/>
      <c r="B2041" s="588"/>
    </row>
    <row r="2042" spans="1:2">
      <c r="A2042" s="588"/>
      <c r="B2042" s="588"/>
    </row>
    <row r="2043" spans="1:2">
      <c r="A2043" s="588"/>
      <c r="B2043" s="588"/>
    </row>
    <row r="2044" spans="1:2">
      <c r="A2044" s="588"/>
      <c r="B2044" s="588"/>
    </row>
    <row r="2045" spans="1:2">
      <c r="A2045" s="588"/>
      <c r="B2045" s="588"/>
    </row>
    <row r="2046" spans="1:2">
      <c r="A2046" s="588"/>
      <c r="B2046" s="588"/>
    </row>
    <row r="2047" spans="1:2">
      <c r="A2047" s="588"/>
      <c r="B2047" s="588"/>
    </row>
    <row r="2048" spans="1:2">
      <c r="A2048" s="588"/>
      <c r="B2048" s="588"/>
    </row>
    <row r="2049" spans="1:2">
      <c r="A2049" s="588"/>
      <c r="B2049" s="588"/>
    </row>
    <row r="2050" spans="1:2">
      <c r="A2050" s="588"/>
      <c r="B2050" s="588"/>
    </row>
    <row r="2051" spans="1:2">
      <c r="A2051" s="588"/>
      <c r="B2051" s="588"/>
    </row>
    <row r="2052" spans="1:2">
      <c r="A2052" s="588"/>
      <c r="B2052" s="588"/>
    </row>
    <row r="2053" spans="1:2">
      <c r="A2053" s="588"/>
      <c r="B2053" s="588"/>
    </row>
    <row r="2054" spans="1:2">
      <c r="A2054" s="588"/>
      <c r="B2054" s="588"/>
    </row>
    <row r="2055" spans="1:2">
      <c r="A2055" s="588"/>
      <c r="B2055" s="588"/>
    </row>
    <row r="2056" spans="1:2">
      <c r="A2056" s="588"/>
      <c r="B2056" s="588"/>
    </row>
    <row r="2057" spans="1:2">
      <c r="A2057" s="588"/>
      <c r="B2057" s="588"/>
    </row>
    <row r="2058" spans="1:2">
      <c r="A2058" s="588"/>
      <c r="B2058" s="588"/>
    </row>
    <row r="2059" spans="1:2">
      <c r="A2059" s="588"/>
      <c r="B2059" s="588"/>
    </row>
    <row r="2060" spans="1:2">
      <c r="A2060" s="588"/>
      <c r="B2060" s="588"/>
    </row>
    <row r="2061" spans="1:2">
      <c r="A2061" s="588"/>
      <c r="B2061" s="588"/>
    </row>
    <row r="2062" spans="1:2">
      <c r="A2062" s="588"/>
      <c r="B2062" s="588"/>
    </row>
    <row r="2063" spans="1:2">
      <c r="A2063" s="588"/>
      <c r="B2063" s="588"/>
    </row>
    <row r="2064" spans="1:2">
      <c r="A2064" s="588"/>
      <c r="B2064" s="588"/>
    </row>
    <row r="2065" spans="1:2">
      <c r="A2065" s="588"/>
      <c r="B2065" s="588"/>
    </row>
    <row r="2066" spans="1:2">
      <c r="A2066" s="588"/>
      <c r="B2066" s="588"/>
    </row>
    <row r="2067" spans="1:2">
      <c r="A2067" s="588"/>
      <c r="B2067" s="588"/>
    </row>
    <row r="2068" spans="1:2">
      <c r="A2068" s="588"/>
      <c r="B2068" s="588"/>
    </row>
    <row r="2069" spans="1:2">
      <c r="A2069" s="588"/>
      <c r="B2069" s="588"/>
    </row>
    <row r="2070" spans="1:2">
      <c r="A2070" s="588"/>
      <c r="B2070" s="588"/>
    </row>
    <row r="2071" spans="1:2">
      <c r="A2071" s="588"/>
      <c r="B2071" s="588"/>
    </row>
    <row r="2072" spans="1:2">
      <c r="A2072" s="588"/>
      <c r="B2072" s="588"/>
    </row>
    <row r="2073" spans="1:2">
      <c r="A2073" s="588"/>
      <c r="B2073" s="588"/>
    </row>
    <row r="2074" spans="1:2">
      <c r="A2074" s="588"/>
      <c r="B2074" s="588"/>
    </row>
    <row r="2075" spans="1:2">
      <c r="A2075" s="588"/>
      <c r="B2075" s="588"/>
    </row>
    <row r="2076" spans="1:2">
      <c r="A2076" s="588"/>
      <c r="B2076" s="588"/>
    </row>
    <row r="2077" spans="1:2">
      <c r="A2077" s="588"/>
      <c r="B2077" s="588"/>
    </row>
    <row r="2078" spans="1:2">
      <c r="A2078" s="588"/>
      <c r="B2078" s="588"/>
    </row>
    <row r="2079" spans="1:2">
      <c r="A2079" s="588"/>
      <c r="B2079" s="588"/>
    </row>
    <row r="2080" spans="1:2">
      <c r="A2080" s="588"/>
      <c r="B2080" s="588"/>
    </row>
    <row r="2081" spans="1:2">
      <c r="A2081" s="588"/>
      <c r="B2081" s="588"/>
    </row>
    <row r="2082" spans="1:2">
      <c r="A2082" s="588"/>
      <c r="B2082" s="588"/>
    </row>
    <row r="2083" spans="1:2">
      <c r="A2083" s="588"/>
      <c r="B2083" s="588"/>
    </row>
    <row r="2084" spans="1:2">
      <c r="A2084" s="588"/>
      <c r="B2084" s="588"/>
    </row>
    <row r="2085" spans="1:2">
      <c r="A2085" s="588"/>
      <c r="B2085" s="588"/>
    </row>
    <row r="2086" spans="1:2">
      <c r="A2086" s="588"/>
      <c r="B2086" s="588"/>
    </row>
    <row r="2087" spans="1:2">
      <c r="A2087" s="588"/>
      <c r="B2087" s="588"/>
    </row>
    <row r="2088" spans="1:2">
      <c r="A2088" s="588"/>
      <c r="B2088" s="588"/>
    </row>
    <row r="2089" spans="1:2">
      <c r="A2089" s="588"/>
      <c r="B2089" s="588"/>
    </row>
    <row r="2090" spans="1:2">
      <c r="A2090" s="588"/>
      <c r="B2090" s="588"/>
    </row>
    <row r="2091" spans="1:2">
      <c r="A2091" s="588"/>
      <c r="B2091" s="588"/>
    </row>
    <row r="2092" spans="1:2">
      <c r="A2092" s="588"/>
      <c r="B2092" s="588"/>
    </row>
    <row r="2093" spans="1:2">
      <c r="A2093" s="588"/>
      <c r="B2093" s="588"/>
    </row>
    <row r="2094" spans="1:2">
      <c r="A2094" s="588"/>
      <c r="B2094" s="588"/>
    </row>
    <row r="2095" spans="1:2">
      <c r="A2095" s="588"/>
      <c r="B2095" s="588"/>
    </row>
    <row r="2096" spans="1:2">
      <c r="A2096" s="588"/>
      <c r="B2096" s="588"/>
    </row>
    <row r="2097" spans="1:2">
      <c r="A2097" s="588"/>
      <c r="B2097" s="588"/>
    </row>
    <row r="2098" spans="1:2">
      <c r="A2098" s="588"/>
      <c r="B2098" s="588"/>
    </row>
    <row r="2099" spans="1:2">
      <c r="A2099" s="588"/>
      <c r="B2099" s="588"/>
    </row>
    <row r="2100" spans="1:2">
      <c r="A2100" s="588"/>
      <c r="B2100" s="588"/>
    </row>
    <row r="2101" spans="1:2">
      <c r="A2101" s="588"/>
      <c r="B2101" s="588"/>
    </row>
    <row r="2102" spans="1:2">
      <c r="A2102" s="588"/>
      <c r="B2102" s="588"/>
    </row>
    <row r="2103" spans="1:2">
      <c r="A2103" s="588"/>
      <c r="B2103" s="588"/>
    </row>
    <row r="2104" spans="1:2">
      <c r="A2104" s="588"/>
      <c r="B2104" s="588"/>
    </row>
    <row r="2105" spans="1:2">
      <c r="A2105" s="588"/>
      <c r="B2105" s="588"/>
    </row>
    <row r="2106" spans="1:2">
      <c r="A2106" s="588"/>
      <c r="B2106" s="588"/>
    </row>
    <row r="2107" spans="1:2">
      <c r="A2107" s="588"/>
      <c r="B2107" s="588"/>
    </row>
    <row r="2108" spans="1:2">
      <c r="A2108" s="588"/>
      <c r="B2108" s="588"/>
    </row>
    <row r="2109" spans="1:2">
      <c r="A2109" s="588"/>
      <c r="B2109" s="588"/>
    </row>
    <row r="2110" spans="1:2">
      <c r="A2110" s="588"/>
      <c r="B2110" s="588"/>
    </row>
    <row r="2111" spans="1:2">
      <c r="A2111" s="588"/>
      <c r="B2111" s="588"/>
    </row>
    <row r="2112" spans="1:2">
      <c r="A2112" s="588"/>
      <c r="B2112" s="588"/>
    </row>
    <row r="2113" spans="1:2">
      <c r="A2113" s="588"/>
      <c r="B2113" s="588"/>
    </row>
    <row r="2114" spans="1:2">
      <c r="A2114" s="588"/>
      <c r="B2114" s="588"/>
    </row>
    <row r="2115" spans="1:2">
      <c r="A2115" s="588"/>
      <c r="B2115" s="588"/>
    </row>
    <row r="2116" spans="1:2">
      <c r="A2116" s="588"/>
      <c r="B2116" s="588"/>
    </row>
    <row r="2117" spans="1:2">
      <c r="A2117" s="588"/>
      <c r="B2117" s="588"/>
    </row>
    <row r="2118" spans="1:2">
      <c r="A2118" s="588"/>
      <c r="B2118" s="588"/>
    </row>
    <row r="2119" spans="1:2">
      <c r="A2119" s="588"/>
      <c r="B2119" s="588"/>
    </row>
    <row r="2120" spans="1:2">
      <c r="A2120" s="588"/>
      <c r="B2120" s="588"/>
    </row>
    <row r="2121" spans="1:2">
      <c r="A2121" s="588"/>
      <c r="B2121" s="588"/>
    </row>
    <row r="2122" spans="1:2">
      <c r="A2122" s="588"/>
      <c r="B2122" s="588"/>
    </row>
    <row r="2123" spans="1:2">
      <c r="A2123" s="588"/>
      <c r="B2123" s="588"/>
    </row>
    <row r="2124" spans="1:2">
      <c r="A2124" s="588"/>
      <c r="B2124" s="588"/>
    </row>
    <row r="2125" spans="1:2">
      <c r="A2125" s="588"/>
      <c r="B2125" s="588"/>
    </row>
    <row r="2126" spans="1:2">
      <c r="A2126" s="588"/>
      <c r="B2126" s="588"/>
    </row>
    <row r="2127" spans="1:2">
      <c r="A2127" s="588"/>
      <c r="B2127" s="588"/>
    </row>
    <row r="2128" spans="1:2">
      <c r="A2128" s="588"/>
      <c r="B2128" s="588"/>
    </row>
    <row r="2129" spans="1:2">
      <c r="A2129" s="588"/>
      <c r="B2129" s="588"/>
    </row>
    <row r="2130" spans="1:2">
      <c r="A2130" s="588"/>
      <c r="B2130" s="588"/>
    </row>
    <row r="2131" spans="1:2">
      <c r="A2131" s="588"/>
      <c r="B2131" s="588"/>
    </row>
    <row r="2132" spans="1:2">
      <c r="A2132" s="588"/>
      <c r="B2132" s="588"/>
    </row>
    <row r="2133" spans="1:2">
      <c r="A2133" s="588"/>
      <c r="B2133" s="588"/>
    </row>
    <row r="2134" spans="1:2">
      <c r="A2134" s="588"/>
      <c r="B2134" s="588"/>
    </row>
    <row r="2135" spans="1:2">
      <c r="A2135" s="588"/>
      <c r="B2135" s="588"/>
    </row>
    <row r="2136" spans="1:2">
      <c r="A2136" s="588"/>
      <c r="B2136" s="588"/>
    </row>
    <row r="2137" spans="1:2">
      <c r="A2137" s="588"/>
      <c r="B2137" s="588"/>
    </row>
    <row r="2138" spans="1:2">
      <c r="A2138" s="588"/>
      <c r="B2138" s="588"/>
    </row>
    <row r="2139" spans="1:2">
      <c r="A2139" s="588"/>
      <c r="B2139" s="588"/>
    </row>
    <row r="2140" spans="1:2">
      <c r="A2140" s="588"/>
      <c r="B2140" s="588"/>
    </row>
    <row r="2141" spans="1:2">
      <c r="A2141" s="588"/>
      <c r="B2141" s="588"/>
    </row>
    <row r="2142" spans="1:2">
      <c r="A2142" s="588"/>
      <c r="B2142" s="588"/>
    </row>
    <row r="2143" spans="1:2">
      <c r="A2143" s="588"/>
      <c r="B2143" s="588"/>
    </row>
    <row r="2144" spans="1:2">
      <c r="A2144" s="588"/>
      <c r="B2144" s="588"/>
    </row>
    <row r="2145" spans="1:2">
      <c r="A2145" s="588"/>
      <c r="B2145" s="588"/>
    </row>
    <row r="2146" spans="1:2">
      <c r="A2146" s="588"/>
      <c r="B2146" s="588"/>
    </row>
    <row r="2147" spans="1:2">
      <c r="A2147" s="588"/>
      <c r="B2147" s="588"/>
    </row>
    <row r="2148" spans="1:2">
      <c r="A2148" s="588"/>
      <c r="B2148" s="588"/>
    </row>
    <row r="2149" spans="1:2">
      <c r="A2149" s="588"/>
      <c r="B2149" s="588"/>
    </row>
    <row r="2150" spans="1:2">
      <c r="A2150" s="588"/>
      <c r="B2150" s="588"/>
    </row>
    <row r="2151" spans="1:2">
      <c r="A2151" s="588"/>
      <c r="B2151" s="588"/>
    </row>
    <row r="2152" spans="1:2">
      <c r="A2152" s="588"/>
      <c r="B2152" s="588"/>
    </row>
    <row r="2153" spans="1:2">
      <c r="A2153" s="588"/>
      <c r="B2153" s="588"/>
    </row>
    <row r="2154" spans="1:2">
      <c r="A2154" s="588"/>
      <c r="B2154" s="588"/>
    </row>
    <row r="2155" spans="1:2">
      <c r="A2155" s="588"/>
      <c r="B2155" s="588"/>
    </row>
    <row r="2156" spans="1:2">
      <c r="A2156" s="588"/>
      <c r="B2156" s="588"/>
    </row>
    <row r="2157" spans="1:2">
      <c r="A2157" s="588"/>
      <c r="B2157" s="588"/>
    </row>
    <row r="2158" spans="1:2">
      <c r="A2158" s="588"/>
      <c r="B2158" s="588"/>
    </row>
    <row r="2159" spans="1:2">
      <c r="A2159" s="588"/>
      <c r="B2159" s="588"/>
    </row>
    <row r="2160" spans="1:2">
      <c r="A2160" s="588"/>
      <c r="B2160" s="588"/>
    </row>
    <row r="2161" spans="1:2">
      <c r="A2161" s="588"/>
      <c r="B2161" s="588"/>
    </row>
    <row r="2162" spans="1:2">
      <c r="A2162" s="588"/>
      <c r="B2162" s="588"/>
    </row>
    <row r="2163" spans="1:2">
      <c r="A2163" s="588"/>
      <c r="B2163" s="588"/>
    </row>
    <row r="2164" spans="1:2">
      <c r="A2164" s="588"/>
      <c r="B2164" s="588"/>
    </row>
    <row r="2165" spans="1:2">
      <c r="A2165" s="588"/>
      <c r="B2165" s="588"/>
    </row>
    <row r="2166" spans="1:2">
      <c r="A2166" s="588"/>
      <c r="B2166" s="588"/>
    </row>
    <row r="2167" spans="1:2">
      <c r="A2167" s="588"/>
      <c r="B2167" s="588"/>
    </row>
    <row r="2168" spans="1:2">
      <c r="A2168" s="588"/>
      <c r="B2168" s="588"/>
    </row>
    <row r="2169" spans="1:2">
      <c r="A2169" s="588"/>
      <c r="B2169" s="588"/>
    </row>
    <row r="2170" spans="1:2">
      <c r="A2170" s="588"/>
      <c r="B2170" s="588"/>
    </row>
    <row r="2171" spans="1:2">
      <c r="A2171" s="588"/>
      <c r="B2171" s="588"/>
    </row>
    <row r="2172" spans="1:2">
      <c r="A2172" s="588"/>
      <c r="B2172" s="588"/>
    </row>
    <row r="2173" spans="1:2">
      <c r="A2173" s="588"/>
      <c r="B2173" s="588"/>
    </row>
    <row r="2174" spans="1:2">
      <c r="A2174" s="588"/>
      <c r="B2174" s="588"/>
    </row>
    <row r="2175" spans="1:2">
      <c r="A2175" s="588"/>
      <c r="B2175" s="588"/>
    </row>
    <row r="2176" spans="1:2">
      <c r="A2176" s="588"/>
      <c r="B2176" s="588"/>
    </row>
    <row r="2177" spans="1:2">
      <c r="A2177" s="588"/>
      <c r="B2177" s="588"/>
    </row>
    <row r="2178" spans="1:2">
      <c r="A2178" s="588"/>
      <c r="B2178" s="588"/>
    </row>
    <row r="2179" spans="1:2">
      <c r="A2179" s="588"/>
      <c r="B2179" s="588"/>
    </row>
    <row r="2180" spans="1:2">
      <c r="A2180" s="588"/>
      <c r="B2180" s="588"/>
    </row>
    <row r="2181" spans="1:2">
      <c r="A2181" s="588"/>
      <c r="B2181" s="588"/>
    </row>
    <row r="2182" spans="1:2">
      <c r="A2182" s="588"/>
      <c r="B2182" s="588"/>
    </row>
    <row r="2183" spans="1:2">
      <c r="A2183" s="588"/>
      <c r="B2183" s="588"/>
    </row>
    <row r="2184" spans="1:2">
      <c r="A2184" s="588"/>
      <c r="B2184" s="588"/>
    </row>
    <row r="2185" spans="1:2">
      <c r="A2185" s="588"/>
      <c r="B2185" s="588"/>
    </row>
    <row r="2186" spans="1:2">
      <c r="A2186" s="588"/>
      <c r="B2186" s="588"/>
    </row>
    <row r="2187" spans="1:2">
      <c r="A2187" s="588"/>
      <c r="B2187" s="588"/>
    </row>
    <row r="2188" spans="1:2">
      <c r="A2188" s="588"/>
      <c r="B2188" s="588"/>
    </row>
    <row r="2189" spans="1:2">
      <c r="A2189" s="588"/>
      <c r="B2189" s="588"/>
    </row>
    <row r="2190" spans="1:2">
      <c r="A2190" s="588"/>
      <c r="B2190" s="588"/>
    </row>
    <row r="2191" spans="1:2">
      <c r="A2191" s="588"/>
      <c r="B2191" s="588"/>
    </row>
    <row r="2192" spans="1:2">
      <c r="A2192" s="588"/>
      <c r="B2192" s="588"/>
    </row>
    <row r="2193" spans="1:2">
      <c r="A2193" s="588"/>
      <c r="B2193" s="588"/>
    </row>
    <row r="2194" spans="1:2">
      <c r="A2194" s="588"/>
      <c r="B2194" s="588"/>
    </row>
    <row r="2195" spans="1:2">
      <c r="A2195" s="588"/>
      <c r="B2195" s="588"/>
    </row>
    <row r="2196" spans="1:2">
      <c r="A2196" s="588"/>
      <c r="B2196" s="588"/>
    </row>
    <row r="2197" spans="1:2">
      <c r="A2197" s="588"/>
      <c r="B2197" s="588"/>
    </row>
    <row r="2198" spans="1:2">
      <c r="A2198" s="588"/>
      <c r="B2198" s="588"/>
    </row>
    <row r="2199" spans="1:2">
      <c r="A2199" s="588"/>
      <c r="B2199" s="588"/>
    </row>
    <row r="2200" spans="1:2">
      <c r="A2200" s="588"/>
      <c r="B2200" s="588"/>
    </row>
    <row r="2201" spans="1:2">
      <c r="A2201" s="588"/>
      <c r="B2201" s="588"/>
    </row>
    <row r="2202" spans="1:2">
      <c r="A2202" s="588"/>
      <c r="B2202" s="588"/>
    </row>
    <row r="2203" spans="1:2">
      <c r="A2203" s="588"/>
      <c r="B2203" s="588"/>
    </row>
    <row r="2204" spans="1:2">
      <c r="A2204" s="588"/>
      <c r="B2204" s="588"/>
    </row>
    <row r="2205" spans="1:2">
      <c r="A2205" s="588"/>
      <c r="B2205" s="588"/>
    </row>
    <row r="2206" spans="1:2">
      <c r="A2206" s="588"/>
      <c r="B2206" s="588"/>
    </row>
    <row r="2207" spans="1:2">
      <c r="A2207" s="588"/>
      <c r="B2207" s="588"/>
    </row>
    <row r="2208" spans="1:2">
      <c r="A2208" s="588"/>
      <c r="B2208" s="588"/>
    </row>
    <row r="2209" spans="1:2">
      <c r="A2209" s="588"/>
      <c r="B2209" s="588"/>
    </row>
    <row r="2210" spans="1:2">
      <c r="A2210" s="588"/>
      <c r="B2210" s="588"/>
    </row>
    <row r="2211" spans="1:2">
      <c r="A2211" s="588"/>
      <c r="B2211" s="588"/>
    </row>
    <row r="2212" spans="1:2">
      <c r="A2212" s="588"/>
      <c r="B2212" s="588"/>
    </row>
    <row r="2213" spans="1:2">
      <c r="A2213" s="588"/>
      <c r="B2213" s="588"/>
    </row>
    <row r="2214" spans="1:2">
      <c r="A2214" s="588"/>
      <c r="B2214" s="588"/>
    </row>
    <row r="2215" spans="1:2">
      <c r="A2215" s="588"/>
      <c r="B2215" s="588"/>
    </row>
    <row r="2216" spans="1:2">
      <c r="A2216" s="588"/>
      <c r="B2216" s="588"/>
    </row>
    <row r="2217" spans="1:2">
      <c r="A2217" s="588"/>
      <c r="B2217" s="588"/>
    </row>
    <row r="2218" spans="1:2">
      <c r="A2218" s="588"/>
      <c r="B2218" s="588"/>
    </row>
    <row r="2219" spans="1:2">
      <c r="A2219" s="588"/>
      <c r="B2219" s="588"/>
    </row>
    <row r="2220" spans="1:2">
      <c r="A2220" s="588"/>
      <c r="B2220" s="588"/>
    </row>
    <row r="2221" spans="1:2">
      <c r="A2221" s="588"/>
      <c r="B2221" s="588"/>
    </row>
    <row r="2222" spans="1:2">
      <c r="A2222" s="588"/>
      <c r="B2222" s="588"/>
    </row>
    <row r="2223" spans="1:2">
      <c r="A2223" s="588"/>
      <c r="B2223" s="588"/>
    </row>
    <row r="2224" spans="1:2">
      <c r="A2224" s="588"/>
      <c r="B2224" s="588"/>
    </row>
    <row r="2225" spans="1:2">
      <c r="A2225" s="588"/>
      <c r="B2225" s="588"/>
    </row>
    <row r="2226" spans="1:2">
      <c r="A2226" s="588"/>
      <c r="B2226" s="588"/>
    </row>
    <row r="2227" spans="1:2">
      <c r="A2227" s="588"/>
      <c r="B2227" s="588"/>
    </row>
    <row r="2228" spans="1:2">
      <c r="A2228" s="588"/>
      <c r="B2228" s="588"/>
    </row>
    <row r="2229" spans="1:2">
      <c r="A2229" s="588"/>
      <c r="B2229" s="588"/>
    </row>
    <row r="2230" spans="1:2">
      <c r="A2230" s="588"/>
      <c r="B2230" s="588"/>
    </row>
    <row r="2231" spans="1:2">
      <c r="A2231" s="588"/>
      <c r="B2231" s="588"/>
    </row>
    <row r="2232" spans="1:2">
      <c r="A2232" s="588"/>
      <c r="B2232" s="588"/>
    </row>
    <row r="2233" spans="1:2">
      <c r="A2233" s="588"/>
      <c r="B2233" s="588"/>
    </row>
    <row r="2234" spans="1:2">
      <c r="A2234" s="588"/>
      <c r="B2234" s="588"/>
    </row>
    <row r="2235" spans="1:2">
      <c r="A2235" s="588"/>
      <c r="B2235" s="588"/>
    </row>
    <row r="2236" spans="1:2">
      <c r="A2236" s="588"/>
      <c r="B2236" s="588"/>
    </row>
    <row r="2237" spans="1:2">
      <c r="A2237" s="588"/>
      <c r="B2237" s="588"/>
    </row>
    <row r="2238" spans="1:2">
      <c r="A2238" s="588"/>
      <c r="B2238" s="588"/>
    </row>
    <row r="2239" spans="1:2">
      <c r="A2239" s="588"/>
      <c r="B2239" s="588"/>
    </row>
    <row r="2240" spans="1:2">
      <c r="A2240" s="588"/>
      <c r="B2240" s="588"/>
    </row>
    <row r="2241" spans="1:2">
      <c r="A2241" s="588"/>
      <c r="B2241" s="588"/>
    </row>
    <row r="2242" spans="1:2">
      <c r="A2242" s="588"/>
      <c r="B2242" s="588"/>
    </row>
    <row r="2243" spans="1:2">
      <c r="A2243" s="588"/>
      <c r="B2243" s="588"/>
    </row>
    <row r="2244" spans="1:2">
      <c r="A2244" s="588"/>
      <c r="B2244" s="588"/>
    </row>
    <row r="2245" spans="1:2">
      <c r="A2245" s="588"/>
      <c r="B2245" s="588"/>
    </row>
    <row r="2246" spans="1:2">
      <c r="A2246" s="588"/>
      <c r="B2246" s="588"/>
    </row>
    <row r="2247" spans="1:2">
      <c r="A2247" s="588"/>
      <c r="B2247" s="588"/>
    </row>
    <row r="2248" spans="1:2">
      <c r="A2248" s="588"/>
      <c r="B2248" s="588"/>
    </row>
    <row r="2249" spans="1:2">
      <c r="A2249" s="588"/>
      <c r="B2249" s="588"/>
    </row>
    <row r="2250" spans="1:2">
      <c r="A2250" s="588"/>
      <c r="B2250" s="588"/>
    </row>
    <row r="2251" spans="1:2">
      <c r="A2251" s="588"/>
      <c r="B2251" s="588"/>
    </row>
    <row r="2252" spans="1:2">
      <c r="A2252" s="588"/>
      <c r="B2252" s="588"/>
    </row>
    <row r="2253" spans="1:2">
      <c r="A2253" s="588"/>
      <c r="B2253" s="588"/>
    </row>
    <row r="2254" spans="1:2">
      <c r="A2254" s="588"/>
      <c r="B2254" s="588"/>
    </row>
    <row r="2255" spans="1:2">
      <c r="A2255" s="588"/>
      <c r="B2255" s="588"/>
    </row>
    <row r="2256" spans="1:2">
      <c r="A2256" s="588"/>
      <c r="B2256" s="588"/>
    </row>
    <row r="2257" spans="1:2">
      <c r="A2257" s="588"/>
      <c r="B2257" s="588"/>
    </row>
    <row r="2258" spans="1:2">
      <c r="A2258" s="588"/>
      <c r="B2258" s="588"/>
    </row>
    <row r="2259" spans="1:2">
      <c r="A2259" s="588"/>
      <c r="B2259" s="588"/>
    </row>
    <row r="2260" spans="1:2">
      <c r="A2260" s="588"/>
      <c r="B2260" s="588"/>
    </row>
    <row r="2261" spans="1:2">
      <c r="A2261" s="588"/>
      <c r="B2261" s="588"/>
    </row>
    <row r="2262" spans="1:2">
      <c r="A2262" s="588"/>
      <c r="B2262" s="588"/>
    </row>
    <row r="2263" spans="1:2">
      <c r="A2263" s="588"/>
      <c r="B2263" s="588"/>
    </row>
    <row r="2264" spans="1:2">
      <c r="A2264" s="588"/>
      <c r="B2264" s="588"/>
    </row>
    <row r="2265" spans="1:2">
      <c r="A2265" s="588"/>
      <c r="B2265" s="588"/>
    </row>
    <row r="2266" spans="1:2">
      <c r="A2266" s="588"/>
      <c r="B2266" s="588"/>
    </row>
    <row r="2267" spans="1:2">
      <c r="A2267" s="588"/>
      <c r="B2267" s="588"/>
    </row>
    <row r="2268" spans="1:2">
      <c r="A2268" s="588"/>
      <c r="B2268" s="588"/>
    </row>
    <row r="2269" spans="1:2">
      <c r="A2269" s="588"/>
      <c r="B2269" s="588"/>
    </row>
    <row r="2270" spans="1:2">
      <c r="A2270" s="588"/>
      <c r="B2270" s="588"/>
    </row>
    <row r="2271" spans="1:2">
      <c r="A2271" s="588"/>
      <c r="B2271" s="588"/>
    </row>
    <row r="2272" spans="1:2">
      <c r="A2272" s="588"/>
      <c r="B2272" s="588"/>
    </row>
    <row r="2273" spans="1:2">
      <c r="A2273" s="588"/>
      <c r="B2273" s="588"/>
    </row>
    <row r="2274" spans="1:2">
      <c r="A2274" s="588"/>
      <c r="B2274" s="588"/>
    </row>
    <row r="2275" spans="1:2">
      <c r="A2275" s="588"/>
      <c r="B2275" s="588"/>
    </row>
    <row r="2276" spans="1:2">
      <c r="A2276" s="588"/>
      <c r="B2276" s="588"/>
    </row>
    <row r="2277" spans="1:2">
      <c r="A2277" s="588"/>
      <c r="B2277" s="588"/>
    </row>
    <row r="2278" spans="1:2">
      <c r="A2278" s="588"/>
      <c r="B2278" s="588"/>
    </row>
    <row r="2279" spans="1:2">
      <c r="A2279" s="588"/>
      <c r="B2279" s="588"/>
    </row>
    <row r="2280" spans="1:2">
      <c r="A2280" s="588"/>
      <c r="B2280" s="588"/>
    </row>
    <row r="2281" spans="1:2">
      <c r="A2281" s="588"/>
      <c r="B2281" s="588"/>
    </row>
    <row r="2282" spans="1:2">
      <c r="A2282" s="588"/>
      <c r="B2282" s="588"/>
    </row>
    <row r="2283" spans="1:2">
      <c r="A2283" s="588"/>
      <c r="B2283" s="588"/>
    </row>
    <row r="2284" spans="1:2">
      <c r="A2284" s="588"/>
      <c r="B2284" s="588"/>
    </row>
    <row r="2285" spans="1:2">
      <c r="A2285" s="588"/>
      <c r="B2285" s="588"/>
    </row>
    <row r="2286" spans="1:2">
      <c r="A2286" s="588"/>
      <c r="B2286" s="588"/>
    </row>
    <row r="2287" spans="1:2">
      <c r="A2287" s="588"/>
      <c r="B2287" s="588"/>
    </row>
    <row r="2288" spans="1:2">
      <c r="A2288" s="588"/>
      <c r="B2288" s="588"/>
    </row>
    <row r="2289" spans="1:2">
      <c r="A2289" s="588"/>
      <c r="B2289" s="588"/>
    </row>
    <row r="2290" spans="1:2">
      <c r="A2290" s="588"/>
      <c r="B2290" s="588"/>
    </row>
    <row r="2291" spans="1:2">
      <c r="A2291" s="588"/>
      <c r="B2291" s="588"/>
    </row>
    <row r="2292" spans="1:2">
      <c r="A2292" s="588"/>
      <c r="B2292" s="588"/>
    </row>
    <row r="2293" spans="1:2">
      <c r="A2293" s="588"/>
      <c r="B2293" s="588"/>
    </row>
    <row r="2294" spans="1:2">
      <c r="A2294" s="588"/>
      <c r="B2294" s="588"/>
    </row>
    <row r="2295" spans="1:2">
      <c r="A2295" s="588"/>
      <c r="B2295" s="588"/>
    </row>
    <row r="2296" spans="1:2">
      <c r="A2296" s="588"/>
      <c r="B2296" s="588"/>
    </row>
    <row r="2297" spans="1:2">
      <c r="A2297" s="588"/>
      <c r="B2297" s="588"/>
    </row>
    <row r="2298" spans="1:2">
      <c r="A2298" s="588"/>
      <c r="B2298" s="588"/>
    </row>
    <row r="2299" spans="1:2">
      <c r="A2299" s="588"/>
      <c r="B2299" s="588"/>
    </row>
    <row r="2300" spans="1:2">
      <c r="A2300" s="588"/>
      <c r="B2300" s="588"/>
    </row>
    <row r="2301" spans="1:2">
      <c r="A2301" s="588"/>
      <c r="B2301" s="588"/>
    </row>
    <row r="2302" spans="1:2">
      <c r="A2302" s="588"/>
      <c r="B2302" s="588"/>
    </row>
    <row r="2303" spans="1:2">
      <c r="A2303" s="588"/>
      <c r="B2303" s="588"/>
    </row>
    <row r="2304" spans="1:2">
      <c r="A2304" s="588"/>
      <c r="B2304" s="588"/>
    </row>
    <row r="2305" spans="1:2">
      <c r="A2305" s="588"/>
      <c r="B2305" s="588"/>
    </row>
    <row r="2306" spans="1:2">
      <c r="A2306" s="588"/>
      <c r="B2306" s="588"/>
    </row>
    <row r="2307" spans="1:2">
      <c r="A2307" s="588"/>
      <c r="B2307" s="588"/>
    </row>
    <row r="2308" spans="1:2">
      <c r="A2308" s="588"/>
      <c r="B2308" s="588"/>
    </row>
    <row r="2309" spans="1:2">
      <c r="A2309" s="588"/>
      <c r="B2309" s="588"/>
    </row>
    <row r="2310" spans="1:2">
      <c r="A2310" s="588"/>
      <c r="B2310" s="588"/>
    </row>
    <row r="2311" spans="1:2">
      <c r="A2311" s="588"/>
      <c r="B2311" s="588"/>
    </row>
    <row r="2312" spans="1:2">
      <c r="A2312" s="588"/>
      <c r="B2312" s="588"/>
    </row>
    <row r="2313" spans="1:2">
      <c r="A2313" s="588"/>
      <c r="B2313" s="588"/>
    </row>
    <row r="2314" spans="1:2">
      <c r="A2314" s="588"/>
      <c r="B2314" s="588"/>
    </row>
    <row r="2315" spans="1:2">
      <c r="A2315" s="588"/>
      <c r="B2315" s="588"/>
    </row>
    <row r="2316" spans="1:2">
      <c r="A2316" s="588"/>
      <c r="B2316" s="588"/>
    </row>
    <row r="2317" spans="1:2">
      <c r="A2317" s="588"/>
      <c r="B2317" s="588"/>
    </row>
    <row r="2318" spans="1:2">
      <c r="A2318" s="588"/>
      <c r="B2318" s="588"/>
    </row>
    <row r="2319" spans="1:2">
      <c r="A2319" s="588"/>
      <c r="B2319" s="588"/>
    </row>
    <row r="2320" spans="1:2">
      <c r="A2320" s="588"/>
      <c r="B2320" s="588"/>
    </row>
    <row r="2321" spans="1:2">
      <c r="A2321" s="588"/>
      <c r="B2321" s="588"/>
    </row>
    <row r="2322" spans="1:2">
      <c r="A2322" s="588"/>
      <c r="B2322" s="588"/>
    </row>
    <row r="2323" spans="1:2">
      <c r="A2323" s="588"/>
      <c r="B2323" s="588"/>
    </row>
    <row r="2324" spans="1:2">
      <c r="A2324" s="588"/>
      <c r="B2324" s="588"/>
    </row>
    <row r="2325" spans="1:2">
      <c r="A2325" s="588"/>
      <c r="B2325" s="588"/>
    </row>
    <row r="2326" spans="1:2">
      <c r="A2326" s="588"/>
      <c r="B2326" s="588"/>
    </row>
    <row r="2327" spans="1:2">
      <c r="A2327" s="588"/>
      <c r="B2327" s="588"/>
    </row>
    <row r="2328" spans="1:2">
      <c r="A2328" s="588"/>
      <c r="B2328" s="588"/>
    </row>
    <row r="2329" spans="1:2">
      <c r="A2329" s="588"/>
      <c r="B2329" s="588"/>
    </row>
    <row r="2330" spans="1:2">
      <c r="A2330" s="588"/>
      <c r="B2330" s="588"/>
    </row>
    <row r="2331" spans="1:2">
      <c r="A2331" s="588"/>
      <c r="B2331" s="588"/>
    </row>
    <row r="2332" spans="1:2">
      <c r="A2332" s="588"/>
      <c r="B2332" s="588"/>
    </row>
    <row r="2333" spans="1:2">
      <c r="A2333" s="588"/>
      <c r="B2333" s="588"/>
    </row>
    <row r="2334" spans="1:2">
      <c r="A2334" s="588"/>
      <c r="B2334" s="588"/>
    </row>
    <row r="2335" spans="1:2">
      <c r="A2335" s="588"/>
      <c r="B2335" s="588"/>
    </row>
    <row r="2336" spans="1:2">
      <c r="A2336" s="588"/>
      <c r="B2336" s="588"/>
    </row>
    <row r="2337" spans="1:2">
      <c r="A2337" s="588"/>
      <c r="B2337" s="588"/>
    </row>
    <row r="2338" spans="1:2">
      <c r="A2338" s="588"/>
      <c r="B2338" s="588"/>
    </row>
    <row r="2339" spans="1:2">
      <c r="A2339" s="588"/>
      <c r="B2339" s="588"/>
    </row>
    <row r="2340" spans="1:2">
      <c r="A2340" s="588"/>
      <c r="B2340" s="588"/>
    </row>
    <row r="2341" spans="1:2">
      <c r="A2341" s="588"/>
      <c r="B2341" s="588"/>
    </row>
    <row r="2342" spans="1:2">
      <c r="A2342" s="588"/>
      <c r="B2342" s="588"/>
    </row>
    <row r="2343" spans="1:2">
      <c r="A2343" s="588"/>
      <c r="B2343" s="588"/>
    </row>
    <row r="2344" spans="1:2">
      <c r="A2344" s="588"/>
      <c r="B2344" s="588"/>
    </row>
    <row r="2345" spans="1:2">
      <c r="A2345" s="588"/>
      <c r="B2345" s="588"/>
    </row>
    <row r="2346" spans="1:2">
      <c r="A2346" s="588"/>
      <c r="B2346" s="588"/>
    </row>
    <row r="2347" spans="1:2">
      <c r="A2347" s="588"/>
      <c r="B2347" s="588"/>
    </row>
    <row r="2348" spans="1:2">
      <c r="A2348" s="588"/>
      <c r="B2348" s="588"/>
    </row>
    <row r="2349" spans="1:2">
      <c r="A2349" s="588"/>
      <c r="B2349" s="588"/>
    </row>
    <row r="2350" spans="1:2">
      <c r="A2350" s="588"/>
      <c r="B2350" s="588"/>
    </row>
    <row r="2351" spans="1:2">
      <c r="A2351" s="588"/>
      <c r="B2351" s="588"/>
    </row>
    <row r="2352" spans="1:2">
      <c r="A2352" s="588"/>
      <c r="B2352" s="588"/>
    </row>
    <row r="2353" spans="1:2">
      <c r="A2353" s="588"/>
      <c r="B2353" s="588"/>
    </row>
    <row r="2354" spans="1:2">
      <c r="A2354" s="588"/>
      <c r="B2354" s="588"/>
    </row>
    <row r="2355" spans="1:2">
      <c r="A2355" s="588"/>
      <c r="B2355" s="588"/>
    </row>
    <row r="2356" spans="1:2">
      <c r="A2356" s="588"/>
      <c r="B2356" s="588"/>
    </row>
    <row r="2357" spans="1:2">
      <c r="A2357" s="588"/>
      <c r="B2357" s="588"/>
    </row>
    <row r="2358" spans="1:2">
      <c r="A2358" s="588"/>
      <c r="B2358" s="588"/>
    </row>
    <row r="2359" spans="1:2">
      <c r="A2359" s="588"/>
      <c r="B2359" s="588"/>
    </row>
    <row r="2360" spans="1:2">
      <c r="A2360" s="588"/>
      <c r="B2360" s="588"/>
    </row>
    <row r="2361" spans="1:2">
      <c r="A2361" s="588"/>
      <c r="B2361" s="588"/>
    </row>
    <row r="2362" spans="1:2">
      <c r="A2362" s="588"/>
      <c r="B2362" s="588"/>
    </row>
    <row r="2363" spans="1:2">
      <c r="A2363" s="588"/>
      <c r="B2363" s="588"/>
    </row>
    <row r="2364" spans="1:2">
      <c r="A2364" s="588"/>
      <c r="B2364" s="588"/>
    </row>
    <row r="2365" spans="1:2">
      <c r="A2365" s="588"/>
      <c r="B2365" s="588"/>
    </row>
    <row r="2366" spans="1:2">
      <c r="A2366" s="588"/>
      <c r="B2366" s="588"/>
    </row>
    <row r="2367" spans="1:2">
      <c r="A2367" s="588"/>
      <c r="B2367" s="588"/>
    </row>
    <row r="2368" spans="1:2">
      <c r="A2368" s="588"/>
      <c r="B2368" s="588"/>
    </row>
    <row r="2369" spans="1:2">
      <c r="A2369" s="588"/>
      <c r="B2369" s="588"/>
    </row>
    <row r="2370" spans="1:2">
      <c r="A2370" s="588"/>
      <c r="B2370" s="588"/>
    </row>
    <row r="2371" spans="1:2">
      <c r="A2371" s="588"/>
      <c r="B2371" s="588"/>
    </row>
    <row r="2372" spans="1:2">
      <c r="A2372" s="588"/>
      <c r="B2372" s="588"/>
    </row>
    <row r="2373" spans="1:2">
      <c r="A2373" s="588"/>
      <c r="B2373" s="588"/>
    </row>
    <row r="2374" spans="1:2">
      <c r="A2374" s="588"/>
      <c r="B2374" s="588"/>
    </row>
    <row r="2375" spans="1:2">
      <c r="A2375" s="588"/>
      <c r="B2375" s="588"/>
    </row>
    <row r="2376" spans="1:2">
      <c r="A2376" s="588"/>
      <c r="B2376" s="588"/>
    </row>
    <row r="2377" spans="1:2">
      <c r="A2377" s="588"/>
      <c r="B2377" s="588"/>
    </row>
    <row r="2378" spans="1:2">
      <c r="A2378" s="588"/>
      <c r="B2378" s="588"/>
    </row>
    <row r="2379" spans="1:2">
      <c r="A2379" s="588"/>
      <c r="B2379" s="588"/>
    </row>
    <row r="2380" spans="1:2">
      <c r="A2380" s="588"/>
      <c r="B2380" s="588"/>
    </row>
    <row r="2381" spans="1:2">
      <c r="A2381" s="588"/>
      <c r="B2381" s="588"/>
    </row>
    <row r="2382" spans="1:2">
      <c r="A2382" s="588"/>
      <c r="B2382" s="588"/>
    </row>
    <row r="2383" spans="1:2">
      <c r="A2383" s="588"/>
      <c r="B2383" s="588"/>
    </row>
    <row r="2384" spans="1:2">
      <c r="A2384" s="588"/>
      <c r="B2384" s="588"/>
    </row>
    <row r="2385" spans="1:2">
      <c r="A2385" s="588"/>
      <c r="B2385" s="588"/>
    </row>
    <row r="2386" spans="1:2">
      <c r="A2386" s="588"/>
      <c r="B2386" s="588"/>
    </row>
    <row r="2387" spans="1:2">
      <c r="A2387" s="588"/>
      <c r="B2387" s="588"/>
    </row>
    <row r="2388" spans="1:2">
      <c r="A2388" s="588"/>
      <c r="B2388" s="588"/>
    </row>
    <row r="2389" spans="1:2">
      <c r="A2389" s="588"/>
      <c r="B2389" s="588"/>
    </row>
    <row r="2390" spans="1:2">
      <c r="A2390" s="588"/>
      <c r="B2390" s="588"/>
    </row>
    <row r="2391" spans="1:2">
      <c r="A2391" s="588"/>
      <c r="B2391" s="588"/>
    </row>
    <row r="2392" spans="1:2">
      <c r="A2392" s="588"/>
      <c r="B2392" s="588"/>
    </row>
    <row r="2393" spans="1:2">
      <c r="A2393" s="588"/>
      <c r="B2393" s="588"/>
    </row>
    <row r="2394" spans="1:2">
      <c r="A2394" s="588"/>
      <c r="B2394" s="588"/>
    </row>
    <row r="2395" spans="1:2">
      <c r="A2395" s="588"/>
      <c r="B2395" s="588"/>
    </row>
    <row r="2396" spans="1:2">
      <c r="A2396" s="588"/>
      <c r="B2396" s="588"/>
    </row>
    <row r="2397" spans="1:2">
      <c r="A2397" s="588"/>
      <c r="B2397" s="588"/>
    </row>
    <row r="2398" spans="1:2">
      <c r="A2398" s="588"/>
      <c r="B2398" s="588"/>
    </row>
    <row r="2399" spans="1:2">
      <c r="A2399" s="588"/>
      <c r="B2399" s="588"/>
    </row>
    <row r="2400" spans="1:2">
      <c r="A2400" s="588"/>
      <c r="B2400" s="588"/>
    </row>
    <row r="2401" spans="1:2">
      <c r="A2401" s="588"/>
      <c r="B2401" s="588"/>
    </row>
    <row r="2402" spans="1:2">
      <c r="A2402" s="588"/>
      <c r="B2402" s="588"/>
    </row>
    <row r="2403" spans="1:2">
      <c r="A2403" s="588"/>
      <c r="B2403" s="588"/>
    </row>
    <row r="2404" spans="1:2">
      <c r="A2404" s="588"/>
      <c r="B2404" s="588"/>
    </row>
    <row r="2405" spans="1:2">
      <c r="A2405" s="588"/>
      <c r="B2405" s="588"/>
    </row>
    <row r="2406" spans="1:2">
      <c r="A2406" s="588"/>
      <c r="B2406" s="588"/>
    </row>
    <row r="2407" spans="1:2">
      <c r="A2407" s="588"/>
      <c r="B2407" s="588"/>
    </row>
    <row r="2408" spans="1:2">
      <c r="A2408" s="588"/>
      <c r="B2408" s="588"/>
    </row>
    <row r="2409" spans="1:2">
      <c r="A2409" s="588"/>
      <c r="B2409" s="588"/>
    </row>
    <row r="2410" spans="1:2">
      <c r="A2410" s="588"/>
      <c r="B2410" s="588"/>
    </row>
    <row r="2411" spans="1:2">
      <c r="A2411" s="588"/>
      <c r="B2411" s="588"/>
    </row>
    <row r="2412" spans="1:2">
      <c r="A2412" s="588"/>
      <c r="B2412" s="588"/>
    </row>
    <row r="2413" spans="1:2">
      <c r="A2413" s="588"/>
      <c r="B2413" s="588"/>
    </row>
    <row r="2414" spans="1:2">
      <c r="A2414" s="588"/>
      <c r="B2414" s="588"/>
    </row>
    <row r="2415" spans="1:2">
      <c r="A2415" s="588"/>
      <c r="B2415" s="588"/>
    </row>
    <row r="2416" spans="1:2">
      <c r="A2416" s="588"/>
      <c r="B2416" s="588"/>
    </row>
    <row r="2417" spans="1:2">
      <c r="A2417" s="588"/>
      <c r="B2417" s="588"/>
    </row>
    <row r="2418" spans="1:2">
      <c r="A2418" s="588"/>
      <c r="B2418" s="588"/>
    </row>
    <row r="2419" spans="1:2">
      <c r="A2419" s="588"/>
      <c r="B2419" s="588"/>
    </row>
    <row r="2420" spans="1:2">
      <c r="A2420" s="588"/>
      <c r="B2420" s="588"/>
    </row>
    <row r="2421" spans="1:2">
      <c r="A2421" s="588"/>
      <c r="B2421" s="588"/>
    </row>
    <row r="2422" spans="1:2">
      <c r="A2422" s="588"/>
      <c r="B2422" s="588"/>
    </row>
    <row r="2423" spans="1:2">
      <c r="A2423" s="588"/>
      <c r="B2423" s="588"/>
    </row>
    <row r="2424" spans="1:2">
      <c r="A2424" s="588"/>
      <c r="B2424" s="588"/>
    </row>
    <row r="2425" spans="1:2">
      <c r="A2425" s="588"/>
      <c r="B2425" s="588"/>
    </row>
    <row r="2426" spans="1:2">
      <c r="A2426" s="588"/>
      <c r="B2426" s="588"/>
    </row>
    <row r="2427" spans="1:2">
      <c r="A2427" s="588"/>
      <c r="B2427" s="588"/>
    </row>
    <row r="2428" spans="1:2">
      <c r="A2428" s="588"/>
      <c r="B2428" s="588"/>
    </row>
    <row r="2429" spans="1:2">
      <c r="A2429" s="588"/>
      <c r="B2429" s="588"/>
    </row>
    <row r="2430" spans="1:2">
      <c r="A2430" s="588"/>
      <c r="B2430" s="588"/>
    </row>
    <row r="2431" spans="1:2">
      <c r="A2431" s="588"/>
      <c r="B2431" s="588"/>
    </row>
    <row r="2432" spans="1:2">
      <c r="A2432" s="588"/>
      <c r="B2432" s="588"/>
    </row>
    <row r="2433" spans="1:2">
      <c r="A2433" s="588"/>
      <c r="B2433" s="588"/>
    </row>
    <row r="2434" spans="1:2">
      <c r="A2434" s="588"/>
      <c r="B2434" s="588"/>
    </row>
    <row r="2435" spans="1:2">
      <c r="A2435" s="588"/>
      <c r="B2435" s="588"/>
    </row>
    <row r="2436" spans="1:2">
      <c r="A2436" s="588"/>
      <c r="B2436" s="588"/>
    </row>
    <row r="2437" spans="1:2">
      <c r="A2437" s="588"/>
      <c r="B2437" s="588"/>
    </row>
    <row r="2438" spans="1:2">
      <c r="A2438" s="588"/>
      <c r="B2438" s="588"/>
    </row>
    <row r="2439" spans="1:2">
      <c r="A2439" s="588"/>
      <c r="B2439" s="588"/>
    </row>
    <row r="2440" spans="1:2">
      <c r="A2440" s="588"/>
      <c r="B2440" s="588"/>
    </row>
    <row r="2441" spans="1:2">
      <c r="A2441" s="588"/>
      <c r="B2441" s="588"/>
    </row>
    <row r="2442" spans="1:2">
      <c r="A2442" s="588"/>
      <c r="B2442" s="588"/>
    </row>
    <row r="2443" spans="1:2">
      <c r="A2443" s="588"/>
      <c r="B2443" s="588"/>
    </row>
    <row r="2444" spans="1:2">
      <c r="A2444" s="588"/>
      <c r="B2444" s="588"/>
    </row>
    <row r="2445" spans="1:2">
      <c r="A2445" s="588"/>
      <c r="B2445" s="588"/>
    </row>
    <row r="2446" spans="1:2">
      <c r="A2446" s="588"/>
      <c r="B2446" s="588"/>
    </row>
    <row r="2447" spans="1:2">
      <c r="A2447" s="588"/>
      <c r="B2447" s="588"/>
    </row>
    <row r="2448" spans="1:2">
      <c r="A2448" s="588"/>
      <c r="B2448" s="588"/>
    </row>
    <row r="2449" spans="1:2">
      <c r="A2449" s="588"/>
      <c r="B2449" s="588"/>
    </row>
    <row r="2450" spans="1:2">
      <c r="A2450" s="588"/>
      <c r="B2450" s="588"/>
    </row>
    <row r="2451" spans="1:2">
      <c r="A2451" s="588"/>
      <c r="B2451" s="588"/>
    </row>
    <row r="2452" spans="1:2">
      <c r="A2452" s="588"/>
      <c r="B2452" s="588"/>
    </row>
    <row r="2453" spans="1:2">
      <c r="A2453" s="588"/>
      <c r="B2453" s="588"/>
    </row>
    <row r="2454" spans="1:2">
      <c r="A2454" s="588"/>
      <c r="B2454" s="588"/>
    </row>
    <row r="2455" spans="1:2">
      <c r="A2455" s="588"/>
      <c r="B2455" s="588"/>
    </row>
    <row r="2456" spans="1:2">
      <c r="A2456" s="588"/>
      <c r="B2456" s="588"/>
    </row>
    <row r="2457" spans="1:2">
      <c r="A2457" s="588"/>
      <c r="B2457" s="588"/>
    </row>
    <row r="2458" spans="1:2">
      <c r="A2458" s="588"/>
      <c r="B2458" s="588"/>
    </row>
    <row r="2459" spans="1:2">
      <c r="A2459" s="588"/>
      <c r="B2459" s="588"/>
    </row>
    <row r="2460" spans="1:2">
      <c r="A2460" s="588"/>
      <c r="B2460" s="588"/>
    </row>
    <row r="2461" spans="1:2">
      <c r="A2461" s="588"/>
      <c r="B2461" s="588"/>
    </row>
    <row r="2462" spans="1:2">
      <c r="A2462" s="588"/>
      <c r="B2462" s="588"/>
    </row>
    <row r="2463" spans="1:2">
      <c r="A2463" s="588"/>
      <c r="B2463" s="588"/>
    </row>
    <row r="2464" spans="1:2">
      <c r="A2464" s="588"/>
      <c r="B2464" s="588"/>
    </row>
    <row r="2465" spans="1:2">
      <c r="A2465" s="588"/>
      <c r="B2465" s="588"/>
    </row>
    <row r="2466" spans="1:2">
      <c r="A2466" s="588"/>
      <c r="B2466" s="588"/>
    </row>
    <row r="2467" spans="1:2">
      <c r="A2467" s="588"/>
      <c r="B2467" s="588"/>
    </row>
    <row r="2468" spans="1:2">
      <c r="A2468" s="588"/>
      <c r="B2468" s="588"/>
    </row>
    <row r="2469" spans="1:2">
      <c r="A2469" s="588"/>
      <c r="B2469" s="588"/>
    </row>
    <row r="2470" spans="1:2">
      <c r="A2470" s="588"/>
      <c r="B2470" s="588"/>
    </row>
    <row r="2471" spans="1:2">
      <c r="A2471" s="588"/>
      <c r="B2471" s="588"/>
    </row>
    <row r="2472" spans="1:2">
      <c r="A2472" s="588"/>
      <c r="B2472" s="588"/>
    </row>
    <row r="2473" spans="1:2">
      <c r="A2473" s="588"/>
      <c r="B2473" s="588"/>
    </row>
    <row r="2474" spans="1:2">
      <c r="A2474" s="588"/>
      <c r="B2474" s="588"/>
    </row>
    <row r="2475" spans="1:2">
      <c r="A2475" s="588"/>
      <c r="B2475" s="588"/>
    </row>
    <row r="2476" spans="1:2">
      <c r="A2476" s="588"/>
      <c r="B2476" s="588"/>
    </row>
    <row r="2477" spans="1:2">
      <c r="A2477" s="588"/>
      <c r="B2477" s="588"/>
    </row>
    <row r="2478" spans="1:2">
      <c r="A2478" s="588"/>
      <c r="B2478" s="588"/>
    </row>
    <row r="2479" spans="1:2">
      <c r="A2479" s="588"/>
      <c r="B2479" s="588"/>
    </row>
    <row r="2480" spans="1:2">
      <c r="A2480" s="588"/>
      <c r="B2480" s="588"/>
    </row>
    <row r="2481" spans="1:2">
      <c r="A2481" s="588"/>
      <c r="B2481" s="588"/>
    </row>
    <row r="2482" spans="1:2">
      <c r="A2482" s="588"/>
      <c r="B2482" s="588"/>
    </row>
    <row r="2483" spans="1:2">
      <c r="A2483" s="588"/>
      <c r="B2483" s="588"/>
    </row>
    <row r="2484" spans="1:2">
      <c r="A2484" s="588"/>
      <c r="B2484" s="588"/>
    </row>
    <row r="2485" spans="1:2">
      <c r="A2485" s="588"/>
      <c r="B2485" s="588"/>
    </row>
    <row r="2486" spans="1:2">
      <c r="A2486" s="588"/>
      <c r="B2486" s="588"/>
    </row>
    <row r="2487" spans="1:2">
      <c r="A2487" s="588"/>
      <c r="B2487" s="588"/>
    </row>
    <row r="2488" spans="1:2">
      <c r="A2488" s="588"/>
      <c r="B2488" s="588"/>
    </row>
    <row r="2489" spans="1:2">
      <c r="A2489" s="588"/>
      <c r="B2489" s="588"/>
    </row>
    <row r="2490" spans="1:2">
      <c r="A2490" s="588"/>
      <c r="B2490" s="588"/>
    </row>
    <row r="2491" spans="1:2">
      <c r="A2491" s="588"/>
      <c r="B2491" s="588"/>
    </row>
    <row r="2492" spans="1:2">
      <c r="A2492" s="588"/>
      <c r="B2492" s="588"/>
    </row>
    <row r="2493" spans="1:2">
      <c r="A2493" s="588"/>
      <c r="B2493" s="588"/>
    </row>
    <row r="2494" spans="1:2">
      <c r="A2494" s="588"/>
      <c r="B2494" s="588"/>
    </row>
    <row r="2495" spans="1:2">
      <c r="A2495" s="588"/>
      <c r="B2495" s="588"/>
    </row>
    <row r="2496" spans="1:2">
      <c r="A2496" s="588"/>
      <c r="B2496" s="588"/>
    </row>
    <row r="2497" spans="1:2">
      <c r="A2497" s="588"/>
      <c r="B2497" s="588"/>
    </row>
    <row r="2498" spans="1:2">
      <c r="A2498" s="588"/>
      <c r="B2498" s="588"/>
    </row>
    <row r="2499" spans="1:2">
      <c r="A2499" s="588"/>
      <c r="B2499" s="588"/>
    </row>
    <row r="2500" spans="1:2">
      <c r="A2500" s="588"/>
      <c r="B2500" s="588"/>
    </row>
    <row r="2501" spans="1:2">
      <c r="A2501" s="588"/>
      <c r="B2501" s="588"/>
    </row>
    <row r="2502" spans="1:2">
      <c r="A2502" s="588"/>
      <c r="B2502" s="588"/>
    </row>
    <row r="2503" spans="1:2">
      <c r="A2503" s="588"/>
      <c r="B2503" s="588"/>
    </row>
    <row r="2504" spans="1:2">
      <c r="A2504" s="588"/>
      <c r="B2504" s="588"/>
    </row>
    <row r="2505" spans="1:2">
      <c r="A2505" s="588"/>
      <c r="B2505" s="588"/>
    </row>
    <row r="2506" spans="1:2">
      <c r="A2506" s="588"/>
      <c r="B2506" s="588"/>
    </row>
    <row r="2507" spans="1:2">
      <c r="A2507" s="588"/>
      <c r="B2507" s="588"/>
    </row>
    <row r="2508" spans="1:2">
      <c r="A2508" s="588"/>
      <c r="B2508" s="588"/>
    </row>
    <row r="2509" spans="1:2">
      <c r="A2509" s="588"/>
      <c r="B2509" s="588"/>
    </row>
    <row r="2510" spans="1:2">
      <c r="A2510" s="588"/>
      <c r="B2510" s="588"/>
    </row>
    <row r="2511" spans="1:2">
      <c r="A2511" s="588"/>
      <c r="B2511" s="588"/>
    </row>
    <row r="2512" spans="1:2">
      <c r="A2512" s="588"/>
      <c r="B2512" s="588"/>
    </row>
    <row r="2513" spans="1:2">
      <c r="A2513" s="588"/>
      <c r="B2513" s="588"/>
    </row>
    <row r="2514" spans="1:2">
      <c r="A2514" s="588"/>
      <c r="B2514" s="588"/>
    </row>
    <row r="2515" spans="1:2">
      <c r="A2515" s="588"/>
      <c r="B2515" s="588"/>
    </row>
    <row r="2516" spans="1:2">
      <c r="A2516" s="588"/>
      <c r="B2516" s="588"/>
    </row>
    <row r="2517" spans="1:2">
      <c r="A2517" s="588"/>
      <c r="B2517" s="588"/>
    </row>
    <row r="2518" spans="1:2">
      <c r="A2518" s="588"/>
      <c r="B2518" s="588"/>
    </row>
    <row r="2519" spans="1:2">
      <c r="A2519" s="588"/>
      <c r="B2519" s="588"/>
    </row>
    <row r="2520" spans="1:2">
      <c r="A2520" s="588"/>
      <c r="B2520" s="588"/>
    </row>
    <row r="2521" spans="1:2">
      <c r="A2521" s="588"/>
      <c r="B2521" s="588"/>
    </row>
    <row r="2522" spans="1:2">
      <c r="A2522" s="588"/>
      <c r="B2522" s="588"/>
    </row>
    <row r="2523" spans="1:2">
      <c r="A2523" s="588"/>
      <c r="B2523" s="588"/>
    </row>
    <row r="2524" spans="1:2">
      <c r="A2524" s="588"/>
      <c r="B2524" s="588"/>
    </row>
    <row r="2525" spans="1:2">
      <c r="A2525" s="588"/>
      <c r="B2525" s="588"/>
    </row>
    <row r="2526" spans="1:2">
      <c r="A2526" s="588"/>
      <c r="B2526" s="588"/>
    </row>
    <row r="2527" spans="1:2">
      <c r="A2527" s="588"/>
      <c r="B2527" s="588"/>
    </row>
    <row r="2528" spans="1:2">
      <c r="A2528" s="588"/>
      <c r="B2528" s="588"/>
    </row>
    <row r="2529" spans="1:2">
      <c r="A2529" s="588"/>
      <c r="B2529" s="588"/>
    </row>
    <row r="2530" spans="1:2">
      <c r="A2530" s="588"/>
      <c r="B2530" s="588"/>
    </row>
    <row r="2531" spans="1:2">
      <c r="A2531" s="588"/>
      <c r="B2531" s="588"/>
    </row>
    <row r="2532" spans="1:2">
      <c r="A2532" s="588"/>
      <c r="B2532" s="588"/>
    </row>
    <row r="2533" spans="1:2">
      <c r="A2533" s="588"/>
      <c r="B2533" s="588"/>
    </row>
    <row r="2534" spans="1:2">
      <c r="A2534" s="588"/>
      <c r="B2534" s="588"/>
    </row>
    <row r="2535" spans="1:2">
      <c r="A2535" s="588"/>
      <c r="B2535" s="588"/>
    </row>
    <row r="2536" spans="1:2">
      <c r="A2536" s="588"/>
      <c r="B2536" s="588"/>
    </row>
    <row r="2537" spans="1:2">
      <c r="A2537" s="588"/>
      <c r="B2537" s="588"/>
    </row>
    <row r="2538" spans="1:2">
      <c r="A2538" s="588"/>
      <c r="B2538" s="588"/>
    </row>
    <row r="2539" spans="1:2">
      <c r="A2539" s="588"/>
      <c r="B2539" s="588"/>
    </row>
    <row r="2540" spans="1:2">
      <c r="A2540" s="588"/>
      <c r="B2540" s="588"/>
    </row>
    <row r="2541" spans="1:2">
      <c r="A2541" s="588"/>
      <c r="B2541" s="588"/>
    </row>
    <row r="2542" spans="1:2">
      <c r="A2542" s="588"/>
      <c r="B2542" s="588"/>
    </row>
    <row r="2543" spans="1:2">
      <c r="A2543" s="588"/>
      <c r="B2543" s="588"/>
    </row>
    <row r="2544" spans="1:2">
      <c r="A2544" s="588"/>
      <c r="B2544" s="588"/>
    </row>
    <row r="2545" spans="1:2">
      <c r="A2545" s="588"/>
      <c r="B2545" s="588"/>
    </row>
    <row r="2546" spans="1:2">
      <c r="A2546" s="588"/>
      <c r="B2546" s="588"/>
    </row>
    <row r="2547" spans="1:2">
      <c r="A2547" s="588"/>
      <c r="B2547" s="588"/>
    </row>
    <row r="2548" spans="1:2">
      <c r="A2548" s="588"/>
      <c r="B2548" s="588"/>
    </row>
    <row r="2549" spans="1:2">
      <c r="A2549" s="588"/>
      <c r="B2549" s="588"/>
    </row>
    <row r="2550" spans="1:2">
      <c r="A2550" s="588"/>
      <c r="B2550" s="588"/>
    </row>
    <row r="2551" spans="1:2">
      <c r="A2551" s="588"/>
      <c r="B2551" s="588"/>
    </row>
    <row r="2552" spans="1:2">
      <c r="A2552" s="588"/>
      <c r="B2552" s="588"/>
    </row>
    <row r="2553" spans="1:2">
      <c r="A2553" s="588"/>
      <c r="B2553" s="588"/>
    </row>
    <row r="2554" spans="1:2">
      <c r="A2554" s="588"/>
      <c r="B2554" s="588"/>
    </row>
    <row r="2555" spans="1:2">
      <c r="A2555" s="588"/>
      <c r="B2555" s="588"/>
    </row>
    <row r="2556" spans="1:2">
      <c r="A2556" s="588"/>
      <c r="B2556" s="588"/>
    </row>
    <row r="2557" spans="1:2">
      <c r="A2557" s="588"/>
      <c r="B2557" s="588"/>
    </row>
    <row r="2558" spans="1:2">
      <c r="A2558" s="588"/>
      <c r="B2558" s="588"/>
    </row>
    <row r="2559" spans="1:2">
      <c r="A2559" s="588"/>
      <c r="B2559" s="588"/>
    </row>
    <row r="2560" spans="1:2">
      <c r="A2560" s="588"/>
      <c r="B2560" s="588"/>
    </row>
    <row r="2561" spans="1:2">
      <c r="A2561" s="588"/>
      <c r="B2561" s="588"/>
    </row>
    <row r="2562" spans="1:2">
      <c r="A2562" s="588"/>
      <c r="B2562" s="588"/>
    </row>
    <row r="2563" spans="1:2">
      <c r="A2563" s="588"/>
      <c r="B2563" s="588"/>
    </row>
    <row r="2564" spans="1:2">
      <c r="A2564" s="588"/>
      <c r="B2564" s="588"/>
    </row>
    <row r="2565" spans="1:2">
      <c r="A2565" s="588"/>
      <c r="B2565" s="588"/>
    </row>
    <row r="2566" spans="1:2">
      <c r="A2566" s="588"/>
      <c r="B2566" s="588"/>
    </row>
    <row r="2567" spans="1:2">
      <c r="A2567" s="588"/>
      <c r="B2567" s="588"/>
    </row>
    <row r="2568" spans="1:2">
      <c r="A2568" s="588"/>
      <c r="B2568" s="588"/>
    </row>
    <row r="2569" spans="1:2">
      <c r="A2569" s="588"/>
      <c r="B2569" s="588"/>
    </row>
    <row r="2570" spans="1:2">
      <c r="A2570" s="588"/>
      <c r="B2570" s="588"/>
    </row>
    <row r="2571" spans="1:2">
      <c r="A2571" s="588"/>
      <c r="B2571" s="588"/>
    </row>
    <row r="2572" spans="1:2">
      <c r="A2572" s="588"/>
      <c r="B2572" s="588"/>
    </row>
    <row r="2573" spans="1:2">
      <c r="A2573" s="588"/>
      <c r="B2573" s="588"/>
    </row>
    <row r="2574" spans="1:2">
      <c r="A2574" s="588"/>
      <c r="B2574" s="588"/>
    </row>
    <row r="2575" spans="1:2">
      <c r="A2575" s="588"/>
      <c r="B2575" s="588"/>
    </row>
    <row r="2576" spans="1:2">
      <c r="A2576" s="588"/>
      <c r="B2576" s="588"/>
    </row>
    <row r="2577" spans="1:2">
      <c r="A2577" s="588"/>
      <c r="B2577" s="588"/>
    </row>
    <row r="2578" spans="1:2">
      <c r="A2578" s="588"/>
      <c r="B2578" s="588"/>
    </row>
    <row r="2579" spans="1:2">
      <c r="A2579" s="588"/>
      <c r="B2579" s="588"/>
    </row>
    <row r="2580" spans="1:2">
      <c r="A2580" s="588"/>
      <c r="B2580" s="588"/>
    </row>
    <row r="2581" spans="1:2">
      <c r="A2581" s="588"/>
      <c r="B2581" s="588"/>
    </row>
    <row r="2582" spans="1:2">
      <c r="A2582" s="588"/>
      <c r="B2582" s="588"/>
    </row>
    <row r="2583" spans="1:2">
      <c r="A2583" s="588"/>
      <c r="B2583" s="588"/>
    </row>
    <row r="2584" spans="1:2">
      <c r="A2584" s="588"/>
      <c r="B2584" s="588"/>
    </row>
    <row r="2585" spans="1:2">
      <c r="A2585" s="588"/>
      <c r="B2585" s="588"/>
    </row>
    <row r="2586" spans="1:2">
      <c r="A2586" s="588"/>
      <c r="B2586" s="588"/>
    </row>
    <row r="2587" spans="1:2">
      <c r="A2587" s="588"/>
      <c r="B2587" s="588"/>
    </row>
    <row r="2588" spans="1:2">
      <c r="A2588" s="588"/>
      <c r="B2588" s="588"/>
    </row>
    <row r="2589" spans="1:2">
      <c r="A2589" s="588"/>
      <c r="B2589" s="588"/>
    </row>
    <row r="2590" spans="1:2">
      <c r="A2590" s="588"/>
      <c r="B2590" s="588"/>
    </row>
    <row r="2591" spans="1:2">
      <c r="A2591" s="588"/>
      <c r="B2591" s="588"/>
    </row>
    <row r="2592" spans="1:2">
      <c r="A2592" s="588"/>
      <c r="B2592" s="588"/>
    </row>
    <row r="2593" spans="1:2">
      <c r="A2593" s="588"/>
      <c r="B2593" s="588"/>
    </row>
    <row r="2594" spans="1:2">
      <c r="A2594" s="588"/>
      <c r="B2594" s="588"/>
    </row>
    <row r="2595" spans="1:2">
      <c r="A2595" s="588"/>
      <c r="B2595" s="588"/>
    </row>
    <row r="2596" spans="1:2">
      <c r="A2596" s="588"/>
      <c r="B2596" s="588"/>
    </row>
    <row r="2597" spans="1:2">
      <c r="A2597" s="588"/>
      <c r="B2597" s="588"/>
    </row>
    <row r="2598" spans="1:2">
      <c r="A2598" s="588"/>
      <c r="B2598" s="588"/>
    </row>
    <row r="2599" spans="1:2">
      <c r="A2599" s="588"/>
      <c r="B2599" s="588"/>
    </row>
    <row r="2600" spans="1:2">
      <c r="A2600" s="588"/>
      <c r="B2600" s="588"/>
    </row>
    <row r="2601" spans="1:2">
      <c r="A2601" s="588"/>
      <c r="B2601" s="588"/>
    </row>
    <row r="2602" spans="1:2">
      <c r="A2602" s="588"/>
      <c r="B2602" s="588"/>
    </row>
    <row r="2603" spans="1:2">
      <c r="A2603" s="588"/>
      <c r="B2603" s="588"/>
    </row>
    <row r="2604" spans="1:2">
      <c r="A2604" s="588"/>
      <c r="B2604" s="588"/>
    </row>
    <row r="2605" spans="1:2">
      <c r="A2605" s="588"/>
      <c r="B2605" s="588"/>
    </row>
    <row r="2606" spans="1:2">
      <c r="A2606" s="588"/>
      <c r="B2606" s="588"/>
    </row>
    <row r="2607" spans="1:2">
      <c r="A2607" s="588"/>
      <c r="B2607" s="588"/>
    </row>
    <row r="2608" spans="1:2">
      <c r="A2608" s="588"/>
      <c r="B2608" s="588"/>
    </row>
    <row r="2609" spans="1:2">
      <c r="A2609" s="588"/>
      <c r="B2609" s="588"/>
    </row>
    <row r="2610" spans="1:2">
      <c r="A2610" s="588"/>
      <c r="B2610" s="588"/>
    </row>
    <row r="2611" spans="1:2">
      <c r="A2611" s="588"/>
      <c r="B2611" s="588"/>
    </row>
    <row r="2612" spans="1:2">
      <c r="A2612" s="588"/>
      <c r="B2612" s="588"/>
    </row>
    <row r="2613" spans="1:2">
      <c r="A2613" s="588"/>
      <c r="B2613" s="588"/>
    </row>
    <row r="2614" spans="1:2">
      <c r="A2614" s="588"/>
      <c r="B2614" s="588"/>
    </row>
    <row r="2615" spans="1:2">
      <c r="A2615" s="588"/>
      <c r="B2615" s="588"/>
    </row>
    <row r="2616" spans="1:2">
      <c r="A2616" s="588"/>
      <c r="B2616" s="588"/>
    </row>
    <row r="2617" spans="1:2">
      <c r="A2617" s="588"/>
      <c r="B2617" s="588"/>
    </row>
    <row r="2618" spans="1:2">
      <c r="A2618" s="588"/>
      <c r="B2618" s="588"/>
    </row>
    <row r="2619" spans="1:2">
      <c r="A2619" s="588"/>
      <c r="B2619" s="588"/>
    </row>
    <row r="2620" spans="1:2">
      <c r="A2620" s="588"/>
      <c r="B2620" s="588"/>
    </row>
    <row r="2621" spans="1:2">
      <c r="A2621" s="588"/>
      <c r="B2621" s="588"/>
    </row>
    <row r="2622" spans="1:2">
      <c r="A2622" s="588"/>
      <c r="B2622" s="588"/>
    </row>
    <row r="2623" spans="1:2">
      <c r="A2623" s="588"/>
      <c r="B2623" s="588"/>
    </row>
    <row r="2624" spans="1:2">
      <c r="A2624" s="588"/>
      <c r="B2624" s="588"/>
    </row>
    <row r="2625" spans="1:2">
      <c r="A2625" s="588"/>
      <c r="B2625" s="588"/>
    </row>
    <row r="2626" spans="1:2">
      <c r="A2626" s="588"/>
      <c r="B2626" s="588"/>
    </row>
    <row r="2627" spans="1:2">
      <c r="A2627" s="588"/>
      <c r="B2627" s="588"/>
    </row>
    <row r="2628" spans="1:2">
      <c r="A2628" s="588"/>
      <c r="B2628" s="588"/>
    </row>
    <row r="2629" spans="1:2">
      <c r="A2629" s="588"/>
      <c r="B2629" s="588"/>
    </row>
    <row r="2630" spans="1:2">
      <c r="A2630" s="588"/>
      <c r="B2630" s="588"/>
    </row>
    <row r="2631" spans="1:2">
      <c r="A2631" s="588"/>
      <c r="B2631" s="588"/>
    </row>
    <row r="2632" spans="1:2">
      <c r="A2632" s="588"/>
      <c r="B2632" s="588"/>
    </row>
    <row r="2633" spans="1:2">
      <c r="A2633" s="588"/>
      <c r="B2633" s="588"/>
    </row>
    <row r="2634" spans="1:2">
      <c r="A2634" s="588"/>
      <c r="B2634" s="588"/>
    </row>
    <row r="2635" spans="1:2">
      <c r="A2635" s="588"/>
      <c r="B2635" s="588"/>
    </row>
    <row r="2636" spans="1:2">
      <c r="A2636" s="588"/>
      <c r="B2636" s="588"/>
    </row>
    <row r="2637" spans="1:2">
      <c r="A2637" s="588"/>
      <c r="B2637" s="588"/>
    </row>
    <row r="2638" spans="1:2">
      <c r="A2638" s="588"/>
      <c r="B2638" s="588"/>
    </row>
    <row r="2639" spans="1:2">
      <c r="A2639" s="588"/>
      <c r="B2639" s="588"/>
    </row>
    <row r="2640" spans="1:2">
      <c r="A2640" s="588"/>
      <c r="B2640" s="588"/>
    </row>
    <row r="2641" spans="1:2">
      <c r="A2641" s="588"/>
      <c r="B2641" s="588"/>
    </row>
    <row r="2642" spans="1:2">
      <c r="A2642" s="588"/>
      <c r="B2642" s="588"/>
    </row>
    <row r="2643" spans="1:2">
      <c r="A2643" s="588"/>
      <c r="B2643" s="588"/>
    </row>
    <row r="2644" spans="1:2">
      <c r="A2644" s="588"/>
      <c r="B2644" s="588"/>
    </row>
    <row r="2645" spans="1:2">
      <c r="A2645" s="588"/>
      <c r="B2645" s="588"/>
    </row>
    <row r="2646" spans="1:2">
      <c r="A2646" s="588"/>
      <c r="B2646" s="588"/>
    </row>
    <row r="2647" spans="1:2">
      <c r="A2647" s="588"/>
      <c r="B2647" s="588"/>
    </row>
    <row r="2648" spans="1:2">
      <c r="A2648" s="588"/>
      <c r="B2648" s="588"/>
    </row>
    <row r="2649" spans="1:2">
      <c r="A2649" s="588"/>
      <c r="B2649" s="588"/>
    </row>
    <row r="2650" spans="1:2">
      <c r="A2650" s="588"/>
      <c r="B2650" s="588"/>
    </row>
    <row r="2651" spans="1:2">
      <c r="A2651" s="588"/>
      <c r="B2651" s="588"/>
    </row>
    <row r="2652" spans="1:2">
      <c r="A2652" s="588"/>
      <c r="B2652" s="588"/>
    </row>
    <row r="2653" spans="1:2">
      <c r="A2653" s="588"/>
      <c r="B2653" s="588"/>
    </row>
    <row r="2654" spans="1:2">
      <c r="A2654" s="588"/>
      <c r="B2654" s="588"/>
    </row>
    <row r="2655" spans="1:2">
      <c r="A2655" s="588"/>
      <c r="B2655" s="588"/>
    </row>
    <row r="2656" spans="1:2">
      <c r="A2656" s="588"/>
      <c r="B2656" s="588"/>
    </row>
    <row r="2657" spans="1:2">
      <c r="A2657" s="588"/>
      <c r="B2657" s="588"/>
    </row>
    <row r="2658" spans="1:2">
      <c r="A2658" s="588"/>
      <c r="B2658" s="588"/>
    </row>
    <row r="2659" spans="1:2">
      <c r="A2659" s="588"/>
      <c r="B2659" s="588"/>
    </row>
    <row r="2660" spans="1:2">
      <c r="A2660" s="588"/>
      <c r="B2660" s="588"/>
    </row>
    <row r="2661" spans="1:2">
      <c r="A2661" s="588"/>
      <c r="B2661" s="588"/>
    </row>
    <row r="2662" spans="1:2">
      <c r="A2662" s="588"/>
      <c r="B2662" s="588"/>
    </row>
    <row r="2663" spans="1:2">
      <c r="A2663" s="588"/>
      <c r="B2663" s="588"/>
    </row>
    <row r="2664" spans="1:2">
      <c r="A2664" s="588"/>
      <c r="B2664" s="588"/>
    </row>
    <row r="2665" spans="1:2">
      <c r="A2665" s="588"/>
      <c r="B2665" s="588"/>
    </row>
    <row r="2666" spans="1:2">
      <c r="A2666" s="588"/>
      <c r="B2666" s="588"/>
    </row>
    <row r="2667" spans="1:2">
      <c r="A2667" s="588"/>
      <c r="B2667" s="588"/>
    </row>
    <row r="2668" spans="1:2">
      <c r="A2668" s="588"/>
      <c r="B2668" s="588"/>
    </row>
    <row r="2669" spans="1:2">
      <c r="A2669" s="588"/>
      <c r="B2669" s="588"/>
    </row>
    <row r="2670" spans="1:2">
      <c r="A2670" s="588"/>
      <c r="B2670" s="588"/>
    </row>
    <row r="2671" spans="1:2">
      <c r="A2671" s="588"/>
      <c r="B2671" s="588"/>
    </row>
    <row r="2672" spans="1:2">
      <c r="A2672" s="588"/>
      <c r="B2672" s="588"/>
    </row>
    <row r="2673" spans="1:2">
      <c r="A2673" s="588"/>
      <c r="B2673" s="588"/>
    </row>
    <row r="2674" spans="1:2">
      <c r="A2674" s="588"/>
      <c r="B2674" s="588"/>
    </row>
    <row r="2675" spans="1:2">
      <c r="A2675" s="588"/>
      <c r="B2675" s="588"/>
    </row>
    <row r="2676" spans="1:2">
      <c r="A2676" s="588"/>
      <c r="B2676" s="588"/>
    </row>
    <row r="2677" spans="1:2">
      <c r="A2677" s="588"/>
      <c r="B2677" s="588"/>
    </row>
    <row r="2678" spans="1:2">
      <c r="A2678" s="588"/>
      <c r="B2678" s="588"/>
    </row>
    <row r="2679" spans="1:2">
      <c r="A2679" s="588"/>
      <c r="B2679" s="588"/>
    </row>
    <row r="2680" spans="1:2">
      <c r="A2680" s="588"/>
      <c r="B2680" s="588"/>
    </row>
    <row r="2681" spans="1:2">
      <c r="A2681" s="588"/>
      <c r="B2681" s="588"/>
    </row>
    <row r="2682" spans="1:2">
      <c r="A2682" s="588"/>
      <c r="B2682" s="588"/>
    </row>
    <row r="2683" spans="1:2">
      <c r="A2683" s="588"/>
      <c r="B2683" s="588"/>
    </row>
    <row r="2684" spans="1:2">
      <c r="A2684" s="588"/>
      <c r="B2684" s="588"/>
    </row>
    <row r="2685" spans="1:2">
      <c r="A2685" s="588"/>
      <c r="B2685" s="588"/>
    </row>
    <row r="2686" spans="1:2">
      <c r="A2686" s="588"/>
      <c r="B2686" s="588"/>
    </row>
    <row r="2687" spans="1:2">
      <c r="A2687" s="588"/>
      <c r="B2687" s="588"/>
    </row>
    <row r="2688" spans="1:2">
      <c r="A2688" s="588"/>
      <c r="B2688" s="588"/>
    </row>
    <row r="2689" spans="1:2">
      <c r="A2689" s="588"/>
      <c r="B2689" s="588"/>
    </row>
    <row r="2690" spans="1:2">
      <c r="A2690" s="588"/>
      <c r="B2690" s="588"/>
    </row>
    <row r="2691" spans="1:2">
      <c r="A2691" s="588"/>
      <c r="B2691" s="588"/>
    </row>
    <row r="2692" spans="1:2">
      <c r="A2692" s="588"/>
      <c r="B2692" s="588"/>
    </row>
    <row r="2693" spans="1:2">
      <c r="A2693" s="588"/>
      <c r="B2693" s="588"/>
    </row>
    <row r="2694" spans="1:2">
      <c r="A2694" s="588"/>
      <c r="B2694" s="588"/>
    </row>
    <row r="2695" spans="1:2">
      <c r="A2695" s="588"/>
      <c r="B2695" s="588"/>
    </row>
    <row r="2696" spans="1:2">
      <c r="A2696" s="588"/>
      <c r="B2696" s="588"/>
    </row>
    <row r="2697" spans="1:2">
      <c r="A2697" s="588"/>
      <c r="B2697" s="588"/>
    </row>
    <row r="2698" spans="1:2">
      <c r="A2698" s="588"/>
      <c r="B2698" s="588"/>
    </row>
    <row r="2699" spans="1:2">
      <c r="A2699" s="588"/>
      <c r="B2699" s="588"/>
    </row>
    <row r="2700" spans="1:2">
      <c r="A2700" s="588"/>
      <c r="B2700" s="588"/>
    </row>
    <row r="2701" spans="1:2">
      <c r="A2701" s="588"/>
      <c r="B2701" s="588"/>
    </row>
    <row r="2702" spans="1:2">
      <c r="A2702" s="588"/>
      <c r="B2702" s="588"/>
    </row>
    <row r="2703" spans="1:2">
      <c r="A2703" s="588"/>
      <c r="B2703" s="588"/>
    </row>
    <row r="2704" spans="1:2">
      <c r="A2704" s="588"/>
      <c r="B2704" s="588"/>
    </row>
    <row r="2705" spans="1:2">
      <c r="A2705" s="588"/>
      <c r="B2705" s="588"/>
    </row>
    <row r="2706" spans="1:2">
      <c r="A2706" s="588"/>
      <c r="B2706" s="588"/>
    </row>
    <row r="2707" spans="1:2">
      <c r="A2707" s="588"/>
      <c r="B2707" s="588"/>
    </row>
    <row r="2708" spans="1:2">
      <c r="A2708" s="588"/>
      <c r="B2708" s="588"/>
    </row>
    <row r="2709" spans="1:2">
      <c r="A2709" s="588"/>
      <c r="B2709" s="588"/>
    </row>
    <row r="2710" spans="1:2">
      <c r="A2710" s="588"/>
      <c r="B2710" s="588"/>
    </row>
    <row r="2711" spans="1:2">
      <c r="A2711" s="588"/>
      <c r="B2711" s="588"/>
    </row>
    <row r="2712" spans="1:2">
      <c r="A2712" s="588"/>
      <c r="B2712" s="588"/>
    </row>
    <row r="2713" spans="1:2">
      <c r="A2713" s="588"/>
      <c r="B2713" s="588"/>
    </row>
    <row r="2714" spans="1:2">
      <c r="A2714" s="588"/>
      <c r="B2714" s="588"/>
    </row>
    <row r="2715" spans="1:2">
      <c r="A2715" s="588"/>
      <c r="B2715" s="588"/>
    </row>
    <row r="2716" spans="1:2">
      <c r="A2716" s="588"/>
      <c r="B2716" s="588"/>
    </row>
    <row r="2717" spans="1:2">
      <c r="A2717" s="588"/>
      <c r="B2717" s="588"/>
    </row>
    <row r="2718" spans="1:2">
      <c r="A2718" s="588"/>
      <c r="B2718" s="588"/>
    </row>
    <row r="2719" spans="1:2">
      <c r="A2719" s="588"/>
      <c r="B2719" s="588"/>
    </row>
    <row r="2720" spans="1:2">
      <c r="A2720" s="588"/>
      <c r="B2720" s="588"/>
    </row>
    <row r="2721" spans="1:2">
      <c r="A2721" s="588"/>
      <c r="B2721" s="588"/>
    </row>
    <row r="2722" spans="1:2">
      <c r="A2722" s="588"/>
      <c r="B2722" s="588"/>
    </row>
    <row r="2723" spans="1:2">
      <c r="A2723" s="588"/>
      <c r="B2723" s="588"/>
    </row>
    <row r="2724" spans="1:2">
      <c r="A2724" s="588"/>
      <c r="B2724" s="588"/>
    </row>
    <row r="2725" spans="1:2">
      <c r="A2725" s="588"/>
      <c r="B2725" s="588"/>
    </row>
    <row r="2726" spans="1:2">
      <c r="A2726" s="588"/>
      <c r="B2726" s="588"/>
    </row>
    <row r="2727" spans="1:2">
      <c r="A2727" s="588"/>
      <c r="B2727" s="588"/>
    </row>
    <row r="2728" spans="1:2">
      <c r="A2728" s="588"/>
      <c r="B2728" s="588"/>
    </row>
    <row r="2729" spans="1:2">
      <c r="A2729" s="588"/>
      <c r="B2729" s="588"/>
    </row>
    <row r="2730" spans="1:2">
      <c r="A2730" s="588"/>
      <c r="B2730" s="588"/>
    </row>
    <row r="2731" spans="1:2">
      <c r="A2731" s="588"/>
      <c r="B2731" s="588"/>
    </row>
    <row r="2732" spans="1:2">
      <c r="A2732" s="588"/>
      <c r="B2732" s="588"/>
    </row>
    <row r="2733" spans="1:2">
      <c r="A2733" s="588"/>
      <c r="B2733" s="588"/>
    </row>
    <row r="2734" spans="1:2">
      <c r="A2734" s="588"/>
      <c r="B2734" s="588"/>
    </row>
    <row r="2735" spans="1:2">
      <c r="A2735" s="588"/>
      <c r="B2735" s="588"/>
    </row>
    <row r="2736" spans="1:2">
      <c r="A2736" s="588"/>
      <c r="B2736" s="588"/>
    </row>
    <row r="2737" spans="1:2">
      <c r="A2737" s="588"/>
      <c r="B2737" s="588"/>
    </row>
    <row r="2738" spans="1:2">
      <c r="A2738" s="588"/>
      <c r="B2738" s="588"/>
    </row>
    <row r="2739" spans="1:2">
      <c r="A2739" s="588"/>
      <c r="B2739" s="588"/>
    </row>
    <row r="2740" spans="1:2">
      <c r="A2740" s="588"/>
      <c r="B2740" s="588"/>
    </row>
    <row r="2741" spans="1:2">
      <c r="A2741" s="588"/>
      <c r="B2741" s="588"/>
    </row>
    <row r="2742" spans="1:2">
      <c r="A2742" s="588"/>
      <c r="B2742" s="588"/>
    </row>
    <row r="2743" spans="1:2">
      <c r="A2743" s="588"/>
      <c r="B2743" s="588"/>
    </row>
    <row r="2744" spans="1:2">
      <c r="A2744" s="588"/>
      <c r="B2744" s="588"/>
    </row>
    <row r="2745" spans="1:2">
      <c r="A2745" s="588"/>
      <c r="B2745" s="588"/>
    </row>
    <row r="2746" spans="1:2">
      <c r="A2746" s="588"/>
      <c r="B2746" s="588"/>
    </row>
    <row r="2747" spans="1:2">
      <c r="A2747" s="588"/>
      <c r="B2747" s="588"/>
    </row>
    <row r="2748" spans="1:2">
      <c r="A2748" s="588"/>
      <c r="B2748" s="588"/>
    </row>
    <row r="2749" spans="1:2">
      <c r="A2749" s="588"/>
      <c r="B2749" s="588"/>
    </row>
    <row r="2750" spans="1:2">
      <c r="A2750" s="588"/>
      <c r="B2750" s="588"/>
    </row>
    <row r="2751" spans="1:2">
      <c r="A2751" s="588"/>
      <c r="B2751" s="588"/>
    </row>
    <row r="2752" spans="1:2">
      <c r="A2752" s="588"/>
      <c r="B2752" s="588"/>
    </row>
    <row r="2753" spans="1:2">
      <c r="A2753" s="588"/>
      <c r="B2753" s="588"/>
    </row>
    <row r="2754" spans="1:2">
      <c r="A2754" s="588"/>
      <c r="B2754" s="588"/>
    </row>
    <row r="2755" spans="1:2">
      <c r="A2755" s="588"/>
      <c r="B2755" s="588"/>
    </row>
    <row r="2756" spans="1:2">
      <c r="A2756" s="588"/>
      <c r="B2756" s="588"/>
    </row>
    <row r="2757" spans="1:2">
      <c r="A2757" s="588"/>
      <c r="B2757" s="588"/>
    </row>
    <row r="2758" spans="1:2">
      <c r="A2758" s="588"/>
      <c r="B2758" s="588"/>
    </row>
    <row r="2759" spans="1:2">
      <c r="A2759" s="588"/>
      <c r="B2759" s="588"/>
    </row>
    <row r="2760" spans="1:2">
      <c r="A2760" s="588"/>
      <c r="B2760" s="588"/>
    </row>
    <row r="2761" spans="1:2">
      <c r="A2761" s="588"/>
      <c r="B2761" s="588"/>
    </row>
    <row r="2762" spans="1:2">
      <c r="A2762" s="588"/>
      <c r="B2762" s="588"/>
    </row>
    <row r="2763" spans="1:2">
      <c r="A2763" s="588"/>
      <c r="B2763" s="588"/>
    </row>
    <row r="2764" spans="1:2">
      <c r="A2764" s="588"/>
      <c r="B2764" s="588"/>
    </row>
    <row r="2765" spans="1:2">
      <c r="A2765" s="588"/>
      <c r="B2765" s="588"/>
    </row>
    <row r="2766" spans="1:2">
      <c r="A2766" s="588"/>
      <c r="B2766" s="588"/>
    </row>
    <row r="2767" spans="1:2">
      <c r="A2767" s="588"/>
      <c r="B2767" s="588"/>
    </row>
    <row r="2768" spans="1:2">
      <c r="A2768" s="588"/>
      <c r="B2768" s="588"/>
    </row>
    <row r="2769" spans="1:2">
      <c r="A2769" s="588"/>
      <c r="B2769" s="588"/>
    </row>
    <row r="2770" spans="1:2">
      <c r="A2770" s="588"/>
      <c r="B2770" s="588"/>
    </row>
    <row r="2771" spans="1:2">
      <c r="A2771" s="588"/>
      <c r="B2771" s="588"/>
    </row>
    <row r="2772" spans="1:2">
      <c r="A2772" s="588"/>
      <c r="B2772" s="588"/>
    </row>
    <row r="2773" spans="1:2">
      <c r="A2773" s="588"/>
      <c r="B2773" s="588"/>
    </row>
    <row r="2774" spans="1:2">
      <c r="A2774" s="588"/>
      <c r="B2774" s="588"/>
    </row>
    <row r="2775" spans="1:2">
      <c r="A2775" s="588"/>
      <c r="B2775" s="588"/>
    </row>
    <row r="2776" spans="1:2">
      <c r="A2776" s="588"/>
      <c r="B2776" s="588"/>
    </row>
    <row r="2777" spans="1:2">
      <c r="A2777" s="588"/>
      <c r="B2777" s="588"/>
    </row>
    <row r="2778" spans="1:2">
      <c r="A2778" s="588"/>
      <c r="B2778" s="588"/>
    </row>
    <row r="2779" spans="1:2">
      <c r="A2779" s="588"/>
      <c r="B2779" s="588"/>
    </row>
    <row r="2780" spans="1:2">
      <c r="A2780" s="588"/>
      <c r="B2780" s="588"/>
    </row>
    <row r="2781" spans="1:2">
      <c r="A2781" s="588"/>
      <c r="B2781" s="588"/>
    </row>
    <row r="2782" spans="1:2">
      <c r="A2782" s="588"/>
      <c r="B2782" s="588"/>
    </row>
    <row r="2783" spans="1:2">
      <c r="A2783" s="588"/>
      <c r="B2783" s="588"/>
    </row>
    <row r="2784" spans="1:2">
      <c r="A2784" s="588"/>
      <c r="B2784" s="588"/>
    </row>
    <row r="2785" spans="1:2">
      <c r="A2785" s="588"/>
      <c r="B2785" s="588"/>
    </row>
    <row r="2786" spans="1:2">
      <c r="A2786" s="588"/>
      <c r="B2786" s="588"/>
    </row>
    <row r="2787" spans="1:2">
      <c r="A2787" s="588"/>
      <c r="B2787" s="588"/>
    </row>
    <row r="2788" spans="1:2">
      <c r="A2788" s="588"/>
      <c r="B2788" s="588"/>
    </row>
    <row r="2789" spans="1:2">
      <c r="A2789" s="588"/>
      <c r="B2789" s="588"/>
    </row>
    <row r="2790" spans="1:2">
      <c r="A2790" s="588"/>
      <c r="B2790" s="588"/>
    </row>
    <row r="2791" spans="1:2">
      <c r="A2791" s="588"/>
      <c r="B2791" s="588"/>
    </row>
    <row r="2792" spans="1:2">
      <c r="A2792" s="588"/>
      <c r="B2792" s="588"/>
    </row>
    <row r="2793" spans="1:2">
      <c r="A2793" s="588"/>
      <c r="B2793" s="588"/>
    </row>
    <row r="2794" spans="1:2">
      <c r="A2794" s="588"/>
      <c r="B2794" s="588"/>
    </row>
    <row r="2795" spans="1:2">
      <c r="A2795" s="588"/>
      <c r="B2795" s="588"/>
    </row>
    <row r="2796" spans="1:2">
      <c r="A2796" s="588"/>
      <c r="B2796" s="588"/>
    </row>
    <row r="2797" spans="1:2">
      <c r="A2797" s="588"/>
      <c r="B2797" s="588"/>
    </row>
    <row r="2798" spans="1:2">
      <c r="A2798" s="588"/>
      <c r="B2798" s="588"/>
    </row>
    <row r="2799" spans="1:2">
      <c r="A2799" s="588"/>
      <c r="B2799" s="588"/>
    </row>
    <row r="2800" spans="1:2">
      <c r="A2800" s="588"/>
      <c r="B2800" s="588"/>
    </row>
    <row r="2801" spans="1:2">
      <c r="A2801" s="588"/>
      <c r="B2801" s="588"/>
    </row>
    <row r="2802" spans="1:2">
      <c r="A2802" s="588"/>
      <c r="B2802" s="588"/>
    </row>
    <row r="2803" spans="1:2">
      <c r="A2803" s="588"/>
      <c r="B2803" s="588"/>
    </row>
    <row r="2804" spans="1:2">
      <c r="A2804" s="588"/>
      <c r="B2804" s="588"/>
    </row>
    <row r="2805" spans="1:2">
      <c r="A2805" s="588"/>
      <c r="B2805" s="588"/>
    </row>
    <row r="2806" spans="1:2">
      <c r="A2806" s="588"/>
      <c r="B2806" s="588"/>
    </row>
    <row r="2807" spans="1:2">
      <c r="A2807" s="588"/>
      <c r="B2807" s="588"/>
    </row>
    <row r="2808" spans="1:2">
      <c r="A2808" s="588"/>
      <c r="B2808" s="588"/>
    </row>
    <row r="2809" spans="1:2">
      <c r="A2809" s="588"/>
      <c r="B2809" s="588"/>
    </row>
    <row r="2810" spans="1:2">
      <c r="A2810" s="588"/>
      <c r="B2810" s="588"/>
    </row>
    <row r="2811" spans="1:2">
      <c r="A2811" s="588"/>
      <c r="B2811" s="588"/>
    </row>
    <row r="2812" spans="1:2">
      <c r="A2812" s="588"/>
      <c r="B2812" s="588"/>
    </row>
    <row r="2813" spans="1:2">
      <c r="A2813" s="588"/>
      <c r="B2813" s="588"/>
    </row>
    <row r="2814" spans="1:2">
      <c r="A2814" s="588"/>
      <c r="B2814" s="588"/>
    </row>
    <row r="2815" spans="1:2">
      <c r="A2815" s="588"/>
      <c r="B2815" s="588"/>
    </row>
    <row r="2816" spans="1:2">
      <c r="A2816" s="588"/>
      <c r="B2816" s="588"/>
    </row>
    <row r="2817" spans="1:2">
      <c r="A2817" s="588"/>
      <c r="B2817" s="588"/>
    </row>
    <row r="2818" spans="1:2">
      <c r="A2818" s="588"/>
      <c r="B2818" s="588"/>
    </row>
    <row r="2819" spans="1:2">
      <c r="A2819" s="588"/>
      <c r="B2819" s="588"/>
    </row>
    <row r="2820" spans="1:2">
      <c r="A2820" s="588"/>
      <c r="B2820" s="588"/>
    </row>
    <row r="2821" spans="1:2">
      <c r="A2821" s="588"/>
      <c r="B2821" s="588"/>
    </row>
    <row r="2822" spans="1:2">
      <c r="A2822" s="588"/>
      <c r="B2822" s="588"/>
    </row>
    <row r="2823" spans="1:2">
      <c r="A2823" s="588"/>
      <c r="B2823" s="588"/>
    </row>
    <row r="2824" spans="1:2">
      <c r="A2824" s="588"/>
      <c r="B2824" s="588"/>
    </row>
    <row r="2825" spans="1:2">
      <c r="A2825" s="588"/>
      <c r="B2825" s="588"/>
    </row>
    <row r="2826" spans="1:2">
      <c r="A2826" s="588"/>
      <c r="B2826" s="588"/>
    </row>
    <row r="2827" spans="1:2">
      <c r="A2827" s="588"/>
      <c r="B2827" s="588"/>
    </row>
    <row r="2828" spans="1:2">
      <c r="A2828" s="588"/>
      <c r="B2828" s="588"/>
    </row>
    <row r="2829" spans="1:2">
      <c r="A2829" s="588"/>
      <c r="B2829" s="588"/>
    </row>
    <row r="2830" spans="1:2">
      <c r="A2830" s="588"/>
      <c r="B2830" s="588"/>
    </row>
    <row r="2831" spans="1:2">
      <c r="A2831" s="588"/>
      <c r="B2831" s="588"/>
    </row>
    <row r="2832" spans="1:2">
      <c r="A2832" s="588"/>
      <c r="B2832" s="588"/>
    </row>
    <row r="2833" spans="1:2">
      <c r="A2833" s="588"/>
      <c r="B2833" s="588"/>
    </row>
    <row r="2834" spans="1:2">
      <c r="A2834" s="588"/>
      <c r="B2834" s="588"/>
    </row>
    <row r="2835" spans="1:2">
      <c r="A2835" s="588"/>
      <c r="B2835" s="588"/>
    </row>
    <row r="2836" spans="1:2">
      <c r="A2836" s="588"/>
      <c r="B2836" s="588"/>
    </row>
    <row r="2837" spans="1:2">
      <c r="A2837" s="588"/>
      <c r="B2837" s="588"/>
    </row>
    <row r="2838" spans="1:2">
      <c r="A2838" s="588"/>
      <c r="B2838" s="588"/>
    </row>
    <row r="2839" spans="1:2">
      <c r="A2839" s="588"/>
      <c r="B2839" s="588"/>
    </row>
    <row r="2840" spans="1:2">
      <c r="A2840" s="588"/>
      <c r="B2840" s="588"/>
    </row>
    <row r="2841" spans="1:2">
      <c r="A2841" s="588"/>
      <c r="B2841" s="588"/>
    </row>
    <row r="2842" spans="1:2">
      <c r="A2842" s="588"/>
      <c r="B2842" s="588"/>
    </row>
    <row r="2843" spans="1:2">
      <c r="A2843" s="588"/>
      <c r="B2843" s="588"/>
    </row>
    <row r="2844" spans="1:2">
      <c r="A2844" s="588"/>
      <c r="B2844" s="588"/>
    </row>
    <row r="2845" spans="1:2">
      <c r="A2845" s="588"/>
      <c r="B2845" s="588"/>
    </row>
    <row r="2846" spans="1:2">
      <c r="A2846" s="588"/>
      <c r="B2846" s="588"/>
    </row>
    <row r="2847" spans="1:2">
      <c r="A2847" s="588"/>
      <c r="B2847" s="588"/>
    </row>
    <row r="2848" spans="1:2">
      <c r="A2848" s="588"/>
      <c r="B2848" s="588"/>
    </row>
    <row r="2849" spans="1:2">
      <c r="A2849" s="588"/>
      <c r="B2849" s="588"/>
    </row>
    <row r="2850" spans="1:2">
      <c r="A2850" s="588"/>
      <c r="B2850" s="588"/>
    </row>
    <row r="2851" spans="1:2">
      <c r="A2851" s="588"/>
      <c r="B2851" s="588"/>
    </row>
    <row r="2852" spans="1:2">
      <c r="A2852" s="588"/>
      <c r="B2852" s="588"/>
    </row>
    <row r="2853" spans="1:2">
      <c r="A2853" s="588"/>
      <c r="B2853" s="588"/>
    </row>
    <row r="2854" spans="1:2">
      <c r="A2854" s="588"/>
      <c r="B2854" s="588"/>
    </row>
    <row r="2855" spans="1:2">
      <c r="A2855" s="588"/>
      <c r="B2855" s="588"/>
    </row>
    <row r="2856" spans="1:2">
      <c r="A2856" s="588"/>
      <c r="B2856" s="588"/>
    </row>
    <row r="2857" spans="1:2">
      <c r="A2857" s="588"/>
      <c r="B2857" s="588"/>
    </row>
    <row r="2858" spans="1:2">
      <c r="A2858" s="588"/>
      <c r="B2858" s="588"/>
    </row>
    <row r="2859" spans="1:2">
      <c r="A2859" s="588"/>
      <c r="B2859" s="588"/>
    </row>
    <row r="2860" spans="1:2">
      <c r="A2860" s="588"/>
      <c r="B2860" s="588"/>
    </row>
    <row r="2861" spans="1:2">
      <c r="A2861" s="588"/>
      <c r="B2861" s="588"/>
    </row>
    <row r="2862" spans="1:2">
      <c r="A2862" s="588"/>
      <c r="B2862" s="588"/>
    </row>
    <row r="2863" spans="1:2">
      <c r="A2863" s="588"/>
      <c r="B2863" s="588"/>
    </row>
    <row r="2864" spans="1:2">
      <c r="A2864" s="588"/>
      <c r="B2864" s="588"/>
    </row>
    <row r="2865" spans="1:2">
      <c r="A2865" s="588"/>
      <c r="B2865" s="588"/>
    </row>
    <row r="2866" spans="1:2">
      <c r="A2866" s="588"/>
      <c r="B2866" s="588"/>
    </row>
    <row r="2867" spans="1:2">
      <c r="A2867" s="588"/>
      <c r="B2867" s="588"/>
    </row>
    <row r="2868" spans="1:2">
      <c r="A2868" s="588"/>
      <c r="B2868" s="588"/>
    </row>
    <row r="2869" spans="1:2">
      <c r="A2869" s="588"/>
      <c r="B2869" s="588"/>
    </row>
    <row r="2870" spans="1:2">
      <c r="A2870" s="588"/>
      <c r="B2870" s="588"/>
    </row>
    <row r="2871" spans="1:2">
      <c r="A2871" s="588"/>
      <c r="B2871" s="588"/>
    </row>
    <row r="2872" spans="1:2">
      <c r="A2872" s="588"/>
      <c r="B2872" s="588"/>
    </row>
    <row r="2873" spans="1:2">
      <c r="A2873" s="588"/>
      <c r="B2873" s="588"/>
    </row>
    <row r="2874" spans="1:2">
      <c r="A2874" s="588"/>
      <c r="B2874" s="588"/>
    </row>
    <row r="2875" spans="1:2">
      <c r="A2875" s="588"/>
      <c r="B2875" s="588"/>
    </row>
    <row r="2876" spans="1:2">
      <c r="A2876" s="588"/>
      <c r="B2876" s="588"/>
    </row>
    <row r="2877" spans="1:2">
      <c r="A2877" s="588"/>
      <c r="B2877" s="588"/>
    </row>
    <row r="2878" spans="1:2">
      <c r="A2878" s="588"/>
      <c r="B2878" s="588"/>
    </row>
    <row r="2879" spans="1:2">
      <c r="A2879" s="588"/>
      <c r="B2879" s="588"/>
    </row>
    <row r="2880" spans="1:2">
      <c r="A2880" s="588"/>
      <c r="B2880" s="588"/>
    </row>
    <row r="2881" spans="1:2">
      <c r="A2881" s="588"/>
      <c r="B2881" s="588"/>
    </row>
    <row r="2882" spans="1:2">
      <c r="A2882" s="588"/>
      <c r="B2882" s="588"/>
    </row>
    <row r="2883" spans="1:2">
      <c r="A2883" s="588"/>
      <c r="B2883" s="588"/>
    </row>
    <row r="2884" spans="1:2">
      <c r="A2884" s="588"/>
      <c r="B2884" s="588"/>
    </row>
    <row r="2885" spans="1:2">
      <c r="A2885" s="588"/>
      <c r="B2885" s="588"/>
    </row>
    <row r="2886" spans="1:2">
      <c r="A2886" s="588"/>
      <c r="B2886" s="588"/>
    </row>
    <row r="2887" spans="1:2">
      <c r="A2887" s="588"/>
      <c r="B2887" s="588"/>
    </row>
    <row r="2888" spans="1:2">
      <c r="A2888" s="588"/>
      <c r="B2888" s="588"/>
    </row>
    <row r="2889" spans="1:2">
      <c r="A2889" s="588"/>
      <c r="B2889" s="588"/>
    </row>
    <row r="2890" spans="1:2">
      <c r="A2890" s="588"/>
      <c r="B2890" s="588"/>
    </row>
    <row r="2891" spans="1:2">
      <c r="A2891" s="588"/>
      <c r="B2891" s="588"/>
    </row>
    <row r="2892" spans="1:2">
      <c r="A2892" s="588"/>
      <c r="B2892" s="588"/>
    </row>
    <row r="2893" spans="1:2">
      <c r="A2893" s="588"/>
      <c r="B2893" s="588"/>
    </row>
    <row r="2894" spans="1:2">
      <c r="A2894" s="588"/>
      <c r="B2894" s="588"/>
    </row>
    <row r="2895" spans="1:2">
      <c r="A2895" s="588"/>
      <c r="B2895" s="588"/>
    </row>
    <row r="2896" spans="1:2">
      <c r="A2896" s="588"/>
      <c r="B2896" s="588"/>
    </row>
    <row r="2897" spans="1:2">
      <c r="A2897" s="588"/>
      <c r="B2897" s="588"/>
    </row>
    <row r="2898" spans="1:2">
      <c r="A2898" s="588"/>
      <c r="B2898" s="588"/>
    </row>
    <row r="2899" spans="1:2">
      <c r="A2899" s="588"/>
      <c r="B2899" s="588"/>
    </row>
    <row r="2900" spans="1:2">
      <c r="A2900" s="588"/>
      <c r="B2900" s="588"/>
    </row>
    <row r="2901" spans="1:2">
      <c r="A2901" s="588"/>
      <c r="B2901" s="588"/>
    </row>
    <row r="2902" spans="1:2">
      <c r="A2902" s="588"/>
      <c r="B2902" s="588"/>
    </row>
    <row r="2903" spans="1:2">
      <c r="A2903" s="588"/>
      <c r="B2903" s="588"/>
    </row>
    <row r="2904" spans="1:2">
      <c r="A2904" s="588"/>
      <c r="B2904" s="588"/>
    </row>
    <row r="2905" spans="1:2">
      <c r="A2905" s="588"/>
      <c r="B2905" s="588"/>
    </row>
    <row r="2906" spans="1:2">
      <c r="A2906" s="588"/>
      <c r="B2906" s="588"/>
    </row>
    <row r="2907" spans="1:2">
      <c r="A2907" s="588"/>
      <c r="B2907" s="588"/>
    </row>
    <row r="2908" spans="1:2">
      <c r="A2908" s="588"/>
      <c r="B2908" s="588"/>
    </row>
    <row r="2909" spans="1:2">
      <c r="A2909" s="588"/>
      <c r="B2909" s="588"/>
    </row>
    <row r="2910" spans="1:2">
      <c r="A2910" s="588"/>
      <c r="B2910" s="588"/>
    </row>
    <row r="2911" spans="1:2">
      <c r="A2911" s="588"/>
      <c r="B2911" s="588"/>
    </row>
    <row r="2912" spans="1:2">
      <c r="A2912" s="588"/>
      <c r="B2912" s="588"/>
    </row>
    <row r="2913" spans="1:2">
      <c r="A2913" s="588"/>
      <c r="B2913" s="588"/>
    </row>
    <row r="2914" spans="1:2">
      <c r="A2914" s="588"/>
      <c r="B2914" s="588"/>
    </row>
    <row r="2915" spans="1:2">
      <c r="A2915" s="588"/>
      <c r="B2915" s="588"/>
    </row>
    <row r="2916" spans="1:2">
      <c r="A2916" s="588"/>
      <c r="B2916" s="588"/>
    </row>
    <row r="2917" spans="1:2">
      <c r="A2917" s="588"/>
      <c r="B2917" s="588"/>
    </row>
    <row r="2918" spans="1:2">
      <c r="A2918" s="588"/>
      <c r="B2918" s="588"/>
    </row>
    <row r="2919" spans="1:2">
      <c r="A2919" s="588"/>
      <c r="B2919" s="588"/>
    </row>
    <row r="2920" spans="1:2">
      <c r="A2920" s="588"/>
      <c r="B2920" s="588"/>
    </row>
    <row r="2921" spans="1:2">
      <c r="A2921" s="588"/>
      <c r="B2921" s="588"/>
    </row>
    <row r="2922" spans="1:2">
      <c r="A2922" s="588"/>
      <c r="B2922" s="588"/>
    </row>
    <row r="2923" spans="1:2">
      <c r="A2923" s="588"/>
      <c r="B2923" s="588"/>
    </row>
    <row r="2924" spans="1:2">
      <c r="A2924" s="588"/>
      <c r="B2924" s="588"/>
    </row>
    <row r="2925" spans="1:2">
      <c r="A2925" s="588"/>
      <c r="B2925" s="588"/>
    </row>
    <row r="2926" spans="1:2">
      <c r="A2926" s="588"/>
      <c r="B2926" s="588"/>
    </row>
    <row r="2927" spans="1:2">
      <c r="A2927" s="588"/>
      <c r="B2927" s="588"/>
    </row>
    <row r="2928" spans="1:2">
      <c r="A2928" s="588"/>
      <c r="B2928" s="588"/>
    </row>
    <row r="2929" spans="1:2">
      <c r="A2929" s="588"/>
      <c r="B2929" s="588"/>
    </row>
    <row r="2930" spans="1:2">
      <c r="A2930" s="588"/>
      <c r="B2930" s="588"/>
    </row>
    <row r="2931" spans="1:2">
      <c r="A2931" s="588"/>
      <c r="B2931" s="588"/>
    </row>
    <row r="2932" spans="1:2">
      <c r="A2932" s="588"/>
      <c r="B2932" s="588"/>
    </row>
    <row r="2933" spans="1:2">
      <c r="A2933" s="588"/>
      <c r="B2933" s="588"/>
    </row>
    <row r="2934" spans="1:2">
      <c r="A2934" s="588"/>
      <c r="B2934" s="588"/>
    </row>
    <row r="2935" spans="1:2">
      <c r="A2935" s="588"/>
      <c r="B2935" s="588"/>
    </row>
    <row r="2936" spans="1:2">
      <c r="A2936" s="588"/>
      <c r="B2936" s="588"/>
    </row>
    <row r="2937" spans="1:2">
      <c r="A2937" s="588"/>
      <c r="B2937" s="588"/>
    </row>
    <row r="2938" spans="1:2">
      <c r="A2938" s="588"/>
      <c r="B2938" s="588"/>
    </row>
    <row r="2939" spans="1:2">
      <c r="A2939" s="588"/>
      <c r="B2939" s="588"/>
    </row>
    <row r="2940" spans="1:2">
      <c r="A2940" s="588"/>
      <c r="B2940" s="588"/>
    </row>
    <row r="2941" spans="1:2">
      <c r="A2941" s="588"/>
      <c r="B2941" s="588"/>
    </row>
    <row r="2942" spans="1:2">
      <c r="A2942" s="588"/>
      <c r="B2942" s="588"/>
    </row>
    <row r="2943" spans="1:2">
      <c r="A2943" s="588"/>
      <c r="B2943" s="588"/>
    </row>
    <row r="2944" spans="1:2">
      <c r="A2944" s="588"/>
      <c r="B2944" s="588"/>
    </row>
    <row r="2945" spans="1:2">
      <c r="A2945" s="588"/>
      <c r="B2945" s="588"/>
    </row>
    <row r="2946" spans="1:2">
      <c r="A2946" s="588"/>
      <c r="B2946" s="588"/>
    </row>
    <row r="2947" spans="1:2">
      <c r="A2947" s="588"/>
      <c r="B2947" s="588"/>
    </row>
    <row r="2948" spans="1:2">
      <c r="A2948" s="588"/>
      <c r="B2948" s="588"/>
    </row>
    <row r="2949" spans="1:2">
      <c r="A2949" s="588"/>
      <c r="B2949" s="588"/>
    </row>
    <row r="2950" spans="1:2">
      <c r="A2950" s="588"/>
      <c r="B2950" s="588"/>
    </row>
    <row r="2951" spans="1:2">
      <c r="A2951" s="588"/>
      <c r="B2951" s="588"/>
    </row>
    <row r="2952" spans="1:2">
      <c r="A2952" s="588"/>
      <c r="B2952" s="588"/>
    </row>
    <row r="2953" spans="1:2">
      <c r="A2953" s="588"/>
      <c r="B2953" s="588"/>
    </row>
    <row r="2954" spans="1:2">
      <c r="A2954" s="588"/>
      <c r="B2954" s="588"/>
    </row>
    <row r="2955" spans="1:2">
      <c r="A2955" s="588"/>
      <c r="B2955" s="588"/>
    </row>
    <row r="2956" spans="1:2">
      <c r="A2956" s="588"/>
      <c r="B2956" s="588"/>
    </row>
    <row r="2957" spans="1:2">
      <c r="A2957" s="588"/>
      <c r="B2957" s="588"/>
    </row>
    <row r="2958" spans="1:2">
      <c r="A2958" s="588"/>
      <c r="B2958" s="588"/>
    </row>
    <row r="2959" spans="1:2">
      <c r="A2959" s="588"/>
      <c r="B2959" s="588"/>
    </row>
    <row r="2960" spans="1:2">
      <c r="A2960" s="588"/>
      <c r="B2960" s="588"/>
    </row>
    <row r="2961" spans="1:2">
      <c r="A2961" s="588"/>
      <c r="B2961" s="588"/>
    </row>
    <row r="2962" spans="1:2">
      <c r="A2962" s="588"/>
      <c r="B2962" s="588"/>
    </row>
    <row r="2963" spans="1:2">
      <c r="A2963" s="588"/>
      <c r="B2963" s="588"/>
    </row>
    <row r="2964" spans="1:2">
      <c r="A2964" s="588"/>
      <c r="B2964" s="588"/>
    </row>
    <row r="2965" spans="1:2">
      <c r="A2965" s="588"/>
      <c r="B2965" s="588"/>
    </row>
    <row r="2966" spans="1:2">
      <c r="A2966" s="588"/>
      <c r="B2966" s="588"/>
    </row>
    <row r="2967" spans="1:2">
      <c r="A2967" s="588"/>
      <c r="B2967" s="588"/>
    </row>
    <row r="2968" spans="1:2">
      <c r="A2968" s="588"/>
      <c r="B2968" s="588"/>
    </row>
    <row r="2969" spans="1:2">
      <c r="A2969" s="588"/>
      <c r="B2969" s="588"/>
    </row>
    <row r="2970" spans="1:2">
      <c r="A2970" s="588"/>
      <c r="B2970" s="588"/>
    </row>
    <row r="2971" spans="1:2">
      <c r="A2971" s="588"/>
      <c r="B2971" s="588"/>
    </row>
    <row r="2972" spans="1:2">
      <c r="A2972" s="588"/>
      <c r="B2972" s="588"/>
    </row>
    <row r="2973" spans="1:2">
      <c r="A2973" s="588"/>
      <c r="B2973" s="588"/>
    </row>
    <row r="2974" spans="1:2">
      <c r="A2974" s="588"/>
      <c r="B2974" s="588"/>
    </row>
    <row r="2975" spans="1:2">
      <c r="A2975" s="588"/>
      <c r="B2975" s="588"/>
    </row>
    <row r="2976" spans="1:2">
      <c r="A2976" s="588"/>
      <c r="B2976" s="588"/>
    </row>
    <row r="2977" spans="1:2">
      <c r="A2977" s="588"/>
      <c r="B2977" s="588"/>
    </row>
    <row r="2978" spans="1:2">
      <c r="A2978" s="588"/>
      <c r="B2978" s="588"/>
    </row>
    <row r="2979" spans="1:2">
      <c r="A2979" s="588"/>
      <c r="B2979" s="588"/>
    </row>
    <row r="2980" spans="1:2">
      <c r="A2980" s="588"/>
      <c r="B2980" s="588"/>
    </row>
    <row r="2981" spans="1:2">
      <c r="A2981" s="588"/>
      <c r="B2981" s="588"/>
    </row>
    <row r="2982" spans="1:2">
      <c r="A2982" s="588"/>
      <c r="B2982" s="588"/>
    </row>
    <row r="2983" spans="1:2">
      <c r="A2983" s="588"/>
      <c r="B2983" s="588"/>
    </row>
    <row r="2984" spans="1:2">
      <c r="A2984" s="588"/>
      <c r="B2984" s="588"/>
    </row>
    <row r="2985" spans="1:2">
      <c r="A2985" s="588"/>
      <c r="B2985" s="588"/>
    </row>
    <row r="2986" spans="1:2">
      <c r="A2986" s="588"/>
      <c r="B2986" s="588"/>
    </row>
    <row r="2987" spans="1:2">
      <c r="A2987" s="588"/>
      <c r="B2987" s="588"/>
    </row>
    <row r="2988" spans="1:2">
      <c r="A2988" s="588"/>
      <c r="B2988" s="588"/>
    </row>
    <row r="2989" spans="1:2">
      <c r="A2989" s="588"/>
      <c r="B2989" s="588"/>
    </row>
    <row r="2990" spans="1:2">
      <c r="A2990" s="588"/>
      <c r="B2990" s="588"/>
    </row>
    <row r="2991" spans="1:2">
      <c r="A2991" s="588"/>
      <c r="B2991" s="588"/>
    </row>
    <row r="2992" spans="1:2">
      <c r="A2992" s="588"/>
      <c r="B2992" s="588"/>
    </row>
    <row r="2993" spans="1:2">
      <c r="A2993" s="588"/>
      <c r="B2993" s="588"/>
    </row>
    <row r="2994" spans="1:2">
      <c r="A2994" s="588"/>
      <c r="B2994" s="588"/>
    </row>
    <row r="2995" spans="1:2">
      <c r="A2995" s="588"/>
      <c r="B2995" s="588"/>
    </row>
    <row r="2996" spans="1:2">
      <c r="A2996" s="588"/>
      <c r="B2996" s="588"/>
    </row>
    <row r="2997" spans="1:2">
      <c r="A2997" s="588"/>
      <c r="B2997" s="588"/>
    </row>
    <row r="2998" spans="1:2">
      <c r="A2998" s="588"/>
      <c r="B2998" s="588"/>
    </row>
    <row r="2999" spans="1:2">
      <c r="A2999" s="588"/>
      <c r="B2999" s="588"/>
    </row>
    <row r="3000" spans="1:2">
      <c r="A3000" s="588"/>
      <c r="B3000" s="588"/>
    </row>
    <row r="3001" spans="1:2">
      <c r="A3001" s="588"/>
      <c r="B3001" s="588"/>
    </row>
    <row r="3002" spans="1:2">
      <c r="A3002" s="588"/>
      <c r="B3002" s="588"/>
    </row>
    <row r="3003" spans="1:2">
      <c r="A3003" s="588"/>
      <c r="B3003" s="588"/>
    </row>
    <row r="3004" spans="1:2">
      <c r="A3004" s="588"/>
      <c r="B3004" s="588"/>
    </row>
    <row r="3005" spans="1:2">
      <c r="A3005" s="588"/>
      <c r="B3005" s="588"/>
    </row>
    <row r="3006" spans="1:2">
      <c r="A3006" s="588"/>
      <c r="B3006" s="588"/>
    </row>
    <row r="3007" spans="1:2">
      <c r="A3007" s="588"/>
      <c r="B3007" s="588"/>
    </row>
    <row r="3008" spans="1:2">
      <c r="A3008" s="588"/>
      <c r="B3008" s="588"/>
    </row>
    <row r="3009" spans="1:2">
      <c r="A3009" s="588"/>
      <c r="B3009" s="588"/>
    </row>
    <row r="3010" spans="1:2">
      <c r="A3010" s="588"/>
      <c r="B3010" s="588"/>
    </row>
    <row r="3011" spans="1:2">
      <c r="A3011" s="588"/>
      <c r="B3011" s="588"/>
    </row>
    <row r="3012" spans="1:2">
      <c r="A3012" s="588"/>
      <c r="B3012" s="588"/>
    </row>
    <row r="3013" spans="1:2">
      <c r="A3013" s="588"/>
      <c r="B3013" s="588"/>
    </row>
    <row r="3014" spans="1:2">
      <c r="A3014" s="588"/>
      <c r="B3014" s="588"/>
    </row>
    <row r="3015" spans="1:2">
      <c r="A3015" s="588"/>
      <c r="B3015" s="588"/>
    </row>
    <row r="3016" spans="1:2">
      <c r="A3016" s="588"/>
      <c r="B3016" s="588"/>
    </row>
    <row r="3017" spans="1:2">
      <c r="A3017" s="588"/>
      <c r="B3017" s="588"/>
    </row>
    <row r="3018" spans="1:2">
      <c r="A3018" s="588"/>
      <c r="B3018" s="588"/>
    </row>
    <row r="3019" spans="1:2">
      <c r="A3019" s="588"/>
      <c r="B3019" s="588"/>
    </row>
    <row r="3020" spans="1:2">
      <c r="A3020" s="588"/>
      <c r="B3020" s="588"/>
    </row>
    <row r="3021" spans="1:2">
      <c r="A3021" s="588"/>
      <c r="B3021" s="588"/>
    </row>
    <row r="3022" spans="1:2">
      <c r="A3022" s="588"/>
      <c r="B3022" s="588"/>
    </row>
    <row r="3023" spans="1:2">
      <c r="A3023" s="588"/>
      <c r="B3023" s="588"/>
    </row>
    <row r="3024" spans="1:2">
      <c r="A3024" s="588"/>
      <c r="B3024" s="588"/>
    </row>
    <row r="3025" spans="1:2">
      <c r="A3025" s="588"/>
      <c r="B3025" s="588"/>
    </row>
    <row r="3026" spans="1:2">
      <c r="A3026" s="588"/>
      <c r="B3026" s="588"/>
    </row>
    <row r="3027" spans="1:2">
      <c r="A3027" s="588"/>
      <c r="B3027" s="588"/>
    </row>
    <row r="3028" spans="1:2">
      <c r="A3028" s="588"/>
      <c r="B3028" s="588"/>
    </row>
    <row r="3029" spans="1:2">
      <c r="A3029" s="588"/>
      <c r="B3029" s="588"/>
    </row>
    <row r="3030" spans="1:2">
      <c r="A3030" s="588"/>
      <c r="B3030" s="588"/>
    </row>
    <row r="3031" spans="1:2">
      <c r="A3031" s="588"/>
      <c r="B3031" s="588"/>
    </row>
    <row r="3032" spans="1:2">
      <c r="A3032" s="588"/>
      <c r="B3032" s="588"/>
    </row>
    <row r="3033" spans="1:2">
      <c r="A3033" s="588"/>
      <c r="B3033" s="588"/>
    </row>
    <row r="3034" spans="1:2">
      <c r="A3034" s="588"/>
      <c r="B3034" s="588"/>
    </row>
    <row r="3035" spans="1:2">
      <c r="A3035" s="588"/>
      <c r="B3035" s="588"/>
    </row>
    <row r="3036" spans="1:2">
      <c r="A3036" s="588"/>
      <c r="B3036" s="588"/>
    </row>
    <row r="3037" spans="1:2">
      <c r="A3037" s="588"/>
      <c r="B3037" s="588"/>
    </row>
    <row r="3038" spans="1:2">
      <c r="A3038" s="588"/>
      <c r="B3038" s="588"/>
    </row>
    <row r="3039" spans="1:2">
      <c r="A3039" s="588"/>
      <c r="B3039" s="588"/>
    </row>
    <row r="3040" spans="1:2">
      <c r="A3040" s="588"/>
      <c r="B3040" s="588"/>
    </row>
    <row r="3041" spans="1:2">
      <c r="A3041" s="588"/>
      <c r="B3041" s="588"/>
    </row>
    <row r="3042" spans="1:2">
      <c r="A3042" s="588"/>
      <c r="B3042" s="588"/>
    </row>
    <row r="3043" spans="1:2">
      <c r="A3043" s="588"/>
      <c r="B3043" s="588"/>
    </row>
    <row r="3044" spans="1:2">
      <c r="A3044" s="588"/>
      <c r="B3044" s="588"/>
    </row>
    <row r="3045" spans="1:2">
      <c r="A3045" s="588"/>
      <c r="B3045" s="588"/>
    </row>
    <row r="3046" spans="1:2">
      <c r="A3046" s="588"/>
      <c r="B3046" s="588"/>
    </row>
    <row r="3047" spans="1:2">
      <c r="A3047" s="588"/>
      <c r="B3047" s="588"/>
    </row>
    <row r="3048" spans="1:2">
      <c r="A3048" s="588"/>
      <c r="B3048" s="588"/>
    </row>
    <row r="3049" spans="1:2">
      <c r="A3049" s="588"/>
      <c r="B3049" s="588"/>
    </row>
    <row r="3050" spans="1:2">
      <c r="A3050" s="588"/>
      <c r="B3050" s="588"/>
    </row>
    <row r="3051" spans="1:2">
      <c r="A3051" s="588"/>
      <c r="B3051" s="588"/>
    </row>
    <row r="3052" spans="1:2">
      <c r="A3052" s="588"/>
      <c r="B3052" s="588"/>
    </row>
    <row r="3053" spans="1:2">
      <c r="A3053" s="588"/>
      <c r="B3053" s="588"/>
    </row>
    <row r="3054" spans="1:2">
      <c r="A3054" s="588"/>
      <c r="B3054" s="588"/>
    </row>
    <row r="3055" spans="1:2">
      <c r="A3055" s="588"/>
      <c r="B3055" s="588"/>
    </row>
    <row r="3056" spans="1:2">
      <c r="A3056" s="588"/>
      <c r="B3056" s="588"/>
    </row>
    <row r="3057" spans="1:2">
      <c r="A3057" s="588"/>
      <c r="B3057" s="588"/>
    </row>
    <row r="3058" spans="1:2">
      <c r="A3058" s="588"/>
      <c r="B3058" s="588"/>
    </row>
    <row r="3059" spans="1:2">
      <c r="A3059" s="588"/>
      <c r="B3059" s="588"/>
    </row>
    <row r="3060" spans="1:2">
      <c r="A3060" s="588"/>
      <c r="B3060" s="588"/>
    </row>
    <row r="3061" spans="1:2">
      <c r="A3061" s="588"/>
      <c r="B3061" s="588"/>
    </row>
    <row r="3062" spans="1:2">
      <c r="A3062" s="588"/>
      <c r="B3062" s="588"/>
    </row>
    <row r="3063" spans="1:2">
      <c r="A3063" s="588"/>
      <c r="B3063" s="588"/>
    </row>
    <row r="3064" spans="1:2">
      <c r="A3064" s="588"/>
      <c r="B3064" s="588"/>
    </row>
    <row r="3065" spans="1:2">
      <c r="A3065" s="588"/>
      <c r="B3065" s="588"/>
    </row>
    <row r="3066" spans="1:2">
      <c r="A3066" s="588"/>
      <c r="B3066" s="588"/>
    </row>
    <row r="3067" spans="1:2">
      <c r="A3067" s="588"/>
      <c r="B3067" s="588"/>
    </row>
    <row r="3068" spans="1:2">
      <c r="A3068" s="588"/>
      <c r="B3068" s="588"/>
    </row>
    <row r="3069" spans="1:2">
      <c r="A3069" s="588"/>
      <c r="B3069" s="588"/>
    </row>
    <row r="3070" spans="1:2">
      <c r="A3070" s="588"/>
      <c r="B3070" s="588"/>
    </row>
    <row r="3071" spans="1:2">
      <c r="A3071" s="588"/>
      <c r="B3071" s="588"/>
    </row>
    <row r="3072" spans="1:2">
      <c r="A3072" s="588"/>
      <c r="B3072" s="588"/>
    </row>
    <row r="3073" spans="1:2">
      <c r="A3073" s="588"/>
      <c r="B3073" s="588"/>
    </row>
    <row r="3074" spans="1:2">
      <c r="A3074" s="588"/>
      <c r="B3074" s="588"/>
    </row>
    <row r="3075" spans="1:2">
      <c r="A3075" s="588"/>
      <c r="B3075" s="588"/>
    </row>
    <row r="3076" spans="1:2">
      <c r="A3076" s="588"/>
      <c r="B3076" s="588"/>
    </row>
    <row r="3077" spans="1:2">
      <c r="A3077" s="588"/>
      <c r="B3077" s="588"/>
    </row>
    <row r="3078" spans="1:2">
      <c r="A3078" s="588"/>
      <c r="B3078" s="588"/>
    </row>
    <row r="3079" spans="1:2">
      <c r="A3079" s="588"/>
      <c r="B3079" s="588"/>
    </row>
    <row r="3080" spans="1:2">
      <c r="A3080" s="588"/>
      <c r="B3080" s="588"/>
    </row>
    <row r="3081" spans="1:2">
      <c r="A3081" s="588"/>
      <c r="B3081" s="588"/>
    </row>
    <row r="3082" spans="1:2">
      <c r="A3082" s="588"/>
      <c r="B3082" s="588"/>
    </row>
    <row r="3083" spans="1:2">
      <c r="A3083" s="588"/>
      <c r="B3083" s="588"/>
    </row>
    <row r="3084" spans="1:2">
      <c r="A3084" s="588"/>
      <c r="B3084" s="588"/>
    </row>
    <row r="3085" spans="1:2">
      <c r="A3085" s="588"/>
      <c r="B3085" s="588"/>
    </row>
    <row r="3086" spans="1:2">
      <c r="A3086" s="588"/>
      <c r="B3086" s="588"/>
    </row>
    <row r="3087" spans="1:2">
      <c r="A3087" s="588"/>
      <c r="B3087" s="588"/>
    </row>
    <row r="3088" spans="1:2">
      <c r="A3088" s="588"/>
      <c r="B3088" s="588"/>
    </row>
    <row r="3089" spans="1:2">
      <c r="A3089" s="588"/>
      <c r="B3089" s="588"/>
    </row>
    <row r="3090" spans="1:2">
      <c r="A3090" s="588"/>
      <c r="B3090" s="588"/>
    </row>
    <row r="3091" spans="1:2">
      <c r="A3091" s="588"/>
      <c r="B3091" s="588"/>
    </row>
    <row r="3092" spans="1:2">
      <c r="A3092" s="588"/>
      <c r="B3092" s="588"/>
    </row>
    <row r="3093" spans="1:2">
      <c r="A3093" s="588"/>
      <c r="B3093" s="588"/>
    </row>
    <row r="3094" spans="1:2">
      <c r="A3094" s="588"/>
      <c r="B3094" s="588"/>
    </row>
    <row r="3095" spans="1:2">
      <c r="A3095" s="588"/>
      <c r="B3095" s="588"/>
    </row>
    <row r="3096" spans="1:2">
      <c r="A3096" s="588"/>
      <c r="B3096" s="588"/>
    </row>
    <row r="3097" spans="1:2">
      <c r="A3097" s="588"/>
      <c r="B3097" s="588"/>
    </row>
    <row r="3098" spans="1:2">
      <c r="A3098" s="588"/>
      <c r="B3098" s="588"/>
    </row>
    <row r="3099" spans="1:2">
      <c r="A3099" s="588"/>
      <c r="B3099" s="588"/>
    </row>
    <row r="3100" spans="1:2">
      <c r="A3100" s="588"/>
      <c r="B3100" s="588"/>
    </row>
    <row r="3101" spans="1:2">
      <c r="A3101" s="588"/>
      <c r="B3101" s="588"/>
    </row>
    <row r="3102" spans="1:2">
      <c r="A3102" s="588"/>
      <c r="B3102" s="588"/>
    </row>
    <row r="3103" spans="1:2">
      <c r="A3103" s="588"/>
      <c r="B3103" s="588"/>
    </row>
    <row r="3104" spans="1:2">
      <c r="A3104" s="588"/>
      <c r="B3104" s="588"/>
    </row>
    <row r="3105" spans="1:2">
      <c r="A3105" s="588"/>
      <c r="B3105" s="588"/>
    </row>
    <row r="3106" spans="1:2">
      <c r="A3106" s="588"/>
      <c r="B3106" s="588"/>
    </row>
    <row r="3107" spans="1:2">
      <c r="A3107" s="588"/>
      <c r="B3107" s="588"/>
    </row>
    <row r="3108" spans="1:2">
      <c r="A3108" s="588"/>
      <c r="B3108" s="588"/>
    </row>
    <row r="3109" spans="1:2">
      <c r="A3109" s="588"/>
      <c r="B3109" s="588"/>
    </row>
    <row r="3110" spans="1:2">
      <c r="A3110" s="588"/>
      <c r="B3110" s="588"/>
    </row>
    <row r="3111" spans="1:2">
      <c r="A3111" s="588"/>
      <c r="B3111" s="588"/>
    </row>
    <row r="3112" spans="1:2">
      <c r="A3112" s="588"/>
      <c r="B3112" s="588"/>
    </row>
    <row r="3113" spans="1:2">
      <c r="A3113" s="588"/>
      <c r="B3113" s="588"/>
    </row>
    <row r="3114" spans="1:2">
      <c r="A3114" s="588"/>
      <c r="B3114" s="588"/>
    </row>
    <row r="3115" spans="1:2">
      <c r="A3115" s="588"/>
      <c r="B3115" s="588"/>
    </row>
    <row r="3116" spans="1:2">
      <c r="A3116" s="588"/>
      <c r="B3116" s="588"/>
    </row>
    <row r="3117" spans="1:2">
      <c r="A3117" s="588"/>
      <c r="B3117" s="588"/>
    </row>
    <row r="3118" spans="1:2">
      <c r="A3118" s="588"/>
      <c r="B3118" s="588"/>
    </row>
    <row r="3119" spans="1:2">
      <c r="A3119" s="588"/>
      <c r="B3119" s="588"/>
    </row>
    <row r="3120" spans="1:2">
      <c r="A3120" s="588"/>
      <c r="B3120" s="588"/>
    </row>
    <row r="3121" spans="1:2">
      <c r="A3121" s="588"/>
      <c r="B3121" s="588"/>
    </row>
    <row r="3122" spans="1:2">
      <c r="A3122" s="588"/>
      <c r="B3122" s="588"/>
    </row>
    <row r="3123" spans="1:2">
      <c r="A3123" s="588"/>
      <c r="B3123" s="588"/>
    </row>
    <row r="3124" spans="1:2">
      <c r="A3124" s="588"/>
      <c r="B3124" s="588"/>
    </row>
    <row r="3125" spans="1:2">
      <c r="A3125" s="588"/>
      <c r="B3125" s="588"/>
    </row>
    <row r="3126" spans="1:2">
      <c r="A3126" s="588"/>
      <c r="B3126" s="588"/>
    </row>
    <row r="3127" spans="1:2">
      <c r="A3127" s="588"/>
      <c r="B3127" s="588"/>
    </row>
    <row r="3128" spans="1:2">
      <c r="A3128" s="588"/>
      <c r="B3128" s="588"/>
    </row>
    <row r="3129" spans="1:2">
      <c r="A3129" s="588"/>
      <c r="B3129" s="588"/>
    </row>
    <row r="3130" spans="1:2">
      <c r="A3130" s="588"/>
      <c r="B3130" s="588"/>
    </row>
    <row r="3131" spans="1:2">
      <c r="A3131" s="588"/>
      <c r="B3131" s="588"/>
    </row>
    <row r="3132" spans="1:2">
      <c r="A3132" s="588"/>
      <c r="B3132" s="588"/>
    </row>
    <row r="3133" spans="1:2">
      <c r="A3133" s="588"/>
      <c r="B3133" s="588"/>
    </row>
    <row r="3134" spans="1:2">
      <c r="A3134" s="588"/>
      <c r="B3134" s="588"/>
    </row>
    <row r="3135" spans="1:2">
      <c r="A3135" s="588"/>
      <c r="B3135" s="588"/>
    </row>
    <row r="3136" spans="1:2">
      <c r="A3136" s="588"/>
      <c r="B3136" s="588"/>
    </row>
    <row r="3137" spans="1:2">
      <c r="A3137" s="588"/>
      <c r="B3137" s="588"/>
    </row>
    <row r="3138" spans="1:2">
      <c r="A3138" s="588"/>
      <c r="B3138" s="588"/>
    </row>
    <row r="3139" spans="1:2">
      <c r="A3139" s="588"/>
      <c r="B3139" s="588"/>
    </row>
    <row r="3140" spans="1:2">
      <c r="A3140" s="588"/>
      <c r="B3140" s="588"/>
    </row>
    <row r="3141" spans="1:2">
      <c r="A3141" s="588"/>
      <c r="B3141" s="588"/>
    </row>
    <row r="3142" spans="1:2">
      <c r="A3142" s="588"/>
      <c r="B3142" s="588"/>
    </row>
    <row r="3143" spans="1:2">
      <c r="A3143" s="588"/>
      <c r="B3143" s="588"/>
    </row>
    <row r="3144" spans="1:2">
      <c r="A3144" s="588"/>
      <c r="B3144" s="588"/>
    </row>
    <row r="3145" spans="1:2">
      <c r="A3145" s="588"/>
      <c r="B3145" s="588"/>
    </row>
    <row r="3146" spans="1:2">
      <c r="A3146" s="588"/>
      <c r="B3146" s="588"/>
    </row>
    <row r="3147" spans="1:2">
      <c r="A3147" s="588"/>
      <c r="B3147" s="588"/>
    </row>
    <row r="3148" spans="1:2">
      <c r="A3148" s="588"/>
      <c r="B3148" s="588"/>
    </row>
    <row r="3149" spans="1:2">
      <c r="A3149" s="588"/>
      <c r="B3149" s="588"/>
    </row>
    <row r="3150" spans="1:2">
      <c r="A3150" s="588"/>
      <c r="B3150" s="588"/>
    </row>
    <row r="3151" spans="1:2">
      <c r="A3151" s="588"/>
      <c r="B3151" s="588"/>
    </row>
    <row r="3152" spans="1:2">
      <c r="A3152" s="588"/>
      <c r="B3152" s="588"/>
    </row>
    <row r="3153" spans="1:2">
      <c r="A3153" s="588"/>
      <c r="B3153" s="588"/>
    </row>
    <row r="3154" spans="1:2">
      <c r="A3154" s="588"/>
      <c r="B3154" s="588"/>
    </row>
    <row r="3155" spans="1:2">
      <c r="A3155" s="588"/>
      <c r="B3155" s="588"/>
    </row>
    <row r="3156" spans="1:2">
      <c r="A3156" s="588"/>
      <c r="B3156" s="588"/>
    </row>
    <row r="3157" spans="1:2">
      <c r="A3157" s="588"/>
      <c r="B3157" s="588"/>
    </row>
    <row r="3158" spans="1:2">
      <c r="A3158" s="588"/>
      <c r="B3158" s="588"/>
    </row>
    <row r="3159" spans="1:2">
      <c r="A3159" s="588"/>
      <c r="B3159" s="588"/>
    </row>
    <row r="3160" spans="1:2">
      <c r="A3160" s="588"/>
      <c r="B3160" s="588"/>
    </row>
    <row r="3161" spans="1:2">
      <c r="A3161" s="588"/>
      <c r="B3161" s="588"/>
    </row>
    <row r="3162" spans="1:2">
      <c r="A3162" s="588"/>
      <c r="B3162" s="588"/>
    </row>
    <row r="3163" spans="1:2">
      <c r="A3163" s="588"/>
      <c r="B3163" s="588"/>
    </row>
    <row r="3164" spans="1:2">
      <c r="A3164" s="588"/>
      <c r="B3164" s="588"/>
    </row>
    <row r="3165" spans="1:2">
      <c r="A3165" s="588"/>
      <c r="B3165" s="588"/>
    </row>
    <row r="3166" spans="1:2">
      <c r="A3166" s="588"/>
      <c r="B3166" s="588"/>
    </row>
    <row r="3167" spans="1:2">
      <c r="A3167" s="588"/>
      <c r="B3167" s="588"/>
    </row>
    <row r="3168" spans="1:2">
      <c r="A3168" s="588"/>
      <c r="B3168" s="588"/>
    </row>
    <row r="3169" spans="1:2">
      <c r="A3169" s="588"/>
      <c r="B3169" s="588"/>
    </row>
    <row r="3170" spans="1:2">
      <c r="A3170" s="588"/>
      <c r="B3170" s="588"/>
    </row>
    <row r="3171" spans="1:2">
      <c r="A3171" s="588"/>
      <c r="B3171" s="588"/>
    </row>
    <row r="3172" spans="1:2">
      <c r="A3172" s="588"/>
      <c r="B3172" s="588"/>
    </row>
    <row r="3173" spans="1:2">
      <c r="A3173" s="588"/>
      <c r="B3173" s="588"/>
    </row>
    <row r="3174" spans="1:2">
      <c r="A3174" s="588"/>
      <c r="B3174" s="588"/>
    </row>
    <row r="3175" spans="1:2">
      <c r="A3175" s="588"/>
      <c r="B3175" s="588"/>
    </row>
    <row r="3176" spans="1:2">
      <c r="A3176" s="588"/>
      <c r="B3176" s="588"/>
    </row>
    <row r="3177" spans="1:2">
      <c r="A3177" s="588"/>
      <c r="B3177" s="588"/>
    </row>
    <row r="3178" spans="1:2">
      <c r="A3178" s="588"/>
      <c r="B3178" s="588"/>
    </row>
    <row r="3179" spans="1:2">
      <c r="A3179" s="588"/>
      <c r="B3179" s="588"/>
    </row>
    <row r="3180" spans="1:2">
      <c r="A3180" s="588"/>
      <c r="B3180" s="588"/>
    </row>
    <row r="3181" spans="1:2">
      <c r="A3181" s="588"/>
      <c r="B3181" s="588"/>
    </row>
    <row r="3182" spans="1:2">
      <c r="A3182" s="588"/>
      <c r="B3182" s="588"/>
    </row>
    <row r="3183" spans="1:2">
      <c r="A3183" s="588"/>
      <c r="B3183" s="588"/>
    </row>
    <row r="3184" spans="1:2">
      <c r="A3184" s="588"/>
      <c r="B3184" s="588"/>
    </row>
    <row r="3185" spans="1:2">
      <c r="A3185" s="588"/>
      <c r="B3185" s="588"/>
    </row>
    <row r="3186" spans="1:2">
      <c r="A3186" s="588"/>
      <c r="B3186" s="588"/>
    </row>
    <row r="3187" spans="1:2">
      <c r="A3187" s="588"/>
      <c r="B3187" s="588"/>
    </row>
    <row r="3188" spans="1:2">
      <c r="A3188" s="588"/>
      <c r="B3188" s="588"/>
    </row>
    <row r="3189" spans="1:2">
      <c r="A3189" s="588"/>
      <c r="B3189" s="588"/>
    </row>
    <row r="3190" spans="1:2">
      <c r="A3190" s="588"/>
      <c r="B3190" s="588"/>
    </row>
    <row r="3191" spans="1:2">
      <c r="A3191" s="588"/>
      <c r="B3191" s="588"/>
    </row>
    <row r="3192" spans="1:2">
      <c r="A3192" s="588"/>
      <c r="B3192" s="588"/>
    </row>
    <row r="3193" spans="1:2">
      <c r="A3193" s="588"/>
      <c r="B3193" s="588"/>
    </row>
    <row r="3194" spans="1:2">
      <c r="A3194" s="588"/>
      <c r="B3194" s="588"/>
    </row>
    <row r="3195" spans="1:2">
      <c r="A3195" s="588"/>
      <c r="B3195" s="588"/>
    </row>
    <row r="3196" spans="1:2">
      <c r="A3196" s="588"/>
      <c r="B3196" s="588"/>
    </row>
    <row r="3197" spans="1:2">
      <c r="A3197" s="588"/>
      <c r="B3197" s="588"/>
    </row>
    <row r="3198" spans="1:2">
      <c r="A3198" s="588"/>
      <c r="B3198" s="588"/>
    </row>
    <row r="3199" spans="1:2">
      <c r="A3199" s="588"/>
      <c r="B3199" s="588"/>
    </row>
    <row r="3200" spans="1:2">
      <c r="A3200" s="588"/>
      <c r="B3200" s="588"/>
    </row>
    <row r="3201" spans="1:2">
      <c r="A3201" s="588"/>
      <c r="B3201" s="588"/>
    </row>
    <row r="3202" spans="1:2">
      <c r="A3202" s="588"/>
      <c r="B3202" s="588"/>
    </row>
    <row r="3203" spans="1:2">
      <c r="A3203" s="588"/>
      <c r="B3203" s="588"/>
    </row>
    <row r="3204" spans="1:2">
      <c r="A3204" s="588"/>
      <c r="B3204" s="588"/>
    </row>
    <row r="3205" spans="1:2">
      <c r="A3205" s="588"/>
      <c r="B3205" s="588"/>
    </row>
    <row r="3206" spans="1:2">
      <c r="A3206" s="588"/>
      <c r="B3206" s="588"/>
    </row>
    <row r="3207" spans="1:2">
      <c r="A3207" s="588"/>
      <c r="B3207" s="588"/>
    </row>
    <row r="3208" spans="1:2">
      <c r="A3208" s="588"/>
      <c r="B3208" s="588"/>
    </row>
    <row r="3209" spans="1:2">
      <c r="A3209" s="588"/>
      <c r="B3209" s="588"/>
    </row>
    <row r="3210" spans="1:2">
      <c r="A3210" s="588"/>
      <c r="B3210" s="588"/>
    </row>
    <row r="3211" spans="1:2">
      <c r="A3211" s="588"/>
      <c r="B3211" s="588"/>
    </row>
    <row r="3212" spans="1:2">
      <c r="A3212" s="588"/>
      <c r="B3212" s="588"/>
    </row>
    <row r="3213" spans="1:2">
      <c r="A3213" s="588"/>
      <c r="B3213" s="588"/>
    </row>
    <row r="3214" spans="1:2">
      <c r="A3214" s="588"/>
      <c r="B3214" s="588"/>
    </row>
    <row r="3215" spans="1:2">
      <c r="A3215" s="588"/>
      <c r="B3215" s="588"/>
    </row>
    <row r="3216" spans="1:2">
      <c r="A3216" s="588"/>
      <c r="B3216" s="588"/>
    </row>
    <row r="3217" spans="1:2">
      <c r="A3217" s="588"/>
      <c r="B3217" s="588"/>
    </row>
    <row r="3218" spans="1:2">
      <c r="A3218" s="588"/>
      <c r="B3218" s="588"/>
    </row>
    <row r="3219" spans="1:2">
      <c r="A3219" s="588"/>
      <c r="B3219" s="588"/>
    </row>
    <row r="3220" spans="1:2">
      <c r="A3220" s="588"/>
      <c r="B3220" s="588"/>
    </row>
    <row r="3221" spans="1:2">
      <c r="A3221" s="588"/>
      <c r="B3221" s="588"/>
    </row>
    <row r="3222" spans="1:2">
      <c r="A3222" s="588"/>
      <c r="B3222" s="588"/>
    </row>
    <row r="3223" spans="1:2">
      <c r="A3223" s="588"/>
      <c r="B3223" s="588"/>
    </row>
    <row r="3224" spans="1:2">
      <c r="A3224" s="588"/>
      <c r="B3224" s="588"/>
    </row>
    <row r="3225" spans="1:2">
      <c r="A3225" s="588"/>
      <c r="B3225" s="588"/>
    </row>
    <row r="3226" spans="1:2">
      <c r="A3226" s="588"/>
      <c r="B3226" s="588"/>
    </row>
    <row r="3227" spans="1:2">
      <c r="A3227" s="588"/>
      <c r="B3227" s="588"/>
    </row>
    <row r="3228" spans="1:2">
      <c r="A3228" s="588"/>
      <c r="B3228" s="588"/>
    </row>
    <row r="3229" spans="1:2">
      <c r="A3229" s="588"/>
      <c r="B3229" s="588"/>
    </row>
    <row r="3230" spans="1:2">
      <c r="A3230" s="588"/>
      <c r="B3230" s="588"/>
    </row>
    <row r="3231" spans="1:2">
      <c r="A3231" s="588"/>
      <c r="B3231" s="588"/>
    </row>
    <row r="3232" spans="1:2">
      <c r="A3232" s="588"/>
      <c r="B3232" s="588"/>
    </row>
    <row r="3233" spans="1:2">
      <c r="A3233" s="588"/>
      <c r="B3233" s="588"/>
    </row>
    <row r="3234" spans="1:2">
      <c r="A3234" s="588"/>
      <c r="B3234" s="588"/>
    </row>
    <row r="3235" spans="1:2">
      <c r="A3235" s="588"/>
      <c r="B3235" s="588"/>
    </row>
    <row r="3236" spans="1:2">
      <c r="A3236" s="588"/>
      <c r="B3236" s="588"/>
    </row>
    <row r="3237" spans="1:2">
      <c r="A3237" s="588"/>
      <c r="B3237" s="588"/>
    </row>
    <row r="3238" spans="1:2">
      <c r="A3238" s="588"/>
      <c r="B3238" s="588"/>
    </row>
    <row r="3239" spans="1:2">
      <c r="A3239" s="588"/>
      <c r="B3239" s="588"/>
    </row>
    <row r="3240" spans="1:2">
      <c r="A3240" s="588"/>
      <c r="B3240" s="588"/>
    </row>
    <row r="3241" spans="1:2">
      <c r="A3241" s="588"/>
      <c r="B3241" s="588"/>
    </row>
    <row r="3242" spans="1:2">
      <c r="A3242" s="588"/>
      <c r="B3242" s="588"/>
    </row>
    <row r="3243" spans="1:2">
      <c r="A3243" s="588"/>
      <c r="B3243" s="588"/>
    </row>
    <row r="3244" spans="1:2">
      <c r="A3244" s="588"/>
      <c r="B3244" s="588"/>
    </row>
    <row r="3245" spans="1:2">
      <c r="A3245" s="588"/>
      <c r="B3245" s="588"/>
    </row>
    <row r="3246" spans="1:2">
      <c r="A3246" s="588"/>
      <c r="B3246" s="588"/>
    </row>
    <row r="3247" spans="1:2">
      <c r="A3247" s="588"/>
      <c r="B3247" s="588"/>
    </row>
    <row r="3248" spans="1:2">
      <c r="A3248" s="588"/>
      <c r="B3248" s="588"/>
    </row>
    <row r="3249" spans="1:2">
      <c r="A3249" s="588"/>
      <c r="B3249" s="588"/>
    </row>
    <row r="3250" spans="1:2">
      <c r="A3250" s="588"/>
      <c r="B3250" s="588"/>
    </row>
    <row r="3251" spans="1:2">
      <c r="A3251" s="588"/>
      <c r="B3251" s="588"/>
    </row>
    <row r="3252" spans="1:2">
      <c r="A3252" s="588"/>
      <c r="B3252" s="588"/>
    </row>
    <row r="3253" spans="1:2">
      <c r="A3253" s="588"/>
      <c r="B3253" s="588"/>
    </row>
    <row r="3254" spans="1:2">
      <c r="A3254" s="588"/>
      <c r="B3254" s="588"/>
    </row>
    <row r="3255" spans="1:2">
      <c r="A3255" s="588"/>
      <c r="B3255" s="588"/>
    </row>
    <row r="3256" spans="1:2">
      <c r="A3256" s="588"/>
      <c r="B3256" s="588"/>
    </row>
    <row r="3257" spans="1:2">
      <c r="A3257" s="588"/>
      <c r="B3257" s="588"/>
    </row>
    <row r="3258" spans="1:2">
      <c r="A3258" s="588"/>
      <c r="B3258" s="588"/>
    </row>
    <row r="3259" spans="1:2">
      <c r="A3259" s="588"/>
      <c r="B3259" s="588"/>
    </row>
    <row r="3260" spans="1:2">
      <c r="A3260" s="588"/>
      <c r="B3260" s="588"/>
    </row>
    <row r="3261" spans="1:2">
      <c r="A3261" s="588"/>
      <c r="B3261" s="588"/>
    </row>
    <row r="3262" spans="1:2">
      <c r="A3262" s="588"/>
      <c r="B3262" s="588"/>
    </row>
    <row r="3263" spans="1:2">
      <c r="A3263" s="588"/>
      <c r="B3263" s="588"/>
    </row>
    <row r="3264" spans="1:2">
      <c r="A3264" s="588"/>
      <c r="B3264" s="588"/>
    </row>
    <row r="3265" spans="1:2">
      <c r="A3265" s="588"/>
      <c r="B3265" s="588"/>
    </row>
    <row r="3266" spans="1:2">
      <c r="A3266" s="588"/>
      <c r="B3266" s="588"/>
    </row>
    <row r="3267" spans="1:2">
      <c r="A3267" s="588"/>
      <c r="B3267" s="588"/>
    </row>
    <row r="3268" spans="1:2">
      <c r="A3268" s="588"/>
      <c r="B3268" s="588"/>
    </row>
    <row r="3269" spans="1:2">
      <c r="A3269" s="588"/>
      <c r="B3269" s="588"/>
    </row>
    <row r="3270" spans="1:2">
      <c r="A3270" s="588"/>
      <c r="B3270" s="588"/>
    </row>
    <row r="3271" spans="1:2">
      <c r="A3271" s="588"/>
      <c r="B3271" s="588"/>
    </row>
    <row r="3272" spans="1:2">
      <c r="A3272" s="588"/>
      <c r="B3272" s="588"/>
    </row>
    <row r="3273" spans="1:2">
      <c r="A3273" s="588"/>
      <c r="B3273" s="588"/>
    </row>
    <row r="3274" spans="1:2">
      <c r="A3274" s="588"/>
      <c r="B3274" s="588"/>
    </row>
    <row r="3275" spans="1:2">
      <c r="A3275" s="588"/>
      <c r="B3275" s="588"/>
    </row>
    <row r="3276" spans="1:2">
      <c r="A3276" s="588"/>
      <c r="B3276" s="588"/>
    </row>
    <row r="3277" spans="1:2">
      <c r="A3277" s="588"/>
      <c r="B3277" s="588"/>
    </row>
    <row r="3278" spans="1:2">
      <c r="A3278" s="588"/>
      <c r="B3278" s="588"/>
    </row>
    <row r="3279" spans="1:2">
      <c r="A3279" s="588"/>
      <c r="B3279" s="588"/>
    </row>
    <row r="3280" spans="1:2">
      <c r="A3280" s="588"/>
      <c r="B3280" s="588"/>
    </row>
    <row r="3281" spans="1:2">
      <c r="A3281" s="588"/>
      <c r="B3281" s="588"/>
    </row>
    <row r="3282" spans="1:2">
      <c r="A3282" s="588"/>
      <c r="B3282" s="588"/>
    </row>
    <row r="3283" spans="1:2">
      <c r="A3283" s="588"/>
      <c r="B3283" s="588"/>
    </row>
    <row r="3284" spans="1:2">
      <c r="A3284" s="588"/>
      <c r="B3284" s="588"/>
    </row>
    <row r="3285" spans="1:2">
      <c r="A3285" s="588"/>
      <c r="B3285" s="588"/>
    </row>
    <row r="3286" spans="1:2">
      <c r="A3286" s="588"/>
      <c r="B3286" s="588"/>
    </row>
    <row r="3287" spans="1:2">
      <c r="A3287" s="588"/>
      <c r="B3287" s="588"/>
    </row>
    <row r="3288" spans="1:2">
      <c r="A3288" s="588"/>
      <c r="B3288" s="588"/>
    </row>
    <row r="3289" spans="1:2">
      <c r="A3289" s="588"/>
      <c r="B3289" s="588"/>
    </row>
    <row r="3290" spans="1:2">
      <c r="A3290" s="588"/>
      <c r="B3290" s="588"/>
    </row>
    <row r="3291" spans="1:2">
      <c r="A3291" s="588"/>
      <c r="B3291" s="588"/>
    </row>
    <row r="3292" spans="1:2">
      <c r="A3292" s="588"/>
      <c r="B3292" s="588"/>
    </row>
    <row r="3293" spans="1:2">
      <c r="A3293" s="588"/>
      <c r="B3293" s="588"/>
    </row>
    <row r="3294" spans="1:2">
      <c r="A3294" s="588"/>
      <c r="B3294" s="588"/>
    </row>
    <row r="3295" spans="1:2">
      <c r="A3295" s="588"/>
      <c r="B3295" s="588"/>
    </row>
    <row r="3296" spans="1:2">
      <c r="A3296" s="588"/>
      <c r="B3296" s="588"/>
    </row>
    <row r="3297" spans="1:2">
      <c r="A3297" s="588"/>
      <c r="B3297" s="588"/>
    </row>
    <row r="3298" spans="1:2">
      <c r="A3298" s="588"/>
      <c r="B3298" s="588"/>
    </row>
    <row r="3299" spans="1:2">
      <c r="A3299" s="588"/>
      <c r="B3299" s="588"/>
    </row>
    <row r="3300" spans="1:2">
      <c r="A3300" s="588"/>
      <c r="B3300" s="588"/>
    </row>
    <row r="3301" spans="1:2">
      <c r="A3301" s="588"/>
      <c r="B3301" s="588"/>
    </row>
    <row r="3302" spans="1:2">
      <c r="A3302" s="588"/>
      <c r="B3302" s="588"/>
    </row>
    <row r="3303" spans="1:2">
      <c r="A3303" s="588"/>
      <c r="B3303" s="588"/>
    </row>
    <row r="3304" spans="1:2">
      <c r="A3304" s="588"/>
      <c r="B3304" s="588"/>
    </row>
    <row r="3305" spans="1:2">
      <c r="A3305" s="588"/>
      <c r="B3305" s="588"/>
    </row>
    <row r="3306" spans="1:2">
      <c r="A3306" s="588"/>
      <c r="B3306" s="588"/>
    </row>
    <row r="3307" spans="1:2">
      <c r="A3307" s="588"/>
      <c r="B3307" s="588"/>
    </row>
    <row r="3308" spans="1:2">
      <c r="A3308" s="588"/>
      <c r="B3308" s="588"/>
    </row>
    <row r="3309" spans="1:2">
      <c r="A3309" s="588"/>
      <c r="B3309" s="588"/>
    </row>
    <row r="3310" spans="1:2">
      <c r="A3310" s="588"/>
      <c r="B3310" s="588"/>
    </row>
    <row r="3311" spans="1:2">
      <c r="A3311" s="588"/>
      <c r="B3311" s="588"/>
    </row>
    <row r="3312" spans="1:2">
      <c r="A3312" s="588"/>
      <c r="B3312" s="588"/>
    </row>
    <row r="3313" spans="1:2">
      <c r="A3313" s="588"/>
      <c r="B3313" s="588"/>
    </row>
    <row r="3314" spans="1:2">
      <c r="A3314" s="588"/>
      <c r="B3314" s="588"/>
    </row>
    <row r="3315" spans="1:2">
      <c r="A3315" s="588"/>
      <c r="B3315" s="588"/>
    </row>
    <row r="3316" spans="1:2">
      <c r="A3316" s="588"/>
      <c r="B3316" s="588"/>
    </row>
    <row r="3317" spans="1:2">
      <c r="A3317" s="588"/>
      <c r="B3317" s="588"/>
    </row>
    <row r="3318" spans="1:2">
      <c r="A3318" s="588"/>
      <c r="B3318" s="588"/>
    </row>
    <row r="3319" spans="1:2">
      <c r="A3319" s="588"/>
      <c r="B3319" s="588"/>
    </row>
    <row r="3320" spans="1:2">
      <c r="A3320" s="588"/>
      <c r="B3320" s="588"/>
    </row>
    <row r="3321" spans="1:2">
      <c r="A3321" s="588"/>
      <c r="B3321" s="588"/>
    </row>
    <row r="3322" spans="1:2">
      <c r="A3322" s="588"/>
      <c r="B3322" s="588"/>
    </row>
    <row r="3323" spans="1:2">
      <c r="A3323" s="588"/>
      <c r="B3323" s="588"/>
    </row>
    <row r="3324" spans="1:2">
      <c r="A3324" s="588"/>
      <c r="B3324" s="588"/>
    </row>
    <row r="3325" spans="1:2">
      <c r="A3325" s="588"/>
      <c r="B3325" s="588"/>
    </row>
    <row r="3326" spans="1:2">
      <c r="A3326" s="588"/>
      <c r="B3326" s="588"/>
    </row>
    <row r="3327" spans="1:2">
      <c r="A3327" s="588"/>
      <c r="B3327" s="588"/>
    </row>
    <row r="3328" spans="1:2">
      <c r="A3328" s="588"/>
      <c r="B3328" s="588"/>
    </row>
    <row r="3329" spans="1:2">
      <c r="A3329" s="588"/>
      <c r="B3329" s="588"/>
    </row>
    <row r="3330" spans="1:2">
      <c r="A3330" s="588"/>
      <c r="B3330" s="588"/>
    </row>
    <row r="3331" spans="1:2">
      <c r="A3331" s="588"/>
      <c r="B3331" s="588"/>
    </row>
    <row r="3332" spans="1:2">
      <c r="A3332" s="588"/>
      <c r="B3332" s="588"/>
    </row>
    <row r="3333" spans="1:2">
      <c r="A3333" s="588"/>
      <c r="B3333" s="588"/>
    </row>
    <row r="3334" spans="1:2">
      <c r="A3334" s="588"/>
      <c r="B3334" s="588"/>
    </row>
    <row r="3335" spans="1:2">
      <c r="A3335" s="588"/>
      <c r="B3335" s="588"/>
    </row>
    <row r="3336" spans="1:2">
      <c r="A3336" s="588"/>
      <c r="B3336" s="588"/>
    </row>
    <row r="3337" spans="1:2">
      <c r="A3337" s="588"/>
      <c r="B3337" s="588"/>
    </row>
    <row r="3338" spans="1:2">
      <c r="A3338" s="588"/>
      <c r="B3338" s="588"/>
    </row>
    <row r="3339" spans="1:2">
      <c r="A3339" s="588"/>
      <c r="B3339" s="588"/>
    </row>
    <row r="3340" spans="1:2">
      <c r="A3340" s="588"/>
      <c r="B3340" s="588"/>
    </row>
    <row r="3341" spans="1:2">
      <c r="A3341" s="588"/>
      <c r="B3341" s="588"/>
    </row>
    <row r="3342" spans="1:2">
      <c r="A3342" s="588"/>
      <c r="B3342" s="588"/>
    </row>
    <row r="3343" spans="1:2">
      <c r="A3343" s="588"/>
      <c r="B3343" s="588"/>
    </row>
    <row r="3344" spans="1:2">
      <c r="A3344" s="588"/>
      <c r="B3344" s="588"/>
    </row>
    <row r="3345" spans="1:2">
      <c r="A3345" s="588"/>
      <c r="B3345" s="588"/>
    </row>
    <row r="3346" spans="1:2">
      <c r="A3346" s="588"/>
      <c r="B3346" s="588"/>
    </row>
    <row r="3347" spans="1:2">
      <c r="A3347" s="588"/>
      <c r="B3347" s="588"/>
    </row>
    <row r="3348" spans="1:2">
      <c r="A3348" s="588"/>
      <c r="B3348" s="588"/>
    </row>
    <row r="3349" spans="1:2">
      <c r="A3349" s="588"/>
      <c r="B3349" s="588"/>
    </row>
    <row r="3350" spans="1:2">
      <c r="A3350" s="588"/>
      <c r="B3350" s="588"/>
    </row>
    <row r="3351" spans="1:2">
      <c r="A3351" s="588"/>
      <c r="B3351" s="588"/>
    </row>
    <row r="3352" spans="1:2">
      <c r="A3352" s="588"/>
      <c r="B3352" s="588"/>
    </row>
    <row r="3353" spans="1:2">
      <c r="A3353" s="588"/>
      <c r="B3353" s="588"/>
    </row>
    <row r="3354" spans="1:2">
      <c r="A3354" s="588"/>
      <c r="B3354" s="588"/>
    </row>
    <row r="3355" spans="1:2">
      <c r="A3355" s="588"/>
      <c r="B3355" s="588"/>
    </row>
    <row r="3356" spans="1:2">
      <c r="A3356" s="588"/>
      <c r="B3356" s="588"/>
    </row>
    <row r="3357" spans="1:2">
      <c r="A3357" s="588"/>
      <c r="B3357" s="588"/>
    </row>
    <row r="3358" spans="1:2">
      <c r="A3358" s="588"/>
      <c r="B3358" s="588"/>
    </row>
    <row r="3359" spans="1:2">
      <c r="A3359" s="588"/>
      <c r="B3359" s="588"/>
    </row>
    <row r="3360" spans="1:2">
      <c r="A3360" s="588"/>
      <c r="B3360" s="588"/>
    </row>
    <row r="3361" spans="1:2">
      <c r="A3361" s="588"/>
      <c r="B3361" s="588"/>
    </row>
    <row r="3362" spans="1:2">
      <c r="A3362" s="588"/>
      <c r="B3362" s="588"/>
    </row>
    <row r="3363" spans="1:2">
      <c r="A3363" s="588"/>
      <c r="B3363" s="588"/>
    </row>
    <row r="3364" spans="1:2">
      <c r="A3364" s="588"/>
      <c r="B3364" s="588"/>
    </row>
    <row r="3365" spans="1:2">
      <c r="A3365" s="588"/>
      <c r="B3365" s="588"/>
    </row>
    <row r="3366" spans="1:2">
      <c r="A3366" s="588"/>
      <c r="B3366" s="588"/>
    </row>
    <row r="3367" spans="1:2">
      <c r="A3367" s="588"/>
      <c r="B3367" s="588"/>
    </row>
    <row r="3368" spans="1:2">
      <c r="A3368" s="588"/>
      <c r="B3368" s="588"/>
    </row>
    <row r="3369" spans="1:2">
      <c r="A3369" s="588"/>
      <c r="B3369" s="588"/>
    </row>
    <row r="3370" spans="1:2">
      <c r="A3370" s="588"/>
      <c r="B3370" s="588"/>
    </row>
    <row r="3371" spans="1:2">
      <c r="A3371" s="588"/>
      <c r="B3371" s="588"/>
    </row>
    <row r="3372" spans="1:2">
      <c r="A3372" s="588"/>
      <c r="B3372" s="588"/>
    </row>
    <row r="3373" spans="1:2">
      <c r="A3373" s="588"/>
      <c r="B3373" s="588"/>
    </row>
    <row r="3374" spans="1:2">
      <c r="A3374" s="588"/>
      <c r="B3374" s="588"/>
    </row>
    <row r="3375" spans="1:2">
      <c r="A3375" s="588"/>
      <c r="B3375" s="588"/>
    </row>
    <row r="3376" spans="1:2">
      <c r="A3376" s="588"/>
      <c r="B3376" s="588"/>
    </row>
    <row r="3377" spans="1:2">
      <c r="A3377" s="588"/>
      <c r="B3377" s="588"/>
    </row>
    <row r="3378" spans="1:2">
      <c r="A3378" s="588"/>
      <c r="B3378" s="588"/>
    </row>
    <row r="3379" spans="1:2">
      <c r="A3379" s="588"/>
      <c r="B3379" s="588"/>
    </row>
    <row r="3380" spans="1:2">
      <c r="A3380" s="588"/>
      <c r="B3380" s="588"/>
    </row>
    <row r="3381" spans="1:2">
      <c r="A3381" s="588"/>
      <c r="B3381" s="588"/>
    </row>
    <row r="3382" spans="1:2">
      <c r="A3382" s="588"/>
      <c r="B3382" s="588"/>
    </row>
    <row r="3383" spans="1:2">
      <c r="A3383" s="588"/>
      <c r="B3383" s="588"/>
    </row>
    <row r="3384" spans="1:2">
      <c r="A3384" s="588"/>
      <c r="B3384" s="588"/>
    </row>
    <row r="3385" spans="1:2">
      <c r="A3385" s="588"/>
      <c r="B3385" s="588"/>
    </row>
    <row r="3386" spans="1:2">
      <c r="A3386" s="588"/>
      <c r="B3386" s="588"/>
    </row>
    <row r="3387" spans="1:2">
      <c r="A3387" s="588"/>
      <c r="B3387" s="588"/>
    </row>
    <row r="3388" spans="1:2">
      <c r="A3388" s="588"/>
      <c r="B3388" s="588"/>
    </row>
    <row r="3389" spans="1:2">
      <c r="A3389" s="588"/>
      <c r="B3389" s="588"/>
    </row>
    <row r="3390" spans="1:2">
      <c r="A3390" s="588"/>
      <c r="B3390" s="588"/>
    </row>
    <row r="3391" spans="1:2">
      <c r="A3391" s="588"/>
      <c r="B3391" s="588"/>
    </row>
    <row r="3392" spans="1:2">
      <c r="A3392" s="588"/>
      <c r="B3392" s="588"/>
    </row>
    <row r="3393" spans="1:2">
      <c r="A3393" s="588"/>
      <c r="B3393" s="588"/>
    </row>
    <row r="3394" spans="1:2">
      <c r="A3394" s="588"/>
      <c r="B3394" s="588"/>
    </row>
    <row r="3395" spans="1:2">
      <c r="A3395" s="588"/>
      <c r="B3395" s="588"/>
    </row>
    <row r="3396" spans="1:2">
      <c r="A3396" s="588"/>
      <c r="B3396" s="588"/>
    </row>
    <row r="3397" spans="1:2">
      <c r="A3397" s="588"/>
      <c r="B3397" s="588"/>
    </row>
    <row r="3398" spans="1:2">
      <c r="A3398" s="588"/>
      <c r="B3398" s="588"/>
    </row>
    <row r="3399" spans="1:2">
      <c r="A3399" s="588"/>
      <c r="B3399" s="588"/>
    </row>
    <row r="3400" spans="1:2">
      <c r="A3400" s="588"/>
      <c r="B3400" s="588"/>
    </row>
    <row r="3401" spans="1:2">
      <c r="A3401" s="588"/>
      <c r="B3401" s="588"/>
    </row>
    <row r="3402" spans="1:2">
      <c r="A3402" s="588"/>
      <c r="B3402" s="588"/>
    </row>
    <row r="3403" spans="1:2">
      <c r="A3403" s="588"/>
      <c r="B3403" s="588"/>
    </row>
    <row r="3404" spans="1:2">
      <c r="A3404" s="588"/>
      <c r="B3404" s="588"/>
    </row>
    <row r="3405" spans="1:2">
      <c r="A3405" s="588"/>
      <c r="B3405" s="588"/>
    </row>
    <row r="3406" spans="1:2">
      <c r="A3406" s="588"/>
      <c r="B3406" s="588"/>
    </row>
    <row r="3407" spans="1:2">
      <c r="A3407" s="588"/>
      <c r="B3407" s="588"/>
    </row>
    <row r="3408" spans="1:2">
      <c r="A3408" s="588"/>
      <c r="B3408" s="588"/>
    </row>
    <row r="3409" spans="1:2">
      <c r="A3409" s="588"/>
      <c r="B3409" s="588"/>
    </row>
    <row r="3410" spans="1:2">
      <c r="A3410" s="588"/>
      <c r="B3410" s="588"/>
    </row>
    <row r="3411" spans="1:2">
      <c r="A3411" s="588"/>
      <c r="B3411" s="588"/>
    </row>
    <row r="3412" spans="1:2">
      <c r="A3412" s="588"/>
      <c r="B3412" s="588"/>
    </row>
    <row r="3413" spans="1:2">
      <c r="A3413" s="588"/>
      <c r="B3413" s="588"/>
    </row>
    <row r="3414" spans="1:2">
      <c r="A3414" s="588"/>
      <c r="B3414" s="588"/>
    </row>
    <row r="3415" spans="1:2">
      <c r="A3415" s="588"/>
      <c r="B3415" s="588"/>
    </row>
    <row r="3416" spans="1:2">
      <c r="A3416" s="588"/>
      <c r="B3416" s="588"/>
    </row>
    <row r="3417" spans="1:2">
      <c r="A3417" s="588"/>
      <c r="B3417" s="588"/>
    </row>
    <row r="3418" spans="1:2">
      <c r="A3418" s="588"/>
      <c r="B3418" s="588"/>
    </row>
    <row r="3419" spans="1:2">
      <c r="A3419" s="588"/>
      <c r="B3419" s="588"/>
    </row>
    <row r="3420" spans="1:2">
      <c r="A3420" s="588"/>
      <c r="B3420" s="588"/>
    </row>
    <row r="3421" spans="1:2">
      <c r="A3421" s="588"/>
      <c r="B3421" s="588"/>
    </row>
    <row r="3422" spans="1:2">
      <c r="A3422" s="588"/>
      <c r="B3422" s="588"/>
    </row>
    <row r="3423" spans="1:2">
      <c r="A3423" s="588"/>
      <c r="B3423" s="588"/>
    </row>
    <row r="3424" spans="1:2">
      <c r="A3424" s="588"/>
      <c r="B3424" s="588"/>
    </row>
    <row r="3425" spans="1:2">
      <c r="A3425" s="588"/>
      <c r="B3425" s="588"/>
    </row>
    <row r="3426" spans="1:2">
      <c r="A3426" s="588"/>
      <c r="B3426" s="588"/>
    </row>
    <row r="3427" spans="1:2">
      <c r="A3427" s="588"/>
      <c r="B3427" s="588"/>
    </row>
    <row r="3428" spans="1:2">
      <c r="A3428" s="588"/>
      <c r="B3428" s="588"/>
    </row>
    <row r="3429" spans="1:2">
      <c r="A3429" s="588"/>
      <c r="B3429" s="588"/>
    </row>
    <row r="3430" spans="1:2">
      <c r="A3430" s="588"/>
      <c r="B3430" s="588"/>
    </row>
    <row r="3431" spans="1:2">
      <c r="A3431" s="588"/>
      <c r="B3431" s="588"/>
    </row>
    <row r="3432" spans="1:2">
      <c r="A3432" s="588"/>
      <c r="B3432" s="588"/>
    </row>
    <row r="3433" spans="1:2">
      <c r="A3433" s="588"/>
      <c r="B3433" s="588"/>
    </row>
    <row r="3434" spans="1:2">
      <c r="A3434" s="588"/>
      <c r="B3434" s="588"/>
    </row>
    <row r="3435" spans="1:2">
      <c r="A3435" s="588"/>
      <c r="B3435" s="588"/>
    </row>
    <row r="3436" spans="1:2">
      <c r="A3436" s="588"/>
      <c r="B3436" s="588"/>
    </row>
    <row r="3437" spans="1:2">
      <c r="A3437" s="588"/>
      <c r="B3437" s="588"/>
    </row>
    <row r="3438" spans="1:2">
      <c r="A3438" s="588"/>
      <c r="B3438" s="588"/>
    </row>
    <row r="3439" spans="1:2">
      <c r="A3439" s="588"/>
      <c r="B3439" s="588"/>
    </row>
    <row r="3440" spans="1:2">
      <c r="A3440" s="588"/>
      <c r="B3440" s="588"/>
    </row>
    <row r="3441" spans="1:2">
      <c r="A3441" s="588"/>
      <c r="B3441" s="588"/>
    </row>
    <row r="3442" spans="1:2">
      <c r="A3442" s="588"/>
      <c r="B3442" s="588"/>
    </row>
    <row r="3443" spans="1:2">
      <c r="A3443" s="588"/>
      <c r="B3443" s="588"/>
    </row>
    <row r="3444" spans="1:2">
      <c r="A3444" s="588"/>
      <c r="B3444" s="588"/>
    </row>
    <row r="3445" spans="1:2">
      <c r="A3445" s="588"/>
      <c r="B3445" s="588"/>
    </row>
    <row r="3446" spans="1:2">
      <c r="A3446" s="588"/>
      <c r="B3446" s="588"/>
    </row>
    <row r="3447" spans="1:2">
      <c r="A3447" s="588"/>
      <c r="B3447" s="588"/>
    </row>
    <row r="3448" spans="1:2">
      <c r="A3448" s="588"/>
      <c r="B3448" s="588"/>
    </row>
    <row r="3449" spans="1:2">
      <c r="A3449" s="588"/>
      <c r="B3449" s="588"/>
    </row>
    <row r="3450" spans="1:2">
      <c r="A3450" s="588"/>
      <c r="B3450" s="588"/>
    </row>
    <row r="3451" spans="1:2">
      <c r="A3451" s="588"/>
      <c r="B3451" s="588"/>
    </row>
    <row r="3452" spans="1:2">
      <c r="A3452" s="588"/>
      <c r="B3452" s="588"/>
    </row>
    <row r="3453" spans="1:2">
      <c r="A3453" s="588"/>
      <c r="B3453" s="588"/>
    </row>
    <row r="3454" spans="1:2">
      <c r="A3454" s="588"/>
      <c r="B3454" s="588"/>
    </row>
    <row r="3455" spans="1:2">
      <c r="A3455" s="588"/>
      <c r="B3455" s="588"/>
    </row>
    <row r="3456" spans="1:2">
      <c r="A3456" s="588"/>
      <c r="B3456" s="588"/>
    </row>
    <row r="3457" spans="1:2">
      <c r="A3457" s="588"/>
      <c r="B3457" s="588"/>
    </row>
    <row r="3458" spans="1:2">
      <c r="A3458" s="588"/>
      <c r="B3458" s="588"/>
    </row>
    <row r="3459" spans="1:2">
      <c r="A3459" s="588"/>
      <c r="B3459" s="588"/>
    </row>
    <row r="3460" spans="1:2">
      <c r="A3460" s="588"/>
      <c r="B3460" s="588"/>
    </row>
    <row r="3461" spans="1:2">
      <c r="A3461" s="588"/>
      <c r="B3461" s="588"/>
    </row>
    <row r="3462" spans="1:2">
      <c r="A3462" s="588"/>
      <c r="B3462" s="588"/>
    </row>
    <row r="3463" spans="1:2">
      <c r="A3463" s="588"/>
      <c r="B3463" s="588"/>
    </row>
    <row r="3464" spans="1:2">
      <c r="A3464" s="588"/>
      <c r="B3464" s="588"/>
    </row>
    <row r="3465" spans="1:2">
      <c r="A3465" s="588"/>
      <c r="B3465" s="588"/>
    </row>
    <row r="3466" spans="1:2">
      <c r="A3466" s="588"/>
      <c r="B3466" s="588"/>
    </row>
    <row r="3467" spans="1:2">
      <c r="A3467" s="588"/>
      <c r="B3467" s="588"/>
    </row>
    <row r="3468" spans="1:2">
      <c r="A3468" s="588"/>
      <c r="B3468" s="588"/>
    </row>
    <row r="3469" spans="1:2">
      <c r="A3469" s="588"/>
      <c r="B3469" s="588"/>
    </row>
    <row r="3470" spans="1:2">
      <c r="A3470" s="588"/>
      <c r="B3470" s="588"/>
    </row>
    <row r="3471" spans="1:2">
      <c r="A3471" s="588"/>
      <c r="B3471" s="588"/>
    </row>
    <row r="3472" spans="1:2">
      <c r="A3472" s="588"/>
      <c r="B3472" s="588"/>
    </row>
    <row r="3473" spans="1:2">
      <c r="A3473" s="588"/>
      <c r="B3473" s="588"/>
    </row>
    <row r="3474" spans="1:2">
      <c r="A3474" s="588"/>
      <c r="B3474" s="588"/>
    </row>
    <row r="3475" spans="1:2">
      <c r="A3475" s="588"/>
      <c r="B3475" s="588"/>
    </row>
    <row r="3476" spans="1:2">
      <c r="A3476" s="588"/>
      <c r="B3476" s="588"/>
    </row>
    <row r="3477" spans="1:2">
      <c r="A3477" s="588"/>
      <c r="B3477" s="588"/>
    </row>
    <row r="3478" spans="1:2">
      <c r="A3478" s="588"/>
      <c r="B3478" s="588"/>
    </row>
    <row r="3479" spans="1:2">
      <c r="A3479" s="588"/>
      <c r="B3479" s="588"/>
    </row>
    <row r="3480" spans="1:2">
      <c r="A3480" s="588"/>
      <c r="B3480" s="588"/>
    </row>
    <row r="3481" spans="1:2">
      <c r="A3481" s="588"/>
      <c r="B3481" s="588"/>
    </row>
    <row r="3482" spans="1:2">
      <c r="A3482" s="588"/>
      <c r="B3482" s="588"/>
    </row>
    <row r="3483" spans="1:2">
      <c r="A3483" s="588"/>
      <c r="B3483" s="588"/>
    </row>
    <row r="3484" spans="1:2">
      <c r="A3484" s="588"/>
      <c r="B3484" s="588"/>
    </row>
    <row r="3485" spans="1:2">
      <c r="A3485" s="588"/>
      <c r="B3485" s="588"/>
    </row>
    <row r="3486" spans="1:2">
      <c r="A3486" s="588"/>
      <c r="B3486" s="588"/>
    </row>
    <row r="3487" spans="1:2">
      <c r="A3487" s="588"/>
      <c r="B3487" s="588"/>
    </row>
    <row r="3488" spans="1:2">
      <c r="A3488" s="588"/>
      <c r="B3488" s="588"/>
    </row>
    <row r="3489" spans="1:2">
      <c r="A3489" s="588"/>
      <c r="B3489" s="588"/>
    </row>
    <row r="3490" spans="1:2">
      <c r="A3490" s="588"/>
      <c r="B3490" s="588"/>
    </row>
    <row r="3491" spans="1:2">
      <c r="A3491" s="588"/>
      <c r="B3491" s="588"/>
    </row>
    <row r="3492" spans="1:2">
      <c r="A3492" s="588"/>
      <c r="B3492" s="588"/>
    </row>
    <row r="3493" spans="1:2">
      <c r="A3493" s="588"/>
      <c r="B3493" s="588"/>
    </row>
    <row r="3494" spans="1:2">
      <c r="A3494" s="588"/>
      <c r="B3494" s="588"/>
    </row>
    <row r="3495" spans="1:2">
      <c r="A3495" s="588"/>
      <c r="B3495" s="588"/>
    </row>
    <row r="3496" spans="1:2">
      <c r="A3496" s="588"/>
      <c r="B3496" s="588"/>
    </row>
    <row r="3497" spans="1:2">
      <c r="A3497" s="588"/>
      <c r="B3497" s="588"/>
    </row>
    <row r="3498" spans="1:2">
      <c r="A3498" s="588"/>
      <c r="B3498" s="588"/>
    </row>
    <row r="3499" spans="1:2">
      <c r="A3499" s="588"/>
      <c r="B3499" s="588"/>
    </row>
    <row r="3500" spans="1:2">
      <c r="A3500" s="588"/>
      <c r="B3500" s="588"/>
    </row>
    <row r="3501" spans="1:2">
      <c r="A3501" s="588"/>
      <c r="B3501" s="588"/>
    </row>
    <row r="3502" spans="1:2">
      <c r="A3502" s="588"/>
      <c r="B3502" s="588"/>
    </row>
    <row r="3503" spans="1:2">
      <c r="A3503" s="588"/>
      <c r="B3503" s="588"/>
    </row>
    <row r="3504" spans="1:2">
      <c r="A3504" s="588"/>
      <c r="B3504" s="588"/>
    </row>
    <row r="3505" spans="1:2">
      <c r="A3505" s="588"/>
      <c r="B3505" s="588"/>
    </row>
    <row r="3506" spans="1:2">
      <c r="A3506" s="588"/>
      <c r="B3506" s="588"/>
    </row>
    <row r="3507" spans="1:2">
      <c r="A3507" s="588"/>
      <c r="B3507" s="588"/>
    </row>
    <row r="3508" spans="1:2">
      <c r="A3508" s="588"/>
      <c r="B3508" s="588"/>
    </row>
    <row r="3509" spans="1:2">
      <c r="A3509" s="588"/>
      <c r="B3509" s="588"/>
    </row>
    <row r="3510" spans="1:2">
      <c r="A3510" s="588"/>
      <c r="B3510" s="588"/>
    </row>
    <row r="3511" spans="1:2">
      <c r="A3511" s="588"/>
      <c r="B3511" s="588"/>
    </row>
    <row r="3512" spans="1:2">
      <c r="A3512" s="588"/>
      <c r="B3512" s="588"/>
    </row>
    <row r="3513" spans="1:2">
      <c r="A3513" s="588"/>
      <c r="B3513" s="588"/>
    </row>
    <row r="3514" spans="1:2">
      <c r="A3514" s="588"/>
      <c r="B3514" s="588"/>
    </row>
    <row r="3515" spans="1:2">
      <c r="A3515" s="588"/>
      <c r="B3515" s="588"/>
    </row>
    <row r="3516" spans="1:2">
      <c r="A3516" s="588"/>
      <c r="B3516" s="588"/>
    </row>
    <row r="3517" spans="1:2">
      <c r="A3517" s="588"/>
      <c r="B3517" s="588"/>
    </row>
    <row r="3518" spans="1:2">
      <c r="A3518" s="588"/>
      <c r="B3518" s="588"/>
    </row>
    <row r="3519" spans="1:2">
      <c r="A3519" s="588"/>
      <c r="B3519" s="588"/>
    </row>
    <row r="3520" spans="1:2">
      <c r="A3520" s="588"/>
      <c r="B3520" s="588"/>
    </row>
    <row r="3521" spans="1:2">
      <c r="A3521" s="588"/>
      <c r="B3521" s="588"/>
    </row>
    <row r="3522" spans="1:2">
      <c r="A3522" s="588"/>
      <c r="B3522" s="588"/>
    </row>
    <row r="3523" spans="1:2">
      <c r="A3523" s="588"/>
      <c r="B3523" s="588"/>
    </row>
    <row r="3524" spans="1:2">
      <c r="A3524" s="588"/>
      <c r="B3524" s="588"/>
    </row>
    <row r="3525" spans="1:2">
      <c r="A3525" s="588"/>
      <c r="B3525" s="588"/>
    </row>
    <row r="3526" spans="1:2">
      <c r="A3526" s="588"/>
      <c r="B3526" s="588"/>
    </row>
    <row r="3527" spans="1:2">
      <c r="A3527" s="588"/>
      <c r="B3527" s="588"/>
    </row>
    <row r="3528" spans="1:2">
      <c r="A3528" s="588"/>
      <c r="B3528" s="588"/>
    </row>
    <row r="3529" spans="1:2">
      <c r="A3529" s="588"/>
      <c r="B3529" s="588"/>
    </row>
    <row r="3530" spans="1:2">
      <c r="A3530" s="588"/>
      <c r="B3530" s="588"/>
    </row>
    <row r="3531" spans="1:2">
      <c r="A3531" s="588"/>
      <c r="B3531" s="588"/>
    </row>
    <row r="3532" spans="1:2">
      <c r="A3532" s="588"/>
      <c r="B3532" s="588"/>
    </row>
    <row r="3533" spans="1:2">
      <c r="A3533" s="588"/>
      <c r="B3533" s="588"/>
    </row>
    <row r="3534" spans="1:2">
      <c r="A3534" s="588"/>
      <c r="B3534" s="588"/>
    </row>
    <row r="3535" spans="1:2">
      <c r="A3535" s="588"/>
      <c r="B3535" s="588"/>
    </row>
    <row r="3536" spans="1:2">
      <c r="A3536" s="588"/>
      <c r="B3536" s="588"/>
    </row>
    <row r="3537" spans="1:2">
      <c r="A3537" s="588"/>
      <c r="B3537" s="588"/>
    </row>
    <row r="3538" spans="1:2">
      <c r="A3538" s="588"/>
      <c r="B3538" s="588"/>
    </row>
    <row r="3539" spans="1:2">
      <c r="A3539" s="588"/>
      <c r="B3539" s="588"/>
    </row>
    <row r="3540" spans="1:2">
      <c r="A3540" s="588"/>
      <c r="B3540" s="588"/>
    </row>
    <row r="3541" spans="1:2">
      <c r="A3541" s="588"/>
      <c r="B3541" s="588"/>
    </row>
    <row r="3542" spans="1:2">
      <c r="A3542" s="588"/>
      <c r="B3542" s="588"/>
    </row>
    <row r="3543" spans="1:2">
      <c r="A3543" s="588"/>
      <c r="B3543" s="588"/>
    </row>
    <row r="3544" spans="1:2">
      <c r="A3544" s="588"/>
      <c r="B3544" s="588"/>
    </row>
    <row r="3545" spans="1:2">
      <c r="A3545" s="588"/>
      <c r="B3545" s="588"/>
    </row>
    <row r="3546" spans="1:2">
      <c r="A3546" s="588"/>
      <c r="B3546" s="588"/>
    </row>
    <row r="3547" spans="1:2">
      <c r="A3547" s="588"/>
      <c r="B3547" s="588"/>
    </row>
    <row r="3548" spans="1:2">
      <c r="A3548" s="588"/>
      <c r="B3548" s="588"/>
    </row>
    <row r="3549" spans="1:2">
      <c r="A3549" s="588"/>
      <c r="B3549" s="588"/>
    </row>
    <row r="3550" spans="1:2">
      <c r="A3550" s="588"/>
      <c r="B3550" s="588"/>
    </row>
    <row r="3551" spans="1:2">
      <c r="A3551" s="588"/>
      <c r="B3551" s="588"/>
    </row>
    <row r="3552" spans="1:2">
      <c r="A3552" s="588"/>
      <c r="B3552" s="588"/>
    </row>
    <row r="3553" spans="1:2">
      <c r="A3553" s="588"/>
      <c r="B3553" s="588"/>
    </row>
    <row r="3554" spans="1:2">
      <c r="A3554" s="588"/>
      <c r="B3554" s="588"/>
    </row>
    <row r="3555" spans="1:2">
      <c r="A3555" s="588"/>
      <c r="B3555" s="588"/>
    </row>
    <row r="3556" spans="1:2">
      <c r="A3556" s="588"/>
      <c r="B3556" s="588"/>
    </row>
    <row r="3557" spans="1:2">
      <c r="A3557" s="588"/>
      <c r="B3557" s="588"/>
    </row>
    <row r="3558" spans="1:2">
      <c r="A3558" s="588"/>
      <c r="B3558" s="588"/>
    </row>
    <row r="3559" spans="1:2">
      <c r="A3559" s="588"/>
      <c r="B3559" s="588"/>
    </row>
    <row r="3560" spans="1:2">
      <c r="A3560" s="588"/>
      <c r="B3560" s="588"/>
    </row>
    <row r="3561" spans="1:2">
      <c r="A3561" s="588"/>
      <c r="B3561" s="588"/>
    </row>
    <row r="3562" spans="1:2">
      <c r="A3562" s="588"/>
      <c r="B3562" s="588"/>
    </row>
    <row r="3563" spans="1:2">
      <c r="A3563" s="588"/>
      <c r="B3563" s="588"/>
    </row>
    <row r="3564" spans="1:2">
      <c r="A3564" s="588"/>
      <c r="B3564" s="588"/>
    </row>
    <row r="3565" spans="1:2">
      <c r="A3565" s="588"/>
      <c r="B3565" s="588"/>
    </row>
    <row r="3566" spans="1:2">
      <c r="A3566" s="588"/>
      <c r="B3566" s="588"/>
    </row>
    <row r="3567" spans="1:2">
      <c r="A3567" s="588"/>
      <c r="B3567" s="588"/>
    </row>
    <row r="3568" spans="1:2">
      <c r="A3568" s="588"/>
      <c r="B3568" s="588"/>
    </row>
    <row r="3569" spans="1:2">
      <c r="A3569" s="588"/>
      <c r="B3569" s="588"/>
    </row>
    <row r="3570" spans="1:2">
      <c r="A3570" s="588"/>
      <c r="B3570" s="588"/>
    </row>
    <row r="3571" spans="1:2">
      <c r="A3571" s="588"/>
      <c r="B3571" s="588"/>
    </row>
    <row r="3572" spans="1:2">
      <c r="A3572" s="588"/>
      <c r="B3572" s="588"/>
    </row>
    <row r="3573" spans="1:2">
      <c r="A3573" s="588"/>
      <c r="B3573" s="588"/>
    </row>
    <row r="3574" spans="1:2">
      <c r="A3574" s="588"/>
      <c r="B3574" s="588"/>
    </row>
    <row r="3575" spans="1:2">
      <c r="A3575" s="588"/>
      <c r="B3575" s="588"/>
    </row>
    <row r="3576" spans="1:2">
      <c r="A3576" s="588"/>
      <c r="B3576" s="588"/>
    </row>
    <row r="3577" spans="1:2">
      <c r="A3577" s="588"/>
      <c r="B3577" s="588"/>
    </row>
    <row r="3578" spans="1:2">
      <c r="A3578" s="588"/>
      <c r="B3578" s="588"/>
    </row>
    <row r="3579" spans="1:2">
      <c r="A3579" s="588"/>
      <c r="B3579" s="588"/>
    </row>
    <row r="3580" spans="1:2">
      <c r="A3580" s="588"/>
      <c r="B3580" s="588"/>
    </row>
    <row r="3581" spans="1:2">
      <c r="A3581" s="588"/>
      <c r="B3581" s="588"/>
    </row>
    <row r="3582" spans="1:2">
      <c r="A3582" s="588"/>
      <c r="B3582" s="588"/>
    </row>
    <row r="3583" spans="1:2">
      <c r="A3583" s="588"/>
      <c r="B3583" s="588"/>
    </row>
    <row r="3584" spans="1:2">
      <c r="A3584" s="588"/>
      <c r="B3584" s="588"/>
    </row>
    <row r="3585" spans="1:2">
      <c r="A3585" s="588"/>
      <c r="B3585" s="588"/>
    </row>
    <row r="3586" spans="1:2">
      <c r="A3586" s="588"/>
      <c r="B3586" s="588"/>
    </row>
    <row r="3587" spans="1:2">
      <c r="A3587" s="588"/>
      <c r="B3587" s="588"/>
    </row>
    <row r="3588" spans="1:2">
      <c r="A3588" s="588"/>
      <c r="B3588" s="588"/>
    </row>
    <row r="3589" spans="1:2">
      <c r="A3589" s="588"/>
      <c r="B3589" s="588"/>
    </row>
    <row r="3590" spans="1:2">
      <c r="A3590" s="588"/>
      <c r="B3590" s="588"/>
    </row>
    <row r="3591" spans="1:2">
      <c r="A3591" s="588"/>
      <c r="B3591" s="588"/>
    </row>
    <row r="3592" spans="1:2">
      <c r="A3592" s="588"/>
      <c r="B3592" s="588"/>
    </row>
    <row r="3593" spans="1:2">
      <c r="A3593" s="588"/>
      <c r="B3593" s="588"/>
    </row>
    <row r="3594" spans="1:2">
      <c r="A3594" s="588"/>
      <c r="B3594" s="588"/>
    </row>
    <row r="3595" spans="1:2">
      <c r="A3595" s="588"/>
      <c r="B3595" s="588"/>
    </row>
    <row r="3596" spans="1:2">
      <c r="A3596" s="588"/>
      <c r="B3596" s="588"/>
    </row>
    <row r="3597" spans="1:2">
      <c r="A3597" s="588"/>
      <c r="B3597" s="588"/>
    </row>
    <row r="3598" spans="1:2">
      <c r="A3598" s="588"/>
      <c r="B3598" s="588"/>
    </row>
    <row r="3599" spans="1:2">
      <c r="A3599" s="588"/>
      <c r="B3599" s="588"/>
    </row>
    <row r="3600" spans="1:2">
      <c r="A3600" s="588"/>
      <c r="B3600" s="588"/>
    </row>
    <row r="3601" spans="1:2">
      <c r="A3601" s="588"/>
      <c r="B3601" s="588"/>
    </row>
    <row r="3602" spans="1:2">
      <c r="A3602" s="588"/>
      <c r="B3602" s="588"/>
    </row>
    <row r="3603" spans="1:2">
      <c r="A3603" s="588"/>
      <c r="B3603" s="588"/>
    </row>
    <row r="3604" spans="1:2">
      <c r="A3604" s="588"/>
      <c r="B3604" s="588"/>
    </row>
    <row r="3605" spans="1:2">
      <c r="A3605" s="588"/>
      <c r="B3605" s="588"/>
    </row>
    <row r="3606" spans="1:2">
      <c r="A3606" s="588"/>
      <c r="B3606" s="588"/>
    </row>
    <row r="3607" spans="1:2">
      <c r="A3607" s="588"/>
      <c r="B3607" s="588"/>
    </row>
    <row r="3608" spans="1:2">
      <c r="A3608" s="588"/>
      <c r="B3608" s="588"/>
    </row>
    <row r="3609" spans="1:2">
      <c r="A3609" s="588"/>
      <c r="B3609" s="588"/>
    </row>
    <row r="3610" spans="1:2">
      <c r="A3610" s="588"/>
      <c r="B3610" s="588"/>
    </row>
    <row r="3611" spans="1:2">
      <c r="A3611" s="588"/>
      <c r="B3611" s="588"/>
    </row>
    <row r="3612" spans="1:2">
      <c r="A3612" s="588"/>
      <c r="B3612" s="588"/>
    </row>
    <row r="3613" spans="1:2">
      <c r="A3613" s="588"/>
      <c r="B3613" s="588"/>
    </row>
    <row r="3614" spans="1:2">
      <c r="A3614" s="588"/>
      <c r="B3614" s="588"/>
    </row>
    <row r="3615" spans="1:2">
      <c r="A3615" s="588"/>
      <c r="B3615" s="588"/>
    </row>
    <row r="3616" spans="1:2">
      <c r="A3616" s="588"/>
      <c r="B3616" s="588"/>
    </row>
    <row r="3617" spans="1:2">
      <c r="A3617" s="588"/>
      <c r="B3617" s="588"/>
    </row>
    <row r="3618" spans="1:2">
      <c r="A3618" s="588"/>
      <c r="B3618" s="588"/>
    </row>
    <row r="3619" spans="1:2">
      <c r="A3619" s="588"/>
      <c r="B3619" s="588"/>
    </row>
    <row r="3620" spans="1:2">
      <c r="A3620" s="588"/>
      <c r="B3620" s="588"/>
    </row>
    <row r="3621" spans="1:2">
      <c r="A3621" s="588"/>
      <c r="B3621" s="588"/>
    </row>
    <row r="3622" spans="1:2">
      <c r="A3622" s="588"/>
      <c r="B3622" s="588"/>
    </row>
    <row r="3623" spans="1:2">
      <c r="A3623" s="588"/>
      <c r="B3623" s="588"/>
    </row>
    <row r="3624" spans="1:2">
      <c r="A3624" s="588"/>
      <c r="B3624" s="588"/>
    </row>
    <row r="3625" spans="1:2">
      <c r="A3625" s="588"/>
      <c r="B3625" s="588"/>
    </row>
    <row r="3626" spans="1:2">
      <c r="A3626" s="588"/>
      <c r="B3626" s="588"/>
    </row>
    <row r="3627" spans="1:2">
      <c r="A3627" s="588"/>
      <c r="B3627" s="588"/>
    </row>
    <row r="3628" spans="1:2">
      <c r="A3628" s="588"/>
      <c r="B3628" s="588"/>
    </row>
    <row r="3629" spans="1:2">
      <c r="A3629" s="588"/>
      <c r="B3629" s="588"/>
    </row>
    <row r="3630" spans="1:2">
      <c r="A3630" s="588"/>
      <c r="B3630" s="588"/>
    </row>
    <row r="3631" spans="1:2">
      <c r="A3631" s="588"/>
      <c r="B3631" s="588"/>
    </row>
    <row r="3632" spans="1:2">
      <c r="A3632" s="588"/>
      <c r="B3632" s="588"/>
    </row>
    <row r="3633" spans="1:2">
      <c r="A3633" s="588"/>
      <c r="B3633" s="588"/>
    </row>
    <row r="3634" spans="1:2">
      <c r="A3634" s="588"/>
      <c r="B3634" s="588"/>
    </row>
    <row r="3635" spans="1:2">
      <c r="A3635" s="588"/>
      <c r="B3635" s="588"/>
    </row>
    <row r="3636" spans="1:2">
      <c r="A3636" s="588"/>
      <c r="B3636" s="588"/>
    </row>
    <row r="3637" spans="1:2">
      <c r="A3637" s="588"/>
      <c r="B3637" s="588"/>
    </row>
    <row r="3638" spans="1:2">
      <c r="A3638" s="588"/>
      <c r="B3638" s="588"/>
    </row>
    <row r="3639" spans="1:2">
      <c r="A3639" s="588"/>
      <c r="B3639" s="588"/>
    </row>
    <row r="3640" spans="1:2">
      <c r="A3640" s="588"/>
      <c r="B3640" s="588"/>
    </row>
    <row r="3641" spans="1:2">
      <c r="A3641" s="588"/>
      <c r="B3641" s="588"/>
    </row>
    <row r="3642" spans="1:2">
      <c r="A3642" s="588"/>
      <c r="B3642" s="588"/>
    </row>
    <row r="3643" spans="1:2">
      <c r="A3643" s="588"/>
      <c r="B3643" s="588"/>
    </row>
    <row r="3644" spans="1:2">
      <c r="A3644" s="588"/>
      <c r="B3644" s="588"/>
    </row>
    <row r="3645" spans="1:2">
      <c r="A3645" s="588"/>
      <c r="B3645" s="588"/>
    </row>
    <row r="3646" spans="1:2">
      <c r="A3646" s="588"/>
      <c r="B3646" s="588"/>
    </row>
    <row r="3647" spans="1:2">
      <c r="A3647" s="588"/>
      <c r="B3647" s="588"/>
    </row>
    <row r="3648" spans="1:2">
      <c r="A3648" s="588"/>
      <c r="B3648" s="588"/>
    </row>
    <row r="3649" spans="1:2">
      <c r="A3649" s="588"/>
      <c r="B3649" s="588"/>
    </row>
    <row r="3650" spans="1:2">
      <c r="A3650" s="588"/>
      <c r="B3650" s="588"/>
    </row>
    <row r="3651" spans="1:2">
      <c r="A3651" s="588"/>
      <c r="B3651" s="588"/>
    </row>
    <row r="3652" spans="1:2">
      <c r="A3652" s="588"/>
      <c r="B3652" s="588"/>
    </row>
    <row r="3653" spans="1:2">
      <c r="A3653" s="588"/>
      <c r="B3653" s="588"/>
    </row>
    <row r="3654" spans="1:2">
      <c r="A3654" s="588"/>
      <c r="B3654" s="588"/>
    </row>
    <row r="3655" spans="1:2">
      <c r="A3655" s="588"/>
      <c r="B3655" s="588"/>
    </row>
    <row r="3656" spans="1:2">
      <c r="A3656" s="588"/>
      <c r="B3656" s="588"/>
    </row>
    <row r="3657" spans="1:2">
      <c r="A3657" s="588"/>
      <c r="B3657" s="588"/>
    </row>
    <row r="3658" spans="1:2">
      <c r="A3658" s="588"/>
      <c r="B3658" s="588"/>
    </row>
    <row r="3659" spans="1:2">
      <c r="A3659" s="588"/>
      <c r="B3659" s="588"/>
    </row>
    <row r="3660" spans="1:2">
      <c r="A3660" s="588"/>
      <c r="B3660" s="588"/>
    </row>
    <row r="3661" spans="1:2">
      <c r="A3661" s="588"/>
      <c r="B3661" s="588"/>
    </row>
    <row r="3662" spans="1:2">
      <c r="A3662" s="588"/>
      <c r="B3662" s="588"/>
    </row>
    <row r="3663" spans="1:2">
      <c r="A3663" s="588"/>
      <c r="B3663" s="588"/>
    </row>
    <row r="3664" spans="1:2">
      <c r="A3664" s="588"/>
      <c r="B3664" s="588"/>
    </row>
    <row r="3665" spans="1:2">
      <c r="A3665" s="588"/>
      <c r="B3665" s="588"/>
    </row>
    <row r="3666" spans="1:2">
      <c r="A3666" s="588"/>
      <c r="B3666" s="588"/>
    </row>
    <row r="3667" spans="1:2">
      <c r="A3667" s="588"/>
      <c r="B3667" s="588"/>
    </row>
    <row r="3668" spans="1:2">
      <c r="A3668" s="588"/>
      <c r="B3668" s="588"/>
    </row>
    <row r="3669" spans="1:2">
      <c r="A3669" s="588"/>
      <c r="B3669" s="588"/>
    </row>
    <row r="3670" spans="1:2">
      <c r="A3670" s="588"/>
      <c r="B3670" s="588"/>
    </row>
    <row r="3671" spans="1:2">
      <c r="A3671" s="588"/>
      <c r="B3671" s="588"/>
    </row>
    <row r="3672" spans="1:2">
      <c r="A3672" s="588"/>
      <c r="B3672" s="588"/>
    </row>
    <row r="3673" spans="1:2">
      <c r="A3673" s="588"/>
      <c r="B3673" s="588"/>
    </row>
    <row r="3674" spans="1:2">
      <c r="A3674" s="588"/>
      <c r="B3674" s="588"/>
    </row>
    <row r="3675" spans="1:2">
      <c r="A3675" s="588"/>
      <c r="B3675" s="588"/>
    </row>
    <row r="3676" spans="1:2">
      <c r="A3676" s="588"/>
      <c r="B3676" s="588"/>
    </row>
    <row r="3677" spans="1:2">
      <c r="A3677" s="588"/>
      <c r="B3677" s="588"/>
    </row>
    <row r="3678" spans="1:2">
      <c r="A3678" s="588"/>
      <c r="B3678" s="588"/>
    </row>
    <row r="3679" spans="1:2">
      <c r="A3679" s="588"/>
      <c r="B3679" s="588"/>
    </row>
    <row r="3680" spans="1:2">
      <c r="A3680" s="588"/>
      <c r="B3680" s="588"/>
    </row>
    <row r="3681" spans="1:2">
      <c r="A3681" s="588"/>
      <c r="B3681" s="588"/>
    </row>
    <row r="3682" spans="1:2">
      <c r="A3682" s="588"/>
      <c r="B3682" s="588"/>
    </row>
    <row r="3683" spans="1:2">
      <c r="A3683" s="588"/>
      <c r="B3683" s="588"/>
    </row>
    <row r="3684" spans="1:2">
      <c r="A3684" s="588"/>
      <c r="B3684" s="588"/>
    </row>
    <row r="3685" spans="1:2">
      <c r="A3685" s="588"/>
      <c r="B3685" s="588"/>
    </row>
    <row r="3686" spans="1:2">
      <c r="A3686" s="588"/>
      <c r="B3686" s="588"/>
    </row>
    <row r="3687" spans="1:2">
      <c r="A3687" s="588"/>
      <c r="B3687" s="588"/>
    </row>
    <row r="3688" spans="1:2">
      <c r="A3688" s="588"/>
      <c r="B3688" s="588"/>
    </row>
    <row r="3689" spans="1:2">
      <c r="A3689" s="588"/>
      <c r="B3689" s="588"/>
    </row>
    <row r="3690" spans="1:2">
      <c r="A3690" s="588"/>
      <c r="B3690" s="588"/>
    </row>
    <row r="3691" spans="1:2">
      <c r="A3691" s="588"/>
      <c r="B3691" s="588"/>
    </row>
    <row r="3692" spans="1:2">
      <c r="A3692" s="588"/>
      <c r="B3692" s="588"/>
    </row>
    <row r="3693" spans="1:2">
      <c r="A3693" s="588"/>
      <c r="B3693" s="588"/>
    </row>
    <row r="3694" spans="1:2">
      <c r="A3694" s="588"/>
      <c r="B3694" s="588"/>
    </row>
    <row r="3695" spans="1:2">
      <c r="A3695" s="588"/>
      <c r="B3695" s="588"/>
    </row>
    <row r="3696" spans="1:2">
      <c r="A3696" s="588"/>
      <c r="B3696" s="588"/>
    </row>
    <row r="3697" spans="1:2">
      <c r="A3697" s="588"/>
      <c r="B3697" s="588"/>
    </row>
    <row r="3698" spans="1:2">
      <c r="A3698" s="588"/>
      <c r="B3698" s="588"/>
    </row>
    <row r="3699" spans="1:2">
      <c r="A3699" s="588"/>
      <c r="B3699" s="588"/>
    </row>
    <row r="3700" spans="1:2">
      <c r="A3700" s="588"/>
      <c r="B3700" s="588"/>
    </row>
    <row r="3701" spans="1:2">
      <c r="A3701" s="588"/>
      <c r="B3701" s="588"/>
    </row>
    <row r="3702" spans="1:2">
      <c r="A3702" s="588"/>
      <c r="B3702" s="588"/>
    </row>
    <row r="3703" spans="1:2">
      <c r="A3703" s="588"/>
      <c r="B3703" s="588"/>
    </row>
    <row r="3704" spans="1:2">
      <c r="A3704" s="588"/>
      <c r="B3704" s="588"/>
    </row>
    <row r="3705" spans="1:2">
      <c r="A3705" s="588"/>
      <c r="B3705" s="588"/>
    </row>
    <row r="3706" spans="1:2">
      <c r="A3706" s="588"/>
      <c r="B3706" s="588"/>
    </row>
    <row r="3707" spans="1:2">
      <c r="A3707" s="588"/>
      <c r="B3707" s="588"/>
    </row>
    <row r="3708" spans="1:2">
      <c r="A3708" s="588"/>
      <c r="B3708" s="588"/>
    </row>
    <row r="3709" spans="1:2">
      <c r="A3709" s="588"/>
      <c r="B3709" s="588"/>
    </row>
    <row r="3710" spans="1:2">
      <c r="A3710" s="588"/>
      <c r="B3710" s="588"/>
    </row>
    <row r="3711" spans="1:2">
      <c r="A3711" s="588"/>
      <c r="B3711" s="588"/>
    </row>
    <row r="3712" spans="1:2">
      <c r="A3712" s="588"/>
      <c r="B3712" s="588"/>
    </row>
    <row r="3713" spans="1:2">
      <c r="A3713" s="588"/>
      <c r="B3713" s="588"/>
    </row>
    <row r="3714" spans="1:2">
      <c r="A3714" s="588"/>
      <c r="B3714" s="588"/>
    </row>
    <row r="3715" spans="1:2">
      <c r="A3715" s="588"/>
      <c r="B3715" s="588"/>
    </row>
    <row r="3716" spans="1:2">
      <c r="A3716" s="588"/>
      <c r="B3716" s="588"/>
    </row>
    <row r="3717" spans="1:2">
      <c r="A3717" s="588"/>
      <c r="B3717" s="588"/>
    </row>
    <row r="3718" spans="1:2">
      <c r="A3718" s="588"/>
      <c r="B3718" s="588"/>
    </row>
    <row r="3719" spans="1:2">
      <c r="A3719" s="588"/>
      <c r="B3719" s="588"/>
    </row>
    <row r="3720" spans="1:2">
      <c r="A3720" s="588"/>
      <c r="B3720" s="588"/>
    </row>
    <row r="3721" spans="1:2">
      <c r="A3721" s="588"/>
      <c r="B3721" s="588"/>
    </row>
    <row r="3722" spans="1:2">
      <c r="A3722" s="588"/>
      <c r="B3722" s="588"/>
    </row>
    <row r="3723" spans="1:2">
      <c r="A3723" s="588"/>
      <c r="B3723" s="588"/>
    </row>
    <row r="3724" spans="1:2">
      <c r="A3724" s="588"/>
      <c r="B3724" s="588"/>
    </row>
    <row r="3725" spans="1:2">
      <c r="A3725" s="588"/>
      <c r="B3725" s="588"/>
    </row>
    <row r="3726" spans="1:2">
      <c r="A3726" s="588"/>
      <c r="B3726" s="588"/>
    </row>
    <row r="3727" spans="1:2">
      <c r="A3727" s="588"/>
      <c r="B3727" s="588"/>
    </row>
    <row r="3728" spans="1:2">
      <c r="A3728" s="588"/>
      <c r="B3728" s="588"/>
    </row>
    <row r="3729" spans="1:2">
      <c r="A3729" s="588"/>
      <c r="B3729" s="588"/>
    </row>
    <row r="3730" spans="1:2">
      <c r="A3730" s="588"/>
      <c r="B3730" s="588"/>
    </row>
    <row r="3731" spans="1:2">
      <c r="A3731" s="588"/>
      <c r="B3731" s="588"/>
    </row>
    <row r="3732" spans="1:2">
      <c r="A3732" s="588"/>
      <c r="B3732" s="588"/>
    </row>
    <row r="3733" spans="1:2">
      <c r="A3733" s="588"/>
      <c r="B3733" s="588"/>
    </row>
    <row r="3734" spans="1:2">
      <c r="A3734" s="588"/>
      <c r="B3734" s="588"/>
    </row>
    <row r="3735" spans="1:2">
      <c r="A3735" s="588"/>
      <c r="B3735" s="588"/>
    </row>
    <row r="3736" spans="1:2">
      <c r="A3736" s="588"/>
      <c r="B3736" s="588"/>
    </row>
    <row r="3737" spans="1:2">
      <c r="A3737" s="588"/>
      <c r="B3737" s="588"/>
    </row>
    <row r="3738" spans="1:2">
      <c r="A3738" s="588"/>
      <c r="B3738" s="588"/>
    </row>
    <row r="3739" spans="1:2">
      <c r="A3739" s="588"/>
      <c r="B3739" s="588"/>
    </row>
    <row r="3740" spans="1:2">
      <c r="A3740" s="588"/>
      <c r="B3740" s="588"/>
    </row>
    <row r="3741" spans="1:2">
      <c r="A3741" s="588"/>
      <c r="B3741" s="588"/>
    </row>
    <row r="3742" spans="1:2">
      <c r="A3742" s="588"/>
      <c r="B3742" s="588"/>
    </row>
    <row r="3743" spans="1:2">
      <c r="A3743" s="588"/>
      <c r="B3743" s="588"/>
    </row>
    <row r="3744" spans="1:2">
      <c r="A3744" s="588"/>
      <c r="B3744" s="588"/>
    </row>
    <row r="3745" spans="1:2">
      <c r="A3745" s="588"/>
      <c r="B3745" s="588"/>
    </row>
    <row r="3746" spans="1:2">
      <c r="A3746" s="588"/>
      <c r="B3746" s="588"/>
    </row>
    <row r="3747" spans="1:2">
      <c r="A3747" s="588"/>
      <c r="B3747" s="588"/>
    </row>
    <row r="3748" spans="1:2">
      <c r="A3748" s="588"/>
      <c r="B3748" s="588"/>
    </row>
    <row r="3749" spans="1:2">
      <c r="A3749" s="588"/>
      <c r="B3749" s="588"/>
    </row>
    <row r="3750" spans="1:2">
      <c r="A3750" s="588"/>
      <c r="B3750" s="588"/>
    </row>
    <row r="3751" spans="1:2">
      <c r="A3751" s="588"/>
      <c r="B3751" s="588"/>
    </row>
    <row r="3752" spans="1:2">
      <c r="A3752" s="588"/>
      <c r="B3752" s="588"/>
    </row>
    <row r="3753" spans="1:2">
      <c r="A3753" s="588"/>
      <c r="B3753" s="588"/>
    </row>
    <row r="3754" spans="1:2">
      <c r="A3754" s="588"/>
      <c r="B3754" s="588"/>
    </row>
    <row r="3755" spans="1:2">
      <c r="A3755" s="588"/>
      <c r="B3755" s="588"/>
    </row>
    <row r="3756" spans="1:2">
      <c r="A3756" s="588"/>
      <c r="B3756" s="588"/>
    </row>
    <row r="3757" spans="1:2">
      <c r="A3757" s="588"/>
      <c r="B3757" s="588"/>
    </row>
    <row r="3758" spans="1:2">
      <c r="A3758" s="588"/>
      <c r="B3758" s="588"/>
    </row>
    <row r="3759" spans="1:2">
      <c r="A3759" s="588"/>
      <c r="B3759" s="588"/>
    </row>
    <row r="3760" spans="1:2">
      <c r="A3760" s="588"/>
      <c r="B3760" s="588"/>
    </row>
    <row r="3761" spans="1:2">
      <c r="A3761" s="588"/>
      <c r="B3761" s="588"/>
    </row>
    <row r="3762" spans="1:2">
      <c r="A3762" s="588"/>
      <c r="B3762" s="588"/>
    </row>
    <row r="3763" spans="1:2">
      <c r="A3763" s="588"/>
      <c r="B3763" s="588"/>
    </row>
    <row r="3764" spans="1:2">
      <c r="A3764" s="588"/>
      <c r="B3764" s="588"/>
    </row>
    <row r="3765" spans="1:2">
      <c r="A3765" s="588"/>
      <c r="B3765" s="588"/>
    </row>
    <row r="3766" spans="1:2">
      <c r="A3766" s="588"/>
      <c r="B3766" s="588"/>
    </row>
    <row r="3767" spans="1:2">
      <c r="A3767" s="588"/>
      <c r="B3767" s="588"/>
    </row>
    <row r="3768" spans="1:2">
      <c r="A3768" s="588"/>
      <c r="B3768" s="588"/>
    </row>
    <row r="3769" spans="1:2">
      <c r="A3769" s="588"/>
      <c r="B3769" s="588"/>
    </row>
    <row r="3770" spans="1:2">
      <c r="A3770" s="588"/>
      <c r="B3770" s="588"/>
    </row>
    <row r="3771" spans="1:2">
      <c r="A3771" s="588"/>
      <c r="B3771" s="588"/>
    </row>
    <row r="3772" spans="1:2">
      <c r="A3772" s="588"/>
      <c r="B3772" s="588"/>
    </row>
    <row r="3773" spans="1:2">
      <c r="A3773" s="588"/>
      <c r="B3773" s="588"/>
    </row>
    <row r="3774" spans="1:2">
      <c r="A3774" s="588"/>
      <c r="B3774" s="588"/>
    </row>
    <row r="3775" spans="1:2">
      <c r="A3775" s="588"/>
      <c r="B3775" s="588"/>
    </row>
    <row r="3776" spans="1:2">
      <c r="A3776" s="588"/>
      <c r="B3776" s="588"/>
    </row>
    <row r="3777" spans="1:2">
      <c r="A3777" s="588"/>
      <c r="B3777" s="588"/>
    </row>
    <row r="3778" spans="1:2">
      <c r="A3778" s="588"/>
      <c r="B3778" s="588"/>
    </row>
    <row r="3779" spans="1:2">
      <c r="A3779" s="588"/>
      <c r="B3779" s="588"/>
    </row>
    <row r="3780" spans="1:2">
      <c r="A3780" s="588"/>
      <c r="B3780" s="588"/>
    </row>
    <row r="3781" spans="1:2">
      <c r="A3781" s="588"/>
      <c r="B3781" s="588"/>
    </row>
    <row r="3782" spans="1:2">
      <c r="A3782" s="588"/>
      <c r="B3782" s="588"/>
    </row>
    <row r="3783" spans="1:2">
      <c r="A3783" s="588"/>
      <c r="B3783" s="588"/>
    </row>
    <row r="3784" spans="1:2">
      <c r="A3784" s="588"/>
      <c r="B3784" s="588"/>
    </row>
    <row r="3785" spans="1:2">
      <c r="A3785" s="588"/>
      <c r="B3785" s="588"/>
    </row>
    <row r="3786" spans="1:2">
      <c r="A3786" s="588"/>
      <c r="B3786" s="588"/>
    </row>
    <row r="3787" spans="1:2">
      <c r="A3787" s="588"/>
      <c r="B3787" s="588"/>
    </row>
    <row r="3788" spans="1:2">
      <c r="A3788" s="588"/>
      <c r="B3788" s="588"/>
    </row>
    <row r="3789" spans="1:2">
      <c r="A3789" s="588"/>
      <c r="B3789" s="588"/>
    </row>
    <row r="3790" spans="1:2">
      <c r="A3790" s="588"/>
      <c r="B3790" s="588"/>
    </row>
    <row r="3791" spans="1:2">
      <c r="A3791" s="588"/>
      <c r="B3791" s="588"/>
    </row>
    <row r="3792" spans="1:2">
      <c r="A3792" s="588"/>
      <c r="B3792" s="588"/>
    </row>
    <row r="3793" spans="1:2">
      <c r="A3793" s="588"/>
      <c r="B3793" s="588"/>
    </row>
    <row r="3794" spans="1:2">
      <c r="A3794" s="588"/>
      <c r="B3794" s="588"/>
    </row>
    <row r="3795" spans="1:2">
      <c r="A3795" s="588"/>
      <c r="B3795" s="588"/>
    </row>
    <row r="3796" spans="1:2">
      <c r="A3796" s="588"/>
      <c r="B3796" s="588"/>
    </row>
    <row r="3797" spans="1:2">
      <c r="A3797" s="588"/>
      <c r="B3797" s="588"/>
    </row>
    <row r="3798" spans="1:2">
      <c r="A3798" s="588"/>
      <c r="B3798" s="588"/>
    </row>
    <row r="3799" spans="1:2">
      <c r="A3799" s="588"/>
      <c r="B3799" s="588"/>
    </row>
    <row r="3800" spans="1:2">
      <c r="A3800" s="588"/>
      <c r="B3800" s="588"/>
    </row>
    <row r="3801" spans="1:2">
      <c r="A3801" s="588"/>
      <c r="B3801" s="588"/>
    </row>
    <row r="3802" spans="1:2">
      <c r="A3802" s="588"/>
      <c r="B3802" s="588"/>
    </row>
    <row r="3803" spans="1:2">
      <c r="A3803" s="588"/>
      <c r="B3803" s="588"/>
    </row>
    <row r="3804" spans="1:2">
      <c r="A3804" s="588"/>
      <c r="B3804" s="588"/>
    </row>
    <row r="3805" spans="1:2">
      <c r="A3805" s="588"/>
      <c r="B3805" s="588"/>
    </row>
    <row r="3806" spans="1:2">
      <c r="A3806" s="588"/>
      <c r="B3806" s="588"/>
    </row>
    <row r="3807" spans="1:2">
      <c r="A3807" s="588"/>
      <c r="B3807" s="588"/>
    </row>
    <row r="3808" spans="1:2">
      <c r="A3808" s="588"/>
      <c r="B3808" s="588"/>
    </row>
    <row r="3809" spans="1:2">
      <c r="A3809" s="588"/>
      <c r="B3809" s="588"/>
    </row>
    <row r="3810" spans="1:2">
      <c r="A3810" s="588"/>
      <c r="B3810" s="588"/>
    </row>
    <row r="3811" spans="1:2">
      <c r="A3811" s="588"/>
      <c r="B3811" s="588"/>
    </row>
    <row r="3812" spans="1:2">
      <c r="A3812" s="588"/>
      <c r="B3812" s="588"/>
    </row>
    <row r="3813" spans="1:2">
      <c r="A3813" s="588"/>
      <c r="B3813" s="588"/>
    </row>
    <row r="3814" spans="1:2">
      <c r="A3814" s="588"/>
      <c r="B3814" s="588"/>
    </row>
    <row r="3815" spans="1:2">
      <c r="A3815" s="588"/>
      <c r="B3815" s="588"/>
    </row>
    <row r="3816" spans="1:2">
      <c r="A3816" s="588"/>
      <c r="B3816" s="588"/>
    </row>
    <row r="3817" spans="1:2">
      <c r="A3817" s="588"/>
      <c r="B3817" s="588"/>
    </row>
    <row r="3818" spans="1:2">
      <c r="A3818" s="588"/>
      <c r="B3818" s="588"/>
    </row>
    <row r="3819" spans="1:2">
      <c r="A3819" s="588"/>
      <c r="B3819" s="588"/>
    </row>
    <row r="3820" spans="1:2">
      <c r="A3820" s="588"/>
      <c r="B3820" s="588"/>
    </row>
    <row r="3821" spans="1:2">
      <c r="A3821" s="588"/>
      <c r="B3821" s="588"/>
    </row>
    <row r="3822" spans="1:2">
      <c r="A3822" s="588"/>
      <c r="B3822" s="588"/>
    </row>
    <row r="3823" spans="1:2">
      <c r="A3823" s="588"/>
      <c r="B3823" s="588"/>
    </row>
    <row r="3824" spans="1:2">
      <c r="A3824" s="588"/>
      <c r="B3824" s="588"/>
    </row>
    <row r="3825" spans="1:2">
      <c r="A3825" s="588"/>
      <c r="B3825" s="588"/>
    </row>
    <row r="3826" spans="1:2">
      <c r="A3826" s="588"/>
      <c r="B3826" s="588"/>
    </row>
    <row r="3827" spans="1:2">
      <c r="A3827" s="588"/>
      <c r="B3827" s="588"/>
    </row>
    <row r="3828" spans="1:2">
      <c r="A3828" s="588"/>
      <c r="B3828" s="588"/>
    </row>
    <row r="3829" spans="1:2">
      <c r="A3829" s="588"/>
      <c r="B3829" s="588"/>
    </row>
    <row r="3830" spans="1:2">
      <c r="A3830" s="588"/>
      <c r="B3830" s="588"/>
    </row>
    <row r="3831" spans="1:2">
      <c r="A3831" s="588"/>
      <c r="B3831" s="588"/>
    </row>
    <row r="3832" spans="1:2">
      <c r="A3832" s="588"/>
      <c r="B3832" s="588"/>
    </row>
    <row r="3833" spans="1:2">
      <c r="A3833" s="588"/>
      <c r="B3833" s="588"/>
    </row>
    <row r="3834" spans="1:2">
      <c r="A3834" s="588"/>
      <c r="B3834" s="588"/>
    </row>
    <row r="3835" spans="1:2">
      <c r="A3835" s="588"/>
      <c r="B3835" s="588"/>
    </row>
    <row r="3836" spans="1:2">
      <c r="A3836" s="588"/>
      <c r="B3836" s="588"/>
    </row>
    <row r="3837" spans="1:2">
      <c r="A3837" s="588"/>
      <c r="B3837" s="588"/>
    </row>
    <row r="3838" spans="1:2">
      <c r="A3838" s="588"/>
      <c r="B3838" s="588"/>
    </row>
    <row r="3839" spans="1:2">
      <c r="A3839" s="588"/>
      <c r="B3839" s="588"/>
    </row>
    <row r="3840" spans="1:2">
      <c r="A3840" s="588"/>
      <c r="B3840" s="588"/>
    </row>
    <row r="3841" spans="1:2">
      <c r="A3841" s="588"/>
      <c r="B3841" s="588"/>
    </row>
    <row r="3842" spans="1:2">
      <c r="A3842" s="588"/>
      <c r="B3842" s="588"/>
    </row>
    <row r="3843" spans="1:2">
      <c r="A3843" s="588"/>
      <c r="B3843" s="588"/>
    </row>
    <row r="3844" spans="1:2">
      <c r="A3844" s="588"/>
      <c r="B3844" s="588"/>
    </row>
    <row r="3845" spans="1:2">
      <c r="A3845" s="588"/>
      <c r="B3845" s="588"/>
    </row>
    <row r="3846" spans="1:2">
      <c r="A3846" s="588"/>
      <c r="B3846" s="588"/>
    </row>
    <row r="3847" spans="1:2">
      <c r="A3847" s="588"/>
      <c r="B3847" s="588"/>
    </row>
    <row r="3848" spans="1:2">
      <c r="A3848" s="588"/>
      <c r="B3848" s="588"/>
    </row>
    <row r="3849" spans="1:2">
      <c r="A3849" s="588"/>
      <c r="B3849" s="588"/>
    </row>
    <row r="3850" spans="1:2">
      <c r="A3850" s="588"/>
      <c r="B3850" s="588"/>
    </row>
    <row r="3851" spans="1:2">
      <c r="A3851" s="588"/>
      <c r="B3851" s="588"/>
    </row>
    <row r="3852" spans="1:2">
      <c r="A3852" s="588"/>
      <c r="B3852" s="588"/>
    </row>
    <row r="3853" spans="1:2">
      <c r="A3853" s="588"/>
      <c r="B3853" s="588"/>
    </row>
    <row r="3854" spans="1:2">
      <c r="A3854" s="588"/>
      <c r="B3854" s="588"/>
    </row>
    <row r="3855" spans="1:2">
      <c r="A3855" s="588"/>
      <c r="B3855" s="588"/>
    </row>
    <row r="3856" spans="1:2">
      <c r="A3856" s="588"/>
      <c r="B3856" s="588"/>
    </row>
    <row r="3857" spans="1:2">
      <c r="A3857" s="588"/>
      <c r="B3857" s="588"/>
    </row>
    <row r="3858" spans="1:2">
      <c r="A3858" s="588"/>
      <c r="B3858" s="588"/>
    </row>
    <row r="3859" spans="1:2">
      <c r="A3859" s="588"/>
      <c r="B3859" s="588"/>
    </row>
    <row r="3860" spans="1:2">
      <c r="A3860" s="588"/>
      <c r="B3860" s="588"/>
    </row>
    <row r="3861" spans="1:2">
      <c r="A3861" s="588"/>
      <c r="B3861" s="588"/>
    </row>
    <row r="3862" spans="1:2">
      <c r="A3862" s="588"/>
      <c r="B3862" s="588"/>
    </row>
    <row r="3863" spans="1:2">
      <c r="A3863" s="588"/>
      <c r="B3863" s="588"/>
    </row>
    <row r="3864" spans="1:2">
      <c r="A3864" s="588"/>
      <c r="B3864" s="588"/>
    </row>
    <row r="3865" spans="1:2">
      <c r="A3865" s="588"/>
      <c r="B3865" s="588"/>
    </row>
    <row r="3866" spans="1:2">
      <c r="A3866" s="588"/>
      <c r="B3866" s="588"/>
    </row>
    <row r="3867" spans="1:2">
      <c r="A3867" s="588"/>
      <c r="B3867" s="588"/>
    </row>
    <row r="3868" spans="1:2">
      <c r="A3868" s="588"/>
      <c r="B3868" s="588"/>
    </row>
    <row r="3869" spans="1:2">
      <c r="A3869" s="588"/>
      <c r="B3869" s="588"/>
    </row>
    <row r="3870" spans="1:2">
      <c r="A3870" s="588"/>
      <c r="B3870" s="588"/>
    </row>
    <row r="3871" spans="1:2">
      <c r="A3871" s="588"/>
      <c r="B3871" s="588"/>
    </row>
    <row r="3872" spans="1:2">
      <c r="A3872" s="588"/>
      <c r="B3872" s="588"/>
    </row>
    <row r="3873" spans="1:2">
      <c r="A3873" s="588"/>
      <c r="B3873" s="588"/>
    </row>
    <row r="3874" spans="1:2">
      <c r="A3874" s="588"/>
      <c r="B3874" s="588"/>
    </row>
    <row r="3875" spans="1:2">
      <c r="A3875" s="588"/>
      <c r="B3875" s="588"/>
    </row>
    <row r="3876" spans="1:2">
      <c r="A3876" s="588"/>
      <c r="B3876" s="588"/>
    </row>
    <row r="3877" spans="1:2">
      <c r="A3877" s="588"/>
      <c r="B3877" s="588"/>
    </row>
    <row r="3878" spans="1:2">
      <c r="A3878" s="588"/>
      <c r="B3878" s="588"/>
    </row>
    <row r="3879" spans="1:2">
      <c r="A3879" s="588"/>
      <c r="B3879" s="588"/>
    </row>
    <row r="3880" spans="1:2">
      <c r="A3880" s="588"/>
      <c r="B3880" s="588"/>
    </row>
    <row r="3881" spans="1:2">
      <c r="A3881" s="588"/>
      <c r="B3881" s="588"/>
    </row>
    <row r="3882" spans="1:2">
      <c r="A3882" s="588"/>
      <c r="B3882" s="588"/>
    </row>
    <row r="3883" spans="1:2">
      <c r="A3883" s="588"/>
      <c r="B3883" s="588"/>
    </row>
    <row r="3884" spans="1:2">
      <c r="A3884" s="588"/>
      <c r="B3884" s="588"/>
    </row>
    <row r="3885" spans="1:2">
      <c r="A3885" s="588"/>
      <c r="B3885" s="588"/>
    </row>
    <row r="3886" spans="1:2">
      <c r="A3886" s="588"/>
      <c r="B3886" s="588"/>
    </row>
    <row r="3887" spans="1:2">
      <c r="A3887" s="588"/>
      <c r="B3887" s="588"/>
    </row>
    <row r="3888" spans="1:2">
      <c r="A3888" s="588"/>
      <c r="B3888" s="588"/>
    </row>
    <row r="3889" spans="1:2">
      <c r="A3889" s="588"/>
      <c r="B3889" s="588"/>
    </row>
    <row r="3890" spans="1:2">
      <c r="A3890" s="588"/>
      <c r="B3890" s="588"/>
    </row>
    <row r="3891" spans="1:2">
      <c r="A3891" s="588"/>
      <c r="B3891" s="588"/>
    </row>
    <row r="3892" spans="1:2">
      <c r="A3892" s="588"/>
      <c r="B3892" s="588"/>
    </row>
    <row r="3893" spans="1:2">
      <c r="A3893" s="588"/>
      <c r="B3893" s="588"/>
    </row>
    <row r="3894" spans="1:2">
      <c r="A3894" s="588"/>
      <c r="B3894" s="588"/>
    </row>
    <row r="3895" spans="1:2">
      <c r="A3895" s="588"/>
      <c r="B3895" s="588"/>
    </row>
    <row r="3896" spans="1:2">
      <c r="A3896" s="588"/>
      <c r="B3896" s="588"/>
    </row>
    <row r="3897" spans="1:2">
      <c r="A3897" s="588"/>
      <c r="B3897" s="588"/>
    </row>
    <row r="3898" spans="1:2">
      <c r="A3898" s="588"/>
      <c r="B3898" s="588"/>
    </row>
    <row r="3899" spans="1:2">
      <c r="A3899" s="588"/>
      <c r="B3899" s="588"/>
    </row>
    <row r="3900" spans="1:2">
      <c r="A3900" s="588"/>
      <c r="B3900" s="588"/>
    </row>
    <row r="3901" spans="1:2">
      <c r="A3901" s="588"/>
      <c r="B3901" s="588"/>
    </row>
    <row r="3902" spans="1:2">
      <c r="A3902" s="588"/>
      <c r="B3902" s="588"/>
    </row>
    <row r="3903" spans="1:2">
      <c r="A3903" s="588"/>
      <c r="B3903" s="588"/>
    </row>
    <row r="3904" spans="1:2">
      <c r="A3904" s="588"/>
      <c r="B3904" s="588"/>
    </row>
    <row r="3905" spans="1:2">
      <c r="A3905" s="588"/>
      <c r="B3905" s="588"/>
    </row>
    <row r="3906" spans="1:2">
      <c r="A3906" s="588"/>
      <c r="B3906" s="588"/>
    </row>
    <row r="3907" spans="1:2">
      <c r="A3907" s="588"/>
      <c r="B3907" s="588"/>
    </row>
    <row r="3908" spans="1:2">
      <c r="A3908" s="588"/>
      <c r="B3908" s="588"/>
    </row>
    <row r="3909" spans="1:2">
      <c r="A3909" s="588"/>
      <c r="B3909" s="588"/>
    </row>
    <row r="3910" spans="1:2">
      <c r="A3910" s="588"/>
      <c r="B3910" s="588"/>
    </row>
    <row r="3911" spans="1:2">
      <c r="A3911" s="588"/>
      <c r="B3911" s="588"/>
    </row>
    <row r="3912" spans="1:2">
      <c r="A3912" s="588"/>
      <c r="B3912" s="588"/>
    </row>
    <row r="3913" spans="1:2">
      <c r="A3913" s="588"/>
      <c r="B3913" s="588"/>
    </row>
    <row r="3914" spans="1:2">
      <c r="A3914" s="588"/>
      <c r="B3914" s="588"/>
    </row>
    <row r="3915" spans="1:2">
      <c r="A3915" s="588"/>
      <c r="B3915" s="588"/>
    </row>
    <row r="3916" spans="1:2">
      <c r="A3916" s="588"/>
      <c r="B3916" s="588"/>
    </row>
    <row r="3917" spans="1:2">
      <c r="A3917" s="588"/>
      <c r="B3917" s="588"/>
    </row>
    <row r="3918" spans="1:2">
      <c r="A3918" s="588"/>
      <c r="B3918" s="588"/>
    </row>
    <row r="3919" spans="1:2">
      <c r="A3919" s="588"/>
      <c r="B3919" s="588"/>
    </row>
    <row r="3920" spans="1:2">
      <c r="A3920" s="588"/>
      <c r="B3920" s="588"/>
    </row>
    <row r="3921" spans="1:2">
      <c r="A3921" s="588"/>
      <c r="B3921" s="588"/>
    </row>
    <row r="3922" spans="1:2">
      <c r="A3922" s="588"/>
      <c r="B3922" s="588"/>
    </row>
    <row r="3923" spans="1:2">
      <c r="A3923" s="588"/>
      <c r="B3923" s="588"/>
    </row>
    <row r="3924" spans="1:2">
      <c r="A3924" s="588"/>
      <c r="B3924" s="588"/>
    </row>
    <row r="3925" spans="1:2">
      <c r="A3925" s="588"/>
      <c r="B3925" s="588"/>
    </row>
    <row r="3926" spans="1:2">
      <c r="A3926" s="588"/>
      <c r="B3926" s="588"/>
    </row>
    <row r="3927" spans="1:2">
      <c r="A3927" s="588"/>
      <c r="B3927" s="588"/>
    </row>
    <row r="3928" spans="1:2">
      <c r="A3928" s="588"/>
      <c r="B3928" s="588"/>
    </row>
    <row r="3929" spans="1:2">
      <c r="A3929" s="588"/>
      <c r="B3929" s="588"/>
    </row>
    <row r="3930" spans="1:2">
      <c r="A3930" s="588"/>
      <c r="B3930" s="588"/>
    </row>
    <row r="3931" spans="1:2">
      <c r="A3931" s="588"/>
      <c r="B3931" s="588"/>
    </row>
    <row r="3932" spans="1:2">
      <c r="A3932" s="588"/>
      <c r="B3932" s="588"/>
    </row>
    <row r="3933" spans="1:2">
      <c r="A3933" s="588"/>
      <c r="B3933" s="588"/>
    </row>
    <row r="3934" spans="1:2">
      <c r="A3934" s="588"/>
      <c r="B3934" s="588"/>
    </row>
    <row r="3935" spans="1:2">
      <c r="A3935" s="588"/>
      <c r="B3935" s="588"/>
    </row>
    <row r="3936" spans="1:2">
      <c r="A3936" s="588"/>
      <c r="B3936" s="588"/>
    </row>
    <row r="3937" spans="1:2">
      <c r="A3937" s="588"/>
      <c r="B3937" s="588"/>
    </row>
    <row r="3938" spans="1:2">
      <c r="A3938" s="588"/>
      <c r="B3938" s="588"/>
    </row>
    <row r="3939" spans="1:2">
      <c r="A3939" s="588"/>
      <c r="B3939" s="588"/>
    </row>
    <row r="3940" spans="1:2">
      <c r="A3940" s="588"/>
      <c r="B3940" s="588"/>
    </row>
    <row r="3941" spans="1:2">
      <c r="A3941" s="588"/>
      <c r="B3941" s="588"/>
    </row>
    <row r="3942" spans="1:2">
      <c r="A3942" s="588"/>
      <c r="B3942" s="588"/>
    </row>
    <row r="3943" spans="1:2">
      <c r="A3943" s="588"/>
      <c r="B3943" s="588"/>
    </row>
    <row r="3944" spans="1:2">
      <c r="A3944" s="588"/>
      <c r="B3944" s="588"/>
    </row>
    <row r="3945" spans="1:2">
      <c r="A3945" s="588"/>
      <c r="B3945" s="588"/>
    </row>
    <row r="3946" spans="1:2">
      <c r="A3946" s="588"/>
      <c r="B3946" s="588"/>
    </row>
    <row r="3947" spans="1:2">
      <c r="A3947" s="588"/>
      <c r="B3947" s="588"/>
    </row>
    <row r="3948" spans="1:2">
      <c r="A3948" s="588"/>
      <c r="B3948" s="588"/>
    </row>
    <row r="3949" spans="1:2">
      <c r="A3949" s="588"/>
      <c r="B3949" s="588"/>
    </row>
    <row r="3950" spans="1:2">
      <c r="A3950" s="588"/>
      <c r="B3950" s="588"/>
    </row>
    <row r="3951" spans="1:2">
      <c r="A3951" s="588"/>
      <c r="B3951" s="588"/>
    </row>
    <row r="3952" spans="1:2">
      <c r="A3952" s="588"/>
      <c r="B3952" s="588"/>
    </row>
    <row r="3953" spans="1:2">
      <c r="A3953" s="588"/>
      <c r="B3953" s="588"/>
    </row>
    <row r="3954" spans="1:2">
      <c r="A3954" s="588"/>
      <c r="B3954" s="588"/>
    </row>
    <row r="3955" spans="1:2">
      <c r="A3955" s="588"/>
      <c r="B3955" s="588"/>
    </row>
    <row r="3956" spans="1:2">
      <c r="A3956" s="588"/>
      <c r="B3956" s="588"/>
    </row>
    <row r="3957" spans="1:2">
      <c r="A3957" s="588"/>
      <c r="B3957" s="588"/>
    </row>
    <row r="3958" spans="1:2">
      <c r="A3958" s="588"/>
      <c r="B3958" s="588"/>
    </row>
    <row r="3959" spans="1:2">
      <c r="A3959" s="588"/>
      <c r="B3959" s="588"/>
    </row>
    <row r="3960" spans="1:2">
      <c r="A3960" s="588"/>
      <c r="B3960" s="588"/>
    </row>
    <row r="3961" spans="1:2">
      <c r="A3961" s="588"/>
      <c r="B3961" s="588"/>
    </row>
    <row r="3962" spans="1:2">
      <c r="A3962" s="588"/>
      <c r="B3962" s="588"/>
    </row>
    <row r="3963" spans="1:2">
      <c r="A3963" s="588"/>
      <c r="B3963" s="588"/>
    </row>
    <row r="3964" spans="1:2">
      <c r="A3964" s="588"/>
      <c r="B3964" s="588"/>
    </row>
    <row r="3965" spans="1:2">
      <c r="A3965" s="588"/>
      <c r="B3965" s="588"/>
    </row>
    <row r="3966" spans="1:2">
      <c r="A3966" s="588"/>
      <c r="B3966" s="588"/>
    </row>
    <row r="3967" spans="1:2">
      <c r="A3967" s="588"/>
      <c r="B3967" s="588"/>
    </row>
    <row r="3968" spans="1:2">
      <c r="A3968" s="588"/>
      <c r="B3968" s="588"/>
    </row>
    <row r="3969" spans="1:2">
      <c r="A3969" s="588"/>
      <c r="B3969" s="588"/>
    </row>
    <row r="3970" spans="1:2">
      <c r="A3970" s="588"/>
      <c r="B3970" s="588"/>
    </row>
    <row r="3971" spans="1:2">
      <c r="A3971" s="588"/>
      <c r="B3971" s="588"/>
    </row>
    <row r="3972" spans="1:2">
      <c r="A3972" s="588"/>
      <c r="B3972" s="588"/>
    </row>
    <row r="3973" spans="1:2">
      <c r="A3973" s="588"/>
      <c r="B3973" s="588"/>
    </row>
    <row r="3974" spans="1:2">
      <c r="A3974" s="588"/>
      <c r="B3974" s="588"/>
    </row>
    <row r="3975" spans="1:2">
      <c r="A3975" s="588"/>
      <c r="B3975" s="588"/>
    </row>
    <row r="3976" spans="1:2">
      <c r="A3976" s="588"/>
      <c r="B3976" s="588"/>
    </row>
    <row r="3977" spans="1:2">
      <c r="A3977" s="588"/>
      <c r="B3977" s="588"/>
    </row>
    <row r="3978" spans="1:2">
      <c r="A3978" s="588"/>
      <c r="B3978" s="588"/>
    </row>
    <row r="3979" spans="1:2">
      <c r="A3979" s="588"/>
      <c r="B3979" s="588"/>
    </row>
    <row r="3980" spans="1:2">
      <c r="A3980" s="588"/>
      <c r="B3980" s="588"/>
    </row>
    <row r="3981" spans="1:2">
      <c r="A3981" s="588"/>
      <c r="B3981" s="588"/>
    </row>
    <row r="3982" spans="1:2">
      <c r="A3982" s="588"/>
      <c r="B3982" s="588"/>
    </row>
    <row r="3983" spans="1:2">
      <c r="A3983" s="588"/>
      <c r="B3983" s="588"/>
    </row>
    <row r="3984" spans="1:2">
      <c r="A3984" s="588"/>
      <c r="B3984" s="588"/>
    </row>
    <row r="3985" spans="1:2">
      <c r="A3985" s="588"/>
      <c r="B3985" s="588"/>
    </row>
    <row r="3986" spans="1:2">
      <c r="A3986" s="588"/>
      <c r="B3986" s="588"/>
    </row>
    <row r="3987" spans="1:2">
      <c r="A3987" s="588"/>
      <c r="B3987" s="588"/>
    </row>
    <row r="3988" spans="1:2">
      <c r="A3988" s="588"/>
      <c r="B3988" s="588"/>
    </row>
    <row r="3989" spans="1:2">
      <c r="A3989" s="588"/>
      <c r="B3989" s="588"/>
    </row>
    <row r="3990" spans="1:2">
      <c r="A3990" s="588"/>
      <c r="B3990" s="588"/>
    </row>
    <row r="3991" spans="1:2">
      <c r="A3991" s="588"/>
      <c r="B3991" s="588"/>
    </row>
    <row r="3992" spans="1:2">
      <c r="A3992" s="588"/>
      <c r="B3992" s="588"/>
    </row>
    <row r="3993" spans="1:2">
      <c r="A3993" s="588"/>
      <c r="B3993" s="588"/>
    </row>
    <row r="3994" spans="1:2">
      <c r="A3994" s="588"/>
      <c r="B3994" s="588"/>
    </row>
    <row r="3995" spans="1:2">
      <c r="A3995" s="588"/>
      <c r="B3995" s="588"/>
    </row>
    <row r="3996" spans="1:2">
      <c r="A3996" s="588"/>
      <c r="B3996" s="588"/>
    </row>
    <row r="3997" spans="1:2">
      <c r="A3997" s="588"/>
      <c r="B3997" s="588"/>
    </row>
    <row r="3998" spans="1:2">
      <c r="A3998" s="588"/>
      <c r="B3998" s="588"/>
    </row>
    <row r="3999" spans="1:2">
      <c r="A3999" s="588"/>
      <c r="B3999" s="588"/>
    </row>
    <row r="4000" spans="1:2">
      <c r="A4000" s="588"/>
      <c r="B4000" s="588"/>
    </row>
    <row r="4001" spans="1:2">
      <c r="A4001" s="588"/>
      <c r="B4001" s="588"/>
    </row>
    <row r="4002" spans="1:2">
      <c r="A4002" s="588"/>
      <c r="B4002" s="588"/>
    </row>
    <row r="4003" spans="1:2">
      <c r="A4003" s="588"/>
      <c r="B4003" s="588"/>
    </row>
    <row r="4004" spans="1:2">
      <c r="A4004" s="588"/>
      <c r="B4004" s="588"/>
    </row>
    <row r="4005" spans="1:2">
      <c r="A4005" s="588"/>
      <c r="B4005" s="588"/>
    </row>
    <row r="4006" spans="1:2">
      <c r="A4006" s="588"/>
      <c r="B4006" s="588"/>
    </row>
    <row r="4007" spans="1:2">
      <c r="A4007" s="588"/>
      <c r="B4007" s="588"/>
    </row>
    <row r="4008" spans="1:2">
      <c r="A4008" s="588"/>
      <c r="B4008" s="588"/>
    </row>
    <row r="4009" spans="1:2">
      <c r="A4009" s="588"/>
      <c r="B4009" s="588"/>
    </row>
    <row r="4010" spans="1:2">
      <c r="A4010" s="588"/>
      <c r="B4010" s="588"/>
    </row>
    <row r="4011" spans="1:2">
      <c r="A4011" s="588"/>
      <c r="B4011" s="588"/>
    </row>
    <row r="4012" spans="1:2">
      <c r="A4012" s="588"/>
      <c r="B4012" s="588"/>
    </row>
    <row r="4013" spans="1:2">
      <c r="A4013" s="588"/>
      <c r="B4013" s="588"/>
    </row>
    <row r="4014" spans="1:2">
      <c r="A4014" s="588"/>
      <c r="B4014" s="588"/>
    </row>
    <row r="4015" spans="1:2">
      <c r="A4015" s="588"/>
      <c r="B4015" s="588"/>
    </row>
    <row r="4016" spans="1:2">
      <c r="A4016" s="588"/>
      <c r="B4016" s="588"/>
    </row>
    <row r="4017" spans="1:2">
      <c r="A4017" s="588"/>
      <c r="B4017" s="588"/>
    </row>
    <row r="4018" spans="1:2">
      <c r="A4018" s="588"/>
      <c r="B4018" s="588"/>
    </row>
    <row r="4019" spans="1:2">
      <c r="A4019" s="588"/>
      <c r="B4019" s="588"/>
    </row>
    <row r="4020" spans="1:2">
      <c r="A4020" s="588"/>
      <c r="B4020" s="588"/>
    </row>
    <row r="4021" spans="1:2">
      <c r="A4021" s="588"/>
      <c r="B4021" s="588"/>
    </row>
    <row r="4022" spans="1:2">
      <c r="A4022" s="588"/>
      <c r="B4022" s="588"/>
    </row>
    <row r="4023" spans="1:2">
      <c r="A4023" s="588"/>
      <c r="B4023" s="588"/>
    </row>
    <row r="4024" spans="1:2">
      <c r="A4024" s="588"/>
      <c r="B4024" s="588"/>
    </row>
    <row r="4025" spans="1:2">
      <c r="A4025" s="588"/>
      <c r="B4025" s="588"/>
    </row>
    <row r="4026" spans="1:2">
      <c r="A4026" s="588"/>
      <c r="B4026" s="588"/>
    </row>
    <row r="4027" spans="1:2">
      <c r="A4027" s="588"/>
      <c r="B4027" s="588"/>
    </row>
    <row r="4028" spans="1:2">
      <c r="A4028" s="588"/>
      <c r="B4028" s="588"/>
    </row>
    <row r="4029" spans="1:2">
      <c r="A4029" s="588"/>
      <c r="B4029" s="588"/>
    </row>
    <row r="4030" spans="1:2">
      <c r="A4030" s="588"/>
      <c r="B4030" s="588"/>
    </row>
    <row r="4031" spans="1:2">
      <c r="A4031" s="588"/>
      <c r="B4031" s="588"/>
    </row>
    <row r="4032" spans="1:2">
      <c r="A4032" s="588"/>
      <c r="B4032" s="588"/>
    </row>
    <row r="4033" spans="1:2">
      <c r="A4033" s="588"/>
      <c r="B4033" s="588"/>
    </row>
    <row r="4034" spans="1:2">
      <c r="A4034" s="588"/>
      <c r="B4034" s="588"/>
    </row>
    <row r="4035" spans="1:2">
      <c r="A4035" s="588"/>
      <c r="B4035" s="588"/>
    </row>
    <row r="4036" spans="1:2">
      <c r="A4036" s="588"/>
      <c r="B4036" s="588"/>
    </row>
    <row r="4037" spans="1:2">
      <c r="A4037" s="588"/>
      <c r="B4037" s="588"/>
    </row>
    <row r="4038" spans="1:2">
      <c r="A4038" s="588"/>
      <c r="B4038" s="588"/>
    </row>
    <row r="4039" spans="1:2">
      <c r="A4039" s="588"/>
      <c r="B4039" s="588"/>
    </row>
    <row r="4040" spans="1:2">
      <c r="A4040" s="588"/>
      <c r="B4040" s="588"/>
    </row>
    <row r="4041" spans="1:2">
      <c r="A4041" s="588"/>
      <c r="B4041" s="588"/>
    </row>
    <row r="4042" spans="1:2">
      <c r="A4042" s="588"/>
      <c r="B4042" s="588"/>
    </row>
    <row r="4043" spans="1:2">
      <c r="A4043" s="588"/>
      <c r="B4043" s="588"/>
    </row>
    <row r="4044" spans="1:2">
      <c r="A4044" s="588"/>
      <c r="B4044" s="588"/>
    </row>
    <row r="4045" spans="1:2">
      <c r="A4045" s="588"/>
      <c r="B4045" s="588"/>
    </row>
    <row r="4046" spans="1:2">
      <c r="A4046" s="588"/>
      <c r="B4046" s="588"/>
    </row>
    <row r="4047" spans="1:2">
      <c r="A4047" s="588"/>
      <c r="B4047" s="588"/>
    </row>
    <row r="4048" spans="1:2">
      <c r="A4048" s="588"/>
      <c r="B4048" s="588"/>
    </row>
    <row r="4049" spans="1:2">
      <c r="A4049" s="588"/>
      <c r="B4049" s="588"/>
    </row>
    <row r="4050" spans="1:2">
      <c r="A4050" s="588"/>
      <c r="B4050" s="588"/>
    </row>
    <row r="4051" spans="1:2">
      <c r="A4051" s="588"/>
      <c r="B4051" s="588"/>
    </row>
    <row r="4052" spans="1:2">
      <c r="A4052" s="588"/>
      <c r="B4052" s="588"/>
    </row>
    <row r="4053" spans="1:2">
      <c r="A4053" s="588"/>
      <c r="B4053" s="588"/>
    </row>
    <row r="4054" spans="1:2">
      <c r="A4054" s="588"/>
      <c r="B4054" s="588"/>
    </row>
    <row r="4055" spans="1:2">
      <c r="A4055" s="588"/>
      <c r="B4055" s="588"/>
    </row>
    <row r="4056" spans="1:2">
      <c r="A4056" s="588"/>
      <c r="B4056" s="588"/>
    </row>
    <row r="4057" spans="1:2">
      <c r="A4057" s="588"/>
      <c r="B4057" s="588"/>
    </row>
    <row r="4058" spans="1:2">
      <c r="A4058" s="588"/>
      <c r="B4058" s="588"/>
    </row>
    <row r="4059" spans="1:2">
      <c r="A4059" s="588"/>
      <c r="B4059" s="588"/>
    </row>
    <row r="4060" spans="1:2">
      <c r="A4060" s="588"/>
      <c r="B4060" s="588"/>
    </row>
    <row r="4061" spans="1:2">
      <c r="A4061" s="588"/>
      <c r="B4061" s="588"/>
    </row>
    <row r="4062" spans="1:2">
      <c r="A4062" s="588"/>
      <c r="B4062" s="588"/>
    </row>
    <row r="4063" spans="1:2">
      <c r="A4063" s="588"/>
      <c r="B4063" s="588"/>
    </row>
    <row r="4064" spans="1:2">
      <c r="A4064" s="588"/>
      <c r="B4064" s="588"/>
    </row>
    <row r="4065" spans="1:2">
      <c r="A4065" s="588"/>
      <c r="B4065" s="588"/>
    </row>
    <row r="4066" spans="1:2">
      <c r="A4066" s="588"/>
      <c r="B4066" s="588"/>
    </row>
    <row r="4067" spans="1:2">
      <c r="A4067" s="588"/>
      <c r="B4067" s="588"/>
    </row>
    <row r="4068" spans="1:2">
      <c r="A4068" s="588"/>
      <c r="B4068" s="588"/>
    </row>
    <row r="4069" spans="1:2">
      <c r="A4069" s="588"/>
      <c r="B4069" s="588"/>
    </row>
    <row r="4070" spans="1:2">
      <c r="A4070" s="588"/>
      <c r="B4070" s="588"/>
    </row>
    <row r="4071" spans="1:2">
      <c r="A4071" s="588"/>
      <c r="B4071" s="588"/>
    </row>
    <row r="4072" spans="1:2">
      <c r="A4072" s="588"/>
      <c r="B4072" s="588"/>
    </row>
    <row r="4073" spans="1:2">
      <c r="A4073" s="588"/>
      <c r="B4073" s="588"/>
    </row>
    <row r="4074" spans="1:2">
      <c r="A4074" s="588"/>
      <c r="B4074" s="588"/>
    </row>
    <row r="4075" spans="1:2">
      <c r="A4075" s="588"/>
      <c r="B4075" s="588"/>
    </row>
    <row r="4076" spans="1:2">
      <c r="A4076" s="588"/>
      <c r="B4076" s="588"/>
    </row>
    <row r="4077" spans="1:2">
      <c r="A4077" s="588"/>
      <c r="B4077" s="588"/>
    </row>
    <row r="4078" spans="1:2">
      <c r="A4078" s="588"/>
      <c r="B4078" s="588"/>
    </row>
    <row r="4079" spans="1:2">
      <c r="A4079" s="588"/>
      <c r="B4079" s="588"/>
    </row>
    <row r="4080" spans="1:2">
      <c r="A4080" s="588"/>
      <c r="B4080" s="588"/>
    </row>
    <row r="4081" spans="1:2">
      <c r="A4081" s="588"/>
      <c r="B4081" s="588"/>
    </row>
    <row r="4082" spans="1:2">
      <c r="A4082" s="588"/>
      <c r="B4082" s="588"/>
    </row>
    <row r="4083" spans="1:2">
      <c r="A4083" s="588"/>
      <c r="B4083" s="588"/>
    </row>
    <row r="4084" spans="1:2">
      <c r="A4084" s="588"/>
      <c r="B4084" s="588"/>
    </row>
    <row r="4085" spans="1:2">
      <c r="A4085" s="588"/>
      <c r="B4085" s="588"/>
    </row>
    <row r="4086" spans="1:2">
      <c r="A4086" s="588"/>
      <c r="B4086" s="588"/>
    </row>
    <row r="4087" spans="1:2">
      <c r="A4087" s="588"/>
      <c r="B4087" s="588"/>
    </row>
    <row r="4088" spans="1:2">
      <c r="A4088" s="588"/>
      <c r="B4088" s="588"/>
    </row>
    <row r="4089" spans="1:2">
      <c r="A4089" s="588"/>
      <c r="B4089" s="588"/>
    </row>
    <row r="4090" spans="1:2">
      <c r="A4090" s="588"/>
      <c r="B4090" s="588"/>
    </row>
    <row r="4091" spans="1:2">
      <c r="A4091" s="588"/>
      <c r="B4091" s="588"/>
    </row>
    <row r="4092" spans="1:2">
      <c r="A4092" s="588"/>
      <c r="B4092" s="588"/>
    </row>
    <row r="4093" spans="1:2">
      <c r="A4093" s="588"/>
      <c r="B4093" s="588"/>
    </row>
    <row r="4094" spans="1:2">
      <c r="A4094" s="588"/>
      <c r="B4094" s="588"/>
    </row>
    <row r="4095" spans="1:2">
      <c r="A4095" s="588"/>
      <c r="B4095" s="588"/>
    </row>
    <row r="4096" spans="1:2">
      <c r="A4096" s="588"/>
      <c r="B4096" s="588"/>
    </row>
    <row r="4097" spans="1:2">
      <c r="A4097" s="588"/>
      <c r="B4097" s="588"/>
    </row>
    <row r="4098" spans="1:2">
      <c r="A4098" s="588"/>
      <c r="B4098" s="588"/>
    </row>
    <row r="4099" spans="1:2">
      <c r="A4099" s="588"/>
      <c r="B4099" s="588"/>
    </row>
    <row r="4100" spans="1:2">
      <c r="A4100" s="588"/>
      <c r="B4100" s="588"/>
    </row>
    <row r="4101" spans="1:2">
      <c r="A4101" s="588"/>
      <c r="B4101" s="588"/>
    </row>
    <row r="4102" spans="1:2">
      <c r="A4102" s="588"/>
      <c r="B4102" s="588"/>
    </row>
    <row r="4103" spans="1:2">
      <c r="A4103" s="588"/>
      <c r="B4103" s="588"/>
    </row>
    <row r="4104" spans="1:2">
      <c r="A4104" s="588"/>
      <c r="B4104" s="588"/>
    </row>
    <row r="4105" spans="1:2">
      <c r="A4105" s="588"/>
      <c r="B4105" s="588"/>
    </row>
    <row r="4106" spans="1:2">
      <c r="A4106" s="588"/>
      <c r="B4106" s="588"/>
    </row>
    <row r="4107" spans="1:2">
      <c r="A4107" s="588"/>
      <c r="B4107" s="588"/>
    </row>
    <row r="4108" spans="1:2">
      <c r="A4108" s="588"/>
      <c r="B4108" s="588"/>
    </row>
    <row r="4109" spans="1:2">
      <c r="A4109" s="588"/>
      <c r="B4109" s="588"/>
    </row>
    <row r="4110" spans="1:2">
      <c r="A4110" s="588"/>
      <c r="B4110" s="588"/>
    </row>
    <row r="4111" spans="1:2">
      <c r="A4111" s="588"/>
      <c r="B4111" s="588"/>
    </row>
    <row r="4112" spans="1:2">
      <c r="A4112" s="588"/>
      <c r="B4112" s="588"/>
    </row>
    <row r="4113" spans="1:2">
      <c r="A4113" s="588"/>
      <c r="B4113" s="588"/>
    </row>
    <row r="4114" spans="1:2">
      <c r="A4114" s="588"/>
      <c r="B4114" s="588"/>
    </row>
    <row r="4115" spans="1:2">
      <c r="A4115" s="588"/>
      <c r="B4115" s="588"/>
    </row>
    <row r="4116" spans="1:2">
      <c r="A4116" s="588"/>
      <c r="B4116" s="588"/>
    </row>
    <row r="4117" spans="1:2">
      <c r="A4117" s="588"/>
      <c r="B4117" s="588"/>
    </row>
    <row r="4118" spans="1:2">
      <c r="A4118" s="588"/>
      <c r="B4118" s="588"/>
    </row>
    <row r="4119" spans="1:2">
      <c r="A4119" s="588"/>
      <c r="B4119" s="588"/>
    </row>
    <row r="4120" spans="1:2">
      <c r="A4120" s="588"/>
      <c r="B4120" s="588"/>
    </row>
    <row r="4121" spans="1:2">
      <c r="A4121" s="588"/>
      <c r="B4121" s="588"/>
    </row>
    <row r="4122" spans="1:2">
      <c r="A4122" s="588"/>
      <c r="B4122" s="588"/>
    </row>
    <row r="4123" spans="1:2">
      <c r="A4123" s="588"/>
      <c r="B4123" s="588"/>
    </row>
    <row r="4124" spans="1:2">
      <c r="A4124" s="588"/>
      <c r="B4124" s="588"/>
    </row>
    <row r="4125" spans="1:2">
      <c r="A4125" s="588"/>
      <c r="B4125" s="588"/>
    </row>
    <row r="4126" spans="1:2">
      <c r="A4126" s="588"/>
      <c r="B4126" s="588"/>
    </row>
    <row r="4127" spans="1:2">
      <c r="A4127" s="588"/>
      <c r="B4127" s="588"/>
    </row>
    <row r="4128" spans="1:2">
      <c r="A4128" s="588"/>
      <c r="B4128" s="588"/>
    </row>
    <row r="4129" spans="1:2">
      <c r="A4129" s="588"/>
      <c r="B4129" s="588"/>
    </row>
    <row r="4130" spans="1:2">
      <c r="A4130" s="588"/>
      <c r="B4130" s="588"/>
    </row>
    <row r="4131" spans="1:2">
      <c r="A4131" s="588"/>
      <c r="B4131" s="588"/>
    </row>
    <row r="4132" spans="1:2">
      <c r="A4132" s="588"/>
      <c r="B4132" s="588"/>
    </row>
    <row r="4133" spans="1:2">
      <c r="A4133" s="588"/>
      <c r="B4133" s="588"/>
    </row>
    <row r="4134" spans="1:2">
      <c r="A4134" s="588"/>
      <c r="B4134" s="588"/>
    </row>
    <row r="4135" spans="1:2">
      <c r="A4135" s="588"/>
      <c r="B4135" s="588"/>
    </row>
    <row r="4136" spans="1:2">
      <c r="A4136" s="588"/>
      <c r="B4136" s="588"/>
    </row>
    <row r="4137" spans="1:2">
      <c r="A4137" s="588"/>
      <c r="B4137" s="588"/>
    </row>
    <row r="4138" spans="1:2">
      <c r="A4138" s="588"/>
      <c r="B4138" s="588"/>
    </row>
    <row r="4139" spans="1:2">
      <c r="A4139" s="588"/>
      <c r="B4139" s="588"/>
    </row>
    <row r="4140" spans="1:2">
      <c r="A4140" s="588"/>
      <c r="B4140" s="588"/>
    </row>
    <row r="4141" spans="1:2">
      <c r="A4141" s="588"/>
      <c r="B4141" s="588"/>
    </row>
    <row r="4142" spans="1:2">
      <c r="A4142" s="588"/>
      <c r="B4142" s="588"/>
    </row>
    <row r="4143" spans="1:2">
      <c r="A4143" s="588"/>
      <c r="B4143" s="588"/>
    </row>
    <row r="4144" spans="1:2">
      <c r="A4144" s="588"/>
      <c r="B4144" s="588"/>
    </row>
    <row r="4145" spans="1:2">
      <c r="A4145" s="588"/>
      <c r="B4145" s="588"/>
    </row>
    <row r="4146" spans="1:2">
      <c r="A4146" s="588"/>
      <c r="B4146" s="588"/>
    </row>
    <row r="4147" spans="1:2">
      <c r="A4147" s="588"/>
      <c r="B4147" s="588"/>
    </row>
    <row r="4148" spans="1:2">
      <c r="A4148" s="588"/>
      <c r="B4148" s="588"/>
    </row>
    <row r="4149" spans="1:2">
      <c r="A4149" s="588"/>
      <c r="B4149" s="588"/>
    </row>
    <row r="4150" spans="1:2">
      <c r="A4150" s="588"/>
      <c r="B4150" s="588"/>
    </row>
    <row r="4151" spans="1:2">
      <c r="A4151" s="588"/>
      <c r="B4151" s="588"/>
    </row>
    <row r="4152" spans="1:2">
      <c r="A4152" s="588"/>
      <c r="B4152" s="588"/>
    </row>
    <row r="4153" spans="1:2">
      <c r="A4153" s="588"/>
      <c r="B4153" s="588"/>
    </row>
    <row r="4154" spans="1:2">
      <c r="A4154" s="588"/>
      <c r="B4154" s="588"/>
    </row>
    <row r="4155" spans="1:2">
      <c r="A4155" s="588"/>
      <c r="B4155" s="588"/>
    </row>
    <row r="4156" spans="1:2">
      <c r="A4156" s="588"/>
      <c r="B4156" s="588"/>
    </row>
    <row r="4157" spans="1:2">
      <c r="A4157" s="588"/>
      <c r="B4157" s="588"/>
    </row>
    <row r="4158" spans="1:2">
      <c r="A4158" s="588"/>
      <c r="B4158" s="588"/>
    </row>
    <row r="4159" spans="1:2">
      <c r="A4159" s="588"/>
      <c r="B4159" s="588"/>
    </row>
    <row r="4160" spans="1:2">
      <c r="A4160" s="588"/>
      <c r="B4160" s="588"/>
    </row>
    <row r="4161" spans="1:2">
      <c r="A4161" s="588"/>
      <c r="B4161" s="588"/>
    </row>
    <row r="4162" spans="1:2">
      <c r="A4162" s="588"/>
      <c r="B4162" s="588"/>
    </row>
    <row r="4163" spans="1:2">
      <c r="A4163" s="588"/>
      <c r="B4163" s="588"/>
    </row>
    <row r="4164" spans="1:2">
      <c r="A4164" s="588"/>
      <c r="B4164" s="588"/>
    </row>
    <row r="4165" spans="1:2">
      <c r="A4165" s="588"/>
      <c r="B4165" s="588"/>
    </row>
    <row r="4166" spans="1:2">
      <c r="A4166" s="588"/>
      <c r="B4166" s="588"/>
    </row>
    <row r="4167" spans="1:2">
      <c r="A4167" s="588"/>
      <c r="B4167" s="588"/>
    </row>
    <row r="4168" spans="1:2">
      <c r="A4168" s="588"/>
      <c r="B4168" s="588"/>
    </row>
    <row r="4169" spans="1:2">
      <c r="A4169" s="588"/>
      <c r="B4169" s="588"/>
    </row>
    <row r="4170" spans="1:2">
      <c r="A4170" s="588"/>
      <c r="B4170" s="588"/>
    </row>
    <row r="4171" spans="1:2">
      <c r="A4171" s="588"/>
      <c r="B4171" s="588"/>
    </row>
    <row r="4172" spans="1:2">
      <c r="A4172" s="588"/>
      <c r="B4172" s="588"/>
    </row>
    <row r="4173" spans="1:2">
      <c r="A4173" s="588"/>
      <c r="B4173" s="588"/>
    </row>
    <row r="4174" spans="1:2">
      <c r="A4174" s="588"/>
      <c r="B4174" s="588"/>
    </row>
    <row r="4175" spans="1:2">
      <c r="A4175" s="588"/>
      <c r="B4175" s="588"/>
    </row>
    <row r="4176" spans="1:2">
      <c r="A4176" s="588"/>
      <c r="B4176" s="588"/>
    </row>
    <row r="4177" spans="1:2">
      <c r="A4177" s="588"/>
      <c r="B4177" s="588"/>
    </row>
    <row r="4178" spans="1:2">
      <c r="A4178" s="588"/>
      <c r="B4178" s="588"/>
    </row>
    <row r="4179" spans="1:2">
      <c r="A4179" s="588"/>
      <c r="B4179" s="588"/>
    </row>
    <row r="4180" spans="1:2">
      <c r="A4180" s="588"/>
      <c r="B4180" s="588"/>
    </row>
    <row r="4181" spans="1:2">
      <c r="A4181" s="588"/>
      <c r="B4181" s="588"/>
    </row>
    <row r="4182" spans="1:2">
      <c r="A4182" s="588"/>
      <c r="B4182" s="588"/>
    </row>
    <row r="4183" spans="1:2">
      <c r="A4183" s="588"/>
      <c r="B4183" s="588"/>
    </row>
    <row r="4184" spans="1:2">
      <c r="A4184" s="588"/>
      <c r="B4184" s="588"/>
    </row>
    <row r="4185" spans="1:2">
      <c r="A4185" s="588"/>
      <c r="B4185" s="588"/>
    </row>
    <row r="4186" spans="1:2">
      <c r="A4186" s="588"/>
      <c r="B4186" s="588"/>
    </row>
    <row r="4187" spans="1:2">
      <c r="A4187" s="588"/>
      <c r="B4187" s="588"/>
    </row>
    <row r="4188" spans="1:2">
      <c r="A4188" s="588"/>
      <c r="B4188" s="588"/>
    </row>
    <row r="4189" spans="1:2">
      <c r="A4189" s="588"/>
      <c r="B4189" s="588"/>
    </row>
    <row r="4190" spans="1:2">
      <c r="A4190" s="588"/>
      <c r="B4190" s="588"/>
    </row>
    <row r="4191" spans="1:2">
      <c r="A4191" s="588"/>
      <c r="B4191" s="588"/>
    </row>
    <row r="4192" spans="1:2">
      <c r="A4192" s="588"/>
      <c r="B4192" s="588"/>
    </row>
    <row r="4193" spans="1:2">
      <c r="A4193" s="588"/>
      <c r="B4193" s="588"/>
    </row>
    <row r="4194" spans="1:2">
      <c r="A4194" s="588"/>
      <c r="B4194" s="588"/>
    </row>
    <row r="4195" spans="1:2">
      <c r="A4195" s="588"/>
      <c r="B4195" s="588"/>
    </row>
    <row r="4196" spans="1:2">
      <c r="A4196" s="588"/>
      <c r="B4196" s="588"/>
    </row>
    <row r="4197" spans="1:2">
      <c r="A4197" s="588"/>
      <c r="B4197" s="588"/>
    </row>
    <row r="4198" spans="1:2">
      <c r="A4198" s="588"/>
      <c r="B4198" s="588"/>
    </row>
    <row r="4199" spans="1:2">
      <c r="A4199" s="588"/>
      <c r="B4199" s="588"/>
    </row>
    <row r="4200" spans="1:2">
      <c r="A4200" s="588"/>
      <c r="B4200" s="588"/>
    </row>
    <row r="4201" spans="1:2">
      <c r="A4201" s="588"/>
      <c r="B4201" s="588"/>
    </row>
    <row r="4202" spans="1:2">
      <c r="A4202" s="588"/>
      <c r="B4202" s="588"/>
    </row>
    <row r="4203" spans="1:2">
      <c r="A4203" s="588"/>
      <c r="B4203" s="588"/>
    </row>
    <row r="4204" spans="1:2">
      <c r="A4204" s="588"/>
      <c r="B4204" s="588"/>
    </row>
    <row r="4205" spans="1:2">
      <c r="A4205" s="588"/>
      <c r="B4205" s="588"/>
    </row>
    <row r="4206" spans="1:2">
      <c r="A4206" s="588"/>
      <c r="B4206" s="588"/>
    </row>
    <row r="4207" spans="1:2">
      <c r="A4207" s="588"/>
      <c r="B4207" s="588"/>
    </row>
    <row r="4208" spans="1:2">
      <c r="A4208" s="588"/>
      <c r="B4208" s="588"/>
    </row>
    <row r="4209" spans="1:2">
      <c r="A4209" s="588"/>
      <c r="B4209" s="588"/>
    </row>
    <row r="4210" spans="1:2">
      <c r="A4210" s="588"/>
      <c r="B4210" s="588"/>
    </row>
    <row r="4211" spans="1:2">
      <c r="A4211" s="588"/>
      <c r="B4211" s="588"/>
    </row>
    <row r="4212" spans="1:2">
      <c r="A4212" s="588"/>
      <c r="B4212" s="588"/>
    </row>
    <row r="4213" spans="1:2">
      <c r="A4213" s="588"/>
      <c r="B4213" s="588"/>
    </row>
    <row r="4214" spans="1:2">
      <c r="A4214" s="588"/>
      <c r="B4214" s="588"/>
    </row>
    <row r="4215" spans="1:2">
      <c r="A4215" s="588"/>
      <c r="B4215" s="588"/>
    </row>
    <row r="4216" spans="1:2">
      <c r="A4216" s="588"/>
      <c r="B4216" s="588"/>
    </row>
    <row r="4217" spans="1:2">
      <c r="A4217" s="588"/>
      <c r="B4217" s="588"/>
    </row>
    <row r="4218" spans="1:2">
      <c r="A4218" s="588"/>
      <c r="B4218" s="588"/>
    </row>
    <row r="4219" spans="1:2">
      <c r="A4219" s="588"/>
      <c r="B4219" s="588"/>
    </row>
    <row r="4220" spans="1:2">
      <c r="A4220" s="588"/>
      <c r="B4220" s="588"/>
    </row>
    <row r="4221" spans="1:2">
      <c r="A4221" s="588"/>
      <c r="B4221" s="588"/>
    </row>
    <row r="4222" spans="1:2">
      <c r="A4222" s="588"/>
      <c r="B4222" s="588"/>
    </row>
    <row r="4223" spans="1:2">
      <c r="A4223" s="588"/>
      <c r="B4223" s="588"/>
    </row>
    <row r="4224" spans="1:2">
      <c r="A4224" s="588"/>
      <c r="B4224" s="588"/>
    </row>
    <row r="4225" spans="1:2">
      <c r="A4225" s="588"/>
      <c r="B4225" s="588"/>
    </row>
    <row r="4226" spans="1:2">
      <c r="A4226" s="588"/>
      <c r="B4226" s="588"/>
    </row>
    <row r="4227" spans="1:2">
      <c r="A4227" s="588"/>
      <c r="B4227" s="588"/>
    </row>
    <row r="4228" spans="1:2">
      <c r="A4228" s="588"/>
      <c r="B4228" s="588"/>
    </row>
    <row r="4229" spans="1:2">
      <c r="A4229" s="588"/>
      <c r="B4229" s="588"/>
    </row>
    <row r="4230" spans="1:2">
      <c r="A4230" s="588"/>
      <c r="B4230" s="588"/>
    </row>
    <row r="4231" spans="1:2">
      <c r="A4231" s="588"/>
      <c r="B4231" s="588"/>
    </row>
    <row r="4232" spans="1:2">
      <c r="A4232" s="588"/>
      <c r="B4232" s="588"/>
    </row>
    <row r="4233" spans="1:2">
      <c r="A4233" s="588"/>
      <c r="B4233" s="588"/>
    </row>
    <row r="4234" spans="1:2">
      <c r="A4234" s="588"/>
      <c r="B4234" s="588"/>
    </row>
    <row r="4235" spans="1:2">
      <c r="A4235" s="588"/>
      <c r="B4235" s="588"/>
    </row>
    <row r="4236" spans="1:2">
      <c r="A4236" s="588"/>
      <c r="B4236" s="588"/>
    </row>
    <row r="4237" spans="1:2">
      <c r="A4237" s="588"/>
      <c r="B4237" s="588"/>
    </row>
    <row r="4238" spans="1:2">
      <c r="A4238" s="588"/>
      <c r="B4238" s="588"/>
    </row>
    <row r="4239" spans="1:2">
      <c r="A4239" s="588"/>
      <c r="B4239" s="588"/>
    </row>
    <row r="4240" spans="1:2">
      <c r="A4240" s="588"/>
      <c r="B4240" s="588"/>
    </row>
    <row r="4241" spans="1:2">
      <c r="A4241" s="588"/>
      <c r="B4241" s="588"/>
    </row>
    <row r="4242" spans="1:2">
      <c r="A4242" s="588"/>
      <c r="B4242" s="588"/>
    </row>
    <row r="4243" spans="1:2">
      <c r="A4243" s="588"/>
      <c r="B4243" s="588"/>
    </row>
    <row r="4244" spans="1:2">
      <c r="A4244" s="588"/>
      <c r="B4244" s="588"/>
    </row>
    <row r="4245" spans="1:2">
      <c r="A4245" s="588"/>
      <c r="B4245" s="588"/>
    </row>
    <row r="4246" spans="1:2">
      <c r="A4246" s="588"/>
      <c r="B4246" s="588"/>
    </row>
    <row r="4247" spans="1:2">
      <c r="A4247" s="588"/>
      <c r="B4247" s="588"/>
    </row>
    <row r="4248" spans="1:2">
      <c r="A4248" s="588"/>
      <c r="B4248" s="588"/>
    </row>
    <row r="4249" spans="1:2">
      <c r="A4249" s="588"/>
      <c r="B4249" s="588"/>
    </row>
    <row r="4250" spans="1:2">
      <c r="A4250" s="588"/>
      <c r="B4250" s="588"/>
    </row>
    <row r="4251" spans="1:2">
      <c r="A4251" s="588"/>
      <c r="B4251" s="588"/>
    </row>
    <row r="4252" spans="1:2">
      <c r="A4252" s="588"/>
      <c r="B4252" s="588"/>
    </row>
    <row r="4253" spans="1:2">
      <c r="A4253" s="588"/>
      <c r="B4253" s="588"/>
    </row>
    <row r="4254" spans="1:2">
      <c r="A4254" s="588"/>
      <c r="B4254" s="588"/>
    </row>
    <row r="4255" spans="1:2">
      <c r="A4255" s="588"/>
      <c r="B4255" s="588"/>
    </row>
    <row r="4256" spans="1:2">
      <c r="A4256" s="588"/>
      <c r="B4256" s="588"/>
    </row>
    <row r="4257" spans="1:2">
      <c r="A4257" s="588"/>
      <c r="B4257" s="588"/>
    </row>
    <row r="4258" spans="1:2">
      <c r="A4258" s="588"/>
      <c r="B4258" s="588"/>
    </row>
    <row r="4259" spans="1:2">
      <c r="A4259" s="588"/>
      <c r="B4259" s="588"/>
    </row>
    <row r="4260" spans="1:2">
      <c r="A4260" s="588"/>
      <c r="B4260" s="588"/>
    </row>
    <row r="4261" spans="1:2">
      <c r="A4261" s="588"/>
      <c r="B4261" s="588"/>
    </row>
    <row r="4262" spans="1:2">
      <c r="A4262" s="588"/>
      <c r="B4262" s="588"/>
    </row>
    <row r="4263" spans="1:2">
      <c r="A4263" s="588"/>
      <c r="B4263" s="588"/>
    </row>
    <row r="4264" spans="1:2">
      <c r="A4264" s="588"/>
      <c r="B4264" s="588"/>
    </row>
    <row r="4265" spans="1:2">
      <c r="A4265" s="588"/>
      <c r="B4265" s="588"/>
    </row>
    <row r="4266" spans="1:2">
      <c r="A4266" s="588"/>
      <c r="B4266" s="588"/>
    </row>
    <row r="4267" spans="1:2">
      <c r="A4267" s="588"/>
      <c r="B4267" s="588"/>
    </row>
    <row r="4268" spans="1:2">
      <c r="A4268" s="588"/>
      <c r="B4268" s="588"/>
    </row>
    <row r="4269" spans="1:2">
      <c r="A4269" s="588"/>
      <c r="B4269" s="588"/>
    </row>
    <row r="4270" spans="1:2">
      <c r="A4270" s="588"/>
      <c r="B4270" s="588"/>
    </row>
    <row r="4271" spans="1:2">
      <c r="A4271" s="588"/>
      <c r="B4271" s="588"/>
    </row>
    <row r="4272" spans="1:2">
      <c r="A4272" s="588"/>
      <c r="B4272" s="588"/>
    </row>
    <row r="4273" spans="1:2">
      <c r="A4273" s="588"/>
      <c r="B4273" s="588"/>
    </row>
    <row r="4274" spans="1:2">
      <c r="A4274" s="588"/>
      <c r="B4274" s="588"/>
    </row>
    <row r="4275" spans="1:2">
      <c r="A4275" s="588"/>
      <c r="B4275" s="588"/>
    </row>
    <row r="4276" spans="1:2">
      <c r="A4276" s="588"/>
      <c r="B4276" s="588"/>
    </row>
    <row r="4277" spans="1:2">
      <c r="A4277" s="588"/>
      <c r="B4277" s="588"/>
    </row>
    <row r="4278" spans="1:2">
      <c r="A4278" s="588"/>
      <c r="B4278" s="588"/>
    </row>
    <row r="4279" spans="1:2">
      <c r="A4279" s="588"/>
      <c r="B4279" s="588"/>
    </row>
    <row r="4280" spans="1:2">
      <c r="A4280" s="588"/>
      <c r="B4280" s="588"/>
    </row>
    <row r="4281" spans="1:2">
      <c r="A4281" s="588"/>
      <c r="B4281" s="588"/>
    </row>
    <row r="4282" spans="1:2">
      <c r="A4282" s="588"/>
      <c r="B4282" s="588"/>
    </row>
    <row r="4283" spans="1:2">
      <c r="A4283" s="588"/>
      <c r="B4283" s="588"/>
    </row>
    <row r="4284" spans="1:2">
      <c r="A4284" s="588"/>
      <c r="B4284" s="588"/>
    </row>
    <row r="4285" spans="1:2">
      <c r="A4285" s="588"/>
      <c r="B4285" s="588"/>
    </row>
    <row r="4286" spans="1:2">
      <c r="A4286" s="588"/>
      <c r="B4286" s="588"/>
    </row>
    <row r="4287" spans="1:2">
      <c r="A4287" s="588"/>
      <c r="B4287" s="588"/>
    </row>
    <row r="4288" spans="1:2">
      <c r="A4288" s="588"/>
      <c r="B4288" s="588"/>
    </row>
    <row r="4289" spans="1:2">
      <c r="A4289" s="588"/>
      <c r="B4289" s="588"/>
    </row>
    <row r="4290" spans="1:2">
      <c r="A4290" s="588"/>
      <c r="B4290" s="588"/>
    </row>
    <row r="4291" spans="1:2">
      <c r="A4291" s="588"/>
      <c r="B4291" s="588"/>
    </row>
    <row r="4292" spans="1:2">
      <c r="A4292" s="588"/>
      <c r="B4292" s="588"/>
    </row>
    <row r="4293" spans="1:2">
      <c r="A4293" s="588"/>
      <c r="B4293" s="588"/>
    </row>
    <row r="4294" spans="1:2">
      <c r="A4294" s="588"/>
      <c r="B4294" s="588"/>
    </row>
    <row r="4295" spans="1:2">
      <c r="A4295" s="588"/>
      <c r="B4295" s="588"/>
    </row>
    <row r="4296" spans="1:2">
      <c r="A4296" s="588"/>
      <c r="B4296" s="588"/>
    </row>
    <row r="4297" spans="1:2">
      <c r="A4297" s="588"/>
      <c r="B4297" s="588"/>
    </row>
    <row r="4298" spans="1:2">
      <c r="A4298" s="588"/>
      <c r="B4298" s="588"/>
    </row>
    <row r="4299" spans="1:2">
      <c r="A4299" s="588"/>
      <c r="B4299" s="588"/>
    </row>
    <row r="4300" spans="1:2">
      <c r="A4300" s="588"/>
      <c r="B4300" s="588"/>
    </row>
    <row r="4301" spans="1:2">
      <c r="A4301" s="588"/>
      <c r="B4301" s="588"/>
    </row>
    <row r="4302" spans="1:2">
      <c r="A4302" s="588"/>
      <c r="B4302" s="588"/>
    </row>
    <row r="4303" spans="1:2">
      <c r="A4303" s="588"/>
      <c r="B4303" s="588"/>
    </row>
    <row r="4304" spans="1:2">
      <c r="A4304" s="588"/>
      <c r="B4304" s="588"/>
    </row>
    <row r="4305" spans="1:2">
      <c r="A4305" s="588"/>
      <c r="B4305" s="588"/>
    </row>
    <row r="4306" spans="1:2">
      <c r="A4306" s="588"/>
      <c r="B4306" s="588"/>
    </row>
    <row r="4307" spans="1:2">
      <c r="A4307" s="588"/>
      <c r="B4307" s="588"/>
    </row>
    <row r="4308" spans="1:2">
      <c r="A4308" s="588"/>
      <c r="B4308" s="588"/>
    </row>
    <row r="4309" spans="1:2">
      <c r="A4309" s="588"/>
      <c r="B4309" s="588"/>
    </row>
    <row r="4310" spans="1:2">
      <c r="A4310" s="588"/>
      <c r="B4310" s="588"/>
    </row>
    <row r="4311" spans="1:2">
      <c r="A4311" s="588"/>
      <c r="B4311" s="588"/>
    </row>
    <row r="4312" spans="1:2">
      <c r="A4312" s="588"/>
      <c r="B4312" s="588"/>
    </row>
    <row r="4313" spans="1:2">
      <c r="A4313" s="588"/>
      <c r="B4313" s="588"/>
    </row>
    <row r="4314" spans="1:2">
      <c r="A4314" s="588"/>
      <c r="B4314" s="588"/>
    </row>
    <row r="4315" spans="1:2">
      <c r="A4315" s="588"/>
      <c r="B4315" s="588"/>
    </row>
    <row r="4316" spans="1:2">
      <c r="A4316" s="588"/>
      <c r="B4316" s="588"/>
    </row>
    <row r="4317" spans="1:2">
      <c r="A4317" s="588"/>
      <c r="B4317" s="588"/>
    </row>
    <row r="4318" spans="1:2">
      <c r="A4318" s="588"/>
      <c r="B4318" s="588"/>
    </row>
    <row r="4319" spans="1:2">
      <c r="A4319" s="588"/>
      <c r="B4319" s="588"/>
    </row>
    <row r="4320" spans="1:2">
      <c r="A4320" s="588"/>
      <c r="B4320" s="588"/>
    </row>
    <row r="4321" spans="1:2">
      <c r="A4321" s="588"/>
      <c r="B4321" s="588"/>
    </row>
    <row r="4322" spans="1:2">
      <c r="A4322" s="588"/>
      <c r="B4322" s="588"/>
    </row>
    <row r="4323" spans="1:2">
      <c r="A4323" s="588"/>
      <c r="B4323" s="588"/>
    </row>
    <row r="4324" spans="1:2">
      <c r="A4324" s="588"/>
      <c r="B4324" s="588"/>
    </row>
    <row r="4325" spans="1:2">
      <c r="A4325" s="588"/>
      <c r="B4325" s="588"/>
    </row>
    <row r="4326" spans="1:2">
      <c r="A4326" s="588"/>
      <c r="B4326" s="588"/>
    </row>
    <row r="4327" spans="1:2">
      <c r="A4327" s="588"/>
      <c r="B4327" s="588"/>
    </row>
    <row r="4328" spans="1:2">
      <c r="A4328" s="588"/>
      <c r="B4328" s="588"/>
    </row>
    <row r="4329" spans="1:2">
      <c r="A4329" s="588"/>
      <c r="B4329" s="588"/>
    </row>
    <row r="4330" spans="1:2">
      <c r="A4330" s="588"/>
      <c r="B4330" s="588"/>
    </row>
    <row r="4331" spans="1:2">
      <c r="A4331" s="588"/>
      <c r="B4331" s="588"/>
    </row>
    <row r="4332" spans="1:2">
      <c r="A4332" s="588"/>
      <c r="B4332" s="588"/>
    </row>
    <row r="4333" spans="1:2">
      <c r="A4333" s="588"/>
      <c r="B4333" s="588"/>
    </row>
    <row r="4334" spans="1:2">
      <c r="A4334" s="588"/>
      <c r="B4334" s="588"/>
    </row>
    <row r="4335" spans="1:2">
      <c r="A4335" s="588"/>
      <c r="B4335" s="588"/>
    </row>
    <row r="4336" spans="1:2">
      <c r="A4336" s="588"/>
      <c r="B4336" s="588"/>
    </row>
    <row r="4337" spans="1:2">
      <c r="A4337" s="588"/>
      <c r="B4337" s="588"/>
    </row>
    <row r="4338" spans="1:2">
      <c r="A4338" s="588"/>
      <c r="B4338" s="588"/>
    </row>
    <row r="4339" spans="1:2">
      <c r="A4339" s="588"/>
      <c r="B4339" s="588"/>
    </row>
    <row r="4340" spans="1:2">
      <c r="A4340" s="588"/>
      <c r="B4340" s="588"/>
    </row>
    <row r="4341" spans="1:2">
      <c r="A4341" s="588"/>
      <c r="B4341" s="588"/>
    </row>
    <row r="4342" spans="1:2">
      <c r="A4342" s="588"/>
      <c r="B4342" s="588"/>
    </row>
    <row r="4343" spans="1:2">
      <c r="A4343" s="588"/>
      <c r="B4343" s="588"/>
    </row>
    <row r="4344" spans="1:2">
      <c r="A4344" s="588"/>
      <c r="B4344" s="588"/>
    </row>
    <row r="4345" spans="1:2">
      <c r="A4345" s="588"/>
      <c r="B4345" s="588"/>
    </row>
    <row r="4346" spans="1:2">
      <c r="A4346" s="588"/>
      <c r="B4346" s="588"/>
    </row>
    <row r="4347" spans="1:2">
      <c r="A4347" s="588"/>
      <c r="B4347" s="588"/>
    </row>
    <row r="4348" spans="1:2">
      <c r="A4348" s="588"/>
      <c r="B4348" s="588"/>
    </row>
    <row r="4349" spans="1:2">
      <c r="A4349" s="588"/>
      <c r="B4349" s="588"/>
    </row>
    <row r="4350" spans="1:2">
      <c r="A4350" s="588"/>
      <c r="B4350" s="588"/>
    </row>
    <row r="4351" spans="1:2">
      <c r="A4351" s="588"/>
      <c r="B4351" s="588"/>
    </row>
    <row r="4352" spans="1:2">
      <c r="A4352" s="588"/>
      <c r="B4352" s="588"/>
    </row>
    <row r="4353" spans="1:2">
      <c r="A4353" s="588"/>
      <c r="B4353" s="588"/>
    </row>
    <row r="4354" spans="1:2">
      <c r="A4354" s="588"/>
      <c r="B4354" s="588"/>
    </row>
    <row r="4355" spans="1:2">
      <c r="A4355" s="588"/>
      <c r="B4355" s="588"/>
    </row>
    <row r="4356" spans="1:2">
      <c r="A4356" s="588"/>
      <c r="B4356" s="588"/>
    </row>
    <row r="4357" spans="1:2">
      <c r="A4357" s="588"/>
      <c r="B4357" s="588"/>
    </row>
    <row r="4358" spans="1:2">
      <c r="A4358" s="588"/>
      <c r="B4358" s="588"/>
    </row>
    <row r="4359" spans="1:2">
      <c r="A4359" s="588"/>
      <c r="B4359" s="588"/>
    </row>
    <row r="4360" spans="1:2">
      <c r="A4360" s="588"/>
      <c r="B4360" s="588"/>
    </row>
    <row r="4361" spans="1:2">
      <c r="A4361" s="588"/>
      <c r="B4361" s="588"/>
    </row>
    <row r="4362" spans="1:2">
      <c r="A4362" s="588"/>
      <c r="B4362" s="588"/>
    </row>
    <row r="4363" spans="1:2">
      <c r="A4363" s="588"/>
      <c r="B4363" s="588"/>
    </row>
    <row r="4364" spans="1:2">
      <c r="A4364" s="588"/>
      <c r="B4364" s="588"/>
    </row>
    <row r="4365" spans="1:2">
      <c r="A4365" s="588"/>
      <c r="B4365" s="588"/>
    </row>
    <row r="4366" spans="1:2">
      <c r="A4366" s="588"/>
      <c r="B4366" s="588"/>
    </row>
    <row r="4367" spans="1:2">
      <c r="A4367" s="588"/>
      <c r="B4367" s="588"/>
    </row>
    <row r="4368" spans="1:2">
      <c r="A4368" s="588"/>
      <c r="B4368" s="588"/>
    </row>
    <row r="4369" spans="1:2">
      <c r="A4369" s="588"/>
      <c r="B4369" s="588"/>
    </row>
    <row r="4370" spans="1:2">
      <c r="A4370" s="588"/>
      <c r="B4370" s="588"/>
    </row>
    <row r="4371" spans="1:2">
      <c r="A4371" s="588"/>
      <c r="B4371" s="588"/>
    </row>
    <row r="4372" spans="1:2">
      <c r="A4372" s="588"/>
      <c r="B4372" s="588"/>
    </row>
    <row r="4373" spans="1:2">
      <c r="A4373" s="588"/>
      <c r="B4373" s="588"/>
    </row>
    <row r="4374" spans="1:2">
      <c r="A4374" s="588"/>
      <c r="B4374" s="588"/>
    </row>
    <row r="4375" spans="1:2">
      <c r="A4375" s="588"/>
      <c r="B4375" s="588"/>
    </row>
    <row r="4376" spans="1:2">
      <c r="A4376" s="588"/>
      <c r="B4376" s="588"/>
    </row>
    <row r="4377" spans="1:2">
      <c r="A4377" s="588"/>
      <c r="B4377" s="588"/>
    </row>
    <row r="4378" spans="1:2">
      <c r="A4378" s="588"/>
      <c r="B4378" s="588"/>
    </row>
    <row r="4379" spans="1:2">
      <c r="A4379" s="588"/>
      <c r="B4379" s="588"/>
    </row>
    <row r="4380" spans="1:2">
      <c r="A4380" s="588"/>
      <c r="B4380" s="588"/>
    </row>
    <row r="4381" spans="1:2">
      <c r="A4381" s="588"/>
      <c r="B4381" s="588"/>
    </row>
    <row r="4382" spans="1:2">
      <c r="A4382" s="588"/>
      <c r="B4382" s="588"/>
    </row>
    <row r="4383" spans="1:2">
      <c r="A4383" s="588"/>
      <c r="B4383" s="588"/>
    </row>
    <row r="4384" spans="1:2">
      <c r="A4384" s="588"/>
      <c r="B4384" s="588"/>
    </row>
    <row r="4385" spans="1:2">
      <c r="A4385" s="588"/>
      <c r="B4385" s="588"/>
    </row>
    <row r="4386" spans="1:2">
      <c r="A4386" s="588"/>
      <c r="B4386" s="588"/>
    </row>
    <row r="4387" spans="1:2">
      <c r="A4387" s="588"/>
      <c r="B4387" s="588"/>
    </row>
    <row r="4388" spans="1:2">
      <c r="A4388" s="588"/>
      <c r="B4388" s="588"/>
    </row>
    <row r="4389" spans="1:2">
      <c r="A4389" s="588"/>
      <c r="B4389" s="588"/>
    </row>
    <row r="4390" spans="1:2">
      <c r="A4390" s="588"/>
      <c r="B4390" s="588"/>
    </row>
    <row r="4391" spans="1:2">
      <c r="A4391" s="588"/>
      <c r="B4391" s="588"/>
    </row>
    <row r="4392" spans="1:2">
      <c r="A4392" s="588"/>
      <c r="B4392" s="588"/>
    </row>
    <row r="4393" spans="1:2">
      <c r="A4393" s="588"/>
      <c r="B4393" s="588"/>
    </row>
    <row r="4394" spans="1:2">
      <c r="A4394" s="588"/>
      <c r="B4394" s="588"/>
    </row>
    <row r="4395" spans="1:2">
      <c r="A4395" s="588"/>
      <c r="B4395" s="588"/>
    </row>
    <row r="4396" spans="1:2">
      <c r="A4396" s="588"/>
      <c r="B4396" s="588"/>
    </row>
    <row r="4397" spans="1:2">
      <c r="A4397" s="588"/>
      <c r="B4397" s="588"/>
    </row>
    <row r="4398" spans="1:2">
      <c r="A4398" s="588"/>
      <c r="B4398" s="588"/>
    </row>
    <row r="4399" spans="1:2">
      <c r="A4399" s="588"/>
      <c r="B4399" s="588"/>
    </row>
    <row r="4400" spans="1:2">
      <c r="A4400" s="588"/>
      <c r="B4400" s="588"/>
    </row>
    <row r="4401" spans="1:2">
      <c r="A4401" s="588"/>
      <c r="B4401" s="588"/>
    </row>
    <row r="4402" spans="1:2">
      <c r="A4402" s="588"/>
      <c r="B4402" s="588"/>
    </row>
    <row r="4403" spans="1:2">
      <c r="A4403" s="588"/>
      <c r="B4403" s="588"/>
    </row>
    <row r="4404" spans="1:2">
      <c r="A4404" s="588"/>
      <c r="B4404" s="588"/>
    </row>
    <row r="4405" spans="1:2">
      <c r="A4405" s="588"/>
      <c r="B4405" s="588"/>
    </row>
    <row r="4406" spans="1:2">
      <c r="A4406" s="588"/>
      <c r="B4406" s="588"/>
    </row>
    <row r="4407" spans="1:2">
      <c r="A4407" s="588"/>
      <c r="B4407" s="588"/>
    </row>
    <row r="4408" spans="1:2">
      <c r="A4408" s="588"/>
      <c r="B4408" s="588"/>
    </row>
    <row r="4409" spans="1:2">
      <c r="A4409" s="588"/>
      <c r="B4409" s="588"/>
    </row>
    <row r="4410" spans="1:2">
      <c r="A4410" s="588"/>
      <c r="B4410" s="588"/>
    </row>
    <row r="4411" spans="1:2">
      <c r="A4411" s="588"/>
      <c r="B4411" s="588"/>
    </row>
    <row r="4412" spans="1:2">
      <c r="A4412" s="588"/>
      <c r="B4412" s="588"/>
    </row>
    <row r="4413" spans="1:2">
      <c r="A4413" s="588"/>
      <c r="B4413" s="588"/>
    </row>
    <row r="4414" spans="1:2">
      <c r="A4414" s="588"/>
      <c r="B4414" s="588"/>
    </row>
    <row r="4415" spans="1:2">
      <c r="A4415" s="588"/>
      <c r="B4415" s="588"/>
    </row>
    <row r="4416" spans="1:2">
      <c r="A4416" s="588"/>
      <c r="B4416" s="588"/>
    </row>
    <row r="4417" spans="1:2">
      <c r="A4417" s="588"/>
      <c r="B4417" s="588"/>
    </row>
    <row r="4418" spans="1:2">
      <c r="A4418" s="588"/>
      <c r="B4418" s="588"/>
    </row>
    <row r="4419" spans="1:2">
      <c r="A4419" s="588"/>
      <c r="B4419" s="588"/>
    </row>
    <row r="4420" spans="1:2">
      <c r="A4420" s="588"/>
      <c r="B4420" s="588"/>
    </row>
    <row r="4421" spans="1:2">
      <c r="A4421" s="588"/>
      <c r="B4421" s="588"/>
    </row>
    <row r="4422" spans="1:2">
      <c r="A4422" s="588"/>
      <c r="B4422" s="588"/>
    </row>
    <row r="4423" spans="1:2">
      <c r="A4423" s="588"/>
      <c r="B4423" s="588"/>
    </row>
    <row r="4424" spans="1:2">
      <c r="A4424" s="588"/>
      <c r="B4424" s="588"/>
    </row>
    <row r="4425" spans="1:2">
      <c r="A4425" s="588"/>
      <c r="B4425" s="588"/>
    </row>
    <row r="4426" spans="1:2">
      <c r="A4426" s="588"/>
      <c r="B4426" s="588"/>
    </row>
    <row r="4427" spans="1:2">
      <c r="A4427" s="588"/>
      <c r="B4427" s="588"/>
    </row>
    <row r="4428" spans="1:2">
      <c r="A4428" s="588"/>
      <c r="B4428" s="588"/>
    </row>
    <row r="4429" spans="1:2">
      <c r="A4429" s="588"/>
      <c r="B4429" s="588"/>
    </row>
    <row r="4430" spans="1:2">
      <c r="A4430" s="588"/>
      <c r="B4430" s="588"/>
    </row>
    <row r="4431" spans="1:2">
      <c r="A4431" s="588"/>
      <c r="B4431" s="588"/>
    </row>
    <row r="4432" spans="1:2">
      <c r="A4432" s="588"/>
      <c r="B4432" s="588"/>
    </row>
    <row r="4433" spans="1:2">
      <c r="A4433" s="588"/>
      <c r="B4433" s="588"/>
    </row>
    <row r="4434" spans="1:2">
      <c r="A4434" s="588"/>
      <c r="B4434" s="588"/>
    </row>
    <row r="4435" spans="1:2">
      <c r="A4435" s="588"/>
      <c r="B4435" s="588"/>
    </row>
    <row r="4436" spans="1:2">
      <c r="A4436" s="588"/>
      <c r="B4436" s="588"/>
    </row>
    <row r="4437" spans="1:2">
      <c r="A4437" s="588"/>
      <c r="B4437" s="588"/>
    </row>
    <row r="4438" spans="1:2">
      <c r="A4438" s="588"/>
      <c r="B4438" s="588"/>
    </row>
    <row r="4439" spans="1:2">
      <c r="A4439" s="588"/>
      <c r="B4439" s="588"/>
    </row>
    <row r="4440" spans="1:2">
      <c r="A4440" s="588"/>
      <c r="B4440" s="588"/>
    </row>
    <row r="4441" spans="1:2">
      <c r="A4441" s="588"/>
      <c r="B4441" s="588"/>
    </row>
    <row r="4442" spans="1:2">
      <c r="A4442" s="588"/>
      <c r="B4442" s="588"/>
    </row>
    <row r="4443" spans="1:2">
      <c r="A4443" s="588"/>
      <c r="B4443" s="588"/>
    </row>
    <row r="4444" spans="1:2">
      <c r="A4444" s="588"/>
      <c r="B4444" s="588"/>
    </row>
    <row r="4445" spans="1:2">
      <c r="A4445" s="588"/>
      <c r="B4445" s="588"/>
    </row>
    <row r="4446" spans="1:2">
      <c r="A4446" s="588"/>
      <c r="B4446" s="588"/>
    </row>
    <row r="4447" spans="1:2">
      <c r="A4447" s="588"/>
      <c r="B4447" s="588"/>
    </row>
    <row r="4448" spans="1:2">
      <c r="A4448" s="588"/>
      <c r="B4448" s="588"/>
    </row>
    <row r="4449" spans="1:2">
      <c r="A4449" s="588"/>
      <c r="B4449" s="588"/>
    </row>
    <row r="4450" spans="1:2">
      <c r="A4450" s="588"/>
      <c r="B4450" s="588"/>
    </row>
    <row r="4451" spans="1:2">
      <c r="A4451" s="588"/>
      <c r="B4451" s="588"/>
    </row>
    <row r="4452" spans="1:2">
      <c r="A4452" s="588"/>
      <c r="B4452" s="588"/>
    </row>
    <row r="4453" spans="1:2">
      <c r="A4453" s="588"/>
      <c r="B4453" s="588"/>
    </row>
    <row r="4454" spans="1:2">
      <c r="A4454" s="588"/>
      <c r="B4454" s="588"/>
    </row>
    <row r="4455" spans="1:2">
      <c r="A4455" s="588"/>
      <c r="B4455" s="588"/>
    </row>
    <row r="4456" spans="1:2">
      <c r="A4456" s="588"/>
      <c r="B4456" s="588"/>
    </row>
    <row r="4457" spans="1:2">
      <c r="A4457" s="588"/>
      <c r="B4457" s="588"/>
    </row>
    <row r="4458" spans="1:2">
      <c r="A4458" s="588"/>
      <c r="B4458" s="588"/>
    </row>
    <row r="4459" spans="1:2">
      <c r="A4459" s="588"/>
      <c r="B4459" s="588"/>
    </row>
    <row r="4460" spans="1:2">
      <c r="A4460" s="588"/>
      <c r="B4460" s="588"/>
    </row>
    <row r="4461" spans="1:2">
      <c r="A4461" s="588"/>
      <c r="B4461" s="588"/>
    </row>
    <row r="4462" spans="1:2">
      <c r="A4462" s="588"/>
      <c r="B4462" s="588"/>
    </row>
    <row r="4463" spans="1:2">
      <c r="A4463" s="588"/>
      <c r="B4463" s="588"/>
    </row>
    <row r="4464" spans="1:2">
      <c r="A4464" s="588"/>
      <c r="B4464" s="588"/>
    </row>
    <row r="4465" spans="1:2">
      <c r="A4465" s="588"/>
      <c r="B4465" s="588"/>
    </row>
    <row r="4466" spans="1:2">
      <c r="A4466" s="588"/>
      <c r="B4466" s="588"/>
    </row>
    <row r="4467" spans="1:2">
      <c r="A4467" s="588"/>
      <c r="B4467" s="588"/>
    </row>
    <row r="4468" spans="1:2">
      <c r="A4468" s="588"/>
      <c r="B4468" s="588"/>
    </row>
    <row r="4469" spans="1:2">
      <c r="A4469" s="588"/>
      <c r="B4469" s="588"/>
    </row>
    <row r="4470" spans="1:2">
      <c r="A4470" s="588"/>
      <c r="B4470" s="588"/>
    </row>
    <row r="4471" spans="1:2">
      <c r="A4471" s="588"/>
      <c r="B4471" s="588"/>
    </row>
    <row r="4472" spans="1:2">
      <c r="A4472" s="588"/>
      <c r="B4472" s="588"/>
    </row>
    <row r="4473" spans="1:2">
      <c r="A4473" s="588"/>
      <c r="B4473" s="588"/>
    </row>
    <row r="4474" spans="1:2">
      <c r="A4474" s="588"/>
      <c r="B4474" s="588"/>
    </row>
    <row r="4475" spans="1:2">
      <c r="A4475" s="588"/>
      <c r="B4475" s="588"/>
    </row>
    <row r="4476" spans="1:2">
      <c r="A4476" s="588"/>
      <c r="B4476" s="588"/>
    </row>
    <row r="4477" spans="1:2">
      <c r="A4477" s="588"/>
      <c r="B4477" s="588"/>
    </row>
    <row r="4478" spans="1:2">
      <c r="A4478" s="588"/>
      <c r="B4478" s="588"/>
    </row>
    <row r="4479" spans="1:2">
      <c r="A4479" s="588"/>
      <c r="B4479" s="588"/>
    </row>
    <row r="4480" spans="1:2">
      <c r="A4480" s="588"/>
      <c r="B4480" s="588"/>
    </row>
    <row r="4481" spans="1:2">
      <c r="A4481" s="588"/>
      <c r="B4481" s="588"/>
    </row>
    <row r="4482" spans="1:2">
      <c r="A4482" s="588"/>
      <c r="B4482" s="588"/>
    </row>
    <row r="4483" spans="1:2">
      <c r="A4483" s="588"/>
      <c r="B4483" s="588"/>
    </row>
    <row r="4484" spans="1:2">
      <c r="A4484" s="588"/>
      <c r="B4484" s="588"/>
    </row>
    <row r="4485" spans="1:2">
      <c r="A4485" s="588"/>
      <c r="B4485" s="588"/>
    </row>
    <row r="4486" spans="1:2">
      <c r="A4486" s="588"/>
      <c r="B4486" s="588"/>
    </row>
    <row r="4487" spans="1:2">
      <c r="A4487" s="588"/>
      <c r="B4487" s="588"/>
    </row>
    <row r="4488" spans="1:2">
      <c r="A4488" s="588"/>
      <c r="B4488" s="588"/>
    </row>
    <row r="4489" spans="1:2">
      <c r="A4489" s="588"/>
      <c r="B4489" s="588"/>
    </row>
    <row r="4490" spans="1:2">
      <c r="A4490" s="588"/>
      <c r="B4490" s="588"/>
    </row>
    <row r="4491" spans="1:2">
      <c r="A4491" s="588"/>
      <c r="B4491" s="588"/>
    </row>
    <row r="4492" spans="1:2">
      <c r="A4492" s="588"/>
      <c r="B4492" s="588"/>
    </row>
    <row r="4493" spans="1:2">
      <c r="A4493" s="588"/>
      <c r="B4493" s="588"/>
    </row>
    <row r="4494" spans="1:2">
      <c r="A4494" s="588"/>
      <c r="B4494" s="588"/>
    </row>
    <row r="4495" spans="1:2">
      <c r="A4495" s="588"/>
      <c r="B4495" s="588"/>
    </row>
    <row r="4496" spans="1:2">
      <c r="A4496" s="588"/>
      <c r="B4496" s="588"/>
    </row>
    <row r="4497" spans="1:2">
      <c r="A4497" s="588"/>
      <c r="B4497" s="588"/>
    </row>
    <row r="4498" spans="1:2">
      <c r="A4498" s="588"/>
      <c r="B4498" s="588"/>
    </row>
    <row r="4499" spans="1:2">
      <c r="A4499" s="588"/>
      <c r="B4499" s="588"/>
    </row>
    <row r="4500" spans="1:2">
      <c r="A4500" s="588"/>
      <c r="B4500" s="588"/>
    </row>
    <row r="4501" spans="1:2">
      <c r="A4501" s="588"/>
      <c r="B4501" s="588"/>
    </row>
    <row r="4502" spans="1:2">
      <c r="A4502" s="588"/>
      <c r="B4502" s="588"/>
    </row>
    <row r="4503" spans="1:2">
      <c r="A4503" s="588"/>
      <c r="B4503" s="588"/>
    </row>
    <row r="4504" spans="1:2">
      <c r="A4504" s="588"/>
      <c r="B4504" s="588"/>
    </row>
    <row r="4505" spans="1:2">
      <c r="A4505" s="588"/>
      <c r="B4505" s="588"/>
    </row>
    <row r="4506" spans="1:2">
      <c r="A4506" s="588"/>
      <c r="B4506" s="588"/>
    </row>
    <row r="4507" spans="1:2">
      <c r="A4507" s="588"/>
      <c r="B4507" s="588"/>
    </row>
    <row r="4508" spans="1:2">
      <c r="A4508" s="588"/>
      <c r="B4508" s="588"/>
    </row>
    <row r="4509" spans="1:2">
      <c r="A4509" s="588"/>
      <c r="B4509" s="588"/>
    </row>
    <row r="4510" spans="1:2">
      <c r="A4510" s="588"/>
      <c r="B4510" s="588"/>
    </row>
    <row r="4511" spans="1:2">
      <c r="A4511" s="588"/>
      <c r="B4511" s="588"/>
    </row>
    <row r="4512" spans="1:2">
      <c r="A4512" s="588"/>
      <c r="B4512" s="588"/>
    </row>
    <row r="4513" spans="1:2">
      <c r="A4513" s="588"/>
      <c r="B4513" s="588"/>
    </row>
    <row r="4514" spans="1:2">
      <c r="A4514" s="588"/>
      <c r="B4514" s="588"/>
    </row>
    <row r="4515" spans="1:2">
      <c r="A4515" s="588"/>
      <c r="B4515" s="588"/>
    </row>
    <row r="4516" spans="1:2">
      <c r="A4516" s="588"/>
      <c r="B4516" s="588"/>
    </row>
    <row r="4517" spans="1:2">
      <c r="A4517" s="588"/>
      <c r="B4517" s="588"/>
    </row>
    <row r="4518" spans="1:2">
      <c r="A4518" s="588"/>
      <c r="B4518" s="588"/>
    </row>
    <row r="4519" spans="1:2">
      <c r="A4519" s="588"/>
      <c r="B4519" s="588"/>
    </row>
    <row r="4520" spans="1:2">
      <c r="A4520" s="588"/>
      <c r="B4520" s="588"/>
    </row>
    <row r="4521" spans="1:2">
      <c r="A4521" s="588"/>
      <c r="B4521" s="588"/>
    </row>
    <row r="4522" spans="1:2">
      <c r="A4522" s="588"/>
      <c r="B4522" s="588"/>
    </row>
    <row r="4523" spans="1:2">
      <c r="A4523" s="588"/>
      <c r="B4523" s="588"/>
    </row>
    <row r="4524" spans="1:2">
      <c r="A4524" s="588"/>
      <c r="B4524" s="588"/>
    </row>
    <row r="4525" spans="1:2">
      <c r="A4525" s="588"/>
      <c r="B4525" s="588"/>
    </row>
    <row r="4526" spans="1:2">
      <c r="A4526" s="588"/>
      <c r="B4526" s="588"/>
    </row>
    <row r="4527" spans="1:2">
      <c r="A4527" s="588"/>
      <c r="B4527" s="588"/>
    </row>
    <row r="4528" spans="1:2">
      <c r="A4528" s="588"/>
      <c r="B4528" s="588"/>
    </row>
    <row r="4529" spans="1:2">
      <c r="A4529" s="588"/>
      <c r="B4529" s="588"/>
    </row>
    <row r="4530" spans="1:2">
      <c r="A4530" s="588"/>
      <c r="B4530" s="588"/>
    </row>
    <row r="4531" spans="1:2">
      <c r="A4531" s="588"/>
      <c r="B4531" s="588"/>
    </row>
    <row r="4532" spans="1:2">
      <c r="A4532" s="588"/>
      <c r="B4532" s="588"/>
    </row>
    <row r="4533" spans="1:2">
      <c r="A4533" s="588"/>
      <c r="B4533" s="588"/>
    </row>
    <row r="4534" spans="1:2">
      <c r="A4534" s="588"/>
      <c r="B4534" s="588"/>
    </row>
    <row r="4535" spans="1:2">
      <c r="A4535" s="588"/>
      <c r="B4535" s="588"/>
    </row>
    <row r="4536" spans="1:2">
      <c r="A4536" s="588"/>
      <c r="B4536" s="588"/>
    </row>
    <row r="4537" spans="1:2">
      <c r="A4537" s="588"/>
      <c r="B4537" s="588"/>
    </row>
    <row r="4538" spans="1:2">
      <c r="A4538" s="588"/>
      <c r="B4538" s="588"/>
    </row>
    <row r="4539" spans="1:2">
      <c r="A4539" s="588"/>
      <c r="B4539" s="588"/>
    </row>
    <row r="4540" spans="1:2">
      <c r="A4540" s="588"/>
      <c r="B4540" s="588"/>
    </row>
    <row r="4541" spans="1:2">
      <c r="A4541" s="588"/>
      <c r="B4541" s="588"/>
    </row>
    <row r="4542" spans="1:2">
      <c r="A4542" s="588"/>
      <c r="B4542" s="588"/>
    </row>
    <row r="4543" spans="1:2">
      <c r="A4543" s="588"/>
      <c r="B4543" s="588"/>
    </row>
    <row r="4544" spans="1:2">
      <c r="A4544" s="588"/>
      <c r="B4544" s="588"/>
    </row>
    <row r="4545" spans="1:2">
      <c r="A4545" s="588"/>
      <c r="B4545" s="588"/>
    </row>
    <row r="4546" spans="1:2">
      <c r="A4546" s="588"/>
      <c r="B4546" s="588"/>
    </row>
    <row r="4547" spans="1:2">
      <c r="A4547" s="588"/>
      <c r="B4547" s="588"/>
    </row>
    <row r="4548" spans="1:2">
      <c r="A4548" s="588"/>
      <c r="B4548" s="588"/>
    </row>
    <row r="4549" spans="1:2">
      <c r="A4549" s="588"/>
      <c r="B4549" s="588"/>
    </row>
    <row r="4550" spans="1:2">
      <c r="A4550" s="588"/>
      <c r="B4550" s="588"/>
    </row>
    <row r="4551" spans="1:2">
      <c r="A4551" s="588"/>
      <c r="B4551" s="588"/>
    </row>
    <row r="4552" spans="1:2">
      <c r="A4552" s="588"/>
      <c r="B4552" s="588"/>
    </row>
    <row r="4553" spans="1:2">
      <c r="A4553" s="588"/>
      <c r="B4553" s="588"/>
    </row>
    <row r="4554" spans="1:2">
      <c r="A4554" s="588"/>
      <c r="B4554" s="588"/>
    </row>
    <row r="4555" spans="1:2">
      <c r="A4555" s="588"/>
      <c r="B4555" s="588"/>
    </row>
    <row r="4556" spans="1:2">
      <c r="A4556" s="588"/>
      <c r="B4556" s="588"/>
    </row>
    <row r="4557" spans="1:2">
      <c r="A4557" s="588"/>
      <c r="B4557" s="588"/>
    </row>
    <row r="4558" spans="1:2">
      <c r="A4558" s="588"/>
      <c r="B4558" s="588"/>
    </row>
    <row r="4559" spans="1:2">
      <c r="A4559" s="588"/>
      <c r="B4559" s="588"/>
    </row>
    <row r="4560" spans="1:2">
      <c r="A4560" s="588"/>
      <c r="B4560" s="588"/>
    </row>
    <row r="4561" spans="1:2">
      <c r="A4561" s="588"/>
      <c r="B4561" s="588"/>
    </row>
    <row r="4562" spans="1:2">
      <c r="A4562" s="588"/>
      <c r="B4562" s="588"/>
    </row>
    <row r="4563" spans="1:2">
      <c r="A4563" s="588"/>
      <c r="B4563" s="588"/>
    </row>
    <row r="4564" spans="1:2">
      <c r="A4564" s="588"/>
      <c r="B4564" s="588"/>
    </row>
    <row r="4565" spans="1:2">
      <c r="A4565" s="588"/>
      <c r="B4565" s="588"/>
    </row>
    <row r="4566" spans="1:2">
      <c r="A4566" s="588"/>
      <c r="B4566" s="588"/>
    </row>
    <row r="4567" spans="1:2">
      <c r="A4567" s="588"/>
      <c r="B4567" s="588"/>
    </row>
    <row r="4568" spans="1:2">
      <c r="A4568" s="588"/>
      <c r="B4568" s="588"/>
    </row>
    <row r="4569" spans="1:2">
      <c r="A4569" s="588"/>
      <c r="B4569" s="588"/>
    </row>
    <row r="4570" spans="1:2">
      <c r="A4570" s="588"/>
      <c r="B4570" s="588"/>
    </row>
    <row r="4571" spans="1:2">
      <c r="A4571" s="588"/>
      <c r="B4571" s="588"/>
    </row>
    <row r="4572" spans="1:2">
      <c r="A4572" s="588"/>
      <c r="B4572" s="588"/>
    </row>
    <row r="4573" spans="1:2">
      <c r="A4573" s="588"/>
      <c r="B4573" s="588"/>
    </row>
    <row r="4574" spans="1:2">
      <c r="A4574" s="588"/>
      <c r="B4574" s="588"/>
    </row>
    <row r="4575" spans="1:2">
      <c r="A4575" s="588"/>
      <c r="B4575" s="588"/>
    </row>
    <row r="4576" spans="1:2">
      <c r="A4576" s="588"/>
      <c r="B4576" s="588"/>
    </row>
    <row r="4577" spans="1:2">
      <c r="A4577" s="588"/>
      <c r="B4577" s="588"/>
    </row>
    <row r="4578" spans="1:2">
      <c r="A4578" s="588"/>
      <c r="B4578" s="588"/>
    </row>
    <row r="4579" spans="1:2">
      <c r="A4579" s="588"/>
      <c r="B4579" s="588"/>
    </row>
    <row r="4580" spans="1:2">
      <c r="A4580" s="588"/>
      <c r="B4580" s="588"/>
    </row>
    <row r="4581" spans="1:2">
      <c r="A4581" s="588"/>
      <c r="B4581" s="588"/>
    </row>
    <row r="4582" spans="1:2">
      <c r="A4582" s="588"/>
      <c r="B4582" s="588"/>
    </row>
    <row r="4583" spans="1:2">
      <c r="A4583" s="588"/>
      <c r="B4583" s="588"/>
    </row>
    <row r="4584" spans="1:2">
      <c r="A4584" s="588"/>
      <c r="B4584" s="588"/>
    </row>
    <row r="4585" spans="1:2">
      <c r="A4585" s="588"/>
      <c r="B4585" s="588"/>
    </row>
    <row r="4586" spans="1:2">
      <c r="A4586" s="588"/>
      <c r="B4586" s="588"/>
    </row>
    <row r="4587" spans="1:2">
      <c r="A4587" s="588"/>
      <c r="B4587" s="588"/>
    </row>
    <row r="4588" spans="1:2">
      <c r="A4588" s="588"/>
      <c r="B4588" s="588"/>
    </row>
    <row r="4589" spans="1:2">
      <c r="A4589" s="588"/>
      <c r="B4589" s="588"/>
    </row>
    <row r="4590" spans="1:2">
      <c r="A4590" s="588"/>
      <c r="B4590" s="588"/>
    </row>
    <row r="4591" spans="1:2">
      <c r="A4591" s="588"/>
      <c r="B4591" s="588"/>
    </row>
    <row r="4592" spans="1:2">
      <c r="A4592" s="588"/>
      <c r="B4592" s="588"/>
    </row>
    <row r="4593" spans="1:2">
      <c r="A4593" s="588"/>
      <c r="B4593" s="588"/>
    </row>
    <row r="4594" spans="1:2">
      <c r="A4594" s="588"/>
      <c r="B4594" s="588"/>
    </row>
    <row r="4595" spans="1:2">
      <c r="A4595" s="588"/>
      <c r="B4595" s="588"/>
    </row>
    <row r="4596" spans="1:2">
      <c r="A4596" s="588"/>
      <c r="B4596" s="588"/>
    </row>
    <row r="4597" spans="1:2">
      <c r="A4597" s="588"/>
      <c r="B4597" s="588"/>
    </row>
    <row r="4598" spans="1:2">
      <c r="A4598" s="588"/>
      <c r="B4598" s="588"/>
    </row>
    <row r="4599" spans="1:2">
      <c r="A4599" s="588"/>
      <c r="B4599" s="588"/>
    </row>
    <row r="4600" spans="1:2">
      <c r="A4600" s="588"/>
      <c r="B4600" s="588"/>
    </row>
    <row r="4601" spans="1:2">
      <c r="A4601" s="588"/>
      <c r="B4601" s="588"/>
    </row>
    <row r="4602" spans="1:2">
      <c r="A4602" s="588"/>
      <c r="B4602" s="588"/>
    </row>
    <row r="4603" spans="1:2">
      <c r="A4603" s="588"/>
      <c r="B4603" s="588"/>
    </row>
    <row r="4604" spans="1:2">
      <c r="A4604" s="588"/>
      <c r="B4604" s="588"/>
    </row>
    <row r="4605" spans="1:2">
      <c r="A4605" s="588"/>
      <c r="B4605" s="588"/>
    </row>
    <row r="4606" spans="1:2">
      <c r="A4606" s="588"/>
      <c r="B4606" s="588"/>
    </row>
    <row r="4607" spans="1:2">
      <c r="A4607" s="588"/>
      <c r="B4607" s="588"/>
    </row>
    <row r="4608" spans="1:2">
      <c r="A4608" s="588"/>
      <c r="B4608" s="588"/>
    </row>
    <row r="4609" spans="1:2">
      <c r="A4609" s="588"/>
      <c r="B4609" s="588"/>
    </row>
    <row r="4610" spans="1:2">
      <c r="A4610" s="588"/>
      <c r="B4610" s="588"/>
    </row>
    <row r="4611" spans="1:2">
      <c r="A4611" s="588"/>
      <c r="B4611" s="588"/>
    </row>
    <row r="4612" spans="1:2">
      <c r="A4612" s="588"/>
      <c r="B4612" s="588"/>
    </row>
    <row r="4613" spans="1:2">
      <c r="A4613" s="588"/>
      <c r="B4613" s="588"/>
    </row>
    <row r="4614" spans="1:2">
      <c r="A4614" s="588"/>
      <c r="B4614" s="588"/>
    </row>
    <row r="4615" spans="1:2">
      <c r="A4615" s="588"/>
      <c r="B4615" s="588"/>
    </row>
    <row r="4616" spans="1:2">
      <c r="A4616" s="588"/>
      <c r="B4616" s="588"/>
    </row>
    <row r="4617" spans="1:2">
      <c r="A4617" s="588"/>
      <c r="B4617" s="588"/>
    </row>
    <row r="4618" spans="1:2">
      <c r="A4618" s="588"/>
      <c r="B4618" s="588"/>
    </row>
    <row r="4619" spans="1:2">
      <c r="A4619" s="588"/>
      <c r="B4619" s="588"/>
    </row>
    <row r="4620" spans="1:2">
      <c r="A4620" s="588"/>
      <c r="B4620" s="588"/>
    </row>
    <row r="4621" spans="1:2">
      <c r="A4621" s="588"/>
      <c r="B4621" s="588"/>
    </row>
    <row r="4622" spans="1:2">
      <c r="A4622" s="588"/>
      <c r="B4622" s="588"/>
    </row>
    <row r="4623" spans="1:2">
      <c r="A4623" s="588"/>
      <c r="B4623" s="588"/>
    </row>
    <row r="4624" spans="1:2">
      <c r="A4624" s="588"/>
      <c r="B4624" s="588"/>
    </row>
    <row r="4625" spans="1:2">
      <c r="A4625" s="588"/>
      <c r="B4625" s="588"/>
    </row>
    <row r="4626" spans="1:2">
      <c r="A4626" s="588"/>
      <c r="B4626" s="588"/>
    </row>
    <row r="4627" spans="1:2">
      <c r="A4627" s="588"/>
      <c r="B4627" s="588"/>
    </row>
    <row r="4628" spans="1:2">
      <c r="A4628" s="588"/>
      <c r="B4628" s="588"/>
    </row>
    <row r="4629" spans="1:2">
      <c r="A4629" s="588"/>
      <c r="B4629" s="588"/>
    </row>
    <row r="4630" spans="1:2">
      <c r="A4630" s="588"/>
      <c r="B4630" s="588"/>
    </row>
    <row r="4631" spans="1:2">
      <c r="A4631" s="588"/>
      <c r="B4631" s="588"/>
    </row>
    <row r="4632" spans="1:2">
      <c r="A4632" s="588"/>
      <c r="B4632" s="588"/>
    </row>
    <row r="4633" spans="1:2">
      <c r="A4633" s="588"/>
      <c r="B4633" s="588"/>
    </row>
    <row r="4634" spans="1:2">
      <c r="A4634" s="588"/>
      <c r="B4634" s="588"/>
    </row>
    <row r="4635" spans="1:2">
      <c r="A4635" s="588"/>
      <c r="B4635" s="588"/>
    </row>
    <row r="4636" spans="1:2">
      <c r="A4636" s="588"/>
      <c r="B4636" s="588"/>
    </row>
    <row r="4637" spans="1:2">
      <c r="A4637" s="588"/>
      <c r="B4637" s="588"/>
    </row>
    <row r="4638" spans="1:2">
      <c r="A4638" s="588"/>
      <c r="B4638" s="588"/>
    </row>
    <row r="4639" spans="1:2">
      <c r="A4639" s="588"/>
      <c r="B4639" s="588"/>
    </row>
    <row r="4640" spans="1:2">
      <c r="A4640" s="588"/>
      <c r="B4640" s="588"/>
    </row>
    <row r="4641" spans="1:2">
      <c r="A4641" s="588"/>
      <c r="B4641" s="588"/>
    </row>
    <row r="4642" spans="1:2">
      <c r="A4642" s="588"/>
      <c r="B4642" s="588"/>
    </row>
    <row r="4643" spans="1:2">
      <c r="A4643" s="588"/>
      <c r="B4643" s="588"/>
    </row>
    <row r="4644" spans="1:2">
      <c r="A4644" s="588"/>
      <c r="B4644" s="588"/>
    </row>
    <row r="4645" spans="1:2">
      <c r="A4645" s="588"/>
      <c r="B4645" s="588"/>
    </row>
    <row r="4646" spans="1:2">
      <c r="A4646" s="588"/>
      <c r="B4646" s="588"/>
    </row>
    <row r="4647" spans="1:2">
      <c r="A4647" s="588"/>
      <c r="B4647" s="588"/>
    </row>
    <row r="4648" spans="1:2">
      <c r="A4648" s="588"/>
      <c r="B4648" s="588"/>
    </row>
    <row r="4649" spans="1:2">
      <c r="A4649" s="588"/>
      <c r="B4649" s="588"/>
    </row>
    <row r="4650" spans="1:2">
      <c r="A4650" s="588"/>
      <c r="B4650" s="588"/>
    </row>
    <row r="4651" spans="1:2">
      <c r="A4651" s="588"/>
      <c r="B4651" s="588"/>
    </row>
    <row r="4652" spans="1:2">
      <c r="A4652" s="588"/>
      <c r="B4652" s="588"/>
    </row>
    <row r="4653" spans="1:2">
      <c r="A4653" s="588"/>
      <c r="B4653" s="588"/>
    </row>
    <row r="4654" spans="1:2">
      <c r="A4654" s="588"/>
      <c r="B4654" s="588"/>
    </row>
    <row r="4655" spans="1:2">
      <c r="A4655" s="588"/>
      <c r="B4655" s="588"/>
    </row>
    <row r="4656" spans="1:2">
      <c r="A4656" s="588"/>
      <c r="B4656" s="588"/>
    </row>
    <row r="4657" spans="1:2">
      <c r="A4657" s="588"/>
      <c r="B4657" s="588"/>
    </row>
    <row r="4658" spans="1:2">
      <c r="A4658" s="588"/>
      <c r="B4658" s="588"/>
    </row>
    <row r="4659" spans="1:2">
      <c r="A4659" s="588"/>
      <c r="B4659" s="588"/>
    </row>
    <row r="4660" spans="1:2">
      <c r="A4660" s="588"/>
      <c r="B4660" s="588"/>
    </row>
    <row r="4661" spans="1:2">
      <c r="A4661" s="588"/>
      <c r="B4661" s="588"/>
    </row>
    <row r="4662" spans="1:2">
      <c r="A4662" s="588"/>
      <c r="B4662" s="588"/>
    </row>
    <row r="4663" spans="1:2">
      <c r="A4663" s="588"/>
      <c r="B4663" s="588"/>
    </row>
    <row r="4664" spans="1:2">
      <c r="A4664" s="588"/>
      <c r="B4664" s="588"/>
    </row>
    <row r="4665" spans="1:2">
      <c r="A4665" s="588"/>
      <c r="B4665" s="588"/>
    </row>
    <row r="4666" spans="1:2">
      <c r="A4666" s="588"/>
      <c r="B4666" s="588"/>
    </row>
    <row r="4667" spans="1:2">
      <c r="A4667" s="588"/>
      <c r="B4667" s="588"/>
    </row>
    <row r="4668" spans="1:2">
      <c r="A4668" s="588"/>
      <c r="B4668" s="588"/>
    </row>
    <row r="4669" spans="1:2">
      <c r="A4669" s="588"/>
      <c r="B4669" s="588"/>
    </row>
    <row r="4670" spans="1:2">
      <c r="A4670" s="588"/>
      <c r="B4670" s="588"/>
    </row>
    <row r="4671" spans="1:2">
      <c r="A4671" s="588"/>
      <c r="B4671" s="588"/>
    </row>
    <row r="4672" spans="1:2">
      <c r="A4672" s="588"/>
      <c r="B4672" s="588"/>
    </row>
    <row r="4673" spans="1:2">
      <c r="A4673" s="588"/>
      <c r="B4673" s="588"/>
    </row>
    <row r="4674" spans="1:2">
      <c r="A4674" s="588"/>
      <c r="B4674" s="588"/>
    </row>
    <row r="4675" spans="1:2">
      <c r="A4675" s="588"/>
      <c r="B4675" s="588"/>
    </row>
    <row r="4676" spans="1:2">
      <c r="A4676" s="588"/>
      <c r="B4676" s="588"/>
    </row>
    <row r="4677" spans="1:2">
      <c r="A4677" s="588"/>
      <c r="B4677" s="588"/>
    </row>
    <row r="4678" spans="1:2">
      <c r="A4678" s="588"/>
      <c r="B4678" s="588"/>
    </row>
    <row r="4679" spans="1:2">
      <c r="A4679" s="588"/>
      <c r="B4679" s="588"/>
    </row>
    <row r="4680" spans="1:2">
      <c r="A4680" s="588"/>
      <c r="B4680" s="588"/>
    </row>
    <row r="4681" spans="1:2">
      <c r="A4681" s="588"/>
      <c r="B4681" s="588"/>
    </row>
    <row r="4682" spans="1:2">
      <c r="A4682" s="588"/>
      <c r="B4682" s="588"/>
    </row>
    <row r="4683" spans="1:2">
      <c r="A4683" s="588"/>
      <c r="B4683" s="588"/>
    </row>
    <row r="4684" spans="1:2">
      <c r="A4684" s="588"/>
      <c r="B4684" s="588"/>
    </row>
    <row r="4685" spans="1:2">
      <c r="A4685" s="588"/>
      <c r="B4685" s="588"/>
    </row>
    <row r="4686" spans="1:2">
      <c r="A4686" s="588"/>
      <c r="B4686" s="588"/>
    </row>
    <row r="4687" spans="1:2">
      <c r="A4687" s="588"/>
      <c r="B4687" s="588"/>
    </row>
    <row r="4688" spans="1:2">
      <c r="A4688" s="588"/>
      <c r="B4688" s="588"/>
    </row>
    <row r="4689" spans="1:2">
      <c r="A4689" s="588"/>
      <c r="B4689" s="588"/>
    </row>
    <row r="4690" spans="1:2">
      <c r="A4690" s="588"/>
      <c r="B4690" s="588"/>
    </row>
    <row r="4691" spans="1:2">
      <c r="A4691" s="588"/>
      <c r="B4691" s="588"/>
    </row>
    <row r="4692" spans="1:2">
      <c r="A4692" s="588"/>
      <c r="B4692" s="588"/>
    </row>
    <row r="4693" spans="1:2">
      <c r="A4693" s="588"/>
      <c r="B4693" s="588"/>
    </row>
    <row r="4694" spans="1:2">
      <c r="A4694" s="588"/>
      <c r="B4694" s="588"/>
    </row>
    <row r="4695" spans="1:2">
      <c r="A4695" s="588"/>
      <c r="B4695" s="588"/>
    </row>
    <row r="4696" spans="1:2">
      <c r="A4696" s="588"/>
      <c r="B4696" s="588"/>
    </row>
    <row r="4697" spans="1:2">
      <c r="A4697" s="588"/>
      <c r="B4697" s="588"/>
    </row>
    <row r="4698" spans="1:2">
      <c r="A4698" s="588"/>
      <c r="B4698" s="588"/>
    </row>
    <row r="4699" spans="1:2">
      <c r="A4699" s="588"/>
      <c r="B4699" s="588"/>
    </row>
    <row r="4700" spans="1:2">
      <c r="A4700" s="588"/>
      <c r="B4700" s="588"/>
    </row>
    <row r="4701" spans="1:2">
      <c r="A4701" s="588"/>
      <c r="B4701" s="588"/>
    </row>
    <row r="4702" spans="1:2">
      <c r="A4702" s="588"/>
      <c r="B4702" s="588"/>
    </row>
    <row r="4703" spans="1:2">
      <c r="A4703" s="588"/>
      <c r="B4703" s="588"/>
    </row>
    <row r="4704" spans="1:2">
      <c r="A4704" s="588"/>
      <c r="B4704" s="588"/>
    </row>
    <row r="4705" spans="1:2">
      <c r="A4705" s="588"/>
      <c r="B4705" s="588"/>
    </row>
    <row r="4706" spans="1:2">
      <c r="A4706" s="588"/>
      <c r="B4706" s="588"/>
    </row>
    <row r="4707" spans="1:2">
      <c r="A4707" s="588"/>
      <c r="B4707" s="588"/>
    </row>
    <row r="4708" spans="1:2">
      <c r="A4708" s="588"/>
      <c r="B4708" s="588"/>
    </row>
    <row r="4709" spans="1:2">
      <c r="A4709" s="588"/>
      <c r="B4709" s="588"/>
    </row>
    <row r="4710" spans="1:2">
      <c r="A4710" s="588"/>
      <c r="B4710" s="588"/>
    </row>
    <row r="4711" spans="1:2">
      <c r="A4711" s="588"/>
      <c r="B4711" s="588"/>
    </row>
    <row r="4712" spans="1:2">
      <c r="A4712" s="588"/>
      <c r="B4712" s="588"/>
    </row>
    <row r="4713" spans="1:2">
      <c r="A4713" s="588"/>
      <c r="B4713" s="588"/>
    </row>
    <row r="4714" spans="1:2">
      <c r="A4714" s="588"/>
      <c r="B4714" s="588"/>
    </row>
    <row r="4715" spans="1:2">
      <c r="A4715" s="588"/>
      <c r="B4715" s="588"/>
    </row>
    <row r="4716" spans="1:2">
      <c r="A4716" s="588"/>
      <c r="B4716" s="588"/>
    </row>
    <row r="4717" spans="1:2">
      <c r="A4717" s="588"/>
      <c r="B4717" s="588"/>
    </row>
    <row r="4718" spans="1:2">
      <c r="A4718" s="588"/>
      <c r="B4718" s="588"/>
    </row>
    <row r="4719" spans="1:2">
      <c r="A4719" s="588"/>
      <c r="B4719" s="588"/>
    </row>
    <row r="4720" spans="1:2">
      <c r="A4720" s="588"/>
      <c r="B4720" s="588"/>
    </row>
    <row r="4721" spans="1:2">
      <c r="A4721" s="588"/>
      <c r="B4721" s="588"/>
    </row>
    <row r="4722" spans="1:2">
      <c r="A4722" s="588"/>
      <c r="B4722" s="588"/>
    </row>
    <row r="4723" spans="1:2">
      <c r="A4723" s="588"/>
      <c r="B4723" s="588"/>
    </row>
    <row r="4724" spans="1:2">
      <c r="A4724" s="588"/>
      <c r="B4724" s="588"/>
    </row>
    <row r="4725" spans="1:2">
      <c r="A4725" s="588"/>
      <c r="B4725" s="588"/>
    </row>
    <row r="4726" spans="1:2">
      <c r="A4726" s="588"/>
      <c r="B4726" s="588"/>
    </row>
    <row r="4727" spans="1:2">
      <c r="A4727" s="588"/>
      <c r="B4727" s="588"/>
    </row>
    <row r="4728" spans="1:2">
      <c r="A4728" s="588"/>
      <c r="B4728" s="588"/>
    </row>
    <row r="4729" spans="1:2">
      <c r="A4729" s="588"/>
      <c r="B4729" s="588"/>
    </row>
  </sheetData>
  <customSheetViews>
    <customSheetView guid="{700BB901-DE3D-40AF-9E84-3437521A0345}" showPageBreaks="1" topLeftCell="A100">
      <selection activeCell="D42" sqref="D42"/>
      <rowBreaks count="6" manualBreakCount="6">
        <brk id="56" max="16383" man="1"/>
        <brk id="62" min="1" max="15" man="1"/>
        <brk id="68" max="21" man="1"/>
        <brk id="88" max="21" man="1"/>
        <brk id="144" max="16383" man="1"/>
        <brk id="200" max="16383" man="1"/>
      </rowBreaks>
      <pageMargins left="0.5" right="0.5" top="1.61" bottom="0.5" header="0.99" footer="0.25"/>
      <pageSetup scale="65" pageOrder="overThenDown" orientation="landscape" r:id="rId1"/>
      <headerFooter alignWithMargins="0">
        <oddHeader>&amp;CPUBLIC UTILITY COMMISSION OF TEXAS
AEP TEXAS CENTRAL COMPANY
II-E-3.1 RECONCILIATION OF TEST YEAR BOOK NET INCOME TO TAXABLE INCOME
FOR THE TEST YEAR ENDED DECEMBER 31, 2005
AND THE TEST YEAR ENDED JUNE 30, 2006</oddHeader>
        <oddFooter>&amp;LSponsored by:  J. David Spring&amp;C&amp;A&amp;R&amp;P of &amp;N</oddFooter>
      </headerFooter>
    </customSheetView>
    <customSheetView guid="{D30DA162-D620-4A19-970C-1046A6A23ED1}">
      <selection activeCell="F15" sqref="F15:L132"/>
      <rowBreaks count="3" manualBreakCount="3">
        <brk id="62" min="1" max="15" man="1"/>
        <brk id="68" max="21" man="1"/>
        <brk id="88" max="21" man="1"/>
      </rowBreaks>
      <pageMargins left="0.5" right="0.5" top="1.61" bottom="0.5" header="0.99" footer="0.25"/>
      <pageSetup scale="65" pageOrder="overThenDown" orientation="landscape" r:id="rId2"/>
      <headerFooter alignWithMargins="0">
        <oddHeader>&amp;CPUBLIC UTILITY COMMISSION OF TEXAS
AEP TEXAS CENTRAL COMPANY
II-E-3.1 RECONCILIATION OF TEST YEAR BOOK NET INCOME TO TAXABLE INCOME
FOR THE TEST YEAR ENDED DECEMBER 31, 2005
AND THE TEST YEAR ENDED JUNE 30, 2006</oddHeader>
        <oddFooter>&amp;LSponsored by:  J. David Spring&amp;C&amp;A&amp;R&amp;P of &amp;N</oddFooter>
      </headerFooter>
    </customSheetView>
    <customSheetView guid="{7B208CC4-03EC-49A3-9AEF-BDEAF48D6BE2}" showPageBreaks="1" printArea="1" topLeftCell="A100">
      <selection activeCell="D42" sqref="D42"/>
      <rowBreaks count="3" manualBreakCount="3">
        <brk id="62" min="1" max="15" man="1"/>
        <brk id="68" max="21" man="1"/>
        <brk id="88" max="21" man="1"/>
      </rowBreaks>
      <pageMargins left="0.5" right="0.5" top="1.61" bottom="0.5" header="0.99" footer="0.25"/>
      <pageSetup scale="65" pageOrder="overThenDown" orientation="landscape" r:id="rId3"/>
      <headerFooter alignWithMargins="0">
        <oddHeader>&amp;CPUBLIC UTILITY COMMISSION OF TEXAS
AEP TEXAS CENTRAL COMPANY
II-E-3.1 RECONCILIATION OF TEST YEAR BOOK NET INCOME TO TAXABLE INCOME
FOR THE TEST YEAR ENDED DECEMBER 31, 2005
AND THE TEST YEAR ENDED JUNE 30, 2006</oddHeader>
        <oddFooter>&amp;LSponsored by:  J. David Spring&amp;C&amp;A&amp;R&amp;P of &amp;N</oddFooter>
      </headerFooter>
    </customSheetView>
    <customSheetView guid="{FAFF7267-5C8D-421B-A6E7-C317663504A2}">
      <selection activeCell="S122" sqref="S122"/>
      <rowBreaks count="5" manualBreakCount="5">
        <brk id="56" max="16383" man="1"/>
        <brk id="62" min="1" max="15" man="1"/>
        <brk id="68" max="21" man="1"/>
        <brk id="88" max="21" man="1"/>
        <brk id="144" max="16383" man="1"/>
      </rowBreaks>
      <pageMargins left="0.5" right="0.5" top="1.61" bottom="0.5" header="0.99" footer="0.25"/>
      <pageSetup scale="65" pageOrder="overThenDown" orientation="landscape" r:id="rId4"/>
      <headerFooter alignWithMargins="0">
        <oddHeader>&amp;CPUBLIC UTILITY COMMISSION OF TEXAS
AEP TEXAS CENTRAL COMPANY
II-E-3.1 RECONCILIATION OF TEST YEAR BOOK NET INCOME TO TAXABLE INCOME
FOR THE TEST YEAR ENDED DECEMBER 31, 2005
AND THE TEST YEAR ENDED JUNE 30, 2006</oddHeader>
        <oddFooter>&amp;LSponsored by:  J. David Spring&amp;C&amp;A&amp;R&amp;P of &amp;N</oddFooter>
      </headerFooter>
    </customSheetView>
    <customSheetView guid="{659C7A86-29AF-4EB2-A484-62929168C99A}">
      <selection activeCell="J18" sqref="J18"/>
      <rowBreaks count="5" manualBreakCount="5">
        <brk id="56" max="16383" man="1"/>
        <brk id="68" max="21" man="1"/>
        <brk id="88" max="21" man="1"/>
        <brk id="144" max="16383" man="1"/>
        <brk id="200" max="16383" man="1"/>
      </rowBreaks>
      <pageMargins left="0.5" right="0.5" top="1.61" bottom="0.5" header="0.99" footer="0.25"/>
      <pageSetup scale="65" pageOrder="overThenDown" orientation="landscape" r:id="rId5"/>
      <headerFooter alignWithMargins="0">
        <oddHeader>&amp;CPUBLIC UTILITY COMMISSION OF TEXAS
AEP TEXAS CENTRAL COMPANY
II-E-3.1 RECONCILIATION OF TEST YEAR BOOK NET INCOME TO TAXABLE INCOME
FOR THE TEST YEAR ENDED DECEMBER 31, 2005
AND THE TEST YEAR ENDED JUNE 30, 2006</oddHeader>
        <oddFooter>&amp;LSponsored by:  J. David Spring&amp;C&amp;A&amp;R&amp;P of &amp;N</oddFooter>
      </headerFooter>
    </customSheetView>
    <customSheetView guid="{DE1D8474-1C81-4DEF-9FC4-4CC6D52CA0A7}">
      <rowBreaks count="5" manualBreakCount="5">
        <brk id="56" max="16383" man="1"/>
        <brk id="62" min="1" max="15" man="1"/>
        <brk id="68" max="21" man="1"/>
        <brk id="88" max="21" man="1"/>
        <brk id="144" max="16383" man="1"/>
      </rowBreaks>
      <pageMargins left="0.5" right="0.5" top="1.61" bottom="0.5" header="0.99" footer="0.25"/>
      <pageSetup scale="65" pageOrder="overThenDown" orientation="landscape" r:id="rId6"/>
      <headerFooter alignWithMargins="0">
        <oddHeader>&amp;CPUBLIC UTILITY COMMISSION OF TEXAS
AEP TEXAS CENTRAL COMPANY
II-E-3.1 RECONCILIATION OF TEST YEAR BOOK NET INCOME TO TAXABLE INCOME
FOR THE TEST YEAR ENDED DECEMBER 31, 2005
AND THE TEST YEAR ENDED JUNE 30, 2006</oddHeader>
        <oddFooter>&amp;LSponsored by:  J. David Spring&amp;C&amp;A&amp;R&amp;P of &amp;N</oddFooter>
      </headerFooter>
    </customSheetView>
  </customSheetViews>
  <mergeCells count="8">
    <mergeCell ref="N8:P8"/>
    <mergeCell ref="F9:H9"/>
    <mergeCell ref="J9:L9"/>
    <mergeCell ref="K5:L5"/>
    <mergeCell ref="K2:L2"/>
    <mergeCell ref="K3:L3"/>
    <mergeCell ref="K4:L4"/>
    <mergeCell ref="F8:L8"/>
  </mergeCells>
  <phoneticPr fontId="20" type="noConversion"/>
  <pageMargins left="0.75" right="0.75" top="1" bottom="1" header="0.75" footer="0.75"/>
  <pageSetup scale="70" pageOrder="overThenDown" orientation="landscape" r:id="rId7"/>
  <headerFooter alignWithMargins="0">
    <oddFooter>&amp;L&amp;"Times New Roman,Regular"&amp;9Sponsored by:  Michael N. Kelly</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4"/>
  <dimension ref="A1:K5084"/>
  <sheetViews>
    <sheetView workbookViewId="0"/>
  </sheetViews>
  <sheetFormatPr defaultColWidth="9.140625" defaultRowHeight="12"/>
  <cols>
    <col min="1" max="1" width="1.42578125" style="1667" customWidth="1"/>
    <col min="2" max="2" width="5.7109375" style="1667" customWidth="1"/>
    <col min="3" max="4" width="9.140625" style="1667"/>
    <col min="5" max="5" width="9.42578125" style="1667" bestFit="1" customWidth="1"/>
    <col min="6" max="6" width="27" style="1667" customWidth="1"/>
    <col min="7" max="7" width="3" style="1667" customWidth="1"/>
    <col min="8" max="8" width="18.5703125" style="1667" customWidth="1"/>
    <col min="9" max="9" width="20.5703125" style="1667" customWidth="1"/>
    <col min="10" max="10" width="18.5703125" style="1667" customWidth="1"/>
    <col min="11" max="11" width="33.7109375" style="1667" customWidth="1"/>
    <col min="12" max="13" width="9.140625" style="1667"/>
    <col min="14" max="14" width="17.42578125" style="1667" bestFit="1" customWidth="1"/>
    <col min="15" max="16384" width="9.140625" style="1667"/>
  </cols>
  <sheetData>
    <row r="1" spans="1:11">
      <c r="C1" s="1871" t="s">
        <v>465</v>
      </c>
      <c r="D1" s="1871"/>
      <c r="E1" s="1871"/>
      <c r="F1" s="1871"/>
      <c r="G1" s="1871"/>
      <c r="H1" s="1871"/>
      <c r="I1" s="1871"/>
      <c r="J1" s="1871"/>
      <c r="K1" s="1880" t="s">
        <v>1698</v>
      </c>
    </row>
    <row r="2" spans="1:11">
      <c r="A2" s="1872"/>
      <c r="B2" s="1872"/>
      <c r="C2" s="1873" t="s">
        <v>1407</v>
      </c>
      <c r="D2" s="1873"/>
      <c r="E2" s="1873"/>
      <c r="F2" s="1873"/>
      <c r="G2" s="1873"/>
      <c r="H2" s="1873"/>
      <c r="I2" s="1873"/>
      <c r="J2" s="1873"/>
      <c r="K2" s="1873"/>
    </row>
    <row r="3" spans="1:11">
      <c r="A3" s="1872"/>
      <c r="B3" s="1872"/>
      <c r="C3" s="1873" t="s">
        <v>657</v>
      </c>
      <c r="D3" s="1873"/>
      <c r="E3" s="1873"/>
      <c r="F3" s="1873"/>
      <c r="G3" s="1873"/>
      <c r="H3" s="1873"/>
      <c r="I3" s="1873"/>
      <c r="J3" s="1873"/>
      <c r="K3" s="1873"/>
    </row>
    <row r="4" spans="1:11" ht="12.75" customHeight="1">
      <c r="A4" s="1872"/>
      <c r="C4" s="1873" t="s">
        <v>1360</v>
      </c>
      <c r="D4" s="1873"/>
      <c r="E4" s="1873"/>
      <c r="F4" s="1873"/>
      <c r="G4" s="1873"/>
      <c r="H4" s="1873"/>
      <c r="I4" s="1873"/>
      <c r="J4" s="1873"/>
      <c r="K4" s="1873"/>
    </row>
    <row r="5" spans="1:11">
      <c r="A5" s="1872"/>
    </row>
    <row r="6" spans="1:11">
      <c r="A6" s="1872"/>
    </row>
    <row r="7" spans="1:11">
      <c r="C7" s="2305" t="s">
        <v>396</v>
      </c>
      <c r="D7" s="2305"/>
      <c r="E7" s="2305"/>
      <c r="F7" s="2305"/>
      <c r="H7" s="1874" t="s">
        <v>397</v>
      </c>
      <c r="I7" s="1874" t="s">
        <v>398</v>
      </c>
      <c r="J7" s="1874" t="s">
        <v>399</v>
      </c>
    </row>
    <row r="8" spans="1:11">
      <c r="B8" s="1875" t="s">
        <v>272</v>
      </c>
      <c r="H8" s="2304" t="s">
        <v>260</v>
      </c>
      <c r="I8" s="2304"/>
      <c r="J8" s="2304"/>
    </row>
    <row r="9" spans="1:11">
      <c r="B9" s="1876" t="s">
        <v>1631</v>
      </c>
      <c r="C9" s="2303" t="s">
        <v>578</v>
      </c>
      <c r="D9" s="2303"/>
      <c r="E9" s="2303"/>
      <c r="F9" s="2303"/>
      <c r="H9" s="1877" t="s">
        <v>580</v>
      </c>
      <c r="I9" s="1877" t="s">
        <v>581</v>
      </c>
      <c r="J9" s="1877" t="s">
        <v>698</v>
      </c>
    </row>
    <row r="10" spans="1:11">
      <c r="B10" s="1874">
        <v>1</v>
      </c>
    </row>
    <row r="11" spans="1:11">
      <c r="B11" s="1874">
        <v>2</v>
      </c>
    </row>
    <row r="12" spans="1:11">
      <c r="B12" s="1874">
        <v>3</v>
      </c>
      <c r="C12" s="1878" t="s">
        <v>1655</v>
      </c>
    </row>
    <row r="13" spans="1:11">
      <c r="B13" s="1874">
        <v>4</v>
      </c>
    </row>
    <row r="14" spans="1:11">
      <c r="B14" s="1879">
        <v>5</v>
      </c>
    </row>
    <row r="15" spans="1:11">
      <c r="A15" s="1879"/>
    </row>
    <row r="16" spans="1:11">
      <c r="A16" s="1879"/>
    </row>
    <row r="17" spans="1:1">
      <c r="A17" s="1879"/>
    </row>
    <row r="18" spans="1:1">
      <c r="A18" s="1879"/>
    </row>
    <row r="19" spans="1:1">
      <c r="A19" s="1879"/>
    </row>
    <row r="20" spans="1:1">
      <c r="A20" s="1879"/>
    </row>
    <row r="21" spans="1:1">
      <c r="A21" s="1879"/>
    </row>
    <row r="22" spans="1:1">
      <c r="A22" s="1879"/>
    </row>
    <row r="23" spans="1:1">
      <c r="A23" s="1879"/>
    </row>
    <row r="24" spans="1:1">
      <c r="A24" s="1879"/>
    </row>
    <row r="25" spans="1:1">
      <c r="A25" s="1879"/>
    </row>
    <row r="26" spans="1:1">
      <c r="A26" s="1879"/>
    </row>
    <row r="27" spans="1:1">
      <c r="A27" s="1879"/>
    </row>
    <row r="28" spans="1:1">
      <c r="A28" s="1879"/>
    </row>
    <row r="29" spans="1:1">
      <c r="A29" s="1879"/>
    </row>
    <row r="30" spans="1:1">
      <c r="A30" s="1879"/>
    </row>
    <row r="31" spans="1:1">
      <c r="A31" s="1879"/>
    </row>
    <row r="32" spans="1:1">
      <c r="A32" s="1879"/>
    </row>
    <row r="33" spans="1:1">
      <c r="A33" s="1879"/>
    </row>
    <row r="34" spans="1:1">
      <c r="A34" s="1879"/>
    </row>
    <row r="35" spans="1:1">
      <c r="A35" s="1879"/>
    </row>
    <row r="36" spans="1:1">
      <c r="A36" s="1879"/>
    </row>
    <row r="37" spans="1:1">
      <c r="A37" s="1879"/>
    </row>
    <row r="38" spans="1:1">
      <c r="A38" s="1879"/>
    </row>
    <row r="39" spans="1:1">
      <c r="A39" s="1879"/>
    </row>
    <row r="40" spans="1:1">
      <c r="A40" s="1879"/>
    </row>
    <row r="41" spans="1:1">
      <c r="A41" s="1879"/>
    </row>
    <row r="42" spans="1:1">
      <c r="A42" s="1879"/>
    </row>
    <row r="43" spans="1:1">
      <c r="A43" s="1879"/>
    </row>
    <row r="44" spans="1:1">
      <c r="A44" s="1879"/>
    </row>
    <row r="45" spans="1:1">
      <c r="A45" s="1879"/>
    </row>
    <row r="46" spans="1:1">
      <c r="A46" s="1879"/>
    </row>
    <row r="47" spans="1:1">
      <c r="A47" s="1879"/>
    </row>
    <row r="48" spans="1:1">
      <c r="A48" s="1879"/>
    </row>
    <row r="49" spans="1:1">
      <c r="A49" s="1879"/>
    </row>
    <row r="50" spans="1:1">
      <c r="A50" s="1879"/>
    </row>
    <row r="51" spans="1:1">
      <c r="A51" s="1879"/>
    </row>
    <row r="52" spans="1:1">
      <c r="A52" s="1879"/>
    </row>
    <row r="53" spans="1:1">
      <c r="A53" s="1879"/>
    </row>
    <row r="54" spans="1:1">
      <c r="A54" s="1879"/>
    </row>
    <row r="55" spans="1:1">
      <c r="A55" s="1879"/>
    </row>
    <row r="56" spans="1:1">
      <c r="A56" s="1879"/>
    </row>
    <row r="57" spans="1:1">
      <c r="A57" s="1879"/>
    </row>
    <row r="58" spans="1:1">
      <c r="A58" s="1879"/>
    </row>
    <row r="59" spans="1:1">
      <c r="A59" s="1879"/>
    </row>
    <row r="60" spans="1:1">
      <c r="A60" s="1879"/>
    </row>
    <row r="61" spans="1:1">
      <c r="A61" s="1879"/>
    </row>
    <row r="62" spans="1:1">
      <c r="A62" s="1879"/>
    </row>
    <row r="63" spans="1:1">
      <c r="A63" s="1879"/>
    </row>
    <row r="64" spans="1:1">
      <c r="A64" s="1879"/>
    </row>
    <row r="65" spans="1:1">
      <c r="A65" s="1879"/>
    </row>
    <row r="66" spans="1:1">
      <c r="A66" s="1879"/>
    </row>
    <row r="67" spans="1:1">
      <c r="A67" s="1879"/>
    </row>
    <row r="68" spans="1:1">
      <c r="A68" s="1879"/>
    </row>
    <row r="69" spans="1:1">
      <c r="A69" s="1879"/>
    </row>
    <row r="70" spans="1:1">
      <c r="A70" s="1879"/>
    </row>
    <row r="71" spans="1:1">
      <c r="A71" s="1879"/>
    </row>
    <row r="72" spans="1:1">
      <c r="A72" s="1879"/>
    </row>
    <row r="73" spans="1:1">
      <c r="A73" s="1879"/>
    </row>
    <row r="74" spans="1:1">
      <c r="A74" s="1879"/>
    </row>
    <row r="75" spans="1:1">
      <c r="A75" s="1879"/>
    </row>
    <row r="76" spans="1:1">
      <c r="A76" s="1879"/>
    </row>
    <row r="77" spans="1:1">
      <c r="A77" s="1879"/>
    </row>
    <row r="78" spans="1:1">
      <c r="A78" s="1879"/>
    </row>
    <row r="79" spans="1:1">
      <c r="A79" s="1879"/>
    </row>
    <row r="80" spans="1:1">
      <c r="A80" s="1879"/>
    </row>
    <row r="81" spans="1:1">
      <c r="A81" s="1879"/>
    </row>
    <row r="82" spans="1:1">
      <c r="A82" s="1879"/>
    </row>
    <row r="83" spans="1:1">
      <c r="A83" s="1879"/>
    </row>
    <row r="84" spans="1:1">
      <c r="A84" s="1879"/>
    </row>
    <row r="85" spans="1:1">
      <c r="A85" s="1879"/>
    </row>
    <row r="86" spans="1:1">
      <c r="A86" s="1879"/>
    </row>
    <row r="87" spans="1:1">
      <c r="A87" s="1879"/>
    </row>
    <row r="88" spans="1:1">
      <c r="A88" s="1879"/>
    </row>
    <row r="89" spans="1:1">
      <c r="A89" s="1879"/>
    </row>
    <row r="90" spans="1:1">
      <c r="A90" s="1879"/>
    </row>
    <row r="91" spans="1:1">
      <c r="A91" s="1879"/>
    </row>
    <row r="92" spans="1:1">
      <c r="A92" s="1879"/>
    </row>
    <row r="93" spans="1:1">
      <c r="A93" s="1879"/>
    </row>
    <row r="94" spans="1:1">
      <c r="A94" s="1879"/>
    </row>
    <row r="95" spans="1:1">
      <c r="A95" s="1879"/>
    </row>
    <row r="96" spans="1:1">
      <c r="A96" s="1879"/>
    </row>
    <row r="97" spans="1:1">
      <c r="A97" s="1879"/>
    </row>
    <row r="98" spans="1:1">
      <c r="A98" s="1879"/>
    </row>
    <row r="99" spans="1:1">
      <c r="A99" s="1879"/>
    </row>
    <row r="100" spans="1:1">
      <c r="A100" s="1879"/>
    </row>
    <row r="101" spans="1:1">
      <c r="A101" s="1879"/>
    </row>
    <row r="102" spans="1:1">
      <c r="A102" s="1879"/>
    </row>
    <row r="103" spans="1:1">
      <c r="A103" s="1879"/>
    </row>
    <row r="104" spans="1:1">
      <c r="A104" s="1879"/>
    </row>
    <row r="105" spans="1:1">
      <c r="A105" s="1879"/>
    </row>
    <row r="106" spans="1:1">
      <c r="A106" s="1879"/>
    </row>
    <row r="107" spans="1:1">
      <c r="A107" s="1879"/>
    </row>
    <row r="108" spans="1:1">
      <c r="A108" s="1879"/>
    </row>
    <row r="109" spans="1:1">
      <c r="A109" s="1879"/>
    </row>
    <row r="110" spans="1:1">
      <c r="A110" s="1879"/>
    </row>
    <row r="111" spans="1:1">
      <c r="A111" s="1879"/>
    </row>
    <row r="112" spans="1:1">
      <c r="A112" s="1879"/>
    </row>
    <row r="113" spans="1:1">
      <c r="A113" s="1879"/>
    </row>
    <row r="114" spans="1:1">
      <c r="A114" s="1879"/>
    </row>
    <row r="115" spans="1:1">
      <c r="A115" s="1879"/>
    </row>
    <row r="116" spans="1:1">
      <c r="A116" s="1879"/>
    </row>
    <row r="117" spans="1:1">
      <c r="A117" s="1879"/>
    </row>
    <row r="118" spans="1:1">
      <c r="A118" s="1879"/>
    </row>
    <row r="119" spans="1:1">
      <c r="A119" s="1879"/>
    </row>
    <row r="120" spans="1:1">
      <c r="A120" s="1879"/>
    </row>
    <row r="121" spans="1:1">
      <c r="A121" s="1879"/>
    </row>
    <row r="122" spans="1:1">
      <c r="A122" s="1879"/>
    </row>
    <row r="123" spans="1:1">
      <c r="A123" s="1879"/>
    </row>
    <row r="124" spans="1:1">
      <c r="A124" s="1879"/>
    </row>
    <row r="125" spans="1:1">
      <c r="A125" s="1879"/>
    </row>
    <row r="126" spans="1:1">
      <c r="A126" s="1879"/>
    </row>
    <row r="127" spans="1:1">
      <c r="A127" s="1879"/>
    </row>
    <row r="128" spans="1:1">
      <c r="A128" s="1879"/>
    </row>
    <row r="129" spans="1:1">
      <c r="A129" s="1879"/>
    </row>
    <row r="130" spans="1:1">
      <c r="A130" s="1879"/>
    </row>
    <row r="131" spans="1:1">
      <c r="A131" s="1879"/>
    </row>
    <row r="132" spans="1:1">
      <c r="A132" s="1879"/>
    </row>
    <row r="133" spans="1:1">
      <c r="A133" s="1879"/>
    </row>
    <row r="134" spans="1:1">
      <c r="A134" s="1879"/>
    </row>
    <row r="135" spans="1:1">
      <c r="A135" s="1879"/>
    </row>
    <row r="136" spans="1:1">
      <c r="A136" s="1879"/>
    </row>
    <row r="137" spans="1:1">
      <c r="A137" s="1879"/>
    </row>
    <row r="138" spans="1:1">
      <c r="A138" s="1879"/>
    </row>
    <row r="139" spans="1:1">
      <c r="A139" s="1879"/>
    </row>
    <row r="140" spans="1:1">
      <c r="A140" s="1879"/>
    </row>
    <row r="141" spans="1:1">
      <c r="A141" s="1879"/>
    </row>
    <row r="142" spans="1:1">
      <c r="A142" s="1879"/>
    </row>
    <row r="143" spans="1:1">
      <c r="A143" s="1879"/>
    </row>
    <row r="144" spans="1:1">
      <c r="A144" s="1879"/>
    </row>
    <row r="145" spans="1:1">
      <c r="A145" s="1879"/>
    </row>
    <row r="146" spans="1:1">
      <c r="A146" s="1879"/>
    </row>
    <row r="147" spans="1:1">
      <c r="A147" s="1879"/>
    </row>
    <row r="148" spans="1:1">
      <c r="A148" s="1879"/>
    </row>
    <row r="149" spans="1:1">
      <c r="A149" s="1879"/>
    </row>
    <row r="150" spans="1:1">
      <c r="A150" s="1879"/>
    </row>
    <row r="151" spans="1:1">
      <c r="A151" s="1879"/>
    </row>
    <row r="152" spans="1:1">
      <c r="A152" s="1879"/>
    </row>
    <row r="153" spans="1:1">
      <c r="A153" s="1879"/>
    </row>
    <row r="154" spans="1:1">
      <c r="A154" s="1879"/>
    </row>
    <row r="155" spans="1:1">
      <c r="A155" s="1879"/>
    </row>
    <row r="156" spans="1:1">
      <c r="A156" s="1879"/>
    </row>
    <row r="157" spans="1:1">
      <c r="A157" s="1879"/>
    </row>
    <row r="158" spans="1:1">
      <c r="A158" s="1879"/>
    </row>
    <row r="159" spans="1:1">
      <c r="A159" s="1879"/>
    </row>
    <row r="160" spans="1:1">
      <c r="A160" s="1879"/>
    </row>
    <row r="161" spans="1:1">
      <c r="A161" s="1879"/>
    </row>
    <row r="162" spans="1:1">
      <c r="A162" s="1879"/>
    </row>
    <row r="163" spans="1:1">
      <c r="A163" s="1879"/>
    </row>
    <row r="164" spans="1:1">
      <c r="A164" s="1879"/>
    </row>
    <row r="165" spans="1:1">
      <c r="A165" s="1879"/>
    </row>
    <row r="166" spans="1:1">
      <c r="A166" s="1879"/>
    </row>
    <row r="167" spans="1:1">
      <c r="A167" s="1879"/>
    </row>
    <row r="168" spans="1:1">
      <c r="A168" s="1879"/>
    </row>
    <row r="169" spans="1:1">
      <c r="A169" s="1879"/>
    </row>
    <row r="170" spans="1:1">
      <c r="A170" s="1879"/>
    </row>
    <row r="171" spans="1:1">
      <c r="A171" s="1879"/>
    </row>
    <row r="172" spans="1:1">
      <c r="A172" s="1879"/>
    </row>
    <row r="173" spans="1:1">
      <c r="A173" s="1879"/>
    </row>
    <row r="174" spans="1:1">
      <c r="A174" s="1879"/>
    </row>
    <row r="175" spans="1:1">
      <c r="A175" s="1879"/>
    </row>
    <row r="176" spans="1:1">
      <c r="A176" s="1879"/>
    </row>
    <row r="177" spans="1:1">
      <c r="A177" s="1879"/>
    </row>
    <row r="178" spans="1:1">
      <c r="A178" s="1879"/>
    </row>
    <row r="179" spans="1:1">
      <c r="A179" s="1879"/>
    </row>
    <row r="180" spans="1:1">
      <c r="A180" s="1879"/>
    </row>
    <row r="181" spans="1:1">
      <c r="A181" s="1879"/>
    </row>
    <row r="182" spans="1:1">
      <c r="A182" s="1879"/>
    </row>
    <row r="183" spans="1:1">
      <c r="A183" s="1879"/>
    </row>
    <row r="184" spans="1:1">
      <c r="A184" s="1879"/>
    </row>
    <row r="185" spans="1:1">
      <c r="A185" s="1879"/>
    </row>
    <row r="186" spans="1:1">
      <c r="A186" s="1879"/>
    </row>
    <row r="187" spans="1:1">
      <c r="A187" s="1879"/>
    </row>
    <row r="188" spans="1:1">
      <c r="A188" s="1879"/>
    </row>
    <row r="189" spans="1:1">
      <c r="A189" s="1879"/>
    </row>
    <row r="190" spans="1:1">
      <c r="A190" s="1879"/>
    </row>
    <row r="191" spans="1:1">
      <c r="A191" s="1879"/>
    </row>
    <row r="192" spans="1:1">
      <c r="A192" s="1879"/>
    </row>
    <row r="193" spans="1:1">
      <c r="A193" s="1879"/>
    </row>
    <row r="194" spans="1:1">
      <c r="A194" s="1879"/>
    </row>
    <row r="195" spans="1:1">
      <c r="A195" s="1879"/>
    </row>
    <row r="196" spans="1:1">
      <c r="A196" s="1879"/>
    </row>
    <row r="197" spans="1:1">
      <c r="A197" s="1879"/>
    </row>
    <row r="198" spans="1:1">
      <c r="A198" s="1879"/>
    </row>
    <row r="199" spans="1:1">
      <c r="A199" s="1879"/>
    </row>
    <row r="200" spans="1:1">
      <c r="A200" s="1879"/>
    </row>
    <row r="201" spans="1:1">
      <c r="A201" s="1879"/>
    </row>
    <row r="202" spans="1:1">
      <c r="A202" s="1879"/>
    </row>
    <row r="203" spans="1:1">
      <c r="A203" s="1879"/>
    </row>
    <row r="204" spans="1:1">
      <c r="A204" s="1879"/>
    </row>
    <row r="205" spans="1:1">
      <c r="A205" s="1879"/>
    </row>
    <row r="206" spans="1:1">
      <c r="A206" s="1879"/>
    </row>
    <row r="207" spans="1:1">
      <c r="A207" s="1879"/>
    </row>
    <row r="208" spans="1:1">
      <c r="A208" s="1879"/>
    </row>
    <row r="209" spans="1:1">
      <c r="A209" s="1879"/>
    </row>
    <row r="210" spans="1:1">
      <c r="A210" s="1879"/>
    </row>
    <row r="211" spans="1:1">
      <c r="A211" s="1879"/>
    </row>
    <row r="212" spans="1:1">
      <c r="A212" s="1879"/>
    </row>
    <row r="213" spans="1:1">
      <c r="A213" s="1879"/>
    </row>
    <row r="214" spans="1:1">
      <c r="A214" s="1879"/>
    </row>
    <row r="215" spans="1:1">
      <c r="A215" s="1879"/>
    </row>
    <row r="216" spans="1:1">
      <c r="A216" s="1879"/>
    </row>
    <row r="217" spans="1:1">
      <c r="A217" s="1879"/>
    </row>
    <row r="218" spans="1:1">
      <c r="A218" s="1879"/>
    </row>
    <row r="219" spans="1:1">
      <c r="A219" s="1879"/>
    </row>
    <row r="220" spans="1:1">
      <c r="A220" s="1879"/>
    </row>
    <row r="221" spans="1:1">
      <c r="A221" s="1879"/>
    </row>
    <row r="222" spans="1:1">
      <c r="A222" s="1879"/>
    </row>
    <row r="223" spans="1:1">
      <c r="A223" s="1879"/>
    </row>
    <row r="224" spans="1:1">
      <c r="A224" s="1879"/>
    </row>
    <row r="225" spans="1:1">
      <c r="A225" s="1879"/>
    </row>
    <row r="226" spans="1:1">
      <c r="A226" s="1879"/>
    </row>
    <row r="227" spans="1:1">
      <c r="A227" s="1879"/>
    </row>
    <row r="228" spans="1:1">
      <c r="A228" s="1879"/>
    </row>
    <row r="229" spans="1:1">
      <c r="A229" s="1879"/>
    </row>
    <row r="230" spans="1:1">
      <c r="A230" s="1879"/>
    </row>
    <row r="231" spans="1:1">
      <c r="A231" s="1879"/>
    </row>
    <row r="232" spans="1:1">
      <c r="A232" s="1879"/>
    </row>
    <row r="233" spans="1:1">
      <c r="A233" s="1879"/>
    </row>
    <row r="234" spans="1:1">
      <c r="A234" s="1879"/>
    </row>
    <row r="235" spans="1:1">
      <c r="A235" s="1879"/>
    </row>
    <row r="236" spans="1:1">
      <c r="A236" s="1879"/>
    </row>
    <row r="237" spans="1:1">
      <c r="A237" s="1879"/>
    </row>
    <row r="238" spans="1:1">
      <c r="A238" s="1879"/>
    </row>
    <row r="239" spans="1:1">
      <c r="A239" s="1879"/>
    </row>
    <row r="240" spans="1:1">
      <c r="A240" s="1879"/>
    </row>
    <row r="241" spans="1:1">
      <c r="A241" s="1879"/>
    </row>
    <row r="242" spans="1:1">
      <c r="A242" s="1879"/>
    </row>
    <row r="243" spans="1:1">
      <c r="A243" s="1879"/>
    </row>
    <row r="244" spans="1:1">
      <c r="A244" s="1879"/>
    </row>
    <row r="245" spans="1:1">
      <c r="A245" s="1879"/>
    </row>
    <row r="246" spans="1:1">
      <c r="A246" s="1879"/>
    </row>
    <row r="247" spans="1:1">
      <c r="A247" s="1879"/>
    </row>
    <row r="248" spans="1:1">
      <c r="A248" s="1879"/>
    </row>
    <row r="249" spans="1:1">
      <c r="A249" s="1879"/>
    </row>
    <row r="250" spans="1:1">
      <c r="A250" s="1879"/>
    </row>
    <row r="251" spans="1:1">
      <c r="A251" s="1879"/>
    </row>
    <row r="252" spans="1:1">
      <c r="A252" s="1879"/>
    </row>
    <row r="253" spans="1:1">
      <c r="A253" s="1879"/>
    </row>
    <row r="254" spans="1:1">
      <c r="A254" s="1879"/>
    </row>
    <row r="255" spans="1:1">
      <c r="A255" s="1879"/>
    </row>
    <row r="256" spans="1:1">
      <c r="A256" s="1879"/>
    </row>
    <row r="257" spans="1:1">
      <c r="A257" s="1879"/>
    </row>
    <row r="258" spans="1:1">
      <c r="A258" s="1879"/>
    </row>
    <row r="259" spans="1:1">
      <c r="A259" s="1879"/>
    </row>
    <row r="260" spans="1:1">
      <c r="A260" s="1879"/>
    </row>
    <row r="261" spans="1:1">
      <c r="A261" s="1879"/>
    </row>
    <row r="262" spans="1:1">
      <c r="A262" s="1879"/>
    </row>
    <row r="263" spans="1:1">
      <c r="A263" s="1879"/>
    </row>
    <row r="264" spans="1:1">
      <c r="A264" s="1879"/>
    </row>
    <row r="265" spans="1:1">
      <c r="A265" s="1879"/>
    </row>
    <row r="266" spans="1:1">
      <c r="A266" s="1879"/>
    </row>
    <row r="267" spans="1:1">
      <c r="A267" s="1879"/>
    </row>
    <row r="268" spans="1:1">
      <c r="A268" s="1879"/>
    </row>
    <row r="269" spans="1:1">
      <c r="A269" s="1879"/>
    </row>
    <row r="270" spans="1:1">
      <c r="A270" s="1879"/>
    </row>
    <row r="271" spans="1:1">
      <c r="A271" s="1879"/>
    </row>
    <row r="272" spans="1:1">
      <c r="A272" s="1879"/>
    </row>
    <row r="273" spans="1:1">
      <c r="A273" s="1879"/>
    </row>
    <row r="274" spans="1:1">
      <c r="A274" s="1879"/>
    </row>
    <row r="275" spans="1:1">
      <c r="A275" s="1879"/>
    </row>
    <row r="276" spans="1:1">
      <c r="A276" s="1879"/>
    </row>
    <row r="277" spans="1:1">
      <c r="A277" s="1879"/>
    </row>
    <row r="278" spans="1:1">
      <c r="A278" s="1879"/>
    </row>
    <row r="279" spans="1:1">
      <c r="A279" s="1879"/>
    </row>
    <row r="280" spans="1:1">
      <c r="A280" s="1879"/>
    </row>
    <row r="281" spans="1:1">
      <c r="A281" s="1879"/>
    </row>
    <row r="282" spans="1:1">
      <c r="A282" s="1879"/>
    </row>
    <row r="283" spans="1:1">
      <c r="A283" s="1879"/>
    </row>
    <row r="284" spans="1:1">
      <c r="A284" s="1879"/>
    </row>
    <row r="285" spans="1:1">
      <c r="A285" s="1879"/>
    </row>
    <row r="286" spans="1:1">
      <c r="A286" s="1879"/>
    </row>
    <row r="287" spans="1:1">
      <c r="A287" s="1879"/>
    </row>
    <row r="288" spans="1:1">
      <c r="A288" s="1879"/>
    </row>
    <row r="289" spans="1:1">
      <c r="A289" s="1879"/>
    </row>
    <row r="290" spans="1:1">
      <c r="A290" s="1879"/>
    </row>
    <row r="291" spans="1:1">
      <c r="A291" s="1879"/>
    </row>
    <row r="292" spans="1:1">
      <c r="A292" s="1879"/>
    </row>
    <row r="293" spans="1:1">
      <c r="A293" s="1879"/>
    </row>
    <row r="294" spans="1:1">
      <c r="A294" s="1879"/>
    </row>
    <row r="295" spans="1:1">
      <c r="A295" s="1879"/>
    </row>
    <row r="296" spans="1:1">
      <c r="A296" s="1879"/>
    </row>
    <row r="297" spans="1:1">
      <c r="A297" s="1879"/>
    </row>
    <row r="298" spans="1:1">
      <c r="A298" s="1879"/>
    </row>
    <row r="299" spans="1:1">
      <c r="A299" s="1879"/>
    </row>
    <row r="300" spans="1:1">
      <c r="A300" s="1879"/>
    </row>
    <row r="301" spans="1:1">
      <c r="A301" s="1879"/>
    </row>
    <row r="302" spans="1:1">
      <c r="A302" s="1879"/>
    </row>
    <row r="303" spans="1:1">
      <c r="A303" s="1879"/>
    </row>
    <row r="304" spans="1:1">
      <c r="A304" s="1879"/>
    </row>
    <row r="305" spans="1:1">
      <c r="A305" s="1879"/>
    </row>
    <row r="306" spans="1:1">
      <c r="A306" s="1879"/>
    </row>
    <row r="307" spans="1:1">
      <c r="A307" s="1879"/>
    </row>
    <row r="308" spans="1:1">
      <c r="A308" s="1879"/>
    </row>
    <row r="309" spans="1:1">
      <c r="A309" s="1879"/>
    </row>
    <row r="310" spans="1:1">
      <c r="A310" s="1879"/>
    </row>
    <row r="311" spans="1:1">
      <c r="A311" s="1879"/>
    </row>
    <row r="312" spans="1:1">
      <c r="A312" s="1879"/>
    </row>
    <row r="313" spans="1:1">
      <c r="A313" s="1879"/>
    </row>
    <row r="314" spans="1:1">
      <c r="A314" s="1879"/>
    </row>
    <row r="315" spans="1:1">
      <c r="A315" s="1879"/>
    </row>
    <row r="316" spans="1:1">
      <c r="A316" s="1879"/>
    </row>
    <row r="317" spans="1:1">
      <c r="A317" s="1879"/>
    </row>
    <row r="318" spans="1:1">
      <c r="A318" s="1879"/>
    </row>
    <row r="319" spans="1:1">
      <c r="A319" s="1879"/>
    </row>
    <row r="320" spans="1:1">
      <c r="A320" s="1879"/>
    </row>
    <row r="321" spans="1:1">
      <c r="A321" s="1879"/>
    </row>
    <row r="322" spans="1:1">
      <c r="A322" s="1879"/>
    </row>
    <row r="323" spans="1:1">
      <c r="A323" s="1879"/>
    </row>
    <row r="324" spans="1:1">
      <c r="A324" s="1879"/>
    </row>
    <row r="325" spans="1:1">
      <c r="A325" s="1879"/>
    </row>
    <row r="326" spans="1:1">
      <c r="A326" s="1879"/>
    </row>
    <row r="327" spans="1:1">
      <c r="A327" s="1879"/>
    </row>
    <row r="328" spans="1:1">
      <c r="A328" s="1879"/>
    </row>
    <row r="329" spans="1:1">
      <c r="A329" s="1879"/>
    </row>
    <row r="330" spans="1:1">
      <c r="A330" s="1879"/>
    </row>
    <row r="331" spans="1:1">
      <c r="A331" s="1879"/>
    </row>
    <row r="332" spans="1:1">
      <c r="A332" s="1879"/>
    </row>
    <row r="333" spans="1:1">
      <c r="A333" s="1879"/>
    </row>
    <row r="334" spans="1:1">
      <c r="A334" s="1879"/>
    </row>
    <row r="335" spans="1:1">
      <c r="A335" s="1879"/>
    </row>
    <row r="336" spans="1:1">
      <c r="A336" s="1879"/>
    </row>
    <row r="337" spans="1:1">
      <c r="A337" s="1879"/>
    </row>
    <row r="338" spans="1:1">
      <c r="A338" s="1879"/>
    </row>
    <row r="339" spans="1:1">
      <c r="A339" s="1879"/>
    </row>
    <row r="340" spans="1:1">
      <c r="A340" s="1879"/>
    </row>
    <row r="341" spans="1:1">
      <c r="A341" s="1879"/>
    </row>
    <row r="342" spans="1:1">
      <c r="A342" s="1879"/>
    </row>
    <row r="343" spans="1:1">
      <c r="A343" s="1879"/>
    </row>
    <row r="344" spans="1:1">
      <c r="A344" s="1879"/>
    </row>
    <row r="345" spans="1:1">
      <c r="A345" s="1879"/>
    </row>
    <row r="346" spans="1:1">
      <c r="A346" s="1879"/>
    </row>
    <row r="347" spans="1:1">
      <c r="A347" s="1879"/>
    </row>
    <row r="348" spans="1:1">
      <c r="A348" s="1879"/>
    </row>
    <row r="349" spans="1:1">
      <c r="A349" s="1879"/>
    </row>
    <row r="350" spans="1:1">
      <c r="A350" s="1879"/>
    </row>
    <row r="351" spans="1:1">
      <c r="A351" s="1879"/>
    </row>
    <row r="352" spans="1:1">
      <c r="A352" s="1879"/>
    </row>
    <row r="353" spans="1:1">
      <c r="A353" s="1879"/>
    </row>
    <row r="354" spans="1:1">
      <c r="A354" s="1879"/>
    </row>
    <row r="355" spans="1:1">
      <c r="A355" s="1879"/>
    </row>
    <row r="356" spans="1:1">
      <c r="A356" s="1879"/>
    </row>
    <row r="357" spans="1:1">
      <c r="A357" s="1879"/>
    </row>
    <row r="358" spans="1:1">
      <c r="A358" s="1879"/>
    </row>
    <row r="359" spans="1:1">
      <c r="A359" s="1879"/>
    </row>
    <row r="360" spans="1:1">
      <c r="A360" s="1879"/>
    </row>
    <row r="361" spans="1:1">
      <c r="A361" s="1879"/>
    </row>
    <row r="362" spans="1:1">
      <c r="A362" s="1879"/>
    </row>
    <row r="363" spans="1:1">
      <c r="A363" s="1879"/>
    </row>
    <row r="364" spans="1:1">
      <c r="A364" s="1879"/>
    </row>
    <row r="365" spans="1:1">
      <c r="A365" s="1879"/>
    </row>
    <row r="366" spans="1:1">
      <c r="A366" s="1879"/>
    </row>
    <row r="367" spans="1:1">
      <c r="A367" s="1879"/>
    </row>
    <row r="368" spans="1:1">
      <c r="A368" s="1879"/>
    </row>
    <row r="369" spans="1:1">
      <c r="A369" s="1879"/>
    </row>
    <row r="370" spans="1:1">
      <c r="A370" s="1879"/>
    </row>
    <row r="371" spans="1:1">
      <c r="A371" s="1879"/>
    </row>
    <row r="372" spans="1:1">
      <c r="A372" s="1879"/>
    </row>
    <row r="373" spans="1:1">
      <c r="A373" s="1879"/>
    </row>
    <row r="374" spans="1:1">
      <c r="A374" s="1879"/>
    </row>
    <row r="375" spans="1:1">
      <c r="A375" s="1879"/>
    </row>
    <row r="376" spans="1:1">
      <c r="A376" s="1879"/>
    </row>
    <row r="377" spans="1:1">
      <c r="A377" s="1879"/>
    </row>
    <row r="378" spans="1:1">
      <c r="A378" s="1879"/>
    </row>
    <row r="379" spans="1:1">
      <c r="A379" s="1879"/>
    </row>
    <row r="380" spans="1:1">
      <c r="A380" s="1879"/>
    </row>
    <row r="381" spans="1:1">
      <c r="A381" s="1879"/>
    </row>
    <row r="382" spans="1:1">
      <c r="A382" s="1879"/>
    </row>
    <row r="383" spans="1:1">
      <c r="A383" s="1879"/>
    </row>
    <row r="384" spans="1:1">
      <c r="A384" s="1879"/>
    </row>
    <row r="385" spans="1:1">
      <c r="A385" s="1879"/>
    </row>
    <row r="386" spans="1:1">
      <c r="A386" s="1879"/>
    </row>
    <row r="387" spans="1:1">
      <c r="A387" s="1879"/>
    </row>
    <row r="388" spans="1:1">
      <c r="A388" s="1879"/>
    </row>
    <row r="389" spans="1:1">
      <c r="A389" s="1879"/>
    </row>
    <row r="390" spans="1:1">
      <c r="A390" s="1879"/>
    </row>
    <row r="391" spans="1:1">
      <c r="A391" s="1879"/>
    </row>
    <row r="392" spans="1:1">
      <c r="A392" s="1879"/>
    </row>
    <row r="393" spans="1:1">
      <c r="A393" s="1879"/>
    </row>
    <row r="394" spans="1:1">
      <c r="A394" s="1879"/>
    </row>
    <row r="395" spans="1:1">
      <c r="A395" s="1879"/>
    </row>
    <row r="396" spans="1:1">
      <c r="A396" s="1879"/>
    </row>
    <row r="397" spans="1:1">
      <c r="A397" s="1879"/>
    </row>
    <row r="398" spans="1:1">
      <c r="A398" s="1879"/>
    </row>
    <row r="399" spans="1:1">
      <c r="A399" s="1879"/>
    </row>
    <row r="400" spans="1:1">
      <c r="A400" s="1879"/>
    </row>
    <row r="401" spans="1:1">
      <c r="A401" s="1879"/>
    </row>
    <row r="402" spans="1:1">
      <c r="A402" s="1879"/>
    </row>
    <row r="403" spans="1:1">
      <c r="A403" s="1879"/>
    </row>
    <row r="404" spans="1:1">
      <c r="A404" s="1879"/>
    </row>
    <row r="405" spans="1:1">
      <c r="A405" s="1879"/>
    </row>
    <row r="406" spans="1:1">
      <c r="A406" s="1879"/>
    </row>
    <row r="407" spans="1:1">
      <c r="A407" s="1879"/>
    </row>
    <row r="408" spans="1:1">
      <c r="A408" s="1879"/>
    </row>
    <row r="409" spans="1:1">
      <c r="A409" s="1879"/>
    </row>
    <row r="410" spans="1:1">
      <c r="A410" s="1879"/>
    </row>
    <row r="411" spans="1:1">
      <c r="A411" s="1879"/>
    </row>
    <row r="412" spans="1:1">
      <c r="A412" s="1879"/>
    </row>
    <row r="413" spans="1:1">
      <c r="A413" s="1879"/>
    </row>
    <row r="414" spans="1:1">
      <c r="A414" s="1879"/>
    </row>
    <row r="415" spans="1:1">
      <c r="A415" s="1879"/>
    </row>
    <row r="416" spans="1:1">
      <c r="A416" s="1879"/>
    </row>
    <row r="417" spans="1:1">
      <c r="A417" s="1879"/>
    </row>
    <row r="418" spans="1:1">
      <c r="A418" s="1879"/>
    </row>
    <row r="419" spans="1:1">
      <c r="A419" s="1879"/>
    </row>
    <row r="420" spans="1:1">
      <c r="A420" s="1879"/>
    </row>
    <row r="421" spans="1:1">
      <c r="A421" s="1879"/>
    </row>
    <row r="422" spans="1:1">
      <c r="A422" s="1879"/>
    </row>
    <row r="423" spans="1:1">
      <c r="A423" s="1879"/>
    </row>
    <row r="424" spans="1:1">
      <c r="A424" s="1879"/>
    </row>
    <row r="425" spans="1:1">
      <c r="A425" s="1879"/>
    </row>
    <row r="426" spans="1:1">
      <c r="A426" s="1879"/>
    </row>
    <row r="427" spans="1:1">
      <c r="A427" s="1879"/>
    </row>
    <row r="428" spans="1:1">
      <c r="A428" s="1879"/>
    </row>
    <row r="429" spans="1:1">
      <c r="A429" s="1879"/>
    </row>
    <row r="430" spans="1:1">
      <c r="A430" s="1879"/>
    </row>
    <row r="431" spans="1:1">
      <c r="A431" s="1879"/>
    </row>
    <row r="432" spans="1:1">
      <c r="A432" s="1879"/>
    </row>
    <row r="433" spans="1:1">
      <c r="A433" s="1879"/>
    </row>
    <row r="434" spans="1:1">
      <c r="A434" s="1879"/>
    </row>
    <row r="435" spans="1:1">
      <c r="A435" s="1879"/>
    </row>
    <row r="436" spans="1:1">
      <c r="A436" s="1879"/>
    </row>
    <row r="437" spans="1:1">
      <c r="A437" s="1879"/>
    </row>
    <row r="438" spans="1:1">
      <c r="A438" s="1879"/>
    </row>
    <row r="439" spans="1:1">
      <c r="A439" s="1879"/>
    </row>
    <row r="440" spans="1:1">
      <c r="A440" s="1879"/>
    </row>
    <row r="441" spans="1:1">
      <c r="A441" s="1879"/>
    </row>
    <row r="442" spans="1:1">
      <c r="A442" s="1879"/>
    </row>
    <row r="443" spans="1:1">
      <c r="A443" s="1879"/>
    </row>
    <row r="444" spans="1:1">
      <c r="A444" s="1879"/>
    </row>
    <row r="445" spans="1:1">
      <c r="A445" s="1879"/>
    </row>
    <row r="446" spans="1:1">
      <c r="A446" s="1879"/>
    </row>
    <row r="447" spans="1:1">
      <c r="A447" s="1879"/>
    </row>
    <row r="448" spans="1:1">
      <c r="A448" s="1879"/>
    </row>
    <row r="449" spans="1:1">
      <c r="A449" s="1879"/>
    </row>
    <row r="450" spans="1:1">
      <c r="A450" s="1879"/>
    </row>
    <row r="451" spans="1:1">
      <c r="A451" s="1879"/>
    </row>
    <row r="452" spans="1:1">
      <c r="A452" s="1879"/>
    </row>
    <row r="453" spans="1:1">
      <c r="A453" s="1879"/>
    </row>
    <row r="454" spans="1:1">
      <c r="A454" s="1879"/>
    </row>
    <row r="455" spans="1:1">
      <c r="A455" s="1879"/>
    </row>
    <row r="456" spans="1:1">
      <c r="A456" s="1879"/>
    </row>
    <row r="457" spans="1:1">
      <c r="A457" s="1879"/>
    </row>
    <row r="458" spans="1:1">
      <c r="A458" s="1879"/>
    </row>
    <row r="459" spans="1:1">
      <c r="A459" s="1879"/>
    </row>
    <row r="460" spans="1:1">
      <c r="A460" s="1879"/>
    </row>
    <row r="461" spans="1:1">
      <c r="A461" s="1879"/>
    </row>
    <row r="462" spans="1:1">
      <c r="A462" s="1879"/>
    </row>
    <row r="463" spans="1:1">
      <c r="A463" s="1879"/>
    </row>
    <row r="464" spans="1:1">
      <c r="A464" s="1879"/>
    </row>
    <row r="465" spans="1:1">
      <c r="A465" s="1879"/>
    </row>
    <row r="466" spans="1:1">
      <c r="A466" s="1879"/>
    </row>
    <row r="467" spans="1:1">
      <c r="A467" s="1879"/>
    </row>
    <row r="468" spans="1:1">
      <c r="A468" s="1879"/>
    </row>
    <row r="469" spans="1:1">
      <c r="A469" s="1879"/>
    </row>
    <row r="470" spans="1:1">
      <c r="A470" s="1879"/>
    </row>
    <row r="471" spans="1:1">
      <c r="A471" s="1879"/>
    </row>
    <row r="472" spans="1:1">
      <c r="A472" s="1879"/>
    </row>
    <row r="473" spans="1:1">
      <c r="A473" s="1879"/>
    </row>
    <row r="474" spans="1:1">
      <c r="A474" s="1879"/>
    </row>
    <row r="475" spans="1:1">
      <c r="A475" s="1879"/>
    </row>
    <row r="476" spans="1:1">
      <c r="A476" s="1879"/>
    </row>
    <row r="477" spans="1:1">
      <c r="A477" s="1879"/>
    </row>
    <row r="478" spans="1:1">
      <c r="A478" s="1879"/>
    </row>
    <row r="479" spans="1:1">
      <c r="A479" s="1879"/>
    </row>
    <row r="480" spans="1:1">
      <c r="A480" s="1879"/>
    </row>
    <row r="481" spans="1:1">
      <c r="A481" s="1879"/>
    </row>
    <row r="482" spans="1:1">
      <c r="A482" s="1879"/>
    </row>
    <row r="483" spans="1:1">
      <c r="A483" s="1879"/>
    </row>
    <row r="484" spans="1:1">
      <c r="A484" s="1879"/>
    </row>
    <row r="485" spans="1:1">
      <c r="A485" s="1879"/>
    </row>
    <row r="486" spans="1:1">
      <c r="A486" s="1879"/>
    </row>
    <row r="487" spans="1:1">
      <c r="A487" s="1879"/>
    </row>
    <row r="488" spans="1:1">
      <c r="A488" s="1879"/>
    </row>
    <row r="489" spans="1:1">
      <c r="A489" s="1879"/>
    </row>
    <row r="490" spans="1:1">
      <c r="A490" s="1879"/>
    </row>
    <row r="491" spans="1:1">
      <c r="A491" s="1879"/>
    </row>
    <row r="492" spans="1:1">
      <c r="A492" s="1879"/>
    </row>
    <row r="493" spans="1:1">
      <c r="A493" s="1879"/>
    </row>
    <row r="494" spans="1:1">
      <c r="A494" s="1879"/>
    </row>
    <row r="495" spans="1:1">
      <c r="A495" s="1879"/>
    </row>
    <row r="496" spans="1:1">
      <c r="A496" s="1879"/>
    </row>
    <row r="497" spans="1:1">
      <c r="A497" s="1879"/>
    </row>
    <row r="498" spans="1:1">
      <c r="A498" s="1879"/>
    </row>
    <row r="499" spans="1:1">
      <c r="A499" s="1879"/>
    </row>
    <row r="500" spans="1:1">
      <c r="A500" s="1879"/>
    </row>
    <row r="501" spans="1:1">
      <c r="A501" s="1879"/>
    </row>
    <row r="502" spans="1:1">
      <c r="A502" s="1879"/>
    </row>
    <row r="503" spans="1:1">
      <c r="A503" s="1879"/>
    </row>
    <row r="504" spans="1:1">
      <c r="A504" s="1879"/>
    </row>
    <row r="505" spans="1:1">
      <c r="A505" s="1879"/>
    </row>
    <row r="506" spans="1:1">
      <c r="A506" s="1879"/>
    </row>
    <row r="507" spans="1:1">
      <c r="A507" s="1879"/>
    </row>
    <row r="508" spans="1:1">
      <c r="A508" s="1879"/>
    </row>
    <row r="509" spans="1:1">
      <c r="A509" s="1879"/>
    </row>
    <row r="510" spans="1:1">
      <c r="A510" s="1879"/>
    </row>
    <row r="511" spans="1:1">
      <c r="A511" s="1879"/>
    </row>
    <row r="512" spans="1:1">
      <c r="A512" s="1879"/>
    </row>
    <row r="513" spans="1:1">
      <c r="A513" s="1879"/>
    </row>
    <row r="514" spans="1:1">
      <c r="A514" s="1879"/>
    </row>
    <row r="515" spans="1:1">
      <c r="A515" s="1879"/>
    </row>
    <row r="516" spans="1:1">
      <c r="A516" s="1879"/>
    </row>
    <row r="517" spans="1:1">
      <c r="A517" s="1879"/>
    </row>
    <row r="518" spans="1:1">
      <c r="A518" s="1879"/>
    </row>
    <row r="519" spans="1:1">
      <c r="A519" s="1879"/>
    </row>
    <row r="520" spans="1:1">
      <c r="A520" s="1879"/>
    </row>
    <row r="521" spans="1:1">
      <c r="A521" s="1879"/>
    </row>
    <row r="522" spans="1:1">
      <c r="A522" s="1879"/>
    </row>
    <row r="523" spans="1:1">
      <c r="A523" s="1879"/>
    </row>
    <row r="524" spans="1:1">
      <c r="A524" s="1879"/>
    </row>
    <row r="525" spans="1:1">
      <c r="A525" s="1879"/>
    </row>
    <row r="526" spans="1:1">
      <c r="A526" s="1879"/>
    </row>
    <row r="527" spans="1:1">
      <c r="A527" s="1879"/>
    </row>
    <row r="528" spans="1:1">
      <c r="A528" s="1879"/>
    </row>
    <row r="529" spans="1:1">
      <c r="A529" s="1879"/>
    </row>
    <row r="530" spans="1:1">
      <c r="A530" s="1879"/>
    </row>
    <row r="531" spans="1:1">
      <c r="A531" s="1879"/>
    </row>
    <row r="532" spans="1:1">
      <c r="A532" s="1879"/>
    </row>
    <row r="533" spans="1:1">
      <c r="A533" s="1879"/>
    </row>
    <row r="534" spans="1:1">
      <c r="A534" s="1879"/>
    </row>
    <row r="535" spans="1:1">
      <c r="A535" s="1879"/>
    </row>
    <row r="536" spans="1:1">
      <c r="A536" s="1879"/>
    </row>
    <row r="537" spans="1:1">
      <c r="A537" s="1879"/>
    </row>
    <row r="538" spans="1:1">
      <c r="A538" s="1879"/>
    </row>
    <row r="539" spans="1:1">
      <c r="A539" s="1879"/>
    </row>
    <row r="540" spans="1:1">
      <c r="A540" s="1879"/>
    </row>
    <row r="541" spans="1:1">
      <c r="A541" s="1879"/>
    </row>
    <row r="542" spans="1:1">
      <c r="A542" s="1879"/>
    </row>
    <row r="543" spans="1:1">
      <c r="A543" s="1879"/>
    </row>
    <row r="544" spans="1:1">
      <c r="A544" s="1879"/>
    </row>
    <row r="545" spans="1:1">
      <c r="A545" s="1879"/>
    </row>
    <row r="546" spans="1:1">
      <c r="A546" s="1879"/>
    </row>
    <row r="547" spans="1:1">
      <c r="A547" s="1879"/>
    </row>
    <row r="548" spans="1:1">
      <c r="A548" s="1879"/>
    </row>
    <row r="549" spans="1:1">
      <c r="A549" s="1879"/>
    </row>
    <row r="550" spans="1:1">
      <c r="A550" s="1879"/>
    </row>
    <row r="551" spans="1:1">
      <c r="A551" s="1879"/>
    </row>
    <row r="552" spans="1:1">
      <c r="A552" s="1879"/>
    </row>
    <row r="553" spans="1:1">
      <c r="A553" s="1879"/>
    </row>
    <row r="554" spans="1:1">
      <c r="A554" s="1879"/>
    </row>
    <row r="555" spans="1:1">
      <c r="A555" s="1879"/>
    </row>
    <row r="556" spans="1:1">
      <c r="A556" s="1879"/>
    </row>
    <row r="557" spans="1:1">
      <c r="A557" s="1879"/>
    </row>
    <row r="558" spans="1:1">
      <c r="A558" s="1879"/>
    </row>
    <row r="559" spans="1:1">
      <c r="A559" s="1879"/>
    </row>
    <row r="560" spans="1:1">
      <c r="A560" s="1879"/>
    </row>
    <row r="561" spans="1:1">
      <c r="A561" s="1879"/>
    </row>
    <row r="562" spans="1:1">
      <c r="A562" s="1879"/>
    </row>
    <row r="563" spans="1:1">
      <c r="A563" s="1879"/>
    </row>
    <row r="564" spans="1:1">
      <c r="A564" s="1879"/>
    </row>
    <row r="565" spans="1:1">
      <c r="A565" s="1879"/>
    </row>
    <row r="566" spans="1:1">
      <c r="A566" s="1879"/>
    </row>
    <row r="567" spans="1:1">
      <c r="A567" s="1879"/>
    </row>
    <row r="568" spans="1:1">
      <c r="A568" s="1879"/>
    </row>
    <row r="569" spans="1:1">
      <c r="A569" s="1879"/>
    </row>
    <row r="570" spans="1:1">
      <c r="A570" s="1879"/>
    </row>
    <row r="571" spans="1:1">
      <c r="A571" s="1879"/>
    </row>
    <row r="572" spans="1:1">
      <c r="A572" s="1879"/>
    </row>
    <row r="573" spans="1:1">
      <c r="A573" s="1879"/>
    </row>
    <row r="574" spans="1:1">
      <c r="A574" s="1879"/>
    </row>
    <row r="575" spans="1:1">
      <c r="A575" s="1879"/>
    </row>
    <row r="576" spans="1:1">
      <c r="A576" s="1879"/>
    </row>
    <row r="577" spans="1:1">
      <c r="A577" s="1879"/>
    </row>
    <row r="578" spans="1:1">
      <c r="A578" s="1879"/>
    </row>
    <row r="579" spans="1:1">
      <c r="A579" s="1879"/>
    </row>
    <row r="580" spans="1:1">
      <c r="A580" s="1879"/>
    </row>
    <row r="581" spans="1:1">
      <c r="A581" s="1879"/>
    </row>
    <row r="582" spans="1:1">
      <c r="A582" s="1879"/>
    </row>
    <row r="583" spans="1:1">
      <c r="A583" s="1879"/>
    </row>
    <row r="584" spans="1:1">
      <c r="A584" s="1879"/>
    </row>
    <row r="585" spans="1:1">
      <c r="A585" s="1879"/>
    </row>
    <row r="586" spans="1:1">
      <c r="A586" s="1879"/>
    </row>
    <row r="587" spans="1:1">
      <c r="A587" s="1879"/>
    </row>
    <row r="588" spans="1:1">
      <c r="A588" s="1879"/>
    </row>
    <row r="589" spans="1:1">
      <c r="A589" s="1879"/>
    </row>
    <row r="590" spans="1:1">
      <c r="A590" s="1879"/>
    </row>
    <row r="591" spans="1:1">
      <c r="A591" s="1879"/>
    </row>
    <row r="592" spans="1:1">
      <c r="A592" s="1879"/>
    </row>
    <row r="593" spans="1:1">
      <c r="A593" s="1879"/>
    </row>
    <row r="594" spans="1:1">
      <c r="A594" s="1879"/>
    </row>
    <row r="595" spans="1:1">
      <c r="A595" s="1879"/>
    </row>
    <row r="596" spans="1:1">
      <c r="A596" s="1879"/>
    </row>
    <row r="597" spans="1:1">
      <c r="A597" s="1879"/>
    </row>
    <row r="598" spans="1:1">
      <c r="A598" s="1879"/>
    </row>
    <row r="599" spans="1:1">
      <c r="A599" s="1879"/>
    </row>
    <row r="600" spans="1:1">
      <c r="A600" s="1879"/>
    </row>
    <row r="601" spans="1:1">
      <c r="A601" s="1879"/>
    </row>
    <row r="602" spans="1:1">
      <c r="A602" s="1879"/>
    </row>
    <row r="603" spans="1:1">
      <c r="A603" s="1879"/>
    </row>
    <row r="604" spans="1:1">
      <c r="A604" s="1879"/>
    </row>
    <row r="605" spans="1:1">
      <c r="A605" s="1879"/>
    </row>
    <row r="606" spans="1:1">
      <c r="A606" s="1879"/>
    </row>
    <row r="607" spans="1:1">
      <c r="A607" s="1879"/>
    </row>
    <row r="608" spans="1:1">
      <c r="A608" s="1879"/>
    </row>
    <row r="609" spans="1:1">
      <c r="A609" s="1879"/>
    </row>
    <row r="610" spans="1:1">
      <c r="A610" s="1879"/>
    </row>
    <row r="611" spans="1:1">
      <c r="A611" s="1879"/>
    </row>
    <row r="612" spans="1:1">
      <c r="A612" s="1879"/>
    </row>
    <row r="613" spans="1:1">
      <c r="A613" s="1879"/>
    </row>
    <row r="614" spans="1:1">
      <c r="A614" s="1879"/>
    </row>
    <row r="615" spans="1:1">
      <c r="A615" s="1879"/>
    </row>
    <row r="616" spans="1:1">
      <c r="A616" s="1879"/>
    </row>
    <row r="617" spans="1:1">
      <c r="A617" s="1879"/>
    </row>
    <row r="618" spans="1:1">
      <c r="A618" s="1879"/>
    </row>
    <row r="619" spans="1:1">
      <c r="A619" s="1879"/>
    </row>
    <row r="620" spans="1:1">
      <c r="A620" s="1879"/>
    </row>
    <row r="621" spans="1:1">
      <c r="A621" s="1879"/>
    </row>
    <row r="622" spans="1:1">
      <c r="A622" s="1879"/>
    </row>
    <row r="623" spans="1:1">
      <c r="A623" s="1879"/>
    </row>
    <row r="624" spans="1:1">
      <c r="A624" s="1879"/>
    </row>
    <row r="625" spans="1:1">
      <c r="A625" s="1879"/>
    </row>
    <row r="626" spans="1:1">
      <c r="A626" s="1879"/>
    </row>
    <row r="627" spans="1:1">
      <c r="A627" s="1879"/>
    </row>
    <row r="628" spans="1:1">
      <c r="A628" s="1879"/>
    </row>
    <row r="629" spans="1:1">
      <c r="A629" s="1879"/>
    </row>
    <row r="630" spans="1:1">
      <c r="A630" s="1879"/>
    </row>
    <row r="631" spans="1:1">
      <c r="A631" s="1879"/>
    </row>
    <row r="632" spans="1:1">
      <c r="A632" s="1879"/>
    </row>
    <row r="633" spans="1:1">
      <c r="A633" s="1879"/>
    </row>
    <row r="634" spans="1:1">
      <c r="A634" s="1879"/>
    </row>
    <row r="635" spans="1:1">
      <c r="A635" s="1879"/>
    </row>
    <row r="636" spans="1:1">
      <c r="A636" s="1879"/>
    </row>
    <row r="637" spans="1:1">
      <c r="A637" s="1879"/>
    </row>
    <row r="638" spans="1:1">
      <c r="A638" s="1879"/>
    </row>
    <row r="639" spans="1:1">
      <c r="A639" s="1879"/>
    </row>
    <row r="640" spans="1:1">
      <c r="A640" s="1879"/>
    </row>
    <row r="641" spans="1:1">
      <c r="A641" s="1879"/>
    </row>
    <row r="642" spans="1:1">
      <c r="A642" s="1879"/>
    </row>
    <row r="643" spans="1:1">
      <c r="A643" s="1879"/>
    </row>
    <row r="644" spans="1:1">
      <c r="A644" s="1879"/>
    </row>
    <row r="645" spans="1:1">
      <c r="A645" s="1879"/>
    </row>
    <row r="646" spans="1:1">
      <c r="A646" s="1879"/>
    </row>
    <row r="647" spans="1:1">
      <c r="A647" s="1879"/>
    </row>
    <row r="648" spans="1:1">
      <c r="A648" s="1879"/>
    </row>
    <row r="649" spans="1:1">
      <c r="A649" s="1879"/>
    </row>
    <row r="650" spans="1:1">
      <c r="A650" s="1879"/>
    </row>
    <row r="651" spans="1:1">
      <c r="A651" s="1879"/>
    </row>
    <row r="652" spans="1:1">
      <c r="A652" s="1879"/>
    </row>
    <row r="653" spans="1:1">
      <c r="A653" s="1879"/>
    </row>
    <row r="654" spans="1:1">
      <c r="A654" s="1879"/>
    </row>
    <row r="655" spans="1:1">
      <c r="A655" s="1879"/>
    </row>
    <row r="656" spans="1:1">
      <c r="A656" s="1879"/>
    </row>
    <row r="657" spans="1:1">
      <c r="A657" s="1879"/>
    </row>
    <row r="658" spans="1:1">
      <c r="A658" s="1879"/>
    </row>
    <row r="659" spans="1:1">
      <c r="A659" s="1879"/>
    </row>
    <row r="660" spans="1:1">
      <c r="A660" s="1879"/>
    </row>
    <row r="661" spans="1:1">
      <c r="A661" s="1879"/>
    </row>
    <row r="662" spans="1:1">
      <c r="A662" s="1879"/>
    </row>
    <row r="663" spans="1:1">
      <c r="A663" s="1879"/>
    </row>
    <row r="664" spans="1:1">
      <c r="A664" s="1879"/>
    </row>
    <row r="665" spans="1:1">
      <c r="A665" s="1879"/>
    </row>
    <row r="666" spans="1:1">
      <c r="A666" s="1879"/>
    </row>
    <row r="667" spans="1:1">
      <c r="A667" s="1879"/>
    </row>
    <row r="668" spans="1:1">
      <c r="A668" s="1879"/>
    </row>
    <row r="669" spans="1:1">
      <c r="A669" s="1879"/>
    </row>
    <row r="670" spans="1:1">
      <c r="A670" s="1879"/>
    </row>
    <row r="671" spans="1:1">
      <c r="A671" s="1879"/>
    </row>
    <row r="672" spans="1:1">
      <c r="A672" s="1879"/>
    </row>
    <row r="673" spans="1:1">
      <c r="A673" s="1879"/>
    </row>
    <row r="674" spans="1:1">
      <c r="A674" s="1879"/>
    </row>
    <row r="675" spans="1:1">
      <c r="A675" s="1879"/>
    </row>
    <row r="676" spans="1:1">
      <c r="A676" s="1879"/>
    </row>
    <row r="677" spans="1:1">
      <c r="A677" s="1879"/>
    </row>
    <row r="678" spans="1:1">
      <c r="A678" s="1879"/>
    </row>
    <row r="679" spans="1:1">
      <c r="A679" s="1879"/>
    </row>
    <row r="680" spans="1:1">
      <c r="A680" s="1879"/>
    </row>
    <row r="681" spans="1:1">
      <c r="A681" s="1879"/>
    </row>
    <row r="682" spans="1:1">
      <c r="A682" s="1879"/>
    </row>
    <row r="683" spans="1:1">
      <c r="A683" s="1879"/>
    </row>
    <row r="684" spans="1:1">
      <c r="A684" s="1879"/>
    </row>
    <row r="685" spans="1:1">
      <c r="A685" s="1879"/>
    </row>
    <row r="686" spans="1:1">
      <c r="A686" s="1879"/>
    </row>
    <row r="687" spans="1:1">
      <c r="A687" s="1879"/>
    </row>
    <row r="688" spans="1:1">
      <c r="A688" s="1879"/>
    </row>
    <row r="689" spans="1:1">
      <c r="A689" s="1879"/>
    </row>
    <row r="690" spans="1:1">
      <c r="A690" s="1879"/>
    </row>
    <row r="691" spans="1:1">
      <c r="A691" s="1879"/>
    </row>
    <row r="692" spans="1:1">
      <c r="A692" s="1879"/>
    </row>
    <row r="693" spans="1:1">
      <c r="A693" s="1879"/>
    </row>
    <row r="694" spans="1:1">
      <c r="A694" s="1879"/>
    </row>
    <row r="695" spans="1:1">
      <c r="A695" s="1879"/>
    </row>
    <row r="696" spans="1:1">
      <c r="A696" s="1879"/>
    </row>
    <row r="697" spans="1:1">
      <c r="A697" s="1879"/>
    </row>
    <row r="698" spans="1:1">
      <c r="A698" s="1879"/>
    </row>
    <row r="699" spans="1:1">
      <c r="A699" s="1879"/>
    </row>
    <row r="700" spans="1:1">
      <c r="A700" s="1879"/>
    </row>
    <row r="701" spans="1:1">
      <c r="A701" s="1879"/>
    </row>
    <row r="702" spans="1:1">
      <c r="A702" s="1879"/>
    </row>
    <row r="703" spans="1:1">
      <c r="A703" s="1879"/>
    </row>
    <row r="704" spans="1:1">
      <c r="A704" s="1879"/>
    </row>
    <row r="705" spans="1:1">
      <c r="A705" s="1879"/>
    </row>
    <row r="706" spans="1:1">
      <c r="A706" s="1879"/>
    </row>
    <row r="707" spans="1:1">
      <c r="A707" s="1879"/>
    </row>
    <row r="708" spans="1:1">
      <c r="A708" s="1879"/>
    </row>
    <row r="709" spans="1:1">
      <c r="A709" s="1879"/>
    </row>
    <row r="710" spans="1:1">
      <c r="A710" s="1879"/>
    </row>
    <row r="711" spans="1:1">
      <c r="A711" s="1879"/>
    </row>
    <row r="712" spans="1:1">
      <c r="A712" s="1879"/>
    </row>
    <row r="713" spans="1:1">
      <c r="A713" s="1879"/>
    </row>
    <row r="714" spans="1:1">
      <c r="A714" s="1879"/>
    </row>
    <row r="715" spans="1:1">
      <c r="A715" s="1879"/>
    </row>
    <row r="716" spans="1:1">
      <c r="A716" s="1879"/>
    </row>
    <row r="717" spans="1:1">
      <c r="A717" s="1879"/>
    </row>
    <row r="718" spans="1:1">
      <c r="A718" s="1879"/>
    </row>
    <row r="719" spans="1:1">
      <c r="A719" s="1879"/>
    </row>
    <row r="720" spans="1:1">
      <c r="A720" s="1879"/>
    </row>
    <row r="721" spans="1:1">
      <c r="A721" s="1879"/>
    </row>
    <row r="722" spans="1:1">
      <c r="A722" s="1879"/>
    </row>
    <row r="723" spans="1:1">
      <c r="A723" s="1879"/>
    </row>
    <row r="724" spans="1:1">
      <c r="A724" s="1879"/>
    </row>
    <row r="725" spans="1:1">
      <c r="A725" s="1879"/>
    </row>
    <row r="726" spans="1:1">
      <c r="A726" s="1879"/>
    </row>
    <row r="727" spans="1:1">
      <c r="A727" s="1879"/>
    </row>
    <row r="728" spans="1:1">
      <c r="A728" s="1879"/>
    </row>
    <row r="729" spans="1:1">
      <c r="A729" s="1879"/>
    </row>
    <row r="730" spans="1:1">
      <c r="A730" s="1879"/>
    </row>
    <row r="731" spans="1:1">
      <c r="A731" s="1879"/>
    </row>
    <row r="732" spans="1:1">
      <c r="A732" s="1879"/>
    </row>
    <row r="733" spans="1:1">
      <c r="A733" s="1879"/>
    </row>
    <row r="734" spans="1:1">
      <c r="A734" s="1879"/>
    </row>
    <row r="735" spans="1:1">
      <c r="A735" s="1879"/>
    </row>
    <row r="736" spans="1:1">
      <c r="A736" s="1879"/>
    </row>
    <row r="737" spans="1:1">
      <c r="A737" s="1879"/>
    </row>
    <row r="738" spans="1:1">
      <c r="A738" s="1879"/>
    </row>
    <row r="739" spans="1:1">
      <c r="A739" s="1879"/>
    </row>
    <row r="740" spans="1:1">
      <c r="A740" s="1879"/>
    </row>
    <row r="741" spans="1:1">
      <c r="A741" s="1879"/>
    </row>
    <row r="742" spans="1:1">
      <c r="A742" s="1879"/>
    </row>
    <row r="743" spans="1:1">
      <c r="A743" s="1879"/>
    </row>
    <row r="744" spans="1:1">
      <c r="A744" s="1879"/>
    </row>
    <row r="745" spans="1:1">
      <c r="A745" s="1879"/>
    </row>
    <row r="746" spans="1:1">
      <c r="A746" s="1879"/>
    </row>
    <row r="747" spans="1:1">
      <c r="A747" s="1879"/>
    </row>
    <row r="748" spans="1:1">
      <c r="A748" s="1879"/>
    </row>
    <row r="749" spans="1:1">
      <c r="A749" s="1879"/>
    </row>
    <row r="750" spans="1:1">
      <c r="A750" s="1879"/>
    </row>
    <row r="751" spans="1:1">
      <c r="A751" s="1879"/>
    </row>
    <row r="752" spans="1:1">
      <c r="A752" s="1879"/>
    </row>
    <row r="753" spans="1:1">
      <c r="A753" s="1879"/>
    </row>
    <row r="754" spans="1:1">
      <c r="A754" s="1879"/>
    </row>
    <row r="755" spans="1:1">
      <c r="A755" s="1879"/>
    </row>
    <row r="756" spans="1:1">
      <c r="A756" s="1879"/>
    </row>
    <row r="757" spans="1:1">
      <c r="A757" s="1879"/>
    </row>
    <row r="758" spans="1:1">
      <c r="A758" s="1879"/>
    </row>
    <row r="759" spans="1:1">
      <c r="A759" s="1879"/>
    </row>
    <row r="760" spans="1:1">
      <c r="A760" s="1879"/>
    </row>
    <row r="761" spans="1:1">
      <c r="A761" s="1879"/>
    </row>
    <row r="762" spans="1:1">
      <c r="A762" s="1879"/>
    </row>
    <row r="763" spans="1:1">
      <c r="A763" s="1879"/>
    </row>
    <row r="764" spans="1:1">
      <c r="A764" s="1879"/>
    </row>
    <row r="765" spans="1:1">
      <c r="A765" s="1879"/>
    </row>
    <row r="766" spans="1:1">
      <c r="A766" s="1879"/>
    </row>
    <row r="767" spans="1:1">
      <c r="A767" s="1879"/>
    </row>
    <row r="768" spans="1:1">
      <c r="A768" s="1879"/>
    </row>
    <row r="769" spans="1:1">
      <c r="A769" s="1879"/>
    </row>
    <row r="770" spans="1:1">
      <c r="A770" s="1879"/>
    </row>
    <row r="771" spans="1:1">
      <c r="A771" s="1879"/>
    </row>
    <row r="772" spans="1:1">
      <c r="A772" s="1879"/>
    </row>
    <row r="773" spans="1:1">
      <c r="A773" s="1879"/>
    </row>
    <row r="774" spans="1:1">
      <c r="A774" s="1879"/>
    </row>
    <row r="775" spans="1:1">
      <c r="A775" s="1879"/>
    </row>
    <row r="776" spans="1:1">
      <c r="A776" s="1879"/>
    </row>
    <row r="777" spans="1:1">
      <c r="A777" s="1879"/>
    </row>
    <row r="778" spans="1:1">
      <c r="A778" s="1879"/>
    </row>
    <row r="779" spans="1:1">
      <c r="A779" s="1879"/>
    </row>
    <row r="780" spans="1:1">
      <c r="A780" s="1879"/>
    </row>
    <row r="781" spans="1:1">
      <c r="A781" s="1879"/>
    </row>
    <row r="782" spans="1:1">
      <c r="A782" s="1879"/>
    </row>
    <row r="783" spans="1:1">
      <c r="A783" s="1879"/>
    </row>
    <row r="784" spans="1:1">
      <c r="A784" s="1879"/>
    </row>
    <row r="785" spans="1:1">
      <c r="A785" s="1879"/>
    </row>
    <row r="786" spans="1:1">
      <c r="A786" s="1879"/>
    </row>
    <row r="787" spans="1:1">
      <c r="A787" s="1879"/>
    </row>
    <row r="788" spans="1:1">
      <c r="A788" s="1879"/>
    </row>
    <row r="789" spans="1:1">
      <c r="A789" s="1879"/>
    </row>
    <row r="790" spans="1:1">
      <c r="A790" s="1879"/>
    </row>
    <row r="791" spans="1:1">
      <c r="A791" s="1879"/>
    </row>
    <row r="792" spans="1:1">
      <c r="A792" s="1879"/>
    </row>
    <row r="793" spans="1:1">
      <c r="A793" s="1879"/>
    </row>
    <row r="794" spans="1:1">
      <c r="A794" s="1879"/>
    </row>
    <row r="795" spans="1:1">
      <c r="A795" s="1879"/>
    </row>
    <row r="796" spans="1:1">
      <c r="A796" s="1879"/>
    </row>
    <row r="797" spans="1:1">
      <c r="A797" s="1879"/>
    </row>
    <row r="798" spans="1:1">
      <c r="A798" s="1879"/>
    </row>
    <row r="799" spans="1:1">
      <c r="A799" s="1879"/>
    </row>
    <row r="800" spans="1:1">
      <c r="A800" s="1879"/>
    </row>
    <row r="801" spans="1:1">
      <c r="A801" s="1879"/>
    </row>
    <row r="802" spans="1:1">
      <c r="A802" s="1879"/>
    </row>
    <row r="803" spans="1:1">
      <c r="A803" s="1879"/>
    </row>
    <row r="804" spans="1:1">
      <c r="A804" s="1879"/>
    </row>
    <row r="805" spans="1:1">
      <c r="A805" s="1879"/>
    </row>
    <row r="806" spans="1:1">
      <c r="A806" s="1879"/>
    </row>
    <row r="807" spans="1:1">
      <c r="A807" s="1879"/>
    </row>
    <row r="808" spans="1:1">
      <c r="A808" s="1879"/>
    </row>
    <row r="809" spans="1:1">
      <c r="A809" s="1879"/>
    </row>
    <row r="810" spans="1:1">
      <c r="A810" s="1879"/>
    </row>
    <row r="811" spans="1:1">
      <c r="A811" s="1879"/>
    </row>
    <row r="812" spans="1:1">
      <c r="A812" s="1879"/>
    </row>
    <row r="813" spans="1:1">
      <c r="A813" s="1879"/>
    </row>
    <row r="814" spans="1:1">
      <c r="A814" s="1879"/>
    </row>
    <row r="815" spans="1:1">
      <c r="A815" s="1879"/>
    </row>
    <row r="816" spans="1:1">
      <c r="A816" s="1879"/>
    </row>
    <row r="817" spans="1:1">
      <c r="A817" s="1879"/>
    </row>
    <row r="818" spans="1:1">
      <c r="A818" s="1879"/>
    </row>
    <row r="819" spans="1:1">
      <c r="A819" s="1879"/>
    </row>
    <row r="820" spans="1:1">
      <c r="A820" s="1879"/>
    </row>
    <row r="821" spans="1:1">
      <c r="A821" s="1879"/>
    </row>
    <row r="822" spans="1:1">
      <c r="A822" s="1879"/>
    </row>
    <row r="823" spans="1:1">
      <c r="A823" s="1879"/>
    </row>
    <row r="824" spans="1:1">
      <c r="A824" s="1879"/>
    </row>
    <row r="825" spans="1:1">
      <c r="A825" s="1879"/>
    </row>
    <row r="826" spans="1:1">
      <c r="A826" s="1879"/>
    </row>
    <row r="827" spans="1:1">
      <c r="A827" s="1879"/>
    </row>
    <row r="828" spans="1:1">
      <c r="A828" s="1879"/>
    </row>
    <row r="829" spans="1:1">
      <c r="A829" s="1879"/>
    </row>
    <row r="830" spans="1:1">
      <c r="A830" s="1879"/>
    </row>
    <row r="831" spans="1:1">
      <c r="A831" s="1879"/>
    </row>
    <row r="832" spans="1:1">
      <c r="A832" s="1879"/>
    </row>
    <row r="833" spans="1:1">
      <c r="A833" s="1879"/>
    </row>
    <row r="834" spans="1:1">
      <c r="A834" s="1879"/>
    </row>
    <row r="835" spans="1:1">
      <c r="A835" s="1879"/>
    </row>
    <row r="836" spans="1:1">
      <c r="A836" s="1879"/>
    </row>
    <row r="837" spans="1:1">
      <c r="A837" s="1879"/>
    </row>
    <row r="838" spans="1:1">
      <c r="A838" s="1879"/>
    </row>
    <row r="839" spans="1:1">
      <c r="A839" s="1879"/>
    </row>
    <row r="840" spans="1:1">
      <c r="A840" s="1879"/>
    </row>
    <row r="841" spans="1:1">
      <c r="A841" s="1879"/>
    </row>
    <row r="842" spans="1:1">
      <c r="A842" s="1879"/>
    </row>
    <row r="843" spans="1:1">
      <c r="A843" s="1879"/>
    </row>
    <row r="844" spans="1:1">
      <c r="A844" s="1879"/>
    </row>
    <row r="845" spans="1:1">
      <c r="A845" s="1879"/>
    </row>
    <row r="846" spans="1:1">
      <c r="A846" s="1879"/>
    </row>
    <row r="847" spans="1:1">
      <c r="A847" s="1879"/>
    </row>
    <row r="848" spans="1:1">
      <c r="A848" s="1879"/>
    </row>
    <row r="849" spans="1:1">
      <c r="A849" s="1879"/>
    </row>
    <row r="850" spans="1:1">
      <c r="A850" s="1879"/>
    </row>
    <row r="851" spans="1:1">
      <c r="A851" s="1879"/>
    </row>
    <row r="852" spans="1:1">
      <c r="A852" s="1879"/>
    </row>
    <row r="853" spans="1:1">
      <c r="A853" s="1879"/>
    </row>
    <row r="854" spans="1:1">
      <c r="A854" s="1879"/>
    </row>
    <row r="855" spans="1:1">
      <c r="A855" s="1879"/>
    </row>
    <row r="856" spans="1:1">
      <c r="A856" s="1879"/>
    </row>
    <row r="857" spans="1:1">
      <c r="A857" s="1879"/>
    </row>
    <row r="858" spans="1:1">
      <c r="A858" s="1879"/>
    </row>
    <row r="859" spans="1:1">
      <c r="A859" s="1879"/>
    </row>
    <row r="860" spans="1:1">
      <c r="A860" s="1879"/>
    </row>
    <row r="861" spans="1:1">
      <c r="A861" s="1879"/>
    </row>
    <row r="862" spans="1:1">
      <c r="A862" s="1879"/>
    </row>
    <row r="863" spans="1:1">
      <c r="A863" s="1879"/>
    </row>
    <row r="864" spans="1:1">
      <c r="A864" s="1879"/>
    </row>
    <row r="865" spans="1:1">
      <c r="A865" s="1879"/>
    </row>
    <row r="866" spans="1:1">
      <c r="A866" s="1879"/>
    </row>
    <row r="867" spans="1:1">
      <c r="A867" s="1879"/>
    </row>
    <row r="868" spans="1:1">
      <c r="A868" s="1879"/>
    </row>
    <row r="869" spans="1:1">
      <c r="A869" s="1879"/>
    </row>
    <row r="870" spans="1:1">
      <c r="A870" s="1879"/>
    </row>
    <row r="871" spans="1:1">
      <c r="A871" s="1879"/>
    </row>
    <row r="872" spans="1:1">
      <c r="A872" s="1879"/>
    </row>
    <row r="873" spans="1:1">
      <c r="A873" s="1879"/>
    </row>
    <row r="874" spans="1:1">
      <c r="A874" s="1879"/>
    </row>
    <row r="875" spans="1:1">
      <c r="A875" s="1879"/>
    </row>
    <row r="876" spans="1:1">
      <c r="A876" s="1879"/>
    </row>
    <row r="877" spans="1:1">
      <c r="A877" s="1879"/>
    </row>
    <row r="878" spans="1:1">
      <c r="A878" s="1879"/>
    </row>
    <row r="879" spans="1:1">
      <c r="A879" s="1879"/>
    </row>
    <row r="880" spans="1:1">
      <c r="A880" s="1879"/>
    </row>
    <row r="881" spans="1:1">
      <c r="A881" s="1879"/>
    </row>
    <row r="882" spans="1:1">
      <c r="A882" s="1879"/>
    </row>
    <row r="883" spans="1:1">
      <c r="A883" s="1879"/>
    </row>
    <row r="884" spans="1:1">
      <c r="A884" s="1879"/>
    </row>
    <row r="885" spans="1:1">
      <c r="A885" s="1879"/>
    </row>
    <row r="886" spans="1:1">
      <c r="A886" s="1879"/>
    </row>
    <row r="887" spans="1:1">
      <c r="A887" s="1879"/>
    </row>
    <row r="888" spans="1:1">
      <c r="A888" s="1879"/>
    </row>
    <row r="889" spans="1:1">
      <c r="A889" s="1879"/>
    </row>
    <row r="890" spans="1:1">
      <c r="A890" s="1879"/>
    </row>
    <row r="891" spans="1:1">
      <c r="A891" s="1879"/>
    </row>
    <row r="892" spans="1:1">
      <c r="A892" s="1879"/>
    </row>
    <row r="893" spans="1:1">
      <c r="A893" s="1879"/>
    </row>
    <row r="894" spans="1:1">
      <c r="A894" s="1879"/>
    </row>
    <row r="895" spans="1:1">
      <c r="A895" s="1879"/>
    </row>
    <row r="896" spans="1:1">
      <c r="A896" s="1879"/>
    </row>
    <row r="897" spans="1:1">
      <c r="A897" s="1879"/>
    </row>
    <row r="898" spans="1:1">
      <c r="A898" s="1879"/>
    </row>
    <row r="899" spans="1:1">
      <c r="A899" s="1879"/>
    </row>
    <row r="900" spans="1:1">
      <c r="A900" s="1879"/>
    </row>
    <row r="901" spans="1:1">
      <c r="A901" s="1879"/>
    </row>
    <row r="902" spans="1:1">
      <c r="A902" s="1879"/>
    </row>
    <row r="903" spans="1:1">
      <c r="A903" s="1879"/>
    </row>
    <row r="904" spans="1:1">
      <c r="A904" s="1879"/>
    </row>
    <row r="905" spans="1:1">
      <c r="A905" s="1879"/>
    </row>
    <row r="906" spans="1:1">
      <c r="A906" s="1879"/>
    </row>
    <row r="907" spans="1:1">
      <c r="A907" s="1879"/>
    </row>
    <row r="908" spans="1:1">
      <c r="A908" s="1879"/>
    </row>
    <row r="909" spans="1:1">
      <c r="A909" s="1879"/>
    </row>
    <row r="910" spans="1:1">
      <c r="A910" s="1879"/>
    </row>
    <row r="911" spans="1:1">
      <c r="A911" s="1879"/>
    </row>
    <row r="912" spans="1:1">
      <c r="A912" s="1879"/>
    </row>
    <row r="913" spans="1:1">
      <c r="A913" s="1879"/>
    </row>
    <row r="914" spans="1:1">
      <c r="A914" s="1879"/>
    </row>
    <row r="915" spans="1:1">
      <c r="A915" s="1879"/>
    </row>
    <row r="916" spans="1:1">
      <c r="A916" s="1879"/>
    </row>
    <row r="917" spans="1:1">
      <c r="A917" s="1879"/>
    </row>
    <row r="918" spans="1:1">
      <c r="A918" s="1879"/>
    </row>
    <row r="919" spans="1:1">
      <c r="A919" s="1879"/>
    </row>
    <row r="920" spans="1:1">
      <c r="A920" s="1879"/>
    </row>
    <row r="921" spans="1:1">
      <c r="A921" s="1879"/>
    </row>
    <row r="922" spans="1:1">
      <c r="A922" s="1879"/>
    </row>
    <row r="923" spans="1:1">
      <c r="A923" s="1879"/>
    </row>
    <row r="924" spans="1:1">
      <c r="A924" s="1879"/>
    </row>
    <row r="925" spans="1:1">
      <c r="A925" s="1879"/>
    </row>
    <row r="926" spans="1:1">
      <c r="A926" s="1879"/>
    </row>
    <row r="927" spans="1:1">
      <c r="A927" s="1879"/>
    </row>
    <row r="928" spans="1:1">
      <c r="A928" s="1879"/>
    </row>
    <row r="929" spans="1:1">
      <c r="A929" s="1879"/>
    </row>
    <row r="930" spans="1:1">
      <c r="A930" s="1879"/>
    </row>
    <row r="931" spans="1:1">
      <c r="A931" s="1879"/>
    </row>
    <row r="932" spans="1:1">
      <c r="A932" s="1879"/>
    </row>
    <row r="933" spans="1:1">
      <c r="A933" s="1879"/>
    </row>
    <row r="934" spans="1:1">
      <c r="A934" s="1879"/>
    </row>
    <row r="935" spans="1:1">
      <c r="A935" s="1879"/>
    </row>
    <row r="936" spans="1:1">
      <c r="A936" s="1879"/>
    </row>
    <row r="937" spans="1:1">
      <c r="A937" s="1879"/>
    </row>
    <row r="938" spans="1:1">
      <c r="A938" s="1879"/>
    </row>
    <row r="939" spans="1:1">
      <c r="A939" s="1879"/>
    </row>
    <row r="940" spans="1:1">
      <c r="A940" s="1879"/>
    </row>
    <row r="941" spans="1:1">
      <c r="A941" s="1879"/>
    </row>
    <row r="942" spans="1:1">
      <c r="A942" s="1879"/>
    </row>
    <row r="943" spans="1:1">
      <c r="A943" s="1879"/>
    </row>
    <row r="944" spans="1:1">
      <c r="A944" s="1879"/>
    </row>
    <row r="945" spans="1:1">
      <c r="A945" s="1879"/>
    </row>
    <row r="946" spans="1:1">
      <c r="A946" s="1879"/>
    </row>
    <row r="947" spans="1:1">
      <c r="A947" s="1879"/>
    </row>
    <row r="948" spans="1:1">
      <c r="A948" s="1879"/>
    </row>
    <row r="949" spans="1:1">
      <c r="A949" s="1879"/>
    </row>
    <row r="950" spans="1:1">
      <c r="A950" s="1879"/>
    </row>
    <row r="951" spans="1:1">
      <c r="A951" s="1879"/>
    </row>
    <row r="952" spans="1:1">
      <c r="A952" s="1879"/>
    </row>
    <row r="953" spans="1:1">
      <c r="A953" s="1879"/>
    </row>
    <row r="954" spans="1:1">
      <c r="A954" s="1879"/>
    </row>
    <row r="955" spans="1:1">
      <c r="A955" s="1879"/>
    </row>
    <row r="956" spans="1:1">
      <c r="A956" s="1879"/>
    </row>
    <row r="957" spans="1:1">
      <c r="A957" s="1879"/>
    </row>
    <row r="958" spans="1:1">
      <c r="A958" s="1879"/>
    </row>
    <row r="959" spans="1:1">
      <c r="A959" s="1879"/>
    </row>
    <row r="960" spans="1:1">
      <c r="A960" s="1879"/>
    </row>
    <row r="961" spans="1:1">
      <c r="A961" s="1879"/>
    </row>
    <row r="962" spans="1:1">
      <c r="A962" s="1879"/>
    </row>
    <row r="963" spans="1:1">
      <c r="A963" s="1879"/>
    </row>
    <row r="964" spans="1:1">
      <c r="A964" s="1879"/>
    </row>
    <row r="965" spans="1:1">
      <c r="A965" s="1879"/>
    </row>
    <row r="966" spans="1:1">
      <c r="A966" s="1879"/>
    </row>
    <row r="967" spans="1:1">
      <c r="A967" s="1879"/>
    </row>
    <row r="968" spans="1:1">
      <c r="A968" s="1879"/>
    </row>
    <row r="969" spans="1:1">
      <c r="A969" s="1879"/>
    </row>
    <row r="970" spans="1:1">
      <c r="A970" s="1879"/>
    </row>
    <row r="971" spans="1:1">
      <c r="A971" s="1879"/>
    </row>
    <row r="972" spans="1:1">
      <c r="A972" s="1879"/>
    </row>
    <row r="973" spans="1:1">
      <c r="A973" s="1879"/>
    </row>
    <row r="974" spans="1:1">
      <c r="A974" s="1879"/>
    </row>
    <row r="975" spans="1:1">
      <c r="A975" s="1879"/>
    </row>
    <row r="976" spans="1:1">
      <c r="A976" s="1879"/>
    </row>
    <row r="977" spans="1:1">
      <c r="A977" s="1879"/>
    </row>
    <row r="978" spans="1:1">
      <c r="A978" s="1879"/>
    </row>
    <row r="979" spans="1:1">
      <c r="A979" s="1879"/>
    </row>
    <row r="980" spans="1:1">
      <c r="A980" s="1879"/>
    </row>
    <row r="981" spans="1:1">
      <c r="A981" s="1879"/>
    </row>
    <row r="982" spans="1:1">
      <c r="A982" s="1879"/>
    </row>
    <row r="983" spans="1:1">
      <c r="A983" s="1879"/>
    </row>
    <row r="984" spans="1:1">
      <c r="A984" s="1879"/>
    </row>
    <row r="985" spans="1:1">
      <c r="A985" s="1879"/>
    </row>
    <row r="986" spans="1:1">
      <c r="A986" s="1879"/>
    </row>
    <row r="987" spans="1:1">
      <c r="A987" s="1879"/>
    </row>
    <row r="988" spans="1:1">
      <c r="A988" s="1879"/>
    </row>
    <row r="989" spans="1:1">
      <c r="A989" s="1879"/>
    </row>
    <row r="990" spans="1:1">
      <c r="A990" s="1879"/>
    </row>
    <row r="991" spans="1:1">
      <c r="A991" s="1879"/>
    </row>
    <row r="992" spans="1:1">
      <c r="A992" s="1879"/>
    </row>
    <row r="993" spans="1:1">
      <c r="A993" s="1879"/>
    </row>
    <row r="994" spans="1:1">
      <c r="A994" s="1879"/>
    </row>
    <row r="995" spans="1:1">
      <c r="A995" s="1879"/>
    </row>
    <row r="996" spans="1:1">
      <c r="A996" s="1879"/>
    </row>
    <row r="997" spans="1:1">
      <c r="A997" s="1879"/>
    </row>
    <row r="998" spans="1:1">
      <c r="A998" s="1879"/>
    </row>
    <row r="999" spans="1:1">
      <c r="A999" s="1879"/>
    </row>
    <row r="1000" spans="1:1">
      <c r="A1000" s="1879"/>
    </row>
    <row r="1001" spans="1:1">
      <c r="A1001" s="1879"/>
    </row>
    <row r="1002" spans="1:1">
      <c r="A1002" s="1879"/>
    </row>
    <row r="1003" spans="1:1">
      <c r="A1003" s="1879"/>
    </row>
    <row r="1004" spans="1:1">
      <c r="A1004" s="1879"/>
    </row>
    <row r="1005" spans="1:1">
      <c r="A1005" s="1879"/>
    </row>
    <row r="1006" spans="1:1">
      <c r="A1006" s="1879"/>
    </row>
    <row r="1007" spans="1:1">
      <c r="A1007" s="1879"/>
    </row>
    <row r="1008" spans="1:1">
      <c r="A1008" s="1879"/>
    </row>
    <row r="1009" spans="1:1">
      <c r="A1009" s="1879"/>
    </row>
    <row r="1010" spans="1:1">
      <c r="A1010" s="1879"/>
    </row>
    <row r="1011" spans="1:1">
      <c r="A1011" s="1879"/>
    </row>
    <row r="1012" spans="1:1">
      <c r="A1012" s="1879"/>
    </row>
    <row r="1013" spans="1:1">
      <c r="A1013" s="1879"/>
    </row>
    <row r="1014" spans="1:1">
      <c r="A1014" s="1879"/>
    </row>
    <row r="1015" spans="1:1">
      <c r="A1015" s="1879"/>
    </row>
    <row r="1016" spans="1:1">
      <c r="A1016" s="1879"/>
    </row>
    <row r="1017" spans="1:1">
      <c r="A1017" s="1879"/>
    </row>
    <row r="1018" spans="1:1">
      <c r="A1018" s="1879"/>
    </row>
    <row r="1019" spans="1:1">
      <c r="A1019" s="1879"/>
    </row>
    <row r="1020" spans="1:1">
      <c r="A1020" s="1879"/>
    </row>
    <row r="1021" spans="1:1">
      <c r="A1021" s="1879"/>
    </row>
    <row r="1022" spans="1:1">
      <c r="A1022" s="1879"/>
    </row>
    <row r="1023" spans="1:1">
      <c r="A1023" s="1879"/>
    </row>
    <row r="1024" spans="1:1">
      <c r="A1024" s="1879"/>
    </row>
    <row r="1025" spans="1:1">
      <c r="A1025" s="1879"/>
    </row>
    <row r="1026" spans="1:1">
      <c r="A1026" s="1879"/>
    </row>
    <row r="1027" spans="1:1">
      <c r="A1027" s="1879"/>
    </row>
    <row r="1028" spans="1:1">
      <c r="A1028" s="1879"/>
    </row>
    <row r="1029" spans="1:1">
      <c r="A1029" s="1879"/>
    </row>
    <row r="1030" spans="1:1">
      <c r="A1030" s="1879"/>
    </row>
    <row r="1031" spans="1:1">
      <c r="A1031" s="1879"/>
    </row>
    <row r="1032" spans="1:1">
      <c r="A1032" s="1879"/>
    </row>
    <row r="1033" spans="1:1">
      <c r="A1033" s="1879"/>
    </row>
    <row r="1034" spans="1:1">
      <c r="A1034" s="1879"/>
    </row>
    <row r="1035" spans="1:1">
      <c r="A1035" s="1879"/>
    </row>
    <row r="1036" spans="1:1">
      <c r="A1036" s="1879"/>
    </row>
    <row r="1037" spans="1:1">
      <c r="A1037" s="1879"/>
    </row>
    <row r="1038" spans="1:1">
      <c r="A1038" s="1879"/>
    </row>
    <row r="1039" spans="1:1">
      <c r="A1039" s="1879"/>
    </row>
    <row r="1040" spans="1:1">
      <c r="A1040" s="1879"/>
    </row>
    <row r="1041" spans="1:1">
      <c r="A1041" s="1879"/>
    </row>
    <row r="1042" spans="1:1">
      <c r="A1042" s="1879"/>
    </row>
    <row r="1043" spans="1:1">
      <c r="A1043" s="1879"/>
    </row>
    <row r="1044" spans="1:1">
      <c r="A1044" s="1879"/>
    </row>
    <row r="1045" spans="1:1">
      <c r="A1045" s="1879"/>
    </row>
    <row r="1046" spans="1:1">
      <c r="A1046" s="1879"/>
    </row>
    <row r="1047" spans="1:1">
      <c r="A1047" s="1879"/>
    </row>
    <row r="1048" spans="1:1">
      <c r="A1048" s="1879"/>
    </row>
    <row r="1049" spans="1:1">
      <c r="A1049" s="1879"/>
    </row>
    <row r="1050" spans="1:1">
      <c r="A1050" s="1879"/>
    </row>
    <row r="1051" spans="1:1">
      <c r="A1051" s="1879"/>
    </row>
    <row r="1052" spans="1:1">
      <c r="A1052" s="1879"/>
    </row>
    <row r="1053" spans="1:1">
      <c r="A1053" s="1879"/>
    </row>
    <row r="1054" spans="1:1">
      <c r="A1054" s="1879"/>
    </row>
    <row r="1055" spans="1:1">
      <c r="A1055" s="1879"/>
    </row>
    <row r="1056" spans="1:1">
      <c r="A1056" s="1879"/>
    </row>
    <row r="1057" spans="1:1">
      <c r="A1057" s="1879"/>
    </row>
    <row r="1058" spans="1:1">
      <c r="A1058" s="1879"/>
    </row>
    <row r="1059" spans="1:1">
      <c r="A1059" s="1879"/>
    </row>
    <row r="1060" spans="1:1">
      <c r="A1060" s="1879"/>
    </row>
    <row r="1061" spans="1:1">
      <c r="A1061" s="1879"/>
    </row>
    <row r="1062" spans="1:1">
      <c r="A1062" s="1879"/>
    </row>
    <row r="1063" spans="1:1">
      <c r="A1063" s="1879"/>
    </row>
    <row r="1064" spans="1:1">
      <c r="A1064" s="1879"/>
    </row>
    <row r="1065" spans="1:1">
      <c r="A1065" s="1879"/>
    </row>
    <row r="1066" spans="1:1">
      <c r="A1066" s="1879"/>
    </row>
    <row r="1067" spans="1:1">
      <c r="A1067" s="1879"/>
    </row>
    <row r="1068" spans="1:1">
      <c r="A1068" s="1879"/>
    </row>
    <row r="1069" spans="1:1">
      <c r="A1069" s="1879"/>
    </row>
    <row r="1070" spans="1:1">
      <c r="A1070" s="1879"/>
    </row>
    <row r="1071" spans="1:1">
      <c r="A1071" s="1879"/>
    </row>
    <row r="1072" spans="1:1">
      <c r="A1072" s="1879"/>
    </row>
    <row r="1073" spans="1:1">
      <c r="A1073" s="1879"/>
    </row>
    <row r="1074" spans="1:1">
      <c r="A1074" s="1879"/>
    </row>
    <row r="1075" spans="1:1">
      <c r="A1075" s="1879"/>
    </row>
    <row r="1076" spans="1:1">
      <c r="A1076" s="1879"/>
    </row>
    <row r="1077" spans="1:1">
      <c r="A1077" s="1879"/>
    </row>
    <row r="1078" spans="1:1">
      <c r="A1078" s="1879"/>
    </row>
    <row r="1079" spans="1:1">
      <c r="A1079" s="1879"/>
    </row>
    <row r="1080" spans="1:1">
      <c r="A1080" s="1879"/>
    </row>
    <row r="1081" spans="1:1">
      <c r="A1081" s="1879"/>
    </row>
    <row r="1082" spans="1:1">
      <c r="A1082" s="1879"/>
    </row>
    <row r="1083" spans="1:1">
      <c r="A1083" s="1879"/>
    </row>
    <row r="1084" spans="1:1">
      <c r="A1084" s="1879"/>
    </row>
    <row r="1085" spans="1:1">
      <c r="A1085" s="1879"/>
    </row>
    <row r="1086" spans="1:1">
      <c r="A1086" s="1879"/>
    </row>
    <row r="1087" spans="1:1">
      <c r="A1087" s="1879"/>
    </row>
    <row r="1088" spans="1:1">
      <c r="A1088" s="1879"/>
    </row>
    <row r="1089" spans="1:1">
      <c r="A1089" s="1879"/>
    </row>
    <row r="1090" spans="1:1">
      <c r="A1090" s="1879"/>
    </row>
    <row r="1091" spans="1:1">
      <c r="A1091" s="1879"/>
    </row>
    <row r="1092" spans="1:1">
      <c r="A1092" s="1879"/>
    </row>
    <row r="1093" spans="1:1">
      <c r="A1093" s="1879"/>
    </row>
    <row r="1094" spans="1:1">
      <c r="A1094" s="1879"/>
    </row>
    <row r="1095" spans="1:1">
      <c r="A1095" s="1879"/>
    </row>
    <row r="1096" spans="1:1">
      <c r="A1096" s="1879"/>
    </row>
    <row r="1097" spans="1:1">
      <c r="A1097" s="1879"/>
    </row>
    <row r="1098" spans="1:1">
      <c r="A1098" s="1879"/>
    </row>
    <row r="1099" spans="1:1">
      <c r="A1099" s="1879"/>
    </row>
    <row r="1100" spans="1:1">
      <c r="A1100" s="1879"/>
    </row>
    <row r="1101" spans="1:1">
      <c r="A1101" s="1879"/>
    </row>
    <row r="1102" spans="1:1">
      <c r="A1102" s="1879"/>
    </row>
    <row r="1103" spans="1:1">
      <c r="A1103" s="1879"/>
    </row>
    <row r="1104" spans="1:1">
      <c r="A1104" s="1879"/>
    </row>
    <row r="1105" spans="1:1">
      <c r="A1105" s="1879"/>
    </row>
    <row r="1106" spans="1:1">
      <c r="A1106" s="1879"/>
    </row>
    <row r="1107" spans="1:1">
      <c r="A1107" s="1879"/>
    </row>
    <row r="1108" spans="1:1">
      <c r="A1108" s="1879"/>
    </row>
    <row r="1109" spans="1:1">
      <c r="A1109" s="1879"/>
    </row>
    <row r="1110" spans="1:1">
      <c r="A1110" s="1879"/>
    </row>
    <row r="1111" spans="1:1">
      <c r="A1111" s="1879"/>
    </row>
    <row r="1112" spans="1:1">
      <c r="A1112" s="1879"/>
    </row>
    <row r="1113" spans="1:1">
      <c r="A1113" s="1879"/>
    </row>
    <row r="1114" spans="1:1">
      <c r="A1114" s="1879"/>
    </row>
    <row r="1115" spans="1:1">
      <c r="A1115" s="1879"/>
    </row>
    <row r="1116" spans="1:1">
      <c r="A1116" s="1879"/>
    </row>
    <row r="1117" spans="1:1">
      <c r="A1117" s="1879"/>
    </row>
    <row r="1118" spans="1:1">
      <c r="A1118" s="1879"/>
    </row>
    <row r="1119" spans="1:1">
      <c r="A1119" s="1879"/>
    </row>
    <row r="1120" spans="1:1">
      <c r="A1120" s="1879"/>
    </row>
    <row r="1121" spans="1:1">
      <c r="A1121" s="1879"/>
    </row>
    <row r="1122" spans="1:1">
      <c r="A1122" s="1879"/>
    </row>
    <row r="1123" spans="1:1">
      <c r="A1123" s="1879"/>
    </row>
    <row r="1124" spans="1:1">
      <c r="A1124" s="1879"/>
    </row>
    <row r="1125" spans="1:1">
      <c r="A1125" s="1879"/>
    </row>
    <row r="1126" spans="1:1">
      <c r="A1126" s="1879"/>
    </row>
    <row r="1127" spans="1:1">
      <c r="A1127" s="1879"/>
    </row>
    <row r="1128" spans="1:1">
      <c r="A1128" s="1879"/>
    </row>
    <row r="1129" spans="1:1">
      <c r="A1129" s="1879"/>
    </row>
    <row r="1130" spans="1:1">
      <c r="A1130" s="1879"/>
    </row>
    <row r="1131" spans="1:1">
      <c r="A1131" s="1879"/>
    </row>
    <row r="1132" spans="1:1">
      <c r="A1132" s="1879"/>
    </row>
    <row r="1133" spans="1:1">
      <c r="A1133" s="1879"/>
    </row>
    <row r="1134" spans="1:1">
      <c r="A1134" s="1879"/>
    </row>
    <row r="1135" spans="1:1">
      <c r="A1135" s="1879"/>
    </row>
    <row r="1136" spans="1:1">
      <c r="A1136" s="1879"/>
    </row>
    <row r="1137" spans="1:1">
      <c r="A1137" s="1879"/>
    </row>
    <row r="1138" spans="1:1">
      <c r="A1138" s="1879"/>
    </row>
    <row r="1139" spans="1:1">
      <c r="A1139" s="1879"/>
    </row>
    <row r="1140" spans="1:1">
      <c r="A1140" s="1879"/>
    </row>
    <row r="1141" spans="1:1">
      <c r="A1141" s="1879"/>
    </row>
    <row r="1142" spans="1:1">
      <c r="A1142" s="1879"/>
    </row>
    <row r="1143" spans="1:1">
      <c r="A1143" s="1879"/>
    </row>
    <row r="1144" spans="1:1">
      <c r="A1144" s="1879"/>
    </row>
    <row r="1145" spans="1:1">
      <c r="A1145" s="1879"/>
    </row>
    <row r="1146" spans="1:1">
      <c r="A1146" s="1879"/>
    </row>
    <row r="1147" spans="1:1">
      <c r="A1147" s="1879"/>
    </row>
    <row r="1148" spans="1:1">
      <c r="A1148" s="1879"/>
    </row>
    <row r="1149" spans="1:1">
      <c r="A1149" s="1879"/>
    </row>
    <row r="1150" spans="1:1">
      <c r="A1150" s="1879"/>
    </row>
    <row r="1151" spans="1:1">
      <c r="A1151" s="1879"/>
    </row>
    <row r="1152" spans="1:1">
      <c r="A1152" s="1879"/>
    </row>
    <row r="1153" spans="1:1">
      <c r="A1153" s="1879"/>
    </row>
    <row r="1154" spans="1:1">
      <c r="A1154" s="1879"/>
    </row>
    <row r="1155" spans="1:1">
      <c r="A1155" s="1879"/>
    </row>
    <row r="1156" spans="1:1">
      <c r="A1156" s="1879"/>
    </row>
    <row r="1157" spans="1:1">
      <c r="A1157" s="1879"/>
    </row>
    <row r="1158" spans="1:1">
      <c r="A1158" s="1879"/>
    </row>
    <row r="1159" spans="1:1">
      <c r="A1159" s="1879"/>
    </row>
    <row r="1160" spans="1:1">
      <c r="A1160" s="1879"/>
    </row>
    <row r="1161" spans="1:1">
      <c r="A1161" s="1879"/>
    </row>
    <row r="1162" spans="1:1">
      <c r="A1162" s="1879"/>
    </row>
    <row r="1163" spans="1:1">
      <c r="A1163" s="1879"/>
    </row>
    <row r="1164" spans="1:1">
      <c r="A1164" s="1879"/>
    </row>
    <row r="1165" spans="1:1">
      <c r="A1165" s="1879"/>
    </row>
    <row r="1166" spans="1:1">
      <c r="A1166" s="1879"/>
    </row>
    <row r="1167" spans="1:1">
      <c r="A1167" s="1879"/>
    </row>
    <row r="1168" spans="1:1">
      <c r="A1168" s="1879"/>
    </row>
    <row r="1169" spans="1:1">
      <c r="A1169" s="1879"/>
    </row>
    <row r="1170" spans="1:1">
      <c r="A1170" s="1879"/>
    </row>
    <row r="1171" spans="1:1">
      <c r="A1171" s="1879"/>
    </row>
    <row r="1172" spans="1:1">
      <c r="A1172" s="1879"/>
    </row>
    <row r="1173" spans="1:1">
      <c r="A1173" s="1879"/>
    </row>
    <row r="1174" spans="1:1">
      <c r="A1174" s="1879"/>
    </row>
    <row r="1175" spans="1:1">
      <c r="A1175" s="1879"/>
    </row>
    <row r="1176" spans="1:1">
      <c r="A1176" s="1879"/>
    </row>
    <row r="1177" spans="1:1">
      <c r="A1177" s="1879"/>
    </row>
    <row r="1178" spans="1:1">
      <c r="A1178" s="1879"/>
    </row>
    <row r="1179" spans="1:1">
      <c r="A1179" s="1879"/>
    </row>
    <row r="1180" spans="1:1">
      <c r="A1180" s="1879"/>
    </row>
    <row r="1181" spans="1:1">
      <c r="A1181" s="1879"/>
    </row>
    <row r="1182" spans="1:1">
      <c r="A1182" s="1879"/>
    </row>
    <row r="1183" spans="1:1">
      <c r="A1183" s="1879"/>
    </row>
    <row r="1184" spans="1:1">
      <c r="A1184" s="1879"/>
    </row>
    <row r="1185" spans="1:1">
      <c r="A1185" s="1879"/>
    </row>
    <row r="1186" spans="1:1">
      <c r="A1186" s="1879"/>
    </row>
    <row r="1187" spans="1:1">
      <c r="A1187" s="1879"/>
    </row>
    <row r="1188" spans="1:1">
      <c r="A1188" s="1879"/>
    </row>
    <row r="1189" spans="1:1">
      <c r="A1189" s="1879"/>
    </row>
    <row r="1190" spans="1:1">
      <c r="A1190" s="1879"/>
    </row>
    <row r="1191" spans="1:1">
      <c r="A1191" s="1879"/>
    </row>
    <row r="1192" spans="1:1">
      <c r="A1192" s="1879"/>
    </row>
    <row r="1193" spans="1:1">
      <c r="A1193" s="1879"/>
    </row>
    <row r="1194" spans="1:1">
      <c r="A1194" s="1879"/>
    </row>
    <row r="1195" spans="1:1">
      <c r="A1195" s="1879"/>
    </row>
    <row r="1196" spans="1:1">
      <c r="A1196" s="1879"/>
    </row>
    <row r="1197" spans="1:1">
      <c r="A1197" s="1879"/>
    </row>
    <row r="1198" spans="1:1">
      <c r="A1198" s="1879"/>
    </row>
    <row r="1199" spans="1:1">
      <c r="A1199" s="1879"/>
    </row>
    <row r="1200" spans="1:1">
      <c r="A1200" s="1879"/>
    </row>
    <row r="1201" spans="1:1">
      <c r="A1201" s="1879"/>
    </row>
    <row r="1202" spans="1:1">
      <c r="A1202" s="1879"/>
    </row>
    <row r="1203" spans="1:1">
      <c r="A1203" s="1879"/>
    </row>
    <row r="1204" spans="1:1">
      <c r="A1204" s="1879"/>
    </row>
    <row r="1205" spans="1:1">
      <c r="A1205" s="1879"/>
    </row>
    <row r="1206" spans="1:1">
      <c r="A1206" s="1879"/>
    </row>
    <row r="1207" spans="1:1">
      <c r="A1207" s="1879"/>
    </row>
    <row r="1208" spans="1:1">
      <c r="A1208" s="1879"/>
    </row>
    <row r="1209" spans="1:1">
      <c r="A1209" s="1879"/>
    </row>
    <row r="1210" spans="1:1">
      <c r="A1210" s="1879"/>
    </row>
    <row r="1211" spans="1:1">
      <c r="A1211" s="1879"/>
    </row>
    <row r="1212" spans="1:1">
      <c r="A1212" s="1879"/>
    </row>
    <row r="1213" spans="1:1">
      <c r="A1213" s="1879"/>
    </row>
    <row r="1214" spans="1:1">
      <c r="A1214" s="1879"/>
    </row>
    <row r="1215" spans="1:1">
      <c r="A1215" s="1879"/>
    </row>
    <row r="1216" spans="1:1">
      <c r="A1216" s="1879"/>
    </row>
    <row r="1217" spans="1:1">
      <c r="A1217" s="1879"/>
    </row>
    <row r="1218" spans="1:1">
      <c r="A1218" s="1879"/>
    </row>
    <row r="1219" spans="1:1">
      <c r="A1219" s="1879"/>
    </row>
    <row r="1220" spans="1:1">
      <c r="A1220" s="1879"/>
    </row>
    <row r="1221" spans="1:1">
      <c r="A1221" s="1879"/>
    </row>
    <row r="1222" spans="1:1">
      <c r="A1222" s="1879"/>
    </row>
    <row r="1223" spans="1:1">
      <c r="A1223" s="1879"/>
    </row>
    <row r="1224" spans="1:1">
      <c r="A1224" s="1879"/>
    </row>
    <row r="1225" spans="1:1">
      <c r="A1225" s="1879"/>
    </row>
    <row r="1226" spans="1:1">
      <c r="A1226" s="1879"/>
    </row>
    <row r="1227" spans="1:1">
      <c r="A1227" s="1879"/>
    </row>
    <row r="1228" spans="1:1">
      <c r="A1228" s="1879"/>
    </row>
    <row r="1229" spans="1:1">
      <c r="A1229" s="1879"/>
    </row>
    <row r="1230" spans="1:1">
      <c r="A1230" s="1879"/>
    </row>
    <row r="1231" spans="1:1">
      <c r="A1231" s="1879"/>
    </row>
    <row r="1232" spans="1:1">
      <c r="A1232" s="1879"/>
    </row>
    <row r="1233" spans="1:1">
      <c r="A1233" s="1879"/>
    </row>
    <row r="1234" spans="1:1">
      <c r="A1234" s="1879"/>
    </row>
    <row r="1235" spans="1:1">
      <c r="A1235" s="1879"/>
    </row>
    <row r="1236" spans="1:1">
      <c r="A1236" s="1879"/>
    </row>
    <row r="1237" spans="1:1">
      <c r="A1237" s="1879"/>
    </row>
    <row r="1238" spans="1:1">
      <c r="A1238" s="1879"/>
    </row>
    <row r="1239" spans="1:1">
      <c r="A1239" s="1879"/>
    </row>
    <row r="1240" spans="1:1">
      <c r="A1240" s="1879"/>
    </row>
    <row r="1241" spans="1:1">
      <c r="A1241" s="1879"/>
    </row>
    <row r="1242" spans="1:1">
      <c r="A1242" s="1879"/>
    </row>
    <row r="1243" spans="1:1">
      <c r="A1243" s="1879"/>
    </row>
    <row r="1244" spans="1:1">
      <c r="A1244" s="1879"/>
    </row>
    <row r="1245" spans="1:1">
      <c r="A1245" s="1879"/>
    </row>
    <row r="1246" spans="1:1">
      <c r="A1246" s="1879"/>
    </row>
    <row r="1247" spans="1:1">
      <c r="A1247" s="1879"/>
    </row>
    <row r="1248" spans="1:1">
      <c r="A1248" s="1879"/>
    </row>
    <row r="1249" spans="1:1">
      <c r="A1249" s="1879"/>
    </row>
    <row r="1250" spans="1:1">
      <c r="A1250" s="1879"/>
    </row>
    <row r="1251" spans="1:1">
      <c r="A1251" s="1879"/>
    </row>
    <row r="1252" spans="1:1">
      <c r="A1252" s="1879"/>
    </row>
    <row r="1253" spans="1:1">
      <c r="A1253" s="1879"/>
    </row>
    <row r="1254" spans="1:1">
      <c r="A1254" s="1879"/>
    </row>
    <row r="1255" spans="1:1">
      <c r="A1255" s="1879"/>
    </row>
    <row r="1256" spans="1:1">
      <c r="A1256" s="1879"/>
    </row>
    <row r="1257" spans="1:1">
      <c r="A1257" s="1879"/>
    </row>
    <row r="1258" spans="1:1">
      <c r="A1258" s="1879"/>
    </row>
    <row r="1259" spans="1:1">
      <c r="A1259" s="1879"/>
    </row>
    <row r="1260" spans="1:1">
      <c r="A1260" s="1879"/>
    </row>
    <row r="1261" spans="1:1">
      <c r="A1261" s="1879"/>
    </row>
    <row r="1262" spans="1:1">
      <c r="A1262" s="1879"/>
    </row>
    <row r="1263" spans="1:1">
      <c r="A1263" s="1879"/>
    </row>
    <row r="1264" spans="1:1">
      <c r="A1264" s="1879"/>
    </row>
    <row r="1265" spans="1:1">
      <c r="A1265" s="1879"/>
    </row>
    <row r="1266" spans="1:1">
      <c r="A1266" s="1879"/>
    </row>
    <row r="1267" spans="1:1">
      <c r="A1267" s="1879"/>
    </row>
    <row r="1268" spans="1:1">
      <c r="A1268" s="1879"/>
    </row>
    <row r="1269" spans="1:1">
      <c r="A1269" s="1879"/>
    </row>
    <row r="1270" spans="1:1">
      <c r="A1270" s="1879"/>
    </row>
    <row r="1271" spans="1:1">
      <c r="A1271" s="1879"/>
    </row>
    <row r="1272" spans="1:1">
      <c r="A1272" s="1879"/>
    </row>
    <row r="1273" spans="1:1">
      <c r="A1273" s="1879"/>
    </row>
    <row r="1274" spans="1:1">
      <c r="A1274" s="1879"/>
    </row>
    <row r="1275" spans="1:1">
      <c r="A1275" s="1879"/>
    </row>
    <row r="1276" spans="1:1">
      <c r="A1276" s="1879"/>
    </row>
    <row r="1277" spans="1:1">
      <c r="A1277" s="1879"/>
    </row>
    <row r="1278" spans="1:1">
      <c r="A1278" s="1879"/>
    </row>
    <row r="1279" spans="1:1">
      <c r="A1279" s="1879"/>
    </row>
    <row r="1280" spans="1:1">
      <c r="A1280" s="1879"/>
    </row>
    <row r="1281" spans="1:1">
      <c r="A1281" s="1879"/>
    </row>
    <row r="1282" spans="1:1">
      <c r="A1282" s="1879"/>
    </row>
    <row r="1283" spans="1:1">
      <c r="A1283" s="1879"/>
    </row>
    <row r="1284" spans="1:1">
      <c r="A1284" s="1879"/>
    </row>
    <row r="1285" spans="1:1">
      <c r="A1285" s="1879"/>
    </row>
    <row r="1286" spans="1:1">
      <c r="A1286" s="1879"/>
    </row>
    <row r="1287" spans="1:1">
      <c r="A1287" s="1879"/>
    </row>
    <row r="1288" spans="1:1">
      <c r="A1288" s="1879"/>
    </row>
    <row r="1289" spans="1:1">
      <c r="A1289" s="1879"/>
    </row>
    <row r="1290" spans="1:1">
      <c r="A1290" s="1879"/>
    </row>
    <row r="1291" spans="1:1">
      <c r="A1291" s="1879"/>
    </row>
    <row r="1292" spans="1:1">
      <c r="A1292" s="1879"/>
    </row>
    <row r="1293" spans="1:1">
      <c r="A1293" s="1879"/>
    </row>
    <row r="1294" spans="1:1">
      <c r="A1294" s="1879"/>
    </row>
    <row r="1295" spans="1:1">
      <c r="A1295" s="1879"/>
    </row>
    <row r="1296" spans="1:1">
      <c r="A1296" s="1879"/>
    </row>
    <row r="1297" spans="1:1">
      <c r="A1297" s="1879"/>
    </row>
    <row r="1298" spans="1:1">
      <c r="A1298" s="1879"/>
    </row>
    <row r="1299" spans="1:1">
      <c r="A1299" s="1879"/>
    </row>
    <row r="1300" spans="1:1">
      <c r="A1300" s="1879"/>
    </row>
    <row r="1301" spans="1:1">
      <c r="A1301" s="1879"/>
    </row>
    <row r="1302" spans="1:1">
      <c r="A1302" s="1879"/>
    </row>
    <row r="1303" spans="1:1">
      <c r="A1303" s="1879"/>
    </row>
    <row r="1304" spans="1:1">
      <c r="A1304" s="1879"/>
    </row>
    <row r="1305" spans="1:1">
      <c r="A1305" s="1879"/>
    </row>
    <row r="1306" spans="1:1">
      <c r="A1306" s="1879"/>
    </row>
    <row r="1307" spans="1:1">
      <c r="A1307" s="1879"/>
    </row>
    <row r="1308" spans="1:1">
      <c r="A1308" s="1879"/>
    </row>
    <row r="1309" spans="1:1">
      <c r="A1309" s="1879"/>
    </row>
    <row r="1310" spans="1:1">
      <c r="A1310" s="1879"/>
    </row>
    <row r="1311" spans="1:1">
      <c r="A1311" s="1879"/>
    </row>
    <row r="1312" spans="1:1">
      <c r="A1312" s="1879"/>
    </row>
    <row r="1313" spans="1:1">
      <c r="A1313" s="1879"/>
    </row>
    <row r="1314" spans="1:1">
      <c r="A1314" s="1879"/>
    </row>
    <row r="1315" spans="1:1">
      <c r="A1315" s="1879"/>
    </row>
    <row r="1316" spans="1:1">
      <c r="A1316" s="1879"/>
    </row>
    <row r="1317" spans="1:1">
      <c r="A1317" s="1879"/>
    </row>
    <row r="1318" spans="1:1">
      <c r="A1318" s="1879"/>
    </row>
    <row r="1319" spans="1:1">
      <c r="A1319" s="1879"/>
    </row>
    <row r="1320" spans="1:1">
      <c r="A1320" s="1879"/>
    </row>
    <row r="1321" spans="1:1">
      <c r="A1321" s="1879"/>
    </row>
    <row r="1322" spans="1:1">
      <c r="A1322" s="1879"/>
    </row>
    <row r="1323" spans="1:1">
      <c r="A1323" s="1879"/>
    </row>
    <row r="1324" spans="1:1">
      <c r="A1324" s="1879"/>
    </row>
    <row r="1325" spans="1:1">
      <c r="A1325" s="1879"/>
    </row>
    <row r="1326" spans="1:1">
      <c r="A1326" s="1879"/>
    </row>
    <row r="1327" spans="1:1">
      <c r="A1327" s="1879"/>
    </row>
    <row r="1328" spans="1:1">
      <c r="A1328" s="1879"/>
    </row>
    <row r="1329" spans="1:1">
      <c r="A1329" s="1879"/>
    </row>
    <row r="1330" spans="1:1">
      <c r="A1330" s="1879"/>
    </row>
    <row r="1331" spans="1:1">
      <c r="A1331" s="1879"/>
    </row>
    <row r="1332" spans="1:1">
      <c r="A1332" s="1879"/>
    </row>
    <row r="1333" spans="1:1">
      <c r="A1333" s="1879"/>
    </row>
    <row r="1334" spans="1:1">
      <c r="A1334" s="1879"/>
    </row>
    <row r="1335" spans="1:1">
      <c r="A1335" s="1879"/>
    </row>
    <row r="1336" spans="1:1">
      <c r="A1336" s="1879"/>
    </row>
    <row r="1337" spans="1:1">
      <c r="A1337" s="1879"/>
    </row>
    <row r="1338" spans="1:1">
      <c r="A1338" s="1879"/>
    </row>
    <row r="1339" spans="1:1">
      <c r="A1339" s="1879"/>
    </row>
    <row r="1340" spans="1:1">
      <c r="A1340" s="1879"/>
    </row>
    <row r="1341" spans="1:1">
      <c r="A1341" s="1879"/>
    </row>
    <row r="1342" spans="1:1">
      <c r="A1342" s="1879"/>
    </row>
    <row r="1343" spans="1:1">
      <c r="A1343" s="1879"/>
    </row>
    <row r="1344" spans="1:1">
      <c r="A1344" s="1879"/>
    </row>
    <row r="1345" spans="1:1">
      <c r="A1345" s="1879"/>
    </row>
    <row r="1346" spans="1:1">
      <c r="A1346" s="1879"/>
    </row>
    <row r="1347" spans="1:1">
      <c r="A1347" s="1879"/>
    </row>
    <row r="1348" spans="1:1">
      <c r="A1348" s="1879"/>
    </row>
    <row r="1349" spans="1:1">
      <c r="A1349" s="1879"/>
    </row>
    <row r="1350" spans="1:1">
      <c r="A1350" s="1879"/>
    </row>
    <row r="1351" spans="1:1">
      <c r="A1351" s="1879"/>
    </row>
    <row r="1352" spans="1:1">
      <c r="A1352" s="1879"/>
    </row>
    <row r="1353" spans="1:1">
      <c r="A1353" s="1879"/>
    </row>
    <row r="1354" spans="1:1">
      <c r="A1354" s="1879"/>
    </row>
    <row r="1355" spans="1:1">
      <c r="A1355" s="1879"/>
    </row>
    <row r="1356" spans="1:1">
      <c r="A1356" s="1879"/>
    </row>
    <row r="1357" spans="1:1">
      <c r="A1357" s="1879"/>
    </row>
    <row r="1358" spans="1:1">
      <c r="A1358" s="1879"/>
    </row>
    <row r="1359" spans="1:1">
      <c r="A1359" s="1879"/>
    </row>
    <row r="1360" spans="1:1">
      <c r="A1360" s="1879"/>
    </row>
    <row r="1361" spans="1:1">
      <c r="A1361" s="1879"/>
    </row>
    <row r="1362" spans="1:1">
      <c r="A1362" s="1879"/>
    </row>
    <row r="1363" spans="1:1">
      <c r="A1363" s="1879"/>
    </row>
    <row r="1364" spans="1:1">
      <c r="A1364" s="1879"/>
    </row>
    <row r="1365" spans="1:1">
      <c r="A1365" s="1879"/>
    </row>
    <row r="1366" spans="1:1">
      <c r="A1366" s="1879"/>
    </row>
    <row r="1367" spans="1:1">
      <c r="A1367" s="1879"/>
    </row>
    <row r="1368" spans="1:1">
      <c r="A1368" s="1879"/>
    </row>
    <row r="1369" spans="1:1">
      <c r="A1369" s="1879"/>
    </row>
    <row r="1370" spans="1:1">
      <c r="A1370" s="1879"/>
    </row>
    <row r="1371" spans="1:1">
      <c r="A1371" s="1879"/>
    </row>
    <row r="1372" spans="1:1">
      <c r="A1372" s="1879"/>
    </row>
    <row r="1373" spans="1:1">
      <c r="A1373" s="1879"/>
    </row>
    <row r="1374" spans="1:1">
      <c r="A1374" s="1879"/>
    </row>
    <row r="1375" spans="1:1">
      <c r="A1375" s="1879"/>
    </row>
    <row r="1376" spans="1:1">
      <c r="A1376" s="1879"/>
    </row>
    <row r="1377" spans="1:1">
      <c r="A1377" s="1879"/>
    </row>
    <row r="1378" spans="1:1">
      <c r="A1378" s="1879"/>
    </row>
    <row r="1379" spans="1:1">
      <c r="A1379" s="1879"/>
    </row>
    <row r="1380" spans="1:1">
      <c r="A1380" s="1879"/>
    </row>
    <row r="1381" spans="1:1">
      <c r="A1381" s="1879"/>
    </row>
    <row r="1382" spans="1:1">
      <c r="A1382" s="1879"/>
    </row>
    <row r="1383" spans="1:1">
      <c r="A1383" s="1879"/>
    </row>
    <row r="1384" spans="1:1">
      <c r="A1384" s="1879"/>
    </row>
    <row r="1385" spans="1:1">
      <c r="A1385" s="1879"/>
    </row>
    <row r="1386" spans="1:1">
      <c r="A1386" s="1879"/>
    </row>
    <row r="1387" spans="1:1">
      <c r="A1387" s="1879"/>
    </row>
    <row r="1388" spans="1:1">
      <c r="A1388" s="1879"/>
    </row>
    <row r="1389" spans="1:1">
      <c r="A1389" s="1879"/>
    </row>
    <row r="1390" spans="1:1">
      <c r="A1390" s="1879"/>
    </row>
    <row r="1391" spans="1:1">
      <c r="A1391" s="1879"/>
    </row>
    <row r="1392" spans="1:1">
      <c r="A1392" s="1879"/>
    </row>
    <row r="1393" spans="1:1">
      <c r="A1393" s="1879"/>
    </row>
    <row r="1394" spans="1:1">
      <c r="A1394" s="1879"/>
    </row>
    <row r="1395" spans="1:1">
      <c r="A1395" s="1879"/>
    </row>
    <row r="1396" spans="1:1">
      <c r="A1396" s="1879"/>
    </row>
    <row r="1397" spans="1:1">
      <c r="A1397" s="1879"/>
    </row>
    <row r="1398" spans="1:1">
      <c r="A1398" s="1879"/>
    </row>
    <row r="1399" spans="1:1">
      <c r="A1399" s="1879"/>
    </row>
    <row r="1400" spans="1:1">
      <c r="A1400" s="1879"/>
    </row>
    <row r="1401" spans="1:1">
      <c r="A1401" s="1879"/>
    </row>
    <row r="1402" spans="1:1">
      <c r="A1402" s="1879"/>
    </row>
    <row r="1403" spans="1:1">
      <c r="A1403" s="1879"/>
    </row>
    <row r="1404" spans="1:1">
      <c r="A1404" s="1879"/>
    </row>
    <row r="1405" spans="1:1">
      <c r="A1405" s="1879"/>
    </row>
    <row r="1406" spans="1:1">
      <c r="A1406" s="1879"/>
    </row>
    <row r="1407" spans="1:1">
      <c r="A1407" s="1879"/>
    </row>
    <row r="1408" spans="1:1">
      <c r="A1408" s="1879"/>
    </row>
    <row r="1409" spans="1:1">
      <c r="A1409" s="1879"/>
    </row>
    <row r="1410" spans="1:1">
      <c r="A1410" s="1879"/>
    </row>
    <row r="1411" spans="1:1">
      <c r="A1411" s="1879"/>
    </row>
    <row r="1412" spans="1:1">
      <c r="A1412" s="1879"/>
    </row>
    <row r="1413" spans="1:1">
      <c r="A1413" s="1879"/>
    </row>
    <row r="1414" spans="1:1">
      <c r="A1414" s="1879"/>
    </row>
    <row r="1415" spans="1:1">
      <c r="A1415" s="1879"/>
    </row>
    <row r="1416" spans="1:1">
      <c r="A1416" s="1879"/>
    </row>
    <row r="1417" spans="1:1">
      <c r="A1417" s="1879"/>
    </row>
    <row r="1418" spans="1:1">
      <c r="A1418" s="1879"/>
    </row>
    <row r="1419" spans="1:1">
      <c r="A1419" s="1879"/>
    </row>
    <row r="1420" spans="1:1">
      <c r="A1420" s="1879"/>
    </row>
    <row r="1421" spans="1:1">
      <c r="A1421" s="1879"/>
    </row>
    <row r="1422" spans="1:1">
      <c r="A1422" s="1879"/>
    </row>
    <row r="1423" spans="1:1">
      <c r="A1423" s="1879"/>
    </row>
    <row r="1424" spans="1:1">
      <c r="A1424" s="1879"/>
    </row>
    <row r="1425" spans="1:1">
      <c r="A1425" s="1879"/>
    </row>
    <row r="1426" spans="1:1">
      <c r="A1426" s="1879"/>
    </row>
    <row r="1427" spans="1:1">
      <c r="A1427" s="1879"/>
    </row>
    <row r="1428" spans="1:1">
      <c r="A1428" s="1879"/>
    </row>
    <row r="1429" spans="1:1">
      <c r="A1429" s="1879"/>
    </row>
    <row r="1430" spans="1:1">
      <c r="A1430" s="1879"/>
    </row>
    <row r="1431" spans="1:1">
      <c r="A1431" s="1879"/>
    </row>
    <row r="1432" spans="1:1">
      <c r="A1432" s="1879"/>
    </row>
    <row r="1433" spans="1:1">
      <c r="A1433" s="1879"/>
    </row>
    <row r="1434" spans="1:1">
      <c r="A1434" s="1879"/>
    </row>
    <row r="1435" spans="1:1">
      <c r="A1435" s="1879"/>
    </row>
    <row r="1436" spans="1:1">
      <c r="A1436" s="1879"/>
    </row>
    <row r="1437" spans="1:1">
      <c r="A1437" s="1879"/>
    </row>
    <row r="1438" spans="1:1">
      <c r="A1438" s="1879"/>
    </row>
    <row r="1439" spans="1:1">
      <c r="A1439" s="1879"/>
    </row>
    <row r="1440" spans="1:1">
      <c r="A1440" s="1879"/>
    </row>
    <row r="1441" spans="1:1">
      <c r="A1441" s="1879"/>
    </row>
    <row r="1442" spans="1:1">
      <c r="A1442" s="1879"/>
    </row>
    <row r="1443" spans="1:1">
      <c r="A1443" s="1879"/>
    </row>
    <row r="1444" spans="1:1">
      <c r="A1444" s="1879"/>
    </row>
    <row r="1445" spans="1:1">
      <c r="A1445" s="1879"/>
    </row>
    <row r="1446" spans="1:1">
      <c r="A1446" s="1879"/>
    </row>
    <row r="1447" spans="1:1">
      <c r="A1447" s="1879"/>
    </row>
    <row r="1448" spans="1:1">
      <c r="A1448" s="1879"/>
    </row>
    <row r="1449" spans="1:1">
      <c r="A1449" s="1879"/>
    </row>
    <row r="1450" spans="1:1">
      <c r="A1450" s="1879"/>
    </row>
    <row r="1451" spans="1:1">
      <c r="A1451" s="1879"/>
    </row>
    <row r="1452" spans="1:1">
      <c r="A1452" s="1879"/>
    </row>
    <row r="1453" spans="1:1">
      <c r="A1453" s="1879"/>
    </row>
    <row r="1454" spans="1:1">
      <c r="A1454" s="1879"/>
    </row>
    <row r="1455" spans="1:1">
      <c r="A1455" s="1879"/>
    </row>
    <row r="1456" spans="1:1">
      <c r="A1456" s="1879"/>
    </row>
    <row r="1457" spans="1:1">
      <c r="A1457" s="1879"/>
    </row>
    <row r="1458" spans="1:1">
      <c r="A1458" s="1879"/>
    </row>
    <row r="1459" spans="1:1">
      <c r="A1459" s="1879"/>
    </row>
    <row r="1460" spans="1:1">
      <c r="A1460" s="1879"/>
    </row>
    <row r="1461" spans="1:1">
      <c r="A1461" s="1879"/>
    </row>
    <row r="1462" spans="1:1">
      <c r="A1462" s="1879"/>
    </row>
    <row r="1463" spans="1:1">
      <c r="A1463" s="1879"/>
    </row>
    <row r="1464" spans="1:1">
      <c r="A1464" s="1879"/>
    </row>
    <row r="1465" spans="1:1">
      <c r="A1465" s="1879"/>
    </row>
    <row r="1466" spans="1:1">
      <c r="A1466" s="1879"/>
    </row>
    <row r="1467" spans="1:1">
      <c r="A1467" s="1879"/>
    </row>
    <row r="1468" spans="1:1">
      <c r="A1468" s="1879"/>
    </row>
    <row r="1469" spans="1:1">
      <c r="A1469" s="1879"/>
    </row>
    <row r="1470" spans="1:1">
      <c r="A1470" s="1879"/>
    </row>
    <row r="1471" spans="1:1">
      <c r="A1471" s="1879"/>
    </row>
    <row r="1472" spans="1:1">
      <c r="A1472" s="1879"/>
    </row>
    <row r="1473" spans="1:1">
      <c r="A1473" s="1879"/>
    </row>
    <row r="1474" spans="1:1">
      <c r="A1474" s="1879"/>
    </row>
    <row r="1475" spans="1:1">
      <c r="A1475" s="1879"/>
    </row>
    <row r="1476" spans="1:1">
      <c r="A1476" s="1879"/>
    </row>
    <row r="1477" spans="1:1">
      <c r="A1477" s="1879"/>
    </row>
    <row r="1478" spans="1:1">
      <c r="A1478" s="1879"/>
    </row>
    <row r="1479" spans="1:1">
      <c r="A1479" s="1879"/>
    </row>
    <row r="1480" spans="1:1">
      <c r="A1480" s="1879"/>
    </row>
    <row r="1481" spans="1:1">
      <c r="A1481" s="1879"/>
    </row>
    <row r="1482" spans="1:1">
      <c r="A1482" s="1879"/>
    </row>
    <row r="1483" spans="1:1">
      <c r="A1483" s="1879"/>
    </row>
    <row r="1484" spans="1:1">
      <c r="A1484" s="1879"/>
    </row>
    <row r="1485" spans="1:1">
      <c r="A1485" s="1879"/>
    </row>
    <row r="1486" spans="1:1">
      <c r="A1486" s="1879"/>
    </row>
    <row r="1487" spans="1:1">
      <c r="A1487" s="1879"/>
    </row>
    <row r="1488" spans="1:1">
      <c r="A1488" s="1879"/>
    </row>
    <row r="1489" spans="1:1">
      <c r="A1489" s="1879"/>
    </row>
    <row r="1490" spans="1:1">
      <c r="A1490" s="1879"/>
    </row>
    <row r="1491" spans="1:1">
      <c r="A1491" s="1879"/>
    </row>
    <row r="1492" spans="1:1">
      <c r="A1492" s="1879"/>
    </row>
    <row r="1493" spans="1:1">
      <c r="A1493" s="1879"/>
    </row>
    <row r="1494" spans="1:1">
      <c r="A1494" s="1879"/>
    </row>
    <row r="1495" spans="1:1">
      <c r="A1495" s="1879"/>
    </row>
    <row r="1496" spans="1:1">
      <c r="A1496" s="1879"/>
    </row>
    <row r="1497" spans="1:1">
      <c r="A1497" s="1879"/>
    </row>
    <row r="1498" spans="1:1">
      <c r="A1498" s="1879"/>
    </row>
    <row r="1499" spans="1:1">
      <c r="A1499" s="1879"/>
    </row>
    <row r="1500" spans="1:1">
      <c r="A1500" s="1879"/>
    </row>
    <row r="1501" spans="1:1">
      <c r="A1501" s="1879"/>
    </row>
    <row r="1502" spans="1:1">
      <c r="A1502" s="1879"/>
    </row>
    <row r="1503" spans="1:1">
      <c r="A1503" s="1879"/>
    </row>
    <row r="1504" spans="1:1">
      <c r="A1504" s="1879"/>
    </row>
    <row r="1505" spans="1:1">
      <c r="A1505" s="1879"/>
    </row>
    <row r="1506" spans="1:1">
      <c r="A1506" s="1879"/>
    </row>
    <row r="1507" spans="1:1">
      <c r="A1507" s="1879"/>
    </row>
    <row r="1508" spans="1:1">
      <c r="A1508" s="1879"/>
    </row>
    <row r="1509" spans="1:1">
      <c r="A1509" s="1879"/>
    </row>
    <row r="1510" spans="1:1">
      <c r="A1510" s="1879"/>
    </row>
    <row r="1511" spans="1:1">
      <c r="A1511" s="1879"/>
    </row>
    <row r="1512" spans="1:1">
      <c r="A1512" s="1879"/>
    </row>
    <row r="1513" spans="1:1">
      <c r="A1513" s="1879"/>
    </row>
    <row r="1514" spans="1:1">
      <c r="A1514" s="1879"/>
    </row>
    <row r="1515" spans="1:1">
      <c r="A1515" s="1879"/>
    </row>
    <row r="1516" spans="1:1">
      <c r="A1516" s="1879"/>
    </row>
    <row r="1517" spans="1:1">
      <c r="A1517" s="1879"/>
    </row>
    <row r="1518" spans="1:1">
      <c r="A1518" s="1879"/>
    </row>
    <row r="1519" spans="1:1">
      <c r="A1519" s="1879"/>
    </row>
    <row r="1520" spans="1:1">
      <c r="A1520" s="1879"/>
    </row>
    <row r="1521" spans="1:1">
      <c r="A1521" s="1879"/>
    </row>
    <row r="1522" spans="1:1">
      <c r="A1522" s="1879"/>
    </row>
    <row r="1523" spans="1:1">
      <c r="A1523" s="1879"/>
    </row>
    <row r="1524" spans="1:1">
      <c r="A1524" s="1879"/>
    </row>
    <row r="1525" spans="1:1">
      <c r="A1525" s="1879"/>
    </row>
    <row r="1526" spans="1:1">
      <c r="A1526" s="1879"/>
    </row>
    <row r="1527" spans="1:1">
      <c r="A1527" s="1879"/>
    </row>
    <row r="1528" spans="1:1">
      <c r="A1528" s="1879"/>
    </row>
    <row r="1529" spans="1:1">
      <c r="A1529" s="1879"/>
    </row>
    <row r="1530" spans="1:1">
      <c r="A1530" s="1879"/>
    </row>
    <row r="1531" spans="1:1">
      <c r="A1531" s="1879"/>
    </row>
    <row r="1532" spans="1:1">
      <c r="A1532" s="1879"/>
    </row>
    <row r="1533" spans="1:1">
      <c r="A1533" s="1879"/>
    </row>
    <row r="1534" spans="1:1">
      <c r="A1534" s="1879"/>
    </row>
    <row r="1535" spans="1:1">
      <c r="A1535" s="1879"/>
    </row>
    <row r="1536" spans="1:1">
      <c r="A1536" s="1879"/>
    </row>
    <row r="1537" spans="1:1">
      <c r="A1537" s="1879"/>
    </row>
    <row r="1538" spans="1:1">
      <c r="A1538" s="1879"/>
    </row>
    <row r="1539" spans="1:1">
      <c r="A1539" s="1879"/>
    </row>
    <row r="1540" spans="1:1">
      <c r="A1540" s="1879"/>
    </row>
    <row r="1541" spans="1:1">
      <c r="A1541" s="1879"/>
    </row>
    <row r="1542" spans="1:1">
      <c r="A1542" s="1879"/>
    </row>
    <row r="1543" spans="1:1">
      <c r="A1543" s="1879"/>
    </row>
    <row r="1544" spans="1:1">
      <c r="A1544" s="1879"/>
    </row>
    <row r="1545" spans="1:1">
      <c r="A1545" s="1879"/>
    </row>
    <row r="1546" spans="1:1">
      <c r="A1546" s="1879"/>
    </row>
    <row r="1547" spans="1:1">
      <c r="A1547" s="1879"/>
    </row>
    <row r="1548" spans="1:1">
      <c r="A1548" s="1879"/>
    </row>
    <row r="1549" spans="1:1">
      <c r="A1549" s="1879"/>
    </row>
    <row r="1550" spans="1:1">
      <c r="A1550" s="1879"/>
    </row>
    <row r="1551" spans="1:1">
      <c r="A1551" s="1879"/>
    </row>
    <row r="1552" spans="1:1">
      <c r="A1552" s="1879"/>
    </row>
    <row r="1553" spans="1:1">
      <c r="A1553" s="1879"/>
    </row>
    <row r="1554" spans="1:1">
      <c r="A1554" s="1879"/>
    </row>
    <row r="1555" spans="1:1">
      <c r="A1555" s="1879"/>
    </row>
    <row r="1556" spans="1:1">
      <c r="A1556" s="1879"/>
    </row>
    <row r="1557" spans="1:1">
      <c r="A1557" s="1879"/>
    </row>
    <row r="1558" spans="1:1">
      <c r="A1558" s="1879"/>
    </row>
    <row r="1559" spans="1:1">
      <c r="A1559" s="1879"/>
    </row>
    <row r="1560" spans="1:1">
      <c r="A1560" s="1879"/>
    </row>
    <row r="1561" spans="1:1">
      <c r="A1561" s="1879"/>
    </row>
    <row r="1562" spans="1:1">
      <c r="A1562" s="1879"/>
    </row>
    <row r="1563" spans="1:1">
      <c r="A1563" s="1879"/>
    </row>
    <row r="1564" spans="1:1">
      <c r="A1564" s="1879"/>
    </row>
    <row r="1565" spans="1:1">
      <c r="A1565" s="1879"/>
    </row>
    <row r="1566" spans="1:1">
      <c r="A1566" s="1879"/>
    </row>
    <row r="1567" spans="1:1">
      <c r="A1567" s="1879"/>
    </row>
    <row r="1568" spans="1:1">
      <c r="A1568" s="1879"/>
    </row>
    <row r="1569" spans="1:1">
      <c r="A1569" s="1879"/>
    </row>
    <row r="1570" spans="1:1">
      <c r="A1570" s="1879"/>
    </row>
    <row r="1571" spans="1:1">
      <c r="A1571" s="1879"/>
    </row>
    <row r="1572" spans="1:1">
      <c r="A1572" s="1879"/>
    </row>
    <row r="1573" spans="1:1">
      <c r="A1573" s="1879"/>
    </row>
    <row r="1574" spans="1:1">
      <c r="A1574" s="1879"/>
    </row>
    <row r="1575" spans="1:1">
      <c r="A1575" s="1879"/>
    </row>
    <row r="1576" spans="1:1">
      <c r="A1576" s="1879"/>
    </row>
    <row r="1577" spans="1:1">
      <c r="A1577" s="1879"/>
    </row>
    <row r="1578" spans="1:1">
      <c r="A1578" s="1879"/>
    </row>
    <row r="1579" spans="1:1">
      <c r="A1579" s="1879"/>
    </row>
    <row r="1580" spans="1:1">
      <c r="A1580" s="1879"/>
    </row>
    <row r="1581" spans="1:1">
      <c r="A1581" s="1879"/>
    </row>
    <row r="1582" spans="1:1">
      <c r="A1582" s="1879"/>
    </row>
    <row r="1583" spans="1:1">
      <c r="A1583" s="1879"/>
    </row>
    <row r="1584" spans="1:1">
      <c r="A1584" s="1879"/>
    </row>
    <row r="1585" spans="1:1">
      <c r="A1585" s="1879"/>
    </row>
    <row r="1586" spans="1:1">
      <c r="A1586" s="1879"/>
    </row>
    <row r="1587" spans="1:1">
      <c r="A1587" s="1879"/>
    </row>
    <row r="1588" spans="1:1">
      <c r="A1588" s="1879"/>
    </row>
    <row r="1589" spans="1:1">
      <c r="A1589" s="1879"/>
    </row>
    <row r="1590" spans="1:1">
      <c r="A1590" s="1879"/>
    </row>
    <row r="1591" spans="1:1">
      <c r="A1591" s="1879"/>
    </row>
    <row r="1592" spans="1:1">
      <c r="A1592" s="1879"/>
    </row>
    <row r="1593" spans="1:1">
      <c r="A1593" s="1879"/>
    </row>
    <row r="1594" spans="1:1">
      <c r="A1594" s="1879"/>
    </row>
    <row r="1595" spans="1:1">
      <c r="A1595" s="1879"/>
    </row>
    <row r="1596" spans="1:1">
      <c r="A1596" s="1879"/>
    </row>
    <row r="1597" spans="1:1">
      <c r="A1597" s="1879"/>
    </row>
    <row r="1598" spans="1:1">
      <c r="A1598" s="1879"/>
    </row>
    <row r="1599" spans="1:1">
      <c r="A1599" s="1879"/>
    </row>
    <row r="1600" spans="1:1">
      <c r="A1600" s="1879"/>
    </row>
    <row r="1601" spans="1:1">
      <c r="A1601" s="1879"/>
    </row>
    <row r="1602" spans="1:1">
      <c r="A1602" s="1879"/>
    </row>
    <row r="1603" spans="1:1">
      <c r="A1603" s="1879"/>
    </row>
    <row r="1604" spans="1:1">
      <c r="A1604" s="1879"/>
    </row>
    <row r="1605" spans="1:1">
      <c r="A1605" s="1879"/>
    </row>
    <row r="1606" spans="1:1">
      <c r="A1606" s="1879"/>
    </row>
    <row r="1607" spans="1:1">
      <c r="A1607" s="1879"/>
    </row>
    <row r="1608" spans="1:1">
      <c r="A1608" s="1879"/>
    </row>
    <row r="1609" spans="1:1">
      <c r="A1609" s="1879"/>
    </row>
    <row r="1610" spans="1:1">
      <c r="A1610" s="1879"/>
    </row>
    <row r="1611" spans="1:1">
      <c r="A1611" s="1879"/>
    </row>
    <row r="1612" spans="1:1">
      <c r="A1612" s="1879"/>
    </row>
    <row r="1613" spans="1:1">
      <c r="A1613" s="1879"/>
    </row>
    <row r="1614" spans="1:1">
      <c r="A1614" s="1879"/>
    </row>
    <row r="1615" spans="1:1">
      <c r="A1615" s="1879"/>
    </row>
    <row r="1616" spans="1:1">
      <c r="A1616" s="1879"/>
    </row>
    <row r="1617" spans="1:1">
      <c r="A1617" s="1879"/>
    </row>
    <row r="1618" spans="1:1">
      <c r="A1618" s="1879"/>
    </row>
    <row r="1619" spans="1:1">
      <c r="A1619" s="1879"/>
    </row>
    <row r="1620" spans="1:1">
      <c r="A1620" s="1879"/>
    </row>
    <row r="1621" spans="1:1">
      <c r="A1621" s="1879"/>
    </row>
    <row r="1622" spans="1:1">
      <c r="A1622" s="1879"/>
    </row>
    <row r="1623" spans="1:1">
      <c r="A1623" s="1879"/>
    </row>
    <row r="1624" spans="1:1">
      <c r="A1624" s="1879"/>
    </row>
    <row r="1625" spans="1:1">
      <c r="A1625" s="1879"/>
    </row>
    <row r="1626" spans="1:1">
      <c r="A1626" s="1879"/>
    </row>
    <row r="1627" spans="1:1">
      <c r="A1627" s="1879"/>
    </row>
    <row r="1628" spans="1:1">
      <c r="A1628" s="1879"/>
    </row>
    <row r="1629" spans="1:1">
      <c r="A1629" s="1879"/>
    </row>
    <row r="1630" spans="1:1">
      <c r="A1630" s="1879"/>
    </row>
    <row r="1631" spans="1:1">
      <c r="A1631" s="1879"/>
    </row>
    <row r="1632" spans="1:1">
      <c r="A1632" s="1879"/>
    </row>
    <row r="1633" spans="1:1">
      <c r="A1633" s="1879"/>
    </row>
    <row r="1634" spans="1:1">
      <c r="A1634" s="1879"/>
    </row>
    <row r="1635" spans="1:1">
      <c r="A1635" s="1879"/>
    </row>
    <row r="1636" spans="1:1">
      <c r="A1636" s="1879"/>
    </row>
    <row r="1637" spans="1:1">
      <c r="A1637" s="1879"/>
    </row>
    <row r="1638" spans="1:1">
      <c r="A1638" s="1879"/>
    </row>
    <row r="1639" spans="1:1">
      <c r="A1639" s="1879"/>
    </row>
    <row r="1640" spans="1:1">
      <c r="A1640" s="1879"/>
    </row>
    <row r="1641" spans="1:1">
      <c r="A1641" s="1879"/>
    </row>
    <row r="1642" spans="1:1">
      <c r="A1642" s="1879"/>
    </row>
    <row r="1643" spans="1:1">
      <c r="A1643" s="1879"/>
    </row>
    <row r="1644" spans="1:1">
      <c r="A1644" s="1879"/>
    </row>
    <row r="1645" spans="1:1">
      <c r="A1645" s="1879"/>
    </row>
    <row r="1646" spans="1:1">
      <c r="A1646" s="1879"/>
    </row>
    <row r="1647" spans="1:1">
      <c r="A1647" s="1879"/>
    </row>
    <row r="1648" spans="1:1">
      <c r="A1648" s="1879"/>
    </row>
    <row r="1649" spans="1:1">
      <c r="A1649" s="1879"/>
    </row>
    <row r="1650" spans="1:1">
      <c r="A1650" s="1879"/>
    </row>
    <row r="1651" spans="1:1">
      <c r="A1651" s="1879"/>
    </row>
    <row r="1652" spans="1:1">
      <c r="A1652" s="1879"/>
    </row>
    <row r="1653" spans="1:1">
      <c r="A1653" s="1879"/>
    </row>
    <row r="1654" spans="1:1">
      <c r="A1654" s="1879"/>
    </row>
    <row r="1655" spans="1:1">
      <c r="A1655" s="1879"/>
    </row>
    <row r="1656" spans="1:1">
      <c r="A1656" s="1879"/>
    </row>
    <row r="1657" spans="1:1">
      <c r="A1657" s="1879"/>
    </row>
    <row r="1658" spans="1:1">
      <c r="A1658" s="1879"/>
    </row>
    <row r="1659" spans="1:1">
      <c r="A1659" s="1879"/>
    </row>
    <row r="1660" spans="1:1">
      <c r="A1660" s="1879"/>
    </row>
    <row r="1661" spans="1:1">
      <c r="A1661" s="1879"/>
    </row>
    <row r="1662" spans="1:1">
      <c r="A1662" s="1879"/>
    </row>
    <row r="1663" spans="1:1">
      <c r="A1663" s="1879"/>
    </row>
    <row r="1664" spans="1:1">
      <c r="A1664" s="1879"/>
    </row>
    <row r="1665" spans="1:1">
      <c r="A1665" s="1879"/>
    </row>
    <row r="1666" spans="1:1">
      <c r="A1666" s="1879"/>
    </row>
    <row r="1667" spans="1:1">
      <c r="A1667" s="1879"/>
    </row>
    <row r="1668" spans="1:1">
      <c r="A1668" s="1879"/>
    </row>
    <row r="1669" spans="1:1">
      <c r="A1669" s="1879"/>
    </row>
    <row r="1670" spans="1:1">
      <c r="A1670" s="1879"/>
    </row>
    <row r="1671" spans="1:1">
      <c r="A1671" s="1879"/>
    </row>
    <row r="1672" spans="1:1">
      <c r="A1672" s="1879"/>
    </row>
    <row r="1673" spans="1:1">
      <c r="A1673" s="1879"/>
    </row>
    <row r="1674" spans="1:1">
      <c r="A1674" s="1879"/>
    </row>
    <row r="1675" spans="1:1">
      <c r="A1675" s="1879"/>
    </row>
    <row r="1676" spans="1:1">
      <c r="A1676" s="1879"/>
    </row>
    <row r="1677" spans="1:1">
      <c r="A1677" s="1879"/>
    </row>
    <row r="1678" spans="1:1">
      <c r="A1678" s="1879"/>
    </row>
    <row r="1679" spans="1:1">
      <c r="A1679" s="1879"/>
    </row>
    <row r="1680" spans="1:1">
      <c r="A1680" s="1879"/>
    </row>
    <row r="1681" spans="1:1">
      <c r="A1681" s="1879"/>
    </row>
    <row r="1682" spans="1:1">
      <c r="A1682" s="1879"/>
    </row>
    <row r="1683" spans="1:1">
      <c r="A1683" s="1879"/>
    </row>
    <row r="1684" spans="1:1">
      <c r="A1684" s="1879"/>
    </row>
    <row r="1685" spans="1:1">
      <c r="A1685" s="1879"/>
    </row>
    <row r="1686" spans="1:1">
      <c r="A1686" s="1879"/>
    </row>
    <row r="1687" spans="1:1">
      <c r="A1687" s="1879"/>
    </row>
    <row r="1688" spans="1:1">
      <c r="A1688" s="1879"/>
    </row>
    <row r="1689" spans="1:1">
      <c r="A1689" s="1879"/>
    </row>
    <row r="1690" spans="1:1">
      <c r="A1690" s="1879"/>
    </row>
    <row r="1691" spans="1:1">
      <c r="A1691" s="1879"/>
    </row>
    <row r="1692" spans="1:1">
      <c r="A1692" s="1879"/>
    </row>
    <row r="1693" spans="1:1">
      <c r="A1693" s="1879"/>
    </row>
    <row r="1694" spans="1:1">
      <c r="A1694" s="1879"/>
    </row>
    <row r="1695" spans="1:1">
      <c r="A1695" s="1879"/>
    </row>
    <row r="1696" spans="1:1">
      <c r="A1696" s="1879"/>
    </row>
    <row r="1697" spans="1:1">
      <c r="A1697" s="1879"/>
    </row>
    <row r="1698" spans="1:1">
      <c r="A1698" s="1879"/>
    </row>
    <row r="1699" spans="1:1">
      <c r="A1699" s="1879"/>
    </row>
    <row r="1700" spans="1:1">
      <c r="A1700" s="1879"/>
    </row>
    <row r="1701" spans="1:1">
      <c r="A1701" s="1879"/>
    </row>
    <row r="1702" spans="1:1">
      <c r="A1702" s="1879"/>
    </row>
    <row r="1703" spans="1:1">
      <c r="A1703" s="1879"/>
    </row>
    <row r="1704" spans="1:1">
      <c r="A1704" s="1879"/>
    </row>
    <row r="1705" spans="1:1">
      <c r="A1705" s="1879"/>
    </row>
    <row r="1706" spans="1:1">
      <c r="A1706" s="1879"/>
    </row>
    <row r="1707" spans="1:1">
      <c r="A1707" s="1879"/>
    </row>
    <row r="1708" spans="1:1">
      <c r="A1708" s="1879"/>
    </row>
    <row r="1709" spans="1:1">
      <c r="A1709" s="1879"/>
    </row>
    <row r="1710" spans="1:1">
      <c r="A1710" s="1879"/>
    </row>
    <row r="1711" spans="1:1">
      <c r="A1711" s="1879"/>
    </row>
    <row r="1712" spans="1:1">
      <c r="A1712" s="1879"/>
    </row>
    <row r="1713" spans="1:1">
      <c r="A1713" s="1879"/>
    </row>
    <row r="1714" spans="1:1">
      <c r="A1714" s="1879"/>
    </row>
    <row r="1715" spans="1:1">
      <c r="A1715" s="1879"/>
    </row>
    <row r="1716" spans="1:1">
      <c r="A1716" s="1879"/>
    </row>
    <row r="1717" spans="1:1">
      <c r="A1717" s="1879"/>
    </row>
    <row r="1718" spans="1:1">
      <c r="A1718" s="1879"/>
    </row>
    <row r="1719" spans="1:1">
      <c r="A1719" s="1879"/>
    </row>
    <row r="1720" spans="1:1">
      <c r="A1720" s="1879"/>
    </row>
    <row r="1721" spans="1:1">
      <c r="A1721" s="1879"/>
    </row>
    <row r="1722" spans="1:1">
      <c r="A1722" s="1879"/>
    </row>
    <row r="1723" spans="1:1">
      <c r="A1723" s="1879"/>
    </row>
    <row r="1724" spans="1:1">
      <c r="A1724" s="1879"/>
    </row>
    <row r="1725" spans="1:1">
      <c r="A1725" s="1879"/>
    </row>
    <row r="1726" spans="1:1">
      <c r="A1726" s="1879"/>
    </row>
    <row r="1727" spans="1:1">
      <c r="A1727" s="1879"/>
    </row>
    <row r="1728" spans="1:1">
      <c r="A1728" s="1879"/>
    </row>
    <row r="1729" spans="1:1">
      <c r="A1729" s="1879"/>
    </row>
    <row r="1730" spans="1:1">
      <c r="A1730" s="1879"/>
    </row>
    <row r="1731" spans="1:1">
      <c r="A1731" s="1879"/>
    </row>
    <row r="1732" spans="1:1">
      <c r="A1732" s="1879"/>
    </row>
    <row r="1733" spans="1:1">
      <c r="A1733" s="1879"/>
    </row>
    <row r="1734" spans="1:1">
      <c r="A1734" s="1879"/>
    </row>
    <row r="1735" spans="1:1">
      <c r="A1735" s="1879"/>
    </row>
    <row r="1736" spans="1:1">
      <c r="A1736" s="1879"/>
    </row>
    <row r="1737" spans="1:1">
      <c r="A1737" s="1879"/>
    </row>
    <row r="1738" spans="1:1">
      <c r="A1738" s="1879"/>
    </row>
    <row r="1739" spans="1:1">
      <c r="A1739" s="1879"/>
    </row>
    <row r="1740" spans="1:1">
      <c r="A1740" s="1879"/>
    </row>
    <row r="1741" spans="1:1">
      <c r="A1741" s="1879"/>
    </row>
    <row r="1742" spans="1:1">
      <c r="A1742" s="1879"/>
    </row>
    <row r="1743" spans="1:1">
      <c r="A1743" s="1879"/>
    </row>
    <row r="1744" spans="1:1">
      <c r="A1744" s="1879"/>
    </row>
    <row r="1745" spans="1:1">
      <c r="A1745" s="1879"/>
    </row>
    <row r="1746" spans="1:1">
      <c r="A1746" s="1879"/>
    </row>
    <row r="1747" spans="1:1">
      <c r="A1747" s="1879"/>
    </row>
    <row r="1748" spans="1:1">
      <c r="A1748" s="1879"/>
    </row>
    <row r="1749" spans="1:1">
      <c r="A1749" s="1879"/>
    </row>
    <row r="1750" spans="1:1">
      <c r="A1750" s="1879"/>
    </row>
    <row r="1751" spans="1:1">
      <c r="A1751" s="1879"/>
    </row>
    <row r="1752" spans="1:1">
      <c r="A1752" s="1879"/>
    </row>
    <row r="1753" spans="1:1">
      <c r="A1753" s="1879"/>
    </row>
    <row r="1754" spans="1:1">
      <c r="A1754" s="1879"/>
    </row>
    <row r="1755" spans="1:1">
      <c r="A1755" s="1879"/>
    </row>
    <row r="1756" spans="1:1">
      <c r="A1756" s="1879"/>
    </row>
    <row r="1757" spans="1:1">
      <c r="A1757" s="1879"/>
    </row>
    <row r="1758" spans="1:1">
      <c r="A1758" s="1879"/>
    </row>
    <row r="1759" spans="1:1">
      <c r="A1759" s="1879"/>
    </row>
    <row r="1760" spans="1:1">
      <c r="A1760" s="1879"/>
    </row>
    <row r="1761" spans="1:1">
      <c r="A1761" s="1879"/>
    </row>
    <row r="1762" spans="1:1">
      <c r="A1762" s="1879"/>
    </row>
    <row r="1763" spans="1:1">
      <c r="A1763" s="1879"/>
    </row>
    <row r="1764" spans="1:1">
      <c r="A1764" s="1879"/>
    </row>
    <row r="1765" spans="1:1">
      <c r="A1765" s="1879"/>
    </row>
    <row r="1766" spans="1:1">
      <c r="A1766" s="1879"/>
    </row>
    <row r="1767" spans="1:1">
      <c r="A1767" s="1879"/>
    </row>
    <row r="1768" spans="1:1">
      <c r="A1768" s="1879"/>
    </row>
    <row r="1769" spans="1:1">
      <c r="A1769" s="1879"/>
    </row>
    <row r="1770" spans="1:1">
      <c r="A1770" s="1879"/>
    </row>
    <row r="1771" spans="1:1">
      <c r="A1771" s="1879"/>
    </row>
    <row r="1772" spans="1:1">
      <c r="A1772" s="1879"/>
    </row>
    <row r="1773" spans="1:1">
      <c r="A1773" s="1879"/>
    </row>
    <row r="1774" spans="1:1">
      <c r="A1774" s="1879"/>
    </row>
    <row r="1775" spans="1:1">
      <c r="A1775" s="1879"/>
    </row>
    <row r="1776" spans="1:1">
      <c r="A1776" s="1879"/>
    </row>
    <row r="1777" spans="1:1">
      <c r="A1777" s="1879"/>
    </row>
    <row r="1778" spans="1:1">
      <c r="A1778" s="1879"/>
    </row>
    <row r="1779" spans="1:1">
      <c r="A1779" s="1879"/>
    </row>
    <row r="1780" spans="1:1">
      <c r="A1780" s="1879"/>
    </row>
    <row r="1781" spans="1:1">
      <c r="A1781" s="1879"/>
    </row>
    <row r="1782" spans="1:1">
      <c r="A1782" s="1879"/>
    </row>
    <row r="1783" spans="1:1">
      <c r="A1783" s="1879"/>
    </row>
    <row r="1784" spans="1:1">
      <c r="A1784" s="1879"/>
    </row>
    <row r="1785" spans="1:1">
      <c r="A1785" s="1879"/>
    </row>
    <row r="1786" spans="1:1">
      <c r="A1786" s="1879"/>
    </row>
    <row r="1787" spans="1:1">
      <c r="A1787" s="1879"/>
    </row>
    <row r="1788" spans="1:1">
      <c r="A1788" s="1879"/>
    </row>
    <row r="1789" spans="1:1">
      <c r="A1789" s="1879"/>
    </row>
    <row r="1790" spans="1:1">
      <c r="A1790" s="1879"/>
    </row>
    <row r="1791" spans="1:1">
      <c r="A1791" s="1879"/>
    </row>
    <row r="1792" spans="1:1">
      <c r="A1792" s="1879"/>
    </row>
    <row r="1793" spans="1:1">
      <c r="A1793" s="1879"/>
    </row>
    <row r="1794" spans="1:1">
      <c r="A1794" s="1879"/>
    </row>
    <row r="1795" spans="1:1">
      <c r="A1795" s="1879"/>
    </row>
    <row r="1796" spans="1:1">
      <c r="A1796" s="1879"/>
    </row>
    <row r="1797" spans="1:1">
      <c r="A1797" s="1879"/>
    </row>
    <row r="1798" spans="1:1">
      <c r="A1798" s="1879"/>
    </row>
    <row r="1799" spans="1:1">
      <c r="A1799" s="1879"/>
    </row>
    <row r="1800" spans="1:1">
      <c r="A1800" s="1879"/>
    </row>
    <row r="1801" spans="1:1">
      <c r="A1801" s="1879"/>
    </row>
    <row r="1802" spans="1:1">
      <c r="A1802" s="1879"/>
    </row>
    <row r="1803" spans="1:1">
      <c r="A1803" s="1879"/>
    </row>
    <row r="1804" spans="1:1">
      <c r="A1804" s="1879"/>
    </row>
    <row r="1805" spans="1:1">
      <c r="A1805" s="1879"/>
    </row>
    <row r="1806" spans="1:1">
      <c r="A1806" s="1879"/>
    </row>
    <row r="1807" spans="1:1">
      <c r="A1807" s="1879"/>
    </row>
    <row r="1808" spans="1:1">
      <c r="A1808" s="1879"/>
    </row>
    <row r="1809" spans="1:1">
      <c r="A1809" s="1879"/>
    </row>
    <row r="1810" spans="1:1">
      <c r="A1810" s="1879"/>
    </row>
    <row r="1811" spans="1:1">
      <c r="A1811" s="1879"/>
    </row>
    <row r="1812" spans="1:1">
      <c r="A1812" s="1879"/>
    </row>
    <row r="1813" spans="1:1">
      <c r="A1813" s="1879"/>
    </row>
    <row r="1814" spans="1:1">
      <c r="A1814" s="1879"/>
    </row>
    <row r="1815" spans="1:1">
      <c r="A1815" s="1879"/>
    </row>
    <row r="1816" spans="1:1">
      <c r="A1816" s="1879"/>
    </row>
    <row r="1817" spans="1:1">
      <c r="A1817" s="1879"/>
    </row>
    <row r="1818" spans="1:1">
      <c r="A1818" s="1879"/>
    </row>
    <row r="1819" spans="1:1">
      <c r="A1819" s="1879"/>
    </row>
    <row r="1820" spans="1:1">
      <c r="A1820" s="1879"/>
    </row>
    <row r="1821" spans="1:1">
      <c r="A1821" s="1879"/>
    </row>
    <row r="1822" spans="1:1">
      <c r="A1822" s="1879"/>
    </row>
    <row r="1823" spans="1:1">
      <c r="A1823" s="1879"/>
    </row>
    <row r="1824" spans="1:1">
      <c r="A1824" s="1879"/>
    </row>
    <row r="1825" spans="1:1">
      <c r="A1825" s="1879"/>
    </row>
    <row r="1826" spans="1:1">
      <c r="A1826" s="1879"/>
    </row>
    <row r="1827" spans="1:1">
      <c r="A1827" s="1879"/>
    </row>
    <row r="1828" spans="1:1">
      <c r="A1828" s="1879"/>
    </row>
    <row r="1829" spans="1:1">
      <c r="A1829" s="1879"/>
    </row>
    <row r="1830" spans="1:1">
      <c r="A1830" s="1879"/>
    </row>
    <row r="1831" spans="1:1">
      <c r="A1831" s="1879"/>
    </row>
    <row r="1832" spans="1:1">
      <c r="A1832" s="1879"/>
    </row>
    <row r="1833" spans="1:1">
      <c r="A1833" s="1879"/>
    </row>
    <row r="1834" spans="1:1">
      <c r="A1834" s="1879"/>
    </row>
    <row r="1835" spans="1:1">
      <c r="A1835" s="1879"/>
    </row>
    <row r="1836" spans="1:1">
      <c r="A1836" s="1879"/>
    </row>
    <row r="1837" spans="1:1">
      <c r="A1837" s="1879"/>
    </row>
    <row r="1838" spans="1:1">
      <c r="A1838" s="1879"/>
    </row>
    <row r="1839" spans="1:1">
      <c r="A1839" s="1879"/>
    </row>
    <row r="1840" spans="1:1">
      <c r="A1840" s="1879"/>
    </row>
    <row r="1841" spans="1:1">
      <c r="A1841" s="1879"/>
    </row>
    <row r="1842" spans="1:1">
      <c r="A1842" s="1879"/>
    </row>
    <row r="1843" spans="1:1">
      <c r="A1843" s="1879"/>
    </row>
    <row r="1844" spans="1:1">
      <c r="A1844" s="1879"/>
    </row>
    <row r="1845" spans="1:1">
      <c r="A1845" s="1879"/>
    </row>
    <row r="1846" spans="1:1">
      <c r="A1846" s="1879"/>
    </row>
    <row r="1847" spans="1:1">
      <c r="A1847" s="1879"/>
    </row>
    <row r="1848" spans="1:1">
      <c r="A1848" s="1879"/>
    </row>
    <row r="1849" spans="1:1">
      <c r="A1849" s="1879"/>
    </row>
    <row r="1850" spans="1:1">
      <c r="A1850" s="1879"/>
    </row>
    <row r="1851" spans="1:1">
      <c r="A1851" s="1879"/>
    </row>
    <row r="1852" spans="1:1">
      <c r="A1852" s="1879"/>
    </row>
    <row r="1853" spans="1:1">
      <c r="A1853" s="1879"/>
    </row>
    <row r="1854" spans="1:1">
      <c r="A1854" s="1879"/>
    </row>
    <row r="1855" spans="1:1">
      <c r="A1855" s="1879"/>
    </row>
    <row r="1856" spans="1:1">
      <c r="A1856" s="1879"/>
    </row>
    <row r="1857" spans="1:1">
      <c r="A1857" s="1879"/>
    </row>
    <row r="1858" spans="1:1">
      <c r="A1858" s="1879"/>
    </row>
    <row r="1859" spans="1:1">
      <c r="A1859" s="1879"/>
    </row>
    <row r="1860" spans="1:1">
      <c r="A1860" s="1879"/>
    </row>
    <row r="1861" spans="1:1">
      <c r="A1861" s="1879"/>
    </row>
    <row r="1862" spans="1:1">
      <c r="A1862" s="1879"/>
    </row>
    <row r="1863" spans="1:1">
      <c r="A1863" s="1879"/>
    </row>
    <row r="1864" spans="1:1">
      <c r="A1864" s="1879"/>
    </row>
    <row r="1865" spans="1:1">
      <c r="A1865" s="1879"/>
    </row>
    <row r="1866" spans="1:1">
      <c r="A1866" s="1879"/>
    </row>
    <row r="1867" spans="1:1">
      <c r="A1867" s="1879"/>
    </row>
    <row r="1868" spans="1:1">
      <c r="A1868" s="1879"/>
    </row>
    <row r="1869" spans="1:1">
      <c r="A1869" s="1879"/>
    </row>
    <row r="1870" spans="1:1">
      <c r="A1870" s="1879"/>
    </row>
    <row r="1871" spans="1:1">
      <c r="A1871" s="1879"/>
    </row>
    <row r="1872" spans="1:1">
      <c r="A1872" s="1879"/>
    </row>
    <row r="1873" spans="1:1">
      <c r="A1873" s="1879"/>
    </row>
    <row r="1874" spans="1:1">
      <c r="A1874" s="1879"/>
    </row>
    <row r="1875" spans="1:1">
      <c r="A1875" s="1879"/>
    </row>
    <row r="1876" spans="1:1">
      <c r="A1876" s="1879"/>
    </row>
    <row r="1877" spans="1:1">
      <c r="A1877" s="1879"/>
    </row>
    <row r="1878" spans="1:1">
      <c r="A1878" s="1879"/>
    </row>
    <row r="1879" spans="1:1">
      <c r="A1879" s="1879"/>
    </row>
    <row r="1880" spans="1:1">
      <c r="A1880" s="1879"/>
    </row>
    <row r="1881" spans="1:1">
      <c r="A1881" s="1879"/>
    </row>
    <row r="1882" spans="1:1">
      <c r="A1882" s="1879"/>
    </row>
    <row r="1883" spans="1:1">
      <c r="A1883" s="1879"/>
    </row>
    <row r="1884" spans="1:1">
      <c r="A1884" s="1879"/>
    </row>
    <row r="1885" spans="1:1">
      <c r="A1885" s="1879"/>
    </row>
    <row r="1886" spans="1:1">
      <c r="A1886" s="1879"/>
    </row>
    <row r="1887" spans="1:1">
      <c r="A1887" s="1879"/>
    </row>
    <row r="1888" spans="1:1">
      <c r="A1888" s="1879"/>
    </row>
    <row r="1889" spans="1:1">
      <c r="A1889" s="1879"/>
    </row>
    <row r="1890" spans="1:1">
      <c r="A1890" s="1879"/>
    </row>
    <row r="1891" spans="1:1">
      <c r="A1891" s="1879"/>
    </row>
    <row r="1892" spans="1:1">
      <c r="A1892" s="1879"/>
    </row>
    <row r="1893" spans="1:1">
      <c r="A1893" s="1879"/>
    </row>
    <row r="1894" spans="1:1">
      <c r="A1894" s="1879"/>
    </row>
    <row r="1895" spans="1:1">
      <c r="A1895" s="1879"/>
    </row>
    <row r="1896" spans="1:1">
      <c r="A1896" s="1879"/>
    </row>
    <row r="1897" spans="1:1">
      <c r="A1897" s="1879"/>
    </row>
    <row r="1898" spans="1:1">
      <c r="A1898" s="1879"/>
    </row>
    <row r="1899" spans="1:1">
      <c r="A1899" s="1879"/>
    </row>
    <row r="1900" spans="1:1">
      <c r="A1900" s="1879"/>
    </row>
    <row r="1901" spans="1:1">
      <c r="A1901" s="1879"/>
    </row>
    <row r="1902" spans="1:1">
      <c r="A1902" s="1879"/>
    </row>
    <row r="1903" spans="1:1">
      <c r="A1903" s="1879"/>
    </row>
    <row r="1904" spans="1:1">
      <c r="A1904" s="1879"/>
    </row>
    <row r="1905" spans="1:1">
      <c r="A1905" s="1879"/>
    </row>
    <row r="1906" spans="1:1">
      <c r="A1906" s="1879"/>
    </row>
    <row r="1907" spans="1:1">
      <c r="A1907" s="1879"/>
    </row>
    <row r="1908" spans="1:1">
      <c r="A1908" s="1879"/>
    </row>
    <row r="1909" spans="1:1">
      <c r="A1909" s="1879"/>
    </row>
    <row r="1910" spans="1:1">
      <c r="A1910" s="1879"/>
    </row>
    <row r="1911" spans="1:1">
      <c r="A1911" s="1879"/>
    </row>
    <row r="1912" spans="1:1">
      <c r="A1912" s="1879"/>
    </row>
    <row r="1913" spans="1:1">
      <c r="A1913" s="1879"/>
    </row>
    <row r="1914" spans="1:1">
      <c r="A1914" s="1879"/>
    </row>
    <row r="1915" spans="1:1">
      <c r="A1915" s="1879"/>
    </row>
    <row r="1916" spans="1:1">
      <c r="A1916" s="1879"/>
    </row>
    <row r="1917" spans="1:1">
      <c r="A1917" s="1879"/>
    </row>
    <row r="1918" spans="1:1">
      <c r="A1918" s="1879"/>
    </row>
    <row r="1919" spans="1:1">
      <c r="A1919" s="1879"/>
    </row>
    <row r="1920" spans="1:1">
      <c r="A1920" s="1879"/>
    </row>
    <row r="1921" spans="1:1">
      <c r="A1921" s="1879"/>
    </row>
    <row r="1922" spans="1:1">
      <c r="A1922" s="1879"/>
    </row>
    <row r="1923" spans="1:1">
      <c r="A1923" s="1879"/>
    </row>
    <row r="1924" spans="1:1">
      <c r="A1924" s="1879"/>
    </row>
    <row r="1925" spans="1:1">
      <c r="A1925" s="1879"/>
    </row>
    <row r="1926" spans="1:1">
      <c r="A1926" s="1879"/>
    </row>
    <row r="1927" spans="1:1">
      <c r="A1927" s="1879"/>
    </row>
    <row r="1928" spans="1:1">
      <c r="A1928" s="1879"/>
    </row>
    <row r="1929" spans="1:1">
      <c r="A1929" s="1879"/>
    </row>
    <row r="1930" spans="1:1">
      <c r="A1930" s="1879"/>
    </row>
    <row r="1931" spans="1:1">
      <c r="A1931" s="1879"/>
    </row>
    <row r="1932" spans="1:1">
      <c r="A1932" s="1879"/>
    </row>
    <row r="1933" spans="1:1">
      <c r="A1933" s="1879"/>
    </row>
    <row r="1934" spans="1:1">
      <c r="A1934" s="1879"/>
    </row>
    <row r="1935" spans="1:1">
      <c r="A1935" s="1879"/>
    </row>
    <row r="1936" spans="1:1">
      <c r="A1936" s="1879"/>
    </row>
    <row r="1937" spans="1:1">
      <c r="A1937" s="1879"/>
    </row>
    <row r="1938" spans="1:1">
      <c r="A1938" s="1879"/>
    </row>
    <row r="1939" spans="1:1">
      <c r="A1939" s="1879"/>
    </row>
    <row r="1940" spans="1:1">
      <c r="A1940" s="1879"/>
    </row>
    <row r="1941" spans="1:1">
      <c r="A1941" s="1879"/>
    </row>
    <row r="1942" spans="1:1">
      <c r="A1942" s="1879"/>
    </row>
    <row r="1943" spans="1:1">
      <c r="A1943" s="1879"/>
    </row>
    <row r="1944" spans="1:1">
      <c r="A1944" s="1879"/>
    </row>
    <row r="1945" spans="1:1">
      <c r="A1945" s="1879"/>
    </row>
    <row r="1946" spans="1:1">
      <c r="A1946" s="1879"/>
    </row>
    <row r="1947" spans="1:1">
      <c r="A1947" s="1879"/>
    </row>
    <row r="1948" spans="1:1">
      <c r="A1948" s="1879"/>
    </row>
    <row r="1949" spans="1:1">
      <c r="A1949" s="1879"/>
    </row>
    <row r="1950" spans="1:1">
      <c r="A1950" s="1879"/>
    </row>
    <row r="1951" spans="1:1">
      <c r="A1951" s="1879"/>
    </row>
    <row r="1952" spans="1:1">
      <c r="A1952" s="1879"/>
    </row>
    <row r="1953" spans="1:1">
      <c r="A1953" s="1879"/>
    </row>
    <row r="1954" spans="1:1">
      <c r="A1954" s="1879"/>
    </row>
    <row r="1955" spans="1:1">
      <c r="A1955" s="1879"/>
    </row>
    <row r="1956" spans="1:1">
      <c r="A1956" s="1879"/>
    </row>
    <row r="1957" spans="1:1">
      <c r="A1957" s="1879"/>
    </row>
    <row r="1958" spans="1:1">
      <c r="A1958" s="1879"/>
    </row>
    <row r="1959" spans="1:1">
      <c r="A1959" s="1879"/>
    </row>
    <row r="1960" spans="1:1">
      <c r="A1960" s="1879"/>
    </row>
    <row r="1961" spans="1:1">
      <c r="A1961" s="1879"/>
    </row>
    <row r="1962" spans="1:1">
      <c r="A1962" s="1879"/>
    </row>
    <row r="1963" spans="1:1">
      <c r="A1963" s="1879"/>
    </row>
    <row r="1964" spans="1:1">
      <c r="A1964" s="1879"/>
    </row>
    <row r="1965" spans="1:1">
      <c r="A1965" s="1879"/>
    </row>
    <row r="1966" spans="1:1">
      <c r="A1966" s="1879"/>
    </row>
    <row r="1967" spans="1:1">
      <c r="A1967" s="1879"/>
    </row>
    <row r="1968" spans="1:1">
      <c r="A1968" s="1879"/>
    </row>
    <row r="1969" spans="1:1">
      <c r="A1969" s="1879"/>
    </row>
    <row r="1970" spans="1:1">
      <c r="A1970" s="1879"/>
    </row>
    <row r="1971" spans="1:1">
      <c r="A1971" s="1879"/>
    </row>
    <row r="1972" spans="1:1">
      <c r="A1972" s="1879"/>
    </row>
    <row r="1973" spans="1:1">
      <c r="A1973" s="1879"/>
    </row>
    <row r="1974" spans="1:1">
      <c r="A1974" s="1879"/>
    </row>
    <row r="1975" spans="1:1">
      <c r="A1975" s="1879"/>
    </row>
    <row r="1976" spans="1:1">
      <c r="A1976" s="1879"/>
    </row>
    <row r="1977" spans="1:1">
      <c r="A1977" s="1879"/>
    </row>
    <row r="1978" spans="1:1">
      <c r="A1978" s="1879"/>
    </row>
    <row r="1979" spans="1:1">
      <c r="A1979" s="1879"/>
    </row>
    <row r="1980" spans="1:1">
      <c r="A1980" s="1879"/>
    </row>
    <row r="1981" spans="1:1">
      <c r="A1981" s="1879"/>
    </row>
    <row r="1982" spans="1:1">
      <c r="A1982" s="1879"/>
    </row>
    <row r="1983" spans="1:1">
      <c r="A1983" s="1879"/>
    </row>
    <row r="1984" spans="1:1">
      <c r="A1984" s="1879"/>
    </row>
    <row r="1985" spans="1:1">
      <c r="A1985" s="1879"/>
    </row>
    <row r="1986" spans="1:1">
      <c r="A1986" s="1879"/>
    </row>
    <row r="1987" spans="1:1">
      <c r="A1987" s="1879"/>
    </row>
    <row r="1988" spans="1:1">
      <c r="A1988" s="1879"/>
    </row>
    <row r="1989" spans="1:1">
      <c r="A1989" s="1879"/>
    </row>
    <row r="1990" spans="1:1">
      <c r="A1990" s="1879"/>
    </row>
    <row r="1991" spans="1:1">
      <c r="A1991" s="1879"/>
    </row>
    <row r="1992" spans="1:1">
      <c r="A1992" s="1879"/>
    </row>
    <row r="1993" spans="1:1">
      <c r="A1993" s="1879"/>
    </row>
    <row r="1994" spans="1:1">
      <c r="A1994" s="1879"/>
    </row>
    <row r="1995" spans="1:1">
      <c r="A1995" s="1879"/>
    </row>
    <row r="1996" spans="1:1">
      <c r="A1996" s="1879"/>
    </row>
    <row r="1997" spans="1:1">
      <c r="A1997" s="1879"/>
    </row>
    <row r="1998" spans="1:1">
      <c r="A1998" s="1879"/>
    </row>
    <row r="1999" spans="1:1">
      <c r="A1999" s="1879"/>
    </row>
    <row r="2000" spans="1:1">
      <c r="A2000" s="1879"/>
    </row>
    <row r="2001" spans="1:1">
      <c r="A2001" s="1879"/>
    </row>
    <row r="2002" spans="1:1">
      <c r="A2002" s="1879"/>
    </row>
    <row r="2003" spans="1:1">
      <c r="A2003" s="1879"/>
    </row>
    <row r="2004" spans="1:1">
      <c r="A2004" s="1879"/>
    </row>
    <row r="2005" spans="1:1">
      <c r="A2005" s="1879"/>
    </row>
    <row r="2006" spans="1:1">
      <c r="A2006" s="1879"/>
    </row>
    <row r="2007" spans="1:1">
      <c r="A2007" s="1879"/>
    </row>
    <row r="2008" spans="1:1">
      <c r="A2008" s="1879"/>
    </row>
    <row r="2009" spans="1:1">
      <c r="A2009" s="1879"/>
    </row>
    <row r="2010" spans="1:1">
      <c r="A2010" s="1879"/>
    </row>
    <row r="2011" spans="1:1">
      <c r="A2011" s="1879"/>
    </row>
    <row r="2012" spans="1:1">
      <c r="A2012" s="1879"/>
    </row>
    <row r="2013" spans="1:1">
      <c r="A2013" s="1879"/>
    </row>
    <row r="2014" spans="1:1">
      <c r="A2014" s="1879"/>
    </row>
    <row r="2015" spans="1:1">
      <c r="A2015" s="1879"/>
    </row>
    <row r="2016" spans="1:1">
      <c r="A2016" s="1879"/>
    </row>
    <row r="2017" spans="1:1">
      <c r="A2017" s="1879"/>
    </row>
    <row r="2018" spans="1:1">
      <c r="A2018" s="1879"/>
    </row>
    <row r="2019" spans="1:1">
      <c r="A2019" s="1879"/>
    </row>
    <row r="2020" spans="1:1">
      <c r="A2020" s="1879"/>
    </row>
    <row r="2021" spans="1:1">
      <c r="A2021" s="1879"/>
    </row>
    <row r="2022" spans="1:1">
      <c r="A2022" s="1879"/>
    </row>
    <row r="2023" spans="1:1">
      <c r="A2023" s="1879"/>
    </row>
    <row r="2024" spans="1:1">
      <c r="A2024" s="1879"/>
    </row>
    <row r="2025" spans="1:1">
      <c r="A2025" s="1879"/>
    </row>
    <row r="2026" spans="1:1">
      <c r="A2026" s="1879"/>
    </row>
    <row r="2027" spans="1:1">
      <c r="A2027" s="1879"/>
    </row>
    <row r="2028" spans="1:1">
      <c r="A2028" s="1879"/>
    </row>
    <row r="2029" spans="1:1">
      <c r="A2029" s="1879"/>
    </row>
    <row r="2030" spans="1:1">
      <c r="A2030" s="1879"/>
    </row>
    <row r="2031" spans="1:1">
      <c r="A2031" s="1879"/>
    </row>
    <row r="2032" spans="1:1">
      <c r="A2032" s="1879"/>
    </row>
    <row r="2033" spans="1:1">
      <c r="A2033" s="1879"/>
    </row>
    <row r="2034" spans="1:1">
      <c r="A2034" s="1879"/>
    </row>
    <row r="2035" spans="1:1">
      <c r="A2035" s="1879"/>
    </row>
    <row r="2036" spans="1:1">
      <c r="A2036" s="1879"/>
    </row>
    <row r="2037" spans="1:1">
      <c r="A2037" s="1879"/>
    </row>
    <row r="2038" spans="1:1">
      <c r="A2038" s="1879"/>
    </row>
    <row r="2039" spans="1:1">
      <c r="A2039" s="1879"/>
    </row>
    <row r="2040" spans="1:1">
      <c r="A2040" s="1879"/>
    </row>
    <row r="2041" spans="1:1">
      <c r="A2041" s="1879"/>
    </row>
    <row r="2042" spans="1:1">
      <c r="A2042" s="1879"/>
    </row>
    <row r="2043" spans="1:1">
      <c r="A2043" s="1879"/>
    </row>
    <row r="2044" spans="1:1">
      <c r="A2044" s="1879"/>
    </row>
    <row r="2045" spans="1:1">
      <c r="A2045" s="1879"/>
    </row>
    <row r="2046" spans="1:1">
      <c r="A2046" s="1879"/>
    </row>
    <row r="2047" spans="1:1">
      <c r="A2047" s="1879"/>
    </row>
    <row r="2048" spans="1:1">
      <c r="A2048" s="1879"/>
    </row>
    <row r="2049" spans="1:1">
      <c r="A2049" s="1879"/>
    </row>
    <row r="2050" spans="1:1">
      <c r="A2050" s="1879"/>
    </row>
    <row r="2051" spans="1:1">
      <c r="A2051" s="1879"/>
    </row>
    <row r="2052" spans="1:1">
      <c r="A2052" s="1879"/>
    </row>
    <row r="2053" spans="1:1">
      <c r="A2053" s="1879"/>
    </row>
    <row r="2054" spans="1:1">
      <c r="A2054" s="1879"/>
    </row>
    <row r="2055" spans="1:1">
      <c r="A2055" s="1879"/>
    </row>
    <row r="2056" spans="1:1">
      <c r="A2056" s="1879"/>
    </row>
    <row r="2057" spans="1:1">
      <c r="A2057" s="1879"/>
    </row>
    <row r="2058" spans="1:1">
      <c r="A2058" s="1879"/>
    </row>
    <row r="2059" spans="1:1">
      <c r="A2059" s="1879"/>
    </row>
    <row r="2060" spans="1:1">
      <c r="A2060" s="1879"/>
    </row>
    <row r="2061" spans="1:1">
      <c r="A2061" s="1879"/>
    </row>
    <row r="2062" spans="1:1">
      <c r="A2062" s="1879"/>
    </row>
    <row r="2063" spans="1:1">
      <c r="A2063" s="1879"/>
    </row>
    <row r="2064" spans="1:1">
      <c r="A2064" s="1879"/>
    </row>
    <row r="2065" spans="1:1">
      <c r="A2065" s="1879"/>
    </row>
    <row r="2066" spans="1:1">
      <c r="A2066" s="1879"/>
    </row>
    <row r="2067" spans="1:1">
      <c r="A2067" s="1879"/>
    </row>
    <row r="2068" spans="1:1">
      <c r="A2068" s="1879"/>
    </row>
    <row r="2069" spans="1:1">
      <c r="A2069" s="1879"/>
    </row>
    <row r="2070" spans="1:1">
      <c r="A2070" s="1879"/>
    </row>
    <row r="2071" spans="1:1">
      <c r="A2071" s="1879"/>
    </row>
    <row r="2072" spans="1:1">
      <c r="A2072" s="1879"/>
    </row>
    <row r="2073" spans="1:1">
      <c r="A2073" s="1879"/>
    </row>
    <row r="2074" spans="1:1">
      <c r="A2074" s="1879"/>
    </row>
    <row r="2075" spans="1:1">
      <c r="A2075" s="1879"/>
    </row>
    <row r="2076" spans="1:1">
      <c r="A2076" s="1879"/>
    </row>
    <row r="2077" spans="1:1">
      <c r="A2077" s="1879"/>
    </row>
    <row r="2078" spans="1:1">
      <c r="A2078" s="1879"/>
    </row>
    <row r="2079" spans="1:1">
      <c r="A2079" s="1879"/>
    </row>
    <row r="2080" spans="1:1">
      <c r="A2080" s="1879"/>
    </row>
    <row r="2081" spans="1:1">
      <c r="A2081" s="1879"/>
    </row>
    <row r="2082" spans="1:1">
      <c r="A2082" s="1879"/>
    </row>
    <row r="2083" spans="1:1">
      <c r="A2083" s="1879"/>
    </row>
    <row r="2084" spans="1:1">
      <c r="A2084" s="1879"/>
    </row>
    <row r="2085" spans="1:1">
      <c r="A2085" s="1879"/>
    </row>
    <row r="2086" spans="1:1">
      <c r="A2086" s="1879"/>
    </row>
    <row r="2087" spans="1:1">
      <c r="A2087" s="1879"/>
    </row>
    <row r="2088" spans="1:1">
      <c r="A2088" s="1879"/>
    </row>
    <row r="2089" spans="1:1">
      <c r="A2089" s="1879"/>
    </row>
    <row r="2090" spans="1:1">
      <c r="A2090" s="1879"/>
    </row>
    <row r="2091" spans="1:1">
      <c r="A2091" s="1879"/>
    </row>
    <row r="2092" spans="1:1">
      <c r="A2092" s="1879"/>
    </row>
    <row r="2093" spans="1:1">
      <c r="A2093" s="1879"/>
    </row>
    <row r="2094" spans="1:1">
      <c r="A2094" s="1879"/>
    </row>
    <row r="2095" spans="1:1">
      <c r="A2095" s="1879"/>
    </row>
    <row r="2096" spans="1:1">
      <c r="A2096" s="1879"/>
    </row>
    <row r="2097" spans="1:1">
      <c r="A2097" s="1879"/>
    </row>
    <row r="2098" spans="1:1">
      <c r="A2098" s="1879"/>
    </row>
    <row r="2099" spans="1:1">
      <c r="A2099" s="1879"/>
    </row>
    <row r="2100" spans="1:1">
      <c r="A2100" s="1879"/>
    </row>
    <row r="2101" spans="1:1">
      <c r="A2101" s="1879"/>
    </row>
    <row r="2102" spans="1:1">
      <c r="A2102" s="1879"/>
    </row>
    <row r="2103" spans="1:1">
      <c r="A2103" s="1879"/>
    </row>
    <row r="2104" spans="1:1">
      <c r="A2104" s="1879"/>
    </row>
    <row r="2105" spans="1:1">
      <c r="A2105" s="1879"/>
    </row>
    <row r="2106" spans="1:1">
      <c r="A2106" s="1879"/>
    </row>
    <row r="2107" spans="1:1">
      <c r="A2107" s="1879"/>
    </row>
    <row r="2108" spans="1:1">
      <c r="A2108" s="1879"/>
    </row>
    <row r="2109" spans="1:1">
      <c r="A2109" s="1879"/>
    </row>
    <row r="2110" spans="1:1">
      <c r="A2110" s="1879"/>
    </row>
    <row r="2111" spans="1:1">
      <c r="A2111" s="1879"/>
    </row>
    <row r="2112" spans="1:1">
      <c r="A2112" s="1879"/>
    </row>
    <row r="2113" spans="1:1">
      <c r="A2113" s="1879"/>
    </row>
    <row r="2114" spans="1:1">
      <c r="A2114" s="1879"/>
    </row>
    <row r="2115" spans="1:1">
      <c r="A2115" s="1879"/>
    </row>
    <row r="2116" spans="1:1">
      <c r="A2116" s="1879"/>
    </row>
    <row r="2117" spans="1:1">
      <c r="A2117" s="1879"/>
    </row>
    <row r="2118" spans="1:1">
      <c r="A2118" s="1879"/>
    </row>
    <row r="2119" spans="1:1">
      <c r="A2119" s="1879"/>
    </row>
    <row r="2120" spans="1:1">
      <c r="A2120" s="1879"/>
    </row>
    <row r="2121" spans="1:1">
      <c r="A2121" s="1879"/>
    </row>
    <row r="2122" spans="1:1">
      <c r="A2122" s="1879"/>
    </row>
    <row r="2123" spans="1:1">
      <c r="A2123" s="1879"/>
    </row>
    <row r="2124" spans="1:1">
      <c r="A2124" s="1879"/>
    </row>
    <row r="2125" spans="1:1">
      <c r="A2125" s="1879"/>
    </row>
    <row r="2126" spans="1:1">
      <c r="A2126" s="1879"/>
    </row>
    <row r="2127" spans="1:1">
      <c r="A2127" s="1879"/>
    </row>
    <row r="2128" spans="1:1">
      <c r="A2128" s="1879"/>
    </row>
    <row r="2129" spans="1:1">
      <c r="A2129" s="1879"/>
    </row>
    <row r="2130" spans="1:1">
      <c r="A2130" s="1879"/>
    </row>
    <row r="2131" spans="1:1">
      <c r="A2131" s="1879"/>
    </row>
    <row r="2132" spans="1:1">
      <c r="A2132" s="1879"/>
    </row>
    <row r="2133" spans="1:1">
      <c r="A2133" s="1879"/>
    </row>
    <row r="2134" spans="1:1">
      <c r="A2134" s="1879"/>
    </row>
    <row r="2135" spans="1:1">
      <c r="A2135" s="1879"/>
    </row>
    <row r="2136" spans="1:1">
      <c r="A2136" s="1879"/>
    </row>
    <row r="2137" spans="1:1">
      <c r="A2137" s="1879"/>
    </row>
    <row r="2138" spans="1:1">
      <c r="A2138" s="1879"/>
    </row>
    <row r="2139" spans="1:1">
      <c r="A2139" s="1879"/>
    </row>
    <row r="2140" spans="1:1">
      <c r="A2140" s="1879"/>
    </row>
    <row r="2141" spans="1:1">
      <c r="A2141" s="1879"/>
    </row>
    <row r="2142" spans="1:1">
      <c r="A2142" s="1879"/>
    </row>
    <row r="2143" spans="1:1">
      <c r="A2143" s="1879"/>
    </row>
    <row r="2144" spans="1:1">
      <c r="A2144" s="1879"/>
    </row>
    <row r="2145" spans="1:1">
      <c r="A2145" s="1879"/>
    </row>
    <row r="2146" spans="1:1">
      <c r="A2146" s="1879"/>
    </row>
    <row r="2147" spans="1:1">
      <c r="A2147" s="1879"/>
    </row>
    <row r="2148" spans="1:1">
      <c r="A2148" s="1879"/>
    </row>
    <row r="2149" spans="1:1">
      <c r="A2149" s="1879"/>
    </row>
    <row r="2150" spans="1:1">
      <c r="A2150" s="1879"/>
    </row>
    <row r="2151" spans="1:1">
      <c r="A2151" s="1879"/>
    </row>
    <row r="2152" spans="1:1">
      <c r="A2152" s="1879"/>
    </row>
    <row r="2153" spans="1:1">
      <c r="A2153" s="1879"/>
    </row>
    <row r="2154" spans="1:1">
      <c r="A2154" s="1879"/>
    </row>
    <row r="2155" spans="1:1">
      <c r="A2155" s="1879"/>
    </row>
    <row r="2156" spans="1:1">
      <c r="A2156" s="1879"/>
    </row>
    <row r="2157" spans="1:1">
      <c r="A2157" s="1879"/>
    </row>
    <row r="2158" spans="1:1">
      <c r="A2158" s="1879"/>
    </row>
    <row r="2159" spans="1:1">
      <c r="A2159" s="1879"/>
    </row>
    <row r="2160" spans="1:1">
      <c r="A2160" s="1879"/>
    </row>
    <row r="2161" spans="1:1">
      <c r="A2161" s="1879"/>
    </row>
    <row r="2162" spans="1:1">
      <c r="A2162" s="1879"/>
    </row>
    <row r="2163" spans="1:1">
      <c r="A2163" s="1879"/>
    </row>
    <row r="2164" spans="1:1">
      <c r="A2164" s="1879"/>
    </row>
    <row r="2165" spans="1:1">
      <c r="A2165" s="1879"/>
    </row>
    <row r="2166" spans="1:1">
      <c r="A2166" s="1879"/>
    </row>
    <row r="2167" spans="1:1">
      <c r="A2167" s="1879"/>
    </row>
    <row r="2168" spans="1:1">
      <c r="A2168" s="1879"/>
    </row>
    <row r="2169" spans="1:1">
      <c r="A2169" s="1879"/>
    </row>
    <row r="2170" spans="1:1">
      <c r="A2170" s="1879"/>
    </row>
    <row r="2171" spans="1:1">
      <c r="A2171" s="1879"/>
    </row>
    <row r="2172" spans="1:1">
      <c r="A2172" s="1879"/>
    </row>
    <row r="2173" spans="1:1">
      <c r="A2173" s="1879"/>
    </row>
    <row r="2174" spans="1:1">
      <c r="A2174" s="1879"/>
    </row>
    <row r="2175" spans="1:1">
      <c r="A2175" s="1879"/>
    </row>
    <row r="2176" spans="1:1">
      <c r="A2176" s="1879"/>
    </row>
    <row r="2177" spans="1:1">
      <c r="A2177" s="1879"/>
    </row>
    <row r="2178" spans="1:1">
      <c r="A2178" s="1879"/>
    </row>
    <row r="2179" spans="1:1">
      <c r="A2179" s="1879"/>
    </row>
    <row r="2180" spans="1:1">
      <c r="A2180" s="1879"/>
    </row>
    <row r="2181" spans="1:1">
      <c r="A2181" s="1879"/>
    </row>
    <row r="2182" spans="1:1">
      <c r="A2182" s="1879"/>
    </row>
    <row r="2183" spans="1:1">
      <c r="A2183" s="1879"/>
    </row>
    <row r="2184" spans="1:1">
      <c r="A2184" s="1879"/>
    </row>
    <row r="2185" spans="1:1">
      <c r="A2185" s="1879"/>
    </row>
    <row r="2186" spans="1:1">
      <c r="A2186" s="1879"/>
    </row>
    <row r="2187" spans="1:1">
      <c r="A2187" s="1879"/>
    </row>
    <row r="2188" spans="1:1">
      <c r="A2188" s="1879"/>
    </row>
    <row r="2189" spans="1:1">
      <c r="A2189" s="1879"/>
    </row>
    <row r="2190" spans="1:1">
      <c r="A2190" s="1879"/>
    </row>
    <row r="2191" spans="1:1">
      <c r="A2191" s="1879"/>
    </row>
    <row r="2192" spans="1:1">
      <c r="A2192" s="1879"/>
    </row>
    <row r="2193" spans="1:1">
      <c r="A2193" s="1879"/>
    </row>
    <row r="2194" spans="1:1">
      <c r="A2194" s="1879"/>
    </row>
    <row r="2195" spans="1:1">
      <c r="A2195" s="1879"/>
    </row>
    <row r="2196" spans="1:1">
      <c r="A2196" s="1879"/>
    </row>
    <row r="2197" spans="1:1">
      <c r="A2197" s="1879"/>
    </row>
    <row r="2198" spans="1:1">
      <c r="A2198" s="1879"/>
    </row>
    <row r="2199" spans="1:1">
      <c r="A2199" s="1879"/>
    </row>
    <row r="2200" spans="1:1">
      <c r="A2200" s="1879"/>
    </row>
    <row r="2201" spans="1:1">
      <c r="A2201" s="1879"/>
    </row>
    <row r="2202" spans="1:1">
      <c r="A2202" s="1879"/>
    </row>
    <row r="2203" spans="1:1">
      <c r="A2203" s="1879"/>
    </row>
    <row r="2204" spans="1:1">
      <c r="A2204" s="1879"/>
    </row>
    <row r="2205" spans="1:1">
      <c r="A2205" s="1879"/>
    </row>
    <row r="2206" spans="1:1">
      <c r="A2206" s="1879"/>
    </row>
    <row r="2207" spans="1:1">
      <c r="A2207" s="1879"/>
    </row>
    <row r="2208" spans="1:1">
      <c r="A2208" s="1879"/>
    </row>
    <row r="2209" spans="1:1">
      <c r="A2209" s="1879"/>
    </row>
    <row r="2210" spans="1:1">
      <c r="A2210" s="1879"/>
    </row>
    <row r="2211" spans="1:1">
      <c r="A2211" s="1879"/>
    </row>
    <row r="2212" spans="1:1">
      <c r="A2212" s="1879"/>
    </row>
    <row r="2213" spans="1:1">
      <c r="A2213" s="1879"/>
    </row>
    <row r="2214" spans="1:1">
      <c r="A2214" s="1879"/>
    </row>
    <row r="2215" spans="1:1">
      <c r="A2215" s="1879"/>
    </row>
    <row r="2216" spans="1:1">
      <c r="A2216" s="1879"/>
    </row>
    <row r="2217" spans="1:1">
      <c r="A2217" s="1879"/>
    </row>
    <row r="2218" spans="1:1">
      <c r="A2218" s="1879"/>
    </row>
    <row r="2219" spans="1:1">
      <c r="A2219" s="1879"/>
    </row>
    <row r="2220" spans="1:1">
      <c r="A2220" s="1879"/>
    </row>
    <row r="2221" spans="1:1">
      <c r="A2221" s="1879"/>
    </row>
    <row r="2222" spans="1:1">
      <c r="A2222" s="1879"/>
    </row>
    <row r="2223" spans="1:1">
      <c r="A2223" s="1879"/>
    </row>
    <row r="2224" spans="1:1">
      <c r="A2224" s="1879"/>
    </row>
    <row r="2225" spans="1:1">
      <c r="A2225" s="1879"/>
    </row>
    <row r="2226" spans="1:1">
      <c r="A2226" s="1879"/>
    </row>
    <row r="2227" spans="1:1">
      <c r="A2227" s="1879"/>
    </row>
    <row r="2228" spans="1:1">
      <c r="A2228" s="1879"/>
    </row>
    <row r="2229" spans="1:1">
      <c r="A2229" s="1879"/>
    </row>
    <row r="2230" spans="1:1">
      <c r="A2230" s="1879"/>
    </row>
    <row r="2231" spans="1:1">
      <c r="A2231" s="1879"/>
    </row>
    <row r="2232" spans="1:1">
      <c r="A2232" s="1879"/>
    </row>
    <row r="2233" spans="1:1">
      <c r="A2233" s="1879"/>
    </row>
    <row r="2234" spans="1:1">
      <c r="A2234" s="1879"/>
    </row>
    <row r="2235" spans="1:1">
      <c r="A2235" s="1879"/>
    </row>
    <row r="2236" spans="1:1">
      <c r="A2236" s="1879"/>
    </row>
    <row r="2237" spans="1:1">
      <c r="A2237" s="1879"/>
    </row>
    <row r="2238" spans="1:1">
      <c r="A2238" s="1879"/>
    </row>
    <row r="2239" spans="1:1">
      <c r="A2239" s="1879"/>
    </row>
    <row r="2240" spans="1:1">
      <c r="A2240" s="1879"/>
    </row>
    <row r="2241" spans="1:1">
      <c r="A2241" s="1879"/>
    </row>
    <row r="2242" spans="1:1">
      <c r="A2242" s="1879"/>
    </row>
    <row r="2243" spans="1:1">
      <c r="A2243" s="1879"/>
    </row>
    <row r="2244" spans="1:1">
      <c r="A2244" s="1879"/>
    </row>
    <row r="2245" spans="1:1">
      <c r="A2245" s="1879"/>
    </row>
    <row r="2246" spans="1:1">
      <c r="A2246" s="1879"/>
    </row>
    <row r="2247" spans="1:1">
      <c r="A2247" s="1879"/>
    </row>
    <row r="2248" spans="1:1">
      <c r="A2248" s="1879"/>
    </row>
    <row r="2249" spans="1:1">
      <c r="A2249" s="1879"/>
    </row>
    <row r="2250" spans="1:1">
      <c r="A2250" s="1879"/>
    </row>
    <row r="2251" spans="1:1">
      <c r="A2251" s="1879"/>
    </row>
    <row r="2252" spans="1:1">
      <c r="A2252" s="1879"/>
    </row>
    <row r="2253" spans="1:1">
      <c r="A2253" s="1879"/>
    </row>
    <row r="2254" spans="1:1">
      <c r="A2254" s="1879"/>
    </row>
    <row r="2255" spans="1:1">
      <c r="A2255" s="1879"/>
    </row>
    <row r="2256" spans="1:1">
      <c r="A2256" s="1879"/>
    </row>
    <row r="2257" spans="1:1">
      <c r="A2257" s="1879"/>
    </row>
    <row r="2258" spans="1:1">
      <c r="A2258" s="1879"/>
    </row>
    <row r="2259" spans="1:1">
      <c r="A2259" s="1879"/>
    </row>
    <row r="2260" spans="1:1">
      <c r="A2260" s="1879"/>
    </row>
    <row r="2261" spans="1:1">
      <c r="A2261" s="1879"/>
    </row>
    <row r="2262" spans="1:1">
      <c r="A2262" s="1879"/>
    </row>
    <row r="2263" spans="1:1">
      <c r="A2263" s="1879"/>
    </row>
    <row r="2264" spans="1:1">
      <c r="A2264" s="1879"/>
    </row>
    <row r="2265" spans="1:1">
      <c r="A2265" s="1879"/>
    </row>
    <row r="2266" spans="1:1">
      <c r="A2266" s="1879"/>
    </row>
    <row r="2267" spans="1:1">
      <c r="A2267" s="1879"/>
    </row>
    <row r="2268" spans="1:1">
      <c r="A2268" s="1879"/>
    </row>
    <row r="2269" spans="1:1">
      <c r="A2269" s="1879"/>
    </row>
    <row r="2270" spans="1:1">
      <c r="A2270" s="1879"/>
    </row>
    <row r="2271" spans="1:1">
      <c r="A2271" s="1879"/>
    </row>
    <row r="2272" spans="1:1">
      <c r="A2272" s="1879"/>
    </row>
    <row r="2273" spans="1:1">
      <c r="A2273" s="1879"/>
    </row>
    <row r="2274" spans="1:1">
      <c r="A2274" s="1879"/>
    </row>
    <row r="2275" spans="1:1">
      <c r="A2275" s="1879"/>
    </row>
    <row r="2276" spans="1:1">
      <c r="A2276" s="1879"/>
    </row>
    <row r="2277" spans="1:1">
      <c r="A2277" s="1879"/>
    </row>
    <row r="2278" spans="1:1">
      <c r="A2278" s="1879"/>
    </row>
    <row r="2279" spans="1:1">
      <c r="A2279" s="1879"/>
    </row>
    <row r="2280" spans="1:1">
      <c r="A2280" s="1879"/>
    </row>
    <row r="2281" spans="1:1">
      <c r="A2281" s="1879"/>
    </row>
    <row r="2282" spans="1:1">
      <c r="A2282" s="1879"/>
    </row>
    <row r="2283" spans="1:1">
      <c r="A2283" s="1879"/>
    </row>
    <row r="2284" spans="1:1">
      <c r="A2284" s="1879"/>
    </row>
    <row r="2285" spans="1:1">
      <c r="A2285" s="1879"/>
    </row>
    <row r="2286" spans="1:1">
      <c r="A2286" s="1879"/>
    </row>
    <row r="2287" spans="1:1">
      <c r="A2287" s="1879"/>
    </row>
    <row r="2288" spans="1:1">
      <c r="A2288" s="1879"/>
    </row>
    <row r="2289" spans="1:1">
      <c r="A2289" s="1879"/>
    </row>
    <row r="2290" spans="1:1">
      <c r="A2290" s="1879"/>
    </row>
    <row r="2291" spans="1:1">
      <c r="A2291" s="1879"/>
    </row>
    <row r="2292" spans="1:1">
      <c r="A2292" s="1879"/>
    </row>
    <row r="2293" spans="1:1">
      <c r="A2293" s="1879"/>
    </row>
    <row r="2294" spans="1:1">
      <c r="A2294" s="1879"/>
    </row>
    <row r="2295" spans="1:1">
      <c r="A2295" s="1879"/>
    </row>
    <row r="2296" spans="1:1">
      <c r="A2296" s="1879"/>
    </row>
    <row r="2297" spans="1:1">
      <c r="A2297" s="1879"/>
    </row>
    <row r="2298" spans="1:1">
      <c r="A2298" s="1879"/>
    </row>
    <row r="2299" spans="1:1">
      <c r="A2299" s="1879"/>
    </row>
    <row r="2300" spans="1:1">
      <c r="A2300" s="1879"/>
    </row>
    <row r="2301" spans="1:1">
      <c r="A2301" s="1879"/>
    </row>
    <row r="2302" spans="1:1">
      <c r="A2302" s="1879"/>
    </row>
    <row r="2303" spans="1:1">
      <c r="A2303" s="1879"/>
    </row>
    <row r="2304" spans="1:1">
      <c r="A2304" s="1879"/>
    </row>
    <row r="2305" spans="1:1">
      <c r="A2305" s="1879"/>
    </row>
    <row r="2306" spans="1:1">
      <c r="A2306" s="1879"/>
    </row>
    <row r="2307" spans="1:1">
      <c r="A2307" s="1879"/>
    </row>
    <row r="2308" spans="1:1">
      <c r="A2308" s="1879"/>
    </row>
    <row r="2309" spans="1:1">
      <c r="A2309" s="1879"/>
    </row>
    <row r="2310" spans="1:1">
      <c r="A2310" s="1879"/>
    </row>
    <row r="2311" spans="1:1">
      <c r="A2311" s="1879"/>
    </row>
    <row r="2312" spans="1:1">
      <c r="A2312" s="1879"/>
    </row>
    <row r="2313" spans="1:1">
      <c r="A2313" s="1879"/>
    </row>
    <row r="2314" spans="1:1">
      <c r="A2314" s="1879"/>
    </row>
    <row r="2315" spans="1:1">
      <c r="A2315" s="1879"/>
    </row>
    <row r="2316" spans="1:1">
      <c r="A2316" s="1879"/>
    </row>
    <row r="2317" spans="1:1">
      <c r="A2317" s="1879"/>
    </row>
    <row r="2318" spans="1:1">
      <c r="A2318" s="1879"/>
    </row>
    <row r="2319" spans="1:1">
      <c r="A2319" s="1879"/>
    </row>
    <row r="2320" spans="1:1">
      <c r="A2320" s="1879"/>
    </row>
    <row r="2321" spans="1:1">
      <c r="A2321" s="1879"/>
    </row>
    <row r="2322" spans="1:1">
      <c r="A2322" s="1879"/>
    </row>
    <row r="2323" spans="1:1">
      <c r="A2323" s="1879"/>
    </row>
    <row r="2324" spans="1:1">
      <c r="A2324" s="1879"/>
    </row>
    <row r="2325" spans="1:1">
      <c r="A2325" s="1879"/>
    </row>
    <row r="2326" spans="1:1">
      <c r="A2326" s="1879"/>
    </row>
    <row r="2327" spans="1:1">
      <c r="A2327" s="1879"/>
    </row>
    <row r="2328" spans="1:1">
      <c r="A2328" s="1879"/>
    </row>
    <row r="2329" spans="1:1">
      <c r="A2329" s="1879"/>
    </row>
    <row r="2330" spans="1:1">
      <c r="A2330" s="1879"/>
    </row>
    <row r="2331" spans="1:1">
      <c r="A2331" s="1879"/>
    </row>
    <row r="2332" spans="1:1">
      <c r="A2332" s="1879"/>
    </row>
    <row r="2333" spans="1:1">
      <c r="A2333" s="1879"/>
    </row>
    <row r="2334" spans="1:1">
      <c r="A2334" s="1879"/>
    </row>
    <row r="2335" spans="1:1">
      <c r="A2335" s="1879"/>
    </row>
    <row r="2336" spans="1:1">
      <c r="A2336" s="1879"/>
    </row>
    <row r="2337" spans="1:1">
      <c r="A2337" s="1879"/>
    </row>
    <row r="2338" spans="1:1">
      <c r="A2338" s="1879"/>
    </row>
    <row r="2339" spans="1:1">
      <c r="A2339" s="1879"/>
    </row>
    <row r="2340" spans="1:1">
      <c r="A2340" s="1879"/>
    </row>
    <row r="2341" spans="1:1">
      <c r="A2341" s="1879"/>
    </row>
    <row r="2342" spans="1:1">
      <c r="A2342" s="1879"/>
    </row>
    <row r="2343" spans="1:1">
      <c r="A2343" s="1879"/>
    </row>
    <row r="2344" spans="1:1">
      <c r="A2344" s="1879"/>
    </row>
    <row r="2345" spans="1:1">
      <c r="A2345" s="1879"/>
    </row>
    <row r="2346" spans="1:1">
      <c r="A2346" s="1879"/>
    </row>
    <row r="2347" spans="1:1">
      <c r="A2347" s="1879"/>
    </row>
    <row r="2348" spans="1:1">
      <c r="A2348" s="1879"/>
    </row>
    <row r="2349" spans="1:1">
      <c r="A2349" s="1879"/>
    </row>
    <row r="2350" spans="1:1">
      <c r="A2350" s="1879"/>
    </row>
    <row r="2351" spans="1:1">
      <c r="A2351" s="1879"/>
    </row>
    <row r="2352" spans="1:1">
      <c r="A2352" s="1879"/>
    </row>
    <row r="2353" spans="1:1">
      <c r="A2353" s="1879"/>
    </row>
    <row r="2354" spans="1:1">
      <c r="A2354" s="1879"/>
    </row>
    <row r="2355" spans="1:1">
      <c r="A2355" s="1879"/>
    </row>
    <row r="2356" spans="1:1">
      <c r="A2356" s="1879"/>
    </row>
    <row r="2357" spans="1:1">
      <c r="A2357" s="1879"/>
    </row>
    <row r="2358" spans="1:1">
      <c r="A2358" s="1879"/>
    </row>
    <row r="2359" spans="1:1">
      <c r="A2359" s="1879"/>
    </row>
    <row r="2360" spans="1:1">
      <c r="A2360" s="1879"/>
    </row>
    <row r="2361" spans="1:1">
      <c r="A2361" s="1879"/>
    </row>
    <row r="2362" spans="1:1">
      <c r="A2362" s="1879"/>
    </row>
    <row r="2363" spans="1:1">
      <c r="A2363" s="1879"/>
    </row>
    <row r="2364" spans="1:1">
      <c r="A2364" s="1879"/>
    </row>
    <row r="2365" spans="1:1">
      <c r="A2365" s="1879"/>
    </row>
    <row r="2366" spans="1:1">
      <c r="A2366" s="1879"/>
    </row>
    <row r="2367" spans="1:1">
      <c r="A2367" s="1879"/>
    </row>
    <row r="2368" spans="1:1">
      <c r="A2368" s="1879"/>
    </row>
    <row r="2369" spans="1:1">
      <c r="A2369" s="1879"/>
    </row>
    <row r="2370" spans="1:1">
      <c r="A2370" s="1879"/>
    </row>
    <row r="2371" spans="1:1">
      <c r="A2371" s="1879"/>
    </row>
    <row r="2372" spans="1:1">
      <c r="A2372" s="1879"/>
    </row>
    <row r="2373" spans="1:1">
      <c r="A2373" s="1879"/>
    </row>
    <row r="2374" spans="1:1">
      <c r="A2374" s="1879"/>
    </row>
    <row r="2375" spans="1:1">
      <c r="A2375" s="1879"/>
    </row>
    <row r="2376" spans="1:1">
      <c r="A2376" s="1879"/>
    </row>
    <row r="2377" spans="1:1">
      <c r="A2377" s="1879"/>
    </row>
    <row r="2378" spans="1:1">
      <c r="A2378" s="1879"/>
    </row>
    <row r="2379" spans="1:1">
      <c r="A2379" s="1879"/>
    </row>
    <row r="2380" spans="1:1">
      <c r="A2380" s="1879"/>
    </row>
    <row r="2381" spans="1:1">
      <c r="A2381" s="1879"/>
    </row>
    <row r="2382" spans="1:1">
      <c r="A2382" s="1879"/>
    </row>
    <row r="2383" spans="1:1">
      <c r="A2383" s="1879"/>
    </row>
    <row r="2384" spans="1:1">
      <c r="A2384" s="1879"/>
    </row>
    <row r="2385" spans="1:1">
      <c r="A2385" s="1879"/>
    </row>
    <row r="2386" spans="1:1">
      <c r="A2386" s="1879"/>
    </row>
    <row r="2387" spans="1:1">
      <c r="A2387" s="1879"/>
    </row>
    <row r="2388" spans="1:1">
      <c r="A2388" s="1879"/>
    </row>
    <row r="2389" spans="1:1">
      <c r="A2389" s="1879"/>
    </row>
    <row r="2390" spans="1:1">
      <c r="A2390" s="1879"/>
    </row>
    <row r="2391" spans="1:1">
      <c r="A2391" s="1879"/>
    </row>
    <row r="2392" spans="1:1">
      <c r="A2392" s="1879"/>
    </row>
    <row r="2393" spans="1:1">
      <c r="A2393" s="1879"/>
    </row>
    <row r="2394" spans="1:1">
      <c r="A2394" s="1879"/>
    </row>
    <row r="2395" spans="1:1">
      <c r="A2395" s="1879"/>
    </row>
    <row r="2396" spans="1:1">
      <c r="A2396" s="1879"/>
    </row>
    <row r="2397" spans="1:1">
      <c r="A2397" s="1879"/>
    </row>
    <row r="2398" spans="1:1">
      <c r="A2398" s="1879"/>
    </row>
    <row r="2399" spans="1:1">
      <c r="A2399" s="1879"/>
    </row>
    <row r="2400" spans="1:1">
      <c r="A2400" s="1879"/>
    </row>
    <row r="2401" spans="1:1">
      <c r="A2401" s="1879"/>
    </row>
    <row r="2402" spans="1:1">
      <c r="A2402" s="1879"/>
    </row>
    <row r="2403" spans="1:1">
      <c r="A2403" s="1879"/>
    </row>
    <row r="2404" spans="1:1">
      <c r="A2404" s="1879"/>
    </row>
    <row r="2405" spans="1:1">
      <c r="A2405" s="1879"/>
    </row>
    <row r="2406" spans="1:1">
      <c r="A2406" s="1879"/>
    </row>
    <row r="2407" spans="1:1">
      <c r="A2407" s="1879"/>
    </row>
    <row r="2408" spans="1:1">
      <c r="A2408" s="1879"/>
    </row>
    <row r="2409" spans="1:1">
      <c r="A2409" s="1879"/>
    </row>
    <row r="2410" spans="1:1">
      <c r="A2410" s="1879"/>
    </row>
    <row r="2411" spans="1:1">
      <c r="A2411" s="1879"/>
    </row>
    <row r="2412" spans="1:1">
      <c r="A2412" s="1879"/>
    </row>
    <row r="2413" spans="1:1">
      <c r="A2413" s="1879"/>
    </row>
    <row r="2414" spans="1:1">
      <c r="A2414" s="1879"/>
    </row>
    <row r="2415" spans="1:1">
      <c r="A2415" s="1879"/>
    </row>
    <row r="2416" spans="1:1">
      <c r="A2416" s="1879"/>
    </row>
    <row r="2417" spans="1:1">
      <c r="A2417" s="1879"/>
    </row>
    <row r="2418" spans="1:1">
      <c r="A2418" s="1879"/>
    </row>
    <row r="2419" spans="1:1">
      <c r="A2419" s="1879"/>
    </row>
    <row r="2420" spans="1:1">
      <c r="A2420" s="1879"/>
    </row>
    <row r="2421" spans="1:1">
      <c r="A2421" s="1879"/>
    </row>
    <row r="2422" spans="1:1">
      <c r="A2422" s="1879"/>
    </row>
    <row r="2423" spans="1:1">
      <c r="A2423" s="1879"/>
    </row>
    <row r="2424" spans="1:1">
      <c r="A2424" s="1879"/>
    </row>
    <row r="2425" spans="1:1">
      <c r="A2425" s="1879"/>
    </row>
    <row r="2426" spans="1:1">
      <c r="A2426" s="1879"/>
    </row>
    <row r="2427" spans="1:1">
      <c r="A2427" s="1879"/>
    </row>
    <row r="2428" spans="1:1">
      <c r="A2428" s="1879"/>
    </row>
    <row r="2429" spans="1:1">
      <c r="A2429" s="1879"/>
    </row>
    <row r="2430" spans="1:1">
      <c r="A2430" s="1879"/>
    </row>
    <row r="2431" spans="1:1">
      <c r="A2431" s="1879"/>
    </row>
    <row r="2432" spans="1:1">
      <c r="A2432" s="1879"/>
    </row>
    <row r="2433" spans="1:1">
      <c r="A2433" s="1879"/>
    </row>
    <row r="2434" spans="1:1">
      <c r="A2434" s="1879"/>
    </row>
    <row r="2435" spans="1:1">
      <c r="A2435" s="1879"/>
    </row>
    <row r="2436" spans="1:1">
      <c r="A2436" s="1879"/>
    </row>
    <row r="2437" spans="1:1">
      <c r="A2437" s="1879"/>
    </row>
    <row r="2438" spans="1:1">
      <c r="A2438" s="1879"/>
    </row>
    <row r="2439" spans="1:1">
      <c r="A2439" s="1879"/>
    </row>
    <row r="2440" spans="1:1">
      <c r="A2440" s="1879"/>
    </row>
    <row r="2441" spans="1:1">
      <c r="A2441" s="1879"/>
    </row>
    <row r="2442" spans="1:1">
      <c r="A2442" s="1879"/>
    </row>
    <row r="2443" spans="1:1">
      <c r="A2443" s="1879"/>
    </row>
    <row r="2444" spans="1:1">
      <c r="A2444" s="1879"/>
    </row>
    <row r="2445" spans="1:1">
      <c r="A2445" s="1879"/>
    </row>
    <row r="2446" spans="1:1">
      <c r="A2446" s="1879"/>
    </row>
    <row r="2447" spans="1:1">
      <c r="A2447" s="1879"/>
    </row>
    <row r="2448" spans="1:1">
      <c r="A2448" s="1879"/>
    </row>
    <row r="2449" spans="1:1">
      <c r="A2449" s="1879"/>
    </row>
    <row r="2450" spans="1:1">
      <c r="A2450" s="1879"/>
    </row>
    <row r="2451" spans="1:1">
      <c r="A2451" s="1879"/>
    </row>
    <row r="2452" spans="1:1">
      <c r="A2452" s="1879"/>
    </row>
    <row r="2453" spans="1:1">
      <c r="A2453" s="1879"/>
    </row>
    <row r="2454" spans="1:1">
      <c r="A2454" s="1879"/>
    </row>
    <row r="2455" spans="1:1">
      <c r="A2455" s="1879"/>
    </row>
    <row r="2456" spans="1:1">
      <c r="A2456" s="1879"/>
    </row>
    <row r="2457" spans="1:1">
      <c r="A2457" s="1879"/>
    </row>
    <row r="2458" spans="1:1">
      <c r="A2458" s="1879"/>
    </row>
    <row r="2459" spans="1:1">
      <c r="A2459" s="1879"/>
    </row>
    <row r="2460" spans="1:1">
      <c r="A2460" s="1879"/>
    </row>
    <row r="2461" spans="1:1">
      <c r="A2461" s="1879"/>
    </row>
    <row r="2462" spans="1:1">
      <c r="A2462" s="1879"/>
    </row>
    <row r="2463" spans="1:1">
      <c r="A2463" s="1879"/>
    </row>
    <row r="2464" spans="1:1">
      <c r="A2464" s="1879"/>
    </row>
    <row r="2465" spans="1:1">
      <c r="A2465" s="1879"/>
    </row>
    <row r="2466" spans="1:1">
      <c r="A2466" s="1879"/>
    </row>
    <row r="2467" spans="1:1">
      <c r="A2467" s="1879"/>
    </row>
    <row r="2468" spans="1:1">
      <c r="A2468" s="1879"/>
    </row>
    <row r="2469" spans="1:1">
      <c r="A2469" s="1879"/>
    </row>
    <row r="2470" spans="1:1">
      <c r="A2470" s="1879"/>
    </row>
    <row r="2471" spans="1:1">
      <c r="A2471" s="1879"/>
    </row>
    <row r="2472" spans="1:1">
      <c r="A2472" s="1879"/>
    </row>
    <row r="2473" spans="1:1">
      <c r="A2473" s="1879"/>
    </row>
    <row r="2474" spans="1:1">
      <c r="A2474" s="1879"/>
    </row>
    <row r="2475" spans="1:1">
      <c r="A2475" s="1879"/>
    </row>
    <row r="2476" spans="1:1">
      <c r="A2476" s="1879"/>
    </row>
    <row r="2477" spans="1:1">
      <c r="A2477" s="1879"/>
    </row>
    <row r="2478" spans="1:1">
      <c r="A2478" s="1879"/>
    </row>
    <row r="2479" spans="1:1">
      <c r="A2479" s="1879"/>
    </row>
    <row r="2480" spans="1:1">
      <c r="A2480" s="1879"/>
    </row>
    <row r="2481" spans="1:1">
      <c r="A2481" s="1879"/>
    </row>
    <row r="2482" spans="1:1">
      <c r="A2482" s="1879"/>
    </row>
    <row r="2483" spans="1:1">
      <c r="A2483" s="1879"/>
    </row>
    <row r="2484" spans="1:1">
      <c r="A2484" s="1879"/>
    </row>
    <row r="2485" spans="1:1">
      <c r="A2485" s="1879"/>
    </row>
    <row r="2486" spans="1:1">
      <c r="A2486" s="1879"/>
    </row>
    <row r="2487" spans="1:1">
      <c r="A2487" s="1879"/>
    </row>
    <row r="2488" spans="1:1">
      <c r="A2488" s="1879"/>
    </row>
    <row r="2489" spans="1:1">
      <c r="A2489" s="1879"/>
    </row>
    <row r="2490" spans="1:1">
      <c r="A2490" s="1879"/>
    </row>
    <row r="2491" spans="1:1">
      <c r="A2491" s="1879"/>
    </row>
    <row r="2492" spans="1:1">
      <c r="A2492" s="1879"/>
    </row>
    <row r="2493" spans="1:1">
      <c r="A2493" s="1879"/>
    </row>
    <row r="2494" spans="1:1">
      <c r="A2494" s="1879"/>
    </row>
    <row r="2495" spans="1:1">
      <c r="A2495" s="1879"/>
    </row>
    <row r="2496" spans="1:1">
      <c r="A2496" s="1879"/>
    </row>
    <row r="2497" spans="1:1">
      <c r="A2497" s="1879"/>
    </row>
    <row r="2498" spans="1:1">
      <c r="A2498" s="1879"/>
    </row>
    <row r="2499" spans="1:1">
      <c r="A2499" s="1879"/>
    </row>
    <row r="2500" spans="1:1">
      <c r="A2500" s="1879"/>
    </row>
    <row r="2501" spans="1:1">
      <c r="A2501" s="1879"/>
    </row>
    <row r="2502" spans="1:1">
      <c r="A2502" s="1879"/>
    </row>
    <row r="2503" spans="1:1">
      <c r="A2503" s="1879"/>
    </row>
    <row r="2504" spans="1:1">
      <c r="A2504" s="1879"/>
    </row>
    <row r="2505" spans="1:1">
      <c r="A2505" s="1879"/>
    </row>
    <row r="2506" spans="1:1">
      <c r="A2506" s="1879"/>
    </row>
    <row r="2507" spans="1:1">
      <c r="A2507" s="1879"/>
    </row>
    <row r="2508" spans="1:1">
      <c r="A2508" s="1879"/>
    </row>
    <row r="2509" spans="1:1">
      <c r="A2509" s="1879"/>
    </row>
    <row r="2510" spans="1:1">
      <c r="A2510" s="1879"/>
    </row>
    <row r="2511" spans="1:1">
      <c r="A2511" s="1879"/>
    </row>
    <row r="2512" spans="1:1">
      <c r="A2512" s="1879"/>
    </row>
    <row r="2513" spans="1:1">
      <c r="A2513" s="1879"/>
    </row>
    <row r="2514" spans="1:1">
      <c r="A2514" s="1879"/>
    </row>
    <row r="2515" spans="1:1">
      <c r="A2515" s="1879"/>
    </row>
    <row r="2516" spans="1:1">
      <c r="A2516" s="1879"/>
    </row>
    <row r="2517" spans="1:1">
      <c r="A2517" s="1879"/>
    </row>
    <row r="2518" spans="1:1">
      <c r="A2518" s="1879"/>
    </row>
    <row r="2519" spans="1:1">
      <c r="A2519" s="1879"/>
    </row>
    <row r="2520" spans="1:1">
      <c r="A2520" s="1879"/>
    </row>
    <row r="2521" spans="1:1">
      <c r="A2521" s="1879"/>
    </row>
    <row r="2522" spans="1:1">
      <c r="A2522" s="1879"/>
    </row>
    <row r="2523" spans="1:1">
      <c r="A2523" s="1879"/>
    </row>
    <row r="2524" spans="1:1">
      <c r="A2524" s="1879"/>
    </row>
    <row r="2525" spans="1:1">
      <c r="A2525" s="1879"/>
    </row>
    <row r="2526" spans="1:1">
      <c r="A2526" s="1879"/>
    </row>
    <row r="2527" spans="1:1">
      <c r="A2527" s="1879"/>
    </row>
    <row r="2528" spans="1:1">
      <c r="A2528" s="1879"/>
    </row>
    <row r="2529" spans="1:1">
      <c r="A2529" s="1879"/>
    </row>
    <row r="2530" spans="1:1">
      <c r="A2530" s="1879"/>
    </row>
    <row r="2531" spans="1:1">
      <c r="A2531" s="1879"/>
    </row>
    <row r="2532" spans="1:1">
      <c r="A2532" s="1879"/>
    </row>
    <row r="2533" spans="1:1">
      <c r="A2533" s="1879"/>
    </row>
    <row r="2534" spans="1:1">
      <c r="A2534" s="1879"/>
    </row>
    <row r="2535" spans="1:1">
      <c r="A2535" s="1879"/>
    </row>
    <row r="2536" spans="1:1">
      <c r="A2536" s="1879"/>
    </row>
    <row r="2537" spans="1:1">
      <c r="A2537" s="1879"/>
    </row>
    <row r="2538" spans="1:1">
      <c r="A2538" s="1879"/>
    </row>
    <row r="2539" spans="1:1">
      <c r="A2539" s="1879"/>
    </row>
    <row r="2540" spans="1:1">
      <c r="A2540" s="1879"/>
    </row>
    <row r="2541" spans="1:1">
      <c r="A2541" s="1879"/>
    </row>
    <row r="2542" spans="1:1">
      <c r="A2542" s="1879"/>
    </row>
    <row r="2543" spans="1:1">
      <c r="A2543" s="1879"/>
    </row>
    <row r="2544" spans="1:1">
      <c r="A2544" s="1879"/>
    </row>
    <row r="2545" spans="1:1">
      <c r="A2545" s="1879"/>
    </row>
    <row r="2546" spans="1:1">
      <c r="A2546" s="1879"/>
    </row>
    <row r="2547" spans="1:1">
      <c r="A2547" s="1879"/>
    </row>
    <row r="2548" spans="1:1">
      <c r="A2548" s="1879"/>
    </row>
    <row r="2549" spans="1:1">
      <c r="A2549" s="1879"/>
    </row>
    <row r="2550" spans="1:1">
      <c r="A2550" s="1879"/>
    </row>
    <row r="2551" spans="1:1">
      <c r="A2551" s="1879"/>
    </row>
    <row r="2552" spans="1:1">
      <c r="A2552" s="1879"/>
    </row>
    <row r="2553" spans="1:1">
      <c r="A2553" s="1879"/>
    </row>
    <row r="2554" spans="1:1">
      <c r="A2554" s="1879"/>
    </row>
    <row r="2555" spans="1:1">
      <c r="A2555" s="1879"/>
    </row>
    <row r="2556" spans="1:1">
      <c r="A2556" s="1879"/>
    </row>
    <row r="2557" spans="1:1">
      <c r="A2557" s="1879"/>
    </row>
    <row r="2558" spans="1:1">
      <c r="A2558" s="1879"/>
    </row>
    <row r="2559" spans="1:1">
      <c r="A2559" s="1879"/>
    </row>
    <row r="2560" spans="1:1">
      <c r="A2560" s="1879"/>
    </row>
    <row r="2561" spans="1:1">
      <c r="A2561" s="1879"/>
    </row>
    <row r="2562" spans="1:1">
      <c r="A2562" s="1879"/>
    </row>
    <row r="2563" spans="1:1">
      <c r="A2563" s="1879"/>
    </row>
    <row r="2564" spans="1:1">
      <c r="A2564" s="1879"/>
    </row>
    <row r="2565" spans="1:1">
      <c r="A2565" s="1879"/>
    </row>
    <row r="2566" spans="1:1">
      <c r="A2566" s="1879"/>
    </row>
    <row r="2567" spans="1:1">
      <c r="A2567" s="1879"/>
    </row>
    <row r="2568" spans="1:1">
      <c r="A2568" s="1879"/>
    </row>
    <row r="2569" spans="1:1">
      <c r="A2569" s="1879"/>
    </row>
    <row r="2570" spans="1:1">
      <c r="A2570" s="1879"/>
    </row>
    <row r="2571" spans="1:1">
      <c r="A2571" s="1879"/>
    </row>
    <row r="2572" spans="1:1">
      <c r="A2572" s="1879"/>
    </row>
    <row r="2573" spans="1:1">
      <c r="A2573" s="1879"/>
    </row>
    <row r="2574" spans="1:1">
      <c r="A2574" s="1879"/>
    </row>
    <row r="2575" spans="1:1">
      <c r="A2575" s="1879"/>
    </row>
    <row r="2576" spans="1:1">
      <c r="A2576" s="1879"/>
    </row>
    <row r="2577" spans="1:1">
      <c r="A2577" s="1879"/>
    </row>
    <row r="2578" spans="1:1">
      <c r="A2578" s="1879"/>
    </row>
    <row r="2579" spans="1:1">
      <c r="A2579" s="1879"/>
    </row>
    <row r="2580" spans="1:1">
      <c r="A2580" s="1879"/>
    </row>
    <row r="2581" spans="1:1">
      <c r="A2581" s="1879"/>
    </row>
    <row r="2582" spans="1:1">
      <c r="A2582" s="1879"/>
    </row>
    <row r="2583" spans="1:1">
      <c r="A2583" s="1879"/>
    </row>
    <row r="2584" spans="1:1">
      <c r="A2584" s="1879"/>
    </row>
    <row r="2585" spans="1:1">
      <c r="A2585" s="1879"/>
    </row>
    <row r="2586" spans="1:1">
      <c r="A2586" s="1879"/>
    </row>
    <row r="2587" spans="1:1">
      <c r="A2587" s="1879"/>
    </row>
    <row r="2588" spans="1:1">
      <c r="A2588" s="1879"/>
    </row>
    <row r="2589" spans="1:1">
      <c r="A2589" s="1879"/>
    </row>
    <row r="2590" spans="1:1">
      <c r="A2590" s="1879"/>
    </row>
    <row r="2591" spans="1:1">
      <c r="A2591" s="1879"/>
    </row>
    <row r="2592" spans="1:1">
      <c r="A2592" s="1879"/>
    </row>
    <row r="2593" spans="1:1">
      <c r="A2593" s="1879"/>
    </row>
    <row r="2594" spans="1:1">
      <c r="A2594" s="1879"/>
    </row>
    <row r="2595" spans="1:1">
      <c r="A2595" s="1879"/>
    </row>
    <row r="2596" spans="1:1">
      <c r="A2596" s="1879"/>
    </row>
    <row r="2597" spans="1:1">
      <c r="A2597" s="1879"/>
    </row>
    <row r="2598" spans="1:1">
      <c r="A2598" s="1879"/>
    </row>
    <row r="2599" spans="1:1">
      <c r="A2599" s="1879"/>
    </row>
    <row r="2600" spans="1:1">
      <c r="A2600" s="1879"/>
    </row>
    <row r="2601" spans="1:1">
      <c r="A2601" s="1879"/>
    </row>
    <row r="2602" spans="1:1">
      <c r="A2602" s="1879"/>
    </row>
    <row r="2603" spans="1:1">
      <c r="A2603" s="1879"/>
    </row>
    <row r="2604" spans="1:1">
      <c r="A2604" s="1879"/>
    </row>
    <row r="2605" spans="1:1">
      <c r="A2605" s="1879"/>
    </row>
    <row r="2606" spans="1:1">
      <c r="A2606" s="1879"/>
    </row>
    <row r="2607" spans="1:1">
      <c r="A2607" s="1879"/>
    </row>
    <row r="2608" spans="1:1">
      <c r="A2608" s="1879"/>
    </row>
    <row r="2609" spans="1:1">
      <c r="A2609" s="1879"/>
    </row>
    <row r="2610" spans="1:1">
      <c r="A2610" s="1879"/>
    </row>
    <row r="2611" spans="1:1">
      <c r="A2611" s="1879"/>
    </row>
    <row r="2612" spans="1:1">
      <c r="A2612" s="1879"/>
    </row>
    <row r="2613" spans="1:1">
      <c r="A2613" s="1879"/>
    </row>
    <row r="2614" spans="1:1">
      <c r="A2614" s="1879"/>
    </row>
    <row r="2615" spans="1:1">
      <c r="A2615" s="1879"/>
    </row>
    <row r="2616" spans="1:1">
      <c r="A2616" s="1879"/>
    </row>
    <row r="2617" spans="1:1">
      <c r="A2617" s="1879"/>
    </row>
    <row r="2618" spans="1:1">
      <c r="A2618" s="1879"/>
    </row>
    <row r="2619" spans="1:1">
      <c r="A2619" s="1879"/>
    </row>
    <row r="2620" spans="1:1">
      <c r="A2620" s="1879"/>
    </row>
    <row r="2621" spans="1:1">
      <c r="A2621" s="1879"/>
    </row>
    <row r="2622" spans="1:1">
      <c r="A2622" s="1879"/>
    </row>
    <row r="2623" spans="1:1">
      <c r="A2623" s="1879"/>
    </row>
    <row r="2624" spans="1:1">
      <c r="A2624" s="1879"/>
    </row>
    <row r="2625" spans="1:1">
      <c r="A2625" s="1879"/>
    </row>
    <row r="2626" spans="1:1">
      <c r="A2626" s="1879"/>
    </row>
    <row r="2627" spans="1:1">
      <c r="A2627" s="1879"/>
    </row>
    <row r="2628" spans="1:1">
      <c r="A2628" s="1879"/>
    </row>
    <row r="2629" spans="1:1">
      <c r="A2629" s="1879"/>
    </row>
    <row r="2630" spans="1:1">
      <c r="A2630" s="1879"/>
    </row>
    <row r="2631" spans="1:1">
      <c r="A2631" s="1879"/>
    </row>
    <row r="2632" spans="1:1">
      <c r="A2632" s="1879"/>
    </row>
    <row r="2633" spans="1:1">
      <c r="A2633" s="1879"/>
    </row>
    <row r="2634" spans="1:1">
      <c r="A2634" s="1879"/>
    </row>
    <row r="2635" spans="1:1">
      <c r="A2635" s="1879"/>
    </row>
    <row r="2636" spans="1:1">
      <c r="A2636" s="1879"/>
    </row>
    <row r="2637" spans="1:1">
      <c r="A2637" s="1879"/>
    </row>
    <row r="2638" spans="1:1">
      <c r="A2638" s="1879"/>
    </row>
    <row r="2639" spans="1:1">
      <c r="A2639" s="1879"/>
    </row>
    <row r="2640" spans="1:1">
      <c r="A2640" s="1879"/>
    </row>
    <row r="2641" spans="1:1">
      <c r="A2641" s="1879"/>
    </row>
    <row r="2642" spans="1:1">
      <c r="A2642" s="1879"/>
    </row>
    <row r="2643" spans="1:1">
      <c r="A2643" s="1879"/>
    </row>
    <row r="2644" spans="1:1">
      <c r="A2644" s="1879"/>
    </row>
    <row r="2645" spans="1:1">
      <c r="A2645" s="1879"/>
    </row>
    <row r="2646" spans="1:1">
      <c r="A2646" s="1879"/>
    </row>
    <row r="2647" spans="1:1">
      <c r="A2647" s="1879"/>
    </row>
    <row r="2648" spans="1:1">
      <c r="A2648" s="1879"/>
    </row>
    <row r="2649" spans="1:1">
      <c r="A2649" s="1879"/>
    </row>
    <row r="2650" spans="1:1">
      <c r="A2650" s="1879"/>
    </row>
    <row r="2651" spans="1:1">
      <c r="A2651" s="1879"/>
    </row>
    <row r="2652" spans="1:1">
      <c r="A2652" s="1879"/>
    </row>
    <row r="2653" spans="1:1">
      <c r="A2653" s="1879"/>
    </row>
    <row r="2654" spans="1:1">
      <c r="A2654" s="1879"/>
    </row>
    <row r="2655" spans="1:1">
      <c r="A2655" s="1879"/>
    </row>
    <row r="2656" spans="1:1">
      <c r="A2656" s="1879"/>
    </row>
    <row r="2657" spans="1:1">
      <c r="A2657" s="1879"/>
    </row>
    <row r="2658" spans="1:1">
      <c r="A2658" s="1879"/>
    </row>
    <row r="2659" spans="1:1">
      <c r="A2659" s="1879"/>
    </row>
    <row r="2660" spans="1:1">
      <c r="A2660" s="1879"/>
    </row>
    <row r="2661" spans="1:1">
      <c r="A2661" s="1879"/>
    </row>
    <row r="2662" spans="1:1">
      <c r="A2662" s="1879"/>
    </row>
    <row r="2663" spans="1:1">
      <c r="A2663" s="1879"/>
    </row>
    <row r="2664" spans="1:1">
      <c r="A2664" s="1879"/>
    </row>
    <row r="2665" spans="1:1">
      <c r="A2665" s="1879"/>
    </row>
    <row r="2666" spans="1:1">
      <c r="A2666" s="1879"/>
    </row>
    <row r="2667" spans="1:1">
      <c r="A2667" s="1879"/>
    </row>
    <row r="2668" spans="1:1">
      <c r="A2668" s="1879"/>
    </row>
    <row r="2669" spans="1:1">
      <c r="A2669" s="1879"/>
    </row>
    <row r="2670" spans="1:1">
      <c r="A2670" s="1879"/>
    </row>
    <row r="2671" spans="1:1">
      <c r="A2671" s="1879"/>
    </row>
    <row r="2672" spans="1:1">
      <c r="A2672" s="1879"/>
    </row>
    <row r="2673" spans="1:1">
      <c r="A2673" s="1879"/>
    </row>
    <row r="2674" spans="1:1">
      <c r="A2674" s="1879"/>
    </row>
    <row r="2675" spans="1:1">
      <c r="A2675" s="1879"/>
    </row>
    <row r="2676" spans="1:1">
      <c r="A2676" s="1879"/>
    </row>
    <row r="2677" spans="1:1">
      <c r="A2677" s="1879"/>
    </row>
    <row r="2678" spans="1:1">
      <c r="A2678" s="1879"/>
    </row>
    <row r="2679" spans="1:1">
      <c r="A2679" s="1879"/>
    </row>
    <row r="2680" spans="1:1">
      <c r="A2680" s="1879"/>
    </row>
    <row r="2681" spans="1:1">
      <c r="A2681" s="1879"/>
    </row>
    <row r="2682" spans="1:1">
      <c r="A2682" s="1879"/>
    </row>
    <row r="2683" spans="1:1">
      <c r="A2683" s="1879"/>
    </row>
    <row r="2684" spans="1:1">
      <c r="A2684" s="1879"/>
    </row>
    <row r="2685" spans="1:1">
      <c r="A2685" s="1879"/>
    </row>
    <row r="2686" spans="1:1">
      <c r="A2686" s="1879"/>
    </row>
    <row r="2687" spans="1:1">
      <c r="A2687" s="1879"/>
    </row>
    <row r="2688" spans="1:1">
      <c r="A2688" s="1879"/>
    </row>
    <row r="2689" spans="1:1">
      <c r="A2689" s="1879"/>
    </row>
    <row r="2690" spans="1:1">
      <c r="A2690" s="1879"/>
    </row>
    <row r="2691" spans="1:1">
      <c r="A2691" s="1879"/>
    </row>
    <row r="2692" spans="1:1">
      <c r="A2692" s="1879"/>
    </row>
    <row r="2693" spans="1:1">
      <c r="A2693" s="1879"/>
    </row>
    <row r="2694" spans="1:1">
      <c r="A2694" s="1879"/>
    </row>
    <row r="2695" spans="1:1">
      <c r="A2695" s="1879"/>
    </row>
    <row r="2696" spans="1:1">
      <c r="A2696" s="1879"/>
    </row>
    <row r="2697" spans="1:1">
      <c r="A2697" s="1879"/>
    </row>
    <row r="2698" spans="1:1">
      <c r="A2698" s="1879"/>
    </row>
    <row r="2699" spans="1:1">
      <c r="A2699" s="1879"/>
    </row>
    <row r="2700" spans="1:1">
      <c r="A2700" s="1879"/>
    </row>
    <row r="2701" spans="1:1">
      <c r="A2701" s="1879"/>
    </row>
    <row r="2702" spans="1:1">
      <c r="A2702" s="1879"/>
    </row>
    <row r="2703" spans="1:1">
      <c r="A2703" s="1879"/>
    </row>
    <row r="2704" spans="1:1">
      <c r="A2704" s="1879"/>
    </row>
    <row r="2705" spans="1:1">
      <c r="A2705" s="1879"/>
    </row>
    <row r="2706" spans="1:1">
      <c r="A2706" s="1879"/>
    </row>
    <row r="2707" spans="1:1">
      <c r="A2707" s="1879"/>
    </row>
    <row r="2708" spans="1:1">
      <c r="A2708" s="1879"/>
    </row>
    <row r="2709" spans="1:1">
      <c r="A2709" s="1879"/>
    </row>
    <row r="2710" spans="1:1">
      <c r="A2710" s="1879"/>
    </row>
    <row r="2711" spans="1:1">
      <c r="A2711" s="1879"/>
    </row>
    <row r="2712" spans="1:1">
      <c r="A2712" s="1879"/>
    </row>
    <row r="2713" spans="1:1">
      <c r="A2713" s="1879"/>
    </row>
    <row r="2714" spans="1:1">
      <c r="A2714" s="1879"/>
    </row>
    <row r="2715" spans="1:1">
      <c r="A2715" s="1879"/>
    </row>
    <row r="2716" spans="1:1">
      <c r="A2716" s="1879"/>
    </row>
    <row r="2717" spans="1:1">
      <c r="A2717" s="1879"/>
    </row>
    <row r="2718" spans="1:1">
      <c r="A2718" s="1879"/>
    </row>
    <row r="2719" spans="1:1">
      <c r="A2719" s="1879"/>
    </row>
    <row r="2720" spans="1:1">
      <c r="A2720" s="1879"/>
    </row>
    <row r="2721" spans="1:1">
      <c r="A2721" s="1879"/>
    </row>
    <row r="2722" spans="1:1">
      <c r="A2722" s="1879"/>
    </row>
    <row r="2723" spans="1:1">
      <c r="A2723" s="1879"/>
    </row>
    <row r="2724" spans="1:1">
      <c r="A2724" s="1879"/>
    </row>
    <row r="2725" spans="1:1">
      <c r="A2725" s="1879"/>
    </row>
    <row r="2726" spans="1:1">
      <c r="A2726" s="1879"/>
    </row>
    <row r="2727" spans="1:1">
      <c r="A2727" s="1879"/>
    </row>
    <row r="2728" spans="1:1">
      <c r="A2728" s="1879"/>
    </row>
    <row r="2729" spans="1:1">
      <c r="A2729" s="1879"/>
    </row>
    <row r="2730" spans="1:1">
      <c r="A2730" s="1879"/>
    </row>
    <row r="2731" spans="1:1">
      <c r="A2731" s="1879"/>
    </row>
    <row r="2732" spans="1:1">
      <c r="A2732" s="1879"/>
    </row>
    <row r="2733" spans="1:1">
      <c r="A2733" s="1879"/>
    </row>
    <row r="2734" spans="1:1">
      <c r="A2734" s="1879"/>
    </row>
    <row r="2735" spans="1:1">
      <c r="A2735" s="1879"/>
    </row>
    <row r="2736" spans="1:1">
      <c r="A2736" s="1879"/>
    </row>
    <row r="2737" spans="1:1">
      <c r="A2737" s="1879"/>
    </row>
    <row r="2738" spans="1:1">
      <c r="A2738" s="1879"/>
    </row>
    <row r="2739" spans="1:1">
      <c r="A2739" s="1879"/>
    </row>
    <row r="2740" spans="1:1">
      <c r="A2740" s="1879"/>
    </row>
    <row r="2741" spans="1:1">
      <c r="A2741" s="1879"/>
    </row>
    <row r="2742" spans="1:1">
      <c r="A2742" s="1879"/>
    </row>
    <row r="2743" spans="1:1">
      <c r="A2743" s="1879"/>
    </row>
    <row r="2744" spans="1:1">
      <c r="A2744" s="1879"/>
    </row>
    <row r="2745" spans="1:1">
      <c r="A2745" s="1879"/>
    </row>
    <row r="2746" spans="1:1">
      <c r="A2746" s="1879"/>
    </row>
    <row r="2747" spans="1:1">
      <c r="A2747" s="1879"/>
    </row>
    <row r="2748" spans="1:1">
      <c r="A2748" s="1879"/>
    </row>
    <row r="2749" spans="1:1">
      <c r="A2749" s="1879"/>
    </row>
    <row r="2750" spans="1:1">
      <c r="A2750" s="1879"/>
    </row>
    <row r="2751" spans="1:1">
      <c r="A2751" s="1879"/>
    </row>
    <row r="2752" spans="1:1">
      <c r="A2752" s="1879"/>
    </row>
    <row r="2753" spans="1:1">
      <c r="A2753" s="1879"/>
    </row>
    <row r="2754" spans="1:1">
      <c r="A2754" s="1879"/>
    </row>
    <row r="2755" spans="1:1">
      <c r="A2755" s="1879"/>
    </row>
    <row r="2756" spans="1:1">
      <c r="A2756" s="1879"/>
    </row>
    <row r="2757" spans="1:1">
      <c r="A2757" s="1879"/>
    </row>
    <row r="2758" spans="1:1">
      <c r="A2758" s="1879"/>
    </row>
    <row r="2759" spans="1:1">
      <c r="A2759" s="1879"/>
    </row>
    <row r="2760" spans="1:1">
      <c r="A2760" s="1879"/>
    </row>
    <row r="2761" spans="1:1">
      <c r="A2761" s="1879"/>
    </row>
    <row r="2762" spans="1:1">
      <c r="A2762" s="1879"/>
    </row>
    <row r="2763" spans="1:1">
      <c r="A2763" s="1879"/>
    </row>
    <row r="2764" spans="1:1">
      <c r="A2764" s="1879"/>
    </row>
    <row r="2765" spans="1:1">
      <c r="A2765" s="1879"/>
    </row>
    <row r="2766" spans="1:1">
      <c r="A2766" s="1879"/>
    </row>
    <row r="2767" spans="1:1">
      <c r="A2767" s="1879"/>
    </row>
    <row r="2768" spans="1:1">
      <c r="A2768" s="1879"/>
    </row>
    <row r="2769" spans="1:1">
      <c r="A2769" s="1879"/>
    </row>
    <row r="2770" spans="1:1">
      <c r="A2770" s="1879"/>
    </row>
    <row r="2771" spans="1:1">
      <c r="A2771" s="1879"/>
    </row>
    <row r="2772" spans="1:1">
      <c r="A2772" s="1879"/>
    </row>
    <row r="2773" spans="1:1">
      <c r="A2773" s="1879"/>
    </row>
    <row r="2774" spans="1:1">
      <c r="A2774" s="1879"/>
    </row>
    <row r="2775" spans="1:1">
      <c r="A2775" s="1879"/>
    </row>
    <row r="2776" spans="1:1">
      <c r="A2776" s="1879"/>
    </row>
    <row r="2777" spans="1:1">
      <c r="A2777" s="1879"/>
    </row>
    <row r="2778" spans="1:1">
      <c r="A2778" s="1879"/>
    </row>
    <row r="2779" spans="1:1">
      <c r="A2779" s="1879"/>
    </row>
    <row r="2780" spans="1:1">
      <c r="A2780" s="1879"/>
    </row>
    <row r="2781" spans="1:1">
      <c r="A2781" s="1879"/>
    </row>
    <row r="2782" spans="1:1">
      <c r="A2782" s="1879"/>
    </row>
    <row r="2783" spans="1:1">
      <c r="A2783" s="1879"/>
    </row>
    <row r="2784" spans="1:1">
      <c r="A2784" s="1879"/>
    </row>
    <row r="2785" spans="1:1">
      <c r="A2785" s="1879"/>
    </row>
    <row r="2786" spans="1:1">
      <c r="A2786" s="1879"/>
    </row>
    <row r="2787" spans="1:1">
      <c r="A2787" s="1879"/>
    </row>
    <row r="2788" spans="1:1">
      <c r="A2788" s="1879"/>
    </row>
    <row r="2789" spans="1:1">
      <c r="A2789" s="1879"/>
    </row>
    <row r="2790" spans="1:1">
      <c r="A2790" s="1879"/>
    </row>
    <row r="2791" spans="1:1">
      <c r="A2791" s="1879"/>
    </row>
    <row r="2792" spans="1:1">
      <c r="A2792" s="1879"/>
    </row>
    <row r="2793" spans="1:1">
      <c r="A2793" s="1879"/>
    </row>
    <row r="2794" spans="1:1">
      <c r="A2794" s="1879"/>
    </row>
    <row r="2795" spans="1:1">
      <c r="A2795" s="1879"/>
    </row>
    <row r="2796" spans="1:1">
      <c r="A2796" s="1879"/>
    </row>
    <row r="2797" spans="1:1">
      <c r="A2797" s="1879"/>
    </row>
    <row r="2798" spans="1:1">
      <c r="A2798" s="1879"/>
    </row>
    <row r="2799" spans="1:1">
      <c r="A2799" s="1879"/>
    </row>
    <row r="2800" spans="1:1">
      <c r="A2800" s="1879"/>
    </row>
    <row r="2801" spans="1:1">
      <c r="A2801" s="1879"/>
    </row>
    <row r="2802" spans="1:1">
      <c r="A2802" s="1879"/>
    </row>
    <row r="2803" spans="1:1">
      <c r="A2803" s="1879"/>
    </row>
    <row r="2804" spans="1:1">
      <c r="A2804" s="1879"/>
    </row>
    <row r="2805" spans="1:1">
      <c r="A2805" s="1879"/>
    </row>
    <row r="2806" spans="1:1">
      <c r="A2806" s="1879"/>
    </row>
    <row r="2807" spans="1:1">
      <c r="A2807" s="1879"/>
    </row>
    <row r="2808" spans="1:1">
      <c r="A2808" s="1879"/>
    </row>
    <row r="2809" spans="1:1">
      <c r="A2809" s="1879"/>
    </row>
    <row r="2810" spans="1:1">
      <c r="A2810" s="1879"/>
    </row>
    <row r="2811" spans="1:1">
      <c r="A2811" s="1879"/>
    </row>
    <row r="2812" spans="1:1">
      <c r="A2812" s="1879"/>
    </row>
    <row r="2813" spans="1:1">
      <c r="A2813" s="1879"/>
    </row>
    <row r="2814" spans="1:1">
      <c r="A2814" s="1879"/>
    </row>
    <row r="2815" spans="1:1">
      <c r="A2815" s="1879"/>
    </row>
    <row r="2816" spans="1:1">
      <c r="A2816" s="1879"/>
    </row>
    <row r="2817" spans="1:1">
      <c r="A2817" s="1879"/>
    </row>
    <row r="2818" spans="1:1">
      <c r="A2818" s="1879"/>
    </row>
    <row r="2819" spans="1:1">
      <c r="A2819" s="1879"/>
    </row>
    <row r="2820" spans="1:1">
      <c r="A2820" s="1879"/>
    </row>
    <row r="2821" spans="1:1">
      <c r="A2821" s="1879"/>
    </row>
    <row r="2822" spans="1:1">
      <c r="A2822" s="1879"/>
    </row>
    <row r="2823" spans="1:1">
      <c r="A2823" s="1879"/>
    </row>
    <row r="2824" spans="1:1">
      <c r="A2824" s="1879"/>
    </row>
    <row r="2825" spans="1:1">
      <c r="A2825" s="1879"/>
    </row>
    <row r="2826" spans="1:1">
      <c r="A2826" s="1879"/>
    </row>
    <row r="2827" spans="1:1">
      <c r="A2827" s="1879"/>
    </row>
    <row r="2828" spans="1:1">
      <c r="A2828" s="1879"/>
    </row>
    <row r="2829" spans="1:1">
      <c r="A2829" s="1879"/>
    </row>
    <row r="2830" spans="1:1">
      <c r="A2830" s="1879"/>
    </row>
    <row r="2831" spans="1:1">
      <c r="A2831" s="1879"/>
    </row>
    <row r="2832" spans="1:1">
      <c r="A2832" s="1879"/>
    </row>
    <row r="2833" spans="1:1">
      <c r="A2833" s="1879"/>
    </row>
    <row r="2834" spans="1:1">
      <c r="A2834" s="1879"/>
    </row>
    <row r="2835" spans="1:1">
      <c r="A2835" s="1879"/>
    </row>
    <row r="2836" spans="1:1">
      <c r="A2836" s="1879"/>
    </row>
    <row r="2837" spans="1:1">
      <c r="A2837" s="1879"/>
    </row>
    <row r="2838" spans="1:1">
      <c r="A2838" s="1879"/>
    </row>
    <row r="2839" spans="1:1">
      <c r="A2839" s="1879"/>
    </row>
    <row r="2840" spans="1:1">
      <c r="A2840" s="1879"/>
    </row>
    <row r="2841" spans="1:1">
      <c r="A2841" s="1879"/>
    </row>
    <row r="2842" spans="1:1">
      <c r="A2842" s="1879"/>
    </row>
    <row r="2843" spans="1:1">
      <c r="A2843" s="1879"/>
    </row>
    <row r="2844" spans="1:1">
      <c r="A2844" s="1879"/>
    </row>
    <row r="2845" spans="1:1">
      <c r="A2845" s="1879"/>
    </row>
    <row r="2846" spans="1:1">
      <c r="A2846" s="1879"/>
    </row>
    <row r="2847" spans="1:1">
      <c r="A2847" s="1879"/>
    </row>
    <row r="2848" spans="1:1">
      <c r="A2848" s="1879"/>
    </row>
    <row r="2849" spans="1:1">
      <c r="A2849" s="1879"/>
    </row>
    <row r="2850" spans="1:1">
      <c r="A2850" s="1879"/>
    </row>
    <row r="2851" spans="1:1">
      <c r="A2851" s="1879"/>
    </row>
    <row r="2852" spans="1:1">
      <c r="A2852" s="1879"/>
    </row>
    <row r="2853" spans="1:1">
      <c r="A2853" s="1879"/>
    </row>
    <row r="2854" spans="1:1">
      <c r="A2854" s="1879"/>
    </row>
    <row r="2855" spans="1:1">
      <c r="A2855" s="1879"/>
    </row>
    <row r="2856" spans="1:1">
      <c r="A2856" s="1879"/>
    </row>
    <row r="2857" spans="1:1">
      <c r="A2857" s="1879"/>
    </row>
    <row r="2858" spans="1:1">
      <c r="A2858" s="1879"/>
    </row>
    <row r="2859" spans="1:1">
      <c r="A2859" s="1879"/>
    </row>
    <row r="2860" spans="1:1">
      <c r="A2860" s="1879"/>
    </row>
    <row r="2861" spans="1:1">
      <c r="A2861" s="1879"/>
    </row>
    <row r="2862" spans="1:1">
      <c r="A2862" s="1879"/>
    </row>
    <row r="2863" spans="1:1">
      <c r="A2863" s="1879"/>
    </row>
    <row r="2864" spans="1:1">
      <c r="A2864" s="1879"/>
    </row>
    <row r="2865" spans="1:1">
      <c r="A2865" s="1879"/>
    </row>
    <row r="2866" spans="1:1">
      <c r="A2866" s="1879"/>
    </row>
    <row r="2867" spans="1:1">
      <c r="A2867" s="1879"/>
    </row>
    <row r="2868" spans="1:1">
      <c r="A2868" s="1879"/>
    </row>
    <row r="2869" spans="1:1">
      <c r="A2869" s="1879"/>
    </row>
    <row r="2870" spans="1:1">
      <c r="A2870" s="1879"/>
    </row>
    <row r="2871" spans="1:1">
      <c r="A2871" s="1879"/>
    </row>
    <row r="2872" spans="1:1">
      <c r="A2872" s="1879"/>
    </row>
    <row r="2873" spans="1:1">
      <c r="A2873" s="1879"/>
    </row>
    <row r="2874" spans="1:1">
      <c r="A2874" s="1879"/>
    </row>
    <row r="2875" spans="1:1">
      <c r="A2875" s="1879"/>
    </row>
    <row r="2876" spans="1:1">
      <c r="A2876" s="1879"/>
    </row>
    <row r="2877" spans="1:1">
      <c r="A2877" s="1879"/>
    </row>
    <row r="2878" spans="1:1">
      <c r="A2878" s="1879"/>
    </row>
    <row r="2879" spans="1:1">
      <c r="A2879" s="1879"/>
    </row>
    <row r="2880" spans="1:1">
      <c r="A2880" s="1879"/>
    </row>
    <row r="2881" spans="1:1">
      <c r="A2881" s="1879"/>
    </row>
    <row r="2882" spans="1:1">
      <c r="A2882" s="1879"/>
    </row>
    <row r="2883" spans="1:1">
      <c r="A2883" s="1879"/>
    </row>
    <row r="2884" spans="1:1">
      <c r="A2884" s="1879"/>
    </row>
    <row r="2885" spans="1:1">
      <c r="A2885" s="1879"/>
    </row>
    <row r="2886" spans="1:1">
      <c r="A2886" s="1879"/>
    </row>
    <row r="2887" spans="1:1">
      <c r="A2887" s="1879"/>
    </row>
    <row r="2888" spans="1:1">
      <c r="A2888" s="1879"/>
    </row>
    <row r="2889" spans="1:1">
      <c r="A2889" s="1879"/>
    </row>
    <row r="2890" spans="1:1">
      <c r="A2890" s="1879"/>
    </row>
    <row r="2891" spans="1:1">
      <c r="A2891" s="1879"/>
    </row>
    <row r="2892" spans="1:1">
      <c r="A2892" s="1879"/>
    </row>
    <row r="2893" spans="1:1">
      <c r="A2893" s="1879"/>
    </row>
    <row r="2894" spans="1:1">
      <c r="A2894" s="1879"/>
    </row>
    <row r="2895" spans="1:1">
      <c r="A2895" s="1879"/>
    </row>
    <row r="2896" spans="1:1">
      <c r="A2896" s="1879"/>
    </row>
    <row r="2897" spans="1:1">
      <c r="A2897" s="1879"/>
    </row>
    <row r="2898" spans="1:1">
      <c r="A2898" s="1879"/>
    </row>
    <row r="2899" spans="1:1">
      <c r="A2899" s="1879"/>
    </row>
    <row r="2900" spans="1:1">
      <c r="A2900" s="1879"/>
    </row>
    <row r="2901" spans="1:1">
      <c r="A2901" s="1879"/>
    </row>
    <row r="2902" spans="1:1">
      <c r="A2902" s="1879"/>
    </row>
    <row r="2903" spans="1:1">
      <c r="A2903" s="1879"/>
    </row>
    <row r="2904" spans="1:1">
      <c r="A2904" s="1879"/>
    </row>
    <row r="2905" spans="1:1">
      <c r="A2905" s="1879"/>
    </row>
    <row r="2906" spans="1:1">
      <c r="A2906" s="1879"/>
    </row>
    <row r="2907" spans="1:1">
      <c r="A2907" s="1879"/>
    </row>
    <row r="2908" spans="1:1">
      <c r="A2908" s="1879"/>
    </row>
    <row r="2909" spans="1:1">
      <c r="A2909" s="1879"/>
    </row>
    <row r="2910" spans="1:1">
      <c r="A2910" s="1879"/>
    </row>
    <row r="2911" spans="1:1">
      <c r="A2911" s="1879"/>
    </row>
    <row r="2912" spans="1:1">
      <c r="A2912" s="1879"/>
    </row>
    <row r="2913" spans="1:1">
      <c r="A2913" s="1879"/>
    </row>
    <row r="2914" spans="1:1">
      <c r="A2914" s="1879"/>
    </row>
    <row r="2915" spans="1:1">
      <c r="A2915" s="1879"/>
    </row>
    <row r="2916" spans="1:1">
      <c r="A2916" s="1879"/>
    </row>
    <row r="2917" spans="1:1">
      <c r="A2917" s="1879"/>
    </row>
    <row r="2918" spans="1:1">
      <c r="A2918" s="1879"/>
    </row>
    <row r="2919" spans="1:1">
      <c r="A2919" s="1879"/>
    </row>
    <row r="2920" spans="1:1">
      <c r="A2920" s="1879"/>
    </row>
    <row r="2921" spans="1:1">
      <c r="A2921" s="1879"/>
    </row>
    <row r="2922" spans="1:1">
      <c r="A2922" s="1879"/>
    </row>
    <row r="2923" spans="1:1">
      <c r="A2923" s="1879"/>
    </row>
    <row r="2924" spans="1:1">
      <c r="A2924" s="1879"/>
    </row>
    <row r="2925" spans="1:1">
      <c r="A2925" s="1879"/>
    </row>
    <row r="2926" spans="1:1">
      <c r="A2926" s="1879"/>
    </row>
    <row r="2927" spans="1:1">
      <c r="A2927" s="1879"/>
    </row>
    <row r="2928" spans="1:1">
      <c r="A2928" s="1879"/>
    </row>
    <row r="2929" spans="1:1">
      <c r="A2929" s="1879"/>
    </row>
    <row r="2930" spans="1:1">
      <c r="A2930" s="1879"/>
    </row>
    <row r="2931" spans="1:1">
      <c r="A2931" s="1879"/>
    </row>
    <row r="2932" spans="1:1">
      <c r="A2932" s="1879"/>
    </row>
    <row r="2933" spans="1:1">
      <c r="A2933" s="1879"/>
    </row>
    <row r="2934" spans="1:1">
      <c r="A2934" s="1879"/>
    </row>
    <row r="2935" spans="1:1">
      <c r="A2935" s="1879"/>
    </row>
    <row r="2936" spans="1:1">
      <c r="A2936" s="1879"/>
    </row>
    <row r="2937" spans="1:1">
      <c r="A2937" s="1879"/>
    </row>
    <row r="2938" spans="1:1">
      <c r="A2938" s="1879"/>
    </row>
    <row r="2939" spans="1:1">
      <c r="A2939" s="1879"/>
    </row>
    <row r="2940" spans="1:1">
      <c r="A2940" s="1879"/>
    </row>
    <row r="2941" spans="1:1">
      <c r="A2941" s="1879"/>
    </row>
    <row r="2942" spans="1:1">
      <c r="A2942" s="1879"/>
    </row>
    <row r="2943" spans="1:1">
      <c r="A2943" s="1879"/>
    </row>
    <row r="2944" spans="1:1">
      <c r="A2944" s="1879"/>
    </row>
    <row r="2945" spans="1:1">
      <c r="A2945" s="1879"/>
    </row>
    <row r="2946" spans="1:1">
      <c r="A2946" s="1879"/>
    </row>
    <row r="2947" spans="1:1">
      <c r="A2947" s="1879"/>
    </row>
    <row r="2948" spans="1:1">
      <c r="A2948" s="1879"/>
    </row>
    <row r="2949" spans="1:1">
      <c r="A2949" s="1879"/>
    </row>
    <row r="2950" spans="1:1">
      <c r="A2950" s="1879"/>
    </row>
    <row r="2951" spans="1:1">
      <c r="A2951" s="1879"/>
    </row>
    <row r="2952" spans="1:1">
      <c r="A2952" s="1879"/>
    </row>
    <row r="2953" spans="1:1">
      <c r="A2953" s="1879"/>
    </row>
    <row r="2954" spans="1:1">
      <c r="A2954" s="1879"/>
    </row>
    <row r="2955" spans="1:1">
      <c r="A2955" s="1879"/>
    </row>
    <row r="2956" spans="1:1">
      <c r="A2956" s="1879"/>
    </row>
    <row r="2957" spans="1:1">
      <c r="A2957" s="1879"/>
    </row>
    <row r="2958" spans="1:1">
      <c r="A2958" s="1879"/>
    </row>
    <row r="2959" spans="1:1">
      <c r="A2959" s="1879"/>
    </row>
    <row r="2960" spans="1:1">
      <c r="A2960" s="1879"/>
    </row>
    <row r="2961" spans="1:1">
      <c r="A2961" s="1879"/>
    </row>
    <row r="2962" spans="1:1">
      <c r="A2962" s="1879"/>
    </row>
    <row r="2963" spans="1:1">
      <c r="A2963" s="1879"/>
    </row>
    <row r="2964" spans="1:1">
      <c r="A2964" s="1879"/>
    </row>
    <row r="2965" spans="1:1">
      <c r="A2965" s="1879"/>
    </row>
    <row r="2966" spans="1:1">
      <c r="A2966" s="1879"/>
    </row>
    <row r="2967" spans="1:1">
      <c r="A2967" s="1879"/>
    </row>
    <row r="2968" spans="1:1">
      <c r="A2968" s="1879"/>
    </row>
    <row r="2969" spans="1:1">
      <c r="A2969" s="1879"/>
    </row>
    <row r="2970" spans="1:1">
      <c r="A2970" s="1879"/>
    </row>
    <row r="2971" spans="1:1">
      <c r="A2971" s="1879"/>
    </row>
    <row r="2972" spans="1:1">
      <c r="A2972" s="1879"/>
    </row>
    <row r="2973" spans="1:1">
      <c r="A2973" s="1879"/>
    </row>
    <row r="2974" spans="1:1">
      <c r="A2974" s="1879"/>
    </row>
    <row r="2975" spans="1:1">
      <c r="A2975" s="1879"/>
    </row>
    <row r="2976" spans="1:1">
      <c r="A2976" s="1879"/>
    </row>
    <row r="2977" spans="1:1">
      <c r="A2977" s="1879"/>
    </row>
    <row r="2978" spans="1:1">
      <c r="A2978" s="1879"/>
    </row>
    <row r="2979" spans="1:1">
      <c r="A2979" s="1879"/>
    </row>
    <row r="2980" spans="1:1">
      <c r="A2980" s="1879"/>
    </row>
    <row r="2981" spans="1:1">
      <c r="A2981" s="1879"/>
    </row>
    <row r="2982" spans="1:1">
      <c r="A2982" s="1879"/>
    </row>
    <row r="2983" spans="1:1">
      <c r="A2983" s="1879"/>
    </row>
    <row r="2984" spans="1:1">
      <c r="A2984" s="1879"/>
    </row>
    <row r="2985" spans="1:1">
      <c r="A2985" s="1879"/>
    </row>
    <row r="2986" spans="1:1">
      <c r="A2986" s="1879"/>
    </row>
    <row r="2987" spans="1:1">
      <c r="A2987" s="1879"/>
    </row>
    <row r="2988" spans="1:1">
      <c r="A2988" s="1879"/>
    </row>
    <row r="2989" spans="1:1">
      <c r="A2989" s="1879"/>
    </row>
    <row r="2990" spans="1:1">
      <c r="A2990" s="1879"/>
    </row>
    <row r="2991" spans="1:1">
      <c r="A2991" s="1879"/>
    </row>
    <row r="2992" spans="1:1">
      <c r="A2992" s="1879"/>
    </row>
    <row r="2993" spans="1:1">
      <c r="A2993" s="1879"/>
    </row>
    <row r="2994" spans="1:1">
      <c r="A2994" s="1879"/>
    </row>
    <row r="2995" spans="1:1">
      <c r="A2995" s="1879"/>
    </row>
    <row r="2996" spans="1:1">
      <c r="A2996" s="1879"/>
    </row>
    <row r="2997" spans="1:1">
      <c r="A2997" s="1879"/>
    </row>
    <row r="2998" spans="1:1">
      <c r="A2998" s="1879"/>
    </row>
    <row r="2999" spans="1:1">
      <c r="A2999" s="1879"/>
    </row>
    <row r="3000" spans="1:1">
      <c r="A3000" s="1879"/>
    </row>
    <row r="3001" spans="1:1">
      <c r="A3001" s="1879"/>
    </row>
    <row r="3002" spans="1:1">
      <c r="A3002" s="1879"/>
    </row>
    <row r="3003" spans="1:1">
      <c r="A3003" s="1879"/>
    </row>
    <row r="3004" spans="1:1">
      <c r="A3004" s="1879"/>
    </row>
    <row r="3005" spans="1:1">
      <c r="A3005" s="1879"/>
    </row>
    <row r="3006" spans="1:1">
      <c r="A3006" s="1879"/>
    </row>
    <row r="3007" spans="1:1">
      <c r="A3007" s="1879"/>
    </row>
    <row r="3008" spans="1:1">
      <c r="A3008" s="1879"/>
    </row>
    <row r="3009" spans="1:1">
      <c r="A3009" s="1879"/>
    </row>
    <row r="3010" spans="1:1">
      <c r="A3010" s="1879"/>
    </row>
    <row r="3011" spans="1:1">
      <c r="A3011" s="1879"/>
    </row>
    <row r="3012" spans="1:1">
      <c r="A3012" s="1879"/>
    </row>
    <row r="3013" spans="1:1">
      <c r="A3013" s="1879"/>
    </row>
    <row r="3014" spans="1:1">
      <c r="A3014" s="1879"/>
    </row>
    <row r="3015" spans="1:1">
      <c r="A3015" s="1879"/>
    </row>
    <row r="3016" spans="1:1">
      <c r="A3016" s="1879"/>
    </row>
    <row r="3017" spans="1:1">
      <c r="A3017" s="1879"/>
    </row>
    <row r="3018" spans="1:1">
      <c r="A3018" s="1879"/>
    </row>
    <row r="3019" spans="1:1">
      <c r="A3019" s="1879"/>
    </row>
    <row r="3020" spans="1:1">
      <c r="A3020" s="1879"/>
    </row>
    <row r="3021" spans="1:1">
      <c r="A3021" s="1879"/>
    </row>
    <row r="3022" spans="1:1">
      <c r="A3022" s="1879"/>
    </row>
    <row r="3023" spans="1:1">
      <c r="A3023" s="1879"/>
    </row>
    <row r="3024" spans="1:1">
      <c r="A3024" s="1879"/>
    </row>
    <row r="3025" spans="1:1">
      <c r="A3025" s="1879"/>
    </row>
    <row r="3026" spans="1:1">
      <c r="A3026" s="1879"/>
    </row>
    <row r="3027" spans="1:1">
      <c r="A3027" s="1879"/>
    </row>
    <row r="3028" spans="1:1">
      <c r="A3028" s="1879"/>
    </row>
    <row r="3029" spans="1:1">
      <c r="A3029" s="1879"/>
    </row>
    <row r="3030" spans="1:1">
      <c r="A3030" s="1879"/>
    </row>
    <row r="3031" spans="1:1">
      <c r="A3031" s="1879"/>
    </row>
    <row r="3032" spans="1:1">
      <c r="A3032" s="1879"/>
    </row>
    <row r="3033" spans="1:1">
      <c r="A3033" s="1879"/>
    </row>
    <row r="3034" spans="1:1">
      <c r="A3034" s="1879"/>
    </row>
    <row r="3035" spans="1:1">
      <c r="A3035" s="1879"/>
    </row>
    <row r="3036" spans="1:1">
      <c r="A3036" s="1879"/>
    </row>
    <row r="3037" spans="1:1">
      <c r="A3037" s="1879"/>
    </row>
    <row r="3038" spans="1:1">
      <c r="A3038" s="1879"/>
    </row>
    <row r="3039" spans="1:1">
      <c r="A3039" s="1879"/>
    </row>
    <row r="3040" spans="1:1">
      <c r="A3040" s="1879"/>
    </row>
    <row r="3041" spans="1:1">
      <c r="A3041" s="1879"/>
    </row>
    <row r="3042" spans="1:1">
      <c r="A3042" s="1879"/>
    </row>
    <row r="3043" spans="1:1">
      <c r="A3043" s="1879"/>
    </row>
    <row r="3044" spans="1:1">
      <c r="A3044" s="1879"/>
    </row>
    <row r="3045" spans="1:1">
      <c r="A3045" s="1879"/>
    </row>
    <row r="3046" spans="1:1">
      <c r="A3046" s="1879"/>
    </row>
    <row r="3047" spans="1:1">
      <c r="A3047" s="1879"/>
    </row>
    <row r="3048" spans="1:1">
      <c r="A3048" s="1879"/>
    </row>
    <row r="3049" spans="1:1">
      <c r="A3049" s="1879"/>
    </row>
    <row r="3050" spans="1:1">
      <c r="A3050" s="1879"/>
    </row>
    <row r="3051" spans="1:1">
      <c r="A3051" s="1879"/>
    </row>
    <row r="3052" spans="1:1">
      <c r="A3052" s="1879"/>
    </row>
    <row r="3053" spans="1:1">
      <c r="A3053" s="1879"/>
    </row>
    <row r="3054" spans="1:1">
      <c r="A3054" s="1879"/>
    </row>
    <row r="3055" spans="1:1">
      <c r="A3055" s="1879"/>
    </row>
    <row r="3056" spans="1:1">
      <c r="A3056" s="1879"/>
    </row>
    <row r="3057" spans="1:1">
      <c r="A3057" s="1879"/>
    </row>
    <row r="3058" spans="1:1">
      <c r="A3058" s="1879"/>
    </row>
    <row r="3059" spans="1:1">
      <c r="A3059" s="1879"/>
    </row>
    <row r="3060" spans="1:1">
      <c r="A3060" s="1879"/>
    </row>
    <row r="3061" spans="1:1">
      <c r="A3061" s="1879"/>
    </row>
    <row r="3062" spans="1:1">
      <c r="A3062" s="1879"/>
    </row>
    <row r="3063" spans="1:1">
      <c r="A3063" s="1879"/>
    </row>
    <row r="3064" spans="1:1">
      <c r="A3064" s="1879"/>
    </row>
    <row r="3065" spans="1:1">
      <c r="A3065" s="1879"/>
    </row>
    <row r="3066" spans="1:1">
      <c r="A3066" s="1879"/>
    </row>
    <row r="3067" spans="1:1">
      <c r="A3067" s="1879"/>
    </row>
    <row r="3068" spans="1:1">
      <c r="A3068" s="1879"/>
    </row>
    <row r="3069" spans="1:1">
      <c r="A3069" s="1879"/>
    </row>
    <row r="3070" spans="1:1">
      <c r="A3070" s="1879"/>
    </row>
    <row r="3071" spans="1:1">
      <c r="A3071" s="1879"/>
    </row>
    <row r="3072" spans="1:1">
      <c r="A3072" s="1879"/>
    </row>
    <row r="3073" spans="1:1">
      <c r="A3073" s="1879"/>
    </row>
    <row r="3074" spans="1:1">
      <c r="A3074" s="1879"/>
    </row>
    <row r="3075" spans="1:1">
      <c r="A3075" s="1879"/>
    </row>
    <row r="3076" spans="1:1">
      <c r="A3076" s="1879"/>
    </row>
    <row r="3077" spans="1:1">
      <c r="A3077" s="1879"/>
    </row>
    <row r="3078" spans="1:1">
      <c r="A3078" s="1879"/>
    </row>
    <row r="3079" spans="1:1">
      <c r="A3079" s="1879"/>
    </row>
    <row r="3080" spans="1:1">
      <c r="A3080" s="1879"/>
    </row>
    <row r="3081" spans="1:1">
      <c r="A3081" s="1879"/>
    </row>
    <row r="3082" spans="1:1">
      <c r="A3082" s="1879"/>
    </row>
    <row r="3083" spans="1:1">
      <c r="A3083" s="1879"/>
    </row>
    <row r="3084" spans="1:1">
      <c r="A3084" s="1879"/>
    </row>
    <row r="3085" spans="1:1">
      <c r="A3085" s="1879"/>
    </row>
    <row r="3086" spans="1:1">
      <c r="A3086" s="1879"/>
    </row>
    <row r="3087" spans="1:1">
      <c r="A3087" s="1879"/>
    </row>
    <row r="3088" spans="1:1">
      <c r="A3088" s="1879"/>
    </row>
    <row r="3089" spans="1:1">
      <c r="A3089" s="1879"/>
    </row>
    <row r="3090" spans="1:1">
      <c r="A3090" s="1879"/>
    </row>
    <row r="3091" spans="1:1">
      <c r="A3091" s="1879"/>
    </row>
    <row r="3092" spans="1:1">
      <c r="A3092" s="1879"/>
    </row>
    <row r="3093" spans="1:1">
      <c r="A3093" s="1879"/>
    </row>
    <row r="3094" spans="1:1">
      <c r="A3094" s="1879"/>
    </row>
    <row r="3095" spans="1:1">
      <c r="A3095" s="1879"/>
    </row>
    <row r="3096" spans="1:1">
      <c r="A3096" s="1879"/>
    </row>
    <row r="3097" spans="1:1">
      <c r="A3097" s="1879"/>
    </row>
    <row r="3098" spans="1:1">
      <c r="A3098" s="1879"/>
    </row>
    <row r="3099" spans="1:1">
      <c r="A3099" s="1879"/>
    </row>
    <row r="3100" spans="1:1">
      <c r="A3100" s="1879"/>
    </row>
    <row r="3101" spans="1:1">
      <c r="A3101" s="1879"/>
    </row>
    <row r="3102" spans="1:1">
      <c r="A3102" s="1879"/>
    </row>
    <row r="3103" spans="1:1">
      <c r="A3103" s="1879"/>
    </row>
    <row r="3104" spans="1:1">
      <c r="A3104" s="1879"/>
    </row>
    <row r="3105" spans="1:1">
      <c r="A3105" s="1879"/>
    </row>
    <row r="3106" spans="1:1">
      <c r="A3106" s="1879"/>
    </row>
    <row r="3107" spans="1:1">
      <c r="A3107" s="1879"/>
    </row>
    <row r="3108" spans="1:1">
      <c r="A3108" s="1879"/>
    </row>
    <row r="3109" spans="1:1">
      <c r="A3109" s="1879"/>
    </row>
    <row r="3110" spans="1:1">
      <c r="A3110" s="1879"/>
    </row>
    <row r="3111" spans="1:1">
      <c r="A3111" s="1879"/>
    </row>
    <row r="3112" spans="1:1">
      <c r="A3112" s="1879"/>
    </row>
    <row r="3113" spans="1:1">
      <c r="A3113" s="1879"/>
    </row>
    <row r="3114" spans="1:1">
      <c r="A3114" s="1879"/>
    </row>
    <row r="3115" spans="1:1">
      <c r="A3115" s="1879"/>
    </row>
    <row r="3116" spans="1:1">
      <c r="A3116" s="1879"/>
    </row>
    <row r="3117" spans="1:1">
      <c r="A3117" s="1879"/>
    </row>
    <row r="3118" spans="1:1">
      <c r="A3118" s="1879"/>
    </row>
    <row r="3119" spans="1:1">
      <c r="A3119" s="1879"/>
    </row>
    <row r="3120" spans="1:1">
      <c r="A3120" s="1879"/>
    </row>
    <row r="3121" spans="1:1">
      <c r="A3121" s="1879"/>
    </row>
    <row r="3122" spans="1:1">
      <c r="A3122" s="1879"/>
    </row>
    <row r="3123" spans="1:1">
      <c r="A3123" s="1879"/>
    </row>
    <row r="3124" spans="1:1">
      <c r="A3124" s="1879"/>
    </row>
    <row r="3125" spans="1:1">
      <c r="A3125" s="1879"/>
    </row>
    <row r="3126" spans="1:1">
      <c r="A3126" s="1879"/>
    </row>
    <row r="3127" spans="1:1">
      <c r="A3127" s="1879"/>
    </row>
    <row r="3128" spans="1:1">
      <c r="A3128" s="1879"/>
    </row>
    <row r="3129" spans="1:1">
      <c r="A3129" s="1879"/>
    </row>
    <row r="3130" spans="1:1">
      <c r="A3130" s="1879"/>
    </row>
    <row r="3131" spans="1:1">
      <c r="A3131" s="1879"/>
    </row>
    <row r="3132" spans="1:1">
      <c r="A3132" s="1879"/>
    </row>
    <row r="3133" spans="1:1">
      <c r="A3133" s="1879"/>
    </row>
    <row r="3134" spans="1:1">
      <c r="A3134" s="1879"/>
    </row>
    <row r="3135" spans="1:1">
      <c r="A3135" s="1879"/>
    </row>
    <row r="3136" spans="1:1">
      <c r="A3136" s="1879"/>
    </row>
    <row r="3137" spans="1:1">
      <c r="A3137" s="1879"/>
    </row>
    <row r="3138" spans="1:1">
      <c r="A3138" s="1879"/>
    </row>
    <row r="3139" spans="1:1">
      <c r="A3139" s="1879"/>
    </row>
    <row r="3140" spans="1:1">
      <c r="A3140" s="1879"/>
    </row>
    <row r="3141" spans="1:1">
      <c r="A3141" s="1879"/>
    </row>
    <row r="3142" spans="1:1">
      <c r="A3142" s="1879"/>
    </row>
    <row r="3143" spans="1:1">
      <c r="A3143" s="1879"/>
    </row>
    <row r="3144" spans="1:1">
      <c r="A3144" s="1879"/>
    </row>
    <row r="3145" spans="1:1">
      <c r="A3145" s="1879"/>
    </row>
    <row r="3146" spans="1:1">
      <c r="A3146" s="1879"/>
    </row>
    <row r="3147" spans="1:1">
      <c r="A3147" s="1879"/>
    </row>
    <row r="3148" spans="1:1">
      <c r="A3148" s="1879"/>
    </row>
    <row r="3149" spans="1:1">
      <c r="A3149" s="1879"/>
    </row>
    <row r="3150" spans="1:1">
      <c r="A3150" s="1879"/>
    </row>
    <row r="3151" spans="1:1">
      <c r="A3151" s="1879"/>
    </row>
    <row r="3152" spans="1:1">
      <c r="A3152" s="1879"/>
    </row>
    <row r="3153" spans="1:1">
      <c r="A3153" s="1879"/>
    </row>
    <row r="3154" spans="1:1">
      <c r="A3154" s="1879"/>
    </row>
    <row r="3155" spans="1:1">
      <c r="A3155" s="1879"/>
    </row>
    <row r="3156" spans="1:1">
      <c r="A3156" s="1879"/>
    </row>
    <row r="3157" spans="1:1">
      <c r="A3157" s="1879"/>
    </row>
    <row r="3158" spans="1:1">
      <c r="A3158" s="1879"/>
    </row>
    <row r="3159" spans="1:1">
      <c r="A3159" s="1879"/>
    </row>
    <row r="3160" spans="1:1">
      <c r="A3160" s="1879"/>
    </row>
    <row r="3161" spans="1:1">
      <c r="A3161" s="1879"/>
    </row>
    <row r="3162" spans="1:1">
      <c r="A3162" s="1879"/>
    </row>
    <row r="3163" spans="1:1">
      <c r="A3163" s="1879"/>
    </row>
    <row r="3164" spans="1:1">
      <c r="A3164" s="1879"/>
    </row>
    <row r="3165" spans="1:1">
      <c r="A3165" s="1879"/>
    </row>
    <row r="3166" spans="1:1">
      <c r="A3166" s="1879"/>
    </row>
    <row r="3167" spans="1:1">
      <c r="A3167" s="1879"/>
    </row>
    <row r="3168" spans="1:1">
      <c r="A3168" s="1879"/>
    </row>
    <row r="3169" spans="1:1">
      <c r="A3169" s="1879"/>
    </row>
    <row r="3170" spans="1:1">
      <c r="A3170" s="1879"/>
    </row>
    <row r="3171" spans="1:1">
      <c r="A3171" s="1879"/>
    </row>
    <row r="3172" spans="1:1">
      <c r="A3172" s="1879"/>
    </row>
    <row r="3173" spans="1:1">
      <c r="A3173" s="1879"/>
    </row>
    <row r="3174" spans="1:1">
      <c r="A3174" s="1879"/>
    </row>
    <row r="3175" spans="1:1">
      <c r="A3175" s="1879"/>
    </row>
    <row r="3176" spans="1:1">
      <c r="A3176" s="1879"/>
    </row>
    <row r="3177" spans="1:1">
      <c r="A3177" s="1879"/>
    </row>
    <row r="3178" spans="1:1">
      <c r="A3178" s="1879"/>
    </row>
    <row r="3179" spans="1:1">
      <c r="A3179" s="1879"/>
    </row>
    <row r="3180" spans="1:1">
      <c r="A3180" s="1879"/>
    </row>
    <row r="3181" spans="1:1">
      <c r="A3181" s="1879"/>
    </row>
    <row r="3182" spans="1:1">
      <c r="A3182" s="1879"/>
    </row>
    <row r="3183" spans="1:1">
      <c r="A3183" s="1879"/>
    </row>
    <row r="3184" spans="1:1">
      <c r="A3184" s="1879"/>
    </row>
    <row r="3185" spans="1:1">
      <c r="A3185" s="1879"/>
    </row>
    <row r="3186" spans="1:1">
      <c r="A3186" s="1879"/>
    </row>
    <row r="3187" spans="1:1">
      <c r="A3187" s="1879"/>
    </row>
    <row r="3188" spans="1:1">
      <c r="A3188" s="1879"/>
    </row>
    <row r="3189" spans="1:1">
      <c r="A3189" s="1879"/>
    </row>
    <row r="3190" spans="1:1">
      <c r="A3190" s="1879"/>
    </row>
    <row r="3191" spans="1:1">
      <c r="A3191" s="1879"/>
    </row>
    <row r="3192" spans="1:1">
      <c r="A3192" s="1879"/>
    </row>
    <row r="3193" spans="1:1">
      <c r="A3193" s="1879"/>
    </row>
    <row r="3194" spans="1:1">
      <c r="A3194" s="1879"/>
    </row>
    <row r="3195" spans="1:1">
      <c r="A3195" s="1879"/>
    </row>
    <row r="3196" spans="1:1">
      <c r="A3196" s="1879"/>
    </row>
    <row r="3197" spans="1:1">
      <c r="A3197" s="1879"/>
    </row>
    <row r="3198" spans="1:1">
      <c r="A3198" s="1879"/>
    </row>
    <row r="3199" spans="1:1">
      <c r="A3199" s="1879"/>
    </row>
    <row r="3200" spans="1:1">
      <c r="A3200" s="1879"/>
    </row>
    <row r="3201" spans="1:1">
      <c r="A3201" s="1879"/>
    </row>
    <row r="3202" spans="1:1">
      <c r="A3202" s="1879"/>
    </row>
    <row r="3203" spans="1:1">
      <c r="A3203" s="1879"/>
    </row>
    <row r="3204" spans="1:1">
      <c r="A3204" s="1879"/>
    </row>
    <row r="3205" spans="1:1">
      <c r="A3205" s="1879"/>
    </row>
    <row r="3206" spans="1:1">
      <c r="A3206" s="1879"/>
    </row>
    <row r="3207" spans="1:1">
      <c r="A3207" s="1879"/>
    </row>
    <row r="3208" spans="1:1">
      <c r="A3208" s="1879"/>
    </row>
    <row r="3209" spans="1:1">
      <c r="A3209" s="1879"/>
    </row>
    <row r="3210" spans="1:1">
      <c r="A3210" s="1879"/>
    </row>
    <row r="3211" spans="1:1">
      <c r="A3211" s="1879"/>
    </row>
    <row r="3212" spans="1:1">
      <c r="A3212" s="1879"/>
    </row>
    <row r="3213" spans="1:1">
      <c r="A3213" s="1879"/>
    </row>
    <row r="3214" spans="1:1">
      <c r="A3214" s="1879"/>
    </row>
    <row r="3215" spans="1:1">
      <c r="A3215" s="1879"/>
    </row>
    <row r="3216" spans="1:1">
      <c r="A3216" s="1879"/>
    </row>
    <row r="3217" spans="1:1">
      <c r="A3217" s="1879"/>
    </row>
    <row r="3218" spans="1:1">
      <c r="A3218" s="1879"/>
    </row>
    <row r="3219" spans="1:1">
      <c r="A3219" s="1879"/>
    </row>
    <row r="3220" spans="1:1">
      <c r="A3220" s="1879"/>
    </row>
    <row r="3221" spans="1:1">
      <c r="A3221" s="1879"/>
    </row>
    <row r="3222" spans="1:1">
      <c r="A3222" s="1879"/>
    </row>
    <row r="3223" spans="1:1">
      <c r="A3223" s="1879"/>
    </row>
    <row r="3224" spans="1:1">
      <c r="A3224" s="1879"/>
    </row>
    <row r="3225" spans="1:1">
      <c r="A3225" s="1879"/>
    </row>
    <row r="3226" spans="1:1">
      <c r="A3226" s="1879"/>
    </row>
    <row r="3227" spans="1:1">
      <c r="A3227" s="1879"/>
    </row>
    <row r="3228" spans="1:1">
      <c r="A3228" s="1879"/>
    </row>
    <row r="3229" spans="1:1">
      <c r="A3229" s="1879"/>
    </row>
    <row r="3230" spans="1:1">
      <c r="A3230" s="1879"/>
    </row>
    <row r="3231" spans="1:1">
      <c r="A3231" s="1879"/>
    </row>
    <row r="3232" spans="1:1">
      <c r="A3232" s="1879"/>
    </row>
    <row r="3233" spans="1:1">
      <c r="A3233" s="1879"/>
    </row>
    <row r="3234" spans="1:1">
      <c r="A3234" s="1879"/>
    </row>
    <row r="3235" spans="1:1">
      <c r="A3235" s="1879"/>
    </row>
    <row r="3236" spans="1:1">
      <c r="A3236" s="1879"/>
    </row>
    <row r="3237" spans="1:1">
      <c r="A3237" s="1879"/>
    </row>
    <row r="3238" spans="1:1">
      <c r="A3238" s="1879"/>
    </row>
    <row r="3239" spans="1:1">
      <c r="A3239" s="1879"/>
    </row>
    <row r="3240" spans="1:1">
      <c r="A3240" s="1879"/>
    </row>
    <row r="3241" spans="1:1">
      <c r="A3241" s="1879"/>
    </row>
    <row r="3242" spans="1:1">
      <c r="A3242" s="1879"/>
    </row>
    <row r="3243" spans="1:1">
      <c r="A3243" s="1879"/>
    </row>
    <row r="3244" spans="1:1">
      <c r="A3244" s="1879"/>
    </row>
    <row r="3245" spans="1:1">
      <c r="A3245" s="1879"/>
    </row>
    <row r="3246" spans="1:1">
      <c r="A3246" s="1879"/>
    </row>
    <row r="3247" spans="1:1">
      <c r="A3247" s="1879"/>
    </row>
    <row r="3248" spans="1:1">
      <c r="A3248" s="1879"/>
    </row>
    <row r="3249" spans="1:1">
      <c r="A3249" s="1879"/>
    </row>
    <row r="3250" spans="1:1">
      <c r="A3250" s="1879"/>
    </row>
    <row r="3251" spans="1:1">
      <c r="A3251" s="1879"/>
    </row>
    <row r="3252" spans="1:1">
      <c r="A3252" s="1879"/>
    </row>
    <row r="3253" spans="1:1">
      <c r="A3253" s="1879"/>
    </row>
    <row r="3254" spans="1:1">
      <c r="A3254" s="1879"/>
    </row>
    <row r="3255" spans="1:1">
      <c r="A3255" s="1879"/>
    </row>
    <row r="3256" spans="1:1">
      <c r="A3256" s="1879"/>
    </row>
    <row r="3257" spans="1:1">
      <c r="A3257" s="1879"/>
    </row>
    <row r="3258" spans="1:1">
      <c r="A3258" s="1879"/>
    </row>
    <row r="3259" spans="1:1">
      <c r="A3259" s="1879"/>
    </row>
    <row r="3260" spans="1:1">
      <c r="A3260" s="1879"/>
    </row>
    <row r="3261" spans="1:1">
      <c r="A3261" s="1879"/>
    </row>
    <row r="3262" spans="1:1">
      <c r="A3262" s="1879"/>
    </row>
    <row r="3263" spans="1:1">
      <c r="A3263" s="1879"/>
    </row>
    <row r="3264" spans="1:1">
      <c r="A3264" s="1879"/>
    </row>
    <row r="3265" spans="1:1">
      <c r="A3265" s="1879"/>
    </row>
    <row r="3266" spans="1:1">
      <c r="A3266" s="1879"/>
    </row>
    <row r="3267" spans="1:1">
      <c r="A3267" s="1879"/>
    </row>
    <row r="3268" spans="1:1">
      <c r="A3268" s="1879"/>
    </row>
    <row r="3269" spans="1:1">
      <c r="A3269" s="1879"/>
    </row>
    <row r="3270" spans="1:1">
      <c r="A3270" s="1879"/>
    </row>
    <row r="3271" spans="1:1">
      <c r="A3271" s="1879"/>
    </row>
    <row r="3272" spans="1:1">
      <c r="A3272" s="1879"/>
    </row>
    <row r="3273" spans="1:1">
      <c r="A3273" s="1879"/>
    </row>
    <row r="3274" spans="1:1">
      <c r="A3274" s="1879"/>
    </row>
    <row r="3275" spans="1:1">
      <c r="A3275" s="1879"/>
    </row>
    <row r="3276" spans="1:1">
      <c r="A3276" s="1879"/>
    </row>
    <row r="3277" spans="1:1">
      <c r="A3277" s="1879"/>
    </row>
    <row r="3278" spans="1:1">
      <c r="A3278" s="1879"/>
    </row>
    <row r="3279" spans="1:1">
      <c r="A3279" s="1879"/>
    </row>
    <row r="3280" spans="1:1">
      <c r="A3280" s="1879"/>
    </row>
    <row r="3281" spans="1:1">
      <c r="A3281" s="1879"/>
    </row>
    <row r="3282" spans="1:1">
      <c r="A3282" s="1879"/>
    </row>
    <row r="3283" spans="1:1">
      <c r="A3283" s="1879"/>
    </row>
    <row r="3284" spans="1:1">
      <c r="A3284" s="1879"/>
    </row>
    <row r="3285" spans="1:1">
      <c r="A3285" s="1879"/>
    </row>
    <row r="3286" spans="1:1">
      <c r="A3286" s="1879"/>
    </row>
    <row r="3287" spans="1:1">
      <c r="A3287" s="1879"/>
    </row>
    <row r="3288" spans="1:1">
      <c r="A3288" s="1879"/>
    </row>
    <row r="3289" spans="1:1">
      <c r="A3289" s="1879"/>
    </row>
    <row r="3290" spans="1:1">
      <c r="A3290" s="1879"/>
    </row>
    <row r="3291" spans="1:1">
      <c r="A3291" s="1879"/>
    </row>
    <row r="3292" spans="1:1">
      <c r="A3292" s="1879"/>
    </row>
    <row r="3293" spans="1:1">
      <c r="A3293" s="1879"/>
    </row>
    <row r="3294" spans="1:1">
      <c r="A3294" s="1879"/>
    </row>
    <row r="3295" spans="1:1">
      <c r="A3295" s="1879"/>
    </row>
    <row r="3296" spans="1:1">
      <c r="A3296" s="1879"/>
    </row>
    <row r="3297" spans="1:1">
      <c r="A3297" s="1879"/>
    </row>
    <row r="3298" spans="1:1">
      <c r="A3298" s="1879"/>
    </row>
    <row r="3299" spans="1:1">
      <c r="A3299" s="1879"/>
    </row>
    <row r="3300" spans="1:1">
      <c r="A3300" s="1879"/>
    </row>
    <row r="3301" spans="1:1">
      <c r="A3301" s="1879"/>
    </row>
    <row r="3302" spans="1:1">
      <c r="A3302" s="1879"/>
    </row>
    <row r="3303" spans="1:1">
      <c r="A3303" s="1879"/>
    </row>
    <row r="3304" spans="1:1">
      <c r="A3304" s="1879"/>
    </row>
    <row r="3305" spans="1:1">
      <c r="A3305" s="1879"/>
    </row>
    <row r="3306" spans="1:1">
      <c r="A3306" s="1879"/>
    </row>
    <row r="3307" spans="1:1">
      <c r="A3307" s="1879"/>
    </row>
    <row r="3308" spans="1:1">
      <c r="A3308" s="1879"/>
    </row>
    <row r="3309" spans="1:1">
      <c r="A3309" s="1879"/>
    </row>
    <row r="3310" spans="1:1">
      <c r="A3310" s="1879"/>
    </row>
    <row r="3311" spans="1:1">
      <c r="A3311" s="1879"/>
    </row>
    <row r="3312" spans="1:1">
      <c r="A3312" s="1879"/>
    </row>
    <row r="3313" spans="1:1">
      <c r="A3313" s="1879"/>
    </row>
    <row r="3314" spans="1:1">
      <c r="A3314" s="1879"/>
    </row>
    <row r="3315" spans="1:1">
      <c r="A3315" s="1879"/>
    </row>
    <row r="3316" spans="1:1">
      <c r="A3316" s="1879"/>
    </row>
    <row r="3317" spans="1:1">
      <c r="A3317" s="1879"/>
    </row>
    <row r="3318" spans="1:1">
      <c r="A3318" s="1879"/>
    </row>
    <row r="3319" spans="1:1">
      <c r="A3319" s="1879"/>
    </row>
    <row r="3320" spans="1:1">
      <c r="A3320" s="1879"/>
    </row>
    <row r="3321" spans="1:1">
      <c r="A3321" s="1879"/>
    </row>
    <row r="3322" spans="1:1">
      <c r="A3322" s="1879"/>
    </row>
    <row r="3323" spans="1:1">
      <c r="A3323" s="1879"/>
    </row>
    <row r="3324" spans="1:1">
      <c r="A3324" s="1879"/>
    </row>
    <row r="3325" spans="1:1">
      <c r="A3325" s="1879"/>
    </row>
    <row r="3326" spans="1:1">
      <c r="A3326" s="1879"/>
    </row>
    <row r="3327" spans="1:1">
      <c r="A3327" s="1879"/>
    </row>
    <row r="3328" spans="1:1">
      <c r="A3328" s="1879"/>
    </row>
    <row r="3329" spans="1:1">
      <c r="A3329" s="1879"/>
    </row>
    <row r="3330" spans="1:1">
      <c r="A3330" s="1879"/>
    </row>
    <row r="3331" spans="1:1">
      <c r="A3331" s="1879"/>
    </row>
    <row r="3332" spans="1:1">
      <c r="A3332" s="1879"/>
    </row>
    <row r="3333" spans="1:1">
      <c r="A3333" s="1879"/>
    </row>
    <row r="3334" spans="1:1">
      <c r="A3334" s="1879"/>
    </row>
    <row r="3335" spans="1:1">
      <c r="A3335" s="1879"/>
    </row>
    <row r="3336" spans="1:1">
      <c r="A3336" s="1879"/>
    </row>
    <row r="3337" spans="1:1">
      <c r="A3337" s="1879"/>
    </row>
    <row r="3338" spans="1:1">
      <c r="A3338" s="1879"/>
    </row>
    <row r="3339" spans="1:1">
      <c r="A3339" s="1879"/>
    </row>
    <row r="3340" spans="1:1">
      <c r="A3340" s="1879"/>
    </row>
    <row r="3341" spans="1:1">
      <c r="A3341" s="1879"/>
    </row>
    <row r="3342" spans="1:1">
      <c r="A3342" s="1879"/>
    </row>
    <row r="3343" spans="1:1">
      <c r="A3343" s="1879"/>
    </row>
    <row r="3344" spans="1:1">
      <c r="A3344" s="1879"/>
    </row>
    <row r="3345" spans="1:1">
      <c r="A3345" s="1879"/>
    </row>
    <row r="3346" spans="1:1">
      <c r="A3346" s="1879"/>
    </row>
    <row r="3347" spans="1:1">
      <c r="A3347" s="1879"/>
    </row>
    <row r="3348" spans="1:1">
      <c r="A3348" s="1879"/>
    </row>
    <row r="3349" spans="1:1">
      <c r="A3349" s="1879"/>
    </row>
    <row r="3350" spans="1:1">
      <c r="A3350" s="1879"/>
    </row>
    <row r="3351" spans="1:1">
      <c r="A3351" s="1879"/>
    </row>
    <row r="3352" spans="1:1">
      <c r="A3352" s="1879"/>
    </row>
    <row r="3353" spans="1:1">
      <c r="A3353" s="1879"/>
    </row>
    <row r="3354" spans="1:1">
      <c r="A3354" s="1879"/>
    </row>
    <row r="3355" spans="1:1">
      <c r="A3355" s="1879"/>
    </row>
    <row r="3356" spans="1:1">
      <c r="A3356" s="1879"/>
    </row>
    <row r="3357" spans="1:1">
      <c r="A3357" s="1879"/>
    </row>
    <row r="3358" spans="1:1">
      <c r="A3358" s="1879"/>
    </row>
    <row r="3359" spans="1:1">
      <c r="A3359" s="1879"/>
    </row>
    <row r="3360" spans="1:1">
      <c r="A3360" s="1879"/>
    </row>
    <row r="3361" spans="1:1">
      <c r="A3361" s="1879"/>
    </row>
    <row r="3362" spans="1:1">
      <c r="A3362" s="1879"/>
    </row>
    <row r="3363" spans="1:1">
      <c r="A3363" s="1879"/>
    </row>
    <row r="3364" spans="1:1">
      <c r="A3364" s="1879"/>
    </row>
    <row r="3365" spans="1:1">
      <c r="A3365" s="1879"/>
    </row>
    <row r="3366" spans="1:1">
      <c r="A3366" s="1879"/>
    </row>
    <row r="3367" spans="1:1">
      <c r="A3367" s="1879"/>
    </row>
    <row r="3368" spans="1:1">
      <c r="A3368" s="1879"/>
    </row>
    <row r="3369" spans="1:1">
      <c r="A3369" s="1879"/>
    </row>
    <row r="3370" spans="1:1">
      <c r="A3370" s="1879"/>
    </row>
    <row r="3371" spans="1:1">
      <c r="A3371" s="1879"/>
    </row>
    <row r="3372" spans="1:1">
      <c r="A3372" s="1879"/>
    </row>
    <row r="3373" spans="1:1">
      <c r="A3373" s="1879"/>
    </row>
    <row r="3374" spans="1:1">
      <c r="A3374" s="1879"/>
    </row>
    <row r="3375" spans="1:1">
      <c r="A3375" s="1879"/>
    </row>
    <row r="3376" spans="1:1">
      <c r="A3376" s="1879"/>
    </row>
    <row r="3377" spans="1:1">
      <c r="A3377" s="1879"/>
    </row>
    <row r="3378" spans="1:1">
      <c r="A3378" s="1879"/>
    </row>
    <row r="3379" spans="1:1">
      <c r="A3379" s="1879"/>
    </row>
    <row r="3380" spans="1:1">
      <c r="A3380" s="1879"/>
    </row>
    <row r="3381" spans="1:1">
      <c r="A3381" s="1879"/>
    </row>
    <row r="3382" spans="1:1">
      <c r="A3382" s="1879"/>
    </row>
    <row r="3383" spans="1:1">
      <c r="A3383" s="1879"/>
    </row>
    <row r="3384" spans="1:1">
      <c r="A3384" s="1879"/>
    </row>
    <row r="3385" spans="1:1">
      <c r="A3385" s="1879"/>
    </row>
    <row r="3386" spans="1:1">
      <c r="A3386" s="1879"/>
    </row>
    <row r="3387" spans="1:1">
      <c r="A3387" s="1879"/>
    </row>
    <row r="3388" spans="1:1">
      <c r="A3388" s="1879"/>
    </row>
    <row r="3389" spans="1:1">
      <c r="A3389" s="1879"/>
    </row>
    <row r="3390" spans="1:1">
      <c r="A3390" s="1879"/>
    </row>
    <row r="3391" spans="1:1">
      <c r="A3391" s="1879"/>
    </row>
    <row r="3392" spans="1:1">
      <c r="A3392" s="1879"/>
    </row>
    <row r="3393" spans="1:1">
      <c r="A3393" s="1879"/>
    </row>
    <row r="3394" spans="1:1">
      <c r="A3394" s="1879"/>
    </row>
    <row r="3395" spans="1:1">
      <c r="A3395" s="1879"/>
    </row>
    <row r="3396" spans="1:1">
      <c r="A3396" s="1879"/>
    </row>
    <row r="3397" spans="1:1">
      <c r="A3397" s="1879"/>
    </row>
    <row r="3398" spans="1:1">
      <c r="A3398" s="1879"/>
    </row>
    <row r="3399" spans="1:1">
      <c r="A3399" s="1879"/>
    </row>
    <row r="3400" spans="1:1">
      <c r="A3400" s="1879"/>
    </row>
    <row r="3401" spans="1:1">
      <c r="A3401" s="1879"/>
    </row>
    <row r="3402" spans="1:1">
      <c r="A3402" s="1879"/>
    </row>
    <row r="3403" spans="1:1">
      <c r="A3403" s="1879"/>
    </row>
    <row r="3404" spans="1:1">
      <c r="A3404" s="1879"/>
    </row>
    <row r="3405" spans="1:1">
      <c r="A3405" s="1879"/>
    </row>
    <row r="3406" spans="1:1">
      <c r="A3406" s="1879"/>
    </row>
    <row r="3407" spans="1:1">
      <c r="A3407" s="1879"/>
    </row>
    <row r="3408" spans="1:1">
      <c r="A3408" s="1879"/>
    </row>
    <row r="3409" spans="1:1">
      <c r="A3409" s="1879"/>
    </row>
    <row r="3410" spans="1:1">
      <c r="A3410" s="1879"/>
    </row>
    <row r="3411" spans="1:1">
      <c r="A3411" s="1879"/>
    </row>
    <row r="3412" spans="1:1">
      <c r="A3412" s="1879"/>
    </row>
    <row r="3413" spans="1:1">
      <c r="A3413" s="1879"/>
    </row>
    <row r="3414" spans="1:1">
      <c r="A3414" s="1879"/>
    </row>
    <row r="3415" spans="1:1">
      <c r="A3415" s="1879"/>
    </row>
    <row r="3416" spans="1:1">
      <c r="A3416" s="1879"/>
    </row>
    <row r="3417" spans="1:1">
      <c r="A3417" s="1879"/>
    </row>
    <row r="3418" spans="1:1">
      <c r="A3418" s="1879"/>
    </row>
    <row r="3419" spans="1:1">
      <c r="A3419" s="1879"/>
    </row>
    <row r="3420" spans="1:1">
      <c r="A3420" s="1879"/>
    </row>
    <row r="3421" spans="1:1">
      <c r="A3421" s="1879"/>
    </row>
    <row r="3422" spans="1:1">
      <c r="A3422" s="1879"/>
    </row>
    <row r="3423" spans="1:1">
      <c r="A3423" s="1879"/>
    </row>
    <row r="3424" spans="1:1">
      <c r="A3424" s="1879"/>
    </row>
    <row r="3425" spans="1:1">
      <c r="A3425" s="1879"/>
    </row>
    <row r="3426" spans="1:1">
      <c r="A3426" s="1879"/>
    </row>
    <row r="3427" spans="1:1">
      <c r="A3427" s="1879"/>
    </row>
    <row r="3428" spans="1:1">
      <c r="A3428" s="1879"/>
    </row>
    <row r="3429" spans="1:1">
      <c r="A3429" s="1879"/>
    </row>
    <row r="3430" spans="1:1">
      <c r="A3430" s="1879"/>
    </row>
    <row r="3431" spans="1:1">
      <c r="A3431" s="1879"/>
    </row>
    <row r="3432" spans="1:1">
      <c r="A3432" s="1879"/>
    </row>
    <row r="3433" spans="1:1">
      <c r="A3433" s="1879"/>
    </row>
    <row r="3434" spans="1:1">
      <c r="A3434" s="1879"/>
    </row>
    <row r="3435" spans="1:1">
      <c r="A3435" s="1879"/>
    </row>
    <row r="3436" spans="1:1">
      <c r="A3436" s="1879"/>
    </row>
    <row r="3437" spans="1:1">
      <c r="A3437" s="1879"/>
    </row>
    <row r="3438" spans="1:1">
      <c r="A3438" s="1879"/>
    </row>
    <row r="3439" spans="1:1">
      <c r="A3439" s="1879"/>
    </row>
    <row r="3440" spans="1:1">
      <c r="A3440" s="1879"/>
    </row>
    <row r="3441" spans="1:1">
      <c r="A3441" s="1879"/>
    </row>
    <row r="3442" spans="1:1">
      <c r="A3442" s="1879"/>
    </row>
    <row r="3443" spans="1:1">
      <c r="A3443" s="1879"/>
    </row>
    <row r="3444" spans="1:1">
      <c r="A3444" s="1879"/>
    </row>
    <row r="3445" spans="1:1">
      <c r="A3445" s="1879"/>
    </row>
    <row r="3446" spans="1:1">
      <c r="A3446" s="1879"/>
    </row>
    <row r="3447" spans="1:1">
      <c r="A3447" s="1879"/>
    </row>
    <row r="3448" spans="1:1">
      <c r="A3448" s="1879"/>
    </row>
    <row r="3449" spans="1:1">
      <c r="A3449" s="1879"/>
    </row>
    <row r="3450" spans="1:1">
      <c r="A3450" s="1879"/>
    </row>
    <row r="3451" spans="1:1">
      <c r="A3451" s="1879"/>
    </row>
    <row r="3452" spans="1:1">
      <c r="A3452" s="1879"/>
    </row>
    <row r="3453" spans="1:1">
      <c r="A3453" s="1879"/>
    </row>
    <row r="3454" spans="1:1">
      <c r="A3454" s="1879"/>
    </row>
    <row r="3455" spans="1:1">
      <c r="A3455" s="1879"/>
    </row>
    <row r="3456" spans="1:1">
      <c r="A3456" s="1879"/>
    </row>
    <row r="3457" spans="1:1">
      <c r="A3457" s="1879"/>
    </row>
    <row r="3458" spans="1:1">
      <c r="A3458" s="1879"/>
    </row>
    <row r="3459" spans="1:1">
      <c r="A3459" s="1879"/>
    </row>
    <row r="3460" spans="1:1">
      <c r="A3460" s="1879"/>
    </row>
    <row r="3461" spans="1:1">
      <c r="A3461" s="1879"/>
    </row>
    <row r="3462" spans="1:1">
      <c r="A3462" s="1879"/>
    </row>
    <row r="3463" spans="1:1">
      <c r="A3463" s="1879"/>
    </row>
    <row r="3464" spans="1:1">
      <c r="A3464" s="1879"/>
    </row>
    <row r="3465" spans="1:1">
      <c r="A3465" s="1879"/>
    </row>
    <row r="3466" spans="1:1">
      <c r="A3466" s="1879"/>
    </row>
    <row r="3467" spans="1:1">
      <c r="A3467" s="1879"/>
    </row>
    <row r="3468" spans="1:1">
      <c r="A3468" s="1879"/>
    </row>
    <row r="3469" spans="1:1">
      <c r="A3469" s="1879"/>
    </row>
    <row r="3470" spans="1:1">
      <c r="A3470" s="1879"/>
    </row>
    <row r="3471" spans="1:1">
      <c r="A3471" s="1879"/>
    </row>
    <row r="3472" spans="1:1">
      <c r="A3472" s="1879"/>
    </row>
    <row r="3473" spans="1:1">
      <c r="A3473" s="1879"/>
    </row>
    <row r="3474" spans="1:1">
      <c r="A3474" s="1879"/>
    </row>
    <row r="3475" spans="1:1">
      <c r="A3475" s="1879"/>
    </row>
    <row r="3476" spans="1:1">
      <c r="A3476" s="1879"/>
    </row>
    <row r="3477" spans="1:1">
      <c r="A3477" s="1879"/>
    </row>
    <row r="3478" spans="1:1">
      <c r="A3478" s="1879"/>
    </row>
    <row r="3479" spans="1:1">
      <c r="A3479" s="1879"/>
    </row>
    <row r="3480" spans="1:1">
      <c r="A3480" s="1879"/>
    </row>
    <row r="3481" spans="1:1">
      <c r="A3481" s="1879"/>
    </row>
    <row r="3482" spans="1:1">
      <c r="A3482" s="1879"/>
    </row>
    <row r="3483" spans="1:1">
      <c r="A3483" s="1879"/>
    </row>
    <row r="3484" spans="1:1">
      <c r="A3484" s="1879"/>
    </row>
    <row r="3485" spans="1:1">
      <c r="A3485" s="1879"/>
    </row>
    <row r="3486" spans="1:1">
      <c r="A3486" s="1879"/>
    </row>
    <row r="3487" spans="1:1">
      <c r="A3487" s="1879"/>
    </row>
    <row r="3488" spans="1:1">
      <c r="A3488" s="1879"/>
    </row>
    <row r="3489" spans="1:1">
      <c r="A3489" s="1879"/>
    </row>
    <row r="3490" spans="1:1">
      <c r="A3490" s="1879"/>
    </row>
    <row r="3491" spans="1:1">
      <c r="A3491" s="1879"/>
    </row>
    <row r="3492" spans="1:1">
      <c r="A3492" s="1879"/>
    </row>
    <row r="3493" spans="1:1">
      <c r="A3493" s="1879"/>
    </row>
    <row r="3494" spans="1:1">
      <c r="A3494" s="1879"/>
    </row>
    <row r="3495" spans="1:1">
      <c r="A3495" s="1879"/>
    </row>
    <row r="3496" spans="1:1">
      <c r="A3496" s="1879"/>
    </row>
    <row r="3497" spans="1:1">
      <c r="A3497" s="1879"/>
    </row>
    <row r="3498" spans="1:1">
      <c r="A3498" s="1879"/>
    </row>
    <row r="3499" spans="1:1">
      <c r="A3499" s="1879"/>
    </row>
    <row r="3500" spans="1:1">
      <c r="A3500" s="1879"/>
    </row>
    <row r="3501" spans="1:1">
      <c r="A3501" s="1879"/>
    </row>
    <row r="3502" spans="1:1">
      <c r="A3502" s="1879"/>
    </row>
    <row r="3503" spans="1:1">
      <c r="A3503" s="1879"/>
    </row>
    <row r="3504" spans="1:1">
      <c r="A3504" s="1879"/>
    </row>
    <row r="3505" spans="1:1">
      <c r="A3505" s="1879"/>
    </row>
    <row r="3506" spans="1:1">
      <c r="A3506" s="1879"/>
    </row>
    <row r="3507" spans="1:1">
      <c r="A3507" s="1879"/>
    </row>
    <row r="3508" spans="1:1">
      <c r="A3508" s="1879"/>
    </row>
    <row r="3509" spans="1:1">
      <c r="A3509" s="1879"/>
    </row>
    <row r="3510" spans="1:1">
      <c r="A3510" s="1879"/>
    </row>
    <row r="3511" spans="1:1">
      <c r="A3511" s="1879"/>
    </row>
    <row r="3512" spans="1:1">
      <c r="A3512" s="1879"/>
    </row>
    <row r="3513" spans="1:1">
      <c r="A3513" s="1879"/>
    </row>
    <row r="3514" spans="1:1">
      <c r="A3514" s="1879"/>
    </row>
    <row r="3515" spans="1:1">
      <c r="A3515" s="1879"/>
    </row>
    <row r="3516" spans="1:1">
      <c r="A3516" s="1879"/>
    </row>
    <row r="3517" spans="1:1">
      <c r="A3517" s="1879"/>
    </row>
    <row r="3518" spans="1:1">
      <c r="A3518" s="1879"/>
    </row>
    <row r="3519" spans="1:1">
      <c r="A3519" s="1879"/>
    </row>
    <row r="3520" spans="1:1">
      <c r="A3520" s="1879"/>
    </row>
    <row r="3521" spans="1:1">
      <c r="A3521" s="1879"/>
    </row>
    <row r="3522" spans="1:1">
      <c r="A3522" s="1879"/>
    </row>
    <row r="3523" spans="1:1">
      <c r="A3523" s="1879"/>
    </row>
    <row r="3524" spans="1:1">
      <c r="A3524" s="1879"/>
    </row>
    <row r="3525" spans="1:1">
      <c r="A3525" s="1879"/>
    </row>
    <row r="3526" spans="1:1">
      <c r="A3526" s="1879"/>
    </row>
    <row r="3527" spans="1:1">
      <c r="A3527" s="1879"/>
    </row>
    <row r="3528" spans="1:1">
      <c r="A3528" s="1879"/>
    </row>
    <row r="3529" spans="1:1">
      <c r="A3529" s="1879"/>
    </row>
    <row r="3530" spans="1:1">
      <c r="A3530" s="1879"/>
    </row>
    <row r="3531" spans="1:1">
      <c r="A3531" s="1879"/>
    </row>
    <row r="3532" spans="1:1">
      <c r="A3532" s="1879"/>
    </row>
    <row r="3533" spans="1:1">
      <c r="A3533" s="1879"/>
    </row>
    <row r="3534" spans="1:1">
      <c r="A3534" s="1879"/>
    </row>
    <row r="3535" spans="1:1">
      <c r="A3535" s="1879"/>
    </row>
    <row r="3536" spans="1:1">
      <c r="A3536" s="1879"/>
    </row>
    <row r="3537" spans="1:1">
      <c r="A3537" s="1879"/>
    </row>
    <row r="3538" spans="1:1">
      <c r="A3538" s="1879"/>
    </row>
    <row r="3539" spans="1:1">
      <c r="A3539" s="1879"/>
    </row>
    <row r="3540" spans="1:1">
      <c r="A3540" s="1879"/>
    </row>
    <row r="3541" spans="1:1">
      <c r="A3541" s="1879"/>
    </row>
    <row r="3542" spans="1:1">
      <c r="A3542" s="1879"/>
    </row>
    <row r="3543" spans="1:1">
      <c r="A3543" s="1879"/>
    </row>
    <row r="3544" spans="1:1">
      <c r="A3544" s="1879"/>
    </row>
    <row r="3545" spans="1:1">
      <c r="A3545" s="1879"/>
    </row>
    <row r="3546" spans="1:1">
      <c r="A3546" s="1879"/>
    </row>
    <row r="3547" spans="1:1">
      <c r="A3547" s="1879"/>
    </row>
    <row r="3548" spans="1:1">
      <c r="A3548" s="1879"/>
    </row>
    <row r="3549" spans="1:1">
      <c r="A3549" s="1879"/>
    </row>
    <row r="3550" spans="1:1">
      <c r="A3550" s="1879"/>
    </row>
    <row r="3551" spans="1:1">
      <c r="A3551" s="1879"/>
    </row>
    <row r="3552" spans="1:1">
      <c r="A3552" s="1879"/>
    </row>
    <row r="3553" spans="1:1">
      <c r="A3553" s="1879"/>
    </row>
    <row r="3554" spans="1:1">
      <c r="A3554" s="1879"/>
    </row>
    <row r="3555" spans="1:1">
      <c r="A3555" s="1879"/>
    </row>
    <row r="3556" spans="1:1">
      <c r="A3556" s="1879"/>
    </row>
    <row r="3557" spans="1:1">
      <c r="A3557" s="1879"/>
    </row>
    <row r="3558" spans="1:1">
      <c r="A3558" s="1879"/>
    </row>
    <row r="3559" spans="1:1">
      <c r="A3559" s="1879"/>
    </row>
    <row r="3560" spans="1:1">
      <c r="A3560" s="1879"/>
    </row>
    <row r="3561" spans="1:1">
      <c r="A3561" s="1879"/>
    </row>
    <row r="3562" spans="1:1">
      <c r="A3562" s="1879"/>
    </row>
    <row r="3563" spans="1:1">
      <c r="A3563" s="1879"/>
    </row>
    <row r="3564" spans="1:1">
      <c r="A3564" s="1879"/>
    </row>
    <row r="3565" spans="1:1">
      <c r="A3565" s="1879"/>
    </row>
    <row r="3566" spans="1:1">
      <c r="A3566" s="1879"/>
    </row>
    <row r="3567" spans="1:1">
      <c r="A3567" s="1879"/>
    </row>
    <row r="3568" spans="1:1">
      <c r="A3568" s="1879"/>
    </row>
    <row r="3569" spans="1:1">
      <c r="A3569" s="1879"/>
    </row>
    <row r="3570" spans="1:1">
      <c r="A3570" s="1879"/>
    </row>
    <row r="3571" spans="1:1">
      <c r="A3571" s="1879"/>
    </row>
    <row r="3572" spans="1:1">
      <c r="A3572" s="1879"/>
    </row>
    <row r="3573" spans="1:1">
      <c r="A3573" s="1879"/>
    </row>
    <row r="3574" spans="1:1">
      <c r="A3574" s="1879"/>
    </row>
    <row r="3575" spans="1:1">
      <c r="A3575" s="1879"/>
    </row>
    <row r="3576" spans="1:1">
      <c r="A3576" s="1879"/>
    </row>
    <row r="3577" spans="1:1">
      <c r="A3577" s="1879"/>
    </row>
    <row r="3578" spans="1:1">
      <c r="A3578" s="1879"/>
    </row>
    <row r="3579" spans="1:1">
      <c r="A3579" s="1879"/>
    </row>
    <row r="3580" spans="1:1">
      <c r="A3580" s="1879"/>
    </row>
    <row r="3581" spans="1:1">
      <c r="A3581" s="1879"/>
    </row>
    <row r="3582" spans="1:1">
      <c r="A3582" s="1879"/>
    </row>
    <row r="3583" spans="1:1">
      <c r="A3583" s="1879"/>
    </row>
    <row r="3584" spans="1:1">
      <c r="A3584" s="1879"/>
    </row>
    <row r="3585" spans="1:1">
      <c r="A3585" s="1879"/>
    </row>
    <row r="3586" spans="1:1">
      <c r="A3586" s="1879"/>
    </row>
    <row r="3587" spans="1:1">
      <c r="A3587" s="1879"/>
    </row>
    <row r="3588" spans="1:1">
      <c r="A3588" s="1879"/>
    </row>
    <row r="3589" spans="1:1">
      <c r="A3589" s="1879"/>
    </row>
    <row r="3590" spans="1:1">
      <c r="A3590" s="1879"/>
    </row>
    <row r="3591" spans="1:1">
      <c r="A3591" s="1879"/>
    </row>
    <row r="3592" spans="1:1">
      <c r="A3592" s="1879"/>
    </row>
    <row r="3593" spans="1:1">
      <c r="A3593" s="1879"/>
    </row>
    <row r="3594" spans="1:1">
      <c r="A3594" s="1879"/>
    </row>
    <row r="3595" spans="1:1">
      <c r="A3595" s="1879"/>
    </row>
    <row r="3596" spans="1:1">
      <c r="A3596" s="1879"/>
    </row>
    <row r="3597" spans="1:1">
      <c r="A3597" s="1879"/>
    </row>
    <row r="3598" spans="1:1">
      <c r="A3598" s="1879"/>
    </row>
    <row r="3599" spans="1:1">
      <c r="A3599" s="1879"/>
    </row>
    <row r="3600" spans="1:1">
      <c r="A3600" s="1879"/>
    </row>
    <row r="3601" spans="1:1">
      <c r="A3601" s="1879"/>
    </row>
    <row r="3602" spans="1:1">
      <c r="A3602" s="1879"/>
    </row>
    <row r="3603" spans="1:1">
      <c r="A3603" s="1879"/>
    </row>
    <row r="3604" spans="1:1">
      <c r="A3604" s="1879"/>
    </row>
    <row r="3605" spans="1:1">
      <c r="A3605" s="1879"/>
    </row>
    <row r="3606" spans="1:1">
      <c r="A3606" s="1879"/>
    </row>
    <row r="3607" spans="1:1">
      <c r="A3607" s="1879"/>
    </row>
    <row r="3608" spans="1:1">
      <c r="A3608" s="1879"/>
    </row>
    <row r="3609" spans="1:1">
      <c r="A3609" s="1879"/>
    </row>
    <row r="3610" spans="1:1">
      <c r="A3610" s="1879"/>
    </row>
    <row r="3611" spans="1:1">
      <c r="A3611" s="1879"/>
    </row>
    <row r="3612" spans="1:1">
      <c r="A3612" s="1879"/>
    </row>
    <row r="3613" spans="1:1">
      <c r="A3613" s="1879"/>
    </row>
    <row r="3614" spans="1:1">
      <c r="A3614" s="1879"/>
    </row>
    <row r="3615" spans="1:1">
      <c r="A3615" s="1879"/>
    </row>
    <row r="3616" spans="1:1">
      <c r="A3616" s="1879"/>
    </row>
    <row r="3617" spans="1:1">
      <c r="A3617" s="1879"/>
    </row>
    <row r="3618" spans="1:1">
      <c r="A3618" s="1879"/>
    </row>
    <row r="3619" spans="1:1">
      <c r="A3619" s="1879"/>
    </row>
    <row r="3620" spans="1:1">
      <c r="A3620" s="1879"/>
    </row>
    <row r="3621" spans="1:1">
      <c r="A3621" s="1879"/>
    </row>
    <row r="3622" spans="1:1">
      <c r="A3622" s="1879"/>
    </row>
    <row r="3623" spans="1:1">
      <c r="A3623" s="1879"/>
    </row>
    <row r="3624" spans="1:1">
      <c r="A3624" s="1879"/>
    </row>
    <row r="3625" spans="1:1">
      <c r="A3625" s="1879"/>
    </row>
    <row r="3626" spans="1:1">
      <c r="A3626" s="1879"/>
    </row>
    <row r="3627" spans="1:1">
      <c r="A3627" s="1879"/>
    </row>
    <row r="3628" spans="1:1">
      <c r="A3628" s="1879"/>
    </row>
    <row r="3629" spans="1:1">
      <c r="A3629" s="1879"/>
    </row>
    <row r="3630" spans="1:1">
      <c r="A3630" s="1879"/>
    </row>
    <row r="3631" spans="1:1">
      <c r="A3631" s="1879"/>
    </row>
    <row r="3632" spans="1:1">
      <c r="A3632" s="1879"/>
    </row>
    <row r="3633" spans="1:1">
      <c r="A3633" s="1879"/>
    </row>
    <row r="3634" spans="1:1">
      <c r="A3634" s="1879"/>
    </row>
    <row r="3635" spans="1:1">
      <c r="A3635" s="1879"/>
    </row>
    <row r="3636" spans="1:1">
      <c r="A3636" s="1879"/>
    </row>
    <row r="3637" spans="1:1">
      <c r="A3637" s="1879"/>
    </row>
    <row r="3638" spans="1:1">
      <c r="A3638" s="1879"/>
    </row>
    <row r="3639" spans="1:1">
      <c r="A3639" s="1879"/>
    </row>
    <row r="3640" spans="1:1">
      <c r="A3640" s="1879"/>
    </row>
    <row r="3641" spans="1:1">
      <c r="A3641" s="1879"/>
    </row>
    <row r="3642" spans="1:1">
      <c r="A3642" s="1879"/>
    </row>
    <row r="3643" spans="1:1">
      <c r="A3643" s="1879"/>
    </row>
    <row r="3644" spans="1:1">
      <c r="A3644" s="1879"/>
    </row>
    <row r="3645" spans="1:1">
      <c r="A3645" s="1879"/>
    </row>
    <row r="3646" spans="1:1">
      <c r="A3646" s="1879"/>
    </row>
    <row r="3647" spans="1:1">
      <c r="A3647" s="1879"/>
    </row>
    <row r="3648" spans="1:1">
      <c r="A3648" s="1879"/>
    </row>
    <row r="3649" spans="1:1">
      <c r="A3649" s="1879"/>
    </row>
    <row r="3650" spans="1:1">
      <c r="A3650" s="1879"/>
    </row>
    <row r="3651" spans="1:1">
      <c r="A3651" s="1879"/>
    </row>
    <row r="3652" spans="1:1">
      <c r="A3652" s="1879"/>
    </row>
    <row r="3653" spans="1:1">
      <c r="A3653" s="1879"/>
    </row>
    <row r="3654" spans="1:1">
      <c r="A3654" s="1879"/>
    </row>
    <row r="3655" spans="1:1">
      <c r="A3655" s="1879"/>
    </row>
    <row r="3656" spans="1:1">
      <c r="A3656" s="1879"/>
    </row>
    <row r="3657" spans="1:1">
      <c r="A3657" s="1879"/>
    </row>
    <row r="3658" spans="1:1">
      <c r="A3658" s="1879"/>
    </row>
    <row r="3659" spans="1:1">
      <c r="A3659" s="1879"/>
    </row>
    <row r="3660" spans="1:1">
      <c r="A3660" s="1879"/>
    </row>
    <row r="3661" spans="1:1">
      <c r="A3661" s="1879"/>
    </row>
    <row r="3662" spans="1:1">
      <c r="A3662" s="1879"/>
    </row>
    <row r="3663" spans="1:1">
      <c r="A3663" s="1879"/>
    </row>
    <row r="3664" spans="1:1">
      <c r="A3664" s="1879"/>
    </row>
    <row r="3665" spans="1:1">
      <c r="A3665" s="1879"/>
    </row>
    <row r="3666" spans="1:1">
      <c r="A3666" s="1879"/>
    </row>
    <row r="3667" spans="1:1">
      <c r="A3667" s="1879"/>
    </row>
    <row r="3668" spans="1:1">
      <c r="A3668" s="1879"/>
    </row>
    <row r="3669" spans="1:1">
      <c r="A3669" s="1879"/>
    </row>
    <row r="3670" spans="1:1">
      <c r="A3670" s="1879"/>
    </row>
    <row r="3671" spans="1:1">
      <c r="A3671" s="1879"/>
    </row>
    <row r="3672" spans="1:1">
      <c r="A3672" s="1879"/>
    </row>
    <row r="3673" spans="1:1">
      <c r="A3673" s="1879"/>
    </row>
    <row r="3674" spans="1:1">
      <c r="A3674" s="1879"/>
    </row>
    <row r="3675" spans="1:1">
      <c r="A3675" s="1879"/>
    </row>
    <row r="3676" spans="1:1">
      <c r="A3676" s="1879"/>
    </row>
    <row r="3677" spans="1:1">
      <c r="A3677" s="1879"/>
    </row>
    <row r="3678" spans="1:1">
      <c r="A3678" s="1879"/>
    </row>
    <row r="3679" spans="1:1">
      <c r="A3679" s="1879"/>
    </row>
    <row r="3680" spans="1:1">
      <c r="A3680" s="1879"/>
    </row>
    <row r="3681" spans="1:1">
      <c r="A3681" s="1879"/>
    </row>
    <row r="3682" spans="1:1">
      <c r="A3682" s="1879"/>
    </row>
    <row r="3683" spans="1:1">
      <c r="A3683" s="1879"/>
    </row>
    <row r="3684" spans="1:1">
      <c r="A3684" s="1879"/>
    </row>
    <row r="3685" spans="1:1">
      <c r="A3685" s="1879"/>
    </row>
    <row r="3686" spans="1:1">
      <c r="A3686" s="1879"/>
    </row>
    <row r="3687" spans="1:1">
      <c r="A3687" s="1879"/>
    </row>
    <row r="3688" spans="1:1">
      <c r="A3688" s="1879"/>
    </row>
    <row r="3689" spans="1:1">
      <c r="A3689" s="1879"/>
    </row>
    <row r="3690" spans="1:1">
      <c r="A3690" s="1879"/>
    </row>
    <row r="3691" spans="1:1">
      <c r="A3691" s="1879"/>
    </row>
    <row r="3692" spans="1:1">
      <c r="A3692" s="1879"/>
    </row>
    <row r="3693" spans="1:1">
      <c r="A3693" s="1879"/>
    </row>
    <row r="3694" spans="1:1">
      <c r="A3694" s="1879"/>
    </row>
    <row r="3695" spans="1:1">
      <c r="A3695" s="1879"/>
    </row>
    <row r="3696" spans="1:1">
      <c r="A3696" s="1879"/>
    </row>
    <row r="3697" spans="1:1">
      <c r="A3697" s="1879"/>
    </row>
    <row r="3698" spans="1:1">
      <c r="A3698" s="1879"/>
    </row>
    <row r="3699" spans="1:1">
      <c r="A3699" s="1879"/>
    </row>
    <row r="3700" spans="1:1">
      <c r="A3700" s="1879"/>
    </row>
    <row r="3701" spans="1:1">
      <c r="A3701" s="1879"/>
    </row>
    <row r="3702" spans="1:1">
      <c r="A3702" s="1879"/>
    </row>
    <row r="3703" spans="1:1">
      <c r="A3703" s="1879"/>
    </row>
    <row r="3704" spans="1:1">
      <c r="A3704" s="1879"/>
    </row>
    <row r="3705" spans="1:1">
      <c r="A3705" s="1879"/>
    </row>
    <row r="3706" spans="1:1">
      <c r="A3706" s="1879"/>
    </row>
    <row r="3707" spans="1:1">
      <c r="A3707" s="1879"/>
    </row>
    <row r="3708" spans="1:1">
      <c r="A3708" s="1879"/>
    </row>
    <row r="3709" spans="1:1">
      <c r="A3709" s="1879"/>
    </row>
    <row r="3710" spans="1:1">
      <c r="A3710" s="1879"/>
    </row>
    <row r="3711" spans="1:1">
      <c r="A3711" s="1879"/>
    </row>
    <row r="3712" spans="1:1">
      <c r="A3712" s="1879"/>
    </row>
    <row r="3713" spans="1:1">
      <c r="A3713" s="1879"/>
    </row>
    <row r="3714" spans="1:1">
      <c r="A3714" s="1879"/>
    </row>
    <row r="3715" spans="1:1">
      <c r="A3715" s="1879"/>
    </row>
    <row r="3716" spans="1:1">
      <c r="A3716" s="1879"/>
    </row>
    <row r="3717" spans="1:1">
      <c r="A3717" s="1879"/>
    </row>
    <row r="3718" spans="1:1">
      <c r="A3718" s="1879"/>
    </row>
    <row r="3719" spans="1:1">
      <c r="A3719" s="1879"/>
    </row>
    <row r="3720" spans="1:1">
      <c r="A3720" s="1879"/>
    </row>
    <row r="3721" spans="1:1">
      <c r="A3721" s="1879"/>
    </row>
    <row r="3722" spans="1:1">
      <c r="A3722" s="1879"/>
    </row>
    <row r="3723" spans="1:1">
      <c r="A3723" s="1879"/>
    </row>
    <row r="3724" spans="1:1">
      <c r="A3724" s="1879"/>
    </row>
    <row r="3725" spans="1:1">
      <c r="A3725" s="1879"/>
    </row>
    <row r="3726" spans="1:1">
      <c r="A3726" s="1879"/>
    </row>
    <row r="3727" spans="1:1">
      <c r="A3727" s="1879"/>
    </row>
    <row r="3728" spans="1:1">
      <c r="A3728" s="1879"/>
    </row>
    <row r="3729" spans="1:1">
      <c r="A3729" s="1879"/>
    </row>
    <row r="3730" spans="1:1">
      <c r="A3730" s="1879"/>
    </row>
    <row r="3731" spans="1:1">
      <c r="A3731" s="1879"/>
    </row>
    <row r="3732" spans="1:1">
      <c r="A3732" s="1879"/>
    </row>
    <row r="3733" spans="1:1">
      <c r="A3733" s="1879"/>
    </row>
    <row r="3734" spans="1:1">
      <c r="A3734" s="1879"/>
    </row>
    <row r="3735" spans="1:1">
      <c r="A3735" s="1879"/>
    </row>
    <row r="3736" spans="1:1">
      <c r="A3736" s="1879"/>
    </row>
    <row r="3737" spans="1:1">
      <c r="A3737" s="1879"/>
    </row>
    <row r="3738" spans="1:1">
      <c r="A3738" s="1879"/>
    </row>
    <row r="3739" spans="1:1">
      <c r="A3739" s="1879"/>
    </row>
    <row r="3740" spans="1:1">
      <c r="A3740" s="1879"/>
    </row>
    <row r="3741" spans="1:1">
      <c r="A3741" s="1879"/>
    </row>
    <row r="3742" spans="1:1">
      <c r="A3742" s="1879"/>
    </row>
    <row r="3743" spans="1:1">
      <c r="A3743" s="1879"/>
    </row>
    <row r="3744" spans="1:1">
      <c r="A3744" s="1879"/>
    </row>
    <row r="3745" spans="1:1">
      <c r="A3745" s="1879"/>
    </row>
    <row r="3746" spans="1:1">
      <c r="A3746" s="1879"/>
    </row>
    <row r="3747" spans="1:1">
      <c r="A3747" s="1879"/>
    </row>
    <row r="3748" spans="1:1">
      <c r="A3748" s="1879"/>
    </row>
    <row r="3749" spans="1:1">
      <c r="A3749" s="1879"/>
    </row>
    <row r="3750" spans="1:1">
      <c r="A3750" s="1879"/>
    </row>
    <row r="3751" spans="1:1">
      <c r="A3751" s="1879"/>
    </row>
    <row r="3752" spans="1:1">
      <c r="A3752" s="1879"/>
    </row>
    <row r="3753" spans="1:1">
      <c r="A3753" s="1879"/>
    </row>
    <row r="3754" spans="1:1">
      <c r="A3754" s="1879"/>
    </row>
    <row r="3755" spans="1:1">
      <c r="A3755" s="1879"/>
    </row>
    <row r="3756" spans="1:1">
      <c r="A3756" s="1879"/>
    </row>
    <row r="3757" spans="1:1">
      <c r="A3757" s="1879"/>
    </row>
    <row r="3758" spans="1:1">
      <c r="A3758" s="1879"/>
    </row>
    <row r="3759" spans="1:1">
      <c r="A3759" s="1879"/>
    </row>
    <row r="3760" spans="1:1">
      <c r="A3760" s="1879"/>
    </row>
    <row r="3761" spans="1:1">
      <c r="A3761" s="1879"/>
    </row>
    <row r="3762" spans="1:1">
      <c r="A3762" s="1879"/>
    </row>
    <row r="3763" spans="1:1">
      <c r="A3763" s="1879"/>
    </row>
    <row r="3764" spans="1:1">
      <c r="A3764" s="1879"/>
    </row>
    <row r="3765" spans="1:1">
      <c r="A3765" s="1879"/>
    </row>
    <row r="3766" spans="1:1">
      <c r="A3766" s="1879"/>
    </row>
    <row r="3767" spans="1:1">
      <c r="A3767" s="1879"/>
    </row>
    <row r="3768" spans="1:1">
      <c r="A3768" s="1879"/>
    </row>
    <row r="3769" spans="1:1">
      <c r="A3769" s="1879"/>
    </row>
    <row r="3770" spans="1:1">
      <c r="A3770" s="1879"/>
    </row>
    <row r="3771" spans="1:1">
      <c r="A3771" s="1879"/>
    </row>
    <row r="3772" spans="1:1">
      <c r="A3772" s="1879"/>
    </row>
    <row r="3773" spans="1:1">
      <c r="A3773" s="1879"/>
    </row>
    <row r="3774" spans="1:1">
      <c r="A3774" s="1879"/>
    </row>
    <row r="3775" spans="1:1">
      <c r="A3775" s="1879"/>
    </row>
    <row r="3776" spans="1:1">
      <c r="A3776" s="1879"/>
    </row>
    <row r="3777" spans="1:1">
      <c r="A3777" s="1879"/>
    </row>
    <row r="3778" spans="1:1">
      <c r="A3778" s="1879"/>
    </row>
    <row r="3779" spans="1:1">
      <c r="A3779" s="1879"/>
    </row>
    <row r="3780" spans="1:1">
      <c r="A3780" s="1879"/>
    </row>
    <row r="3781" spans="1:1">
      <c r="A3781" s="1879"/>
    </row>
    <row r="3782" spans="1:1">
      <c r="A3782" s="1879"/>
    </row>
    <row r="3783" spans="1:1">
      <c r="A3783" s="1879"/>
    </row>
    <row r="3784" spans="1:1">
      <c r="A3784" s="1879"/>
    </row>
    <row r="3785" spans="1:1">
      <c r="A3785" s="1879"/>
    </row>
    <row r="3786" spans="1:1">
      <c r="A3786" s="1879"/>
    </row>
    <row r="3787" spans="1:1">
      <c r="A3787" s="1879"/>
    </row>
    <row r="3788" spans="1:1">
      <c r="A3788" s="1879"/>
    </row>
    <row r="3789" spans="1:1">
      <c r="A3789" s="1879"/>
    </row>
    <row r="3790" spans="1:1">
      <c r="A3790" s="1879"/>
    </row>
    <row r="3791" spans="1:1">
      <c r="A3791" s="1879"/>
    </row>
    <row r="3792" spans="1:1">
      <c r="A3792" s="1879"/>
    </row>
    <row r="3793" spans="1:1">
      <c r="A3793" s="1879"/>
    </row>
    <row r="3794" spans="1:1">
      <c r="A3794" s="1879"/>
    </row>
    <row r="3795" spans="1:1">
      <c r="A3795" s="1879"/>
    </row>
    <row r="3796" spans="1:1">
      <c r="A3796" s="1879"/>
    </row>
    <row r="3797" spans="1:1">
      <c r="A3797" s="1879"/>
    </row>
    <row r="3798" spans="1:1">
      <c r="A3798" s="1879"/>
    </row>
    <row r="3799" spans="1:1">
      <c r="A3799" s="1879"/>
    </row>
    <row r="3800" spans="1:1">
      <c r="A3800" s="1879"/>
    </row>
    <row r="3801" spans="1:1">
      <c r="A3801" s="1879"/>
    </row>
    <row r="3802" spans="1:1">
      <c r="A3802" s="1879"/>
    </row>
    <row r="3803" spans="1:1">
      <c r="A3803" s="1879"/>
    </row>
    <row r="3804" spans="1:1">
      <c r="A3804" s="1879"/>
    </row>
    <row r="3805" spans="1:1">
      <c r="A3805" s="1879"/>
    </row>
    <row r="3806" spans="1:1">
      <c r="A3806" s="1879"/>
    </row>
    <row r="3807" spans="1:1">
      <c r="A3807" s="1879"/>
    </row>
    <row r="3808" spans="1:1">
      <c r="A3808" s="1879"/>
    </row>
    <row r="3809" spans="1:1">
      <c r="A3809" s="1879"/>
    </row>
    <row r="3810" spans="1:1">
      <c r="A3810" s="1879"/>
    </row>
    <row r="3811" spans="1:1">
      <c r="A3811" s="1879"/>
    </row>
    <row r="3812" spans="1:1">
      <c r="A3812" s="1879"/>
    </row>
    <row r="3813" spans="1:1">
      <c r="A3813" s="1879"/>
    </row>
    <row r="3814" spans="1:1">
      <c r="A3814" s="1879"/>
    </row>
    <row r="3815" spans="1:1">
      <c r="A3815" s="1879"/>
    </row>
    <row r="3816" spans="1:1">
      <c r="A3816" s="1879"/>
    </row>
    <row r="3817" spans="1:1">
      <c r="A3817" s="1879"/>
    </row>
    <row r="3818" spans="1:1">
      <c r="A3818" s="1879"/>
    </row>
    <row r="3819" spans="1:1">
      <c r="A3819" s="1879"/>
    </row>
    <row r="3820" spans="1:1">
      <c r="A3820" s="1879"/>
    </row>
    <row r="3821" spans="1:1">
      <c r="A3821" s="1879"/>
    </row>
    <row r="3822" spans="1:1">
      <c r="A3822" s="1879"/>
    </row>
    <row r="3823" spans="1:1">
      <c r="A3823" s="1879"/>
    </row>
    <row r="3824" spans="1:1">
      <c r="A3824" s="1879"/>
    </row>
    <row r="3825" spans="1:1">
      <c r="A3825" s="1879"/>
    </row>
    <row r="3826" spans="1:1">
      <c r="A3826" s="1879"/>
    </row>
    <row r="3827" spans="1:1">
      <c r="A3827" s="1879"/>
    </row>
    <row r="3828" spans="1:1">
      <c r="A3828" s="1879"/>
    </row>
    <row r="3829" spans="1:1">
      <c r="A3829" s="1879"/>
    </row>
    <row r="3830" spans="1:1">
      <c r="A3830" s="1879"/>
    </row>
    <row r="3831" spans="1:1">
      <c r="A3831" s="1879"/>
    </row>
    <row r="3832" spans="1:1">
      <c r="A3832" s="1879"/>
    </row>
    <row r="3833" spans="1:1">
      <c r="A3833" s="1879"/>
    </row>
    <row r="3834" spans="1:1">
      <c r="A3834" s="1879"/>
    </row>
    <row r="3835" spans="1:1">
      <c r="A3835" s="1879"/>
    </row>
    <row r="3836" spans="1:1">
      <c r="A3836" s="1879"/>
    </row>
    <row r="3837" spans="1:1">
      <c r="A3837" s="1879"/>
    </row>
    <row r="3838" spans="1:1">
      <c r="A3838" s="1879"/>
    </row>
    <row r="3839" spans="1:1">
      <c r="A3839" s="1879"/>
    </row>
    <row r="3840" spans="1:1">
      <c r="A3840" s="1879"/>
    </row>
    <row r="3841" spans="1:1">
      <c r="A3841" s="1879"/>
    </row>
    <row r="3842" spans="1:1">
      <c r="A3842" s="1879"/>
    </row>
    <row r="3843" spans="1:1">
      <c r="A3843" s="1879"/>
    </row>
    <row r="3844" spans="1:1">
      <c r="A3844" s="1879"/>
    </row>
    <row r="3845" spans="1:1">
      <c r="A3845" s="1879"/>
    </row>
    <row r="3846" spans="1:1">
      <c r="A3846" s="1879"/>
    </row>
    <row r="3847" spans="1:1">
      <c r="A3847" s="1879"/>
    </row>
    <row r="3848" spans="1:1">
      <c r="A3848" s="1879"/>
    </row>
    <row r="3849" spans="1:1">
      <c r="A3849" s="1879"/>
    </row>
    <row r="3850" spans="1:1">
      <c r="A3850" s="1879"/>
    </row>
    <row r="3851" spans="1:1">
      <c r="A3851" s="1879"/>
    </row>
    <row r="3852" spans="1:1">
      <c r="A3852" s="1879"/>
    </row>
    <row r="3853" spans="1:1">
      <c r="A3853" s="1879"/>
    </row>
    <row r="3854" spans="1:1">
      <c r="A3854" s="1879"/>
    </row>
    <row r="3855" spans="1:1">
      <c r="A3855" s="1879"/>
    </row>
    <row r="3856" spans="1:1">
      <c r="A3856" s="1879"/>
    </row>
    <row r="3857" spans="1:1">
      <c r="A3857" s="1879"/>
    </row>
    <row r="3858" spans="1:1">
      <c r="A3858" s="1879"/>
    </row>
    <row r="3859" spans="1:1">
      <c r="A3859" s="1879"/>
    </row>
    <row r="3860" spans="1:1">
      <c r="A3860" s="1879"/>
    </row>
    <row r="3861" spans="1:1">
      <c r="A3861" s="1879"/>
    </row>
    <row r="3862" spans="1:1">
      <c r="A3862" s="1879"/>
    </row>
    <row r="3863" spans="1:1">
      <c r="A3863" s="1879"/>
    </row>
    <row r="3864" spans="1:1">
      <c r="A3864" s="1879"/>
    </row>
    <row r="3865" spans="1:1">
      <c r="A3865" s="1879"/>
    </row>
    <row r="3866" spans="1:1">
      <c r="A3866" s="1879"/>
    </row>
    <row r="3867" spans="1:1">
      <c r="A3867" s="1879"/>
    </row>
    <row r="3868" spans="1:1">
      <c r="A3868" s="1879"/>
    </row>
    <row r="3869" spans="1:1">
      <c r="A3869" s="1879"/>
    </row>
    <row r="3870" spans="1:1">
      <c r="A3870" s="1879"/>
    </row>
    <row r="3871" spans="1:1">
      <c r="A3871" s="1879"/>
    </row>
    <row r="3872" spans="1:1">
      <c r="A3872" s="1879"/>
    </row>
    <row r="3873" spans="1:1">
      <c r="A3873" s="1879"/>
    </row>
    <row r="3874" spans="1:1">
      <c r="A3874" s="1879"/>
    </row>
    <row r="3875" spans="1:1">
      <c r="A3875" s="1879"/>
    </row>
    <row r="3876" spans="1:1">
      <c r="A3876" s="1879"/>
    </row>
    <row r="3877" spans="1:1">
      <c r="A3877" s="1879"/>
    </row>
    <row r="3878" spans="1:1">
      <c r="A3878" s="1879"/>
    </row>
    <row r="3879" spans="1:1">
      <c r="A3879" s="1879"/>
    </row>
    <row r="3880" spans="1:1">
      <c r="A3880" s="1879"/>
    </row>
    <row r="3881" spans="1:1">
      <c r="A3881" s="1879"/>
    </row>
    <row r="3882" spans="1:1">
      <c r="A3882" s="1879"/>
    </row>
    <row r="3883" spans="1:1">
      <c r="A3883" s="1879"/>
    </row>
    <row r="3884" spans="1:1">
      <c r="A3884" s="1879"/>
    </row>
    <row r="3885" spans="1:1">
      <c r="A3885" s="1879"/>
    </row>
    <row r="3886" spans="1:1">
      <c r="A3886" s="1879"/>
    </row>
    <row r="3887" spans="1:1">
      <c r="A3887" s="1879"/>
    </row>
    <row r="3888" spans="1:1">
      <c r="A3888" s="1879"/>
    </row>
    <row r="3889" spans="1:1">
      <c r="A3889" s="1879"/>
    </row>
    <row r="3890" spans="1:1">
      <c r="A3890" s="1879"/>
    </row>
    <row r="3891" spans="1:1">
      <c r="A3891" s="1879"/>
    </row>
    <row r="3892" spans="1:1">
      <c r="A3892" s="1879"/>
    </row>
    <row r="3893" spans="1:1">
      <c r="A3893" s="1879"/>
    </row>
    <row r="3894" spans="1:1">
      <c r="A3894" s="1879"/>
    </row>
    <row r="3895" spans="1:1">
      <c r="A3895" s="1879"/>
    </row>
    <row r="3896" spans="1:1">
      <c r="A3896" s="1879"/>
    </row>
    <row r="3897" spans="1:1">
      <c r="A3897" s="1879"/>
    </row>
    <row r="3898" spans="1:1">
      <c r="A3898" s="1879"/>
    </row>
    <row r="3899" spans="1:1">
      <c r="A3899" s="1879"/>
    </row>
    <row r="3900" spans="1:1">
      <c r="A3900" s="1879"/>
    </row>
    <row r="3901" spans="1:1">
      <c r="A3901" s="1879"/>
    </row>
    <row r="3902" spans="1:1">
      <c r="A3902" s="1879"/>
    </row>
    <row r="3903" spans="1:1">
      <c r="A3903" s="1879"/>
    </row>
    <row r="3904" spans="1:1">
      <c r="A3904" s="1879"/>
    </row>
    <row r="3905" spans="1:1">
      <c r="A3905" s="1879"/>
    </row>
    <row r="3906" spans="1:1">
      <c r="A3906" s="1879"/>
    </row>
    <row r="3907" spans="1:1">
      <c r="A3907" s="1879"/>
    </row>
    <row r="3908" spans="1:1">
      <c r="A3908" s="1879"/>
    </row>
    <row r="3909" spans="1:1">
      <c r="A3909" s="1879"/>
    </row>
    <row r="3910" spans="1:1">
      <c r="A3910" s="1879"/>
    </row>
    <row r="3911" spans="1:1">
      <c r="A3911" s="1879"/>
    </row>
    <row r="3912" spans="1:1">
      <c r="A3912" s="1879"/>
    </row>
    <row r="3913" spans="1:1">
      <c r="A3913" s="1879"/>
    </row>
    <row r="3914" spans="1:1">
      <c r="A3914" s="1879"/>
    </row>
    <row r="3915" spans="1:1">
      <c r="A3915" s="1879"/>
    </row>
    <row r="3916" spans="1:1">
      <c r="A3916" s="1879"/>
    </row>
    <row r="3917" spans="1:1">
      <c r="A3917" s="1879"/>
    </row>
    <row r="3918" spans="1:1">
      <c r="A3918" s="1879"/>
    </row>
    <row r="3919" spans="1:1">
      <c r="A3919" s="1879"/>
    </row>
    <row r="3920" spans="1:1">
      <c r="A3920" s="1879"/>
    </row>
    <row r="3921" spans="1:1">
      <c r="A3921" s="1879"/>
    </row>
    <row r="3922" spans="1:1">
      <c r="A3922" s="1879"/>
    </row>
    <row r="3923" spans="1:1">
      <c r="A3923" s="1879"/>
    </row>
    <row r="3924" spans="1:1">
      <c r="A3924" s="1879"/>
    </row>
    <row r="3925" spans="1:1">
      <c r="A3925" s="1879"/>
    </row>
    <row r="3926" spans="1:1">
      <c r="A3926" s="1879"/>
    </row>
    <row r="3927" spans="1:1">
      <c r="A3927" s="1879"/>
    </row>
    <row r="3928" spans="1:1">
      <c r="A3928" s="1879"/>
    </row>
    <row r="3929" spans="1:1">
      <c r="A3929" s="1879"/>
    </row>
    <row r="3930" spans="1:1">
      <c r="A3930" s="1879"/>
    </row>
    <row r="3931" spans="1:1">
      <c r="A3931" s="1879"/>
    </row>
    <row r="3932" spans="1:1">
      <c r="A3932" s="1879"/>
    </row>
    <row r="3933" spans="1:1">
      <c r="A3933" s="1879"/>
    </row>
    <row r="3934" spans="1:1">
      <c r="A3934" s="1879"/>
    </row>
    <row r="3935" spans="1:1">
      <c r="A3935" s="1879"/>
    </row>
    <row r="3936" spans="1:1">
      <c r="A3936" s="1879"/>
    </row>
    <row r="3937" spans="1:1">
      <c r="A3937" s="1879"/>
    </row>
    <row r="3938" spans="1:1">
      <c r="A3938" s="1879"/>
    </row>
    <row r="3939" spans="1:1">
      <c r="A3939" s="1879"/>
    </row>
    <row r="3940" spans="1:1">
      <c r="A3940" s="1879"/>
    </row>
    <row r="3941" spans="1:1">
      <c r="A3941" s="1879"/>
    </row>
    <row r="3942" spans="1:1">
      <c r="A3942" s="1879"/>
    </row>
    <row r="3943" spans="1:1">
      <c r="A3943" s="1879"/>
    </row>
    <row r="3944" spans="1:1">
      <c r="A3944" s="1879"/>
    </row>
    <row r="3945" spans="1:1">
      <c r="A3945" s="1879"/>
    </row>
    <row r="3946" spans="1:1">
      <c r="A3946" s="1879"/>
    </row>
    <row r="3947" spans="1:1">
      <c r="A3947" s="1879"/>
    </row>
    <row r="3948" spans="1:1">
      <c r="A3948" s="1879"/>
    </row>
    <row r="3949" spans="1:1">
      <c r="A3949" s="1879"/>
    </row>
    <row r="3950" spans="1:1">
      <c r="A3950" s="1879"/>
    </row>
    <row r="3951" spans="1:1">
      <c r="A3951" s="1879"/>
    </row>
    <row r="3952" spans="1:1">
      <c r="A3952" s="1879"/>
    </row>
    <row r="3953" spans="1:1">
      <c r="A3953" s="1879"/>
    </row>
    <row r="3954" spans="1:1">
      <c r="A3954" s="1879"/>
    </row>
    <row r="3955" spans="1:1">
      <c r="A3955" s="1879"/>
    </row>
    <row r="3956" spans="1:1">
      <c r="A3956" s="1879"/>
    </row>
    <row r="3957" spans="1:1">
      <c r="A3957" s="1879"/>
    </row>
    <row r="3958" spans="1:1">
      <c r="A3958" s="1879"/>
    </row>
    <row r="3959" spans="1:1">
      <c r="A3959" s="1879"/>
    </row>
    <row r="3960" spans="1:1">
      <c r="A3960" s="1879"/>
    </row>
    <row r="3961" spans="1:1">
      <c r="A3961" s="1879"/>
    </row>
    <row r="3962" spans="1:1">
      <c r="A3962" s="1879"/>
    </row>
    <row r="3963" spans="1:1">
      <c r="A3963" s="1879"/>
    </row>
    <row r="3964" spans="1:1">
      <c r="A3964" s="1879"/>
    </row>
    <row r="3965" spans="1:1">
      <c r="A3965" s="1879"/>
    </row>
    <row r="3966" spans="1:1">
      <c r="A3966" s="1879"/>
    </row>
    <row r="3967" spans="1:1">
      <c r="A3967" s="1879"/>
    </row>
    <row r="3968" spans="1:1">
      <c r="A3968" s="1879"/>
    </row>
    <row r="3969" spans="1:1">
      <c r="A3969" s="1879"/>
    </row>
    <row r="3970" spans="1:1">
      <c r="A3970" s="1879"/>
    </row>
    <row r="3971" spans="1:1">
      <c r="A3971" s="1879"/>
    </row>
    <row r="3972" spans="1:1">
      <c r="A3972" s="1879"/>
    </row>
    <row r="3973" spans="1:1">
      <c r="A3973" s="1879"/>
    </row>
    <row r="3974" spans="1:1">
      <c r="A3974" s="1879"/>
    </row>
    <row r="3975" spans="1:1">
      <c r="A3975" s="1879"/>
    </row>
    <row r="3976" spans="1:1">
      <c r="A3976" s="1879"/>
    </row>
    <row r="3977" spans="1:1">
      <c r="A3977" s="1879"/>
    </row>
    <row r="3978" spans="1:1">
      <c r="A3978" s="1879"/>
    </row>
    <row r="3979" spans="1:1">
      <c r="A3979" s="1879"/>
    </row>
    <row r="3980" spans="1:1">
      <c r="A3980" s="1879"/>
    </row>
    <row r="3981" spans="1:1">
      <c r="A3981" s="1879"/>
    </row>
    <row r="3982" spans="1:1">
      <c r="A3982" s="1879"/>
    </row>
    <row r="3983" spans="1:1">
      <c r="A3983" s="1879"/>
    </row>
    <row r="3984" spans="1:1">
      <c r="A3984" s="1879"/>
    </row>
    <row r="3985" spans="1:1">
      <c r="A3985" s="1879"/>
    </row>
    <row r="3986" spans="1:1">
      <c r="A3986" s="1879"/>
    </row>
    <row r="3987" spans="1:1">
      <c r="A3987" s="1879"/>
    </row>
    <row r="3988" spans="1:1">
      <c r="A3988" s="1879"/>
    </row>
    <row r="3989" spans="1:1">
      <c r="A3989" s="1879"/>
    </row>
    <row r="3990" spans="1:1">
      <c r="A3990" s="1879"/>
    </row>
    <row r="3991" spans="1:1">
      <c r="A3991" s="1879"/>
    </row>
    <row r="3992" spans="1:1">
      <c r="A3992" s="1879"/>
    </row>
    <row r="3993" spans="1:1">
      <c r="A3993" s="1879"/>
    </row>
    <row r="3994" spans="1:1">
      <c r="A3994" s="1879"/>
    </row>
    <row r="3995" spans="1:1">
      <c r="A3995" s="1879"/>
    </row>
    <row r="3996" spans="1:1">
      <c r="A3996" s="1879"/>
    </row>
    <row r="3997" spans="1:1">
      <c r="A3997" s="1879"/>
    </row>
    <row r="3998" spans="1:1">
      <c r="A3998" s="1879"/>
    </row>
    <row r="3999" spans="1:1">
      <c r="A3999" s="1879"/>
    </row>
    <row r="4000" spans="1:1">
      <c r="A4000" s="1879"/>
    </row>
    <row r="4001" spans="1:1">
      <c r="A4001" s="1879"/>
    </row>
    <row r="4002" spans="1:1">
      <c r="A4002" s="1879"/>
    </row>
    <row r="4003" spans="1:1">
      <c r="A4003" s="1879"/>
    </row>
    <row r="4004" spans="1:1">
      <c r="A4004" s="1879"/>
    </row>
    <row r="4005" spans="1:1">
      <c r="A4005" s="1879"/>
    </row>
    <row r="4006" spans="1:1">
      <c r="A4006" s="1879"/>
    </row>
    <row r="4007" spans="1:1">
      <c r="A4007" s="1879"/>
    </row>
    <row r="4008" spans="1:1">
      <c r="A4008" s="1879"/>
    </row>
    <row r="4009" spans="1:1">
      <c r="A4009" s="1879"/>
    </row>
    <row r="4010" spans="1:1">
      <c r="A4010" s="1879"/>
    </row>
    <row r="4011" spans="1:1">
      <c r="A4011" s="1879"/>
    </row>
    <row r="4012" spans="1:1">
      <c r="A4012" s="1879"/>
    </row>
    <row r="4013" spans="1:1">
      <c r="A4013" s="1879"/>
    </row>
    <row r="4014" spans="1:1">
      <c r="A4014" s="1879"/>
    </row>
    <row r="4015" spans="1:1">
      <c r="A4015" s="1879"/>
    </row>
    <row r="4016" spans="1:1">
      <c r="A4016" s="1879"/>
    </row>
    <row r="4017" spans="1:1">
      <c r="A4017" s="1879"/>
    </row>
    <row r="4018" spans="1:1">
      <c r="A4018" s="1879"/>
    </row>
    <row r="4019" spans="1:1">
      <c r="A4019" s="1879"/>
    </row>
    <row r="4020" spans="1:1">
      <c r="A4020" s="1879"/>
    </row>
    <row r="4021" spans="1:1">
      <c r="A4021" s="1879"/>
    </row>
    <row r="4022" spans="1:1">
      <c r="A4022" s="1879"/>
    </row>
    <row r="4023" spans="1:1">
      <c r="A4023" s="1879"/>
    </row>
    <row r="4024" spans="1:1">
      <c r="A4024" s="1879"/>
    </row>
    <row r="4025" spans="1:1">
      <c r="A4025" s="1879"/>
    </row>
    <row r="4026" spans="1:1">
      <c r="A4026" s="1879"/>
    </row>
    <row r="4027" spans="1:1">
      <c r="A4027" s="1879"/>
    </row>
    <row r="4028" spans="1:1">
      <c r="A4028" s="1879"/>
    </row>
    <row r="4029" spans="1:1">
      <c r="A4029" s="1879"/>
    </row>
    <row r="4030" spans="1:1">
      <c r="A4030" s="1879"/>
    </row>
    <row r="4031" spans="1:1">
      <c r="A4031" s="1879"/>
    </row>
    <row r="4032" spans="1:1">
      <c r="A4032" s="1879"/>
    </row>
    <row r="4033" spans="1:1">
      <c r="A4033" s="1879"/>
    </row>
    <row r="4034" spans="1:1">
      <c r="A4034" s="1879"/>
    </row>
    <row r="4035" spans="1:1">
      <c r="A4035" s="1879"/>
    </row>
    <row r="4036" spans="1:1">
      <c r="A4036" s="1879"/>
    </row>
    <row r="4037" spans="1:1">
      <c r="A4037" s="1879"/>
    </row>
    <row r="4038" spans="1:1">
      <c r="A4038" s="1879"/>
    </row>
    <row r="4039" spans="1:1">
      <c r="A4039" s="1879"/>
    </row>
    <row r="4040" spans="1:1">
      <c r="A4040" s="1879"/>
    </row>
    <row r="4041" spans="1:1">
      <c r="A4041" s="1879"/>
    </row>
    <row r="4042" spans="1:1">
      <c r="A4042" s="1879"/>
    </row>
    <row r="4043" spans="1:1">
      <c r="A4043" s="1879"/>
    </row>
    <row r="4044" spans="1:1">
      <c r="A4044" s="1879"/>
    </row>
    <row r="4045" spans="1:1">
      <c r="A4045" s="1879"/>
    </row>
    <row r="4046" spans="1:1">
      <c r="A4046" s="1879"/>
    </row>
    <row r="4047" spans="1:1">
      <c r="A4047" s="1879"/>
    </row>
    <row r="4048" spans="1:1">
      <c r="A4048" s="1879"/>
    </row>
    <row r="4049" spans="1:1">
      <c r="A4049" s="1879"/>
    </row>
    <row r="4050" spans="1:1">
      <c r="A4050" s="1879"/>
    </row>
    <row r="4051" spans="1:1">
      <c r="A4051" s="1879"/>
    </row>
    <row r="4052" spans="1:1">
      <c r="A4052" s="1879"/>
    </row>
    <row r="4053" spans="1:1">
      <c r="A4053" s="1879"/>
    </row>
    <row r="4054" spans="1:1">
      <c r="A4054" s="1879"/>
    </row>
    <row r="4055" spans="1:1">
      <c r="A4055" s="1879"/>
    </row>
    <row r="4056" spans="1:1">
      <c r="A4056" s="1879"/>
    </row>
    <row r="4057" spans="1:1">
      <c r="A4057" s="1879"/>
    </row>
    <row r="4058" spans="1:1">
      <c r="A4058" s="1879"/>
    </row>
    <row r="4059" spans="1:1">
      <c r="A4059" s="1879"/>
    </row>
    <row r="4060" spans="1:1">
      <c r="A4060" s="1879"/>
    </row>
    <row r="4061" spans="1:1">
      <c r="A4061" s="1879"/>
    </row>
    <row r="4062" spans="1:1">
      <c r="A4062" s="1879"/>
    </row>
    <row r="4063" spans="1:1">
      <c r="A4063" s="1879"/>
    </row>
    <row r="4064" spans="1:1">
      <c r="A4064" s="1879"/>
    </row>
    <row r="4065" spans="1:1">
      <c r="A4065" s="1879"/>
    </row>
    <row r="4066" spans="1:1">
      <c r="A4066" s="1879"/>
    </row>
    <row r="4067" spans="1:1">
      <c r="A4067" s="1879"/>
    </row>
    <row r="4068" spans="1:1">
      <c r="A4068" s="1879"/>
    </row>
    <row r="4069" spans="1:1">
      <c r="A4069" s="1879"/>
    </row>
    <row r="4070" spans="1:1">
      <c r="A4070" s="1879"/>
    </row>
    <row r="4071" spans="1:1">
      <c r="A4071" s="1879"/>
    </row>
    <row r="4072" spans="1:1">
      <c r="A4072" s="1879"/>
    </row>
    <row r="4073" spans="1:1">
      <c r="A4073" s="1879"/>
    </row>
    <row r="4074" spans="1:1">
      <c r="A4074" s="1879"/>
    </row>
    <row r="4075" spans="1:1">
      <c r="A4075" s="1879"/>
    </row>
    <row r="4076" spans="1:1">
      <c r="A4076" s="1879"/>
    </row>
    <row r="4077" spans="1:1">
      <c r="A4077" s="1879"/>
    </row>
    <row r="4078" spans="1:1">
      <c r="A4078" s="1879"/>
    </row>
    <row r="4079" spans="1:1">
      <c r="A4079" s="1879"/>
    </row>
    <row r="4080" spans="1:1">
      <c r="A4080" s="1879"/>
    </row>
    <row r="4081" spans="1:1">
      <c r="A4081" s="1879"/>
    </row>
    <row r="4082" spans="1:1">
      <c r="A4082" s="1879"/>
    </row>
    <row r="4083" spans="1:1">
      <c r="A4083" s="1879"/>
    </row>
    <row r="4084" spans="1:1">
      <c r="A4084" s="1879"/>
    </row>
    <row r="4085" spans="1:1">
      <c r="A4085" s="1879"/>
    </row>
    <row r="4086" spans="1:1">
      <c r="A4086" s="1879"/>
    </row>
    <row r="4087" spans="1:1">
      <c r="A4087" s="1879"/>
    </row>
    <row r="4088" spans="1:1">
      <c r="A4088" s="1879"/>
    </row>
    <row r="4089" spans="1:1">
      <c r="A4089" s="1879"/>
    </row>
    <row r="4090" spans="1:1">
      <c r="A4090" s="1879"/>
    </row>
    <row r="4091" spans="1:1">
      <c r="A4091" s="1879"/>
    </row>
    <row r="4092" spans="1:1">
      <c r="A4092" s="1879"/>
    </row>
    <row r="4093" spans="1:1">
      <c r="A4093" s="1879"/>
    </row>
    <row r="4094" spans="1:1">
      <c r="A4094" s="1879"/>
    </row>
    <row r="4095" spans="1:1">
      <c r="A4095" s="1879"/>
    </row>
    <row r="4096" spans="1:1">
      <c r="A4096" s="1879"/>
    </row>
    <row r="4097" spans="1:1">
      <c r="A4097" s="1879"/>
    </row>
    <row r="4098" spans="1:1">
      <c r="A4098" s="1879"/>
    </row>
    <row r="4099" spans="1:1">
      <c r="A4099" s="1879"/>
    </row>
    <row r="4100" spans="1:1">
      <c r="A4100" s="1879"/>
    </row>
    <row r="4101" spans="1:1">
      <c r="A4101" s="1879"/>
    </row>
    <row r="4102" spans="1:1">
      <c r="A4102" s="1879"/>
    </row>
    <row r="4103" spans="1:1">
      <c r="A4103" s="1879"/>
    </row>
    <row r="4104" spans="1:1">
      <c r="A4104" s="1879"/>
    </row>
    <row r="4105" spans="1:1">
      <c r="A4105" s="1879"/>
    </row>
    <row r="4106" spans="1:1">
      <c r="A4106" s="1879"/>
    </row>
    <row r="4107" spans="1:1">
      <c r="A4107" s="1879"/>
    </row>
    <row r="4108" spans="1:1">
      <c r="A4108" s="1879"/>
    </row>
    <row r="4109" spans="1:1">
      <c r="A4109" s="1879"/>
    </row>
    <row r="4110" spans="1:1">
      <c r="A4110" s="1879"/>
    </row>
    <row r="4111" spans="1:1">
      <c r="A4111" s="1879"/>
    </row>
    <row r="4112" spans="1:1">
      <c r="A4112" s="1879"/>
    </row>
    <row r="4113" spans="1:1">
      <c r="A4113" s="1879"/>
    </row>
    <row r="4114" spans="1:1">
      <c r="A4114" s="1879"/>
    </row>
    <row r="4115" spans="1:1">
      <c r="A4115" s="1879"/>
    </row>
    <row r="4116" spans="1:1">
      <c r="A4116" s="1879"/>
    </row>
    <row r="4117" spans="1:1">
      <c r="A4117" s="1879"/>
    </row>
    <row r="4118" spans="1:1">
      <c r="A4118" s="1879"/>
    </row>
    <row r="4119" spans="1:1">
      <c r="A4119" s="1879"/>
    </row>
    <row r="4120" spans="1:1">
      <c r="A4120" s="1879"/>
    </row>
    <row r="4121" spans="1:1">
      <c r="A4121" s="1879"/>
    </row>
    <row r="4122" spans="1:1">
      <c r="A4122" s="1879"/>
    </row>
    <row r="4123" spans="1:1">
      <c r="A4123" s="1879"/>
    </row>
    <row r="4124" spans="1:1">
      <c r="A4124" s="1879"/>
    </row>
    <row r="4125" spans="1:1">
      <c r="A4125" s="1879"/>
    </row>
    <row r="4126" spans="1:1">
      <c r="A4126" s="1879"/>
    </row>
    <row r="4127" spans="1:1">
      <c r="A4127" s="1879"/>
    </row>
    <row r="4128" spans="1:1">
      <c r="A4128" s="1879"/>
    </row>
    <row r="4129" spans="1:1">
      <c r="A4129" s="1879"/>
    </row>
    <row r="4130" spans="1:1">
      <c r="A4130" s="1879"/>
    </row>
    <row r="4131" spans="1:1">
      <c r="A4131" s="1879"/>
    </row>
    <row r="4132" spans="1:1">
      <c r="A4132" s="1879"/>
    </row>
    <row r="4133" spans="1:1">
      <c r="A4133" s="1879"/>
    </row>
    <row r="4134" spans="1:1">
      <c r="A4134" s="1879"/>
    </row>
    <row r="4135" spans="1:1">
      <c r="A4135" s="1879"/>
    </row>
    <row r="4136" spans="1:1">
      <c r="A4136" s="1879"/>
    </row>
    <row r="4137" spans="1:1">
      <c r="A4137" s="1879"/>
    </row>
    <row r="4138" spans="1:1">
      <c r="A4138" s="1879"/>
    </row>
    <row r="4139" spans="1:1">
      <c r="A4139" s="1879"/>
    </row>
    <row r="4140" spans="1:1">
      <c r="A4140" s="1879"/>
    </row>
    <row r="4141" spans="1:1">
      <c r="A4141" s="1879"/>
    </row>
    <row r="4142" spans="1:1">
      <c r="A4142" s="1879"/>
    </row>
    <row r="4143" spans="1:1">
      <c r="A4143" s="1879"/>
    </row>
    <row r="4144" spans="1:1">
      <c r="A4144" s="1879"/>
    </row>
    <row r="4145" spans="1:1">
      <c r="A4145" s="1879"/>
    </row>
    <row r="4146" spans="1:1">
      <c r="A4146" s="1879"/>
    </row>
    <row r="4147" spans="1:1">
      <c r="A4147" s="1879"/>
    </row>
    <row r="4148" spans="1:1">
      <c r="A4148" s="1879"/>
    </row>
    <row r="4149" spans="1:1">
      <c r="A4149" s="1879"/>
    </row>
    <row r="4150" spans="1:1">
      <c r="A4150" s="1879"/>
    </row>
    <row r="4151" spans="1:1">
      <c r="A4151" s="1879"/>
    </row>
    <row r="4152" spans="1:1">
      <c r="A4152" s="1879"/>
    </row>
    <row r="4153" spans="1:1">
      <c r="A4153" s="1879"/>
    </row>
    <row r="4154" spans="1:1">
      <c r="A4154" s="1879"/>
    </row>
    <row r="4155" spans="1:1">
      <c r="A4155" s="1879"/>
    </row>
    <row r="4156" spans="1:1">
      <c r="A4156" s="1879"/>
    </row>
    <row r="4157" spans="1:1">
      <c r="A4157" s="1879"/>
    </row>
    <row r="4158" spans="1:1">
      <c r="A4158" s="1879"/>
    </row>
    <row r="4159" spans="1:1">
      <c r="A4159" s="1879"/>
    </row>
    <row r="4160" spans="1:1">
      <c r="A4160" s="1879"/>
    </row>
    <row r="4161" spans="1:1">
      <c r="A4161" s="1879"/>
    </row>
    <row r="4162" spans="1:1">
      <c r="A4162" s="1879"/>
    </row>
    <row r="4163" spans="1:1">
      <c r="A4163" s="1879"/>
    </row>
    <row r="4164" spans="1:1">
      <c r="A4164" s="1879"/>
    </row>
    <row r="4165" spans="1:1">
      <c r="A4165" s="1879"/>
    </row>
    <row r="4166" spans="1:1">
      <c r="A4166" s="1879"/>
    </row>
    <row r="4167" spans="1:1">
      <c r="A4167" s="1879"/>
    </row>
    <row r="4168" spans="1:1">
      <c r="A4168" s="1879"/>
    </row>
    <row r="4169" spans="1:1">
      <c r="A4169" s="1879"/>
    </row>
    <row r="4170" spans="1:1">
      <c r="A4170" s="1879"/>
    </row>
    <row r="4171" spans="1:1">
      <c r="A4171" s="1879"/>
    </row>
    <row r="4172" spans="1:1">
      <c r="A4172" s="1879"/>
    </row>
    <row r="4173" spans="1:1">
      <c r="A4173" s="1879"/>
    </row>
    <row r="4174" spans="1:1">
      <c r="A4174" s="1879"/>
    </row>
    <row r="4175" spans="1:1">
      <c r="A4175" s="1879"/>
    </row>
    <row r="4176" spans="1:1">
      <c r="A4176" s="1879"/>
    </row>
    <row r="4177" spans="1:1">
      <c r="A4177" s="1879"/>
    </row>
    <row r="4178" spans="1:1">
      <c r="A4178" s="1879"/>
    </row>
    <row r="4179" spans="1:1">
      <c r="A4179" s="1879"/>
    </row>
    <row r="4180" spans="1:1">
      <c r="A4180" s="1879"/>
    </row>
    <row r="4181" spans="1:1">
      <c r="A4181" s="1879"/>
    </row>
    <row r="4182" spans="1:1">
      <c r="A4182" s="1879"/>
    </row>
    <row r="4183" spans="1:1">
      <c r="A4183" s="1879"/>
    </row>
    <row r="4184" spans="1:1">
      <c r="A4184" s="1879"/>
    </row>
    <row r="4185" spans="1:1">
      <c r="A4185" s="1879"/>
    </row>
    <row r="4186" spans="1:1">
      <c r="A4186" s="1879"/>
    </row>
    <row r="4187" spans="1:1">
      <c r="A4187" s="1879"/>
    </row>
    <row r="4188" spans="1:1">
      <c r="A4188" s="1879"/>
    </row>
    <row r="4189" spans="1:1">
      <c r="A4189" s="1879"/>
    </row>
    <row r="4190" spans="1:1">
      <c r="A4190" s="1879"/>
    </row>
    <row r="4191" spans="1:1">
      <c r="A4191" s="1879"/>
    </row>
    <row r="4192" spans="1:1">
      <c r="A4192" s="1879"/>
    </row>
    <row r="4193" spans="1:1">
      <c r="A4193" s="1879"/>
    </row>
    <row r="4194" spans="1:1">
      <c r="A4194" s="1879"/>
    </row>
    <row r="4195" spans="1:1">
      <c r="A4195" s="1879"/>
    </row>
    <row r="4196" spans="1:1">
      <c r="A4196" s="1879"/>
    </row>
    <row r="4197" spans="1:1">
      <c r="A4197" s="1879"/>
    </row>
    <row r="4198" spans="1:1">
      <c r="A4198" s="1879"/>
    </row>
    <row r="4199" spans="1:1">
      <c r="A4199" s="1879"/>
    </row>
    <row r="4200" spans="1:1">
      <c r="A4200" s="1879"/>
    </row>
    <row r="4201" spans="1:1">
      <c r="A4201" s="1879"/>
    </row>
    <row r="4202" spans="1:1">
      <c r="A4202" s="1879"/>
    </row>
    <row r="4203" spans="1:1">
      <c r="A4203" s="1879"/>
    </row>
    <row r="4204" spans="1:1">
      <c r="A4204" s="1879"/>
    </row>
    <row r="4205" spans="1:1">
      <c r="A4205" s="1879"/>
    </row>
    <row r="4206" spans="1:1">
      <c r="A4206" s="1879"/>
    </row>
    <row r="4207" spans="1:1">
      <c r="A4207" s="1879"/>
    </row>
    <row r="4208" spans="1:1">
      <c r="A4208" s="1879"/>
    </row>
    <row r="4209" spans="1:1">
      <c r="A4209" s="1879"/>
    </row>
    <row r="4210" spans="1:1">
      <c r="A4210" s="1879"/>
    </row>
    <row r="4211" spans="1:1">
      <c r="A4211" s="1879"/>
    </row>
    <row r="4212" spans="1:1">
      <c r="A4212" s="1879"/>
    </row>
    <row r="4213" spans="1:1">
      <c r="A4213" s="1879"/>
    </row>
    <row r="4214" spans="1:1">
      <c r="A4214" s="1879"/>
    </row>
    <row r="4215" spans="1:1">
      <c r="A4215" s="1879"/>
    </row>
    <row r="4216" spans="1:1">
      <c r="A4216" s="1879"/>
    </row>
    <row r="4217" spans="1:1">
      <c r="A4217" s="1879"/>
    </row>
    <row r="4218" spans="1:1">
      <c r="A4218" s="1879"/>
    </row>
    <row r="4219" spans="1:1">
      <c r="A4219" s="1879"/>
    </row>
    <row r="4220" spans="1:1">
      <c r="A4220" s="1879"/>
    </row>
    <row r="4221" spans="1:1">
      <c r="A4221" s="1879"/>
    </row>
    <row r="4222" spans="1:1">
      <c r="A4222" s="1879"/>
    </row>
    <row r="4223" spans="1:1">
      <c r="A4223" s="1879"/>
    </row>
    <row r="4224" spans="1:1">
      <c r="A4224" s="1879"/>
    </row>
    <row r="4225" spans="1:1">
      <c r="A4225" s="1879"/>
    </row>
    <row r="4226" spans="1:1">
      <c r="A4226" s="1879"/>
    </row>
    <row r="4227" spans="1:1">
      <c r="A4227" s="1879"/>
    </row>
    <row r="4228" spans="1:1">
      <c r="A4228" s="1879"/>
    </row>
    <row r="4229" spans="1:1">
      <c r="A4229" s="1879"/>
    </row>
    <row r="4230" spans="1:1">
      <c r="A4230" s="1879"/>
    </row>
    <row r="4231" spans="1:1">
      <c r="A4231" s="1879"/>
    </row>
    <row r="4232" spans="1:1">
      <c r="A4232" s="1879"/>
    </row>
    <row r="4233" spans="1:1">
      <c r="A4233" s="1879"/>
    </row>
    <row r="4234" spans="1:1">
      <c r="A4234" s="1879"/>
    </row>
    <row r="4235" spans="1:1">
      <c r="A4235" s="1879"/>
    </row>
    <row r="4236" spans="1:1">
      <c r="A4236" s="1879"/>
    </row>
    <row r="4237" spans="1:1">
      <c r="A4237" s="1879"/>
    </row>
    <row r="4238" spans="1:1">
      <c r="A4238" s="1879"/>
    </row>
    <row r="4239" spans="1:1">
      <c r="A4239" s="1879"/>
    </row>
    <row r="4240" spans="1:1">
      <c r="A4240" s="1879"/>
    </row>
    <row r="4241" spans="1:1">
      <c r="A4241" s="1879"/>
    </row>
    <row r="4242" spans="1:1">
      <c r="A4242" s="1879"/>
    </row>
    <row r="4243" spans="1:1">
      <c r="A4243" s="1879"/>
    </row>
    <row r="4244" spans="1:1">
      <c r="A4244" s="1879"/>
    </row>
    <row r="4245" spans="1:1">
      <c r="A4245" s="1879"/>
    </row>
    <row r="4246" spans="1:1">
      <c r="A4246" s="1879"/>
    </row>
    <row r="4247" spans="1:1">
      <c r="A4247" s="1879"/>
    </row>
    <row r="4248" spans="1:1">
      <c r="A4248" s="1879"/>
    </row>
    <row r="4249" spans="1:1">
      <c r="A4249" s="1879"/>
    </row>
    <row r="4250" spans="1:1">
      <c r="A4250" s="1879"/>
    </row>
    <row r="4251" spans="1:1">
      <c r="A4251" s="1879"/>
    </row>
    <row r="4252" spans="1:1">
      <c r="A4252" s="1879"/>
    </row>
    <row r="4253" spans="1:1">
      <c r="A4253" s="1879"/>
    </row>
    <row r="4254" spans="1:1">
      <c r="A4254" s="1879"/>
    </row>
    <row r="4255" spans="1:1">
      <c r="A4255" s="1879"/>
    </row>
    <row r="4256" spans="1:1">
      <c r="A4256" s="1879"/>
    </row>
    <row r="4257" spans="1:1">
      <c r="A4257" s="1879"/>
    </row>
    <row r="4258" spans="1:1">
      <c r="A4258" s="1879"/>
    </row>
    <row r="4259" spans="1:1">
      <c r="A4259" s="1879"/>
    </row>
    <row r="4260" spans="1:1">
      <c r="A4260" s="1879"/>
    </row>
    <row r="4261" spans="1:1">
      <c r="A4261" s="1879"/>
    </row>
    <row r="4262" spans="1:1">
      <c r="A4262" s="1879"/>
    </row>
    <row r="4263" spans="1:1">
      <c r="A4263" s="1879"/>
    </row>
    <row r="4264" spans="1:1">
      <c r="A4264" s="1879"/>
    </row>
    <row r="4265" spans="1:1">
      <c r="A4265" s="1879"/>
    </row>
    <row r="4266" spans="1:1">
      <c r="A4266" s="1879"/>
    </row>
    <row r="4267" spans="1:1">
      <c r="A4267" s="1879"/>
    </row>
    <row r="4268" spans="1:1">
      <c r="A4268" s="1879"/>
    </row>
    <row r="4269" spans="1:1">
      <c r="A4269" s="1879"/>
    </row>
    <row r="4270" spans="1:1">
      <c r="A4270" s="1879"/>
    </row>
    <row r="4271" spans="1:1">
      <c r="A4271" s="1879"/>
    </row>
    <row r="4272" spans="1:1">
      <c r="A4272" s="1879"/>
    </row>
    <row r="4273" spans="1:1">
      <c r="A4273" s="1879"/>
    </row>
    <row r="4274" spans="1:1">
      <c r="A4274" s="1879"/>
    </row>
    <row r="4275" spans="1:1">
      <c r="A4275" s="1879"/>
    </row>
    <row r="4276" spans="1:1">
      <c r="A4276" s="1879"/>
    </row>
    <row r="4277" spans="1:1">
      <c r="A4277" s="1879"/>
    </row>
    <row r="4278" spans="1:1">
      <c r="A4278" s="1879"/>
    </row>
    <row r="4279" spans="1:1">
      <c r="A4279" s="1879"/>
    </row>
    <row r="4280" spans="1:1">
      <c r="A4280" s="1879"/>
    </row>
    <row r="4281" spans="1:1">
      <c r="A4281" s="1879"/>
    </row>
    <row r="4282" spans="1:1">
      <c r="A4282" s="1879"/>
    </row>
    <row r="4283" spans="1:1">
      <c r="A4283" s="1879"/>
    </row>
    <row r="4284" spans="1:1">
      <c r="A4284" s="1879"/>
    </row>
    <row r="4285" spans="1:1">
      <c r="A4285" s="1879"/>
    </row>
    <row r="4286" spans="1:1">
      <c r="A4286" s="1879"/>
    </row>
    <row r="4287" spans="1:1">
      <c r="A4287" s="1879"/>
    </row>
    <row r="4288" spans="1:1">
      <c r="A4288" s="1879"/>
    </row>
    <row r="4289" spans="1:1">
      <c r="A4289" s="1879"/>
    </row>
    <row r="4290" spans="1:1">
      <c r="A4290" s="1879"/>
    </row>
    <row r="4291" spans="1:1">
      <c r="A4291" s="1879"/>
    </row>
    <row r="4292" spans="1:1">
      <c r="A4292" s="1879"/>
    </row>
    <row r="4293" spans="1:1">
      <c r="A4293" s="1879"/>
    </row>
    <row r="4294" spans="1:1">
      <c r="A4294" s="1879"/>
    </row>
    <row r="4295" spans="1:1">
      <c r="A4295" s="1879"/>
    </row>
    <row r="4296" spans="1:1">
      <c r="A4296" s="1879"/>
    </row>
    <row r="4297" spans="1:1">
      <c r="A4297" s="1879"/>
    </row>
    <row r="4298" spans="1:1">
      <c r="A4298" s="1879"/>
    </row>
    <row r="4299" spans="1:1">
      <c r="A4299" s="1879"/>
    </row>
    <row r="4300" spans="1:1">
      <c r="A4300" s="1879"/>
    </row>
    <row r="4301" spans="1:1">
      <c r="A4301" s="1879"/>
    </row>
    <row r="4302" spans="1:1">
      <c r="A4302" s="1879"/>
    </row>
    <row r="4303" spans="1:1">
      <c r="A4303" s="1879"/>
    </row>
    <row r="4304" spans="1:1">
      <c r="A4304" s="1879"/>
    </row>
    <row r="4305" spans="1:1">
      <c r="A4305" s="1879"/>
    </row>
    <row r="4306" spans="1:1">
      <c r="A4306" s="1879"/>
    </row>
    <row r="4307" spans="1:1">
      <c r="A4307" s="1879"/>
    </row>
    <row r="4308" spans="1:1">
      <c r="A4308" s="1879"/>
    </row>
    <row r="4309" spans="1:1">
      <c r="A4309" s="1879"/>
    </row>
    <row r="4310" spans="1:1">
      <c r="A4310" s="1879"/>
    </row>
    <row r="4311" spans="1:1">
      <c r="A4311" s="1879"/>
    </row>
    <row r="4312" spans="1:1">
      <c r="A4312" s="1879"/>
    </row>
    <row r="4313" spans="1:1">
      <c r="A4313" s="1879"/>
    </row>
    <row r="4314" spans="1:1">
      <c r="A4314" s="1879"/>
    </row>
    <row r="4315" spans="1:1">
      <c r="A4315" s="1879"/>
    </row>
    <row r="4316" spans="1:1">
      <c r="A4316" s="1879"/>
    </row>
    <row r="4317" spans="1:1">
      <c r="A4317" s="1879"/>
    </row>
    <row r="4318" spans="1:1">
      <c r="A4318" s="1879"/>
    </row>
    <row r="4319" spans="1:1">
      <c r="A4319" s="1879"/>
    </row>
    <row r="4320" spans="1:1">
      <c r="A4320" s="1879"/>
    </row>
    <row r="4321" spans="1:1">
      <c r="A4321" s="1879"/>
    </row>
    <row r="4322" spans="1:1">
      <c r="A4322" s="1879"/>
    </row>
    <row r="4323" spans="1:1">
      <c r="A4323" s="1879"/>
    </row>
    <row r="4324" spans="1:1">
      <c r="A4324" s="1879"/>
    </row>
    <row r="4325" spans="1:1">
      <c r="A4325" s="1879"/>
    </row>
    <row r="4326" spans="1:1">
      <c r="A4326" s="1879"/>
    </row>
    <row r="4327" spans="1:1">
      <c r="A4327" s="1879"/>
    </row>
    <row r="4328" spans="1:1">
      <c r="A4328" s="1879"/>
    </row>
    <row r="4329" spans="1:1">
      <c r="A4329" s="1879"/>
    </row>
    <row r="4330" spans="1:1">
      <c r="A4330" s="1879"/>
    </row>
    <row r="4331" spans="1:1">
      <c r="A4331" s="1879"/>
    </row>
    <row r="4332" spans="1:1">
      <c r="A4332" s="1879"/>
    </row>
    <row r="4333" spans="1:1">
      <c r="A4333" s="1879"/>
    </row>
    <row r="4334" spans="1:1">
      <c r="A4334" s="1879"/>
    </row>
    <row r="4335" spans="1:1">
      <c r="A4335" s="1879"/>
    </row>
    <row r="4336" spans="1:1">
      <c r="A4336" s="1879"/>
    </row>
    <row r="4337" spans="1:1">
      <c r="A4337" s="1879"/>
    </row>
    <row r="4338" spans="1:1">
      <c r="A4338" s="1879"/>
    </row>
    <row r="4339" spans="1:1">
      <c r="A4339" s="1879"/>
    </row>
    <row r="4340" spans="1:1">
      <c r="A4340" s="1879"/>
    </row>
    <row r="4341" spans="1:1">
      <c r="A4341" s="1879"/>
    </row>
    <row r="4342" spans="1:1">
      <c r="A4342" s="1879"/>
    </row>
    <row r="4343" spans="1:1">
      <c r="A4343" s="1879"/>
    </row>
    <row r="4344" spans="1:1">
      <c r="A4344" s="1879"/>
    </row>
    <row r="4345" spans="1:1">
      <c r="A4345" s="1879"/>
    </row>
    <row r="4346" spans="1:1">
      <c r="A4346" s="1879"/>
    </row>
    <row r="4347" spans="1:1">
      <c r="A4347" s="1879"/>
    </row>
    <row r="4348" spans="1:1">
      <c r="A4348" s="1879"/>
    </row>
    <row r="4349" spans="1:1">
      <c r="A4349" s="1879"/>
    </row>
    <row r="4350" spans="1:1">
      <c r="A4350" s="1879"/>
    </row>
    <row r="4351" spans="1:1">
      <c r="A4351" s="1879"/>
    </row>
    <row r="4352" spans="1:1">
      <c r="A4352" s="1879"/>
    </row>
    <row r="4353" spans="1:1">
      <c r="A4353" s="1879"/>
    </row>
    <row r="4354" spans="1:1">
      <c r="A4354" s="1879"/>
    </row>
    <row r="4355" spans="1:1">
      <c r="A4355" s="1879"/>
    </row>
    <row r="4356" spans="1:1">
      <c r="A4356" s="1879"/>
    </row>
    <row r="4357" spans="1:1">
      <c r="A4357" s="1879"/>
    </row>
    <row r="4358" spans="1:1">
      <c r="A4358" s="1879"/>
    </row>
    <row r="4359" spans="1:1">
      <c r="A4359" s="1879"/>
    </row>
    <row r="4360" spans="1:1">
      <c r="A4360" s="1879"/>
    </row>
    <row r="4361" spans="1:1">
      <c r="A4361" s="1879"/>
    </row>
    <row r="4362" spans="1:1">
      <c r="A4362" s="1879"/>
    </row>
    <row r="4363" spans="1:1">
      <c r="A4363" s="1879"/>
    </row>
    <row r="4364" spans="1:1">
      <c r="A4364" s="1879"/>
    </row>
    <row r="4365" spans="1:1">
      <c r="A4365" s="1879"/>
    </row>
    <row r="4366" spans="1:1">
      <c r="A4366" s="1879"/>
    </row>
    <row r="4367" spans="1:1">
      <c r="A4367" s="1879"/>
    </row>
    <row r="4368" spans="1:1">
      <c r="A4368" s="1879"/>
    </row>
    <row r="4369" spans="1:1">
      <c r="A4369" s="1879"/>
    </row>
    <row r="4370" spans="1:1">
      <c r="A4370" s="1879"/>
    </row>
    <row r="4371" spans="1:1">
      <c r="A4371" s="1879"/>
    </row>
    <row r="4372" spans="1:1">
      <c r="A4372" s="1879"/>
    </row>
    <row r="4373" spans="1:1">
      <c r="A4373" s="1879"/>
    </row>
    <row r="4374" spans="1:1">
      <c r="A4374" s="1879"/>
    </row>
    <row r="4375" spans="1:1">
      <c r="A4375" s="1879"/>
    </row>
    <row r="4376" spans="1:1">
      <c r="A4376" s="1879"/>
    </row>
    <row r="4377" spans="1:1">
      <c r="A4377" s="1879"/>
    </row>
    <row r="4378" spans="1:1">
      <c r="A4378" s="1879"/>
    </row>
    <row r="4379" spans="1:1">
      <c r="A4379" s="1879"/>
    </row>
    <row r="4380" spans="1:1">
      <c r="A4380" s="1879"/>
    </row>
    <row r="4381" spans="1:1">
      <c r="A4381" s="1879"/>
    </row>
    <row r="4382" spans="1:1">
      <c r="A4382" s="1879"/>
    </row>
    <row r="4383" spans="1:1">
      <c r="A4383" s="1879"/>
    </row>
    <row r="4384" spans="1:1">
      <c r="A4384" s="1879"/>
    </row>
    <row r="4385" spans="1:1">
      <c r="A4385" s="1879"/>
    </row>
    <row r="4386" spans="1:1">
      <c r="A4386" s="1879"/>
    </row>
    <row r="4387" spans="1:1">
      <c r="A4387" s="1879"/>
    </row>
    <row r="4388" spans="1:1">
      <c r="A4388" s="1879"/>
    </row>
    <row r="4389" spans="1:1">
      <c r="A4389" s="1879"/>
    </row>
    <row r="4390" spans="1:1">
      <c r="A4390" s="1879"/>
    </row>
    <row r="4391" spans="1:1">
      <c r="A4391" s="1879"/>
    </row>
    <row r="4392" spans="1:1">
      <c r="A4392" s="1879"/>
    </row>
    <row r="4393" spans="1:1">
      <c r="A4393" s="1879"/>
    </row>
    <row r="4394" spans="1:1">
      <c r="A4394" s="1879"/>
    </row>
    <row r="4395" spans="1:1">
      <c r="A4395" s="1879"/>
    </row>
    <row r="4396" spans="1:1">
      <c r="A4396" s="1879"/>
    </row>
    <row r="4397" spans="1:1">
      <c r="A4397" s="1879"/>
    </row>
    <row r="4398" spans="1:1">
      <c r="A4398" s="1879"/>
    </row>
    <row r="4399" spans="1:1">
      <c r="A4399" s="1879"/>
    </row>
    <row r="4400" spans="1:1">
      <c r="A4400" s="1879"/>
    </row>
    <row r="4401" spans="1:1">
      <c r="A4401" s="1879"/>
    </row>
    <row r="4402" spans="1:1">
      <c r="A4402" s="1879"/>
    </row>
    <row r="4403" spans="1:1">
      <c r="A4403" s="1879"/>
    </row>
    <row r="4404" spans="1:1">
      <c r="A4404" s="1879"/>
    </row>
    <row r="4405" spans="1:1">
      <c r="A4405" s="1879"/>
    </row>
    <row r="4406" spans="1:1">
      <c r="A4406" s="1879"/>
    </row>
    <row r="4407" spans="1:1">
      <c r="A4407" s="1879"/>
    </row>
    <row r="4408" spans="1:1">
      <c r="A4408" s="1879"/>
    </row>
    <row r="4409" spans="1:1">
      <c r="A4409" s="1879"/>
    </row>
    <row r="4410" spans="1:1">
      <c r="A4410" s="1879"/>
    </row>
    <row r="4411" spans="1:1">
      <c r="A4411" s="1879"/>
    </row>
    <row r="4412" spans="1:1">
      <c r="A4412" s="1879"/>
    </row>
    <row r="4413" spans="1:1">
      <c r="A4413" s="1879"/>
    </row>
    <row r="4414" spans="1:1">
      <c r="A4414" s="1879"/>
    </row>
    <row r="4415" spans="1:1">
      <c r="A4415" s="1879"/>
    </row>
    <row r="4416" spans="1:1">
      <c r="A4416" s="1879"/>
    </row>
    <row r="4417" spans="1:1">
      <c r="A4417" s="1879"/>
    </row>
    <row r="4418" spans="1:1">
      <c r="A4418" s="1879"/>
    </row>
    <row r="4419" spans="1:1">
      <c r="A4419" s="1879"/>
    </row>
    <row r="4420" spans="1:1">
      <c r="A4420" s="1879"/>
    </row>
    <row r="4421" spans="1:1">
      <c r="A4421" s="1879"/>
    </row>
    <row r="4422" spans="1:1">
      <c r="A4422" s="1879"/>
    </row>
    <row r="4423" spans="1:1">
      <c r="A4423" s="1879"/>
    </row>
    <row r="4424" spans="1:1">
      <c r="A4424" s="1879"/>
    </row>
    <row r="4425" spans="1:1">
      <c r="A4425" s="1879"/>
    </row>
    <row r="4426" spans="1:1">
      <c r="A4426" s="1879"/>
    </row>
    <row r="4427" spans="1:1">
      <c r="A4427" s="1879"/>
    </row>
    <row r="4428" spans="1:1">
      <c r="A4428" s="1879"/>
    </row>
    <row r="4429" spans="1:1">
      <c r="A4429" s="1879"/>
    </row>
    <row r="4430" spans="1:1">
      <c r="A4430" s="1879"/>
    </row>
    <row r="4431" spans="1:1">
      <c r="A4431" s="1879"/>
    </row>
    <row r="4432" spans="1:1">
      <c r="A4432" s="1879"/>
    </row>
    <row r="4433" spans="1:1">
      <c r="A4433" s="1879"/>
    </row>
    <row r="4434" spans="1:1">
      <c r="A4434" s="1879"/>
    </row>
    <row r="4435" spans="1:1">
      <c r="A4435" s="1879"/>
    </row>
    <row r="4436" spans="1:1">
      <c r="A4436" s="1879"/>
    </row>
    <row r="4437" spans="1:1">
      <c r="A4437" s="1879"/>
    </row>
    <row r="4438" spans="1:1">
      <c r="A4438" s="1879"/>
    </row>
    <row r="4439" spans="1:1">
      <c r="A4439" s="1879"/>
    </row>
    <row r="4440" spans="1:1">
      <c r="A4440" s="1879"/>
    </row>
    <row r="4441" spans="1:1">
      <c r="A4441" s="1879"/>
    </row>
    <row r="4442" spans="1:1">
      <c r="A4442" s="1879"/>
    </row>
    <row r="4443" spans="1:1">
      <c r="A4443" s="1879"/>
    </row>
    <row r="4444" spans="1:1">
      <c r="A4444" s="1879"/>
    </row>
    <row r="4445" spans="1:1">
      <c r="A4445" s="1879"/>
    </row>
    <row r="4446" spans="1:1">
      <c r="A4446" s="1879"/>
    </row>
    <row r="4447" spans="1:1">
      <c r="A4447" s="1879"/>
    </row>
    <row r="4448" spans="1:1">
      <c r="A4448" s="1879"/>
    </row>
    <row r="4449" spans="1:1">
      <c r="A4449" s="1879"/>
    </row>
    <row r="4450" spans="1:1">
      <c r="A4450" s="1879"/>
    </row>
    <row r="4451" spans="1:1">
      <c r="A4451" s="1879"/>
    </row>
    <row r="4452" spans="1:1">
      <c r="A4452" s="1879"/>
    </row>
    <row r="4453" spans="1:1">
      <c r="A4453" s="1879"/>
    </row>
    <row r="4454" spans="1:1">
      <c r="A4454" s="1879"/>
    </row>
    <row r="4455" spans="1:1">
      <c r="A4455" s="1879"/>
    </row>
    <row r="4456" spans="1:1">
      <c r="A4456" s="1879"/>
    </row>
    <row r="4457" spans="1:1">
      <c r="A4457" s="1879"/>
    </row>
    <row r="4458" spans="1:1">
      <c r="A4458" s="1879"/>
    </row>
    <row r="4459" spans="1:1">
      <c r="A4459" s="1879"/>
    </row>
    <row r="4460" spans="1:1">
      <c r="A4460" s="1879"/>
    </row>
    <row r="4461" spans="1:1">
      <c r="A4461" s="1879"/>
    </row>
    <row r="4462" spans="1:1">
      <c r="A4462" s="1879"/>
    </row>
    <row r="4463" spans="1:1">
      <c r="A4463" s="1879"/>
    </row>
    <row r="4464" spans="1:1">
      <c r="A4464" s="1879"/>
    </row>
    <row r="4465" spans="1:1">
      <c r="A4465" s="1879"/>
    </row>
    <row r="4466" spans="1:1">
      <c r="A4466" s="1879"/>
    </row>
    <row r="4467" spans="1:1">
      <c r="A4467" s="1879"/>
    </row>
    <row r="4468" spans="1:1">
      <c r="A4468" s="1879"/>
    </row>
    <row r="4469" spans="1:1">
      <c r="A4469" s="1879"/>
    </row>
    <row r="4470" spans="1:1">
      <c r="A4470" s="1879"/>
    </row>
    <row r="4471" spans="1:1">
      <c r="A4471" s="1879"/>
    </row>
    <row r="4472" spans="1:1">
      <c r="A4472" s="1879"/>
    </row>
    <row r="4473" spans="1:1">
      <c r="A4473" s="1879"/>
    </row>
    <row r="4474" spans="1:1">
      <c r="A4474" s="1879"/>
    </row>
    <row r="4475" spans="1:1">
      <c r="A4475" s="1879"/>
    </row>
    <row r="4476" spans="1:1">
      <c r="A4476" s="1879"/>
    </row>
    <row r="4477" spans="1:1">
      <c r="A4477" s="1879"/>
    </row>
    <row r="4478" spans="1:1">
      <c r="A4478" s="1879"/>
    </row>
    <row r="4479" spans="1:1">
      <c r="A4479" s="1879"/>
    </row>
    <row r="4480" spans="1:1">
      <c r="A4480" s="1879"/>
    </row>
    <row r="4481" spans="1:1">
      <c r="A4481" s="1879"/>
    </row>
    <row r="4482" spans="1:1">
      <c r="A4482" s="1879"/>
    </row>
    <row r="4483" spans="1:1">
      <c r="A4483" s="1879"/>
    </row>
    <row r="4484" spans="1:1">
      <c r="A4484" s="1879"/>
    </row>
    <row r="4485" spans="1:1">
      <c r="A4485" s="1879"/>
    </row>
    <row r="4486" spans="1:1">
      <c r="A4486" s="1879"/>
    </row>
    <row r="4487" spans="1:1">
      <c r="A4487" s="1879"/>
    </row>
    <row r="4488" spans="1:1">
      <c r="A4488" s="1879"/>
    </row>
    <row r="4489" spans="1:1">
      <c r="A4489" s="1879"/>
    </row>
    <row r="4490" spans="1:1">
      <c r="A4490" s="1879"/>
    </row>
    <row r="4491" spans="1:1">
      <c r="A4491" s="1879"/>
    </row>
    <row r="4492" spans="1:1">
      <c r="A4492" s="1879"/>
    </row>
    <row r="4493" spans="1:1">
      <c r="A4493" s="1879"/>
    </row>
    <row r="4494" spans="1:1">
      <c r="A4494" s="1879"/>
    </row>
    <row r="4495" spans="1:1">
      <c r="A4495" s="1879"/>
    </row>
    <row r="4496" spans="1:1">
      <c r="A4496" s="1879"/>
    </row>
    <row r="4497" spans="1:1">
      <c r="A4497" s="1879"/>
    </row>
    <row r="4498" spans="1:1">
      <c r="A4498" s="1879"/>
    </row>
    <row r="4499" spans="1:1">
      <c r="A4499" s="1879"/>
    </row>
    <row r="4500" spans="1:1">
      <c r="A4500" s="1879"/>
    </row>
    <row r="4501" spans="1:1">
      <c r="A4501" s="1879"/>
    </row>
    <row r="4502" spans="1:1">
      <c r="A4502" s="1879"/>
    </row>
    <row r="4503" spans="1:1">
      <c r="A4503" s="1879"/>
    </row>
    <row r="4504" spans="1:1">
      <c r="A4504" s="1879"/>
    </row>
    <row r="4505" spans="1:1">
      <c r="A4505" s="1879"/>
    </row>
    <row r="4506" spans="1:1">
      <c r="A4506" s="1879"/>
    </row>
    <row r="4507" spans="1:1">
      <c r="A4507" s="1879"/>
    </row>
    <row r="4508" spans="1:1">
      <c r="A4508" s="1879"/>
    </row>
    <row r="4509" spans="1:1">
      <c r="A4509" s="1879"/>
    </row>
    <row r="4510" spans="1:1">
      <c r="A4510" s="1879"/>
    </row>
    <row r="4511" spans="1:1">
      <c r="A4511" s="1879"/>
    </row>
    <row r="4512" spans="1:1">
      <c r="A4512" s="1879"/>
    </row>
    <row r="4513" spans="1:1">
      <c r="A4513" s="1879"/>
    </row>
    <row r="4514" spans="1:1">
      <c r="A4514" s="1879"/>
    </row>
    <row r="4515" spans="1:1">
      <c r="A4515" s="1879"/>
    </row>
    <row r="4516" spans="1:1">
      <c r="A4516" s="1879"/>
    </row>
    <row r="4517" spans="1:1">
      <c r="A4517" s="1879"/>
    </row>
    <row r="4518" spans="1:1">
      <c r="A4518" s="1879"/>
    </row>
    <row r="4519" spans="1:1">
      <c r="A4519" s="1879"/>
    </row>
    <row r="4520" spans="1:1">
      <c r="A4520" s="1879"/>
    </row>
    <row r="4521" spans="1:1">
      <c r="A4521" s="1879"/>
    </row>
    <row r="4522" spans="1:1">
      <c r="A4522" s="1879"/>
    </row>
    <row r="4523" spans="1:1">
      <c r="A4523" s="1879"/>
    </row>
    <row r="4524" spans="1:1">
      <c r="A4524" s="1879"/>
    </row>
    <row r="4525" spans="1:1">
      <c r="A4525" s="1879"/>
    </row>
    <row r="4526" spans="1:1">
      <c r="A4526" s="1879"/>
    </row>
    <row r="4527" spans="1:1">
      <c r="A4527" s="1879"/>
    </row>
    <row r="4528" spans="1:1">
      <c r="A4528" s="1879"/>
    </row>
    <row r="4529" spans="1:1">
      <c r="A4529" s="1879"/>
    </row>
    <row r="4530" spans="1:1">
      <c r="A4530" s="1879"/>
    </row>
    <row r="4531" spans="1:1">
      <c r="A4531" s="1879"/>
    </row>
    <row r="4532" spans="1:1">
      <c r="A4532" s="1879"/>
    </row>
    <row r="4533" spans="1:1">
      <c r="A4533" s="1879"/>
    </row>
    <row r="4534" spans="1:1">
      <c r="A4534" s="1879"/>
    </row>
    <row r="4535" spans="1:1">
      <c r="A4535" s="1879"/>
    </row>
    <row r="4536" spans="1:1">
      <c r="A4536" s="1879"/>
    </row>
    <row r="4537" spans="1:1">
      <c r="A4537" s="1879"/>
    </row>
    <row r="4538" spans="1:1">
      <c r="A4538" s="1879"/>
    </row>
    <row r="4539" spans="1:1">
      <c r="A4539" s="1879"/>
    </row>
    <row r="4540" spans="1:1">
      <c r="A4540" s="1879"/>
    </row>
    <row r="4541" spans="1:1">
      <c r="A4541" s="1879"/>
    </row>
    <row r="4542" spans="1:1">
      <c r="A4542" s="1879"/>
    </row>
    <row r="4543" spans="1:1">
      <c r="A4543" s="1879"/>
    </row>
    <row r="4544" spans="1:1">
      <c r="A4544" s="1879"/>
    </row>
    <row r="4545" spans="1:1">
      <c r="A4545" s="1879"/>
    </row>
    <row r="4546" spans="1:1">
      <c r="A4546" s="1879"/>
    </row>
    <row r="4547" spans="1:1">
      <c r="A4547" s="1879"/>
    </row>
    <row r="4548" spans="1:1">
      <c r="A4548" s="1879"/>
    </row>
    <row r="4549" spans="1:1">
      <c r="A4549" s="1879"/>
    </row>
    <row r="4550" spans="1:1">
      <c r="A4550" s="1879"/>
    </row>
    <row r="4551" spans="1:1">
      <c r="A4551" s="1879"/>
    </row>
    <row r="4552" spans="1:1">
      <c r="A4552" s="1879"/>
    </row>
    <row r="4553" spans="1:1">
      <c r="A4553" s="1879"/>
    </row>
    <row r="4554" spans="1:1">
      <c r="A4554" s="1879"/>
    </row>
    <row r="4555" spans="1:1">
      <c r="A4555" s="1879"/>
    </row>
    <row r="4556" spans="1:1">
      <c r="A4556" s="1879"/>
    </row>
    <row r="4557" spans="1:1">
      <c r="A4557" s="1879"/>
    </row>
    <row r="4558" spans="1:1">
      <c r="A4558" s="1879"/>
    </row>
    <row r="4559" spans="1:1">
      <c r="A4559" s="1879"/>
    </row>
    <row r="4560" spans="1:1">
      <c r="A4560" s="1879"/>
    </row>
    <row r="4561" spans="1:1">
      <c r="A4561" s="1879"/>
    </row>
    <row r="4562" spans="1:1">
      <c r="A4562" s="1879"/>
    </row>
    <row r="4563" spans="1:1">
      <c r="A4563" s="1879"/>
    </row>
    <row r="4564" spans="1:1">
      <c r="A4564" s="1879"/>
    </row>
    <row r="4565" spans="1:1">
      <c r="A4565" s="1879"/>
    </row>
    <row r="4566" spans="1:1">
      <c r="A4566" s="1879"/>
    </row>
    <row r="4567" spans="1:1">
      <c r="A4567" s="1879"/>
    </row>
    <row r="4568" spans="1:1">
      <c r="A4568" s="1879"/>
    </row>
    <row r="4569" spans="1:1">
      <c r="A4569" s="1879"/>
    </row>
    <row r="4570" spans="1:1">
      <c r="A4570" s="1879"/>
    </row>
    <row r="4571" spans="1:1">
      <c r="A4571" s="1879"/>
    </row>
    <row r="4572" spans="1:1">
      <c r="A4572" s="1879"/>
    </row>
    <row r="4573" spans="1:1">
      <c r="A4573" s="1879"/>
    </row>
    <row r="4574" spans="1:1">
      <c r="A4574" s="1879"/>
    </row>
    <row r="4575" spans="1:1">
      <c r="A4575" s="1879"/>
    </row>
    <row r="4576" spans="1:1">
      <c r="A4576" s="1879"/>
    </row>
    <row r="4577" spans="1:1">
      <c r="A4577" s="1879"/>
    </row>
    <row r="4578" spans="1:1">
      <c r="A4578" s="1879"/>
    </row>
    <row r="4579" spans="1:1">
      <c r="A4579" s="1879"/>
    </row>
    <row r="4580" spans="1:1">
      <c r="A4580" s="1879"/>
    </row>
    <row r="4581" spans="1:1">
      <c r="A4581" s="1879"/>
    </row>
    <row r="4582" spans="1:1">
      <c r="A4582" s="1879"/>
    </row>
    <row r="4583" spans="1:1">
      <c r="A4583" s="1879"/>
    </row>
    <row r="4584" spans="1:1">
      <c r="A4584" s="1879"/>
    </row>
    <row r="4585" spans="1:1">
      <c r="A4585" s="1879"/>
    </row>
    <row r="4586" spans="1:1">
      <c r="A4586" s="1879"/>
    </row>
    <row r="4587" spans="1:1">
      <c r="A4587" s="1879"/>
    </row>
    <row r="4588" spans="1:1">
      <c r="A4588" s="1879"/>
    </row>
    <row r="4589" spans="1:1">
      <c r="A4589" s="1879"/>
    </row>
    <row r="4590" spans="1:1">
      <c r="A4590" s="1879"/>
    </row>
    <row r="4591" spans="1:1">
      <c r="A4591" s="1879"/>
    </row>
    <row r="4592" spans="1:1">
      <c r="A4592" s="1879"/>
    </row>
    <row r="4593" spans="1:1">
      <c r="A4593" s="1879"/>
    </row>
    <row r="4594" spans="1:1">
      <c r="A4594" s="1879"/>
    </row>
    <row r="4595" spans="1:1">
      <c r="A4595" s="1879"/>
    </row>
    <row r="4596" spans="1:1">
      <c r="A4596" s="1879"/>
    </row>
    <row r="4597" spans="1:1">
      <c r="A4597" s="1879"/>
    </row>
    <row r="4598" spans="1:1">
      <c r="A4598" s="1879"/>
    </row>
    <row r="4599" spans="1:1">
      <c r="A4599" s="1879"/>
    </row>
    <row r="4600" spans="1:1">
      <c r="A4600" s="1879"/>
    </row>
    <row r="4601" spans="1:1">
      <c r="A4601" s="1879"/>
    </row>
    <row r="4602" spans="1:1">
      <c r="A4602" s="1879"/>
    </row>
    <row r="4603" spans="1:1">
      <c r="A4603" s="1879"/>
    </row>
    <row r="4604" spans="1:1">
      <c r="A4604" s="1879"/>
    </row>
    <row r="4605" spans="1:1">
      <c r="A4605" s="1879"/>
    </row>
    <row r="4606" spans="1:1">
      <c r="A4606" s="1879"/>
    </row>
    <row r="4607" spans="1:1">
      <c r="A4607" s="1879"/>
    </row>
    <row r="4608" spans="1:1">
      <c r="A4608" s="1879"/>
    </row>
    <row r="4609" spans="1:1">
      <c r="A4609" s="1879"/>
    </row>
    <row r="4610" spans="1:1">
      <c r="A4610" s="1879"/>
    </row>
    <row r="4611" spans="1:1">
      <c r="A4611" s="1879"/>
    </row>
    <row r="4612" spans="1:1">
      <c r="A4612" s="1879"/>
    </row>
    <row r="4613" spans="1:1">
      <c r="A4613" s="1879"/>
    </row>
    <row r="4614" spans="1:1">
      <c r="A4614" s="1879"/>
    </row>
    <row r="4615" spans="1:1">
      <c r="A4615" s="1879"/>
    </row>
    <row r="4616" spans="1:1">
      <c r="A4616" s="1879"/>
    </row>
    <row r="4617" spans="1:1">
      <c r="A4617" s="1879"/>
    </row>
    <row r="4618" spans="1:1">
      <c r="A4618" s="1879"/>
    </row>
    <row r="4619" spans="1:1">
      <c r="A4619" s="1879"/>
    </row>
    <row r="4620" spans="1:1">
      <c r="A4620" s="1879"/>
    </row>
    <row r="4621" spans="1:1">
      <c r="A4621" s="1879"/>
    </row>
    <row r="4622" spans="1:1">
      <c r="A4622" s="1879"/>
    </row>
    <row r="4623" spans="1:1">
      <c r="A4623" s="1879"/>
    </row>
    <row r="4624" spans="1:1">
      <c r="A4624" s="1879"/>
    </row>
    <row r="4625" spans="1:1">
      <c r="A4625" s="1879"/>
    </row>
    <row r="4626" spans="1:1">
      <c r="A4626" s="1879"/>
    </row>
    <row r="4627" spans="1:1">
      <c r="A4627" s="1879"/>
    </row>
    <row r="4628" spans="1:1">
      <c r="A4628" s="1879"/>
    </row>
    <row r="4629" spans="1:1">
      <c r="A4629" s="1879"/>
    </row>
    <row r="4630" spans="1:1">
      <c r="A4630" s="1879"/>
    </row>
    <row r="4631" spans="1:1">
      <c r="A4631" s="1879"/>
    </row>
    <row r="4632" spans="1:1">
      <c r="A4632" s="1879"/>
    </row>
    <row r="4633" spans="1:1">
      <c r="A4633" s="1879"/>
    </row>
    <row r="4634" spans="1:1">
      <c r="A4634" s="1879"/>
    </row>
    <row r="4635" spans="1:1">
      <c r="A4635" s="1879"/>
    </row>
    <row r="4636" spans="1:1">
      <c r="A4636" s="1879"/>
    </row>
    <row r="4637" spans="1:1">
      <c r="A4637" s="1879"/>
    </row>
    <row r="4638" spans="1:1">
      <c r="A4638" s="1879"/>
    </row>
    <row r="4639" spans="1:1">
      <c r="A4639" s="1879"/>
    </row>
    <row r="4640" spans="1:1">
      <c r="A4640" s="1879"/>
    </row>
    <row r="4641" spans="1:1">
      <c r="A4641" s="1879"/>
    </row>
    <row r="4642" spans="1:1">
      <c r="A4642" s="1879"/>
    </row>
    <row r="4643" spans="1:1">
      <c r="A4643" s="1879"/>
    </row>
    <row r="4644" spans="1:1">
      <c r="A4644" s="1879"/>
    </row>
    <row r="4645" spans="1:1">
      <c r="A4645" s="1879"/>
    </row>
    <row r="4646" spans="1:1">
      <c r="A4646" s="1879"/>
    </row>
    <row r="4647" spans="1:1">
      <c r="A4647" s="1879"/>
    </row>
    <row r="4648" spans="1:1">
      <c r="A4648" s="1879"/>
    </row>
    <row r="4649" spans="1:1">
      <c r="A4649" s="1879"/>
    </row>
    <row r="4650" spans="1:1">
      <c r="A4650" s="1879"/>
    </row>
    <row r="4651" spans="1:1">
      <c r="A4651" s="1879"/>
    </row>
    <row r="4652" spans="1:1">
      <c r="A4652" s="1879"/>
    </row>
    <row r="4653" spans="1:1">
      <c r="A4653" s="1879"/>
    </row>
    <row r="4654" spans="1:1">
      <c r="A4654" s="1879"/>
    </row>
    <row r="4655" spans="1:1">
      <c r="A4655" s="1879"/>
    </row>
    <row r="4656" spans="1:1">
      <c r="A4656" s="1879"/>
    </row>
    <row r="4657" spans="1:1">
      <c r="A4657" s="1879"/>
    </row>
    <row r="4658" spans="1:1">
      <c r="A4658" s="1879"/>
    </row>
    <row r="4659" spans="1:1">
      <c r="A4659" s="1879"/>
    </row>
    <row r="4660" spans="1:1">
      <c r="A4660" s="1879"/>
    </row>
    <row r="4661" spans="1:1">
      <c r="A4661" s="1879"/>
    </row>
    <row r="4662" spans="1:1">
      <c r="A4662" s="1879"/>
    </row>
    <row r="4663" spans="1:1">
      <c r="A4663" s="1879"/>
    </row>
    <row r="4664" spans="1:1">
      <c r="A4664" s="1879"/>
    </row>
    <row r="4665" spans="1:1">
      <c r="A4665" s="1879"/>
    </row>
    <row r="4666" spans="1:1">
      <c r="A4666" s="1879"/>
    </row>
    <row r="4667" spans="1:1">
      <c r="A4667" s="1879"/>
    </row>
    <row r="4668" spans="1:1">
      <c r="A4668" s="1879"/>
    </row>
    <row r="4669" spans="1:1">
      <c r="A4669" s="1879"/>
    </row>
    <row r="4670" spans="1:1">
      <c r="A4670" s="1879"/>
    </row>
    <row r="4671" spans="1:1">
      <c r="A4671" s="1879"/>
    </row>
    <row r="4672" spans="1:1">
      <c r="A4672" s="1879"/>
    </row>
    <row r="4673" spans="1:1">
      <c r="A4673" s="1879"/>
    </row>
    <row r="4674" spans="1:1">
      <c r="A4674" s="1879"/>
    </row>
    <row r="4675" spans="1:1">
      <c r="A4675" s="1879"/>
    </row>
    <row r="4676" spans="1:1">
      <c r="A4676" s="1879"/>
    </row>
    <row r="4677" spans="1:1">
      <c r="A4677" s="1879"/>
    </row>
    <row r="4678" spans="1:1">
      <c r="A4678" s="1879"/>
    </row>
    <row r="4679" spans="1:1">
      <c r="A4679" s="1879"/>
    </row>
    <row r="4680" spans="1:1">
      <c r="A4680" s="1879"/>
    </row>
    <row r="4681" spans="1:1">
      <c r="A4681" s="1879"/>
    </row>
    <row r="4682" spans="1:1">
      <c r="A4682" s="1879"/>
    </row>
    <row r="4683" spans="1:1">
      <c r="A4683" s="1879"/>
    </row>
    <row r="4684" spans="1:1">
      <c r="A4684" s="1879"/>
    </row>
    <row r="4685" spans="1:1">
      <c r="A4685" s="1879"/>
    </row>
    <row r="4686" spans="1:1">
      <c r="A4686" s="1879"/>
    </row>
    <row r="4687" spans="1:1">
      <c r="A4687" s="1879"/>
    </row>
    <row r="4688" spans="1:1">
      <c r="A4688" s="1879"/>
    </row>
    <row r="4689" spans="1:1">
      <c r="A4689" s="1879"/>
    </row>
    <row r="4690" spans="1:1">
      <c r="A4690" s="1879"/>
    </row>
    <row r="4691" spans="1:1">
      <c r="A4691" s="1879"/>
    </row>
    <row r="4692" spans="1:1">
      <c r="A4692" s="1879"/>
    </row>
    <row r="4693" spans="1:1">
      <c r="A4693" s="1879"/>
    </row>
    <row r="4694" spans="1:1">
      <c r="A4694" s="1879"/>
    </row>
    <row r="4695" spans="1:1">
      <c r="A4695" s="1879"/>
    </row>
    <row r="4696" spans="1:1">
      <c r="A4696" s="1879"/>
    </row>
    <row r="4697" spans="1:1">
      <c r="A4697" s="1879"/>
    </row>
    <row r="4698" spans="1:1">
      <c r="A4698" s="1879"/>
    </row>
    <row r="4699" spans="1:1">
      <c r="A4699" s="1879"/>
    </row>
    <row r="4700" spans="1:1">
      <c r="A4700" s="1879"/>
    </row>
    <row r="4701" spans="1:1">
      <c r="A4701" s="1879"/>
    </row>
    <row r="4702" spans="1:1">
      <c r="A4702" s="1879"/>
    </row>
    <row r="4703" spans="1:1">
      <c r="A4703" s="1879"/>
    </row>
    <row r="4704" spans="1:1">
      <c r="A4704" s="1879"/>
    </row>
    <row r="4705" spans="1:1">
      <c r="A4705" s="1879"/>
    </row>
    <row r="4706" spans="1:1">
      <c r="A4706" s="1879"/>
    </row>
    <row r="4707" spans="1:1">
      <c r="A4707" s="1879"/>
    </row>
    <row r="4708" spans="1:1">
      <c r="A4708" s="1879"/>
    </row>
    <row r="4709" spans="1:1">
      <c r="A4709" s="1879"/>
    </row>
    <row r="4710" spans="1:1">
      <c r="A4710" s="1879"/>
    </row>
    <row r="4711" spans="1:1">
      <c r="A4711" s="1879"/>
    </row>
    <row r="4712" spans="1:1">
      <c r="A4712" s="1879"/>
    </row>
    <row r="4713" spans="1:1">
      <c r="A4713" s="1879"/>
    </row>
    <row r="4714" spans="1:1">
      <c r="A4714" s="1879"/>
    </row>
    <row r="4715" spans="1:1">
      <c r="A4715" s="1879"/>
    </row>
    <row r="4716" spans="1:1">
      <c r="A4716" s="1879"/>
    </row>
    <row r="4717" spans="1:1">
      <c r="A4717" s="1879"/>
    </row>
    <row r="4718" spans="1:1">
      <c r="A4718" s="1879"/>
    </row>
    <row r="4719" spans="1:1">
      <c r="A4719" s="1879"/>
    </row>
    <row r="4720" spans="1:1">
      <c r="A4720" s="1879"/>
    </row>
    <row r="4721" spans="1:1">
      <c r="A4721" s="1879"/>
    </row>
    <row r="4722" spans="1:1">
      <c r="A4722" s="1879"/>
    </row>
    <row r="4723" spans="1:1">
      <c r="A4723" s="1879"/>
    </row>
    <row r="4724" spans="1:1">
      <c r="A4724" s="1879"/>
    </row>
    <row r="4725" spans="1:1">
      <c r="A4725" s="1879"/>
    </row>
    <row r="4726" spans="1:1">
      <c r="A4726" s="1879"/>
    </row>
    <row r="4727" spans="1:1">
      <c r="A4727" s="1879"/>
    </row>
    <row r="4728" spans="1:1">
      <c r="A4728" s="1879"/>
    </row>
    <row r="4729" spans="1:1">
      <c r="A4729" s="1879"/>
    </row>
    <row r="4730" spans="1:1">
      <c r="A4730" s="1879"/>
    </row>
    <row r="4731" spans="1:1">
      <c r="A4731" s="1879"/>
    </row>
    <row r="4732" spans="1:1">
      <c r="A4732" s="1879"/>
    </row>
    <row r="4733" spans="1:1">
      <c r="A4733" s="1879"/>
    </row>
    <row r="4734" spans="1:1">
      <c r="A4734" s="1879"/>
    </row>
    <row r="4735" spans="1:1">
      <c r="A4735" s="1879"/>
    </row>
    <row r="4736" spans="1:1">
      <c r="A4736" s="1879"/>
    </row>
    <row r="4737" spans="1:1">
      <c r="A4737" s="1879"/>
    </row>
    <row r="4738" spans="1:1">
      <c r="A4738" s="1879"/>
    </row>
    <row r="4739" spans="1:1">
      <c r="A4739" s="1879"/>
    </row>
    <row r="4740" spans="1:1">
      <c r="A4740" s="1879"/>
    </row>
    <row r="4741" spans="1:1">
      <c r="A4741" s="1879"/>
    </row>
    <row r="4742" spans="1:1">
      <c r="A4742" s="1879"/>
    </row>
    <row r="4743" spans="1:1">
      <c r="A4743" s="1879"/>
    </row>
    <row r="4744" spans="1:1">
      <c r="A4744" s="1879"/>
    </row>
    <row r="4745" spans="1:1">
      <c r="A4745" s="1879"/>
    </row>
    <row r="4746" spans="1:1">
      <c r="A4746" s="1879"/>
    </row>
    <row r="4747" spans="1:1">
      <c r="A4747" s="1879"/>
    </row>
    <row r="4748" spans="1:1">
      <c r="A4748" s="1879"/>
    </row>
    <row r="4749" spans="1:1">
      <c r="A4749" s="1879"/>
    </row>
    <row r="4750" spans="1:1">
      <c r="A4750" s="1879"/>
    </row>
    <row r="4751" spans="1:1">
      <c r="A4751" s="1879"/>
    </row>
    <row r="4752" spans="1:1">
      <c r="A4752" s="1879"/>
    </row>
    <row r="4753" spans="1:1">
      <c r="A4753" s="1879"/>
    </row>
    <row r="4754" spans="1:1">
      <c r="A4754" s="1879"/>
    </row>
    <row r="4755" spans="1:1">
      <c r="A4755" s="1879"/>
    </row>
    <row r="4756" spans="1:1">
      <c r="A4756" s="1879"/>
    </row>
    <row r="4757" spans="1:1">
      <c r="A4757" s="1879"/>
    </row>
    <row r="4758" spans="1:1">
      <c r="A4758" s="1879"/>
    </row>
    <row r="4759" spans="1:1">
      <c r="A4759" s="1879"/>
    </row>
    <row r="4760" spans="1:1">
      <c r="A4760" s="1879"/>
    </row>
    <row r="4761" spans="1:1">
      <c r="A4761" s="1879"/>
    </row>
    <row r="4762" spans="1:1">
      <c r="A4762" s="1879"/>
    </row>
    <row r="4763" spans="1:1">
      <c r="A4763" s="1879"/>
    </row>
    <row r="4764" spans="1:1">
      <c r="A4764" s="1879"/>
    </row>
    <row r="4765" spans="1:1">
      <c r="A4765" s="1879"/>
    </row>
    <row r="4766" spans="1:1">
      <c r="A4766" s="1879"/>
    </row>
    <row r="4767" spans="1:1">
      <c r="A4767" s="1879"/>
    </row>
    <row r="4768" spans="1:1">
      <c r="A4768" s="1879"/>
    </row>
    <row r="4769" spans="1:1">
      <c r="A4769" s="1879"/>
    </row>
    <row r="4770" spans="1:1">
      <c r="A4770" s="1879"/>
    </row>
    <row r="4771" spans="1:1">
      <c r="A4771" s="1879"/>
    </row>
    <row r="4772" spans="1:1">
      <c r="A4772" s="1879"/>
    </row>
    <row r="4773" spans="1:1">
      <c r="A4773" s="1879"/>
    </row>
    <row r="4774" spans="1:1">
      <c r="A4774" s="1879"/>
    </row>
    <row r="4775" spans="1:1">
      <c r="A4775" s="1879"/>
    </row>
    <row r="4776" spans="1:1">
      <c r="A4776" s="1879"/>
    </row>
    <row r="4777" spans="1:1">
      <c r="A4777" s="1879"/>
    </row>
    <row r="4778" spans="1:1">
      <c r="A4778" s="1879"/>
    </row>
    <row r="4779" spans="1:1">
      <c r="A4779" s="1879"/>
    </row>
    <row r="4780" spans="1:1">
      <c r="A4780" s="1879"/>
    </row>
    <row r="4781" spans="1:1">
      <c r="A4781" s="1879"/>
    </row>
    <row r="4782" spans="1:1">
      <c r="A4782" s="1879"/>
    </row>
    <row r="4783" spans="1:1">
      <c r="A4783" s="1879"/>
    </row>
    <row r="4784" spans="1:1">
      <c r="A4784" s="1879"/>
    </row>
    <row r="4785" spans="1:1">
      <c r="A4785" s="1879"/>
    </row>
    <row r="4786" spans="1:1">
      <c r="A4786" s="1879"/>
    </row>
    <row r="4787" spans="1:1">
      <c r="A4787" s="1879"/>
    </row>
    <row r="4788" spans="1:1">
      <c r="A4788" s="1879"/>
    </row>
    <row r="4789" spans="1:1">
      <c r="A4789" s="1879"/>
    </row>
    <row r="4790" spans="1:1">
      <c r="A4790" s="1879"/>
    </row>
    <row r="4791" spans="1:1">
      <c r="A4791" s="1879"/>
    </row>
    <row r="4792" spans="1:1">
      <c r="A4792" s="1879"/>
    </row>
    <row r="4793" spans="1:1">
      <c r="A4793" s="1879"/>
    </row>
    <row r="4794" spans="1:1">
      <c r="A4794" s="1879"/>
    </row>
    <row r="4795" spans="1:1">
      <c r="A4795" s="1879"/>
    </row>
    <row r="4796" spans="1:1">
      <c r="A4796" s="1879"/>
    </row>
    <row r="4797" spans="1:1">
      <c r="A4797" s="1879"/>
    </row>
    <row r="4798" spans="1:1">
      <c r="A4798" s="1879"/>
    </row>
    <row r="4799" spans="1:1">
      <c r="A4799" s="1879"/>
    </row>
    <row r="4800" spans="1:1">
      <c r="A4800" s="1879"/>
    </row>
    <row r="4801" spans="1:1">
      <c r="A4801" s="1879"/>
    </row>
    <row r="4802" spans="1:1">
      <c r="A4802" s="1879"/>
    </row>
    <row r="4803" spans="1:1">
      <c r="A4803" s="1879"/>
    </row>
    <row r="4804" spans="1:1">
      <c r="A4804" s="1879"/>
    </row>
    <row r="4805" spans="1:1">
      <c r="A4805" s="1879"/>
    </row>
    <row r="4806" spans="1:1">
      <c r="A4806" s="1879"/>
    </row>
    <row r="4807" spans="1:1">
      <c r="A4807" s="1879"/>
    </row>
    <row r="4808" spans="1:1">
      <c r="A4808" s="1879"/>
    </row>
    <row r="4809" spans="1:1">
      <c r="A4809" s="1879"/>
    </row>
    <row r="4810" spans="1:1">
      <c r="A4810" s="1879"/>
    </row>
    <row r="4811" spans="1:1">
      <c r="A4811" s="1879"/>
    </row>
    <row r="4812" spans="1:1">
      <c r="A4812" s="1879"/>
    </row>
    <row r="4813" spans="1:1">
      <c r="A4813" s="1879"/>
    </row>
    <row r="4814" spans="1:1">
      <c r="A4814" s="1879"/>
    </row>
    <row r="4815" spans="1:1">
      <c r="A4815" s="1879"/>
    </row>
    <row r="4816" spans="1:1">
      <c r="A4816" s="1879"/>
    </row>
    <row r="4817" spans="1:1">
      <c r="A4817" s="1879"/>
    </row>
    <row r="4818" spans="1:1">
      <c r="A4818" s="1879"/>
    </row>
    <row r="4819" spans="1:1">
      <c r="A4819" s="1879"/>
    </row>
    <row r="4820" spans="1:1">
      <c r="A4820" s="1879"/>
    </row>
    <row r="4821" spans="1:1">
      <c r="A4821" s="1879"/>
    </row>
    <row r="4822" spans="1:1">
      <c r="A4822" s="1879"/>
    </row>
    <row r="4823" spans="1:1">
      <c r="A4823" s="1879"/>
    </row>
    <row r="4824" spans="1:1">
      <c r="A4824" s="1879"/>
    </row>
    <row r="4825" spans="1:1">
      <c r="A4825" s="1879"/>
    </row>
    <row r="4826" spans="1:1">
      <c r="A4826" s="1879"/>
    </row>
    <row r="4827" spans="1:1">
      <c r="A4827" s="1879"/>
    </row>
    <row r="4828" spans="1:1">
      <c r="A4828" s="1879"/>
    </row>
    <row r="4829" spans="1:1">
      <c r="A4829" s="1879"/>
    </row>
    <row r="4830" spans="1:1">
      <c r="A4830" s="1879"/>
    </row>
    <row r="4831" spans="1:1">
      <c r="A4831" s="1879"/>
    </row>
    <row r="4832" spans="1:1">
      <c r="A4832" s="1879"/>
    </row>
    <row r="4833" spans="1:1">
      <c r="A4833" s="1879"/>
    </row>
    <row r="4834" spans="1:1">
      <c r="A4834" s="1879"/>
    </row>
    <row r="4835" spans="1:1">
      <c r="A4835" s="1879"/>
    </row>
    <row r="4836" spans="1:1">
      <c r="A4836" s="1879"/>
    </row>
    <row r="4837" spans="1:1">
      <c r="A4837" s="1879"/>
    </row>
    <row r="4838" spans="1:1">
      <c r="A4838" s="1879"/>
    </row>
    <row r="4839" spans="1:1">
      <c r="A4839" s="1879"/>
    </row>
    <row r="4840" spans="1:1">
      <c r="A4840" s="1879"/>
    </row>
    <row r="4841" spans="1:1">
      <c r="A4841" s="1879"/>
    </row>
    <row r="4842" spans="1:1">
      <c r="A4842" s="1879"/>
    </row>
    <row r="4843" spans="1:1">
      <c r="A4843" s="1879"/>
    </row>
    <row r="4844" spans="1:1">
      <c r="A4844" s="1879"/>
    </row>
    <row r="4845" spans="1:1">
      <c r="A4845" s="1879"/>
    </row>
    <row r="4846" spans="1:1">
      <c r="A4846" s="1879"/>
    </row>
    <row r="4847" spans="1:1">
      <c r="A4847" s="1879"/>
    </row>
    <row r="4848" spans="1:1">
      <c r="A4848" s="1879"/>
    </row>
    <row r="4849" spans="1:1">
      <c r="A4849" s="1879"/>
    </row>
    <row r="4850" spans="1:1">
      <c r="A4850" s="1879"/>
    </row>
    <row r="4851" spans="1:1">
      <c r="A4851" s="1879"/>
    </row>
    <row r="4852" spans="1:1">
      <c r="A4852" s="1879"/>
    </row>
    <row r="4853" spans="1:1">
      <c r="A4853" s="1879"/>
    </row>
    <row r="4854" spans="1:1">
      <c r="A4854" s="1879"/>
    </row>
    <row r="4855" spans="1:1">
      <c r="A4855" s="1879"/>
    </row>
    <row r="4856" spans="1:1">
      <c r="A4856" s="1879"/>
    </row>
    <row r="4857" spans="1:1">
      <c r="A4857" s="1879"/>
    </row>
    <row r="4858" spans="1:1">
      <c r="A4858" s="1879"/>
    </row>
    <row r="4859" spans="1:1">
      <c r="A4859" s="1879"/>
    </row>
    <row r="4860" spans="1:1">
      <c r="A4860" s="1879"/>
    </row>
    <row r="4861" spans="1:1">
      <c r="A4861" s="1879"/>
    </row>
    <row r="4862" spans="1:1">
      <c r="A4862" s="1879"/>
    </row>
    <row r="4863" spans="1:1">
      <c r="A4863" s="1879"/>
    </row>
    <row r="4864" spans="1:1">
      <c r="A4864" s="1879"/>
    </row>
    <row r="4865" spans="1:1">
      <c r="A4865" s="1879"/>
    </row>
    <row r="4866" spans="1:1">
      <c r="A4866" s="1879"/>
    </row>
    <row r="4867" spans="1:1">
      <c r="A4867" s="1879"/>
    </row>
    <row r="4868" spans="1:1">
      <c r="A4868" s="1879"/>
    </row>
    <row r="4869" spans="1:1">
      <c r="A4869" s="1879"/>
    </row>
    <row r="4870" spans="1:1">
      <c r="A4870" s="1879"/>
    </row>
    <row r="4871" spans="1:1">
      <c r="A4871" s="1879"/>
    </row>
    <row r="4872" spans="1:1">
      <c r="A4872" s="1879"/>
    </row>
    <row r="4873" spans="1:1">
      <c r="A4873" s="1879"/>
    </row>
    <row r="4874" spans="1:1">
      <c r="A4874" s="1879"/>
    </row>
    <row r="4875" spans="1:1">
      <c r="A4875" s="1879"/>
    </row>
    <row r="4876" spans="1:1">
      <c r="A4876" s="1879"/>
    </row>
    <row r="4877" spans="1:1">
      <c r="A4877" s="1879"/>
    </row>
    <row r="4878" spans="1:1">
      <c r="A4878" s="1879"/>
    </row>
    <row r="4879" spans="1:1">
      <c r="A4879" s="1879"/>
    </row>
    <row r="4880" spans="1:1">
      <c r="A4880" s="1879"/>
    </row>
    <row r="4881" spans="1:1">
      <c r="A4881" s="1879"/>
    </row>
    <row r="4882" spans="1:1">
      <c r="A4882" s="1879"/>
    </row>
    <row r="4883" spans="1:1">
      <c r="A4883" s="1879"/>
    </row>
    <row r="4884" spans="1:1">
      <c r="A4884" s="1879"/>
    </row>
    <row r="4885" spans="1:1">
      <c r="A4885" s="1879"/>
    </row>
    <row r="4886" spans="1:1">
      <c r="A4886" s="1879"/>
    </row>
    <row r="4887" spans="1:1">
      <c r="A4887" s="1879"/>
    </row>
    <row r="4888" spans="1:1">
      <c r="A4888" s="1879"/>
    </row>
    <row r="4889" spans="1:1">
      <c r="A4889" s="1879"/>
    </row>
    <row r="4890" spans="1:1">
      <c r="A4890" s="1879"/>
    </row>
    <row r="4891" spans="1:1">
      <c r="A4891" s="1879"/>
    </row>
    <row r="4892" spans="1:1">
      <c r="A4892" s="1879"/>
    </row>
    <row r="4893" spans="1:1">
      <c r="A4893" s="1879"/>
    </row>
    <row r="4894" spans="1:1">
      <c r="A4894" s="1879"/>
    </row>
    <row r="4895" spans="1:1">
      <c r="A4895" s="1879"/>
    </row>
    <row r="4896" spans="1:1">
      <c r="A4896" s="1879"/>
    </row>
    <row r="4897" spans="1:1">
      <c r="A4897" s="1879"/>
    </row>
    <row r="4898" spans="1:1">
      <c r="A4898" s="1879"/>
    </row>
    <row r="4899" spans="1:1">
      <c r="A4899" s="1879"/>
    </row>
    <row r="4900" spans="1:1">
      <c r="A4900" s="1879"/>
    </row>
    <row r="4901" spans="1:1">
      <c r="A4901" s="1879"/>
    </row>
    <row r="4902" spans="1:1">
      <c r="A4902" s="1879"/>
    </row>
    <row r="4903" spans="1:1">
      <c r="A4903" s="1879"/>
    </row>
    <row r="4904" spans="1:1">
      <c r="A4904" s="1879"/>
    </row>
    <row r="4905" spans="1:1">
      <c r="A4905" s="1879"/>
    </row>
    <row r="4906" spans="1:1">
      <c r="A4906" s="1879"/>
    </row>
    <row r="4907" spans="1:1">
      <c r="A4907" s="1879"/>
    </row>
    <row r="4908" spans="1:1">
      <c r="A4908" s="1879"/>
    </row>
    <row r="4909" spans="1:1">
      <c r="A4909" s="1879"/>
    </row>
    <row r="4910" spans="1:1">
      <c r="A4910" s="1879"/>
    </row>
    <row r="4911" spans="1:1">
      <c r="A4911" s="1879"/>
    </row>
    <row r="4912" spans="1:1">
      <c r="A4912" s="1879"/>
    </row>
    <row r="4913" spans="1:1">
      <c r="A4913" s="1879"/>
    </row>
    <row r="4914" spans="1:1">
      <c r="A4914" s="1879"/>
    </row>
    <row r="4915" spans="1:1">
      <c r="A4915" s="1879"/>
    </row>
    <row r="4916" spans="1:1">
      <c r="A4916" s="1879"/>
    </row>
    <row r="4917" spans="1:1">
      <c r="A4917" s="1879"/>
    </row>
    <row r="4918" spans="1:1">
      <c r="A4918" s="1879"/>
    </row>
    <row r="4919" spans="1:1">
      <c r="A4919" s="1879"/>
    </row>
    <row r="4920" spans="1:1">
      <c r="A4920" s="1879"/>
    </row>
    <row r="4921" spans="1:1">
      <c r="A4921" s="1879"/>
    </row>
    <row r="4922" spans="1:1">
      <c r="A4922" s="1879"/>
    </row>
    <row r="4923" spans="1:1">
      <c r="A4923" s="1879"/>
    </row>
    <row r="4924" spans="1:1">
      <c r="A4924" s="1879"/>
    </row>
    <row r="4925" spans="1:1">
      <c r="A4925" s="1879"/>
    </row>
    <row r="4926" spans="1:1">
      <c r="A4926" s="1879"/>
    </row>
    <row r="4927" spans="1:1">
      <c r="A4927" s="1879"/>
    </row>
    <row r="4928" spans="1:1">
      <c r="A4928" s="1879"/>
    </row>
    <row r="4929" spans="1:1">
      <c r="A4929" s="1879"/>
    </row>
    <row r="4930" spans="1:1">
      <c r="A4930" s="1879"/>
    </row>
    <row r="4931" spans="1:1">
      <c r="A4931" s="1879"/>
    </row>
    <row r="4932" spans="1:1">
      <c r="A4932" s="1879"/>
    </row>
    <row r="4933" spans="1:1">
      <c r="A4933" s="1879"/>
    </row>
    <row r="4934" spans="1:1">
      <c r="A4934" s="1879"/>
    </row>
    <row r="4935" spans="1:1">
      <c r="A4935" s="1879"/>
    </row>
    <row r="4936" spans="1:1">
      <c r="A4936" s="1879"/>
    </row>
    <row r="4937" spans="1:1">
      <c r="A4937" s="1879"/>
    </row>
    <row r="4938" spans="1:1">
      <c r="A4938" s="1879"/>
    </row>
    <row r="4939" spans="1:1">
      <c r="A4939" s="1879"/>
    </row>
    <row r="4940" spans="1:1">
      <c r="A4940" s="1879"/>
    </row>
    <row r="4941" spans="1:1">
      <c r="A4941" s="1879"/>
    </row>
    <row r="4942" spans="1:1">
      <c r="A4942" s="1879"/>
    </row>
    <row r="4943" spans="1:1">
      <c r="A4943" s="1879"/>
    </row>
    <row r="4944" spans="1:1">
      <c r="A4944" s="1879"/>
    </row>
    <row r="4945" spans="1:1">
      <c r="A4945" s="1879"/>
    </row>
    <row r="4946" spans="1:1">
      <c r="A4946" s="1879"/>
    </row>
    <row r="4947" spans="1:1">
      <c r="A4947" s="1879"/>
    </row>
    <row r="4948" spans="1:1">
      <c r="A4948" s="1879"/>
    </row>
    <row r="4949" spans="1:1">
      <c r="A4949" s="1879"/>
    </row>
    <row r="4950" spans="1:1">
      <c r="A4950" s="1879"/>
    </row>
    <row r="4951" spans="1:1">
      <c r="A4951" s="1879"/>
    </row>
    <row r="4952" spans="1:1">
      <c r="A4952" s="1879"/>
    </row>
    <row r="4953" spans="1:1">
      <c r="A4953" s="1879"/>
    </row>
    <row r="4954" spans="1:1">
      <c r="A4954" s="1879"/>
    </row>
    <row r="4955" spans="1:1">
      <c r="A4955" s="1879"/>
    </row>
    <row r="4956" spans="1:1">
      <c r="A4956" s="1879"/>
    </row>
    <row r="4957" spans="1:1">
      <c r="A4957" s="1879"/>
    </row>
    <row r="4958" spans="1:1">
      <c r="A4958" s="1879"/>
    </row>
    <row r="4959" spans="1:1">
      <c r="A4959" s="1879"/>
    </row>
    <row r="4960" spans="1:1">
      <c r="A4960" s="1879"/>
    </row>
    <row r="4961" spans="1:1">
      <c r="A4961" s="1879"/>
    </row>
    <row r="4962" spans="1:1">
      <c r="A4962" s="1879"/>
    </row>
    <row r="4963" spans="1:1">
      <c r="A4963" s="1879"/>
    </row>
    <row r="4964" spans="1:1">
      <c r="A4964" s="1879"/>
    </row>
    <row r="4965" spans="1:1">
      <c r="A4965" s="1879"/>
    </row>
    <row r="4966" spans="1:1">
      <c r="A4966" s="1879"/>
    </row>
    <row r="4967" spans="1:1">
      <c r="A4967" s="1879"/>
    </row>
    <row r="4968" spans="1:1">
      <c r="A4968" s="1879"/>
    </row>
    <row r="4969" spans="1:1">
      <c r="A4969" s="1879"/>
    </row>
    <row r="4970" spans="1:1">
      <c r="A4970" s="1879"/>
    </row>
    <row r="4971" spans="1:1">
      <c r="A4971" s="1879"/>
    </row>
    <row r="4972" spans="1:1">
      <c r="A4972" s="1879"/>
    </row>
    <row r="4973" spans="1:1">
      <c r="A4973" s="1879"/>
    </row>
    <row r="4974" spans="1:1">
      <c r="A4974" s="1879"/>
    </row>
    <row r="4975" spans="1:1">
      <c r="A4975" s="1879"/>
    </row>
    <row r="4976" spans="1:1">
      <c r="A4976" s="1879"/>
    </row>
    <row r="4977" spans="1:1">
      <c r="A4977" s="1879"/>
    </row>
    <row r="4978" spans="1:1">
      <c r="A4978" s="1879"/>
    </row>
    <row r="4979" spans="1:1">
      <c r="A4979" s="1879"/>
    </row>
    <row r="4980" spans="1:1">
      <c r="A4980" s="1879"/>
    </row>
    <row r="4981" spans="1:1">
      <c r="A4981" s="1879"/>
    </row>
    <row r="4982" spans="1:1">
      <c r="A4982" s="1879"/>
    </row>
    <row r="4983" spans="1:1">
      <c r="A4983" s="1879"/>
    </row>
    <row r="4984" spans="1:1">
      <c r="A4984" s="1879"/>
    </row>
    <row r="4985" spans="1:1">
      <c r="A4985" s="1879"/>
    </row>
    <row r="4986" spans="1:1">
      <c r="A4986" s="1879"/>
    </row>
    <row r="4987" spans="1:1">
      <c r="A4987" s="1879"/>
    </row>
    <row r="4988" spans="1:1">
      <c r="A4988" s="1879"/>
    </row>
    <row r="4989" spans="1:1">
      <c r="A4989" s="1879"/>
    </row>
    <row r="4990" spans="1:1">
      <c r="A4990" s="1879"/>
    </row>
    <row r="4991" spans="1:1">
      <c r="A4991" s="1879"/>
    </row>
    <row r="4992" spans="1:1">
      <c r="A4992" s="1879"/>
    </row>
    <row r="4993" spans="1:1">
      <c r="A4993" s="1879"/>
    </row>
    <row r="4994" spans="1:1">
      <c r="A4994" s="1879"/>
    </row>
    <row r="4995" spans="1:1">
      <c r="A4995" s="1879"/>
    </row>
    <row r="4996" spans="1:1">
      <c r="A4996" s="1879"/>
    </row>
    <row r="4997" spans="1:1">
      <c r="A4997" s="1879"/>
    </row>
    <row r="4998" spans="1:1">
      <c r="A4998" s="1879"/>
    </row>
    <row r="4999" spans="1:1">
      <c r="A4999" s="1879"/>
    </row>
    <row r="5000" spans="1:1">
      <c r="A5000" s="1879"/>
    </row>
    <row r="5001" spans="1:1">
      <c r="A5001" s="1879"/>
    </row>
    <row r="5002" spans="1:1">
      <c r="A5002" s="1879"/>
    </row>
    <row r="5003" spans="1:1">
      <c r="A5003" s="1879"/>
    </row>
    <row r="5004" spans="1:1">
      <c r="A5004" s="1879"/>
    </row>
    <row r="5005" spans="1:1">
      <c r="A5005" s="1879"/>
    </row>
    <row r="5006" spans="1:1">
      <c r="A5006" s="1879"/>
    </row>
    <row r="5007" spans="1:1">
      <c r="A5007" s="1879"/>
    </row>
    <row r="5008" spans="1:1">
      <c r="A5008" s="1879"/>
    </row>
    <row r="5009" spans="1:1">
      <c r="A5009" s="1879"/>
    </row>
    <row r="5010" spans="1:1">
      <c r="A5010" s="1879"/>
    </row>
    <row r="5011" spans="1:1">
      <c r="A5011" s="1879"/>
    </row>
    <row r="5012" spans="1:1">
      <c r="A5012" s="1879"/>
    </row>
    <row r="5013" spans="1:1">
      <c r="A5013" s="1879"/>
    </row>
    <row r="5014" spans="1:1">
      <c r="A5014" s="1879"/>
    </row>
    <row r="5015" spans="1:1">
      <c r="A5015" s="1879"/>
    </row>
    <row r="5016" spans="1:1">
      <c r="A5016" s="1879"/>
    </row>
    <row r="5017" spans="1:1">
      <c r="A5017" s="1879"/>
    </row>
    <row r="5018" spans="1:1">
      <c r="A5018" s="1879"/>
    </row>
    <row r="5019" spans="1:1">
      <c r="A5019" s="1879"/>
    </row>
    <row r="5020" spans="1:1">
      <c r="A5020" s="1879"/>
    </row>
    <row r="5021" spans="1:1">
      <c r="A5021" s="1879"/>
    </row>
    <row r="5022" spans="1:1">
      <c r="A5022" s="1879"/>
    </row>
    <row r="5023" spans="1:1">
      <c r="A5023" s="1879"/>
    </row>
    <row r="5024" spans="1:1">
      <c r="A5024" s="1879"/>
    </row>
    <row r="5025" spans="1:1">
      <c r="A5025" s="1879"/>
    </row>
    <row r="5026" spans="1:1">
      <c r="A5026" s="1879"/>
    </row>
    <row r="5027" spans="1:1">
      <c r="A5027" s="1879"/>
    </row>
    <row r="5028" spans="1:1">
      <c r="A5028" s="1879"/>
    </row>
    <row r="5029" spans="1:1">
      <c r="A5029" s="1879"/>
    </row>
    <row r="5030" spans="1:1">
      <c r="A5030" s="1879"/>
    </row>
    <row r="5031" spans="1:1">
      <c r="A5031" s="1879"/>
    </row>
    <row r="5032" spans="1:1">
      <c r="A5032" s="1879"/>
    </row>
    <row r="5033" spans="1:1">
      <c r="A5033" s="1879"/>
    </row>
    <row r="5034" spans="1:1">
      <c r="A5034" s="1879"/>
    </row>
    <row r="5035" spans="1:1">
      <c r="A5035" s="1879"/>
    </row>
    <row r="5036" spans="1:1">
      <c r="A5036" s="1879"/>
    </row>
    <row r="5037" spans="1:1">
      <c r="A5037" s="1879"/>
    </row>
    <row r="5038" spans="1:1">
      <c r="A5038" s="1879"/>
    </row>
    <row r="5039" spans="1:1">
      <c r="A5039" s="1879"/>
    </row>
    <row r="5040" spans="1:1">
      <c r="A5040" s="1879"/>
    </row>
    <row r="5041" spans="1:1">
      <c r="A5041" s="1879"/>
    </row>
    <row r="5042" spans="1:1">
      <c r="A5042" s="1879"/>
    </row>
    <row r="5043" spans="1:1">
      <c r="A5043" s="1879"/>
    </row>
    <row r="5044" spans="1:1">
      <c r="A5044" s="1879"/>
    </row>
    <row r="5045" spans="1:1">
      <c r="A5045" s="1879"/>
    </row>
    <row r="5046" spans="1:1">
      <c r="A5046" s="1879"/>
    </row>
    <row r="5047" spans="1:1">
      <c r="A5047" s="1879"/>
    </row>
    <row r="5048" spans="1:1">
      <c r="A5048" s="1879"/>
    </row>
    <row r="5049" spans="1:1">
      <c r="A5049" s="1879"/>
    </row>
    <row r="5050" spans="1:1">
      <c r="A5050" s="1879"/>
    </row>
    <row r="5051" spans="1:1">
      <c r="A5051" s="1879"/>
    </row>
    <row r="5052" spans="1:1">
      <c r="A5052" s="1879"/>
    </row>
    <row r="5053" spans="1:1">
      <c r="A5053" s="1879"/>
    </row>
    <row r="5054" spans="1:1">
      <c r="A5054" s="1879"/>
    </row>
    <row r="5055" spans="1:1">
      <c r="A5055" s="1879"/>
    </row>
    <row r="5056" spans="1:1">
      <c r="A5056" s="1879"/>
    </row>
    <row r="5057" spans="1:1">
      <c r="A5057" s="1879"/>
    </row>
    <row r="5058" spans="1:1">
      <c r="A5058" s="1879"/>
    </row>
    <row r="5059" spans="1:1">
      <c r="A5059" s="1879"/>
    </row>
    <row r="5060" spans="1:1">
      <c r="A5060" s="1879"/>
    </row>
    <row r="5061" spans="1:1">
      <c r="A5061" s="1879"/>
    </row>
    <row r="5062" spans="1:1">
      <c r="A5062" s="1879"/>
    </row>
    <row r="5063" spans="1:1">
      <c r="A5063" s="1879"/>
    </row>
    <row r="5064" spans="1:1">
      <c r="A5064" s="1879"/>
    </row>
    <row r="5065" spans="1:1">
      <c r="A5065" s="1879"/>
    </row>
    <row r="5066" spans="1:1">
      <c r="A5066" s="1879"/>
    </row>
    <row r="5067" spans="1:1">
      <c r="A5067" s="1879"/>
    </row>
    <row r="5068" spans="1:1">
      <c r="A5068" s="1879"/>
    </row>
    <row r="5069" spans="1:1">
      <c r="A5069" s="1879"/>
    </row>
    <row r="5070" spans="1:1">
      <c r="A5070" s="1879"/>
    </row>
    <row r="5071" spans="1:1">
      <c r="A5071" s="1879"/>
    </row>
    <row r="5072" spans="1:1">
      <c r="A5072" s="1879"/>
    </row>
    <row r="5073" spans="1:1">
      <c r="A5073" s="1879"/>
    </row>
    <row r="5074" spans="1:1">
      <c r="A5074" s="1879"/>
    </row>
    <row r="5075" spans="1:1">
      <c r="A5075" s="1879"/>
    </row>
    <row r="5076" spans="1:1">
      <c r="A5076" s="1879"/>
    </row>
    <row r="5077" spans="1:1">
      <c r="A5077" s="1879"/>
    </row>
    <row r="5078" spans="1:1">
      <c r="A5078" s="1879"/>
    </row>
    <row r="5079" spans="1:1">
      <c r="A5079" s="1879"/>
    </row>
    <row r="5080" spans="1:1">
      <c r="A5080" s="1879"/>
    </row>
    <row r="5081" spans="1:1">
      <c r="A5081" s="1879"/>
    </row>
    <row r="5082" spans="1:1">
      <c r="A5082" s="1879"/>
    </row>
    <row r="5083" spans="1:1">
      <c r="A5083" s="1879"/>
    </row>
    <row r="5084" spans="1:1">
      <c r="A5084" s="1879"/>
    </row>
  </sheetData>
  <customSheetViews>
    <customSheetView guid="{700BB901-DE3D-40AF-9E84-3437521A0345}" showPageBreaks="1">
      <selection activeCell="L37" sqref="L37"/>
      <pageMargins left="0.75" right="0.75" top="1" bottom="1" header="0.5" footer="0.5"/>
      <pageSetup scale="82" orientation="landscape" r:id="rId1"/>
      <headerFooter alignWithMargins="0">
        <oddFooter>&amp;LSponsored by:  J. David Spring&amp;C&amp;A&amp;R&amp;P of &amp;N</oddFooter>
      </headerFooter>
    </customSheetView>
    <customSheetView guid="{D30DA162-D620-4A19-970C-1046A6A23ED1}">
      <selection activeCell="L37" sqref="L37"/>
      <pageMargins left="0.75" right="0.75" top="1" bottom="1" header="0.5" footer="0.5"/>
      <pageSetup scale="82" orientation="landscape" r:id="rId2"/>
      <headerFooter alignWithMargins="0">
        <oddFooter>&amp;LSponsored by:  J. David Spring&amp;C&amp;A&amp;R&amp;P of &amp;N</oddFooter>
      </headerFooter>
    </customSheetView>
    <customSheetView guid="{7B208CC4-03EC-49A3-9AEF-BDEAF48D6BE2}" showPageBreaks="1" printArea="1">
      <selection activeCell="L37" sqref="L37"/>
      <pageMargins left="0.75" right="0.75" top="1" bottom="1" header="0.5" footer="0.5"/>
      <pageSetup scale="82" orientation="landscape" r:id="rId3"/>
      <headerFooter alignWithMargins="0">
        <oddFooter>&amp;LSponsored by:  J. David Spring&amp;C&amp;A&amp;R&amp;P of &amp;N</oddFooter>
      </headerFooter>
    </customSheetView>
    <customSheetView guid="{FAFF7267-5C8D-421B-A6E7-C317663504A2}" topLeftCell="A25">
      <selection activeCell="G48" sqref="G48"/>
      <pageMargins left="0.75" right="0.75" top="1" bottom="1" header="0.5" footer="0.5"/>
      <pageSetup scale="82" orientation="landscape" r:id="rId4"/>
      <headerFooter alignWithMargins="0">
        <oddFooter>&amp;LSponsored by:  J. David Spring&amp;C&amp;A&amp;R&amp;P of &amp;N</oddFooter>
      </headerFooter>
    </customSheetView>
    <customSheetView guid="{659C7A86-29AF-4EB2-A484-62929168C99A}">
      <selection activeCell="H31" sqref="H31"/>
      <pageMargins left="0.75" right="0.75" top="1" bottom="1" header="0.5" footer="0.5"/>
      <pageSetup scale="82" orientation="landscape" r:id="rId5"/>
      <headerFooter alignWithMargins="0">
        <oddFooter>&amp;LSponsored by:  J. David Spring&amp;C&amp;A&amp;R&amp;P of &amp;N</oddFooter>
      </headerFooter>
    </customSheetView>
    <customSheetView guid="{DE1D8474-1C81-4DEF-9FC4-4CC6D52CA0A7}">
      <pageMargins left="0.75" right="0.75" top="1" bottom="1" header="0.5" footer="0.5"/>
      <pageSetup scale="82" orientation="landscape" r:id="rId6"/>
      <headerFooter alignWithMargins="0">
        <oddFooter>&amp;LSponsored by:  J. David Spring&amp;C&amp;A&amp;R&amp;P of &amp;N</oddFooter>
      </headerFooter>
    </customSheetView>
  </customSheetViews>
  <mergeCells count="3">
    <mergeCell ref="C9:F9"/>
    <mergeCell ref="H8:J8"/>
    <mergeCell ref="C7:F7"/>
  </mergeCells>
  <phoneticPr fontId="20" type="noConversion"/>
  <pageMargins left="0.75" right="0.75" top="1" bottom="1" header="0.75" footer="0.75"/>
  <pageSetup scale="75" pageOrder="overThenDown" orientation="landscape" r:id="rId7"/>
  <headerFooter alignWithMargins="0">
    <oddFooter>&amp;L&amp;"Times New Roman,Regular"&amp;9Sponsored by:  Michael N. Kelly</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0"/>
  <dimension ref="A1:BP803"/>
  <sheetViews>
    <sheetView workbookViewId="0"/>
  </sheetViews>
  <sheetFormatPr defaultColWidth="9.140625" defaultRowHeight="12.75"/>
  <cols>
    <col min="1" max="1" width="5" style="1047" bestFit="1" customWidth="1"/>
    <col min="2" max="2" width="9.42578125" style="1047" customWidth="1"/>
    <col min="3" max="3" width="1.5703125" style="1047" customWidth="1"/>
    <col min="4" max="4" width="4.5703125" style="1047" bestFit="1" customWidth="1"/>
    <col min="5" max="5" width="1.5703125" style="1047" customWidth="1"/>
    <col min="6" max="6" width="9.7109375" style="1047" bestFit="1" customWidth="1"/>
    <col min="7" max="7" width="1.5703125" style="1047" customWidth="1"/>
    <col min="8" max="8" width="11.7109375" style="1885" bestFit="1" customWidth="1"/>
    <col min="9" max="9" width="1.5703125" style="1047" customWidth="1"/>
    <col min="10" max="10" width="11.7109375" style="1047" bestFit="1" customWidth="1"/>
    <col min="11" max="11" width="1.5703125" style="1047" customWidth="1"/>
    <col min="12" max="12" width="11.7109375" style="1047" bestFit="1" customWidth="1"/>
    <col min="13" max="13" width="1.5703125" style="1047" customWidth="1"/>
    <col min="14" max="14" width="11.7109375" style="1047" bestFit="1" customWidth="1"/>
    <col min="15" max="15" width="1.5703125" style="1047" customWidth="1"/>
    <col min="16" max="16" width="11.7109375" style="1047" bestFit="1" customWidth="1"/>
    <col min="17" max="17" width="1.5703125" style="1047" customWidth="1"/>
    <col min="18" max="18" width="11.7109375" style="1047" bestFit="1" customWidth="1"/>
    <col min="19" max="19" width="1.5703125" style="1047" customWidth="1"/>
    <col min="20" max="20" width="10.5703125" style="1047" bestFit="1" customWidth="1"/>
    <col min="21" max="21" width="1.5703125" style="1047" customWidth="1"/>
    <col min="22" max="22" width="10.5703125" style="1047" bestFit="1" customWidth="1"/>
    <col min="23" max="23" width="1.5703125" style="1047" customWidth="1"/>
    <col min="24" max="24" width="10.5703125" style="1047" bestFit="1" customWidth="1"/>
    <col min="25" max="25" width="1.5703125" style="1047" customWidth="1"/>
    <col min="26" max="26" width="11" style="1047" bestFit="1" customWidth="1"/>
    <col min="27" max="27" width="1.5703125" style="1047" customWidth="1"/>
    <col min="28" max="28" width="17.42578125" style="1047" bestFit="1" customWidth="1"/>
    <col min="29" max="29" width="18.140625" style="1047" bestFit="1" customWidth="1"/>
    <col min="30" max="30" width="5" style="1047" bestFit="1" customWidth="1"/>
    <col min="31" max="31" width="27.5703125" style="1047" bestFit="1" customWidth="1"/>
    <col min="32" max="32" width="1.5703125" style="1047" customWidth="1"/>
    <col min="33" max="33" width="98.140625" style="1047" bestFit="1" customWidth="1"/>
    <col min="34" max="34" width="1.5703125" style="1047" customWidth="1"/>
    <col min="35" max="35" width="11.42578125" style="1047" bestFit="1" customWidth="1"/>
    <col min="36" max="36" width="1.5703125" style="1047" customWidth="1"/>
    <col min="37" max="37" width="18" style="1047" bestFit="1" customWidth="1"/>
    <col min="38" max="38" width="9.140625" style="1047"/>
    <col min="39" max="39" width="12.85546875" style="1047" bestFit="1" customWidth="1"/>
    <col min="40" max="40" width="9.140625" style="1047"/>
    <col min="41" max="41" width="17.42578125" style="1047" bestFit="1" customWidth="1"/>
    <col min="42" max="42" width="9.140625" style="1047"/>
    <col min="43" max="43" width="17.42578125" style="1047" bestFit="1" customWidth="1"/>
    <col min="44" max="44" width="9.140625" style="1047"/>
    <col min="45" max="45" width="17.42578125" style="1047" bestFit="1" customWidth="1"/>
    <col min="46" max="16384" width="9.140625" style="1047"/>
  </cols>
  <sheetData>
    <row r="1" spans="1:68">
      <c r="A1" s="423"/>
      <c r="B1" s="423"/>
      <c r="C1" s="423"/>
      <c r="D1" s="2299" t="s">
        <v>465</v>
      </c>
      <c r="E1" s="2299"/>
      <c r="F1" s="2299"/>
      <c r="G1" s="2299"/>
      <c r="H1" s="2299"/>
      <c r="I1" s="2299"/>
      <c r="J1" s="2299"/>
      <c r="K1" s="2299"/>
      <c r="L1" s="2299"/>
      <c r="M1" s="2299"/>
      <c r="N1" s="2299"/>
      <c r="O1" s="2299"/>
      <c r="P1" s="2299"/>
      <c r="Q1" s="2299"/>
      <c r="R1" s="2299"/>
      <c r="S1" s="2299"/>
      <c r="T1" s="2299"/>
      <c r="U1" s="2299"/>
      <c r="V1" s="2299"/>
      <c r="W1" s="423"/>
      <c r="X1" s="423"/>
      <c r="Y1" s="423"/>
      <c r="Z1" s="758" t="s">
        <v>1699</v>
      </c>
      <c r="AA1" s="423"/>
      <c r="AB1" s="423"/>
      <c r="AC1" s="423"/>
      <c r="AD1" s="423"/>
      <c r="AE1" s="423"/>
      <c r="AF1" s="423"/>
      <c r="AG1" s="423"/>
      <c r="AH1" s="423"/>
      <c r="AI1" s="423"/>
      <c r="AJ1" s="423"/>
      <c r="AK1" s="423"/>
      <c r="AL1" s="423"/>
      <c r="AM1" s="423"/>
      <c r="AN1" s="423"/>
      <c r="AO1" s="423"/>
      <c r="AP1" s="423"/>
      <c r="AQ1" s="423"/>
      <c r="AR1" s="423"/>
      <c r="AS1" s="423"/>
      <c r="AT1" s="366"/>
      <c r="AU1" s="366"/>
      <c r="AV1" s="366"/>
      <c r="AW1" s="366"/>
      <c r="AX1" s="366"/>
      <c r="AY1" s="366"/>
      <c r="AZ1" s="366"/>
      <c r="BA1" s="366"/>
      <c r="BB1" s="366"/>
      <c r="BC1" s="366"/>
      <c r="BD1" s="366"/>
      <c r="BE1" s="366"/>
      <c r="BF1" s="366"/>
      <c r="BG1" s="366"/>
      <c r="BH1" s="366"/>
      <c r="BI1" s="366"/>
      <c r="BJ1" s="366"/>
      <c r="BK1" s="366"/>
      <c r="BL1" s="366"/>
      <c r="BM1" s="366"/>
      <c r="BN1" s="1881"/>
      <c r="BO1" s="1881"/>
      <c r="BP1" s="1881"/>
    </row>
    <row r="2" spans="1:68">
      <c r="A2" s="423"/>
      <c r="B2" s="423"/>
      <c r="C2" s="423"/>
      <c r="D2" s="2299" t="s">
        <v>1407</v>
      </c>
      <c r="E2" s="2299"/>
      <c r="F2" s="2299"/>
      <c r="G2" s="2299"/>
      <c r="H2" s="2299"/>
      <c r="I2" s="2299"/>
      <c r="J2" s="2299"/>
      <c r="K2" s="2299"/>
      <c r="L2" s="2299"/>
      <c r="M2" s="2299"/>
      <c r="N2" s="2299"/>
      <c r="O2" s="2299"/>
      <c r="P2" s="2299"/>
      <c r="Q2" s="2299"/>
      <c r="R2" s="2299"/>
      <c r="S2" s="2299"/>
      <c r="T2" s="2299"/>
      <c r="U2" s="2299"/>
      <c r="V2" s="2299"/>
      <c r="W2" s="423"/>
      <c r="X2" s="423"/>
      <c r="Y2" s="423"/>
      <c r="Z2" s="423"/>
      <c r="AA2" s="423"/>
      <c r="AB2" s="423"/>
      <c r="AC2" s="423"/>
      <c r="AD2" s="423"/>
      <c r="AE2" s="423"/>
      <c r="AF2" s="423"/>
      <c r="AG2" s="423"/>
      <c r="AH2" s="423"/>
      <c r="AI2" s="423"/>
      <c r="AJ2" s="423"/>
      <c r="AK2" s="423"/>
      <c r="AL2" s="423"/>
      <c r="AM2" s="423"/>
      <c r="AN2" s="423"/>
      <c r="AO2" s="423"/>
      <c r="AP2" s="423"/>
      <c r="AQ2" s="423"/>
      <c r="AR2" s="423"/>
      <c r="AS2" s="423"/>
      <c r="AT2" s="366"/>
      <c r="AU2" s="366"/>
      <c r="AV2" s="366"/>
      <c r="AW2" s="366"/>
      <c r="AX2" s="366"/>
      <c r="AY2" s="366"/>
      <c r="AZ2" s="366"/>
      <c r="BA2" s="366"/>
      <c r="BB2" s="366"/>
      <c r="BC2" s="366"/>
      <c r="BD2" s="366"/>
      <c r="BE2" s="366"/>
      <c r="BF2" s="366"/>
      <c r="BG2" s="366"/>
      <c r="BH2" s="366"/>
      <c r="BI2" s="366"/>
      <c r="BJ2" s="366"/>
      <c r="BK2" s="366"/>
      <c r="BL2" s="366"/>
      <c r="BM2" s="366"/>
      <c r="BN2" s="1881"/>
      <c r="BO2" s="1881"/>
      <c r="BP2" s="1881"/>
    </row>
    <row r="3" spans="1:68">
      <c r="A3" s="423"/>
      <c r="B3" s="423"/>
      <c r="C3" s="423"/>
      <c r="D3" s="2299" t="s">
        <v>1732</v>
      </c>
      <c r="E3" s="2299"/>
      <c r="F3" s="2299"/>
      <c r="G3" s="2299"/>
      <c r="H3" s="2299"/>
      <c r="I3" s="2299"/>
      <c r="J3" s="2299"/>
      <c r="K3" s="2299"/>
      <c r="L3" s="2299"/>
      <c r="M3" s="2299"/>
      <c r="N3" s="2299"/>
      <c r="O3" s="2299"/>
      <c r="P3" s="2299"/>
      <c r="Q3" s="2299"/>
      <c r="R3" s="2299"/>
      <c r="S3" s="2299"/>
      <c r="T3" s="2299"/>
      <c r="U3" s="2299"/>
      <c r="V3" s="2299"/>
      <c r="W3" s="423"/>
      <c r="X3" s="423"/>
      <c r="Y3" s="423"/>
      <c r="Z3" s="423"/>
      <c r="AA3" s="423"/>
      <c r="AB3" s="423"/>
      <c r="AC3" s="423"/>
      <c r="AD3" s="423"/>
      <c r="AE3" s="423"/>
      <c r="AF3" s="423"/>
      <c r="AG3" s="423"/>
      <c r="AH3" s="423"/>
      <c r="AI3" s="423"/>
      <c r="AJ3" s="423"/>
      <c r="AK3" s="423"/>
      <c r="AL3" s="423"/>
      <c r="AM3" s="423"/>
      <c r="AN3" s="423"/>
      <c r="AO3" s="423"/>
      <c r="AP3" s="423"/>
      <c r="AQ3" s="423"/>
      <c r="AR3" s="423"/>
      <c r="AS3" s="423"/>
      <c r="AT3" s="366"/>
      <c r="AU3" s="366"/>
      <c r="AV3" s="366"/>
      <c r="AW3" s="366"/>
      <c r="AX3" s="366"/>
      <c r="AY3" s="366"/>
      <c r="AZ3" s="366"/>
      <c r="BA3" s="366"/>
      <c r="BB3" s="366"/>
      <c r="BC3" s="366"/>
      <c r="BD3" s="366"/>
      <c r="BE3" s="366"/>
      <c r="BF3" s="366"/>
      <c r="BG3" s="366"/>
      <c r="BH3" s="366"/>
      <c r="BI3" s="366"/>
      <c r="BJ3" s="366"/>
      <c r="BK3" s="366"/>
      <c r="BL3" s="366"/>
      <c r="BM3" s="366"/>
      <c r="BN3" s="1881"/>
      <c r="BO3" s="1881"/>
      <c r="BP3" s="1881"/>
    </row>
    <row r="4" spans="1:68">
      <c r="A4" s="423"/>
      <c r="B4" s="423"/>
      <c r="C4" s="423"/>
      <c r="D4" s="2299"/>
      <c r="E4" s="2299"/>
      <c r="F4" s="2299"/>
      <c r="G4" s="2299"/>
      <c r="H4" s="2299"/>
      <c r="I4" s="2299"/>
      <c r="J4" s="2299"/>
      <c r="K4" s="2299"/>
      <c r="L4" s="2299"/>
      <c r="M4" s="2299"/>
      <c r="N4" s="2299"/>
      <c r="O4" s="2299"/>
      <c r="P4" s="2299"/>
      <c r="Q4" s="2299"/>
      <c r="R4" s="2299"/>
      <c r="S4" s="2299"/>
      <c r="T4" s="2299"/>
      <c r="U4" s="2299"/>
      <c r="V4" s="2299"/>
      <c r="W4" s="423"/>
      <c r="X4" s="423"/>
      <c r="Y4" s="423"/>
      <c r="Z4" s="423"/>
      <c r="AA4" s="423"/>
      <c r="AB4" s="423"/>
      <c r="AC4" s="423"/>
      <c r="AD4" s="423"/>
      <c r="AE4" s="423"/>
      <c r="AF4" s="423"/>
      <c r="AG4" s="423"/>
      <c r="AH4" s="423"/>
      <c r="AI4" s="423"/>
      <c r="AJ4" s="423"/>
      <c r="AK4" s="423"/>
      <c r="AL4" s="423"/>
      <c r="AM4" s="423"/>
      <c r="AN4" s="423"/>
      <c r="AO4" s="423"/>
      <c r="AP4" s="423"/>
      <c r="AQ4" s="423"/>
      <c r="AR4" s="423"/>
      <c r="AS4" s="423"/>
      <c r="AT4" s="366"/>
      <c r="AU4" s="366"/>
      <c r="AV4" s="366"/>
      <c r="AW4" s="366"/>
      <c r="AX4" s="366"/>
      <c r="AY4" s="366"/>
      <c r="AZ4" s="366"/>
      <c r="BA4" s="366"/>
      <c r="BB4" s="366"/>
      <c r="BC4" s="366"/>
      <c r="BD4" s="366"/>
      <c r="BE4" s="366"/>
      <c r="BF4" s="366"/>
      <c r="BG4" s="366"/>
      <c r="BH4" s="366"/>
      <c r="BI4" s="366"/>
      <c r="BJ4" s="366"/>
      <c r="BK4" s="366"/>
      <c r="BL4" s="366"/>
      <c r="BM4" s="366"/>
      <c r="BN4" s="1881"/>
      <c r="BO4" s="1881"/>
      <c r="BP4" s="1881"/>
    </row>
    <row r="5" spans="1:68">
      <c r="A5" s="423"/>
      <c r="B5" s="423"/>
      <c r="C5" s="423"/>
      <c r="D5" s="423"/>
      <c r="E5" s="423"/>
      <c r="F5" s="423"/>
      <c r="G5" s="423"/>
      <c r="H5" s="618"/>
      <c r="I5" s="423"/>
      <c r="J5" s="618"/>
      <c r="K5" s="423"/>
      <c r="L5" s="618"/>
      <c r="M5" s="423"/>
      <c r="N5" s="618"/>
      <c r="O5" s="423"/>
      <c r="P5" s="618"/>
      <c r="Q5" s="423"/>
      <c r="R5" s="618"/>
      <c r="S5" s="423"/>
      <c r="T5" s="423"/>
      <c r="U5" s="423"/>
      <c r="V5" s="423"/>
      <c r="W5" s="423"/>
      <c r="X5" s="1793" t="s">
        <v>1080</v>
      </c>
      <c r="Y5" s="423"/>
      <c r="Z5" s="423"/>
      <c r="AA5" s="423"/>
      <c r="AB5" s="423"/>
      <c r="AC5" s="423"/>
      <c r="AD5" s="423"/>
      <c r="AE5" s="423"/>
      <c r="AF5" s="423"/>
      <c r="AG5" s="423"/>
      <c r="AH5" s="423"/>
      <c r="AI5" s="423"/>
      <c r="AJ5" s="423"/>
      <c r="AK5" s="423"/>
      <c r="AL5" s="423"/>
      <c r="AM5" s="423"/>
      <c r="AN5" s="423"/>
      <c r="AO5" s="423"/>
      <c r="AP5" s="423"/>
      <c r="AQ5" s="423"/>
      <c r="AR5" s="423"/>
      <c r="AS5" s="423"/>
      <c r="AT5" s="366"/>
      <c r="AU5" s="366"/>
      <c r="AV5" s="366"/>
      <c r="AW5" s="366"/>
      <c r="AX5" s="366"/>
      <c r="AY5" s="366"/>
      <c r="AZ5" s="366"/>
      <c r="BA5" s="366"/>
      <c r="BB5" s="366"/>
      <c r="BC5" s="366"/>
      <c r="BD5" s="366"/>
      <c r="BE5" s="366"/>
      <c r="BF5" s="366"/>
      <c r="BG5" s="366"/>
      <c r="BH5" s="366"/>
      <c r="BI5" s="366"/>
      <c r="BJ5" s="366"/>
      <c r="BK5" s="366"/>
      <c r="BL5" s="366"/>
      <c r="BM5" s="366"/>
      <c r="BN5" s="1881"/>
      <c r="BO5" s="1881"/>
      <c r="BP5" s="1881"/>
    </row>
    <row r="6" spans="1:68">
      <c r="A6" s="423"/>
      <c r="B6" s="423"/>
      <c r="C6" s="423"/>
      <c r="D6" s="1796"/>
      <c r="E6" s="1796"/>
      <c r="F6" s="1796"/>
      <c r="G6" s="1796"/>
      <c r="H6" s="626" t="s">
        <v>581</v>
      </c>
      <c r="I6" s="1796"/>
      <c r="J6" s="626" t="s">
        <v>581</v>
      </c>
      <c r="K6" s="1796"/>
      <c r="L6" s="626" t="s">
        <v>581</v>
      </c>
      <c r="M6" s="1796"/>
      <c r="N6" s="626" t="s">
        <v>581</v>
      </c>
      <c r="O6" s="1796"/>
      <c r="P6" s="626" t="s">
        <v>581</v>
      </c>
      <c r="Q6" s="1796"/>
      <c r="R6" s="626" t="s">
        <v>581</v>
      </c>
      <c r="S6" s="1796"/>
      <c r="T6" s="1793" t="s">
        <v>581</v>
      </c>
      <c r="U6" s="1793"/>
      <c r="V6" s="1793" t="s">
        <v>581</v>
      </c>
      <c r="W6" s="1793"/>
      <c r="X6" s="1793" t="s">
        <v>581</v>
      </c>
      <c r="Y6" s="1796"/>
      <c r="Z6" s="1793" t="s">
        <v>969</v>
      </c>
      <c r="AA6" s="423"/>
      <c r="AB6" s="423"/>
      <c r="AC6" s="423"/>
      <c r="AD6" s="423"/>
      <c r="AE6" s="423"/>
      <c r="AF6" s="423"/>
      <c r="AG6" s="423"/>
      <c r="AH6" s="423"/>
      <c r="AI6" s="423"/>
      <c r="AJ6" s="423"/>
      <c r="AK6" s="423"/>
      <c r="AL6" s="423"/>
      <c r="AM6" s="423"/>
      <c r="AN6" s="423"/>
      <c r="AO6" s="423"/>
      <c r="AP6" s="423"/>
      <c r="AQ6" s="423"/>
      <c r="AR6" s="423"/>
      <c r="AS6" s="423"/>
      <c r="AT6" s="366"/>
      <c r="AU6" s="366"/>
      <c r="AV6" s="366"/>
      <c r="AW6" s="366"/>
      <c r="AX6" s="366"/>
      <c r="AY6" s="366"/>
      <c r="AZ6" s="366"/>
      <c r="BA6" s="366"/>
      <c r="BB6" s="366"/>
      <c r="BC6" s="366"/>
      <c r="BD6" s="366"/>
      <c r="BE6" s="366"/>
      <c r="BF6" s="366"/>
      <c r="BG6" s="366"/>
      <c r="BH6" s="366"/>
      <c r="BI6" s="366"/>
      <c r="BJ6" s="366"/>
      <c r="BK6" s="366"/>
      <c r="BL6" s="366"/>
      <c r="BM6" s="366"/>
      <c r="BN6" s="1881"/>
      <c r="BO6" s="1881"/>
      <c r="BP6" s="1881"/>
    </row>
    <row r="7" spans="1:68">
      <c r="B7" s="423"/>
      <c r="C7" s="423"/>
      <c r="D7" s="1796"/>
      <c r="E7" s="1796"/>
      <c r="F7" s="1796"/>
      <c r="G7" s="1796"/>
      <c r="H7" s="626" t="s">
        <v>970</v>
      </c>
      <c r="I7" s="1796"/>
      <c r="J7" s="626" t="s">
        <v>970</v>
      </c>
      <c r="K7" s="1796"/>
      <c r="L7" s="626" t="s">
        <v>970</v>
      </c>
      <c r="M7" s="1796"/>
      <c r="N7" s="626" t="s">
        <v>970</v>
      </c>
      <c r="O7" s="1796"/>
      <c r="P7" s="626" t="s">
        <v>970</v>
      </c>
      <c r="Q7" s="1796"/>
      <c r="R7" s="626" t="s">
        <v>970</v>
      </c>
      <c r="S7" s="1796"/>
      <c r="T7" s="1793" t="s">
        <v>970</v>
      </c>
      <c r="U7" s="1796"/>
      <c r="V7" s="1793" t="s">
        <v>970</v>
      </c>
      <c r="W7" s="1796"/>
      <c r="X7" s="1793" t="s">
        <v>970</v>
      </c>
      <c r="Y7" s="1796"/>
      <c r="Z7" s="1793" t="s">
        <v>971</v>
      </c>
      <c r="AA7" s="423"/>
      <c r="AB7" s="423"/>
      <c r="AC7" s="423"/>
      <c r="AD7" s="423"/>
      <c r="AE7" s="423"/>
      <c r="AF7" s="423"/>
      <c r="AG7" s="423"/>
      <c r="AH7" s="423"/>
      <c r="AI7" s="423"/>
      <c r="AJ7" s="423"/>
      <c r="AK7" s="423"/>
      <c r="AL7" s="423"/>
      <c r="AM7" s="423"/>
      <c r="AN7" s="423"/>
      <c r="AO7" s="423"/>
      <c r="AP7" s="423"/>
      <c r="AQ7" s="423"/>
      <c r="AR7" s="423"/>
      <c r="AS7" s="423"/>
      <c r="AT7" s="366"/>
      <c r="AU7" s="366"/>
      <c r="AV7" s="366"/>
      <c r="AW7" s="366"/>
      <c r="AX7" s="366"/>
      <c r="AY7" s="366"/>
      <c r="AZ7" s="366"/>
      <c r="BA7" s="366"/>
      <c r="BB7" s="366"/>
      <c r="BC7" s="366"/>
      <c r="BD7" s="366"/>
      <c r="BE7" s="366"/>
      <c r="BF7" s="366"/>
      <c r="BG7" s="366"/>
      <c r="BH7" s="366"/>
      <c r="BI7" s="366"/>
      <c r="BJ7" s="366"/>
      <c r="BK7" s="366"/>
      <c r="BL7" s="366"/>
      <c r="BM7" s="366"/>
      <c r="BN7" s="1881"/>
      <c r="BO7" s="1881"/>
      <c r="BP7" s="1881"/>
    </row>
    <row r="8" spans="1:68">
      <c r="A8" s="1792" t="s">
        <v>272</v>
      </c>
      <c r="B8" s="423"/>
      <c r="C8" s="423"/>
      <c r="D8" s="1796"/>
      <c r="E8" s="1796"/>
      <c r="F8" s="1796"/>
      <c r="G8" s="1796"/>
      <c r="H8" s="626" t="s">
        <v>1090</v>
      </c>
      <c r="I8" s="1796"/>
      <c r="J8" s="626" t="s">
        <v>1090</v>
      </c>
      <c r="K8" s="1796"/>
      <c r="L8" s="626" t="s">
        <v>1090</v>
      </c>
      <c r="M8" s="1796"/>
      <c r="N8" s="626" t="s">
        <v>1090</v>
      </c>
      <c r="O8" s="1796"/>
      <c r="P8" s="626" t="s">
        <v>1090</v>
      </c>
      <c r="Q8" s="1796"/>
      <c r="R8" s="626" t="s">
        <v>1090</v>
      </c>
      <c r="S8" s="1796"/>
      <c r="T8" s="1793" t="s">
        <v>1090</v>
      </c>
      <c r="U8" s="1796"/>
      <c r="V8" s="1793" t="s">
        <v>1090</v>
      </c>
      <c r="W8" s="1796"/>
      <c r="X8" s="1793" t="s">
        <v>1090</v>
      </c>
      <c r="Y8" s="1796"/>
      <c r="Z8" s="1793" t="s">
        <v>1099</v>
      </c>
      <c r="AA8" s="423"/>
      <c r="AB8" s="423"/>
      <c r="AC8" s="423"/>
      <c r="AD8" s="423"/>
      <c r="AE8" s="423"/>
      <c r="AF8" s="423"/>
      <c r="AG8" s="423"/>
      <c r="AH8" s="423"/>
      <c r="AI8" s="423"/>
      <c r="AJ8" s="423"/>
      <c r="AK8" s="423"/>
      <c r="AL8" s="423"/>
      <c r="AM8" s="423"/>
      <c r="AN8" s="423"/>
      <c r="AO8" s="423"/>
      <c r="AP8" s="423"/>
      <c r="AQ8" s="423"/>
      <c r="AR8" s="423"/>
      <c r="AS8" s="423"/>
      <c r="AT8" s="366"/>
      <c r="AU8" s="366"/>
      <c r="AV8" s="366"/>
      <c r="AW8" s="366"/>
      <c r="AX8" s="366"/>
      <c r="AY8" s="366"/>
      <c r="AZ8" s="366"/>
      <c r="BA8" s="366"/>
      <c r="BB8" s="366"/>
      <c r="BC8" s="366"/>
      <c r="BD8" s="366"/>
      <c r="BE8" s="366"/>
      <c r="BF8" s="366"/>
      <c r="BG8" s="366"/>
      <c r="BH8" s="366"/>
      <c r="BI8" s="366"/>
      <c r="BJ8" s="366"/>
      <c r="BK8" s="366"/>
      <c r="BL8" s="366"/>
      <c r="BM8" s="366"/>
      <c r="BN8" s="1881"/>
      <c r="BO8" s="1881"/>
      <c r="BP8" s="1881"/>
    </row>
    <row r="9" spans="1:68">
      <c r="A9" s="590" t="s">
        <v>1083</v>
      </c>
      <c r="B9" s="1882" t="s">
        <v>1091</v>
      </c>
      <c r="C9" s="759"/>
      <c r="D9" s="590" t="s">
        <v>275</v>
      </c>
      <c r="E9" s="589"/>
      <c r="F9" s="590" t="s">
        <v>1092</v>
      </c>
      <c r="G9" s="590"/>
      <c r="H9" s="590" t="s">
        <v>1245</v>
      </c>
      <c r="I9" s="590"/>
      <c r="J9" s="590" t="s">
        <v>1017</v>
      </c>
      <c r="K9" s="589"/>
      <c r="L9" s="590" t="s">
        <v>1232</v>
      </c>
      <c r="M9" s="589"/>
      <c r="N9" s="590" t="s">
        <v>1233</v>
      </c>
      <c r="O9" s="589"/>
      <c r="P9" s="590" t="s">
        <v>1234</v>
      </c>
      <c r="Q9" s="589"/>
      <c r="R9" s="590" t="s">
        <v>1235</v>
      </c>
      <c r="S9" s="589"/>
      <c r="T9" s="590" t="s">
        <v>1236</v>
      </c>
      <c r="U9" s="589"/>
      <c r="V9" s="590" t="s">
        <v>1237</v>
      </c>
      <c r="W9" s="589"/>
      <c r="X9" s="590" t="s">
        <v>1238</v>
      </c>
      <c r="Y9" s="589"/>
      <c r="Z9" s="590" t="s">
        <v>275</v>
      </c>
      <c r="AA9" s="423"/>
      <c r="AB9" s="423"/>
      <c r="AC9" s="423"/>
      <c r="AD9" s="423"/>
      <c r="AE9" s="423"/>
      <c r="AF9" s="423"/>
      <c r="AG9" s="423"/>
      <c r="AH9" s="423"/>
      <c r="AI9" s="423"/>
      <c r="AJ9" s="423"/>
      <c r="AK9" s="423"/>
      <c r="AL9" s="423"/>
      <c r="AM9" s="423"/>
      <c r="AN9" s="423"/>
      <c r="AO9" s="423"/>
      <c r="AP9" s="423"/>
      <c r="AQ9" s="423"/>
      <c r="AR9" s="423"/>
      <c r="AS9" s="423"/>
      <c r="AT9" s="366"/>
      <c r="AU9" s="366"/>
      <c r="AV9" s="366"/>
      <c r="AW9" s="366"/>
      <c r="AX9" s="366"/>
      <c r="AY9" s="366"/>
      <c r="AZ9" s="366"/>
      <c r="BA9" s="366"/>
      <c r="BB9" s="366"/>
      <c r="BC9" s="366"/>
      <c r="BD9" s="366"/>
      <c r="BE9" s="366"/>
      <c r="BF9" s="366"/>
      <c r="BG9" s="366"/>
      <c r="BH9" s="366"/>
      <c r="BI9" s="366"/>
      <c r="BJ9" s="366"/>
      <c r="BK9" s="366"/>
      <c r="BL9" s="366"/>
      <c r="BM9" s="366"/>
      <c r="BN9" s="1881"/>
      <c r="BO9" s="1881"/>
      <c r="BP9" s="1881"/>
    </row>
    <row r="10" spans="1:68">
      <c r="A10" s="1796">
        <v>1</v>
      </c>
      <c r="B10" s="366"/>
      <c r="C10" s="366"/>
      <c r="D10" s="366"/>
      <c r="E10" s="366"/>
      <c r="F10" s="366"/>
      <c r="G10" s="366"/>
      <c r="H10" s="366"/>
      <c r="I10" s="366"/>
      <c r="J10" s="366"/>
      <c r="K10" s="366"/>
      <c r="L10" s="366"/>
      <c r="M10" s="1881"/>
      <c r="N10" s="1881"/>
      <c r="O10" s="1881"/>
    </row>
    <row r="11" spans="1:68">
      <c r="A11" s="1796">
        <v>2</v>
      </c>
      <c r="B11" s="366"/>
      <c r="C11" s="366"/>
      <c r="D11" s="366"/>
      <c r="E11" s="366"/>
      <c r="F11" s="366"/>
      <c r="G11" s="366"/>
      <c r="H11" s="366"/>
      <c r="I11" s="366"/>
      <c r="J11" s="366"/>
      <c r="K11" s="366"/>
      <c r="L11" s="366"/>
      <c r="M11" s="1881"/>
      <c r="N11" s="1881"/>
      <c r="O11" s="1881"/>
    </row>
    <row r="12" spans="1:68" ht="15">
      <c r="A12" s="1796">
        <v>3</v>
      </c>
      <c r="B12" s="1843" t="s">
        <v>1655</v>
      </c>
      <c r="C12" s="366"/>
      <c r="D12" s="366"/>
      <c r="E12" s="366"/>
      <c r="F12" s="366"/>
      <c r="G12" s="366"/>
      <c r="H12" s="366"/>
      <c r="I12" s="366"/>
      <c r="J12" s="366"/>
      <c r="K12" s="366"/>
      <c r="L12" s="366"/>
      <c r="M12" s="1881"/>
      <c r="N12" s="1881"/>
      <c r="O12" s="1881"/>
    </row>
    <row r="13" spans="1:68">
      <c r="A13" s="1796">
        <v>4</v>
      </c>
      <c r="B13" s="366"/>
      <c r="C13" s="366"/>
      <c r="D13" s="366"/>
      <c r="E13" s="366"/>
      <c r="F13" s="366"/>
      <c r="G13" s="366"/>
      <c r="H13" s="366"/>
      <c r="I13" s="366"/>
      <c r="J13" s="366"/>
      <c r="K13" s="366"/>
      <c r="L13" s="366"/>
      <c r="M13" s="1881"/>
      <c r="N13" s="1881"/>
      <c r="O13" s="1881"/>
    </row>
    <row r="14" spans="1:68">
      <c r="A14" s="1796">
        <v>5</v>
      </c>
      <c r="B14" s="1881"/>
      <c r="C14" s="1881"/>
      <c r="D14" s="1881"/>
      <c r="E14" s="1881"/>
      <c r="F14" s="1881"/>
      <c r="G14" s="1881"/>
      <c r="H14" s="1883"/>
      <c r="I14" s="1881"/>
      <c r="J14" s="1881"/>
      <c r="K14" s="1881"/>
      <c r="L14" s="1881"/>
      <c r="M14" s="1881"/>
      <c r="N14" s="1881"/>
      <c r="O14" s="1881"/>
      <c r="P14" s="1881"/>
      <c r="Q14" s="1881"/>
      <c r="R14" s="1881"/>
      <c r="S14" s="1881"/>
      <c r="T14" s="1881"/>
      <c r="U14" s="1881"/>
      <c r="V14" s="1881"/>
      <c r="W14" s="1881"/>
      <c r="X14" s="1881"/>
      <c r="Y14" s="1881"/>
      <c r="Z14" s="1881"/>
      <c r="AA14" s="1881"/>
      <c r="AB14" s="1881"/>
      <c r="AC14" s="1881"/>
      <c r="AD14" s="1881"/>
      <c r="AE14" s="1881"/>
      <c r="AF14" s="1881"/>
      <c r="AG14" s="1881"/>
      <c r="AH14" s="1881"/>
      <c r="AI14" s="1881"/>
      <c r="AJ14" s="1881"/>
      <c r="AK14" s="1881"/>
      <c r="AL14" s="1881"/>
      <c r="AM14" s="1881"/>
      <c r="AN14" s="1881"/>
      <c r="AO14" s="1881"/>
      <c r="AP14" s="1881"/>
      <c r="AQ14" s="1881"/>
      <c r="AR14" s="1881"/>
      <c r="AS14" s="1881"/>
      <c r="AT14" s="1881"/>
      <c r="AU14" s="1881"/>
      <c r="AV14" s="1881"/>
      <c r="AW14" s="1881"/>
      <c r="AX14" s="1881"/>
      <c r="AY14" s="1881"/>
      <c r="AZ14" s="1881"/>
      <c r="BA14" s="1881"/>
      <c r="BB14" s="1881"/>
      <c r="BC14" s="366"/>
      <c r="BD14" s="366"/>
      <c r="BE14" s="366"/>
      <c r="BF14" s="366"/>
      <c r="BG14" s="366"/>
      <c r="BH14" s="366"/>
      <c r="BI14" s="366"/>
      <c r="BJ14" s="366"/>
      <c r="BK14" s="366"/>
      <c r="BL14" s="366"/>
      <c r="BM14" s="366"/>
      <c r="BN14" s="1881"/>
      <c r="BO14" s="1881"/>
      <c r="BP14" s="1881"/>
    </row>
    <row r="15" spans="1:68">
      <c r="A15" s="1795"/>
      <c r="B15" s="1881"/>
      <c r="C15" s="1881"/>
      <c r="D15" s="1881"/>
      <c r="E15" s="1881"/>
      <c r="F15" s="1881"/>
      <c r="G15" s="1881"/>
      <c r="H15" s="1883"/>
      <c r="I15" s="1881"/>
      <c r="J15" s="1881"/>
      <c r="K15" s="1881"/>
      <c r="L15" s="1881"/>
      <c r="M15" s="1881"/>
      <c r="N15" s="1881"/>
      <c r="O15" s="1881"/>
      <c r="P15" s="1881"/>
      <c r="Q15" s="1881"/>
      <c r="R15" s="1881"/>
      <c r="S15" s="1881"/>
      <c r="T15" s="1881"/>
      <c r="U15" s="1881"/>
      <c r="V15" s="1881"/>
      <c r="W15" s="1881"/>
      <c r="X15" s="1881"/>
      <c r="Y15" s="1881"/>
      <c r="Z15" s="1881"/>
      <c r="AA15" s="1881"/>
      <c r="AB15" s="1881"/>
      <c r="AC15" s="1881"/>
      <c r="AD15" s="1881"/>
      <c r="AE15" s="1881"/>
      <c r="AF15" s="1881"/>
      <c r="AG15" s="1881"/>
      <c r="AH15" s="1881"/>
      <c r="AI15" s="1881"/>
      <c r="AJ15" s="1881"/>
      <c r="AK15" s="1881"/>
      <c r="AL15" s="1881"/>
      <c r="AM15" s="1881"/>
      <c r="AN15" s="1881"/>
      <c r="AO15" s="1881"/>
      <c r="AP15" s="1881"/>
      <c r="AQ15" s="1881"/>
      <c r="AR15" s="1881"/>
      <c r="AS15" s="1881"/>
      <c r="AT15" s="1881"/>
      <c r="AU15" s="1881"/>
      <c r="AV15" s="1881"/>
      <c r="AW15" s="1881"/>
      <c r="AX15" s="1881"/>
      <c r="AY15" s="1881"/>
      <c r="AZ15" s="1881"/>
      <c r="BA15" s="1881"/>
      <c r="BB15" s="1881"/>
      <c r="BC15" s="366"/>
      <c r="BD15" s="366"/>
      <c r="BE15" s="366"/>
      <c r="BF15" s="366"/>
      <c r="BG15" s="366"/>
      <c r="BH15" s="366"/>
      <c r="BI15" s="366"/>
      <c r="BJ15" s="366"/>
      <c r="BK15" s="366"/>
      <c r="BL15" s="366"/>
      <c r="BM15" s="366"/>
      <c r="BN15" s="1881"/>
      <c r="BO15" s="1881"/>
      <c r="BP15" s="1881"/>
    </row>
    <row r="16" spans="1:68">
      <c r="A16" s="1795"/>
      <c r="B16" s="1881"/>
      <c r="C16" s="1881"/>
      <c r="D16" s="1881"/>
      <c r="E16" s="1881"/>
      <c r="F16" s="1881"/>
      <c r="G16" s="1881"/>
      <c r="H16" s="1883"/>
      <c r="I16" s="1881"/>
      <c r="J16" s="1881"/>
      <c r="K16" s="1881"/>
      <c r="L16" s="1881"/>
      <c r="M16" s="1881"/>
      <c r="N16" s="1881"/>
      <c r="O16" s="1881"/>
      <c r="P16" s="1881"/>
      <c r="Q16" s="1881"/>
      <c r="R16" s="1881"/>
      <c r="S16" s="1881"/>
      <c r="T16" s="1881"/>
      <c r="U16" s="1881"/>
      <c r="V16" s="1881"/>
      <c r="W16" s="1881"/>
      <c r="X16" s="1881"/>
      <c r="Y16" s="1881"/>
      <c r="Z16" s="1881"/>
      <c r="AA16" s="1881"/>
      <c r="AB16" s="1881"/>
      <c r="AC16" s="1881"/>
      <c r="AD16" s="1881"/>
      <c r="AE16" s="1881"/>
      <c r="AF16" s="1881"/>
      <c r="AG16" s="1881"/>
      <c r="AH16" s="1881"/>
      <c r="AI16" s="1881"/>
      <c r="AJ16" s="1881"/>
      <c r="AK16" s="1881"/>
      <c r="AL16" s="1881"/>
      <c r="AM16" s="1881"/>
      <c r="AN16" s="1881"/>
      <c r="AO16" s="1881"/>
      <c r="AP16" s="1881"/>
      <c r="AQ16" s="1881"/>
      <c r="AR16" s="1881"/>
      <c r="AS16" s="1881"/>
      <c r="AT16" s="1881"/>
      <c r="AU16" s="1881"/>
      <c r="AV16" s="1881"/>
      <c r="AW16" s="1881"/>
      <c r="AX16" s="1881"/>
      <c r="AY16" s="1881"/>
      <c r="AZ16" s="1881"/>
      <c r="BA16" s="1881"/>
      <c r="BB16" s="1881"/>
      <c r="BC16" s="366"/>
      <c r="BD16" s="366"/>
      <c r="BE16" s="366"/>
      <c r="BF16" s="366"/>
      <c r="BG16" s="366"/>
      <c r="BH16" s="366"/>
      <c r="BI16" s="366"/>
      <c r="BJ16" s="366"/>
      <c r="BK16" s="366"/>
      <c r="BL16" s="366"/>
      <c r="BM16" s="366"/>
      <c r="BN16" s="1881"/>
      <c r="BO16" s="1881"/>
      <c r="BP16" s="1881"/>
    </row>
    <row r="17" spans="1:68">
      <c r="A17" s="1795"/>
      <c r="B17" s="1881"/>
      <c r="C17" s="1881"/>
      <c r="D17" s="1881"/>
      <c r="E17" s="1881"/>
      <c r="F17" s="1881"/>
      <c r="G17" s="1881"/>
      <c r="H17" s="1883"/>
      <c r="I17" s="1881"/>
      <c r="J17" s="1881"/>
      <c r="K17" s="1881"/>
      <c r="L17" s="1881"/>
      <c r="M17" s="1881"/>
      <c r="N17" s="1881"/>
      <c r="O17" s="1881"/>
      <c r="P17" s="1881"/>
      <c r="Q17" s="1881"/>
      <c r="R17" s="1881"/>
      <c r="S17" s="1881"/>
      <c r="T17" s="1881"/>
      <c r="U17" s="1881"/>
      <c r="V17" s="1881"/>
      <c r="W17" s="1881"/>
      <c r="X17" s="1881"/>
      <c r="Y17" s="1881"/>
      <c r="Z17" s="1881"/>
      <c r="AA17" s="1881"/>
      <c r="AB17" s="1881"/>
      <c r="AC17" s="1881"/>
      <c r="AD17" s="1881"/>
      <c r="AE17" s="1881"/>
      <c r="AF17" s="1881"/>
      <c r="AG17" s="1881"/>
      <c r="AH17" s="1881"/>
      <c r="AI17" s="1881"/>
      <c r="AJ17" s="1881"/>
      <c r="AK17" s="1881"/>
      <c r="AL17" s="1881"/>
      <c r="AM17" s="1881"/>
      <c r="AN17" s="1881"/>
      <c r="AO17" s="1881"/>
      <c r="AP17" s="1881"/>
      <c r="AQ17" s="1881"/>
      <c r="AR17" s="1881"/>
      <c r="AS17" s="1881"/>
      <c r="AT17" s="1881"/>
      <c r="AU17" s="1881"/>
      <c r="AV17" s="1881"/>
      <c r="AW17" s="1881"/>
      <c r="AX17" s="1881"/>
      <c r="AY17" s="1881"/>
      <c r="AZ17" s="1881"/>
      <c r="BA17" s="1881"/>
      <c r="BB17" s="1881"/>
      <c r="BC17" s="366"/>
      <c r="BD17" s="366"/>
      <c r="BE17" s="366"/>
      <c r="BF17" s="366"/>
      <c r="BG17" s="366"/>
      <c r="BH17" s="366"/>
      <c r="BI17" s="366"/>
      <c r="BJ17" s="366"/>
      <c r="BK17" s="366"/>
      <c r="BL17" s="366"/>
      <c r="BM17" s="366"/>
      <c r="BN17" s="1881"/>
      <c r="BO17" s="1881"/>
      <c r="BP17" s="1881"/>
    </row>
    <row r="18" spans="1:68">
      <c r="A18" s="1795"/>
      <c r="B18" s="1881"/>
      <c r="C18" s="1881"/>
      <c r="D18" s="1881"/>
      <c r="E18" s="1881"/>
      <c r="F18" s="1881"/>
      <c r="G18" s="1881"/>
      <c r="H18" s="1883"/>
      <c r="I18" s="1881"/>
      <c r="J18" s="1881"/>
      <c r="K18" s="1881"/>
      <c r="L18" s="1881"/>
      <c r="M18" s="1881"/>
      <c r="N18" s="1881"/>
      <c r="O18" s="1881"/>
      <c r="P18" s="1881"/>
      <c r="Q18" s="1881"/>
      <c r="R18" s="1881"/>
      <c r="S18" s="1881"/>
      <c r="T18" s="1881"/>
      <c r="U18" s="1881"/>
      <c r="V18" s="1881"/>
      <c r="W18" s="1881"/>
      <c r="X18" s="1881"/>
      <c r="Y18" s="1881"/>
      <c r="Z18" s="1881"/>
      <c r="AA18" s="1881"/>
      <c r="AB18" s="1881"/>
      <c r="AC18" s="1881"/>
      <c r="AD18" s="1881"/>
      <c r="AE18" s="1881"/>
      <c r="AF18" s="1881"/>
      <c r="AG18" s="1881"/>
      <c r="AH18" s="1881"/>
      <c r="AI18" s="1881"/>
      <c r="AJ18" s="1881"/>
      <c r="AK18" s="1881"/>
      <c r="AL18" s="1881"/>
      <c r="AM18" s="1881"/>
      <c r="AN18" s="1881"/>
      <c r="AO18" s="1881"/>
      <c r="AP18" s="1881"/>
      <c r="AQ18" s="1881"/>
      <c r="AR18" s="1881"/>
      <c r="AS18" s="1881"/>
      <c r="AT18" s="1881"/>
      <c r="AU18" s="1881"/>
      <c r="AV18" s="1881"/>
      <c r="AW18" s="1881"/>
      <c r="AX18" s="1881"/>
      <c r="AY18" s="1881"/>
      <c r="AZ18" s="1881"/>
      <c r="BA18" s="1881"/>
      <c r="BB18" s="1881"/>
      <c r="BC18" s="366"/>
      <c r="BD18" s="366"/>
      <c r="BE18" s="366"/>
      <c r="BF18" s="366"/>
      <c r="BG18" s="366"/>
      <c r="BH18" s="366"/>
      <c r="BI18" s="366"/>
      <c r="BJ18" s="366"/>
      <c r="BK18" s="366"/>
      <c r="BL18" s="366"/>
      <c r="BM18" s="366"/>
      <c r="BN18" s="1881"/>
      <c r="BO18" s="1881"/>
      <c r="BP18" s="1881"/>
    </row>
    <row r="19" spans="1:68">
      <c r="A19" s="1795"/>
      <c r="B19" s="1881"/>
      <c r="C19" s="1881"/>
      <c r="D19" s="1881"/>
      <c r="E19" s="1881"/>
      <c r="F19" s="1881"/>
      <c r="G19" s="1881"/>
      <c r="H19" s="1883"/>
      <c r="I19" s="1881"/>
      <c r="J19" s="1881"/>
      <c r="K19" s="1881"/>
      <c r="L19" s="1881"/>
      <c r="M19" s="1881"/>
      <c r="N19" s="1881"/>
      <c r="O19" s="1881"/>
      <c r="P19" s="1881"/>
      <c r="Q19" s="1881"/>
      <c r="R19" s="1881"/>
      <c r="S19" s="1881"/>
      <c r="T19" s="1881"/>
      <c r="U19" s="1881"/>
      <c r="V19" s="1881"/>
      <c r="W19" s="1881"/>
      <c r="X19" s="1881"/>
      <c r="Y19" s="1881"/>
      <c r="Z19" s="1881"/>
      <c r="AA19" s="1881"/>
      <c r="AB19" s="1881"/>
      <c r="AC19" s="1881"/>
      <c r="AD19" s="1881"/>
      <c r="AE19" s="1881"/>
      <c r="AF19" s="1881"/>
      <c r="AG19" s="1881"/>
      <c r="AH19" s="1881"/>
      <c r="AI19" s="1881"/>
      <c r="AJ19" s="1881"/>
      <c r="AK19" s="1881"/>
      <c r="AL19" s="1881"/>
      <c r="AM19" s="1881"/>
      <c r="AN19" s="1881"/>
      <c r="AO19" s="1881"/>
      <c r="AP19" s="1881"/>
      <c r="AQ19" s="1881"/>
      <c r="AR19" s="1881"/>
      <c r="AS19" s="1881"/>
      <c r="AT19" s="1881"/>
      <c r="AU19" s="1881"/>
      <c r="AV19" s="1881"/>
      <c r="AW19" s="1881"/>
      <c r="AX19" s="1881"/>
      <c r="AY19" s="1881"/>
      <c r="AZ19" s="1881"/>
      <c r="BA19" s="1881"/>
      <c r="BB19" s="1881"/>
      <c r="BC19" s="366"/>
      <c r="BD19" s="366"/>
      <c r="BE19" s="366"/>
      <c r="BF19" s="366"/>
      <c r="BG19" s="366"/>
      <c r="BH19" s="366"/>
      <c r="BI19" s="366"/>
      <c r="BJ19" s="366"/>
      <c r="BK19" s="366"/>
      <c r="BL19" s="366"/>
      <c r="BM19" s="366"/>
      <c r="BN19" s="1881"/>
      <c r="BO19" s="1881"/>
      <c r="BP19" s="1881"/>
    </row>
    <row r="20" spans="1:68">
      <c r="A20" s="1795"/>
      <c r="B20" s="1881"/>
      <c r="C20" s="1881"/>
      <c r="D20" s="1881"/>
      <c r="E20" s="1881"/>
      <c r="F20" s="1881"/>
      <c r="G20" s="1881"/>
      <c r="H20" s="1883"/>
      <c r="I20" s="1881"/>
      <c r="J20" s="1881"/>
      <c r="K20" s="1881"/>
      <c r="L20" s="1881"/>
      <c r="M20" s="1881"/>
      <c r="N20" s="1881"/>
      <c r="O20" s="1881"/>
      <c r="P20" s="1881"/>
      <c r="Q20" s="1881"/>
      <c r="R20" s="1881"/>
      <c r="S20" s="1881"/>
      <c r="T20" s="1881"/>
      <c r="U20" s="1881"/>
      <c r="V20" s="1881"/>
      <c r="W20" s="1881"/>
      <c r="X20" s="1881"/>
      <c r="Y20" s="1881"/>
      <c r="Z20" s="1881"/>
      <c r="AA20" s="1881"/>
      <c r="AB20" s="1881"/>
      <c r="AC20" s="1881"/>
      <c r="AD20" s="1881"/>
      <c r="AE20" s="1881"/>
      <c r="AF20" s="1881"/>
      <c r="AG20" s="1881"/>
      <c r="AH20" s="1881"/>
      <c r="AI20" s="1881"/>
      <c r="AJ20" s="1881"/>
      <c r="AK20" s="1881"/>
      <c r="AL20" s="1881"/>
      <c r="AM20" s="1881"/>
      <c r="AN20" s="1881"/>
      <c r="AO20" s="1881"/>
      <c r="AP20" s="1881"/>
      <c r="AQ20" s="1881"/>
      <c r="AR20" s="1881"/>
      <c r="AS20" s="1881"/>
      <c r="AT20" s="1881"/>
      <c r="AU20" s="1881"/>
      <c r="AV20" s="1881"/>
      <c r="AW20" s="1881"/>
      <c r="AX20" s="1881"/>
      <c r="AY20" s="1881"/>
      <c r="AZ20" s="1881"/>
      <c r="BA20" s="1881"/>
      <c r="BB20" s="1881"/>
      <c r="BC20" s="366"/>
      <c r="BD20" s="366"/>
      <c r="BE20" s="366"/>
      <c r="BF20" s="366"/>
      <c r="BG20" s="366"/>
      <c r="BH20" s="366"/>
      <c r="BI20" s="366"/>
      <c r="BJ20" s="366"/>
      <c r="BK20" s="366"/>
      <c r="BL20" s="366"/>
      <c r="BM20" s="366"/>
      <c r="BN20" s="1881"/>
      <c r="BO20" s="1881"/>
      <c r="BP20" s="1881"/>
    </row>
    <row r="21" spans="1:68">
      <c r="A21" s="1795"/>
      <c r="B21" s="1881"/>
      <c r="C21" s="1881"/>
      <c r="D21" s="1881"/>
      <c r="E21" s="1881"/>
      <c r="F21" s="1881"/>
      <c r="G21" s="1881"/>
      <c r="H21" s="1883"/>
      <c r="I21" s="1881"/>
      <c r="J21" s="1881"/>
      <c r="K21" s="1881"/>
      <c r="L21" s="1881"/>
      <c r="M21" s="1881"/>
      <c r="N21" s="1881"/>
      <c r="O21" s="1881"/>
      <c r="P21" s="1881"/>
      <c r="Q21" s="1881"/>
      <c r="R21" s="1881"/>
      <c r="S21" s="1881"/>
      <c r="T21" s="1881"/>
      <c r="U21" s="1881"/>
      <c r="V21" s="1881"/>
      <c r="W21" s="1881"/>
      <c r="X21" s="1881"/>
      <c r="Y21" s="1881"/>
      <c r="Z21" s="1881"/>
      <c r="AA21" s="1881"/>
      <c r="AB21" s="1881"/>
      <c r="AC21" s="1881"/>
      <c r="AD21" s="1881"/>
      <c r="AE21" s="1881"/>
      <c r="AF21" s="1881"/>
      <c r="AG21" s="1881"/>
      <c r="AH21" s="1881"/>
      <c r="AI21" s="1881"/>
      <c r="AJ21" s="1881"/>
      <c r="AK21" s="1881"/>
      <c r="AL21" s="1881"/>
      <c r="AM21" s="1881"/>
      <c r="AN21" s="1881"/>
      <c r="AO21" s="1881"/>
      <c r="AP21" s="1881"/>
      <c r="AQ21" s="1881"/>
      <c r="AR21" s="1881"/>
      <c r="AS21" s="1881"/>
      <c r="AT21" s="1881"/>
      <c r="AU21" s="1881"/>
      <c r="AV21" s="1881"/>
      <c r="AW21" s="1881"/>
      <c r="AX21" s="1881"/>
      <c r="AY21" s="1881"/>
      <c r="AZ21" s="1881"/>
      <c r="BA21" s="1881"/>
      <c r="BB21" s="1881"/>
      <c r="BC21" s="366"/>
      <c r="BD21" s="366"/>
      <c r="BE21" s="366"/>
      <c r="BF21" s="366"/>
      <c r="BG21" s="366"/>
      <c r="BH21" s="366"/>
      <c r="BI21" s="366"/>
      <c r="BJ21" s="366"/>
      <c r="BK21" s="366"/>
      <c r="BL21" s="366"/>
      <c r="BM21" s="366"/>
      <c r="BN21" s="1881"/>
      <c r="BO21" s="1881"/>
      <c r="BP21" s="1881"/>
    </row>
    <row r="22" spans="1:68">
      <c r="A22" s="1795"/>
      <c r="B22" s="1881"/>
      <c r="C22" s="1881"/>
      <c r="D22" s="1881"/>
      <c r="E22" s="1881"/>
      <c r="F22" s="1881"/>
      <c r="G22" s="1881"/>
      <c r="H22" s="1883"/>
      <c r="I22" s="1881"/>
      <c r="J22" s="1881"/>
      <c r="K22" s="1881"/>
      <c r="L22" s="1881"/>
      <c r="M22" s="1881"/>
      <c r="N22" s="1881"/>
      <c r="O22" s="1881"/>
      <c r="P22" s="1881"/>
      <c r="Q22" s="1881"/>
      <c r="R22" s="1881"/>
      <c r="S22" s="1881"/>
      <c r="T22" s="1881"/>
      <c r="U22" s="1881"/>
      <c r="V22" s="1881"/>
      <c r="W22" s="1881"/>
      <c r="X22" s="1881"/>
      <c r="Y22" s="1881"/>
      <c r="Z22" s="1881"/>
      <c r="AA22" s="1881"/>
      <c r="AB22" s="1881"/>
      <c r="AC22" s="1881"/>
      <c r="AD22" s="1881"/>
      <c r="AE22" s="1881"/>
      <c r="AF22" s="1881"/>
      <c r="AG22" s="1881"/>
      <c r="AH22" s="1881"/>
      <c r="AI22" s="1881"/>
      <c r="AJ22" s="1881"/>
      <c r="AK22" s="1881"/>
      <c r="AL22" s="1881"/>
      <c r="AM22" s="1881"/>
      <c r="AN22" s="1881"/>
      <c r="AO22" s="1881"/>
      <c r="AP22" s="1881"/>
      <c r="AQ22" s="1881"/>
      <c r="AR22" s="1881"/>
      <c r="AS22" s="1881"/>
      <c r="AT22" s="1881"/>
      <c r="AU22" s="1881"/>
      <c r="AV22" s="1881"/>
      <c r="AW22" s="1881"/>
      <c r="AX22" s="1881"/>
      <c r="AY22" s="1881"/>
      <c r="AZ22" s="1881"/>
      <c r="BA22" s="1881"/>
      <c r="BB22" s="1881"/>
      <c r="BC22" s="366"/>
      <c r="BD22" s="366"/>
      <c r="BE22" s="366"/>
      <c r="BF22" s="366"/>
      <c r="BG22" s="366"/>
      <c r="BH22" s="366"/>
      <c r="BI22" s="366"/>
      <c r="BJ22" s="366"/>
      <c r="BK22" s="366"/>
      <c r="BL22" s="366"/>
      <c r="BM22" s="366"/>
      <c r="BN22" s="1881"/>
      <c r="BO22" s="1881"/>
      <c r="BP22" s="1881"/>
    </row>
    <row r="23" spans="1:68">
      <c r="A23" s="1795"/>
      <c r="B23" s="1881"/>
      <c r="C23" s="1881"/>
      <c r="D23" s="1881"/>
      <c r="E23" s="1881"/>
      <c r="F23" s="1881"/>
      <c r="G23" s="1881"/>
      <c r="H23" s="1883"/>
      <c r="I23" s="1881"/>
      <c r="J23" s="1881"/>
      <c r="K23" s="1881"/>
      <c r="L23" s="1881"/>
      <c r="M23" s="1881"/>
      <c r="N23" s="1881"/>
      <c r="O23" s="1881"/>
      <c r="P23" s="1881"/>
      <c r="Q23" s="1881"/>
      <c r="R23" s="1881"/>
      <c r="S23" s="1881"/>
      <c r="T23" s="1881"/>
      <c r="U23" s="1881"/>
      <c r="V23" s="1881"/>
      <c r="W23" s="1881"/>
      <c r="X23" s="1881"/>
      <c r="Y23" s="1881"/>
      <c r="Z23" s="1881"/>
      <c r="AA23" s="1881"/>
      <c r="AB23" s="1881"/>
      <c r="AC23" s="1881"/>
      <c r="AD23" s="1881"/>
      <c r="AE23" s="1881"/>
      <c r="AF23" s="1881"/>
      <c r="AG23" s="1881"/>
      <c r="AH23" s="1881"/>
      <c r="AI23" s="1881"/>
      <c r="AJ23" s="1881"/>
      <c r="AK23" s="1881"/>
      <c r="AL23" s="1881"/>
      <c r="AM23" s="1881"/>
      <c r="AN23" s="1881"/>
      <c r="AO23" s="1881"/>
      <c r="AP23" s="1881"/>
      <c r="AQ23" s="1881"/>
      <c r="AR23" s="1881"/>
      <c r="AS23" s="1881"/>
      <c r="AT23" s="1881"/>
      <c r="AU23" s="1881"/>
      <c r="AV23" s="1881"/>
      <c r="AW23" s="1881"/>
      <c r="AX23" s="1881"/>
      <c r="AY23" s="1881"/>
      <c r="AZ23" s="1881"/>
      <c r="BA23" s="1881"/>
      <c r="BB23" s="1881"/>
      <c r="BC23" s="366"/>
      <c r="BD23" s="366"/>
      <c r="BE23" s="366"/>
      <c r="BF23" s="366"/>
      <c r="BG23" s="366"/>
      <c r="BH23" s="366"/>
      <c r="BI23" s="366"/>
      <c r="BJ23" s="366"/>
      <c r="BK23" s="366"/>
      <c r="BL23" s="366"/>
      <c r="BM23" s="366"/>
      <c r="BN23" s="1881"/>
      <c r="BO23" s="1881"/>
      <c r="BP23" s="1881"/>
    </row>
    <row r="24" spans="1:68">
      <c r="A24" s="1795"/>
      <c r="B24" s="1881"/>
      <c r="C24" s="1881"/>
      <c r="D24" s="1881"/>
      <c r="E24" s="1881"/>
      <c r="F24" s="1881"/>
      <c r="G24" s="1881"/>
      <c r="H24" s="1883"/>
      <c r="I24" s="1881"/>
      <c r="J24" s="1881"/>
      <c r="K24" s="1881"/>
      <c r="L24" s="1881"/>
      <c r="M24" s="1881"/>
      <c r="N24" s="1881"/>
      <c r="O24" s="1881"/>
      <c r="P24" s="1881"/>
      <c r="Q24" s="1881"/>
      <c r="R24" s="1881"/>
      <c r="S24" s="1881"/>
      <c r="T24" s="1881"/>
      <c r="U24" s="1881"/>
      <c r="V24" s="1881"/>
      <c r="W24" s="1881"/>
      <c r="X24" s="1881"/>
      <c r="Y24" s="1881"/>
      <c r="Z24" s="1881"/>
      <c r="AA24" s="1881"/>
      <c r="AB24" s="1881"/>
      <c r="AC24" s="1881"/>
      <c r="AD24" s="1881"/>
      <c r="AE24" s="1881"/>
      <c r="AF24" s="1881"/>
      <c r="AG24" s="1881"/>
      <c r="AH24" s="1881"/>
      <c r="AI24" s="1881"/>
      <c r="AJ24" s="1881"/>
      <c r="AK24" s="1881"/>
      <c r="AL24" s="1881"/>
      <c r="AM24" s="1881"/>
      <c r="AN24" s="1881"/>
      <c r="AO24" s="1881"/>
      <c r="AP24" s="1881"/>
      <c r="AQ24" s="1881"/>
      <c r="AR24" s="1881"/>
      <c r="AS24" s="1881"/>
      <c r="AT24" s="1881"/>
      <c r="AU24" s="1881"/>
      <c r="AV24" s="1881"/>
      <c r="AW24" s="1881"/>
      <c r="AX24" s="1881"/>
      <c r="AY24" s="1881"/>
      <c r="AZ24" s="1881"/>
      <c r="BA24" s="1881"/>
      <c r="BB24" s="1881"/>
      <c r="BC24" s="366"/>
      <c r="BD24" s="366"/>
      <c r="BE24" s="366"/>
      <c r="BF24" s="366"/>
      <c r="BG24" s="366"/>
      <c r="BH24" s="366"/>
      <c r="BI24" s="366"/>
      <c r="BJ24" s="366"/>
      <c r="BK24" s="366"/>
      <c r="BL24" s="366"/>
      <c r="BM24" s="366"/>
      <c r="BN24" s="1881"/>
      <c r="BO24" s="1881"/>
      <c r="BP24" s="1881"/>
    </row>
    <row r="25" spans="1:68">
      <c r="A25" s="1795"/>
      <c r="B25" s="1881"/>
      <c r="C25" s="1881"/>
      <c r="D25" s="1881"/>
      <c r="E25" s="1881"/>
      <c r="F25" s="1881"/>
      <c r="G25" s="1881"/>
      <c r="H25" s="1883"/>
      <c r="I25" s="1881"/>
      <c r="J25" s="1881"/>
      <c r="K25" s="1881"/>
      <c r="L25" s="1881"/>
      <c r="M25" s="1881"/>
      <c r="N25" s="1881"/>
      <c r="O25" s="1881"/>
      <c r="P25" s="1881"/>
      <c r="Q25" s="1881"/>
      <c r="R25" s="1881"/>
      <c r="S25" s="1881"/>
      <c r="T25" s="1881"/>
      <c r="U25" s="1881"/>
      <c r="V25" s="1881"/>
      <c r="W25" s="1881"/>
      <c r="X25" s="1881"/>
      <c r="Y25" s="1881"/>
      <c r="Z25" s="1881"/>
      <c r="AA25" s="1881"/>
      <c r="AB25" s="1881"/>
      <c r="AC25" s="1881"/>
      <c r="AD25" s="1881"/>
      <c r="AE25" s="1881"/>
      <c r="AF25" s="1881"/>
      <c r="AG25" s="1881"/>
      <c r="AH25" s="1881"/>
      <c r="AI25" s="1881"/>
      <c r="AJ25" s="1881"/>
      <c r="AK25" s="1881"/>
      <c r="AL25" s="1881"/>
      <c r="AM25" s="1881"/>
      <c r="AN25" s="1881"/>
      <c r="AO25" s="1881"/>
      <c r="AP25" s="1881"/>
      <c r="AQ25" s="1881"/>
      <c r="AR25" s="1881"/>
      <c r="AS25" s="1881"/>
      <c r="AT25" s="1881"/>
      <c r="AU25" s="1881"/>
      <c r="AV25" s="1881"/>
      <c r="AW25" s="1881"/>
      <c r="AX25" s="1881"/>
      <c r="AY25" s="1881"/>
      <c r="AZ25" s="1881"/>
      <c r="BA25" s="1881"/>
      <c r="BB25" s="1881"/>
      <c r="BC25" s="366"/>
      <c r="BD25" s="366"/>
      <c r="BE25" s="366"/>
      <c r="BF25" s="366"/>
      <c r="BG25" s="366"/>
      <c r="BH25" s="366"/>
      <c r="BI25" s="366"/>
      <c r="BJ25" s="366"/>
      <c r="BK25" s="366"/>
      <c r="BL25" s="366"/>
      <c r="BM25" s="366"/>
      <c r="BN25" s="1881"/>
      <c r="BO25" s="1881"/>
      <c r="BP25" s="1881"/>
    </row>
    <row r="26" spans="1:68">
      <c r="A26" s="1795"/>
      <c r="B26" s="1881"/>
      <c r="C26" s="1881"/>
      <c r="D26" s="1881"/>
      <c r="E26" s="1881"/>
      <c r="F26" s="1881"/>
      <c r="G26" s="1881"/>
      <c r="H26" s="1883"/>
      <c r="I26" s="1881"/>
      <c r="J26" s="1881"/>
      <c r="K26" s="1881"/>
      <c r="L26" s="1881"/>
      <c r="M26" s="1881"/>
      <c r="N26" s="1881"/>
      <c r="O26" s="1881"/>
      <c r="P26" s="1881"/>
      <c r="Q26" s="1881"/>
      <c r="R26" s="1881"/>
      <c r="S26" s="1881"/>
      <c r="T26" s="1881"/>
      <c r="U26" s="1881"/>
      <c r="V26" s="1881"/>
      <c r="W26" s="1881"/>
      <c r="X26" s="1881"/>
      <c r="Y26" s="1881"/>
      <c r="Z26" s="1881"/>
      <c r="AA26" s="1881"/>
      <c r="AB26" s="1881"/>
      <c r="AC26" s="1881"/>
      <c r="AD26" s="1881"/>
      <c r="AE26" s="1881"/>
      <c r="AF26" s="1881"/>
      <c r="AG26" s="1881"/>
      <c r="AH26" s="1881"/>
      <c r="AI26" s="1881"/>
      <c r="AJ26" s="1881"/>
      <c r="AK26" s="1881"/>
      <c r="AL26" s="1881"/>
      <c r="AM26" s="1881"/>
      <c r="AN26" s="1881"/>
      <c r="AO26" s="1881"/>
      <c r="AP26" s="1881"/>
      <c r="AQ26" s="1881"/>
      <c r="AR26" s="1881"/>
      <c r="AS26" s="1881"/>
      <c r="AT26" s="1881"/>
      <c r="AU26" s="1881"/>
      <c r="AV26" s="1881"/>
      <c r="AW26" s="1881"/>
      <c r="AX26" s="1881"/>
      <c r="AY26" s="1881"/>
      <c r="AZ26" s="1881"/>
      <c r="BA26" s="1881"/>
      <c r="BB26" s="1881"/>
      <c r="BC26" s="366"/>
      <c r="BD26" s="366"/>
      <c r="BE26" s="366"/>
      <c r="BF26" s="366"/>
      <c r="BG26" s="366"/>
      <c r="BH26" s="366"/>
      <c r="BI26" s="366"/>
      <c r="BJ26" s="366"/>
      <c r="BK26" s="366"/>
      <c r="BL26" s="366"/>
      <c r="BM26" s="366"/>
      <c r="BN26" s="1881"/>
      <c r="BO26" s="1881"/>
      <c r="BP26" s="1881"/>
    </row>
    <row r="27" spans="1:68">
      <c r="A27" s="1795"/>
      <c r="B27" s="1881"/>
      <c r="C27" s="1881"/>
      <c r="D27" s="1881"/>
      <c r="E27" s="1881"/>
      <c r="F27" s="1881"/>
      <c r="G27" s="1881"/>
      <c r="H27" s="1883"/>
      <c r="I27" s="1881"/>
      <c r="J27" s="1881"/>
      <c r="K27" s="1881"/>
      <c r="L27" s="1881"/>
      <c r="M27" s="1881"/>
      <c r="N27" s="1881"/>
      <c r="O27" s="1881"/>
      <c r="P27" s="1881"/>
      <c r="Q27" s="1881"/>
      <c r="R27" s="1881"/>
      <c r="S27" s="1881"/>
      <c r="T27" s="1881"/>
      <c r="U27" s="1881"/>
      <c r="V27" s="1881"/>
      <c r="W27" s="1881"/>
      <c r="X27" s="1881"/>
      <c r="Y27" s="1881"/>
      <c r="Z27" s="1881"/>
      <c r="AA27" s="1881"/>
      <c r="AB27" s="1881"/>
      <c r="AC27" s="1881"/>
      <c r="AD27" s="1881"/>
      <c r="AE27" s="1881"/>
      <c r="AF27" s="1881"/>
      <c r="AG27" s="1881"/>
      <c r="AH27" s="1881"/>
      <c r="AI27" s="1881"/>
      <c r="AJ27" s="1881"/>
      <c r="AK27" s="1881"/>
      <c r="AL27" s="1881"/>
      <c r="AM27" s="1881"/>
      <c r="AN27" s="1881"/>
      <c r="AO27" s="1881"/>
      <c r="AP27" s="1881"/>
      <c r="AQ27" s="1881"/>
      <c r="AR27" s="1881"/>
      <c r="AS27" s="1881"/>
      <c r="AT27" s="1881"/>
      <c r="AU27" s="1881"/>
      <c r="AV27" s="1881"/>
      <c r="AW27" s="1881"/>
      <c r="AX27" s="1881"/>
      <c r="AY27" s="1881"/>
      <c r="AZ27" s="1881"/>
      <c r="BA27" s="1881"/>
      <c r="BB27" s="1881"/>
      <c r="BC27" s="366"/>
      <c r="BD27" s="366"/>
      <c r="BE27" s="366"/>
      <c r="BF27" s="366"/>
      <c r="BG27" s="366"/>
      <c r="BH27" s="366"/>
      <c r="BI27" s="366"/>
      <c r="BJ27" s="366"/>
      <c r="BK27" s="366"/>
      <c r="BL27" s="366"/>
      <c r="BM27" s="366"/>
      <c r="BN27" s="1881"/>
      <c r="BO27" s="1881"/>
      <c r="BP27" s="1881"/>
    </row>
    <row r="28" spans="1:68">
      <c r="A28" s="1795"/>
      <c r="B28" s="1881"/>
      <c r="C28" s="1881"/>
      <c r="D28" s="1881"/>
      <c r="E28" s="1881"/>
      <c r="F28" s="1881"/>
      <c r="G28" s="1881"/>
      <c r="H28" s="1883"/>
      <c r="I28" s="1881"/>
      <c r="J28" s="1881"/>
      <c r="K28" s="1881"/>
      <c r="L28" s="1881"/>
      <c r="M28" s="1881"/>
      <c r="N28" s="1881"/>
      <c r="O28" s="1881"/>
      <c r="P28" s="1881"/>
      <c r="Q28" s="1881"/>
      <c r="R28" s="1881"/>
      <c r="S28" s="1881"/>
      <c r="T28" s="1881"/>
      <c r="U28" s="1881"/>
      <c r="V28" s="1881"/>
      <c r="W28" s="1881"/>
      <c r="X28" s="1881"/>
      <c r="Y28" s="1881"/>
      <c r="Z28" s="1881"/>
      <c r="AA28" s="1881"/>
      <c r="AB28" s="1881"/>
      <c r="AC28" s="1881"/>
      <c r="AD28" s="1881"/>
      <c r="AE28" s="1881"/>
      <c r="AF28" s="1881"/>
      <c r="AG28" s="1881"/>
      <c r="AH28" s="1881"/>
      <c r="AI28" s="1881"/>
      <c r="AJ28" s="1881"/>
      <c r="AK28" s="1881"/>
      <c r="AL28" s="1881"/>
      <c r="AM28" s="1881"/>
      <c r="AN28" s="1881"/>
      <c r="AO28" s="1881"/>
      <c r="AP28" s="1881"/>
      <c r="AQ28" s="1881"/>
      <c r="AR28" s="1881"/>
      <c r="AS28" s="1881"/>
      <c r="AT28" s="1881"/>
      <c r="AU28" s="1881"/>
      <c r="AV28" s="1881"/>
      <c r="AW28" s="1881"/>
      <c r="AX28" s="1881"/>
      <c r="AY28" s="1881"/>
      <c r="AZ28" s="1881"/>
      <c r="BA28" s="1881"/>
      <c r="BB28" s="1881"/>
      <c r="BC28" s="366"/>
      <c r="BD28" s="366"/>
      <c r="BE28" s="366"/>
      <c r="BF28" s="366"/>
      <c r="BG28" s="366"/>
      <c r="BH28" s="366"/>
      <c r="BI28" s="366"/>
      <c r="BJ28" s="366"/>
      <c r="BK28" s="366"/>
      <c r="BL28" s="366"/>
      <c r="BM28" s="366"/>
      <c r="BN28" s="1881"/>
      <c r="BO28" s="1881"/>
      <c r="BP28" s="1881"/>
    </row>
    <row r="29" spans="1:68">
      <c r="A29" s="1795"/>
      <c r="B29" s="1881"/>
      <c r="C29" s="1881"/>
      <c r="D29" s="1881"/>
      <c r="E29" s="1881"/>
      <c r="F29" s="1881"/>
      <c r="G29" s="1881"/>
      <c r="H29" s="1883"/>
      <c r="I29" s="1881"/>
      <c r="J29" s="1881"/>
      <c r="K29" s="1881"/>
      <c r="L29" s="1881"/>
      <c r="M29" s="1881"/>
      <c r="N29" s="1881"/>
      <c r="O29" s="1881"/>
      <c r="P29" s="1881"/>
      <c r="Q29" s="1881"/>
      <c r="R29" s="1881"/>
      <c r="S29" s="1881"/>
      <c r="T29" s="1881"/>
      <c r="U29" s="1881"/>
      <c r="V29" s="1881"/>
      <c r="W29" s="1881"/>
      <c r="X29" s="1881"/>
      <c r="Y29" s="1881"/>
      <c r="Z29" s="1881"/>
      <c r="AA29" s="1881"/>
      <c r="AB29" s="1881"/>
      <c r="AC29" s="1881"/>
      <c r="AD29" s="1881"/>
      <c r="AE29" s="1881"/>
      <c r="AF29" s="1881"/>
      <c r="AG29" s="1881"/>
      <c r="AH29" s="1881"/>
      <c r="AI29" s="1881"/>
      <c r="AJ29" s="1881"/>
      <c r="AK29" s="1881"/>
      <c r="AL29" s="1881"/>
      <c r="AM29" s="1881"/>
      <c r="AN29" s="1881"/>
      <c r="AO29" s="1881"/>
      <c r="AP29" s="1881"/>
      <c r="AQ29" s="1881"/>
      <c r="AR29" s="1881"/>
      <c r="AS29" s="1881"/>
      <c r="AT29" s="1881"/>
      <c r="AU29" s="1881"/>
      <c r="AV29" s="1881"/>
      <c r="AW29" s="1881"/>
      <c r="AX29" s="1881"/>
      <c r="AY29" s="1881"/>
      <c r="AZ29" s="1881"/>
      <c r="BA29" s="1881"/>
      <c r="BB29" s="1881"/>
      <c r="BC29" s="366"/>
      <c r="BD29" s="366"/>
      <c r="BE29" s="366"/>
      <c r="BF29" s="366"/>
      <c r="BG29" s="366"/>
      <c r="BH29" s="366"/>
      <c r="BI29" s="366"/>
      <c r="BJ29" s="366"/>
      <c r="BK29" s="366"/>
      <c r="BL29" s="366"/>
      <c r="BM29" s="366"/>
      <c r="BN29" s="1881"/>
      <c r="BO29" s="1881"/>
      <c r="BP29" s="1881"/>
    </row>
    <row r="30" spans="1:68">
      <c r="A30" s="1795"/>
      <c r="B30" s="1881"/>
      <c r="C30" s="1881"/>
      <c r="D30" s="1881"/>
      <c r="E30" s="1881"/>
      <c r="F30" s="1881"/>
      <c r="G30" s="1881"/>
      <c r="H30" s="1883"/>
      <c r="I30" s="1881"/>
      <c r="J30" s="1881"/>
      <c r="K30" s="1881"/>
      <c r="L30" s="1881"/>
      <c r="M30" s="1881"/>
      <c r="N30" s="1881"/>
      <c r="O30" s="1881"/>
      <c r="P30" s="1881"/>
      <c r="Q30" s="1881"/>
      <c r="R30" s="1881"/>
      <c r="S30" s="1881"/>
      <c r="T30" s="1881"/>
      <c r="U30" s="1881"/>
      <c r="V30" s="1881"/>
      <c r="W30" s="1881"/>
      <c r="X30" s="1881"/>
      <c r="Y30" s="1881"/>
      <c r="Z30" s="1881"/>
      <c r="AA30" s="1881"/>
      <c r="AB30" s="1881"/>
      <c r="AC30" s="1881"/>
      <c r="AD30" s="1881"/>
      <c r="AE30" s="1881"/>
      <c r="AF30" s="1881"/>
      <c r="AG30" s="1881"/>
      <c r="AH30" s="1881"/>
      <c r="AI30" s="1881"/>
      <c r="AJ30" s="1881"/>
      <c r="AK30" s="1881"/>
      <c r="AL30" s="1881"/>
      <c r="AM30" s="1881"/>
      <c r="AN30" s="1881"/>
      <c r="AO30" s="1881"/>
      <c r="AP30" s="1881"/>
      <c r="AQ30" s="1881"/>
      <c r="AR30" s="1881"/>
      <c r="AS30" s="1881"/>
      <c r="AT30" s="1881"/>
      <c r="AU30" s="1881"/>
      <c r="AV30" s="1881"/>
      <c r="AW30" s="1881"/>
      <c r="AX30" s="1881"/>
      <c r="AY30" s="1881"/>
      <c r="AZ30" s="1881"/>
      <c r="BA30" s="1881"/>
      <c r="BB30" s="1881"/>
      <c r="BC30" s="366"/>
      <c r="BD30" s="366"/>
      <c r="BE30" s="366"/>
      <c r="BF30" s="366"/>
      <c r="BG30" s="366"/>
      <c r="BH30" s="366"/>
      <c r="BI30" s="366"/>
      <c r="BJ30" s="366"/>
      <c r="BK30" s="366"/>
      <c r="BL30" s="366"/>
      <c r="BM30" s="366"/>
      <c r="BN30" s="1881"/>
      <c r="BO30" s="1881"/>
      <c r="BP30" s="1881"/>
    </row>
    <row r="31" spans="1:68">
      <c r="A31" s="1795"/>
      <c r="B31" s="1881"/>
      <c r="C31" s="1881"/>
      <c r="D31" s="1881"/>
      <c r="E31" s="1881"/>
      <c r="F31" s="1881"/>
      <c r="G31" s="1881"/>
      <c r="H31" s="1883"/>
      <c r="I31" s="1881"/>
      <c r="J31" s="1881"/>
      <c r="K31" s="1881"/>
      <c r="L31" s="1881"/>
      <c r="M31" s="1881"/>
      <c r="N31" s="1881"/>
      <c r="O31" s="1881"/>
      <c r="P31" s="1881"/>
      <c r="Q31" s="1881"/>
      <c r="R31" s="1881"/>
      <c r="S31" s="1881"/>
      <c r="T31" s="1881"/>
      <c r="U31" s="1881"/>
      <c r="V31" s="1881"/>
      <c r="W31" s="1881"/>
      <c r="X31" s="1881"/>
      <c r="Y31" s="1881"/>
      <c r="Z31" s="1881"/>
      <c r="AA31" s="1881"/>
      <c r="AB31" s="1881"/>
      <c r="AC31" s="1881"/>
      <c r="AD31" s="1881"/>
      <c r="AE31" s="1881"/>
      <c r="AF31" s="1881"/>
      <c r="AG31" s="1881"/>
      <c r="AH31" s="1881"/>
      <c r="AI31" s="1881"/>
      <c r="AJ31" s="1881"/>
      <c r="AK31" s="1881"/>
      <c r="AL31" s="1881"/>
      <c r="AM31" s="1881"/>
      <c r="AN31" s="1881"/>
      <c r="AO31" s="1881"/>
      <c r="AP31" s="1881"/>
      <c r="AQ31" s="1881"/>
      <c r="AR31" s="1881"/>
      <c r="AS31" s="1881"/>
      <c r="AT31" s="1881"/>
      <c r="AU31" s="1881"/>
      <c r="AV31" s="1881"/>
      <c r="AW31" s="1881"/>
      <c r="AX31" s="1881"/>
      <c r="AY31" s="1881"/>
      <c r="AZ31" s="1881"/>
      <c r="BA31" s="1881"/>
      <c r="BB31" s="1881"/>
      <c r="BC31" s="366"/>
      <c r="BD31" s="366"/>
      <c r="BE31" s="366"/>
      <c r="BF31" s="366"/>
      <c r="BG31" s="366"/>
      <c r="BH31" s="366"/>
      <c r="BI31" s="366"/>
      <c r="BJ31" s="366"/>
      <c r="BK31" s="366"/>
      <c r="BL31" s="366"/>
      <c r="BM31" s="366"/>
      <c r="BN31" s="1881"/>
      <c r="BO31" s="1881"/>
      <c r="BP31" s="1881"/>
    </row>
    <row r="32" spans="1:68">
      <c r="A32" s="1795"/>
      <c r="B32" s="1881"/>
      <c r="C32" s="1881"/>
      <c r="D32" s="1881"/>
      <c r="E32" s="1881"/>
      <c r="F32" s="1881"/>
      <c r="G32" s="1881"/>
      <c r="H32" s="1883"/>
      <c r="I32" s="1881"/>
      <c r="J32" s="1881"/>
      <c r="K32" s="1881"/>
      <c r="L32" s="1881"/>
      <c r="M32" s="1881"/>
      <c r="N32" s="1881"/>
      <c r="O32" s="1881"/>
      <c r="P32" s="1881"/>
      <c r="Q32" s="1881"/>
      <c r="R32" s="1881"/>
      <c r="S32" s="1881"/>
      <c r="T32" s="1881"/>
      <c r="U32" s="1881"/>
      <c r="V32" s="1881"/>
      <c r="W32" s="1881"/>
      <c r="X32" s="1881"/>
      <c r="Y32" s="1881"/>
      <c r="Z32" s="1881"/>
      <c r="AA32" s="1881"/>
      <c r="AB32" s="1881"/>
      <c r="AC32" s="1881"/>
      <c r="AD32" s="1881"/>
      <c r="AE32" s="1881"/>
      <c r="AF32" s="1881"/>
      <c r="AG32" s="1881"/>
      <c r="AH32" s="1881"/>
      <c r="AI32" s="1881"/>
      <c r="AJ32" s="1881"/>
      <c r="AK32" s="1881"/>
      <c r="AL32" s="1881"/>
      <c r="AM32" s="1881"/>
      <c r="AN32" s="1881"/>
      <c r="AO32" s="1881"/>
      <c r="AP32" s="1881"/>
      <c r="AQ32" s="1881"/>
      <c r="AR32" s="1881"/>
      <c r="AS32" s="1881"/>
      <c r="AT32" s="1881"/>
      <c r="AU32" s="1881"/>
      <c r="AV32" s="1881"/>
      <c r="AW32" s="1881"/>
      <c r="AX32" s="1881"/>
      <c r="AY32" s="1881"/>
      <c r="AZ32" s="1881"/>
      <c r="BA32" s="1881"/>
      <c r="BB32" s="1881"/>
      <c r="BC32" s="366"/>
      <c r="BD32" s="366"/>
      <c r="BE32" s="366"/>
      <c r="BF32" s="366"/>
      <c r="BG32" s="366"/>
      <c r="BH32" s="366"/>
      <c r="BI32" s="366"/>
      <c r="BJ32" s="366"/>
      <c r="BK32" s="366"/>
      <c r="BL32" s="366"/>
      <c r="BM32" s="366"/>
      <c r="BN32" s="1881"/>
      <c r="BO32" s="1881"/>
      <c r="BP32" s="1881"/>
    </row>
    <row r="33" spans="1:68">
      <c r="A33" s="1795"/>
      <c r="B33" s="1881"/>
      <c r="C33" s="1881"/>
      <c r="D33" s="1881"/>
      <c r="E33" s="1881"/>
      <c r="F33" s="1881"/>
      <c r="G33" s="1881"/>
      <c r="H33" s="1883"/>
      <c r="I33" s="1881"/>
      <c r="J33" s="1881"/>
      <c r="K33" s="1881"/>
      <c r="L33" s="1881"/>
      <c r="M33" s="1881"/>
      <c r="N33" s="1881"/>
      <c r="O33" s="1881"/>
      <c r="P33" s="1881"/>
      <c r="Q33" s="1881"/>
      <c r="R33" s="1881"/>
      <c r="S33" s="1881"/>
      <c r="T33" s="1881"/>
      <c r="U33" s="1881"/>
      <c r="V33" s="1881"/>
      <c r="W33" s="1881"/>
      <c r="X33" s="1881"/>
      <c r="Y33" s="1881"/>
      <c r="Z33" s="1881"/>
      <c r="AA33" s="1881"/>
      <c r="AB33" s="1881"/>
      <c r="AC33" s="1881"/>
      <c r="AD33" s="1881"/>
      <c r="AE33" s="1881"/>
      <c r="AF33" s="1881"/>
      <c r="AG33" s="1881"/>
      <c r="AH33" s="1881"/>
      <c r="AI33" s="1881"/>
      <c r="AJ33" s="1881"/>
      <c r="AK33" s="1881"/>
      <c r="AL33" s="1881"/>
      <c r="AM33" s="1881"/>
      <c r="AN33" s="1881"/>
      <c r="AO33" s="1881"/>
      <c r="AP33" s="1881"/>
      <c r="AQ33" s="1881"/>
      <c r="AR33" s="1881"/>
      <c r="AS33" s="1881"/>
      <c r="AT33" s="1881"/>
      <c r="AU33" s="1881"/>
      <c r="AV33" s="1881"/>
      <c r="AW33" s="1881"/>
      <c r="AX33" s="1881"/>
      <c r="AY33" s="1881"/>
      <c r="AZ33" s="1881"/>
      <c r="BA33" s="1881"/>
      <c r="BB33" s="1881"/>
      <c r="BC33" s="366"/>
      <c r="BD33" s="366"/>
      <c r="BE33" s="366"/>
      <c r="BF33" s="366"/>
      <c r="BG33" s="366"/>
      <c r="BH33" s="366"/>
      <c r="BI33" s="366"/>
      <c r="BJ33" s="366"/>
      <c r="BK33" s="366"/>
      <c r="BL33" s="366"/>
      <c r="BM33" s="366"/>
      <c r="BN33" s="1881"/>
      <c r="BO33" s="1881"/>
      <c r="BP33" s="1881"/>
    </row>
    <row r="34" spans="1:68">
      <c r="A34" s="1795"/>
      <c r="B34" s="1881"/>
      <c r="C34" s="1881"/>
      <c r="D34" s="1881"/>
      <c r="E34" s="1881"/>
      <c r="F34" s="1881"/>
      <c r="G34" s="1881"/>
      <c r="H34" s="1883"/>
      <c r="I34" s="1881"/>
      <c r="J34" s="1881"/>
      <c r="K34" s="1881"/>
      <c r="L34" s="1881"/>
      <c r="M34" s="1881"/>
      <c r="N34" s="1881"/>
      <c r="O34" s="1881"/>
      <c r="P34" s="1881"/>
      <c r="Q34" s="1881"/>
      <c r="R34" s="1881"/>
      <c r="S34" s="1881"/>
      <c r="T34" s="1881"/>
      <c r="U34" s="1881"/>
      <c r="V34" s="1881"/>
      <c r="W34" s="1881"/>
      <c r="X34" s="1881"/>
      <c r="Y34" s="1881"/>
      <c r="Z34" s="1881"/>
      <c r="AA34" s="1881"/>
      <c r="AB34" s="1881"/>
      <c r="AC34" s="1881"/>
      <c r="AD34" s="1881"/>
      <c r="AE34" s="1881"/>
      <c r="AF34" s="1881"/>
      <c r="AG34" s="1881"/>
      <c r="AH34" s="1881"/>
      <c r="AI34" s="1881"/>
      <c r="AJ34" s="1881"/>
      <c r="AK34" s="1881"/>
      <c r="AL34" s="1881"/>
      <c r="AM34" s="1881"/>
      <c r="AN34" s="1881"/>
      <c r="AO34" s="1881"/>
      <c r="AP34" s="1881"/>
      <c r="AQ34" s="1881"/>
      <c r="AR34" s="1881"/>
      <c r="AS34" s="1881"/>
      <c r="AT34" s="1881"/>
      <c r="AU34" s="1881"/>
      <c r="AV34" s="1881"/>
      <c r="AW34" s="1881"/>
      <c r="AX34" s="1881"/>
      <c r="AY34" s="1881"/>
      <c r="AZ34" s="1881"/>
      <c r="BA34" s="1881"/>
      <c r="BB34" s="1881"/>
      <c r="BC34" s="366"/>
      <c r="BD34" s="366"/>
      <c r="BE34" s="366"/>
      <c r="BF34" s="366"/>
      <c r="BG34" s="366"/>
      <c r="BH34" s="366"/>
      <c r="BI34" s="366"/>
      <c r="BJ34" s="366"/>
      <c r="BK34" s="366"/>
      <c r="BL34" s="366"/>
      <c r="BM34" s="366"/>
      <c r="BN34" s="1881"/>
      <c r="BO34" s="1881"/>
      <c r="BP34" s="1881"/>
    </row>
    <row r="35" spans="1:68">
      <c r="A35" s="1795"/>
      <c r="B35" s="1881"/>
      <c r="C35" s="1881"/>
      <c r="D35" s="1881"/>
      <c r="E35" s="1881"/>
      <c r="F35" s="1881"/>
      <c r="G35" s="1881"/>
      <c r="H35" s="1883"/>
      <c r="I35" s="1881"/>
      <c r="J35" s="1881"/>
      <c r="K35" s="1881"/>
      <c r="L35" s="1881"/>
      <c r="M35" s="1881"/>
      <c r="N35" s="1881"/>
      <c r="O35" s="1881"/>
      <c r="P35" s="1881"/>
      <c r="Q35" s="1881"/>
      <c r="R35" s="1881"/>
      <c r="S35" s="1881"/>
      <c r="T35" s="1881"/>
      <c r="U35" s="1881"/>
      <c r="V35" s="1881"/>
      <c r="W35" s="1881"/>
      <c r="X35" s="1881"/>
      <c r="Y35" s="1881"/>
      <c r="Z35" s="1881"/>
      <c r="AA35" s="1881"/>
      <c r="AB35" s="1881"/>
      <c r="AC35" s="1881"/>
      <c r="AD35" s="1881"/>
      <c r="AE35" s="1881"/>
      <c r="AF35" s="1881"/>
      <c r="AG35" s="1881"/>
      <c r="AH35" s="1881"/>
      <c r="AI35" s="1881"/>
      <c r="AJ35" s="1881"/>
      <c r="AK35" s="1881"/>
      <c r="AL35" s="1881"/>
      <c r="AM35" s="1881"/>
      <c r="AN35" s="1881"/>
      <c r="AO35" s="1881"/>
      <c r="AP35" s="1881"/>
      <c r="AQ35" s="1881"/>
      <c r="AR35" s="1881"/>
      <c r="AS35" s="1881"/>
      <c r="AT35" s="1881"/>
      <c r="AU35" s="1881"/>
      <c r="AV35" s="1881"/>
      <c r="AW35" s="1881"/>
      <c r="AX35" s="1881"/>
      <c r="AY35" s="1881"/>
      <c r="AZ35" s="1881"/>
      <c r="BA35" s="1881"/>
      <c r="BB35" s="1881"/>
      <c r="BC35" s="366"/>
      <c r="BD35" s="366"/>
      <c r="BE35" s="366"/>
      <c r="BF35" s="366"/>
      <c r="BG35" s="366"/>
      <c r="BH35" s="366"/>
      <c r="BI35" s="366"/>
      <c r="BJ35" s="366"/>
      <c r="BK35" s="366"/>
      <c r="BL35" s="366"/>
      <c r="BM35" s="366"/>
      <c r="BN35" s="1881"/>
      <c r="BO35" s="1881"/>
      <c r="BP35" s="1881"/>
    </row>
    <row r="36" spans="1:68">
      <c r="A36" s="1795"/>
      <c r="B36" s="1881"/>
      <c r="C36" s="1881"/>
      <c r="D36" s="1881"/>
      <c r="E36" s="1881"/>
      <c r="F36" s="1881"/>
      <c r="G36" s="1881"/>
      <c r="H36" s="1883"/>
      <c r="I36" s="1881"/>
      <c r="J36" s="1881"/>
      <c r="K36" s="1881"/>
      <c r="L36" s="1881"/>
      <c r="M36" s="1881"/>
      <c r="N36" s="1881"/>
      <c r="O36" s="1881"/>
      <c r="P36" s="1881"/>
      <c r="Q36" s="1881"/>
      <c r="R36" s="1881"/>
      <c r="S36" s="1881"/>
      <c r="T36" s="1881"/>
      <c r="U36" s="1881"/>
      <c r="V36" s="1881"/>
      <c r="W36" s="1881"/>
      <c r="X36" s="1881"/>
      <c r="Y36" s="1881"/>
      <c r="Z36" s="1881"/>
      <c r="AA36" s="1881"/>
      <c r="AB36" s="1881"/>
      <c r="AC36" s="1881"/>
      <c r="AD36" s="1881"/>
      <c r="AE36" s="1881"/>
      <c r="AF36" s="1881"/>
      <c r="AG36" s="1881"/>
      <c r="AH36" s="1881"/>
      <c r="AI36" s="1881"/>
      <c r="AJ36" s="1881"/>
      <c r="AK36" s="1881"/>
      <c r="AL36" s="1881"/>
      <c r="AM36" s="1881"/>
      <c r="AN36" s="1881"/>
      <c r="AO36" s="1881"/>
      <c r="AP36" s="1881"/>
      <c r="AQ36" s="1881"/>
      <c r="AR36" s="1881"/>
      <c r="AS36" s="1881"/>
      <c r="AT36" s="1881"/>
      <c r="AU36" s="1881"/>
      <c r="AV36" s="1881"/>
      <c r="AW36" s="1881"/>
      <c r="AX36" s="1881"/>
      <c r="AY36" s="1881"/>
      <c r="AZ36" s="1881"/>
      <c r="BA36" s="1881"/>
      <c r="BB36" s="1881"/>
      <c r="BC36" s="366"/>
      <c r="BD36" s="366"/>
      <c r="BE36" s="366"/>
      <c r="BF36" s="366"/>
      <c r="BG36" s="366"/>
      <c r="BH36" s="366"/>
      <c r="BI36" s="366"/>
      <c r="BJ36" s="366"/>
      <c r="BK36" s="366"/>
      <c r="BL36" s="366"/>
      <c r="BM36" s="366"/>
      <c r="BN36" s="1881"/>
      <c r="BO36" s="1881"/>
      <c r="BP36" s="1881"/>
    </row>
    <row r="37" spans="1:68">
      <c r="A37" s="1795"/>
      <c r="B37" s="1881"/>
      <c r="C37" s="1881"/>
      <c r="D37" s="1881"/>
      <c r="E37" s="1881"/>
      <c r="F37" s="1881"/>
      <c r="G37" s="1881"/>
      <c r="H37" s="1883"/>
      <c r="I37" s="1881"/>
      <c r="J37" s="1881"/>
      <c r="K37" s="1881"/>
      <c r="L37" s="1881"/>
      <c r="M37" s="1881"/>
      <c r="N37" s="1881"/>
      <c r="O37" s="1881"/>
      <c r="P37" s="1881"/>
      <c r="Q37" s="1881"/>
      <c r="R37" s="1881"/>
      <c r="S37" s="1881"/>
      <c r="T37" s="1881"/>
      <c r="U37" s="1881"/>
      <c r="V37" s="1881"/>
      <c r="W37" s="1881"/>
      <c r="X37" s="1881"/>
      <c r="Y37" s="1881"/>
      <c r="Z37" s="1881"/>
      <c r="AA37" s="1881"/>
      <c r="AB37" s="1881"/>
      <c r="AC37" s="1881"/>
      <c r="AD37" s="1881"/>
      <c r="AE37" s="1881"/>
      <c r="AF37" s="1881"/>
      <c r="AG37" s="1881"/>
      <c r="AH37" s="1881"/>
      <c r="AI37" s="1881"/>
      <c r="AJ37" s="1881"/>
      <c r="AK37" s="1881"/>
      <c r="AL37" s="1881"/>
      <c r="AM37" s="1881"/>
      <c r="AN37" s="1881"/>
      <c r="AO37" s="1881"/>
      <c r="AP37" s="1881"/>
      <c r="AQ37" s="1881"/>
      <c r="AR37" s="1881"/>
      <c r="AS37" s="1881"/>
      <c r="AT37" s="1881"/>
      <c r="AU37" s="1881"/>
      <c r="AV37" s="1881"/>
      <c r="AW37" s="1881"/>
      <c r="AX37" s="1881"/>
      <c r="AY37" s="1881"/>
      <c r="AZ37" s="1881"/>
      <c r="BA37" s="1881"/>
      <c r="BB37" s="1881"/>
      <c r="BC37" s="366"/>
      <c r="BD37" s="366"/>
      <c r="BE37" s="366"/>
      <c r="BF37" s="366"/>
      <c r="BG37" s="366"/>
      <c r="BH37" s="366"/>
      <c r="BI37" s="366"/>
      <c r="BJ37" s="366"/>
      <c r="BK37" s="366"/>
      <c r="BL37" s="366"/>
      <c r="BM37" s="366"/>
      <c r="BN37" s="1881"/>
      <c r="BO37" s="1881"/>
      <c r="BP37" s="1881"/>
    </row>
    <row r="38" spans="1:68">
      <c r="A38" s="1795"/>
      <c r="B38" s="1881"/>
      <c r="C38" s="1881"/>
      <c r="D38" s="1881"/>
      <c r="E38" s="1881"/>
      <c r="F38" s="1881"/>
      <c r="G38" s="1881"/>
      <c r="H38" s="1883"/>
      <c r="I38" s="1881"/>
      <c r="J38" s="1881"/>
      <c r="K38" s="1881"/>
      <c r="L38" s="1881"/>
      <c r="M38" s="1881"/>
      <c r="N38" s="1881"/>
      <c r="O38" s="1881"/>
      <c r="P38" s="1881"/>
      <c r="Q38" s="1881"/>
      <c r="R38" s="1881"/>
      <c r="S38" s="1881"/>
      <c r="T38" s="1881"/>
      <c r="U38" s="1881"/>
      <c r="V38" s="1881"/>
      <c r="W38" s="1881"/>
      <c r="X38" s="1881"/>
      <c r="Y38" s="1881"/>
      <c r="Z38" s="1881"/>
      <c r="AA38" s="1881"/>
      <c r="AB38" s="1881"/>
      <c r="AC38" s="1881"/>
      <c r="AD38" s="1881"/>
      <c r="AE38" s="1881"/>
      <c r="AF38" s="1881"/>
      <c r="AG38" s="1881"/>
      <c r="AH38" s="1881"/>
      <c r="AI38" s="1881"/>
      <c r="AJ38" s="1881"/>
      <c r="AK38" s="1881"/>
      <c r="AL38" s="1881"/>
      <c r="AM38" s="1881"/>
      <c r="AN38" s="1881"/>
      <c r="AO38" s="1881"/>
      <c r="AP38" s="1881"/>
      <c r="AQ38" s="1881"/>
      <c r="AR38" s="1881"/>
      <c r="AS38" s="1881"/>
      <c r="AT38" s="1881"/>
      <c r="AU38" s="1881"/>
      <c r="AV38" s="1881"/>
      <c r="AW38" s="1881"/>
      <c r="AX38" s="1881"/>
      <c r="AY38" s="1881"/>
      <c r="AZ38" s="1881"/>
      <c r="BA38" s="1881"/>
      <c r="BB38" s="1881"/>
      <c r="BC38" s="366"/>
      <c r="BD38" s="366"/>
      <c r="BE38" s="366"/>
      <c r="BF38" s="366"/>
      <c r="BG38" s="366"/>
      <c r="BH38" s="366"/>
      <c r="BI38" s="366"/>
      <c r="BJ38" s="366"/>
      <c r="BK38" s="366"/>
      <c r="BL38" s="366"/>
      <c r="BM38" s="366"/>
      <c r="BN38" s="1881"/>
      <c r="BO38" s="1881"/>
      <c r="BP38" s="1881"/>
    </row>
    <row r="39" spans="1:68">
      <c r="A39" s="1795"/>
      <c r="B39" s="1881"/>
      <c r="C39" s="1881"/>
      <c r="D39" s="1881"/>
      <c r="E39" s="1881"/>
      <c r="F39" s="1881"/>
      <c r="G39" s="1881"/>
      <c r="H39" s="1883"/>
      <c r="I39" s="1881"/>
      <c r="J39" s="1881"/>
      <c r="K39" s="1881"/>
      <c r="L39" s="1881"/>
      <c r="M39" s="1881"/>
      <c r="N39" s="1881"/>
      <c r="O39" s="1881"/>
      <c r="P39" s="1881"/>
      <c r="Q39" s="1881"/>
      <c r="R39" s="1881"/>
      <c r="S39" s="1881"/>
      <c r="T39" s="1881"/>
      <c r="U39" s="1881"/>
      <c r="V39" s="1881"/>
      <c r="W39" s="1881"/>
      <c r="X39" s="1881"/>
      <c r="Y39" s="1881"/>
      <c r="Z39" s="1881"/>
      <c r="AA39" s="1881"/>
      <c r="AB39" s="1881"/>
      <c r="AC39" s="1881"/>
      <c r="AD39" s="1881"/>
      <c r="AE39" s="1881"/>
      <c r="AF39" s="1881"/>
      <c r="AG39" s="1881"/>
      <c r="AH39" s="1881"/>
      <c r="AI39" s="1881"/>
      <c r="AJ39" s="1881"/>
      <c r="AK39" s="1881"/>
      <c r="AL39" s="1881"/>
      <c r="AM39" s="1881"/>
      <c r="AN39" s="1881"/>
      <c r="AO39" s="1881"/>
      <c r="AP39" s="1881"/>
      <c r="AQ39" s="1881"/>
      <c r="AR39" s="1881"/>
      <c r="AS39" s="1881"/>
      <c r="AT39" s="1881"/>
      <c r="AU39" s="1881"/>
      <c r="AV39" s="1881"/>
      <c r="AW39" s="1881"/>
      <c r="AX39" s="1881"/>
      <c r="AY39" s="1881"/>
      <c r="AZ39" s="1881"/>
      <c r="BA39" s="1881"/>
      <c r="BB39" s="1881"/>
      <c r="BC39" s="366"/>
      <c r="BD39" s="366"/>
      <c r="BE39" s="366"/>
      <c r="BF39" s="366"/>
      <c r="BG39" s="366"/>
      <c r="BH39" s="366"/>
      <c r="BI39" s="366"/>
      <c r="BJ39" s="366"/>
      <c r="BK39" s="366"/>
      <c r="BL39" s="366"/>
      <c r="BM39" s="366"/>
      <c r="BN39" s="1881"/>
      <c r="BO39" s="1881"/>
      <c r="BP39" s="1881"/>
    </row>
    <row r="40" spans="1:68">
      <c r="A40" s="1795"/>
      <c r="B40" s="1881"/>
      <c r="C40" s="1881"/>
      <c r="D40" s="1881"/>
      <c r="E40" s="1881"/>
      <c r="F40" s="1881"/>
      <c r="G40" s="1881"/>
      <c r="H40" s="1883"/>
      <c r="I40" s="1881"/>
      <c r="J40" s="1881"/>
      <c r="K40" s="1881"/>
      <c r="L40" s="1881"/>
      <c r="M40" s="1881"/>
      <c r="N40" s="1881"/>
      <c r="O40" s="1881"/>
      <c r="P40" s="1881"/>
      <c r="Q40" s="1881"/>
      <c r="R40" s="1881"/>
      <c r="S40" s="1881"/>
      <c r="T40" s="1881"/>
      <c r="U40" s="1881"/>
      <c r="V40" s="1881"/>
      <c r="W40" s="1881"/>
      <c r="X40" s="1881"/>
      <c r="Y40" s="1881"/>
      <c r="Z40" s="1881"/>
      <c r="AA40" s="1881"/>
      <c r="AB40" s="1881"/>
      <c r="AC40" s="1881"/>
      <c r="AD40" s="1881"/>
      <c r="AE40" s="1881"/>
      <c r="AF40" s="1881"/>
      <c r="AG40" s="1881"/>
      <c r="AH40" s="1881"/>
      <c r="AI40" s="1881"/>
      <c r="AJ40" s="1881"/>
      <c r="AK40" s="1881"/>
      <c r="AL40" s="1881"/>
      <c r="AM40" s="1881"/>
      <c r="AN40" s="1881"/>
      <c r="AO40" s="1881"/>
      <c r="AP40" s="1881"/>
      <c r="AQ40" s="1881"/>
      <c r="AR40" s="1881"/>
      <c r="AS40" s="1881"/>
      <c r="AT40" s="1881"/>
      <c r="AU40" s="1881"/>
      <c r="AV40" s="1881"/>
      <c r="AW40" s="1881"/>
      <c r="AX40" s="1881"/>
      <c r="AY40" s="1881"/>
      <c r="AZ40" s="1881"/>
      <c r="BA40" s="1881"/>
      <c r="BB40" s="1881"/>
      <c r="BC40" s="366"/>
      <c r="BD40" s="366"/>
      <c r="BE40" s="366"/>
      <c r="BF40" s="366"/>
      <c r="BG40" s="366"/>
      <c r="BH40" s="366"/>
      <c r="BI40" s="366"/>
      <c r="BJ40" s="366"/>
      <c r="BK40" s="366"/>
      <c r="BL40" s="366"/>
      <c r="BM40" s="366"/>
      <c r="BN40" s="1881"/>
      <c r="BO40" s="1881"/>
      <c r="BP40" s="1881"/>
    </row>
    <row r="41" spans="1:68">
      <c r="A41" s="1795"/>
      <c r="B41" s="1881"/>
      <c r="C41" s="1881"/>
      <c r="D41" s="1881"/>
      <c r="E41" s="1881"/>
      <c r="F41" s="1881"/>
      <c r="G41" s="1881"/>
      <c r="H41" s="1883"/>
      <c r="I41" s="1881"/>
      <c r="J41" s="1881"/>
      <c r="K41" s="1881"/>
      <c r="L41" s="1881"/>
      <c r="M41" s="1881"/>
      <c r="N41" s="1881"/>
      <c r="O41" s="1881"/>
      <c r="P41" s="1881"/>
      <c r="Q41" s="1881"/>
      <c r="R41" s="1881"/>
      <c r="S41" s="1881"/>
      <c r="T41" s="1881"/>
      <c r="U41" s="1881"/>
      <c r="V41" s="1881"/>
      <c r="W41" s="1881"/>
      <c r="X41" s="1881"/>
      <c r="Y41" s="1881"/>
      <c r="Z41" s="1881"/>
      <c r="AA41" s="1881"/>
      <c r="AB41" s="1881"/>
      <c r="AC41" s="1881"/>
      <c r="AD41" s="1881"/>
      <c r="AE41" s="1881"/>
      <c r="AF41" s="1881"/>
      <c r="AG41" s="1881"/>
      <c r="AH41" s="1881"/>
      <c r="AI41" s="1881"/>
      <c r="AJ41" s="1881"/>
      <c r="AK41" s="1881"/>
      <c r="AL41" s="1881"/>
      <c r="AM41" s="1881"/>
      <c r="AN41" s="1881"/>
      <c r="AO41" s="1881"/>
      <c r="AP41" s="1881"/>
      <c r="AQ41" s="1881"/>
      <c r="AR41" s="1881"/>
      <c r="AS41" s="1881"/>
      <c r="AT41" s="1881"/>
      <c r="AU41" s="1881"/>
      <c r="AV41" s="1881"/>
      <c r="AW41" s="1881"/>
      <c r="AX41" s="1881"/>
      <c r="AY41" s="1881"/>
      <c r="AZ41" s="1881"/>
      <c r="BA41" s="1881"/>
      <c r="BB41" s="1881"/>
      <c r="BC41" s="366"/>
      <c r="BD41" s="366"/>
      <c r="BE41" s="366"/>
      <c r="BF41" s="366"/>
      <c r="BG41" s="366"/>
      <c r="BH41" s="366"/>
      <c r="BI41" s="366"/>
      <c r="BJ41" s="366"/>
      <c r="BK41" s="366"/>
      <c r="BL41" s="366"/>
      <c r="BM41" s="366"/>
      <c r="BN41" s="1881"/>
      <c r="BO41" s="1881"/>
      <c r="BP41" s="1881"/>
    </row>
    <row r="42" spans="1:68">
      <c r="A42" s="1795"/>
      <c r="B42" s="1881"/>
      <c r="C42" s="1881"/>
      <c r="D42" s="1881"/>
      <c r="E42" s="1881"/>
      <c r="F42" s="1881"/>
      <c r="G42" s="1881"/>
      <c r="H42" s="1883"/>
      <c r="I42" s="1881"/>
      <c r="J42" s="1881"/>
      <c r="K42" s="1881"/>
      <c r="L42" s="1881"/>
      <c r="M42" s="1881"/>
      <c r="N42" s="1881"/>
      <c r="O42" s="1881"/>
      <c r="P42" s="1881"/>
      <c r="Q42" s="1881"/>
      <c r="R42" s="1881"/>
      <c r="S42" s="1881"/>
      <c r="T42" s="1881"/>
      <c r="U42" s="1881"/>
      <c r="V42" s="1881"/>
      <c r="W42" s="1881"/>
      <c r="X42" s="1881"/>
      <c r="Y42" s="1881"/>
      <c r="Z42" s="1881"/>
      <c r="AA42" s="1881"/>
      <c r="AB42" s="1881"/>
      <c r="AC42" s="1881"/>
      <c r="AD42" s="1881"/>
      <c r="AE42" s="1881"/>
      <c r="AF42" s="1881"/>
      <c r="AG42" s="1881"/>
      <c r="AH42" s="1881"/>
      <c r="AI42" s="1881"/>
      <c r="AJ42" s="1881"/>
      <c r="AK42" s="1881"/>
      <c r="AL42" s="1881"/>
      <c r="AM42" s="1881"/>
      <c r="AN42" s="1881"/>
      <c r="AO42" s="1881"/>
      <c r="AP42" s="1881"/>
      <c r="AQ42" s="1881"/>
      <c r="AR42" s="1881"/>
      <c r="AS42" s="1881"/>
      <c r="AT42" s="1881"/>
      <c r="AU42" s="1881"/>
      <c r="AV42" s="1881"/>
      <c r="AW42" s="1881"/>
      <c r="AX42" s="1881"/>
      <c r="AY42" s="1881"/>
      <c r="AZ42" s="1881"/>
      <c r="BA42" s="1881"/>
      <c r="BB42" s="1881"/>
      <c r="BC42" s="366"/>
      <c r="BD42" s="366"/>
      <c r="BE42" s="366"/>
      <c r="BF42" s="366"/>
      <c r="BG42" s="366"/>
      <c r="BH42" s="366"/>
      <c r="BI42" s="366"/>
      <c r="BJ42" s="366"/>
      <c r="BK42" s="366"/>
      <c r="BL42" s="366"/>
      <c r="BM42" s="366"/>
      <c r="BN42" s="1881"/>
      <c r="BO42" s="1881"/>
      <c r="BP42" s="1881"/>
    </row>
    <row r="43" spans="1:68">
      <c r="A43" s="1795"/>
      <c r="B43" s="1881"/>
      <c r="C43" s="1881"/>
      <c r="D43" s="1881"/>
      <c r="E43" s="1881"/>
      <c r="F43" s="1881"/>
      <c r="G43" s="1881"/>
      <c r="H43" s="1883"/>
      <c r="I43" s="1881"/>
      <c r="J43" s="1881"/>
      <c r="K43" s="1881"/>
      <c r="L43" s="1881"/>
      <c r="M43" s="1881"/>
      <c r="N43" s="1881"/>
      <c r="O43" s="1881"/>
      <c r="P43" s="1881"/>
      <c r="Q43" s="1881"/>
      <c r="R43" s="1881"/>
      <c r="S43" s="1881"/>
      <c r="T43" s="1881"/>
      <c r="U43" s="1881"/>
      <c r="V43" s="1881"/>
      <c r="W43" s="1881"/>
      <c r="X43" s="1881"/>
      <c r="Y43" s="1881"/>
      <c r="Z43" s="1881"/>
      <c r="AA43" s="1881"/>
      <c r="AB43" s="1881"/>
      <c r="AC43" s="1881"/>
      <c r="AD43" s="1881"/>
      <c r="AE43" s="1881"/>
      <c r="AF43" s="1881"/>
      <c r="AG43" s="1881"/>
      <c r="AH43" s="1881"/>
      <c r="AI43" s="1881"/>
      <c r="AJ43" s="1881"/>
      <c r="AK43" s="1881"/>
      <c r="AL43" s="1881"/>
      <c r="AM43" s="1881"/>
      <c r="AN43" s="1881"/>
      <c r="AO43" s="1881"/>
      <c r="AP43" s="1881"/>
      <c r="AQ43" s="1881"/>
      <c r="AR43" s="1881"/>
      <c r="AS43" s="1881"/>
      <c r="AT43" s="1881"/>
      <c r="AU43" s="1881"/>
      <c r="AV43" s="1881"/>
      <c r="AW43" s="1881"/>
      <c r="AX43" s="1881"/>
      <c r="AY43" s="1881"/>
      <c r="AZ43" s="1881"/>
      <c r="BA43" s="1881"/>
      <c r="BB43" s="1881"/>
      <c r="BC43" s="366"/>
      <c r="BD43" s="366"/>
      <c r="BE43" s="366"/>
      <c r="BF43" s="366"/>
      <c r="BG43" s="366"/>
      <c r="BH43" s="366"/>
      <c r="BI43" s="366"/>
      <c r="BJ43" s="366"/>
      <c r="BK43" s="366"/>
      <c r="BL43" s="366"/>
      <c r="BM43" s="366"/>
      <c r="BN43" s="1881"/>
      <c r="BO43" s="1881"/>
      <c r="BP43" s="1881"/>
    </row>
    <row r="44" spans="1:68">
      <c r="A44" s="1795"/>
      <c r="B44" s="1881"/>
      <c r="C44" s="1881"/>
      <c r="D44" s="1881"/>
      <c r="E44" s="1881"/>
      <c r="F44" s="1881"/>
      <c r="G44" s="1881"/>
      <c r="H44" s="1883"/>
      <c r="I44" s="1881"/>
      <c r="J44" s="1881"/>
      <c r="K44" s="1881"/>
      <c r="L44" s="1881"/>
      <c r="M44" s="1881"/>
      <c r="N44" s="1881"/>
      <c r="O44" s="1881"/>
      <c r="P44" s="1881"/>
      <c r="Q44" s="1881"/>
      <c r="R44" s="1881"/>
      <c r="S44" s="1881"/>
      <c r="T44" s="1881"/>
      <c r="U44" s="1881"/>
      <c r="V44" s="1881"/>
      <c r="W44" s="1881"/>
      <c r="X44" s="1881"/>
      <c r="Y44" s="1881"/>
      <c r="Z44" s="1881"/>
      <c r="AA44" s="1881"/>
      <c r="AB44" s="1881"/>
      <c r="AC44" s="1881"/>
      <c r="AD44" s="1881"/>
      <c r="AE44" s="1881"/>
      <c r="AF44" s="1881"/>
      <c r="AG44" s="1881"/>
      <c r="AH44" s="1881"/>
      <c r="AI44" s="1881"/>
      <c r="AJ44" s="1881"/>
      <c r="AK44" s="1881"/>
      <c r="AL44" s="1881"/>
      <c r="AM44" s="1881"/>
      <c r="AN44" s="1881"/>
      <c r="AO44" s="1881"/>
      <c r="AP44" s="1881"/>
      <c r="AQ44" s="1881"/>
      <c r="AR44" s="1881"/>
      <c r="AS44" s="1881"/>
      <c r="AT44" s="1881"/>
      <c r="AU44" s="1881"/>
      <c r="AV44" s="1881"/>
      <c r="AW44" s="1881"/>
      <c r="AX44" s="1881"/>
      <c r="AY44" s="1881"/>
      <c r="AZ44" s="1881"/>
      <c r="BA44" s="1881"/>
      <c r="BB44" s="1881"/>
      <c r="BC44" s="366"/>
      <c r="BD44" s="366"/>
      <c r="BE44" s="366"/>
      <c r="BF44" s="366"/>
      <c r="BG44" s="366"/>
      <c r="BH44" s="366"/>
      <c r="BI44" s="366"/>
      <c r="BJ44" s="366"/>
      <c r="BK44" s="366"/>
      <c r="BL44" s="366"/>
      <c r="BM44" s="366"/>
      <c r="BN44" s="1881"/>
      <c r="BO44" s="1881"/>
      <c r="BP44" s="1881"/>
    </row>
    <row r="45" spans="1:68">
      <c r="A45" s="1795"/>
      <c r="B45" s="1881"/>
      <c r="C45" s="1881"/>
      <c r="D45" s="1881"/>
      <c r="E45" s="1881"/>
      <c r="F45" s="1881"/>
      <c r="G45" s="1881"/>
      <c r="H45" s="1883"/>
      <c r="I45" s="1881"/>
      <c r="J45" s="1881"/>
      <c r="K45" s="1881"/>
      <c r="L45" s="1881"/>
      <c r="M45" s="1881"/>
      <c r="N45" s="1881"/>
      <c r="O45" s="1881"/>
      <c r="P45" s="1881"/>
      <c r="Q45" s="1881"/>
      <c r="R45" s="1881"/>
      <c r="S45" s="1881"/>
      <c r="T45" s="1881"/>
      <c r="U45" s="1881"/>
      <c r="V45" s="1881"/>
      <c r="W45" s="1881"/>
      <c r="X45" s="1881"/>
      <c r="Y45" s="1881"/>
      <c r="Z45" s="1881"/>
      <c r="AA45" s="1881"/>
      <c r="AB45" s="1881"/>
      <c r="AC45" s="1881"/>
      <c r="AD45" s="1881"/>
      <c r="AE45" s="1881"/>
      <c r="AF45" s="1881"/>
      <c r="AG45" s="1881"/>
      <c r="AH45" s="1881"/>
      <c r="AI45" s="1881"/>
      <c r="AJ45" s="1881"/>
      <c r="AK45" s="1881"/>
      <c r="AL45" s="1881"/>
      <c r="AM45" s="1881"/>
      <c r="AN45" s="1881"/>
      <c r="AO45" s="1881"/>
      <c r="AP45" s="1881"/>
      <c r="AQ45" s="1881"/>
      <c r="AR45" s="1881"/>
      <c r="AS45" s="1881"/>
      <c r="AT45" s="1881"/>
      <c r="AU45" s="1881"/>
      <c r="AV45" s="1881"/>
      <c r="AW45" s="1881"/>
      <c r="AX45" s="1881"/>
      <c r="AY45" s="1881"/>
      <c r="AZ45" s="1881"/>
      <c r="BA45" s="1881"/>
      <c r="BB45" s="1881"/>
      <c r="BC45" s="366"/>
      <c r="BD45" s="366"/>
      <c r="BE45" s="366"/>
      <c r="BF45" s="366"/>
      <c r="BG45" s="366"/>
      <c r="BH45" s="366"/>
      <c r="BI45" s="366"/>
      <c r="BJ45" s="366"/>
      <c r="BK45" s="366"/>
      <c r="BL45" s="366"/>
      <c r="BM45" s="366"/>
      <c r="BN45" s="1881"/>
      <c r="BO45" s="1881"/>
      <c r="BP45" s="1881"/>
    </row>
    <row r="46" spans="1:68">
      <c r="A46" s="1795"/>
      <c r="B46" s="1881"/>
      <c r="C46" s="1881"/>
      <c r="D46" s="1881"/>
      <c r="E46" s="1881"/>
      <c r="F46" s="1881"/>
      <c r="G46" s="1881"/>
      <c r="H46" s="1883"/>
      <c r="I46" s="1881"/>
      <c r="J46" s="1881"/>
      <c r="K46" s="1881"/>
      <c r="L46" s="1881"/>
      <c r="M46" s="1881"/>
      <c r="N46" s="1881"/>
      <c r="O46" s="1881"/>
      <c r="P46" s="1881"/>
      <c r="Q46" s="1881"/>
      <c r="R46" s="1881"/>
      <c r="S46" s="1881"/>
      <c r="T46" s="1881"/>
      <c r="U46" s="1881"/>
      <c r="V46" s="1881"/>
      <c r="W46" s="1881"/>
      <c r="X46" s="1881"/>
      <c r="Y46" s="1881"/>
      <c r="Z46" s="1881"/>
      <c r="AA46" s="1881"/>
      <c r="AB46" s="1881"/>
      <c r="AC46" s="1881"/>
      <c r="AD46" s="1881"/>
      <c r="AE46" s="1881"/>
      <c r="AF46" s="1881"/>
      <c r="AG46" s="1881"/>
      <c r="AH46" s="1881"/>
      <c r="AI46" s="1881"/>
      <c r="AJ46" s="1881"/>
      <c r="AK46" s="1881"/>
      <c r="AL46" s="1881"/>
      <c r="AM46" s="1881"/>
      <c r="AN46" s="1881"/>
      <c r="AO46" s="1881"/>
      <c r="AP46" s="1881"/>
      <c r="AQ46" s="1881"/>
      <c r="AR46" s="1881"/>
      <c r="AS46" s="1881"/>
      <c r="AT46" s="1881"/>
      <c r="AU46" s="1881"/>
      <c r="AV46" s="1881"/>
      <c r="AW46" s="1881"/>
      <c r="AX46" s="1881"/>
      <c r="AY46" s="1881"/>
      <c r="AZ46" s="1881"/>
      <c r="BA46" s="1881"/>
      <c r="BB46" s="1881"/>
      <c r="BC46" s="366"/>
      <c r="BD46" s="366"/>
      <c r="BE46" s="366"/>
      <c r="BF46" s="366"/>
      <c r="BG46" s="366"/>
      <c r="BH46" s="366"/>
      <c r="BI46" s="366"/>
      <c r="BJ46" s="366"/>
      <c r="BK46" s="366"/>
      <c r="BL46" s="366"/>
      <c r="BM46" s="366"/>
      <c r="BN46" s="1881"/>
      <c r="BO46" s="1881"/>
      <c r="BP46" s="1881"/>
    </row>
    <row r="47" spans="1:68">
      <c r="A47" s="1795"/>
      <c r="B47" s="1881"/>
      <c r="C47" s="1881"/>
      <c r="D47" s="1881"/>
      <c r="E47" s="1881"/>
      <c r="F47" s="1881"/>
      <c r="G47" s="1881"/>
      <c r="H47" s="1883"/>
      <c r="I47" s="1881"/>
      <c r="J47" s="1881"/>
      <c r="K47" s="1881"/>
      <c r="L47" s="1881"/>
      <c r="M47" s="1881"/>
      <c r="N47" s="1881"/>
      <c r="O47" s="1881"/>
      <c r="P47" s="1881"/>
      <c r="Q47" s="1881"/>
      <c r="R47" s="1881"/>
      <c r="S47" s="1881"/>
      <c r="T47" s="1881"/>
      <c r="U47" s="1881"/>
      <c r="V47" s="1881"/>
      <c r="W47" s="1881"/>
      <c r="X47" s="1881"/>
      <c r="Y47" s="1881"/>
      <c r="Z47" s="1881"/>
      <c r="AA47" s="1881"/>
      <c r="AB47" s="1881"/>
      <c r="AC47" s="1881"/>
      <c r="AD47" s="1881"/>
      <c r="AE47" s="1881"/>
      <c r="AF47" s="1881"/>
      <c r="AG47" s="1881"/>
      <c r="AH47" s="1881"/>
      <c r="AI47" s="1881"/>
      <c r="AJ47" s="1881"/>
      <c r="AK47" s="1881"/>
      <c r="AL47" s="1881"/>
      <c r="AM47" s="1881"/>
      <c r="AN47" s="1881"/>
      <c r="AO47" s="1881"/>
      <c r="AP47" s="1881"/>
      <c r="AQ47" s="1881"/>
      <c r="AR47" s="1881"/>
      <c r="AS47" s="1881"/>
      <c r="AT47" s="1881"/>
      <c r="AU47" s="1881"/>
      <c r="AV47" s="1881"/>
      <c r="AW47" s="1881"/>
      <c r="AX47" s="1881"/>
      <c r="AY47" s="1881"/>
      <c r="AZ47" s="1881"/>
      <c r="BA47" s="1881"/>
      <c r="BB47" s="1881"/>
      <c r="BC47" s="366"/>
      <c r="BD47" s="366"/>
      <c r="BE47" s="366"/>
      <c r="BF47" s="366"/>
      <c r="BG47" s="366"/>
      <c r="BH47" s="366"/>
      <c r="BI47" s="366"/>
      <c r="BJ47" s="366"/>
      <c r="BK47" s="366"/>
      <c r="BL47" s="366"/>
      <c r="BM47" s="366"/>
      <c r="BN47" s="1881"/>
      <c r="BO47" s="1881"/>
      <c r="BP47" s="1881"/>
    </row>
    <row r="48" spans="1:68">
      <c r="A48" s="1795"/>
      <c r="B48" s="1881"/>
      <c r="C48" s="1881"/>
      <c r="D48" s="1881"/>
      <c r="E48" s="1881"/>
      <c r="F48" s="1881"/>
      <c r="G48" s="1881"/>
      <c r="H48" s="1883"/>
      <c r="I48" s="1881"/>
      <c r="J48" s="1881"/>
      <c r="K48" s="1881"/>
      <c r="L48" s="1881"/>
      <c r="M48" s="1881"/>
      <c r="N48" s="1881"/>
      <c r="O48" s="1881"/>
      <c r="P48" s="1881"/>
      <c r="Q48" s="1881"/>
      <c r="R48" s="1881"/>
      <c r="S48" s="1881"/>
      <c r="T48" s="1881"/>
      <c r="U48" s="1881"/>
      <c r="V48" s="1881"/>
      <c r="W48" s="1881"/>
      <c r="X48" s="1881"/>
      <c r="Y48" s="1881"/>
      <c r="Z48" s="1881"/>
      <c r="AA48" s="1881"/>
      <c r="AB48" s="1881"/>
      <c r="AC48" s="1881"/>
      <c r="AD48" s="1881"/>
      <c r="AE48" s="1881"/>
      <c r="AF48" s="1881"/>
      <c r="AG48" s="1881"/>
      <c r="AH48" s="1881"/>
      <c r="AI48" s="1881"/>
      <c r="AJ48" s="1881"/>
      <c r="AK48" s="1881"/>
      <c r="AL48" s="1881"/>
      <c r="AM48" s="1881"/>
      <c r="AN48" s="1881"/>
      <c r="AO48" s="1881"/>
      <c r="AP48" s="1881"/>
      <c r="AQ48" s="1881"/>
      <c r="AR48" s="1881"/>
      <c r="AS48" s="1881"/>
      <c r="AT48" s="1881"/>
      <c r="AU48" s="1881"/>
      <c r="AV48" s="1881"/>
      <c r="AW48" s="1881"/>
      <c r="AX48" s="1881"/>
      <c r="AY48" s="1881"/>
      <c r="AZ48" s="1881"/>
      <c r="BA48" s="1881"/>
      <c r="BB48" s="1881"/>
      <c r="BC48" s="366"/>
      <c r="BD48" s="366"/>
      <c r="BE48" s="366"/>
      <c r="BF48" s="366"/>
      <c r="BG48" s="366"/>
      <c r="BH48" s="366"/>
      <c r="BI48" s="366"/>
      <c r="BJ48" s="366"/>
      <c r="BK48" s="366"/>
      <c r="BL48" s="366"/>
      <c r="BM48" s="366"/>
      <c r="BN48" s="1881"/>
      <c r="BO48" s="1881"/>
      <c r="BP48" s="1881"/>
    </row>
    <row r="49" spans="1:68">
      <c r="A49" s="1795"/>
      <c r="B49" s="1881"/>
      <c r="C49" s="1881"/>
      <c r="D49" s="1881"/>
      <c r="E49" s="1881"/>
      <c r="F49" s="1881"/>
      <c r="G49" s="1881"/>
      <c r="H49" s="1883"/>
      <c r="I49" s="1881"/>
      <c r="J49" s="1881"/>
      <c r="K49" s="1881"/>
      <c r="L49" s="1881"/>
      <c r="M49" s="1881"/>
      <c r="N49" s="1881"/>
      <c r="O49" s="1881"/>
      <c r="P49" s="1881"/>
      <c r="Q49" s="1881"/>
      <c r="R49" s="1881"/>
      <c r="S49" s="1881"/>
      <c r="T49" s="1881"/>
      <c r="U49" s="1881"/>
      <c r="V49" s="1881"/>
      <c r="W49" s="1881"/>
      <c r="X49" s="1881"/>
      <c r="Y49" s="1881"/>
      <c r="Z49" s="1881"/>
      <c r="AA49" s="1881"/>
      <c r="AB49" s="1881"/>
      <c r="AC49" s="1881"/>
      <c r="AD49" s="1881"/>
      <c r="AE49" s="1881"/>
      <c r="AF49" s="1881"/>
      <c r="AG49" s="1881"/>
      <c r="AH49" s="1881"/>
      <c r="AI49" s="1881"/>
      <c r="AJ49" s="1881"/>
      <c r="AK49" s="1881"/>
      <c r="AL49" s="1881"/>
      <c r="AM49" s="1881"/>
      <c r="AN49" s="1881"/>
      <c r="AO49" s="1881"/>
      <c r="AP49" s="1881"/>
      <c r="AQ49" s="1881"/>
      <c r="AR49" s="1881"/>
      <c r="AS49" s="1881"/>
      <c r="AT49" s="1881"/>
      <c r="AU49" s="1881"/>
      <c r="AV49" s="1881"/>
      <c r="AW49" s="1881"/>
      <c r="AX49" s="1881"/>
      <c r="AY49" s="1881"/>
      <c r="AZ49" s="1881"/>
      <c r="BA49" s="1881"/>
      <c r="BB49" s="1881"/>
      <c r="BC49" s="366"/>
      <c r="BD49" s="366"/>
      <c r="BE49" s="366"/>
      <c r="BF49" s="366"/>
      <c r="BG49" s="366"/>
      <c r="BH49" s="366"/>
      <c r="BI49" s="366"/>
      <c r="BJ49" s="366"/>
      <c r="BK49" s="366"/>
      <c r="BL49" s="366"/>
      <c r="BM49" s="366"/>
      <c r="BN49" s="1881"/>
      <c r="BO49" s="1881"/>
      <c r="BP49" s="1881"/>
    </row>
    <row r="50" spans="1:68">
      <c r="A50" s="1795"/>
      <c r="B50" s="1881"/>
      <c r="C50" s="1881"/>
      <c r="D50" s="1881"/>
      <c r="E50" s="1881"/>
      <c r="F50" s="1881"/>
      <c r="G50" s="1881"/>
      <c r="H50" s="1883"/>
      <c r="I50" s="1881"/>
      <c r="J50" s="1881"/>
      <c r="K50" s="1881"/>
      <c r="L50" s="1881"/>
      <c r="M50" s="1881"/>
      <c r="N50" s="1881"/>
      <c r="O50" s="1881"/>
      <c r="P50" s="1881"/>
      <c r="Q50" s="1881"/>
      <c r="R50" s="1881"/>
      <c r="S50" s="1881"/>
      <c r="T50" s="1881"/>
      <c r="U50" s="1881"/>
      <c r="V50" s="1881"/>
      <c r="W50" s="1881"/>
      <c r="X50" s="1881"/>
      <c r="Y50" s="1881"/>
      <c r="Z50" s="1881"/>
      <c r="AA50" s="1881"/>
      <c r="AB50" s="1881"/>
      <c r="AC50" s="1881"/>
      <c r="AD50" s="1881"/>
      <c r="AE50" s="1881"/>
      <c r="AF50" s="1881"/>
      <c r="AG50" s="1881"/>
      <c r="AH50" s="1881"/>
      <c r="AI50" s="1881"/>
      <c r="AJ50" s="1881"/>
      <c r="AK50" s="1881"/>
      <c r="AL50" s="1881"/>
      <c r="AM50" s="1881"/>
      <c r="AN50" s="1881"/>
      <c r="AO50" s="1881"/>
      <c r="AP50" s="1881"/>
      <c r="AQ50" s="1881"/>
      <c r="AR50" s="1881"/>
      <c r="AS50" s="1881"/>
      <c r="AT50" s="1881"/>
      <c r="AU50" s="1881"/>
      <c r="AV50" s="1881"/>
      <c r="AW50" s="1881"/>
      <c r="AX50" s="1881"/>
      <c r="AY50" s="1881"/>
      <c r="AZ50" s="1881"/>
      <c r="BA50" s="1881"/>
      <c r="BB50" s="1881"/>
      <c r="BC50" s="366"/>
      <c r="BD50" s="366"/>
      <c r="BE50" s="366"/>
      <c r="BF50" s="366"/>
      <c r="BG50" s="366"/>
      <c r="BH50" s="366"/>
      <c r="BI50" s="366"/>
      <c r="BJ50" s="366"/>
      <c r="BK50" s="366"/>
      <c r="BL50" s="366"/>
      <c r="BM50" s="366"/>
      <c r="BN50" s="1881"/>
      <c r="BO50" s="1881"/>
      <c r="BP50" s="1881"/>
    </row>
    <row r="51" spans="1:68">
      <c r="A51" s="1795"/>
      <c r="B51" s="1881"/>
      <c r="C51" s="1881"/>
      <c r="D51" s="1881"/>
      <c r="E51" s="1881"/>
      <c r="F51" s="1881"/>
      <c r="G51" s="1881"/>
      <c r="H51" s="1883"/>
      <c r="I51" s="1881"/>
      <c r="J51" s="1881"/>
      <c r="K51" s="1881"/>
      <c r="L51" s="1881"/>
      <c r="M51" s="1881"/>
      <c r="N51" s="1881"/>
      <c r="O51" s="1881"/>
      <c r="P51" s="1881"/>
      <c r="Q51" s="1881"/>
      <c r="R51" s="1881"/>
      <c r="S51" s="1881"/>
      <c r="T51" s="1881"/>
      <c r="U51" s="1881"/>
      <c r="V51" s="1881"/>
      <c r="W51" s="1881"/>
      <c r="X51" s="1881"/>
      <c r="Y51" s="1881"/>
      <c r="Z51" s="1881"/>
      <c r="AA51" s="1881"/>
      <c r="AB51" s="1881"/>
      <c r="AC51" s="1881"/>
      <c r="AD51" s="1881"/>
      <c r="AE51" s="1881"/>
      <c r="AF51" s="1881"/>
      <c r="AG51" s="1881"/>
      <c r="AH51" s="1881"/>
      <c r="AI51" s="1881"/>
      <c r="AJ51" s="1881"/>
      <c r="AK51" s="1881"/>
      <c r="AL51" s="1881"/>
      <c r="AM51" s="1881"/>
      <c r="AN51" s="1881"/>
      <c r="AO51" s="1881"/>
      <c r="AP51" s="1881"/>
      <c r="AQ51" s="1881"/>
      <c r="AR51" s="1881"/>
      <c r="AS51" s="1881"/>
      <c r="AT51" s="1881"/>
      <c r="AU51" s="1881"/>
      <c r="AV51" s="1881"/>
      <c r="AW51" s="1881"/>
      <c r="AX51" s="1881"/>
      <c r="AY51" s="1881"/>
      <c r="AZ51" s="1881"/>
      <c r="BA51" s="1881"/>
      <c r="BB51" s="1881"/>
      <c r="BC51" s="366"/>
      <c r="BD51" s="366"/>
      <c r="BE51" s="366"/>
      <c r="BF51" s="366"/>
      <c r="BG51" s="366"/>
      <c r="BH51" s="366"/>
      <c r="BI51" s="366"/>
      <c r="BJ51" s="366"/>
      <c r="BK51" s="366"/>
      <c r="BL51" s="366"/>
      <c r="BM51" s="366"/>
      <c r="BN51" s="1881"/>
      <c r="BO51" s="1881"/>
      <c r="BP51" s="1881"/>
    </row>
    <row r="52" spans="1:68">
      <c r="A52" s="1795"/>
      <c r="B52" s="1881"/>
      <c r="C52" s="1881"/>
      <c r="D52" s="1881"/>
      <c r="E52" s="1881"/>
      <c r="F52" s="1881"/>
      <c r="G52" s="1881"/>
      <c r="H52" s="1883"/>
      <c r="I52" s="1881"/>
      <c r="J52" s="1881"/>
      <c r="K52" s="1881"/>
      <c r="L52" s="1881"/>
      <c r="M52" s="1881"/>
      <c r="N52" s="1881"/>
      <c r="O52" s="1881"/>
      <c r="P52" s="1881"/>
      <c r="Q52" s="1881"/>
      <c r="R52" s="1881"/>
      <c r="S52" s="1881"/>
      <c r="T52" s="1881"/>
      <c r="U52" s="1881"/>
      <c r="V52" s="1881"/>
      <c r="W52" s="1881"/>
      <c r="X52" s="1881"/>
      <c r="Y52" s="1881"/>
      <c r="Z52" s="1881"/>
      <c r="AA52" s="1881"/>
      <c r="AB52" s="1881"/>
      <c r="AC52" s="1881"/>
      <c r="AD52" s="1881"/>
      <c r="AE52" s="1881"/>
      <c r="AF52" s="1881"/>
      <c r="AG52" s="1881"/>
      <c r="AH52" s="1881"/>
      <c r="AI52" s="1881"/>
      <c r="AJ52" s="1881"/>
      <c r="AK52" s="1881"/>
      <c r="AL52" s="1881"/>
      <c r="AM52" s="1881"/>
      <c r="AN52" s="1881"/>
      <c r="AO52" s="1881"/>
      <c r="AP52" s="1881"/>
      <c r="AQ52" s="1881"/>
      <c r="AR52" s="1881"/>
      <c r="AS52" s="1881"/>
      <c r="AT52" s="1881"/>
      <c r="AU52" s="1881"/>
      <c r="AV52" s="1881"/>
      <c r="AW52" s="1881"/>
      <c r="AX52" s="1881"/>
      <c r="AY52" s="1881"/>
      <c r="AZ52" s="1881"/>
      <c r="BA52" s="1881"/>
      <c r="BB52" s="1881"/>
      <c r="BC52" s="366"/>
      <c r="BD52" s="366"/>
      <c r="BE52" s="366"/>
      <c r="BF52" s="366"/>
      <c r="BG52" s="366"/>
      <c r="BH52" s="366"/>
      <c r="BI52" s="366"/>
      <c r="BJ52" s="366"/>
      <c r="BK52" s="366"/>
      <c r="BL52" s="366"/>
      <c r="BM52" s="366"/>
      <c r="BN52" s="1881"/>
      <c r="BO52" s="1881"/>
      <c r="BP52" s="1881"/>
    </row>
    <row r="53" spans="1:68">
      <c r="A53" s="1795"/>
      <c r="B53" s="1881"/>
      <c r="C53" s="1881"/>
      <c r="D53" s="1881"/>
      <c r="E53" s="1881"/>
      <c r="F53" s="1881"/>
      <c r="G53" s="1881"/>
      <c r="H53" s="1883"/>
      <c r="I53" s="1881"/>
      <c r="J53" s="1881"/>
      <c r="K53" s="1881"/>
      <c r="L53" s="1881"/>
      <c r="M53" s="1881"/>
      <c r="N53" s="1881"/>
      <c r="O53" s="1881"/>
      <c r="P53" s="1881"/>
      <c r="Q53" s="1881"/>
      <c r="R53" s="1881"/>
      <c r="S53" s="1881"/>
      <c r="T53" s="1881"/>
      <c r="U53" s="1881"/>
      <c r="V53" s="1881"/>
      <c r="W53" s="1881"/>
      <c r="X53" s="1881"/>
      <c r="Y53" s="1881"/>
      <c r="Z53" s="1881"/>
      <c r="AA53" s="1881"/>
      <c r="AB53" s="1881"/>
      <c r="AC53" s="1881"/>
      <c r="AD53" s="1881"/>
      <c r="AE53" s="1881"/>
      <c r="AF53" s="1881"/>
      <c r="AG53" s="1881"/>
      <c r="AH53" s="1881"/>
      <c r="AI53" s="1881"/>
      <c r="AJ53" s="1881"/>
      <c r="AK53" s="1881"/>
      <c r="AL53" s="1881"/>
      <c r="AM53" s="1881"/>
      <c r="AN53" s="1881"/>
      <c r="AO53" s="1881"/>
      <c r="AP53" s="1881"/>
      <c r="AQ53" s="1881"/>
      <c r="AR53" s="1881"/>
      <c r="AS53" s="1881"/>
      <c r="AT53" s="1881"/>
      <c r="AU53" s="1881"/>
      <c r="AV53" s="1881"/>
      <c r="AW53" s="1881"/>
      <c r="AX53" s="1881"/>
      <c r="AY53" s="1881"/>
      <c r="AZ53" s="1881"/>
      <c r="BA53" s="1881"/>
      <c r="BB53" s="1881"/>
      <c r="BC53" s="366"/>
      <c r="BD53" s="366"/>
      <c r="BE53" s="366"/>
      <c r="BF53" s="366"/>
      <c r="BG53" s="366"/>
      <c r="BH53" s="366"/>
      <c r="BI53" s="366"/>
      <c r="BJ53" s="366"/>
      <c r="BK53" s="366"/>
      <c r="BL53" s="366"/>
      <c r="BM53" s="366"/>
      <c r="BN53" s="1881"/>
      <c r="BO53" s="1881"/>
      <c r="BP53" s="1881"/>
    </row>
    <row r="54" spans="1:68">
      <c r="A54" s="1795"/>
      <c r="B54" s="1881"/>
      <c r="C54" s="1881"/>
      <c r="D54" s="1881"/>
      <c r="E54" s="1881"/>
      <c r="F54" s="1881"/>
      <c r="G54" s="1881"/>
      <c r="H54" s="1883"/>
      <c r="I54" s="1881"/>
      <c r="J54" s="1881"/>
      <c r="K54" s="1881"/>
      <c r="L54" s="1881"/>
      <c r="M54" s="1881"/>
      <c r="N54" s="1881"/>
      <c r="O54" s="1881"/>
      <c r="P54" s="1881"/>
      <c r="Q54" s="1881"/>
      <c r="R54" s="1881"/>
      <c r="S54" s="1881"/>
      <c r="T54" s="1881"/>
      <c r="U54" s="1881"/>
      <c r="V54" s="1881"/>
      <c r="W54" s="1881"/>
      <c r="X54" s="1881"/>
      <c r="Y54" s="1881"/>
      <c r="Z54" s="1881"/>
      <c r="AA54" s="1881"/>
      <c r="AB54" s="1881"/>
      <c r="AC54" s="1881"/>
      <c r="AD54" s="1881"/>
      <c r="AE54" s="1881"/>
      <c r="AF54" s="1881"/>
      <c r="AG54" s="1881"/>
      <c r="AH54" s="1881"/>
      <c r="AI54" s="1881"/>
      <c r="AJ54" s="1881"/>
      <c r="AK54" s="1881"/>
      <c r="AL54" s="1881"/>
      <c r="AM54" s="1881"/>
      <c r="AN54" s="1881"/>
      <c r="AO54" s="1881"/>
      <c r="AP54" s="1881"/>
      <c r="AQ54" s="1881"/>
      <c r="AR54" s="1881"/>
      <c r="AS54" s="1881"/>
      <c r="AT54" s="1881"/>
      <c r="AU54" s="1881"/>
      <c r="AV54" s="1881"/>
      <c r="AW54" s="1881"/>
      <c r="AX54" s="1881"/>
      <c r="AY54" s="1881"/>
      <c r="AZ54" s="1881"/>
      <c r="BA54" s="1881"/>
      <c r="BB54" s="1881"/>
      <c r="BC54" s="366"/>
      <c r="BD54" s="366"/>
      <c r="BE54" s="366"/>
      <c r="BF54" s="366"/>
      <c r="BG54" s="366"/>
      <c r="BH54" s="366"/>
      <c r="BI54" s="366"/>
      <c r="BJ54" s="366"/>
      <c r="BK54" s="366"/>
      <c r="BL54" s="366"/>
      <c r="BM54" s="366"/>
      <c r="BN54" s="1881"/>
      <c r="BO54" s="1881"/>
      <c r="BP54" s="1881"/>
    </row>
    <row r="55" spans="1:68">
      <c r="A55" s="1795"/>
      <c r="B55" s="1881"/>
      <c r="C55" s="1881"/>
      <c r="D55" s="1881"/>
      <c r="E55" s="1881"/>
      <c r="F55" s="1881"/>
      <c r="G55" s="1881"/>
      <c r="H55" s="1883"/>
      <c r="I55" s="1881"/>
      <c r="J55" s="1881"/>
      <c r="K55" s="1881"/>
      <c r="L55" s="1881"/>
      <c r="M55" s="1881"/>
      <c r="N55" s="1881"/>
      <c r="O55" s="1881"/>
      <c r="P55" s="1881"/>
      <c r="Q55" s="1881"/>
      <c r="R55" s="1881"/>
      <c r="S55" s="1881"/>
      <c r="T55" s="1881"/>
      <c r="U55" s="1881"/>
      <c r="V55" s="1881"/>
      <c r="W55" s="1881"/>
      <c r="X55" s="1881"/>
      <c r="Y55" s="1881"/>
      <c r="Z55" s="1881"/>
      <c r="AA55" s="1881"/>
      <c r="AB55" s="1881"/>
      <c r="AC55" s="1881"/>
      <c r="AD55" s="1881"/>
      <c r="AE55" s="1881"/>
      <c r="AF55" s="1881"/>
      <c r="AG55" s="1881"/>
      <c r="AH55" s="1881"/>
      <c r="AI55" s="1881"/>
      <c r="AJ55" s="1881"/>
      <c r="AK55" s="1881"/>
      <c r="AL55" s="1881"/>
      <c r="AM55" s="1881"/>
      <c r="AN55" s="1881"/>
      <c r="AO55" s="1881"/>
      <c r="AP55" s="1881"/>
      <c r="AQ55" s="1881"/>
      <c r="AR55" s="1881"/>
      <c r="AS55" s="1881"/>
      <c r="AT55" s="1881"/>
      <c r="AU55" s="1881"/>
      <c r="AV55" s="1881"/>
      <c r="AW55" s="1881"/>
      <c r="AX55" s="1881"/>
      <c r="AY55" s="1881"/>
      <c r="AZ55" s="1881"/>
      <c r="BA55" s="1881"/>
      <c r="BB55" s="1881"/>
      <c r="BC55" s="366"/>
      <c r="BD55" s="366"/>
      <c r="BE55" s="366"/>
      <c r="BF55" s="366"/>
      <c r="BG55" s="366"/>
      <c r="BH55" s="366"/>
      <c r="BI55" s="366"/>
      <c r="BJ55" s="366"/>
      <c r="BK55" s="366"/>
      <c r="BL55" s="366"/>
      <c r="BM55" s="366"/>
      <c r="BN55" s="1881"/>
      <c r="BO55" s="1881"/>
      <c r="BP55" s="1881"/>
    </row>
    <row r="56" spans="1:68">
      <c r="A56" s="1795"/>
      <c r="B56" s="1881"/>
      <c r="C56" s="1881"/>
      <c r="D56" s="1881"/>
      <c r="E56" s="1881"/>
      <c r="F56" s="1881"/>
      <c r="G56" s="1881"/>
      <c r="H56" s="1883"/>
      <c r="I56" s="1881"/>
      <c r="J56" s="1881"/>
      <c r="K56" s="1881"/>
      <c r="L56" s="1881"/>
      <c r="M56" s="1881"/>
      <c r="N56" s="1881"/>
      <c r="O56" s="1881"/>
      <c r="P56" s="1881"/>
      <c r="Q56" s="1881"/>
      <c r="R56" s="1881"/>
      <c r="S56" s="1881"/>
      <c r="T56" s="1881"/>
      <c r="U56" s="1881"/>
      <c r="V56" s="1881"/>
      <c r="W56" s="1881"/>
      <c r="X56" s="1881"/>
      <c r="Y56" s="1881"/>
      <c r="Z56" s="1881"/>
      <c r="AA56" s="1881"/>
      <c r="AB56" s="1881"/>
      <c r="AC56" s="1881"/>
      <c r="AD56" s="1881"/>
      <c r="AE56" s="1881"/>
      <c r="AF56" s="1881"/>
      <c r="AG56" s="1881"/>
      <c r="AH56" s="1881"/>
      <c r="AI56" s="1881"/>
      <c r="AJ56" s="1881"/>
      <c r="AK56" s="1881"/>
      <c r="AL56" s="1881"/>
      <c r="AM56" s="1881"/>
      <c r="AN56" s="1881"/>
      <c r="AO56" s="1881"/>
      <c r="AP56" s="1881"/>
      <c r="AQ56" s="1881"/>
      <c r="AR56" s="1881"/>
      <c r="AS56" s="1881"/>
      <c r="AT56" s="1881"/>
      <c r="AU56" s="1881"/>
      <c r="AV56" s="1881"/>
      <c r="AW56" s="1881"/>
      <c r="AX56" s="1881"/>
      <c r="AY56" s="1881"/>
      <c r="AZ56" s="1881"/>
      <c r="BA56" s="1881"/>
      <c r="BB56" s="1881"/>
      <c r="BC56" s="366"/>
      <c r="BD56" s="366"/>
      <c r="BE56" s="366"/>
      <c r="BF56" s="366"/>
      <c r="BG56" s="366"/>
      <c r="BH56" s="366"/>
      <c r="BI56" s="366"/>
      <c r="BJ56" s="366"/>
      <c r="BK56" s="366"/>
      <c r="BL56" s="366"/>
      <c r="BM56" s="366"/>
      <c r="BN56" s="1881"/>
      <c r="BO56" s="1881"/>
      <c r="BP56" s="1881"/>
    </row>
    <row r="57" spans="1:68">
      <c r="A57" s="1795"/>
      <c r="B57" s="1881"/>
      <c r="C57" s="1881"/>
      <c r="D57" s="1881"/>
      <c r="E57" s="1881"/>
      <c r="F57" s="1881"/>
      <c r="G57" s="1881"/>
      <c r="H57" s="1883"/>
      <c r="I57" s="1881"/>
      <c r="J57" s="1881"/>
      <c r="K57" s="1881"/>
      <c r="L57" s="1881"/>
      <c r="M57" s="1881"/>
      <c r="N57" s="1881"/>
      <c r="O57" s="1881"/>
      <c r="P57" s="1881"/>
      <c r="Q57" s="1881"/>
      <c r="R57" s="1881"/>
      <c r="S57" s="1881"/>
      <c r="T57" s="1881"/>
      <c r="U57" s="1881"/>
      <c r="V57" s="1881"/>
      <c r="W57" s="1881"/>
      <c r="X57" s="1881"/>
      <c r="Y57" s="1881"/>
      <c r="Z57" s="1881"/>
      <c r="AA57" s="1881"/>
      <c r="AB57" s="1881"/>
      <c r="AC57" s="1881"/>
      <c r="AD57" s="1881"/>
      <c r="AE57" s="1881"/>
      <c r="AF57" s="1881"/>
      <c r="AG57" s="1881"/>
      <c r="AH57" s="1881"/>
      <c r="AI57" s="1881"/>
      <c r="AJ57" s="1881"/>
      <c r="AK57" s="1881"/>
      <c r="AL57" s="1881"/>
      <c r="AM57" s="1881"/>
      <c r="AN57" s="1881"/>
      <c r="AO57" s="1881"/>
      <c r="AP57" s="1881"/>
      <c r="AQ57" s="1881"/>
      <c r="AR57" s="1881"/>
      <c r="AS57" s="1881"/>
      <c r="AT57" s="1881"/>
      <c r="AU57" s="1881"/>
      <c r="AV57" s="1881"/>
      <c r="AW57" s="1881"/>
      <c r="AX57" s="1881"/>
      <c r="AY57" s="1881"/>
      <c r="AZ57" s="1881"/>
      <c r="BA57" s="1881"/>
      <c r="BB57" s="1881"/>
      <c r="BC57" s="366"/>
      <c r="BD57" s="366"/>
      <c r="BE57" s="366"/>
      <c r="BF57" s="366"/>
      <c r="BG57" s="366"/>
      <c r="BH57" s="366"/>
      <c r="BI57" s="366"/>
      <c r="BJ57" s="366"/>
      <c r="BK57" s="366"/>
      <c r="BL57" s="366"/>
      <c r="BM57" s="366"/>
      <c r="BN57" s="1881"/>
      <c r="BO57" s="1881"/>
      <c r="BP57" s="1881"/>
    </row>
    <row r="58" spans="1:68">
      <c r="A58" s="1795"/>
      <c r="B58" s="1881"/>
      <c r="C58" s="1881"/>
      <c r="D58" s="1881"/>
      <c r="E58" s="1881"/>
      <c r="F58" s="1881"/>
      <c r="G58" s="1881"/>
      <c r="H58" s="1883"/>
      <c r="I58" s="1881"/>
      <c r="J58" s="1881"/>
      <c r="K58" s="1881"/>
      <c r="L58" s="1881"/>
      <c r="M58" s="1881"/>
      <c r="N58" s="1881"/>
      <c r="O58" s="1881"/>
      <c r="P58" s="1881"/>
      <c r="Q58" s="1881"/>
      <c r="R58" s="1881"/>
      <c r="S58" s="1881"/>
      <c r="T58" s="1881"/>
      <c r="U58" s="1881"/>
      <c r="V58" s="1881"/>
      <c r="W58" s="1881"/>
      <c r="X58" s="1881"/>
      <c r="Y58" s="1881"/>
      <c r="Z58" s="1881"/>
      <c r="AA58" s="1881"/>
      <c r="AB58" s="1881"/>
      <c r="AC58" s="1881"/>
      <c r="AD58" s="1881"/>
      <c r="AE58" s="1881"/>
      <c r="AF58" s="1881"/>
      <c r="AG58" s="1881"/>
      <c r="AH58" s="1881"/>
      <c r="AI58" s="1881"/>
      <c r="AJ58" s="1881"/>
      <c r="AK58" s="1881"/>
      <c r="AL58" s="1881"/>
      <c r="AM58" s="1881"/>
      <c r="AN58" s="1881"/>
      <c r="AO58" s="1881"/>
      <c r="AP58" s="1881"/>
      <c r="AQ58" s="1881"/>
      <c r="AR58" s="1881"/>
      <c r="AS58" s="1881"/>
      <c r="AT58" s="1881"/>
      <c r="AU58" s="1881"/>
      <c r="AV58" s="1881"/>
      <c r="AW58" s="1881"/>
      <c r="AX58" s="1881"/>
      <c r="AY58" s="1881"/>
      <c r="AZ58" s="1881"/>
      <c r="BA58" s="1881"/>
      <c r="BB58" s="1881"/>
      <c r="BC58" s="366"/>
      <c r="BD58" s="366"/>
      <c r="BE58" s="366"/>
      <c r="BF58" s="366"/>
      <c r="BG58" s="366"/>
      <c r="BH58" s="366"/>
      <c r="BI58" s="366"/>
      <c r="BJ58" s="366"/>
      <c r="BK58" s="366"/>
      <c r="BL58" s="366"/>
      <c r="BM58" s="366"/>
      <c r="BN58" s="1881"/>
      <c r="BO58" s="1881"/>
      <c r="BP58" s="1881"/>
    </row>
    <row r="59" spans="1:68">
      <c r="A59" s="1795"/>
      <c r="B59" s="1881"/>
      <c r="C59" s="1881"/>
      <c r="D59" s="1881"/>
      <c r="E59" s="1881"/>
      <c r="F59" s="1881"/>
      <c r="G59" s="1881"/>
      <c r="H59" s="1883"/>
      <c r="I59" s="1881"/>
      <c r="J59" s="1881"/>
      <c r="K59" s="1881"/>
      <c r="L59" s="1881"/>
      <c r="M59" s="1881"/>
      <c r="N59" s="1881"/>
      <c r="O59" s="1881"/>
      <c r="P59" s="1881"/>
      <c r="Q59" s="1881"/>
      <c r="R59" s="1881"/>
      <c r="S59" s="1881"/>
      <c r="T59" s="1881"/>
      <c r="U59" s="1881"/>
      <c r="V59" s="1881"/>
      <c r="W59" s="1881"/>
      <c r="X59" s="1881"/>
      <c r="Y59" s="1881"/>
      <c r="Z59" s="1881"/>
      <c r="AA59" s="1881"/>
      <c r="AB59" s="1881"/>
      <c r="AC59" s="1881"/>
      <c r="AD59" s="1881"/>
      <c r="AE59" s="1881"/>
      <c r="AF59" s="1881"/>
      <c r="AG59" s="1881"/>
      <c r="AH59" s="1881"/>
      <c r="AI59" s="1881"/>
      <c r="AJ59" s="1881"/>
      <c r="AK59" s="1881"/>
      <c r="AL59" s="1881"/>
      <c r="AM59" s="1881"/>
      <c r="AN59" s="1881"/>
      <c r="AO59" s="1881"/>
      <c r="AP59" s="1881"/>
      <c r="AQ59" s="1881"/>
      <c r="AR59" s="1881"/>
      <c r="AS59" s="1881"/>
      <c r="AT59" s="1881"/>
      <c r="AU59" s="1881"/>
      <c r="AV59" s="1881"/>
      <c r="AW59" s="1881"/>
      <c r="AX59" s="1881"/>
      <c r="AY59" s="1881"/>
      <c r="AZ59" s="1881"/>
      <c r="BA59" s="1881"/>
      <c r="BB59" s="1881"/>
      <c r="BC59" s="366"/>
      <c r="BD59" s="366"/>
      <c r="BE59" s="366"/>
      <c r="BF59" s="366"/>
      <c r="BG59" s="366"/>
      <c r="BH59" s="366"/>
      <c r="BI59" s="366"/>
      <c r="BJ59" s="366"/>
      <c r="BK59" s="366"/>
      <c r="BL59" s="366"/>
      <c r="BM59" s="366"/>
      <c r="BN59" s="1881"/>
      <c r="BO59" s="1881"/>
      <c r="BP59" s="1881"/>
    </row>
    <row r="60" spans="1:68">
      <c r="A60" s="1795"/>
      <c r="B60" s="1881"/>
      <c r="C60" s="1881"/>
      <c r="D60" s="1881"/>
      <c r="E60" s="1881"/>
      <c r="F60" s="1881"/>
      <c r="G60" s="1881"/>
      <c r="H60" s="1883"/>
      <c r="I60" s="1881"/>
      <c r="J60" s="1881"/>
      <c r="K60" s="1881"/>
      <c r="L60" s="1881"/>
      <c r="M60" s="1881"/>
      <c r="N60" s="1881"/>
      <c r="O60" s="1881"/>
      <c r="P60" s="1881"/>
      <c r="Q60" s="1881"/>
      <c r="R60" s="1881"/>
      <c r="S60" s="1881"/>
      <c r="T60" s="1881"/>
      <c r="U60" s="1881"/>
      <c r="V60" s="1881"/>
      <c r="W60" s="1881"/>
      <c r="X60" s="1881"/>
      <c r="Y60" s="1881"/>
      <c r="Z60" s="1881"/>
      <c r="AA60" s="1881"/>
      <c r="AB60" s="1881"/>
      <c r="AC60" s="1881"/>
      <c r="AD60" s="1881"/>
      <c r="AE60" s="1881"/>
      <c r="AF60" s="1881"/>
      <c r="AG60" s="1881"/>
      <c r="AH60" s="1881"/>
      <c r="AI60" s="1881"/>
      <c r="AJ60" s="1881"/>
      <c r="AK60" s="1881"/>
      <c r="AL60" s="1881"/>
      <c r="AM60" s="1881"/>
      <c r="AN60" s="1881"/>
      <c r="AO60" s="1881"/>
      <c r="AP60" s="1881"/>
      <c r="AQ60" s="1881"/>
      <c r="AR60" s="1881"/>
      <c r="AS60" s="1881"/>
      <c r="AT60" s="1881"/>
      <c r="AU60" s="1881"/>
      <c r="AV60" s="1881"/>
      <c r="AW60" s="1881"/>
      <c r="AX60" s="1881"/>
      <c r="AY60" s="1881"/>
      <c r="AZ60" s="1881"/>
      <c r="BA60" s="1881"/>
      <c r="BB60" s="1881"/>
      <c r="BC60" s="366"/>
      <c r="BD60" s="366"/>
      <c r="BE60" s="366"/>
      <c r="BF60" s="366"/>
      <c r="BG60" s="366"/>
      <c r="BH60" s="366"/>
      <c r="BI60" s="366"/>
      <c r="BJ60" s="366"/>
      <c r="BK60" s="366"/>
      <c r="BL60" s="366"/>
      <c r="BM60" s="366"/>
      <c r="BN60" s="1881"/>
      <c r="BO60" s="1881"/>
      <c r="BP60" s="1881"/>
    </row>
    <row r="61" spans="1:68">
      <c r="A61" s="1795"/>
      <c r="B61" s="1881"/>
      <c r="C61" s="1881"/>
      <c r="D61" s="1881"/>
      <c r="E61" s="1881"/>
      <c r="F61" s="1881"/>
      <c r="G61" s="1881"/>
      <c r="H61" s="1883"/>
      <c r="I61" s="1881"/>
      <c r="J61" s="1881"/>
      <c r="K61" s="1881"/>
      <c r="L61" s="1881"/>
      <c r="M61" s="1881"/>
      <c r="N61" s="1881"/>
      <c r="O61" s="1881"/>
      <c r="P61" s="1881"/>
      <c r="Q61" s="1881"/>
      <c r="R61" s="1881"/>
      <c r="S61" s="1881"/>
      <c r="T61" s="1881"/>
      <c r="U61" s="1881"/>
      <c r="V61" s="1881"/>
      <c r="W61" s="1881"/>
      <c r="X61" s="1881"/>
      <c r="Y61" s="1881"/>
      <c r="Z61" s="1881"/>
      <c r="AA61" s="1881"/>
      <c r="AB61" s="1881"/>
      <c r="AC61" s="1881"/>
      <c r="AD61" s="1881"/>
      <c r="AE61" s="1881"/>
      <c r="AF61" s="1881"/>
      <c r="AG61" s="1881"/>
      <c r="AH61" s="1881"/>
      <c r="AI61" s="1881"/>
      <c r="AJ61" s="1881"/>
      <c r="AK61" s="1881"/>
      <c r="AL61" s="1881"/>
      <c r="AM61" s="1881"/>
      <c r="AN61" s="1881"/>
      <c r="AO61" s="1881"/>
      <c r="AP61" s="1881"/>
      <c r="AQ61" s="1881"/>
      <c r="AR61" s="1881"/>
      <c r="AS61" s="1881"/>
      <c r="AT61" s="1881"/>
      <c r="AU61" s="1881"/>
      <c r="AV61" s="1881"/>
      <c r="AW61" s="1881"/>
      <c r="AX61" s="1881"/>
      <c r="AY61" s="1881"/>
      <c r="AZ61" s="1881"/>
      <c r="BA61" s="1881"/>
      <c r="BB61" s="1881"/>
      <c r="BC61" s="366"/>
      <c r="BD61" s="366"/>
      <c r="BE61" s="366"/>
      <c r="BF61" s="366"/>
      <c r="BG61" s="366"/>
      <c r="BH61" s="366"/>
      <c r="BI61" s="366"/>
      <c r="BJ61" s="366"/>
      <c r="BK61" s="366"/>
      <c r="BL61" s="366"/>
      <c r="BM61" s="366"/>
      <c r="BN61" s="1881"/>
      <c r="BO61" s="1881"/>
      <c r="BP61" s="1881"/>
    </row>
    <row r="62" spans="1:68">
      <c r="A62" s="1795"/>
      <c r="B62" s="1881"/>
      <c r="C62" s="1881"/>
      <c r="D62" s="1881"/>
      <c r="E62" s="1881"/>
      <c r="F62" s="1881"/>
      <c r="G62" s="1881"/>
      <c r="H62" s="1883"/>
      <c r="I62" s="1881"/>
      <c r="J62" s="1881"/>
      <c r="K62" s="1881"/>
      <c r="L62" s="1881"/>
      <c r="M62" s="1881"/>
      <c r="N62" s="1881"/>
      <c r="O62" s="1881"/>
      <c r="P62" s="1881"/>
      <c r="Q62" s="1881"/>
      <c r="R62" s="1881"/>
      <c r="S62" s="1881"/>
      <c r="T62" s="1881"/>
      <c r="U62" s="1881"/>
      <c r="V62" s="1881"/>
      <c r="W62" s="1881"/>
      <c r="X62" s="1881"/>
      <c r="Y62" s="1881"/>
      <c r="Z62" s="1881"/>
      <c r="AA62" s="1881"/>
      <c r="AB62" s="1881"/>
      <c r="AC62" s="1881"/>
      <c r="AD62" s="1881"/>
      <c r="AE62" s="1881"/>
      <c r="AF62" s="1881"/>
      <c r="AG62" s="1881"/>
      <c r="AH62" s="1881"/>
      <c r="AI62" s="1881"/>
      <c r="AJ62" s="1881"/>
      <c r="AK62" s="1881"/>
      <c r="AL62" s="1881"/>
      <c r="AM62" s="1881"/>
      <c r="AN62" s="1881"/>
      <c r="AO62" s="1881"/>
      <c r="AP62" s="1881"/>
      <c r="AQ62" s="1881"/>
      <c r="AR62" s="1881"/>
      <c r="AS62" s="1881"/>
      <c r="AT62" s="1881"/>
      <c r="AU62" s="1881"/>
      <c r="AV62" s="1881"/>
      <c r="AW62" s="1881"/>
      <c r="AX62" s="1881"/>
      <c r="AY62" s="1881"/>
      <c r="AZ62" s="1881"/>
      <c r="BA62" s="1881"/>
      <c r="BB62" s="1881"/>
      <c r="BC62" s="366"/>
      <c r="BD62" s="366"/>
      <c r="BE62" s="366"/>
      <c r="BF62" s="366"/>
      <c r="BG62" s="366"/>
      <c r="BH62" s="366"/>
      <c r="BI62" s="366"/>
      <c r="BJ62" s="366"/>
      <c r="BK62" s="366"/>
      <c r="BL62" s="366"/>
      <c r="BM62" s="366"/>
      <c r="BN62" s="1881"/>
      <c r="BO62" s="1881"/>
      <c r="BP62" s="1881"/>
    </row>
    <row r="63" spans="1:68">
      <c r="A63" s="1795"/>
      <c r="B63" s="1881"/>
      <c r="C63" s="1881"/>
      <c r="D63" s="1881"/>
      <c r="E63" s="1881"/>
      <c r="F63" s="1881"/>
      <c r="G63" s="1881"/>
      <c r="H63" s="1883"/>
      <c r="I63" s="1881"/>
      <c r="J63" s="1881"/>
      <c r="K63" s="1881"/>
      <c r="L63" s="1881"/>
      <c r="M63" s="1881"/>
      <c r="N63" s="1881"/>
      <c r="O63" s="1881"/>
      <c r="P63" s="1881"/>
      <c r="Q63" s="1881"/>
      <c r="R63" s="1881"/>
      <c r="S63" s="1881"/>
      <c r="T63" s="1881"/>
      <c r="U63" s="1881"/>
      <c r="V63" s="1881"/>
      <c r="W63" s="1881"/>
      <c r="X63" s="1881"/>
      <c r="Y63" s="1881"/>
      <c r="Z63" s="1881"/>
      <c r="AA63" s="1881"/>
      <c r="AB63" s="1881"/>
      <c r="AC63" s="1881"/>
      <c r="AD63" s="1881"/>
      <c r="AE63" s="1881"/>
      <c r="AF63" s="1881"/>
      <c r="AG63" s="1881"/>
      <c r="AH63" s="1881"/>
      <c r="AI63" s="1881"/>
      <c r="AJ63" s="1881"/>
      <c r="AK63" s="1881"/>
      <c r="AL63" s="1881"/>
      <c r="AM63" s="1881"/>
      <c r="AN63" s="1881"/>
      <c r="AO63" s="1881"/>
      <c r="AP63" s="1881"/>
      <c r="AQ63" s="1881"/>
      <c r="AR63" s="1881"/>
      <c r="AS63" s="1881"/>
      <c r="AT63" s="1881"/>
      <c r="AU63" s="1881"/>
      <c r="AV63" s="1881"/>
      <c r="AW63" s="1881"/>
      <c r="AX63" s="1881"/>
      <c r="AY63" s="1881"/>
      <c r="AZ63" s="1881"/>
      <c r="BA63" s="1881"/>
      <c r="BB63" s="1881"/>
      <c r="BC63" s="366"/>
      <c r="BD63" s="366"/>
      <c r="BE63" s="366"/>
      <c r="BF63" s="366"/>
      <c r="BG63" s="366"/>
      <c r="BH63" s="366"/>
      <c r="BI63" s="366"/>
      <c r="BJ63" s="366"/>
      <c r="BK63" s="366"/>
      <c r="BL63" s="366"/>
      <c r="BM63" s="366"/>
      <c r="BN63" s="1881"/>
      <c r="BO63" s="1881"/>
      <c r="BP63" s="1881"/>
    </row>
    <row r="64" spans="1:68">
      <c r="A64" s="1795"/>
      <c r="B64" s="1881"/>
      <c r="C64" s="1881"/>
      <c r="D64" s="1881"/>
      <c r="E64" s="1881"/>
      <c r="F64" s="1881"/>
      <c r="G64" s="1881"/>
      <c r="H64" s="1883"/>
      <c r="I64" s="1881"/>
      <c r="J64" s="1881"/>
      <c r="K64" s="1881"/>
      <c r="L64" s="1881"/>
      <c r="M64" s="1881"/>
      <c r="N64" s="1881"/>
      <c r="O64" s="1881"/>
      <c r="P64" s="1881"/>
      <c r="Q64" s="1881"/>
      <c r="R64" s="1881"/>
      <c r="S64" s="1881"/>
      <c r="T64" s="1881"/>
      <c r="U64" s="1881"/>
      <c r="V64" s="1881"/>
      <c r="W64" s="1881"/>
      <c r="X64" s="1881"/>
      <c r="Y64" s="1881"/>
      <c r="Z64" s="1881"/>
      <c r="AA64" s="1881"/>
      <c r="AB64" s="1881"/>
      <c r="AC64" s="1881"/>
      <c r="AD64" s="1881"/>
      <c r="AE64" s="1881"/>
      <c r="AF64" s="1881"/>
      <c r="AG64" s="1881"/>
      <c r="AH64" s="1881"/>
      <c r="AI64" s="1881"/>
      <c r="AJ64" s="1881"/>
      <c r="AK64" s="1881"/>
      <c r="AL64" s="1881"/>
      <c r="AM64" s="1881"/>
      <c r="AN64" s="1881"/>
      <c r="AO64" s="1881"/>
      <c r="AP64" s="1881"/>
      <c r="AQ64" s="1881"/>
      <c r="AR64" s="1881"/>
      <c r="AS64" s="1881"/>
      <c r="AT64" s="1881"/>
      <c r="AU64" s="1881"/>
      <c r="AV64" s="1881"/>
      <c r="AW64" s="1881"/>
      <c r="AX64" s="1881"/>
      <c r="AY64" s="1881"/>
      <c r="AZ64" s="1881"/>
      <c r="BA64" s="1881"/>
      <c r="BB64" s="1881"/>
      <c r="BC64" s="366"/>
      <c r="BD64" s="366"/>
      <c r="BE64" s="366"/>
      <c r="BF64" s="366"/>
      <c r="BG64" s="366"/>
      <c r="BH64" s="366"/>
      <c r="BI64" s="366"/>
      <c r="BJ64" s="366"/>
      <c r="BK64" s="366"/>
      <c r="BL64" s="366"/>
      <c r="BM64" s="366"/>
      <c r="BN64" s="1881"/>
      <c r="BO64" s="1881"/>
      <c r="BP64" s="1881"/>
    </row>
    <row r="65" spans="1:68">
      <c r="A65" s="1795"/>
      <c r="B65" s="1881"/>
      <c r="C65" s="1881"/>
      <c r="D65" s="1881"/>
      <c r="E65" s="1881"/>
      <c r="F65" s="1881"/>
      <c r="G65" s="1881"/>
      <c r="H65" s="1883"/>
      <c r="I65" s="1881"/>
      <c r="J65" s="1881"/>
      <c r="K65" s="1881"/>
      <c r="L65" s="1881"/>
      <c r="M65" s="1881"/>
      <c r="N65" s="1881"/>
      <c r="O65" s="1881"/>
      <c r="P65" s="1881"/>
      <c r="Q65" s="1881"/>
      <c r="R65" s="1881"/>
      <c r="S65" s="1881"/>
      <c r="T65" s="1881"/>
      <c r="U65" s="1881"/>
      <c r="V65" s="1881"/>
      <c r="W65" s="1881"/>
      <c r="X65" s="1881"/>
      <c r="Y65" s="1881"/>
      <c r="Z65" s="1881"/>
      <c r="AA65" s="1881"/>
      <c r="AB65" s="1881"/>
      <c r="AC65" s="1881"/>
      <c r="AD65" s="1881"/>
      <c r="AE65" s="1881"/>
      <c r="AF65" s="1881"/>
      <c r="AG65" s="1881"/>
      <c r="AH65" s="1881"/>
      <c r="AI65" s="1881"/>
      <c r="AJ65" s="1881"/>
      <c r="AK65" s="1881"/>
      <c r="AL65" s="1881"/>
      <c r="AM65" s="1881"/>
      <c r="AN65" s="1881"/>
      <c r="AO65" s="1881"/>
      <c r="AP65" s="1881"/>
      <c r="AQ65" s="1881"/>
      <c r="AR65" s="1881"/>
      <c r="AS65" s="1881"/>
      <c r="AT65" s="1881"/>
      <c r="AU65" s="1881"/>
      <c r="AV65" s="1881"/>
      <c r="AW65" s="1881"/>
      <c r="AX65" s="1881"/>
      <c r="AY65" s="1881"/>
      <c r="AZ65" s="1881"/>
      <c r="BA65" s="1881"/>
      <c r="BB65" s="1881"/>
      <c r="BC65" s="366"/>
      <c r="BD65" s="366"/>
      <c r="BE65" s="366"/>
      <c r="BF65" s="366"/>
      <c r="BG65" s="366"/>
      <c r="BH65" s="366"/>
      <c r="BI65" s="366"/>
      <c r="BJ65" s="366"/>
      <c r="BK65" s="366"/>
      <c r="BL65" s="366"/>
      <c r="BM65" s="366"/>
      <c r="BN65" s="1881"/>
      <c r="BO65" s="1881"/>
      <c r="BP65" s="1881"/>
    </row>
    <row r="66" spans="1:68">
      <c r="A66" s="1795"/>
      <c r="B66" s="1881"/>
      <c r="C66" s="1881"/>
      <c r="D66" s="1881"/>
      <c r="E66" s="1881"/>
      <c r="F66" s="1881"/>
      <c r="G66" s="1881"/>
      <c r="H66" s="1883"/>
      <c r="I66" s="1881"/>
      <c r="J66" s="1881"/>
      <c r="K66" s="1881"/>
      <c r="L66" s="1881"/>
      <c r="M66" s="1881"/>
      <c r="N66" s="1881"/>
      <c r="O66" s="1881"/>
      <c r="P66" s="1881"/>
      <c r="Q66" s="1881"/>
      <c r="R66" s="1881"/>
      <c r="S66" s="1881"/>
      <c r="T66" s="1881"/>
      <c r="U66" s="1881"/>
      <c r="V66" s="1881"/>
      <c r="W66" s="1881"/>
      <c r="X66" s="1881"/>
      <c r="Y66" s="1881"/>
      <c r="Z66" s="1881"/>
      <c r="AA66" s="1881"/>
      <c r="AB66" s="1881"/>
      <c r="AC66" s="1881"/>
      <c r="AD66" s="1881"/>
      <c r="AE66" s="1881"/>
      <c r="AF66" s="1881"/>
      <c r="AG66" s="1881"/>
      <c r="AH66" s="1881"/>
      <c r="AI66" s="1881"/>
      <c r="AJ66" s="1881"/>
      <c r="AK66" s="1881"/>
      <c r="AL66" s="1881"/>
      <c r="AM66" s="1881"/>
      <c r="AN66" s="1881"/>
      <c r="AO66" s="1881"/>
      <c r="AP66" s="1881"/>
      <c r="AQ66" s="1881"/>
      <c r="AR66" s="1881"/>
      <c r="AS66" s="1881"/>
      <c r="AT66" s="1881"/>
      <c r="AU66" s="1881"/>
      <c r="AV66" s="1881"/>
      <c r="AW66" s="1881"/>
      <c r="AX66" s="1881"/>
      <c r="AY66" s="1881"/>
      <c r="AZ66" s="1881"/>
      <c r="BA66" s="1881"/>
      <c r="BB66" s="1881"/>
      <c r="BC66" s="366"/>
      <c r="BD66" s="366"/>
      <c r="BE66" s="366"/>
      <c r="BF66" s="366"/>
      <c r="BG66" s="366"/>
      <c r="BH66" s="366"/>
      <c r="BI66" s="366"/>
      <c r="BJ66" s="366"/>
      <c r="BK66" s="366"/>
      <c r="BL66" s="366"/>
      <c r="BM66" s="366"/>
      <c r="BN66" s="1881"/>
      <c r="BO66" s="1881"/>
      <c r="BP66" s="1881"/>
    </row>
    <row r="67" spans="1:68">
      <c r="A67" s="1795"/>
      <c r="B67" s="1881"/>
      <c r="C67" s="1881"/>
      <c r="D67" s="1881"/>
      <c r="E67" s="1881"/>
      <c r="F67" s="1881"/>
      <c r="G67" s="1881"/>
      <c r="H67" s="1883"/>
      <c r="I67" s="1881"/>
      <c r="J67" s="1881"/>
      <c r="K67" s="1881"/>
      <c r="L67" s="1881"/>
      <c r="M67" s="1881"/>
      <c r="N67" s="1881"/>
      <c r="O67" s="1881"/>
      <c r="P67" s="1881"/>
      <c r="Q67" s="1881"/>
      <c r="R67" s="1881"/>
      <c r="S67" s="1881"/>
      <c r="T67" s="1881"/>
      <c r="U67" s="1881"/>
      <c r="V67" s="1881"/>
      <c r="W67" s="1881"/>
      <c r="X67" s="1881"/>
      <c r="Y67" s="1881"/>
      <c r="Z67" s="1881"/>
      <c r="AA67" s="1881"/>
      <c r="AB67" s="1881"/>
      <c r="AC67" s="1881"/>
      <c r="AD67" s="1881"/>
      <c r="AE67" s="1881"/>
      <c r="AF67" s="1881"/>
      <c r="AG67" s="1881"/>
      <c r="AH67" s="1881"/>
      <c r="AI67" s="1881"/>
      <c r="AJ67" s="1881"/>
      <c r="AK67" s="1881"/>
      <c r="AL67" s="1881"/>
      <c r="AM67" s="1881"/>
      <c r="AN67" s="1881"/>
      <c r="AO67" s="1881"/>
      <c r="AP67" s="1881"/>
      <c r="AQ67" s="1881"/>
      <c r="AR67" s="1881"/>
      <c r="AS67" s="1881"/>
      <c r="AT67" s="1881"/>
      <c r="AU67" s="1881"/>
      <c r="AV67" s="1881"/>
      <c r="AW67" s="1881"/>
      <c r="AX67" s="1881"/>
      <c r="AY67" s="1881"/>
      <c r="AZ67" s="1881"/>
      <c r="BA67" s="1881"/>
      <c r="BB67" s="1881"/>
      <c r="BC67" s="366"/>
      <c r="BD67" s="366"/>
      <c r="BE67" s="366"/>
      <c r="BF67" s="366"/>
      <c r="BG67" s="366"/>
      <c r="BH67" s="366"/>
      <c r="BI67" s="366"/>
      <c r="BJ67" s="366"/>
      <c r="BK67" s="366"/>
      <c r="BL67" s="366"/>
      <c r="BM67" s="366"/>
      <c r="BN67" s="1881"/>
      <c r="BO67" s="1881"/>
      <c r="BP67" s="1881"/>
    </row>
    <row r="68" spans="1:68">
      <c r="A68" s="1795"/>
      <c r="B68" s="1881"/>
      <c r="C68" s="1881"/>
      <c r="D68" s="1881"/>
      <c r="E68" s="1881"/>
      <c r="F68" s="1881"/>
      <c r="G68" s="1881"/>
      <c r="H68" s="1883"/>
      <c r="I68" s="1881"/>
      <c r="J68" s="1881"/>
      <c r="K68" s="1881"/>
      <c r="L68" s="1881"/>
      <c r="M68" s="1881"/>
      <c r="N68" s="1881"/>
      <c r="O68" s="1881"/>
      <c r="P68" s="1881"/>
      <c r="Q68" s="1881"/>
      <c r="R68" s="1881"/>
      <c r="S68" s="1881"/>
      <c r="T68" s="1881"/>
      <c r="U68" s="1881"/>
      <c r="V68" s="1881"/>
      <c r="W68" s="1881"/>
      <c r="X68" s="1881"/>
      <c r="Y68" s="1881"/>
      <c r="Z68" s="1881"/>
      <c r="AA68" s="1881"/>
      <c r="AB68" s="1881"/>
      <c r="AC68" s="1881"/>
      <c r="AD68" s="1881"/>
      <c r="AE68" s="1881"/>
      <c r="AF68" s="1881"/>
      <c r="AG68" s="1881"/>
      <c r="AH68" s="1881"/>
      <c r="AI68" s="1881"/>
      <c r="AJ68" s="1881"/>
      <c r="AK68" s="1881"/>
      <c r="AL68" s="1881"/>
      <c r="AM68" s="1881"/>
      <c r="AN68" s="1881"/>
      <c r="AO68" s="1881"/>
      <c r="AP68" s="1881"/>
      <c r="AQ68" s="1881"/>
      <c r="AR68" s="1881"/>
      <c r="AS68" s="1881"/>
      <c r="AT68" s="1881"/>
      <c r="AU68" s="1881"/>
      <c r="AV68" s="1881"/>
      <c r="AW68" s="1881"/>
      <c r="AX68" s="1881"/>
      <c r="AY68" s="1881"/>
      <c r="AZ68" s="1881"/>
      <c r="BA68" s="1881"/>
      <c r="BB68" s="1881"/>
      <c r="BC68" s="366"/>
      <c r="BD68" s="366"/>
      <c r="BE68" s="366"/>
      <c r="BF68" s="366"/>
      <c r="BG68" s="366"/>
      <c r="BH68" s="366"/>
      <c r="BI68" s="366"/>
      <c r="BJ68" s="366"/>
      <c r="BK68" s="366"/>
      <c r="BL68" s="366"/>
      <c r="BM68" s="366"/>
      <c r="BN68" s="1881"/>
      <c r="BO68" s="1881"/>
      <c r="BP68" s="1881"/>
    </row>
    <row r="69" spans="1:68">
      <c r="A69" s="1795"/>
      <c r="B69" s="1881"/>
      <c r="C69" s="1881"/>
      <c r="D69" s="1881"/>
      <c r="E69" s="1881"/>
      <c r="F69" s="1881"/>
      <c r="G69" s="1881"/>
      <c r="H69" s="1883"/>
      <c r="I69" s="1881"/>
      <c r="J69" s="1881"/>
      <c r="K69" s="1881"/>
      <c r="L69" s="1881"/>
      <c r="M69" s="1881"/>
      <c r="N69" s="1881"/>
      <c r="O69" s="1881"/>
      <c r="P69" s="1881"/>
      <c r="Q69" s="1881"/>
      <c r="R69" s="1881"/>
      <c r="S69" s="1881"/>
      <c r="T69" s="1881"/>
      <c r="U69" s="1881"/>
      <c r="V69" s="1881"/>
      <c r="W69" s="1881"/>
      <c r="X69" s="1881"/>
      <c r="Y69" s="1881"/>
      <c r="Z69" s="1881"/>
      <c r="AA69" s="1881"/>
      <c r="AB69" s="1881"/>
      <c r="AC69" s="1881"/>
      <c r="AD69" s="1881"/>
      <c r="AE69" s="1881"/>
      <c r="AF69" s="1881"/>
      <c r="AG69" s="1881"/>
      <c r="AH69" s="1881"/>
      <c r="AI69" s="1881"/>
      <c r="AJ69" s="1881"/>
      <c r="AK69" s="1881"/>
      <c r="AL69" s="1881"/>
      <c r="AM69" s="1881"/>
      <c r="AN69" s="1881"/>
      <c r="AO69" s="1881"/>
      <c r="AP69" s="1881"/>
      <c r="AQ69" s="1881"/>
      <c r="AR69" s="1881"/>
      <c r="AS69" s="1881"/>
      <c r="AT69" s="1881"/>
      <c r="AU69" s="1881"/>
      <c r="AV69" s="1881"/>
      <c r="AW69" s="1881"/>
      <c r="AX69" s="1881"/>
      <c r="AY69" s="1881"/>
      <c r="AZ69" s="1881"/>
      <c r="BA69" s="1881"/>
      <c r="BB69" s="1881"/>
      <c r="BC69" s="366"/>
      <c r="BD69" s="366"/>
      <c r="BE69" s="366"/>
      <c r="BF69" s="366"/>
      <c r="BG69" s="366"/>
      <c r="BH69" s="366"/>
      <c r="BI69" s="366"/>
      <c r="BJ69" s="366"/>
      <c r="BK69" s="366"/>
      <c r="BL69" s="366"/>
      <c r="BM69" s="366"/>
      <c r="BN69" s="1881"/>
      <c r="BO69" s="1881"/>
      <c r="BP69" s="1881"/>
    </row>
    <row r="70" spans="1:68">
      <c r="A70" s="1795"/>
      <c r="B70" s="1881"/>
      <c r="C70" s="1881"/>
      <c r="D70" s="1881"/>
      <c r="E70" s="1881"/>
      <c r="F70" s="1881"/>
      <c r="G70" s="1881"/>
      <c r="H70" s="1883"/>
      <c r="I70" s="1881"/>
      <c r="J70" s="1881"/>
      <c r="K70" s="1881"/>
      <c r="L70" s="1881"/>
      <c r="M70" s="1881"/>
      <c r="N70" s="1881"/>
      <c r="O70" s="1881"/>
      <c r="P70" s="1881"/>
      <c r="Q70" s="1881"/>
      <c r="R70" s="1881"/>
      <c r="S70" s="1881"/>
      <c r="T70" s="1881"/>
      <c r="U70" s="1881"/>
      <c r="V70" s="1881"/>
      <c r="W70" s="1881"/>
      <c r="X70" s="1881"/>
      <c r="Y70" s="1881"/>
      <c r="Z70" s="1881"/>
      <c r="AA70" s="1881"/>
      <c r="AB70" s="1881"/>
      <c r="AC70" s="1881"/>
      <c r="AD70" s="1881"/>
      <c r="AE70" s="1881"/>
      <c r="AF70" s="1881"/>
      <c r="AG70" s="1881"/>
      <c r="AH70" s="1881"/>
      <c r="AI70" s="1881"/>
      <c r="AJ70" s="1881"/>
      <c r="AK70" s="1881"/>
      <c r="AL70" s="1881"/>
      <c r="AM70" s="1881"/>
      <c r="AN70" s="1881"/>
      <c r="AO70" s="1881"/>
      <c r="AP70" s="1881"/>
      <c r="AQ70" s="1881"/>
      <c r="AR70" s="1881"/>
      <c r="AS70" s="1881"/>
      <c r="AT70" s="1881"/>
      <c r="AU70" s="1881"/>
      <c r="AV70" s="1881"/>
      <c r="AW70" s="1881"/>
      <c r="AX70" s="1881"/>
      <c r="AY70" s="1881"/>
      <c r="AZ70" s="1881"/>
      <c r="BA70" s="1881"/>
      <c r="BB70" s="1881"/>
      <c r="BC70" s="366"/>
      <c r="BD70" s="366"/>
      <c r="BE70" s="366"/>
      <c r="BF70" s="366"/>
      <c r="BG70" s="366"/>
      <c r="BH70" s="366"/>
      <c r="BI70" s="366"/>
      <c r="BJ70" s="366"/>
      <c r="BK70" s="366"/>
      <c r="BL70" s="366"/>
      <c r="BM70" s="366"/>
      <c r="BN70" s="1881"/>
      <c r="BO70" s="1881"/>
      <c r="BP70" s="1881"/>
    </row>
    <row r="71" spans="1:68">
      <c r="A71" s="1795"/>
      <c r="B71" s="1881"/>
      <c r="C71" s="1881"/>
      <c r="D71" s="1881"/>
      <c r="E71" s="1881"/>
      <c r="F71" s="1881"/>
      <c r="G71" s="1881"/>
      <c r="H71" s="1883"/>
      <c r="I71" s="1881"/>
      <c r="J71" s="1881"/>
      <c r="K71" s="1881"/>
      <c r="L71" s="1881"/>
      <c r="M71" s="1881"/>
      <c r="N71" s="1881"/>
      <c r="O71" s="1881"/>
      <c r="P71" s="1881"/>
      <c r="Q71" s="1881"/>
      <c r="R71" s="1881"/>
      <c r="S71" s="1881"/>
      <c r="T71" s="1881"/>
      <c r="U71" s="1881"/>
      <c r="V71" s="1881"/>
      <c r="W71" s="1881"/>
      <c r="X71" s="1881"/>
      <c r="Y71" s="1881"/>
      <c r="Z71" s="1881"/>
      <c r="AA71" s="1881"/>
      <c r="AB71" s="1881"/>
      <c r="AC71" s="1881"/>
      <c r="AD71" s="1881"/>
      <c r="AE71" s="1881"/>
      <c r="AF71" s="1881"/>
      <c r="AG71" s="1881"/>
      <c r="AH71" s="1881"/>
      <c r="AI71" s="1881"/>
      <c r="AJ71" s="1881"/>
      <c r="AK71" s="1881"/>
      <c r="AL71" s="1881"/>
      <c r="AM71" s="1881"/>
      <c r="AN71" s="1881"/>
      <c r="AO71" s="1881"/>
      <c r="AP71" s="1881"/>
      <c r="AQ71" s="1881"/>
      <c r="AR71" s="1881"/>
      <c r="AS71" s="1881"/>
      <c r="AT71" s="1881"/>
      <c r="AU71" s="1881"/>
      <c r="AV71" s="1881"/>
      <c r="AW71" s="1881"/>
      <c r="AX71" s="1881"/>
      <c r="AY71" s="1881"/>
      <c r="AZ71" s="1881"/>
      <c r="BA71" s="1881"/>
      <c r="BB71" s="1881"/>
      <c r="BC71" s="366"/>
      <c r="BD71" s="366"/>
      <c r="BE71" s="366"/>
      <c r="BF71" s="366"/>
      <c r="BG71" s="366"/>
      <c r="BH71" s="366"/>
      <c r="BI71" s="366"/>
      <c r="BJ71" s="366"/>
      <c r="BK71" s="366"/>
      <c r="BL71" s="366"/>
      <c r="BM71" s="366"/>
      <c r="BN71" s="1881"/>
      <c r="BO71" s="1881"/>
      <c r="BP71" s="1881"/>
    </row>
    <row r="72" spans="1:68">
      <c r="A72" s="1795"/>
      <c r="B72" s="1881"/>
      <c r="C72" s="1881"/>
      <c r="D72" s="1881"/>
      <c r="E72" s="1881"/>
      <c r="F72" s="1881"/>
      <c r="G72" s="1881"/>
      <c r="H72" s="1883"/>
      <c r="I72" s="1881"/>
      <c r="J72" s="1881"/>
      <c r="K72" s="1881"/>
      <c r="L72" s="1881"/>
      <c r="M72" s="1881"/>
      <c r="N72" s="1881"/>
      <c r="O72" s="1881"/>
      <c r="P72" s="1881"/>
      <c r="Q72" s="1881"/>
      <c r="R72" s="1881"/>
      <c r="S72" s="1881"/>
      <c r="T72" s="1881"/>
      <c r="U72" s="1881"/>
      <c r="V72" s="1881"/>
      <c r="W72" s="1881"/>
      <c r="X72" s="1881"/>
      <c r="Y72" s="1881"/>
      <c r="Z72" s="1881"/>
      <c r="AA72" s="1881"/>
      <c r="AB72" s="1881"/>
      <c r="AC72" s="1881"/>
      <c r="AD72" s="1881"/>
      <c r="AE72" s="1881"/>
      <c r="AF72" s="1881"/>
      <c r="AG72" s="1881"/>
      <c r="AH72" s="1881"/>
      <c r="AI72" s="1881"/>
      <c r="AJ72" s="1881"/>
      <c r="AK72" s="1881"/>
      <c r="AL72" s="1881"/>
      <c r="AM72" s="1881"/>
      <c r="AN72" s="1881"/>
      <c r="AO72" s="1881"/>
      <c r="AP72" s="1881"/>
      <c r="AQ72" s="1881"/>
      <c r="AR72" s="1881"/>
      <c r="AS72" s="1881"/>
      <c r="AT72" s="1881"/>
      <c r="AU72" s="1881"/>
      <c r="AV72" s="1881"/>
      <c r="AW72" s="1881"/>
      <c r="AX72" s="1881"/>
      <c r="AY72" s="1881"/>
      <c r="AZ72" s="1881"/>
      <c r="BA72" s="1881"/>
      <c r="BB72" s="1881"/>
      <c r="BC72" s="366"/>
      <c r="BD72" s="366"/>
      <c r="BE72" s="366"/>
      <c r="BF72" s="366"/>
      <c r="BG72" s="366"/>
      <c r="BH72" s="366"/>
      <c r="BI72" s="366"/>
      <c r="BJ72" s="366"/>
      <c r="BK72" s="366"/>
      <c r="BL72" s="366"/>
      <c r="BM72" s="366"/>
      <c r="BN72" s="1881"/>
      <c r="BO72" s="1881"/>
      <c r="BP72" s="1881"/>
    </row>
    <row r="73" spans="1:68">
      <c r="A73" s="1795"/>
      <c r="B73" s="1881"/>
      <c r="C73" s="1881"/>
      <c r="D73" s="1881"/>
      <c r="E73" s="1881"/>
      <c r="F73" s="1881"/>
      <c r="G73" s="1881"/>
      <c r="H73" s="1883"/>
      <c r="I73" s="1881"/>
      <c r="J73" s="1881"/>
      <c r="K73" s="1881"/>
      <c r="L73" s="1881"/>
      <c r="M73" s="1881"/>
      <c r="N73" s="1881"/>
      <c r="O73" s="1881"/>
      <c r="P73" s="1881"/>
      <c r="Q73" s="1881"/>
      <c r="R73" s="1881"/>
      <c r="S73" s="1881"/>
      <c r="T73" s="1881"/>
      <c r="U73" s="1881"/>
      <c r="V73" s="1881"/>
      <c r="W73" s="1881"/>
      <c r="X73" s="1881"/>
      <c r="Y73" s="1881"/>
      <c r="Z73" s="1881"/>
      <c r="AA73" s="1881"/>
      <c r="AB73" s="1881"/>
      <c r="AC73" s="1881"/>
      <c r="AD73" s="1881"/>
      <c r="AE73" s="1881"/>
      <c r="AF73" s="1881"/>
      <c r="AG73" s="1881"/>
      <c r="AH73" s="1881"/>
      <c r="AI73" s="1881"/>
      <c r="AJ73" s="1881"/>
      <c r="AK73" s="1881"/>
      <c r="AL73" s="1881"/>
      <c r="AM73" s="1881"/>
      <c r="AN73" s="1881"/>
      <c r="AO73" s="1881"/>
      <c r="AP73" s="1881"/>
      <c r="AQ73" s="1881"/>
      <c r="AR73" s="1881"/>
      <c r="AS73" s="1881"/>
      <c r="AT73" s="1881"/>
      <c r="AU73" s="1881"/>
      <c r="AV73" s="1881"/>
      <c r="AW73" s="1881"/>
      <c r="AX73" s="1881"/>
      <c r="AY73" s="1881"/>
      <c r="AZ73" s="1881"/>
      <c r="BA73" s="1881"/>
      <c r="BB73" s="1881"/>
      <c r="BC73" s="366"/>
      <c r="BD73" s="366"/>
      <c r="BE73" s="366"/>
      <c r="BF73" s="366"/>
      <c r="BG73" s="366"/>
      <c r="BH73" s="366"/>
      <c r="BI73" s="366"/>
      <c r="BJ73" s="366"/>
      <c r="BK73" s="366"/>
      <c r="BL73" s="366"/>
      <c r="BM73" s="366"/>
      <c r="BN73" s="1881"/>
      <c r="BO73" s="1881"/>
      <c r="BP73" s="1881"/>
    </row>
    <row r="74" spans="1:68">
      <c r="A74" s="1795"/>
      <c r="B74" s="1881"/>
      <c r="C74" s="1881"/>
      <c r="D74" s="1881"/>
      <c r="E74" s="1881"/>
      <c r="F74" s="1881"/>
      <c r="G74" s="1881"/>
      <c r="H74" s="1883"/>
      <c r="I74" s="1881"/>
      <c r="J74" s="1881"/>
      <c r="K74" s="1881"/>
      <c r="L74" s="1881"/>
      <c r="M74" s="1881"/>
      <c r="N74" s="1881"/>
      <c r="O74" s="1881"/>
      <c r="P74" s="1881"/>
      <c r="Q74" s="1881"/>
      <c r="R74" s="1881"/>
      <c r="S74" s="1881"/>
      <c r="T74" s="1881"/>
      <c r="U74" s="1881"/>
      <c r="V74" s="1881"/>
      <c r="W74" s="1881"/>
      <c r="X74" s="1881"/>
      <c r="Y74" s="1881"/>
      <c r="Z74" s="1881"/>
      <c r="AA74" s="1881"/>
      <c r="AB74" s="1881"/>
      <c r="AC74" s="1881"/>
      <c r="AD74" s="1881"/>
      <c r="AE74" s="1881"/>
      <c r="AF74" s="1881"/>
      <c r="AG74" s="1881"/>
      <c r="AH74" s="1881"/>
      <c r="AI74" s="1881"/>
      <c r="AJ74" s="1881"/>
      <c r="AK74" s="1881"/>
      <c r="AL74" s="1881"/>
      <c r="AM74" s="1881"/>
      <c r="AN74" s="1881"/>
      <c r="AO74" s="1881"/>
      <c r="AP74" s="1881"/>
      <c r="AQ74" s="1881"/>
      <c r="AR74" s="1881"/>
      <c r="AS74" s="1881"/>
      <c r="AT74" s="1881"/>
      <c r="AU74" s="1881"/>
      <c r="AV74" s="1881"/>
      <c r="AW74" s="1881"/>
      <c r="AX74" s="1881"/>
      <c r="AY74" s="1881"/>
      <c r="AZ74" s="1881"/>
      <c r="BA74" s="1881"/>
      <c r="BB74" s="1881"/>
      <c r="BC74" s="366"/>
      <c r="BD74" s="366"/>
      <c r="BE74" s="366"/>
      <c r="BF74" s="366"/>
      <c r="BG74" s="366"/>
      <c r="BH74" s="366"/>
      <c r="BI74" s="366"/>
      <c r="BJ74" s="366"/>
      <c r="BK74" s="366"/>
      <c r="BL74" s="366"/>
      <c r="BM74" s="366"/>
      <c r="BN74" s="1881"/>
      <c r="BO74" s="1881"/>
      <c r="BP74" s="1881"/>
    </row>
    <row r="75" spans="1:68">
      <c r="A75" s="1795"/>
      <c r="B75" s="1881"/>
      <c r="C75" s="1881"/>
      <c r="D75" s="1881"/>
      <c r="E75" s="1881"/>
      <c r="F75" s="1881"/>
      <c r="G75" s="1881"/>
      <c r="H75" s="1883"/>
      <c r="I75" s="1881"/>
      <c r="J75" s="1881"/>
      <c r="K75" s="1881"/>
      <c r="L75" s="1881"/>
      <c r="M75" s="1881"/>
      <c r="N75" s="1881"/>
      <c r="O75" s="1881"/>
      <c r="P75" s="1881"/>
      <c r="Q75" s="1881"/>
      <c r="R75" s="1881"/>
      <c r="S75" s="1881"/>
      <c r="T75" s="1881"/>
      <c r="U75" s="1881"/>
      <c r="V75" s="1881"/>
      <c r="W75" s="1881"/>
      <c r="X75" s="1881"/>
      <c r="Y75" s="1881"/>
      <c r="Z75" s="1881"/>
      <c r="AA75" s="1881"/>
      <c r="AB75" s="1881"/>
      <c r="AC75" s="1881"/>
      <c r="AD75" s="1881"/>
      <c r="AE75" s="1881"/>
      <c r="AF75" s="1881"/>
      <c r="AG75" s="1881"/>
      <c r="AH75" s="1881"/>
      <c r="AI75" s="1881"/>
      <c r="AJ75" s="1881"/>
      <c r="AK75" s="1881"/>
      <c r="AL75" s="1881"/>
      <c r="AM75" s="1881"/>
      <c r="AN75" s="1881"/>
      <c r="AO75" s="1881"/>
      <c r="AP75" s="1881"/>
      <c r="AQ75" s="1881"/>
      <c r="AR75" s="1881"/>
      <c r="AS75" s="1881"/>
      <c r="AT75" s="1881"/>
      <c r="AU75" s="1881"/>
      <c r="AV75" s="1881"/>
      <c r="AW75" s="1881"/>
      <c r="AX75" s="1881"/>
      <c r="AY75" s="1881"/>
      <c r="AZ75" s="1881"/>
      <c r="BA75" s="1881"/>
      <c r="BB75" s="1881"/>
      <c r="BC75" s="366"/>
      <c r="BD75" s="366"/>
      <c r="BE75" s="366"/>
      <c r="BF75" s="366"/>
      <c r="BG75" s="366"/>
      <c r="BH75" s="366"/>
      <c r="BI75" s="366"/>
      <c r="BJ75" s="366"/>
      <c r="BK75" s="366"/>
      <c r="BL75" s="366"/>
      <c r="BM75" s="366"/>
      <c r="BN75" s="1881"/>
      <c r="BO75" s="1881"/>
      <c r="BP75" s="1881"/>
    </row>
    <row r="76" spans="1:68">
      <c r="A76" s="1795"/>
      <c r="B76" s="1881"/>
      <c r="C76" s="1881"/>
      <c r="D76" s="1881"/>
      <c r="E76" s="1881"/>
      <c r="F76" s="1881"/>
      <c r="G76" s="1881"/>
      <c r="H76" s="1883"/>
      <c r="I76" s="1881"/>
      <c r="J76" s="1881"/>
      <c r="K76" s="1881"/>
      <c r="L76" s="1881"/>
      <c r="M76" s="1881"/>
      <c r="N76" s="1881"/>
      <c r="O76" s="1881"/>
      <c r="P76" s="1881"/>
      <c r="Q76" s="1881"/>
      <c r="R76" s="1881"/>
      <c r="S76" s="1881"/>
      <c r="T76" s="1881"/>
      <c r="U76" s="1881"/>
      <c r="V76" s="1881"/>
      <c r="W76" s="1881"/>
      <c r="X76" s="1881"/>
      <c r="Y76" s="1881"/>
      <c r="Z76" s="1881"/>
      <c r="AA76" s="1881"/>
      <c r="AB76" s="1881"/>
      <c r="AC76" s="1881"/>
      <c r="AD76" s="1881"/>
      <c r="AE76" s="1881"/>
      <c r="AF76" s="1881"/>
      <c r="AG76" s="1881"/>
      <c r="AH76" s="1881"/>
      <c r="AI76" s="1881"/>
      <c r="AJ76" s="1881"/>
      <c r="AK76" s="1881"/>
      <c r="AL76" s="1881"/>
      <c r="AM76" s="1881"/>
      <c r="AN76" s="1881"/>
      <c r="AO76" s="1881"/>
      <c r="AP76" s="1881"/>
      <c r="AQ76" s="1881"/>
      <c r="AR76" s="1881"/>
      <c r="AS76" s="1881"/>
      <c r="AT76" s="1881"/>
      <c r="AU76" s="1881"/>
      <c r="AV76" s="1881"/>
      <c r="AW76" s="1881"/>
      <c r="AX76" s="1881"/>
      <c r="AY76" s="1881"/>
      <c r="AZ76" s="1881"/>
      <c r="BA76" s="1881"/>
      <c r="BB76" s="1881"/>
      <c r="BC76" s="366"/>
      <c r="BD76" s="366"/>
      <c r="BE76" s="366"/>
      <c r="BF76" s="366"/>
      <c r="BG76" s="366"/>
      <c r="BH76" s="366"/>
      <c r="BI76" s="366"/>
      <c r="BJ76" s="366"/>
      <c r="BK76" s="366"/>
      <c r="BL76" s="366"/>
      <c r="BM76" s="366"/>
      <c r="BN76" s="1881"/>
      <c r="BO76" s="1881"/>
      <c r="BP76" s="1881"/>
    </row>
    <row r="77" spans="1:68">
      <c r="A77" s="1795"/>
      <c r="B77" s="1881"/>
      <c r="C77" s="1881"/>
      <c r="D77" s="1881"/>
      <c r="E77" s="1881"/>
      <c r="F77" s="1881"/>
      <c r="G77" s="1881"/>
      <c r="H77" s="1883"/>
      <c r="I77" s="1881"/>
      <c r="J77" s="1881"/>
      <c r="K77" s="1881"/>
      <c r="L77" s="1881"/>
      <c r="M77" s="1881"/>
      <c r="N77" s="1881"/>
      <c r="O77" s="1881"/>
      <c r="P77" s="1881"/>
      <c r="Q77" s="1881"/>
      <c r="R77" s="1881"/>
      <c r="S77" s="1881"/>
      <c r="T77" s="1881"/>
      <c r="U77" s="1881"/>
      <c r="V77" s="1881"/>
      <c r="W77" s="1881"/>
      <c r="X77" s="1881"/>
      <c r="Y77" s="1881"/>
      <c r="Z77" s="1881"/>
      <c r="AA77" s="1881"/>
      <c r="AB77" s="1881"/>
      <c r="AC77" s="1881"/>
      <c r="AD77" s="1881"/>
      <c r="AE77" s="1881"/>
      <c r="AF77" s="1881"/>
      <c r="AG77" s="1881"/>
      <c r="AH77" s="1881"/>
      <c r="AI77" s="1881"/>
      <c r="AJ77" s="1881"/>
      <c r="AK77" s="1881"/>
      <c r="AL77" s="1881"/>
      <c r="AM77" s="1881"/>
      <c r="AN77" s="1881"/>
      <c r="AO77" s="1881"/>
      <c r="AP77" s="1881"/>
      <c r="AQ77" s="1881"/>
      <c r="AR77" s="1881"/>
      <c r="AS77" s="1881"/>
      <c r="AT77" s="1881"/>
      <c r="AU77" s="1881"/>
      <c r="AV77" s="1881"/>
      <c r="AW77" s="1881"/>
      <c r="AX77" s="1881"/>
      <c r="AY77" s="1881"/>
      <c r="AZ77" s="1881"/>
      <c r="BA77" s="1881"/>
      <c r="BB77" s="1881"/>
      <c r="BC77" s="366"/>
      <c r="BD77" s="366"/>
      <c r="BE77" s="366"/>
      <c r="BF77" s="366"/>
      <c r="BG77" s="366"/>
      <c r="BH77" s="366"/>
      <c r="BI77" s="366"/>
      <c r="BJ77" s="366"/>
      <c r="BK77" s="366"/>
      <c r="BL77" s="366"/>
      <c r="BM77" s="366"/>
      <c r="BN77" s="1881"/>
      <c r="BO77" s="1881"/>
      <c r="BP77" s="1881"/>
    </row>
    <row r="78" spans="1:68">
      <c r="A78" s="1795"/>
      <c r="B78" s="1881"/>
      <c r="C78" s="1881"/>
      <c r="D78" s="1881"/>
      <c r="E78" s="1881"/>
      <c r="F78" s="1881"/>
      <c r="G78" s="1881"/>
      <c r="H78" s="1883"/>
      <c r="I78" s="1881"/>
      <c r="J78" s="1881"/>
      <c r="K78" s="1881"/>
      <c r="L78" s="1881"/>
      <c r="M78" s="1881"/>
      <c r="N78" s="1881"/>
      <c r="O78" s="1881"/>
      <c r="P78" s="1881"/>
      <c r="Q78" s="1881"/>
      <c r="R78" s="1881"/>
      <c r="S78" s="1881"/>
      <c r="T78" s="1881"/>
      <c r="U78" s="1881"/>
      <c r="V78" s="1881"/>
      <c r="W78" s="1881"/>
      <c r="X78" s="1881"/>
      <c r="Y78" s="1881"/>
      <c r="Z78" s="1881"/>
      <c r="AA78" s="1881"/>
      <c r="AB78" s="1881"/>
      <c r="AC78" s="1881"/>
      <c r="AD78" s="1881"/>
      <c r="AE78" s="1881"/>
      <c r="AF78" s="1881"/>
      <c r="AG78" s="1881"/>
      <c r="AH78" s="1881"/>
      <c r="AI78" s="1881"/>
      <c r="AJ78" s="1881"/>
      <c r="AK78" s="1881"/>
      <c r="AL78" s="1881"/>
      <c r="AM78" s="1881"/>
      <c r="AN78" s="1881"/>
      <c r="AO78" s="1881"/>
      <c r="AP78" s="1881"/>
      <c r="AQ78" s="1881"/>
      <c r="AR78" s="1881"/>
      <c r="AS78" s="1881"/>
      <c r="AT78" s="1881"/>
      <c r="AU78" s="1881"/>
      <c r="AV78" s="1881"/>
      <c r="AW78" s="1881"/>
      <c r="AX78" s="1881"/>
      <c r="AY78" s="1881"/>
      <c r="AZ78" s="1881"/>
      <c r="BA78" s="1881"/>
      <c r="BB78" s="1881"/>
      <c r="BC78" s="366"/>
      <c r="BD78" s="366"/>
      <c r="BE78" s="366"/>
      <c r="BF78" s="366"/>
      <c r="BG78" s="366"/>
      <c r="BH78" s="366"/>
      <c r="BI78" s="366"/>
      <c r="BJ78" s="366"/>
      <c r="BK78" s="366"/>
      <c r="BL78" s="366"/>
      <c r="BM78" s="366"/>
      <c r="BN78" s="1881"/>
      <c r="BO78" s="1881"/>
      <c r="BP78" s="1881"/>
    </row>
    <row r="79" spans="1:68">
      <c r="A79" s="1795"/>
      <c r="B79" s="1881"/>
      <c r="C79" s="1881"/>
      <c r="D79" s="1881"/>
      <c r="E79" s="1881"/>
      <c r="F79" s="1881"/>
      <c r="G79" s="1881"/>
      <c r="H79" s="1883"/>
      <c r="I79" s="1881"/>
      <c r="J79" s="1881"/>
      <c r="K79" s="1881"/>
      <c r="L79" s="1881"/>
      <c r="M79" s="1881"/>
      <c r="N79" s="1881"/>
      <c r="O79" s="1881"/>
      <c r="P79" s="1881"/>
      <c r="Q79" s="1881"/>
      <c r="R79" s="1881"/>
      <c r="S79" s="1881"/>
      <c r="T79" s="1881"/>
      <c r="U79" s="1881"/>
      <c r="V79" s="1881"/>
      <c r="W79" s="1881"/>
      <c r="X79" s="1881"/>
      <c r="Y79" s="1881"/>
      <c r="Z79" s="1881"/>
      <c r="AA79" s="1881"/>
      <c r="AB79" s="1881"/>
      <c r="AC79" s="1881"/>
      <c r="AD79" s="1881"/>
      <c r="AE79" s="1881"/>
      <c r="AF79" s="1881"/>
      <c r="AG79" s="1881"/>
      <c r="AH79" s="1881"/>
      <c r="AI79" s="1881"/>
      <c r="AJ79" s="1881"/>
      <c r="AK79" s="1881"/>
      <c r="AL79" s="1881"/>
      <c r="AM79" s="1881"/>
      <c r="AN79" s="1881"/>
      <c r="AO79" s="1881"/>
      <c r="AP79" s="1881"/>
      <c r="AQ79" s="1881"/>
      <c r="AR79" s="1881"/>
      <c r="AS79" s="1881"/>
      <c r="AT79" s="1881"/>
      <c r="AU79" s="1881"/>
      <c r="AV79" s="1881"/>
      <c r="AW79" s="1881"/>
      <c r="AX79" s="1881"/>
      <c r="AY79" s="1881"/>
      <c r="AZ79" s="1881"/>
      <c r="BA79" s="1881"/>
      <c r="BB79" s="1881"/>
      <c r="BC79" s="366"/>
      <c r="BD79" s="366"/>
      <c r="BE79" s="366"/>
      <c r="BF79" s="366"/>
      <c r="BG79" s="366"/>
      <c r="BH79" s="366"/>
      <c r="BI79" s="366"/>
      <c r="BJ79" s="366"/>
      <c r="BK79" s="366"/>
      <c r="BL79" s="366"/>
      <c r="BM79" s="366"/>
      <c r="BN79" s="1881"/>
      <c r="BO79" s="1881"/>
      <c r="BP79" s="1881"/>
    </row>
    <row r="80" spans="1:68">
      <c r="A80" s="1795"/>
      <c r="B80" s="1881"/>
      <c r="C80" s="1881"/>
      <c r="D80" s="1881"/>
      <c r="E80" s="1881"/>
      <c r="F80" s="1881"/>
      <c r="G80" s="1881"/>
      <c r="H80" s="1883"/>
      <c r="I80" s="1881"/>
      <c r="J80" s="1881"/>
      <c r="K80" s="1881"/>
      <c r="L80" s="1881"/>
      <c r="M80" s="1881"/>
      <c r="N80" s="1881"/>
      <c r="O80" s="1881"/>
      <c r="P80" s="1881"/>
      <c r="Q80" s="1881"/>
      <c r="R80" s="1881"/>
      <c r="S80" s="1881"/>
      <c r="T80" s="1881"/>
      <c r="U80" s="1881"/>
      <c r="V80" s="1881"/>
      <c r="W80" s="1881"/>
      <c r="X80" s="1881"/>
      <c r="Y80" s="1881"/>
      <c r="Z80" s="1881"/>
      <c r="AA80" s="1881"/>
      <c r="AB80" s="1881"/>
      <c r="AC80" s="1881"/>
      <c r="AD80" s="1881"/>
      <c r="AE80" s="1881"/>
      <c r="AF80" s="1881"/>
      <c r="AG80" s="1881"/>
      <c r="AH80" s="1881"/>
      <c r="AI80" s="1881"/>
      <c r="AJ80" s="1881"/>
      <c r="AK80" s="1881"/>
      <c r="AL80" s="1881"/>
      <c r="AM80" s="1881"/>
      <c r="AN80" s="1881"/>
      <c r="AO80" s="1881"/>
      <c r="AP80" s="1881"/>
      <c r="AQ80" s="1881"/>
      <c r="AR80" s="1881"/>
      <c r="AS80" s="1881"/>
      <c r="AT80" s="1881"/>
      <c r="AU80" s="1881"/>
      <c r="AV80" s="1881"/>
      <c r="AW80" s="1881"/>
      <c r="AX80" s="1881"/>
      <c r="AY80" s="1881"/>
      <c r="AZ80" s="1881"/>
      <c r="BA80" s="1881"/>
      <c r="BB80" s="1881"/>
      <c r="BC80" s="366"/>
      <c r="BD80" s="366"/>
      <c r="BE80" s="366"/>
      <c r="BF80" s="366"/>
      <c r="BG80" s="366"/>
      <c r="BH80" s="366"/>
      <c r="BI80" s="366"/>
      <c r="BJ80" s="366"/>
      <c r="BK80" s="366"/>
      <c r="BL80" s="366"/>
      <c r="BM80" s="366"/>
      <c r="BN80" s="1881"/>
      <c r="BO80" s="1881"/>
      <c r="BP80" s="1881"/>
    </row>
    <row r="81" spans="1:68">
      <c r="A81" s="1795"/>
      <c r="B81" s="1881"/>
      <c r="C81" s="1881"/>
      <c r="D81" s="1881"/>
      <c r="E81" s="1881"/>
      <c r="F81" s="1881"/>
      <c r="G81" s="1881"/>
      <c r="H81" s="1883"/>
      <c r="I81" s="1881"/>
      <c r="J81" s="1881"/>
      <c r="K81" s="1881"/>
      <c r="L81" s="1881"/>
      <c r="M81" s="1881"/>
      <c r="N81" s="1881"/>
      <c r="O81" s="1881"/>
      <c r="P81" s="1881"/>
      <c r="Q81" s="1881"/>
      <c r="R81" s="1881"/>
      <c r="S81" s="1881"/>
      <c r="T81" s="1881"/>
      <c r="U81" s="1881"/>
      <c r="V81" s="1881"/>
      <c r="W81" s="1881"/>
      <c r="X81" s="1881"/>
      <c r="Y81" s="1881"/>
      <c r="Z81" s="1881"/>
      <c r="AA81" s="1881"/>
      <c r="AB81" s="1881"/>
      <c r="AC81" s="1881"/>
      <c r="AD81" s="1881"/>
      <c r="AE81" s="1881"/>
      <c r="AF81" s="1881"/>
      <c r="AG81" s="1881"/>
      <c r="AH81" s="1881"/>
      <c r="AI81" s="1881"/>
      <c r="AJ81" s="1881"/>
      <c r="AK81" s="1881"/>
      <c r="AL81" s="1881"/>
      <c r="AM81" s="1881"/>
      <c r="AN81" s="1881"/>
      <c r="AO81" s="1881"/>
      <c r="AP81" s="1881"/>
      <c r="AQ81" s="1881"/>
      <c r="AR81" s="1881"/>
      <c r="AS81" s="1881"/>
      <c r="AT81" s="1881"/>
      <c r="AU81" s="1881"/>
      <c r="AV81" s="1881"/>
      <c r="AW81" s="1881"/>
      <c r="AX81" s="1881"/>
      <c r="AY81" s="1881"/>
      <c r="AZ81" s="1881"/>
      <c r="BA81" s="1881"/>
      <c r="BB81" s="1881"/>
      <c r="BC81" s="366"/>
      <c r="BD81" s="366"/>
      <c r="BE81" s="366"/>
      <c r="BF81" s="366"/>
      <c r="BG81" s="366"/>
      <c r="BH81" s="366"/>
      <c r="BI81" s="366"/>
      <c r="BJ81" s="366"/>
      <c r="BK81" s="366"/>
      <c r="BL81" s="366"/>
      <c r="BM81" s="366"/>
      <c r="BN81" s="1881"/>
      <c r="BO81" s="1881"/>
      <c r="BP81" s="1881"/>
    </row>
    <row r="82" spans="1:68">
      <c r="A82" s="1795"/>
      <c r="B82" s="1881"/>
      <c r="C82" s="1881"/>
      <c r="D82" s="1881"/>
      <c r="E82" s="1881"/>
      <c r="F82" s="1881"/>
      <c r="G82" s="1881"/>
      <c r="H82" s="1883"/>
      <c r="I82" s="1881"/>
      <c r="J82" s="1881"/>
      <c r="K82" s="1881"/>
      <c r="L82" s="1881"/>
      <c r="M82" s="1881"/>
      <c r="N82" s="1881"/>
      <c r="O82" s="1881"/>
      <c r="P82" s="1881"/>
      <c r="Q82" s="1881"/>
      <c r="R82" s="1881"/>
      <c r="S82" s="1881"/>
      <c r="T82" s="1881"/>
      <c r="U82" s="1881"/>
      <c r="V82" s="1881"/>
      <c r="W82" s="1881"/>
      <c r="X82" s="1881"/>
      <c r="Y82" s="1881"/>
      <c r="Z82" s="1881"/>
      <c r="AA82" s="1881"/>
      <c r="AB82" s="1881"/>
      <c r="AC82" s="1881"/>
      <c r="AD82" s="1881"/>
      <c r="AE82" s="1881"/>
      <c r="AF82" s="1881"/>
      <c r="AG82" s="1881"/>
      <c r="AH82" s="1881"/>
      <c r="AI82" s="1881"/>
      <c r="AJ82" s="1881"/>
      <c r="AK82" s="1881"/>
      <c r="AL82" s="1881"/>
      <c r="AM82" s="1881"/>
      <c r="AN82" s="1881"/>
      <c r="AO82" s="1881"/>
      <c r="AP82" s="1881"/>
      <c r="AQ82" s="1881"/>
      <c r="AR82" s="1881"/>
      <c r="AS82" s="1881"/>
      <c r="AT82" s="1881"/>
      <c r="AU82" s="1881"/>
      <c r="AV82" s="1881"/>
      <c r="AW82" s="1881"/>
      <c r="AX82" s="1881"/>
      <c r="AY82" s="1881"/>
      <c r="AZ82" s="1881"/>
      <c r="BA82" s="1881"/>
      <c r="BB82" s="1881"/>
      <c r="BC82" s="366"/>
      <c r="BD82" s="366"/>
      <c r="BE82" s="366"/>
      <c r="BF82" s="366"/>
      <c r="BG82" s="366"/>
      <c r="BH82" s="366"/>
      <c r="BI82" s="366"/>
      <c r="BJ82" s="366"/>
      <c r="BK82" s="366"/>
      <c r="BL82" s="366"/>
      <c r="BM82" s="366"/>
      <c r="BN82" s="1881"/>
      <c r="BO82" s="1881"/>
      <c r="BP82" s="1881"/>
    </row>
    <row r="83" spans="1:68">
      <c r="A83" s="1795"/>
      <c r="B83" s="1881"/>
      <c r="C83" s="1881"/>
      <c r="D83" s="1881"/>
      <c r="E83" s="1881"/>
      <c r="F83" s="1881"/>
      <c r="G83" s="1881"/>
      <c r="H83" s="1883"/>
      <c r="I83" s="1881"/>
      <c r="J83" s="1881"/>
      <c r="K83" s="1881"/>
      <c r="L83" s="1881"/>
      <c r="M83" s="1881"/>
      <c r="N83" s="1881"/>
      <c r="O83" s="1881"/>
      <c r="P83" s="1881"/>
      <c r="Q83" s="1881"/>
      <c r="R83" s="1881"/>
      <c r="S83" s="1881"/>
      <c r="T83" s="1881"/>
      <c r="U83" s="1881"/>
      <c r="V83" s="1881"/>
      <c r="W83" s="1881"/>
      <c r="X83" s="1881"/>
      <c r="Y83" s="1881"/>
      <c r="Z83" s="1881"/>
      <c r="AA83" s="1881"/>
      <c r="AB83" s="1881"/>
      <c r="AC83" s="1881"/>
      <c r="AD83" s="1881"/>
      <c r="AE83" s="1881"/>
      <c r="AF83" s="1881"/>
      <c r="AG83" s="1881"/>
      <c r="AH83" s="1881"/>
      <c r="AI83" s="1881"/>
      <c r="AJ83" s="1881"/>
      <c r="AK83" s="1881"/>
      <c r="AL83" s="1881"/>
      <c r="AM83" s="1881"/>
      <c r="AN83" s="1881"/>
      <c r="AO83" s="1881"/>
      <c r="AP83" s="1881"/>
      <c r="AQ83" s="1881"/>
      <c r="AR83" s="1881"/>
      <c r="AS83" s="1881"/>
      <c r="AT83" s="1881"/>
      <c r="AU83" s="1881"/>
      <c r="AV83" s="1881"/>
      <c r="AW83" s="1881"/>
      <c r="AX83" s="1881"/>
      <c r="AY83" s="1881"/>
      <c r="AZ83" s="1881"/>
      <c r="BA83" s="1881"/>
      <c r="BB83" s="1881"/>
      <c r="BC83" s="366"/>
      <c r="BD83" s="366"/>
      <c r="BE83" s="366"/>
      <c r="BF83" s="366"/>
      <c r="BG83" s="366"/>
      <c r="BH83" s="366"/>
      <c r="BI83" s="366"/>
      <c r="BJ83" s="366"/>
      <c r="BK83" s="366"/>
      <c r="BL83" s="366"/>
      <c r="BM83" s="366"/>
      <c r="BN83" s="1881"/>
      <c r="BO83" s="1881"/>
      <c r="BP83" s="1881"/>
    </row>
    <row r="84" spans="1:68">
      <c r="A84" s="1795"/>
      <c r="B84" s="1881"/>
      <c r="C84" s="1881"/>
      <c r="D84" s="1881"/>
      <c r="E84" s="1881"/>
      <c r="F84" s="1881"/>
      <c r="G84" s="1881"/>
      <c r="H84" s="1883"/>
      <c r="I84" s="1881"/>
      <c r="J84" s="1881"/>
      <c r="K84" s="1881"/>
      <c r="L84" s="1881"/>
      <c r="M84" s="1881"/>
      <c r="N84" s="1881"/>
      <c r="O84" s="1881"/>
      <c r="P84" s="1881"/>
      <c r="Q84" s="1881"/>
      <c r="R84" s="1881"/>
      <c r="S84" s="1881"/>
      <c r="T84" s="1881"/>
      <c r="U84" s="1881"/>
      <c r="V84" s="1881"/>
      <c r="W84" s="1881"/>
      <c r="X84" s="1881"/>
      <c r="Y84" s="1881"/>
      <c r="Z84" s="1881"/>
      <c r="AA84" s="1881"/>
      <c r="AB84" s="1881"/>
      <c r="AC84" s="1881"/>
      <c r="AD84" s="1881"/>
      <c r="AE84" s="1881"/>
      <c r="AF84" s="1881"/>
      <c r="AG84" s="1881"/>
      <c r="AH84" s="1881"/>
      <c r="AI84" s="1881"/>
      <c r="AJ84" s="1881"/>
      <c r="AK84" s="1881"/>
      <c r="AL84" s="1881"/>
      <c r="AM84" s="1881"/>
      <c r="AN84" s="1881"/>
      <c r="AO84" s="1881"/>
      <c r="AP84" s="1881"/>
      <c r="AQ84" s="1881"/>
      <c r="AR84" s="1881"/>
      <c r="AS84" s="1881"/>
      <c r="AT84" s="1881"/>
      <c r="AU84" s="1881"/>
      <c r="AV84" s="1881"/>
      <c r="AW84" s="1881"/>
      <c r="AX84" s="1881"/>
      <c r="AY84" s="1881"/>
      <c r="AZ84" s="1881"/>
      <c r="BA84" s="1881"/>
      <c r="BB84" s="1881"/>
      <c r="BC84" s="366"/>
      <c r="BD84" s="366"/>
      <c r="BE84" s="366"/>
      <c r="BF84" s="366"/>
      <c r="BG84" s="366"/>
      <c r="BH84" s="366"/>
      <c r="BI84" s="366"/>
      <c r="BJ84" s="366"/>
      <c r="BK84" s="366"/>
      <c r="BL84" s="366"/>
      <c r="BM84" s="366"/>
      <c r="BN84" s="1881"/>
      <c r="BO84" s="1881"/>
      <c r="BP84" s="1881"/>
    </row>
    <row r="85" spans="1:68">
      <c r="A85" s="1795"/>
      <c r="B85" s="1881"/>
      <c r="C85" s="1881"/>
      <c r="D85" s="1881"/>
      <c r="E85" s="1881"/>
      <c r="F85" s="1881"/>
      <c r="G85" s="1881"/>
      <c r="H85" s="1883"/>
      <c r="I85" s="1881"/>
      <c r="J85" s="1881"/>
      <c r="K85" s="1881"/>
      <c r="L85" s="1881"/>
      <c r="M85" s="1881"/>
      <c r="N85" s="1881"/>
      <c r="O85" s="1881"/>
      <c r="P85" s="1881"/>
      <c r="Q85" s="1881"/>
      <c r="R85" s="1881"/>
      <c r="S85" s="1881"/>
      <c r="T85" s="1881"/>
      <c r="U85" s="1881"/>
      <c r="V85" s="1881"/>
      <c r="W85" s="1881"/>
      <c r="X85" s="1881"/>
      <c r="Y85" s="1881"/>
      <c r="Z85" s="1881"/>
      <c r="AA85" s="1881"/>
      <c r="AB85" s="1881"/>
      <c r="AC85" s="1881"/>
      <c r="AD85" s="1881"/>
      <c r="AE85" s="1881"/>
      <c r="AF85" s="1881"/>
      <c r="AG85" s="1881"/>
      <c r="AH85" s="1881"/>
      <c r="AI85" s="1881"/>
      <c r="AJ85" s="1881"/>
      <c r="AK85" s="1881"/>
      <c r="AL85" s="1881"/>
      <c r="AM85" s="1881"/>
      <c r="AN85" s="1881"/>
      <c r="AO85" s="1881"/>
      <c r="AP85" s="1881"/>
      <c r="AQ85" s="1881"/>
      <c r="AR85" s="1881"/>
      <c r="AS85" s="1881"/>
      <c r="AT85" s="1881"/>
      <c r="AU85" s="1881"/>
      <c r="AV85" s="1881"/>
      <c r="AW85" s="1881"/>
      <c r="AX85" s="1881"/>
      <c r="AY85" s="1881"/>
      <c r="AZ85" s="1881"/>
      <c r="BA85" s="1881"/>
      <c r="BB85" s="1881"/>
      <c r="BC85" s="366"/>
      <c r="BD85" s="366"/>
      <c r="BE85" s="366"/>
      <c r="BF85" s="366"/>
      <c r="BG85" s="366"/>
      <c r="BH85" s="366"/>
      <c r="BI85" s="366"/>
      <c r="BJ85" s="366"/>
      <c r="BK85" s="366"/>
      <c r="BL85" s="366"/>
      <c r="BM85" s="366"/>
      <c r="BN85" s="1881"/>
      <c r="BO85" s="1881"/>
      <c r="BP85" s="1881"/>
    </row>
    <row r="86" spans="1:68">
      <c r="A86" s="1795"/>
      <c r="B86" s="1881"/>
      <c r="C86" s="1881"/>
      <c r="D86" s="1881"/>
      <c r="E86" s="1881"/>
      <c r="F86" s="1881"/>
      <c r="G86" s="1881"/>
      <c r="H86" s="1883"/>
      <c r="I86" s="1881"/>
      <c r="J86" s="1881"/>
      <c r="K86" s="1881"/>
      <c r="L86" s="1881"/>
      <c r="M86" s="1881"/>
      <c r="N86" s="1881"/>
      <c r="O86" s="1881"/>
      <c r="P86" s="1881"/>
      <c r="Q86" s="1881"/>
      <c r="R86" s="1881"/>
      <c r="S86" s="1881"/>
      <c r="T86" s="1881"/>
      <c r="U86" s="1881"/>
      <c r="V86" s="1881"/>
      <c r="W86" s="1881"/>
      <c r="X86" s="1881"/>
      <c r="Y86" s="1881"/>
      <c r="Z86" s="1881"/>
      <c r="AA86" s="1881"/>
      <c r="AB86" s="1881"/>
      <c r="AC86" s="1881"/>
      <c r="AD86" s="1881"/>
      <c r="AE86" s="1881"/>
      <c r="AF86" s="1881"/>
      <c r="AG86" s="1881"/>
      <c r="AH86" s="1881"/>
      <c r="AI86" s="1881"/>
      <c r="AJ86" s="1881"/>
      <c r="AK86" s="1881"/>
      <c r="AL86" s="1881"/>
      <c r="AM86" s="1881"/>
      <c r="AN86" s="1881"/>
      <c r="AO86" s="1881"/>
      <c r="AP86" s="1881"/>
      <c r="AQ86" s="1881"/>
      <c r="AR86" s="1881"/>
      <c r="AS86" s="1881"/>
      <c r="AT86" s="1881"/>
      <c r="AU86" s="1881"/>
      <c r="AV86" s="1881"/>
      <c r="AW86" s="1881"/>
      <c r="AX86" s="1881"/>
      <c r="AY86" s="1881"/>
      <c r="AZ86" s="1881"/>
      <c r="BA86" s="1881"/>
      <c r="BB86" s="1881"/>
      <c r="BC86" s="366"/>
      <c r="BD86" s="366"/>
      <c r="BE86" s="366"/>
      <c r="BF86" s="366"/>
      <c r="BG86" s="366"/>
      <c r="BH86" s="366"/>
      <c r="BI86" s="366"/>
      <c r="BJ86" s="366"/>
      <c r="BK86" s="366"/>
      <c r="BL86" s="366"/>
      <c r="BM86" s="366"/>
      <c r="BN86" s="1881"/>
      <c r="BO86" s="1881"/>
      <c r="BP86" s="1881"/>
    </row>
    <row r="87" spans="1:68">
      <c r="A87" s="1795"/>
      <c r="B87" s="1881"/>
      <c r="C87" s="1881"/>
      <c r="D87" s="1881"/>
      <c r="E87" s="1881"/>
      <c r="F87" s="1881"/>
      <c r="G87" s="1881"/>
      <c r="H87" s="1883"/>
      <c r="I87" s="1881"/>
      <c r="J87" s="1881"/>
      <c r="K87" s="1881"/>
      <c r="L87" s="1881"/>
      <c r="M87" s="1881"/>
      <c r="N87" s="1881"/>
      <c r="O87" s="1881"/>
      <c r="P87" s="1881"/>
      <c r="Q87" s="1881"/>
      <c r="R87" s="1881"/>
      <c r="S87" s="1881"/>
      <c r="T87" s="1881"/>
      <c r="U87" s="1881"/>
      <c r="V87" s="1881"/>
      <c r="W87" s="1881"/>
      <c r="X87" s="1881"/>
      <c r="Y87" s="1881"/>
      <c r="Z87" s="1881"/>
      <c r="AA87" s="1881"/>
      <c r="AB87" s="1881"/>
      <c r="AC87" s="1881"/>
      <c r="AD87" s="1881"/>
      <c r="AE87" s="1881"/>
      <c r="AF87" s="1881"/>
      <c r="AG87" s="1881"/>
      <c r="AH87" s="1881"/>
      <c r="AI87" s="1881"/>
      <c r="AJ87" s="1881"/>
      <c r="AK87" s="1881"/>
      <c r="AL87" s="1881"/>
      <c r="AM87" s="1881"/>
      <c r="AN87" s="1881"/>
      <c r="AO87" s="1881"/>
      <c r="AP87" s="1881"/>
      <c r="AQ87" s="1881"/>
      <c r="AR87" s="1881"/>
      <c r="AS87" s="1881"/>
      <c r="AT87" s="1881"/>
      <c r="AU87" s="1881"/>
      <c r="AV87" s="1881"/>
      <c r="AW87" s="1881"/>
      <c r="AX87" s="1881"/>
      <c r="AY87" s="1881"/>
      <c r="AZ87" s="1881"/>
      <c r="BA87" s="1881"/>
      <c r="BB87" s="1881"/>
      <c r="BC87" s="366"/>
      <c r="BD87" s="366"/>
      <c r="BE87" s="366"/>
      <c r="BF87" s="366"/>
      <c r="BG87" s="366"/>
      <c r="BH87" s="366"/>
      <c r="BI87" s="366"/>
      <c r="BJ87" s="366"/>
      <c r="BK87" s="366"/>
      <c r="BL87" s="366"/>
      <c r="BM87" s="366"/>
      <c r="BN87" s="1881"/>
      <c r="BO87" s="1881"/>
      <c r="BP87" s="1881"/>
    </row>
    <row r="88" spans="1:68">
      <c r="A88" s="1795"/>
      <c r="B88" s="1881"/>
      <c r="C88" s="1881"/>
      <c r="D88" s="1881"/>
      <c r="E88" s="1881"/>
      <c r="F88" s="1881"/>
      <c r="G88" s="1881"/>
      <c r="H88" s="1883"/>
      <c r="I88" s="1881"/>
      <c r="J88" s="1881"/>
      <c r="K88" s="1881"/>
      <c r="L88" s="1881"/>
      <c r="M88" s="1881"/>
      <c r="N88" s="1881"/>
      <c r="O88" s="1881"/>
      <c r="P88" s="1881"/>
      <c r="Q88" s="1881"/>
      <c r="R88" s="1881"/>
      <c r="S88" s="1881"/>
      <c r="T88" s="1881"/>
      <c r="U88" s="1881"/>
      <c r="V88" s="1881"/>
      <c r="W88" s="1881"/>
      <c r="X88" s="1881"/>
      <c r="Y88" s="1881"/>
      <c r="Z88" s="1881"/>
      <c r="AA88" s="1881"/>
      <c r="AB88" s="1881"/>
      <c r="AC88" s="1881"/>
      <c r="AD88" s="1881"/>
      <c r="AE88" s="1881"/>
      <c r="AF88" s="1881"/>
      <c r="AG88" s="1881"/>
      <c r="AH88" s="1881"/>
      <c r="AI88" s="1881"/>
      <c r="AJ88" s="1881"/>
      <c r="AK88" s="1881"/>
      <c r="AL88" s="1881"/>
      <c r="AM88" s="1881"/>
      <c r="AN88" s="1881"/>
      <c r="AO88" s="1881"/>
      <c r="AP88" s="1881"/>
      <c r="AQ88" s="1881"/>
      <c r="AR88" s="1881"/>
      <c r="AS88" s="1881"/>
      <c r="AT88" s="1881"/>
      <c r="AU88" s="1881"/>
      <c r="AV88" s="1881"/>
      <c r="AW88" s="1881"/>
      <c r="AX88" s="1881"/>
      <c r="AY88" s="1881"/>
      <c r="AZ88" s="1881"/>
      <c r="BA88" s="1881"/>
      <c r="BB88" s="1881"/>
      <c r="BC88" s="366"/>
      <c r="BD88" s="366"/>
      <c r="BE88" s="366"/>
      <c r="BF88" s="366"/>
      <c r="BG88" s="366"/>
      <c r="BH88" s="366"/>
      <c r="BI88" s="366"/>
      <c r="BJ88" s="366"/>
      <c r="BK88" s="366"/>
      <c r="BL88" s="366"/>
      <c r="BM88" s="366"/>
      <c r="BN88" s="1881"/>
      <c r="BO88" s="1881"/>
      <c r="BP88" s="1881"/>
    </row>
    <row r="89" spans="1:68">
      <c r="A89" s="1795"/>
      <c r="B89" s="1881"/>
      <c r="C89" s="1881"/>
      <c r="D89" s="1881"/>
      <c r="E89" s="1881"/>
      <c r="F89" s="1881"/>
      <c r="G89" s="1881"/>
      <c r="H89" s="1883"/>
      <c r="I89" s="1881"/>
      <c r="J89" s="1881"/>
      <c r="K89" s="1881"/>
      <c r="L89" s="1881"/>
      <c r="M89" s="1881"/>
      <c r="N89" s="1881"/>
      <c r="O89" s="1881"/>
      <c r="P89" s="1881"/>
      <c r="Q89" s="1881"/>
      <c r="R89" s="1881"/>
      <c r="S89" s="1881"/>
      <c r="T89" s="1881"/>
      <c r="U89" s="1881"/>
      <c r="V89" s="1881"/>
      <c r="W89" s="1881"/>
      <c r="X89" s="1881"/>
      <c r="Y89" s="1881"/>
      <c r="Z89" s="1881"/>
      <c r="AA89" s="1881"/>
      <c r="AB89" s="1881"/>
      <c r="AC89" s="1881"/>
      <c r="AD89" s="1881"/>
      <c r="AE89" s="1881"/>
      <c r="AF89" s="1881"/>
      <c r="AG89" s="1881"/>
      <c r="AH89" s="1881"/>
      <c r="AI89" s="1881"/>
      <c r="AJ89" s="1881"/>
      <c r="AK89" s="1881"/>
      <c r="AL89" s="1881"/>
      <c r="AM89" s="1881"/>
      <c r="AN89" s="1881"/>
      <c r="AO89" s="1881"/>
      <c r="AP89" s="1881"/>
      <c r="AQ89" s="1881"/>
      <c r="AR89" s="1881"/>
      <c r="AS89" s="1881"/>
      <c r="AT89" s="1881"/>
      <c r="AU89" s="1881"/>
      <c r="AV89" s="1881"/>
      <c r="AW89" s="1881"/>
      <c r="AX89" s="1881"/>
      <c r="AY89" s="1881"/>
      <c r="AZ89" s="1881"/>
      <c r="BA89" s="1881"/>
      <c r="BB89" s="1881"/>
      <c r="BC89" s="366"/>
      <c r="BD89" s="366"/>
      <c r="BE89" s="366"/>
      <c r="BF89" s="366"/>
      <c r="BG89" s="366"/>
      <c r="BH89" s="366"/>
      <c r="BI89" s="366"/>
      <c r="BJ89" s="366"/>
      <c r="BK89" s="366"/>
      <c r="BL89" s="366"/>
      <c r="BM89" s="366"/>
      <c r="BN89" s="1881"/>
      <c r="BO89" s="1881"/>
      <c r="BP89" s="1881"/>
    </row>
    <row r="90" spans="1:68">
      <c r="A90" s="1795"/>
      <c r="B90" s="1881"/>
      <c r="C90" s="1881"/>
      <c r="D90" s="1881"/>
      <c r="E90" s="1881"/>
      <c r="F90" s="1881"/>
      <c r="G90" s="1881"/>
      <c r="H90" s="1883"/>
      <c r="I90" s="1881"/>
      <c r="J90" s="1881"/>
      <c r="K90" s="1881"/>
      <c r="L90" s="1881"/>
      <c r="M90" s="1881"/>
      <c r="N90" s="1881"/>
      <c r="O90" s="1881"/>
      <c r="P90" s="1881"/>
      <c r="Q90" s="1881"/>
      <c r="R90" s="1881"/>
      <c r="S90" s="1881"/>
      <c r="T90" s="1881"/>
      <c r="U90" s="1881"/>
      <c r="V90" s="1881"/>
      <c r="W90" s="1881"/>
      <c r="X90" s="1881"/>
      <c r="Y90" s="1881"/>
      <c r="Z90" s="1881"/>
      <c r="AA90" s="1881"/>
      <c r="AB90" s="1881"/>
      <c r="AC90" s="1881"/>
      <c r="AD90" s="1881"/>
      <c r="AE90" s="1881"/>
      <c r="AF90" s="1881"/>
      <c r="AG90" s="1881"/>
      <c r="AH90" s="1881"/>
      <c r="AI90" s="1881"/>
      <c r="AJ90" s="1881"/>
      <c r="AK90" s="1881"/>
      <c r="AL90" s="1881"/>
      <c r="AM90" s="1881"/>
      <c r="AN90" s="1881"/>
      <c r="AO90" s="1881"/>
      <c r="AP90" s="1881"/>
      <c r="AQ90" s="1881"/>
      <c r="AR90" s="1881"/>
      <c r="AS90" s="1881"/>
      <c r="AT90" s="1881"/>
      <c r="AU90" s="1881"/>
      <c r="AV90" s="1881"/>
      <c r="AW90" s="1881"/>
      <c r="AX90" s="1881"/>
      <c r="AY90" s="1881"/>
      <c r="AZ90" s="1881"/>
      <c r="BA90" s="1881"/>
      <c r="BB90" s="1881"/>
      <c r="BC90" s="366"/>
      <c r="BD90" s="366"/>
      <c r="BE90" s="366"/>
      <c r="BF90" s="366"/>
      <c r="BG90" s="366"/>
      <c r="BH90" s="366"/>
      <c r="BI90" s="366"/>
      <c r="BJ90" s="366"/>
      <c r="BK90" s="366"/>
      <c r="BL90" s="366"/>
      <c r="BM90" s="366"/>
      <c r="BN90" s="1881"/>
      <c r="BO90" s="1881"/>
      <c r="BP90" s="1881"/>
    </row>
    <row r="91" spans="1:68">
      <c r="A91" s="1795"/>
      <c r="B91" s="1881"/>
      <c r="C91" s="1881"/>
      <c r="D91" s="1881"/>
      <c r="E91" s="1881"/>
      <c r="F91" s="1881"/>
      <c r="G91" s="1881"/>
      <c r="H91" s="1883"/>
      <c r="I91" s="1881"/>
      <c r="J91" s="1881"/>
      <c r="K91" s="1881"/>
      <c r="L91" s="1881"/>
      <c r="M91" s="1881"/>
      <c r="N91" s="1881"/>
      <c r="O91" s="1881"/>
      <c r="P91" s="1881"/>
      <c r="Q91" s="1881"/>
      <c r="R91" s="1881"/>
      <c r="S91" s="1881"/>
      <c r="T91" s="1881"/>
      <c r="U91" s="1881"/>
      <c r="V91" s="1881"/>
      <c r="W91" s="1881"/>
      <c r="X91" s="1881"/>
      <c r="Y91" s="1881"/>
      <c r="Z91" s="1881"/>
      <c r="AA91" s="1881"/>
      <c r="AB91" s="1881"/>
      <c r="AC91" s="1881"/>
      <c r="AD91" s="1881"/>
      <c r="AE91" s="1881"/>
      <c r="AF91" s="1881"/>
      <c r="AG91" s="1881"/>
      <c r="AH91" s="1881"/>
      <c r="AI91" s="1881"/>
      <c r="AJ91" s="1881"/>
      <c r="AK91" s="1881"/>
      <c r="AL91" s="1881"/>
      <c r="AM91" s="1881"/>
      <c r="AN91" s="1881"/>
      <c r="AO91" s="1881"/>
      <c r="AP91" s="1881"/>
      <c r="AQ91" s="1881"/>
      <c r="AR91" s="1881"/>
      <c r="AS91" s="1881"/>
      <c r="AT91" s="1881"/>
      <c r="AU91" s="1881"/>
      <c r="AV91" s="1881"/>
      <c r="AW91" s="1881"/>
      <c r="AX91" s="1881"/>
      <c r="AY91" s="1881"/>
      <c r="AZ91" s="1881"/>
      <c r="BA91" s="1881"/>
      <c r="BB91" s="1881"/>
      <c r="BC91" s="366"/>
      <c r="BD91" s="366"/>
      <c r="BE91" s="366"/>
      <c r="BF91" s="366"/>
      <c r="BG91" s="366"/>
      <c r="BH91" s="366"/>
      <c r="BI91" s="366"/>
      <c r="BJ91" s="366"/>
      <c r="BK91" s="366"/>
      <c r="BL91" s="366"/>
      <c r="BM91" s="366"/>
      <c r="BN91" s="1881"/>
      <c r="BO91" s="1881"/>
      <c r="BP91" s="1881"/>
    </row>
    <row r="92" spans="1:68">
      <c r="A92" s="1795"/>
      <c r="B92" s="1881"/>
      <c r="C92" s="1881"/>
      <c r="D92" s="1881"/>
      <c r="E92" s="1881"/>
      <c r="F92" s="1881"/>
      <c r="G92" s="1881"/>
      <c r="H92" s="1883"/>
      <c r="I92" s="1881"/>
      <c r="J92" s="1881"/>
      <c r="K92" s="1881"/>
      <c r="L92" s="1881"/>
      <c r="M92" s="1881"/>
      <c r="N92" s="1881"/>
      <c r="O92" s="1881"/>
      <c r="P92" s="1881"/>
      <c r="Q92" s="1881"/>
      <c r="R92" s="1881"/>
      <c r="S92" s="1881"/>
      <c r="T92" s="1881"/>
      <c r="U92" s="1881"/>
      <c r="V92" s="1881"/>
      <c r="W92" s="1881"/>
      <c r="X92" s="1881"/>
      <c r="Y92" s="1881"/>
      <c r="Z92" s="1881"/>
      <c r="AA92" s="1881"/>
      <c r="AB92" s="1881"/>
      <c r="AC92" s="1881"/>
      <c r="AD92" s="1881"/>
      <c r="AE92" s="1881"/>
      <c r="AF92" s="1881"/>
      <c r="AG92" s="1881"/>
      <c r="AH92" s="1881"/>
      <c r="AI92" s="1881"/>
      <c r="AJ92" s="1881"/>
      <c r="AK92" s="1881"/>
      <c r="AL92" s="1881"/>
      <c r="AM92" s="1881"/>
      <c r="AN92" s="1881"/>
      <c r="AO92" s="1881"/>
      <c r="AP92" s="1881"/>
      <c r="AQ92" s="1881"/>
      <c r="AR92" s="1881"/>
      <c r="AS92" s="1881"/>
      <c r="AT92" s="1881"/>
      <c r="AU92" s="1881"/>
      <c r="AV92" s="1881"/>
      <c r="AW92" s="1881"/>
      <c r="AX92" s="1881"/>
      <c r="AY92" s="1881"/>
      <c r="AZ92" s="1881"/>
      <c r="BA92" s="1881"/>
      <c r="BB92" s="1881"/>
      <c r="BC92" s="366"/>
      <c r="BD92" s="366"/>
      <c r="BE92" s="366"/>
      <c r="BF92" s="366"/>
      <c r="BG92" s="366"/>
      <c r="BH92" s="366"/>
      <c r="BI92" s="366"/>
      <c r="BJ92" s="366"/>
      <c r="BK92" s="366"/>
      <c r="BL92" s="366"/>
      <c r="BM92" s="366"/>
      <c r="BN92" s="1881"/>
      <c r="BO92" s="1881"/>
      <c r="BP92" s="1881"/>
    </row>
    <row r="93" spans="1:68">
      <c r="A93" s="1795"/>
      <c r="B93" s="1881"/>
      <c r="C93" s="1881"/>
      <c r="D93" s="1881"/>
      <c r="E93" s="1881"/>
      <c r="F93" s="1881"/>
      <c r="G93" s="1881"/>
      <c r="H93" s="1883"/>
      <c r="I93" s="1881"/>
      <c r="J93" s="1881"/>
      <c r="K93" s="1881"/>
      <c r="L93" s="1881"/>
      <c r="M93" s="1881"/>
      <c r="N93" s="1881"/>
      <c r="O93" s="1881"/>
      <c r="P93" s="1881"/>
      <c r="Q93" s="1881"/>
      <c r="R93" s="1881"/>
      <c r="S93" s="1881"/>
      <c r="T93" s="1881"/>
      <c r="U93" s="1881"/>
      <c r="V93" s="1881"/>
      <c r="W93" s="1881"/>
      <c r="X93" s="1881"/>
      <c r="Y93" s="1881"/>
      <c r="Z93" s="1881"/>
      <c r="AA93" s="1881"/>
      <c r="AB93" s="1881"/>
      <c r="AC93" s="1881"/>
      <c r="AD93" s="1881"/>
      <c r="AE93" s="1881"/>
      <c r="AF93" s="1881"/>
      <c r="AG93" s="1881"/>
      <c r="AH93" s="1881"/>
      <c r="AI93" s="1881"/>
      <c r="AJ93" s="1881"/>
      <c r="AK93" s="1881"/>
      <c r="AL93" s="1881"/>
      <c r="AM93" s="1881"/>
      <c r="AN93" s="1881"/>
      <c r="AO93" s="1881"/>
      <c r="AP93" s="1881"/>
      <c r="AQ93" s="1881"/>
      <c r="AR93" s="1881"/>
      <c r="AS93" s="1881"/>
      <c r="AT93" s="1881"/>
      <c r="AU93" s="1881"/>
      <c r="AV93" s="1881"/>
      <c r="AW93" s="1881"/>
      <c r="AX93" s="1881"/>
      <c r="AY93" s="1881"/>
      <c r="AZ93" s="1881"/>
      <c r="BA93" s="1881"/>
      <c r="BB93" s="1881"/>
      <c r="BC93" s="366"/>
      <c r="BD93" s="366"/>
      <c r="BE93" s="366"/>
      <c r="BF93" s="366"/>
      <c r="BG93" s="366"/>
      <c r="BH93" s="366"/>
      <c r="BI93" s="366"/>
      <c r="BJ93" s="366"/>
      <c r="BK93" s="366"/>
      <c r="BL93" s="366"/>
      <c r="BM93" s="366"/>
      <c r="BN93" s="1881"/>
      <c r="BO93" s="1881"/>
      <c r="BP93" s="1881"/>
    </row>
    <row r="94" spans="1:68">
      <c r="A94" s="1795"/>
      <c r="B94" s="1881"/>
      <c r="C94" s="1881"/>
      <c r="D94" s="1881"/>
      <c r="E94" s="1881"/>
      <c r="F94" s="1881"/>
      <c r="G94" s="1881"/>
      <c r="H94" s="1883"/>
      <c r="I94" s="1881"/>
      <c r="J94" s="1881"/>
      <c r="K94" s="1881"/>
      <c r="L94" s="1881"/>
      <c r="M94" s="1881"/>
      <c r="N94" s="1881"/>
      <c r="O94" s="1881"/>
      <c r="P94" s="1881"/>
      <c r="Q94" s="1881"/>
      <c r="R94" s="1881"/>
      <c r="S94" s="1881"/>
      <c r="T94" s="1881"/>
      <c r="U94" s="1881"/>
      <c r="V94" s="1881"/>
      <c r="W94" s="1881"/>
      <c r="X94" s="1881"/>
      <c r="Y94" s="1881"/>
      <c r="Z94" s="1881"/>
      <c r="AA94" s="1881"/>
      <c r="AB94" s="1881"/>
      <c r="AC94" s="1881"/>
      <c r="AD94" s="1881"/>
      <c r="AE94" s="1881"/>
      <c r="AF94" s="1881"/>
      <c r="AG94" s="1881"/>
      <c r="AH94" s="1881"/>
      <c r="AI94" s="1881"/>
      <c r="AJ94" s="1881"/>
      <c r="AK94" s="1881"/>
      <c r="AL94" s="1881"/>
      <c r="AM94" s="1881"/>
      <c r="AN94" s="1881"/>
      <c r="AO94" s="1881"/>
      <c r="AP94" s="1881"/>
      <c r="AQ94" s="1881"/>
      <c r="AR94" s="1881"/>
      <c r="AS94" s="1881"/>
      <c r="AT94" s="1881"/>
      <c r="AU94" s="1881"/>
      <c r="AV94" s="1881"/>
      <c r="AW94" s="1881"/>
      <c r="AX94" s="1881"/>
      <c r="AY94" s="1881"/>
      <c r="AZ94" s="1881"/>
      <c r="BA94" s="1881"/>
      <c r="BB94" s="1881"/>
      <c r="BC94" s="366"/>
      <c r="BD94" s="366"/>
      <c r="BE94" s="366"/>
      <c r="BF94" s="366"/>
      <c r="BG94" s="366"/>
      <c r="BH94" s="366"/>
      <c r="BI94" s="366"/>
      <c r="BJ94" s="366"/>
      <c r="BK94" s="366"/>
      <c r="BL94" s="366"/>
      <c r="BM94" s="366"/>
      <c r="BN94" s="1881"/>
      <c r="BO94" s="1881"/>
      <c r="BP94" s="1881"/>
    </row>
    <row r="95" spans="1:68">
      <c r="A95" s="1795"/>
      <c r="B95" s="1881"/>
      <c r="C95" s="1881"/>
      <c r="D95" s="1881"/>
      <c r="E95" s="1881"/>
      <c r="F95" s="1881"/>
      <c r="G95" s="1881"/>
      <c r="H95" s="1883"/>
      <c r="I95" s="1881"/>
      <c r="J95" s="1881"/>
      <c r="K95" s="1881"/>
      <c r="L95" s="1881"/>
      <c r="M95" s="1881"/>
      <c r="N95" s="1881"/>
      <c r="O95" s="1881"/>
      <c r="P95" s="1881"/>
      <c r="Q95" s="1881"/>
      <c r="R95" s="1881"/>
      <c r="S95" s="1881"/>
      <c r="T95" s="1881"/>
      <c r="U95" s="1881"/>
      <c r="V95" s="1881"/>
      <c r="W95" s="1881"/>
      <c r="X95" s="1881"/>
      <c r="Y95" s="1881"/>
      <c r="Z95" s="1881"/>
      <c r="AA95" s="1881"/>
      <c r="AB95" s="1881"/>
      <c r="AC95" s="1881"/>
      <c r="AD95" s="1881"/>
      <c r="AE95" s="1881"/>
      <c r="AF95" s="1881"/>
      <c r="AG95" s="1881"/>
      <c r="AH95" s="1881"/>
      <c r="AI95" s="1881"/>
      <c r="AJ95" s="1881"/>
      <c r="AK95" s="1881"/>
      <c r="AL95" s="1881"/>
      <c r="AM95" s="1881"/>
      <c r="AN95" s="1881"/>
      <c r="AO95" s="1881"/>
      <c r="AP95" s="1881"/>
      <c r="AQ95" s="1881"/>
      <c r="AR95" s="1881"/>
      <c r="AS95" s="1881"/>
      <c r="AT95" s="1881"/>
      <c r="AU95" s="1881"/>
      <c r="AV95" s="1881"/>
      <c r="AW95" s="1881"/>
      <c r="AX95" s="1881"/>
      <c r="AY95" s="1881"/>
      <c r="AZ95" s="1881"/>
      <c r="BA95" s="1881"/>
      <c r="BB95" s="1881"/>
      <c r="BC95" s="366"/>
      <c r="BD95" s="366"/>
      <c r="BE95" s="366"/>
      <c r="BF95" s="366"/>
      <c r="BG95" s="366"/>
      <c r="BH95" s="366"/>
      <c r="BI95" s="366"/>
      <c r="BJ95" s="366"/>
      <c r="BK95" s="366"/>
      <c r="BL95" s="366"/>
      <c r="BM95" s="366"/>
      <c r="BN95" s="1881"/>
      <c r="BO95" s="1881"/>
      <c r="BP95" s="1881"/>
    </row>
    <row r="96" spans="1:68">
      <c r="A96" s="1795"/>
      <c r="B96" s="1881"/>
      <c r="C96" s="1881"/>
      <c r="D96" s="1881"/>
      <c r="E96" s="1881"/>
      <c r="F96" s="1881"/>
      <c r="G96" s="1881"/>
      <c r="H96" s="1883"/>
      <c r="I96" s="1881"/>
      <c r="J96" s="1881"/>
      <c r="K96" s="1881"/>
      <c r="L96" s="1881"/>
      <c r="M96" s="1881"/>
      <c r="N96" s="1881"/>
      <c r="O96" s="1881"/>
      <c r="P96" s="1881"/>
      <c r="Q96" s="1881"/>
      <c r="R96" s="1881"/>
      <c r="S96" s="1881"/>
      <c r="T96" s="1881"/>
      <c r="U96" s="1881"/>
      <c r="V96" s="1881"/>
      <c r="W96" s="1881"/>
      <c r="X96" s="1881"/>
      <c r="Y96" s="1881"/>
      <c r="Z96" s="1881"/>
      <c r="AA96" s="1881"/>
      <c r="AB96" s="1881"/>
      <c r="AC96" s="1881"/>
      <c r="AD96" s="1881"/>
      <c r="AE96" s="1881"/>
      <c r="AF96" s="1881"/>
      <c r="AG96" s="1881"/>
      <c r="AH96" s="1881"/>
      <c r="AI96" s="1881"/>
      <c r="AJ96" s="1881"/>
      <c r="AK96" s="1881"/>
      <c r="AL96" s="1881"/>
      <c r="AM96" s="1881"/>
      <c r="AN96" s="1881"/>
      <c r="AO96" s="1881"/>
      <c r="AP96" s="1881"/>
      <c r="AQ96" s="1881"/>
      <c r="AR96" s="1881"/>
      <c r="AS96" s="1881"/>
      <c r="AT96" s="1881"/>
      <c r="AU96" s="1881"/>
      <c r="AV96" s="1881"/>
      <c r="AW96" s="1881"/>
      <c r="AX96" s="1881"/>
      <c r="AY96" s="1881"/>
      <c r="AZ96" s="1881"/>
      <c r="BA96" s="1881"/>
      <c r="BB96" s="1881"/>
      <c r="BC96" s="366"/>
      <c r="BD96" s="366"/>
      <c r="BE96" s="366"/>
      <c r="BF96" s="366"/>
      <c r="BG96" s="366"/>
      <c r="BH96" s="366"/>
      <c r="BI96" s="366"/>
      <c r="BJ96" s="366"/>
      <c r="BK96" s="366"/>
      <c r="BL96" s="366"/>
      <c r="BM96" s="366"/>
      <c r="BN96" s="1881"/>
      <c r="BO96" s="1881"/>
      <c r="BP96" s="1881"/>
    </row>
    <row r="97" spans="1:68">
      <c r="A97" s="1795"/>
      <c r="B97" s="1881"/>
      <c r="C97" s="1881"/>
      <c r="D97" s="1881"/>
      <c r="E97" s="1881"/>
      <c r="F97" s="1881"/>
      <c r="G97" s="1881"/>
      <c r="H97" s="1883"/>
      <c r="I97" s="1881"/>
      <c r="J97" s="1881"/>
      <c r="K97" s="1881"/>
      <c r="L97" s="1881"/>
      <c r="M97" s="1881"/>
      <c r="N97" s="1881"/>
      <c r="O97" s="1881"/>
      <c r="P97" s="1881"/>
      <c r="Q97" s="1881"/>
      <c r="R97" s="1881"/>
      <c r="S97" s="1881"/>
      <c r="T97" s="1881"/>
      <c r="U97" s="1881"/>
      <c r="V97" s="1881"/>
      <c r="W97" s="1881"/>
      <c r="X97" s="1881"/>
      <c r="Y97" s="1881"/>
      <c r="Z97" s="1881"/>
      <c r="AA97" s="1881"/>
      <c r="AB97" s="1881"/>
      <c r="AC97" s="1881"/>
      <c r="AD97" s="1881"/>
      <c r="AE97" s="1881"/>
      <c r="AF97" s="1881"/>
      <c r="AG97" s="1881"/>
      <c r="AH97" s="1881"/>
      <c r="AI97" s="1881"/>
      <c r="AJ97" s="1881"/>
      <c r="AK97" s="1881"/>
      <c r="AL97" s="1881"/>
      <c r="AM97" s="1881"/>
      <c r="AN97" s="1881"/>
      <c r="AO97" s="1881"/>
      <c r="AP97" s="1881"/>
      <c r="AQ97" s="1881"/>
      <c r="AR97" s="1881"/>
      <c r="AS97" s="1881"/>
      <c r="AT97" s="1881"/>
      <c r="AU97" s="1881"/>
      <c r="AV97" s="1881"/>
      <c r="AW97" s="1881"/>
      <c r="AX97" s="1881"/>
      <c r="AY97" s="1881"/>
      <c r="AZ97" s="1881"/>
      <c r="BA97" s="1881"/>
      <c r="BB97" s="1881"/>
      <c r="BC97" s="366"/>
      <c r="BD97" s="366"/>
      <c r="BE97" s="366"/>
      <c r="BF97" s="366"/>
      <c r="BG97" s="366"/>
      <c r="BH97" s="366"/>
      <c r="BI97" s="366"/>
      <c r="BJ97" s="366"/>
      <c r="BK97" s="366"/>
      <c r="BL97" s="366"/>
      <c r="BM97" s="366"/>
      <c r="BN97" s="1881"/>
      <c r="BO97" s="1881"/>
      <c r="BP97" s="1881"/>
    </row>
    <row r="98" spans="1:68">
      <c r="A98" s="1795"/>
      <c r="B98" s="1881"/>
      <c r="C98" s="1881"/>
      <c r="D98" s="1881"/>
      <c r="E98" s="1881"/>
      <c r="F98" s="1881"/>
      <c r="G98" s="1881"/>
      <c r="H98" s="1883"/>
      <c r="I98" s="1881"/>
      <c r="J98" s="1881"/>
      <c r="K98" s="1881"/>
      <c r="L98" s="1881"/>
      <c r="M98" s="1881"/>
      <c r="N98" s="1881"/>
      <c r="O98" s="1881"/>
      <c r="P98" s="1881"/>
      <c r="Q98" s="1881"/>
      <c r="R98" s="1881"/>
      <c r="S98" s="1881"/>
      <c r="T98" s="1881"/>
      <c r="U98" s="1881"/>
      <c r="V98" s="1881"/>
      <c r="W98" s="1881"/>
      <c r="X98" s="1881"/>
      <c r="Y98" s="1881"/>
      <c r="Z98" s="1881"/>
      <c r="AA98" s="1881"/>
      <c r="AB98" s="1881"/>
      <c r="AC98" s="1881"/>
      <c r="AD98" s="1881"/>
      <c r="AE98" s="1881"/>
      <c r="AF98" s="1881"/>
      <c r="AG98" s="1881"/>
      <c r="AH98" s="1881"/>
      <c r="AI98" s="1881"/>
      <c r="AJ98" s="1881"/>
      <c r="AK98" s="1881"/>
      <c r="AL98" s="1881"/>
      <c r="AM98" s="1881"/>
      <c r="AN98" s="1881"/>
      <c r="AO98" s="1881"/>
      <c r="AP98" s="1881"/>
      <c r="AQ98" s="1881"/>
      <c r="AR98" s="1881"/>
      <c r="AS98" s="1881"/>
      <c r="AT98" s="1881"/>
      <c r="AU98" s="1881"/>
      <c r="AV98" s="1881"/>
      <c r="AW98" s="1881"/>
      <c r="AX98" s="1881"/>
      <c r="AY98" s="1881"/>
      <c r="AZ98" s="1881"/>
      <c r="BA98" s="1881"/>
      <c r="BB98" s="1881"/>
      <c r="BC98" s="366"/>
      <c r="BD98" s="366"/>
      <c r="BE98" s="366"/>
      <c r="BF98" s="366"/>
      <c r="BG98" s="366"/>
      <c r="BH98" s="366"/>
      <c r="BI98" s="366"/>
      <c r="BJ98" s="366"/>
      <c r="BK98" s="366"/>
      <c r="BL98" s="366"/>
      <c r="BM98" s="366"/>
      <c r="BN98" s="1881"/>
      <c r="BO98" s="1881"/>
      <c r="BP98" s="1881"/>
    </row>
    <row r="99" spans="1:68">
      <c r="A99" s="1795"/>
      <c r="B99" s="1881"/>
      <c r="C99" s="1881"/>
      <c r="D99" s="1881"/>
      <c r="E99" s="1881"/>
      <c r="F99" s="1881"/>
      <c r="G99" s="1881"/>
      <c r="H99" s="1883"/>
      <c r="I99" s="1881"/>
      <c r="J99" s="1881"/>
      <c r="K99" s="1881"/>
      <c r="L99" s="1881"/>
      <c r="M99" s="1881"/>
      <c r="N99" s="1881"/>
      <c r="O99" s="1881"/>
      <c r="P99" s="1881"/>
      <c r="Q99" s="1881"/>
      <c r="R99" s="1881"/>
      <c r="S99" s="1881"/>
      <c r="T99" s="1881"/>
      <c r="U99" s="1881"/>
      <c r="V99" s="1881"/>
      <c r="W99" s="1881"/>
      <c r="X99" s="1881"/>
      <c r="Y99" s="1881"/>
      <c r="Z99" s="1881"/>
      <c r="AA99" s="1881"/>
      <c r="AB99" s="1881"/>
      <c r="AC99" s="1881"/>
      <c r="AD99" s="1881"/>
      <c r="AE99" s="1881"/>
      <c r="AF99" s="1881"/>
      <c r="AG99" s="1881"/>
      <c r="AH99" s="1881"/>
      <c r="AI99" s="1881"/>
      <c r="AJ99" s="1881"/>
      <c r="AK99" s="1881"/>
      <c r="AL99" s="1881"/>
      <c r="AM99" s="1881"/>
      <c r="AN99" s="1881"/>
      <c r="AO99" s="1881"/>
      <c r="AP99" s="1881"/>
      <c r="AQ99" s="1881"/>
      <c r="AR99" s="1881"/>
      <c r="AS99" s="1881"/>
      <c r="AT99" s="1881"/>
      <c r="AU99" s="1881"/>
      <c r="AV99" s="1881"/>
      <c r="AW99" s="1881"/>
      <c r="AX99" s="1881"/>
      <c r="AY99" s="1881"/>
      <c r="AZ99" s="1881"/>
      <c r="BA99" s="1881"/>
      <c r="BB99" s="1881"/>
      <c r="BC99" s="366"/>
      <c r="BD99" s="366"/>
      <c r="BE99" s="366"/>
      <c r="BF99" s="366"/>
      <c r="BG99" s="366"/>
      <c r="BH99" s="366"/>
      <c r="BI99" s="366"/>
      <c r="BJ99" s="366"/>
      <c r="BK99" s="366"/>
      <c r="BL99" s="366"/>
      <c r="BM99" s="366"/>
      <c r="BN99" s="1881"/>
      <c r="BO99" s="1881"/>
      <c r="BP99" s="1881"/>
    </row>
    <row r="100" spans="1:68">
      <c r="A100" s="1795"/>
      <c r="B100" s="1881"/>
      <c r="C100" s="1881"/>
      <c r="D100" s="1881"/>
      <c r="E100" s="1881"/>
      <c r="F100" s="1881"/>
      <c r="G100" s="1881"/>
      <c r="H100" s="1883"/>
      <c r="I100" s="1881"/>
      <c r="J100" s="1881"/>
      <c r="K100" s="1881"/>
      <c r="L100" s="1881"/>
      <c r="M100" s="1881"/>
      <c r="N100" s="1881"/>
      <c r="O100" s="1881"/>
      <c r="P100" s="1881"/>
      <c r="Q100" s="1881"/>
      <c r="R100" s="1881"/>
      <c r="S100" s="1881"/>
      <c r="T100" s="1881"/>
      <c r="U100" s="1881"/>
      <c r="V100" s="1881"/>
      <c r="W100" s="1881"/>
      <c r="X100" s="1881"/>
      <c r="Y100" s="1881"/>
      <c r="Z100" s="1881"/>
      <c r="AA100" s="1881"/>
      <c r="AB100" s="1881"/>
      <c r="AC100" s="1881"/>
      <c r="AD100" s="1881"/>
      <c r="AE100" s="1881"/>
      <c r="AF100" s="1881"/>
      <c r="AG100" s="1881"/>
      <c r="AH100" s="1881"/>
      <c r="AI100" s="1881"/>
      <c r="AJ100" s="1881"/>
      <c r="AK100" s="1881"/>
      <c r="AL100" s="1881"/>
      <c r="AM100" s="1881"/>
      <c r="AN100" s="1881"/>
      <c r="AO100" s="1881"/>
      <c r="AP100" s="1881"/>
      <c r="AQ100" s="1881"/>
      <c r="AR100" s="1881"/>
      <c r="AS100" s="1881"/>
      <c r="AT100" s="1881"/>
      <c r="AU100" s="1881"/>
      <c r="AV100" s="1881"/>
      <c r="AW100" s="1881"/>
      <c r="AX100" s="1881"/>
      <c r="AY100" s="1881"/>
      <c r="AZ100" s="1881"/>
      <c r="BA100" s="1881"/>
      <c r="BB100" s="1881"/>
      <c r="BC100" s="366"/>
      <c r="BD100" s="366"/>
      <c r="BE100" s="366"/>
      <c r="BF100" s="366"/>
      <c r="BG100" s="366"/>
      <c r="BH100" s="366"/>
      <c r="BI100" s="366"/>
      <c r="BJ100" s="366"/>
      <c r="BK100" s="366"/>
      <c r="BL100" s="366"/>
      <c r="BM100" s="366"/>
      <c r="BN100" s="1881"/>
      <c r="BO100" s="1881"/>
      <c r="BP100" s="1881"/>
    </row>
    <row r="101" spans="1:68">
      <c r="A101" s="1795"/>
      <c r="B101" s="1881"/>
      <c r="C101" s="1881"/>
      <c r="D101" s="1881"/>
      <c r="E101" s="1881"/>
      <c r="F101" s="1881"/>
      <c r="G101" s="1881"/>
      <c r="H101" s="1883"/>
      <c r="I101" s="1881"/>
      <c r="J101" s="1881"/>
      <c r="K101" s="1881"/>
      <c r="L101" s="1881"/>
      <c r="M101" s="1881"/>
      <c r="N101" s="1881"/>
      <c r="O101" s="1881"/>
      <c r="P101" s="1881"/>
      <c r="Q101" s="1881"/>
      <c r="R101" s="1881"/>
      <c r="S101" s="1881"/>
      <c r="T101" s="1881"/>
      <c r="U101" s="1881"/>
      <c r="V101" s="1881"/>
      <c r="W101" s="1881"/>
      <c r="X101" s="1881"/>
      <c r="Y101" s="1881"/>
      <c r="Z101" s="1881"/>
      <c r="AA101" s="1881"/>
      <c r="AB101" s="1881"/>
      <c r="AC101" s="1881"/>
      <c r="AD101" s="1881"/>
      <c r="AE101" s="1881"/>
      <c r="AF101" s="1881"/>
      <c r="AG101" s="1881"/>
      <c r="AH101" s="1881"/>
      <c r="AI101" s="1881"/>
      <c r="AJ101" s="1881"/>
      <c r="AK101" s="1881"/>
      <c r="AL101" s="1881"/>
      <c r="AM101" s="1881"/>
      <c r="AN101" s="1881"/>
      <c r="AO101" s="1881"/>
      <c r="AP101" s="1881"/>
      <c r="AQ101" s="1881"/>
      <c r="AR101" s="1881"/>
      <c r="AS101" s="1881"/>
      <c r="AT101" s="1881"/>
      <c r="AU101" s="1881"/>
      <c r="AV101" s="1881"/>
      <c r="AW101" s="1881"/>
      <c r="AX101" s="1881"/>
      <c r="AY101" s="1881"/>
      <c r="AZ101" s="1881"/>
      <c r="BA101" s="1881"/>
      <c r="BB101" s="1881"/>
      <c r="BC101" s="366"/>
      <c r="BD101" s="366"/>
      <c r="BE101" s="366"/>
      <c r="BF101" s="366"/>
      <c r="BG101" s="366"/>
      <c r="BH101" s="366"/>
      <c r="BI101" s="366"/>
      <c r="BJ101" s="366"/>
      <c r="BK101" s="366"/>
      <c r="BL101" s="366"/>
      <c r="BM101" s="366"/>
      <c r="BN101" s="1881"/>
      <c r="BO101" s="1881"/>
      <c r="BP101" s="1881"/>
    </row>
    <row r="102" spans="1:68">
      <c r="A102" s="1795"/>
      <c r="B102" s="1881"/>
      <c r="C102" s="1881"/>
      <c r="D102" s="1881"/>
      <c r="E102" s="1881"/>
      <c r="F102" s="1881"/>
      <c r="G102" s="1881"/>
      <c r="H102" s="1883"/>
      <c r="I102" s="1881"/>
      <c r="J102" s="1881"/>
      <c r="K102" s="1881"/>
      <c r="L102" s="1881"/>
      <c r="M102" s="1881"/>
      <c r="N102" s="1881"/>
      <c r="O102" s="1881"/>
      <c r="P102" s="1881"/>
      <c r="Q102" s="1881"/>
      <c r="R102" s="1881"/>
      <c r="S102" s="1881"/>
      <c r="T102" s="1881"/>
      <c r="U102" s="1881"/>
      <c r="V102" s="1881"/>
      <c r="W102" s="1881"/>
      <c r="X102" s="1881"/>
      <c r="Y102" s="1881"/>
      <c r="Z102" s="1881"/>
      <c r="AA102" s="1881"/>
      <c r="AB102" s="1881"/>
      <c r="AC102" s="1881"/>
      <c r="AD102" s="1881"/>
      <c r="AE102" s="1881"/>
      <c r="AF102" s="1881"/>
      <c r="AG102" s="1881"/>
      <c r="AH102" s="1881"/>
      <c r="AI102" s="1881"/>
      <c r="AJ102" s="1881"/>
      <c r="AK102" s="1881"/>
      <c r="AL102" s="1881"/>
      <c r="AM102" s="1881"/>
      <c r="AN102" s="1881"/>
      <c r="AO102" s="1881"/>
      <c r="AP102" s="1881"/>
      <c r="AQ102" s="1881"/>
      <c r="AR102" s="1881"/>
      <c r="AS102" s="1881"/>
      <c r="AT102" s="1881"/>
      <c r="AU102" s="1881"/>
      <c r="AV102" s="1881"/>
      <c r="AW102" s="1881"/>
      <c r="AX102" s="1881"/>
      <c r="AY102" s="1881"/>
      <c r="AZ102" s="1881"/>
      <c r="BA102" s="1881"/>
      <c r="BB102" s="1881"/>
      <c r="BC102" s="366"/>
      <c r="BD102" s="366"/>
      <c r="BE102" s="366"/>
      <c r="BF102" s="366"/>
      <c r="BG102" s="366"/>
      <c r="BH102" s="366"/>
      <c r="BI102" s="366"/>
      <c r="BJ102" s="366"/>
      <c r="BK102" s="366"/>
      <c r="BL102" s="366"/>
      <c r="BM102" s="366"/>
      <c r="BN102" s="1881"/>
      <c r="BO102" s="1881"/>
      <c r="BP102" s="1881"/>
    </row>
    <row r="103" spans="1:68">
      <c r="A103" s="1795"/>
      <c r="B103" s="1881"/>
      <c r="C103" s="1881"/>
      <c r="D103" s="1881"/>
      <c r="E103" s="1881"/>
      <c r="F103" s="1881"/>
      <c r="G103" s="1881"/>
      <c r="H103" s="1883"/>
      <c r="I103" s="1881"/>
      <c r="J103" s="1881"/>
      <c r="K103" s="1881"/>
      <c r="L103" s="1881"/>
      <c r="M103" s="1881"/>
      <c r="N103" s="1881"/>
      <c r="O103" s="1881"/>
      <c r="P103" s="1881"/>
      <c r="Q103" s="1881"/>
      <c r="R103" s="1881"/>
      <c r="S103" s="1881"/>
      <c r="T103" s="1881"/>
      <c r="U103" s="1881"/>
      <c r="V103" s="1881"/>
      <c r="W103" s="1881"/>
      <c r="X103" s="1881"/>
      <c r="Y103" s="1881"/>
      <c r="Z103" s="1881"/>
      <c r="AA103" s="1881"/>
      <c r="AB103" s="1881"/>
      <c r="AC103" s="1881"/>
      <c r="AD103" s="1881"/>
      <c r="AE103" s="1881"/>
      <c r="AF103" s="1881"/>
      <c r="AG103" s="1881"/>
      <c r="AH103" s="1881"/>
      <c r="AI103" s="1881"/>
      <c r="AJ103" s="1881"/>
      <c r="AK103" s="1881"/>
      <c r="AL103" s="1881"/>
      <c r="AM103" s="1881"/>
      <c r="AN103" s="1881"/>
      <c r="AO103" s="1881"/>
      <c r="AP103" s="1881"/>
      <c r="AQ103" s="1881"/>
      <c r="AR103" s="1881"/>
      <c r="AS103" s="1881"/>
      <c r="AT103" s="1881"/>
      <c r="AU103" s="1881"/>
      <c r="AV103" s="1881"/>
      <c r="AW103" s="1881"/>
      <c r="AX103" s="1881"/>
      <c r="AY103" s="1881"/>
      <c r="AZ103" s="1881"/>
      <c r="BA103" s="1881"/>
      <c r="BB103" s="1881"/>
      <c r="BC103" s="366"/>
      <c r="BD103" s="366"/>
      <c r="BE103" s="366"/>
      <c r="BF103" s="366"/>
      <c r="BG103" s="366"/>
      <c r="BH103" s="366"/>
      <c r="BI103" s="366"/>
      <c r="BJ103" s="366"/>
      <c r="BK103" s="366"/>
      <c r="BL103" s="366"/>
      <c r="BM103" s="366"/>
      <c r="BN103" s="1881"/>
      <c r="BO103" s="1881"/>
      <c r="BP103" s="1881"/>
    </row>
    <row r="104" spans="1:68">
      <c r="A104" s="1795"/>
      <c r="B104" s="1881"/>
      <c r="C104" s="1881"/>
      <c r="D104" s="1881"/>
      <c r="E104" s="1881"/>
      <c r="F104" s="1881"/>
      <c r="G104" s="1881"/>
      <c r="H104" s="1883"/>
      <c r="I104" s="1881"/>
      <c r="J104" s="1881"/>
      <c r="K104" s="1881"/>
      <c r="L104" s="1881"/>
      <c r="M104" s="1881"/>
      <c r="N104" s="1881"/>
      <c r="O104" s="1881"/>
      <c r="P104" s="1881"/>
      <c r="Q104" s="1881"/>
      <c r="R104" s="1881"/>
      <c r="S104" s="1881"/>
      <c r="T104" s="1881"/>
      <c r="U104" s="1881"/>
      <c r="V104" s="1881"/>
      <c r="W104" s="1881"/>
      <c r="X104" s="1881"/>
      <c r="Y104" s="1881"/>
      <c r="Z104" s="1881"/>
      <c r="AA104" s="1881"/>
      <c r="AB104" s="1881"/>
      <c r="AC104" s="1881"/>
      <c r="AD104" s="1881"/>
      <c r="AE104" s="1881"/>
      <c r="AF104" s="1881"/>
      <c r="AG104" s="1881"/>
      <c r="AH104" s="1881"/>
      <c r="AI104" s="1881"/>
      <c r="AJ104" s="1881"/>
      <c r="AK104" s="1881"/>
      <c r="AL104" s="1881"/>
      <c r="AM104" s="1881"/>
      <c r="AN104" s="1881"/>
      <c r="AO104" s="1881"/>
      <c r="AP104" s="1881"/>
      <c r="AQ104" s="1881"/>
      <c r="AR104" s="1881"/>
      <c r="AS104" s="1881"/>
      <c r="AT104" s="1881"/>
      <c r="AU104" s="1881"/>
      <c r="AV104" s="1881"/>
      <c r="AW104" s="1881"/>
      <c r="AX104" s="1881"/>
      <c r="AY104" s="1881"/>
      <c r="AZ104" s="1881"/>
      <c r="BA104" s="1881"/>
      <c r="BB104" s="1881"/>
      <c r="BC104" s="366"/>
      <c r="BD104" s="366"/>
      <c r="BE104" s="366"/>
      <c r="BF104" s="366"/>
      <c r="BG104" s="366"/>
      <c r="BH104" s="366"/>
      <c r="BI104" s="366"/>
      <c r="BJ104" s="366"/>
      <c r="BK104" s="366"/>
      <c r="BL104" s="366"/>
      <c r="BM104" s="366"/>
      <c r="BN104" s="1881"/>
      <c r="BO104" s="1881"/>
      <c r="BP104" s="1881"/>
    </row>
    <row r="105" spans="1:68">
      <c r="A105" s="1795"/>
      <c r="B105" s="1881"/>
      <c r="C105" s="1881"/>
      <c r="D105" s="1881"/>
      <c r="E105" s="1881"/>
      <c r="F105" s="1881"/>
      <c r="G105" s="1881"/>
      <c r="H105" s="1883"/>
      <c r="I105" s="1881"/>
      <c r="J105" s="1881"/>
      <c r="K105" s="1881"/>
      <c r="L105" s="1881"/>
      <c r="M105" s="1881"/>
      <c r="N105" s="1881"/>
      <c r="O105" s="1881"/>
      <c r="P105" s="1881"/>
      <c r="Q105" s="1881"/>
      <c r="R105" s="1881"/>
      <c r="S105" s="1881"/>
      <c r="T105" s="1881"/>
      <c r="U105" s="1881"/>
      <c r="V105" s="1881"/>
      <c r="W105" s="1881"/>
      <c r="X105" s="1881"/>
      <c r="Y105" s="1881"/>
      <c r="Z105" s="1881"/>
      <c r="AA105" s="1881"/>
      <c r="AB105" s="1881"/>
      <c r="AC105" s="1881"/>
      <c r="AD105" s="1881"/>
      <c r="AE105" s="1881"/>
      <c r="AF105" s="1881"/>
      <c r="AG105" s="1881"/>
      <c r="AH105" s="1881"/>
      <c r="AI105" s="1881"/>
      <c r="AJ105" s="1881"/>
      <c r="AK105" s="1881"/>
      <c r="AL105" s="1881"/>
      <c r="AM105" s="1881"/>
      <c r="AN105" s="1881"/>
      <c r="AO105" s="1881"/>
      <c r="AP105" s="1881"/>
      <c r="AQ105" s="1881"/>
      <c r="AR105" s="1881"/>
      <c r="AS105" s="1881"/>
      <c r="AT105" s="1881"/>
      <c r="AU105" s="1881"/>
      <c r="AV105" s="1881"/>
      <c r="AW105" s="1881"/>
      <c r="AX105" s="1881"/>
      <c r="AY105" s="1881"/>
      <c r="AZ105" s="1881"/>
      <c r="BA105" s="1881"/>
      <c r="BB105" s="1881"/>
      <c r="BC105" s="366"/>
      <c r="BD105" s="366"/>
      <c r="BE105" s="366"/>
      <c r="BF105" s="366"/>
      <c r="BG105" s="366"/>
      <c r="BH105" s="366"/>
      <c r="BI105" s="366"/>
      <c r="BJ105" s="366"/>
      <c r="BK105" s="366"/>
      <c r="BL105" s="366"/>
      <c r="BM105" s="366"/>
      <c r="BN105" s="1881"/>
      <c r="BO105" s="1881"/>
      <c r="BP105" s="1881"/>
    </row>
    <row r="106" spans="1:68">
      <c r="A106" s="1795"/>
      <c r="B106" s="1881"/>
      <c r="C106" s="1881"/>
      <c r="D106" s="1881"/>
      <c r="E106" s="1881"/>
      <c r="F106" s="1881"/>
      <c r="G106" s="1881"/>
      <c r="H106" s="1883"/>
      <c r="I106" s="1881"/>
      <c r="J106" s="1881"/>
      <c r="K106" s="1881"/>
      <c r="L106" s="1881"/>
      <c r="M106" s="1881"/>
      <c r="N106" s="1881"/>
      <c r="O106" s="1881"/>
      <c r="P106" s="1881"/>
      <c r="Q106" s="1881"/>
      <c r="R106" s="1881"/>
      <c r="S106" s="1881"/>
      <c r="T106" s="1881"/>
      <c r="U106" s="1881"/>
      <c r="V106" s="1881"/>
      <c r="W106" s="1881"/>
      <c r="X106" s="1881"/>
      <c r="Y106" s="1881"/>
      <c r="Z106" s="1881"/>
      <c r="AA106" s="1881"/>
      <c r="AB106" s="1881"/>
      <c r="AC106" s="1881"/>
      <c r="AD106" s="1881"/>
      <c r="AE106" s="1881"/>
      <c r="AF106" s="1881"/>
      <c r="AG106" s="1881"/>
      <c r="AH106" s="1881"/>
      <c r="AI106" s="1881"/>
      <c r="AJ106" s="1881"/>
      <c r="AK106" s="1881"/>
      <c r="AL106" s="1881"/>
      <c r="AM106" s="1881"/>
      <c r="AN106" s="1881"/>
      <c r="AO106" s="1881"/>
      <c r="AP106" s="1881"/>
      <c r="AQ106" s="1881"/>
      <c r="AR106" s="1881"/>
      <c r="AS106" s="1881"/>
      <c r="AT106" s="1881"/>
      <c r="AU106" s="1881"/>
      <c r="AV106" s="1881"/>
      <c r="AW106" s="1881"/>
      <c r="AX106" s="1881"/>
      <c r="AY106" s="1881"/>
      <c r="AZ106" s="1881"/>
      <c r="BA106" s="1881"/>
      <c r="BB106" s="1881"/>
      <c r="BC106" s="366"/>
      <c r="BD106" s="366"/>
      <c r="BE106" s="366"/>
      <c r="BF106" s="366"/>
      <c r="BG106" s="366"/>
      <c r="BH106" s="366"/>
      <c r="BI106" s="366"/>
      <c r="BJ106" s="366"/>
      <c r="BK106" s="366"/>
      <c r="BL106" s="366"/>
      <c r="BM106" s="366"/>
      <c r="BN106" s="1881"/>
      <c r="BO106" s="1881"/>
      <c r="BP106" s="1881"/>
    </row>
    <row r="107" spans="1:68">
      <c r="A107" s="1795"/>
      <c r="B107" s="1881"/>
      <c r="C107" s="1881"/>
      <c r="D107" s="1881"/>
      <c r="E107" s="1881"/>
      <c r="F107" s="1881"/>
      <c r="G107" s="1881"/>
      <c r="H107" s="1883"/>
      <c r="I107" s="1881"/>
      <c r="J107" s="1881"/>
      <c r="K107" s="1881"/>
      <c r="L107" s="1881"/>
      <c r="M107" s="1881"/>
      <c r="N107" s="1881"/>
      <c r="O107" s="1881"/>
      <c r="P107" s="1881"/>
      <c r="Q107" s="1881"/>
      <c r="R107" s="1881"/>
      <c r="S107" s="1881"/>
      <c r="T107" s="1881"/>
      <c r="U107" s="1881"/>
      <c r="V107" s="1881"/>
      <c r="W107" s="1881"/>
      <c r="X107" s="1881"/>
      <c r="Y107" s="1881"/>
      <c r="Z107" s="1881"/>
      <c r="AA107" s="1881"/>
      <c r="AB107" s="1881"/>
      <c r="AC107" s="1881"/>
      <c r="AD107" s="1881"/>
      <c r="AE107" s="1881"/>
      <c r="AF107" s="1881"/>
      <c r="AG107" s="1881"/>
      <c r="AH107" s="1881"/>
      <c r="AI107" s="1881"/>
      <c r="AJ107" s="1881"/>
      <c r="AK107" s="1881"/>
      <c r="AL107" s="1881"/>
      <c r="AM107" s="1881"/>
      <c r="AN107" s="1881"/>
      <c r="AO107" s="1881"/>
      <c r="AP107" s="1881"/>
      <c r="AQ107" s="1881"/>
      <c r="AR107" s="1881"/>
      <c r="AS107" s="1881"/>
      <c r="AT107" s="1881"/>
      <c r="AU107" s="1881"/>
      <c r="AV107" s="1881"/>
      <c r="AW107" s="1881"/>
      <c r="AX107" s="1881"/>
      <c r="AY107" s="1881"/>
      <c r="AZ107" s="1881"/>
      <c r="BA107" s="1881"/>
      <c r="BB107" s="1881"/>
      <c r="BC107" s="366"/>
      <c r="BD107" s="366"/>
      <c r="BE107" s="366"/>
      <c r="BF107" s="366"/>
      <c r="BG107" s="366"/>
      <c r="BH107" s="366"/>
      <c r="BI107" s="366"/>
      <c r="BJ107" s="366"/>
      <c r="BK107" s="366"/>
      <c r="BL107" s="366"/>
      <c r="BM107" s="366"/>
      <c r="BN107" s="1881"/>
      <c r="BO107" s="1881"/>
      <c r="BP107" s="1881"/>
    </row>
    <row r="108" spans="1:68">
      <c r="A108" s="1795"/>
      <c r="B108" s="1881"/>
      <c r="C108" s="1881"/>
      <c r="D108" s="1881"/>
      <c r="E108" s="1881"/>
      <c r="F108" s="1881"/>
      <c r="G108" s="1881"/>
      <c r="H108" s="1883"/>
      <c r="I108" s="1881"/>
      <c r="J108" s="1881"/>
      <c r="K108" s="1881"/>
      <c r="L108" s="1881"/>
      <c r="M108" s="1881"/>
      <c r="N108" s="1881"/>
      <c r="O108" s="1881"/>
      <c r="P108" s="1881"/>
      <c r="Q108" s="1881"/>
      <c r="R108" s="1881"/>
      <c r="S108" s="1881"/>
      <c r="T108" s="1881"/>
      <c r="U108" s="1881"/>
      <c r="V108" s="1881"/>
      <c r="W108" s="1881"/>
      <c r="X108" s="1881"/>
      <c r="Y108" s="1881"/>
      <c r="Z108" s="1881"/>
      <c r="AA108" s="1881"/>
      <c r="AB108" s="1881"/>
      <c r="AC108" s="1881"/>
      <c r="AD108" s="1881"/>
      <c r="AE108" s="1881"/>
      <c r="AF108" s="1881"/>
      <c r="AG108" s="1881"/>
      <c r="AH108" s="1881"/>
      <c r="AI108" s="1881"/>
      <c r="AJ108" s="1881"/>
      <c r="AK108" s="1881"/>
      <c r="AL108" s="1881"/>
      <c r="AM108" s="1881"/>
      <c r="AN108" s="1881"/>
      <c r="AO108" s="1881"/>
      <c r="AP108" s="1881"/>
      <c r="AQ108" s="1881"/>
      <c r="AR108" s="1881"/>
      <c r="AS108" s="1881"/>
      <c r="AT108" s="1881"/>
      <c r="AU108" s="1881"/>
      <c r="AV108" s="1881"/>
      <c r="AW108" s="1881"/>
      <c r="AX108" s="1881"/>
      <c r="AY108" s="1881"/>
      <c r="AZ108" s="1881"/>
      <c r="BA108" s="1881"/>
      <c r="BB108" s="1881"/>
      <c r="BC108" s="366"/>
      <c r="BD108" s="366"/>
      <c r="BE108" s="366"/>
      <c r="BF108" s="366"/>
      <c r="BG108" s="366"/>
      <c r="BH108" s="366"/>
      <c r="BI108" s="366"/>
      <c r="BJ108" s="366"/>
      <c r="BK108" s="366"/>
      <c r="BL108" s="366"/>
      <c r="BM108" s="366"/>
      <c r="BN108" s="1881"/>
      <c r="BO108" s="1881"/>
      <c r="BP108" s="1881"/>
    </row>
    <row r="109" spans="1:68">
      <c r="A109" s="1795"/>
      <c r="B109" s="1881"/>
      <c r="C109" s="1881"/>
      <c r="D109" s="1881"/>
      <c r="E109" s="1881"/>
      <c r="F109" s="1881"/>
      <c r="G109" s="1881"/>
      <c r="H109" s="1883"/>
      <c r="I109" s="1881"/>
      <c r="J109" s="1881"/>
      <c r="K109" s="1881"/>
      <c r="L109" s="1881"/>
      <c r="M109" s="1881"/>
      <c r="N109" s="1881"/>
      <c r="O109" s="1881"/>
      <c r="P109" s="1881"/>
      <c r="Q109" s="1881"/>
      <c r="R109" s="1881"/>
      <c r="S109" s="1881"/>
      <c r="T109" s="1881"/>
      <c r="U109" s="1881"/>
      <c r="V109" s="1881"/>
      <c r="W109" s="1881"/>
      <c r="X109" s="1881"/>
      <c r="Y109" s="1881"/>
      <c r="Z109" s="1881"/>
      <c r="AA109" s="1881"/>
      <c r="AB109" s="1881"/>
      <c r="AC109" s="1881"/>
      <c r="AD109" s="1881"/>
      <c r="AE109" s="1881"/>
      <c r="AF109" s="1881"/>
      <c r="AG109" s="1881"/>
      <c r="AH109" s="1881"/>
      <c r="AI109" s="1881"/>
      <c r="AJ109" s="1881"/>
      <c r="AK109" s="1881"/>
      <c r="AL109" s="1881"/>
      <c r="AM109" s="1881"/>
      <c r="AN109" s="1881"/>
      <c r="AO109" s="1881"/>
      <c r="AP109" s="1881"/>
      <c r="AQ109" s="1881"/>
      <c r="AR109" s="1881"/>
      <c r="AS109" s="1881"/>
      <c r="AT109" s="1881"/>
      <c r="AU109" s="1881"/>
      <c r="AV109" s="1881"/>
      <c r="AW109" s="1881"/>
      <c r="AX109" s="1881"/>
      <c r="AY109" s="1881"/>
      <c r="AZ109" s="1881"/>
      <c r="BA109" s="1881"/>
      <c r="BB109" s="1881"/>
      <c r="BC109" s="366"/>
      <c r="BD109" s="366"/>
      <c r="BE109" s="366"/>
      <c r="BF109" s="366"/>
      <c r="BG109" s="366"/>
      <c r="BH109" s="366"/>
      <c r="BI109" s="366"/>
      <c r="BJ109" s="366"/>
      <c r="BK109" s="366"/>
      <c r="BL109" s="366"/>
      <c r="BM109" s="366"/>
      <c r="BN109" s="1881"/>
      <c r="BO109" s="1881"/>
      <c r="BP109" s="1881"/>
    </row>
    <row r="110" spans="1:68">
      <c r="A110" s="1795"/>
      <c r="B110" s="1881"/>
      <c r="C110" s="1881"/>
      <c r="D110" s="1881"/>
      <c r="E110" s="1881"/>
      <c r="F110" s="1881"/>
      <c r="G110" s="1881"/>
      <c r="H110" s="1883"/>
      <c r="I110" s="1881"/>
      <c r="J110" s="1881"/>
      <c r="K110" s="1881"/>
      <c r="L110" s="1881"/>
      <c r="M110" s="1881"/>
      <c r="N110" s="1881"/>
      <c r="O110" s="1881"/>
      <c r="P110" s="1881"/>
      <c r="Q110" s="1881"/>
      <c r="R110" s="1881"/>
      <c r="S110" s="1881"/>
      <c r="T110" s="1881"/>
      <c r="U110" s="1881"/>
      <c r="V110" s="1881"/>
      <c r="W110" s="1881"/>
      <c r="X110" s="1881"/>
      <c r="Y110" s="1881"/>
      <c r="Z110" s="1881"/>
      <c r="AA110" s="1881"/>
      <c r="AB110" s="1881"/>
      <c r="AC110" s="1881"/>
      <c r="AD110" s="1881"/>
      <c r="AE110" s="1881"/>
      <c r="AF110" s="1881"/>
      <c r="AG110" s="1881"/>
      <c r="AH110" s="1881"/>
      <c r="AI110" s="1881"/>
      <c r="AJ110" s="1881"/>
      <c r="AK110" s="1881"/>
      <c r="AL110" s="1881"/>
      <c r="AM110" s="1881"/>
      <c r="AN110" s="1881"/>
      <c r="AO110" s="1881"/>
      <c r="AP110" s="1881"/>
      <c r="AQ110" s="1881"/>
      <c r="AR110" s="1881"/>
      <c r="AS110" s="1881"/>
      <c r="AT110" s="1881"/>
      <c r="AU110" s="1881"/>
      <c r="AV110" s="1881"/>
      <c r="AW110" s="1881"/>
      <c r="AX110" s="1881"/>
      <c r="AY110" s="1881"/>
      <c r="AZ110" s="1881"/>
      <c r="BA110" s="1881"/>
      <c r="BB110" s="1881"/>
      <c r="BC110" s="366"/>
      <c r="BD110" s="366"/>
      <c r="BE110" s="366"/>
      <c r="BF110" s="366"/>
      <c r="BG110" s="366"/>
      <c r="BH110" s="366"/>
      <c r="BI110" s="366"/>
      <c r="BJ110" s="366"/>
      <c r="BK110" s="366"/>
      <c r="BL110" s="366"/>
      <c r="BM110" s="366"/>
      <c r="BN110" s="1881"/>
      <c r="BO110" s="1881"/>
      <c r="BP110" s="1881"/>
    </row>
    <row r="111" spans="1:68">
      <c r="A111" s="1795"/>
      <c r="B111" s="1881"/>
      <c r="C111" s="1881"/>
      <c r="D111" s="1881"/>
      <c r="E111" s="1881"/>
      <c r="F111" s="1881"/>
      <c r="G111" s="1881"/>
      <c r="H111" s="1883"/>
      <c r="I111" s="1881"/>
      <c r="J111" s="1881"/>
      <c r="K111" s="1881"/>
      <c r="L111" s="1881"/>
      <c r="M111" s="1881"/>
      <c r="N111" s="1881"/>
      <c r="O111" s="1881"/>
      <c r="P111" s="1881"/>
      <c r="Q111" s="1881"/>
      <c r="R111" s="1881"/>
      <c r="S111" s="1881"/>
      <c r="T111" s="1881"/>
      <c r="U111" s="1881"/>
      <c r="V111" s="1881"/>
      <c r="W111" s="1881"/>
      <c r="X111" s="1881"/>
      <c r="Y111" s="1881"/>
      <c r="Z111" s="1881"/>
      <c r="AA111" s="1881"/>
      <c r="AB111" s="1881"/>
      <c r="AC111" s="1881"/>
      <c r="AD111" s="1881"/>
      <c r="AE111" s="1881"/>
      <c r="AF111" s="1881"/>
      <c r="AG111" s="1881"/>
      <c r="AH111" s="1881"/>
      <c r="AI111" s="1881"/>
      <c r="AJ111" s="1881"/>
      <c r="AK111" s="1881"/>
      <c r="AL111" s="1881"/>
      <c r="AM111" s="1881"/>
      <c r="AN111" s="1881"/>
      <c r="AO111" s="1881"/>
      <c r="AP111" s="1881"/>
      <c r="AQ111" s="1881"/>
      <c r="AR111" s="1881"/>
      <c r="AS111" s="1881"/>
      <c r="AT111" s="1881"/>
      <c r="AU111" s="1881"/>
      <c r="AV111" s="1881"/>
      <c r="AW111" s="1881"/>
      <c r="AX111" s="1881"/>
      <c r="AY111" s="1881"/>
      <c r="AZ111" s="1881"/>
      <c r="BA111" s="1881"/>
      <c r="BB111" s="1881"/>
      <c r="BC111" s="366"/>
      <c r="BD111" s="366"/>
      <c r="BE111" s="366"/>
      <c r="BF111" s="366"/>
      <c r="BG111" s="366"/>
      <c r="BH111" s="366"/>
      <c r="BI111" s="366"/>
      <c r="BJ111" s="366"/>
      <c r="BK111" s="366"/>
      <c r="BL111" s="366"/>
      <c r="BM111" s="366"/>
      <c r="BN111" s="1881"/>
      <c r="BO111" s="1881"/>
      <c r="BP111" s="1881"/>
    </row>
    <row r="112" spans="1:68">
      <c r="A112" s="1795"/>
      <c r="B112" s="1881"/>
      <c r="C112" s="1881"/>
      <c r="D112" s="1881"/>
      <c r="E112" s="1881"/>
      <c r="F112" s="1881"/>
      <c r="G112" s="1881"/>
      <c r="H112" s="1883"/>
      <c r="I112" s="1881"/>
      <c r="J112" s="1881"/>
      <c r="K112" s="1881"/>
      <c r="L112" s="1881"/>
      <c r="M112" s="1881"/>
      <c r="N112" s="1881"/>
      <c r="O112" s="1881"/>
      <c r="P112" s="1881"/>
      <c r="Q112" s="1881"/>
      <c r="R112" s="1881"/>
      <c r="S112" s="1881"/>
      <c r="T112" s="1881"/>
      <c r="U112" s="1881"/>
      <c r="V112" s="1881"/>
      <c r="W112" s="1881"/>
      <c r="X112" s="1881"/>
      <c r="Y112" s="1881"/>
      <c r="Z112" s="1881"/>
      <c r="AA112" s="1881"/>
      <c r="AB112" s="1881"/>
      <c r="AC112" s="1881"/>
      <c r="AD112" s="1881"/>
      <c r="AE112" s="1881"/>
      <c r="AF112" s="1881"/>
      <c r="AG112" s="1881"/>
      <c r="AH112" s="1881"/>
      <c r="AI112" s="1881"/>
      <c r="AJ112" s="1881"/>
      <c r="AK112" s="1881"/>
      <c r="AL112" s="1881"/>
      <c r="AM112" s="1881"/>
      <c r="AN112" s="1881"/>
      <c r="AO112" s="1881"/>
      <c r="AP112" s="1881"/>
      <c r="AQ112" s="1881"/>
      <c r="AR112" s="1881"/>
      <c r="AS112" s="1881"/>
      <c r="AT112" s="1881"/>
      <c r="AU112" s="1881"/>
      <c r="AV112" s="1881"/>
      <c r="AW112" s="1881"/>
      <c r="AX112" s="1881"/>
      <c r="AY112" s="1881"/>
      <c r="AZ112" s="1881"/>
      <c r="BA112" s="1881"/>
      <c r="BB112" s="1881"/>
      <c r="BC112" s="366"/>
      <c r="BD112" s="366"/>
      <c r="BE112" s="366"/>
      <c r="BF112" s="366"/>
      <c r="BG112" s="366"/>
      <c r="BH112" s="366"/>
      <c r="BI112" s="366"/>
      <c r="BJ112" s="366"/>
      <c r="BK112" s="366"/>
      <c r="BL112" s="366"/>
      <c r="BM112" s="366"/>
      <c r="BN112" s="1881"/>
      <c r="BO112" s="1881"/>
      <c r="BP112" s="1881"/>
    </row>
    <row r="113" spans="1:68">
      <c r="A113" s="1795"/>
      <c r="B113" s="1881"/>
      <c r="C113" s="1881"/>
      <c r="D113" s="1881"/>
      <c r="E113" s="1881"/>
      <c r="F113" s="1881"/>
      <c r="G113" s="1881"/>
      <c r="H113" s="1883"/>
      <c r="I113" s="1881"/>
      <c r="J113" s="1881"/>
      <c r="K113" s="1881"/>
      <c r="L113" s="1881"/>
      <c r="M113" s="1881"/>
      <c r="N113" s="1881"/>
      <c r="O113" s="1881"/>
      <c r="P113" s="1881"/>
      <c r="Q113" s="1881"/>
      <c r="R113" s="1881"/>
      <c r="S113" s="1881"/>
      <c r="T113" s="1881"/>
      <c r="U113" s="1881"/>
      <c r="V113" s="1881"/>
      <c r="W113" s="1881"/>
      <c r="X113" s="1881"/>
      <c r="Y113" s="1881"/>
      <c r="Z113" s="1881"/>
      <c r="AA113" s="1881"/>
      <c r="AB113" s="1881"/>
      <c r="AC113" s="1881"/>
      <c r="AD113" s="1881"/>
      <c r="AE113" s="1881"/>
      <c r="AF113" s="1881"/>
      <c r="AG113" s="1881"/>
      <c r="AH113" s="1881"/>
      <c r="AI113" s="1881"/>
      <c r="AJ113" s="1881"/>
      <c r="AK113" s="1881"/>
      <c r="AL113" s="1881"/>
      <c r="AM113" s="1881"/>
      <c r="AN113" s="1881"/>
      <c r="AO113" s="1881"/>
      <c r="AP113" s="1881"/>
      <c r="AQ113" s="1881"/>
      <c r="AR113" s="1881"/>
      <c r="AS113" s="1881"/>
      <c r="AT113" s="1881"/>
      <c r="AU113" s="1881"/>
      <c r="AV113" s="1881"/>
      <c r="AW113" s="1881"/>
      <c r="AX113" s="1881"/>
      <c r="AY113" s="1881"/>
      <c r="AZ113" s="1881"/>
      <c r="BA113" s="1881"/>
      <c r="BB113" s="1881"/>
      <c r="BC113" s="366"/>
      <c r="BD113" s="366"/>
      <c r="BE113" s="366"/>
      <c r="BF113" s="366"/>
      <c r="BG113" s="366"/>
      <c r="BH113" s="366"/>
      <c r="BI113" s="366"/>
      <c r="BJ113" s="366"/>
      <c r="BK113" s="366"/>
      <c r="BL113" s="366"/>
      <c r="BM113" s="366"/>
      <c r="BN113" s="1881"/>
      <c r="BO113" s="1881"/>
      <c r="BP113" s="1881"/>
    </row>
    <row r="114" spans="1:68">
      <c r="A114" s="1795"/>
      <c r="B114" s="1881"/>
      <c r="C114" s="1881"/>
      <c r="D114" s="1881"/>
      <c r="E114" s="1881"/>
      <c r="F114" s="1881"/>
      <c r="G114" s="1881"/>
      <c r="H114" s="1883"/>
      <c r="I114" s="1881"/>
      <c r="J114" s="1881"/>
      <c r="K114" s="1881"/>
      <c r="L114" s="1881"/>
      <c r="M114" s="1881"/>
      <c r="N114" s="1881"/>
      <c r="O114" s="1881"/>
      <c r="P114" s="1881"/>
      <c r="Q114" s="1881"/>
      <c r="R114" s="1881"/>
      <c r="S114" s="1881"/>
      <c r="T114" s="1881"/>
      <c r="U114" s="1881"/>
      <c r="V114" s="1881"/>
      <c r="W114" s="1881"/>
      <c r="X114" s="1881"/>
      <c r="Y114" s="1881"/>
      <c r="Z114" s="1881"/>
      <c r="AA114" s="1881"/>
      <c r="AB114" s="1881"/>
      <c r="AC114" s="1881"/>
      <c r="AD114" s="1881"/>
      <c r="AE114" s="1881"/>
      <c r="AF114" s="1881"/>
      <c r="AG114" s="1881"/>
      <c r="AH114" s="1881"/>
      <c r="AI114" s="1881"/>
      <c r="AJ114" s="1881"/>
      <c r="AK114" s="1881"/>
      <c r="AL114" s="1881"/>
      <c r="AM114" s="1881"/>
      <c r="AN114" s="1881"/>
      <c r="AO114" s="1881"/>
      <c r="AP114" s="1881"/>
      <c r="AQ114" s="1881"/>
      <c r="AR114" s="1881"/>
      <c r="AS114" s="1881"/>
      <c r="AT114" s="1881"/>
      <c r="AU114" s="1881"/>
      <c r="AV114" s="1881"/>
      <c r="AW114" s="1881"/>
      <c r="AX114" s="1881"/>
      <c r="AY114" s="1881"/>
      <c r="AZ114" s="1881"/>
      <c r="BA114" s="1881"/>
      <c r="BB114" s="1881"/>
      <c r="BC114" s="366"/>
      <c r="BD114" s="366"/>
      <c r="BE114" s="366"/>
      <c r="BF114" s="366"/>
      <c r="BG114" s="366"/>
      <c r="BH114" s="366"/>
      <c r="BI114" s="366"/>
      <c r="BJ114" s="366"/>
      <c r="BK114" s="366"/>
      <c r="BL114" s="366"/>
      <c r="BM114" s="366"/>
      <c r="BN114" s="1881"/>
      <c r="BO114" s="1881"/>
      <c r="BP114" s="1881"/>
    </row>
    <row r="115" spans="1:68">
      <c r="A115" s="1795"/>
      <c r="B115" s="1881"/>
      <c r="C115" s="1881"/>
      <c r="D115" s="1881"/>
      <c r="E115" s="1881"/>
      <c r="F115" s="1881"/>
      <c r="G115" s="1881"/>
      <c r="H115" s="1883"/>
      <c r="I115" s="1881"/>
      <c r="J115" s="1881"/>
      <c r="K115" s="1881"/>
      <c r="L115" s="1881"/>
      <c r="M115" s="1881"/>
      <c r="N115" s="1881"/>
      <c r="O115" s="1881"/>
      <c r="P115" s="1881"/>
      <c r="Q115" s="1881"/>
      <c r="R115" s="1881"/>
      <c r="S115" s="1881"/>
      <c r="T115" s="1881"/>
      <c r="U115" s="1881"/>
      <c r="V115" s="1881"/>
      <c r="W115" s="1881"/>
      <c r="X115" s="1881"/>
      <c r="Y115" s="1881"/>
      <c r="Z115" s="1881"/>
      <c r="AA115" s="1881"/>
      <c r="AB115" s="1881"/>
      <c r="AC115" s="1881"/>
      <c r="AD115" s="1881"/>
      <c r="AE115" s="1881"/>
      <c r="AF115" s="1881"/>
      <c r="AG115" s="1881"/>
      <c r="AH115" s="1881"/>
      <c r="AI115" s="1881"/>
      <c r="AJ115" s="1881"/>
      <c r="AK115" s="1881"/>
      <c r="AL115" s="1881"/>
      <c r="AM115" s="1881"/>
      <c r="AN115" s="1881"/>
      <c r="AO115" s="1881"/>
      <c r="AP115" s="1881"/>
      <c r="AQ115" s="1881"/>
      <c r="AR115" s="1881"/>
      <c r="AS115" s="1881"/>
      <c r="AT115" s="1881"/>
      <c r="AU115" s="1881"/>
      <c r="AV115" s="1881"/>
      <c r="AW115" s="1881"/>
      <c r="AX115" s="1881"/>
      <c r="AY115" s="1881"/>
      <c r="AZ115" s="1881"/>
      <c r="BA115" s="1881"/>
      <c r="BB115" s="1881"/>
      <c r="BC115" s="366"/>
      <c r="BD115" s="366"/>
      <c r="BE115" s="366"/>
      <c r="BF115" s="366"/>
      <c r="BG115" s="366"/>
      <c r="BH115" s="366"/>
      <c r="BI115" s="366"/>
      <c r="BJ115" s="366"/>
      <c r="BK115" s="366"/>
      <c r="BL115" s="366"/>
      <c r="BM115" s="366"/>
      <c r="BN115" s="1881"/>
      <c r="BO115" s="1881"/>
      <c r="BP115" s="1881"/>
    </row>
    <row r="116" spans="1:68">
      <c r="A116" s="1795"/>
      <c r="B116" s="1881"/>
      <c r="C116" s="1881"/>
      <c r="D116" s="1881"/>
      <c r="E116" s="1881"/>
      <c r="F116" s="1881"/>
      <c r="G116" s="1881"/>
      <c r="H116" s="1883"/>
      <c r="I116" s="1881"/>
      <c r="J116" s="1881"/>
      <c r="K116" s="1881"/>
      <c r="L116" s="1881"/>
      <c r="M116" s="1881"/>
      <c r="N116" s="1881"/>
      <c r="O116" s="1881"/>
      <c r="P116" s="1881"/>
      <c r="Q116" s="1881"/>
      <c r="R116" s="1881"/>
      <c r="S116" s="1881"/>
      <c r="T116" s="1881"/>
      <c r="U116" s="1881"/>
      <c r="V116" s="1881"/>
      <c r="W116" s="1881"/>
      <c r="X116" s="1881"/>
      <c r="Y116" s="1881"/>
      <c r="Z116" s="1881"/>
      <c r="AA116" s="1881"/>
      <c r="AB116" s="1881"/>
      <c r="AC116" s="1881"/>
      <c r="AD116" s="1881"/>
      <c r="AE116" s="1881"/>
      <c r="AF116" s="1881"/>
      <c r="AG116" s="1881"/>
      <c r="AH116" s="1881"/>
      <c r="AI116" s="1881"/>
      <c r="AJ116" s="1881"/>
      <c r="AK116" s="1881"/>
      <c r="AL116" s="1881"/>
      <c r="AM116" s="1881"/>
      <c r="AN116" s="1881"/>
      <c r="AO116" s="1881"/>
      <c r="AP116" s="1881"/>
      <c r="AQ116" s="1881"/>
      <c r="AR116" s="1881"/>
      <c r="AS116" s="1881"/>
      <c r="AT116" s="1881"/>
      <c r="AU116" s="1881"/>
      <c r="AV116" s="1881"/>
      <c r="AW116" s="1881"/>
      <c r="AX116" s="1881"/>
      <c r="AY116" s="1881"/>
      <c r="AZ116" s="1881"/>
      <c r="BA116" s="1881"/>
      <c r="BB116" s="1881"/>
      <c r="BC116" s="366"/>
      <c r="BD116" s="366"/>
      <c r="BE116" s="366"/>
      <c r="BF116" s="366"/>
      <c r="BG116" s="366"/>
      <c r="BH116" s="366"/>
      <c r="BI116" s="366"/>
      <c r="BJ116" s="366"/>
      <c r="BK116" s="366"/>
      <c r="BL116" s="366"/>
      <c r="BM116" s="366"/>
      <c r="BN116" s="1881"/>
      <c r="BO116" s="1881"/>
      <c r="BP116" s="1881"/>
    </row>
    <row r="117" spans="1:68">
      <c r="A117" s="1795"/>
      <c r="B117" s="1881"/>
      <c r="C117" s="1881"/>
      <c r="D117" s="1881"/>
      <c r="E117" s="1881"/>
      <c r="F117" s="1881"/>
      <c r="G117" s="1881"/>
      <c r="H117" s="1883"/>
      <c r="I117" s="1881"/>
      <c r="J117" s="1881"/>
      <c r="K117" s="1881"/>
      <c r="L117" s="1881"/>
      <c r="M117" s="1881"/>
      <c r="N117" s="1881"/>
      <c r="O117" s="1881"/>
      <c r="P117" s="1881"/>
      <c r="Q117" s="1881"/>
      <c r="R117" s="1881"/>
      <c r="S117" s="1881"/>
      <c r="T117" s="1881"/>
      <c r="U117" s="1881"/>
      <c r="V117" s="1881"/>
      <c r="W117" s="1881"/>
      <c r="X117" s="1881"/>
      <c r="Y117" s="1881"/>
      <c r="Z117" s="1881"/>
      <c r="AA117" s="1881"/>
      <c r="AB117" s="1881"/>
      <c r="AC117" s="1881"/>
      <c r="AD117" s="1881"/>
      <c r="AE117" s="1881"/>
      <c r="AF117" s="1881"/>
      <c r="AG117" s="1881"/>
      <c r="AH117" s="1881"/>
      <c r="AI117" s="1881"/>
      <c r="AJ117" s="1881"/>
      <c r="AK117" s="1881"/>
      <c r="AL117" s="1881"/>
      <c r="AM117" s="1881"/>
      <c r="AN117" s="1881"/>
      <c r="AO117" s="1881"/>
      <c r="AP117" s="1881"/>
      <c r="AQ117" s="1881"/>
      <c r="AR117" s="1881"/>
      <c r="AS117" s="1881"/>
      <c r="AT117" s="1881"/>
      <c r="AU117" s="1881"/>
      <c r="AV117" s="1881"/>
      <c r="AW117" s="1881"/>
      <c r="AX117" s="1881"/>
      <c r="AY117" s="1881"/>
      <c r="AZ117" s="1881"/>
      <c r="BA117" s="1881"/>
      <c r="BB117" s="1881"/>
      <c r="BC117" s="366"/>
      <c r="BD117" s="366"/>
      <c r="BE117" s="366"/>
      <c r="BF117" s="366"/>
      <c r="BG117" s="366"/>
      <c r="BH117" s="366"/>
      <c r="BI117" s="366"/>
      <c r="BJ117" s="366"/>
      <c r="BK117" s="366"/>
      <c r="BL117" s="366"/>
      <c r="BM117" s="366"/>
      <c r="BN117" s="1881"/>
      <c r="BO117" s="1881"/>
      <c r="BP117" s="1881"/>
    </row>
    <row r="118" spans="1:68">
      <c r="A118" s="1795"/>
      <c r="B118" s="1881"/>
      <c r="C118" s="1881"/>
      <c r="D118" s="1881"/>
      <c r="E118" s="1881"/>
      <c r="F118" s="1881"/>
      <c r="G118" s="1881"/>
      <c r="H118" s="1883"/>
      <c r="I118" s="1881"/>
      <c r="J118" s="1881"/>
      <c r="K118" s="1881"/>
      <c r="L118" s="1881"/>
      <c r="M118" s="1881"/>
      <c r="N118" s="1881"/>
      <c r="O118" s="1881"/>
      <c r="P118" s="1881"/>
      <c r="Q118" s="1881"/>
      <c r="R118" s="1881"/>
      <c r="S118" s="1881"/>
      <c r="T118" s="1881"/>
      <c r="U118" s="1881"/>
      <c r="V118" s="1881"/>
      <c r="W118" s="1881"/>
      <c r="X118" s="1881"/>
      <c r="Y118" s="1881"/>
      <c r="Z118" s="1881"/>
      <c r="AA118" s="1881"/>
      <c r="AB118" s="1881"/>
      <c r="AC118" s="1881"/>
      <c r="AD118" s="1881"/>
      <c r="AE118" s="1881"/>
      <c r="AF118" s="1881"/>
      <c r="AG118" s="1881"/>
      <c r="AH118" s="1881"/>
      <c r="AI118" s="1881"/>
      <c r="AJ118" s="1881"/>
      <c r="AK118" s="1881"/>
      <c r="AL118" s="1881"/>
      <c r="AM118" s="1881"/>
      <c r="AN118" s="1881"/>
      <c r="AO118" s="1881"/>
      <c r="AP118" s="1881"/>
      <c r="AQ118" s="1881"/>
      <c r="AR118" s="1881"/>
      <c r="AS118" s="1881"/>
      <c r="AT118" s="1881"/>
      <c r="AU118" s="1881"/>
      <c r="AV118" s="1881"/>
      <c r="AW118" s="1881"/>
      <c r="AX118" s="1881"/>
      <c r="AY118" s="1881"/>
      <c r="AZ118" s="1881"/>
      <c r="BA118" s="1881"/>
      <c r="BB118" s="1881"/>
      <c r="BC118" s="366"/>
      <c r="BD118" s="366"/>
      <c r="BE118" s="366"/>
      <c r="BF118" s="366"/>
      <c r="BG118" s="366"/>
      <c r="BH118" s="366"/>
      <c r="BI118" s="366"/>
      <c r="BJ118" s="366"/>
      <c r="BK118" s="366"/>
      <c r="BL118" s="366"/>
      <c r="BM118" s="366"/>
      <c r="BN118" s="1881"/>
      <c r="BO118" s="1881"/>
      <c r="BP118" s="1881"/>
    </row>
    <row r="119" spans="1:68">
      <c r="A119" s="1795"/>
      <c r="B119" s="1881"/>
      <c r="C119" s="1881"/>
      <c r="D119" s="1881"/>
      <c r="E119" s="1881"/>
      <c r="F119" s="1881"/>
      <c r="G119" s="1881"/>
      <c r="H119" s="1883"/>
      <c r="I119" s="1881"/>
      <c r="J119" s="1881"/>
      <c r="K119" s="1881"/>
      <c r="L119" s="1881"/>
      <c r="M119" s="1881"/>
      <c r="N119" s="1881"/>
      <c r="O119" s="1881"/>
      <c r="P119" s="1881"/>
      <c r="Q119" s="1881"/>
      <c r="R119" s="1881"/>
      <c r="S119" s="1881"/>
      <c r="T119" s="1881"/>
      <c r="U119" s="1881"/>
      <c r="V119" s="1881"/>
      <c r="W119" s="1881"/>
      <c r="X119" s="1881"/>
      <c r="Y119" s="1881"/>
      <c r="Z119" s="1881"/>
      <c r="AA119" s="1881"/>
      <c r="AB119" s="1881"/>
      <c r="AC119" s="1881"/>
      <c r="AD119" s="1881"/>
      <c r="AE119" s="1881"/>
      <c r="AF119" s="1881"/>
      <c r="AG119" s="1881"/>
      <c r="AH119" s="1881"/>
      <c r="AI119" s="1881"/>
      <c r="AJ119" s="1881"/>
      <c r="AK119" s="1881"/>
      <c r="AL119" s="1881"/>
      <c r="AM119" s="1881"/>
      <c r="AN119" s="1881"/>
      <c r="AO119" s="1881"/>
      <c r="AP119" s="1881"/>
      <c r="AQ119" s="1881"/>
      <c r="AR119" s="1881"/>
      <c r="AS119" s="1881"/>
      <c r="AT119" s="1881"/>
      <c r="AU119" s="1881"/>
      <c r="AV119" s="1881"/>
      <c r="AW119" s="1881"/>
      <c r="AX119" s="1881"/>
      <c r="AY119" s="1881"/>
      <c r="AZ119" s="1881"/>
      <c r="BA119" s="1881"/>
      <c r="BB119" s="1881"/>
      <c r="BC119" s="366"/>
      <c r="BD119" s="366"/>
      <c r="BE119" s="366"/>
      <c r="BF119" s="366"/>
      <c r="BG119" s="366"/>
      <c r="BH119" s="366"/>
      <c r="BI119" s="366"/>
      <c r="BJ119" s="366"/>
      <c r="BK119" s="366"/>
      <c r="BL119" s="366"/>
      <c r="BM119" s="366"/>
      <c r="BN119" s="1881"/>
      <c r="BO119" s="1881"/>
      <c r="BP119" s="1881"/>
    </row>
    <row r="120" spans="1:68">
      <c r="A120" s="1795"/>
      <c r="B120" s="1881"/>
      <c r="C120" s="1881"/>
      <c r="D120" s="1881"/>
      <c r="E120" s="1881"/>
      <c r="F120" s="1881"/>
      <c r="G120" s="1881"/>
      <c r="H120" s="1883"/>
      <c r="I120" s="1881"/>
      <c r="J120" s="1881"/>
      <c r="K120" s="1881"/>
      <c r="L120" s="1881"/>
      <c r="M120" s="1881"/>
      <c r="N120" s="1881"/>
      <c r="O120" s="1881"/>
      <c r="P120" s="1881"/>
      <c r="Q120" s="1881"/>
      <c r="R120" s="1881"/>
      <c r="S120" s="1881"/>
      <c r="T120" s="1881"/>
      <c r="U120" s="1881"/>
      <c r="V120" s="1881"/>
      <c r="W120" s="1881"/>
      <c r="X120" s="1881"/>
      <c r="Y120" s="1881"/>
      <c r="Z120" s="1881"/>
      <c r="AA120" s="1881"/>
      <c r="AB120" s="1881"/>
      <c r="AC120" s="1881"/>
      <c r="AD120" s="1881"/>
      <c r="AE120" s="1881"/>
      <c r="AF120" s="1881"/>
      <c r="AG120" s="1881"/>
      <c r="AH120" s="1881"/>
      <c r="AI120" s="1881"/>
      <c r="AJ120" s="1881"/>
      <c r="AK120" s="1881"/>
      <c r="AL120" s="1881"/>
      <c r="AM120" s="1881"/>
      <c r="AN120" s="1881"/>
      <c r="AO120" s="1881"/>
      <c r="AP120" s="1881"/>
      <c r="AQ120" s="1881"/>
      <c r="AR120" s="1881"/>
      <c r="AS120" s="1881"/>
      <c r="AT120" s="1881"/>
      <c r="AU120" s="1881"/>
      <c r="AV120" s="1881"/>
      <c r="AW120" s="1881"/>
      <c r="AX120" s="1881"/>
      <c r="AY120" s="1881"/>
      <c r="AZ120" s="1881"/>
      <c r="BA120" s="1881"/>
      <c r="BB120" s="1881"/>
      <c r="BC120" s="366"/>
      <c r="BD120" s="366"/>
      <c r="BE120" s="366"/>
      <c r="BF120" s="366"/>
      <c r="BG120" s="366"/>
      <c r="BH120" s="366"/>
      <c r="BI120" s="366"/>
      <c r="BJ120" s="366"/>
      <c r="BK120" s="366"/>
      <c r="BL120" s="366"/>
      <c r="BM120" s="366"/>
      <c r="BN120" s="1881"/>
      <c r="BO120" s="1881"/>
      <c r="BP120" s="1881"/>
    </row>
    <row r="121" spans="1:68">
      <c r="A121" s="1795"/>
      <c r="B121" s="1881"/>
      <c r="C121" s="1881"/>
      <c r="D121" s="1881"/>
      <c r="E121" s="1881"/>
      <c r="F121" s="1881"/>
      <c r="G121" s="1881"/>
      <c r="H121" s="1883"/>
      <c r="I121" s="1881"/>
      <c r="J121" s="1881"/>
      <c r="K121" s="1881"/>
      <c r="L121" s="1881"/>
      <c r="M121" s="1881"/>
      <c r="N121" s="1881"/>
      <c r="O121" s="1881"/>
      <c r="P121" s="1881"/>
      <c r="Q121" s="1881"/>
      <c r="R121" s="1881"/>
      <c r="S121" s="1881"/>
      <c r="T121" s="1881"/>
      <c r="U121" s="1881"/>
      <c r="V121" s="1881"/>
      <c r="W121" s="1881"/>
      <c r="X121" s="1881"/>
      <c r="Y121" s="1881"/>
      <c r="Z121" s="1881"/>
      <c r="AA121" s="1881"/>
      <c r="AB121" s="1881"/>
      <c r="AC121" s="1881"/>
      <c r="AD121" s="1881"/>
      <c r="AE121" s="1881"/>
      <c r="AF121" s="1881"/>
      <c r="AG121" s="1881"/>
      <c r="AH121" s="1881"/>
      <c r="AI121" s="1881"/>
      <c r="AJ121" s="1881"/>
      <c r="AK121" s="1881"/>
      <c r="AL121" s="1881"/>
      <c r="AM121" s="1881"/>
      <c r="AN121" s="1881"/>
      <c r="AO121" s="1881"/>
      <c r="AP121" s="1881"/>
      <c r="AQ121" s="1881"/>
      <c r="AR121" s="1881"/>
      <c r="AS121" s="1881"/>
      <c r="AT121" s="1881"/>
      <c r="AU121" s="1881"/>
      <c r="AV121" s="1881"/>
      <c r="AW121" s="1881"/>
      <c r="AX121" s="1881"/>
      <c r="AY121" s="1881"/>
      <c r="AZ121" s="1881"/>
      <c r="BA121" s="1881"/>
      <c r="BB121" s="1881"/>
      <c r="BC121" s="366"/>
      <c r="BD121" s="366"/>
      <c r="BE121" s="366"/>
      <c r="BF121" s="366"/>
      <c r="BG121" s="366"/>
      <c r="BH121" s="366"/>
      <c r="BI121" s="366"/>
      <c r="BJ121" s="366"/>
      <c r="BK121" s="366"/>
      <c r="BL121" s="366"/>
      <c r="BM121" s="366"/>
      <c r="BN121" s="1881"/>
      <c r="BO121" s="1881"/>
      <c r="BP121" s="1881"/>
    </row>
    <row r="122" spans="1:68">
      <c r="A122" s="1795"/>
      <c r="B122" s="1881"/>
      <c r="C122" s="1881"/>
      <c r="D122" s="1881"/>
      <c r="E122" s="1881"/>
      <c r="F122" s="1881"/>
      <c r="G122" s="1881"/>
      <c r="H122" s="1883"/>
      <c r="I122" s="1881"/>
      <c r="J122" s="1881"/>
      <c r="K122" s="1881"/>
      <c r="L122" s="1881"/>
      <c r="M122" s="1881"/>
      <c r="N122" s="1881"/>
      <c r="O122" s="1881"/>
      <c r="P122" s="1881"/>
      <c r="Q122" s="1881"/>
      <c r="R122" s="1881"/>
      <c r="S122" s="1881"/>
      <c r="T122" s="1881"/>
      <c r="U122" s="1881"/>
      <c r="V122" s="1881"/>
      <c r="W122" s="1881"/>
      <c r="X122" s="1881"/>
      <c r="Y122" s="1881"/>
      <c r="Z122" s="1881"/>
      <c r="AA122" s="1881"/>
      <c r="AB122" s="1881"/>
      <c r="AC122" s="1881"/>
      <c r="AD122" s="1881"/>
      <c r="AE122" s="1881"/>
      <c r="AF122" s="1881"/>
      <c r="AG122" s="1881"/>
      <c r="AH122" s="1881"/>
      <c r="AI122" s="1881"/>
      <c r="AJ122" s="1881"/>
      <c r="AK122" s="1881"/>
      <c r="AL122" s="1881"/>
      <c r="AM122" s="1881"/>
      <c r="AN122" s="1881"/>
      <c r="AO122" s="1881"/>
      <c r="AP122" s="1881"/>
      <c r="AQ122" s="1881"/>
      <c r="AR122" s="1881"/>
      <c r="AS122" s="1881"/>
      <c r="AT122" s="1881"/>
      <c r="AU122" s="1881"/>
      <c r="AV122" s="1881"/>
      <c r="AW122" s="1881"/>
      <c r="AX122" s="1881"/>
      <c r="AY122" s="1881"/>
      <c r="AZ122" s="1881"/>
      <c r="BA122" s="1881"/>
      <c r="BB122" s="1881"/>
      <c r="BC122" s="366"/>
      <c r="BD122" s="366"/>
      <c r="BE122" s="366"/>
      <c r="BF122" s="366"/>
      <c r="BG122" s="366"/>
      <c r="BH122" s="366"/>
      <c r="BI122" s="366"/>
      <c r="BJ122" s="366"/>
      <c r="BK122" s="366"/>
      <c r="BL122" s="366"/>
      <c r="BM122" s="366"/>
      <c r="BN122" s="1881"/>
      <c r="BO122" s="1881"/>
      <c r="BP122" s="1881"/>
    </row>
    <row r="123" spans="1:68">
      <c r="A123" s="1795"/>
      <c r="B123" s="1881"/>
      <c r="C123" s="1881"/>
      <c r="D123" s="1881"/>
      <c r="E123" s="1881"/>
      <c r="F123" s="1881"/>
      <c r="G123" s="1881"/>
      <c r="H123" s="1883"/>
      <c r="I123" s="1881"/>
      <c r="J123" s="1881"/>
      <c r="K123" s="1881"/>
      <c r="L123" s="1881"/>
      <c r="M123" s="1881"/>
      <c r="N123" s="1881"/>
      <c r="O123" s="1881"/>
      <c r="P123" s="1881"/>
      <c r="Q123" s="1881"/>
      <c r="R123" s="1881"/>
      <c r="S123" s="1881"/>
      <c r="T123" s="1881"/>
      <c r="U123" s="1881"/>
      <c r="V123" s="1881"/>
      <c r="W123" s="1881"/>
      <c r="X123" s="1881"/>
      <c r="Y123" s="1881"/>
      <c r="Z123" s="1881"/>
      <c r="AA123" s="1881"/>
      <c r="AB123" s="1881"/>
      <c r="AC123" s="1881"/>
      <c r="AD123" s="1881"/>
      <c r="AE123" s="1881"/>
      <c r="AF123" s="1881"/>
      <c r="AG123" s="1881"/>
      <c r="AH123" s="1881"/>
      <c r="AI123" s="1881"/>
      <c r="AJ123" s="1881"/>
      <c r="AK123" s="1881"/>
      <c r="AL123" s="1881"/>
      <c r="AM123" s="1881"/>
      <c r="AN123" s="1881"/>
      <c r="AO123" s="1881"/>
      <c r="AP123" s="1881"/>
      <c r="AQ123" s="1881"/>
      <c r="AR123" s="1881"/>
      <c r="AS123" s="1881"/>
      <c r="AT123" s="1881"/>
      <c r="AU123" s="1881"/>
      <c r="AV123" s="1881"/>
      <c r="AW123" s="1881"/>
      <c r="AX123" s="1881"/>
      <c r="AY123" s="1881"/>
      <c r="AZ123" s="1881"/>
      <c r="BA123" s="1881"/>
      <c r="BB123" s="1881"/>
      <c r="BC123" s="366"/>
      <c r="BD123" s="366"/>
      <c r="BE123" s="366"/>
      <c r="BF123" s="366"/>
      <c r="BG123" s="366"/>
      <c r="BH123" s="366"/>
      <c r="BI123" s="366"/>
      <c r="BJ123" s="366"/>
      <c r="BK123" s="366"/>
      <c r="BL123" s="366"/>
      <c r="BM123" s="366"/>
      <c r="BN123" s="1881"/>
      <c r="BO123" s="1881"/>
      <c r="BP123" s="1881"/>
    </row>
    <row r="124" spans="1:68">
      <c r="A124" s="1795"/>
      <c r="B124" s="1881"/>
      <c r="C124" s="1881"/>
      <c r="D124" s="1881"/>
      <c r="E124" s="1881"/>
      <c r="F124" s="1881"/>
      <c r="G124" s="1881"/>
      <c r="H124" s="1883"/>
      <c r="I124" s="1881"/>
      <c r="J124" s="1881"/>
      <c r="K124" s="1881"/>
      <c r="L124" s="1881"/>
      <c r="M124" s="1881"/>
      <c r="N124" s="1881"/>
      <c r="O124" s="1881"/>
      <c r="P124" s="1881"/>
      <c r="Q124" s="1881"/>
      <c r="R124" s="1881"/>
      <c r="S124" s="1881"/>
      <c r="T124" s="1881"/>
      <c r="U124" s="1881"/>
      <c r="V124" s="1881"/>
      <c r="W124" s="1881"/>
      <c r="X124" s="1881"/>
      <c r="Y124" s="1881"/>
      <c r="Z124" s="1881"/>
      <c r="AA124" s="1881"/>
      <c r="AB124" s="1881"/>
      <c r="AC124" s="1881"/>
      <c r="AD124" s="1881"/>
      <c r="AE124" s="1881"/>
      <c r="AF124" s="1881"/>
      <c r="AG124" s="1881"/>
      <c r="AH124" s="1881"/>
      <c r="AI124" s="1881"/>
      <c r="AJ124" s="1881"/>
      <c r="AK124" s="1881"/>
      <c r="AL124" s="1881"/>
      <c r="AM124" s="1881"/>
      <c r="AN124" s="1881"/>
      <c r="AO124" s="1881"/>
      <c r="AP124" s="1881"/>
      <c r="AQ124" s="1881"/>
      <c r="AR124" s="1881"/>
      <c r="AS124" s="1881"/>
      <c r="AT124" s="1881"/>
      <c r="AU124" s="1881"/>
      <c r="AV124" s="1881"/>
      <c r="AW124" s="1881"/>
      <c r="AX124" s="1881"/>
      <c r="AY124" s="1881"/>
      <c r="AZ124" s="1881"/>
      <c r="BA124" s="1881"/>
      <c r="BB124" s="1881"/>
      <c r="BC124" s="366"/>
      <c r="BD124" s="366"/>
      <c r="BE124" s="366"/>
      <c r="BF124" s="366"/>
      <c r="BG124" s="366"/>
      <c r="BH124" s="366"/>
      <c r="BI124" s="366"/>
      <c r="BJ124" s="366"/>
      <c r="BK124" s="366"/>
      <c r="BL124" s="366"/>
      <c r="BM124" s="366"/>
      <c r="BN124" s="1881"/>
      <c r="BO124" s="1881"/>
      <c r="BP124" s="1881"/>
    </row>
    <row r="125" spans="1:68">
      <c r="A125" s="1795"/>
      <c r="B125" s="1881"/>
      <c r="C125" s="1881"/>
      <c r="D125" s="1881"/>
      <c r="E125" s="1881"/>
      <c r="F125" s="1881"/>
      <c r="G125" s="1881"/>
      <c r="H125" s="1883"/>
      <c r="I125" s="1881"/>
      <c r="J125" s="1881"/>
      <c r="K125" s="1881"/>
      <c r="L125" s="1881"/>
      <c r="M125" s="1881"/>
      <c r="N125" s="1881"/>
      <c r="O125" s="1881"/>
      <c r="P125" s="1881"/>
      <c r="Q125" s="1881"/>
      <c r="R125" s="1881"/>
      <c r="S125" s="1881"/>
      <c r="T125" s="1881"/>
      <c r="U125" s="1881"/>
      <c r="V125" s="1881"/>
      <c r="W125" s="1881"/>
      <c r="X125" s="1881"/>
      <c r="Y125" s="1881"/>
      <c r="Z125" s="1881"/>
      <c r="AA125" s="1881"/>
      <c r="AB125" s="1881"/>
      <c r="AC125" s="1881"/>
      <c r="AD125" s="1881"/>
      <c r="AE125" s="1881"/>
      <c r="AF125" s="1881"/>
      <c r="AG125" s="1881"/>
      <c r="AH125" s="1881"/>
      <c r="AI125" s="1881"/>
      <c r="AJ125" s="1881"/>
      <c r="AK125" s="1881"/>
      <c r="AL125" s="1881"/>
      <c r="AM125" s="1881"/>
      <c r="AN125" s="1881"/>
      <c r="AO125" s="1881"/>
      <c r="AP125" s="1881"/>
      <c r="AQ125" s="1881"/>
      <c r="AR125" s="1881"/>
      <c r="AS125" s="1881"/>
      <c r="AT125" s="1881"/>
      <c r="AU125" s="1881"/>
      <c r="AV125" s="1881"/>
      <c r="AW125" s="1881"/>
      <c r="AX125" s="1881"/>
      <c r="AY125" s="1881"/>
      <c r="AZ125" s="1881"/>
      <c r="BA125" s="1881"/>
      <c r="BB125" s="1881"/>
      <c r="BC125" s="366"/>
      <c r="BD125" s="366"/>
      <c r="BE125" s="366"/>
      <c r="BF125" s="366"/>
      <c r="BG125" s="366"/>
      <c r="BH125" s="366"/>
      <c r="BI125" s="366"/>
      <c r="BJ125" s="366"/>
      <c r="BK125" s="366"/>
      <c r="BL125" s="366"/>
      <c r="BM125" s="366"/>
      <c r="BN125" s="1881"/>
      <c r="BO125" s="1881"/>
      <c r="BP125" s="1881"/>
    </row>
    <row r="126" spans="1:68">
      <c r="A126" s="1795"/>
      <c r="B126" s="1881"/>
      <c r="C126" s="1881"/>
      <c r="D126" s="1881"/>
      <c r="E126" s="1881"/>
      <c r="F126" s="1881"/>
      <c r="G126" s="1881"/>
      <c r="H126" s="1883"/>
      <c r="I126" s="1881"/>
      <c r="J126" s="1881"/>
      <c r="K126" s="1881"/>
      <c r="L126" s="1881"/>
      <c r="M126" s="1881"/>
      <c r="N126" s="1881"/>
      <c r="O126" s="1881"/>
      <c r="P126" s="1881"/>
      <c r="Q126" s="1881"/>
      <c r="R126" s="1881"/>
      <c r="S126" s="1881"/>
      <c r="T126" s="1881"/>
      <c r="U126" s="1881"/>
      <c r="V126" s="1881"/>
      <c r="W126" s="1881"/>
      <c r="X126" s="1881"/>
      <c r="Y126" s="1881"/>
      <c r="Z126" s="1881"/>
      <c r="AA126" s="1881"/>
      <c r="AB126" s="1881"/>
      <c r="AC126" s="1881"/>
      <c r="AD126" s="1881"/>
      <c r="AE126" s="1881"/>
      <c r="AF126" s="1881"/>
      <c r="AG126" s="1881"/>
      <c r="AH126" s="1881"/>
      <c r="AI126" s="1881"/>
      <c r="AJ126" s="1881"/>
      <c r="AK126" s="1881"/>
      <c r="AL126" s="1881"/>
      <c r="AM126" s="1881"/>
      <c r="AN126" s="1881"/>
      <c r="AO126" s="1881"/>
      <c r="AP126" s="1881"/>
      <c r="AQ126" s="1881"/>
      <c r="AR126" s="1881"/>
      <c r="AS126" s="1881"/>
      <c r="AT126" s="1881"/>
      <c r="AU126" s="1881"/>
      <c r="AV126" s="1881"/>
      <c r="AW126" s="1881"/>
      <c r="AX126" s="1881"/>
      <c r="AY126" s="1881"/>
      <c r="AZ126" s="1881"/>
      <c r="BA126" s="1881"/>
      <c r="BB126" s="1881"/>
      <c r="BC126" s="366"/>
      <c r="BD126" s="366"/>
      <c r="BE126" s="366"/>
      <c r="BF126" s="366"/>
      <c r="BG126" s="366"/>
      <c r="BH126" s="366"/>
      <c r="BI126" s="366"/>
      <c r="BJ126" s="366"/>
      <c r="BK126" s="366"/>
      <c r="BL126" s="366"/>
      <c r="BM126" s="366"/>
      <c r="BN126" s="1881"/>
      <c r="BO126" s="1881"/>
      <c r="BP126" s="1881"/>
    </row>
    <row r="127" spans="1:68">
      <c r="A127" s="1795"/>
      <c r="B127" s="1881"/>
      <c r="C127" s="1881"/>
      <c r="D127" s="1881"/>
      <c r="E127" s="1881"/>
      <c r="F127" s="1881"/>
      <c r="G127" s="1881"/>
      <c r="H127" s="1883"/>
      <c r="I127" s="1881"/>
      <c r="J127" s="1881"/>
      <c r="K127" s="1881"/>
      <c r="L127" s="1881"/>
      <c r="M127" s="1881"/>
      <c r="N127" s="1881"/>
      <c r="O127" s="1881"/>
      <c r="P127" s="1881"/>
      <c r="Q127" s="1881"/>
      <c r="R127" s="1881"/>
      <c r="S127" s="1881"/>
      <c r="T127" s="1881"/>
      <c r="U127" s="1881"/>
      <c r="V127" s="1881"/>
      <c r="W127" s="1881"/>
      <c r="X127" s="1881"/>
      <c r="Y127" s="1881"/>
      <c r="Z127" s="1881"/>
      <c r="AA127" s="1881"/>
      <c r="AB127" s="1881"/>
      <c r="AC127" s="1881"/>
      <c r="AD127" s="1881"/>
      <c r="AE127" s="1881"/>
      <c r="AF127" s="1881"/>
      <c r="AG127" s="1881"/>
      <c r="AH127" s="1881"/>
      <c r="AI127" s="1881"/>
      <c r="AJ127" s="1881"/>
      <c r="AK127" s="1881"/>
      <c r="AL127" s="1881"/>
      <c r="AM127" s="1881"/>
      <c r="AN127" s="1881"/>
      <c r="AO127" s="1881"/>
      <c r="AP127" s="1881"/>
      <c r="AQ127" s="1881"/>
      <c r="AR127" s="1881"/>
      <c r="AS127" s="1881"/>
      <c r="AT127" s="1881"/>
      <c r="AU127" s="1881"/>
      <c r="AV127" s="1881"/>
      <c r="AW127" s="1881"/>
      <c r="AX127" s="1881"/>
      <c r="AY127" s="1881"/>
      <c r="AZ127" s="1881"/>
      <c r="BA127" s="1881"/>
      <c r="BB127" s="1881"/>
      <c r="BC127" s="366"/>
      <c r="BD127" s="366"/>
      <c r="BE127" s="366"/>
      <c r="BF127" s="366"/>
      <c r="BG127" s="366"/>
      <c r="BH127" s="366"/>
      <c r="BI127" s="366"/>
      <c r="BJ127" s="366"/>
      <c r="BK127" s="366"/>
      <c r="BL127" s="366"/>
      <c r="BM127" s="366"/>
      <c r="BN127" s="1881"/>
      <c r="BO127" s="1881"/>
      <c r="BP127" s="1881"/>
    </row>
    <row r="128" spans="1:68">
      <c r="A128" s="1795"/>
      <c r="B128" s="1881"/>
      <c r="C128" s="1881"/>
      <c r="D128" s="1881"/>
      <c r="E128" s="1881"/>
      <c r="F128" s="1881"/>
      <c r="G128" s="1881"/>
      <c r="H128" s="1883"/>
      <c r="I128" s="1881"/>
      <c r="J128" s="1881"/>
      <c r="K128" s="1881"/>
      <c r="L128" s="1881"/>
      <c r="M128" s="1881"/>
      <c r="N128" s="1881"/>
      <c r="O128" s="1881"/>
      <c r="P128" s="1881"/>
      <c r="Q128" s="1881"/>
      <c r="R128" s="1881"/>
      <c r="S128" s="1881"/>
      <c r="T128" s="1881"/>
      <c r="U128" s="1881"/>
      <c r="V128" s="1881"/>
      <c r="W128" s="1881"/>
      <c r="X128" s="1881"/>
      <c r="Y128" s="1881"/>
      <c r="Z128" s="1881"/>
      <c r="AA128" s="1881"/>
      <c r="AB128" s="1881"/>
      <c r="AC128" s="1881"/>
      <c r="AD128" s="1881"/>
      <c r="AE128" s="1881"/>
      <c r="AF128" s="1881"/>
      <c r="AG128" s="1881"/>
      <c r="AH128" s="1881"/>
      <c r="AI128" s="1881"/>
      <c r="AJ128" s="1881"/>
      <c r="AK128" s="1881"/>
      <c r="AL128" s="1881"/>
      <c r="AM128" s="1881"/>
      <c r="AN128" s="1881"/>
      <c r="AO128" s="1881"/>
      <c r="AP128" s="1881"/>
      <c r="AQ128" s="1881"/>
      <c r="AR128" s="1881"/>
      <c r="AS128" s="1881"/>
      <c r="AT128" s="1881"/>
      <c r="AU128" s="1881"/>
      <c r="AV128" s="1881"/>
      <c r="AW128" s="1881"/>
      <c r="AX128" s="1881"/>
      <c r="AY128" s="1881"/>
      <c r="AZ128" s="1881"/>
      <c r="BA128" s="1881"/>
      <c r="BB128" s="1881"/>
      <c r="BC128" s="366"/>
      <c r="BD128" s="366"/>
      <c r="BE128" s="366"/>
      <c r="BF128" s="366"/>
      <c r="BG128" s="366"/>
      <c r="BH128" s="366"/>
      <c r="BI128" s="366"/>
      <c r="BJ128" s="366"/>
      <c r="BK128" s="366"/>
      <c r="BL128" s="366"/>
      <c r="BM128" s="366"/>
      <c r="BN128" s="1881"/>
      <c r="BO128" s="1881"/>
      <c r="BP128" s="1881"/>
    </row>
    <row r="129" spans="1:68">
      <c r="A129" s="1795"/>
      <c r="B129" s="1881"/>
      <c r="C129" s="1881"/>
      <c r="D129" s="1881"/>
      <c r="E129" s="1881"/>
      <c r="F129" s="1881"/>
      <c r="G129" s="1881"/>
      <c r="H129" s="1883"/>
      <c r="I129" s="1881"/>
      <c r="J129" s="1881"/>
      <c r="K129" s="1881"/>
      <c r="L129" s="1881"/>
      <c r="M129" s="1881"/>
      <c r="N129" s="1881"/>
      <c r="O129" s="1881"/>
      <c r="P129" s="1881"/>
      <c r="Q129" s="1881"/>
      <c r="R129" s="1881"/>
      <c r="S129" s="1881"/>
      <c r="T129" s="1881"/>
      <c r="U129" s="1881"/>
      <c r="V129" s="1881"/>
      <c r="W129" s="1881"/>
      <c r="X129" s="1881"/>
      <c r="Y129" s="1881"/>
      <c r="Z129" s="1881"/>
      <c r="AA129" s="1881"/>
      <c r="AB129" s="1881"/>
      <c r="AC129" s="1881"/>
      <c r="AD129" s="1881"/>
      <c r="AE129" s="1881"/>
      <c r="AF129" s="1881"/>
      <c r="AG129" s="1881"/>
      <c r="AH129" s="1881"/>
      <c r="AI129" s="1881"/>
      <c r="AJ129" s="1881"/>
      <c r="AK129" s="1881"/>
      <c r="AL129" s="1881"/>
      <c r="AM129" s="1881"/>
      <c r="AN129" s="1881"/>
      <c r="AO129" s="1881"/>
      <c r="AP129" s="1881"/>
      <c r="AQ129" s="1881"/>
      <c r="AR129" s="1881"/>
      <c r="AS129" s="1881"/>
      <c r="AT129" s="1881"/>
      <c r="AU129" s="1881"/>
      <c r="AV129" s="1881"/>
      <c r="AW129" s="1881"/>
      <c r="AX129" s="1881"/>
      <c r="AY129" s="1881"/>
      <c r="AZ129" s="1881"/>
      <c r="BA129" s="1881"/>
      <c r="BB129" s="1881"/>
      <c r="BC129" s="366"/>
      <c r="BD129" s="366"/>
      <c r="BE129" s="366"/>
      <c r="BF129" s="366"/>
      <c r="BG129" s="366"/>
      <c r="BH129" s="366"/>
      <c r="BI129" s="366"/>
      <c r="BJ129" s="366"/>
      <c r="BK129" s="366"/>
      <c r="BL129" s="366"/>
      <c r="BM129" s="366"/>
      <c r="BN129" s="1881"/>
      <c r="BO129" s="1881"/>
      <c r="BP129" s="1881"/>
    </row>
    <row r="130" spans="1:68">
      <c r="A130" s="1795"/>
      <c r="B130" s="1881"/>
      <c r="C130" s="1881"/>
      <c r="D130" s="1881"/>
      <c r="E130" s="1881"/>
      <c r="F130" s="1881"/>
      <c r="G130" s="1881"/>
      <c r="H130" s="1883"/>
      <c r="I130" s="1881"/>
      <c r="J130" s="1881"/>
      <c r="K130" s="1881"/>
      <c r="L130" s="1881"/>
      <c r="M130" s="1881"/>
      <c r="N130" s="1881"/>
      <c r="O130" s="1881"/>
      <c r="P130" s="1881"/>
      <c r="Q130" s="1881"/>
      <c r="R130" s="1881"/>
      <c r="S130" s="1881"/>
      <c r="T130" s="1881"/>
      <c r="U130" s="1881"/>
      <c r="V130" s="1881"/>
      <c r="W130" s="1881"/>
      <c r="X130" s="1881"/>
      <c r="Y130" s="1881"/>
      <c r="Z130" s="1881"/>
      <c r="AA130" s="1881"/>
      <c r="AB130" s="1881"/>
      <c r="AC130" s="1881"/>
      <c r="AD130" s="1881"/>
      <c r="AE130" s="1881"/>
      <c r="AF130" s="1881"/>
      <c r="AG130" s="1881"/>
      <c r="AH130" s="1881"/>
      <c r="AI130" s="1881"/>
      <c r="AJ130" s="1881"/>
      <c r="AK130" s="1881"/>
      <c r="AL130" s="1881"/>
      <c r="AM130" s="1881"/>
      <c r="AN130" s="1881"/>
      <c r="AO130" s="1881"/>
      <c r="AP130" s="1881"/>
      <c r="AQ130" s="1881"/>
      <c r="AR130" s="1881"/>
      <c r="AS130" s="1881"/>
      <c r="AT130" s="1881"/>
      <c r="AU130" s="1881"/>
      <c r="AV130" s="1881"/>
      <c r="AW130" s="1881"/>
      <c r="AX130" s="1881"/>
      <c r="AY130" s="1881"/>
      <c r="AZ130" s="1881"/>
      <c r="BA130" s="1881"/>
      <c r="BB130" s="1881"/>
      <c r="BC130" s="366"/>
      <c r="BD130" s="366"/>
      <c r="BE130" s="366"/>
      <c r="BF130" s="366"/>
      <c r="BG130" s="366"/>
      <c r="BH130" s="366"/>
      <c r="BI130" s="366"/>
      <c r="BJ130" s="366"/>
      <c r="BK130" s="366"/>
      <c r="BL130" s="366"/>
      <c r="BM130" s="366"/>
      <c r="BN130" s="1881"/>
      <c r="BO130" s="1881"/>
      <c r="BP130" s="1881"/>
    </row>
    <row r="131" spans="1:68">
      <c r="A131" s="1795"/>
      <c r="B131" s="1881"/>
      <c r="C131" s="1881"/>
      <c r="D131" s="1881"/>
      <c r="E131" s="1881"/>
      <c r="F131" s="1881"/>
      <c r="G131" s="1881"/>
      <c r="H131" s="1883"/>
      <c r="I131" s="1881"/>
      <c r="J131" s="1881"/>
      <c r="K131" s="1881"/>
      <c r="L131" s="1881"/>
      <c r="M131" s="1881"/>
      <c r="N131" s="1881"/>
      <c r="O131" s="1881"/>
      <c r="P131" s="1881"/>
      <c r="Q131" s="1881"/>
      <c r="R131" s="1881"/>
      <c r="S131" s="1881"/>
      <c r="T131" s="1881"/>
      <c r="U131" s="1881"/>
      <c r="V131" s="1881"/>
      <c r="W131" s="1881"/>
      <c r="X131" s="1881"/>
      <c r="Y131" s="1881"/>
      <c r="Z131" s="1881"/>
      <c r="AA131" s="1881"/>
      <c r="AB131" s="1881"/>
      <c r="AC131" s="1881"/>
      <c r="AD131" s="1881"/>
      <c r="AE131" s="1881"/>
      <c r="AF131" s="1881"/>
      <c r="AG131" s="1881"/>
      <c r="AH131" s="1881"/>
      <c r="AI131" s="1881"/>
      <c r="AJ131" s="1881"/>
      <c r="AK131" s="1881"/>
      <c r="AL131" s="1881"/>
      <c r="AM131" s="1881"/>
      <c r="AN131" s="1881"/>
      <c r="AO131" s="1881"/>
      <c r="AP131" s="1881"/>
      <c r="AQ131" s="1881"/>
      <c r="AR131" s="1881"/>
      <c r="AS131" s="1881"/>
      <c r="AT131" s="1881"/>
      <c r="AU131" s="1881"/>
      <c r="AV131" s="1881"/>
      <c r="AW131" s="1881"/>
      <c r="AX131" s="1881"/>
      <c r="AY131" s="1881"/>
      <c r="AZ131" s="1881"/>
      <c r="BA131" s="1881"/>
      <c r="BB131" s="1881"/>
      <c r="BC131" s="366"/>
      <c r="BD131" s="366"/>
      <c r="BE131" s="366"/>
      <c r="BF131" s="366"/>
      <c r="BG131" s="366"/>
      <c r="BH131" s="366"/>
      <c r="BI131" s="366"/>
      <c r="BJ131" s="366"/>
      <c r="BK131" s="366"/>
      <c r="BL131" s="366"/>
      <c r="BM131" s="366"/>
      <c r="BN131" s="1881"/>
      <c r="BO131" s="1881"/>
      <c r="BP131" s="1881"/>
    </row>
    <row r="132" spans="1:68">
      <c r="A132" s="1795"/>
      <c r="B132" s="1881"/>
      <c r="C132" s="1881"/>
      <c r="D132" s="1881"/>
      <c r="E132" s="1881"/>
      <c r="F132" s="1881"/>
      <c r="G132" s="1881"/>
      <c r="H132" s="1883"/>
      <c r="I132" s="1881"/>
      <c r="J132" s="1881"/>
      <c r="K132" s="1881"/>
      <c r="L132" s="1881"/>
      <c r="M132" s="1881"/>
      <c r="N132" s="1881"/>
      <c r="O132" s="1881"/>
      <c r="P132" s="1881"/>
      <c r="Q132" s="1881"/>
      <c r="R132" s="1881"/>
      <c r="S132" s="1881"/>
      <c r="T132" s="1881"/>
      <c r="U132" s="1881"/>
      <c r="V132" s="1881"/>
      <c r="W132" s="1881"/>
      <c r="X132" s="1881"/>
      <c r="Y132" s="1881"/>
      <c r="Z132" s="1881"/>
      <c r="AA132" s="1881"/>
      <c r="AB132" s="1881"/>
      <c r="AC132" s="1881"/>
      <c r="AD132" s="1881"/>
      <c r="AE132" s="1881"/>
      <c r="AF132" s="1881"/>
      <c r="AG132" s="1881"/>
      <c r="AH132" s="1881"/>
      <c r="AI132" s="1881"/>
      <c r="AJ132" s="1881"/>
      <c r="AK132" s="1881"/>
      <c r="AL132" s="1881"/>
      <c r="AM132" s="1881"/>
      <c r="AN132" s="1881"/>
      <c r="AO132" s="1881"/>
      <c r="AP132" s="1881"/>
      <c r="AQ132" s="1881"/>
      <c r="AR132" s="1881"/>
      <c r="AS132" s="1881"/>
      <c r="AT132" s="1881"/>
      <c r="AU132" s="1881"/>
      <c r="AV132" s="1881"/>
      <c r="AW132" s="1881"/>
      <c r="AX132" s="1881"/>
      <c r="AY132" s="1881"/>
      <c r="AZ132" s="1881"/>
      <c r="BA132" s="1881"/>
      <c r="BB132" s="1881"/>
      <c r="BC132" s="366"/>
      <c r="BD132" s="366"/>
      <c r="BE132" s="366"/>
      <c r="BF132" s="366"/>
      <c r="BG132" s="366"/>
      <c r="BH132" s="366"/>
      <c r="BI132" s="366"/>
      <c r="BJ132" s="366"/>
      <c r="BK132" s="366"/>
      <c r="BL132" s="366"/>
      <c r="BM132" s="366"/>
      <c r="BN132" s="1881"/>
      <c r="BO132" s="1881"/>
      <c r="BP132" s="1881"/>
    </row>
    <row r="133" spans="1:68">
      <c r="A133" s="1795"/>
      <c r="B133" s="1881"/>
      <c r="C133" s="1881"/>
      <c r="D133" s="1881"/>
      <c r="E133" s="1881"/>
      <c r="F133" s="1881"/>
      <c r="G133" s="1881"/>
      <c r="H133" s="1883"/>
      <c r="I133" s="1881"/>
      <c r="J133" s="1881"/>
      <c r="K133" s="1881"/>
      <c r="L133" s="1881"/>
      <c r="M133" s="1881"/>
      <c r="N133" s="1881"/>
      <c r="O133" s="1881"/>
      <c r="P133" s="1881"/>
      <c r="Q133" s="1881"/>
      <c r="R133" s="1881"/>
      <c r="S133" s="1881"/>
      <c r="T133" s="1881"/>
      <c r="U133" s="1881"/>
      <c r="V133" s="1881"/>
      <c r="W133" s="1881"/>
      <c r="X133" s="1881"/>
      <c r="Y133" s="1881"/>
      <c r="Z133" s="1881"/>
      <c r="AA133" s="1881"/>
      <c r="AB133" s="1881"/>
      <c r="AC133" s="1881"/>
      <c r="AD133" s="1881"/>
      <c r="AE133" s="1881"/>
      <c r="AF133" s="1881"/>
      <c r="AG133" s="1881"/>
      <c r="AH133" s="1881"/>
      <c r="AI133" s="1881"/>
      <c r="AJ133" s="1881"/>
      <c r="AK133" s="1881"/>
      <c r="AL133" s="1881"/>
      <c r="AM133" s="1881"/>
      <c r="AN133" s="1881"/>
      <c r="AO133" s="1881"/>
      <c r="AP133" s="1881"/>
      <c r="AQ133" s="1881"/>
      <c r="AR133" s="1881"/>
      <c r="AS133" s="1881"/>
      <c r="AT133" s="1881"/>
      <c r="AU133" s="1881"/>
      <c r="AV133" s="1881"/>
      <c r="AW133" s="1881"/>
      <c r="AX133" s="1881"/>
      <c r="AY133" s="1881"/>
      <c r="AZ133" s="1881"/>
      <c r="BA133" s="1881"/>
      <c r="BB133" s="1881"/>
      <c r="BC133" s="366"/>
      <c r="BD133" s="366"/>
      <c r="BE133" s="366"/>
      <c r="BF133" s="366"/>
      <c r="BG133" s="366"/>
      <c r="BH133" s="366"/>
      <c r="BI133" s="366"/>
      <c r="BJ133" s="366"/>
      <c r="BK133" s="366"/>
      <c r="BL133" s="366"/>
      <c r="BM133" s="366"/>
      <c r="BN133" s="1881"/>
      <c r="BO133" s="1881"/>
      <c r="BP133" s="1881"/>
    </row>
    <row r="134" spans="1:68">
      <c r="A134" s="1795"/>
      <c r="B134" s="1881"/>
      <c r="C134" s="1881"/>
      <c r="D134" s="1881"/>
      <c r="E134" s="1881"/>
      <c r="F134" s="1881"/>
      <c r="G134" s="1881"/>
      <c r="H134" s="1883"/>
      <c r="I134" s="1881"/>
      <c r="J134" s="1881"/>
      <c r="K134" s="1881"/>
      <c r="L134" s="1881"/>
      <c r="M134" s="1881"/>
      <c r="N134" s="1881"/>
      <c r="O134" s="1881"/>
      <c r="P134" s="1881"/>
      <c r="Q134" s="1881"/>
      <c r="R134" s="1881"/>
      <c r="S134" s="1881"/>
      <c r="T134" s="1881"/>
      <c r="U134" s="1881"/>
      <c r="V134" s="1881"/>
      <c r="W134" s="1881"/>
      <c r="X134" s="1881"/>
      <c r="Y134" s="1881"/>
      <c r="Z134" s="1881"/>
      <c r="AA134" s="1881"/>
      <c r="AB134" s="1881"/>
      <c r="AC134" s="1881"/>
      <c r="AD134" s="1881"/>
      <c r="AE134" s="1881"/>
      <c r="AF134" s="1881"/>
      <c r="AG134" s="1881"/>
      <c r="AH134" s="1881"/>
      <c r="AI134" s="1881"/>
      <c r="AJ134" s="1881"/>
      <c r="AK134" s="1881"/>
      <c r="AL134" s="1881"/>
      <c r="AM134" s="1881"/>
      <c r="AN134" s="1881"/>
      <c r="AO134" s="1881"/>
      <c r="AP134" s="1881"/>
      <c r="AQ134" s="1881"/>
      <c r="AR134" s="1881"/>
      <c r="AS134" s="1881"/>
      <c r="AT134" s="1881"/>
      <c r="AU134" s="1881"/>
      <c r="AV134" s="1881"/>
      <c r="AW134" s="1881"/>
      <c r="AX134" s="1881"/>
      <c r="AY134" s="1881"/>
      <c r="AZ134" s="1881"/>
      <c r="BA134" s="1881"/>
      <c r="BB134" s="1881"/>
      <c r="BC134" s="366"/>
      <c r="BD134" s="366"/>
      <c r="BE134" s="366"/>
      <c r="BF134" s="366"/>
      <c r="BG134" s="366"/>
      <c r="BH134" s="366"/>
      <c r="BI134" s="366"/>
      <c r="BJ134" s="366"/>
      <c r="BK134" s="366"/>
      <c r="BL134" s="366"/>
      <c r="BM134" s="366"/>
      <c r="BN134" s="1881"/>
      <c r="BO134" s="1881"/>
      <c r="BP134" s="1881"/>
    </row>
    <row r="135" spans="1:68">
      <c r="A135" s="1795"/>
      <c r="B135" s="1881"/>
      <c r="C135" s="1881"/>
      <c r="D135" s="1881"/>
      <c r="E135" s="1881"/>
      <c r="F135" s="1881"/>
      <c r="G135" s="1881"/>
      <c r="H135" s="1883"/>
      <c r="I135" s="1881"/>
      <c r="J135" s="1881"/>
      <c r="K135" s="1881"/>
      <c r="L135" s="1881"/>
      <c r="M135" s="1881"/>
      <c r="N135" s="1881"/>
      <c r="O135" s="1881"/>
      <c r="P135" s="1881"/>
      <c r="Q135" s="1881"/>
      <c r="R135" s="1881"/>
      <c r="S135" s="1881"/>
      <c r="T135" s="1881"/>
      <c r="U135" s="1881"/>
      <c r="V135" s="1881"/>
      <c r="W135" s="1881"/>
      <c r="X135" s="1881"/>
      <c r="Y135" s="1881"/>
      <c r="Z135" s="1881"/>
      <c r="AA135" s="1881"/>
      <c r="AB135" s="1881"/>
      <c r="AC135" s="1881"/>
      <c r="AD135" s="1881"/>
      <c r="AE135" s="1881"/>
      <c r="AF135" s="1881"/>
      <c r="AG135" s="1881"/>
      <c r="AH135" s="1881"/>
      <c r="AI135" s="1881"/>
      <c r="AJ135" s="1881"/>
      <c r="AK135" s="1881"/>
      <c r="AL135" s="1881"/>
      <c r="AM135" s="1881"/>
      <c r="AN135" s="1881"/>
      <c r="AO135" s="1881"/>
      <c r="AP135" s="1881"/>
      <c r="AQ135" s="1881"/>
      <c r="AR135" s="1881"/>
      <c r="AS135" s="1881"/>
      <c r="AT135" s="1881"/>
      <c r="AU135" s="1881"/>
      <c r="AV135" s="1881"/>
      <c r="AW135" s="1881"/>
      <c r="AX135" s="1881"/>
      <c r="AY135" s="1881"/>
      <c r="AZ135" s="1881"/>
      <c r="BA135" s="1881"/>
      <c r="BB135" s="1881"/>
      <c r="BC135" s="366"/>
      <c r="BD135" s="366"/>
      <c r="BE135" s="366"/>
      <c r="BF135" s="366"/>
      <c r="BG135" s="366"/>
      <c r="BH135" s="366"/>
      <c r="BI135" s="366"/>
      <c r="BJ135" s="366"/>
      <c r="BK135" s="366"/>
      <c r="BL135" s="366"/>
      <c r="BM135" s="366"/>
      <c r="BN135" s="1881"/>
      <c r="BO135" s="1881"/>
      <c r="BP135" s="1881"/>
    </row>
    <row r="136" spans="1:68">
      <c r="A136" s="1795"/>
      <c r="B136" s="1881"/>
      <c r="C136" s="1881"/>
      <c r="D136" s="1881"/>
      <c r="E136" s="1881"/>
      <c r="F136" s="1881"/>
      <c r="G136" s="1881"/>
      <c r="H136" s="1883"/>
      <c r="I136" s="1881"/>
      <c r="J136" s="1881"/>
      <c r="K136" s="1881"/>
      <c r="L136" s="1881"/>
      <c r="M136" s="1881"/>
      <c r="N136" s="1881"/>
      <c r="O136" s="1881"/>
      <c r="P136" s="1881"/>
      <c r="Q136" s="1881"/>
      <c r="R136" s="1881"/>
      <c r="S136" s="1881"/>
      <c r="T136" s="1881"/>
      <c r="U136" s="1881"/>
      <c r="V136" s="1881"/>
      <c r="W136" s="1881"/>
      <c r="X136" s="1881"/>
      <c r="Y136" s="1881"/>
      <c r="Z136" s="1881"/>
      <c r="AA136" s="1881"/>
      <c r="AB136" s="1881"/>
      <c r="AC136" s="1881"/>
      <c r="AD136" s="1881"/>
      <c r="AE136" s="1881"/>
      <c r="AF136" s="1881"/>
      <c r="AG136" s="1881"/>
      <c r="AH136" s="1881"/>
      <c r="AI136" s="1881"/>
      <c r="AJ136" s="1881"/>
      <c r="AK136" s="1881"/>
      <c r="AL136" s="1881"/>
      <c r="AM136" s="1881"/>
      <c r="AN136" s="1881"/>
      <c r="AO136" s="1881"/>
      <c r="AP136" s="1881"/>
      <c r="AQ136" s="1881"/>
      <c r="AR136" s="1881"/>
      <c r="AS136" s="1881"/>
      <c r="AT136" s="1881"/>
      <c r="AU136" s="1881"/>
      <c r="AV136" s="1881"/>
      <c r="AW136" s="1881"/>
      <c r="AX136" s="1881"/>
      <c r="AY136" s="1881"/>
      <c r="AZ136" s="1881"/>
      <c r="BA136" s="1881"/>
      <c r="BB136" s="1881"/>
      <c r="BC136" s="366"/>
      <c r="BD136" s="366"/>
      <c r="BE136" s="366"/>
      <c r="BF136" s="366"/>
      <c r="BG136" s="366"/>
      <c r="BH136" s="366"/>
      <c r="BI136" s="366"/>
      <c r="BJ136" s="366"/>
      <c r="BK136" s="366"/>
      <c r="BL136" s="366"/>
      <c r="BM136" s="366"/>
      <c r="BN136" s="1881"/>
      <c r="BO136" s="1881"/>
      <c r="BP136" s="1881"/>
    </row>
    <row r="137" spans="1:68">
      <c r="A137" s="1795"/>
      <c r="B137" s="1881"/>
      <c r="C137" s="1881"/>
      <c r="D137" s="1881"/>
      <c r="E137" s="1881"/>
      <c r="F137" s="1881"/>
      <c r="G137" s="1881"/>
      <c r="H137" s="1883"/>
      <c r="I137" s="1881"/>
      <c r="J137" s="1881"/>
      <c r="K137" s="1881"/>
      <c r="L137" s="1881"/>
      <c r="M137" s="1881"/>
      <c r="N137" s="1881"/>
      <c r="O137" s="1881"/>
      <c r="P137" s="1881"/>
      <c r="Q137" s="1881"/>
      <c r="R137" s="1881"/>
      <c r="S137" s="1881"/>
      <c r="T137" s="1881"/>
      <c r="U137" s="1881"/>
      <c r="V137" s="1881"/>
      <c r="W137" s="1881"/>
      <c r="X137" s="1881"/>
      <c r="Y137" s="1881"/>
      <c r="Z137" s="1881"/>
      <c r="AA137" s="1881"/>
      <c r="AB137" s="1881"/>
      <c r="AC137" s="1881"/>
      <c r="AD137" s="1881"/>
      <c r="AE137" s="1881"/>
      <c r="AF137" s="1881"/>
      <c r="AG137" s="1881"/>
      <c r="AH137" s="1881"/>
      <c r="AI137" s="1881"/>
      <c r="AJ137" s="1881"/>
      <c r="AK137" s="1881"/>
      <c r="AL137" s="1881"/>
      <c r="AM137" s="1881"/>
      <c r="AN137" s="1881"/>
      <c r="AO137" s="1881"/>
      <c r="AP137" s="1881"/>
      <c r="AQ137" s="1881"/>
      <c r="AR137" s="1881"/>
      <c r="AS137" s="1881"/>
      <c r="AT137" s="1881"/>
      <c r="AU137" s="1881"/>
      <c r="AV137" s="1881"/>
      <c r="AW137" s="1881"/>
      <c r="AX137" s="1881"/>
      <c r="AY137" s="1881"/>
      <c r="AZ137" s="1881"/>
      <c r="BA137" s="1881"/>
      <c r="BB137" s="1881"/>
      <c r="BC137" s="366"/>
      <c r="BD137" s="366"/>
      <c r="BE137" s="366"/>
      <c r="BF137" s="366"/>
      <c r="BG137" s="366"/>
      <c r="BH137" s="366"/>
      <c r="BI137" s="366"/>
      <c r="BJ137" s="366"/>
      <c r="BK137" s="366"/>
      <c r="BL137" s="366"/>
      <c r="BM137" s="366"/>
      <c r="BN137" s="1881"/>
      <c r="BO137" s="1881"/>
      <c r="BP137" s="1881"/>
    </row>
    <row r="138" spans="1:68">
      <c r="A138" s="1795"/>
      <c r="B138" s="1881"/>
      <c r="C138" s="1881"/>
      <c r="D138" s="1881"/>
      <c r="E138" s="1881"/>
      <c r="F138" s="1881"/>
      <c r="G138" s="1881"/>
      <c r="H138" s="1883"/>
      <c r="I138" s="1881"/>
      <c r="J138" s="1881"/>
      <c r="K138" s="1881"/>
      <c r="L138" s="1881"/>
      <c r="M138" s="1881"/>
      <c r="N138" s="1881"/>
      <c r="O138" s="1881"/>
      <c r="P138" s="1881"/>
      <c r="Q138" s="1881"/>
      <c r="R138" s="1881"/>
      <c r="S138" s="1881"/>
      <c r="T138" s="1881"/>
      <c r="U138" s="1881"/>
      <c r="V138" s="1881"/>
      <c r="W138" s="1881"/>
      <c r="X138" s="1881"/>
      <c r="Y138" s="1881"/>
      <c r="Z138" s="1881"/>
      <c r="AA138" s="1881"/>
      <c r="AB138" s="1881"/>
      <c r="AC138" s="1881"/>
      <c r="AD138" s="1881"/>
      <c r="AE138" s="1881"/>
      <c r="AF138" s="1881"/>
      <c r="AG138" s="1881"/>
      <c r="AH138" s="1881"/>
      <c r="AI138" s="1881"/>
      <c r="AJ138" s="1881"/>
      <c r="AK138" s="1881"/>
      <c r="AL138" s="1881"/>
      <c r="AM138" s="1881"/>
      <c r="AN138" s="1881"/>
      <c r="AO138" s="1881"/>
      <c r="AP138" s="1881"/>
      <c r="AQ138" s="1881"/>
      <c r="AR138" s="1881"/>
      <c r="AS138" s="1881"/>
      <c r="AT138" s="1881"/>
      <c r="AU138" s="1881"/>
      <c r="AV138" s="1881"/>
      <c r="AW138" s="1881"/>
      <c r="AX138" s="1881"/>
      <c r="AY138" s="1881"/>
      <c r="AZ138" s="1881"/>
      <c r="BA138" s="1881"/>
      <c r="BB138" s="1881"/>
      <c r="BC138" s="366"/>
      <c r="BD138" s="366"/>
      <c r="BE138" s="366"/>
      <c r="BF138" s="366"/>
      <c r="BG138" s="366"/>
      <c r="BH138" s="366"/>
      <c r="BI138" s="366"/>
      <c r="BJ138" s="366"/>
      <c r="BK138" s="366"/>
      <c r="BL138" s="366"/>
      <c r="BM138" s="366"/>
      <c r="BN138" s="1881"/>
      <c r="BO138" s="1881"/>
      <c r="BP138" s="1881"/>
    </row>
    <row r="139" spans="1:68">
      <c r="A139" s="1795"/>
      <c r="B139" s="1881"/>
      <c r="C139" s="1881"/>
      <c r="D139" s="1881"/>
      <c r="E139" s="1881"/>
      <c r="F139" s="1881"/>
      <c r="G139" s="1881"/>
      <c r="H139" s="1883"/>
      <c r="I139" s="1881"/>
      <c r="J139" s="1881"/>
      <c r="K139" s="1881"/>
      <c r="L139" s="1881"/>
      <c r="M139" s="1881"/>
      <c r="N139" s="1881"/>
      <c r="O139" s="1881"/>
      <c r="P139" s="1881"/>
      <c r="Q139" s="1881"/>
      <c r="R139" s="1881"/>
      <c r="S139" s="1881"/>
      <c r="T139" s="1881"/>
      <c r="U139" s="1881"/>
      <c r="V139" s="1881"/>
      <c r="W139" s="1881"/>
      <c r="X139" s="1881"/>
      <c r="Y139" s="1881"/>
      <c r="Z139" s="1881"/>
      <c r="AA139" s="1881"/>
      <c r="AB139" s="1881"/>
      <c r="AC139" s="1881"/>
      <c r="AD139" s="1881"/>
      <c r="AE139" s="1881"/>
      <c r="AF139" s="1881"/>
      <c r="AG139" s="1881"/>
      <c r="AH139" s="1881"/>
      <c r="AI139" s="1881"/>
      <c r="AJ139" s="1881"/>
      <c r="AK139" s="1881"/>
      <c r="AL139" s="1881"/>
      <c r="AM139" s="1881"/>
      <c r="AN139" s="1881"/>
      <c r="AO139" s="1881"/>
      <c r="AP139" s="1881"/>
      <c r="AQ139" s="1881"/>
      <c r="AR139" s="1881"/>
      <c r="AS139" s="1881"/>
      <c r="AT139" s="1881"/>
      <c r="AU139" s="1881"/>
      <c r="AV139" s="1881"/>
      <c r="AW139" s="1881"/>
      <c r="AX139" s="1881"/>
      <c r="AY139" s="1881"/>
      <c r="AZ139" s="1881"/>
      <c r="BA139" s="1881"/>
      <c r="BB139" s="1881"/>
      <c r="BC139" s="366"/>
      <c r="BD139" s="366"/>
      <c r="BE139" s="366"/>
      <c r="BF139" s="366"/>
      <c r="BG139" s="366"/>
      <c r="BH139" s="366"/>
      <c r="BI139" s="366"/>
      <c r="BJ139" s="366"/>
      <c r="BK139" s="366"/>
      <c r="BL139" s="366"/>
      <c r="BM139" s="366"/>
      <c r="BN139" s="1881"/>
      <c r="BO139" s="1881"/>
      <c r="BP139" s="1881"/>
    </row>
    <row r="140" spans="1:68">
      <c r="A140" s="1795"/>
      <c r="B140" s="1881"/>
      <c r="C140" s="1881"/>
      <c r="D140" s="1881"/>
      <c r="E140" s="1881"/>
      <c r="F140" s="1881"/>
      <c r="G140" s="1881"/>
      <c r="H140" s="1883"/>
      <c r="I140" s="1881"/>
      <c r="J140" s="1881"/>
      <c r="K140" s="1881"/>
      <c r="L140" s="1881"/>
      <c r="M140" s="1881"/>
      <c r="N140" s="1881"/>
      <c r="O140" s="1881"/>
      <c r="P140" s="1881"/>
      <c r="Q140" s="1881"/>
      <c r="R140" s="1881"/>
      <c r="S140" s="1881"/>
      <c r="T140" s="1881"/>
      <c r="U140" s="1881"/>
      <c r="V140" s="1881"/>
      <c r="W140" s="1881"/>
      <c r="X140" s="1881"/>
      <c r="Y140" s="1881"/>
      <c r="Z140" s="1881"/>
      <c r="AA140" s="1881"/>
      <c r="AB140" s="1881"/>
      <c r="AC140" s="1881"/>
      <c r="AD140" s="1881"/>
      <c r="AE140" s="1881"/>
      <c r="AF140" s="1881"/>
      <c r="AG140" s="1881"/>
      <c r="AH140" s="1881"/>
      <c r="AI140" s="1881"/>
      <c r="AJ140" s="1881"/>
      <c r="AK140" s="1881"/>
      <c r="AL140" s="1881"/>
      <c r="AM140" s="1881"/>
      <c r="AN140" s="1881"/>
      <c r="AO140" s="1881"/>
      <c r="AP140" s="1881"/>
      <c r="AQ140" s="1881"/>
      <c r="AR140" s="1881"/>
      <c r="AS140" s="1881"/>
      <c r="AT140" s="1881"/>
      <c r="AU140" s="1881"/>
      <c r="AV140" s="1881"/>
      <c r="AW140" s="1881"/>
      <c r="AX140" s="1881"/>
      <c r="AY140" s="1881"/>
      <c r="AZ140" s="1881"/>
      <c r="BA140" s="1881"/>
      <c r="BB140" s="1881"/>
      <c r="BC140" s="366"/>
      <c r="BD140" s="366"/>
      <c r="BE140" s="366"/>
      <c r="BF140" s="366"/>
      <c r="BG140" s="366"/>
      <c r="BH140" s="366"/>
      <c r="BI140" s="366"/>
      <c r="BJ140" s="366"/>
      <c r="BK140" s="366"/>
      <c r="BL140" s="366"/>
      <c r="BM140" s="366"/>
      <c r="BN140" s="1881"/>
      <c r="BO140" s="1881"/>
      <c r="BP140" s="1881"/>
    </row>
    <row r="141" spans="1:68">
      <c r="A141" s="1795"/>
      <c r="B141" s="1881"/>
      <c r="C141" s="1881"/>
      <c r="D141" s="1881"/>
      <c r="E141" s="1881"/>
      <c r="F141" s="1881"/>
      <c r="G141" s="1881"/>
      <c r="H141" s="1883"/>
      <c r="I141" s="1881"/>
      <c r="J141" s="1881"/>
      <c r="K141" s="1881"/>
      <c r="L141" s="1881"/>
      <c r="M141" s="1881"/>
      <c r="N141" s="1881"/>
      <c r="O141" s="1881"/>
      <c r="P141" s="1881"/>
      <c r="Q141" s="1881"/>
      <c r="R141" s="1881"/>
      <c r="S141" s="1881"/>
      <c r="T141" s="1881"/>
      <c r="U141" s="1881"/>
      <c r="V141" s="1881"/>
      <c r="W141" s="1881"/>
      <c r="X141" s="1881"/>
      <c r="Y141" s="1881"/>
      <c r="Z141" s="1881"/>
      <c r="AA141" s="1881"/>
      <c r="AB141" s="1881"/>
      <c r="AC141" s="1881"/>
      <c r="AD141" s="1881"/>
      <c r="AE141" s="1881"/>
      <c r="AF141" s="1881"/>
      <c r="AG141" s="1881"/>
      <c r="AH141" s="1881"/>
      <c r="AI141" s="1881"/>
      <c r="AJ141" s="1881"/>
      <c r="AK141" s="1881"/>
      <c r="AL141" s="1881"/>
      <c r="AM141" s="1881"/>
      <c r="AN141" s="1881"/>
      <c r="AO141" s="1881"/>
      <c r="AP141" s="1881"/>
      <c r="AQ141" s="1881"/>
      <c r="AR141" s="1881"/>
      <c r="AS141" s="1881"/>
      <c r="AT141" s="1881"/>
      <c r="AU141" s="1881"/>
      <c r="AV141" s="1881"/>
      <c r="AW141" s="1881"/>
      <c r="AX141" s="1881"/>
      <c r="AY141" s="1881"/>
      <c r="AZ141" s="1881"/>
      <c r="BA141" s="1881"/>
      <c r="BB141" s="1881"/>
      <c r="BC141" s="366"/>
      <c r="BD141" s="366"/>
      <c r="BE141" s="366"/>
      <c r="BF141" s="366"/>
      <c r="BG141" s="366"/>
      <c r="BH141" s="366"/>
      <c r="BI141" s="366"/>
      <c r="BJ141" s="366"/>
      <c r="BK141" s="366"/>
      <c r="BL141" s="366"/>
      <c r="BM141" s="366"/>
      <c r="BN141" s="1881"/>
      <c r="BO141" s="1881"/>
      <c r="BP141" s="1881"/>
    </row>
    <row r="142" spans="1:68">
      <c r="A142" s="1795"/>
      <c r="B142" s="1881"/>
      <c r="C142" s="1881"/>
      <c r="D142" s="1881"/>
      <c r="E142" s="1881"/>
      <c r="F142" s="1881"/>
      <c r="G142" s="1881"/>
      <c r="H142" s="1883"/>
      <c r="I142" s="1881"/>
      <c r="J142" s="1881"/>
      <c r="K142" s="1881"/>
      <c r="L142" s="1881"/>
      <c r="M142" s="1881"/>
      <c r="N142" s="1881"/>
      <c r="O142" s="1881"/>
      <c r="P142" s="1881"/>
      <c r="Q142" s="1881"/>
      <c r="R142" s="1881"/>
      <c r="S142" s="1881"/>
      <c r="T142" s="1881"/>
      <c r="U142" s="1881"/>
      <c r="V142" s="1881"/>
      <c r="W142" s="1881"/>
      <c r="X142" s="1881"/>
      <c r="Y142" s="1881"/>
      <c r="Z142" s="1881"/>
      <c r="AA142" s="1881"/>
      <c r="AB142" s="1881"/>
      <c r="AC142" s="1881"/>
      <c r="AD142" s="1881"/>
      <c r="AE142" s="1881"/>
      <c r="AF142" s="1881"/>
      <c r="AG142" s="1881"/>
      <c r="AH142" s="1881"/>
      <c r="AI142" s="1881"/>
      <c r="AJ142" s="1881"/>
      <c r="AK142" s="1881"/>
      <c r="AL142" s="1881"/>
      <c r="AM142" s="1881"/>
      <c r="AN142" s="1881"/>
      <c r="AO142" s="1881"/>
      <c r="AP142" s="1881"/>
      <c r="AQ142" s="1881"/>
      <c r="AR142" s="1881"/>
      <c r="AS142" s="1881"/>
      <c r="AT142" s="1881"/>
      <c r="AU142" s="1881"/>
      <c r="AV142" s="1881"/>
      <c r="AW142" s="1881"/>
      <c r="AX142" s="1881"/>
      <c r="AY142" s="1881"/>
      <c r="AZ142" s="1881"/>
      <c r="BA142" s="1881"/>
      <c r="BB142" s="1881"/>
      <c r="BC142" s="366"/>
      <c r="BD142" s="366"/>
      <c r="BE142" s="366"/>
      <c r="BF142" s="366"/>
      <c r="BG142" s="366"/>
      <c r="BH142" s="366"/>
      <c r="BI142" s="366"/>
      <c r="BJ142" s="366"/>
      <c r="BK142" s="366"/>
      <c r="BL142" s="366"/>
      <c r="BM142" s="366"/>
      <c r="BN142" s="1881"/>
      <c r="BO142" s="1881"/>
      <c r="BP142" s="1881"/>
    </row>
    <row r="143" spans="1:68">
      <c r="A143" s="1795"/>
      <c r="B143" s="1881"/>
      <c r="C143" s="1881"/>
      <c r="D143" s="1881"/>
      <c r="E143" s="1881"/>
      <c r="F143" s="1881"/>
      <c r="G143" s="1881"/>
      <c r="H143" s="1883"/>
      <c r="I143" s="1881"/>
      <c r="J143" s="1881"/>
      <c r="K143" s="1881"/>
      <c r="L143" s="1881"/>
      <c r="M143" s="1881"/>
      <c r="N143" s="1881"/>
      <c r="O143" s="1881"/>
      <c r="P143" s="1881"/>
      <c r="Q143" s="1881"/>
      <c r="R143" s="1881"/>
      <c r="S143" s="1881"/>
      <c r="T143" s="1881"/>
      <c r="U143" s="1881"/>
      <c r="V143" s="1881"/>
      <c r="W143" s="1881"/>
      <c r="X143" s="1881"/>
      <c r="Y143" s="1881"/>
      <c r="Z143" s="1881"/>
      <c r="AA143" s="1881"/>
      <c r="AB143" s="1881"/>
      <c r="AC143" s="1881"/>
      <c r="AD143" s="1881"/>
      <c r="AE143" s="1881"/>
      <c r="AF143" s="1881"/>
      <c r="AG143" s="1881"/>
      <c r="AH143" s="1881"/>
      <c r="AI143" s="1881"/>
      <c r="AJ143" s="1881"/>
      <c r="AK143" s="1881"/>
      <c r="AL143" s="1881"/>
      <c r="AM143" s="1881"/>
      <c r="AN143" s="1881"/>
      <c r="AO143" s="1881"/>
      <c r="AP143" s="1881"/>
      <c r="AQ143" s="1881"/>
      <c r="AR143" s="1881"/>
      <c r="AS143" s="1881"/>
      <c r="AT143" s="1881"/>
      <c r="AU143" s="1881"/>
      <c r="AV143" s="1881"/>
      <c r="AW143" s="1881"/>
      <c r="AX143" s="1881"/>
      <c r="AY143" s="1881"/>
      <c r="AZ143" s="1881"/>
      <c r="BA143" s="1881"/>
      <c r="BB143" s="1881"/>
      <c r="BC143" s="366"/>
      <c r="BD143" s="366"/>
      <c r="BE143" s="366"/>
      <c r="BF143" s="366"/>
      <c r="BG143" s="366"/>
      <c r="BH143" s="366"/>
      <c r="BI143" s="366"/>
      <c r="BJ143" s="366"/>
      <c r="BK143" s="366"/>
      <c r="BL143" s="366"/>
      <c r="BM143" s="366"/>
      <c r="BN143" s="1881"/>
      <c r="BO143" s="1881"/>
      <c r="BP143" s="1881"/>
    </row>
    <row r="144" spans="1:68">
      <c r="A144" s="1795"/>
      <c r="B144" s="1881"/>
      <c r="C144" s="1881"/>
      <c r="D144" s="1881"/>
      <c r="E144" s="1881"/>
      <c r="F144" s="1881"/>
      <c r="G144" s="1881"/>
      <c r="H144" s="1883"/>
      <c r="I144" s="1881"/>
      <c r="J144" s="1881"/>
      <c r="K144" s="1881"/>
      <c r="L144" s="1881"/>
      <c r="M144" s="1881"/>
      <c r="N144" s="1881"/>
      <c r="O144" s="1881"/>
      <c r="P144" s="1881"/>
      <c r="Q144" s="1881"/>
      <c r="R144" s="1881"/>
      <c r="S144" s="1881"/>
      <c r="T144" s="1881"/>
      <c r="U144" s="1881"/>
      <c r="V144" s="1881"/>
      <c r="W144" s="1881"/>
      <c r="X144" s="1881"/>
      <c r="Y144" s="1881"/>
      <c r="Z144" s="1881"/>
      <c r="AA144" s="1881"/>
      <c r="AB144" s="1881"/>
      <c r="AC144" s="1881"/>
      <c r="AD144" s="1881"/>
      <c r="AE144" s="1881"/>
      <c r="AF144" s="1881"/>
      <c r="AG144" s="1881"/>
      <c r="AH144" s="1881"/>
      <c r="AI144" s="1881"/>
      <c r="AJ144" s="1881"/>
      <c r="AK144" s="1881"/>
      <c r="AL144" s="1881"/>
      <c r="AM144" s="1881"/>
      <c r="AN144" s="1881"/>
      <c r="AO144" s="1881"/>
      <c r="AP144" s="1881"/>
      <c r="AQ144" s="1881"/>
      <c r="AR144" s="1881"/>
      <c r="AS144" s="1881"/>
      <c r="AT144" s="1881"/>
      <c r="AU144" s="1881"/>
      <c r="AV144" s="1881"/>
      <c r="AW144" s="1881"/>
      <c r="AX144" s="1881"/>
      <c r="AY144" s="1881"/>
      <c r="AZ144" s="1881"/>
      <c r="BA144" s="1881"/>
      <c r="BB144" s="1881"/>
      <c r="BC144" s="366"/>
      <c r="BD144" s="366"/>
      <c r="BE144" s="366"/>
      <c r="BF144" s="366"/>
      <c r="BG144" s="366"/>
      <c r="BH144" s="366"/>
      <c r="BI144" s="366"/>
      <c r="BJ144" s="366"/>
      <c r="BK144" s="366"/>
      <c r="BL144" s="366"/>
      <c r="BM144" s="366"/>
      <c r="BN144" s="1881"/>
      <c r="BO144" s="1881"/>
      <c r="BP144" s="1881"/>
    </row>
    <row r="145" spans="1:68">
      <c r="A145" s="1795"/>
      <c r="B145" s="1881"/>
      <c r="C145" s="1881"/>
      <c r="D145" s="1881"/>
      <c r="E145" s="1881"/>
      <c r="F145" s="1881"/>
      <c r="G145" s="1881"/>
      <c r="H145" s="1883"/>
      <c r="I145" s="1881"/>
      <c r="J145" s="1881"/>
      <c r="K145" s="1881"/>
      <c r="L145" s="1881"/>
      <c r="M145" s="1881"/>
      <c r="N145" s="1881"/>
      <c r="O145" s="1881"/>
      <c r="P145" s="1881"/>
      <c r="Q145" s="1881"/>
      <c r="R145" s="1881"/>
      <c r="S145" s="1881"/>
      <c r="T145" s="1881"/>
      <c r="U145" s="1881"/>
      <c r="V145" s="1881"/>
      <c r="W145" s="1881"/>
      <c r="X145" s="1881"/>
      <c r="Y145" s="1881"/>
      <c r="Z145" s="1881"/>
      <c r="AA145" s="1881"/>
      <c r="AB145" s="1881"/>
      <c r="AC145" s="1881"/>
      <c r="AD145" s="1881"/>
      <c r="AE145" s="1881"/>
      <c r="AF145" s="1881"/>
      <c r="AG145" s="1881"/>
      <c r="AH145" s="1881"/>
      <c r="AI145" s="1881"/>
      <c r="AJ145" s="1881"/>
      <c r="AK145" s="1881"/>
      <c r="AL145" s="1881"/>
      <c r="AM145" s="1881"/>
      <c r="AN145" s="1881"/>
      <c r="AO145" s="1881"/>
      <c r="AP145" s="1881"/>
      <c r="AQ145" s="1881"/>
      <c r="AR145" s="1881"/>
      <c r="AS145" s="1881"/>
      <c r="AT145" s="1881"/>
      <c r="AU145" s="1881"/>
      <c r="AV145" s="1881"/>
      <c r="AW145" s="1881"/>
      <c r="AX145" s="1881"/>
      <c r="AY145" s="1881"/>
      <c r="AZ145" s="1881"/>
      <c r="BA145" s="1881"/>
      <c r="BB145" s="1881"/>
      <c r="BC145" s="366"/>
      <c r="BD145" s="366"/>
      <c r="BE145" s="366"/>
      <c r="BF145" s="366"/>
      <c r="BG145" s="366"/>
      <c r="BH145" s="366"/>
      <c r="BI145" s="366"/>
      <c r="BJ145" s="366"/>
      <c r="BK145" s="366"/>
      <c r="BL145" s="366"/>
      <c r="BM145" s="366"/>
      <c r="BN145" s="1881"/>
      <c r="BO145" s="1881"/>
      <c r="BP145" s="1881"/>
    </row>
    <row r="146" spans="1:68">
      <c r="A146" s="1795"/>
      <c r="B146" s="1881"/>
      <c r="C146" s="1881"/>
      <c r="D146" s="1881"/>
      <c r="E146" s="1881"/>
      <c r="F146" s="1881"/>
      <c r="G146" s="1881"/>
      <c r="H146" s="1883"/>
      <c r="I146" s="1881"/>
      <c r="J146" s="1881"/>
      <c r="K146" s="1881"/>
      <c r="L146" s="1881"/>
      <c r="M146" s="1881"/>
      <c r="N146" s="1881"/>
      <c r="O146" s="1881"/>
      <c r="P146" s="1881"/>
      <c r="Q146" s="1881"/>
      <c r="R146" s="1881"/>
      <c r="S146" s="1881"/>
      <c r="T146" s="1881"/>
      <c r="U146" s="1881"/>
      <c r="V146" s="1881"/>
      <c r="W146" s="1881"/>
      <c r="X146" s="1881"/>
      <c r="Y146" s="1881"/>
      <c r="Z146" s="1881"/>
      <c r="AA146" s="1881"/>
      <c r="AB146" s="1881"/>
      <c r="AC146" s="1881"/>
      <c r="AD146" s="1881"/>
      <c r="AE146" s="1881"/>
      <c r="AF146" s="1881"/>
      <c r="AG146" s="1881"/>
      <c r="AH146" s="1881"/>
      <c r="AI146" s="1881"/>
      <c r="AJ146" s="1881"/>
      <c r="AK146" s="1881"/>
      <c r="AL146" s="1881"/>
      <c r="AM146" s="1881"/>
      <c r="AN146" s="1881"/>
      <c r="AO146" s="1881"/>
      <c r="AP146" s="1881"/>
      <c r="AQ146" s="1881"/>
      <c r="AR146" s="1881"/>
      <c r="AS146" s="1881"/>
      <c r="AT146" s="1881"/>
      <c r="AU146" s="1881"/>
      <c r="AV146" s="1881"/>
      <c r="AW146" s="1881"/>
      <c r="AX146" s="1881"/>
      <c r="AY146" s="1881"/>
      <c r="AZ146" s="1881"/>
      <c r="BA146" s="1881"/>
      <c r="BB146" s="1881"/>
      <c r="BC146" s="366"/>
      <c r="BD146" s="366"/>
      <c r="BE146" s="366"/>
      <c r="BF146" s="366"/>
      <c r="BG146" s="366"/>
      <c r="BH146" s="366"/>
      <c r="BI146" s="366"/>
      <c r="BJ146" s="366"/>
      <c r="BK146" s="366"/>
      <c r="BL146" s="366"/>
      <c r="BM146" s="366"/>
      <c r="BN146" s="1881"/>
      <c r="BO146" s="1881"/>
      <c r="BP146" s="1881"/>
    </row>
    <row r="147" spans="1:68">
      <c r="A147" s="1795"/>
      <c r="B147" s="1881"/>
      <c r="C147" s="1881"/>
      <c r="D147" s="1881"/>
      <c r="E147" s="1881"/>
      <c r="F147" s="1881"/>
      <c r="G147" s="1881"/>
      <c r="H147" s="1883"/>
      <c r="I147" s="1881"/>
      <c r="J147" s="1881"/>
      <c r="K147" s="1881"/>
      <c r="L147" s="1881"/>
      <c r="M147" s="1881"/>
      <c r="N147" s="1881"/>
      <c r="O147" s="1881"/>
      <c r="P147" s="1881"/>
      <c r="Q147" s="1881"/>
      <c r="R147" s="1881"/>
      <c r="S147" s="1881"/>
      <c r="T147" s="1881"/>
      <c r="U147" s="1881"/>
      <c r="V147" s="1881"/>
      <c r="W147" s="1881"/>
      <c r="X147" s="1881"/>
      <c r="Y147" s="1881"/>
      <c r="Z147" s="1881"/>
      <c r="AA147" s="1881"/>
      <c r="AB147" s="1881"/>
      <c r="AC147" s="1881"/>
      <c r="AD147" s="1881"/>
      <c r="AE147" s="1881"/>
      <c r="AF147" s="1881"/>
      <c r="AG147" s="1881"/>
      <c r="AH147" s="1881"/>
      <c r="AI147" s="1881"/>
      <c r="AJ147" s="1881"/>
      <c r="AK147" s="1881"/>
      <c r="AL147" s="1881"/>
      <c r="AM147" s="1881"/>
      <c r="AN147" s="1881"/>
      <c r="AO147" s="1881"/>
      <c r="AP147" s="1881"/>
      <c r="AQ147" s="1881"/>
      <c r="AR147" s="1881"/>
      <c r="AS147" s="1881"/>
      <c r="AT147" s="1881"/>
      <c r="AU147" s="1881"/>
      <c r="AV147" s="1881"/>
      <c r="AW147" s="1881"/>
      <c r="AX147" s="1881"/>
      <c r="AY147" s="1881"/>
      <c r="AZ147" s="1881"/>
      <c r="BA147" s="1881"/>
      <c r="BB147" s="1881"/>
      <c r="BC147" s="366"/>
      <c r="BD147" s="366"/>
      <c r="BE147" s="366"/>
      <c r="BF147" s="366"/>
      <c r="BG147" s="366"/>
      <c r="BH147" s="366"/>
      <c r="BI147" s="366"/>
      <c r="BJ147" s="366"/>
      <c r="BK147" s="366"/>
      <c r="BL147" s="366"/>
      <c r="BM147" s="366"/>
      <c r="BN147" s="1881"/>
      <c r="BO147" s="1881"/>
      <c r="BP147" s="1881"/>
    </row>
    <row r="148" spans="1:68">
      <c r="A148" s="1795"/>
      <c r="B148" s="1881"/>
      <c r="C148" s="1881"/>
      <c r="D148" s="1881"/>
      <c r="E148" s="1881"/>
      <c r="F148" s="1881"/>
      <c r="G148" s="1881"/>
      <c r="H148" s="1883"/>
      <c r="I148" s="1881"/>
      <c r="J148" s="1881"/>
      <c r="K148" s="1881"/>
      <c r="L148" s="1881"/>
      <c r="M148" s="1881"/>
      <c r="N148" s="1881"/>
      <c r="O148" s="1881"/>
      <c r="P148" s="1881"/>
      <c r="Q148" s="1881"/>
      <c r="R148" s="1881"/>
      <c r="S148" s="1881"/>
      <c r="T148" s="1881"/>
      <c r="U148" s="1881"/>
      <c r="V148" s="1881"/>
      <c r="W148" s="1881"/>
      <c r="X148" s="1881"/>
      <c r="Y148" s="1881"/>
      <c r="Z148" s="1881"/>
      <c r="AA148" s="1881"/>
      <c r="AB148" s="1881"/>
      <c r="AC148" s="1881"/>
      <c r="AD148" s="1881"/>
      <c r="AE148" s="1881"/>
      <c r="AF148" s="1881"/>
      <c r="AG148" s="1881"/>
      <c r="AH148" s="1881"/>
      <c r="AI148" s="1881"/>
      <c r="AJ148" s="1881"/>
      <c r="AK148" s="1881"/>
      <c r="AL148" s="1881"/>
      <c r="AM148" s="1881"/>
      <c r="AN148" s="1881"/>
      <c r="AO148" s="1881"/>
      <c r="AP148" s="1881"/>
      <c r="AQ148" s="1881"/>
      <c r="AR148" s="1881"/>
      <c r="AS148" s="1881"/>
      <c r="AT148" s="1881"/>
      <c r="AU148" s="1881"/>
      <c r="AV148" s="1881"/>
      <c r="AW148" s="1881"/>
      <c r="AX148" s="1881"/>
      <c r="AY148" s="1881"/>
      <c r="AZ148" s="1881"/>
      <c r="BA148" s="1881"/>
      <c r="BB148" s="1881"/>
      <c r="BC148" s="366"/>
      <c r="BD148" s="366"/>
      <c r="BE148" s="366"/>
      <c r="BF148" s="366"/>
      <c r="BG148" s="366"/>
      <c r="BH148" s="366"/>
      <c r="BI148" s="366"/>
      <c r="BJ148" s="366"/>
      <c r="BK148" s="366"/>
      <c r="BL148" s="366"/>
      <c r="BM148" s="366"/>
      <c r="BN148" s="1881"/>
      <c r="BO148" s="1881"/>
      <c r="BP148" s="1881"/>
    </row>
    <row r="149" spans="1:68">
      <c r="A149" s="1795"/>
      <c r="B149" s="1881"/>
      <c r="C149" s="1881"/>
      <c r="D149" s="1881"/>
      <c r="E149" s="1881"/>
      <c r="F149" s="1881"/>
      <c r="G149" s="1881"/>
      <c r="H149" s="1883"/>
      <c r="I149" s="1881"/>
      <c r="J149" s="1881"/>
      <c r="K149" s="1881"/>
      <c r="L149" s="1881"/>
      <c r="M149" s="1881"/>
      <c r="N149" s="1881"/>
      <c r="O149" s="1881"/>
      <c r="P149" s="1881"/>
      <c r="Q149" s="1881"/>
      <c r="R149" s="1881"/>
      <c r="S149" s="1881"/>
      <c r="T149" s="1881"/>
      <c r="U149" s="1881"/>
      <c r="V149" s="1881"/>
      <c r="W149" s="1881"/>
      <c r="X149" s="1881"/>
      <c r="Y149" s="1881"/>
      <c r="Z149" s="1881"/>
      <c r="AA149" s="1881"/>
      <c r="AB149" s="1881"/>
      <c r="AC149" s="1881"/>
      <c r="AD149" s="1881"/>
      <c r="AE149" s="1881"/>
      <c r="AF149" s="1881"/>
      <c r="AG149" s="1881"/>
      <c r="AH149" s="1881"/>
      <c r="AI149" s="1881"/>
      <c r="AJ149" s="1881"/>
      <c r="AK149" s="1881"/>
      <c r="AL149" s="1881"/>
      <c r="AM149" s="1881"/>
      <c r="AN149" s="1881"/>
      <c r="AO149" s="1881"/>
      <c r="AP149" s="1881"/>
      <c r="AQ149" s="1881"/>
      <c r="AR149" s="1881"/>
      <c r="AS149" s="1881"/>
      <c r="AT149" s="1881"/>
      <c r="AU149" s="1881"/>
      <c r="AV149" s="1881"/>
      <c r="AW149" s="1881"/>
      <c r="AX149" s="1881"/>
      <c r="AY149" s="1881"/>
      <c r="AZ149" s="1881"/>
      <c r="BA149" s="1881"/>
      <c r="BB149" s="1881"/>
      <c r="BC149" s="366"/>
      <c r="BD149" s="366"/>
      <c r="BE149" s="366"/>
      <c r="BF149" s="366"/>
      <c r="BG149" s="366"/>
      <c r="BH149" s="366"/>
      <c r="BI149" s="366"/>
      <c r="BJ149" s="366"/>
      <c r="BK149" s="366"/>
      <c r="BL149" s="366"/>
      <c r="BM149" s="366"/>
      <c r="BN149" s="1881"/>
      <c r="BO149" s="1881"/>
      <c r="BP149" s="1881"/>
    </row>
    <row r="150" spans="1:68">
      <c r="A150" s="1795"/>
      <c r="B150" s="1881"/>
      <c r="C150" s="1881"/>
      <c r="D150" s="1881"/>
      <c r="E150" s="1881"/>
      <c r="F150" s="1881"/>
      <c r="G150" s="1881"/>
      <c r="H150" s="1883"/>
      <c r="I150" s="1881"/>
      <c r="J150" s="1881"/>
      <c r="K150" s="1881"/>
      <c r="L150" s="1881"/>
      <c r="M150" s="1881"/>
      <c r="N150" s="1881"/>
      <c r="O150" s="1881"/>
      <c r="P150" s="1881"/>
      <c r="Q150" s="1881"/>
      <c r="R150" s="1881"/>
      <c r="S150" s="1881"/>
      <c r="T150" s="1881"/>
      <c r="U150" s="1881"/>
      <c r="V150" s="1881"/>
      <c r="W150" s="1881"/>
      <c r="X150" s="1881"/>
      <c r="Y150" s="1881"/>
      <c r="Z150" s="1881"/>
      <c r="AA150" s="1881"/>
      <c r="AB150" s="1881"/>
      <c r="AC150" s="1881"/>
      <c r="AD150" s="1881"/>
      <c r="AE150" s="1881"/>
      <c r="AF150" s="1881"/>
      <c r="AG150" s="1881"/>
      <c r="AH150" s="1881"/>
      <c r="AI150" s="1881"/>
      <c r="AJ150" s="1881"/>
      <c r="AK150" s="1881"/>
      <c r="AL150" s="1881"/>
      <c r="AM150" s="1881"/>
      <c r="AN150" s="1881"/>
      <c r="AO150" s="1881"/>
      <c r="AP150" s="1881"/>
      <c r="AQ150" s="1881"/>
      <c r="AR150" s="1881"/>
      <c r="AS150" s="1881"/>
      <c r="AT150" s="1881"/>
      <c r="AU150" s="1881"/>
      <c r="AV150" s="1881"/>
      <c r="AW150" s="1881"/>
      <c r="AX150" s="1881"/>
      <c r="AY150" s="1881"/>
      <c r="AZ150" s="1881"/>
      <c r="BA150" s="1881"/>
      <c r="BB150" s="1881"/>
      <c r="BC150" s="366"/>
      <c r="BD150" s="366"/>
      <c r="BE150" s="366"/>
      <c r="BF150" s="366"/>
      <c r="BG150" s="366"/>
      <c r="BH150" s="366"/>
      <c r="BI150" s="366"/>
      <c r="BJ150" s="366"/>
      <c r="BK150" s="366"/>
      <c r="BL150" s="366"/>
      <c r="BM150" s="366"/>
      <c r="BN150" s="1881"/>
      <c r="BO150" s="1881"/>
      <c r="BP150" s="1881"/>
    </row>
    <row r="151" spans="1:68">
      <c r="A151" s="1795"/>
      <c r="B151" s="1881"/>
      <c r="C151" s="1881"/>
      <c r="D151" s="1881"/>
      <c r="E151" s="1881"/>
      <c r="F151" s="1881"/>
      <c r="G151" s="1881"/>
      <c r="H151" s="1883"/>
      <c r="I151" s="1881"/>
      <c r="J151" s="1881"/>
      <c r="K151" s="1881"/>
      <c r="L151" s="1881"/>
      <c r="M151" s="1881"/>
      <c r="N151" s="1881"/>
      <c r="O151" s="1881"/>
      <c r="P151" s="1881"/>
      <c r="Q151" s="1881"/>
      <c r="R151" s="1881"/>
      <c r="S151" s="1881"/>
      <c r="T151" s="1881"/>
      <c r="U151" s="1881"/>
      <c r="V151" s="1881"/>
      <c r="W151" s="1881"/>
      <c r="X151" s="1881"/>
      <c r="Y151" s="1881"/>
      <c r="Z151" s="1881"/>
      <c r="AA151" s="1881"/>
      <c r="AB151" s="1881"/>
      <c r="AC151" s="1881"/>
      <c r="AD151" s="1881"/>
      <c r="AE151" s="1881"/>
      <c r="AF151" s="1881"/>
      <c r="AG151" s="1881"/>
      <c r="AH151" s="1881"/>
      <c r="AI151" s="1881"/>
      <c r="AJ151" s="1881"/>
      <c r="AK151" s="1881"/>
      <c r="AL151" s="1881"/>
      <c r="AM151" s="1881"/>
      <c r="AN151" s="1881"/>
      <c r="AO151" s="1881"/>
      <c r="AP151" s="1881"/>
      <c r="AQ151" s="1881"/>
      <c r="AR151" s="1881"/>
      <c r="AS151" s="1881"/>
      <c r="AT151" s="1881"/>
      <c r="AU151" s="1881"/>
      <c r="AV151" s="1881"/>
      <c r="AW151" s="1881"/>
      <c r="AX151" s="1881"/>
      <c r="AY151" s="1881"/>
      <c r="AZ151" s="1881"/>
      <c r="BA151" s="1881"/>
      <c r="BB151" s="1881"/>
      <c r="BC151" s="366"/>
      <c r="BD151" s="366"/>
      <c r="BE151" s="366"/>
      <c r="BF151" s="366"/>
      <c r="BG151" s="366"/>
      <c r="BH151" s="366"/>
      <c r="BI151" s="366"/>
      <c r="BJ151" s="366"/>
      <c r="BK151" s="366"/>
      <c r="BL151" s="366"/>
      <c r="BM151" s="366"/>
      <c r="BN151" s="1881"/>
      <c r="BO151" s="1881"/>
      <c r="BP151" s="1881"/>
    </row>
    <row r="152" spans="1:68">
      <c r="A152" s="1795"/>
      <c r="B152" s="1881"/>
      <c r="C152" s="1881"/>
      <c r="D152" s="1881"/>
      <c r="E152" s="1881"/>
      <c r="F152" s="1881"/>
      <c r="G152" s="1881"/>
      <c r="H152" s="1883"/>
      <c r="I152" s="1881"/>
      <c r="J152" s="1881"/>
      <c r="K152" s="1881"/>
      <c r="L152" s="1881"/>
      <c r="M152" s="1881"/>
      <c r="N152" s="1881"/>
      <c r="O152" s="1881"/>
      <c r="P152" s="1881"/>
      <c r="Q152" s="1881"/>
      <c r="R152" s="1881"/>
      <c r="S152" s="1881"/>
      <c r="T152" s="1881"/>
      <c r="U152" s="1881"/>
      <c r="V152" s="1881"/>
      <c r="W152" s="1881"/>
      <c r="X152" s="1881"/>
      <c r="Y152" s="1881"/>
      <c r="Z152" s="1881"/>
      <c r="AA152" s="1881"/>
      <c r="AB152" s="1881"/>
      <c r="AC152" s="1881"/>
      <c r="AD152" s="1881"/>
      <c r="AE152" s="1881"/>
      <c r="AF152" s="1881"/>
      <c r="AG152" s="1881"/>
      <c r="AH152" s="1881"/>
      <c r="AI152" s="1881"/>
      <c r="AJ152" s="1881"/>
      <c r="AK152" s="1881"/>
      <c r="AL152" s="1881"/>
      <c r="AM152" s="1881"/>
      <c r="AN152" s="1881"/>
      <c r="AO152" s="1881"/>
      <c r="AP152" s="1881"/>
      <c r="AQ152" s="1881"/>
      <c r="AR152" s="1881"/>
      <c r="AS152" s="1881"/>
      <c r="AT152" s="1881"/>
      <c r="AU152" s="1881"/>
      <c r="AV152" s="1881"/>
      <c r="AW152" s="1881"/>
      <c r="AX152" s="1881"/>
      <c r="AY152" s="1881"/>
      <c r="AZ152" s="1881"/>
      <c r="BA152" s="1881"/>
      <c r="BB152" s="1881"/>
      <c r="BC152" s="366"/>
      <c r="BD152" s="366"/>
      <c r="BE152" s="366"/>
      <c r="BF152" s="366"/>
      <c r="BG152" s="366"/>
      <c r="BH152" s="366"/>
      <c r="BI152" s="366"/>
      <c r="BJ152" s="366"/>
      <c r="BK152" s="366"/>
      <c r="BL152" s="366"/>
      <c r="BM152" s="366"/>
      <c r="BN152" s="1881"/>
      <c r="BO152" s="1881"/>
      <c r="BP152" s="1881"/>
    </row>
    <row r="153" spans="1:68">
      <c r="A153" s="1795"/>
      <c r="B153" s="1881"/>
      <c r="C153" s="1881"/>
      <c r="D153" s="1881"/>
      <c r="E153" s="1881"/>
      <c r="F153" s="1881"/>
      <c r="G153" s="1881"/>
      <c r="H153" s="1883"/>
      <c r="I153" s="1881"/>
      <c r="J153" s="1881"/>
      <c r="K153" s="1881"/>
      <c r="L153" s="1881"/>
      <c r="M153" s="1881"/>
      <c r="N153" s="1881"/>
      <c r="O153" s="1881"/>
      <c r="P153" s="1881"/>
      <c r="Q153" s="1881"/>
      <c r="R153" s="1881"/>
      <c r="S153" s="1881"/>
      <c r="T153" s="1881"/>
      <c r="U153" s="1881"/>
      <c r="V153" s="1881"/>
      <c r="W153" s="1881"/>
      <c r="X153" s="1881"/>
      <c r="Y153" s="1881"/>
      <c r="Z153" s="1881"/>
      <c r="AA153" s="1881"/>
      <c r="AB153" s="1881"/>
      <c r="AC153" s="1881"/>
      <c r="AD153" s="1881"/>
      <c r="AE153" s="1881"/>
      <c r="AF153" s="1881"/>
      <c r="AG153" s="1881"/>
      <c r="AH153" s="1881"/>
      <c r="AI153" s="1881"/>
      <c r="AJ153" s="1881"/>
      <c r="AK153" s="1881"/>
      <c r="AL153" s="1881"/>
      <c r="AM153" s="1881"/>
      <c r="AN153" s="1881"/>
      <c r="AO153" s="1881"/>
      <c r="AP153" s="1881"/>
      <c r="AQ153" s="1881"/>
      <c r="AR153" s="1881"/>
      <c r="AS153" s="1881"/>
      <c r="AT153" s="1881"/>
      <c r="AU153" s="1881"/>
      <c r="AV153" s="1881"/>
      <c r="AW153" s="1881"/>
      <c r="AX153" s="1881"/>
      <c r="AY153" s="1881"/>
      <c r="AZ153" s="1881"/>
      <c r="BA153" s="1881"/>
      <c r="BB153" s="1881"/>
      <c r="BC153" s="366"/>
      <c r="BD153" s="366"/>
      <c r="BE153" s="366"/>
      <c r="BF153" s="366"/>
      <c r="BG153" s="366"/>
      <c r="BH153" s="366"/>
      <c r="BI153" s="366"/>
      <c r="BJ153" s="366"/>
      <c r="BK153" s="366"/>
      <c r="BL153" s="366"/>
      <c r="BM153" s="366"/>
      <c r="BN153" s="1881"/>
      <c r="BO153" s="1881"/>
      <c r="BP153" s="1881"/>
    </row>
    <row r="154" spans="1:68">
      <c r="A154" s="1795"/>
      <c r="B154" s="1881"/>
      <c r="C154" s="1881"/>
      <c r="D154" s="1881"/>
      <c r="E154" s="1881"/>
      <c r="F154" s="1881"/>
      <c r="G154" s="1881"/>
      <c r="H154" s="1883"/>
      <c r="I154" s="1881"/>
      <c r="J154" s="1881"/>
      <c r="K154" s="1881"/>
      <c r="L154" s="1881"/>
      <c r="M154" s="1881"/>
      <c r="N154" s="1881"/>
      <c r="O154" s="1881"/>
      <c r="P154" s="1881"/>
      <c r="Q154" s="1881"/>
      <c r="R154" s="1881"/>
      <c r="S154" s="1881"/>
      <c r="T154" s="1881"/>
      <c r="U154" s="1881"/>
      <c r="V154" s="1881"/>
      <c r="W154" s="1881"/>
      <c r="X154" s="1881"/>
      <c r="Y154" s="1881"/>
      <c r="Z154" s="1881"/>
      <c r="AA154" s="1881"/>
      <c r="AB154" s="1881"/>
      <c r="AC154" s="1881"/>
      <c r="AD154" s="1881"/>
      <c r="AE154" s="1881"/>
      <c r="AF154" s="1881"/>
      <c r="AG154" s="1881"/>
      <c r="AH154" s="1881"/>
      <c r="AI154" s="1881"/>
      <c r="AJ154" s="1881"/>
      <c r="AK154" s="1881"/>
      <c r="AL154" s="1881"/>
      <c r="AM154" s="1881"/>
      <c r="AN154" s="1881"/>
      <c r="AO154" s="1881"/>
      <c r="AP154" s="1881"/>
      <c r="AQ154" s="1881"/>
      <c r="AR154" s="1881"/>
      <c r="AS154" s="1881"/>
      <c r="AT154" s="1881"/>
      <c r="AU154" s="1881"/>
      <c r="AV154" s="1881"/>
      <c r="AW154" s="1881"/>
      <c r="AX154" s="1881"/>
      <c r="AY154" s="1881"/>
      <c r="AZ154" s="1881"/>
      <c r="BA154" s="1881"/>
      <c r="BB154" s="1881"/>
      <c r="BC154" s="366"/>
      <c r="BD154" s="366"/>
      <c r="BE154" s="366"/>
      <c r="BF154" s="366"/>
      <c r="BG154" s="366"/>
      <c r="BH154" s="366"/>
      <c r="BI154" s="366"/>
      <c r="BJ154" s="366"/>
      <c r="BK154" s="366"/>
      <c r="BL154" s="366"/>
      <c r="BM154" s="366"/>
      <c r="BN154" s="1881"/>
      <c r="BO154" s="1881"/>
      <c r="BP154" s="1881"/>
    </row>
    <row r="155" spans="1:68">
      <c r="A155" s="1795"/>
      <c r="B155" s="1881"/>
      <c r="C155" s="1881"/>
      <c r="D155" s="1881"/>
      <c r="E155" s="1881"/>
      <c r="F155" s="1881"/>
      <c r="G155" s="1881"/>
      <c r="H155" s="1883"/>
      <c r="I155" s="1881"/>
      <c r="J155" s="1881"/>
      <c r="K155" s="1881"/>
      <c r="L155" s="1881"/>
      <c r="M155" s="1881"/>
      <c r="N155" s="1881"/>
      <c r="O155" s="1881"/>
      <c r="P155" s="1881"/>
      <c r="Q155" s="1881"/>
      <c r="R155" s="1881"/>
      <c r="S155" s="1881"/>
      <c r="T155" s="1881"/>
      <c r="U155" s="1881"/>
      <c r="V155" s="1881"/>
      <c r="W155" s="1881"/>
      <c r="X155" s="1881"/>
      <c r="Y155" s="1881"/>
      <c r="Z155" s="1881"/>
      <c r="AA155" s="1881"/>
      <c r="AB155" s="1881"/>
      <c r="AC155" s="1881"/>
      <c r="AD155" s="1881"/>
      <c r="AE155" s="1881"/>
      <c r="AF155" s="1881"/>
      <c r="AG155" s="1881"/>
      <c r="AH155" s="1881"/>
      <c r="AI155" s="1881"/>
      <c r="AJ155" s="1881"/>
      <c r="AK155" s="1881"/>
      <c r="AL155" s="1881"/>
      <c r="AM155" s="1881"/>
      <c r="AN155" s="1881"/>
      <c r="AO155" s="1881"/>
      <c r="AP155" s="1881"/>
      <c r="AQ155" s="1881"/>
      <c r="AR155" s="1881"/>
      <c r="AS155" s="1881"/>
      <c r="AT155" s="1881"/>
      <c r="AU155" s="1881"/>
      <c r="AV155" s="1881"/>
      <c r="AW155" s="1881"/>
      <c r="AX155" s="1881"/>
      <c r="AY155" s="1881"/>
      <c r="AZ155" s="1881"/>
      <c r="BA155" s="1881"/>
      <c r="BB155" s="1881"/>
      <c r="BC155" s="366"/>
      <c r="BD155" s="366"/>
      <c r="BE155" s="366"/>
      <c r="BF155" s="366"/>
      <c r="BG155" s="366"/>
      <c r="BH155" s="366"/>
      <c r="BI155" s="366"/>
      <c r="BJ155" s="366"/>
      <c r="BK155" s="366"/>
      <c r="BL155" s="366"/>
      <c r="BM155" s="366"/>
      <c r="BN155" s="1881"/>
      <c r="BO155" s="1881"/>
      <c r="BP155" s="1881"/>
    </row>
    <row r="156" spans="1:68">
      <c r="A156" s="1795"/>
      <c r="B156" s="1881"/>
      <c r="C156" s="1881"/>
      <c r="D156" s="1881"/>
      <c r="E156" s="1881"/>
      <c r="F156" s="1881"/>
      <c r="G156" s="1881"/>
      <c r="H156" s="1883"/>
      <c r="I156" s="1881"/>
      <c r="J156" s="1881"/>
      <c r="K156" s="1881"/>
      <c r="L156" s="1881"/>
      <c r="M156" s="1881"/>
      <c r="N156" s="1881"/>
      <c r="O156" s="1881"/>
      <c r="P156" s="1881"/>
      <c r="Q156" s="1881"/>
      <c r="R156" s="1881"/>
      <c r="S156" s="1881"/>
      <c r="T156" s="1881"/>
      <c r="U156" s="1881"/>
      <c r="V156" s="1881"/>
      <c r="W156" s="1881"/>
      <c r="X156" s="1881"/>
      <c r="Y156" s="1881"/>
      <c r="Z156" s="1881"/>
      <c r="AA156" s="1881"/>
      <c r="AB156" s="1881"/>
      <c r="AC156" s="1881"/>
      <c r="AD156" s="1881"/>
      <c r="AE156" s="1881"/>
      <c r="AF156" s="1881"/>
      <c r="AG156" s="1881"/>
      <c r="AH156" s="1881"/>
      <c r="AI156" s="1881"/>
      <c r="AJ156" s="1881"/>
      <c r="AK156" s="1881"/>
      <c r="AL156" s="1881"/>
      <c r="AM156" s="1881"/>
      <c r="AN156" s="1881"/>
      <c r="AO156" s="1881"/>
      <c r="AP156" s="1881"/>
      <c r="AQ156" s="1881"/>
      <c r="AR156" s="1881"/>
      <c r="AS156" s="1881"/>
      <c r="AT156" s="1881"/>
      <c r="AU156" s="1881"/>
      <c r="AV156" s="1881"/>
      <c r="AW156" s="1881"/>
      <c r="AX156" s="1881"/>
      <c r="AY156" s="1881"/>
      <c r="AZ156" s="1881"/>
      <c r="BA156" s="1881"/>
      <c r="BB156" s="1881"/>
      <c r="BC156" s="366"/>
      <c r="BD156" s="366"/>
      <c r="BE156" s="366"/>
      <c r="BF156" s="366"/>
      <c r="BG156" s="366"/>
      <c r="BH156" s="366"/>
      <c r="BI156" s="366"/>
      <c r="BJ156" s="366"/>
      <c r="BK156" s="366"/>
      <c r="BL156" s="366"/>
      <c r="BM156" s="366"/>
      <c r="BN156" s="1881"/>
      <c r="BO156" s="1881"/>
      <c r="BP156" s="1881"/>
    </row>
    <row r="157" spans="1:68">
      <c r="A157" s="1795"/>
      <c r="B157" s="1881"/>
      <c r="C157" s="1881"/>
      <c r="D157" s="1881"/>
      <c r="E157" s="1881"/>
      <c r="F157" s="1881"/>
      <c r="G157" s="1881"/>
      <c r="H157" s="1883"/>
      <c r="I157" s="1881"/>
      <c r="J157" s="1881"/>
      <c r="K157" s="1881"/>
      <c r="L157" s="1881"/>
      <c r="M157" s="1881"/>
      <c r="N157" s="1881"/>
      <c r="O157" s="1881"/>
      <c r="P157" s="1881"/>
      <c r="Q157" s="1881"/>
      <c r="R157" s="1881"/>
      <c r="S157" s="1881"/>
      <c r="T157" s="1881"/>
      <c r="U157" s="1881"/>
      <c r="V157" s="1881"/>
      <c r="W157" s="1881"/>
      <c r="X157" s="1881"/>
      <c r="Y157" s="1881"/>
      <c r="Z157" s="1881"/>
      <c r="AA157" s="1881"/>
      <c r="AB157" s="1881"/>
      <c r="AC157" s="1881"/>
      <c r="AD157" s="1881"/>
      <c r="AE157" s="1881"/>
      <c r="AF157" s="1881"/>
      <c r="AG157" s="1881"/>
      <c r="AH157" s="1881"/>
      <c r="AI157" s="1881"/>
      <c r="AJ157" s="1881"/>
      <c r="AK157" s="1881"/>
      <c r="AL157" s="1881"/>
      <c r="AM157" s="1881"/>
      <c r="AN157" s="1881"/>
      <c r="AO157" s="1881"/>
      <c r="AP157" s="1881"/>
      <c r="AQ157" s="1881"/>
      <c r="AR157" s="1881"/>
      <c r="AS157" s="1881"/>
      <c r="AT157" s="1881"/>
      <c r="AU157" s="1881"/>
      <c r="AV157" s="1881"/>
      <c r="AW157" s="1881"/>
      <c r="AX157" s="1881"/>
      <c r="AY157" s="1881"/>
      <c r="AZ157" s="1881"/>
      <c r="BA157" s="1881"/>
      <c r="BB157" s="1881"/>
      <c r="BC157" s="366"/>
      <c r="BD157" s="366"/>
      <c r="BE157" s="366"/>
      <c r="BF157" s="366"/>
      <c r="BG157" s="366"/>
      <c r="BH157" s="366"/>
      <c r="BI157" s="366"/>
      <c r="BJ157" s="366"/>
      <c r="BK157" s="366"/>
      <c r="BL157" s="366"/>
      <c r="BM157" s="366"/>
      <c r="BN157" s="1881"/>
      <c r="BO157" s="1881"/>
      <c r="BP157" s="1881"/>
    </row>
    <row r="158" spans="1:68">
      <c r="A158" s="1884"/>
      <c r="B158" s="1881"/>
      <c r="C158" s="1881"/>
      <c r="D158" s="1881"/>
      <c r="E158" s="1881"/>
      <c r="F158" s="1881"/>
      <c r="G158" s="1881"/>
      <c r="H158" s="1883"/>
      <c r="I158" s="1881"/>
      <c r="J158" s="1881"/>
      <c r="K158" s="1881"/>
      <c r="L158" s="1881"/>
      <c r="M158" s="1881"/>
      <c r="N158" s="1881"/>
      <c r="O158" s="1881"/>
      <c r="P158" s="1881"/>
      <c r="Q158" s="1881"/>
      <c r="R158" s="1881"/>
      <c r="S158" s="1881"/>
      <c r="T158" s="1881"/>
      <c r="U158" s="1881"/>
      <c r="V158" s="1881"/>
      <c r="W158" s="1881"/>
      <c r="X158" s="1881"/>
      <c r="Y158" s="1881"/>
      <c r="Z158" s="1881"/>
      <c r="AA158" s="1881"/>
      <c r="AB158" s="1881"/>
      <c r="AC158" s="1881"/>
      <c r="AD158" s="1881"/>
      <c r="AE158" s="1881"/>
      <c r="AF158" s="1881"/>
      <c r="AG158" s="1881"/>
      <c r="AH158" s="1881"/>
      <c r="AI158" s="1881"/>
      <c r="AJ158" s="1881"/>
      <c r="AK158" s="1881"/>
      <c r="AL158" s="1881"/>
      <c r="AM158" s="1881"/>
      <c r="AN158" s="1881"/>
      <c r="AO158" s="1881"/>
      <c r="AP158" s="1881"/>
      <c r="AQ158" s="1881"/>
      <c r="AR158" s="1881"/>
      <c r="AS158" s="1881"/>
      <c r="AT158" s="1881"/>
      <c r="AU158" s="1881"/>
      <c r="AV158" s="1881"/>
      <c r="AW158" s="1881"/>
      <c r="AX158" s="1881"/>
      <c r="AY158" s="1881"/>
      <c r="AZ158" s="1881"/>
      <c r="BA158" s="1881"/>
      <c r="BB158" s="1881"/>
      <c r="BC158" s="1881"/>
      <c r="BD158" s="1881"/>
      <c r="BE158" s="1881"/>
      <c r="BF158" s="1881"/>
      <c r="BG158" s="1881"/>
      <c r="BH158" s="1881"/>
      <c r="BI158" s="1881"/>
      <c r="BJ158" s="1881"/>
      <c r="BK158" s="1881"/>
      <c r="BL158" s="1881"/>
      <c r="BM158" s="1881"/>
      <c r="BN158" s="1881"/>
      <c r="BO158" s="1881"/>
      <c r="BP158" s="1881"/>
    </row>
    <row r="159" spans="1:68">
      <c r="A159" s="1884"/>
      <c r="B159" s="1881"/>
      <c r="C159" s="1881"/>
      <c r="D159" s="1881"/>
      <c r="E159" s="1881"/>
      <c r="F159" s="1881"/>
      <c r="G159" s="1881"/>
      <c r="H159" s="1883"/>
      <c r="I159" s="1881"/>
      <c r="J159" s="1881"/>
      <c r="K159" s="1881"/>
      <c r="L159" s="1881"/>
      <c r="M159" s="1881"/>
      <c r="N159" s="1881"/>
      <c r="O159" s="1881"/>
      <c r="P159" s="1881"/>
      <c r="Q159" s="1881"/>
      <c r="R159" s="1881"/>
      <c r="S159" s="1881"/>
      <c r="T159" s="1881"/>
      <c r="U159" s="1881"/>
      <c r="V159" s="1881"/>
      <c r="W159" s="1881"/>
      <c r="X159" s="1881"/>
      <c r="Y159" s="1881"/>
      <c r="Z159" s="1881"/>
      <c r="AA159" s="1881"/>
      <c r="AB159" s="1881"/>
      <c r="AC159" s="1881"/>
      <c r="AD159" s="1881"/>
      <c r="AE159" s="1881"/>
      <c r="AF159" s="1881"/>
      <c r="AG159" s="1881"/>
      <c r="AH159" s="1881"/>
      <c r="AI159" s="1881"/>
      <c r="AJ159" s="1881"/>
      <c r="AK159" s="1881"/>
      <c r="AL159" s="1881"/>
      <c r="AM159" s="1881"/>
      <c r="AN159" s="1881"/>
      <c r="AO159" s="1881"/>
      <c r="AP159" s="1881"/>
      <c r="AQ159" s="1881"/>
      <c r="AR159" s="1881"/>
      <c r="AS159" s="1881"/>
      <c r="AT159" s="1881"/>
      <c r="AU159" s="1881"/>
      <c r="AV159" s="1881"/>
      <c r="AW159" s="1881"/>
      <c r="AX159" s="1881"/>
      <c r="AY159" s="1881"/>
      <c r="AZ159" s="1881"/>
      <c r="BA159" s="1881"/>
      <c r="BB159" s="1881"/>
      <c r="BC159" s="1881"/>
      <c r="BD159" s="1881"/>
      <c r="BE159" s="1881"/>
      <c r="BF159" s="1881"/>
      <c r="BG159" s="1881"/>
      <c r="BH159" s="1881"/>
      <c r="BI159" s="1881"/>
      <c r="BJ159" s="1881"/>
      <c r="BK159" s="1881"/>
      <c r="BL159" s="1881"/>
      <c r="BM159" s="1881"/>
      <c r="BN159" s="1881"/>
      <c r="BO159" s="1881"/>
      <c r="BP159" s="1881"/>
    </row>
    <row r="160" spans="1:68">
      <c r="A160" s="1884"/>
      <c r="B160" s="1881"/>
      <c r="C160" s="1881"/>
      <c r="D160" s="1881"/>
      <c r="E160" s="1881"/>
      <c r="F160" s="1881"/>
      <c r="G160" s="1881"/>
      <c r="H160" s="1883"/>
      <c r="I160" s="1881"/>
      <c r="J160" s="1881"/>
      <c r="K160" s="1881"/>
      <c r="L160" s="1881"/>
      <c r="M160" s="1881"/>
      <c r="N160" s="1881"/>
      <c r="O160" s="1881"/>
      <c r="P160" s="1881"/>
      <c r="Q160" s="1881"/>
      <c r="R160" s="1881"/>
      <c r="S160" s="1881"/>
      <c r="T160" s="1881"/>
      <c r="U160" s="1881"/>
      <c r="V160" s="1881"/>
      <c r="W160" s="1881"/>
      <c r="X160" s="1881"/>
      <c r="Y160" s="1881"/>
      <c r="Z160" s="1881"/>
      <c r="AA160" s="1881"/>
      <c r="AB160" s="1881"/>
      <c r="AC160" s="1881"/>
      <c r="AD160" s="1881"/>
      <c r="AE160" s="1881"/>
      <c r="AF160" s="1881"/>
      <c r="AG160" s="1881"/>
      <c r="AH160" s="1881"/>
      <c r="AI160" s="1881"/>
      <c r="AJ160" s="1881"/>
      <c r="AK160" s="1881"/>
      <c r="AL160" s="1881"/>
      <c r="AM160" s="1881"/>
      <c r="AN160" s="1881"/>
      <c r="AO160" s="1881"/>
      <c r="AP160" s="1881"/>
      <c r="AQ160" s="1881"/>
      <c r="AR160" s="1881"/>
      <c r="AS160" s="1881"/>
      <c r="AT160" s="1881"/>
      <c r="AU160" s="1881"/>
      <c r="AV160" s="1881"/>
      <c r="AW160" s="1881"/>
      <c r="AX160" s="1881"/>
      <c r="AY160" s="1881"/>
      <c r="AZ160" s="1881"/>
      <c r="BA160" s="1881"/>
      <c r="BB160" s="1881"/>
      <c r="BC160" s="1881"/>
      <c r="BD160" s="1881"/>
      <c r="BE160" s="1881"/>
      <c r="BF160" s="1881"/>
      <c r="BG160" s="1881"/>
      <c r="BH160" s="1881"/>
      <c r="BI160" s="1881"/>
      <c r="BJ160" s="1881"/>
      <c r="BK160" s="1881"/>
      <c r="BL160" s="1881"/>
      <c r="BM160" s="1881"/>
      <c r="BN160" s="1881"/>
      <c r="BO160" s="1881"/>
      <c r="BP160" s="1881"/>
    </row>
    <row r="161" spans="1:68">
      <c r="A161" s="1884"/>
      <c r="B161" s="1881"/>
      <c r="C161" s="1881"/>
      <c r="D161" s="1881"/>
      <c r="E161" s="1881"/>
      <c r="F161" s="1881"/>
      <c r="G161" s="1881"/>
      <c r="H161" s="1883"/>
      <c r="I161" s="1881"/>
      <c r="J161" s="1881"/>
      <c r="K161" s="1881"/>
      <c r="L161" s="1881"/>
      <c r="M161" s="1881"/>
      <c r="N161" s="1881"/>
      <c r="O161" s="1881"/>
      <c r="P161" s="1881"/>
      <c r="Q161" s="1881"/>
      <c r="R161" s="1881"/>
      <c r="S161" s="1881"/>
      <c r="T161" s="1881"/>
      <c r="U161" s="1881"/>
      <c r="V161" s="1881"/>
      <c r="W161" s="1881"/>
      <c r="X161" s="1881"/>
      <c r="Y161" s="1881"/>
      <c r="Z161" s="1881"/>
      <c r="AA161" s="1881"/>
      <c r="AB161" s="1881"/>
      <c r="AC161" s="1881"/>
      <c r="AD161" s="1881"/>
      <c r="AE161" s="1881"/>
      <c r="AF161" s="1881"/>
      <c r="AG161" s="1881"/>
      <c r="AH161" s="1881"/>
      <c r="AI161" s="1881"/>
      <c r="AJ161" s="1881"/>
      <c r="AK161" s="1881"/>
      <c r="AL161" s="1881"/>
      <c r="AM161" s="1881"/>
      <c r="AN161" s="1881"/>
      <c r="AO161" s="1881"/>
      <c r="AP161" s="1881"/>
      <c r="AQ161" s="1881"/>
      <c r="AR161" s="1881"/>
      <c r="AS161" s="1881"/>
      <c r="AT161" s="1881"/>
      <c r="AU161" s="1881"/>
      <c r="AV161" s="1881"/>
      <c r="AW161" s="1881"/>
      <c r="AX161" s="1881"/>
      <c r="AY161" s="1881"/>
      <c r="AZ161" s="1881"/>
      <c r="BA161" s="1881"/>
      <c r="BB161" s="1881"/>
      <c r="BC161" s="1881"/>
      <c r="BD161" s="1881"/>
      <c r="BE161" s="1881"/>
      <c r="BF161" s="1881"/>
      <c r="BG161" s="1881"/>
      <c r="BH161" s="1881"/>
      <c r="BI161" s="1881"/>
      <c r="BJ161" s="1881"/>
      <c r="BK161" s="1881"/>
      <c r="BL161" s="1881"/>
      <c r="BM161" s="1881"/>
      <c r="BN161" s="1881"/>
      <c r="BO161" s="1881"/>
      <c r="BP161" s="1881"/>
    </row>
    <row r="162" spans="1:68">
      <c r="A162" s="1884"/>
      <c r="B162" s="1881"/>
      <c r="C162" s="1881"/>
      <c r="D162" s="1881"/>
      <c r="E162" s="1881"/>
      <c r="F162" s="1881"/>
      <c r="G162" s="1881"/>
      <c r="H162" s="1883"/>
      <c r="I162" s="1881"/>
      <c r="J162" s="1881"/>
      <c r="K162" s="1881"/>
      <c r="L162" s="1881"/>
      <c r="M162" s="1881"/>
      <c r="N162" s="1881"/>
      <c r="O162" s="1881"/>
      <c r="P162" s="1881"/>
      <c r="Q162" s="1881"/>
      <c r="R162" s="1881"/>
      <c r="S162" s="1881"/>
      <c r="T162" s="1881"/>
      <c r="U162" s="1881"/>
      <c r="V162" s="1881"/>
      <c r="W162" s="1881"/>
      <c r="X162" s="1881"/>
      <c r="Y162" s="1881"/>
      <c r="Z162" s="1881"/>
      <c r="AA162" s="1881"/>
      <c r="AB162" s="1881"/>
      <c r="AC162" s="1881"/>
      <c r="AD162" s="1881"/>
      <c r="AE162" s="1881"/>
      <c r="AF162" s="1881"/>
      <c r="AG162" s="1881"/>
      <c r="AH162" s="1881"/>
      <c r="AI162" s="1881"/>
      <c r="AJ162" s="1881"/>
      <c r="AK162" s="1881"/>
      <c r="AL162" s="1881"/>
      <c r="AM162" s="1881"/>
      <c r="AN162" s="1881"/>
      <c r="AO162" s="1881"/>
      <c r="AP162" s="1881"/>
      <c r="AQ162" s="1881"/>
      <c r="AR162" s="1881"/>
      <c r="AS162" s="1881"/>
      <c r="AT162" s="1881"/>
      <c r="AU162" s="1881"/>
      <c r="AV162" s="1881"/>
      <c r="AW162" s="1881"/>
      <c r="AX162" s="1881"/>
      <c r="AY162" s="1881"/>
      <c r="AZ162" s="1881"/>
      <c r="BA162" s="1881"/>
      <c r="BB162" s="1881"/>
      <c r="BC162" s="1881"/>
      <c r="BD162" s="1881"/>
      <c r="BE162" s="1881"/>
      <c r="BF162" s="1881"/>
      <c r="BG162" s="1881"/>
      <c r="BH162" s="1881"/>
      <c r="BI162" s="1881"/>
      <c r="BJ162" s="1881"/>
      <c r="BK162" s="1881"/>
      <c r="BL162" s="1881"/>
      <c r="BM162" s="1881"/>
      <c r="BN162" s="1881"/>
      <c r="BO162" s="1881"/>
      <c r="BP162" s="1881"/>
    </row>
    <row r="163" spans="1:68">
      <c r="A163" s="1884"/>
      <c r="B163" s="1881"/>
      <c r="C163" s="1881"/>
      <c r="D163" s="1881"/>
      <c r="E163" s="1881"/>
      <c r="F163" s="1881"/>
      <c r="G163" s="1881"/>
      <c r="H163" s="1883"/>
      <c r="I163" s="1881"/>
      <c r="J163" s="1881"/>
      <c r="K163" s="1881"/>
      <c r="L163" s="1881"/>
      <c r="M163" s="1881"/>
      <c r="N163" s="1881"/>
      <c r="O163" s="1881"/>
      <c r="P163" s="1881"/>
      <c r="Q163" s="1881"/>
      <c r="R163" s="1881"/>
      <c r="S163" s="1881"/>
      <c r="T163" s="1881"/>
      <c r="U163" s="1881"/>
      <c r="V163" s="1881"/>
      <c r="W163" s="1881"/>
      <c r="X163" s="1881"/>
      <c r="Y163" s="1881"/>
      <c r="Z163" s="1881"/>
      <c r="AA163" s="1881"/>
      <c r="AB163" s="1881"/>
      <c r="AC163" s="1881"/>
      <c r="AD163" s="1881"/>
      <c r="AE163" s="1881"/>
      <c r="AF163" s="1881"/>
      <c r="AG163" s="1881"/>
      <c r="AH163" s="1881"/>
      <c r="AI163" s="1881"/>
      <c r="AJ163" s="1881"/>
      <c r="AK163" s="1881"/>
      <c r="AL163" s="1881"/>
      <c r="AM163" s="1881"/>
      <c r="AN163" s="1881"/>
      <c r="AO163" s="1881"/>
      <c r="AP163" s="1881"/>
      <c r="AQ163" s="1881"/>
      <c r="AR163" s="1881"/>
      <c r="AS163" s="1881"/>
      <c r="AT163" s="1881"/>
      <c r="AU163" s="1881"/>
      <c r="AV163" s="1881"/>
      <c r="AW163" s="1881"/>
      <c r="AX163" s="1881"/>
      <c r="AY163" s="1881"/>
      <c r="AZ163" s="1881"/>
      <c r="BA163" s="1881"/>
      <c r="BB163" s="1881"/>
      <c r="BC163" s="1881"/>
      <c r="BD163" s="1881"/>
      <c r="BE163" s="1881"/>
      <c r="BF163" s="1881"/>
      <c r="BG163" s="1881"/>
      <c r="BH163" s="1881"/>
      <c r="BI163" s="1881"/>
      <c r="BJ163" s="1881"/>
      <c r="BK163" s="1881"/>
      <c r="BL163" s="1881"/>
      <c r="BM163" s="1881"/>
      <c r="BN163" s="1881"/>
      <c r="BO163" s="1881"/>
      <c r="BP163" s="1881"/>
    </row>
    <row r="164" spans="1:68">
      <c r="A164" s="1884"/>
      <c r="B164" s="1881"/>
      <c r="C164" s="1881"/>
      <c r="D164" s="1881"/>
      <c r="E164" s="1881"/>
      <c r="F164" s="1881"/>
      <c r="G164" s="1881"/>
      <c r="H164" s="1883"/>
      <c r="I164" s="1881"/>
      <c r="J164" s="1881"/>
      <c r="K164" s="1881"/>
      <c r="L164" s="1881"/>
      <c r="M164" s="1881"/>
      <c r="N164" s="1881"/>
      <c r="O164" s="1881"/>
      <c r="P164" s="1881"/>
      <c r="Q164" s="1881"/>
      <c r="R164" s="1881"/>
      <c r="S164" s="1881"/>
      <c r="T164" s="1881"/>
      <c r="U164" s="1881"/>
      <c r="V164" s="1881"/>
      <c r="W164" s="1881"/>
      <c r="X164" s="1881"/>
      <c r="Y164" s="1881"/>
      <c r="Z164" s="1881"/>
      <c r="AA164" s="1881"/>
      <c r="AB164" s="1881"/>
      <c r="AC164" s="1881"/>
      <c r="AD164" s="1881"/>
      <c r="AE164" s="1881"/>
      <c r="AF164" s="1881"/>
      <c r="AG164" s="1881"/>
      <c r="AH164" s="1881"/>
      <c r="AI164" s="1881"/>
      <c r="AJ164" s="1881"/>
      <c r="AK164" s="1881"/>
      <c r="AL164" s="1881"/>
      <c r="AM164" s="1881"/>
      <c r="AN164" s="1881"/>
      <c r="AO164" s="1881"/>
      <c r="AP164" s="1881"/>
      <c r="AQ164" s="1881"/>
      <c r="AR164" s="1881"/>
      <c r="AS164" s="1881"/>
      <c r="AT164" s="1881"/>
      <c r="AU164" s="1881"/>
      <c r="AV164" s="1881"/>
      <c r="AW164" s="1881"/>
      <c r="AX164" s="1881"/>
      <c r="AY164" s="1881"/>
      <c r="AZ164" s="1881"/>
      <c r="BA164" s="1881"/>
      <c r="BB164" s="1881"/>
      <c r="BC164" s="1881"/>
      <c r="BD164" s="1881"/>
      <c r="BE164" s="1881"/>
      <c r="BF164" s="1881"/>
      <c r="BG164" s="1881"/>
      <c r="BH164" s="1881"/>
      <c r="BI164" s="1881"/>
      <c r="BJ164" s="1881"/>
      <c r="BK164" s="1881"/>
      <c r="BL164" s="1881"/>
      <c r="BM164" s="1881"/>
      <c r="BN164" s="1881"/>
      <c r="BO164" s="1881"/>
      <c r="BP164" s="1881"/>
    </row>
    <row r="165" spans="1:68">
      <c r="A165" s="1884"/>
      <c r="B165" s="1881"/>
      <c r="C165" s="1881"/>
      <c r="D165" s="1881"/>
      <c r="E165" s="1881"/>
      <c r="F165" s="1881"/>
      <c r="G165" s="1881"/>
      <c r="H165" s="1883"/>
      <c r="I165" s="1881"/>
      <c r="J165" s="1881"/>
      <c r="K165" s="1881"/>
      <c r="L165" s="1881"/>
      <c r="M165" s="1881"/>
      <c r="N165" s="1881"/>
      <c r="O165" s="1881"/>
      <c r="P165" s="1881"/>
      <c r="Q165" s="1881"/>
      <c r="R165" s="1881"/>
      <c r="S165" s="1881"/>
      <c r="T165" s="1881"/>
      <c r="U165" s="1881"/>
      <c r="V165" s="1881"/>
      <c r="W165" s="1881"/>
      <c r="X165" s="1881"/>
      <c r="Y165" s="1881"/>
      <c r="Z165" s="1881"/>
      <c r="AA165" s="1881"/>
      <c r="AB165" s="1881"/>
      <c r="AC165" s="1881"/>
      <c r="AD165" s="1881"/>
      <c r="AE165" s="1881"/>
      <c r="AF165" s="1881"/>
      <c r="AG165" s="1881"/>
      <c r="AH165" s="1881"/>
      <c r="AI165" s="1881"/>
      <c r="AJ165" s="1881"/>
      <c r="AK165" s="1881"/>
      <c r="AL165" s="1881"/>
      <c r="AM165" s="1881"/>
      <c r="AN165" s="1881"/>
      <c r="AO165" s="1881"/>
      <c r="AP165" s="1881"/>
      <c r="AQ165" s="1881"/>
      <c r="AR165" s="1881"/>
      <c r="AS165" s="1881"/>
      <c r="AT165" s="1881"/>
      <c r="AU165" s="1881"/>
      <c r="AV165" s="1881"/>
      <c r="AW165" s="1881"/>
      <c r="AX165" s="1881"/>
      <c r="AY165" s="1881"/>
      <c r="AZ165" s="1881"/>
      <c r="BA165" s="1881"/>
      <c r="BB165" s="1881"/>
      <c r="BC165" s="1881"/>
      <c r="BD165" s="1881"/>
      <c r="BE165" s="1881"/>
      <c r="BF165" s="1881"/>
      <c r="BG165" s="1881"/>
      <c r="BH165" s="1881"/>
      <c r="BI165" s="1881"/>
      <c r="BJ165" s="1881"/>
      <c r="BK165" s="1881"/>
      <c r="BL165" s="1881"/>
      <c r="BM165" s="1881"/>
      <c r="BN165" s="1881"/>
      <c r="BO165" s="1881"/>
      <c r="BP165" s="1881"/>
    </row>
    <row r="166" spans="1:68">
      <c r="A166" s="1884"/>
      <c r="B166" s="1881"/>
      <c r="C166" s="1881"/>
      <c r="D166" s="1881"/>
      <c r="E166" s="1881"/>
      <c r="F166" s="1881"/>
      <c r="G166" s="1881"/>
      <c r="H166" s="1883"/>
      <c r="I166" s="1881"/>
      <c r="J166" s="1881"/>
      <c r="K166" s="1881"/>
      <c r="L166" s="1881"/>
      <c r="M166" s="1881"/>
      <c r="N166" s="1881"/>
      <c r="O166" s="1881"/>
      <c r="P166" s="1881"/>
      <c r="Q166" s="1881"/>
      <c r="R166" s="1881"/>
      <c r="S166" s="1881"/>
      <c r="T166" s="1881"/>
      <c r="U166" s="1881"/>
      <c r="V166" s="1881"/>
      <c r="W166" s="1881"/>
      <c r="X166" s="1881"/>
      <c r="Y166" s="1881"/>
      <c r="Z166" s="1881"/>
      <c r="AA166" s="1881"/>
      <c r="AB166" s="1881"/>
      <c r="AC166" s="1881"/>
      <c r="AD166" s="1881"/>
      <c r="AE166" s="1881"/>
      <c r="AF166" s="1881"/>
      <c r="AG166" s="1881"/>
      <c r="AH166" s="1881"/>
      <c r="AI166" s="1881"/>
      <c r="AJ166" s="1881"/>
      <c r="AK166" s="1881"/>
      <c r="AL166" s="1881"/>
      <c r="AM166" s="1881"/>
      <c r="AN166" s="1881"/>
      <c r="AO166" s="1881"/>
      <c r="AP166" s="1881"/>
      <c r="AQ166" s="1881"/>
      <c r="AR166" s="1881"/>
      <c r="AS166" s="1881"/>
      <c r="AT166" s="1881"/>
      <c r="AU166" s="1881"/>
      <c r="AV166" s="1881"/>
      <c r="AW166" s="1881"/>
      <c r="AX166" s="1881"/>
      <c r="AY166" s="1881"/>
      <c r="AZ166" s="1881"/>
      <c r="BA166" s="1881"/>
      <c r="BB166" s="1881"/>
      <c r="BC166" s="1881"/>
      <c r="BD166" s="1881"/>
      <c r="BE166" s="1881"/>
      <c r="BF166" s="1881"/>
      <c r="BG166" s="1881"/>
      <c r="BH166" s="1881"/>
      <c r="BI166" s="1881"/>
      <c r="BJ166" s="1881"/>
      <c r="BK166" s="1881"/>
      <c r="BL166" s="1881"/>
      <c r="BM166" s="1881"/>
      <c r="BN166" s="1881"/>
      <c r="BO166" s="1881"/>
      <c r="BP166" s="1881"/>
    </row>
    <row r="167" spans="1:68">
      <c r="A167" s="1884"/>
      <c r="B167" s="1881"/>
      <c r="C167" s="1881"/>
      <c r="D167" s="1881"/>
      <c r="E167" s="1881"/>
      <c r="F167" s="1881"/>
      <c r="G167" s="1881"/>
      <c r="H167" s="1883"/>
      <c r="I167" s="1881"/>
      <c r="J167" s="1881"/>
      <c r="K167" s="1881"/>
      <c r="L167" s="1881"/>
      <c r="M167" s="1881"/>
      <c r="N167" s="1881"/>
      <c r="O167" s="1881"/>
      <c r="P167" s="1881"/>
      <c r="Q167" s="1881"/>
      <c r="R167" s="1881"/>
      <c r="S167" s="1881"/>
      <c r="T167" s="1881"/>
      <c r="U167" s="1881"/>
      <c r="V167" s="1881"/>
      <c r="W167" s="1881"/>
      <c r="X167" s="1881"/>
      <c r="Y167" s="1881"/>
      <c r="Z167" s="1881"/>
      <c r="AA167" s="1881"/>
      <c r="AB167" s="1881"/>
      <c r="AC167" s="1881"/>
      <c r="AD167" s="1881"/>
      <c r="AE167" s="1881"/>
      <c r="AF167" s="1881"/>
      <c r="AG167" s="1881"/>
      <c r="AH167" s="1881"/>
      <c r="AI167" s="1881"/>
      <c r="AJ167" s="1881"/>
      <c r="AK167" s="1881"/>
      <c r="AL167" s="1881"/>
      <c r="AM167" s="1881"/>
      <c r="AN167" s="1881"/>
      <c r="AO167" s="1881"/>
      <c r="AP167" s="1881"/>
      <c r="AQ167" s="1881"/>
      <c r="AR167" s="1881"/>
      <c r="AS167" s="1881"/>
      <c r="AT167" s="1881"/>
      <c r="AU167" s="1881"/>
      <c r="AV167" s="1881"/>
      <c r="AW167" s="1881"/>
      <c r="AX167" s="1881"/>
      <c r="AY167" s="1881"/>
      <c r="AZ167" s="1881"/>
      <c r="BA167" s="1881"/>
      <c r="BB167" s="1881"/>
      <c r="BC167" s="1881"/>
      <c r="BD167" s="1881"/>
      <c r="BE167" s="1881"/>
      <c r="BF167" s="1881"/>
      <c r="BG167" s="1881"/>
      <c r="BH167" s="1881"/>
      <c r="BI167" s="1881"/>
      <c r="BJ167" s="1881"/>
      <c r="BK167" s="1881"/>
      <c r="BL167" s="1881"/>
      <c r="BM167" s="1881"/>
      <c r="BN167" s="1881"/>
      <c r="BO167" s="1881"/>
      <c r="BP167" s="1881"/>
    </row>
    <row r="168" spans="1:68">
      <c r="A168" s="1884"/>
      <c r="B168" s="1881"/>
      <c r="C168" s="1881"/>
      <c r="D168" s="1881"/>
      <c r="E168" s="1881"/>
      <c r="F168" s="1881"/>
      <c r="G168" s="1881"/>
      <c r="H168" s="1883"/>
      <c r="I168" s="1881"/>
      <c r="J168" s="1881"/>
      <c r="K168" s="1881"/>
      <c r="L168" s="1881"/>
      <c r="M168" s="1881"/>
      <c r="N168" s="1881"/>
      <c r="O168" s="1881"/>
      <c r="P168" s="1881"/>
      <c r="Q168" s="1881"/>
      <c r="R168" s="1881"/>
      <c r="S168" s="1881"/>
      <c r="T168" s="1881"/>
      <c r="U168" s="1881"/>
      <c r="V168" s="1881"/>
      <c r="W168" s="1881"/>
      <c r="X168" s="1881"/>
      <c r="Y168" s="1881"/>
      <c r="Z168" s="1881"/>
      <c r="AA168" s="1881"/>
      <c r="AB168" s="1881"/>
      <c r="AC168" s="1881"/>
      <c r="AD168" s="1881"/>
      <c r="AE168" s="1881"/>
      <c r="AF168" s="1881"/>
      <c r="AG168" s="1881"/>
      <c r="AH168" s="1881"/>
      <c r="AI168" s="1881"/>
      <c r="AJ168" s="1881"/>
      <c r="AK168" s="1881"/>
      <c r="AL168" s="1881"/>
      <c r="AM168" s="1881"/>
      <c r="AN168" s="1881"/>
      <c r="AO168" s="1881"/>
      <c r="AP168" s="1881"/>
      <c r="AQ168" s="1881"/>
      <c r="AR168" s="1881"/>
      <c r="AS168" s="1881"/>
      <c r="AT168" s="1881"/>
      <c r="AU168" s="1881"/>
      <c r="AV168" s="1881"/>
      <c r="AW168" s="1881"/>
      <c r="AX168" s="1881"/>
      <c r="AY168" s="1881"/>
      <c r="AZ168" s="1881"/>
      <c r="BA168" s="1881"/>
      <c r="BB168" s="1881"/>
      <c r="BC168" s="1881"/>
      <c r="BD168" s="1881"/>
      <c r="BE168" s="1881"/>
      <c r="BF168" s="1881"/>
      <c r="BG168" s="1881"/>
      <c r="BH168" s="1881"/>
      <c r="BI168" s="1881"/>
      <c r="BJ168" s="1881"/>
      <c r="BK168" s="1881"/>
      <c r="BL168" s="1881"/>
      <c r="BM168" s="1881"/>
      <c r="BN168" s="1881"/>
      <c r="BO168" s="1881"/>
      <c r="BP168" s="1881"/>
    </row>
    <row r="169" spans="1:68">
      <c r="A169" s="1884"/>
      <c r="B169" s="1881"/>
      <c r="C169" s="1881"/>
      <c r="D169" s="1881"/>
      <c r="E169" s="1881"/>
      <c r="F169" s="1881"/>
      <c r="G169" s="1881"/>
      <c r="H169" s="1883"/>
      <c r="I169" s="1881"/>
      <c r="J169" s="1881"/>
      <c r="K169" s="1881"/>
      <c r="L169" s="1881"/>
      <c r="M169" s="1881"/>
      <c r="N169" s="1881"/>
      <c r="O169" s="1881"/>
      <c r="P169" s="1881"/>
      <c r="Q169" s="1881"/>
      <c r="R169" s="1881"/>
      <c r="S169" s="1881"/>
      <c r="T169" s="1881"/>
      <c r="U169" s="1881"/>
      <c r="V169" s="1881"/>
      <c r="W169" s="1881"/>
      <c r="X169" s="1881"/>
      <c r="Y169" s="1881"/>
      <c r="Z169" s="1881"/>
      <c r="AA169" s="1881"/>
      <c r="AB169" s="1881"/>
      <c r="AC169" s="1881"/>
      <c r="AD169" s="1881"/>
      <c r="AE169" s="1881"/>
      <c r="AF169" s="1881"/>
      <c r="AG169" s="1881"/>
      <c r="AH169" s="1881"/>
      <c r="AI169" s="1881"/>
      <c r="AJ169" s="1881"/>
      <c r="AK169" s="1881"/>
      <c r="AL169" s="1881"/>
      <c r="AM169" s="1881"/>
      <c r="AN169" s="1881"/>
      <c r="AO169" s="1881"/>
      <c r="AP169" s="1881"/>
      <c r="AQ169" s="1881"/>
      <c r="AR169" s="1881"/>
      <c r="AS169" s="1881"/>
      <c r="AT169" s="1881"/>
      <c r="AU169" s="1881"/>
      <c r="AV169" s="1881"/>
      <c r="AW169" s="1881"/>
      <c r="AX169" s="1881"/>
      <c r="AY169" s="1881"/>
      <c r="AZ169" s="1881"/>
      <c r="BA169" s="1881"/>
      <c r="BB169" s="1881"/>
      <c r="BC169" s="1881"/>
      <c r="BD169" s="1881"/>
      <c r="BE169" s="1881"/>
      <c r="BF169" s="1881"/>
      <c r="BG169" s="1881"/>
      <c r="BH169" s="1881"/>
      <c r="BI169" s="1881"/>
      <c r="BJ169" s="1881"/>
      <c r="BK169" s="1881"/>
      <c r="BL169" s="1881"/>
      <c r="BM169" s="1881"/>
      <c r="BN169" s="1881"/>
      <c r="BO169" s="1881"/>
      <c r="BP169" s="1881"/>
    </row>
    <row r="170" spans="1:68">
      <c r="A170" s="1884"/>
      <c r="B170" s="1881"/>
      <c r="C170" s="1881"/>
      <c r="D170" s="1881"/>
      <c r="E170" s="1881"/>
      <c r="F170" s="1881"/>
      <c r="G170" s="1881"/>
      <c r="H170" s="1883"/>
      <c r="I170" s="1881"/>
      <c r="J170" s="1881"/>
      <c r="K170" s="1881"/>
      <c r="L170" s="1881"/>
      <c r="M170" s="1881"/>
      <c r="N170" s="1881"/>
      <c r="O170" s="1881"/>
      <c r="P170" s="1881"/>
      <c r="Q170" s="1881"/>
      <c r="R170" s="1881"/>
      <c r="S170" s="1881"/>
      <c r="T170" s="1881"/>
      <c r="U170" s="1881"/>
      <c r="V170" s="1881"/>
      <c r="W170" s="1881"/>
      <c r="X170" s="1881"/>
      <c r="Y170" s="1881"/>
      <c r="Z170" s="1881"/>
      <c r="AA170" s="1881"/>
      <c r="AB170" s="1881"/>
      <c r="AC170" s="1881"/>
      <c r="AD170" s="1881"/>
      <c r="AE170" s="1881"/>
      <c r="AF170" s="1881"/>
      <c r="AG170" s="1881"/>
      <c r="AH170" s="1881"/>
      <c r="AI170" s="1881"/>
      <c r="AJ170" s="1881"/>
      <c r="AK170" s="1881"/>
      <c r="AL170" s="1881"/>
      <c r="AM170" s="1881"/>
      <c r="AN170" s="1881"/>
      <c r="AO170" s="1881"/>
      <c r="AP170" s="1881"/>
      <c r="AQ170" s="1881"/>
      <c r="AR170" s="1881"/>
      <c r="AS170" s="1881"/>
      <c r="AT170" s="1881"/>
      <c r="AU170" s="1881"/>
      <c r="AV170" s="1881"/>
      <c r="AW170" s="1881"/>
      <c r="AX170" s="1881"/>
      <c r="AY170" s="1881"/>
      <c r="AZ170" s="1881"/>
      <c r="BA170" s="1881"/>
      <c r="BB170" s="1881"/>
      <c r="BC170" s="1881"/>
      <c r="BD170" s="1881"/>
      <c r="BE170" s="1881"/>
      <c r="BF170" s="1881"/>
      <c r="BG170" s="1881"/>
      <c r="BH170" s="1881"/>
      <c r="BI170" s="1881"/>
      <c r="BJ170" s="1881"/>
      <c r="BK170" s="1881"/>
      <c r="BL170" s="1881"/>
      <c r="BM170" s="1881"/>
      <c r="BN170" s="1881"/>
      <c r="BO170" s="1881"/>
      <c r="BP170" s="1881"/>
    </row>
    <row r="171" spans="1:68">
      <c r="A171" s="1884"/>
      <c r="B171" s="1881"/>
      <c r="C171" s="1881"/>
      <c r="D171" s="1881"/>
      <c r="E171" s="1881"/>
      <c r="F171" s="1881"/>
      <c r="G171" s="1881"/>
      <c r="H171" s="1883"/>
      <c r="I171" s="1881"/>
      <c r="J171" s="1881"/>
      <c r="K171" s="1881"/>
      <c r="L171" s="1881"/>
      <c r="M171" s="1881"/>
      <c r="N171" s="1881"/>
      <c r="O171" s="1881"/>
      <c r="P171" s="1881"/>
      <c r="Q171" s="1881"/>
      <c r="R171" s="1881"/>
      <c r="S171" s="1881"/>
      <c r="T171" s="1881"/>
      <c r="U171" s="1881"/>
      <c r="V171" s="1881"/>
      <c r="W171" s="1881"/>
      <c r="X171" s="1881"/>
      <c r="Y171" s="1881"/>
      <c r="Z171" s="1881"/>
      <c r="AA171" s="1881"/>
      <c r="AB171" s="1881"/>
      <c r="AC171" s="1881"/>
      <c r="AD171" s="1881"/>
      <c r="AE171" s="1881"/>
      <c r="AF171" s="1881"/>
      <c r="AG171" s="1881"/>
      <c r="AH171" s="1881"/>
      <c r="AI171" s="1881"/>
      <c r="AJ171" s="1881"/>
      <c r="AK171" s="1881"/>
      <c r="AL171" s="1881"/>
      <c r="AM171" s="1881"/>
      <c r="AN171" s="1881"/>
      <c r="AO171" s="1881"/>
      <c r="AP171" s="1881"/>
      <c r="AQ171" s="1881"/>
      <c r="AR171" s="1881"/>
      <c r="AS171" s="1881"/>
      <c r="AT171" s="1881"/>
      <c r="AU171" s="1881"/>
      <c r="AV171" s="1881"/>
      <c r="AW171" s="1881"/>
      <c r="AX171" s="1881"/>
      <c r="AY171" s="1881"/>
      <c r="AZ171" s="1881"/>
      <c r="BA171" s="1881"/>
      <c r="BB171" s="1881"/>
      <c r="BC171" s="1881"/>
      <c r="BD171" s="1881"/>
      <c r="BE171" s="1881"/>
      <c r="BF171" s="1881"/>
      <c r="BG171" s="1881"/>
      <c r="BH171" s="1881"/>
      <c r="BI171" s="1881"/>
      <c r="BJ171" s="1881"/>
      <c r="BK171" s="1881"/>
      <c r="BL171" s="1881"/>
      <c r="BM171" s="1881"/>
      <c r="BN171" s="1881"/>
      <c r="BO171" s="1881"/>
      <c r="BP171" s="1881"/>
    </row>
    <row r="172" spans="1:68">
      <c r="A172" s="1884"/>
      <c r="B172" s="1881"/>
      <c r="C172" s="1881"/>
      <c r="D172" s="1881"/>
      <c r="E172" s="1881"/>
      <c r="F172" s="1881"/>
      <c r="G172" s="1881"/>
      <c r="H172" s="1883"/>
      <c r="I172" s="1881"/>
      <c r="J172" s="1881"/>
      <c r="K172" s="1881"/>
      <c r="L172" s="1881"/>
      <c r="M172" s="1881"/>
      <c r="N172" s="1881"/>
      <c r="O172" s="1881"/>
      <c r="P172" s="1881"/>
      <c r="Q172" s="1881"/>
      <c r="R172" s="1881"/>
      <c r="S172" s="1881"/>
      <c r="T172" s="1881"/>
      <c r="U172" s="1881"/>
      <c r="V172" s="1881"/>
      <c r="W172" s="1881"/>
      <c r="X172" s="1881"/>
      <c r="Y172" s="1881"/>
      <c r="Z172" s="1881"/>
      <c r="AA172" s="1881"/>
      <c r="AB172" s="1881"/>
      <c r="AC172" s="1881"/>
      <c r="AD172" s="1881"/>
      <c r="AE172" s="1881"/>
      <c r="AF172" s="1881"/>
      <c r="AG172" s="1881"/>
      <c r="AH172" s="1881"/>
      <c r="AI172" s="1881"/>
      <c r="AJ172" s="1881"/>
      <c r="AK172" s="1881"/>
      <c r="AL172" s="1881"/>
      <c r="AM172" s="1881"/>
      <c r="AN172" s="1881"/>
      <c r="AO172" s="1881"/>
      <c r="AP172" s="1881"/>
      <c r="AQ172" s="1881"/>
      <c r="AR172" s="1881"/>
      <c r="AS172" s="1881"/>
      <c r="AT172" s="1881"/>
      <c r="AU172" s="1881"/>
      <c r="AV172" s="1881"/>
      <c r="AW172" s="1881"/>
      <c r="AX172" s="1881"/>
      <c r="AY172" s="1881"/>
      <c r="AZ172" s="1881"/>
      <c r="BA172" s="1881"/>
      <c r="BB172" s="1881"/>
      <c r="BC172" s="1881"/>
      <c r="BD172" s="1881"/>
      <c r="BE172" s="1881"/>
      <c r="BF172" s="1881"/>
      <c r="BG172" s="1881"/>
      <c r="BH172" s="1881"/>
      <c r="BI172" s="1881"/>
      <c r="BJ172" s="1881"/>
      <c r="BK172" s="1881"/>
      <c r="BL172" s="1881"/>
      <c r="BM172" s="1881"/>
      <c r="BN172" s="1881"/>
      <c r="BO172" s="1881"/>
      <c r="BP172" s="1881"/>
    </row>
    <row r="173" spans="1:68">
      <c r="A173" s="1884"/>
      <c r="B173" s="1881"/>
      <c r="C173" s="1881"/>
      <c r="D173" s="1881"/>
      <c r="E173" s="1881"/>
      <c r="F173" s="1881"/>
      <c r="G173" s="1881"/>
      <c r="H173" s="1883"/>
      <c r="I173" s="1881"/>
      <c r="J173" s="1881"/>
      <c r="K173" s="1881"/>
      <c r="L173" s="1881"/>
      <c r="M173" s="1881"/>
      <c r="N173" s="1881"/>
      <c r="O173" s="1881"/>
      <c r="P173" s="1881"/>
      <c r="Q173" s="1881"/>
      <c r="R173" s="1881"/>
      <c r="S173" s="1881"/>
      <c r="T173" s="1881"/>
      <c r="U173" s="1881"/>
      <c r="V173" s="1881"/>
      <c r="W173" s="1881"/>
      <c r="X173" s="1881"/>
      <c r="Y173" s="1881"/>
      <c r="Z173" s="1881"/>
      <c r="AA173" s="1881"/>
      <c r="AB173" s="1881"/>
      <c r="AC173" s="1881"/>
      <c r="AD173" s="1881"/>
      <c r="AE173" s="1881"/>
      <c r="AF173" s="1881"/>
      <c r="AG173" s="1881"/>
      <c r="AH173" s="1881"/>
      <c r="AI173" s="1881"/>
      <c r="AJ173" s="1881"/>
      <c r="AK173" s="1881"/>
      <c r="AL173" s="1881"/>
      <c r="AM173" s="1881"/>
      <c r="AN173" s="1881"/>
      <c r="AO173" s="1881"/>
      <c r="AP173" s="1881"/>
      <c r="AQ173" s="1881"/>
      <c r="AR173" s="1881"/>
      <c r="AS173" s="1881"/>
      <c r="AT173" s="1881"/>
      <c r="AU173" s="1881"/>
      <c r="AV173" s="1881"/>
      <c r="AW173" s="1881"/>
      <c r="AX173" s="1881"/>
      <c r="AY173" s="1881"/>
      <c r="AZ173" s="1881"/>
      <c r="BA173" s="1881"/>
      <c r="BB173" s="1881"/>
      <c r="BC173" s="1881"/>
      <c r="BD173" s="1881"/>
      <c r="BE173" s="1881"/>
      <c r="BF173" s="1881"/>
      <c r="BG173" s="1881"/>
      <c r="BH173" s="1881"/>
      <c r="BI173" s="1881"/>
      <c r="BJ173" s="1881"/>
      <c r="BK173" s="1881"/>
      <c r="BL173" s="1881"/>
      <c r="BM173" s="1881"/>
      <c r="BN173" s="1881"/>
      <c r="BO173" s="1881"/>
      <c r="BP173" s="1881"/>
    </row>
    <row r="174" spans="1:68">
      <c r="A174" s="1884"/>
      <c r="B174" s="1881"/>
      <c r="C174" s="1881"/>
      <c r="D174" s="1881"/>
      <c r="E174" s="1881"/>
      <c r="F174" s="1881"/>
      <c r="G174" s="1881"/>
      <c r="H174" s="1883"/>
      <c r="I174" s="1881"/>
      <c r="J174" s="1881"/>
      <c r="K174" s="1881"/>
      <c r="L174" s="1881"/>
      <c r="M174" s="1881"/>
      <c r="N174" s="1881"/>
      <c r="O174" s="1881"/>
      <c r="P174" s="1881"/>
      <c r="Q174" s="1881"/>
      <c r="R174" s="1881"/>
      <c r="S174" s="1881"/>
      <c r="T174" s="1881"/>
      <c r="U174" s="1881"/>
      <c r="V174" s="1881"/>
      <c r="W174" s="1881"/>
      <c r="X174" s="1881"/>
      <c r="Y174" s="1881"/>
      <c r="Z174" s="1881"/>
      <c r="AA174" s="1881"/>
      <c r="AB174" s="1881"/>
      <c r="AC174" s="1881"/>
      <c r="AD174" s="1881"/>
      <c r="AE174" s="1881"/>
      <c r="AF174" s="1881"/>
      <c r="AG174" s="1881"/>
      <c r="AH174" s="1881"/>
      <c r="AI174" s="1881"/>
      <c r="AJ174" s="1881"/>
      <c r="AK174" s="1881"/>
      <c r="AL174" s="1881"/>
      <c r="AM174" s="1881"/>
      <c r="AN174" s="1881"/>
      <c r="AO174" s="1881"/>
      <c r="AP174" s="1881"/>
      <c r="AQ174" s="1881"/>
      <c r="AR174" s="1881"/>
      <c r="AS174" s="1881"/>
      <c r="AT174" s="1881"/>
      <c r="AU174" s="1881"/>
      <c r="AV174" s="1881"/>
      <c r="AW174" s="1881"/>
      <c r="AX174" s="1881"/>
      <c r="AY174" s="1881"/>
      <c r="AZ174" s="1881"/>
      <c r="BA174" s="1881"/>
      <c r="BB174" s="1881"/>
      <c r="BC174" s="1881"/>
      <c r="BD174" s="1881"/>
      <c r="BE174" s="1881"/>
      <c r="BF174" s="1881"/>
      <c r="BG174" s="1881"/>
      <c r="BH174" s="1881"/>
      <c r="BI174" s="1881"/>
      <c r="BJ174" s="1881"/>
      <c r="BK174" s="1881"/>
      <c r="BL174" s="1881"/>
      <c r="BM174" s="1881"/>
      <c r="BN174" s="1881"/>
      <c r="BO174" s="1881"/>
      <c r="BP174" s="1881"/>
    </row>
    <row r="175" spans="1:68">
      <c r="A175" s="1884"/>
      <c r="B175" s="1881"/>
      <c r="C175" s="1881"/>
      <c r="D175" s="1881"/>
      <c r="E175" s="1881"/>
      <c r="F175" s="1881"/>
      <c r="G175" s="1881"/>
      <c r="H175" s="1883"/>
      <c r="I175" s="1881"/>
      <c r="J175" s="1881"/>
      <c r="K175" s="1881"/>
      <c r="L175" s="1881"/>
      <c r="M175" s="1881"/>
      <c r="N175" s="1881"/>
      <c r="O175" s="1881"/>
      <c r="P175" s="1881"/>
      <c r="Q175" s="1881"/>
      <c r="R175" s="1881"/>
      <c r="S175" s="1881"/>
      <c r="T175" s="1881"/>
      <c r="U175" s="1881"/>
      <c r="V175" s="1881"/>
      <c r="W175" s="1881"/>
      <c r="X175" s="1881"/>
      <c r="Y175" s="1881"/>
      <c r="Z175" s="1881"/>
      <c r="AA175" s="1881"/>
      <c r="AB175" s="1881"/>
      <c r="AC175" s="1881"/>
      <c r="AD175" s="1881"/>
      <c r="AE175" s="1881"/>
      <c r="AF175" s="1881"/>
      <c r="AG175" s="1881"/>
      <c r="AH175" s="1881"/>
      <c r="AI175" s="1881"/>
      <c r="AJ175" s="1881"/>
      <c r="AK175" s="1881"/>
      <c r="AL175" s="1881"/>
      <c r="AM175" s="1881"/>
      <c r="AN175" s="1881"/>
      <c r="AO175" s="1881"/>
      <c r="AP175" s="1881"/>
      <c r="AQ175" s="1881"/>
      <c r="AR175" s="1881"/>
      <c r="AS175" s="1881"/>
      <c r="AT175" s="1881"/>
      <c r="AU175" s="1881"/>
      <c r="AV175" s="1881"/>
      <c r="AW175" s="1881"/>
      <c r="AX175" s="1881"/>
      <c r="AY175" s="1881"/>
      <c r="AZ175" s="1881"/>
      <c r="BA175" s="1881"/>
      <c r="BB175" s="1881"/>
      <c r="BC175" s="1881"/>
      <c r="BD175" s="1881"/>
      <c r="BE175" s="1881"/>
      <c r="BF175" s="1881"/>
      <c r="BG175" s="1881"/>
      <c r="BH175" s="1881"/>
      <c r="BI175" s="1881"/>
      <c r="BJ175" s="1881"/>
      <c r="BK175" s="1881"/>
      <c r="BL175" s="1881"/>
      <c r="BM175" s="1881"/>
      <c r="BN175" s="1881"/>
      <c r="BO175" s="1881"/>
      <c r="BP175" s="1881"/>
    </row>
    <row r="176" spans="1:68">
      <c r="A176" s="1884"/>
      <c r="B176" s="1881"/>
      <c r="C176" s="1881"/>
      <c r="D176" s="1881"/>
      <c r="E176" s="1881"/>
      <c r="F176" s="1881"/>
      <c r="G176" s="1881"/>
      <c r="H176" s="1883"/>
      <c r="I176" s="1881"/>
      <c r="J176" s="1881"/>
      <c r="K176" s="1881"/>
      <c r="L176" s="1881"/>
      <c r="M176" s="1881"/>
      <c r="N176" s="1881"/>
      <c r="O176" s="1881"/>
      <c r="P176" s="1881"/>
      <c r="Q176" s="1881"/>
      <c r="R176" s="1881"/>
      <c r="S176" s="1881"/>
      <c r="T176" s="1881"/>
      <c r="U176" s="1881"/>
      <c r="V176" s="1881"/>
      <c r="W176" s="1881"/>
      <c r="X176" s="1881"/>
      <c r="Y176" s="1881"/>
      <c r="Z176" s="1881"/>
      <c r="AA176" s="1881"/>
      <c r="AB176" s="1881"/>
      <c r="AC176" s="1881"/>
      <c r="AD176" s="1881"/>
      <c r="AE176" s="1881"/>
      <c r="AF176" s="1881"/>
      <c r="AG176" s="1881"/>
      <c r="AH176" s="1881"/>
      <c r="AI176" s="1881"/>
      <c r="AJ176" s="1881"/>
      <c r="AK176" s="1881"/>
      <c r="AL176" s="1881"/>
      <c r="AM176" s="1881"/>
      <c r="AN176" s="1881"/>
      <c r="AO176" s="1881"/>
      <c r="AP176" s="1881"/>
      <c r="AQ176" s="1881"/>
      <c r="AR176" s="1881"/>
      <c r="AS176" s="1881"/>
      <c r="AT176" s="1881"/>
      <c r="AU176" s="1881"/>
      <c r="AV176" s="1881"/>
      <c r="AW176" s="1881"/>
      <c r="AX176" s="1881"/>
      <c r="AY176" s="1881"/>
      <c r="AZ176" s="1881"/>
      <c r="BA176" s="1881"/>
      <c r="BB176" s="1881"/>
      <c r="BC176" s="1881"/>
      <c r="BD176" s="1881"/>
      <c r="BE176" s="1881"/>
      <c r="BF176" s="1881"/>
      <c r="BG176" s="1881"/>
      <c r="BH176" s="1881"/>
      <c r="BI176" s="1881"/>
      <c r="BJ176" s="1881"/>
      <c r="BK176" s="1881"/>
      <c r="BL176" s="1881"/>
      <c r="BM176" s="1881"/>
      <c r="BN176" s="1881"/>
      <c r="BO176" s="1881"/>
      <c r="BP176" s="1881"/>
    </row>
    <row r="177" spans="1:68">
      <c r="A177" s="1884"/>
      <c r="B177" s="1881"/>
      <c r="C177" s="1881"/>
      <c r="D177" s="1881"/>
      <c r="E177" s="1881"/>
      <c r="F177" s="1881"/>
      <c r="G177" s="1881"/>
      <c r="H177" s="1883"/>
      <c r="I177" s="1881"/>
      <c r="J177" s="1881"/>
      <c r="K177" s="1881"/>
      <c r="L177" s="1881"/>
      <c r="M177" s="1881"/>
      <c r="N177" s="1881"/>
      <c r="O177" s="1881"/>
      <c r="P177" s="1881"/>
      <c r="Q177" s="1881"/>
      <c r="R177" s="1881"/>
      <c r="S177" s="1881"/>
      <c r="T177" s="1881"/>
      <c r="U177" s="1881"/>
      <c r="V177" s="1881"/>
      <c r="W177" s="1881"/>
      <c r="X177" s="1881"/>
      <c r="Y177" s="1881"/>
      <c r="Z177" s="1881"/>
      <c r="AA177" s="1881"/>
      <c r="AB177" s="1881"/>
      <c r="AC177" s="1881"/>
      <c r="AD177" s="1881"/>
      <c r="AE177" s="1881"/>
      <c r="AF177" s="1881"/>
      <c r="AG177" s="1881"/>
      <c r="AH177" s="1881"/>
      <c r="AI177" s="1881"/>
      <c r="AJ177" s="1881"/>
      <c r="AK177" s="1881"/>
      <c r="AL177" s="1881"/>
      <c r="AM177" s="1881"/>
      <c r="AN177" s="1881"/>
      <c r="AO177" s="1881"/>
      <c r="AP177" s="1881"/>
      <c r="AQ177" s="1881"/>
      <c r="AR177" s="1881"/>
      <c r="AS177" s="1881"/>
      <c r="AT177" s="1881"/>
      <c r="AU177" s="1881"/>
      <c r="AV177" s="1881"/>
      <c r="AW177" s="1881"/>
      <c r="AX177" s="1881"/>
      <c r="AY177" s="1881"/>
      <c r="AZ177" s="1881"/>
      <c r="BA177" s="1881"/>
      <c r="BB177" s="1881"/>
      <c r="BC177" s="1881"/>
      <c r="BD177" s="1881"/>
      <c r="BE177" s="1881"/>
      <c r="BF177" s="1881"/>
      <c r="BG177" s="1881"/>
      <c r="BH177" s="1881"/>
      <c r="BI177" s="1881"/>
      <c r="BJ177" s="1881"/>
      <c r="BK177" s="1881"/>
      <c r="BL177" s="1881"/>
      <c r="BM177" s="1881"/>
      <c r="BN177" s="1881"/>
      <c r="BO177" s="1881"/>
      <c r="BP177" s="1881"/>
    </row>
    <row r="178" spans="1:68">
      <c r="A178" s="1884"/>
      <c r="B178" s="1881"/>
      <c r="C178" s="1881"/>
      <c r="D178" s="1881"/>
      <c r="E178" s="1881"/>
      <c r="F178" s="1881"/>
      <c r="G178" s="1881"/>
      <c r="H178" s="1883"/>
      <c r="I178" s="1881"/>
      <c r="J178" s="1881"/>
      <c r="K178" s="1881"/>
      <c r="L178" s="1881"/>
      <c r="M178" s="1881"/>
      <c r="N178" s="1881"/>
      <c r="O178" s="1881"/>
      <c r="P178" s="1881"/>
      <c r="Q178" s="1881"/>
      <c r="R178" s="1881"/>
      <c r="S178" s="1881"/>
      <c r="T178" s="1881"/>
      <c r="U178" s="1881"/>
      <c r="V178" s="1881"/>
      <c r="W178" s="1881"/>
      <c r="X178" s="1881"/>
      <c r="Y178" s="1881"/>
      <c r="Z178" s="1881"/>
      <c r="AA178" s="1881"/>
      <c r="AB178" s="1881"/>
      <c r="AC178" s="1881"/>
      <c r="AD178" s="1881"/>
      <c r="AE178" s="1881"/>
      <c r="AF178" s="1881"/>
      <c r="AG178" s="1881"/>
      <c r="AH178" s="1881"/>
      <c r="AI178" s="1881"/>
      <c r="AJ178" s="1881"/>
      <c r="AK178" s="1881"/>
      <c r="AL178" s="1881"/>
      <c r="AM178" s="1881"/>
      <c r="AN178" s="1881"/>
      <c r="AO178" s="1881"/>
      <c r="AP178" s="1881"/>
      <c r="AQ178" s="1881"/>
      <c r="AR178" s="1881"/>
      <c r="AS178" s="1881"/>
      <c r="AT178" s="1881"/>
      <c r="AU178" s="1881"/>
      <c r="AV178" s="1881"/>
      <c r="AW178" s="1881"/>
      <c r="AX178" s="1881"/>
      <c r="AY178" s="1881"/>
      <c r="AZ178" s="1881"/>
      <c r="BA178" s="1881"/>
      <c r="BB178" s="1881"/>
      <c r="BC178" s="1881"/>
      <c r="BD178" s="1881"/>
      <c r="BE178" s="1881"/>
      <c r="BF178" s="1881"/>
      <c r="BG178" s="1881"/>
      <c r="BH178" s="1881"/>
      <c r="BI178" s="1881"/>
      <c r="BJ178" s="1881"/>
      <c r="BK178" s="1881"/>
      <c r="BL178" s="1881"/>
      <c r="BM178" s="1881"/>
      <c r="BN178" s="1881"/>
      <c r="BO178" s="1881"/>
      <c r="BP178" s="1881"/>
    </row>
    <row r="179" spans="1:68">
      <c r="A179" s="1884"/>
      <c r="B179" s="1881"/>
      <c r="C179" s="1881"/>
      <c r="D179" s="1881"/>
      <c r="E179" s="1881"/>
      <c r="F179" s="1881"/>
      <c r="G179" s="1881"/>
      <c r="H179" s="1883"/>
      <c r="I179" s="1881"/>
      <c r="J179" s="1881"/>
      <c r="K179" s="1881"/>
      <c r="L179" s="1881"/>
      <c r="M179" s="1881"/>
      <c r="N179" s="1881"/>
      <c r="O179" s="1881"/>
      <c r="P179" s="1881"/>
      <c r="Q179" s="1881"/>
      <c r="R179" s="1881"/>
      <c r="S179" s="1881"/>
      <c r="T179" s="1881"/>
      <c r="U179" s="1881"/>
      <c r="V179" s="1881"/>
      <c r="W179" s="1881"/>
      <c r="X179" s="1881"/>
      <c r="Y179" s="1881"/>
      <c r="Z179" s="1881"/>
      <c r="AA179" s="1881"/>
      <c r="AB179" s="1881"/>
      <c r="AC179" s="1881"/>
      <c r="AD179" s="1881"/>
      <c r="AE179" s="1881"/>
      <c r="AF179" s="1881"/>
      <c r="AG179" s="1881"/>
      <c r="AH179" s="1881"/>
      <c r="AI179" s="1881"/>
      <c r="AJ179" s="1881"/>
      <c r="AK179" s="1881"/>
      <c r="AL179" s="1881"/>
      <c r="AM179" s="1881"/>
      <c r="AN179" s="1881"/>
      <c r="AO179" s="1881"/>
      <c r="AP179" s="1881"/>
      <c r="AQ179" s="1881"/>
      <c r="AR179" s="1881"/>
      <c r="AS179" s="1881"/>
      <c r="AT179" s="1881"/>
      <c r="AU179" s="1881"/>
      <c r="AV179" s="1881"/>
      <c r="AW179" s="1881"/>
      <c r="AX179" s="1881"/>
      <c r="AY179" s="1881"/>
      <c r="AZ179" s="1881"/>
      <c r="BA179" s="1881"/>
      <c r="BB179" s="1881"/>
      <c r="BC179" s="1881"/>
      <c r="BD179" s="1881"/>
      <c r="BE179" s="1881"/>
      <c r="BF179" s="1881"/>
      <c r="BG179" s="1881"/>
      <c r="BH179" s="1881"/>
      <c r="BI179" s="1881"/>
      <c r="BJ179" s="1881"/>
      <c r="BK179" s="1881"/>
      <c r="BL179" s="1881"/>
      <c r="BM179" s="1881"/>
      <c r="BN179" s="1881"/>
      <c r="BO179" s="1881"/>
      <c r="BP179" s="1881"/>
    </row>
    <row r="180" spans="1:68">
      <c r="A180" s="1884"/>
      <c r="B180" s="1881"/>
      <c r="C180" s="1881"/>
      <c r="D180" s="1881"/>
      <c r="E180" s="1881"/>
      <c r="F180" s="1881"/>
      <c r="G180" s="1881"/>
      <c r="H180" s="1883"/>
      <c r="I180" s="1881"/>
      <c r="J180" s="1881"/>
      <c r="K180" s="1881"/>
      <c r="L180" s="1881"/>
      <c r="M180" s="1881"/>
      <c r="N180" s="1881"/>
      <c r="O180" s="1881"/>
      <c r="P180" s="1881"/>
      <c r="Q180" s="1881"/>
      <c r="R180" s="1881"/>
      <c r="S180" s="1881"/>
      <c r="T180" s="1881"/>
      <c r="U180" s="1881"/>
      <c r="V180" s="1881"/>
      <c r="W180" s="1881"/>
      <c r="X180" s="1881"/>
      <c r="Y180" s="1881"/>
      <c r="Z180" s="1881"/>
      <c r="AA180" s="1881"/>
      <c r="AB180" s="1881"/>
      <c r="AC180" s="1881"/>
      <c r="AD180" s="1881"/>
      <c r="AE180" s="1881"/>
      <c r="AF180" s="1881"/>
      <c r="AG180" s="1881"/>
      <c r="AH180" s="1881"/>
      <c r="AI180" s="1881"/>
      <c r="AJ180" s="1881"/>
      <c r="AK180" s="1881"/>
      <c r="AL180" s="1881"/>
      <c r="AM180" s="1881"/>
      <c r="AN180" s="1881"/>
      <c r="AO180" s="1881"/>
      <c r="AP180" s="1881"/>
      <c r="AQ180" s="1881"/>
      <c r="AR180" s="1881"/>
      <c r="AS180" s="1881"/>
      <c r="AT180" s="1881"/>
      <c r="AU180" s="1881"/>
      <c r="AV180" s="1881"/>
      <c r="AW180" s="1881"/>
      <c r="AX180" s="1881"/>
      <c r="AY180" s="1881"/>
      <c r="AZ180" s="1881"/>
      <c r="BA180" s="1881"/>
      <c r="BB180" s="1881"/>
      <c r="BC180" s="1881"/>
      <c r="BD180" s="1881"/>
      <c r="BE180" s="1881"/>
      <c r="BF180" s="1881"/>
      <c r="BG180" s="1881"/>
      <c r="BH180" s="1881"/>
      <c r="BI180" s="1881"/>
      <c r="BJ180" s="1881"/>
      <c r="BK180" s="1881"/>
      <c r="BL180" s="1881"/>
      <c r="BM180" s="1881"/>
      <c r="BN180" s="1881"/>
      <c r="BO180" s="1881"/>
      <c r="BP180" s="1881"/>
    </row>
    <row r="181" spans="1:68">
      <c r="A181" s="1884"/>
      <c r="B181" s="1881"/>
      <c r="C181" s="1881"/>
      <c r="D181" s="1881"/>
      <c r="E181" s="1881"/>
      <c r="F181" s="1881"/>
      <c r="G181" s="1881"/>
      <c r="H181" s="1883"/>
      <c r="I181" s="1881"/>
      <c r="J181" s="1881"/>
      <c r="K181" s="1881"/>
      <c r="L181" s="1881"/>
      <c r="M181" s="1881"/>
      <c r="N181" s="1881"/>
      <c r="O181" s="1881"/>
      <c r="P181" s="1881"/>
      <c r="Q181" s="1881"/>
      <c r="R181" s="1881"/>
      <c r="S181" s="1881"/>
      <c r="T181" s="1881"/>
      <c r="U181" s="1881"/>
      <c r="V181" s="1881"/>
      <c r="W181" s="1881"/>
      <c r="X181" s="1881"/>
      <c r="Y181" s="1881"/>
      <c r="Z181" s="1881"/>
      <c r="AA181" s="1881"/>
      <c r="AB181" s="1881"/>
      <c r="AC181" s="1881"/>
      <c r="AD181" s="1881"/>
      <c r="AE181" s="1881"/>
      <c r="AF181" s="1881"/>
      <c r="AG181" s="1881"/>
      <c r="AH181" s="1881"/>
      <c r="AI181" s="1881"/>
      <c r="AJ181" s="1881"/>
      <c r="AK181" s="1881"/>
      <c r="AL181" s="1881"/>
      <c r="AM181" s="1881"/>
      <c r="AN181" s="1881"/>
      <c r="AO181" s="1881"/>
      <c r="AP181" s="1881"/>
      <c r="AQ181" s="1881"/>
      <c r="AR181" s="1881"/>
      <c r="AS181" s="1881"/>
      <c r="AT181" s="1881"/>
      <c r="AU181" s="1881"/>
      <c r="AV181" s="1881"/>
      <c r="AW181" s="1881"/>
      <c r="AX181" s="1881"/>
      <c r="AY181" s="1881"/>
      <c r="AZ181" s="1881"/>
      <c r="BA181" s="1881"/>
      <c r="BB181" s="1881"/>
      <c r="BC181" s="1881"/>
      <c r="BD181" s="1881"/>
      <c r="BE181" s="1881"/>
      <c r="BF181" s="1881"/>
      <c r="BG181" s="1881"/>
      <c r="BH181" s="1881"/>
      <c r="BI181" s="1881"/>
      <c r="BJ181" s="1881"/>
      <c r="BK181" s="1881"/>
      <c r="BL181" s="1881"/>
      <c r="BM181" s="1881"/>
      <c r="BN181" s="1881"/>
      <c r="BO181" s="1881"/>
      <c r="BP181" s="1881"/>
    </row>
    <row r="182" spans="1:68">
      <c r="A182" s="1884"/>
      <c r="B182" s="1881"/>
      <c r="C182" s="1881"/>
      <c r="D182" s="1881"/>
      <c r="E182" s="1881"/>
      <c r="F182" s="1881"/>
      <c r="G182" s="1881"/>
      <c r="H182" s="1883"/>
      <c r="I182" s="1881"/>
      <c r="J182" s="1881"/>
      <c r="K182" s="1881"/>
      <c r="L182" s="1881"/>
      <c r="M182" s="1881"/>
      <c r="N182" s="1881"/>
      <c r="O182" s="1881"/>
      <c r="P182" s="1881"/>
      <c r="Q182" s="1881"/>
      <c r="R182" s="1881"/>
      <c r="S182" s="1881"/>
      <c r="T182" s="1881"/>
      <c r="U182" s="1881"/>
      <c r="V182" s="1881"/>
      <c r="W182" s="1881"/>
      <c r="X182" s="1881"/>
      <c r="Y182" s="1881"/>
      <c r="Z182" s="1881"/>
      <c r="AA182" s="1881"/>
      <c r="AB182" s="1881"/>
      <c r="AC182" s="1881"/>
      <c r="AD182" s="1881"/>
      <c r="AE182" s="1881"/>
      <c r="AF182" s="1881"/>
      <c r="AG182" s="1881"/>
      <c r="AH182" s="1881"/>
      <c r="AI182" s="1881"/>
      <c r="AJ182" s="1881"/>
      <c r="AK182" s="1881"/>
      <c r="AL182" s="1881"/>
      <c r="AM182" s="1881"/>
      <c r="AN182" s="1881"/>
      <c r="AO182" s="1881"/>
      <c r="AP182" s="1881"/>
      <c r="AQ182" s="1881"/>
      <c r="AR182" s="1881"/>
      <c r="AS182" s="1881"/>
      <c r="AT182" s="1881"/>
      <c r="AU182" s="1881"/>
      <c r="AV182" s="1881"/>
      <c r="AW182" s="1881"/>
      <c r="AX182" s="1881"/>
      <c r="AY182" s="1881"/>
      <c r="AZ182" s="1881"/>
      <c r="BA182" s="1881"/>
      <c r="BB182" s="1881"/>
      <c r="BC182" s="1881"/>
      <c r="BD182" s="1881"/>
      <c r="BE182" s="1881"/>
      <c r="BF182" s="1881"/>
      <c r="BG182" s="1881"/>
      <c r="BH182" s="1881"/>
      <c r="BI182" s="1881"/>
      <c r="BJ182" s="1881"/>
      <c r="BK182" s="1881"/>
      <c r="BL182" s="1881"/>
      <c r="BM182" s="1881"/>
      <c r="BN182" s="1881"/>
      <c r="BO182" s="1881"/>
      <c r="BP182" s="1881"/>
    </row>
    <row r="183" spans="1:68">
      <c r="A183" s="1884"/>
      <c r="B183" s="1881"/>
      <c r="C183" s="1881"/>
      <c r="D183" s="1881"/>
      <c r="E183" s="1881"/>
      <c r="F183" s="1881"/>
      <c r="G183" s="1881"/>
      <c r="H183" s="1883"/>
      <c r="I183" s="1881"/>
      <c r="J183" s="1881"/>
      <c r="K183" s="1881"/>
      <c r="L183" s="1881"/>
      <c r="M183" s="1881"/>
      <c r="N183" s="1881"/>
      <c r="O183" s="1881"/>
      <c r="P183" s="1881"/>
      <c r="Q183" s="1881"/>
      <c r="R183" s="1881"/>
      <c r="S183" s="1881"/>
      <c r="T183" s="1881"/>
      <c r="U183" s="1881"/>
      <c r="V183" s="1881"/>
      <c r="W183" s="1881"/>
      <c r="X183" s="1881"/>
      <c r="Y183" s="1881"/>
      <c r="Z183" s="1881"/>
      <c r="AA183" s="1881"/>
      <c r="AB183" s="1881"/>
      <c r="AC183" s="1881"/>
      <c r="AD183" s="1881"/>
      <c r="AE183" s="1881"/>
      <c r="AF183" s="1881"/>
      <c r="AG183" s="1881"/>
      <c r="AH183" s="1881"/>
      <c r="AI183" s="1881"/>
      <c r="AJ183" s="1881"/>
      <c r="AK183" s="1881"/>
      <c r="AL183" s="1881"/>
      <c r="AM183" s="1881"/>
      <c r="AN183" s="1881"/>
      <c r="AO183" s="1881"/>
      <c r="AP183" s="1881"/>
      <c r="AQ183" s="1881"/>
      <c r="AR183" s="1881"/>
      <c r="AS183" s="1881"/>
      <c r="AT183" s="1881"/>
      <c r="AU183" s="1881"/>
      <c r="AV183" s="1881"/>
      <c r="AW183" s="1881"/>
      <c r="AX183" s="1881"/>
      <c r="AY183" s="1881"/>
      <c r="AZ183" s="1881"/>
      <c r="BA183" s="1881"/>
      <c r="BB183" s="1881"/>
      <c r="BC183" s="1881"/>
      <c r="BD183" s="1881"/>
      <c r="BE183" s="1881"/>
      <c r="BF183" s="1881"/>
      <c r="BG183" s="1881"/>
      <c r="BH183" s="1881"/>
      <c r="BI183" s="1881"/>
      <c r="BJ183" s="1881"/>
      <c r="BK183" s="1881"/>
      <c r="BL183" s="1881"/>
      <c r="BM183" s="1881"/>
      <c r="BN183" s="1881"/>
      <c r="BO183" s="1881"/>
      <c r="BP183" s="1881"/>
    </row>
    <row r="184" spans="1:68">
      <c r="A184" s="1884"/>
      <c r="B184" s="1881"/>
      <c r="C184" s="1881"/>
      <c r="D184" s="1881"/>
      <c r="E184" s="1881"/>
      <c r="F184" s="1881"/>
      <c r="G184" s="1881"/>
      <c r="H184" s="1883"/>
      <c r="I184" s="1881"/>
      <c r="J184" s="1881"/>
      <c r="K184" s="1881"/>
      <c r="L184" s="1881"/>
      <c r="M184" s="1881"/>
      <c r="N184" s="1881"/>
      <c r="O184" s="1881"/>
      <c r="P184" s="1881"/>
      <c r="Q184" s="1881"/>
      <c r="R184" s="1881"/>
      <c r="S184" s="1881"/>
      <c r="T184" s="1881"/>
      <c r="U184" s="1881"/>
      <c r="V184" s="1881"/>
      <c r="W184" s="1881"/>
      <c r="X184" s="1881"/>
      <c r="Y184" s="1881"/>
      <c r="Z184" s="1881"/>
      <c r="AA184" s="1881"/>
      <c r="AB184" s="1881"/>
      <c r="AC184" s="1881"/>
      <c r="AD184" s="1881"/>
      <c r="AE184" s="1881"/>
      <c r="AF184" s="1881"/>
      <c r="AG184" s="1881"/>
      <c r="AH184" s="1881"/>
      <c r="AI184" s="1881"/>
      <c r="AJ184" s="1881"/>
      <c r="AK184" s="1881"/>
      <c r="AL184" s="1881"/>
      <c r="AM184" s="1881"/>
      <c r="AN184" s="1881"/>
      <c r="AO184" s="1881"/>
      <c r="AP184" s="1881"/>
      <c r="AQ184" s="1881"/>
      <c r="AR184" s="1881"/>
      <c r="AS184" s="1881"/>
      <c r="AT184" s="1881"/>
      <c r="AU184" s="1881"/>
      <c r="AV184" s="1881"/>
      <c r="AW184" s="1881"/>
      <c r="AX184" s="1881"/>
      <c r="AY184" s="1881"/>
      <c r="AZ184" s="1881"/>
      <c r="BA184" s="1881"/>
      <c r="BB184" s="1881"/>
      <c r="BC184" s="1881"/>
      <c r="BD184" s="1881"/>
      <c r="BE184" s="1881"/>
      <c r="BF184" s="1881"/>
      <c r="BG184" s="1881"/>
      <c r="BH184" s="1881"/>
      <c r="BI184" s="1881"/>
      <c r="BJ184" s="1881"/>
      <c r="BK184" s="1881"/>
      <c r="BL184" s="1881"/>
      <c r="BM184" s="1881"/>
      <c r="BN184" s="1881"/>
      <c r="BO184" s="1881"/>
      <c r="BP184" s="1881"/>
    </row>
    <row r="185" spans="1:68">
      <c r="A185" s="1884"/>
      <c r="B185" s="1881"/>
      <c r="C185" s="1881"/>
      <c r="D185" s="1881"/>
      <c r="E185" s="1881"/>
      <c r="F185" s="1881"/>
      <c r="G185" s="1881"/>
      <c r="H185" s="1883"/>
      <c r="I185" s="1881"/>
      <c r="J185" s="1881"/>
      <c r="K185" s="1881"/>
      <c r="L185" s="1881"/>
      <c r="M185" s="1881"/>
      <c r="N185" s="1881"/>
      <c r="O185" s="1881"/>
      <c r="P185" s="1881"/>
      <c r="Q185" s="1881"/>
      <c r="R185" s="1881"/>
      <c r="S185" s="1881"/>
      <c r="T185" s="1881"/>
      <c r="U185" s="1881"/>
      <c r="V185" s="1881"/>
      <c r="W185" s="1881"/>
      <c r="X185" s="1881"/>
      <c r="Y185" s="1881"/>
      <c r="Z185" s="1881"/>
      <c r="AA185" s="1881"/>
      <c r="AB185" s="1881"/>
      <c r="AC185" s="1881"/>
      <c r="AD185" s="1881"/>
      <c r="AE185" s="1881"/>
      <c r="AF185" s="1881"/>
      <c r="AG185" s="1881"/>
      <c r="AH185" s="1881"/>
      <c r="AI185" s="1881"/>
      <c r="AJ185" s="1881"/>
      <c r="AK185" s="1881"/>
      <c r="AL185" s="1881"/>
      <c r="AM185" s="1881"/>
      <c r="AN185" s="1881"/>
      <c r="AO185" s="1881"/>
      <c r="AP185" s="1881"/>
      <c r="AQ185" s="1881"/>
      <c r="AR185" s="1881"/>
      <c r="AS185" s="1881"/>
      <c r="AT185" s="1881"/>
      <c r="AU185" s="1881"/>
      <c r="AV185" s="1881"/>
      <c r="AW185" s="1881"/>
      <c r="AX185" s="1881"/>
      <c r="AY185" s="1881"/>
      <c r="AZ185" s="1881"/>
      <c r="BA185" s="1881"/>
      <c r="BB185" s="1881"/>
      <c r="BC185" s="1881"/>
      <c r="BD185" s="1881"/>
      <c r="BE185" s="1881"/>
      <c r="BF185" s="1881"/>
      <c r="BG185" s="1881"/>
      <c r="BH185" s="1881"/>
      <c r="BI185" s="1881"/>
      <c r="BJ185" s="1881"/>
      <c r="BK185" s="1881"/>
      <c r="BL185" s="1881"/>
      <c r="BM185" s="1881"/>
      <c r="BN185" s="1881"/>
      <c r="BO185" s="1881"/>
      <c r="BP185" s="1881"/>
    </row>
    <row r="186" spans="1:68">
      <c r="A186" s="1884"/>
      <c r="B186" s="1881"/>
      <c r="C186" s="1881"/>
      <c r="D186" s="1881"/>
      <c r="E186" s="1881"/>
      <c r="F186" s="1881"/>
      <c r="G186" s="1881"/>
      <c r="H186" s="1883"/>
      <c r="I186" s="1881"/>
      <c r="J186" s="1881"/>
      <c r="K186" s="1881"/>
      <c r="L186" s="1881"/>
      <c r="M186" s="1881"/>
      <c r="N186" s="1881"/>
      <c r="O186" s="1881"/>
      <c r="P186" s="1881"/>
      <c r="Q186" s="1881"/>
      <c r="R186" s="1881"/>
      <c r="S186" s="1881"/>
      <c r="T186" s="1881"/>
      <c r="U186" s="1881"/>
      <c r="V186" s="1881"/>
      <c r="W186" s="1881"/>
      <c r="X186" s="1881"/>
      <c r="Y186" s="1881"/>
      <c r="Z186" s="1881"/>
      <c r="AA186" s="1881"/>
      <c r="AB186" s="1881"/>
      <c r="AC186" s="1881"/>
      <c r="AD186" s="1881"/>
      <c r="AE186" s="1881"/>
      <c r="AF186" s="1881"/>
      <c r="AG186" s="1881"/>
      <c r="AH186" s="1881"/>
      <c r="AI186" s="1881"/>
      <c r="AJ186" s="1881"/>
      <c r="AK186" s="1881"/>
      <c r="AL186" s="1881"/>
      <c r="AM186" s="1881"/>
      <c r="AN186" s="1881"/>
      <c r="AO186" s="1881"/>
      <c r="AP186" s="1881"/>
      <c r="AQ186" s="1881"/>
      <c r="AR186" s="1881"/>
      <c r="AS186" s="1881"/>
      <c r="AT186" s="1881"/>
      <c r="AU186" s="1881"/>
      <c r="AV186" s="1881"/>
      <c r="AW186" s="1881"/>
      <c r="AX186" s="1881"/>
      <c r="AY186" s="1881"/>
      <c r="AZ186" s="1881"/>
      <c r="BA186" s="1881"/>
      <c r="BB186" s="1881"/>
      <c r="BC186" s="1881"/>
      <c r="BD186" s="1881"/>
      <c r="BE186" s="1881"/>
      <c r="BF186" s="1881"/>
      <c r="BG186" s="1881"/>
      <c r="BH186" s="1881"/>
      <c r="BI186" s="1881"/>
      <c r="BJ186" s="1881"/>
      <c r="BK186" s="1881"/>
      <c r="BL186" s="1881"/>
      <c r="BM186" s="1881"/>
      <c r="BN186" s="1881"/>
      <c r="BO186" s="1881"/>
      <c r="BP186" s="1881"/>
    </row>
    <row r="187" spans="1:68">
      <c r="A187" s="1884"/>
      <c r="B187" s="1881"/>
      <c r="C187" s="1881"/>
      <c r="D187" s="1881"/>
      <c r="E187" s="1881"/>
      <c r="F187" s="1881"/>
      <c r="G187" s="1881"/>
      <c r="H187" s="1883"/>
      <c r="I187" s="1881"/>
      <c r="J187" s="1881"/>
      <c r="K187" s="1881"/>
      <c r="L187" s="1881"/>
      <c r="M187" s="1881"/>
      <c r="N187" s="1881"/>
      <c r="O187" s="1881"/>
      <c r="P187" s="1881"/>
      <c r="Q187" s="1881"/>
      <c r="R187" s="1881"/>
      <c r="S187" s="1881"/>
      <c r="T187" s="1881"/>
      <c r="U187" s="1881"/>
      <c r="V187" s="1881"/>
      <c r="W187" s="1881"/>
      <c r="X187" s="1881"/>
      <c r="Y187" s="1881"/>
      <c r="Z187" s="1881"/>
      <c r="AA187" s="1881"/>
      <c r="AB187" s="1881"/>
      <c r="AC187" s="1881"/>
      <c r="AD187" s="1881"/>
      <c r="AE187" s="1881"/>
      <c r="AF187" s="1881"/>
      <c r="AG187" s="1881"/>
      <c r="AH187" s="1881"/>
      <c r="AI187" s="1881"/>
      <c r="AJ187" s="1881"/>
      <c r="AK187" s="1881"/>
      <c r="AL187" s="1881"/>
      <c r="AM187" s="1881"/>
      <c r="AN187" s="1881"/>
      <c r="AO187" s="1881"/>
      <c r="AP187" s="1881"/>
      <c r="AQ187" s="1881"/>
      <c r="AR187" s="1881"/>
      <c r="AS187" s="1881"/>
      <c r="AT187" s="1881"/>
      <c r="AU187" s="1881"/>
      <c r="AV187" s="1881"/>
      <c r="AW187" s="1881"/>
      <c r="AX187" s="1881"/>
      <c r="AY187" s="1881"/>
      <c r="AZ187" s="1881"/>
      <c r="BA187" s="1881"/>
      <c r="BB187" s="1881"/>
      <c r="BC187" s="1881"/>
      <c r="BD187" s="1881"/>
      <c r="BE187" s="1881"/>
      <c r="BF187" s="1881"/>
      <c r="BG187" s="1881"/>
      <c r="BH187" s="1881"/>
      <c r="BI187" s="1881"/>
      <c r="BJ187" s="1881"/>
      <c r="BK187" s="1881"/>
      <c r="BL187" s="1881"/>
      <c r="BM187" s="1881"/>
      <c r="BN187" s="1881"/>
      <c r="BO187" s="1881"/>
      <c r="BP187" s="1881"/>
    </row>
    <row r="188" spans="1:68">
      <c r="A188" s="1884"/>
      <c r="B188" s="1881"/>
      <c r="C188" s="1881"/>
      <c r="D188" s="1881"/>
      <c r="E188" s="1881"/>
      <c r="F188" s="1881"/>
      <c r="G188" s="1881"/>
      <c r="H188" s="1883"/>
      <c r="I188" s="1881"/>
      <c r="J188" s="1881"/>
      <c r="K188" s="1881"/>
      <c r="L188" s="1881"/>
      <c r="M188" s="1881"/>
      <c r="N188" s="1881"/>
      <c r="O188" s="1881"/>
      <c r="P188" s="1881"/>
      <c r="Q188" s="1881"/>
      <c r="R188" s="1881"/>
      <c r="S188" s="1881"/>
      <c r="T188" s="1881"/>
      <c r="U188" s="1881"/>
      <c r="V188" s="1881"/>
      <c r="W188" s="1881"/>
      <c r="X188" s="1881"/>
      <c r="Y188" s="1881"/>
      <c r="Z188" s="1881"/>
      <c r="AA188" s="1881"/>
      <c r="AB188" s="1881"/>
      <c r="AC188" s="1881"/>
      <c r="AD188" s="1881"/>
      <c r="AE188" s="1881"/>
      <c r="AF188" s="1881"/>
      <c r="AG188" s="1881"/>
      <c r="AH188" s="1881"/>
      <c r="AI188" s="1881"/>
      <c r="AJ188" s="1881"/>
      <c r="AK188" s="1881"/>
      <c r="AL188" s="1881"/>
      <c r="AM188" s="1881"/>
      <c r="AN188" s="1881"/>
      <c r="AO188" s="1881"/>
      <c r="AP188" s="1881"/>
      <c r="AQ188" s="1881"/>
      <c r="AR188" s="1881"/>
      <c r="AS188" s="1881"/>
      <c r="AT188" s="1881"/>
      <c r="AU188" s="1881"/>
      <c r="AV188" s="1881"/>
      <c r="AW188" s="1881"/>
      <c r="AX188" s="1881"/>
      <c r="AY188" s="1881"/>
      <c r="AZ188" s="1881"/>
      <c r="BA188" s="1881"/>
      <c r="BB188" s="1881"/>
      <c r="BC188" s="1881"/>
      <c r="BD188" s="1881"/>
      <c r="BE188" s="1881"/>
      <c r="BF188" s="1881"/>
      <c r="BG188" s="1881"/>
      <c r="BH188" s="1881"/>
      <c r="BI188" s="1881"/>
      <c r="BJ188" s="1881"/>
      <c r="BK188" s="1881"/>
      <c r="BL188" s="1881"/>
      <c r="BM188" s="1881"/>
      <c r="BN188" s="1881"/>
      <c r="BO188" s="1881"/>
      <c r="BP188" s="1881"/>
    </row>
    <row r="189" spans="1:68">
      <c r="A189" s="1884"/>
      <c r="B189" s="1881"/>
      <c r="C189" s="1881"/>
      <c r="D189" s="1881"/>
      <c r="E189" s="1881"/>
      <c r="F189" s="1881"/>
      <c r="G189" s="1881"/>
      <c r="H189" s="1883"/>
      <c r="I189" s="1881"/>
      <c r="J189" s="1881"/>
      <c r="K189" s="1881"/>
      <c r="L189" s="1881"/>
      <c r="M189" s="1881"/>
      <c r="N189" s="1881"/>
      <c r="O189" s="1881"/>
      <c r="P189" s="1881"/>
      <c r="Q189" s="1881"/>
      <c r="R189" s="1881"/>
      <c r="S189" s="1881"/>
      <c r="T189" s="1881"/>
      <c r="U189" s="1881"/>
      <c r="V189" s="1881"/>
      <c r="W189" s="1881"/>
      <c r="X189" s="1881"/>
      <c r="Y189" s="1881"/>
      <c r="Z189" s="1881"/>
      <c r="AA189" s="1881"/>
      <c r="AB189" s="1881"/>
      <c r="AC189" s="1881"/>
      <c r="AD189" s="1881"/>
      <c r="AE189" s="1881"/>
      <c r="AF189" s="1881"/>
      <c r="AG189" s="1881"/>
      <c r="AH189" s="1881"/>
      <c r="AI189" s="1881"/>
      <c r="AJ189" s="1881"/>
      <c r="AK189" s="1881"/>
      <c r="AL189" s="1881"/>
      <c r="AM189" s="1881"/>
      <c r="AN189" s="1881"/>
      <c r="AO189" s="1881"/>
      <c r="AP189" s="1881"/>
      <c r="AQ189" s="1881"/>
      <c r="AR189" s="1881"/>
      <c r="AS189" s="1881"/>
      <c r="AT189" s="1881"/>
      <c r="AU189" s="1881"/>
      <c r="AV189" s="1881"/>
      <c r="AW189" s="1881"/>
      <c r="AX189" s="1881"/>
      <c r="AY189" s="1881"/>
      <c r="AZ189" s="1881"/>
      <c r="BA189" s="1881"/>
      <c r="BB189" s="1881"/>
      <c r="BC189" s="1881"/>
      <c r="BD189" s="1881"/>
      <c r="BE189" s="1881"/>
      <c r="BF189" s="1881"/>
      <c r="BG189" s="1881"/>
      <c r="BH189" s="1881"/>
      <c r="BI189" s="1881"/>
      <c r="BJ189" s="1881"/>
      <c r="BK189" s="1881"/>
      <c r="BL189" s="1881"/>
      <c r="BM189" s="1881"/>
      <c r="BN189" s="1881"/>
      <c r="BO189" s="1881"/>
      <c r="BP189" s="1881"/>
    </row>
    <row r="190" spans="1:68">
      <c r="A190" s="1884"/>
      <c r="B190" s="1881"/>
      <c r="C190" s="1881"/>
      <c r="D190" s="1881"/>
      <c r="E190" s="1881"/>
      <c r="F190" s="1881"/>
      <c r="G190" s="1881"/>
      <c r="H190" s="1883"/>
      <c r="I190" s="1881"/>
      <c r="J190" s="1881"/>
      <c r="K190" s="1881"/>
      <c r="L190" s="1881"/>
      <c r="M190" s="1881"/>
      <c r="N190" s="1881"/>
      <c r="O190" s="1881"/>
      <c r="P190" s="1881"/>
      <c r="Q190" s="1881"/>
      <c r="R190" s="1881"/>
      <c r="S190" s="1881"/>
      <c r="T190" s="1881"/>
      <c r="U190" s="1881"/>
      <c r="V190" s="1881"/>
      <c r="W190" s="1881"/>
      <c r="X190" s="1881"/>
      <c r="Y190" s="1881"/>
      <c r="Z190" s="1881"/>
      <c r="AA190" s="1881"/>
      <c r="AB190" s="1881"/>
      <c r="AC190" s="1881"/>
      <c r="AD190" s="1881"/>
      <c r="AE190" s="1881"/>
      <c r="AF190" s="1881"/>
      <c r="AG190" s="1881"/>
      <c r="AH190" s="1881"/>
      <c r="AI190" s="1881"/>
      <c r="AJ190" s="1881"/>
      <c r="AK190" s="1881"/>
      <c r="AL190" s="1881"/>
      <c r="AM190" s="1881"/>
      <c r="AN190" s="1881"/>
      <c r="AO190" s="1881"/>
      <c r="AP190" s="1881"/>
      <c r="AQ190" s="1881"/>
      <c r="AR190" s="1881"/>
      <c r="AS190" s="1881"/>
      <c r="AT190" s="1881"/>
      <c r="AU190" s="1881"/>
      <c r="AV190" s="1881"/>
      <c r="AW190" s="1881"/>
      <c r="AX190" s="1881"/>
      <c r="AY190" s="1881"/>
      <c r="AZ190" s="1881"/>
      <c r="BA190" s="1881"/>
      <c r="BB190" s="1881"/>
      <c r="BC190" s="1881"/>
      <c r="BD190" s="1881"/>
      <c r="BE190" s="1881"/>
      <c r="BF190" s="1881"/>
      <c r="BG190" s="1881"/>
      <c r="BH190" s="1881"/>
      <c r="BI190" s="1881"/>
      <c r="BJ190" s="1881"/>
      <c r="BK190" s="1881"/>
      <c r="BL190" s="1881"/>
      <c r="BM190" s="1881"/>
      <c r="BN190" s="1881"/>
      <c r="BO190" s="1881"/>
      <c r="BP190" s="1881"/>
    </row>
    <row r="191" spans="1:68">
      <c r="A191" s="1884"/>
      <c r="B191" s="1881"/>
      <c r="C191" s="1881"/>
      <c r="D191" s="1881"/>
      <c r="E191" s="1881"/>
      <c r="F191" s="1881"/>
      <c r="G191" s="1881"/>
      <c r="H191" s="1883"/>
      <c r="I191" s="1881"/>
      <c r="J191" s="1881"/>
      <c r="K191" s="1881"/>
      <c r="L191" s="1881"/>
      <c r="M191" s="1881"/>
      <c r="N191" s="1881"/>
      <c r="O191" s="1881"/>
      <c r="P191" s="1881"/>
      <c r="Q191" s="1881"/>
      <c r="R191" s="1881"/>
      <c r="S191" s="1881"/>
      <c r="T191" s="1881"/>
      <c r="U191" s="1881"/>
      <c r="V191" s="1881"/>
      <c r="W191" s="1881"/>
      <c r="X191" s="1881"/>
      <c r="Y191" s="1881"/>
      <c r="Z191" s="1881"/>
      <c r="AA191" s="1881"/>
      <c r="AB191" s="1881"/>
      <c r="AC191" s="1881"/>
      <c r="AD191" s="1881"/>
      <c r="AE191" s="1881"/>
      <c r="AF191" s="1881"/>
      <c r="AG191" s="1881"/>
      <c r="AH191" s="1881"/>
      <c r="AI191" s="1881"/>
      <c r="AJ191" s="1881"/>
      <c r="AK191" s="1881"/>
      <c r="AL191" s="1881"/>
      <c r="AM191" s="1881"/>
      <c r="AN191" s="1881"/>
      <c r="AO191" s="1881"/>
      <c r="AP191" s="1881"/>
      <c r="AQ191" s="1881"/>
      <c r="AR191" s="1881"/>
      <c r="AS191" s="1881"/>
      <c r="AT191" s="1881"/>
      <c r="AU191" s="1881"/>
      <c r="AV191" s="1881"/>
      <c r="AW191" s="1881"/>
      <c r="AX191" s="1881"/>
      <c r="AY191" s="1881"/>
      <c r="AZ191" s="1881"/>
      <c r="BA191" s="1881"/>
      <c r="BB191" s="1881"/>
      <c r="BC191" s="1881"/>
      <c r="BD191" s="1881"/>
      <c r="BE191" s="1881"/>
      <c r="BF191" s="1881"/>
      <c r="BG191" s="1881"/>
      <c r="BH191" s="1881"/>
      <c r="BI191" s="1881"/>
      <c r="BJ191" s="1881"/>
      <c r="BK191" s="1881"/>
      <c r="BL191" s="1881"/>
      <c r="BM191" s="1881"/>
      <c r="BN191" s="1881"/>
      <c r="BO191" s="1881"/>
      <c r="BP191" s="1881"/>
    </row>
    <row r="192" spans="1:68">
      <c r="A192" s="1884"/>
      <c r="B192" s="1881"/>
      <c r="C192" s="1881"/>
      <c r="D192" s="1881"/>
      <c r="E192" s="1881"/>
      <c r="F192" s="1881"/>
      <c r="G192" s="1881"/>
      <c r="H192" s="1883"/>
      <c r="I192" s="1881"/>
      <c r="J192" s="1881"/>
      <c r="K192" s="1881"/>
      <c r="L192" s="1881"/>
      <c r="M192" s="1881"/>
      <c r="N192" s="1881"/>
      <c r="O192" s="1881"/>
      <c r="P192" s="1881"/>
      <c r="Q192" s="1881"/>
      <c r="R192" s="1881"/>
      <c r="S192" s="1881"/>
      <c r="T192" s="1881"/>
      <c r="U192" s="1881"/>
      <c r="V192" s="1881"/>
      <c r="W192" s="1881"/>
      <c r="X192" s="1881"/>
      <c r="Y192" s="1881"/>
      <c r="Z192" s="1881"/>
      <c r="AA192" s="1881"/>
      <c r="AB192" s="1881"/>
      <c r="AC192" s="1881"/>
      <c r="AD192" s="1881"/>
      <c r="AE192" s="1881"/>
      <c r="AF192" s="1881"/>
      <c r="AG192" s="1881"/>
      <c r="AH192" s="1881"/>
      <c r="AI192" s="1881"/>
      <c r="AJ192" s="1881"/>
      <c r="AK192" s="1881"/>
      <c r="AL192" s="1881"/>
      <c r="AM192" s="1881"/>
      <c r="AN192" s="1881"/>
      <c r="AO192" s="1881"/>
      <c r="AP192" s="1881"/>
      <c r="AQ192" s="1881"/>
      <c r="AR192" s="1881"/>
      <c r="AS192" s="1881"/>
      <c r="AT192" s="1881"/>
      <c r="AU192" s="1881"/>
      <c r="AV192" s="1881"/>
      <c r="AW192" s="1881"/>
      <c r="AX192" s="1881"/>
      <c r="AY192" s="1881"/>
      <c r="AZ192" s="1881"/>
      <c r="BA192" s="1881"/>
      <c r="BB192" s="1881"/>
      <c r="BC192" s="1881"/>
      <c r="BD192" s="1881"/>
      <c r="BE192" s="1881"/>
      <c r="BF192" s="1881"/>
      <c r="BG192" s="1881"/>
      <c r="BH192" s="1881"/>
      <c r="BI192" s="1881"/>
      <c r="BJ192" s="1881"/>
      <c r="BK192" s="1881"/>
      <c r="BL192" s="1881"/>
      <c r="BM192" s="1881"/>
      <c r="BN192" s="1881"/>
      <c r="BO192" s="1881"/>
      <c r="BP192" s="1881"/>
    </row>
    <row r="193" spans="1:68">
      <c r="A193" s="1884"/>
      <c r="B193" s="1881"/>
      <c r="C193" s="1881"/>
      <c r="D193" s="1881"/>
      <c r="E193" s="1881"/>
      <c r="F193" s="1881"/>
      <c r="G193" s="1881"/>
      <c r="H193" s="1883"/>
      <c r="I193" s="1881"/>
      <c r="J193" s="1881"/>
      <c r="K193" s="1881"/>
      <c r="L193" s="1881"/>
      <c r="M193" s="1881"/>
      <c r="N193" s="1881"/>
      <c r="O193" s="1881"/>
      <c r="P193" s="1881"/>
      <c r="Q193" s="1881"/>
      <c r="R193" s="1881"/>
      <c r="S193" s="1881"/>
      <c r="T193" s="1881"/>
      <c r="U193" s="1881"/>
      <c r="V193" s="1881"/>
      <c r="W193" s="1881"/>
      <c r="X193" s="1881"/>
      <c r="Y193" s="1881"/>
      <c r="Z193" s="1881"/>
      <c r="AA193" s="1881"/>
      <c r="AB193" s="1881"/>
      <c r="AC193" s="1881"/>
      <c r="AD193" s="1881"/>
      <c r="AE193" s="1881"/>
      <c r="AF193" s="1881"/>
      <c r="AG193" s="1881"/>
      <c r="AH193" s="1881"/>
      <c r="AI193" s="1881"/>
      <c r="AJ193" s="1881"/>
      <c r="AK193" s="1881"/>
      <c r="AL193" s="1881"/>
      <c r="AM193" s="1881"/>
      <c r="AN193" s="1881"/>
      <c r="AO193" s="1881"/>
      <c r="AP193" s="1881"/>
      <c r="AQ193" s="1881"/>
      <c r="AR193" s="1881"/>
      <c r="AS193" s="1881"/>
      <c r="AT193" s="1881"/>
      <c r="AU193" s="1881"/>
      <c r="AV193" s="1881"/>
      <c r="AW193" s="1881"/>
      <c r="AX193" s="1881"/>
      <c r="AY193" s="1881"/>
      <c r="AZ193" s="1881"/>
      <c r="BA193" s="1881"/>
      <c r="BB193" s="1881"/>
      <c r="BC193" s="1881"/>
      <c r="BD193" s="1881"/>
      <c r="BE193" s="1881"/>
      <c r="BF193" s="1881"/>
      <c r="BG193" s="1881"/>
      <c r="BH193" s="1881"/>
      <c r="BI193" s="1881"/>
      <c r="BJ193" s="1881"/>
      <c r="BK193" s="1881"/>
      <c r="BL193" s="1881"/>
      <c r="BM193" s="1881"/>
      <c r="BN193" s="1881"/>
      <c r="BO193" s="1881"/>
      <c r="BP193" s="1881"/>
    </row>
    <row r="194" spans="1:68">
      <c r="A194" s="1884"/>
      <c r="B194" s="1881"/>
      <c r="C194" s="1881"/>
      <c r="D194" s="1881"/>
      <c r="E194" s="1881"/>
      <c r="F194" s="1881"/>
      <c r="G194" s="1881"/>
      <c r="H194" s="1883"/>
      <c r="I194" s="1881"/>
      <c r="J194" s="1881"/>
      <c r="K194" s="1881"/>
      <c r="L194" s="1881"/>
      <c r="M194" s="1881"/>
      <c r="N194" s="1881"/>
      <c r="O194" s="1881"/>
      <c r="P194" s="1881"/>
      <c r="Q194" s="1881"/>
      <c r="R194" s="1881"/>
      <c r="S194" s="1881"/>
      <c r="T194" s="1881"/>
      <c r="U194" s="1881"/>
      <c r="V194" s="1881"/>
      <c r="W194" s="1881"/>
      <c r="X194" s="1881"/>
      <c r="Y194" s="1881"/>
      <c r="Z194" s="1881"/>
      <c r="AA194" s="1881"/>
      <c r="AB194" s="1881"/>
      <c r="AC194" s="1881"/>
      <c r="AD194" s="1881"/>
      <c r="AE194" s="1881"/>
      <c r="AF194" s="1881"/>
      <c r="AG194" s="1881"/>
      <c r="AH194" s="1881"/>
      <c r="AI194" s="1881"/>
      <c r="AJ194" s="1881"/>
      <c r="AK194" s="1881"/>
      <c r="AL194" s="1881"/>
      <c r="AM194" s="1881"/>
      <c r="AN194" s="1881"/>
      <c r="AO194" s="1881"/>
      <c r="AP194" s="1881"/>
      <c r="AQ194" s="1881"/>
      <c r="AR194" s="1881"/>
      <c r="AS194" s="1881"/>
      <c r="AT194" s="1881"/>
      <c r="AU194" s="1881"/>
      <c r="AV194" s="1881"/>
      <c r="AW194" s="1881"/>
      <c r="AX194" s="1881"/>
      <c r="AY194" s="1881"/>
      <c r="AZ194" s="1881"/>
      <c r="BA194" s="1881"/>
      <c r="BB194" s="1881"/>
      <c r="BC194" s="1881"/>
      <c r="BD194" s="1881"/>
      <c r="BE194" s="1881"/>
      <c r="BF194" s="1881"/>
      <c r="BG194" s="1881"/>
      <c r="BH194" s="1881"/>
      <c r="BI194" s="1881"/>
      <c r="BJ194" s="1881"/>
      <c r="BK194" s="1881"/>
      <c r="BL194" s="1881"/>
      <c r="BM194" s="1881"/>
      <c r="BN194" s="1881"/>
      <c r="BO194" s="1881"/>
      <c r="BP194" s="1881"/>
    </row>
    <row r="195" spans="1:68">
      <c r="A195" s="1884"/>
      <c r="B195" s="1881"/>
      <c r="C195" s="1881"/>
      <c r="D195" s="1881"/>
      <c r="E195" s="1881"/>
      <c r="F195" s="1881"/>
      <c r="G195" s="1881"/>
      <c r="H195" s="1883"/>
      <c r="I195" s="1881"/>
      <c r="J195" s="1881"/>
      <c r="K195" s="1881"/>
      <c r="L195" s="1881"/>
      <c r="M195" s="1881"/>
      <c r="N195" s="1881"/>
      <c r="O195" s="1881"/>
      <c r="P195" s="1881"/>
      <c r="Q195" s="1881"/>
      <c r="R195" s="1881"/>
      <c r="S195" s="1881"/>
      <c r="T195" s="1881"/>
      <c r="U195" s="1881"/>
      <c r="V195" s="1881"/>
      <c r="W195" s="1881"/>
      <c r="X195" s="1881"/>
      <c r="Y195" s="1881"/>
      <c r="Z195" s="1881"/>
      <c r="AA195" s="1881"/>
      <c r="AB195" s="1881"/>
      <c r="AC195" s="1881"/>
      <c r="AD195" s="1881"/>
      <c r="AE195" s="1881"/>
      <c r="AF195" s="1881"/>
      <c r="AG195" s="1881"/>
      <c r="AH195" s="1881"/>
      <c r="AI195" s="1881"/>
      <c r="AJ195" s="1881"/>
      <c r="AK195" s="1881"/>
      <c r="AL195" s="1881"/>
      <c r="AM195" s="1881"/>
      <c r="AN195" s="1881"/>
      <c r="AO195" s="1881"/>
      <c r="AP195" s="1881"/>
      <c r="AQ195" s="1881"/>
      <c r="AR195" s="1881"/>
      <c r="AS195" s="1881"/>
      <c r="AT195" s="1881"/>
      <c r="AU195" s="1881"/>
      <c r="AV195" s="1881"/>
      <c r="AW195" s="1881"/>
      <c r="AX195" s="1881"/>
      <c r="AY195" s="1881"/>
      <c r="AZ195" s="1881"/>
      <c r="BA195" s="1881"/>
      <c r="BB195" s="1881"/>
      <c r="BC195" s="1881"/>
      <c r="BD195" s="1881"/>
      <c r="BE195" s="1881"/>
      <c r="BF195" s="1881"/>
      <c r="BG195" s="1881"/>
      <c r="BH195" s="1881"/>
      <c r="BI195" s="1881"/>
      <c r="BJ195" s="1881"/>
      <c r="BK195" s="1881"/>
      <c r="BL195" s="1881"/>
      <c r="BM195" s="1881"/>
      <c r="BN195" s="1881"/>
      <c r="BO195" s="1881"/>
      <c r="BP195" s="1881"/>
    </row>
    <row r="196" spans="1:68">
      <c r="A196" s="1884"/>
      <c r="B196" s="1881"/>
      <c r="C196" s="1881"/>
      <c r="D196" s="1881"/>
      <c r="E196" s="1881"/>
      <c r="F196" s="1881"/>
      <c r="G196" s="1881"/>
      <c r="H196" s="1883"/>
      <c r="I196" s="1881"/>
      <c r="J196" s="1881"/>
      <c r="K196" s="1881"/>
      <c r="L196" s="1881"/>
      <c r="M196" s="1881"/>
      <c r="N196" s="1881"/>
      <c r="O196" s="1881"/>
      <c r="P196" s="1881"/>
      <c r="Q196" s="1881"/>
      <c r="R196" s="1881"/>
      <c r="S196" s="1881"/>
      <c r="T196" s="1881"/>
      <c r="U196" s="1881"/>
      <c r="V196" s="1881"/>
      <c r="W196" s="1881"/>
      <c r="X196" s="1881"/>
      <c r="Y196" s="1881"/>
      <c r="Z196" s="1881"/>
      <c r="AA196" s="1881"/>
      <c r="AB196" s="1881"/>
      <c r="AC196" s="1881"/>
      <c r="AD196" s="1881"/>
      <c r="AE196" s="1881"/>
      <c r="AF196" s="1881"/>
      <c r="AG196" s="1881"/>
      <c r="AH196" s="1881"/>
      <c r="AI196" s="1881"/>
      <c r="AJ196" s="1881"/>
      <c r="AK196" s="1881"/>
      <c r="AL196" s="1881"/>
      <c r="AM196" s="1881"/>
      <c r="AN196" s="1881"/>
      <c r="AO196" s="1881"/>
      <c r="AP196" s="1881"/>
      <c r="AQ196" s="1881"/>
      <c r="AR196" s="1881"/>
      <c r="AS196" s="1881"/>
      <c r="AT196" s="1881"/>
      <c r="AU196" s="1881"/>
      <c r="AV196" s="1881"/>
      <c r="AW196" s="1881"/>
      <c r="AX196" s="1881"/>
      <c r="AY196" s="1881"/>
      <c r="AZ196" s="1881"/>
      <c r="BA196" s="1881"/>
      <c r="BB196" s="1881"/>
      <c r="BC196" s="1881"/>
      <c r="BD196" s="1881"/>
      <c r="BE196" s="1881"/>
      <c r="BF196" s="1881"/>
      <c r="BG196" s="1881"/>
      <c r="BH196" s="1881"/>
      <c r="BI196" s="1881"/>
      <c r="BJ196" s="1881"/>
      <c r="BK196" s="1881"/>
      <c r="BL196" s="1881"/>
      <c r="BM196" s="1881"/>
      <c r="BN196" s="1881"/>
      <c r="BO196" s="1881"/>
      <c r="BP196" s="1881"/>
    </row>
    <row r="197" spans="1:68">
      <c r="A197" s="1884"/>
      <c r="B197" s="1881"/>
      <c r="C197" s="1881"/>
      <c r="D197" s="1881"/>
      <c r="E197" s="1881"/>
      <c r="F197" s="1881"/>
      <c r="G197" s="1881"/>
      <c r="H197" s="1883"/>
      <c r="I197" s="1881"/>
      <c r="J197" s="1881"/>
      <c r="K197" s="1881"/>
      <c r="L197" s="1881"/>
      <c r="M197" s="1881"/>
      <c r="N197" s="1881"/>
      <c r="O197" s="1881"/>
      <c r="P197" s="1881"/>
      <c r="Q197" s="1881"/>
      <c r="R197" s="1881"/>
      <c r="S197" s="1881"/>
      <c r="T197" s="1881"/>
      <c r="U197" s="1881"/>
      <c r="V197" s="1881"/>
      <c r="W197" s="1881"/>
      <c r="X197" s="1881"/>
      <c r="Y197" s="1881"/>
      <c r="Z197" s="1881"/>
      <c r="AA197" s="1881"/>
      <c r="AB197" s="1881"/>
      <c r="AC197" s="1881"/>
      <c r="AD197" s="1881"/>
      <c r="AE197" s="1881"/>
      <c r="AF197" s="1881"/>
      <c r="AG197" s="1881"/>
      <c r="AH197" s="1881"/>
      <c r="AI197" s="1881"/>
      <c r="AJ197" s="1881"/>
      <c r="AK197" s="1881"/>
      <c r="AL197" s="1881"/>
      <c r="AM197" s="1881"/>
      <c r="AN197" s="1881"/>
      <c r="AO197" s="1881"/>
      <c r="AP197" s="1881"/>
      <c r="AQ197" s="1881"/>
      <c r="AR197" s="1881"/>
      <c r="AS197" s="1881"/>
      <c r="AT197" s="1881"/>
      <c r="AU197" s="1881"/>
      <c r="AV197" s="1881"/>
      <c r="AW197" s="1881"/>
      <c r="AX197" s="1881"/>
      <c r="AY197" s="1881"/>
      <c r="AZ197" s="1881"/>
      <c r="BA197" s="1881"/>
      <c r="BB197" s="1881"/>
      <c r="BC197" s="1881"/>
      <c r="BD197" s="1881"/>
      <c r="BE197" s="1881"/>
      <c r="BF197" s="1881"/>
      <c r="BG197" s="1881"/>
      <c r="BH197" s="1881"/>
      <c r="BI197" s="1881"/>
      <c r="BJ197" s="1881"/>
      <c r="BK197" s="1881"/>
      <c r="BL197" s="1881"/>
      <c r="BM197" s="1881"/>
      <c r="BN197" s="1881"/>
      <c r="BO197" s="1881"/>
      <c r="BP197" s="1881"/>
    </row>
    <row r="198" spans="1:68">
      <c r="A198" s="1884"/>
      <c r="B198" s="1881"/>
      <c r="C198" s="1881"/>
      <c r="D198" s="1881"/>
      <c r="E198" s="1881"/>
      <c r="F198" s="1881"/>
      <c r="G198" s="1881"/>
      <c r="H198" s="1883"/>
      <c r="I198" s="1881"/>
      <c r="J198" s="1881"/>
      <c r="K198" s="1881"/>
      <c r="L198" s="1881"/>
      <c r="M198" s="1881"/>
      <c r="N198" s="1881"/>
      <c r="O198" s="1881"/>
      <c r="P198" s="1881"/>
      <c r="Q198" s="1881"/>
      <c r="R198" s="1881"/>
      <c r="S198" s="1881"/>
      <c r="T198" s="1881"/>
      <c r="U198" s="1881"/>
      <c r="V198" s="1881"/>
      <c r="W198" s="1881"/>
      <c r="X198" s="1881"/>
      <c r="Y198" s="1881"/>
      <c r="Z198" s="1881"/>
      <c r="AA198" s="1881"/>
      <c r="AB198" s="1881"/>
      <c r="AC198" s="1881"/>
      <c r="AD198" s="1881"/>
      <c r="AE198" s="1881"/>
      <c r="AF198" s="1881"/>
      <c r="AG198" s="1881"/>
      <c r="AH198" s="1881"/>
      <c r="AI198" s="1881"/>
      <c r="AJ198" s="1881"/>
      <c r="AK198" s="1881"/>
      <c r="AL198" s="1881"/>
      <c r="AM198" s="1881"/>
      <c r="AN198" s="1881"/>
      <c r="AO198" s="1881"/>
      <c r="AP198" s="1881"/>
      <c r="AQ198" s="1881"/>
      <c r="AR198" s="1881"/>
      <c r="AS198" s="1881"/>
      <c r="AT198" s="1881"/>
      <c r="AU198" s="1881"/>
      <c r="AV198" s="1881"/>
      <c r="AW198" s="1881"/>
      <c r="AX198" s="1881"/>
      <c r="AY198" s="1881"/>
      <c r="AZ198" s="1881"/>
      <c r="BA198" s="1881"/>
      <c r="BB198" s="1881"/>
      <c r="BC198" s="1881"/>
      <c r="BD198" s="1881"/>
      <c r="BE198" s="1881"/>
      <c r="BF198" s="1881"/>
      <c r="BG198" s="1881"/>
      <c r="BH198" s="1881"/>
      <c r="BI198" s="1881"/>
      <c r="BJ198" s="1881"/>
      <c r="BK198" s="1881"/>
      <c r="BL198" s="1881"/>
      <c r="BM198" s="1881"/>
      <c r="BN198" s="1881"/>
      <c r="BO198" s="1881"/>
      <c r="BP198" s="1881"/>
    </row>
    <row r="199" spans="1:68">
      <c r="A199" s="1884"/>
      <c r="B199" s="1881"/>
      <c r="C199" s="1881"/>
      <c r="D199" s="1881"/>
      <c r="E199" s="1881"/>
      <c r="F199" s="1881"/>
      <c r="G199" s="1881"/>
      <c r="H199" s="1883"/>
      <c r="I199" s="1881"/>
      <c r="J199" s="1881"/>
      <c r="K199" s="1881"/>
      <c r="L199" s="1881"/>
      <c r="M199" s="1881"/>
      <c r="N199" s="1881"/>
      <c r="O199" s="1881"/>
      <c r="P199" s="1881"/>
      <c r="Q199" s="1881"/>
      <c r="R199" s="1881"/>
      <c r="S199" s="1881"/>
      <c r="T199" s="1881"/>
      <c r="U199" s="1881"/>
      <c r="V199" s="1881"/>
      <c r="W199" s="1881"/>
      <c r="X199" s="1881"/>
      <c r="Y199" s="1881"/>
      <c r="Z199" s="1881"/>
      <c r="AA199" s="1881"/>
      <c r="AB199" s="1881"/>
      <c r="AC199" s="1881"/>
      <c r="AD199" s="1881"/>
      <c r="AE199" s="1881"/>
      <c r="AF199" s="1881"/>
      <c r="AG199" s="1881"/>
      <c r="AH199" s="1881"/>
      <c r="AI199" s="1881"/>
      <c r="AJ199" s="1881"/>
      <c r="AK199" s="1881"/>
      <c r="AL199" s="1881"/>
      <c r="AM199" s="1881"/>
      <c r="AN199" s="1881"/>
      <c r="AO199" s="1881"/>
      <c r="AP199" s="1881"/>
      <c r="AQ199" s="1881"/>
      <c r="AR199" s="1881"/>
      <c r="AS199" s="1881"/>
      <c r="AT199" s="1881"/>
      <c r="AU199" s="1881"/>
      <c r="AV199" s="1881"/>
      <c r="AW199" s="1881"/>
      <c r="AX199" s="1881"/>
      <c r="AY199" s="1881"/>
      <c r="AZ199" s="1881"/>
      <c r="BA199" s="1881"/>
      <c r="BB199" s="1881"/>
      <c r="BC199" s="1881"/>
      <c r="BD199" s="1881"/>
      <c r="BE199" s="1881"/>
      <c r="BF199" s="1881"/>
      <c r="BG199" s="1881"/>
      <c r="BH199" s="1881"/>
      <c r="BI199" s="1881"/>
      <c r="BJ199" s="1881"/>
      <c r="BK199" s="1881"/>
      <c r="BL199" s="1881"/>
      <c r="BM199" s="1881"/>
      <c r="BN199" s="1881"/>
      <c r="BO199" s="1881"/>
      <c r="BP199" s="1881"/>
    </row>
    <row r="200" spans="1:68">
      <c r="A200" s="1884"/>
      <c r="B200" s="1881"/>
      <c r="C200" s="1881"/>
      <c r="D200" s="1881"/>
      <c r="E200" s="1881"/>
      <c r="F200" s="1881"/>
      <c r="G200" s="1881"/>
      <c r="H200" s="1883"/>
      <c r="I200" s="1881"/>
      <c r="J200" s="1881"/>
      <c r="K200" s="1881"/>
      <c r="L200" s="1881"/>
      <c r="M200" s="1881"/>
      <c r="N200" s="1881"/>
      <c r="O200" s="1881"/>
      <c r="P200" s="1881"/>
      <c r="Q200" s="1881"/>
      <c r="R200" s="1881"/>
      <c r="S200" s="1881"/>
      <c r="T200" s="1881"/>
      <c r="U200" s="1881"/>
      <c r="V200" s="1881"/>
      <c r="W200" s="1881"/>
      <c r="X200" s="1881"/>
      <c r="Y200" s="1881"/>
      <c r="Z200" s="1881"/>
      <c r="AA200" s="1881"/>
      <c r="AB200" s="1881"/>
      <c r="AC200" s="1881"/>
      <c r="AD200" s="1881"/>
      <c r="AE200" s="1881"/>
      <c r="AF200" s="1881"/>
      <c r="AG200" s="1881"/>
      <c r="AH200" s="1881"/>
      <c r="AI200" s="1881"/>
      <c r="AJ200" s="1881"/>
      <c r="AK200" s="1881"/>
      <c r="AL200" s="1881"/>
      <c r="AM200" s="1881"/>
      <c r="AN200" s="1881"/>
      <c r="AO200" s="1881"/>
      <c r="AP200" s="1881"/>
      <c r="AQ200" s="1881"/>
      <c r="AR200" s="1881"/>
      <c r="AS200" s="1881"/>
      <c r="AT200" s="1881"/>
      <c r="AU200" s="1881"/>
      <c r="AV200" s="1881"/>
      <c r="AW200" s="1881"/>
      <c r="AX200" s="1881"/>
      <c r="AY200" s="1881"/>
      <c r="AZ200" s="1881"/>
      <c r="BA200" s="1881"/>
      <c r="BB200" s="1881"/>
      <c r="BC200" s="1881"/>
      <c r="BD200" s="1881"/>
      <c r="BE200" s="1881"/>
      <c r="BF200" s="1881"/>
      <c r="BG200" s="1881"/>
      <c r="BH200" s="1881"/>
      <c r="BI200" s="1881"/>
      <c r="BJ200" s="1881"/>
      <c r="BK200" s="1881"/>
      <c r="BL200" s="1881"/>
      <c r="BM200" s="1881"/>
      <c r="BN200" s="1881"/>
      <c r="BO200" s="1881"/>
      <c r="BP200" s="1881"/>
    </row>
    <row r="201" spans="1:68">
      <c r="A201" s="1884"/>
      <c r="B201" s="1881"/>
      <c r="C201" s="1881"/>
      <c r="D201" s="1881"/>
      <c r="E201" s="1881"/>
      <c r="F201" s="1881"/>
      <c r="G201" s="1881"/>
      <c r="H201" s="1883"/>
      <c r="I201" s="1881"/>
      <c r="J201" s="1881"/>
      <c r="K201" s="1881"/>
      <c r="L201" s="1881"/>
      <c r="M201" s="1881"/>
      <c r="N201" s="1881"/>
      <c r="O201" s="1881"/>
      <c r="P201" s="1881"/>
      <c r="Q201" s="1881"/>
      <c r="R201" s="1881"/>
      <c r="S201" s="1881"/>
      <c r="T201" s="1881"/>
      <c r="U201" s="1881"/>
      <c r="V201" s="1881"/>
      <c r="W201" s="1881"/>
      <c r="X201" s="1881"/>
      <c r="Y201" s="1881"/>
      <c r="Z201" s="1881"/>
      <c r="AA201" s="1881"/>
      <c r="AB201" s="1881"/>
      <c r="AC201" s="1881"/>
      <c r="AD201" s="1881"/>
      <c r="AE201" s="1881"/>
      <c r="AF201" s="1881"/>
      <c r="AG201" s="1881"/>
      <c r="AH201" s="1881"/>
      <c r="AI201" s="1881"/>
      <c r="AJ201" s="1881"/>
      <c r="AK201" s="1881"/>
      <c r="AL201" s="1881"/>
      <c r="AM201" s="1881"/>
      <c r="AN201" s="1881"/>
      <c r="AO201" s="1881"/>
      <c r="AP201" s="1881"/>
      <c r="AQ201" s="1881"/>
      <c r="AR201" s="1881"/>
      <c r="AS201" s="1881"/>
      <c r="AT201" s="1881"/>
      <c r="AU201" s="1881"/>
      <c r="AV201" s="1881"/>
      <c r="AW201" s="1881"/>
      <c r="AX201" s="1881"/>
      <c r="AY201" s="1881"/>
      <c r="AZ201" s="1881"/>
      <c r="BA201" s="1881"/>
      <c r="BB201" s="1881"/>
      <c r="BC201" s="1881"/>
      <c r="BD201" s="1881"/>
      <c r="BE201" s="1881"/>
      <c r="BF201" s="1881"/>
      <c r="BG201" s="1881"/>
      <c r="BH201" s="1881"/>
      <c r="BI201" s="1881"/>
      <c r="BJ201" s="1881"/>
      <c r="BK201" s="1881"/>
      <c r="BL201" s="1881"/>
      <c r="BM201" s="1881"/>
      <c r="BN201" s="1881"/>
      <c r="BO201" s="1881"/>
      <c r="BP201" s="1881"/>
    </row>
    <row r="202" spans="1:68">
      <c r="A202" s="1884"/>
      <c r="B202" s="1881"/>
      <c r="C202" s="1881"/>
      <c r="D202" s="1881"/>
      <c r="E202" s="1881"/>
      <c r="F202" s="1881"/>
      <c r="G202" s="1881"/>
      <c r="H202" s="1883"/>
      <c r="I202" s="1881"/>
      <c r="J202" s="1881"/>
      <c r="K202" s="1881"/>
      <c r="L202" s="1881"/>
      <c r="M202" s="1881"/>
      <c r="N202" s="1881"/>
      <c r="O202" s="1881"/>
      <c r="P202" s="1881"/>
      <c r="Q202" s="1881"/>
      <c r="R202" s="1881"/>
      <c r="S202" s="1881"/>
      <c r="T202" s="1881"/>
      <c r="U202" s="1881"/>
      <c r="V202" s="1881"/>
      <c r="W202" s="1881"/>
      <c r="X202" s="1881"/>
      <c r="Y202" s="1881"/>
      <c r="Z202" s="1881"/>
      <c r="AA202" s="1881"/>
      <c r="AB202" s="1881"/>
      <c r="AC202" s="1881"/>
      <c r="AD202" s="1881"/>
      <c r="AE202" s="1881"/>
      <c r="AF202" s="1881"/>
      <c r="AG202" s="1881"/>
      <c r="AH202" s="1881"/>
      <c r="AI202" s="1881"/>
      <c r="AJ202" s="1881"/>
      <c r="AK202" s="1881"/>
      <c r="AL202" s="1881"/>
      <c r="AM202" s="1881"/>
      <c r="AN202" s="1881"/>
      <c r="AO202" s="1881"/>
      <c r="AP202" s="1881"/>
      <c r="AQ202" s="1881"/>
      <c r="AR202" s="1881"/>
      <c r="AS202" s="1881"/>
      <c r="AT202" s="1881"/>
      <c r="AU202" s="1881"/>
      <c r="AV202" s="1881"/>
      <c r="AW202" s="1881"/>
      <c r="AX202" s="1881"/>
      <c r="AY202" s="1881"/>
      <c r="AZ202" s="1881"/>
      <c r="BA202" s="1881"/>
      <c r="BB202" s="1881"/>
      <c r="BC202" s="1881"/>
      <c r="BD202" s="1881"/>
      <c r="BE202" s="1881"/>
      <c r="BF202" s="1881"/>
      <c r="BG202" s="1881"/>
      <c r="BH202" s="1881"/>
      <c r="BI202" s="1881"/>
      <c r="BJ202" s="1881"/>
      <c r="BK202" s="1881"/>
      <c r="BL202" s="1881"/>
      <c r="BM202" s="1881"/>
      <c r="BN202" s="1881"/>
      <c r="BO202" s="1881"/>
      <c r="BP202" s="1881"/>
    </row>
    <row r="203" spans="1:68">
      <c r="A203" s="1884"/>
      <c r="B203" s="1881"/>
      <c r="C203" s="1881"/>
      <c r="D203" s="1881"/>
      <c r="E203" s="1881"/>
      <c r="F203" s="1881"/>
      <c r="G203" s="1881"/>
      <c r="H203" s="1883"/>
      <c r="I203" s="1881"/>
      <c r="J203" s="1881"/>
      <c r="K203" s="1881"/>
      <c r="L203" s="1881"/>
      <c r="M203" s="1881"/>
      <c r="N203" s="1881"/>
      <c r="O203" s="1881"/>
      <c r="P203" s="1881"/>
      <c r="Q203" s="1881"/>
      <c r="R203" s="1881"/>
      <c r="S203" s="1881"/>
      <c r="T203" s="1881"/>
      <c r="U203" s="1881"/>
      <c r="V203" s="1881"/>
      <c r="W203" s="1881"/>
      <c r="X203" s="1881"/>
      <c r="Y203" s="1881"/>
      <c r="Z203" s="1881"/>
      <c r="AA203" s="1881"/>
      <c r="AB203" s="1881"/>
      <c r="AC203" s="1881"/>
      <c r="AD203" s="1881"/>
      <c r="AE203" s="1881"/>
      <c r="AF203" s="1881"/>
      <c r="AG203" s="1881"/>
      <c r="AH203" s="1881"/>
      <c r="AI203" s="1881"/>
      <c r="AJ203" s="1881"/>
      <c r="AK203" s="1881"/>
      <c r="AL203" s="1881"/>
      <c r="AM203" s="1881"/>
      <c r="AN203" s="1881"/>
      <c r="AO203" s="1881"/>
      <c r="AP203" s="1881"/>
      <c r="AQ203" s="1881"/>
      <c r="AR203" s="1881"/>
      <c r="AS203" s="1881"/>
      <c r="AT203" s="1881"/>
      <c r="AU203" s="1881"/>
      <c r="AV203" s="1881"/>
      <c r="AW203" s="1881"/>
      <c r="AX203" s="1881"/>
      <c r="AY203" s="1881"/>
      <c r="AZ203" s="1881"/>
      <c r="BA203" s="1881"/>
      <c r="BB203" s="1881"/>
      <c r="BC203" s="1881"/>
      <c r="BD203" s="1881"/>
      <c r="BE203" s="1881"/>
      <c r="BF203" s="1881"/>
      <c r="BG203" s="1881"/>
      <c r="BH203" s="1881"/>
      <c r="BI203" s="1881"/>
      <c r="BJ203" s="1881"/>
      <c r="BK203" s="1881"/>
      <c r="BL203" s="1881"/>
      <c r="BM203" s="1881"/>
      <c r="BN203" s="1881"/>
      <c r="BO203" s="1881"/>
      <c r="BP203" s="1881"/>
    </row>
    <row r="204" spans="1:68">
      <c r="A204" s="1884"/>
      <c r="B204" s="1881"/>
      <c r="C204" s="1881"/>
      <c r="D204" s="1881"/>
      <c r="E204" s="1881"/>
      <c r="F204" s="1881"/>
      <c r="G204" s="1881"/>
      <c r="H204" s="1883"/>
      <c r="I204" s="1881"/>
      <c r="J204" s="1881"/>
      <c r="K204" s="1881"/>
      <c r="L204" s="1881"/>
      <c r="M204" s="1881"/>
      <c r="N204" s="1881"/>
      <c r="O204" s="1881"/>
      <c r="P204" s="1881"/>
      <c r="Q204" s="1881"/>
      <c r="R204" s="1881"/>
      <c r="S204" s="1881"/>
      <c r="T204" s="1881"/>
      <c r="U204" s="1881"/>
      <c r="V204" s="1881"/>
      <c r="W204" s="1881"/>
      <c r="X204" s="1881"/>
      <c r="Y204" s="1881"/>
      <c r="Z204" s="1881"/>
      <c r="AA204" s="1881"/>
      <c r="AB204" s="1881"/>
      <c r="AC204" s="1881"/>
      <c r="AD204" s="1881"/>
      <c r="AE204" s="1881"/>
      <c r="AF204" s="1881"/>
      <c r="AG204" s="1881"/>
      <c r="AH204" s="1881"/>
      <c r="AI204" s="1881"/>
      <c r="AJ204" s="1881"/>
      <c r="AK204" s="1881"/>
      <c r="AL204" s="1881"/>
      <c r="AM204" s="1881"/>
      <c r="AN204" s="1881"/>
      <c r="AO204" s="1881"/>
      <c r="AP204" s="1881"/>
      <c r="AQ204" s="1881"/>
      <c r="AR204" s="1881"/>
      <c r="AS204" s="1881"/>
      <c r="AT204" s="1881"/>
      <c r="AU204" s="1881"/>
      <c r="AV204" s="1881"/>
      <c r="AW204" s="1881"/>
      <c r="AX204" s="1881"/>
      <c r="AY204" s="1881"/>
      <c r="AZ204" s="1881"/>
      <c r="BA204" s="1881"/>
      <c r="BB204" s="1881"/>
      <c r="BC204" s="1881"/>
      <c r="BD204" s="1881"/>
      <c r="BE204" s="1881"/>
      <c r="BF204" s="1881"/>
      <c r="BG204" s="1881"/>
      <c r="BH204" s="1881"/>
      <c r="BI204" s="1881"/>
      <c r="BJ204" s="1881"/>
      <c r="BK204" s="1881"/>
      <c r="BL204" s="1881"/>
      <c r="BM204" s="1881"/>
      <c r="BN204" s="1881"/>
      <c r="BO204" s="1881"/>
      <c r="BP204" s="1881"/>
    </row>
    <row r="205" spans="1:68">
      <c r="A205" s="1884"/>
      <c r="B205" s="1881"/>
      <c r="C205" s="1881"/>
      <c r="D205" s="1881"/>
      <c r="E205" s="1881"/>
      <c r="F205" s="1881"/>
      <c r="G205" s="1881"/>
      <c r="H205" s="1883"/>
      <c r="I205" s="1881"/>
      <c r="J205" s="1881"/>
      <c r="K205" s="1881"/>
      <c r="L205" s="1881"/>
      <c r="M205" s="1881"/>
      <c r="N205" s="1881"/>
      <c r="O205" s="1881"/>
      <c r="P205" s="1881"/>
      <c r="Q205" s="1881"/>
      <c r="R205" s="1881"/>
      <c r="S205" s="1881"/>
      <c r="T205" s="1881"/>
      <c r="U205" s="1881"/>
      <c r="V205" s="1881"/>
      <c r="W205" s="1881"/>
      <c r="X205" s="1881"/>
      <c r="Y205" s="1881"/>
      <c r="Z205" s="1881"/>
      <c r="AA205" s="1881"/>
      <c r="AB205" s="1881"/>
      <c r="AC205" s="1881"/>
      <c r="AD205" s="1881"/>
      <c r="AE205" s="1881"/>
      <c r="AF205" s="1881"/>
      <c r="AG205" s="1881"/>
      <c r="AH205" s="1881"/>
      <c r="AI205" s="1881"/>
      <c r="AJ205" s="1881"/>
      <c r="AK205" s="1881"/>
      <c r="AL205" s="1881"/>
      <c r="AM205" s="1881"/>
      <c r="AN205" s="1881"/>
      <c r="AO205" s="1881"/>
      <c r="AP205" s="1881"/>
      <c r="AQ205" s="1881"/>
      <c r="AR205" s="1881"/>
      <c r="AS205" s="1881"/>
      <c r="AT205" s="1881"/>
      <c r="AU205" s="1881"/>
      <c r="AV205" s="1881"/>
      <c r="AW205" s="1881"/>
      <c r="AX205" s="1881"/>
      <c r="AY205" s="1881"/>
      <c r="AZ205" s="1881"/>
      <c r="BA205" s="1881"/>
      <c r="BB205" s="1881"/>
      <c r="BC205" s="1881"/>
      <c r="BD205" s="1881"/>
      <c r="BE205" s="1881"/>
      <c r="BF205" s="1881"/>
      <c r="BG205" s="1881"/>
      <c r="BH205" s="1881"/>
      <c r="BI205" s="1881"/>
      <c r="BJ205" s="1881"/>
      <c r="BK205" s="1881"/>
      <c r="BL205" s="1881"/>
      <c r="BM205" s="1881"/>
      <c r="BN205" s="1881"/>
      <c r="BO205" s="1881"/>
      <c r="BP205" s="1881"/>
    </row>
    <row r="206" spans="1:68">
      <c r="A206" s="1884"/>
      <c r="B206" s="1881"/>
      <c r="C206" s="1881"/>
      <c r="D206" s="1881"/>
      <c r="E206" s="1881"/>
      <c r="F206" s="1881"/>
      <c r="G206" s="1881"/>
      <c r="H206" s="1883"/>
      <c r="I206" s="1881"/>
      <c r="J206" s="1881"/>
      <c r="K206" s="1881"/>
      <c r="L206" s="1881"/>
      <c r="M206" s="1881"/>
      <c r="N206" s="1881"/>
      <c r="O206" s="1881"/>
      <c r="P206" s="1881"/>
      <c r="Q206" s="1881"/>
      <c r="R206" s="1881"/>
      <c r="S206" s="1881"/>
      <c r="T206" s="1881"/>
      <c r="U206" s="1881"/>
      <c r="V206" s="1881"/>
      <c r="W206" s="1881"/>
      <c r="X206" s="1881"/>
      <c r="Y206" s="1881"/>
      <c r="Z206" s="1881"/>
      <c r="AA206" s="1881"/>
      <c r="AB206" s="1881"/>
      <c r="AC206" s="1881"/>
      <c r="AD206" s="1881"/>
      <c r="AE206" s="1881"/>
      <c r="AF206" s="1881"/>
      <c r="AG206" s="1881"/>
      <c r="AH206" s="1881"/>
      <c r="AI206" s="1881"/>
      <c r="AJ206" s="1881"/>
      <c r="AK206" s="1881"/>
      <c r="AL206" s="1881"/>
      <c r="AM206" s="1881"/>
      <c r="AN206" s="1881"/>
      <c r="AO206" s="1881"/>
      <c r="AP206" s="1881"/>
      <c r="AQ206" s="1881"/>
      <c r="AR206" s="1881"/>
      <c r="AS206" s="1881"/>
      <c r="AT206" s="1881"/>
      <c r="AU206" s="1881"/>
      <c r="AV206" s="1881"/>
      <c r="AW206" s="1881"/>
      <c r="AX206" s="1881"/>
      <c r="AY206" s="1881"/>
      <c r="AZ206" s="1881"/>
      <c r="BA206" s="1881"/>
      <c r="BB206" s="1881"/>
      <c r="BC206" s="1881"/>
      <c r="BD206" s="1881"/>
      <c r="BE206" s="1881"/>
      <c r="BF206" s="1881"/>
      <c r="BG206" s="1881"/>
      <c r="BH206" s="1881"/>
      <c r="BI206" s="1881"/>
      <c r="BJ206" s="1881"/>
      <c r="BK206" s="1881"/>
      <c r="BL206" s="1881"/>
      <c r="BM206" s="1881"/>
      <c r="BN206" s="1881"/>
      <c r="BO206" s="1881"/>
      <c r="BP206" s="1881"/>
    </row>
    <row r="207" spans="1:68">
      <c r="A207" s="1884"/>
      <c r="B207" s="1881"/>
      <c r="C207" s="1881"/>
      <c r="D207" s="1881"/>
      <c r="E207" s="1881"/>
      <c r="F207" s="1881"/>
      <c r="G207" s="1881"/>
      <c r="H207" s="1883"/>
      <c r="I207" s="1881"/>
      <c r="J207" s="1881"/>
      <c r="K207" s="1881"/>
      <c r="L207" s="1881"/>
      <c r="M207" s="1881"/>
      <c r="N207" s="1881"/>
      <c r="O207" s="1881"/>
      <c r="P207" s="1881"/>
      <c r="Q207" s="1881"/>
      <c r="R207" s="1881"/>
      <c r="S207" s="1881"/>
      <c r="T207" s="1881"/>
      <c r="U207" s="1881"/>
      <c r="V207" s="1881"/>
      <c r="W207" s="1881"/>
      <c r="X207" s="1881"/>
      <c r="Y207" s="1881"/>
      <c r="Z207" s="1881"/>
      <c r="AA207" s="1881"/>
      <c r="AB207" s="1881"/>
      <c r="AC207" s="1881"/>
      <c r="AD207" s="1881"/>
      <c r="AE207" s="1881"/>
      <c r="AF207" s="1881"/>
      <c r="AG207" s="1881"/>
      <c r="AH207" s="1881"/>
      <c r="AI207" s="1881"/>
      <c r="AJ207" s="1881"/>
      <c r="AK207" s="1881"/>
      <c r="AL207" s="1881"/>
      <c r="AM207" s="1881"/>
      <c r="AN207" s="1881"/>
      <c r="AO207" s="1881"/>
      <c r="AP207" s="1881"/>
      <c r="AQ207" s="1881"/>
      <c r="AR207" s="1881"/>
      <c r="AS207" s="1881"/>
      <c r="AT207" s="1881"/>
      <c r="AU207" s="1881"/>
      <c r="AV207" s="1881"/>
      <c r="AW207" s="1881"/>
      <c r="AX207" s="1881"/>
      <c r="AY207" s="1881"/>
      <c r="AZ207" s="1881"/>
      <c r="BA207" s="1881"/>
      <c r="BB207" s="1881"/>
      <c r="BC207" s="1881"/>
      <c r="BD207" s="1881"/>
      <c r="BE207" s="1881"/>
      <c r="BF207" s="1881"/>
      <c r="BG207" s="1881"/>
      <c r="BH207" s="1881"/>
      <c r="BI207" s="1881"/>
      <c r="BJ207" s="1881"/>
      <c r="BK207" s="1881"/>
      <c r="BL207" s="1881"/>
      <c r="BM207" s="1881"/>
      <c r="BN207" s="1881"/>
      <c r="BO207" s="1881"/>
      <c r="BP207" s="1881"/>
    </row>
    <row r="208" spans="1:68">
      <c r="A208" s="1884"/>
      <c r="B208" s="1881"/>
      <c r="C208" s="1881"/>
      <c r="D208" s="1881"/>
      <c r="E208" s="1881"/>
      <c r="F208" s="1881"/>
      <c r="G208" s="1881"/>
      <c r="H208" s="1883"/>
      <c r="I208" s="1881"/>
      <c r="J208" s="1881"/>
      <c r="K208" s="1881"/>
      <c r="L208" s="1881"/>
      <c r="M208" s="1881"/>
      <c r="N208" s="1881"/>
      <c r="O208" s="1881"/>
      <c r="P208" s="1881"/>
      <c r="Q208" s="1881"/>
      <c r="R208" s="1881"/>
      <c r="S208" s="1881"/>
      <c r="T208" s="1881"/>
      <c r="U208" s="1881"/>
      <c r="V208" s="1881"/>
      <c r="W208" s="1881"/>
      <c r="X208" s="1881"/>
      <c r="Y208" s="1881"/>
      <c r="Z208" s="1881"/>
      <c r="AA208" s="1881"/>
      <c r="AB208" s="1881"/>
      <c r="AC208" s="1881"/>
      <c r="AD208" s="1881"/>
      <c r="AE208" s="1881"/>
      <c r="AF208" s="1881"/>
      <c r="AG208" s="1881"/>
      <c r="AH208" s="1881"/>
      <c r="AI208" s="1881"/>
      <c r="AJ208" s="1881"/>
      <c r="AK208" s="1881"/>
      <c r="AL208" s="1881"/>
      <c r="AM208" s="1881"/>
      <c r="AN208" s="1881"/>
      <c r="AO208" s="1881"/>
      <c r="AP208" s="1881"/>
      <c r="AQ208" s="1881"/>
      <c r="AR208" s="1881"/>
      <c r="AS208" s="1881"/>
      <c r="AT208" s="1881"/>
      <c r="AU208" s="1881"/>
      <c r="AV208" s="1881"/>
      <c r="AW208" s="1881"/>
      <c r="AX208" s="1881"/>
      <c r="AY208" s="1881"/>
      <c r="AZ208" s="1881"/>
      <c r="BA208" s="1881"/>
      <c r="BB208" s="1881"/>
      <c r="BC208" s="1881"/>
      <c r="BD208" s="1881"/>
      <c r="BE208" s="1881"/>
      <c r="BF208" s="1881"/>
      <c r="BG208" s="1881"/>
      <c r="BH208" s="1881"/>
      <c r="BI208" s="1881"/>
      <c r="BJ208" s="1881"/>
      <c r="BK208" s="1881"/>
      <c r="BL208" s="1881"/>
      <c r="BM208" s="1881"/>
      <c r="BN208" s="1881"/>
      <c r="BO208" s="1881"/>
      <c r="BP208" s="1881"/>
    </row>
    <row r="209" spans="1:68">
      <c r="A209" s="1884"/>
      <c r="B209" s="1881"/>
      <c r="C209" s="1881"/>
      <c r="D209" s="1881"/>
      <c r="E209" s="1881"/>
      <c r="F209" s="1881"/>
      <c r="G209" s="1881"/>
      <c r="H209" s="1883"/>
      <c r="I209" s="1881"/>
      <c r="J209" s="1881"/>
      <c r="K209" s="1881"/>
      <c r="L209" s="1881"/>
      <c r="M209" s="1881"/>
      <c r="N209" s="1881"/>
      <c r="O209" s="1881"/>
      <c r="P209" s="1881"/>
      <c r="Q209" s="1881"/>
      <c r="R209" s="1881"/>
      <c r="S209" s="1881"/>
      <c r="T209" s="1881"/>
      <c r="U209" s="1881"/>
      <c r="V209" s="1881"/>
      <c r="W209" s="1881"/>
      <c r="X209" s="1881"/>
      <c r="Y209" s="1881"/>
      <c r="Z209" s="1881"/>
      <c r="AA209" s="1881"/>
      <c r="AB209" s="1881"/>
      <c r="AC209" s="1881"/>
      <c r="AD209" s="1881"/>
      <c r="AE209" s="1881"/>
      <c r="AF209" s="1881"/>
      <c r="AG209" s="1881"/>
      <c r="AH209" s="1881"/>
      <c r="AI209" s="1881"/>
      <c r="AJ209" s="1881"/>
      <c r="AK209" s="1881"/>
      <c r="AL209" s="1881"/>
      <c r="AM209" s="1881"/>
      <c r="AN209" s="1881"/>
      <c r="AO209" s="1881"/>
      <c r="AP209" s="1881"/>
      <c r="AQ209" s="1881"/>
      <c r="AR209" s="1881"/>
      <c r="AS209" s="1881"/>
      <c r="AT209" s="1881"/>
      <c r="AU209" s="1881"/>
      <c r="AV209" s="1881"/>
      <c r="AW209" s="1881"/>
      <c r="AX209" s="1881"/>
      <c r="AY209" s="1881"/>
      <c r="AZ209" s="1881"/>
      <c r="BA209" s="1881"/>
      <c r="BB209" s="1881"/>
      <c r="BC209" s="1881"/>
      <c r="BD209" s="1881"/>
      <c r="BE209" s="1881"/>
      <c r="BF209" s="1881"/>
      <c r="BG209" s="1881"/>
      <c r="BH209" s="1881"/>
      <c r="BI209" s="1881"/>
      <c r="BJ209" s="1881"/>
      <c r="BK209" s="1881"/>
      <c r="BL209" s="1881"/>
      <c r="BM209" s="1881"/>
      <c r="BN209" s="1881"/>
      <c r="BO209" s="1881"/>
      <c r="BP209" s="1881"/>
    </row>
    <row r="210" spans="1:68">
      <c r="A210" s="1884"/>
      <c r="B210" s="1881"/>
      <c r="C210" s="1881"/>
      <c r="D210" s="1881"/>
      <c r="E210" s="1881"/>
      <c r="F210" s="1881"/>
      <c r="G210" s="1881"/>
      <c r="H210" s="1883"/>
      <c r="I210" s="1881"/>
      <c r="J210" s="1881"/>
      <c r="K210" s="1881"/>
      <c r="L210" s="1881"/>
      <c r="M210" s="1881"/>
      <c r="N210" s="1881"/>
      <c r="O210" s="1881"/>
      <c r="P210" s="1881"/>
      <c r="Q210" s="1881"/>
      <c r="R210" s="1881"/>
      <c r="S210" s="1881"/>
      <c r="T210" s="1881"/>
      <c r="U210" s="1881"/>
      <c r="V210" s="1881"/>
      <c r="W210" s="1881"/>
      <c r="X210" s="1881"/>
      <c r="Y210" s="1881"/>
      <c r="Z210" s="1881"/>
      <c r="AA210" s="1881"/>
      <c r="AB210" s="1881"/>
      <c r="AC210" s="1881"/>
      <c r="AD210" s="1881"/>
      <c r="AE210" s="1881"/>
      <c r="AF210" s="1881"/>
      <c r="AG210" s="1881"/>
      <c r="AH210" s="1881"/>
      <c r="AI210" s="1881"/>
      <c r="AJ210" s="1881"/>
      <c r="AK210" s="1881"/>
      <c r="AL210" s="1881"/>
      <c r="AM210" s="1881"/>
      <c r="AN210" s="1881"/>
      <c r="AO210" s="1881"/>
      <c r="AP210" s="1881"/>
      <c r="AQ210" s="1881"/>
      <c r="AR210" s="1881"/>
      <c r="AS210" s="1881"/>
      <c r="AT210" s="1881"/>
      <c r="AU210" s="1881"/>
      <c r="AV210" s="1881"/>
      <c r="AW210" s="1881"/>
      <c r="AX210" s="1881"/>
      <c r="AY210" s="1881"/>
      <c r="AZ210" s="1881"/>
      <c r="BA210" s="1881"/>
      <c r="BB210" s="1881"/>
      <c r="BC210" s="1881"/>
      <c r="BD210" s="1881"/>
      <c r="BE210" s="1881"/>
      <c r="BF210" s="1881"/>
      <c r="BG210" s="1881"/>
      <c r="BH210" s="1881"/>
      <c r="BI210" s="1881"/>
      <c r="BJ210" s="1881"/>
      <c r="BK210" s="1881"/>
      <c r="BL210" s="1881"/>
      <c r="BM210" s="1881"/>
      <c r="BN210" s="1881"/>
      <c r="BO210" s="1881"/>
      <c r="BP210" s="1881"/>
    </row>
    <row r="211" spans="1:68">
      <c r="A211" s="1884"/>
      <c r="B211" s="1881"/>
      <c r="C211" s="1881"/>
      <c r="D211" s="1881"/>
      <c r="E211" s="1881"/>
      <c r="F211" s="1881"/>
      <c r="G211" s="1881"/>
      <c r="H211" s="1883"/>
      <c r="I211" s="1881"/>
      <c r="J211" s="1881"/>
      <c r="K211" s="1881"/>
      <c r="L211" s="1881"/>
      <c r="M211" s="1881"/>
      <c r="N211" s="1881"/>
      <c r="O211" s="1881"/>
      <c r="P211" s="1881"/>
      <c r="Q211" s="1881"/>
      <c r="R211" s="1881"/>
      <c r="S211" s="1881"/>
      <c r="T211" s="1881"/>
      <c r="U211" s="1881"/>
      <c r="V211" s="1881"/>
      <c r="W211" s="1881"/>
      <c r="X211" s="1881"/>
      <c r="Y211" s="1881"/>
      <c r="Z211" s="1881"/>
      <c r="AA211" s="1881"/>
      <c r="AB211" s="1881"/>
      <c r="AC211" s="1881"/>
      <c r="AD211" s="1881"/>
      <c r="AE211" s="1881"/>
      <c r="AF211" s="1881"/>
      <c r="AG211" s="1881"/>
      <c r="AH211" s="1881"/>
      <c r="AI211" s="1881"/>
      <c r="AJ211" s="1881"/>
      <c r="AK211" s="1881"/>
      <c r="AL211" s="1881"/>
      <c r="AM211" s="1881"/>
      <c r="AN211" s="1881"/>
      <c r="AO211" s="1881"/>
      <c r="AP211" s="1881"/>
      <c r="AQ211" s="1881"/>
      <c r="AR211" s="1881"/>
      <c r="AS211" s="1881"/>
      <c r="AT211" s="1881"/>
      <c r="AU211" s="1881"/>
      <c r="AV211" s="1881"/>
      <c r="AW211" s="1881"/>
      <c r="AX211" s="1881"/>
      <c r="AY211" s="1881"/>
      <c r="AZ211" s="1881"/>
      <c r="BA211" s="1881"/>
      <c r="BB211" s="1881"/>
      <c r="BC211" s="1881"/>
      <c r="BD211" s="1881"/>
      <c r="BE211" s="1881"/>
      <c r="BF211" s="1881"/>
      <c r="BG211" s="1881"/>
      <c r="BH211" s="1881"/>
      <c r="BI211" s="1881"/>
      <c r="BJ211" s="1881"/>
      <c r="BK211" s="1881"/>
      <c r="BL211" s="1881"/>
      <c r="BM211" s="1881"/>
      <c r="BN211" s="1881"/>
      <c r="BO211" s="1881"/>
      <c r="BP211" s="1881"/>
    </row>
    <row r="212" spans="1:68">
      <c r="A212" s="1884"/>
      <c r="B212" s="1881"/>
      <c r="C212" s="1881"/>
      <c r="D212" s="1881"/>
      <c r="E212" s="1881"/>
      <c r="F212" s="1881"/>
      <c r="G212" s="1881"/>
      <c r="H212" s="1883"/>
      <c r="I212" s="1881"/>
      <c r="J212" s="1881"/>
      <c r="K212" s="1881"/>
      <c r="L212" s="1881"/>
      <c r="M212" s="1881"/>
      <c r="N212" s="1881"/>
      <c r="O212" s="1881"/>
      <c r="P212" s="1881"/>
      <c r="Q212" s="1881"/>
      <c r="R212" s="1881"/>
      <c r="S212" s="1881"/>
      <c r="T212" s="1881"/>
      <c r="U212" s="1881"/>
      <c r="V212" s="1881"/>
      <c r="W212" s="1881"/>
      <c r="X212" s="1881"/>
      <c r="Y212" s="1881"/>
      <c r="Z212" s="1881"/>
      <c r="AA212" s="1881"/>
      <c r="AB212" s="1881"/>
      <c r="AC212" s="1881"/>
      <c r="AD212" s="1881"/>
      <c r="AE212" s="1881"/>
      <c r="AF212" s="1881"/>
      <c r="AG212" s="1881"/>
      <c r="AH212" s="1881"/>
      <c r="AI212" s="1881"/>
      <c r="AJ212" s="1881"/>
      <c r="AK212" s="1881"/>
      <c r="AL212" s="1881"/>
      <c r="AM212" s="1881"/>
      <c r="AN212" s="1881"/>
      <c r="AO212" s="1881"/>
      <c r="AP212" s="1881"/>
      <c r="AQ212" s="1881"/>
      <c r="AR212" s="1881"/>
      <c r="AS212" s="1881"/>
      <c r="AT212" s="1881"/>
      <c r="AU212" s="1881"/>
      <c r="AV212" s="1881"/>
      <c r="AW212" s="1881"/>
      <c r="AX212" s="1881"/>
      <c r="AY212" s="1881"/>
      <c r="AZ212" s="1881"/>
      <c r="BA212" s="1881"/>
      <c r="BB212" s="1881"/>
      <c r="BC212" s="1881"/>
      <c r="BD212" s="1881"/>
      <c r="BE212" s="1881"/>
      <c r="BF212" s="1881"/>
      <c r="BG212" s="1881"/>
      <c r="BH212" s="1881"/>
      <c r="BI212" s="1881"/>
      <c r="BJ212" s="1881"/>
      <c r="BK212" s="1881"/>
      <c r="BL212" s="1881"/>
      <c r="BM212" s="1881"/>
      <c r="BN212" s="1881"/>
      <c r="BO212" s="1881"/>
      <c r="BP212" s="1881"/>
    </row>
    <row r="213" spans="1:68">
      <c r="A213" s="1884"/>
      <c r="B213" s="1881"/>
      <c r="C213" s="1881"/>
      <c r="D213" s="1881"/>
      <c r="E213" s="1881"/>
      <c r="F213" s="1881"/>
      <c r="G213" s="1881"/>
      <c r="H213" s="1883"/>
      <c r="I213" s="1881"/>
      <c r="J213" s="1881"/>
      <c r="K213" s="1881"/>
      <c r="L213" s="1881"/>
      <c r="M213" s="1881"/>
      <c r="N213" s="1881"/>
      <c r="O213" s="1881"/>
      <c r="P213" s="1881"/>
      <c r="Q213" s="1881"/>
      <c r="R213" s="1881"/>
      <c r="S213" s="1881"/>
      <c r="T213" s="1881"/>
      <c r="U213" s="1881"/>
      <c r="V213" s="1881"/>
      <c r="W213" s="1881"/>
      <c r="X213" s="1881"/>
      <c r="Y213" s="1881"/>
      <c r="Z213" s="1881"/>
      <c r="AA213" s="1881"/>
      <c r="AB213" s="1881"/>
      <c r="AC213" s="1881"/>
      <c r="AD213" s="1881"/>
      <c r="AE213" s="1881"/>
      <c r="AF213" s="1881"/>
      <c r="AG213" s="1881"/>
      <c r="AH213" s="1881"/>
      <c r="AI213" s="1881"/>
      <c r="AJ213" s="1881"/>
      <c r="AK213" s="1881"/>
      <c r="AL213" s="1881"/>
      <c r="AM213" s="1881"/>
      <c r="AN213" s="1881"/>
      <c r="AO213" s="1881"/>
      <c r="AP213" s="1881"/>
      <c r="AQ213" s="1881"/>
      <c r="AR213" s="1881"/>
      <c r="AS213" s="1881"/>
      <c r="AT213" s="1881"/>
      <c r="AU213" s="1881"/>
      <c r="AV213" s="1881"/>
      <c r="AW213" s="1881"/>
      <c r="AX213" s="1881"/>
      <c r="AY213" s="1881"/>
      <c r="AZ213" s="1881"/>
      <c r="BA213" s="1881"/>
      <c r="BB213" s="1881"/>
      <c r="BC213" s="1881"/>
      <c r="BD213" s="1881"/>
      <c r="BE213" s="1881"/>
      <c r="BF213" s="1881"/>
      <c r="BG213" s="1881"/>
      <c r="BH213" s="1881"/>
      <c r="BI213" s="1881"/>
      <c r="BJ213" s="1881"/>
      <c r="BK213" s="1881"/>
      <c r="BL213" s="1881"/>
      <c r="BM213" s="1881"/>
      <c r="BN213" s="1881"/>
      <c r="BO213" s="1881"/>
      <c r="BP213" s="1881"/>
    </row>
    <row r="214" spans="1:68">
      <c r="A214" s="1884"/>
      <c r="B214" s="1881"/>
      <c r="C214" s="1881"/>
      <c r="D214" s="1881"/>
      <c r="E214" s="1881"/>
      <c r="F214" s="1881"/>
      <c r="G214" s="1881"/>
      <c r="H214" s="1883"/>
      <c r="I214" s="1881"/>
      <c r="J214" s="1881"/>
      <c r="K214" s="1881"/>
      <c r="L214" s="1881"/>
      <c r="M214" s="1881"/>
      <c r="N214" s="1881"/>
      <c r="O214" s="1881"/>
      <c r="P214" s="1881"/>
      <c r="Q214" s="1881"/>
      <c r="R214" s="1881"/>
      <c r="S214" s="1881"/>
      <c r="T214" s="1881"/>
      <c r="U214" s="1881"/>
      <c r="V214" s="1881"/>
      <c r="W214" s="1881"/>
      <c r="X214" s="1881"/>
      <c r="Y214" s="1881"/>
      <c r="Z214" s="1881"/>
      <c r="AA214" s="1881"/>
      <c r="AB214" s="1881"/>
      <c r="AC214" s="1881"/>
      <c r="AD214" s="1881"/>
      <c r="AE214" s="1881"/>
      <c r="AF214" s="1881"/>
      <c r="AG214" s="1881"/>
      <c r="AH214" s="1881"/>
      <c r="AI214" s="1881"/>
      <c r="AJ214" s="1881"/>
      <c r="AK214" s="1881"/>
      <c r="AL214" s="1881"/>
      <c r="AM214" s="1881"/>
      <c r="AN214" s="1881"/>
      <c r="AO214" s="1881"/>
      <c r="AP214" s="1881"/>
      <c r="AQ214" s="1881"/>
      <c r="AR214" s="1881"/>
      <c r="AS214" s="1881"/>
      <c r="AT214" s="1881"/>
      <c r="AU214" s="1881"/>
      <c r="AV214" s="1881"/>
      <c r="AW214" s="1881"/>
      <c r="AX214" s="1881"/>
      <c r="AY214" s="1881"/>
      <c r="AZ214" s="1881"/>
      <c r="BA214" s="1881"/>
      <c r="BB214" s="1881"/>
      <c r="BC214" s="1881"/>
      <c r="BD214" s="1881"/>
      <c r="BE214" s="1881"/>
      <c r="BF214" s="1881"/>
      <c r="BG214" s="1881"/>
      <c r="BH214" s="1881"/>
      <c r="BI214" s="1881"/>
      <c r="BJ214" s="1881"/>
      <c r="BK214" s="1881"/>
      <c r="BL214" s="1881"/>
      <c r="BM214" s="1881"/>
      <c r="BN214" s="1881"/>
      <c r="BO214" s="1881"/>
      <c r="BP214" s="1881"/>
    </row>
    <row r="215" spans="1:68">
      <c r="A215" s="1884"/>
      <c r="B215" s="1881"/>
      <c r="C215" s="1881"/>
      <c r="D215" s="1881"/>
      <c r="E215" s="1881"/>
      <c r="F215" s="1881"/>
      <c r="G215" s="1881"/>
      <c r="H215" s="1883"/>
      <c r="I215" s="1881"/>
      <c r="J215" s="1881"/>
      <c r="K215" s="1881"/>
      <c r="L215" s="1881"/>
      <c r="M215" s="1881"/>
      <c r="N215" s="1881"/>
      <c r="O215" s="1881"/>
      <c r="P215" s="1881"/>
      <c r="Q215" s="1881"/>
      <c r="R215" s="1881"/>
      <c r="S215" s="1881"/>
      <c r="T215" s="1881"/>
      <c r="U215" s="1881"/>
      <c r="V215" s="1881"/>
      <c r="W215" s="1881"/>
      <c r="X215" s="1881"/>
      <c r="Y215" s="1881"/>
      <c r="Z215" s="1881"/>
      <c r="AA215" s="1881"/>
      <c r="AB215" s="1881"/>
      <c r="AC215" s="1881"/>
      <c r="AD215" s="1881"/>
      <c r="AE215" s="1881"/>
      <c r="AF215" s="1881"/>
      <c r="AG215" s="1881"/>
      <c r="AH215" s="1881"/>
      <c r="AI215" s="1881"/>
      <c r="AJ215" s="1881"/>
      <c r="AK215" s="1881"/>
      <c r="AL215" s="1881"/>
      <c r="AM215" s="1881"/>
      <c r="AN215" s="1881"/>
      <c r="AO215" s="1881"/>
      <c r="AP215" s="1881"/>
      <c r="AQ215" s="1881"/>
      <c r="AR215" s="1881"/>
      <c r="AS215" s="1881"/>
      <c r="AT215" s="1881"/>
      <c r="AU215" s="1881"/>
      <c r="AV215" s="1881"/>
      <c r="AW215" s="1881"/>
      <c r="AX215" s="1881"/>
      <c r="AY215" s="1881"/>
      <c r="AZ215" s="1881"/>
      <c r="BA215" s="1881"/>
      <c r="BB215" s="1881"/>
      <c r="BC215" s="1881"/>
      <c r="BD215" s="1881"/>
      <c r="BE215" s="1881"/>
      <c r="BF215" s="1881"/>
      <c r="BG215" s="1881"/>
      <c r="BH215" s="1881"/>
      <c r="BI215" s="1881"/>
      <c r="BJ215" s="1881"/>
      <c r="BK215" s="1881"/>
      <c r="BL215" s="1881"/>
      <c r="BM215" s="1881"/>
      <c r="BN215" s="1881"/>
      <c r="BO215" s="1881"/>
      <c r="BP215" s="1881"/>
    </row>
    <row r="216" spans="1:68">
      <c r="A216" s="1884"/>
      <c r="B216" s="1881"/>
      <c r="C216" s="1881"/>
      <c r="D216" s="1881"/>
      <c r="E216" s="1881"/>
      <c r="F216" s="1881"/>
      <c r="G216" s="1881"/>
      <c r="H216" s="1883"/>
      <c r="I216" s="1881"/>
      <c r="J216" s="1881"/>
      <c r="K216" s="1881"/>
      <c r="L216" s="1881"/>
      <c r="M216" s="1881"/>
      <c r="N216" s="1881"/>
      <c r="O216" s="1881"/>
      <c r="P216" s="1881"/>
      <c r="Q216" s="1881"/>
      <c r="R216" s="1881"/>
      <c r="S216" s="1881"/>
      <c r="T216" s="1881"/>
      <c r="U216" s="1881"/>
      <c r="V216" s="1881"/>
      <c r="W216" s="1881"/>
      <c r="X216" s="1881"/>
      <c r="Y216" s="1881"/>
      <c r="Z216" s="1881"/>
      <c r="AA216" s="1881"/>
      <c r="AB216" s="1881"/>
      <c r="AC216" s="1881"/>
      <c r="AD216" s="1881"/>
      <c r="AE216" s="1881"/>
      <c r="AF216" s="1881"/>
      <c r="AG216" s="1881"/>
      <c r="AH216" s="1881"/>
      <c r="AI216" s="1881"/>
      <c r="AJ216" s="1881"/>
      <c r="AK216" s="1881"/>
      <c r="AL216" s="1881"/>
      <c r="AM216" s="1881"/>
      <c r="AN216" s="1881"/>
      <c r="AO216" s="1881"/>
      <c r="AP216" s="1881"/>
      <c r="AQ216" s="1881"/>
      <c r="AR216" s="1881"/>
      <c r="AS216" s="1881"/>
      <c r="AT216" s="1881"/>
      <c r="AU216" s="1881"/>
      <c r="AV216" s="1881"/>
      <c r="AW216" s="1881"/>
      <c r="AX216" s="1881"/>
      <c r="AY216" s="1881"/>
      <c r="AZ216" s="1881"/>
      <c r="BA216" s="1881"/>
      <c r="BB216" s="1881"/>
      <c r="BC216" s="1881"/>
      <c r="BD216" s="1881"/>
      <c r="BE216" s="1881"/>
      <c r="BF216" s="1881"/>
      <c r="BG216" s="1881"/>
      <c r="BH216" s="1881"/>
      <c r="BI216" s="1881"/>
      <c r="BJ216" s="1881"/>
      <c r="BK216" s="1881"/>
      <c r="BL216" s="1881"/>
      <c r="BM216" s="1881"/>
      <c r="BN216" s="1881"/>
      <c r="BO216" s="1881"/>
      <c r="BP216" s="1881"/>
    </row>
    <row r="217" spans="1:68">
      <c r="A217" s="1884"/>
      <c r="B217" s="1881"/>
      <c r="C217" s="1881"/>
      <c r="D217" s="1881"/>
      <c r="E217" s="1881"/>
      <c r="F217" s="1881"/>
      <c r="G217" s="1881"/>
      <c r="H217" s="1883"/>
      <c r="I217" s="1881"/>
      <c r="J217" s="1881"/>
      <c r="K217" s="1881"/>
      <c r="L217" s="1881"/>
      <c r="M217" s="1881"/>
      <c r="N217" s="1881"/>
      <c r="O217" s="1881"/>
      <c r="P217" s="1881"/>
      <c r="Q217" s="1881"/>
      <c r="R217" s="1881"/>
      <c r="S217" s="1881"/>
      <c r="T217" s="1881"/>
      <c r="U217" s="1881"/>
      <c r="V217" s="1881"/>
      <c r="W217" s="1881"/>
      <c r="X217" s="1881"/>
      <c r="Y217" s="1881"/>
      <c r="Z217" s="1881"/>
      <c r="AA217" s="1881"/>
      <c r="AB217" s="1881"/>
      <c r="AC217" s="1881"/>
      <c r="AD217" s="1881"/>
      <c r="AE217" s="1881"/>
      <c r="AF217" s="1881"/>
      <c r="AG217" s="1881"/>
      <c r="AH217" s="1881"/>
      <c r="AI217" s="1881"/>
      <c r="AJ217" s="1881"/>
      <c r="AK217" s="1881"/>
      <c r="AL217" s="1881"/>
      <c r="AM217" s="1881"/>
      <c r="AN217" s="1881"/>
      <c r="AO217" s="1881"/>
      <c r="AP217" s="1881"/>
      <c r="AQ217" s="1881"/>
      <c r="AR217" s="1881"/>
      <c r="AS217" s="1881"/>
      <c r="AT217" s="1881"/>
      <c r="AU217" s="1881"/>
      <c r="AV217" s="1881"/>
      <c r="AW217" s="1881"/>
      <c r="AX217" s="1881"/>
      <c r="AY217" s="1881"/>
      <c r="AZ217" s="1881"/>
      <c r="BA217" s="1881"/>
      <c r="BB217" s="1881"/>
      <c r="BC217" s="1881"/>
      <c r="BD217" s="1881"/>
      <c r="BE217" s="1881"/>
      <c r="BF217" s="1881"/>
      <c r="BG217" s="1881"/>
      <c r="BH217" s="1881"/>
      <c r="BI217" s="1881"/>
      <c r="BJ217" s="1881"/>
      <c r="BK217" s="1881"/>
      <c r="BL217" s="1881"/>
      <c r="BM217" s="1881"/>
      <c r="BN217" s="1881"/>
      <c r="BO217" s="1881"/>
      <c r="BP217" s="1881"/>
    </row>
    <row r="218" spans="1:68">
      <c r="A218" s="1884"/>
      <c r="B218" s="1881"/>
      <c r="C218" s="1881"/>
      <c r="D218" s="1881"/>
      <c r="E218" s="1881"/>
      <c r="F218" s="1881"/>
      <c r="G218" s="1881"/>
      <c r="H218" s="1883"/>
      <c r="I218" s="1881"/>
      <c r="J218" s="1881"/>
      <c r="K218" s="1881"/>
      <c r="L218" s="1881"/>
      <c r="M218" s="1881"/>
      <c r="N218" s="1881"/>
      <c r="O218" s="1881"/>
      <c r="P218" s="1881"/>
      <c r="Q218" s="1881"/>
      <c r="R218" s="1881"/>
      <c r="S218" s="1881"/>
      <c r="T218" s="1881"/>
      <c r="U218" s="1881"/>
      <c r="V218" s="1881"/>
      <c r="W218" s="1881"/>
      <c r="X218" s="1881"/>
      <c r="Y218" s="1881"/>
      <c r="Z218" s="1881"/>
      <c r="AA218" s="1881"/>
      <c r="AB218" s="1881"/>
      <c r="AC218" s="1881"/>
      <c r="AD218" s="1881"/>
      <c r="AE218" s="1881"/>
      <c r="AF218" s="1881"/>
      <c r="AG218" s="1881"/>
      <c r="AH218" s="1881"/>
      <c r="AI218" s="1881"/>
      <c r="AJ218" s="1881"/>
      <c r="AK218" s="1881"/>
      <c r="AL218" s="1881"/>
      <c r="AM218" s="1881"/>
      <c r="AN218" s="1881"/>
      <c r="AO218" s="1881"/>
      <c r="AP218" s="1881"/>
      <c r="AQ218" s="1881"/>
      <c r="AR218" s="1881"/>
      <c r="AS218" s="1881"/>
      <c r="AT218" s="1881"/>
      <c r="AU218" s="1881"/>
      <c r="AV218" s="1881"/>
      <c r="AW218" s="1881"/>
      <c r="AX218" s="1881"/>
      <c r="AY218" s="1881"/>
      <c r="AZ218" s="1881"/>
      <c r="BA218" s="1881"/>
      <c r="BB218" s="1881"/>
      <c r="BC218" s="1881"/>
      <c r="BD218" s="1881"/>
      <c r="BE218" s="1881"/>
      <c r="BF218" s="1881"/>
      <c r="BG218" s="1881"/>
      <c r="BH218" s="1881"/>
      <c r="BI218" s="1881"/>
      <c r="BJ218" s="1881"/>
      <c r="BK218" s="1881"/>
      <c r="BL218" s="1881"/>
      <c r="BM218" s="1881"/>
      <c r="BN218" s="1881"/>
      <c r="BO218" s="1881"/>
      <c r="BP218" s="1881"/>
    </row>
    <row r="219" spans="1:68">
      <c r="A219" s="1884"/>
      <c r="B219" s="1881"/>
      <c r="C219" s="1881"/>
      <c r="D219" s="1881"/>
      <c r="E219" s="1881"/>
      <c r="F219" s="1881"/>
      <c r="G219" s="1881"/>
      <c r="H219" s="1883"/>
      <c r="I219" s="1881"/>
      <c r="J219" s="1881"/>
      <c r="K219" s="1881"/>
      <c r="L219" s="1881"/>
      <c r="M219" s="1881"/>
      <c r="N219" s="1881"/>
      <c r="O219" s="1881"/>
      <c r="P219" s="1881"/>
      <c r="Q219" s="1881"/>
      <c r="R219" s="1881"/>
      <c r="S219" s="1881"/>
      <c r="T219" s="1881"/>
      <c r="U219" s="1881"/>
      <c r="V219" s="1881"/>
      <c r="W219" s="1881"/>
      <c r="X219" s="1881"/>
      <c r="Y219" s="1881"/>
      <c r="Z219" s="1881"/>
      <c r="AA219" s="1881"/>
      <c r="AB219" s="1881"/>
      <c r="AC219" s="1881"/>
      <c r="AD219" s="1881"/>
      <c r="AE219" s="1881"/>
      <c r="AF219" s="1881"/>
      <c r="AG219" s="1881"/>
      <c r="AH219" s="1881"/>
      <c r="AI219" s="1881"/>
      <c r="AJ219" s="1881"/>
      <c r="AK219" s="1881"/>
      <c r="AL219" s="1881"/>
      <c r="AM219" s="1881"/>
      <c r="AN219" s="1881"/>
      <c r="AO219" s="1881"/>
      <c r="AP219" s="1881"/>
      <c r="AQ219" s="1881"/>
      <c r="AR219" s="1881"/>
      <c r="AS219" s="1881"/>
      <c r="AT219" s="1881"/>
      <c r="AU219" s="1881"/>
      <c r="AV219" s="1881"/>
      <c r="AW219" s="1881"/>
      <c r="AX219" s="1881"/>
      <c r="AY219" s="1881"/>
      <c r="AZ219" s="1881"/>
      <c r="BA219" s="1881"/>
      <c r="BB219" s="1881"/>
      <c r="BC219" s="1881"/>
      <c r="BD219" s="1881"/>
      <c r="BE219" s="1881"/>
      <c r="BF219" s="1881"/>
      <c r="BG219" s="1881"/>
      <c r="BH219" s="1881"/>
      <c r="BI219" s="1881"/>
      <c r="BJ219" s="1881"/>
      <c r="BK219" s="1881"/>
      <c r="BL219" s="1881"/>
      <c r="BM219" s="1881"/>
      <c r="BN219" s="1881"/>
      <c r="BO219" s="1881"/>
      <c r="BP219" s="1881"/>
    </row>
    <row r="220" spans="1:68">
      <c r="A220" s="1884"/>
      <c r="B220" s="1881"/>
      <c r="C220" s="1881"/>
      <c r="D220" s="1881"/>
      <c r="E220" s="1881"/>
      <c r="F220" s="1881"/>
      <c r="G220" s="1881"/>
      <c r="H220" s="1883"/>
      <c r="I220" s="1881"/>
      <c r="J220" s="1881"/>
      <c r="K220" s="1881"/>
      <c r="L220" s="1881"/>
      <c r="M220" s="1881"/>
      <c r="N220" s="1881"/>
      <c r="O220" s="1881"/>
      <c r="P220" s="1881"/>
      <c r="Q220" s="1881"/>
      <c r="R220" s="1881"/>
      <c r="S220" s="1881"/>
      <c r="T220" s="1881"/>
      <c r="U220" s="1881"/>
      <c r="V220" s="1881"/>
      <c r="W220" s="1881"/>
      <c r="X220" s="1881"/>
      <c r="Y220" s="1881"/>
      <c r="Z220" s="1881"/>
      <c r="AA220" s="1881"/>
      <c r="AB220" s="1881"/>
      <c r="AC220" s="1881"/>
      <c r="AD220" s="1881"/>
      <c r="AE220" s="1881"/>
      <c r="AF220" s="1881"/>
      <c r="AG220" s="1881"/>
      <c r="AH220" s="1881"/>
      <c r="AI220" s="1881"/>
      <c r="AJ220" s="1881"/>
      <c r="AK220" s="1881"/>
      <c r="AL220" s="1881"/>
      <c r="AM220" s="1881"/>
      <c r="AN220" s="1881"/>
      <c r="AO220" s="1881"/>
      <c r="AP220" s="1881"/>
      <c r="AQ220" s="1881"/>
      <c r="AR220" s="1881"/>
      <c r="AS220" s="1881"/>
      <c r="AT220" s="1881"/>
      <c r="AU220" s="1881"/>
      <c r="AV220" s="1881"/>
      <c r="AW220" s="1881"/>
      <c r="AX220" s="1881"/>
      <c r="AY220" s="1881"/>
      <c r="AZ220" s="1881"/>
      <c r="BA220" s="1881"/>
      <c r="BB220" s="1881"/>
      <c r="BC220" s="1881"/>
      <c r="BD220" s="1881"/>
      <c r="BE220" s="1881"/>
      <c r="BF220" s="1881"/>
      <c r="BG220" s="1881"/>
      <c r="BH220" s="1881"/>
      <c r="BI220" s="1881"/>
      <c r="BJ220" s="1881"/>
      <c r="BK220" s="1881"/>
      <c r="BL220" s="1881"/>
      <c r="BM220" s="1881"/>
      <c r="BN220" s="1881"/>
      <c r="BO220" s="1881"/>
      <c r="BP220" s="1881"/>
    </row>
    <row r="221" spans="1:68">
      <c r="A221" s="1884"/>
      <c r="B221" s="1881"/>
      <c r="C221" s="1881"/>
      <c r="D221" s="1881"/>
      <c r="E221" s="1881"/>
      <c r="F221" s="1881"/>
      <c r="G221" s="1881"/>
      <c r="H221" s="1883"/>
      <c r="I221" s="1881"/>
      <c r="J221" s="1881"/>
      <c r="K221" s="1881"/>
      <c r="L221" s="1881"/>
      <c r="M221" s="1881"/>
      <c r="N221" s="1881"/>
      <c r="O221" s="1881"/>
      <c r="P221" s="1881"/>
      <c r="Q221" s="1881"/>
      <c r="R221" s="1881"/>
      <c r="S221" s="1881"/>
      <c r="T221" s="1881"/>
      <c r="U221" s="1881"/>
      <c r="V221" s="1881"/>
      <c r="W221" s="1881"/>
      <c r="X221" s="1881"/>
      <c r="Y221" s="1881"/>
      <c r="Z221" s="1881"/>
      <c r="AA221" s="1881"/>
      <c r="AB221" s="1881"/>
      <c r="AC221" s="1881"/>
      <c r="AD221" s="1881"/>
      <c r="AE221" s="1881"/>
      <c r="AF221" s="1881"/>
      <c r="AG221" s="1881"/>
      <c r="AH221" s="1881"/>
      <c r="AI221" s="1881"/>
      <c r="AJ221" s="1881"/>
      <c r="AK221" s="1881"/>
      <c r="AL221" s="1881"/>
      <c r="AM221" s="1881"/>
      <c r="AN221" s="1881"/>
      <c r="AO221" s="1881"/>
      <c r="AP221" s="1881"/>
      <c r="AQ221" s="1881"/>
      <c r="AR221" s="1881"/>
      <c r="AS221" s="1881"/>
      <c r="AT221" s="1881"/>
      <c r="AU221" s="1881"/>
      <c r="AV221" s="1881"/>
      <c r="AW221" s="1881"/>
      <c r="AX221" s="1881"/>
      <c r="AY221" s="1881"/>
      <c r="AZ221" s="1881"/>
      <c r="BA221" s="1881"/>
      <c r="BB221" s="1881"/>
      <c r="BC221" s="1881"/>
      <c r="BD221" s="1881"/>
      <c r="BE221" s="1881"/>
      <c r="BF221" s="1881"/>
      <c r="BG221" s="1881"/>
      <c r="BH221" s="1881"/>
      <c r="BI221" s="1881"/>
      <c r="BJ221" s="1881"/>
      <c r="BK221" s="1881"/>
      <c r="BL221" s="1881"/>
      <c r="BM221" s="1881"/>
      <c r="BN221" s="1881"/>
      <c r="BO221" s="1881"/>
      <c r="BP221" s="1881"/>
    </row>
    <row r="222" spans="1:68">
      <c r="A222" s="1884"/>
      <c r="B222" s="1881"/>
      <c r="C222" s="1881"/>
      <c r="D222" s="1881"/>
      <c r="E222" s="1881"/>
      <c r="F222" s="1881"/>
      <c r="G222" s="1881"/>
      <c r="H222" s="1883"/>
      <c r="I222" s="1881"/>
      <c r="J222" s="1881"/>
      <c r="K222" s="1881"/>
      <c r="L222" s="1881"/>
      <c r="M222" s="1881"/>
      <c r="N222" s="1881"/>
      <c r="O222" s="1881"/>
      <c r="P222" s="1881"/>
      <c r="Q222" s="1881"/>
      <c r="R222" s="1881"/>
      <c r="S222" s="1881"/>
      <c r="T222" s="1881"/>
      <c r="U222" s="1881"/>
      <c r="V222" s="1881"/>
      <c r="W222" s="1881"/>
      <c r="X222" s="1881"/>
      <c r="Y222" s="1881"/>
      <c r="Z222" s="1881"/>
      <c r="AA222" s="1881"/>
      <c r="AB222" s="1881"/>
      <c r="AC222" s="1881"/>
      <c r="AD222" s="1881"/>
      <c r="AE222" s="1881"/>
      <c r="AF222" s="1881"/>
      <c r="AG222" s="1881"/>
      <c r="AH222" s="1881"/>
      <c r="AI222" s="1881"/>
      <c r="AJ222" s="1881"/>
      <c r="AK222" s="1881"/>
      <c r="AL222" s="1881"/>
      <c r="AM222" s="1881"/>
      <c r="AN222" s="1881"/>
      <c r="AO222" s="1881"/>
      <c r="AP222" s="1881"/>
      <c r="AQ222" s="1881"/>
      <c r="AR222" s="1881"/>
      <c r="AS222" s="1881"/>
      <c r="AT222" s="1881"/>
      <c r="AU222" s="1881"/>
      <c r="AV222" s="1881"/>
      <c r="AW222" s="1881"/>
      <c r="AX222" s="1881"/>
      <c r="AY222" s="1881"/>
      <c r="AZ222" s="1881"/>
      <c r="BA222" s="1881"/>
      <c r="BB222" s="1881"/>
      <c r="BC222" s="1881"/>
      <c r="BD222" s="1881"/>
      <c r="BE222" s="1881"/>
      <c r="BF222" s="1881"/>
      <c r="BG222" s="1881"/>
      <c r="BH222" s="1881"/>
      <c r="BI222" s="1881"/>
      <c r="BJ222" s="1881"/>
      <c r="BK222" s="1881"/>
      <c r="BL222" s="1881"/>
      <c r="BM222" s="1881"/>
      <c r="BN222" s="1881"/>
      <c r="BO222" s="1881"/>
      <c r="BP222" s="1881"/>
    </row>
    <row r="223" spans="1:68">
      <c r="A223" s="1884"/>
      <c r="B223" s="1881"/>
      <c r="C223" s="1881"/>
      <c r="D223" s="1881"/>
      <c r="E223" s="1881"/>
      <c r="F223" s="1881"/>
      <c r="G223" s="1881"/>
      <c r="H223" s="1883"/>
      <c r="I223" s="1881"/>
      <c r="J223" s="1881"/>
      <c r="K223" s="1881"/>
      <c r="L223" s="1881"/>
      <c r="M223" s="1881"/>
      <c r="N223" s="1881"/>
      <c r="O223" s="1881"/>
      <c r="P223" s="1881"/>
      <c r="Q223" s="1881"/>
      <c r="R223" s="1881"/>
      <c r="S223" s="1881"/>
      <c r="T223" s="1881"/>
      <c r="U223" s="1881"/>
      <c r="V223" s="1881"/>
      <c r="W223" s="1881"/>
      <c r="X223" s="1881"/>
      <c r="Y223" s="1881"/>
      <c r="Z223" s="1881"/>
      <c r="AA223" s="1881"/>
      <c r="AB223" s="1881"/>
      <c r="AC223" s="1881"/>
      <c r="AD223" s="1881"/>
      <c r="AE223" s="1881"/>
      <c r="AF223" s="1881"/>
      <c r="AG223" s="1881"/>
      <c r="AH223" s="1881"/>
      <c r="AI223" s="1881"/>
      <c r="AJ223" s="1881"/>
      <c r="AK223" s="1881"/>
      <c r="AL223" s="1881"/>
      <c r="AM223" s="1881"/>
      <c r="AN223" s="1881"/>
      <c r="AO223" s="1881"/>
      <c r="AP223" s="1881"/>
      <c r="AQ223" s="1881"/>
      <c r="AR223" s="1881"/>
      <c r="AS223" s="1881"/>
      <c r="AT223" s="1881"/>
      <c r="AU223" s="1881"/>
      <c r="AV223" s="1881"/>
      <c r="AW223" s="1881"/>
      <c r="AX223" s="1881"/>
      <c r="AY223" s="1881"/>
      <c r="AZ223" s="1881"/>
      <c r="BA223" s="1881"/>
      <c r="BB223" s="1881"/>
      <c r="BC223" s="1881"/>
      <c r="BD223" s="1881"/>
      <c r="BE223" s="1881"/>
      <c r="BF223" s="1881"/>
      <c r="BG223" s="1881"/>
      <c r="BH223" s="1881"/>
      <c r="BI223" s="1881"/>
      <c r="BJ223" s="1881"/>
      <c r="BK223" s="1881"/>
      <c r="BL223" s="1881"/>
      <c r="BM223" s="1881"/>
      <c r="BN223" s="1881"/>
      <c r="BO223" s="1881"/>
      <c r="BP223" s="1881"/>
    </row>
    <row r="224" spans="1:68">
      <c r="A224" s="1884"/>
      <c r="B224" s="1881"/>
      <c r="C224" s="1881"/>
      <c r="D224" s="1881"/>
      <c r="E224" s="1881"/>
      <c r="F224" s="1881"/>
      <c r="G224" s="1881"/>
      <c r="H224" s="1883"/>
      <c r="I224" s="1881"/>
      <c r="J224" s="1881"/>
      <c r="K224" s="1881"/>
      <c r="L224" s="1881"/>
      <c r="M224" s="1881"/>
      <c r="N224" s="1881"/>
      <c r="O224" s="1881"/>
      <c r="P224" s="1881"/>
      <c r="Q224" s="1881"/>
      <c r="R224" s="1881"/>
      <c r="S224" s="1881"/>
      <c r="T224" s="1881"/>
      <c r="U224" s="1881"/>
      <c r="V224" s="1881"/>
      <c r="W224" s="1881"/>
      <c r="X224" s="1881"/>
      <c r="Y224" s="1881"/>
      <c r="Z224" s="1881"/>
      <c r="AA224" s="1881"/>
      <c r="AB224" s="1881"/>
      <c r="AC224" s="1881"/>
      <c r="AD224" s="1881"/>
      <c r="AE224" s="1881"/>
      <c r="AF224" s="1881"/>
      <c r="AG224" s="1881"/>
      <c r="AH224" s="1881"/>
      <c r="AI224" s="1881"/>
      <c r="AJ224" s="1881"/>
      <c r="AK224" s="1881"/>
      <c r="AL224" s="1881"/>
      <c r="AM224" s="1881"/>
      <c r="AN224" s="1881"/>
      <c r="AO224" s="1881"/>
      <c r="AP224" s="1881"/>
      <c r="AQ224" s="1881"/>
      <c r="AR224" s="1881"/>
      <c r="AS224" s="1881"/>
      <c r="AT224" s="1881"/>
      <c r="AU224" s="1881"/>
      <c r="AV224" s="1881"/>
      <c r="AW224" s="1881"/>
      <c r="AX224" s="1881"/>
      <c r="AY224" s="1881"/>
      <c r="AZ224" s="1881"/>
      <c r="BA224" s="1881"/>
      <c r="BB224" s="1881"/>
      <c r="BC224" s="1881"/>
      <c r="BD224" s="1881"/>
      <c r="BE224" s="1881"/>
      <c r="BF224" s="1881"/>
      <c r="BG224" s="1881"/>
      <c r="BH224" s="1881"/>
      <c r="BI224" s="1881"/>
      <c r="BJ224" s="1881"/>
      <c r="BK224" s="1881"/>
      <c r="BL224" s="1881"/>
      <c r="BM224" s="1881"/>
      <c r="BN224" s="1881"/>
      <c r="BO224" s="1881"/>
      <c r="BP224" s="1881"/>
    </row>
    <row r="225" spans="1:68">
      <c r="A225" s="1884"/>
      <c r="B225" s="1881"/>
      <c r="C225" s="1881"/>
      <c r="D225" s="1881"/>
      <c r="E225" s="1881"/>
      <c r="F225" s="1881"/>
      <c r="G225" s="1881"/>
      <c r="H225" s="1883"/>
      <c r="I225" s="1881"/>
      <c r="J225" s="1881"/>
      <c r="K225" s="1881"/>
      <c r="L225" s="1881"/>
      <c r="M225" s="1881"/>
      <c r="N225" s="1881"/>
      <c r="O225" s="1881"/>
      <c r="P225" s="1881"/>
      <c r="Q225" s="1881"/>
      <c r="R225" s="1881"/>
      <c r="S225" s="1881"/>
      <c r="T225" s="1881"/>
      <c r="U225" s="1881"/>
      <c r="V225" s="1881"/>
      <c r="W225" s="1881"/>
      <c r="X225" s="1881"/>
      <c r="Y225" s="1881"/>
      <c r="Z225" s="1881"/>
      <c r="AA225" s="1881"/>
      <c r="AB225" s="1881"/>
      <c r="AC225" s="1881"/>
      <c r="AD225" s="1881"/>
      <c r="AE225" s="1881"/>
      <c r="AF225" s="1881"/>
      <c r="AG225" s="1881"/>
      <c r="AH225" s="1881"/>
      <c r="AI225" s="1881"/>
      <c r="AJ225" s="1881"/>
      <c r="AK225" s="1881"/>
      <c r="AL225" s="1881"/>
      <c r="AM225" s="1881"/>
      <c r="AN225" s="1881"/>
      <c r="AO225" s="1881"/>
      <c r="AP225" s="1881"/>
      <c r="AQ225" s="1881"/>
      <c r="AR225" s="1881"/>
      <c r="AS225" s="1881"/>
      <c r="AT225" s="1881"/>
      <c r="AU225" s="1881"/>
      <c r="AV225" s="1881"/>
      <c r="AW225" s="1881"/>
      <c r="AX225" s="1881"/>
      <c r="AY225" s="1881"/>
      <c r="AZ225" s="1881"/>
      <c r="BA225" s="1881"/>
      <c r="BB225" s="1881"/>
      <c r="BC225" s="1881"/>
      <c r="BD225" s="1881"/>
      <c r="BE225" s="1881"/>
      <c r="BF225" s="1881"/>
      <c r="BG225" s="1881"/>
      <c r="BH225" s="1881"/>
      <c r="BI225" s="1881"/>
      <c r="BJ225" s="1881"/>
      <c r="BK225" s="1881"/>
      <c r="BL225" s="1881"/>
      <c r="BM225" s="1881"/>
      <c r="BN225" s="1881"/>
      <c r="BO225" s="1881"/>
      <c r="BP225" s="1881"/>
    </row>
    <row r="226" spans="1:68">
      <c r="A226" s="1884"/>
      <c r="B226" s="1881"/>
      <c r="C226" s="1881"/>
      <c r="D226" s="1881"/>
      <c r="E226" s="1881"/>
      <c r="F226" s="1881"/>
      <c r="G226" s="1881"/>
      <c r="H226" s="1883"/>
      <c r="I226" s="1881"/>
      <c r="J226" s="1881"/>
      <c r="K226" s="1881"/>
      <c r="L226" s="1881"/>
      <c r="M226" s="1881"/>
      <c r="N226" s="1881"/>
      <c r="O226" s="1881"/>
      <c r="P226" s="1881"/>
      <c r="Q226" s="1881"/>
      <c r="R226" s="1881"/>
      <c r="S226" s="1881"/>
      <c r="T226" s="1881"/>
      <c r="U226" s="1881"/>
      <c r="V226" s="1881"/>
      <c r="W226" s="1881"/>
      <c r="X226" s="1881"/>
      <c r="Y226" s="1881"/>
      <c r="Z226" s="1881"/>
      <c r="AA226" s="1881"/>
      <c r="AB226" s="1881"/>
      <c r="AC226" s="1881"/>
      <c r="AD226" s="1881"/>
      <c r="AE226" s="1881"/>
      <c r="AF226" s="1881"/>
      <c r="AG226" s="1881"/>
      <c r="AH226" s="1881"/>
      <c r="AI226" s="1881"/>
      <c r="AJ226" s="1881"/>
      <c r="AK226" s="1881"/>
      <c r="AL226" s="1881"/>
      <c r="AM226" s="1881"/>
      <c r="AN226" s="1881"/>
      <c r="AO226" s="1881"/>
      <c r="AP226" s="1881"/>
      <c r="AQ226" s="1881"/>
      <c r="AR226" s="1881"/>
      <c r="AS226" s="1881"/>
      <c r="AT226" s="1881"/>
      <c r="AU226" s="1881"/>
      <c r="AV226" s="1881"/>
      <c r="AW226" s="1881"/>
      <c r="AX226" s="1881"/>
      <c r="AY226" s="1881"/>
      <c r="AZ226" s="1881"/>
      <c r="BA226" s="1881"/>
      <c r="BB226" s="1881"/>
      <c r="BC226" s="1881"/>
      <c r="BD226" s="1881"/>
      <c r="BE226" s="1881"/>
      <c r="BF226" s="1881"/>
      <c r="BG226" s="1881"/>
      <c r="BH226" s="1881"/>
      <c r="BI226" s="1881"/>
      <c r="BJ226" s="1881"/>
      <c r="BK226" s="1881"/>
      <c r="BL226" s="1881"/>
      <c r="BM226" s="1881"/>
      <c r="BN226" s="1881"/>
      <c r="BO226" s="1881"/>
      <c r="BP226" s="1881"/>
    </row>
    <row r="227" spans="1:68">
      <c r="A227" s="1884"/>
      <c r="B227" s="1881"/>
      <c r="C227" s="1881"/>
      <c r="D227" s="1881"/>
      <c r="E227" s="1881"/>
      <c r="F227" s="1881"/>
      <c r="G227" s="1881"/>
      <c r="H227" s="1883"/>
      <c r="I227" s="1881"/>
      <c r="J227" s="1881"/>
      <c r="K227" s="1881"/>
      <c r="L227" s="1881"/>
      <c r="M227" s="1881"/>
      <c r="N227" s="1881"/>
      <c r="O227" s="1881"/>
      <c r="P227" s="1881"/>
      <c r="Q227" s="1881"/>
      <c r="R227" s="1881"/>
      <c r="S227" s="1881"/>
      <c r="T227" s="1881"/>
      <c r="U227" s="1881"/>
      <c r="V227" s="1881"/>
      <c r="W227" s="1881"/>
      <c r="X227" s="1881"/>
      <c r="Y227" s="1881"/>
      <c r="Z227" s="1881"/>
      <c r="AA227" s="1881"/>
      <c r="AB227" s="1881"/>
      <c r="AC227" s="1881"/>
      <c r="AD227" s="1881"/>
      <c r="AE227" s="1881"/>
      <c r="AF227" s="1881"/>
      <c r="AG227" s="1881"/>
      <c r="AH227" s="1881"/>
      <c r="AI227" s="1881"/>
      <c r="AJ227" s="1881"/>
      <c r="AK227" s="1881"/>
      <c r="AL227" s="1881"/>
      <c r="AM227" s="1881"/>
      <c r="AN227" s="1881"/>
      <c r="AO227" s="1881"/>
      <c r="AP227" s="1881"/>
      <c r="AQ227" s="1881"/>
      <c r="AR227" s="1881"/>
      <c r="AS227" s="1881"/>
      <c r="AT227" s="1881"/>
      <c r="AU227" s="1881"/>
      <c r="AV227" s="1881"/>
      <c r="AW227" s="1881"/>
      <c r="AX227" s="1881"/>
      <c r="AY227" s="1881"/>
      <c r="AZ227" s="1881"/>
      <c r="BA227" s="1881"/>
      <c r="BB227" s="1881"/>
      <c r="BC227" s="1881"/>
      <c r="BD227" s="1881"/>
      <c r="BE227" s="1881"/>
      <c r="BF227" s="1881"/>
      <c r="BG227" s="1881"/>
      <c r="BH227" s="1881"/>
      <c r="BI227" s="1881"/>
      <c r="BJ227" s="1881"/>
      <c r="BK227" s="1881"/>
      <c r="BL227" s="1881"/>
      <c r="BM227" s="1881"/>
      <c r="BN227" s="1881"/>
      <c r="BO227" s="1881"/>
      <c r="BP227" s="1881"/>
    </row>
    <row r="228" spans="1:68">
      <c r="A228" s="1884"/>
      <c r="B228" s="1881"/>
      <c r="C228" s="1881"/>
      <c r="D228" s="1881"/>
      <c r="E228" s="1881"/>
      <c r="F228" s="1881"/>
      <c r="G228" s="1881"/>
      <c r="H228" s="1883"/>
      <c r="I228" s="1881"/>
      <c r="J228" s="1881"/>
      <c r="K228" s="1881"/>
      <c r="L228" s="1881"/>
      <c r="M228" s="1881"/>
      <c r="N228" s="1881"/>
      <c r="O228" s="1881"/>
      <c r="P228" s="1881"/>
      <c r="Q228" s="1881"/>
      <c r="R228" s="1881"/>
      <c r="S228" s="1881"/>
      <c r="T228" s="1881"/>
      <c r="U228" s="1881"/>
      <c r="V228" s="1881"/>
      <c r="W228" s="1881"/>
      <c r="X228" s="1881"/>
      <c r="Y228" s="1881"/>
      <c r="Z228" s="1881"/>
      <c r="AA228" s="1881"/>
      <c r="AB228" s="1881"/>
      <c r="AC228" s="1881"/>
      <c r="AD228" s="1881"/>
      <c r="AE228" s="1881"/>
      <c r="AF228" s="1881"/>
      <c r="AG228" s="1881"/>
      <c r="AH228" s="1881"/>
      <c r="AI228" s="1881"/>
      <c r="AJ228" s="1881"/>
      <c r="AK228" s="1881"/>
      <c r="AL228" s="1881"/>
      <c r="AM228" s="1881"/>
      <c r="AN228" s="1881"/>
      <c r="AO228" s="1881"/>
      <c r="AP228" s="1881"/>
      <c r="AQ228" s="1881"/>
      <c r="AR228" s="1881"/>
      <c r="AS228" s="1881"/>
      <c r="AT228" s="1881"/>
      <c r="AU228" s="1881"/>
      <c r="AV228" s="1881"/>
      <c r="AW228" s="1881"/>
      <c r="AX228" s="1881"/>
      <c r="AY228" s="1881"/>
      <c r="AZ228" s="1881"/>
      <c r="BA228" s="1881"/>
      <c r="BB228" s="1881"/>
      <c r="BC228" s="1881"/>
      <c r="BD228" s="1881"/>
      <c r="BE228" s="1881"/>
      <c r="BF228" s="1881"/>
      <c r="BG228" s="1881"/>
      <c r="BH228" s="1881"/>
      <c r="BI228" s="1881"/>
      <c r="BJ228" s="1881"/>
      <c r="BK228" s="1881"/>
      <c r="BL228" s="1881"/>
      <c r="BM228" s="1881"/>
      <c r="BN228" s="1881"/>
      <c r="BO228" s="1881"/>
      <c r="BP228" s="1881"/>
    </row>
    <row r="229" spans="1:68">
      <c r="A229" s="1884"/>
      <c r="B229" s="1881"/>
      <c r="C229" s="1881"/>
      <c r="D229" s="1881"/>
      <c r="E229" s="1881"/>
      <c r="F229" s="1881"/>
      <c r="G229" s="1881"/>
      <c r="H229" s="1883"/>
      <c r="I229" s="1881"/>
      <c r="J229" s="1881"/>
      <c r="K229" s="1881"/>
      <c r="L229" s="1881"/>
      <c r="M229" s="1881"/>
      <c r="N229" s="1881"/>
      <c r="O229" s="1881"/>
      <c r="P229" s="1881"/>
      <c r="Q229" s="1881"/>
      <c r="R229" s="1881"/>
      <c r="S229" s="1881"/>
      <c r="T229" s="1881"/>
      <c r="U229" s="1881"/>
      <c r="V229" s="1881"/>
      <c r="W229" s="1881"/>
      <c r="X229" s="1881"/>
      <c r="Y229" s="1881"/>
      <c r="Z229" s="1881"/>
      <c r="AA229" s="1881"/>
      <c r="AB229" s="1881"/>
      <c r="AC229" s="1881"/>
      <c r="AD229" s="1881"/>
      <c r="AE229" s="1881"/>
      <c r="AF229" s="1881"/>
      <c r="AG229" s="1881"/>
      <c r="AH229" s="1881"/>
      <c r="AI229" s="1881"/>
      <c r="AJ229" s="1881"/>
      <c r="AK229" s="1881"/>
      <c r="AL229" s="1881"/>
      <c r="AM229" s="1881"/>
      <c r="AN229" s="1881"/>
      <c r="AO229" s="1881"/>
      <c r="AP229" s="1881"/>
      <c r="AQ229" s="1881"/>
      <c r="AR229" s="1881"/>
      <c r="AS229" s="1881"/>
      <c r="AT229" s="1881"/>
      <c r="AU229" s="1881"/>
      <c r="AV229" s="1881"/>
      <c r="AW229" s="1881"/>
      <c r="AX229" s="1881"/>
      <c r="AY229" s="1881"/>
      <c r="AZ229" s="1881"/>
      <c r="BA229" s="1881"/>
      <c r="BB229" s="1881"/>
      <c r="BC229" s="1881"/>
      <c r="BD229" s="1881"/>
      <c r="BE229" s="1881"/>
      <c r="BF229" s="1881"/>
      <c r="BG229" s="1881"/>
      <c r="BH229" s="1881"/>
      <c r="BI229" s="1881"/>
      <c r="BJ229" s="1881"/>
      <c r="BK229" s="1881"/>
      <c r="BL229" s="1881"/>
      <c r="BM229" s="1881"/>
      <c r="BN229" s="1881"/>
      <c r="BO229" s="1881"/>
      <c r="BP229" s="1881"/>
    </row>
    <row r="230" spans="1:68">
      <c r="A230" s="1884"/>
      <c r="B230" s="1881"/>
      <c r="C230" s="1881"/>
      <c r="D230" s="1881"/>
      <c r="E230" s="1881"/>
      <c r="F230" s="1881"/>
      <c r="G230" s="1881"/>
      <c r="H230" s="1883"/>
      <c r="I230" s="1881"/>
      <c r="J230" s="1881"/>
      <c r="K230" s="1881"/>
      <c r="L230" s="1881"/>
      <c r="M230" s="1881"/>
      <c r="N230" s="1881"/>
      <c r="O230" s="1881"/>
      <c r="P230" s="1881"/>
      <c r="Q230" s="1881"/>
      <c r="R230" s="1881"/>
      <c r="S230" s="1881"/>
      <c r="T230" s="1881"/>
      <c r="U230" s="1881"/>
      <c r="V230" s="1881"/>
      <c r="W230" s="1881"/>
      <c r="X230" s="1881"/>
      <c r="Y230" s="1881"/>
      <c r="Z230" s="1881"/>
      <c r="AA230" s="1881"/>
      <c r="AB230" s="1881"/>
      <c r="AC230" s="1881"/>
      <c r="AD230" s="1881"/>
      <c r="AE230" s="1881"/>
      <c r="AF230" s="1881"/>
      <c r="AG230" s="1881"/>
      <c r="AH230" s="1881"/>
      <c r="AI230" s="1881"/>
      <c r="AJ230" s="1881"/>
      <c r="AK230" s="1881"/>
      <c r="AL230" s="1881"/>
      <c r="AM230" s="1881"/>
      <c r="AN230" s="1881"/>
      <c r="AO230" s="1881"/>
      <c r="AP230" s="1881"/>
      <c r="AQ230" s="1881"/>
      <c r="AR230" s="1881"/>
      <c r="AS230" s="1881"/>
      <c r="AT230" s="1881"/>
      <c r="AU230" s="1881"/>
      <c r="AV230" s="1881"/>
      <c r="AW230" s="1881"/>
      <c r="AX230" s="1881"/>
      <c r="AY230" s="1881"/>
      <c r="AZ230" s="1881"/>
      <c r="BA230" s="1881"/>
      <c r="BB230" s="1881"/>
      <c r="BC230" s="1881"/>
      <c r="BD230" s="1881"/>
      <c r="BE230" s="1881"/>
      <c r="BF230" s="1881"/>
      <c r="BG230" s="1881"/>
      <c r="BH230" s="1881"/>
      <c r="BI230" s="1881"/>
      <c r="BJ230" s="1881"/>
      <c r="BK230" s="1881"/>
      <c r="BL230" s="1881"/>
      <c r="BM230" s="1881"/>
      <c r="BN230" s="1881"/>
      <c r="BO230" s="1881"/>
      <c r="BP230" s="1881"/>
    </row>
    <row r="231" spans="1:68">
      <c r="A231" s="1884"/>
      <c r="B231" s="1881"/>
      <c r="C231" s="1881"/>
      <c r="D231" s="1881"/>
      <c r="E231" s="1881"/>
      <c r="F231" s="1881"/>
      <c r="G231" s="1881"/>
      <c r="H231" s="1883"/>
      <c r="I231" s="1881"/>
      <c r="J231" s="1881"/>
      <c r="K231" s="1881"/>
      <c r="L231" s="1881"/>
      <c r="M231" s="1881"/>
      <c r="N231" s="1881"/>
      <c r="O231" s="1881"/>
      <c r="P231" s="1881"/>
      <c r="Q231" s="1881"/>
      <c r="R231" s="1881"/>
      <c r="S231" s="1881"/>
      <c r="T231" s="1881"/>
      <c r="U231" s="1881"/>
      <c r="V231" s="1881"/>
      <c r="W231" s="1881"/>
      <c r="X231" s="1881"/>
      <c r="Y231" s="1881"/>
      <c r="Z231" s="1881"/>
      <c r="AA231" s="1881"/>
      <c r="AB231" s="1881"/>
      <c r="AC231" s="1881"/>
      <c r="AD231" s="1881"/>
      <c r="AE231" s="1881"/>
      <c r="AF231" s="1881"/>
      <c r="AG231" s="1881"/>
      <c r="AH231" s="1881"/>
      <c r="AI231" s="1881"/>
      <c r="AJ231" s="1881"/>
      <c r="AK231" s="1881"/>
      <c r="AL231" s="1881"/>
      <c r="AM231" s="1881"/>
      <c r="AN231" s="1881"/>
      <c r="AO231" s="1881"/>
      <c r="AP231" s="1881"/>
      <c r="AQ231" s="1881"/>
      <c r="AR231" s="1881"/>
      <c r="AS231" s="1881"/>
      <c r="AT231" s="1881"/>
      <c r="AU231" s="1881"/>
      <c r="AV231" s="1881"/>
      <c r="AW231" s="1881"/>
      <c r="AX231" s="1881"/>
      <c r="AY231" s="1881"/>
      <c r="AZ231" s="1881"/>
      <c r="BA231" s="1881"/>
      <c r="BB231" s="1881"/>
      <c r="BC231" s="1881"/>
      <c r="BD231" s="1881"/>
      <c r="BE231" s="1881"/>
      <c r="BF231" s="1881"/>
      <c r="BG231" s="1881"/>
      <c r="BH231" s="1881"/>
      <c r="BI231" s="1881"/>
      <c r="BJ231" s="1881"/>
      <c r="BK231" s="1881"/>
      <c r="BL231" s="1881"/>
      <c r="BM231" s="1881"/>
      <c r="BN231" s="1881"/>
      <c r="BO231" s="1881"/>
      <c r="BP231" s="1881"/>
    </row>
    <row r="232" spans="1:68">
      <c r="A232" s="1884"/>
      <c r="B232" s="1881"/>
      <c r="C232" s="1881"/>
      <c r="D232" s="1881"/>
      <c r="E232" s="1881"/>
      <c r="F232" s="1881"/>
      <c r="G232" s="1881"/>
      <c r="H232" s="1883"/>
      <c r="I232" s="1881"/>
      <c r="J232" s="1881"/>
      <c r="K232" s="1881"/>
      <c r="L232" s="1881"/>
      <c r="M232" s="1881"/>
      <c r="N232" s="1881"/>
      <c r="O232" s="1881"/>
      <c r="P232" s="1881"/>
      <c r="Q232" s="1881"/>
      <c r="R232" s="1881"/>
      <c r="S232" s="1881"/>
      <c r="T232" s="1881"/>
      <c r="U232" s="1881"/>
      <c r="V232" s="1881"/>
      <c r="W232" s="1881"/>
      <c r="X232" s="1881"/>
      <c r="Y232" s="1881"/>
      <c r="Z232" s="1881"/>
      <c r="AA232" s="1881"/>
      <c r="AB232" s="1881"/>
      <c r="AC232" s="1881"/>
      <c r="AD232" s="1881"/>
      <c r="AE232" s="1881"/>
      <c r="AF232" s="1881"/>
      <c r="AG232" s="1881"/>
      <c r="AH232" s="1881"/>
      <c r="AI232" s="1881"/>
      <c r="AJ232" s="1881"/>
      <c r="AK232" s="1881"/>
      <c r="AL232" s="1881"/>
      <c r="AM232" s="1881"/>
      <c r="AN232" s="1881"/>
      <c r="AO232" s="1881"/>
      <c r="AP232" s="1881"/>
      <c r="AQ232" s="1881"/>
      <c r="AR232" s="1881"/>
      <c r="AS232" s="1881"/>
      <c r="AT232" s="1881"/>
      <c r="AU232" s="1881"/>
      <c r="AV232" s="1881"/>
      <c r="AW232" s="1881"/>
      <c r="AX232" s="1881"/>
      <c r="AY232" s="1881"/>
      <c r="AZ232" s="1881"/>
      <c r="BA232" s="1881"/>
      <c r="BB232" s="1881"/>
      <c r="BC232" s="1881"/>
      <c r="BD232" s="1881"/>
      <c r="BE232" s="1881"/>
      <c r="BF232" s="1881"/>
      <c r="BG232" s="1881"/>
      <c r="BH232" s="1881"/>
      <c r="BI232" s="1881"/>
      <c r="BJ232" s="1881"/>
      <c r="BK232" s="1881"/>
      <c r="BL232" s="1881"/>
      <c r="BM232" s="1881"/>
      <c r="BN232" s="1881"/>
      <c r="BO232" s="1881"/>
      <c r="BP232" s="1881"/>
    </row>
    <row r="233" spans="1:68">
      <c r="A233" s="1884"/>
      <c r="B233" s="1881"/>
      <c r="C233" s="1881"/>
      <c r="D233" s="1881"/>
      <c r="E233" s="1881"/>
      <c r="F233" s="1881"/>
      <c r="G233" s="1881"/>
      <c r="H233" s="1883"/>
      <c r="I233" s="1881"/>
      <c r="J233" s="1881"/>
      <c r="K233" s="1881"/>
      <c r="L233" s="1881"/>
      <c r="M233" s="1881"/>
      <c r="N233" s="1881"/>
      <c r="O233" s="1881"/>
      <c r="P233" s="1881"/>
      <c r="Q233" s="1881"/>
      <c r="R233" s="1881"/>
      <c r="S233" s="1881"/>
      <c r="T233" s="1881"/>
      <c r="U233" s="1881"/>
      <c r="V233" s="1881"/>
      <c r="W233" s="1881"/>
      <c r="X233" s="1881"/>
      <c r="Y233" s="1881"/>
      <c r="Z233" s="1881"/>
      <c r="AA233" s="1881"/>
      <c r="AB233" s="1881"/>
      <c r="AC233" s="1881"/>
      <c r="AD233" s="1881"/>
      <c r="AE233" s="1881"/>
      <c r="AF233" s="1881"/>
      <c r="AG233" s="1881"/>
      <c r="AH233" s="1881"/>
      <c r="AI233" s="1881"/>
      <c r="AJ233" s="1881"/>
      <c r="AK233" s="1881"/>
      <c r="AL233" s="1881"/>
      <c r="AM233" s="1881"/>
      <c r="AN233" s="1881"/>
      <c r="AO233" s="1881"/>
      <c r="AP233" s="1881"/>
      <c r="AQ233" s="1881"/>
      <c r="AR233" s="1881"/>
      <c r="AS233" s="1881"/>
      <c r="AT233" s="1881"/>
      <c r="AU233" s="1881"/>
      <c r="AV233" s="1881"/>
      <c r="AW233" s="1881"/>
      <c r="AX233" s="1881"/>
      <c r="AY233" s="1881"/>
      <c r="AZ233" s="1881"/>
      <c r="BA233" s="1881"/>
      <c r="BB233" s="1881"/>
      <c r="BC233" s="1881"/>
      <c r="BD233" s="1881"/>
      <c r="BE233" s="1881"/>
      <c r="BF233" s="1881"/>
      <c r="BG233" s="1881"/>
      <c r="BH233" s="1881"/>
      <c r="BI233" s="1881"/>
      <c r="BJ233" s="1881"/>
      <c r="BK233" s="1881"/>
      <c r="BL233" s="1881"/>
      <c r="BM233" s="1881"/>
      <c r="BN233" s="1881"/>
      <c r="BO233" s="1881"/>
      <c r="BP233" s="1881"/>
    </row>
    <row r="234" spans="1:68">
      <c r="A234" s="1884"/>
      <c r="B234" s="1881"/>
      <c r="C234" s="1881"/>
      <c r="D234" s="1881"/>
      <c r="E234" s="1881"/>
      <c r="F234" s="1881"/>
      <c r="G234" s="1881"/>
      <c r="H234" s="1883"/>
      <c r="I234" s="1881"/>
      <c r="J234" s="1881"/>
      <c r="K234" s="1881"/>
      <c r="L234" s="1881"/>
      <c r="M234" s="1881"/>
      <c r="N234" s="1881"/>
      <c r="O234" s="1881"/>
      <c r="P234" s="1881"/>
      <c r="Q234" s="1881"/>
      <c r="R234" s="1881"/>
      <c r="S234" s="1881"/>
      <c r="T234" s="1881"/>
      <c r="U234" s="1881"/>
      <c r="V234" s="1881"/>
      <c r="W234" s="1881"/>
      <c r="X234" s="1881"/>
      <c r="Y234" s="1881"/>
      <c r="Z234" s="1881"/>
      <c r="AA234" s="1881"/>
      <c r="AB234" s="1881"/>
      <c r="AC234" s="1881"/>
      <c r="AD234" s="1881"/>
      <c r="AE234" s="1881"/>
      <c r="AF234" s="1881"/>
      <c r="AG234" s="1881"/>
      <c r="AH234" s="1881"/>
      <c r="AI234" s="1881"/>
      <c r="AJ234" s="1881"/>
      <c r="AK234" s="1881"/>
      <c r="AL234" s="1881"/>
      <c r="AM234" s="1881"/>
      <c r="AN234" s="1881"/>
      <c r="AO234" s="1881"/>
      <c r="AP234" s="1881"/>
      <c r="AQ234" s="1881"/>
      <c r="AR234" s="1881"/>
      <c r="AS234" s="1881"/>
      <c r="AT234" s="1881"/>
      <c r="AU234" s="1881"/>
      <c r="AV234" s="1881"/>
      <c r="AW234" s="1881"/>
      <c r="AX234" s="1881"/>
      <c r="AY234" s="1881"/>
      <c r="AZ234" s="1881"/>
      <c r="BA234" s="1881"/>
      <c r="BB234" s="1881"/>
      <c r="BC234" s="1881"/>
      <c r="BD234" s="1881"/>
      <c r="BE234" s="1881"/>
      <c r="BF234" s="1881"/>
      <c r="BG234" s="1881"/>
      <c r="BH234" s="1881"/>
      <c r="BI234" s="1881"/>
      <c r="BJ234" s="1881"/>
      <c r="BK234" s="1881"/>
      <c r="BL234" s="1881"/>
      <c r="BM234" s="1881"/>
      <c r="BN234" s="1881"/>
      <c r="BO234" s="1881"/>
      <c r="BP234" s="1881"/>
    </row>
    <row r="235" spans="1:68">
      <c r="A235" s="1884"/>
      <c r="B235" s="1881"/>
      <c r="C235" s="1881"/>
      <c r="D235" s="1881"/>
      <c r="E235" s="1881"/>
      <c r="F235" s="1881"/>
      <c r="G235" s="1881"/>
      <c r="H235" s="1883"/>
      <c r="I235" s="1881"/>
      <c r="J235" s="1881"/>
      <c r="K235" s="1881"/>
      <c r="L235" s="1881"/>
      <c r="M235" s="1881"/>
      <c r="N235" s="1881"/>
      <c r="O235" s="1881"/>
      <c r="P235" s="1881"/>
      <c r="Q235" s="1881"/>
      <c r="R235" s="1881"/>
      <c r="S235" s="1881"/>
      <c r="T235" s="1881"/>
      <c r="U235" s="1881"/>
      <c r="V235" s="1881"/>
      <c r="W235" s="1881"/>
      <c r="X235" s="1881"/>
      <c r="Y235" s="1881"/>
      <c r="Z235" s="1881"/>
      <c r="AA235" s="1881"/>
      <c r="AB235" s="1881"/>
      <c r="AC235" s="1881"/>
      <c r="AD235" s="1881"/>
      <c r="AE235" s="1881"/>
      <c r="AF235" s="1881"/>
      <c r="AG235" s="1881"/>
      <c r="AH235" s="1881"/>
      <c r="AI235" s="1881"/>
      <c r="AJ235" s="1881"/>
      <c r="AK235" s="1881"/>
      <c r="AL235" s="1881"/>
      <c r="AM235" s="1881"/>
      <c r="AN235" s="1881"/>
      <c r="AO235" s="1881"/>
      <c r="AP235" s="1881"/>
      <c r="AQ235" s="1881"/>
      <c r="AR235" s="1881"/>
      <c r="AS235" s="1881"/>
      <c r="AT235" s="1881"/>
      <c r="AU235" s="1881"/>
      <c r="AV235" s="1881"/>
      <c r="AW235" s="1881"/>
      <c r="AX235" s="1881"/>
      <c r="AY235" s="1881"/>
      <c r="AZ235" s="1881"/>
      <c r="BA235" s="1881"/>
      <c r="BB235" s="1881"/>
      <c r="BC235" s="1881"/>
      <c r="BD235" s="1881"/>
      <c r="BE235" s="1881"/>
      <c r="BF235" s="1881"/>
      <c r="BG235" s="1881"/>
      <c r="BH235" s="1881"/>
      <c r="BI235" s="1881"/>
      <c r="BJ235" s="1881"/>
      <c r="BK235" s="1881"/>
      <c r="BL235" s="1881"/>
      <c r="BM235" s="1881"/>
      <c r="BN235" s="1881"/>
      <c r="BO235" s="1881"/>
      <c r="BP235" s="1881"/>
    </row>
    <row r="236" spans="1:68">
      <c r="A236" s="1884"/>
      <c r="B236" s="1881"/>
      <c r="C236" s="1881"/>
      <c r="D236" s="1881"/>
      <c r="E236" s="1881"/>
      <c r="F236" s="1881"/>
      <c r="G236" s="1881"/>
      <c r="H236" s="1883"/>
      <c r="I236" s="1881"/>
      <c r="J236" s="1881"/>
      <c r="K236" s="1881"/>
      <c r="L236" s="1881"/>
      <c r="M236" s="1881"/>
      <c r="N236" s="1881"/>
      <c r="O236" s="1881"/>
      <c r="P236" s="1881"/>
      <c r="Q236" s="1881"/>
      <c r="R236" s="1881"/>
      <c r="S236" s="1881"/>
      <c r="T236" s="1881"/>
      <c r="U236" s="1881"/>
      <c r="V236" s="1881"/>
      <c r="W236" s="1881"/>
      <c r="X236" s="1881"/>
      <c r="Y236" s="1881"/>
      <c r="Z236" s="1881"/>
      <c r="AA236" s="1881"/>
      <c r="AB236" s="1881"/>
      <c r="AC236" s="1881"/>
      <c r="AD236" s="1881"/>
      <c r="AE236" s="1881"/>
      <c r="AF236" s="1881"/>
      <c r="AG236" s="1881"/>
      <c r="AH236" s="1881"/>
      <c r="AI236" s="1881"/>
      <c r="AJ236" s="1881"/>
      <c r="AK236" s="1881"/>
      <c r="AL236" s="1881"/>
      <c r="AM236" s="1881"/>
      <c r="AN236" s="1881"/>
      <c r="AO236" s="1881"/>
      <c r="AP236" s="1881"/>
      <c r="AQ236" s="1881"/>
      <c r="AR236" s="1881"/>
      <c r="AS236" s="1881"/>
      <c r="AT236" s="1881"/>
      <c r="AU236" s="1881"/>
      <c r="AV236" s="1881"/>
      <c r="AW236" s="1881"/>
      <c r="AX236" s="1881"/>
      <c r="AY236" s="1881"/>
      <c r="AZ236" s="1881"/>
      <c r="BA236" s="1881"/>
      <c r="BB236" s="1881"/>
      <c r="BC236" s="1881"/>
      <c r="BD236" s="1881"/>
      <c r="BE236" s="1881"/>
      <c r="BF236" s="1881"/>
      <c r="BG236" s="1881"/>
      <c r="BH236" s="1881"/>
      <c r="BI236" s="1881"/>
      <c r="BJ236" s="1881"/>
      <c r="BK236" s="1881"/>
      <c r="BL236" s="1881"/>
      <c r="BM236" s="1881"/>
      <c r="BN236" s="1881"/>
      <c r="BO236" s="1881"/>
      <c r="BP236" s="1881"/>
    </row>
    <row r="237" spans="1:68">
      <c r="A237" s="1884"/>
      <c r="B237" s="1881"/>
      <c r="C237" s="1881"/>
      <c r="D237" s="1881"/>
      <c r="E237" s="1881"/>
      <c r="F237" s="1881"/>
      <c r="G237" s="1881"/>
      <c r="H237" s="1883"/>
      <c r="I237" s="1881"/>
      <c r="J237" s="1881"/>
      <c r="K237" s="1881"/>
      <c r="L237" s="1881"/>
      <c r="M237" s="1881"/>
      <c r="N237" s="1881"/>
      <c r="O237" s="1881"/>
      <c r="P237" s="1881"/>
      <c r="Q237" s="1881"/>
      <c r="R237" s="1881"/>
      <c r="S237" s="1881"/>
      <c r="T237" s="1881"/>
      <c r="U237" s="1881"/>
      <c r="V237" s="1881"/>
      <c r="W237" s="1881"/>
      <c r="X237" s="1881"/>
      <c r="Y237" s="1881"/>
      <c r="Z237" s="1881"/>
      <c r="AA237" s="1881"/>
      <c r="AB237" s="1881"/>
      <c r="AC237" s="1881"/>
      <c r="AD237" s="1881"/>
      <c r="AE237" s="1881"/>
      <c r="AF237" s="1881"/>
      <c r="AG237" s="1881"/>
      <c r="AH237" s="1881"/>
      <c r="AI237" s="1881"/>
      <c r="AJ237" s="1881"/>
      <c r="AK237" s="1881"/>
      <c r="AL237" s="1881"/>
      <c r="AM237" s="1881"/>
      <c r="AN237" s="1881"/>
      <c r="AO237" s="1881"/>
      <c r="AP237" s="1881"/>
      <c r="AQ237" s="1881"/>
      <c r="AR237" s="1881"/>
      <c r="AS237" s="1881"/>
      <c r="AT237" s="1881"/>
      <c r="AU237" s="1881"/>
      <c r="AV237" s="1881"/>
      <c r="AW237" s="1881"/>
      <c r="AX237" s="1881"/>
      <c r="AY237" s="1881"/>
      <c r="AZ237" s="1881"/>
      <c r="BA237" s="1881"/>
      <c r="BB237" s="1881"/>
      <c r="BC237" s="1881"/>
      <c r="BD237" s="1881"/>
      <c r="BE237" s="1881"/>
      <c r="BF237" s="1881"/>
      <c r="BG237" s="1881"/>
      <c r="BH237" s="1881"/>
      <c r="BI237" s="1881"/>
      <c r="BJ237" s="1881"/>
      <c r="BK237" s="1881"/>
      <c r="BL237" s="1881"/>
      <c r="BM237" s="1881"/>
      <c r="BN237" s="1881"/>
      <c r="BO237" s="1881"/>
      <c r="BP237" s="1881"/>
    </row>
    <row r="238" spans="1:68">
      <c r="A238" s="1884"/>
      <c r="B238" s="1881"/>
      <c r="C238" s="1881"/>
      <c r="D238" s="1881"/>
      <c r="E238" s="1881"/>
      <c r="F238" s="1881"/>
      <c r="G238" s="1881"/>
      <c r="H238" s="1883"/>
      <c r="I238" s="1881"/>
      <c r="J238" s="1881"/>
      <c r="K238" s="1881"/>
      <c r="L238" s="1881"/>
      <c r="M238" s="1881"/>
      <c r="N238" s="1881"/>
      <c r="O238" s="1881"/>
      <c r="P238" s="1881"/>
      <c r="Q238" s="1881"/>
      <c r="R238" s="1881"/>
      <c r="S238" s="1881"/>
      <c r="T238" s="1881"/>
      <c r="U238" s="1881"/>
      <c r="V238" s="1881"/>
      <c r="W238" s="1881"/>
      <c r="X238" s="1881"/>
      <c r="Y238" s="1881"/>
      <c r="Z238" s="1881"/>
      <c r="AA238" s="1881"/>
      <c r="AB238" s="1881"/>
      <c r="AC238" s="1881"/>
      <c r="AD238" s="1881"/>
      <c r="AE238" s="1881"/>
      <c r="AF238" s="1881"/>
      <c r="AG238" s="1881"/>
      <c r="AH238" s="1881"/>
      <c r="AI238" s="1881"/>
      <c r="AJ238" s="1881"/>
      <c r="AK238" s="1881"/>
      <c r="AL238" s="1881"/>
      <c r="AM238" s="1881"/>
      <c r="AN238" s="1881"/>
      <c r="AO238" s="1881"/>
      <c r="AP238" s="1881"/>
      <c r="AQ238" s="1881"/>
      <c r="AR238" s="1881"/>
      <c r="AS238" s="1881"/>
      <c r="AT238" s="1881"/>
      <c r="AU238" s="1881"/>
      <c r="AV238" s="1881"/>
      <c r="AW238" s="1881"/>
      <c r="AX238" s="1881"/>
      <c r="AY238" s="1881"/>
      <c r="AZ238" s="1881"/>
      <c r="BA238" s="1881"/>
      <c r="BB238" s="1881"/>
      <c r="BC238" s="1881"/>
      <c r="BD238" s="1881"/>
      <c r="BE238" s="1881"/>
      <c r="BF238" s="1881"/>
      <c r="BG238" s="1881"/>
      <c r="BH238" s="1881"/>
      <c r="BI238" s="1881"/>
      <c r="BJ238" s="1881"/>
      <c r="BK238" s="1881"/>
      <c r="BL238" s="1881"/>
      <c r="BM238" s="1881"/>
      <c r="BN238" s="1881"/>
      <c r="BO238" s="1881"/>
      <c r="BP238" s="1881"/>
    </row>
    <row r="239" spans="1:68">
      <c r="A239" s="1884"/>
      <c r="B239" s="1881"/>
      <c r="C239" s="1881"/>
      <c r="D239" s="1881"/>
      <c r="E239" s="1881"/>
      <c r="F239" s="1881"/>
      <c r="G239" s="1881"/>
      <c r="H239" s="1883"/>
      <c r="I239" s="1881"/>
      <c r="J239" s="1881"/>
      <c r="K239" s="1881"/>
      <c r="L239" s="1881"/>
      <c r="M239" s="1881"/>
      <c r="N239" s="1881"/>
      <c r="O239" s="1881"/>
      <c r="P239" s="1881"/>
      <c r="Q239" s="1881"/>
      <c r="R239" s="1881"/>
      <c r="S239" s="1881"/>
      <c r="T239" s="1881"/>
      <c r="U239" s="1881"/>
      <c r="V239" s="1881"/>
      <c r="W239" s="1881"/>
      <c r="X239" s="1881"/>
      <c r="Y239" s="1881"/>
      <c r="Z239" s="1881"/>
      <c r="AA239" s="1881"/>
      <c r="AB239" s="1881"/>
      <c r="AC239" s="1881"/>
      <c r="AD239" s="1881"/>
      <c r="AE239" s="1881"/>
      <c r="AF239" s="1881"/>
      <c r="AG239" s="1881"/>
      <c r="AH239" s="1881"/>
      <c r="AI239" s="1881"/>
      <c r="AJ239" s="1881"/>
      <c r="AK239" s="1881"/>
      <c r="AL239" s="1881"/>
      <c r="AM239" s="1881"/>
      <c r="AN239" s="1881"/>
      <c r="AO239" s="1881"/>
      <c r="AP239" s="1881"/>
      <c r="AQ239" s="1881"/>
      <c r="AR239" s="1881"/>
      <c r="AS239" s="1881"/>
      <c r="AT239" s="1881"/>
      <c r="AU239" s="1881"/>
      <c r="AV239" s="1881"/>
      <c r="AW239" s="1881"/>
      <c r="AX239" s="1881"/>
      <c r="AY239" s="1881"/>
      <c r="AZ239" s="1881"/>
      <c r="BA239" s="1881"/>
      <c r="BB239" s="1881"/>
      <c r="BC239" s="1881"/>
      <c r="BD239" s="1881"/>
      <c r="BE239" s="1881"/>
      <c r="BF239" s="1881"/>
      <c r="BG239" s="1881"/>
      <c r="BH239" s="1881"/>
      <c r="BI239" s="1881"/>
      <c r="BJ239" s="1881"/>
      <c r="BK239" s="1881"/>
      <c r="BL239" s="1881"/>
      <c r="BM239" s="1881"/>
      <c r="BN239" s="1881"/>
      <c r="BO239" s="1881"/>
      <c r="BP239" s="1881"/>
    </row>
    <row r="240" spans="1:68">
      <c r="A240" s="1884"/>
      <c r="B240" s="1881"/>
      <c r="C240" s="1881"/>
      <c r="D240" s="1881"/>
      <c r="E240" s="1881"/>
      <c r="F240" s="1881"/>
      <c r="G240" s="1881"/>
      <c r="H240" s="1883"/>
      <c r="I240" s="1881"/>
      <c r="J240" s="1881"/>
      <c r="K240" s="1881"/>
      <c r="L240" s="1881"/>
      <c r="M240" s="1881"/>
      <c r="N240" s="1881"/>
      <c r="O240" s="1881"/>
      <c r="P240" s="1881"/>
      <c r="Q240" s="1881"/>
      <c r="R240" s="1881"/>
      <c r="S240" s="1881"/>
      <c r="T240" s="1881"/>
      <c r="U240" s="1881"/>
      <c r="V240" s="1881"/>
      <c r="W240" s="1881"/>
      <c r="X240" s="1881"/>
      <c r="Y240" s="1881"/>
      <c r="Z240" s="1881"/>
      <c r="AA240" s="1881"/>
      <c r="AB240" s="1881"/>
      <c r="AC240" s="1881"/>
      <c r="AD240" s="1881"/>
      <c r="AE240" s="1881"/>
      <c r="AF240" s="1881"/>
      <c r="AG240" s="1881"/>
      <c r="AH240" s="1881"/>
      <c r="AI240" s="1881"/>
      <c r="AJ240" s="1881"/>
      <c r="AK240" s="1881"/>
      <c r="AL240" s="1881"/>
      <c r="AM240" s="1881"/>
      <c r="AN240" s="1881"/>
      <c r="AO240" s="1881"/>
      <c r="AP240" s="1881"/>
      <c r="AQ240" s="1881"/>
      <c r="AR240" s="1881"/>
      <c r="AS240" s="1881"/>
      <c r="AT240" s="1881"/>
      <c r="AU240" s="1881"/>
      <c r="AV240" s="1881"/>
      <c r="AW240" s="1881"/>
      <c r="AX240" s="1881"/>
      <c r="AY240" s="1881"/>
      <c r="AZ240" s="1881"/>
      <c r="BA240" s="1881"/>
      <c r="BB240" s="1881"/>
      <c r="BC240" s="1881"/>
      <c r="BD240" s="1881"/>
      <c r="BE240" s="1881"/>
      <c r="BF240" s="1881"/>
      <c r="BG240" s="1881"/>
      <c r="BH240" s="1881"/>
      <c r="BI240" s="1881"/>
      <c r="BJ240" s="1881"/>
      <c r="BK240" s="1881"/>
      <c r="BL240" s="1881"/>
      <c r="BM240" s="1881"/>
      <c r="BN240" s="1881"/>
      <c r="BO240" s="1881"/>
      <c r="BP240" s="1881"/>
    </row>
    <row r="241" spans="1:68">
      <c r="A241" s="1884"/>
      <c r="B241" s="1881"/>
      <c r="C241" s="1881"/>
      <c r="D241" s="1881"/>
      <c r="E241" s="1881"/>
      <c r="F241" s="1881"/>
      <c r="G241" s="1881"/>
      <c r="H241" s="1883"/>
      <c r="I241" s="1881"/>
      <c r="J241" s="1881"/>
      <c r="K241" s="1881"/>
      <c r="L241" s="1881"/>
      <c r="M241" s="1881"/>
      <c r="N241" s="1881"/>
      <c r="O241" s="1881"/>
      <c r="P241" s="1881"/>
      <c r="Q241" s="1881"/>
      <c r="R241" s="1881"/>
      <c r="S241" s="1881"/>
      <c r="T241" s="1881"/>
      <c r="U241" s="1881"/>
      <c r="V241" s="1881"/>
      <c r="W241" s="1881"/>
      <c r="X241" s="1881"/>
      <c r="Y241" s="1881"/>
      <c r="Z241" s="1881"/>
      <c r="AA241" s="1881"/>
      <c r="AB241" s="1881"/>
      <c r="AC241" s="1881"/>
      <c r="AD241" s="1881"/>
      <c r="AE241" s="1881"/>
      <c r="AF241" s="1881"/>
      <c r="AG241" s="1881"/>
      <c r="AH241" s="1881"/>
      <c r="AI241" s="1881"/>
      <c r="AJ241" s="1881"/>
      <c r="AK241" s="1881"/>
      <c r="AL241" s="1881"/>
      <c r="AM241" s="1881"/>
      <c r="AN241" s="1881"/>
      <c r="AO241" s="1881"/>
      <c r="AP241" s="1881"/>
      <c r="AQ241" s="1881"/>
      <c r="AR241" s="1881"/>
      <c r="AS241" s="1881"/>
      <c r="AT241" s="1881"/>
      <c r="AU241" s="1881"/>
      <c r="AV241" s="1881"/>
      <c r="AW241" s="1881"/>
      <c r="AX241" s="1881"/>
      <c r="AY241" s="1881"/>
      <c r="AZ241" s="1881"/>
      <c r="BA241" s="1881"/>
      <c r="BB241" s="1881"/>
      <c r="BC241" s="1881"/>
      <c r="BD241" s="1881"/>
      <c r="BE241" s="1881"/>
      <c r="BF241" s="1881"/>
      <c r="BG241" s="1881"/>
      <c r="BH241" s="1881"/>
      <c r="BI241" s="1881"/>
      <c r="BJ241" s="1881"/>
      <c r="BK241" s="1881"/>
      <c r="BL241" s="1881"/>
      <c r="BM241" s="1881"/>
      <c r="BN241" s="1881"/>
      <c r="BO241" s="1881"/>
      <c r="BP241" s="1881"/>
    </row>
    <row r="242" spans="1:68">
      <c r="A242" s="1884"/>
      <c r="B242" s="1881"/>
      <c r="C242" s="1881"/>
      <c r="D242" s="1881"/>
      <c r="E242" s="1881"/>
      <c r="F242" s="1881"/>
      <c r="G242" s="1881"/>
      <c r="H242" s="1883"/>
      <c r="I242" s="1881"/>
      <c r="J242" s="1881"/>
      <c r="K242" s="1881"/>
      <c r="L242" s="1881"/>
      <c r="M242" s="1881"/>
      <c r="N242" s="1881"/>
      <c r="O242" s="1881"/>
      <c r="P242" s="1881"/>
      <c r="Q242" s="1881"/>
      <c r="R242" s="1881"/>
      <c r="S242" s="1881"/>
      <c r="T242" s="1881"/>
      <c r="U242" s="1881"/>
      <c r="V242" s="1881"/>
      <c r="W242" s="1881"/>
      <c r="X242" s="1881"/>
      <c r="Y242" s="1881"/>
      <c r="Z242" s="1881"/>
      <c r="AA242" s="1881"/>
      <c r="AB242" s="1881"/>
      <c r="AC242" s="1881"/>
      <c r="AD242" s="1881"/>
      <c r="AE242" s="1881"/>
      <c r="AF242" s="1881"/>
      <c r="AG242" s="1881"/>
      <c r="AH242" s="1881"/>
      <c r="AI242" s="1881"/>
      <c r="AJ242" s="1881"/>
      <c r="AK242" s="1881"/>
      <c r="AL242" s="1881"/>
      <c r="AM242" s="1881"/>
      <c r="AN242" s="1881"/>
      <c r="AO242" s="1881"/>
      <c r="AP242" s="1881"/>
      <c r="AQ242" s="1881"/>
      <c r="AR242" s="1881"/>
      <c r="AS242" s="1881"/>
      <c r="AT242" s="1881"/>
      <c r="AU242" s="1881"/>
      <c r="AV242" s="1881"/>
      <c r="AW242" s="1881"/>
      <c r="AX242" s="1881"/>
      <c r="AY242" s="1881"/>
      <c r="AZ242" s="1881"/>
      <c r="BA242" s="1881"/>
      <c r="BB242" s="1881"/>
      <c r="BC242" s="1881"/>
      <c r="BD242" s="1881"/>
      <c r="BE242" s="1881"/>
      <c r="BF242" s="1881"/>
      <c r="BG242" s="1881"/>
      <c r="BH242" s="1881"/>
      <c r="BI242" s="1881"/>
      <c r="BJ242" s="1881"/>
      <c r="BK242" s="1881"/>
      <c r="BL242" s="1881"/>
      <c r="BM242" s="1881"/>
      <c r="BN242" s="1881"/>
      <c r="BO242" s="1881"/>
      <c r="BP242" s="1881"/>
    </row>
    <row r="243" spans="1:68">
      <c r="A243" s="1884"/>
      <c r="B243" s="1881"/>
      <c r="C243" s="1881"/>
      <c r="D243" s="1881"/>
      <c r="E243" s="1881"/>
      <c r="F243" s="1881"/>
      <c r="G243" s="1881"/>
      <c r="H243" s="1883"/>
      <c r="I243" s="1881"/>
      <c r="J243" s="1881"/>
      <c r="K243" s="1881"/>
      <c r="L243" s="1881"/>
      <c r="M243" s="1881"/>
      <c r="N243" s="1881"/>
      <c r="O243" s="1881"/>
      <c r="P243" s="1881"/>
      <c r="Q243" s="1881"/>
      <c r="R243" s="1881"/>
      <c r="S243" s="1881"/>
      <c r="T243" s="1881"/>
      <c r="U243" s="1881"/>
      <c r="V243" s="1881"/>
      <c r="W243" s="1881"/>
      <c r="X243" s="1881"/>
      <c r="Y243" s="1881"/>
      <c r="Z243" s="1881"/>
      <c r="AA243" s="1881"/>
      <c r="AB243" s="1881"/>
      <c r="AC243" s="1881"/>
      <c r="AD243" s="1881"/>
      <c r="AE243" s="1881"/>
      <c r="AF243" s="1881"/>
      <c r="AG243" s="1881"/>
      <c r="AH243" s="1881"/>
      <c r="AI243" s="1881"/>
      <c r="AJ243" s="1881"/>
      <c r="AK243" s="1881"/>
      <c r="AL243" s="1881"/>
      <c r="AM243" s="1881"/>
      <c r="AN243" s="1881"/>
      <c r="AO243" s="1881"/>
      <c r="AP243" s="1881"/>
      <c r="AQ243" s="1881"/>
      <c r="AR243" s="1881"/>
      <c r="AS243" s="1881"/>
      <c r="AT243" s="1881"/>
      <c r="AU243" s="1881"/>
      <c r="AV243" s="1881"/>
      <c r="AW243" s="1881"/>
      <c r="AX243" s="1881"/>
      <c r="AY243" s="1881"/>
      <c r="AZ243" s="1881"/>
      <c r="BA243" s="1881"/>
      <c r="BB243" s="1881"/>
      <c r="BC243" s="1881"/>
      <c r="BD243" s="1881"/>
      <c r="BE243" s="1881"/>
      <c r="BF243" s="1881"/>
      <c r="BG243" s="1881"/>
      <c r="BH243" s="1881"/>
      <c r="BI243" s="1881"/>
      <c r="BJ243" s="1881"/>
      <c r="BK243" s="1881"/>
      <c r="BL243" s="1881"/>
      <c r="BM243" s="1881"/>
      <c r="BN243" s="1881"/>
      <c r="BO243" s="1881"/>
      <c r="BP243" s="1881"/>
    </row>
    <row r="244" spans="1:68">
      <c r="A244" s="1884"/>
      <c r="B244" s="1881"/>
      <c r="C244" s="1881"/>
      <c r="D244" s="1881"/>
      <c r="E244" s="1881"/>
      <c r="F244" s="1881"/>
      <c r="G244" s="1881"/>
      <c r="H244" s="1883"/>
      <c r="I244" s="1881"/>
      <c r="J244" s="1881"/>
      <c r="K244" s="1881"/>
      <c r="L244" s="1881"/>
      <c r="M244" s="1881"/>
      <c r="N244" s="1881"/>
      <c r="O244" s="1881"/>
      <c r="P244" s="1881"/>
      <c r="Q244" s="1881"/>
      <c r="R244" s="1881"/>
      <c r="S244" s="1881"/>
      <c r="T244" s="1881"/>
      <c r="U244" s="1881"/>
      <c r="V244" s="1881"/>
      <c r="W244" s="1881"/>
      <c r="X244" s="1881"/>
      <c r="Y244" s="1881"/>
      <c r="Z244" s="1881"/>
      <c r="AA244" s="1881"/>
      <c r="AB244" s="1881"/>
      <c r="AC244" s="1881"/>
      <c r="AD244" s="1881"/>
      <c r="AE244" s="1881"/>
      <c r="AF244" s="1881"/>
      <c r="AG244" s="1881"/>
      <c r="AH244" s="1881"/>
      <c r="AI244" s="1881"/>
      <c r="AJ244" s="1881"/>
      <c r="AK244" s="1881"/>
      <c r="AL244" s="1881"/>
      <c r="AM244" s="1881"/>
      <c r="AN244" s="1881"/>
      <c r="AO244" s="1881"/>
      <c r="AP244" s="1881"/>
      <c r="AQ244" s="1881"/>
      <c r="AR244" s="1881"/>
      <c r="AS244" s="1881"/>
      <c r="AT244" s="1881"/>
      <c r="AU244" s="1881"/>
      <c r="AV244" s="1881"/>
      <c r="AW244" s="1881"/>
      <c r="AX244" s="1881"/>
      <c r="AY244" s="1881"/>
      <c r="AZ244" s="1881"/>
      <c r="BA244" s="1881"/>
      <c r="BB244" s="1881"/>
      <c r="BC244" s="1881"/>
      <c r="BD244" s="1881"/>
      <c r="BE244" s="1881"/>
      <c r="BF244" s="1881"/>
      <c r="BG244" s="1881"/>
      <c r="BH244" s="1881"/>
      <c r="BI244" s="1881"/>
      <c r="BJ244" s="1881"/>
      <c r="BK244" s="1881"/>
      <c r="BL244" s="1881"/>
      <c r="BM244" s="1881"/>
      <c r="BN244" s="1881"/>
      <c r="BO244" s="1881"/>
      <c r="BP244" s="1881"/>
    </row>
    <row r="245" spans="1:68">
      <c r="A245" s="1884"/>
      <c r="B245" s="1881"/>
      <c r="C245" s="1881"/>
      <c r="D245" s="1881"/>
      <c r="E245" s="1881"/>
      <c r="F245" s="1881"/>
      <c r="G245" s="1881"/>
      <c r="H245" s="1883"/>
      <c r="I245" s="1881"/>
      <c r="J245" s="1881"/>
      <c r="K245" s="1881"/>
      <c r="L245" s="1881"/>
      <c r="M245" s="1881"/>
      <c r="N245" s="1881"/>
      <c r="O245" s="1881"/>
      <c r="P245" s="1881"/>
      <c r="Q245" s="1881"/>
      <c r="R245" s="1881"/>
      <c r="S245" s="1881"/>
      <c r="T245" s="1881"/>
      <c r="U245" s="1881"/>
      <c r="V245" s="1881"/>
      <c r="W245" s="1881"/>
      <c r="X245" s="1881"/>
      <c r="Y245" s="1881"/>
      <c r="Z245" s="1881"/>
      <c r="AA245" s="1881"/>
      <c r="AB245" s="1881"/>
      <c r="AC245" s="1881"/>
      <c r="AD245" s="1881"/>
      <c r="AE245" s="1881"/>
      <c r="AF245" s="1881"/>
      <c r="AG245" s="1881"/>
      <c r="AH245" s="1881"/>
      <c r="AI245" s="1881"/>
      <c r="AJ245" s="1881"/>
      <c r="AK245" s="1881"/>
      <c r="AL245" s="1881"/>
      <c r="AM245" s="1881"/>
      <c r="AN245" s="1881"/>
      <c r="AO245" s="1881"/>
      <c r="AP245" s="1881"/>
      <c r="AQ245" s="1881"/>
      <c r="AR245" s="1881"/>
      <c r="AS245" s="1881"/>
      <c r="AT245" s="1881"/>
      <c r="AU245" s="1881"/>
      <c r="AV245" s="1881"/>
      <c r="AW245" s="1881"/>
      <c r="AX245" s="1881"/>
      <c r="AY245" s="1881"/>
      <c r="AZ245" s="1881"/>
      <c r="BA245" s="1881"/>
      <c r="BB245" s="1881"/>
      <c r="BC245" s="1881"/>
      <c r="BD245" s="1881"/>
      <c r="BE245" s="1881"/>
      <c r="BF245" s="1881"/>
      <c r="BG245" s="1881"/>
      <c r="BH245" s="1881"/>
      <c r="BI245" s="1881"/>
      <c r="BJ245" s="1881"/>
      <c r="BK245" s="1881"/>
      <c r="BL245" s="1881"/>
      <c r="BM245" s="1881"/>
      <c r="BN245" s="1881"/>
      <c r="BO245" s="1881"/>
      <c r="BP245" s="1881"/>
    </row>
    <row r="246" spans="1:68">
      <c r="A246" s="1884"/>
      <c r="B246" s="1881"/>
      <c r="C246" s="1881"/>
      <c r="D246" s="1881"/>
      <c r="E246" s="1881"/>
      <c r="F246" s="1881"/>
      <c r="G246" s="1881"/>
      <c r="H246" s="1883"/>
      <c r="I246" s="1881"/>
      <c r="J246" s="1881"/>
      <c r="K246" s="1881"/>
      <c r="L246" s="1881"/>
      <c r="M246" s="1881"/>
      <c r="N246" s="1881"/>
      <c r="O246" s="1881"/>
      <c r="P246" s="1881"/>
      <c r="Q246" s="1881"/>
      <c r="R246" s="1881"/>
      <c r="S246" s="1881"/>
      <c r="T246" s="1881"/>
      <c r="U246" s="1881"/>
      <c r="V246" s="1881"/>
      <c r="W246" s="1881"/>
      <c r="X246" s="1881"/>
      <c r="Y246" s="1881"/>
      <c r="Z246" s="1881"/>
      <c r="AA246" s="1881"/>
      <c r="AB246" s="1881"/>
      <c r="AC246" s="1881"/>
      <c r="AD246" s="1881"/>
      <c r="AE246" s="1881"/>
      <c r="AF246" s="1881"/>
      <c r="AG246" s="1881"/>
      <c r="AH246" s="1881"/>
      <c r="AI246" s="1881"/>
      <c r="AJ246" s="1881"/>
      <c r="AK246" s="1881"/>
      <c r="AL246" s="1881"/>
      <c r="AM246" s="1881"/>
      <c r="AN246" s="1881"/>
      <c r="AO246" s="1881"/>
      <c r="AP246" s="1881"/>
      <c r="AQ246" s="1881"/>
      <c r="AR246" s="1881"/>
      <c r="AS246" s="1881"/>
      <c r="AT246" s="1881"/>
      <c r="AU246" s="1881"/>
      <c r="AV246" s="1881"/>
      <c r="AW246" s="1881"/>
      <c r="AX246" s="1881"/>
      <c r="AY246" s="1881"/>
      <c r="AZ246" s="1881"/>
      <c r="BA246" s="1881"/>
      <c r="BB246" s="1881"/>
      <c r="BC246" s="1881"/>
      <c r="BD246" s="1881"/>
      <c r="BE246" s="1881"/>
      <c r="BF246" s="1881"/>
      <c r="BG246" s="1881"/>
      <c r="BH246" s="1881"/>
      <c r="BI246" s="1881"/>
      <c r="BJ246" s="1881"/>
      <c r="BK246" s="1881"/>
      <c r="BL246" s="1881"/>
      <c r="BM246" s="1881"/>
      <c r="BN246" s="1881"/>
      <c r="BO246" s="1881"/>
      <c r="BP246" s="1881"/>
    </row>
    <row r="247" spans="1:68">
      <c r="A247" s="1884"/>
      <c r="B247" s="1881"/>
      <c r="C247" s="1881"/>
      <c r="D247" s="1881"/>
      <c r="E247" s="1881"/>
      <c r="F247" s="1881"/>
      <c r="G247" s="1881"/>
      <c r="H247" s="1883"/>
      <c r="I247" s="1881"/>
      <c r="J247" s="1881"/>
      <c r="K247" s="1881"/>
      <c r="L247" s="1881"/>
      <c r="M247" s="1881"/>
      <c r="N247" s="1881"/>
      <c r="O247" s="1881"/>
      <c r="P247" s="1881"/>
      <c r="Q247" s="1881"/>
      <c r="R247" s="1881"/>
      <c r="S247" s="1881"/>
      <c r="T247" s="1881"/>
      <c r="U247" s="1881"/>
      <c r="V247" s="1881"/>
      <c r="W247" s="1881"/>
      <c r="X247" s="1881"/>
      <c r="Y247" s="1881"/>
      <c r="Z247" s="1881"/>
      <c r="AA247" s="1881"/>
      <c r="AB247" s="1881"/>
      <c r="AC247" s="1881"/>
      <c r="AD247" s="1881"/>
      <c r="AE247" s="1881"/>
      <c r="AF247" s="1881"/>
      <c r="AG247" s="1881"/>
      <c r="AH247" s="1881"/>
      <c r="AI247" s="1881"/>
      <c r="AJ247" s="1881"/>
      <c r="AK247" s="1881"/>
      <c r="AL247" s="1881"/>
      <c r="AM247" s="1881"/>
      <c r="AN247" s="1881"/>
      <c r="AO247" s="1881"/>
      <c r="AP247" s="1881"/>
      <c r="AQ247" s="1881"/>
      <c r="AR247" s="1881"/>
      <c r="AS247" s="1881"/>
      <c r="AT247" s="1881"/>
      <c r="AU247" s="1881"/>
      <c r="AV247" s="1881"/>
      <c r="AW247" s="1881"/>
      <c r="AX247" s="1881"/>
      <c r="AY247" s="1881"/>
      <c r="AZ247" s="1881"/>
      <c r="BA247" s="1881"/>
      <c r="BB247" s="1881"/>
      <c r="BC247" s="1881"/>
      <c r="BD247" s="1881"/>
      <c r="BE247" s="1881"/>
      <c r="BF247" s="1881"/>
      <c r="BG247" s="1881"/>
      <c r="BH247" s="1881"/>
      <c r="BI247" s="1881"/>
      <c r="BJ247" s="1881"/>
      <c r="BK247" s="1881"/>
      <c r="BL247" s="1881"/>
      <c r="BM247" s="1881"/>
      <c r="BN247" s="1881"/>
      <c r="BO247" s="1881"/>
      <c r="BP247" s="1881"/>
    </row>
    <row r="248" spans="1:68">
      <c r="A248" s="1884"/>
      <c r="B248" s="1881"/>
      <c r="C248" s="1881"/>
      <c r="D248" s="1881"/>
      <c r="E248" s="1881"/>
      <c r="F248" s="1881"/>
      <c r="G248" s="1881"/>
      <c r="H248" s="1883"/>
      <c r="I248" s="1881"/>
      <c r="J248" s="1881"/>
      <c r="K248" s="1881"/>
      <c r="L248" s="1881"/>
      <c r="M248" s="1881"/>
      <c r="N248" s="1881"/>
      <c r="O248" s="1881"/>
      <c r="P248" s="1881"/>
      <c r="Q248" s="1881"/>
      <c r="R248" s="1881"/>
      <c r="S248" s="1881"/>
      <c r="T248" s="1881"/>
      <c r="U248" s="1881"/>
      <c r="V248" s="1881"/>
      <c r="W248" s="1881"/>
      <c r="X248" s="1881"/>
      <c r="Y248" s="1881"/>
      <c r="Z248" s="1881"/>
      <c r="AA248" s="1881"/>
      <c r="AB248" s="1881"/>
      <c r="AC248" s="1881"/>
      <c r="AD248" s="1881"/>
      <c r="AE248" s="1881"/>
      <c r="AF248" s="1881"/>
      <c r="AG248" s="1881"/>
      <c r="AH248" s="1881"/>
      <c r="AI248" s="1881"/>
      <c r="AJ248" s="1881"/>
      <c r="AK248" s="1881"/>
      <c r="AL248" s="1881"/>
      <c r="AM248" s="1881"/>
      <c r="AN248" s="1881"/>
      <c r="AO248" s="1881"/>
      <c r="AP248" s="1881"/>
      <c r="AQ248" s="1881"/>
      <c r="AR248" s="1881"/>
      <c r="AS248" s="1881"/>
      <c r="AT248" s="1881"/>
      <c r="AU248" s="1881"/>
      <c r="AV248" s="1881"/>
      <c r="AW248" s="1881"/>
      <c r="AX248" s="1881"/>
      <c r="AY248" s="1881"/>
      <c r="AZ248" s="1881"/>
      <c r="BA248" s="1881"/>
      <c r="BB248" s="1881"/>
      <c r="BC248" s="1881"/>
      <c r="BD248" s="1881"/>
      <c r="BE248" s="1881"/>
      <c r="BF248" s="1881"/>
      <c r="BG248" s="1881"/>
      <c r="BH248" s="1881"/>
      <c r="BI248" s="1881"/>
      <c r="BJ248" s="1881"/>
      <c r="BK248" s="1881"/>
      <c r="BL248" s="1881"/>
      <c r="BM248" s="1881"/>
      <c r="BN248" s="1881"/>
      <c r="BO248" s="1881"/>
      <c r="BP248" s="1881"/>
    </row>
    <row r="249" spans="1:68">
      <c r="A249" s="1884"/>
      <c r="B249" s="1881"/>
      <c r="C249" s="1881"/>
      <c r="D249" s="1881"/>
      <c r="E249" s="1881"/>
      <c r="F249" s="1881"/>
      <c r="G249" s="1881"/>
      <c r="H249" s="1883"/>
      <c r="I249" s="1881"/>
      <c r="J249" s="1881"/>
      <c r="K249" s="1881"/>
      <c r="L249" s="1881"/>
      <c r="M249" s="1881"/>
      <c r="N249" s="1881"/>
      <c r="O249" s="1881"/>
      <c r="P249" s="1881"/>
      <c r="Q249" s="1881"/>
      <c r="R249" s="1881"/>
      <c r="S249" s="1881"/>
      <c r="T249" s="1881"/>
      <c r="U249" s="1881"/>
      <c r="V249" s="1881"/>
      <c r="W249" s="1881"/>
      <c r="X249" s="1881"/>
      <c r="Y249" s="1881"/>
      <c r="Z249" s="1881"/>
      <c r="AA249" s="1881"/>
      <c r="AB249" s="1881"/>
      <c r="AC249" s="1881"/>
      <c r="AD249" s="1881"/>
      <c r="AE249" s="1881"/>
      <c r="AF249" s="1881"/>
      <c r="AG249" s="1881"/>
      <c r="AH249" s="1881"/>
      <c r="AI249" s="1881"/>
      <c r="AJ249" s="1881"/>
      <c r="AK249" s="1881"/>
      <c r="AL249" s="1881"/>
      <c r="AM249" s="1881"/>
      <c r="AN249" s="1881"/>
      <c r="AO249" s="1881"/>
      <c r="AP249" s="1881"/>
      <c r="AQ249" s="1881"/>
      <c r="AR249" s="1881"/>
      <c r="AS249" s="1881"/>
      <c r="AT249" s="1881"/>
      <c r="AU249" s="1881"/>
      <c r="AV249" s="1881"/>
      <c r="AW249" s="1881"/>
      <c r="AX249" s="1881"/>
      <c r="AY249" s="1881"/>
      <c r="AZ249" s="1881"/>
      <c r="BA249" s="1881"/>
      <c r="BB249" s="1881"/>
      <c r="BC249" s="1881"/>
      <c r="BD249" s="1881"/>
      <c r="BE249" s="1881"/>
      <c r="BF249" s="1881"/>
      <c r="BG249" s="1881"/>
      <c r="BH249" s="1881"/>
      <c r="BI249" s="1881"/>
      <c r="BJ249" s="1881"/>
      <c r="BK249" s="1881"/>
      <c r="BL249" s="1881"/>
      <c r="BM249" s="1881"/>
      <c r="BN249" s="1881"/>
      <c r="BO249" s="1881"/>
      <c r="BP249" s="1881"/>
    </row>
    <row r="250" spans="1:68">
      <c r="A250" s="1884"/>
      <c r="B250" s="1881"/>
      <c r="C250" s="1881"/>
      <c r="D250" s="1881"/>
      <c r="E250" s="1881"/>
      <c r="F250" s="1881"/>
      <c r="G250" s="1881"/>
      <c r="H250" s="1883"/>
      <c r="I250" s="1881"/>
      <c r="J250" s="1881"/>
      <c r="K250" s="1881"/>
      <c r="L250" s="1881"/>
      <c r="M250" s="1881"/>
      <c r="N250" s="1881"/>
      <c r="O250" s="1881"/>
      <c r="P250" s="1881"/>
      <c r="Q250" s="1881"/>
      <c r="R250" s="1881"/>
      <c r="S250" s="1881"/>
      <c r="T250" s="1881"/>
      <c r="U250" s="1881"/>
      <c r="V250" s="1881"/>
      <c r="W250" s="1881"/>
      <c r="X250" s="1881"/>
      <c r="Y250" s="1881"/>
      <c r="Z250" s="1881"/>
      <c r="AA250" s="1881"/>
      <c r="AB250" s="1881"/>
      <c r="AC250" s="1881"/>
      <c r="AD250" s="1881"/>
      <c r="AE250" s="1881"/>
      <c r="AF250" s="1881"/>
      <c r="AG250" s="1881"/>
      <c r="AH250" s="1881"/>
      <c r="AI250" s="1881"/>
      <c r="AJ250" s="1881"/>
      <c r="AK250" s="1881"/>
      <c r="AL250" s="1881"/>
      <c r="AM250" s="1881"/>
      <c r="AN250" s="1881"/>
      <c r="AO250" s="1881"/>
      <c r="AP250" s="1881"/>
      <c r="AQ250" s="1881"/>
      <c r="AR250" s="1881"/>
      <c r="AS250" s="1881"/>
      <c r="AT250" s="1881"/>
      <c r="AU250" s="1881"/>
      <c r="AV250" s="1881"/>
      <c r="AW250" s="1881"/>
      <c r="AX250" s="1881"/>
      <c r="AY250" s="1881"/>
      <c r="AZ250" s="1881"/>
      <c r="BA250" s="1881"/>
      <c r="BB250" s="1881"/>
      <c r="BC250" s="1881"/>
      <c r="BD250" s="1881"/>
      <c r="BE250" s="1881"/>
      <c r="BF250" s="1881"/>
      <c r="BG250" s="1881"/>
      <c r="BH250" s="1881"/>
      <c r="BI250" s="1881"/>
      <c r="BJ250" s="1881"/>
      <c r="BK250" s="1881"/>
      <c r="BL250" s="1881"/>
      <c r="BM250" s="1881"/>
      <c r="BN250" s="1881"/>
      <c r="BO250" s="1881"/>
      <c r="BP250" s="1881"/>
    </row>
    <row r="251" spans="1:68">
      <c r="A251" s="1884"/>
      <c r="B251" s="1881"/>
      <c r="C251" s="1881"/>
      <c r="D251" s="1881"/>
      <c r="E251" s="1881"/>
      <c r="F251" s="1881"/>
      <c r="G251" s="1881"/>
      <c r="H251" s="1883"/>
      <c r="I251" s="1881"/>
      <c r="J251" s="1881"/>
      <c r="K251" s="1881"/>
      <c r="L251" s="1881"/>
      <c r="M251" s="1881"/>
      <c r="N251" s="1881"/>
      <c r="O251" s="1881"/>
      <c r="P251" s="1881"/>
      <c r="Q251" s="1881"/>
      <c r="R251" s="1881"/>
      <c r="S251" s="1881"/>
      <c r="T251" s="1881"/>
      <c r="U251" s="1881"/>
      <c r="V251" s="1881"/>
      <c r="W251" s="1881"/>
      <c r="X251" s="1881"/>
      <c r="Y251" s="1881"/>
      <c r="Z251" s="1881"/>
      <c r="AA251" s="1881"/>
      <c r="AB251" s="1881"/>
      <c r="AC251" s="1881"/>
      <c r="AD251" s="1881"/>
      <c r="AE251" s="1881"/>
      <c r="AF251" s="1881"/>
      <c r="AG251" s="1881"/>
      <c r="AH251" s="1881"/>
      <c r="AI251" s="1881"/>
      <c r="AJ251" s="1881"/>
      <c r="AK251" s="1881"/>
      <c r="AL251" s="1881"/>
      <c r="AM251" s="1881"/>
      <c r="AN251" s="1881"/>
      <c r="AO251" s="1881"/>
      <c r="AP251" s="1881"/>
      <c r="AQ251" s="1881"/>
      <c r="AR251" s="1881"/>
      <c r="AS251" s="1881"/>
      <c r="AT251" s="1881"/>
      <c r="AU251" s="1881"/>
      <c r="AV251" s="1881"/>
      <c r="AW251" s="1881"/>
      <c r="AX251" s="1881"/>
      <c r="AY251" s="1881"/>
      <c r="AZ251" s="1881"/>
      <c r="BA251" s="1881"/>
      <c r="BB251" s="1881"/>
      <c r="BC251" s="1881"/>
      <c r="BD251" s="1881"/>
      <c r="BE251" s="1881"/>
      <c r="BF251" s="1881"/>
      <c r="BG251" s="1881"/>
      <c r="BH251" s="1881"/>
      <c r="BI251" s="1881"/>
      <c r="BJ251" s="1881"/>
      <c r="BK251" s="1881"/>
      <c r="BL251" s="1881"/>
      <c r="BM251" s="1881"/>
      <c r="BN251" s="1881"/>
      <c r="BO251" s="1881"/>
      <c r="BP251" s="1881"/>
    </row>
    <row r="252" spans="1:68">
      <c r="A252" s="1884"/>
      <c r="B252" s="1881"/>
      <c r="C252" s="1881"/>
      <c r="D252" s="1881"/>
      <c r="E252" s="1881"/>
      <c r="F252" s="1881"/>
      <c r="G252" s="1881"/>
      <c r="H252" s="1883"/>
      <c r="I252" s="1881"/>
      <c r="J252" s="1881"/>
      <c r="K252" s="1881"/>
      <c r="L252" s="1881"/>
      <c r="M252" s="1881"/>
      <c r="N252" s="1881"/>
      <c r="O252" s="1881"/>
      <c r="P252" s="1881"/>
      <c r="Q252" s="1881"/>
      <c r="R252" s="1881"/>
      <c r="S252" s="1881"/>
      <c r="T252" s="1881"/>
      <c r="U252" s="1881"/>
      <c r="V252" s="1881"/>
      <c r="W252" s="1881"/>
      <c r="X252" s="1881"/>
      <c r="Y252" s="1881"/>
      <c r="Z252" s="1881"/>
      <c r="AA252" s="1881"/>
      <c r="AB252" s="1881"/>
      <c r="AC252" s="1881"/>
      <c r="AD252" s="1881"/>
      <c r="AE252" s="1881"/>
      <c r="AF252" s="1881"/>
      <c r="AG252" s="1881"/>
      <c r="AH252" s="1881"/>
      <c r="AI252" s="1881"/>
      <c r="AJ252" s="1881"/>
      <c r="AK252" s="1881"/>
      <c r="AL252" s="1881"/>
      <c r="AM252" s="1881"/>
      <c r="AN252" s="1881"/>
      <c r="AO252" s="1881"/>
      <c r="AP252" s="1881"/>
      <c r="AQ252" s="1881"/>
      <c r="AR252" s="1881"/>
      <c r="AS252" s="1881"/>
      <c r="AT252" s="1881"/>
      <c r="AU252" s="1881"/>
      <c r="AV252" s="1881"/>
      <c r="AW252" s="1881"/>
      <c r="AX252" s="1881"/>
      <c r="AY252" s="1881"/>
      <c r="AZ252" s="1881"/>
      <c r="BA252" s="1881"/>
      <c r="BB252" s="1881"/>
      <c r="BC252" s="1881"/>
      <c r="BD252" s="1881"/>
      <c r="BE252" s="1881"/>
      <c r="BF252" s="1881"/>
      <c r="BG252" s="1881"/>
      <c r="BH252" s="1881"/>
      <c r="BI252" s="1881"/>
      <c r="BJ252" s="1881"/>
      <c r="BK252" s="1881"/>
      <c r="BL252" s="1881"/>
      <c r="BM252" s="1881"/>
      <c r="BN252" s="1881"/>
      <c r="BO252" s="1881"/>
      <c r="BP252" s="1881"/>
    </row>
    <row r="253" spans="1:68">
      <c r="A253" s="1884"/>
      <c r="B253" s="1881"/>
      <c r="C253" s="1881"/>
      <c r="D253" s="1881"/>
      <c r="E253" s="1881"/>
      <c r="F253" s="1881"/>
      <c r="G253" s="1881"/>
      <c r="H253" s="1883"/>
      <c r="I253" s="1881"/>
      <c r="J253" s="1881"/>
      <c r="K253" s="1881"/>
      <c r="L253" s="1881"/>
      <c r="M253" s="1881"/>
      <c r="N253" s="1881"/>
      <c r="O253" s="1881"/>
      <c r="P253" s="1881"/>
      <c r="Q253" s="1881"/>
      <c r="R253" s="1881"/>
      <c r="S253" s="1881"/>
      <c r="T253" s="1881"/>
      <c r="U253" s="1881"/>
      <c r="V253" s="1881"/>
      <c r="W253" s="1881"/>
      <c r="X253" s="1881"/>
      <c r="Y253" s="1881"/>
      <c r="Z253" s="1881"/>
      <c r="AA253" s="1881"/>
      <c r="AB253" s="1881"/>
      <c r="AC253" s="1881"/>
      <c r="AD253" s="1881"/>
      <c r="AE253" s="1881"/>
      <c r="AF253" s="1881"/>
      <c r="AG253" s="1881"/>
      <c r="AH253" s="1881"/>
      <c r="AI253" s="1881"/>
      <c r="AJ253" s="1881"/>
      <c r="AK253" s="1881"/>
      <c r="AL253" s="1881"/>
      <c r="AM253" s="1881"/>
      <c r="AN253" s="1881"/>
      <c r="AO253" s="1881"/>
      <c r="AP253" s="1881"/>
      <c r="AQ253" s="1881"/>
      <c r="AR253" s="1881"/>
      <c r="AS253" s="1881"/>
      <c r="AT253" s="1881"/>
      <c r="AU253" s="1881"/>
      <c r="AV253" s="1881"/>
      <c r="AW253" s="1881"/>
      <c r="AX253" s="1881"/>
      <c r="AY253" s="1881"/>
      <c r="AZ253" s="1881"/>
      <c r="BA253" s="1881"/>
      <c r="BB253" s="1881"/>
      <c r="BC253" s="1881"/>
      <c r="BD253" s="1881"/>
      <c r="BE253" s="1881"/>
      <c r="BF253" s="1881"/>
      <c r="BG253" s="1881"/>
      <c r="BH253" s="1881"/>
      <c r="BI253" s="1881"/>
      <c r="BJ253" s="1881"/>
      <c r="BK253" s="1881"/>
      <c r="BL253" s="1881"/>
      <c r="BM253" s="1881"/>
      <c r="BN253" s="1881"/>
      <c r="BO253" s="1881"/>
      <c r="BP253" s="1881"/>
    </row>
    <row r="254" spans="1:68">
      <c r="A254" s="1884"/>
      <c r="B254" s="1881"/>
      <c r="C254" s="1881"/>
      <c r="D254" s="1881"/>
      <c r="E254" s="1881"/>
      <c r="F254" s="1881"/>
      <c r="G254" s="1881"/>
      <c r="H254" s="1883"/>
      <c r="I254" s="1881"/>
      <c r="J254" s="1881"/>
      <c r="K254" s="1881"/>
      <c r="L254" s="1881"/>
      <c r="M254" s="1881"/>
      <c r="N254" s="1881"/>
      <c r="O254" s="1881"/>
      <c r="P254" s="1881"/>
      <c r="Q254" s="1881"/>
      <c r="R254" s="1881"/>
      <c r="S254" s="1881"/>
      <c r="T254" s="1881"/>
      <c r="U254" s="1881"/>
      <c r="V254" s="1881"/>
      <c r="W254" s="1881"/>
      <c r="X254" s="1881"/>
      <c r="Y254" s="1881"/>
      <c r="Z254" s="1881"/>
      <c r="AA254" s="1881"/>
      <c r="AB254" s="1881"/>
      <c r="AC254" s="1881"/>
      <c r="AD254" s="1881"/>
      <c r="AE254" s="1881"/>
      <c r="AF254" s="1881"/>
      <c r="AG254" s="1881"/>
      <c r="AH254" s="1881"/>
      <c r="AI254" s="1881"/>
      <c r="AJ254" s="1881"/>
      <c r="AK254" s="1881"/>
      <c r="AL254" s="1881"/>
      <c r="AM254" s="1881"/>
      <c r="AN254" s="1881"/>
      <c r="AO254" s="1881"/>
      <c r="AP254" s="1881"/>
      <c r="AQ254" s="1881"/>
      <c r="AR254" s="1881"/>
      <c r="AS254" s="1881"/>
      <c r="AT254" s="1881"/>
      <c r="AU254" s="1881"/>
      <c r="AV254" s="1881"/>
      <c r="AW254" s="1881"/>
      <c r="AX254" s="1881"/>
      <c r="AY254" s="1881"/>
      <c r="AZ254" s="1881"/>
      <c r="BA254" s="1881"/>
      <c r="BB254" s="1881"/>
      <c r="BC254" s="1881"/>
      <c r="BD254" s="1881"/>
      <c r="BE254" s="1881"/>
      <c r="BF254" s="1881"/>
      <c r="BG254" s="1881"/>
      <c r="BH254" s="1881"/>
      <c r="BI254" s="1881"/>
      <c r="BJ254" s="1881"/>
      <c r="BK254" s="1881"/>
      <c r="BL254" s="1881"/>
      <c r="BM254" s="1881"/>
      <c r="BN254" s="1881"/>
      <c r="BO254" s="1881"/>
      <c r="BP254" s="1881"/>
    </row>
    <row r="255" spans="1:68">
      <c r="A255" s="1884"/>
      <c r="B255" s="1881"/>
      <c r="C255" s="1881"/>
      <c r="D255" s="1881"/>
      <c r="E255" s="1881"/>
      <c r="F255" s="1881"/>
      <c r="G255" s="1881"/>
      <c r="H255" s="1883"/>
      <c r="I255" s="1881"/>
      <c r="J255" s="1881"/>
      <c r="K255" s="1881"/>
      <c r="L255" s="1881"/>
      <c r="M255" s="1881"/>
      <c r="N255" s="1881"/>
      <c r="O255" s="1881"/>
      <c r="P255" s="1881"/>
      <c r="Q255" s="1881"/>
      <c r="R255" s="1881"/>
      <c r="S255" s="1881"/>
      <c r="T255" s="1881"/>
      <c r="U255" s="1881"/>
      <c r="V255" s="1881"/>
      <c r="W255" s="1881"/>
      <c r="X255" s="1881"/>
      <c r="Y255" s="1881"/>
      <c r="Z255" s="1881"/>
      <c r="AA255" s="1881"/>
      <c r="AB255" s="1881"/>
      <c r="AC255" s="1881"/>
      <c r="AD255" s="1881"/>
      <c r="AE255" s="1881"/>
      <c r="AF255" s="1881"/>
      <c r="AG255" s="1881"/>
      <c r="AH255" s="1881"/>
      <c r="AI255" s="1881"/>
      <c r="AJ255" s="1881"/>
      <c r="AK255" s="1881"/>
      <c r="AL255" s="1881"/>
      <c r="AM255" s="1881"/>
      <c r="AN255" s="1881"/>
      <c r="AO255" s="1881"/>
      <c r="AP255" s="1881"/>
      <c r="AQ255" s="1881"/>
      <c r="AR255" s="1881"/>
      <c r="AS255" s="1881"/>
      <c r="AT255" s="1881"/>
      <c r="AU255" s="1881"/>
      <c r="AV255" s="1881"/>
      <c r="AW255" s="1881"/>
      <c r="AX255" s="1881"/>
      <c r="AY255" s="1881"/>
      <c r="AZ255" s="1881"/>
      <c r="BA255" s="1881"/>
      <c r="BB255" s="1881"/>
      <c r="BC255" s="1881"/>
      <c r="BD255" s="1881"/>
      <c r="BE255" s="1881"/>
      <c r="BF255" s="1881"/>
      <c r="BG255" s="1881"/>
      <c r="BH255" s="1881"/>
      <c r="BI255" s="1881"/>
      <c r="BJ255" s="1881"/>
      <c r="BK255" s="1881"/>
      <c r="BL255" s="1881"/>
      <c r="BM255" s="1881"/>
      <c r="BN255" s="1881"/>
      <c r="BO255" s="1881"/>
      <c r="BP255" s="1881"/>
    </row>
    <row r="256" spans="1:68">
      <c r="A256" s="1884"/>
      <c r="B256" s="1881"/>
      <c r="C256" s="1881"/>
      <c r="D256" s="1881"/>
      <c r="E256" s="1881"/>
      <c r="F256" s="1881"/>
      <c r="G256" s="1881"/>
      <c r="H256" s="1883"/>
      <c r="I256" s="1881"/>
      <c r="J256" s="1881"/>
      <c r="K256" s="1881"/>
      <c r="L256" s="1881"/>
      <c r="M256" s="1881"/>
      <c r="N256" s="1881"/>
      <c r="O256" s="1881"/>
      <c r="P256" s="1881"/>
      <c r="Q256" s="1881"/>
      <c r="R256" s="1881"/>
      <c r="S256" s="1881"/>
      <c r="T256" s="1881"/>
      <c r="U256" s="1881"/>
      <c r="V256" s="1881"/>
      <c r="W256" s="1881"/>
      <c r="X256" s="1881"/>
      <c r="Y256" s="1881"/>
      <c r="Z256" s="1881"/>
      <c r="AA256" s="1881"/>
      <c r="AB256" s="1881"/>
      <c r="AC256" s="1881"/>
      <c r="AD256" s="1881"/>
      <c r="AE256" s="1881"/>
      <c r="AF256" s="1881"/>
      <c r="AG256" s="1881"/>
      <c r="AH256" s="1881"/>
      <c r="AI256" s="1881"/>
      <c r="AJ256" s="1881"/>
      <c r="AK256" s="1881"/>
      <c r="AL256" s="1881"/>
      <c r="AM256" s="1881"/>
      <c r="AN256" s="1881"/>
      <c r="AO256" s="1881"/>
      <c r="AP256" s="1881"/>
      <c r="AQ256" s="1881"/>
      <c r="AR256" s="1881"/>
      <c r="AS256" s="1881"/>
      <c r="AT256" s="1881"/>
      <c r="AU256" s="1881"/>
      <c r="AV256" s="1881"/>
      <c r="AW256" s="1881"/>
      <c r="AX256" s="1881"/>
      <c r="AY256" s="1881"/>
      <c r="AZ256" s="1881"/>
      <c r="BA256" s="1881"/>
      <c r="BB256" s="1881"/>
      <c r="BC256" s="1881"/>
      <c r="BD256" s="1881"/>
      <c r="BE256" s="1881"/>
      <c r="BF256" s="1881"/>
      <c r="BG256" s="1881"/>
      <c r="BH256" s="1881"/>
      <c r="BI256" s="1881"/>
      <c r="BJ256" s="1881"/>
      <c r="BK256" s="1881"/>
      <c r="BL256" s="1881"/>
      <c r="BM256" s="1881"/>
      <c r="BN256" s="1881"/>
      <c r="BO256" s="1881"/>
      <c r="BP256" s="1881"/>
    </row>
    <row r="257" spans="1:68">
      <c r="A257" s="1884"/>
      <c r="B257" s="1881"/>
      <c r="C257" s="1881"/>
      <c r="D257" s="1881"/>
      <c r="E257" s="1881"/>
      <c r="F257" s="1881"/>
      <c r="G257" s="1881"/>
      <c r="H257" s="1883"/>
      <c r="I257" s="1881"/>
      <c r="J257" s="1881"/>
      <c r="K257" s="1881"/>
      <c r="L257" s="1881"/>
      <c r="M257" s="1881"/>
      <c r="N257" s="1881"/>
      <c r="O257" s="1881"/>
      <c r="P257" s="1881"/>
      <c r="Q257" s="1881"/>
      <c r="R257" s="1881"/>
      <c r="S257" s="1881"/>
      <c r="T257" s="1881"/>
      <c r="U257" s="1881"/>
      <c r="V257" s="1881"/>
      <c r="W257" s="1881"/>
      <c r="X257" s="1881"/>
      <c r="Y257" s="1881"/>
      <c r="Z257" s="1881"/>
      <c r="AA257" s="1881"/>
      <c r="AB257" s="1881"/>
      <c r="AC257" s="1881"/>
      <c r="AD257" s="1881"/>
      <c r="AE257" s="1881"/>
      <c r="AF257" s="1881"/>
      <c r="AG257" s="1881"/>
      <c r="AH257" s="1881"/>
      <c r="AI257" s="1881"/>
      <c r="AJ257" s="1881"/>
      <c r="AK257" s="1881"/>
      <c r="AL257" s="1881"/>
      <c r="AM257" s="1881"/>
      <c r="AN257" s="1881"/>
      <c r="AO257" s="1881"/>
      <c r="AP257" s="1881"/>
      <c r="AQ257" s="1881"/>
      <c r="AR257" s="1881"/>
      <c r="AS257" s="1881"/>
      <c r="AT257" s="1881"/>
      <c r="AU257" s="1881"/>
      <c r="AV257" s="1881"/>
      <c r="AW257" s="1881"/>
      <c r="AX257" s="1881"/>
      <c r="AY257" s="1881"/>
      <c r="AZ257" s="1881"/>
      <c r="BA257" s="1881"/>
      <c r="BB257" s="1881"/>
      <c r="BC257" s="1881"/>
      <c r="BD257" s="1881"/>
      <c r="BE257" s="1881"/>
      <c r="BF257" s="1881"/>
      <c r="BG257" s="1881"/>
      <c r="BH257" s="1881"/>
      <c r="BI257" s="1881"/>
      <c r="BJ257" s="1881"/>
      <c r="BK257" s="1881"/>
      <c r="BL257" s="1881"/>
      <c r="BM257" s="1881"/>
      <c r="BN257" s="1881"/>
      <c r="BO257" s="1881"/>
      <c r="BP257" s="1881"/>
    </row>
    <row r="258" spans="1:68">
      <c r="A258" s="1884"/>
      <c r="B258" s="1881"/>
      <c r="C258" s="1881"/>
      <c r="D258" s="1881"/>
      <c r="E258" s="1881"/>
      <c r="F258" s="1881"/>
      <c r="G258" s="1881"/>
      <c r="H258" s="1883"/>
      <c r="I258" s="1881"/>
      <c r="J258" s="1881"/>
      <c r="K258" s="1881"/>
      <c r="L258" s="1881"/>
      <c r="M258" s="1881"/>
      <c r="N258" s="1881"/>
      <c r="O258" s="1881"/>
      <c r="P258" s="1881"/>
      <c r="Q258" s="1881"/>
      <c r="R258" s="1881"/>
      <c r="S258" s="1881"/>
      <c r="T258" s="1881"/>
      <c r="U258" s="1881"/>
      <c r="V258" s="1881"/>
      <c r="W258" s="1881"/>
      <c r="X258" s="1881"/>
      <c r="Y258" s="1881"/>
      <c r="Z258" s="1881"/>
      <c r="AA258" s="1881"/>
      <c r="AB258" s="1881"/>
      <c r="AC258" s="1881"/>
      <c r="AD258" s="1881"/>
      <c r="AE258" s="1881"/>
      <c r="AF258" s="1881"/>
      <c r="AG258" s="1881"/>
      <c r="AH258" s="1881"/>
      <c r="AI258" s="1881"/>
      <c r="AJ258" s="1881"/>
      <c r="AK258" s="1881"/>
      <c r="AL258" s="1881"/>
      <c r="AM258" s="1881"/>
      <c r="AN258" s="1881"/>
      <c r="AO258" s="1881"/>
      <c r="AP258" s="1881"/>
      <c r="AQ258" s="1881"/>
      <c r="AR258" s="1881"/>
      <c r="AS258" s="1881"/>
      <c r="AT258" s="1881"/>
      <c r="AU258" s="1881"/>
      <c r="AV258" s="1881"/>
      <c r="AW258" s="1881"/>
      <c r="AX258" s="1881"/>
      <c r="AY258" s="1881"/>
      <c r="AZ258" s="1881"/>
      <c r="BA258" s="1881"/>
      <c r="BB258" s="1881"/>
      <c r="BC258" s="1881"/>
      <c r="BD258" s="1881"/>
      <c r="BE258" s="1881"/>
      <c r="BF258" s="1881"/>
      <c r="BG258" s="1881"/>
      <c r="BH258" s="1881"/>
      <c r="BI258" s="1881"/>
      <c r="BJ258" s="1881"/>
      <c r="BK258" s="1881"/>
      <c r="BL258" s="1881"/>
      <c r="BM258" s="1881"/>
      <c r="BN258" s="1881"/>
      <c r="BO258" s="1881"/>
      <c r="BP258" s="1881"/>
    </row>
    <row r="259" spans="1:68">
      <c r="A259" s="1884"/>
      <c r="B259" s="1881"/>
      <c r="C259" s="1881"/>
      <c r="D259" s="1881"/>
      <c r="E259" s="1881"/>
      <c r="F259" s="1881"/>
      <c r="G259" s="1881"/>
      <c r="H259" s="1883"/>
      <c r="I259" s="1881"/>
      <c r="J259" s="1881"/>
      <c r="K259" s="1881"/>
      <c r="L259" s="1881"/>
      <c r="M259" s="1881"/>
      <c r="N259" s="1881"/>
      <c r="O259" s="1881"/>
      <c r="P259" s="1881"/>
      <c r="Q259" s="1881"/>
      <c r="R259" s="1881"/>
      <c r="S259" s="1881"/>
      <c r="T259" s="1881"/>
      <c r="U259" s="1881"/>
      <c r="V259" s="1881"/>
      <c r="W259" s="1881"/>
      <c r="X259" s="1881"/>
      <c r="Y259" s="1881"/>
      <c r="Z259" s="1881"/>
      <c r="AA259" s="1881"/>
      <c r="AB259" s="1881"/>
      <c r="AC259" s="1881"/>
      <c r="AD259" s="1881"/>
      <c r="AE259" s="1881"/>
      <c r="AF259" s="1881"/>
      <c r="AG259" s="1881"/>
      <c r="AH259" s="1881"/>
      <c r="AI259" s="1881"/>
      <c r="AJ259" s="1881"/>
      <c r="AK259" s="1881"/>
      <c r="AL259" s="1881"/>
      <c r="AM259" s="1881"/>
      <c r="AN259" s="1881"/>
      <c r="AO259" s="1881"/>
      <c r="AP259" s="1881"/>
      <c r="AQ259" s="1881"/>
      <c r="AR259" s="1881"/>
      <c r="AS259" s="1881"/>
      <c r="AT259" s="1881"/>
      <c r="AU259" s="1881"/>
      <c r="AV259" s="1881"/>
      <c r="AW259" s="1881"/>
      <c r="AX259" s="1881"/>
      <c r="AY259" s="1881"/>
      <c r="AZ259" s="1881"/>
      <c r="BA259" s="1881"/>
      <c r="BB259" s="1881"/>
      <c r="BC259" s="1881"/>
      <c r="BD259" s="1881"/>
      <c r="BE259" s="1881"/>
      <c r="BF259" s="1881"/>
      <c r="BG259" s="1881"/>
      <c r="BH259" s="1881"/>
      <c r="BI259" s="1881"/>
      <c r="BJ259" s="1881"/>
      <c r="BK259" s="1881"/>
      <c r="BL259" s="1881"/>
      <c r="BM259" s="1881"/>
      <c r="BN259" s="1881"/>
      <c r="BO259" s="1881"/>
      <c r="BP259" s="1881"/>
    </row>
    <row r="260" spans="1:68">
      <c r="A260" s="1884"/>
      <c r="B260" s="1881"/>
      <c r="C260" s="1881"/>
      <c r="D260" s="1881"/>
      <c r="E260" s="1881"/>
      <c r="F260" s="1881"/>
      <c r="G260" s="1881"/>
      <c r="H260" s="1883"/>
      <c r="I260" s="1881"/>
      <c r="J260" s="1881"/>
      <c r="K260" s="1881"/>
      <c r="L260" s="1881"/>
      <c r="M260" s="1881"/>
      <c r="N260" s="1881"/>
      <c r="O260" s="1881"/>
      <c r="P260" s="1881"/>
      <c r="Q260" s="1881"/>
      <c r="R260" s="1881"/>
      <c r="S260" s="1881"/>
      <c r="T260" s="1881"/>
      <c r="U260" s="1881"/>
      <c r="V260" s="1881"/>
      <c r="W260" s="1881"/>
      <c r="X260" s="1881"/>
      <c r="Y260" s="1881"/>
      <c r="Z260" s="1881"/>
      <c r="AA260" s="1881"/>
      <c r="AB260" s="1881"/>
      <c r="AC260" s="1881"/>
      <c r="AD260" s="1881"/>
      <c r="AE260" s="1881"/>
      <c r="AF260" s="1881"/>
      <c r="AG260" s="1881"/>
      <c r="AH260" s="1881"/>
      <c r="AI260" s="1881"/>
      <c r="AJ260" s="1881"/>
      <c r="AK260" s="1881"/>
      <c r="AL260" s="1881"/>
      <c r="AM260" s="1881"/>
      <c r="AN260" s="1881"/>
      <c r="AO260" s="1881"/>
      <c r="AP260" s="1881"/>
      <c r="AQ260" s="1881"/>
      <c r="AR260" s="1881"/>
      <c r="AS260" s="1881"/>
      <c r="AT260" s="1881"/>
      <c r="AU260" s="1881"/>
      <c r="AV260" s="1881"/>
      <c r="AW260" s="1881"/>
      <c r="AX260" s="1881"/>
      <c r="AY260" s="1881"/>
      <c r="AZ260" s="1881"/>
      <c r="BA260" s="1881"/>
      <c r="BB260" s="1881"/>
      <c r="BC260" s="1881"/>
      <c r="BD260" s="1881"/>
      <c r="BE260" s="1881"/>
      <c r="BF260" s="1881"/>
      <c r="BG260" s="1881"/>
      <c r="BH260" s="1881"/>
      <c r="BI260" s="1881"/>
      <c r="BJ260" s="1881"/>
      <c r="BK260" s="1881"/>
      <c r="BL260" s="1881"/>
      <c r="BM260" s="1881"/>
      <c r="BN260" s="1881"/>
      <c r="BO260" s="1881"/>
      <c r="BP260" s="1881"/>
    </row>
    <row r="261" spans="1:68">
      <c r="A261" s="1884"/>
      <c r="B261" s="1881"/>
      <c r="C261" s="1881"/>
      <c r="D261" s="1881"/>
      <c r="E261" s="1881"/>
      <c r="F261" s="1881"/>
      <c r="G261" s="1881"/>
      <c r="H261" s="1883"/>
      <c r="I261" s="1881"/>
      <c r="J261" s="1881"/>
      <c r="K261" s="1881"/>
      <c r="L261" s="1881"/>
      <c r="M261" s="1881"/>
      <c r="N261" s="1881"/>
      <c r="O261" s="1881"/>
      <c r="P261" s="1881"/>
      <c r="Q261" s="1881"/>
      <c r="R261" s="1881"/>
      <c r="S261" s="1881"/>
      <c r="T261" s="1881"/>
      <c r="U261" s="1881"/>
      <c r="V261" s="1881"/>
      <c r="W261" s="1881"/>
      <c r="X261" s="1881"/>
      <c r="Y261" s="1881"/>
      <c r="Z261" s="1881"/>
      <c r="AA261" s="1881"/>
      <c r="AB261" s="1881"/>
      <c r="AC261" s="1881"/>
      <c r="AD261" s="1881"/>
      <c r="AE261" s="1881"/>
      <c r="AF261" s="1881"/>
      <c r="AG261" s="1881"/>
      <c r="AH261" s="1881"/>
      <c r="AI261" s="1881"/>
      <c r="AJ261" s="1881"/>
      <c r="AK261" s="1881"/>
      <c r="AL261" s="1881"/>
      <c r="AM261" s="1881"/>
      <c r="AN261" s="1881"/>
      <c r="AO261" s="1881"/>
      <c r="AP261" s="1881"/>
      <c r="AQ261" s="1881"/>
      <c r="AR261" s="1881"/>
      <c r="AS261" s="1881"/>
      <c r="AT261" s="1881"/>
      <c r="AU261" s="1881"/>
      <c r="AV261" s="1881"/>
      <c r="AW261" s="1881"/>
      <c r="AX261" s="1881"/>
      <c r="AY261" s="1881"/>
      <c r="AZ261" s="1881"/>
      <c r="BA261" s="1881"/>
      <c r="BB261" s="1881"/>
      <c r="BC261" s="1881"/>
      <c r="BD261" s="1881"/>
      <c r="BE261" s="1881"/>
      <c r="BF261" s="1881"/>
      <c r="BG261" s="1881"/>
      <c r="BH261" s="1881"/>
      <c r="BI261" s="1881"/>
      <c r="BJ261" s="1881"/>
      <c r="BK261" s="1881"/>
      <c r="BL261" s="1881"/>
      <c r="BM261" s="1881"/>
      <c r="BN261" s="1881"/>
      <c r="BO261" s="1881"/>
      <c r="BP261" s="1881"/>
    </row>
    <row r="262" spans="1:68">
      <c r="A262" s="1884"/>
      <c r="B262" s="1881"/>
      <c r="C262" s="1881"/>
      <c r="D262" s="1881"/>
      <c r="E262" s="1881"/>
      <c r="F262" s="1881"/>
      <c r="G262" s="1881"/>
      <c r="H262" s="1883"/>
      <c r="I262" s="1881"/>
      <c r="J262" s="1881"/>
      <c r="K262" s="1881"/>
      <c r="L262" s="1881"/>
      <c r="M262" s="1881"/>
      <c r="N262" s="1881"/>
      <c r="O262" s="1881"/>
      <c r="P262" s="1881"/>
      <c r="Q262" s="1881"/>
      <c r="R262" s="1881"/>
      <c r="S262" s="1881"/>
      <c r="T262" s="1881"/>
      <c r="U262" s="1881"/>
      <c r="V262" s="1881"/>
      <c r="W262" s="1881"/>
      <c r="X262" s="1881"/>
      <c r="Y262" s="1881"/>
      <c r="Z262" s="1881"/>
      <c r="AA262" s="1881"/>
      <c r="AB262" s="1881"/>
      <c r="AC262" s="1881"/>
      <c r="AD262" s="1881"/>
      <c r="AE262" s="1881"/>
      <c r="AF262" s="1881"/>
      <c r="AG262" s="1881"/>
      <c r="AH262" s="1881"/>
      <c r="AI262" s="1881"/>
      <c r="AJ262" s="1881"/>
      <c r="AK262" s="1881"/>
      <c r="AL262" s="1881"/>
      <c r="AM262" s="1881"/>
      <c r="AN262" s="1881"/>
      <c r="AO262" s="1881"/>
      <c r="AP262" s="1881"/>
      <c r="AQ262" s="1881"/>
      <c r="AR262" s="1881"/>
      <c r="AS262" s="1881"/>
      <c r="AT262" s="1881"/>
      <c r="AU262" s="1881"/>
      <c r="AV262" s="1881"/>
      <c r="AW262" s="1881"/>
      <c r="AX262" s="1881"/>
      <c r="AY262" s="1881"/>
      <c r="AZ262" s="1881"/>
      <c r="BA262" s="1881"/>
      <c r="BB262" s="1881"/>
      <c r="BC262" s="1881"/>
      <c r="BD262" s="1881"/>
      <c r="BE262" s="1881"/>
      <c r="BF262" s="1881"/>
      <c r="BG262" s="1881"/>
      <c r="BH262" s="1881"/>
      <c r="BI262" s="1881"/>
      <c r="BJ262" s="1881"/>
      <c r="BK262" s="1881"/>
      <c r="BL262" s="1881"/>
      <c r="BM262" s="1881"/>
      <c r="BN262" s="1881"/>
      <c r="BO262" s="1881"/>
      <c r="BP262" s="1881"/>
    </row>
    <row r="263" spans="1:68">
      <c r="A263" s="1884"/>
      <c r="B263" s="1881"/>
      <c r="C263" s="1881"/>
      <c r="D263" s="1881"/>
      <c r="E263" s="1881"/>
      <c r="F263" s="1881"/>
      <c r="G263" s="1881"/>
      <c r="H263" s="1883"/>
      <c r="I263" s="1881"/>
      <c r="J263" s="1881"/>
      <c r="K263" s="1881"/>
      <c r="L263" s="1881"/>
      <c r="M263" s="1881"/>
      <c r="N263" s="1881"/>
      <c r="O263" s="1881"/>
      <c r="P263" s="1881"/>
      <c r="Q263" s="1881"/>
      <c r="R263" s="1881"/>
      <c r="S263" s="1881"/>
      <c r="T263" s="1881"/>
      <c r="U263" s="1881"/>
      <c r="V263" s="1881"/>
      <c r="W263" s="1881"/>
      <c r="X263" s="1881"/>
      <c r="Y263" s="1881"/>
      <c r="Z263" s="1881"/>
      <c r="AA263" s="1881"/>
      <c r="AB263" s="1881"/>
      <c r="AC263" s="1881"/>
      <c r="AD263" s="1881"/>
      <c r="AE263" s="1881"/>
      <c r="AF263" s="1881"/>
      <c r="AG263" s="1881"/>
      <c r="AH263" s="1881"/>
      <c r="AI263" s="1881"/>
      <c r="AJ263" s="1881"/>
      <c r="AK263" s="1881"/>
      <c r="AL263" s="1881"/>
      <c r="AM263" s="1881"/>
      <c r="AN263" s="1881"/>
      <c r="AO263" s="1881"/>
      <c r="AP263" s="1881"/>
      <c r="AQ263" s="1881"/>
      <c r="AR263" s="1881"/>
      <c r="AS263" s="1881"/>
      <c r="AT263" s="1881"/>
      <c r="AU263" s="1881"/>
      <c r="AV263" s="1881"/>
      <c r="AW263" s="1881"/>
      <c r="AX263" s="1881"/>
      <c r="AY263" s="1881"/>
      <c r="AZ263" s="1881"/>
      <c r="BA263" s="1881"/>
      <c r="BB263" s="1881"/>
      <c r="BC263" s="1881"/>
      <c r="BD263" s="1881"/>
      <c r="BE263" s="1881"/>
      <c r="BF263" s="1881"/>
      <c r="BG263" s="1881"/>
      <c r="BH263" s="1881"/>
      <c r="BI263" s="1881"/>
      <c r="BJ263" s="1881"/>
      <c r="BK263" s="1881"/>
      <c r="BL263" s="1881"/>
      <c r="BM263" s="1881"/>
      <c r="BN263" s="1881"/>
      <c r="BO263" s="1881"/>
      <c r="BP263" s="1881"/>
    </row>
    <row r="264" spans="1:68">
      <c r="A264" s="1884"/>
      <c r="B264" s="1881"/>
      <c r="C264" s="1881"/>
      <c r="D264" s="1881"/>
      <c r="E264" s="1881"/>
      <c r="F264" s="1881"/>
      <c r="G264" s="1881"/>
      <c r="H264" s="1883"/>
      <c r="I264" s="1881"/>
      <c r="J264" s="1881"/>
      <c r="K264" s="1881"/>
      <c r="L264" s="1881"/>
      <c r="M264" s="1881"/>
      <c r="N264" s="1881"/>
      <c r="O264" s="1881"/>
      <c r="P264" s="1881"/>
      <c r="Q264" s="1881"/>
      <c r="R264" s="1881"/>
      <c r="S264" s="1881"/>
      <c r="T264" s="1881"/>
      <c r="U264" s="1881"/>
      <c r="V264" s="1881"/>
      <c r="W264" s="1881"/>
      <c r="X264" s="1881"/>
      <c r="Y264" s="1881"/>
      <c r="Z264" s="1881"/>
      <c r="AA264" s="1881"/>
      <c r="AB264" s="1881"/>
      <c r="AC264" s="1881"/>
      <c r="AD264" s="1881"/>
      <c r="AE264" s="1881"/>
      <c r="AF264" s="1881"/>
      <c r="AG264" s="1881"/>
      <c r="AH264" s="1881"/>
      <c r="AI264" s="1881"/>
      <c r="AJ264" s="1881"/>
      <c r="AK264" s="1881"/>
      <c r="AL264" s="1881"/>
      <c r="AM264" s="1881"/>
      <c r="AN264" s="1881"/>
      <c r="AO264" s="1881"/>
      <c r="AP264" s="1881"/>
      <c r="AQ264" s="1881"/>
      <c r="AR264" s="1881"/>
      <c r="AS264" s="1881"/>
      <c r="AT264" s="1881"/>
      <c r="AU264" s="1881"/>
      <c r="AV264" s="1881"/>
      <c r="AW264" s="1881"/>
      <c r="AX264" s="1881"/>
      <c r="AY264" s="1881"/>
      <c r="AZ264" s="1881"/>
      <c r="BA264" s="1881"/>
      <c r="BB264" s="1881"/>
      <c r="BC264" s="1881"/>
      <c r="BD264" s="1881"/>
      <c r="BE264" s="1881"/>
      <c r="BF264" s="1881"/>
      <c r="BG264" s="1881"/>
      <c r="BH264" s="1881"/>
      <c r="BI264" s="1881"/>
      <c r="BJ264" s="1881"/>
      <c r="BK264" s="1881"/>
      <c r="BL264" s="1881"/>
      <c r="BM264" s="1881"/>
      <c r="BN264" s="1881"/>
      <c r="BO264" s="1881"/>
      <c r="BP264" s="1881"/>
    </row>
    <row r="265" spans="1:68">
      <c r="A265" s="1884"/>
      <c r="B265" s="1881"/>
      <c r="C265" s="1881"/>
      <c r="D265" s="1881"/>
      <c r="E265" s="1881"/>
      <c r="F265" s="1881"/>
      <c r="G265" s="1881"/>
      <c r="H265" s="1883"/>
      <c r="I265" s="1881"/>
      <c r="J265" s="1881"/>
      <c r="K265" s="1881"/>
      <c r="L265" s="1881"/>
      <c r="M265" s="1881"/>
      <c r="N265" s="1881"/>
      <c r="O265" s="1881"/>
      <c r="P265" s="1881"/>
      <c r="Q265" s="1881"/>
      <c r="R265" s="1881"/>
      <c r="S265" s="1881"/>
      <c r="T265" s="1881"/>
      <c r="U265" s="1881"/>
      <c r="V265" s="1881"/>
      <c r="W265" s="1881"/>
      <c r="X265" s="1881"/>
      <c r="Y265" s="1881"/>
      <c r="Z265" s="1881"/>
      <c r="AA265" s="1881"/>
      <c r="AB265" s="1881"/>
      <c r="AC265" s="1881"/>
      <c r="AD265" s="1881"/>
      <c r="AE265" s="1881"/>
      <c r="AF265" s="1881"/>
      <c r="AG265" s="1881"/>
      <c r="AH265" s="1881"/>
      <c r="AI265" s="1881"/>
      <c r="AJ265" s="1881"/>
      <c r="AK265" s="1881"/>
      <c r="AL265" s="1881"/>
      <c r="AM265" s="1881"/>
      <c r="AN265" s="1881"/>
      <c r="AO265" s="1881"/>
      <c r="AP265" s="1881"/>
      <c r="AQ265" s="1881"/>
      <c r="AR265" s="1881"/>
      <c r="AS265" s="1881"/>
      <c r="AT265" s="1881"/>
      <c r="AU265" s="1881"/>
      <c r="AV265" s="1881"/>
      <c r="AW265" s="1881"/>
      <c r="AX265" s="1881"/>
      <c r="AY265" s="1881"/>
      <c r="AZ265" s="1881"/>
      <c r="BA265" s="1881"/>
      <c r="BB265" s="1881"/>
      <c r="BC265" s="1881"/>
      <c r="BD265" s="1881"/>
      <c r="BE265" s="1881"/>
      <c r="BF265" s="1881"/>
      <c r="BG265" s="1881"/>
      <c r="BH265" s="1881"/>
      <c r="BI265" s="1881"/>
      <c r="BJ265" s="1881"/>
      <c r="BK265" s="1881"/>
      <c r="BL265" s="1881"/>
      <c r="BM265" s="1881"/>
      <c r="BN265" s="1881"/>
      <c r="BO265" s="1881"/>
      <c r="BP265" s="1881"/>
    </row>
    <row r="266" spans="1:68">
      <c r="A266" s="1884"/>
      <c r="B266" s="1881"/>
      <c r="C266" s="1881"/>
      <c r="D266" s="1881"/>
      <c r="E266" s="1881"/>
      <c r="F266" s="1881"/>
      <c r="G266" s="1881"/>
      <c r="H266" s="1883"/>
      <c r="I266" s="1881"/>
      <c r="J266" s="1881"/>
      <c r="K266" s="1881"/>
      <c r="L266" s="1881"/>
      <c r="M266" s="1881"/>
      <c r="N266" s="1881"/>
      <c r="O266" s="1881"/>
      <c r="P266" s="1881"/>
      <c r="Q266" s="1881"/>
      <c r="R266" s="1881"/>
      <c r="S266" s="1881"/>
      <c r="T266" s="1881"/>
      <c r="U266" s="1881"/>
      <c r="V266" s="1881"/>
      <c r="W266" s="1881"/>
      <c r="X266" s="1881"/>
      <c r="Y266" s="1881"/>
      <c r="Z266" s="1881"/>
      <c r="AA266" s="1881"/>
      <c r="AB266" s="1881"/>
      <c r="AC266" s="1881"/>
      <c r="AD266" s="1881"/>
      <c r="AE266" s="1881"/>
      <c r="AF266" s="1881"/>
      <c r="AG266" s="1881"/>
      <c r="AH266" s="1881"/>
      <c r="AI266" s="1881"/>
      <c r="AJ266" s="1881"/>
      <c r="AK266" s="1881"/>
      <c r="AL266" s="1881"/>
      <c r="AM266" s="1881"/>
      <c r="AN266" s="1881"/>
      <c r="AO266" s="1881"/>
      <c r="AP266" s="1881"/>
      <c r="AQ266" s="1881"/>
      <c r="AR266" s="1881"/>
      <c r="AS266" s="1881"/>
      <c r="AT266" s="1881"/>
      <c r="AU266" s="1881"/>
      <c r="AV266" s="1881"/>
      <c r="AW266" s="1881"/>
      <c r="AX266" s="1881"/>
      <c r="AY266" s="1881"/>
      <c r="AZ266" s="1881"/>
      <c r="BA266" s="1881"/>
      <c r="BB266" s="1881"/>
      <c r="BC266" s="1881"/>
      <c r="BD266" s="1881"/>
      <c r="BE266" s="1881"/>
      <c r="BF266" s="1881"/>
      <c r="BG266" s="1881"/>
      <c r="BH266" s="1881"/>
      <c r="BI266" s="1881"/>
      <c r="BJ266" s="1881"/>
      <c r="BK266" s="1881"/>
      <c r="BL266" s="1881"/>
      <c r="BM266" s="1881"/>
      <c r="BN266" s="1881"/>
      <c r="BO266" s="1881"/>
      <c r="BP266" s="1881"/>
    </row>
    <row r="267" spans="1:68">
      <c r="A267" s="1884"/>
      <c r="B267" s="1881"/>
      <c r="C267" s="1881"/>
      <c r="D267" s="1881"/>
      <c r="E267" s="1881"/>
      <c r="F267" s="1881"/>
      <c r="G267" s="1881"/>
      <c r="H267" s="1883"/>
      <c r="I267" s="1881"/>
      <c r="J267" s="1881"/>
      <c r="K267" s="1881"/>
      <c r="L267" s="1881"/>
      <c r="M267" s="1881"/>
      <c r="N267" s="1881"/>
      <c r="O267" s="1881"/>
      <c r="P267" s="1881"/>
      <c r="Q267" s="1881"/>
      <c r="R267" s="1881"/>
      <c r="S267" s="1881"/>
      <c r="T267" s="1881"/>
      <c r="U267" s="1881"/>
      <c r="V267" s="1881"/>
      <c r="W267" s="1881"/>
      <c r="X267" s="1881"/>
      <c r="Y267" s="1881"/>
      <c r="Z267" s="1881"/>
      <c r="AA267" s="1881"/>
      <c r="AB267" s="1881"/>
      <c r="AC267" s="1881"/>
      <c r="AD267" s="1881"/>
      <c r="AE267" s="1881"/>
      <c r="AF267" s="1881"/>
      <c r="AG267" s="1881"/>
      <c r="AH267" s="1881"/>
      <c r="AI267" s="1881"/>
      <c r="AJ267" s="1881"/>
      <c r="AK267" s="1881"/>
      <c r="AL267" s="1881"/>
      <c r="AM267" s="1881"/>
      <c r="AN267" s="1881"/>
      <c r="AO267" s="1881"/>
      <c r="AP267" s="1881"/>
      <c r="AQ267" s="1881"/>
      <c r="AR267" s="1881"/>
      <c r="AS267" s="1881"/>
      <c r="AT267" s="1881"/>
      <c r="AU267" s="1881"/>
      <c r="AV267" s="1881"/>
      <c r="AW267" s="1881"/>
      <c r="AX267" s="1881"/>
      <c r="AY267" s="1881"/>
      <c r="AZ267" s="1881"/>
      <c r="BA267" s="1881"/>
      <c r="BB267" s="1881"/>
      <c r="BC267" s="1881"/>
      <c r="BD267" s="1881"/>
      <c r="BE267" s="1881"/>
      <c r="BF267" s="1881"/>
      <c r="BG267" s="1881"/>
      <c r="BH267" s="1881"/>
      <c r="BI267" s="1881"/>
      <c r="BJ267" s="1881"/>
      <c r="BK267" s="1881"/>
      <c r="BL267" s="1881"/>
      <c r="BM267" s="1881"/>
      <c r="BN267" s="1881"/>
      <c r="BO267" s="1881"/>
      <c r="BP267" s="1881"/>
    </row>
    <row r="268" spans="1:68">
      <c r="A268" s="1884"/>
      <c r="B268" s="1881"/>
      <c r="C268" s="1881"/>
      <c r="D268" s="1881"/>
      <c r="E268" s="1881"/>
      <c r="F268" s="1881"/>
      <c r="G268" s="1881"/>
      <c r="H268" s="1883"/>
      <c r="I268" s="1881"/>
      <c r="J268" s="1881"/>
      <c r="K268" s="1881"/>
      <c r="L268" s="1881"/>
      <c r="M268" s="1881"/>
      <c r="N268" s="1881"/>
      <c r="O268" s="1881"/>
      <c r="P268" s="1881"/>
      <c r="Q268" s="1881"/>
      <c r="R268" s="1881"/>
      <c r="S268" s="1881"/>
      <c r="T268" s="1881"/>
      <c r="U268" s="1881"/>
      <c r="V268" s="1881"/>
      <c r="W268" s="1881"/>
      <c r="X268" s="1881"/>
      <c r="Y268" s="1881"/>
      <c r="Z268" s="1881"/>
      <c r="AA268" s="1881"/>
      <c r="AB268" s="1881"/>
      <c r="AC268" s="1881"/>
      <c r="AD268" s="1881"/>
      <c r="AE268" s="1881"/>
      <c r="AF268" s="1881"/>
      <c r="AG268" s="1881"/>
      <c r="AH268" s="1881"/>
      <c r="AI268" s="1881"/>
      <c r="AJ268" s="1881"/>
      <c r="AK268" s="1881"/>
      <c r="AL268" s="1881"/>
      <c r="AM268" s="1881"/>
      <c r="AN268" s="1881"/>
      <c r="AO268" s="1881"/>
      <c r="AP268" s="1881"/>
      <c r="AQ268" s="1881"/>
      <c r="AR268" s="1881"/>
      <c r="AS268" s="1881"/>
      <c r="AT268" s="1881"/>
      <c r="AU268" s="1881"/>
      <c r="AV268" s="1881"/>
      <c r="AW268" s="1881"/>
      <c r="AX268" s="1881"/>
      <c r="AY268" s="1881"/>
      <c r="AZ268" s="1881"/>
      <c r="BA268" s="1881"/>
      <c r="BB268" s="1881"/>
      <c r="BC268" s="1881"/>
      <c r="BD268" s="1881"/>
      <c r="BE268" s="1881"/>
      <c r="BF268" s="1881"/>
      <c r="BG268" s="1881"/>
      <c r="BH268" s="1881"/>
      <c r="BI268" s="1881"/>
      <c r="BJ268" s="1881"/>
      <c r="BK268" s="1881"/>
      <c r="BL268" s="1881"/>
      <c r="BM268" s="1881"/>
      <c r="BN268" s="1881"/>
      <c r="BO268" s="1881"/>
      <c r="BP268" s="1881"/>
    </row>
    <row r="269" spans="1:68">
      <c r="A269" s="1884"/>
      <c r="B269" s="1881"/>
      <c r="C269" s="1881"/>
      <c r="D269" s="1881"/>
      <c r="E269" s="1881"/>
      <c r="F269" s="1881"/>
      <c r="G269" s="1881"/>
      <c r="H269" s="1883"/>
      <c r="I269" s="1881"/>
      <c r="J269" s="1881"/>
      <c r="K269" s="1881"/>
      <c r="L269" s="1881"/>
      <c r="M269" s="1881"/>
      <c r="N269" s="1881"/>
      <c r="O269" s="1881"/>
      <c r="P269" s="1881"/>
      <c r="Q269" s="1881"/>
      <c r="R269" s="1881"/>
      <c r="S269" s="1881"/>
      <c r="T269" s="1881"/>
      <c r="U269" s="1881"/>
      <c r="V269" s="1881"/>
      <c r="W269" s="1881"/>
      <c r="X269" s="1881"/>
      <c r="Y269" s="1881"/>
      <c r="Z269" s="1881"/>
      <c r="AA269" s="1881"/>
      <c r="AB269" s="1881"/>
      <c r="AC269" s="1881"/>
      <c r="AD269" s="1881"/>
      <c r="AE269" s="1881"/>
      <c r="AF269" s="1881"/>
      <c r="AG269" s="1881"/>
      <c r="AH269" s="1881"/>
      <c r="AI269" s="1881"/>
      <c r="AJ269" s="1881"/>
      <c r="AK269" s="1881"/>
      <c r="AL269" s="1881"/>
      <c r="AM269" s="1881"/>
      <c r="AN269" s="1881"/>
      <c r="AO269" s="1881"/>
      <c r="AP269" s="1881"/>
      <c r="AQ269" s="1881"/>
      <c r="AR269" s="1881"/>
      <c r="AS269" s="1881"/>
      <c r="AT269" s="1881"/>
      <c r="AU269" s="1881"/>
      <c r="AV269" s="1881"/>
      <c r="AW269" s="1881"/>
      <c r="AX269" s="1881"/>
      <c r="AY269" s="1881"/>
      <c r="AZ269" s="1881"/>
      <c r="BA269" s="1881"/>
      <c r="BB269" s="1881"/>
      <c r="BC269" s="1881"/>
      <c r="BD269" s="1881"/>
      <c r="BE269" s="1881"/>
      <c r="BF269" s="1881"/>
      <c r="BG269" s="1881"/>
      <c r="BH269" s="1881"/>
      <c r="BI269" s="1881"/>
      <c r="BJ269" s="1881"/>
      <c r="BK269" s="1881"/>
      <c r="BL269" s="1881"/>
      <c r="BM269" s="1881"/>
      <c r="BN269" s="1881"/>
      <c r="BO269" s="1881"/>
      <c r="BP269" s="1881"/>
    </row>
    <row r="270" spans="1:68">
      <c r="A270" s="1884"/>
      <c r="B270" s="1881"/>
      <c r="C270" s="1881"/>
      <c r="D270" s="1881"/>
      <c r="E270" s="1881"/>
      <c r="F270" s="1881"/>
      <c r="G270" s="1881"/>
      <c r="H270" s="1883"/>
      <c r="I270" s="1881"/>
      <c r="J270" s="1881"/>
      <c r="K270" s="1881"/>
      <c r="L270" s="1881"/>
      <c r="M270" s="1881"/>
      <c r="N270" s="1881"/>
      <c r="O270" s="1881"/>
      <c r="P270" s="1881"/>
      <c r="Q270" s="1881"/>
      <c r="R270" s="1881"/>
      <c r="S270" s="1881"/>
      <c r="T270" s="1881"/>
      <c r="U270" s="1881"/>
      <c r="V270" s="1881"/>
      <c r="W270" s="1881"/>
      <c r="X270" s="1881"/>
      <c r="Y270" s="1881"/>
      <c r="Z270" s="1881"/>
      <c r="AA270" s="1881"/>
      <c r="AB270" s="1881"/>
      <c r="AC270" s="1881"/>
      <c r="AD270" s="1881"/>
      <c r="AE270" s="1881"/>
      <c r="AF270" s="1881"/>
      <c r="AG270" s="1881"/>
      <c r="AH270" s="1881"/>
      <c r="AI270" s="1881"/>
      <c r="AJ270" s="1881"/>
      <c r="AK270" s="1881"/>
      <c r="AL270" s="1881"/>
      <c r="AM270" s="1881"/>
      <c r="AN270" s="1881"/>
      <c r="AO270" s="1881"/>
      <c r="AP270" s="1881"/>
      <c r="AQ270" s="1881"/>
      <c r="AR270" s="1881"/>
      <c r="AS270" s="1881"/>
      <c r="AT270" s="1881"/>
      <c r="AU270" s="1881"/>
      <c r="AV270" s="1881"/>
      <c r="AW270" s="1881"/>
      <c r="AX270" s="1881"/>
      <c r="AY270" s="1881"/>
      <c r="AZ270" s="1881"/>
      <c r="BA270" s="1881"/>
      <c r="BB270" s="1881"/>
      <c r="BC270" s="1881"/>
      <c r="BD270" s="1881"/>
      <c r="BE270" s="1881"/>
      <c r="BF270" s="1881"/>
      <c r="BG270" s="1881"/>
      <c r="BH270" s="1881"/>
      <c r="BI270" s="1881"/>
      <c r="BJ270" s="1881"/>
      <c r="BK270" s="1881"/>
      <c r="BL270" s="1881"/>
      <c r="BM270" s="1881"/>
      <c r="BN270" s="1881"/>
      <c r="BO270" s="1881"/>
      <c r="BP270" s="1881"/>
    </row>
    <row r="271" spans="1:68">
      <c r="A271" s="1884"/>
      <c r="B271" s="1881"/>
      <c r="C271" s="1881"/>
      <c r="D271" s="1881"/>
      <c r="E271" s="1881"/>
      <c r="F271" s="1881"/>
      <c r="G271" s="1881"/>
      <c r="H271" s="1883"/>
      <c r="I271" s="1881"/>
      <c r="J271" s="1881"/>
      <c r="K271" s="1881"/>
      <c r="L271" s="1881"/>
      <c r="M271" s="1881"/>
      <c r="N271" s="1881"/>
      <c r="O271" s="1881"/>
      <c r="P271" s="1881"/>
      <c r="Q271" s="1881"/>
      <c r="R271" s="1881"/>
      <c r="S271" s="1881"/>
      <c r="T271" s="1881"/>
      <c r="U271" s="1881"/>
      <c r="V271" s="1881"/>
      <c r="W271" s="1881"/>
      <c r="X271" s="1881"/>
      <c r="Y271" s="1881"/>
      <c r="Z271" s="1881"/>
      <c r="AA271" s="1881"/>
      <c r="AB271" s="1881"/>
      <c r="AC271" s="1881"/>
      <c r="AD271" s="1881"/>
      <c r="AE271" s="1881"/>
      <c r="AF271" s="1881"/>
      <c r="AG271" s="1881"/>
      <c r="AH271" s="1881"/>
      <c r="AI271" s="1881"/>
      <c r="AJ271" s="1881"/>
      <c r="AK271" s="1881"/>
      <c r="AL271" s="1881"/>
      <c r="AM271" s="1881"/>
      <c r="AN271" s="1881"/>
      <c r="AO271" s="1881"/>
      <c r="AP271" s="1881"/>
      <c r="AQ271" s="1881"/>
      <c r="AR271" s="1881"/>
      <c r="AS271" s="1881"/>
      <c r="AT271" s="1881"/>
      <c r="AU271" s="1881"/>
      <c r="AV271" s="1881"/>
      <c r="AW271" s="1881"/>
      <c r="AX271" s="1881"/>
      <c r="AY271" s="1881"/>
      <c r="AZ271" s="1881"/>
      <c r="BA271" s="1881"/>
      <c r="BB271" s="1881"/>
      <c r="BC271" s="1881"/>
      <c r="BD271" s="1881"/>
      <c r="BE271" s="1881"/>
      <c r="BF271" s="1881"/>
      <c r="BG271" s="1881"/>
      <c r="BH271" s="1881"/>
      <c r="BI271" s="1881"/>
      <c r="BJ271" s="1881"/>
      <c r="BK271" s="1881"/>
      <c r="BL271" s="1881"/>
      <c r="BM271" s="1881"/>
      <c r="BN271" s="1881"/>
      <c r="BO271" s="1881"/>
      <c r="BP271" s="1881"/>
    </row>
    <row r="272" spans="1:68">
      <c r="A272" s="1884"/>
      <c r="B272" s="1881"/>
      <c r="C272" s="1881"/>
      <c r="D272" s="1881"/>
      <c r="E272" s="1881"/>
      <c r="F272" s="1881"/>
      <c r="G272" s="1881"/>
      <c r="H272" s="1883"/>
      <c r="I272" s="1881"/>
      <c r="J272" s="1881"/>
      <c r="K272" s="1881"/>
      <c r="L272" s="1881"/>
      <c r="M272" s="1881"/>
      <c r="N272" s="1881"/>
      <c r="O272" s="1881"/>
      <c r="P272" s="1881"/>
      <c r="Q272" s="1881"/>
      <c r="R272" s="1881"/>
      <c r="S272" s="1881"/>
      <c r="T272" s="1881"/>
      <c r="U272" s="1881"/>
      <c r="V272" s="1881"/>
      <c r="W272" s="1881"/>
      <c r="X272" s="1881"/>
      <c r="Y272" s="1881"/>
      <c r="Z272" s="1881"/>
      <c r="AA272" s="1881"/>
      <c r="AB272" s="1881"/>
      <c r="AC272" s="1881"/>
      <c r="AD272" s="1881"/>
      <c r="AE272" s="1881"/>
      <c r="AF272" s="1881"/>
      <c r="AG272" s="1881"/>
      <c r="AH272" s="1881"/>
      <c r="AI272" s="1881"/>
      <c r="AJ272" s="1881"/>
      <c r="AK272" s="1881"/>
      <c r="AL272" s="1881"/>
      <c r="AM272" s="1881"/>
      <c r="AN272" s="1881"/>
      <c r="AO272" s="1881"/>
      <c r="AP272" s="1881"/>
      <c r="AQ272" s="1881"/>
      <c r="AR272" s="1881"/>
      <c r="AS272" s="1881"/>
      <c r="AT272" s="1881"/>
      <c r="AU272" s="1881"/>
      <c r="AV272" s="1881"/>
      <c r="AW272" s="1881"/>
      <c r="AX272" s="1881"/>
      <c r="AY272" s="1881"/>
      <c r="AZ272" s="1881"/>
      <c r="BA272" s="1881"/>
      <c r="BB272" s="1881"/>
      <c r="BC272" s="1881"/>
      <c r="BD272" s="1881"/>
      <c r="BE272" s="1881"/>
      <c r="BF272" s="1881"/>
      <c r="BG272" s="1881"/>
      <c r="BH272" s="1881"/>
      <c r="BI272" s="1881"/>
      <c r="BJ272" s="1881"/>
      <c r="BK272" s="1881"/>
      <c r="BL272" s="1881"/>
      <c r="BM272" s="1881"/>
      <c r="BN272" s="1881"/>
      <c r="BO272" s="1881"/>
      <c r="BP272" s="1881"/>
    </row>
    <row r="273" spans="1:68">
      <c r="A273" s="1884"/>
      <c r="B273" s="1881"/>
      <c r="C273" s="1881"/>
      <c r="D273" s="1881"/>
      <c r="E273" s="1881"/>
      <c r="F273" s="1881"/>
      <c r="G273" s="1881"/>
      <c r="H273" s="1883"/>
      <c r="I273" s="1881"/>
      <c r="J273" s="1881"/>
      <c r="K273" s="1881"/>
      <c r="L273" s="1881"/>
      <c r="M273" s="1881"/>
      <c r="N273" s="1881"/>
      <c r="O273" s="1881"/>
      <c r="P273" s="1881"/>
      <c r="Q273" s="1881"/>
      <c r="R273" s="1881"/>
      <c r="S273" s="1881"/>
      <c r="T273" s="1881"/>
      <c r="U273" s="1881"/>
      <c r="V273" s="1881"/>
      <c r="W273" s="1881"/>
      <c r="X273" s="1881"/>
      <c r="Y273" s="1881"/>
      <c r="Z273" s="1881"/>
      <c r="AA273" s="1881"/>
      <c r="AB273" s="1881"/>
      <c r="AC273" s="1881"/>
      <c r="AD273" s="1881"/>
      <c r="AE273" s="1881"/>
      <c r="AF273" s="1881"/>
      <c r="AG273" s="1881"/>
      <c r="AH273" s="1881"/>
      <c r="AI273" s="1881"/>
      <c r="AJ273" s="1881"/>
      <c r="AK273" s="1881"/>
      <c r="AL273" s="1881"/>
      <c r="AM273" s="1881"/>
      <c r="AN273" s="1881"/>
      <c r="AO273" s="1881"/>
      <c r="AP273" s="1881"/>
      <c r="AQ273" s="1881"/>
      <c r="AR273" s="1881"/>
      <c r="AS273" s="1881"/>
      <c r="AT273" s="1881"/>
      <c r="AU273" s="1881"/>
      <c r="AV273" s="1881"/>
      <c r="AW273" s="1881"/>
      <c r="AX273" s="1881"/>
      <c r="AY273" s="1881"/>
      <c r="AZ273" s="1881"/>
      <c r="BA273" s="1881"/>
      <c r="BB273" s="1881"/>
      <c r="BC273" s="1881"/>
      <c r="BD273" s="1881"/>
      <c r="BE273" s="1881"/>
      <c r="BF273" s="1881"/>
      <c r="BG273" s="1881"/>
      <c r="BH273" s="1881"/>
      <c r="BI273" s="1881"/>
      <c r="BJ273" s="1881"/>
      <c r="BK273" s="1881"/>
      <c r="BL273" s="1881"/>
      <c r="BM273" s="1881"/>
      <c r="BN273" s="1881"/>
      <c r="BO273" s="1881"/>
      <c r="BP273" s="1881"/>
    </row>
    <row r="274" spans="1:68">
      <c r="A274" s="1884"/>
      <c r="B274" s="1881"/>
      <c r="C274" s="1881"/>
      <c r="D274" s="1881"/>
      <c r="E274" s="1881"/>
      <c r="F274" s="1881"/>
      <c r="G274" s="1881"/>
      <c r="H274" s="1883"/>
      <c r="I274" s="1881"/>
      <c r="J274" s="1881"/>
      <c r="K274" s="1881"/>
      <c r="L274" s="1881"/>
      <c r="M274" s="1881"/>
      <c r="N274" s="1881"/>
      <c r="O274" s="1881"/>
      <c r="P274" s="1881"/>
      <c r="Q274" s="1881"/>
      <c r="R274" s="1881"/>
      <c r="S274" s="1881"/>
      <c r="T274" s="1881"/>
      <c r="U274" s="1881"/>
      <c r="V274" s="1881"/>
      <c r="W274" s="1881"/>
      <c r="X274" s="1881"/>
      <c r="Y274" s="1881"/>
      <c r="Z274" s="1881"/>
      <c r="AA274" s="1881"/>
      <c r="AB274" s="1881"/>
      <c r="AC274" s="1881"/>
      <c r="AD274" s="1881"/>
      <c r="AE274" s="1881"/>
      <c r="AF274" s="1881"/>
      <c r="AG274" s="1881"/>
      <c r="AH274" s="1881"/>
      <c r="AI274" s="1881"/>
      <c r="AJ274" s="1881"/>
      <c r="AK274" s="1881"/>
      <c r="AL274" s="1881"/>
      <c r="AM274" s="1881"/>
      <c r="AN274" s="1881"/>
      <c r="AO274" s="1881"/>
      <c r="AP274" s="1881"/>
      <c r="AQ274" s="1881"/>
      <c r="AR274" s="1881"/>
      <c r="AS274" s="1881"/>
      <c r="AT274" s="1881"/>
      <c r="AU274" s="1881"/>
      <c r="AV274" s="1881"/>
      <c r="AW274" s="1881"/>
      <c r="AX274" s="1881"/>
      <c r="AY274" s="1881"/>
      <c r="AZ274" s="1881"/>
      <c r="BA274" s="1881"/>
      <c r="BB274" s="1881"/>
      <c r="BC274" s="1881"/>
      <c r="BD274" s="1881"/>
      <c r="BE274" s="1881"/>
      <c r="BF274" s="1881"/>
      <c r="BG274" s="1881"/>
      <c r="BH274" s="1881"/>
      <c r="BI274" s="1881"/>
      <c r="BJ274" s="1881"/>
      <c r="BK274" s="1881"/>
      <c r="BL274" s="1881"/>
      <c r="BM274" s="1881"/>
      <c r="BN274" s="1881"/>
      <c r="BO274" s="1881"/>
      <c r="BP274" s="1881"/>
    </row>
    <row r="275" spans="1:68">
      <c r="A275" s="1884"/>
      <c r="B275" s="1881"/>
      <c r="C275" s="1881"/>
      <c r="D275" s="1881"/>
      <c r="E275" s="1881"/>
      <c r="F275" s="1881"/>
      <c r="G275" s="1881"/>
      <c r="H275" s="1883"/>
      <c r="I275" s="1881"/>
      <c r="J275" s="1881"/>
      <c r="K275" s="1881"/>
      <c r="L275" s="1881"/>
      <c r="M275" s="1881"/>
      <c r="N275" s="1881"/>
      <c r="O275" s="1881"/>
      <c r="P275" s="1881"/>
      <c r="Q275" s="1881"/>
      <c r="R275" s="1881"/>
      <c r="S275" s="1881"/>
      <c r="T275" s="1881"/>
      <c r="U275" s="1881"/>
      <c r="V275" s="1881"/>
      <c r="W275" s="1881"/>
      <c r="X275" s="1881"/>
      <c r="Y275" s="1881"/>
      <c r="Z275" s="1881"/>
      <c r="AA275" s="1881"/>
      <c r="AB275" s="1881"/>
      <c r="AC275" s="1881"/>
      <c r="AD275" s="1881"/>
      <c r="AE275" s="1881"/>
      <c r="AF275" s="1881"/>
      <c r="AG275" s="1881"/>
      <c r="AH275" s="1881"/>
      <c r="AI275" s="1881"/>
      <c r="AJ275" s="1881"/>
      <c r="AK275" s="1881"/>
      <c r="AL275" s="1881"/>
      <c r="AM275" s="1881"/>
      <c r="AN275" s="1881"/>
      <c r="AO275" s="1881"/>
      <c r="AP275" s="1881"/>
      <c r="AQ275" s="1881"/>
      <c r="AR275" s="1881"/>
      <c r="AS275" s="1881"/>
      <c r="AT275" s="1881"/>
      <c r="AU275" s="1881"/>
      <c r="AV275" s="1881"/>
      <c r="AW275" s="1881"/>
      <c r="AX275" s="1881"/>
      <c r="AY275" s="1881"/>
      <c r="AZ275" s="1881"/>
      <c r="BA275" s="1881"/>
      <c r="BB275" s="1881"/>
      <c r="BC275" s="1881"/>
      <c r="BD275" s="1881"/>
      <c r="BE275" s="1881"/>
      <c r="BF275" s="1881"/>
      <c r="BG275" s="1881"/>
      <c r="BH275" s="1881"/>
      <c r="BI275" s="1881"/>
      <c r="BJ275" s="1881"/>
      <c r="BK275" s="1881"/>
      <c r="BL275" s="1881"/>
      <c r="BM275" s="1881"/>
      <c r="BN275" s="1881"/>
      <c r="BO275" s="1881"/>
      <c r="BP275" s="1881"/>
    </row>
    <row r="276" spans="1:68">
      <c r="A276" s="1884"/>
      <c r="B276" s="1881"/>
      <c r="C276" s="1881"/>
      <c r="D276" s="1881"/>
      <c r="E276" s="1881"/>
      <c r="F276" s="1881"/>
      <c r="G276" s="1881"/>
      <c r="H276" s="1883"/>
      <c r="I276" s="1881"/>
      <c r="J276" s="1881"/>
      <c r="K276" s="1881"/>
      <c r="L276" s="1881"/>
      <c r="M276" s="1881"/>
      <c r="N276" s="1881"/>
      <c r="O276" s="1881"/>
      <c r="P276" s="1881"/>
      <c r="Q276" s="1881"/>
      <c r="R276" s="1881"/>
      <c r="S276" s="1881"/>
      <c r="T276" s="1881"/>
      <c r="U276" s="1881"/>
      <c r="V276" s="1881"/>
      <c r="W276" s="1881"/>
      <c r="X276" s="1881"/>
      <c r="Y276" s="1881"/>
      <c r="Z276" s="1881"/>
      <c r="AA276" s="1881"/>
      <c r="AB276" s="1881"/>
      <c r="AC276" s="1881"/>
      <c r="AD276" s="1881"/>
      <c r="AE276" s="1881"/>
      <c r="AF276" s="1881"/>
      <c r="AG276" s="1881"/>
      <c r="AH276" s="1881"/>
      <c r="AI276" s="1881"/>
      <c r="AJ276" s="1881"/>
      <c r="AK276" s="1881"/>
      <c r="AL276" s="1881"/>
      <c r="AM276" s="1881"/>
      <c r="AN276" s="1881"/>
      <c r="AO276" s="1881"/>
      <c r="AP276" s="1881"/>
      <c r="AQ276" s="1881"/>
      <c r="AR276" s="1881"/>
      <c r="AS276" s="1881"/>
      <c r="AT276" s="1881"/>
      <c r="AU276" s="1881"/>
      <c r="AV276" s="1881"/>
      <c r="AW276" s="1881"/>
      <c r="AX276" s="1881"/>
      <c r="AY276" s="1881"/>
      <c r="AZ276" s="1881"/>
      <c r="BA276" s="1881"/>
      <c r="BB276" s="1881"/>
      <c r="BC276" s="1881"/>
      <c r="BD276" s="1881"/>
      <c r="BE276" s="1881"/>
      <c r="BF276" s="1881"/>
      <c r="BG276" s="1881"/>
      <c r="BH276" s="1881"/>
      <c r="BI276" s="1881"/>
      <c r="BJ276" s="1881"/>
      <c r="BK276" s="1881"/>
      <c r="BL276" s="1881"/>
      <c r="BM276" s="1881"/>
      <c r="BN276" s="1881"/>
      <c r="BO276" s="1881"/>
      <c r="BP276" s="1881"/>
    </row>
    <row r="277" spans="1:68">
      <c r="A277" s="1884"/>
      <c r="B277" s="1881"/>
      <c r="C277" s="1881"/>
      <c r="D277" s="1881"/>
      <c r="E277" s="1881"/>
      <c r="F277" s="1881"/>
      <c r="G277" s="1881"/>
      <c r="H277" s="1883"/>
      <c r="I277" s="1881"/>
      <c r="J277" s="1881"/>
      <c r="K277" s="1881"/>
      <c r="L277" s="1881"/>
      <c r="M277" s="1881"/>
      <c r="N277" s="1881"/>
      <c r="O277" s="1881"/>
      <c r="P277" s="1881"/>
      <c r="Q277" s="1881"/>
      <c r="R277" s="1881"/>
      <c r="S277" s="1881"/>
      <c r="T277" s="1881"/>
      <c r="U277" s="1881"/>
      <c r="V277" s="1881"/>
      <c r="W277" s="1881"/>
      <c r="X277" s="1881"/>
      <c r="Y277" s="1881"/>
      <c r="Z277" s="1881"/>
      <c r="AA277" s="1881"/>
      <c r="AB277" s="1881"/>
      <c r="AC277" s="1881"/>
      <c r="AD277" s="1881"/>
      <c r="AE277" s="1881"/>
      <c r="AF277" s="1881"/>
      <c r="AG277" s="1881"/>
      <c r="AH277" s="1881"/>
      <c r="AI277" s="1881"/>
      <c r="AJ277" s="1881"/>
      <c r="AK277" s="1881"/>
      <c r="AL277" s="1881"/>
      <c r="AM277" s="1881"/>
      <c r="AN277" s="1881"/>
      <c r="AO277" s="1881"/>
      <c r="AP277" s="1881"/>
      <c r="AQ277" s="1881"/>
      <c r="AR277" s="1881"/>
      <c r="AS277" s="1881"/>
      <c r="AT277" s="1881"/>
      <c r="AU277" s="1881"/>
      <c r="AV277" s="1881"/>
      <c r="AW277" s="1881"/>
      <c r="AX277" s="1881"/>
      <c r="AY277" s="1881"/>
      <c r="AZ277" s="1881"/>
      <c r="BA277" s="1881"/>
      <c r="BB277" s="1881"/>
      <c r="BC277" s="1881"/>
      <c r="BD277" s="1881"/>
      <c r="BE277" s="1881"/>
      <c r="BF277" s="1881"/>
      <c r="BG277" s="1881"/>
      <c r="BH277" s="1881"/>
      <c r="BI277" s="1881"/>
      <c r="BJ277" s="1881"/>
      <c r="BK277" s="1881"/>
      <c r="BL277" s="1881"/>
      <c r="BM277" s="1881"/>
      <c r="BN277" s="1881"/>
      <c r="BO277" s="1881"/>
      <c r="BP277" s="1881"/>
    </row>
    <row r="278" spans="1:68">
      <c r="A278" s="1884"/>
      <c r="B278" s="1881"/>
      <c r="C278" s="1881"/>
      <c r="D278" s="1881"/>
      <c r="E278" s="1881"/>
      <c r="F278" s="1881"/>
      <c r="G278" s="1881"/>
      <c r="H278" s="1883"/>
      <c r="I278" s="1881"/>
      <c r="J278" s="1881"/>
      <c r="K278" s="1881"/>
      <c r="L278" s="1881"/>
      <c r="M278" s="1881"/>
      <c r="N278" s="1881"/>
      <c r="O278" s="1881"/>
      <c r="P278" s="1881"/>
      <c r="Q278" s="1881"/>
      <c r="R278" s="1881"/>
      <c r="S278" s="1881"/>
      <c r="T278" s="1881"/>
      <c r="U278" s="1881"/>
      <c r="V278" s="1881"/>
      <c r="W278" s="1881"/>
      <c r="X278" s="1881"/>
      <c r="Y278" s="1881"/>
      <c r="Z278" s="1881"/>
      <c r="AA278" s="1881"/>
      <c r="AB278" s="1881"/>
      <c r="AC278" s="1881"/>
      <c r="AD278" s="1881"/>
      <c r="AE278" s="1881"/>
      <c r="AF278" s="1881"/>
      <c r="AG278" s="1881"/>
      <c r="AH278" s="1881"/>
      <c r="AI278" s="1881"/>
      <c r="AJ278" s="1881"/>
      <c r="AK278" s="1881"/>
      <c r="AL278" s="1881"/>
      <c r="AM278" s="1881"/>
      <c r="AN278" s="1881"/>
      <c r="AO278" s="1881"/>
      <c r="AP278" s="1881"/>
      <c r="AQ278" s="1881"/>
      <c r="AR278" s="1881"/>
      <c r="AS278" s="1881"/>
      <c r="AT278" s="1881"/>
      <c r="AU278" s="1881"/>
      <c r="AV278" s="1881"/>
      <c r="AW278" s="1881"/>
      <c r="AX278" s="1881"/>
      <c r="AY278" s="1881"/>
      <c r="AZ278" s="1881"/>
      <c r="BA278" s="1881"/>
      <c r="BB278" s="1881"/>
      <c r="BC278" s="1881"/>
      <c r="BD278" s="1881"/>
      <c r="BE278" s="1881"/>
      <c r="BF278" s="1881"/>
      <c r="BG278" s="1881"/>
      <c r="BH278" s="1881"/>
      <c r="BI278" s="1881"/>
      <c r="BJ278" s="1881"/>
      <c r="BK278" s="1881"/>
      <c r="BL278" s="1881"/>
      <c r="BM278" s="1881"/>
      <c r="BN278" s="1881"/>
      <c r="BO278" s="1881"/>
      <c r="BP278" s="1881"/>
    </row>
    <row r="279" spans="1:68">
      <c r="A279" s="1884"/>
      <c r="B279" s="1881"/>
      <c r="C279" s="1881"/>
      <c r="D279" s="1881"/>
      <c r="E279" s="1881"/>
      <c r="F279" s="1881"/>
      <c r="G279" s="1881"/>
      <c r="H279" s="1883"/>
      <c r="I279" s="1881"/>
      <c r="J279" s="1881"/>
      <c r="K279" s="1881"/>
      <c r="L279" s="1881"/>
      <c r="M279" s="1881"/>
      <c r="N279" s="1881"/>
      <c r="O279" s="1881"/>
      <c r="P279" s="1881"/>
      <c r="Q279" s="1881"/>
      <c r="R279" s="1881"/>
      <c r="S279" s="1881"/>
      <c r="T279" s="1881"/>
      <c r="U279" s="1881"/>
      <c r="V279" s="1881"/>
      <c r="W279" s="1881"/>
      <c r="X279" s="1881"/>
      <c r="Y279" s="1881"/>
      <c r="Z279" s="1881"/>
      <c r="AA279" s="1881"/>
      <c r="AB279" s="1881"/>
      <c r="AC279" s="1881"/>
      <c r="AD279" s="1881"/>
      <c r="AE279" s="1881"/>
      <c r="AF279" s="1881"/>
      <c r="AG279" s="1881"/>
      <c r="AH279" s="1881"/>
      <c r="AI279" s="1881"/>
      <c r="AJ279" s="1881"/>
      <c r="AK279" s="1881"/>
      <c r="AL279" s="1881"/>
      <c r="AM279" s="1881"/>
      <c r="AN279" s="1881"/>
      <c r="AO279" s="1881"/>
      <c r="AP279" s="1881"/>
      <c r="AQ279" s="1881"/>
      <c r="AR279" s="1881"/>
      <c r="AS279" s="1881"/>
      <c r="AT279" s="1881"/>
      <c r="AU279" s="1881"/>
      <c r="AV279" s="1881"/>
      <c r="AW279" s="1881"/>
      <c r="AX279" s="1881"/>
      <c r="AY279" s="1881"/>
      <c r="AZ279" s="1881"/>
      <c r="BA279" s="1881"/>
      <c r="BB279" s="1881"/>
      <c r="BC279" s="1881"/>
      <c r="BD279" s="1881"/>
      <c r="BE279" s="1881"/>
      <c r="BF279" s="1881"/>
      <c r="BG279" s="1881"/>
      <c r="BH279" s="1881"/>
      <c r="BI279" s="1881"/>
      <c r="BJ279" s="1881"/>
      <c r="BK279" s="1881"/>
      <c r="BL279" s="1881"/>
      <c r="BM279" s="1881"/>
      <c r="BN279" s="1881"/>
      <c r="BO279" s="1881"/>
      <c r="BP279" s="1881"/>
    </row>
    <row r="280" spans="1:68">
      <c r="A280" s="1884"/>
      <c r="B280" s="1881"/>
      <c r="C280" s="1881"/>
      <c r="D280" s="1881"/>
      <c r="E280" s="1881"/>
      <c r="F280" s="1881"/>
      <c r="G280" s="1881"/>
      <c r="H280" s="1883"/>
      <c r="I280" s="1881"/>
      <c r="J280" s="1881"/>
      <c r="K280" s="1881"/>
      <c r="L280" s="1881"/>
      <c r="M280" s="1881"/>
      <c r="N280" s="1881"/>
      <c r="O280" s="1881"/>
      <c r="P280" s="1881"/>
      <c r="Q280" s="1881"/>
      <c r="R280" s="1881"/>
      <c r="S280" s="1881"/>
      <c r="T280" s="1881"/>
      <c r="U280" s="1881"/>
      <c r="V280" s="1881"/>
      <c r="W280" s="1881"/>
      <c r="X280" s="1881"/>
      <c r="Y280" s="1881"/>
      <c r="Z280" s="1881"/>
      <c r="AA280" s="1881"/>
      <c r="AB280" s="1881"/>
      <c r="AC280" s="1881"/>
      <c r="AD280" s="1881"/>
      <c r="AE280" s="1881"/>
      <c r="AF280" s="1881"/>
      <c r="AG280" s="1881"/>
      <c r="AH280" s="1881"/>
      <c r="AI280" s="1881"/>
      <c r="AJ280" s="1881"/>
      <c r="AK280" s="1881"/>
      <c r="AL280" s="1881"/>
      <c r="AM280" s="1881"/>
      <c r="AN280" s="1881"/>
      <c r="AO280" s="1881"/>
      <c r="AP280" s="1881"/>
      <c r="AQ280" s="1881"/>
      <c r="AR280" s="1881"/>
      <c r="AS280" s="1881"/>
      <c r="AT280" s="1881"/>
      <c r="AU280" s="1881"/>
      <c r="AV280" s="1881"/>
      <c r="AW280" s="1881"/>
      <c r="AX280" s="1881"/>
      <c r="AY280" s="1881"/>
      <c r="AZ280" s="1881"/>
      <c r="BA280" s="1881"/>
      <c r="BB280" s="1881"/>
      <c r="BC280" s="1881"/>
      <c r="BD280" s="1881"/>
      <c r="BE280" s="1881"/>
      <c r="BF280" s="1881"/>
      <c r="BG280" s="1881"/>
      <c r="BH280" s="1881"/>
      <c r="BI280" s="1881"/>
      <c r="BJ280" s="1881"/>
      <c r="BK280" s="1881"/>
      <c r="BL280" s="1881"/>
      <c r="BM280" s="1881"/>
      <c r="BN280" s="1881"/>
      <c r="BO280" s="1881"/>
      <c r="BP280" s="1881"/>
    </row>
    <row r="281" spans="1:68">
      <c r="A281" s="1884"/>
      <c r="B281" s="1881"/>
      <c r="C281" s="1881"/>
      <c r="D281" s="1881"/>
      <c r="E281" s="1881"/>
      <c r="F281" s="1881"/>
      <c r="G281" s="1881"/>
      <c r="H281" s="1883"/>
      <c r="I281" s="1881"/>
      <c r="J281" s="1881"/>
      <c r="K281" s="1881"/>
      <c r="L281" s="1881"/>
      <c r="M281" s="1881"/>
      <c r="N281" s="1881"/>
      <c r="O281" s="1881"/>
      <c r="P281" s="1881"/>
      <c r="Q281" s="1881"/>
      <c r="R281" s="1881"/>
      <c r="S281" s="1881"/>
      <c r="T281" s="1881"/>
      <c r="U281" s="1881"/>
      <c r="V281" s="1881"/>
      <c r="W281" s="1881"/>
      <c r="X281" s="1881"/>
      <c r="Y281" s="1881"/>
      <c r="Z281" s="1881"/>
      <c r="AA281" s="1881"/>
      <c r="AB281" s="1881"/>
      <c r="AC281" s="1881"/>
      <c r="AD281" s="1881"/>
      <c r="AE281" s="1881"/>
      <c r="AF281" s="1881"/>
      <c r="AG281" s="1881"/>
      <c r="AH281" s="1881"/>
      <c r="AI281" s="1881"/>
      <c r="AJ281" s="1881"/>
      <c r="AK281" s="1881"/>
      <c r="AL281" s="1881"/>
      <c r="AM281" s="1881"/>
      <c r="AN281" s="1881"/>
      <c r="AO281" s="1881"/>
      <c r="AP281" s="1881"/>
      <c r="AQ281" s="1881"/>
      <c r="AR281" s="1881"/>
      <c r="AS281" s="1881"/>
      <c r="AT281" s="1881"/>
      <c r="AU281" s="1881"/>
      <c r="AV281" s="1881"/>
      <c r="AW281" s="1881"/>
      <c r="AX281" s="1881"/>
      <c r="AY281" s="1881"/>
      <c r="AZ281" s="1881"/>
      <c r="BA281" s="1881"/>
      <c r="BB281" s="1881"/>
      <c r="BC281" s="1881"/>
      <c r="BD281" s="1881"/>
      <c r="BE281" s="1881"/>
      <c r="BF281" s="1881"/>
      <c r="BG281" s="1881"/>
      <c r="BH281" s="1881"/>
      <c r="BI281" s="1881"/>
      <c r="BJ281" s="1881"/>
      <c r="BK281" s="1881"/>
      <c r="BL281" s="1881"/>
      <c r="BM281" s="1881"/>
      <c r="BN281" s="1881"/>
      <c r="BO281" s="1881"/>
      <c r="BP281" s="1881"/>
    </row>
    <row r="282" spans="1:68">
      <c r="A282" s="1884"/>
      <c r="B282" s="1881"/>
      <c r="C282" s="1881"/>
      <c r="D282" s="1881"/>
      <c r="E282" s="1881"/>
      <c r="F282" s="1881"/>
      <c r="G282" s="1881"/>
      <c r="H282" s="1883"/>
      <c r="I282" s="1881"/>
      <c r="J282" s="1881"/>
      <c r="K282" s="1881"/>
      <c r="L282" s="1881"/>
      <c r="M282" s="1881"/>
      <c r="N282" s="1881"/>
      <c r="O282" s="1881"/>
      <c r="P282" s="1881"/>
      <c r="Q282" s="1881"/>
      <c r="R282" s="1881"/>
      <c r="S282" s="1881"/>
      <c r="T282" s="1881"/>
      <c r="U282" s="1881"/>
      <c r="V282" s="1881"/>
      <c r="W282" s="1881"/>
      <c r="X282" s="1881"/>
      <c r="Y282" s="1881"/>
      <c r="Z282" s="1881"/>
      <c r="AA282" s="1881"/>
      <c r="AB282" s="1881"/>
      <c r="AC282" s="1881"/>
      <c r="AD282" s="1881"/>
      <c r="AE282" s="1881"/>
      <c r="AF282" s="1881"/>
      <c r="AG282" s="1881"/>
      <c r="AH282" s="1881"/>
      <c r="AI282" s="1881"/>
      <c r="AJ282" s="1881"/>
      <c r="AK282" s="1881"/>
      <c r="AL282" s="1881"/>
      <c r="AM282" s="1881"/>
      <c r="AN282" s="1881"/>
      <c r="AO282" s="1881"/>
      <c r="AP282" s="1881"/>
      <c r="AQ282" s="1881"/>
      <c r="AR282" s="1881"/>
      <c r="AS282" s="1881"/>
      <c r="AT282" s="1881"/>
      <c r="AU282" s="1881"/>
      <c r="AV282" s="1881"/>
      <c r="AW282" s="1881"/>
      <c r="AX282" s="1881"/>
      <c r="AY282" s="1881"/>
      <c r="AZ282" s="1881"/>
      <c r="BA282" s="1881"/>
      <c r="BB282" s="1881"/>
      <c r="BC282" s="1881"/>
      <c r="BD282" s="1881"/>
      <c r="BE282" s="1881"/>
      <c r="BF282" s="1881"/>
      <c r="BG282" s="1881"/>
      <c r="BH282" s="1881"/>
      <c r="BI282" s="1881"/>
      <c r="BJ282" s="1881"/>
      <c r="BK282" s="1881"/>
      <c r="BL282" s="1881"/>
      <c r="BM282" s="1881"/>
      <c r="BN282" s="1881"/>
      <c r="BO282" s="1881"/>
      <c r="BP282" s="1881"/>
    </row>
    <row r="283" spans="1:68">
      <c r="A283" s="1884"/>
      <c r="B283" s="1881"/>
      <c r="C283" s="1881"/>
      <c r="D283" s="1881"/>
      <c r="E283" s="1881"/>
      <c r="F283" s="1881"/>
      <c r="G283" s="1881"/>
      <c r="H283" s="1883"/>
      <c r="I283" s="1881"/>
      <c r="J283" s="1881"/>
      <c r="K283" s="1881"/>
      <c r="L283" s="1881"/>
      <c r="M283" s="1881"/>
      <c r="N283" s="1881"/>
      <c r="O283" s="1881"/>
      <c r="P283" s="1881"/>
      <c r="Q283" s="1881"/>
      <c r="R283" s="1881"/>
      <c r="S283" s="1881"/>
      <c r="T283" s="1881"/>
      <c r="U283" s="1881"/>
      <c r="V283" s="1881"/>
      <c r="W283" s="1881"/>
      <c r="X283" s="1881"/>
      <c r="Y283" s="1881"/>
      <c r="Z283" s="1881"/>
      <c r="AA283" s="1881"/>
      <c r="AB283" s="1881"/>
      <c r="AC283" s="1881"/>
      <c r="AD283" s="1881"/>
      <c r="AE283" s="1881"/>
      <c r="AF283" s="1881"/>
      <c r="AG283" s="1881"/>
      <c r="AH283" s="1881"/>
      <c r="AI283" s="1881"/>
      <c r="AJ283" s="1881"/>
      <c r="AK283" s="1881"/>
      <c r="AL283" s="1881"/>
      <c r="AM283" s="1881"/>
      <c r="AN283" s="1881"/>
      <c r="AO283" s="1881"/>
      <c r="AP283" s="1881"/>
      <c r="AQ283" s="1881"/>
      <c r="AR283" s="1881"/>
      <c r="AS283" s="1881"/>
      <c r="AT283" s="1881"/>
      <c r="AU283" s="1881"/>
      <c r="AV283" s="1881"/>
      <c r="AW283" s="1881"/>
      <c r="AX283" s="1881"/>
      <c r="AY283" s="1881"/>
      <c r="AZ283" s="1881"/>
      <c r="BA283" s="1881"/>
      <c r="BB283" s="1881"/>
      <c r="BC283" s="1881"/>
      <c r="BD283" s="1881"/>
      <c r="BE283" s="1881"/>
      <c r="BF283" s="1881"/>
      <c r="BG283" s="1881"/>
      <c r="BH283" s="1881"/>
      <c r="BI283" s="1881"/>
      <c r="BJ283" s="1881"/>
      <c r="BK283" s="1881"/>
      <c r="BL283" s="1881"/>
      <c r="BM283" s="1881"/>
      <c r="BN283" s="1881"/>
      <c r="BO283" s="1881"/>
      <c r="BP283" s="1881"/>
    </row>
    <row r="284" spans="1:68">
      <c r="A284" s="1884"/>
      <c r="B284" s="1881"/>
      <c r="C284" s="1881"/>
      <c r="D284" s="1881"/>
      <c r="E284" s="1881"/>
      <c r="F284" s="1881"/>
      <c r="G284" s="1881"/>
      <c r="H284" s="1883"/>
      <c r="I284" s="1881"/>
      <c r="J284" s="1881"/>
      <c r="K284" s="1881"/>
      <c r="L284" s="1881"/>
      <c r="M284" s="1881"/>
      <c r="N284" s="1881"/>
      <c r="O284" s="1881"/>
      <c r="P284" s="1881"/>
      <c r="Q284" s="1881"/>
      <c r="R284" s="1881"/>
      <c r="S284" s="1881"/>
      <c r="T284" s="1881"/>
      <c r="U284" s="1881"/>
      <c r="V284" s="1881"/>
      <c r="W284" s="1881"/>
      <c r="X284" s="1881"/>
      <c r="Y284" s="1881"/>
      <c r="Z284" s="1881"/>
      <c r="AA284" s="1881"/>
      <c r="AB284" s="1881"/>
      <c r="AC284" s="1881"/>
      <c r="AD284" s="1881"/>
      <c r="AE284" s="1881"/>
      <c r="AF284" s="1881"/>
      <c r="AG284" s="1881"/>
      <c r="AH284" s="1881"/>
      <c r="AI284" s="1881"/>
      <c r="AJ284" s="1881"/>
      <c r="AK284" s="1881"/>
      <c r="AL284" s="1881"/>
      <c r="AM284" s="1881"/>
      <c r="AN284" s="1881"/>
      <c r="AO284" s="1881"/>
      <c r="AP284" s="1881"/>
      <c r="AQ284" s="1881"/>
      <c r="AR284" s="1881"/>
      <c r="AS284" s="1881"/>
      <c r="AT284" s="1881"/>
      <c r="AU284" s="1881"/>
      <c r="AV284" s="1881"/>
      <c r="AW284" s="1881"/>
      <c r="AX284" s="1881"/>
      <c r="AY284" s="1881"/>
      <c r="AZ284" s="1881"/>
      <c r="BA284" s="1881"/>
      <c r="BB284" s="1881"/>
      <c r="BC284" s="1881"/>
      <c r="BD284" s="1881"/>
      <c r="BE284" s="1881"/>
      <c r="BF284" s="1881"/>
      <c r="BG284" s="1881"/>
      <c r="BH284" s="1881"/>
      <c r="BI284" s="1881"/>
      <c r="BJ284" s="1881"/>
      <c r="BK284" s="1881"/>
      <c r="BL284" s="1881"/>
      <c r="BM284" s="1881"/>
      <c r="BN284" s="1881"/>
      <c r="BO284" s="1881"/>
      <c r="BP284" s="1881"/>
    </row>
    <row r="285" spans="1:68">
      <c r="A285" s="1884"/>
      <c r="B285" s="1881"/>
      <c r="C285" s="1881"/>
      <c r="D285" s="1881"/>
      <c r="E285" s="1881"/>
      <c r="F285" s="1881"/>
      <c r="G285" s="1881"/>
      <c r="H285" s="1883"/>
      <c r="I285" s="1881"/>
      <c r="J285" s="1881"/>
      <c r="K285" s="1881"/>
      <c r="L285" s="1881"/>
      <c r="M285" s="1881"/>
      <c r="N285" s="1881"/>
      <c r="O285" s="1881"/>
      <c r="P285" s="1881"/>
      <c r="Q285" s="1881"/>
      <c r="R285" s="1881"/>
      <c r="S285" s="1881"/>
      <c r="T285" s="1881"/>
      <c r="U285" s="1881"/>
      <c r="V285" s="1881"/>
      <c r="W285" s="1881"/>
      <c r="X285" s="1881"/>
      <c r="Y285" s="1881"/>
      <c r="Z285" s="1881"/>
      <c r="AA285" s="1881"/>
      <c r="AB285" s="1881"/>
      <c r="AC285" s="1881"/>
      <c r="AD285" s="1881"/>
      <c r="AE285" s="1881"/>
      <c r="AF285" s="1881"/>
      <c r="AG285" s="1881"/>
      <c r="AH285" s="1881"/>
      <c r="AI285" s="1881"/>
      <c r="AJ285" s="1881"/>
      <c r="AK285" s="1881"/>
      <c r="AL285" s="1881"/>
      <c r="AM285" s="1881"/>
      <c r="AN285" s="1881"/>
      <c r="AO285" s="1881"/>
      <c r="AP285" s="1881"/>
      <c r="AQ285" s="1881"/>
      <c r="AR285" s="1881"/>
      <c r="AS285" s="1881"/>
      <c r="AT285" s="1881"/>
      <c r="AU285" s="1881"/>
      <c r="AV285" s="1881"/>
      <c r="AW285" s="1881"/>
      <c r="AX285" s="1881"/>
      <c r="AY285" s="1881"/>
      <c r="AZ285" s="1881"/>
      <c r="BA285" s="1881"/>
      <c r="BB285" s="1881"/>
      <c r="BC285" s="1881"/>
      <c r="BD285" s="1881"/>
      <c r="BE285" s="1881"/>
      <c r="BF285" s="1881"/>
      <c r="BG285" s="1881"/>
      <c r="BH285" s="1881"/>
      <c r="BI285" s="1881"/>
      <c r="BJ285" s="1881"/>
      <c r="BK285" s="1881"/>
      <c r="BL285" s="1881"/>
      <c r="BM285" s="1881"/>
      <c r="BN285" s="1881"/>
      <c r="BO285" s="1881"/>
      <c r="BP285" s="1881"/>
    </row>
    <row r="286" spans="1:68">
      <c r="A286" s="1884"/>
      <c r="B286" s="1881"/>
      <c r="C286" s="1881"/>
      <c r="D286" s="1881"/>
      <c r="E286" s="1881"/>
      <c r="F286" s="1881"/>
      <c r="G286" s="1881"/>
      <c r="H286" s="1883"/>
      <c r="I286" s="1881"/>
      <c r="J286" s="1881"/>
      <c r="K286" s="1881"/>
      <c r="L286" s="1881"/>
      <c r="M286" s="1881"/>
      <c r="N286" s="1881"/>
      <c r="O286" s="1881"/>
      <c r="P286" s="1881"/>
      <c r="Q286" s="1881"/>
      <c r="R286" s="1881"/>
      <c r="S286" s="1881"/>
      <c r="T286" s="1881"/>
      <c r="U286" s="1881"/>
      <c r="V286" s="1881"/>
      <c r="W286" s="1881"/>
      <c r="X286" s="1881"/>
      <c r="Y286" s="1881"/>
      <c r="Z286" s="1881"/>
      <c r="AA286" s="1881"/>
      <c r="AB286" s="1881"/>
      <c r="AC286" s="1881"/>
      <c r="AD286" s="1881"/>
      <c r="AE286" s="1881"/>
      <c r="AF286" s="1881"/>
      <c r="AG286" s="1881"/>
      <c r="AH286" s="1881"/>
      <c r="AI286" s="1881"/>
      <c r="AJ286" s="1881"/>
      <c r="AK286" s="1881"/>
      <c r="AL286" s="1881"/>
      <c r="AM286" s="1881"/>
      <c r="AN286" s="1881"/>
      <c r="AO286" s="1881"/>
      <c r="AP286" s="1881"/>
      <c r="AQ286" s="1881"/>
      <c r="AR286" s="1881"/>
      <c r="AS286" s="1881"/>
      <c r="AT286" s="1881"/>
      <c r="AU286" s="1881"/>
      <c r="AV286" s="1881"/>
      <c r="AW286" s="1881"/>
      <c r="AX286" s="1881"/>
      <c r="AY286" s="1881"/>
      <c r="AZ286" s="1881"/>
      <c r="BA286" s="1881"/>
      <c r="BB286" s="1881"/>
      <c r="BC286" s="1881"/>
      <c r="BD286" s="1881"/>
      <c r="BE286" s="1881"/>
      <c r="BF286" s="1881"/>
      <c r="BG286" s="1881"/>
      <c r="BH286" s="1881"/>
      <c r="BI286" s="1881"/>
      <c r="BJ286" s="1881"/>
      <c r="BK286" s="1881"/>
      <c r="BL286" s="1881"/>
      <c r="BM286" s="1881"/>
      <c r="BN286" s="1881"/>
      <c r="BO286" s="1881"/>
      <c r="BP286" s="1881"/>
    </row>
    <row r="287" spans="1:68">
      <c r="A287" s="1884"/>
      <c r="B287" s="1881"/>
      <c r="C287" s="1881"/>
      <c r="D287" s="1881"/>
      <c r="E287" s="1881"/>
      <c r="F287" s="1881"/>
      <c r="G287" s="1881"/>
      <c r="H287" s="1883"/>
      <c r="I287" s="1881"/>
      <c r="J287" s="1881"/>
      <c r="K287" s="1881"/>
      <c r="L287" s="1881"/>
      <c r="M287" s="1881"/>
      <c r="N287" s="1881"/>
      <c r="O287" s="1881"/>
      <c r="P287" s="1881"/>
      <c r="Q287" s="1881"/>
      <c r="R287" s="1881"/>
      <c r="S287" s="1881"/>
      <c r="T287" s="1881"/>
      <c r="U287" s="1881"/>
      <c r="V287" s="1881"/>
      <c r="W287" s="1881"/>
      <c r="X287" s="1881"/>
      <c r="Y287" s="1881"/>
      <c r="Z287" s="1881"/>
      <c r="AA287" s="1881"/>
      <c r="AB287" s="1881"/>
      <c r="AC287" s="1881"/>
      <c r="AD287" s="1881"/>
      <c r="AE287" s="1881"/>
      <c r="AF287" s="1881"/>
      <c r="AG287" s="1881"/>
      <c r="AH287" s="1881"/>
      <c r="AI287" s="1881"/>
      <c r="AJ287" s="1881"/>
      <c r="AK287" s="1881"/>
      <c r="AL287" s="1881"/>
      <c r="AM287" s="1881"/>
      <c r="AN287" s="1881"/>
      <c r="AO287" s="1881"/>
      <c r="AP287" s="1881"/>
      <c r="AQ287" s="1881"/>
      <c r="AR287" s="1881"/>
      <c r="AS287" s="1881"/>
      <c r="AT287" s="1881"/>
      <c r="AU287" s="1881"/>
      <c r="AV287" s="1881"/>
      <c r="AW287" s="1881"/>
      <c r="AX287" s="1881"/>
      <c r="AY287" s="1881"/>
      <c r="AZ287" s="1881"/>
      <c r="BA287" s="1881"/>
      <c r="BB287" s="1881"/>
      <c r="BC287" s="1881"/>
      <c r="BD287" s="1881"/>
      <c r="BE287" s="1881"/>
      <c r="BF287" s="1881"/>
      <c r="BG287" s="1881"/>
      <c r="BH287" s="1881"/>
      <c r="BI287" s="1881"/>
      <c r="BJ287" s="1881"/>
      <c r="BK287" s="1881"/>
      <c r="BL287" s="1881"/>
      <c r="BM287" s="1881"/>
      <c r="BN287" s="1881"/>
      <c r="BO287" s="1881"/>
      <c r="BP287" s="1881"/>
    </row>
    <row r="288" spans="1:68">
      <c r="A288" s="1884"/>
      <c r="B288" s="1881"/>
      <c r="C288" s="1881"/>
      <c r="D288" s="1881"/>
      <c r="E288" s="1881"/>
      <c r="F288" s="1881"/>
      <c r="G288" s="1881"/>
      <c r="H288" s="1883"/>
      <c r="I288" s="1881"/>
      <c r="J288" s="1881"/>
      <c r="K288" s="1881"/>
      <c r="L288" s="1881"/>
      <c r="M288" s="1881"/>
      <c r="N288" s="1881"/>
      <c r="O288" s="1881"/>
      <c r="P288" s="1881"/>
      <c r="Q288" s="1881"/>
      <c r="R288" s="1881"/>
      <c r="S288" s="1881"/>
      <c r="T288" s="1881"/>
      <c r="U288" s="1881"/>
      <c r="V288" s="1881"/>
      <c r="W288" s="1881"/>
      <c r="X288" s="1881"/>
      <c r="Y288" s="1881"/>
      <c r="Z288" s="1881"/>
      <c r="AA288" s="1881"/>
      <c r="AB288" s="1881"/>
      <c r="AC288" s="1881"/>
      <c r="AD288" s="1881"/>
      <c r="AE288" s="1881"/>
      <c r="AF288" s="1881"/>
      <c r="AG288" s="1881"/>
      <c r="AH288" s="1881"/>
      <c r="AI288" s="1881"/>
      <c r="AJ288" s="1881"/>
      <c r="AK288" s="1881"/>
      <c r="AL288" s="1881"/>
      <c r="AM288" s="1881"/>
      <c r="AN288" s="1881"/>
      <c r="AO288" s="1881"/>
      <c r="AP288" s="1881"/>
      <c r="AQ288" s="1881"/>
      <c r="AR288" s="1881"/>
      <c r="AS288" s="1881"/>
      <c r="AT288" s="1881"/>
      <c r="AU288" s="1881"/>
      <c r="AV288" s="1881"/>
      <c r="AW288" s="1881"/>
      <c r="AX288" s="1881"/>
      <c r="AY288" s="1881"/>
      <c r="AZ288" s="1881"/>
      <c r="BA288" s="1881"/>
      <c r="BB288" s="1881"/>
      <c r="BC288" s="1881"/>
      <c r="BD288" s="1881"/>
      <c r="BE288" s="1881"/>
      <c r="BF288" s="1881"/>
      <c r="BG288" s="1881"/>
      <c r="BH288" s="1881"/>
      <c r="BI288" s="1881"/>
      <c r="BJ288" s="1881"/>
      <c r="BK288" s="1881"/>
      <c r="BL288" s="1881"/>
      <c r="BM288" s="1881"/>
      <c r="BN288" s="1881"/>
      <c r="BO288" s="1881"/>
      <c r="BP288" s="1881"/>
    </row>
    <row r="289" spans="1:68">
      <c r="A289" s="1884"/>
      <c r="B289" s="1881"/>
      <c r="C289" s="1881"/>
      <c r="D289" s="1881"/>
      <c r="E289" s="1881"/>
      <c r="F289" s="1881"/>
      <c r="G289" s="1881"/>
      <c r="H289" s="1883"/>
      <c r="I289" s="1881"/>
      <c r="J289" s="1881"/>
      <c r="K289" s="1881"/>
      <c r="L289" s="1881"/>
      <c r="M289" s="1881"/>
      <c r="N289" s="1881"/>
      <c r="O289" s="1881"/>
      <c r="P289" s="1881"/>
      <c r="Q289" s="1881"/>
      <c r="R289" s="1881"/>
      <c r="S289" s="1881"/>
      <c r="T289" s="1881"/>
      <c r="U289" s="1881"/>
      <c r="V289" s="1881"/>
      <c r="W289" s="1881"/>
      <c r="X289" s="1881"/>
      <c r="Y289" s="1881"/>
      <c r="Z289" s="1881"/>
      <c r="AA289" s="1881"/>
      <c r="AB289" s="1881"/>
      <c r="AC289" s="1881"/>
      <c r="AD289" s="1881"/>
      <c r="AE289" s="1881"/>
      <c r="AF289" s="1881"/>
      <c r="AG289" s="1881"/>
      <c r="AH289" s="1881"/>
      <c r="AI289" s="1881"/>
      <c r="AJ289" s="1881"/>
      <c r="AK289" s="1881"/>
      <c r="AL289" s="1881"/>
      <c r="AM289" s="1881"/>
      <c r="AN289" s="1881"/>
      <c r="AO289" s="1881"/>
      <c r="AP289" s="1881"/>
      <c r="AQ289" s="1881"/>
      <c r="AR289" s="1881"/>
      <c r="AS289" s="1881"/>
      <c r="AT289" s="1881"/>
      <c r="AU289" s="1881"/>
      <c r="AV289" s="1881"/>
      <c r="AW289" s="1881"/>
      <c r="AX289" s="1881"/>
      <c r="AY289" s="1881"/>
      <c r="AZ289" s="1881"/>
      <c r="BA289" s="1881"/>
      <c r="BB289" s="1881"/>
      <c r="BC289" s="1881"/>
      <c r="BD289" s="1881"/>
      <c r="BE289" s="1881"/>
      <c r="BF289" s="1881"/>
      <c r="BG289" s="1881"/>
      <c r="BH289" s="1881"/>
      <c r="BI289" s="1881"/>
      <c r="BJ289" s="1881"/>
      <c r="BK289" s="1881"/>
      <c r="BL289" s="1881"/>
      <c r="BM289" s="1881"/>
      <c r="BN289" s="1881"/>
      <c r="BO289" s="1881"/>
      <c r="BP289" s="1881"/>
    </row>
    <row r="290" spans="1:68">
      <c r="A290" s="1884"/>
      <c r="B290" s="1881"/>
      <c r="C290" s="1881"/>
      <c r="D290" s="1881"/>
      <c r="E290" s="1881"/>
      <c r="F290" s="1881"/>
      <c r="G290" s="1881"/>
      <c r="H290" s="1883"/>
      <c r="I290" s="1881"/>
      <c r="J290" s="1881"/>
      <c r="K290" s="1881"/>
      <c r="L290" s="1881"/>
      <c r="M290" s="1881"/>
      <c r="N290" s="1881"/>
      <c r="O290" s="1881"/>
      <c r="P290" s="1881"/>
      <c r="Q290" s="1881"/>
      <c r="R290" s="1881"/>
      <c r="S290" s="1881"/>
      <c r="T290" s="1881"/>
      <c r="U290" s="1881"/>
      <c r="V290" s="1881"/>
      <c r="W290" s="1881"/>
      <c r="X290" s="1881"/>
      <c r="Y290" s="1881"/>
      <c r="Z290" s="1881"/>
      <c r="AA290" s="1881"/>
      <c r="AB290" s="1881"/>
      <c r="AC290" s="1881"/>
      <c r="AD290" s="1881"/>
      <c r="AE290" s="1881"/>
      <c r="AF290" s="1881"/>
      <c r="AG290" s="1881"/>
      <c r="AH290" s="1881"/>
      <c r="AI290" s="1881"/>
      <c r="AJ290" s="1881"/>
      <c r="AK290" s="1881"/>
      <c r="AL290" s="1881"/>
      <c r="AM290" s="1881"/>
      <c r="AN290" s="1881"/>
      <c r="AO290" s="1881"/>
      <c r="AP290" s="1881"/>
      <c r="AQ290" s="1881"/>
      <c r="AR290" s="1881"/>
      <c r="AS290" s="1881"/>
      <c r="AT290" s="1881"/>
      <c r="AU290" s="1881"/>
      <c r="AV290" s="1881"/>
      <c r="AW290" s="1881"/>
      <c r="AX290" s="1881"/>
      <c r="AY290" s="1881"/>
      <c r="AZ290" s="1881"/>
      <c r="BA290" s="1881"/>
      <c r="BB290" s="1881"/>
      <c r="BC290" s="1881"/>
      <c r="BD290" s="1881"/>
      <c r="BE290" s="1881"/>
      <c r="BF290" s="1881"/>
      <c r="BG290" s="1881"/>
      <c r="BH290" s="1881"/>
      <c r="BI290" s="1881"/>
      <c r="BJ290" s="1881"/>
      <c r="BK290" s="1881"/>
      <c r="BL290" s="1881"/>
      <c r="BM290" s="1881"/>
      <c r="BN290" s="1881"/>
      <c r="BO290" s="1881"/>
      <c r="BP290" s="1881"/>
    </row>
    <row r="291" spans="1:68">
      <c r="A291" s="1884"/>
      <c r="B291" s="1881"/>
      <c r="C291" s="1881"/>
      <c r="D291" s="1881"/>
      <c r="E291" s="1881"/>
      <c r="F291" s="1881"/>
      <c r="G291" s="1881"/>
      <c r="H291" s="1883"/>
      <c r="I291" s="1881"/>
      <c r="J291" s="1881"/>
      <c r="K291" s="1881"/>
      <c r="L291" s="1881"/>
      <c r="M291" s="1881"/>
      <c r="N291" s="1881"/>
      <c r="O291" s="1881"/>
      <c r="P291" s="1881"/>
      <c r="Q291" s="1881"/>
      <c r="R291" s="1881"/>
      <c r="S291" s="1881"/>
      <c r="T291" s="1881"/>
      <c r="U291" s="1881"/>
      <c r="V291" s="1881"/>
      <c r="W291" s="1881"/>
      <c r="X291" s="1881"/>
      <c r="Y291" s="1881"/>
      <c r="Z291" s="1881"/>
      <c r="AA291" s="1881"/>
      <c r="AB291" s="1881"/>
      <c r="AC291" s="1881"/>
      <c r="AD291" s="1881"/>
      <c r="AE291" s="1881"/>
      <c r="AF291" s="1881"/>
      <c r="AG291" s="1881"/>
      <c r="AH291" s="1881"/>
      <c r="AI291" s="1881"/>
      <c r="AJ291" s="1881"/>
      <c r="AK291" s="1881"/>
      <c r="AL291" s="1881"/>
      <c r="AM291" s="1881"/>
      <c r="AN291" s="1881"/>
      <c r="AO291" s="1881"/>
      <c r="AP291" s="1881"/>
      <c r="AQ291" s="1881"/>
      <c r="AR291" s="1881"/>
      <c r="AS291" s="1881"/>
      <c r="AT291" s="1881"/>
      <c r="AU291" s="1881"/>
      <c r="AV291" s="1881"/>
      <c r="AW291" s="1881"/>
      <c r="AX291" s="1881"/>
      <c r="AY291" s="1881"/>
      <c r="AZ291" s="1881"/>
      <c r="BA291" s="1881"/>
      <c r="BB291" s="1881"/>
      <c r="BC291" s="1881"/>
      <c r="BD291" s="1881"/>
      <c r="BE291" s="1881"/>
      <c r="BF291" s="1881"/>
      <c r="BG291" s="1881"/>
      <c r="BH291" s="1881"/>
      <c r="BI291" s="1881"/>
      <c r="BJ291" s="1881"/>
      <c r="BK291" s="1881"/>
      <c r="BL291" s="1881"/>
      <c r="BM291" s="1881"/>
      <c r="BN291" s="1881"/>
      <c r="BO291" s="1881"/>
      <c r="BP291" s="1881"/>
    </row>
    <row r="292" spans="1:68">
      <c r="A292" s="1884"/>
      <c r="B292" s="1881"/>
      <c r="C292" s="1881"/>
      <c r="D292" s="1881"/>
      <c r="E292" s="1881"/>
      <c r="F292" s="1881"/>
      <c r="G292" s="1881"/>
      <c r="H292" s="1883"/>
      <c r="I292" s="1881"/>
      <c r="J292" s="1881"/>
      <c r="K292" s="1881"/>
      <c r="L292" s="1881"/>
      <c r="M292" s="1881"/>
      <c r="N292" s="1881"/>
      <c r="O292" s="1881"/>
      <c r="P292" s="1881"/>
      <c r="Q292" s="1881"/>
      <c r="R292" s="1881"/>
      <c r="S292" s="1881"/>
      <c r="T292" s="1881"/>
      <c r="U292" s="1881"/>
      <c r="V292" s="1881"/>
      <c r="W292" s="1881"/>
      <c r="X292" s="1881"/>
      <c r="Y292" s="1881"/>
      <c r="Z292" s="1881"/>
      <c r="AA292" s="1881"/>
      <c r="AB292" s="1881"/>
      <c r="AC292" s="1881"/>
      <c r="AD292" s="1881"/>
      <c r="AE292" s="1881"/>
      <c r="AF292" s="1881"/>
      <c r="AG292" s="1881"/>
      <c r="AH292" s="1881"/>
      <c r="AI292" s="1881"/>
      <c r="AJ292" s="1881"/>
      <c r="AK292" s="1881"/>
      <c r="AL292" s="1881"/>
      <c r="AM292" s="1881"/>
      <c r="AN292" s="1881"/>
      <c r="AO292" s="1881"/>
      <c r="AP292" s="1881"/>
      <c r="AQ292" s="1881"/>
      <c r="AR292" s="1881"/>
      <c r="AS292" s="1881"/>
      <c r="AT292" s="1881"/>
      <c r="AU292" s="1881"/>
      <c r="AV292" s="1881"/>
      <c r="AW292" s="1881"/>
      <c r="AX292" s="1881"/>
      <c r="AY292" s="1881"/>
      <c r="AZ292" s="1881"/>
      <c r="BA292" s="1881"/>
      <c r="BB292" s="1881"/>
      <c r="BC292" s="1881"/>
      <c r="BD292" s="1881"/>
      <c r="BE292" s="1881"/>
      <c r="BF292" s="1881"/>
      <c r="BG292" s="1881"/>
      <c r="BH292" s="1881"/>
      <c r="BI292" s="1881"/>
      <c r="BJ292" s="1881"/>
      <c r="BK292" s="1881"/>
      <c r="BL292" s="1881"/>
      <c r="BM292" s="1881"/>
      <c r="BN292" s="1881"/>
      <c r="BO292" s="1881"/>
      <c r="BP292" s="1881"/>
    </row>
    <row r="293" spans="1:68">
      <c r="A293" s="1884"/>
      <c r="B293" s="1881"/>
      <c r="C293" s="1881"/>
      <c r="D293" s="1881"/>
      <c r="E293" s="1881"/>
      <c r="F293" s="1881"/>
      <c r="G293" s="1881"/>
      <c r="H293" s="1883"/>
      <c r="I293" s="1881"/>
      <c r="J293" s="1881"/>
      <c r="K293" s="1881"/>
      <c r="L293" s="1881"/>
      <c r="M293" s="1881"/>
      <c r="N293" s="1881"/>
      <c r="O293" s="1881"/>
      <c r="P293" s="1881"/>
      <c r="Q293" s="1881"/>
      <c r="R293" s="1881"/>
      <c r="S293" s="1881"/>
      <c r="T293" s="1881"/>
      <c r="U293" s="1881"/>
      <c r="V293" s="1881"/>
      <c r="W293" s="1881"/>
      <c r="X293" s="1881"/>
      <c r="Y293" s="1881"/>
      <c r="Z293" s="1881"/>
      <c r="AA293" s="1881"/>
      <c r="AB293" s="1881"/>
      <c r="AC293" s="1881"/>
      <c r="AD293" s="1881"/>
      <c r="AE293" s="1881"/>
      <c r="AF293" s="1881"/>
      <c r="AG293" s="1881"/>
      <c r="AH293" s="1881"/>
      <c r="AI293" s="1881"/>
      <c r="AJ293" s="1881"/>
      <c r="AK293" s="1881"/>
      <c r="AL293" s="1881"/>
      <c r="AM293" s="1881"/>
      <c r="AN293" s="1881"/>
      <c r="AO293" s="1881"/>
      <c r="AP293" s="1881"/>
      <c r="AQ293" s="1881"/>
      <c r="AR293" s="1881"/>
      <c r="AS293" s="1881"/>
      <c r="AT293" s="1881"/>
      <c r="AU293" s="1881"/>
      <c r="AV293" s="1881"/>
      <c r="AW293" s="1881"/>
      <c r="AX293" s="1881"/>
      <c r="AY293" s="1881"/>
      <c r="AZ293" s="1881"/>
      <c r="BA293" s="1881"/>
      <c r="BB293" s="1881"/>
      <c r="BC293" s="1881"/>
      <c r="BD293" s="1881"/>
      <c r="BE293" s="1881"/>
      <c r="BF293" s="1881"/>
      <c r="BG293" s="1881"/>
      <c r="BH293" s="1881"/>
      <c r="BI293" s="1881"/>
      <c r="BJ293" s="1881"/>
      <c r="BK293" s="1881"/>
      <c r="BL293" s="1881"/>
      <c r="BM293" s="1881"/>
      <c r="BN293" s="1881"/>
      <c r="BO293" s="1881"/>
      <c r="BP293" s="1881"/>
    </row>
    <row r="294" spans="1:68">
      <c r="A294" s="1884"/>
      <c r="B294" s="1881"/>
      <c r="C294" s="1881"/>
      <c r="D294" s="1881"/>
      <c r="E294" s="1881"/>
      <c r="F294" s="1881"/>
      <c r="G294" s="1881"/>
      <c r="H294" s="1883"/>
      <c r="I294" s="1881"/>
      <c r="J294" s="1881"/>
      <c r="K294" s="1881"/>
      <c r="L294" s="1881"/>
      <c r="M294" s="1881"/>
      <c r="N294" s="1881"/>
      <c r="O294" s="1881"/>
      <c r="P294" s="1881"/>
      <c r="Q294" s="1881"/>
      <c r="R294" s="1881"/>
      <c r="S294" s="1881"/>
      <c r="T294" s="1881"/>
      <c r="U294" s="1881"/>
      <c r="V294" s="1881"/>
      <c r="W294" s="1881"/>
      <c r="X294" s="1881"/>
      <c r="Y294" s="1881"/>
      <c r="Z294" s="1881"/>
      <c r="AA294" s="1881"/>
      <c r="AB294" s="1881"/>
      <c r="AC294" s="1881"/>
      <c r="AD294" s="1881"/>
      <c r="AE294" s="1881"/>
      <c r="AF294" s="1881"/>
      <c r="AG294" s="1881"/>
      <c r="AH294" s="1881"/>
      <c r="AI294" s="1881"/>
      <c r="AJ294" s="1881"/>
      <c r="AK294" s="1881"/>
      <c r="AL294" s="1881"/>
      <c r="AM294" s="1881"/>
      <c r="AN294" s="1881"/>
      <c r="AO294" s="1881"/>
      <c r="AP294" s="1881"/>
      <c r="AQ294" s="1881"/>
      <c r="AR294" s="1881"/>
      <c r="AS294" s="1881"/>
      <c r="AT294" s="1881"/>
      <c r="AU294" s="1881"/>
      <c r="AV294" s="1881"/>
      <c r="AW294" s="1881"/>
      <c r="AX294" s="1881"/>
      <c r="AY294" s="1881"/>
      <c r="AZ294" s="1881"/>
      <c r="BA294" s="1881"/>
      <c r="BB294" s="1881"/>
      <c r="BC294" s="1881"/>
      <c r="BD294" s="1881"/>
      <c r="BE294" s="1881"/>
      <c r="BF294" s="1881"/>
      <c r="BG294" s="1881"/>
      <c r="BH294" s="1881"/>
      <c r="BI294" s="1881"/>
      <c r="BJ294" s="1881"/>
      <c r="BK294" s="1881"/>
      <c r="BL294" s="1881"/>
      <c r="BM294" s="1881"/>
      <c r="BN294" s="1881"/>
      <c r="BO294" s="1881"/>
      <c r="BP294" s="1881"/>
    </row>
    <row r="295" spans="1:68">
      <c r="A295" s="1884"/>
      <c r="B295" s="1881"/>
      <c r="C295" s="1881"/>
      <c r="D295" s="1881"/>
      <c r="E295" s="1881"/>
      <c r="F295" s="1881"/>
      <c r="G295" s="1881"/>
      <c r="H295" s="1883"/>
      <c r="I295" s="1881"/>
      <c r="J295" s="1881"/>
      <c r="K295" s="1881"/>
      <c r="L295" s="1881"/>
      <c r="M295" s="1881"/>
      <c r="N295" s="1881"/>
      <c r="O295" s="1881"/>
      <c r="P295" s="1881"/>
      <c r="Q295" s="1881"/>
      <c r="R295" s="1881"/>
      <c r="S295" s="1881"/>
      <c r="T295" s="1881"/>
      <c r="U295" s="1881"/>
      <c r="V295" s="1881"/>
      <c r="W295" s="1881"/>
      <c r="X295" s="1881"/>
      <c r="Y295" s="1881"/>
      <c r="Z295" s="1881"/>
      <c r="AA295" s="1881"/>
      <c r="AB295" s="1881"/>
      <c r="AC295" s="1881"/>
      <c r="AD295" s="1881"/>
      <c r="AE295" s="1881"/>
      <c r="AF295" s="1881"/>
      <c r="AG295" s="1881"/>
      <c r="AH295" s="1881"/>
      <c r="AI295" s="1881"/>
      <c r="AJ295" s="1881"/>
      <c r="AK295" s="1881"/>
      <c r="AL295" s="1881"/>
      <c r="AM295" s="1881"/>
      <c r="AN295" s="1881"/>
      <c r="AO295" s="1881"/>
      <c r="AP295" s="1881"/>
      <c r="AQ295" s="1881"/>
      <c r="AR295" s="1881"/>
      <c r="AS295" s="1881"/>
      <c r="AT295" s="1881"/>
      <c r="AU295" s="1881"/>
      <c r="AV295" s="1881"/>
      <c r="AW295" s="1881"/>
      <c r="AX295" s="1881"/>
      <c r="AY295" s="1881"/>
      <c r="AZ295" s="1881"/>
      <c r="BA295" s="1881"/>
      <c r="BB295" s="1881"/>
      <c r="BC295" s="1881"/>
      <c r="BD295" s="1881"/>
      <c r="BE295" s="1881"/>
      <c r="BF295" s="1881"/>
      <c r="BG295" s="1881"/>
      <c r="BH295" s="1881"/>
      <c r="BI295" s="1881"/>
      <c r="BJ295" s="1881"/>
      <c r="BK295" s="1881"/>
      <c r="BL295" s="1881"/>
      <c r="BM295" s="1881"/>
      <c r="BN295" s="1881"/>
      <c r="BO295" s="1881"/>
      <c r="BP295" s="1881"/>
    </row>
    <row r="296" spans="1:68">
      <c r="A296" s="1884"/>
      <c r="B296" s="1881"/>
      <c r="C296" s="1881"/>
      <c r="D296" s="1881"/>
      <c r="E296" s="1881"/>
      <c r="F296" s="1881"/>
      <c r="G296" s="1881"/>
      <c r="H296" s="1883"/>
      <c r="I296" s="1881"/>
      <c r="J296" s="1881"/>
      <c r="K296" s="1881"/>
      <c r="L296" s="1881"/>
      <c r="M296" s="1881"/>
      <c r="N296" s="1881"/>
      <c r="O296" s="1881"/>
      <c r="P296" s="1881"/>
      <c r="Q296" s="1881"/>
      <c r="R296" s="1881"/>
      <c r="S296" s="1881"/>
      <c r="T296" s="1881"/>
      <c r="U296" s="1881"/>
      <c r="V296" s="1881"/>
      <c r="W296" s="1881"/>
      <c r="X296" s="1881"/>
      <c r="Y296" s="1881"/>
      <c r="Z296" s="1881"/>
      <c r="AA296" s="1881"/>
      <c r="AB296" s="1881"/>
      <c r="AC296" s="1881"/>
      <c r="AD296" s="1881"/>
      <c r="AE296" s="1881"/>
      <c r="AF296" s="1881"/>
      <c r="AG296" s="1881"/>
      <c r="AH296" s="1881"/>
      <c r="AI296" s="1881"/>
      <c r="AJ296" s="1881"/>
      <c r="AK296" s="1881"/>
      <c r="AL296" s="1881"/>
      <c r="AM296" s="1881"/>
      <c r="AN296" s="1881"/>
      <c r="AO296" s="1881"/>
      <c r="AP296" s="1881"/>
      <c r="AQ296" s="1881"/>
      <c r="AR296" s="1881"/>
      <c r="AS296" s="1881"/>
      <c r="AT296" s="1881"/>
      <c r="AU296" s="1881"/>
      <c r="AV296" s="1881"/>
      <c r="AW296" s="1881"/>
      <c r="AX296" s="1881"/>
      <c r="AY296" s="1881"/>
      <c r="AZ296" s="1881"/>
      <c r="BA296" s="1881"/>
      <c r="BB296" s="1881"/>
      <c r="BC296" s="1881"/>
      <c r="BD296" s="1881"/>
      <c r="BE296" s="1881"/>
      <c r="BF296" s="1881"/>
      <c r="BG296" s="1881"/>
      <c r="BH296" s="1881"/>
      <c r="BI296" s="1881"/>
      <c r="BJ296" s="1881"/>
      <c r="BK296" s="1881"/>
      <c r="BL296" s="1881"/>
      <c r="BM296" s="1881"/>
      <c r="BN296" s="1881"/>
      <c r="BO296" s="1881"/>
      <c r="BP296" s="1881"/>
    </row>
    <row r="297" spans="1:68">
      <c r="A297" s="1884"/>
      <c r="B297" s="1881"/>
      <c r="C297" s="1881"/>
      <c r="D297" s="1881"/>
      <c r="E297" s="1881"/>
      <c r="F297" s="1881"/>
      <c r="G297" s="1881"/>
      <c r="H297" s="1883"/>
      <c r="I297" s="1881"/>
      <c r="J297" s="1881"/>
      <c r="K297" s="1881"/>
      <c r="L297" s="1881"/>
      <c r="M297" s="1881"/>
      <c r="N297" s="1881"/>
      <c r="O297" s="1881"/>
      <c r="P297" s="1881"/>
      <c r="Q297" s="1881"/>
      <c r="R297" s="1881"/>
      <c r="S297" s="1881"/>
      <c r="T297" s="1881"/>
      <c r="U297" s="1881"/>
      <c r="V297" s="1881"/>
      <c r="W297" s="1881"/>
      <c r="X297" s="1881"/>
      <c r="Y297" s="1881"/>
      <c r="Z297" s="1881"/>
      <c r="AA297" s="1881"/>
      <c r="AB297" s="1881"/>
      <c r="AC297" s="1881"/>
      <c r="AD297" s="1881"/>
      <c r="AE297" s="1881"/>
      <c r="AF297" s="1881"/>
      <c r="AG297" s="1881"/>
      <c r="AH297" s="1881"/>
      <c r="AI297" s="1881"/>
      <c r="AJ297" s="1881"/>
      <c r="AK297" s="1881"/>
      <c r="AL297" s="1881"/>
      <c r="AM297" s="1881"/>
      <c r="AN297" s="1881"/>
      <c r="AO297" s="1881"/>
      <c r="AP297" s="1881"/>
      <c r="AQ297" s="1881"/>
      <c r="AR297" s="1881"/>
      <c r="AS297" s="1881"/>
      <c r="AT297" s="1881"/>
      <c r="AU297" s="1881"/>
      <c r="AV297" s="1881"/>
      <c r="AW297" s="1881"/>
      <c r="AX297" s="1881"/>
      <c r="AY297" s="1881"/>
      <c r="AZ297" s="1881"/>
      <c r="BA297" s="1881"/>
      <c r="BB297" s="1881"/>
      <c r="BC297" s="1881"/>
      <c r="BD297" s="1881"/>
      <c r="BE297" s="1881"/>
      <c r="BF297" s="1881"/>
      <c r="BG297" s="1881"/>
      <c r="BH297" s="1881"/>
      <c r="BI297" s="1881"/>
      <c r="BJ297" s="1881"/>
      <c r="BK297" s="1881"/>
      <c r="BL297" s="1881"/>
      <c r="BM297" s="1881"/>
      <c r="BN297" s="1881"/>
      <c r="BO297" s="1881"/>
      <c r="BP297" s="1881"/>
    </row>
    <row r="298" spans="1:68">
      <c r="A298" s="1884"/>
      <c r="B298" s="1881"/>
      <c r="C298" s="1881"/>
      <c r="D298" s="1881"/>
      <c r="E298" s="1881"/>
      <c r="F298" s="1881"/>
      <c r="G298" s="1881"/>
      <c r="H298" s="1883"/>
      <c r="I298" s="1881"/>
      <c r="J298" s="1881"/>
      <c r="K298" s="1881"/>
      <c r="L298" s="1881"/>
      <c r="M298" s="1881"/>
      <c r="N298" s="1881"/>
      <c r="O298" s="1881"/>
      <c r="P298" s="1881"/>
      <c r="Q298" s="1881"/>
      <c r="R298" s="1881"/>
      <c r="S298" s="1881"/>
      <c r="T298" s="1881"/>
      <c r="U298" s="1881"/>
      <c r="V298" s="1881"/>
      <c r="W298" s="1881"/>
      <c r="X298" s="1881"/>
      <c r="Y298" s="1881"/>
      <c r="Z298" s="1881"/>
      <c r="AA298" s="1881"/>
      <c r="AB298" s="1881"/>
      <c r="AC298" s="1881"/>
      <c r="AD298" s="1881"/>
      <c r="AE298" s="1881"/>
      <c r="AF298" s="1881"/>
      <c r="AG298" s="1881"/>
      <c r="AH298" s="1881"/>
      <c r="AI298" s="1881"/>
      <c r="AJ298" s="1881"/>
      <c r="AK298" s="1881"/>
      <c r="AL298" s="1881"/>
      <c r="AM298" s="1881"/>
      <c r="AN298" s="1881"/>
      <c r="AO298" s="1881"/>
      <c r="AP298" s="1881"/>
      <c r="AQ298" s="1881"/>
      <c r="AR298" s="1881"/>
      <c r="AS298" s="1881"/>
      <c r="AT298" s="1881"/>
      <c r="AU298" s="1881"/>
      <c r="AV298" s="1881"/>
      <c r="AW298" s="1881"/>
      <c r="AX298" s="1881"/>
      <c r="AY298" s="1881"/>
      <c r="AZ298" s="1881"/>
      <c r="BA298" s="1881"/>
      <c r="BB298" s="1881"/>
      <c r="BC298" s="1881"/>
      <c r="BD298" s="1881"/>
      <c r="BE298" s="1881"/>
      <c r="BF298" s="1881"/>
      <c r="BG298" s="1881"/>
      <c r="BH298" s="1881"/>
      <c r="BI298" s="1881"/>
      <c r="BJ298" s="1881"/>
      <c r="BK298" s="1881"/>
      <c r="BL298" s="1881"/>
      <c r="BM298" s="1881"/>
      <c r="BN298" s="1881"/>
      <c r="BO298" s="1881"/>
      <c r="BP298" s="1881"/>
    </row>
    <row r="299" spans="1:68">
      <c r="A299" s="1884"/>
      <c r="B299" s="1881"/>
      <c r="C299" s="1881"/>
      <c r="D299" s="1881"/>
      <c r="E299" s="1881"/>
      <c r="F299" s="1881"/>
      <c r="G299" s="1881"/>
      <c r="H299" s="1883"/>
      <c r="I299" s="1881"/>
      <c r="J299" s="1881"/>
      <c r="K299" s="1881"/>
      <c r="L299" s="1881"/>
      <c r="M299" s="1881"/>
      <c r="N299" s="1881"/>
      <c r="O299" s="1881"/>
      <c r="P299" s="1881"/>
      <c r="Q299" s="1881"/>
      <c r="R299" s="1881"/>
      <c r="S299" s="1881"/>
      <c r="T299" s="1881"/>
      <c r="U299" s="1881"/>
      <c r="V299" s="1881"/>
      <c r="W299" s="1881"/>
      <c r="X299" s="1881"/>
      <c r="Y299" s="1881"/>
      <c r="Z299" s="1881"/>
      <c r="AA299" s="1881"/>
      <c r="AB299" s="1881"/>
      <c r="AC299" s="1881"/>
      <c r="AD299" s="1881"/>
      <c r="AE299" s="1881"/>
      <c r="AF299" s="1881"/>
      <c r="AG299" s="1881"/>
      <c r="AH299" s="1881"/>
      <c r="AI299" s="1881"/>
      <c r="AJ299" s="1881"/>
      <c r="AK299" s="1881"/>
      <c r="AL299" s="1881"/>
      <c r="AM299" s="1881"/>
      <c r="AN299" s="1881"/>
      <c r="AO299" s="1881"/>
      <c r="AP299" s="1881"/>
      <c r="AQ299" s="1881"/>
      <c r="AR299" s="1881"/>
      <c r="AS299" s="1881"/>
      <c r="AT299" s="1881"/>
      <c r="AU299" s="1881"/>
      <c r="AV299" s="1881"/>
      <c r="AW299" s="1881"/>
      <c r="AX299" s="1881"/>
      <c r="AY299" s="1881"/>
      <c r="AZ299" s="1881"/>
      <c r="BA299" s="1881"/>
      <c r="BB299" s="1881"/>
      <c r="BC299" s="1881"/>
      <c r="BD299" s="1881"/>
      <c r="BE299" s="1881"/>
      <c r="BF299" s="1881"/>
      <c r="BG299" s="1881"/>
      <c r="BH299" s="1881"/>
      <c r="BI299" s="1881"/>
      <c r="BJ299" s="1881"/>
      <c r="BK299" s="1881"/>
      <c r="BL299" s="1881"/>
      <c r="BM299" s="1881"/>
      <c r="BN299" s="1881"/>
      <c r="BO299" s="1881"/>
      <c r="BP299" s="1881"/>
    </row>
    <row r="300" spans="1:68">
      <c r="A300" s="1884"/>
      <c r="B300" s="1881"/>
      <c r="C300" s="1881"/>
      <c r="D300" s="1881"/>
      <c r="E300" s="1881"/>
      <c r="F300" s="1881"/>
      <c r="G300" s="1881"/>
      <c r="H300" s="1883"/>
      <c r="I300" s="1881"/>
      <c r="J300" s="1881"/>
      <c r="K300" s="1881"/>
      <c r="L300" s="1881"/>
      <c r="M300" s="1881"/>
      <c r="N300" s="1881"/>
      <c r="O300" s="1881"/>
      <c r="P300" s="1881"/>
      <c r="Q300" s="1881"/>
      <c r="R300" s="1881"/>
      <c r="S300" s="1881"/>
      <c r="T300" s="1881"/>
      <c r="U300" s="1881"/>
      <c r="V300" s="1881"/>
      <c r="W300" s="1881"/>
      <c r="X300" s="1881"/>
      <c r="Y300" s="1881"/>
      <c r="Z300" s="1881"/>
      <c r="AA300" s="1881"/>
      <c r="AB300" s="1881"/>
      <c r="AC300" s="1881"/>
      <c r="AD300" s="1881"/>
      <c r="AE300" s="1881"/>
      <c r="AF300" s="1881"/>
      <c r="AG300" s="1881"/>
      <c r="AH300" s="1881"/>
      <c r="AI300" s="1881"/>
      <c r="AJ300" s="1881"/>
      <c r="AK300" s="1881"/>
      <c r="AL300" s="1881"/>
      <c r="AM300" s="1881"/>
      <c r="AN300" s="1881"/>
      <c r="AO300" s="1881"/>
      <c r="AP300" s="1881"/>
      <c r="AQ300" s="1881"/>
      <c r="AR300" s="1881"/>
      <c r="AS300" s="1881"/>
      <c r="AT300" s="1881"/>
      <c r="AU300" s="1881"/>
      <c r="AV300" s="1881"/>
      <c r="AW300" s="1881"/>
      <c r="AX300" s="1881"/>
      <c r="AY300" s="1881"/>
      <c r="AZ300" s="1881"/>
      <c r="BA300" s="1881"/>
      <c r="BB300" s="1881"/>
      <c r="BC300" s="1881"/>
      <c r="BD300" s="1881"/>
      <c r="BE300" s="1881"/>
      <c r="BF300" s="1881"/>
      <c r="BG300" s="1881"/>
      <c r="BH300" s="1881"/>
      <c r="BI300" s="1881"/>
      <c r="BJ300" s="1881"/>
      <c r="BK300" s="1881"/>
      <c r="BL300" s="1881"/>
      <c r="BM300" s="1881"/>
      <c r="BN300" s="1881"/>
      <c r="BO300" s="1881"/>
      <c r="BP300" s="1881"/>
    </row>
    <row r="301" spans="1:68">
      <c r="A301" s="1884"/>
      <c r="B301" s="1881"/>
      <c r="C301" s="1881"/>
      <c r="D301" s="1881"/>
      <c r="E301" s="1881"/>
      <c r="F301" s="1881"/>
      <c r="G301" s="1881"/>
      <c r="H301" s="1883"/>
      <c r="I301" s="1881"/>
      <c r="J301" s="1881"/>
      <c r="K301" s="1881"/>
      <c r="L301" s="1881"/>
      <c r="M301" s="1881"/>
      <c r="N301" s="1881"/>
      <c r="O301" s="1881"/>
      <c r="P301" s="1881"/>
      <c r="Q301" s="1881"/>
      <c r="R301" s="1881"/>
      <c r="S301" s="1881"/>
      <c r="T301" s="1881"/>
      <c r="U301" s="1881"/>
      <c r="V301" s="1881"/>
      <c r="W301" s="1881"/>
      <c r="X301" s="1881"/>
      <c r="Y301" s="1881"/>
      <c r="Z301" s="1881"/>
      <c r="AA301" s="1881"/>
      <c r="AB301" s="1881"/>
      <c r="AC301" s="1881"/>
      <c r="AD301" s="1881"/>
      <c r="AE301" s="1881"/>
      <c r="AF301" s="1881"/>
      <c r="AG301" s="1881"/>
      <c r="AH301" s="1881"/>
      <c r="AI301" s="1881"/>
      <c r="AJ301" s="1881"/>
      <c r="AK301" s="1881"/>
      <c r="AL301" s="1881"/>
      <c r="AM301" s="1881"/>
      <c r="AN301" s="1881"/>
      <c r="AO301" s="1881"/>
      <c r="AP301" s="1881"/>
      <c r="AQ301" s="1881"/>
      <c r="AR301" s="1881"/>
      <c r="AS301" s="1881"/>
      <c r="AT301" s="1881"/>
      <c r="AU301" s="1881"/>
      <c r="AV301" s="1881"/>
      <c r="AW301" s="1881"/>
      <c r="AX301" s="1881"/>
      <c r="AY301" s="1881"/>
      <c r="AZ301" s="1881"/>
      <c r="BA301" s="1881"/>
      <c r="BB301" s="1881"/>
      <c r="BC301" s="1881"/>
      <c r="BD301" s="1881"/>
      <c r="BE301" s="1881"/>
      <c r="BF301" s="1881"/>
      <c r="BG301" s="1881"/>
      <c r="BH301" s="1881"/>
      <c r="BI301" s="1881"/>
      <c r="BJ301" s="1881"/>
      <c r="BK301" s="1881"/>
      <c r="BL301" s="1881"/>
      <c r="BM301" s="1881"/>
      <c r="BN301" s="1881"/>
      <c r="BO301" s="1881"/>
      <c r="BP301" s="1881"/>
    </row>
    <row r="302" spans="1:68">
      <c r="A302" s="1884"/>
      <c r="B302" s="1881"/>
      <c r="C302" s="1881"/>
      <c r="D302" s="1881"/>
      <c r="E302" s="1881"/>
      <c r="F302" s="1881"/>
      <c r="G302" s="1881"/>
      <c r="H302" s="1883"/>
      <c r="I302" s="1881"/>
      <c r="J302" s="1881"/>
      <c r="K302" s="1881"/>
      <c r="L302" s="1881"/>
      <c r="M302" s="1881"/>
      <c r="N302" s="1881"/>
      <c r="O302" s="1881"/>
      <c r="P302" s="1881"/>
      <c r="Q302" s="1881"/>
      <c r="R302" s="1881"/>
      <c r="S302" s="1881"/>
      <c r="T302" s="1881"/>
      <c r="U302" s="1881"/>
      <c r="V302" s="1881"/>
      <c r="W302" s="1881"/>
      <c r="X302" s="1881"/>
      <c r="Y302" s="1881"/>
      <c r="Z302" s="1881"/>
      <c r="AA302" s="1881"/>
      <c r="AB302" s="1881"/>
      <c r="AC302" s="1881"/>
      <c r="AD302" s="1881"/>
      <c r="AE302" s="1881"/>
      <c r="AF302" s="1881"/>
      <c r="AG302" s="1881"/>
      <c r="AH302" s="1881"/>
      <c r="AI302" s="1881"/>
      <c r="AJ302" s="1881"/>
      <c r="AK302" s="1881"/>
      <c r="AL302" s="1881"/>
      <c r="AM302" s="1881"/>
      <c r="AN302" s="1881"/>
      <c r="AO302" s="1881"/>
      <c r="AP302" s="1881"/>
      <c r="AQ302" s="1881"/>
      <c r="AR302" s="1881"/>
      <c r="AS302" s="1881"/>
      <c r="AT302" s="1881"/>
      <c r="AU302" s="1881"/>
      <c r="AV302" s="1881"/>
      <c r="AW302" s="1881"/>
      <c r="AX302" s="1881"/>
      <c r="AY302" s="1881"/>
      <c r="AZ302" s="1881"/>
      <c r="BA302" s="1881"/>
      <c r="BB302" s="1881"/>
      <c r="BC302" s="1881"/>
      <c r="BD302" s="1881"/>
      <c r="BE302" s="1881"/>
      <c r="BF302" s="1881"/>
      <c r="BG302" s="1881"/>
      <c r="BH302" s="1881"/>
      <c r="BI302" s="1881"/>
      <c r="BJ302" s="1881"/>
      <c r="BK302" s="1881"/>
      <c r="BL302" s="1881"/>
      <c r="BM302" s="1881"/>
      <c r="BN302" s="1881"/>
      <c r="BO302" s="1881"/>
      <c r="BP302" s="1881"/>
    </row>
    <row r="303" spans="1:68">
      <c r="A303" s="1884"/>
      <c r="B303" s="1881"/>
      <c r="C303" s="1881"/>
      <c r="D303" s="1881"/>
      <c r="E303" s="1881"/>
      <c r="F303" s="1881"/>
      <c r="G303" s="1881"/>
      <c r="H303" s="1883"/>
      <c r="I303" s="1881"/>
      <c r="J303" s="1881"/>
      <c r="K303" s="1881"/>
      <c r="L303" s="1881"/>
      <c r="M303" s="1881"/>
      <c r="N303" s="1881"/>
      <c r="O303" s="1881"/>
      <c r="P303" s="1881"/>
      <c r="Q303" s="1881"/>
      <c r="R303" s="1881"/>
      <c r="S303" s="1881"/>
      <c r="T303" s="1881"/>
      <c r="U303" s="1881"/>
      <c r="V303" s="1881"/>
      <c r="W303" s="1881"/>
      <c r="X303" s="1881"/>
      <c r="Y303" s="1881"/>
      <c r="Z303" s="1881"/>
      <c r="AA303" s="1881"/>
      <c r="AB303" s="1881"/>
      <c r="AC303" s="1881"/>
      <c r="AD303" s="1881"/>
      <c r="AE303" s="1881"/>
      <c r="AF303" s="1881"/>
      <c r="AG303" s="1881"/>
      <c r="AH303" s="1881"/>
      <c r="AI303" s="1881"/>
      <c r="AJ303" s="1881"/>
      <c r="AK303" s="1881"/>
      <c r="AL303" s="1881"/>
      <c r="AM303" s="1881"/>
      <c r="AN303" s="1881"/>
      <c r="AO303" s="1881"/>
      <c r="AP303" s="1881"/>
      <c r="AQ303" s="1881"/>
      <c r="AR303" s="1881"/>
      <c r="AS303" s="1881"/>
      <c r="AT303" s="1881"/>
      <c r="AU303" s="1881"/>
      <c r="AV303" s="1881"/>
      <c r="AW303" s="1881"/>
      <c r="AX303" s="1881"/>
      <c r="AY303" s="1881"/>
      <c r="AZ303" s="1881"/>
      <c r="BA303" s="1881"/>
      <c r="BB303" s="1881"/>
      <c r="BC303" s="1881"/>
      <c r="BD303" s="1881"/>
      <c r="BE303" s="1881"/>
      <c r="BF303" s="1881"/>
      <c r="BG303" s="1881"/>
      <c r="BH303" s="1881"/>
      <c r="BI303" s="1881"/>
      <c r="BJ303" s="1881"/>
      <c r="BK303" s="1881"/>
      <c r="BL303" s="1881"/>
      <c r="BM303" s="1881"/>
      <c r="BN303" s="1881"/>
      <c r="BO303" s="1881"/>
      <c r="BP303" s="1881"/>
    </row>
    <row r="304" spans="1:68">
      <c r="A304" s="1884"/>
      <c r="B304" s="1881"/>
      <c r="C304" s="1881"/>
      <c r="D304" s="1881"/>
      <c r="E304" s="1881"/>
      <c r="F304" s="1881"/>
      <c r="G304" s="1881"/>
      <c r="H304" s="1883"/>
      <c r="I304" s="1881"/>
      <c r="J304" s="1881"/>
      <c r="K304" s="1881"/>
      <c r="L304" s="1881"/>
      <c r="M304" s="1881"/>
      <c r="N304" s="1881"/>
      <c r="O304" s="1881"/>
      <c r="P304" s="1881"/>
      <c r="Q304" s="1881"/>
      <c r="R304" s="1881"/>
      <c r="S304" s="1881"/>
      <c r="T304" s="1881"/>
      <c r="U304" s="1881"/>
      <c r="V304" s="1881"/>
      <c r="W304" s="1881"/>
      <c r="X304" s="1881"/>
      <c r="Y304" s="1881"/>
      <c r="Z304" s="1881"/>
      <c r="AA304" s="1881"/>
      <c r="AB304" s="1881"/>
      <c r="AC304" s="1881"/>
      <c r="AD304" s="1881"/>
      <c r="AE304" s="1881"/>
      <c r="AF304" s="1881"/>
      <c r="AG304" s="1881"/>
      <c r="AH304" s="1881"/>
      <c r="AI304" s="1881"/>
      <c r="AJ304" s="1881"/>
      <c r="AK304" s="1881"/>
      <c r="AL304" s="1881"/>
      <c r="AM304" s="1881"/>
      <c r="AN304" s="1881"/>
      <c r="AO304" s="1881"/>
      <c r="AP304" s="1881"/>
      <c r="AQ304" s="1881"/>
      <c r="AR304" s="1881"/>
      <c r="AS304" s="1881"/>
      <c r="AT304" s="1881"/>
      <c r="AU304" s="1881"/>
      <c r="AV304" s="1881"/>
      <c r="AW304" s="1881"/>
      <c r="AX304" s="1881"/>
      <c r="AY304" s="1881"/>
      <c r="AZ304" s="1881"/>
      <c r="BA304" s="1881"/>
      <c r="BB304" s="1881"/>
      <c r="BC304" s="1881"/>
      <c r="BD304" s="1881"/>
      <c r="BE304" s="1881"/>
      <c r="BF304" s="1881"/>
      <c r="BG304" s="1881"/>
      <c r="BH304" s="1881"/>
      <c r="BI304" s="1881"/>
      <c r="BJ304" s="1881"/>
      <c r="BK304" s="1881"/>
      <c r="BL304" s="1881"/>
      <c r="BM304" s="1881"/>
      <c r="BN304" s="1881"/>
      <c r="BO304" s="1881"/>
      <c r="BP304" s="1881"/>
    </row>
    <row r="305" spans="1:68">
      <c r="A305" s="1884"/>
      <c r="B305" s="1881"/>
      <c r="C305" s="1881"/>
      <c r="D305" s="1881"/>
      <c r="E305" s="1881"/>
      <c r="F305" s="1881"/>
      <c r="G305" s="1881"/>
      <c r="H305" s="1883"/>
      <c r="I305" s="1881"/>
      <c r="J305" s="1881"/>
      <c r="K305" s="1881"/>
      <c r="L305" s="1881"/>
      <c r="M305" s="1881"/>
      <c r="N305" s="1881"/>
      <c r="O305" s="1881"/>
      <c r="P305" s="1881"/>
      <c r="Q305" s="1881"/>
      <c r="R305" s="1881"/>
      <c r="S305" s="1881"/>
      <c r="T305" s="1881"/>
      <c r="U305" s="1881"/>
      <c r="V305" s="1881"/>
      <c r="W305" s="1881"/>
      <c r="X305" s="1881"/>
      <c r="Y305" s="1881"/>
      <c r="Z305" s="1881"/>
      <c r="AA305" s="1881"/>
      <c r="AB305" s="1881"/>
      <c r="AC305" s="1881"/>
      <c r="AD305" s="1881"/>
      <c r="AE305" s="1881"/>
      <c r="AF305" s="1881"/>
      <c r="AG305" s="1881"/>
      <c r="AH305" s="1881"/>
      <c r="AI305" s="1881"/>
      <c r="AJ305" s="1881"/>
      <c r="AK305" s="1881"/>
      <c r="AL305" s="1881"/>
      <c r="AM305" s="1881"/>
      <c r="AN305" s="1881"/>
      <c r="AO305" s="1881"/>
      <c r="AP305" s="1881"/>
      <c r="AQ305" s="1881"/>
      <c r="AR305" s="1881"/>
      <c r="AS305" s="1881"/>
      <c r="AT305" s="1881"/>
      <c r="AU305" s="1881"/>
      <c r="AV305" s="1881"/>
      <c r="AW305" s="1881"/>
      <c r="AX305" s="1881"/>
      <c r="AY305" s="1881"/>
      <c r="AZ305" s="1881"/>
      <c r="BA305" s="1881"/>
      <c r="BB305" s="1881"/>
      <c r="BC305" s="1881"/>
      <c r="BD305" s="1881"/>
      <c r="BE305" s="1881"/>
      <c r="BF305" s="1881"/>
      <c r="BG305" s="1881"/>
      <c r="BH305" s="1881"/>
      <c r="BI305" s="1881"/>
      <c r="BJ305" s="1881"/>
      <c r="BK305" s="1881"/>
      <c r="BL305" s="1881"/>
      <c r="BM305" s="1881"/>
      <c r="BN305" s="1881"/>
      <c r="BO305" s="1881"/>
      <c r="BP305" s="1881"/>
    </row>
    <row r="306" spans="1:68">
      <c r="A306" s="1884"/>
      <c r="B306" s="1881"/>
      <c r="C306" s="1881"/>
      <c r="D306" s="1881"/>
      <c r="E306" s="1881"/>
      <c r="F306" s="1881"/>
      <c r="G306" s="1881"/>
      <c r="H306" s="1883"/>
      <c r="I306" s="1881"/>
      <c r="J306" s="1881"/>
      <c r="K306" s="1881"/>
      <c r="L306" s="1881"/>
      <c r="M306" s="1881"/>
      <c r="N306" s="1881"/>
      <c r="O306" s="1881"/>
      <c r="P306" s="1881"/>
      <c r="Q306" s="1881"/>
      <c r="R306" s="1881"/>
      <c r="S306" s="1881"/>
      <c r="T306" s="1881"/>
      <c r="U306" s="1881"/>
      <c r="V306" s="1881"/>
      <c r="W306" s="1881"/>
      <c r="X306" s="1881"/>
      <c r="Y306" s="1881"/>
      <c r="Z306" s="1881"/>
      <c r="AA306" s="1881"/>
      <c r="AB306" s="1881"/>
      <c r="AC306" s="1881"/>
      <c r="AD306" s="1881"/>
      <c r="AE306" s="1881"/>
      <c r="AF306" s="1881"/>
      <c r="AG306" s="1881"/>
      <c r="AH306" s="1881"/>
      <c r="AI306" s="1881"/>
      <c r="AJ306" s="1881"/>
      <c r="AK306" s="1881"/>
      <c r="AL306" s="1881"/>
      <c r="AM306" s="1881"/>
      <c r="AN306" s="1881"/>
      <c r="AO306" s="1881"/>
      <c r="AP306" s="1881"/>
      <c r="AQ306" s="1881"/>
      <c r="AR306" s="1881"/>
      <c r="AS306" s="1881"/>
      <c r="AT306" s="1881"/>
      <c r="AU306" s="1881"/>
      <c r="AV306" s="1881"/>
      <c r="AW306" s="1881"/>
      <c r="AX306" s="1881"/>
      <c r="AY306" s="1881"/>
      <c r="AZ306" s="1881"/>
      <c r="BA306" s="1881"/>
      <c r="BB306" s="1881"/>
      <c r="BC306" s="1881"/>
      <c r="BD306" s="1881"/>
      <c r="BE306" s="1881"/>
      <c r="BF306" s="1881"/>
      <c r="BG306" s="1881"/>
      <c r="BH306" s="1881"/>
      <c r="BI306" s="1881"/>
      <c r="BJ306" s="1881"/>
      <c r="BK306" s="1881"/>
      <c r="BL306" s="1881"/>
      <c r="BM306" s="1881"/>
      <c r="BN306" s="1881"/>
      <c r="BO306" s="1881"/>
      <c r="BP306" s="1881"/>
    </row>
    <row r="307" spans="1:68">
      <c r="A307" s="1884"/>
      <c r="B307" s="1881"/>
      <c r="C307" s="1881"/>
      <c r="D307" s="1881"/>
      <c r="E307" s="1881"/>
      <c r="F307" s="1881"/>
      <c r="G307" s="1881"/>
      <c r="H307" s="1883"/>
      <c r="I307" s="1881"/>
      <c r="J307" s="1881"/>
      <c r="K307" s="1881"/>
      <c r="L307" s="1881"/>
      <c r="M307" s="1881"/>
      <c r="N307" s="1881"/>
      <c r="O307" s="1881"/>
      <c r="P307" s="1881"/>
      <c r="Q307" s="1881"/>
      <c r="R307" s="1881"/>
      <c r="S307" s="1881"/>
      <c r="T307" s="1881"/>
      <c r="U307" s="1881"/>
      <c r="V307" s="1881"/>
      <c r="W307" s="1881"/>
      <c r="X307" s="1881"/>
      <c r="Y307" s="1881"/>
      <c r="Z307" s="1881"/>
      <c r="AA307" s="1881"/>
      <c r="AB307" s="1881"/>
      <c r="AC307" s="1881"/>
      <c r="AD307" s="1881"/>
      <c r="AE307" s="1881"/>
      <c r="AF307" s="1881"/>
      <c r="AG307" s="1881"/>
      <c r="AH307" s="1881"/>
      <c r="AI307" s="1881"/>
      <c r="AJ307" s="1881"/>
      <c r="AK307" s="1881"/>
      <c r="AL307" s="1881"/>
      <c r="AM307" s="1881"/>
      <c r="AN307" s="1881"/>
      <c r="AO307" s="1881"/>
      <c r="AP307" s="1881"/>
      <c r="AQ307" s="1881"/>
      <c r="AR307" s="1881"/>
      <c r="AS307" s="1881"/>
      <c r="AT307" s="1881"/>
      <c r="AU307" s="1881"/>
      <c r="AV307" s="1881"/>
      <c r="AW307" s="1881"/>
      <c r="AX307" s="1881"/>
      <c r="AY307" s="1881"/>
      <c r="AZ307" s="1881"/>
      <c r="BA307" s="1881"/>
      <c r="BB307" s="1881"/>
      <c r="BC307" s="1881"/>
      <c r="BD307" s="1881"/>
      <c r="BE307" s="1881"/>
      <c r="BF307" s="1881"/>
      <c r="BG307" s="1881"/>
      <c r="BH307" s="1881"/>
      <c r="BI307" s="1881"/>
      <c r="BJ307" s="1881"/>
      <c r="BK307" s="1881"/>
      <c r="BL307" s="1881"/>
      <c r="BM307" s="1881"/>
      <c r="BN307" s="1881"/>
      <c r="BO307" s="1881"/>
      <c r="BP307" s="1881"/>
    </row>
    <row r="308" spans="1:68">
      <c r="A308" s="1884"/>
      <c r="B308" s="1881"/>
      <c r="C308" s="1881"/>
      <c r="D308" s="1881"/>
      <c r="E308" s="1881"/>
      <c r="F308" s="1881"/>
      <c r="G308" s="1881"/>
      <c r="H308" s="1883"/>
      <c r="I308" s="1881"/>
      <c r="J308" s="1881"/>
      <c r="K308" s="1881"/>
      <c r="L308" s="1881"/>
      <c r="M308" s="1881"/>
      <c r="N308" s="1881"/>
      <c r="O308" s="1881"/>
      <c r="P308" s="1881"/>
      <c r="Q308" s="1881"/>
      <c r="R308" s="1881"/>
      <c r="S308" s="1881"/>
      <c r="T308" s="1881"/>
      <c r="U308" s="1881"/>
      <c r="V308" s="1881"/>
      <c r="W308" s="1881"/>
      <c r="X308" s="1881"/>
      <c r="Y308" s="1881"/>
      <c r="Z308" s="1881"/>
      <c r="AA308" s="1881"/>
      <c r="AB308" s="1881"/>
      <c r="AC308" s="1881"/>
      <c r="AD308" s="1881"/>
      <c r="AE308" s="1881"/>
      <c r="AF308" s="1881"/>
      <c r="AG308" s="1881"/>
      <c r="AH308" s="1881"/>
      <c r="AI308" s="1881"/>
      <c r="AJ308" s="1881"/>
      <c r="AK308" s="1881"/>
      <c r="AL308" s="1881"/>
      <c r="AM308" s="1881"/>
      <c r="AN308" s="1881"/>
      <c r="AO308" s="1881"/>
      <c r="AP308" s="1881"/>
      <c r="AQ308" s="1881"/>
      <c r="AR308" s="1881"/>
      <c r="AS308" s="1881"/>
      <c r="AT308" s="1881"/>
      <c r="AU308" s="1881"/>
      <c r="AV308" s="1881"/>
      <c r="AW308" s="1881"/>
      <c r="AX308" s="1881"/>
      <c r="AY308" s="1881"/>
      <c r="AZ308" s="1881"/>
      <c r="BA308" s="1881"/>
      <c r="BB308" s="1881"/>
      <c r="BC308" s="1881"/>
      <c r="BD308" s="1881"/>
      <c r="BE308" s="1881"/>
      <c r="BF308" s="1881"/>
      <c r="BG308" s="1881"/>
      <c r="BH308" s="1881"/>
      <c r="BI308" s="1881"/>
      <c r="BJ308" s="1881"/>
      <c r="BK308" s="1881"/>
      <c r="BL308" s="1881"/>
      <c r="BM308" s="1881"/>
      <c r="BN308" s="1881"/>
      <c r="BO308" s="1881"/>
      <c r="BP308" s="1881"/>
    </row>
    <row r="309" spans="1:68">
      <c r="A309" s="1884"/>
      <c r="B309" s="1881"/>
      <c r="C309" s="1881"/>
      <c r="D309" s="1881"/>
      <c r="E309" s="1881"/>
      <c r="F309" s="1881"/>
      <c r="G309" s="1881"/>
      <c r="H309" s="1883"/>
      <c r="I309" s="1881"/>
      <c r="J309" s="1881"/>
      <c r="K309" s="1881"/>
      <c r="L309" s="1881"/>
      <c r="M309" s="1881"/>
      <c r="N309" s="1881"/>
      <c r="O309" s="1881"/>
      <c r="P309" s="1881"/>
      <c r="Q309" s="1881"/>
      <c r="R309" s="1881"/>
      <c r="S309" s="1881"/>
      <c r="T309" s="1881"/>
      <c r="U309" s="1881"/>
      <c r="V309" s="1881"/>
      <c r="W309" s="1881"/>
      <c r="X309" s="1881"/>
      <c r="Y309" s="1881"/>
      <c r="Z309" s="1881"/>
      <c r="AA309" s="1881"/>
      <c r="AB309" s="1881"/>
      <c r="AC309" s="1881"/>
      <c r="AD309" s="1881"/>
      <c r="AE309" s="1881"/>
      <c r="AF309" s="1881"/>
      <c r="AG309" s="1881"/>
      <c r="AH309" s="1881"/>
      <c r="AI309" s="1881"/>
      <c r="AJ309" s="1881"/>
      <c r="AK309" s="1881"/>
      <c r="AL309" s="1881"/>
      <c r="AM309" s="1881"/>
      <c r="AN309" s="1881"/>
      <c r="AO309" s="1881"/>
      <c r="AP309" s="1881"/>
      <c r="AQ309" s="1881"/>
      <c r="AR309" s="1881"/>
      <c r="AS309" s="1881"/>
      <c r="AT309" s="1881"/>
      <c r="AU309" s="1881"/>
      <c r="AV309" s="1881"/>
      <c r="AW309" s="1881"/>
      <c r="AX309" s="1881"/>
      <c r="AY309" s="1881"/>
      <c r="AZ309" s="1881"/>
      <c r="BA309" s="1881"/>
      <c r="BB309" s="1881"/>
      <c r="BC309" s="1881"/>
      <c r="BD309" s="1881"/>
      <c r="BE309" s="1881"/>
      <c r="BF309" s="1881"/>
      <c r="BG309" s="1881"/>
      <c r="BH309" s="1881"/>
      <c r="BI309" s="1881"/>
      <c r="BJ309" s="1881"/>
      <c r="BK309" s="1881"/>
      <c r="BL309" s="1881"/>
      <c r="BM309" s="1881"/>
      <c r="BN309" s="1881"/>
      <c r="BO309" s="1881"/>
      <c r="BP309" s="1881"/>
    </row>
    <row r="310" spans="1:68">
      <c r="A310" s="1884"/>
      <c r="B310" s="1881"/>
      <c r="C310" s="1881"/>
      <c r="D310" s="1881"/>
      <c r="E310" s="1881"/>
      <c r="F310" s="1881"/>
      <c r="G310" s="1881"/>
      <c r="H310" s="1883"/>
      <c r="I310" s="1881"/>
      <c r="J310" s="1881"/>
      <c r="K310" s="1881"/>
      <c r="L310" s="1881"/>
      <c r="M310" s="1881"/>
      <c r="N310" s="1881"/>
      <c r="O310" s="1881"/>
      <c r="P310" s="1881"/>
      <c r="Q310" s="1881"/>
      <c r="R310" s="1881"/>
      <c r="S310" s="1881"/>
      <c r="T310" s="1881"/>
      <c r="U310" s="1881"/>
      <c r="V310" s="1881"/>
      <c r="W310" s="1881"/>
      <c r="X310" s="1881"/>
      <c r="Y310" s="1881"/>
      <c r="Z310" s="1881"/>
      <c r="AA310" s="1881"/>
      <c r="AB310" s="1881"/>
      <c r="AC310" s="1881"/>
      <c r="AD310" s="1881"/>
      <c r="AE310" s="1881"/>
      <c r="AF310" s="1881"/>
      <c r="AG310" s="1881"/>
      <c r="AH310" s="1881"/>
      <c r="AI310" s="1881"/>
      <c r="AJ310" s="1881"/>
      <c r="AK310" s="1881"/>
      <c r="AL310" s="1881"/>
      <c r="AM310" s="1881"/>
      <c r="AN310" s="1881"/>
      <c r="AO310" s="1881"/>
      <c r="AP310" s="1881"/>
      <c r="AQ310" s="1881"/>
      <c r="AR310" s="1881"/>
      <c r="AS310" s="1881"/>
      <c r="AT310" s="1881"/>
      <c r="AU310" s="1881"/>
      <c r="AV310" s="1881"/>
      <c r="AW310" s="1881"/>
      <c r="AX310" s="1881"/>
      <c r="AY310" s="1881"/>
      <c r="AZ310" s="1881"/>
      <c r="BA310" s="1881"/>
      <c r="BB310" s="1881"/>
      <c r="BC310" s="1881"/>
      <c r="BD310" s="1881"/>
      <c r="BE310" s="1881"/>
      <c r="BF310" s="1881"/>
      <c r="BG310" s="1881"/>
      <c r="BH310" s="1881"/>
      <c r="BI310" s="1881"/>
      <c r="BJ310" s="1881"/>
      <c r="BK310" s="1881"/>
      <c r="BL310" s="1881"/>
      <c r="BM310" s="1881"/>
      <c r="BN310" s="1881"/>
      <c r="BO310" s="1881"/>
      <c r="BP310" s="1881"/>
    </row>
    <row r="311" spans="1:68">
      <c r="A311" s="1884"/>
      <c r="B311" s="1881"/>
      <c r="C311" s="1881"/>
      <c r="D311" s="1881"/>
      <c r="E311" s="1881"/>
      <c r="F311" s="1881"/>
      <c r="G311" s="1881"/>
      <c r="H311" s="1883"/>
      <c r="I311" s="1881"/>
      <c r="J311" s="1881"/>
      <c r="K311" s="1881"/>
      <c r="L311" s="1881"/>
      <c r="M311" s="1881"/>
      <c r="N311" s="1881"/>
      <c r="O311" s="1881"/>
      <c r="P311" s="1881"/>
      <c r="Q311" s="1881"/>
      <c r="R311" s="1881"/>
      <c r="S311" s="1881"/>
      <c r="T311" s="1881"/>
      <c r="U311" s="1881"/>
      <c r="V311" s="1881"/>
      <c r="W311" s="1881"/>
      <c r="X311" s="1881"/>
      <c r="Y311" s="1881"/>
      <c r="Z311" s="1881"/>
      <c r="AA311" s="1881"/>
      <c r="AB311" s="1881"/>
      <c r="AC311" s="1881"/>
      <c r="AD311" s="1881"/>
      <c r="AE311" s="1881"/>
      <c r="AF311" s="1881"/>
      <c r="AG311" s="1881"/>
      <c r="AH311" s="1881"/>
      <c r="AI311" s="1881"/>
      <c r="AJ311" s="1881"/>
      <c r="AK311" s="1881"/>
      <c r="AL311" s="1881"/>
      <c r="AM311" s="1881"/>
      <c r="AN311" s="1881"/>
      <c r="AO311" s="1881"/>
      <c r="AP311" s="1881"/>
      <c r="AQ311" s="1881"/>
      <c r="AR311" s="1881"/>
      <c r="AS311" s="1881"/>
      <c r="AT311" s="1881"/>
      <c r="AU311" s="1881"/>
      <c r="AV311" s="1881"/>
      <c r="AW311" s="1881"/>
      <c r="AX311" s="1881"/>
      <c r="AY311" s="1881"/>
      <c r="AZ311" s="1881"/>
      <c r="BA311" s="1881"/>
      <c r="BB311" s="1881"/>
      <c r="BC311" s="1881"/>
      <c r="BD311" s="1881"/>
      <c r="BE311" s="1881"/>
      <c r="BF311" s="1881"/>
      <c r="BG311" s="1881"/>
      <c r="BH311" s="1881"/>
      <c r="BI311" s="1881"/>
      <c r="BJ311" s="1881"/>
      <c r="BK311" s="1881"/>
      <c r="BL311" s="1881"/>
      <c r="BM311" s="1881"/>
      <c r="BN311" s="1881"/>
      <c r="BO311" s="1881"/>
      <c r="BP311" s="1881"/>
    </row>
    <row r="312" spans="1:68">
      <c r="A312" s="1884"/>
      <c r="B312" s="1881"/>
      <c r="C312" s="1881"/>
      <c r="D312" s="1881"/>
      <c r="E312" s="1881"/>
      <c r="F312" s="1881"/>
      <c r="G312" s="1881"/>
      <c r="H312" s="1883"/>
      <c r="I312" s="1881"/>
      <c r="J312" s="1881"/>
      <c r="K312" s="1881"/>
      <c r="L312" s="1881"/>
      <c r="M312" s="1881"/>
      <c r="N312" s="1881"/>
      <c r="O312" s="1881"/>
      <c r="P312" s="1881"/>
      <c r="Q312" s="1881"/>
      <c r="R312" s="1881"/>
      <c r="S312" s="1881"/>
      <c r="T312" s="1881"/>
      <c r="U312" s="1881"/>
      <c r="V312" s="1881"/>
      <c r="W312" s="1881"/>
      <c r="X312" s="1881"/>
      <c r="Y312" s="1881"/>
      <c r="Z312" s="1881"/>
      <c r="AA312" s="1881"/>
      <c r="AB312" s="1881"/>
      <c r="AC312" s="1881"/>
      <c r="AD312" s="1881"/>
      <c r="AE312" s="1881"/>
      <c r="AF312" s="1881"/>
      <c r="AG312" s="1881"/>
      <c r="AH312" s="1881"/>
      <c r="AI312" s="1881"/>
      <c r="AJ312" s="1881"/>
      <c r="AK312" s="1881"/>
      <c r="AL312" s="1881"/>
      <c r="AM312" s="1881"/>
      <c r="AN312" s="1881"/>
      <c r="AO312" s="1881"/>
      <c r="AP312" s="1881"/>
      <c r="AQ312" s="1881"/>
      <c r="AR312" s="1881"/>
      <c r="AS312" s="1881"/>
      <c r="AT312" s="1881"/>
      <c r="AU312" s="1881"/>
      <c r="AV312" s="1881"/>
      <c r="AW312" s="1881"/>
      <c r="AX312" s="1881"/>
      <c r="AY312" s="1881"/>
      <c r="AZ312" s="1881"/>
      <c r="BA312" s="1881"/>
      <c r="BB312" s="1881"/>
      <c r="BC312" s="1881"/>
      <c r="BD312" s="1881"/>
      <c r="BE312" s="1881"/>
      <c r="BF312" s="1881"/>
      <c r="BG312" s="1881"/>
      <c r="BH312" s="1881"/>
      <c r="BI312" s="1881"/>
      <c r="BJ312" s="1881"/>
      <c r="BK312" s="1881"/>
      <c r="BL312" s="1881"/>
      <c r="BM312" s="1881"/>
      <c r="BN312" s="1881"/>
      <c r="BO312" s="1881"/>
      <c r="BP312" s="1881"/>
    </row>
    <row r="313" spans="1:68">
      <c r="A313" s="1884"/>
      <c r="B313" s="1881"/>
      <c r="C313" s="1881"/>
      <c r="D313" s="1881"/>
      <c r="E313" s="1881"/>
      <c r="F313" s="1881"/>
      <c r="G313" s="1881"/>
      <c r="H313" s="1883"/>
      <c r="I313" s="1881"/>
      <c r="J313" s="1881"/>
      <c r="K313" s="1881"/>
      <c r="L313" s="1881"/>
      <c r="M313" s="1881"/>
      <c r="N313" s="1881"/>
      <c r="O313" s="1881"/>
      <c r="P313" s="1881"/>
      <c r="Q313" s="1881"/>
      <c r="R313" s="1881"/>
      <c r="S313" s="1881"/>
      <c r="T313" s="1881"/>
      <c r="U313" s="1881"/>
      <c r="V313" s="1881"/>
      <c r="W313" s="1881"/>
      <c r="X313" s="1881"/>
      <c r="Y313" s="1881"/>
      <c r="Z313" s="1881"/>
      <c r="AA313" s="1881"/>
      <c r="AB313" s="1881"/>
      <c r="AC313" s="1881"/>
      <c r="AD313" s="1881"/>
      <c r="AE313" s="1881"/>
      <c r="AF313" s="1881"/>
      <c r="AG313" s="1881"/>
      <c r="AH313" s="1881"/>
      <c r="AI313" s="1881"/>
      <c r="AJ313" s="1881"/>
      <c r="AK313" s="1881"/>
      <c r="AL313" s="1881"/>
      <c r="AM313" s="1881"/>
      <c r="AN313" s="1881"/>
      <c r="AO313" s="1881"/>
      <c r="AP313" s="1881"/>
      <c r="AQ313" s="1881"/>
      <c r="AR313" s="1881"/>
      <c r="AS313" s="1881"/>
      <c r="AT313" s="1881"/>
      <c r="AU313" s="1881"/>
      <c r="AV313" s="1881"/>
      <c r="AW313" s="1881"/>
      <c r="AX313" s="1881"/>
      <c r="AY313" s="1881"/>
      <c r="AZ313" s="1881"/>
      <c r="BA313" s="1881"/>
      <c r="BB313" s="1881"/>
      <c r="BC313" s="1881"/>
      <c r="BD313" s="1881"/>
      <c r="BE313" s="1881"/>
      <c r="BF313" s="1881"/>
      <c r="BG313" s="1881"/>
      <c r="BH313" s="1881"/>
      <c r="BI313" s="1881"/>
      <c r="BJ313" s="1881"/>
      <c r="BK313" s="1881"/>
      <c r="BL313" s="1881"/>
      <c r="BM313" s="1881"/>
      <c r="BN313" s="1881"/>
      <c r="BO313" s="1881"/>
      <c r="BP313" s="1881"/>
    </row>
    <row r="314" spans="1:68">
      <c r="A314" s="1884"/>
      <c r="B314" s="1881"/>
      <c r="C314" s="1881"/>
      <c r="D314" s="1881"/>
      <c r="E314" s="1881"/>
      <c r="F314" s="1881"/>
      <c r="G314" s="1881"/>
      <c r="H314" s="1883"/>
      <c r="I314" s="1881"/>
      <c r="J314" s="1881"/>
      <c r="K314" s="1881"/>
      <c r="L314" s="1881"/>
      <c r="M314" s="1881"/>
      <c r="N314" s="1881"/>
      <c r="O314" s="1881"/>
      <c r="P314" s="1881"/>
      <c r="Q314" s="1881"/>
      <c r="R314" s="1881"/>
      <c r="S314" s="1881"/>
      <c r="T314" s="1881"/>
      <c r="U314" s="1881"/>
      <c r="V314" s="1881"/>
      <c r="W314" s="1881"/>
      <c r="X314" s="1881"/>
      <c r="Y314" s="1881"/>
      <c r="Z314" s="1881"/>
      <c r="AA314" s="1881"/>
      <c r="AB314" s="1881"/>
      <c r="AC314" s="1881"/>
      <c r="AD314" s="1881"/>
      <c r="AE314" s="1881"/>
      <c r="AF314" s="1881"/>
      <c r="AG314" s="1881"/>
      <c r="AH314" s="1881"/>
      <c r="AI314" s="1881"/>
      <c r="AJ314" s="1881"/>
      <c r="AK314" s="1881"/>
      <c r="AL314" s="1881"/>
      <c r="AM314" s="1881"/>
      <c r="AN314" s="1881"/>
      <c r="AO314" s="1881"/>
      <c r="AP314" s="1881"/>
      <c r="AQ314" s="1881"/>
      <c r="AR314" s="1881"/>
      <c r="AS314" s="1881"/>
      <c r="AT314" s="1881"/>
      <c r="AU314" s="1881"/>
      <c r="AV314" s="1881"/>
      <c r="AW314" s="1881"/>
      <c r="AX314" s="1881"/>
      <c r="AY314" s="1881"/>
      <c r="AZ314" s="1881"/>
      <c r="BA314" s="1881"/>
      <c r="BB314" s="1881"/>
      <c r="BC314" s="1881"/>
      <c r="BD314" s="1881"/>
      <c r="BE314" s="1881"/>
      <c r="BF314" s="1881"/>
      <c r="BG314" s="1881"/>
      <c r="BH314" s="1881"/>
      <c r="BI314" s="1881"/>
      <c r="BJ314" s="1881"/>
      <c r="BK314" s="1881"/>
      <c r="BL314" s="1881"/>
      <c r="BM314" s="1881"/>
      <c r="BN314" s="1881"/>
      <c r="BO314" s="1881"/>
      <c r="BP314" s="1881"/>
    </row>
    <row r="315" spans="1:68">
      <c r="A315" s="1884"/>
      <c r="B315" s="1881"/>
      <c r="C315" s="1881"/>
      <c r="D315" s="1881"/>
      <c r="E315" s="1881"/>
      <c r="F315" s="1881"/>
      <c r="G315" s="1881"/>
      <c r="H315" s="1883"/>
      <c r="I315" s="1881"/>
      <c r="J315" s="1881"/>
      <c r="K315" s="1881"/>
      <c r="L315" s="1881"/>
      <c r="M315" s="1881"/>
      <c r="N315" s="1881"/>
      <c r="O315" s="1881"/>
      <c r="P315" s="1881"/>
      <c r="Q315" s="1881"/>
      <c r="R315" s="1881"/>
      <c r="S315" s="1881"/>
      <c r="T315" s="1881"/>
      <c r="U315" s="1881"/>
      <c r="V315" s="1881"/>
      <c r="W315" s="1881"/>
      <c r="X315" s="1881"/>
      <c r="Y315" s="1881"/>
      <c r="Z315" s="1881"/>
      <c r="AA315" s="1881"/>
      <c r="AB315" s="1881"/>
      <c r="AC315" s="1881"/>
      <c r="AD315" s="1881"/>
      <c r="AE315" s="1881"/>
      <c r="AF315" s="1881"/>
      <c r="AG315" s="1881"/>
      <c r="AH315" s="1881"/>
      <c r="AI315" s="1881"/>
      <c r="AJ315" s="1881"/>
      <c r="AK315" s="1881"/>
      <c r="AL315" s="1881"/>
      <c r="AM315" s="1881"/>
      <c r="AN315" s="1881"/>
      <c r="AO315" s="1881"/>
      <c r="AP315" s="1881"/>
      <c r="AQ315" s="1881"/>
      <c r="AR315" s="1881"/>
      <c r="AS315" s="1881"/>
      <c r="AT315" s="1881"/>
      <c r="AU315" s="1881"/>
      <c r="AV315" s="1881"/>
      <c r="AW315" s="1881"/>
      <c r="AX315" s="1881"/>
      <c r="AY315" s="1881"/>
      <c r="AZ315" s="1881"/>
      <c r="BA315" s="1881"/>
      <c r="BB315" s="1881"/>
      <c r="BC315" s="1881"/>
      <c r="BD315" s="1881"/>
      <c r="BE315" s="1881"/>
      <c r="BF315" s="1881"/>
      <c r="BG315" s="1881"/>
      <c r="BH315" s="1881"/>
      <c r="BI315" s="1881"/>
      <c r="BJ315" s="1881"/>
      <c r="BK315" s="1881"/>
      <c r="BL315" s="1881"/>
      <c r="BM315" s="1881"/>
      <c r="BN315" s="1881"/>
      <c r="BO315" s="1881"/>
      <c r="BP315" s="1881"/>
    </row>
    <row r="316" spans="1:68">
      <c r="A316" s="1884"/>
      <c r="B316" s="1881"/>
      <c r="C316" s="1881"/>
      <c r="D316" s="1881"/>
      <c r="E316" s="1881"/>
      <c r="F316" s="1881"/>
      <c r="G316" s="1881"/>
      <c r="H316" s="1883"/>
      <c r="I316" s="1881"/>
      <c r="J316" s="1881"/>
      <c r="K316" s="1881"/>
      <c r="L316" s="1881"/>
      <c r="M316" s="1881"/>
      <c r="N316" s="1881"/>
      <c r="O316" s="1881"/>
      <c r="P316" s="1881"/>
      <c r="Q316" s="1881"/>
      <c r="R316" s="1881"/>
      <c r="S316" s="1881"/>
      <c r="T316" s="1881"/>
      <c r="U316" s="1881"/>
      <c r="V316" s="1881"/>
      <c r="W316" s="1881"/>
      <c r="X316" s="1881"/>
      <c r="Y316" s="1881"/>
      <c r="Z316" s="1881"/>
      <c r="AA316" s="1881"/>
      <c r="AB316" s="1881"/>
      <c r="AC316" s="1881"/>
      <c r="AD316" s="1881"/>
      <c r="AE316" s="1881"/>
      <c r="AF316" s="1881"/>
      <c r="AG316" s="1881"/>
      <c r="AH316" s="1881"/>
      <c r="AI316" s="1881"/>
      <c r="AJ316" s="1881"/>
      <c r="AK316" s="1881"/>
      <c r="AL316" s="1881"/>
      <c r="AM316" s="1881"/>
      <c r="AN316" s="1881"/>
      <c r="AO316" s="1881"/>
      <c r="AP316" s="1881"/>
      <c r="AQ316" s="1881"/>
      <c r="AR316" s="1881"/>
      <c r="AS316" s="1881"/>
      <c r="AT316" s="1881"/>
      <c r="AU316" s="1881"/>
      <c r="AV316" s="1881"/>
      <c r="AW316" s="1881"/>
      <c r="AX316" s="1881"/>
      <c r="AY316" s="1881"/>
      <c r="AZ316" s="1881"/>
      <c r="BA316" s="1881"/>
      <c r="BB316" s="1881"/>
      <c r="BC316" s="1881"/>
      <c r="BD316" s="1881"/>
      <c r="BE316" s="1881"/>
      <c r="BF316" s="1881"/>
      <c r="BG316" s="1881"/>
      <c r="BH316" s="1881"/>
      <c r="BI316" s="1881"/>
      <c r="BJ316" s="1881"/>
      <c r="BK316" s="1881"/>
      <c r="BL316" s="1881"/>
      <c r="BM316" s="1881"/>
      <c r="BN316" s="1881"/>
      <c r="BO316" s="1881"/>
      <c r="BP316" s="1881"/>
    </row>
    <row r="317" spans="1:68">
      <c r="A317" s="1884"/>
      <c r="B317" s="1881"/>
      <c r="C317" s="1881"/>
      <c r="D317" s="1881"/>
      <c r="E317" s="1881"/>
      <c r="F317" s="1881"/>
      <c r="G317" s="1881"/>
      <c r="H317" s="1883"/>
      <c r="I317" s="1881"/>
      <c r="J317" s="1881"/>
      <c r="K317" s="1881"/>
      <c r="L317" s="1881"/>
      <c r="M317" s="1881"/>
      <c r="N317" s="1881"/>
      <c r="O317" s="1881"/>
      <c r="P317" s="1881"/>
      <c r="Q317" s="1881"/>
      <c r="R317" s="1881"/>
      <c r="S317" s="1881"/>
      <c r="T317" s="1881"/>
      <c r="U317" s="1881"/>
      <c r="V317" s="1881"/>
      <c r="W317" s="1881"/>
      <c r="X317" s="1881"/>
      <c r="Y317" s="1881"/>
      <c r="Z317" s="1881"/>
      <c r="AA317" s="1881"/>
      <c r="AB317" s="1881"/>
      <c r="AC317" s="1881"/>
      <c r="AD317" s="1881"/>
      <c r="AE317" s="1881"/>
      <c r="AF317" s="1881"/>
      <c r="AG317" s="1881"/>
      <c r="AH317" s="1881"/>
      <c r="AI317" s="1881"/>
      <c r="AJ317" s="1881"/>
      <c r="AK317" s="1881"/>
      <c r="AL317" s="1881"/>
      <c r="AM317" s="1881"/>
      <c r="AN317" s="1881"/>
      <c r="AO317" s="1881"/>
      <c r="AP317" s="1881"/>
      <c r="AQ317" s="1881"/>
      <c r="AR317" s="1881"/>
      <c r="AS317" s="1881"/>
      <c r="AT317" s="1881"/>
      <c r="AU317" s="1881"/>
      <c r="AV317" s="1881"/>
      <c r="AW317" s="1881"/>
      <c r="AX317" s="1881"/>
      <c r="AY317" s="1881"/>
      <c r="AZ317" s="1881"/>
      <c r="BA317" s="1881"/>
      <c r="BB317" s="1881"/>
      <c r="BC317" s="1881"/>
      <c r="BD317" s="1881"/>
      <c r="BE317" s="1881"/>
      <c r="BF317" s="1881"/>
      <c r="BG317" s="1881"/>
      <c r="BH317" s="1881"/>
      <c r="BI317" s="1881"/>
      <c r="BJ317" s="1881"/>
      <c r="BK317" s="1881"/>
      <c r="BL317" s="1881"/>
      <c r="BM317" s="1881"/>
      <c r="BN317" s="1881"/>
      <c r="BO317" s="1881"/>
      <c r="BP317" s="1881"/>
    </row>
    <row r="318" spans="1:68">
      <c r="A318" s="1884"/>
      <c r="B318" s="1881"/>
      <c r="C318" s="1881"/>
      <c r="D318" s="1881"/>
      <c r="E318" s="1881"/>
      <c r="F318" s="1881"/>
      <c r="G318" s="1881"/>
      <c r="H318" s="1883"/>
      <c r="I318" s="1881"/>
      <c r="J318" s="1881"/>
      <c r="K318" s="1881"/>
      <c r="L318" s="1881"/>
      <c r="M318" s="1881"/>
      <c r="N318" s="1881"/>
      <c r="O318" s="1881"/>
      <c r="P318" s="1881"/>
      <c r="Q318" s="1881"/>
      <c r="R318" s="1881"/>
      <c r="S318" s="1881"/>
      <c r="T318" s="1881"/>
      <c r="U318" s="1881"/>
      <c r="V318" s="1881"/>
      <c r="W318" s="1881"/>
      <c r="X318" s="1881"/>
      <c r="Y318" s="1881"/>
      <c r="Z318" s="1881"/>
      <c r="AA318" s="1881"/>
      <c r="AB318" s="1881"/>
      <c r="AC318" s="1881"/>
      <c r="AD318" s="1881"/>
      <c r="AE318" s="1881"/>
      <c r="AF318" s="1881"/>
      <c r="AG318" s="1881"/>
      <c r="AH318" s="1881"/>
      <c r="AI318" s="1881"/>
      <c r="AJ318" s="1881"/>
      <c r="AK318" s="1881"/>
      <c r="AL318" s="1881"/>
      <c r="AM318" s="1881"/>
      <c r="AN318" s="1881"/>
      <c r="AO318" s="1881"/>
      <c r="AP318" s="1881"/>
      <c r="AQ318" s="1881"/>
      <c r="AR318" s="1881"/>
      <c r="AS318" s="1881"/>
      <c r="AT318" s="1881"/>
      <c r="AU318" s="1881"/>
      <c r="AV318" s="1881"/>
      <c r="AW318" s="1881"/>
      <c r="AX318" s="1881"/>
      <c r="AY318" s="1881"/>
      <c r="AZ318" s="1881"/>
      <c r="BA318" s="1881"/>
      <c r="BB318" s="1881"/>
      <c r="BC318" s="1881"/>
      <c r="BD318" s="1881"/>
      <c r="BE318" s="1881"/>
      <c r="BF318" s="1881"/>
      <c r="BG318" s="1881"/>
      <c r="BH318" s="1881"/>
      <c r="BI318" s="1881"/>
      <c r="BJ318" s="1881"/>
      <c r="BK318" s="1881"/>
      <c r="BL318" s="1881"/>
      <c r="BM318" s="1881"/>
      <c r="BN318" s="1881"/>
      <c r="BO318" s="1881"/>
      <c r="BP318" s="1881"/>
    </row>
    <row r="319" spans="1:68">
      <c r="A319" s="1884"/>
      <c r="B319" s="1881"/>
      <c r="C319" s="1881"/>
      <c r="D319" s="1881"/>
      <c r="E319" s="1881"/>
      <c r="F319" s="1881"/>
      <c r="G319" s="1881"/>
      <c r="H319" s="1883"/>
      <c r="I319" s="1881"/>
      <c r="J319" s="1881"/>
      <c r="K319" s="1881"/>
      <c r="L319" s="1881"/>
      <c r="M319" s="1881"/>
      <c r="N319" s="1881"/>
      <c r="O319" s="1881"/>
      <c r="P319" s="1881"/>
      <c r="Q319" s="1881"/>
      <c r="R319" s="1881"/>
      <c r="S319" s="1881"/>
      <c r="T319" s="1881"/>
      <c r="U319" s="1881"/>
      <c r="V319" s="1881"/>
      <c r="W319" s="1881"/>
      <c r="X319" s="1881"/>
      <c r="Y319" s="1881"/>
      <c r="Z319" s="1881"/>
      <c r="AA319" s="1881"/>
      <c r="AB319" s="1881"/>
      <c r="AC319" s="1881"/>
      <c r="AD319" s="1881"/>
      <c r="AE319" s="1881"/>
      <c r="AF319" s="1881"/>
      <c r="AG319" s="1881"/>
      <c r="AH319" s="1881"/>
      <c r="AI319" s="1881"/>
      <c r="AJ319" s="1881"/>
      <c r="AK319" s="1881"/>
      <c r="AL319" s="1881"/>
      <c r="AM319" s="1881"/>
      <c r="AN319" s="1881"/>
      <c r="AO319" s="1881"/>
      <c r="AP319" s="1881"/>
      <c r="AQ319" s="1881"/>
      <c r="AR319" s="1881"/>
      <c r="AS319" s="1881"/>
      <c r="AT319" s="1881"/>
      <c r="AU319" s="1881"/>
      <c r="AV319" s="1881"/>
      <c r="AW319" s="1881"/>
      <c r="AX319" s="1881"/>
      <c r="AY319" s="1881"/>
      <c r="AZ319" s="1881"/>
      <c r="BA319" s="1881"/>
      <c r="BB319" s="1881"/>
      <c r="BC319" s="1881"/>
      <c r="BD319" s="1881"/>
      <c r="BE319" s="1881"/>
      <c r="BF319" s="1881"/>
      <c r="BG319" s="1881"/>
      <c r="BH319" s="1881"/>
      <c r="BI319" s="1881"/>
      <c r="BJ319" s="1881"/>
      <c r="BK319" s="1881"/>
      <c r="BL319" s="1881"/>
      <c r="BM319" s="1881"/>
      <c r="BN319" s="1881"/>
      <c r="BO319" s="1881"/>
      <c r="BP319" s="1881"/>
    </row>
    <row r="320" spans="1:68">
      <c r="A320" s="1884"/>
      <c r="B320" s="1881"/>
      <c r="C320" s="1881"/>
      <c r="D320" s="1881"/>
      <c r="E320" s="1881"/>
      <c r="F320" s="1881"/>
      <c r="G320" s="1881"/>
      <c r="H320" s="1883"/>
      <c r="I320" s="1881"/>
      <c r="J320" s="1881"/>
      <c r="K320" s="1881"/>
      <c r="L320" s="1881"/>
      <c r="M320" s="1881"/>
      <c r="N320" s="1881"/>
      <c r="O320" s="1881"/>
      <c r="P320" s="1881"/>
      <c r="Q320" s="1881"/>
      <c r="R320" s="1881"/>
      <c r="S320" s="1881"/>
      <c r="T320" s="1881"/>
      <c r="U320" s="1881"/>
      <c r="V320" s="1881"/>
      <c r="W320" s="1881"/>
      <c r="X320" s="1881"/>
      <c r="Y320" s="1881"/>
      <c r="Z320" s="1881"/>
      <c r="AA320" s="1881"/>
      <c r="AB320" s="1881"/>
      <c r="AC320" s="1881"/>
      <c r="AD320" s="1881"/>
      <c r="AE320" s="1881"/>
      <c r="AF320" s="1881"/>
      <c r="AG320" s="1881"/>
      <c r="AH320" s="1881"/>
      <c r="AI320" s="1881"/>
      <c r="AJ320" s="1881"/>
      <c r="AK320" s="1881"/>
      <c r="AL320" s="1881"/>
      <c r="AM320" s="1881"/>
      <c r="AN320" s="1881"/>
      <c r="AO320" s="1881"/>
      <c r="AP320" s="1881"/>
      <c r="AQ320" s="1881"/>
      <c r="AR320" s="1881"/>
      <c r="AS320" s="1881"/>
      <c r="AT320" s="1881"/>
      <c r="AU320" s="1881"/>
      <c r="AV320" s="1881"/>
      <c r="AW320" s="1881"/>
      <c r="AX320" s="1881"/>
      <c r="AY320" s="1881"/>
      <c r="AZ320" s="1881"/>
      <c r="BA320" s="1881"/>
      <c r="BB320" s="1881"/>
      <c r="BC320" s="1881"/>
      <c r="BD320" s="1881"/>
      <c r="BE320" s="1881"/>
      <c r="BF320" s="1881"/>
      <c r="BG320" s="1881"/>
      <c r="BH320" s="1881"/>
      <c r="BI320" s="1881"/>
      <c r="BJ320" s="1881"/>
      <c r="BK320" s="1881"/>
      <c r="BL320" s="1881"/>
      <c r="BM320" s="1881"/>
      <c r="BN320" s="1881"/>
      <c r="BO320" s="1881"/>
      <c r="BP320" s="1881"/>
    </row>
    <row r="321" spans="1:68">
      <c r="A321" s="1884"/>
      <c r="B321" s="1881"/>
      <c r="C321" s="1881"/>
      <c r="D321" s="1881"/>
      <c r="E321" s="1881"/>
      <c r="F321" s="1881"/>
      <c r="G321" s="1881"/>
      <c r="H321" s="1883"/>
      <c r="I321" s="1881"/>
      <c r="J321" s="1881"/>
      <c r="K321" s="1881"/>
      <c r="L321" s="1881"/>
      <c r="M321" s="1881"/>
      <c r="N321" s="1881"/>
      <c r="O321" s="1881"/>
      <c r="P321" s="1881"/>
      <c r="Q321" s="1881"/>
      <c r="R321" s="1881"/>
      <c r="S321" s="1881"/>
      <c r="T321" s="1881"/>
      <c r="U321" s="1881"/>
      <c r="V321" s="1881"/>
      <c r="W321" s="1881"/>
      <c r="X321" s="1881"/>
      <c r="Y321" s="1881"/>
      <c r="Z321" s="1881"/>
      <c r="AA321" s="1881"/>
      <c r="AB321" s="1881"/>
      <c r="AC321" s="1881"/>
      <c r="AD321" s="1881"/>
      <c r="AE321" s="1881"/>
      <c r="AF321" s="1881"/>
      <c r="AG321" s="1881"/>
      <c r="AH321" s="1881"/>
      <c r="AI321" s="1881"/>
      <c r="AJ321" s="1881"/>
      <c r="AK321" s="1881"/>
      <c r="AL321" s="1881"/>
      <c r="AM321" s="1881"/>
      <c r="AN321" s="1881"/>
      <c r="AO321" s="1881"/>
      <c r="AP321" s="1881"/>
      <c r="AQ321" s="1881"/>
      <c r="AR321" s="1881"/>
      <c r="AS321" s="1881"/>
      <c r="AT321" s="1881"/>
      <c r="AU321" s="1881"/>
      <c r="AV321" s="1881"/>
      <c r="AW321" s="1881"/>
      <c r="AX321" s="1881"/>
      <c r="AY321" s="1881"/>
      <c r="AZ321" s="1881"/>
      <c r="BA321" s="1881"/>
      <c r="BB321" s="1881"/>
      <c r="BC321" s="1881"/>
      <c r="BD321" s="1881"/>
      <c r="BE321" s="1881"/>
      <c r="BF321" s="1881"/>
      <c r="BG321" s="1881"/>
      <c r="BH321" s="1881"/>
      <c r="BI321" s="1881"/>
      <c r="BJ321" s="1881"/>
      <c r="BK321" s="1881"/>
      <c r="BL321" s="1881"/>
      <c r="BM321" s="1881"/>
      <c r="BN321" s="1881"/>
      <c r="BO321" s="1881"/>
      <c r="BP321" s="1881"/>
    </row>
    <row r="322" spans="1:68">
      <c r="A322" s="1884"/>
      <c r="B322" s="1881"/>
      <c r="C322" s="1881"/>
      <c r="D322" s="1881"/>
      <c r="E322" s="1881"/>
      <c r="F322" s="1881"/>
      <c r="G322" s="1881"/>
      <c r="H322" s="1883"/>
      <c r="I322" s="1881"/>
      <c r="J322" s="1881"/>
      <c r="K322" s="1881"/>
      <c r="L322" s="1881"/>
      <c r="M322" s="1881"/>
      <c r="N322" s="1881"/>
      <c r="O322" s="1881"/>
      <c r="P322" s="1881"/>
      <c r="Q322" s="1881"/>
      <c r="R322" s="1881"/>
      <c r="S322" s="1881"/>
      <c r="T322" s="1881"/>
      <c r="U322" s="1881"/>
      <c r="V322" s="1881"/>
      <c r="W322" s="1881"/>
      <c r="X322" s="1881"/>
      <c r="Y322" s="1881"/>
      <c r="Z322" s="1881"/>
      <c r="AA322" s="1881"/>
      <c r="AB322" s="1881"/>
      <c r="AC322" s="1881"/>
      <c r="AD322" s="1881"/>
      <c r="AE322" s="1881"/>
      <c r="AF322" s="1881"/>
      <c r="AG322" s="1881"/>
      <c r="AH322" s="1881"/>
      <c r="AI322" s="1881"/>
      <c r="AJ322" s="1881"/>
      <c r="AK322" s="1881"/>
      <c r="AL322" s="1881"/>
      <c r="AM322" s="1881"/>
      <c r="AN322" s="1881"/>
      <c r="AO322" s="1881"/>
      <c r="AP322" s="1881"/>
      <c r="AQ322" s="1881"/>
      <c r="AR322" s="1881"/>
      <c r="AS322" s="1881"/>
      <c r="AT322" s="1881"/>
      <c r="AU322" s="1881"/>
      <c r="AV322" s="1881"/>
      <c r="AW322" s="1881"/>
      <c r="AX322" s="1881"/>
      <c r="AY322" s="1881"/>
      <c r="AZ322" s="1881"/>
      <c r="BA322" s="1881"/>
      <c r="BB322" s="1881"/>
      <c r="BC322" s="1881"/>
      <c r="BD322" s="1881"/>
      <c r="BE322" s="1881"/>
      <c r="BF322" s="1881"/>
      <c r="BG322" s="1881"/>
      <c r="BH322" s="1881"/>
      <c r="BI322" s="1881"/>
      <c r="BJ322" s="1881"/>
      <c r="BK322" s="1881"/>
      <c r="BL322" s="1881"/>
      <c r="BM322" s="1881"/>
      <c r="BN322" s="1881"/>
      <c r="BO322" s="1881"/>
      <c r="BP322" s="1881"/>
    </row>
    <row r="323" spans="1:68">
      <c r="A323" s="1884"/>
      <c r="B323" s="1881"/>
      <c r="C323" s="1881"/>
      <c r="D323" s="1881"/>
      <c r="E323" s="1881"/>
      <c r="F323" s="1881"/>
      <c r="G323" s="1881"/>
      <c r="H323" s="1883"/>
      <c r="I323" s="1881"/>
      <c r="J323" s="1881"/>
      <c r="K323" s="1881"/>
      <c r="L323" s="1881"/>
      <c r="M323" s="1881"/>
      <c r="N323" s="1881"/>
      <c r="O323" s="1881"/>
      <c r="P323" s="1881"/>
      <c r="Q323" s="1881"/>
      <c r="R323" s="1881"/>
      <c r="S323" s="1881"/>
      <c r="T323" s="1881"/>
      <c r="U323" s="1881"/>
      <c r="V323" s="1881"/>
      <c r="W323" s="1881"/>
      <c r="X323" s="1881"/>
      <c r="Y323" s="1881"/>
      <c r="Z323" s="1881"/>
      <c r="AA323" s="1881"/>
      <c r="AB323" s="1881"/>
      <c r="AC323" s="1881"/>
      <c r="AD323" s="1881"/>
      <c r="AE323" s="1881"/>
      <c r="AF323" s="1881"/>
      <c r="AG323" s="1881"/>
      <c r="AH323" s="1881"/>
      <c r="AI323" s="1881"/>
      <c r="AJ323" s="1881"/>
      <c r="AK323" s="1881"/>
      <c r="AL323" s="1881"/>
      <c r="AM323" s="1881"/>
      <c r="AN323" s="1881"/>
      <c r="AO323" s="1881"/>
      <c r="AP323" s="1881"/>
      <c r="AQ323" s="1881"/>
      <c r="AR323" s="1881"/>
      <c r="AS323" s="1881"/>
      <c r="AT323" s="1881"/>
      <c r="AU323" s="1881"/>
      <c r="AV323" s="1881"/>
      <c r="AW323" s="1881"/>
      <c r="AX323" s="1881"/>
      <c r="AY323" s="1881"/>
      <c r="AZ323" s="1881"/>
      <c r="BA323" s="1881"/>
      <c r="BB323" s="1881"/>
      <c r="BC323" s="1881"/>
      <c r="BD323" s="1881"/>
      <c r="BE323" s="1881"/>
      <c r="BF323" s="1881"/>
      <c r="BG323" s="1881"/>
      <c r="BH323" s="1881"/>
      <c r="BI323" s="1881"/>
      <c r="BJ323" s="1881"/>
      <c r="BK323" s="1881"/>
      <c r="BL323" s="1881"/>
      <c r="BM323" s="1881"/>
      <c r="BN323" s="1881"/>
      <c r="BO323" s="1881"/>
      <c r="BP323" s="1881"/>
    </row>
    <row r="324" spans="1:68">
      <c r="A324" s="1884"/>
      <c r="B324" s="1881"/>
      <c r="C324" s="1881"/>
      <c r="D324" s="1881"/>
      <c r="E324" s="1881"/>
      <c r="F324" s="1881"/>
      <c r="G324" s="1881"/>
      <c r="H324" s="1883"/>
      <c r="I324" s="1881"/>
      <c r="J324" s="1881"/>
      <c r="K324" s="1881"/>
      <c r="L324" s="1881"/>
      <c r="M324" s="1881"/>
      <c r="N324" s="1881"/>
      <c r="O324" s="1881"/>
      <c r="P324" s="1881"/>
      <c r="Q324" s="1881"/>
      <c r="R324" s="1881"/>
      <c r="S324" s="1881"/>
      <c r="T324" s="1881"/>
      <c r="U324" s="1881"/>
      <c r="V324" s="1881"/>
      <c r="W324" s="1881"/>
      <c r="X324" s="1881"/>
      <c r="Y324" s="1881"/>
      <c r="Z324" s="1881"/>
      <c r="AA324" s="1881"/>
      <c r="AB324" s="1881"/>
      <c r="AC324" s="1881"/>
      <c r="AD324" s="1881"/>
      <c r="AE324" s="1881"/>
      <c r="AF324" s="1881"/>
      <c r="AG324" s="1881"/>
      <c r="AH324" s="1881"/>
      <c r="AI324" s="1881"/>
      <c r="AJ324" s="1881"/>
      <c r="AK324" s="1881"/>
      <c r="AL324" s="1881"/>
      <c r="AM324" s="1881"/>
      <c r="AN324" s="1881"/>
      <c r="AO324" s="1881"/>
      <c r="AP324" s="1881"/>
      <c r="AQ324" s="1881"/>
      <c r="AR324" s="1881"/>
      <c r="AS324" s="1881"/>
      <c r="AT324" s="1881"/>
      <c r="AU324" s="1881"/>
      <c r="AV324" s="1881"/>
      <c r="AW324" s="1881"/>
      <c r="AX324" s="1881"/>
      <c r="AY324" s="1881"/>
      <c r="AZ324" s="1881"/>
      <c r="BA324" s="1881"/>
      <c r="BB324" s="1881"/>
      <c r="BC324" s="1881"/>
      <c r="BD324" s="1881"/>
      <c r="BE324" s="1881"/>
      <c r="BF324" s="1881"/>
      <c r="BG324" s="1881"/>
      <c r="BH324" s="1881"/>
      <c r="BI324" s="1881"/>
      <c r="BJ324" s="1881"/>
      <c r="BK324" s="1881"/>
      <c r="BL324" s="1881"/>
      <c r="BM324" s="1881"/>
      <c r="BN324" s="1881"/>
      <c r="BO324" s="1881"/>
      <c r="BP324" s="1881"/>
    </row>
    <row r="325" spans="1:68">
      <c r="A325" s="1884"/>
      <c r="B325" s="1881"/>
      <c r="C325" s="1881"/>
      <c r="D325" s="1881"/>
      <c r="E325" s="1881"/>
      <c r="F325" s="1881"/>
      <c r="G325" s="1881"/>
      <c r="H325" s="1883"/>
      <c r="I325" s="1881"/>
      <c r="J325" s="1881"/>
      <c r="K325" s="1881"/>
      <c r="L325" s="1881"/>
      <c r="M325" s="1881"/>
      <c r="N325" s="1881"/>
      <c r="O325" s="1881"/>
      <c r="P325" s="1881"/>
      <c r="Q325" s="1881"/>
      <c r="R325" s="1881"/>
      <c r="S325" s="1881"/>
      <c r="T325" s="1881"/>
      <c r="U325" s="1881"/>
      <c r="V325" s="1881"/>
      <c r="W325" s="1881"/>
      <c r="X325" s="1881"/>
      <c r="Y325" s="1881"/>
      <c r="Z325" s="1881"/>
      <c r="AA325" s="1881"/>
      <c r="AB325" s="1881"/>
      <c r="AC325" s="1881"/>
      <c r="AD325" s="1881"/>
      <c r="AE325" s="1881"/>
      <c r="AF325" s="1881"/>
      <c r="AG325" s="1881"/>
      <c r="AH325" s="1881"/>
      <c r="AI325" s="1881"/>
      <c r="AJ325" s="1881"/>
      <c r="AK325" s="1881"/>
      <c r="AL325" s="1881"/>
      <c r="AM325" s="1881"/>
      <c r="AN325" s="1881"/>
      <c r="AO325" s="1881"/>
      <c r="AP325" s="1881"/>
      <c r="AQ325" s="1881"/>
      <c r="AR325" s="1881"/>
      <c r="AS325" s="1881"/>
      <c r="AT325" s="1881"/>
      <c r="AU325" s="1881"/>
      <c r="AV325" s="1881"/>
      <c r="AW325" s="1881"/>
      <c r="AX325" s="1881"/>
      <c r="AY325" s="1881"/>
      <c r="AZ325" s="1881"/>
      <c r="BA325" s="1881"/>
      <c r="BB325" s="1881"/>
      <c r="BC325" s="1881"/>
      <c r="BD325" s="1881"/>
      <c r="BE325" s="1881"/>
      <c r="BF325" s="1881"/>
      <c r="BG325" s="1881"/>
      <c r="BH325" s="1881"/>
      <c r="BI325" s="1881"/>
      <c r="BJ325" s="1881"/>
      <c r="BK325" s="1881"/>
      <c r="BL325" s="1881"/>
      <c r="BM325" s="1881"/>
      <c r="BN325" s="1881"/>
      <c r="BO325" s="1881"/>
      <c r="BP325" s="1881"/>
    </row>
    <row r="326" spans="1:68">
      <c r="A326" s="1884"/>
      <c r="B326" s="1881"/>
      <c r="C326" s="1881"/>
      <c r="D326" s="1881"/>
      <c r="E326" s="1881"/>
      <c r="F326" s="1881"/>
      <c r="G326" s="1881"/>
      <c r="H326" s="1883"/>
      <c r="I326" s="1881"/>
      <c r="J326" s="1881"/>
      <c r="K326" s="1881"/>
      <c r="L326" s="1881"/>
      <c r="M326" s="1881"/>
      <c r="N326" s="1881"/>
      <c r="O326" s="1881"/>
      <c r="P326" s="1881"/>
      <c r="Q326" s="1881"/>
      <c r="R326" s="1881"/>
      <c r="S326" s="1881"/>
      <c r="T326" s="1881"/>
      <c r="U326" s="1881"/>
      <c r="V326" s="1881"/>
      <c r="W326" s="1881"/>
      <c r="X326" s="1881"/>
      <c r="Y326" s="1881"/>
      <c r="Z326" s="1881"/>
      <c r="AA326" s="1881"/>
      <c r="AB326" s="1881"/>
      <c r="AC326" s="1881"/>
      <c r="AD326" s="1881"/>
      <c r="AE326" s="1881"/>
      <c r="AF326" s="1881"/>
      <c r="AG326" s="1881"/>
      <c r="AH326" s="1881"/>
      <c r="AI326" s="1881"/>
      <c r="AJ326" s="1881"/>
      <c r="AK326" s="1881"/>
      <c r="AL326" s="1881"/>
      <c r="AM326" s="1881"/>
      <c r="AN326" s="1881"/>
      <c r="AO326" s="1881"/>
      <c r="AP326" s="1881"/>
      <c r="AQ326" s="1881"/>
      <c r="AR326" s="1881"/>
      <c r="AS326" s="1881"/>
      <c r="AT326" s="1881"/>
      <c r="AU326" s="1881"/>
      <c r="AV326" s="1881"/>
      <c r="AW326" s="1881"/>
      <c r="AX326" s="1881"/>
      <c r="AY326" s="1881"/>
      <c r="AZ326" s="1881"/>
      <c r="BA326" s="1881"/>
      <c r="BB326" s="1881"/>
      <c r="BC326" s="1881"/>
      <c r="BD326" s="1881"/>
      <c r="BE326" s="1881"/>
      <c r="BF326" s="1881"/>
      <c r="BG326" s="1881"/>
      <c r="BH326" s="1881"/>
      <c r="BI326" s="1881"/>
      <c r="BJ326" s="1881"/>
      <c r="BK326" s="1881"/>
      <c r="BL326" s="1881"/>
      <c r="BM326" s="1881"/>
      <c r="BN326" s="1881"/>
      <c r="BO326" s="1881"/>
      <c r="BP326" s="1881"/>
    </row>
    <row r="327" spans="1:68">
      <c r="A327" s="1884"/>
      <c r="B327" s="1881"/>
      <c r="C327" s="1881"/>
      <c r="D327" s="1881"/>
      <c r="E327" s="1881"/>
      <c r="F327" s="1881"/>
      <c r="G327" s="1881"/>
      <c r="H327" s="1883"/>
      <c r="I327" s="1881"/>
      <c r="J327" s="1881"/>
      <c r="K327" s="1881"/>
      <c r="L327" s="1881"/>
      <c r="M327" s="1881"/>
      <c r="N327" s="1881"/>
      <c r="O327" s="1881"/>
      <c r="P327" s="1881"/>
      <c r="Q327" s="1881"/>
      <c r="R327" s="1881"/>
      <c r="S327" s="1881"/>
      <c r="T327" s="1881"/>
      <c r="U327" s="1881"/>
      <c r="V327" s="1881"/>
      <c r="W327" s="1881"/>
      <c r="X327" s="1881"/>
      <c r="Y327" s="1881"/>
      <c r="Z327" s="1881"/>
      <c r="AA327" s="1881"/>
      <c r="AB327" s="1881"/>
      <c r="AC327" s="1881"/>
      <c r="AD327" s="1881"/>
      <c r="AE327" s="1881"/>
      <c r="AF327" s="1881"/>
      <c r="AG327" s="1881"/>
      <c r="AH327" s="1881"/>
      <c r="AI327" s="1881"/>
      <c r="AJ327" s="1881"/>
      <c r="AK327" s="1881"/>
      <c r="AL327" s="1881"/>
      <c r="AM327" s="1881"/>
      <c r="AN327" s="1881"/>
      <c r="AO327" s="1881"/>
      <c r="AP327" s="1881"/>
      <c r="AQ327" s="1881"/>
      <c r="AR327" s="1881"/>
      <c r="AS327" s="1881"/>
      <c r="AT327" s="1881"/>
      <c r="AU327" s="1881"/>
      <c r="AV327" s="1881"/>
      <c r="AW327" s="1881"/>
      <c r="AX327" s="1881"/>
      <c r="AY327" s="1881"/>
      <c r="AZ327" s="1881"/>
      <c r="BA327" s="1881"/>
      <c r="BB327" s="1881"/>
      <c r="BC327" s="1881"/>
      <c r="BD327" s="1881"/>
      <c r="BE327" s="1881"/>
      <c r="BF327" s="1881"/>
      <c r="BG327" s="1881"/>
      <c r="BH327" s="1881"/>
      <c r="BI327" s="1881"/>
      <c r="BJ327" s="1881"/>
      <c r="BK327" s="1881"/>
      <c r="BL327" s="1881"/>
      <c r="BM327" s="1881"/>
      <c r="BN327" s="1881"/>
      <c r="BO327" s="1881"/>
      <c r="BP327" s="1881"/>
    </row>
    <row r="328" spans="1:68">
      <c r="A328" s="1884"/>
      <c r="B328" s="1881"/>
      <c r="C328" s="1881"/>
      <c r="D328" s="1881"/>
      <c r="E328" s="1881"/>
      <c r="F328" s="1881"/>
      <c r="G328" s="1881"/>
      <c r="H328" s="1883"/>
      <c r="I328" s="1881"/>
      <c r="J328" s="1881"/>
      <c r="K328" s="1881"/>
      <c r="L328" s="1881"/>
      <c r="M328" s="1881"/>
      <c r="N328" s="1881"/>
      <c r="O328" s="1881"/>
      <c r="P328" s="1881"/>
      <c r="Q328" s="1881"/>
      <c r="R328" s="1881"/>
      <c r="S328" s="1881"/>
      <c r="T328" s="1881"/>
      <c r="U328" s="1881"/>
      <c r="V328" s="1881"/>
      <c r="W328" s="1881"/>
      <c r="X328" s="1881"/>
      <c r="Y328" s="1881"/>
      <c r="Z328" s="1881"/>
      <c r="AA328" s="1881"/>
      <c r="AB328" s="1881"/>
      <c r="AC328" s="1881"/>
      <c r="AD328" s="1881"/>
      <c r="AE328" s="1881"/>
      <c r="AF328" s="1881"/>
      <c r="AG328" s="1881"/>
      <c r="AH328" s="1881"/>
      <c r="AI328" s="1881"/>
      <c r="AJ328" s="1881"/>
      <c r="AK328" s="1881"/>
      <c r="AL328" s="1881"/>
      <c r="AM328" s="1881"/>
      <c r="AN328" s="1881"/>
      <c r="AO328" s="1881"/>
      <c r="AP328" s="1881"/>
      <c r="AQ328" s="1881"/>
      <c r="AR328" s="1881"/>
      <c r="AS328" s="1881"/>
      <c r="AT328" s="1881"/>
      <c r="AU328" s="1881"/>
      <c r="AV328" s="1881"/>
      <c r="AW328" s="1881"/>
      <c r="AX328" s="1881"/>
      <c r="AY328" s="1881"/>
      <c r="AZ328" s="1881"/>
      <c r="BA328" s="1881"/>
      <c r="BB328" s="1881"/>
      <c r="BC328" s="1881"/>
      <c r="BD328" s="1881"/>
      <c r="BE328" s="1881"/>
      <c r="BF328" s="1881"/>
      <c r="BG328" s="1881"/>
      <c r="BH328" s="1881"/>
      <c r="BI328" s="1881"/>
      <c r="BJ328" s="1881"/>
      <c r="BK328" s="1881"/>
      <c r="BL328" s="1881"/>
      <c r="BM328" s="1881"/>
      <c r="BN328" s="1881"/>
      <c r="BO328" s="1881"/>
      <c r="BP328" s="1881"/>
    </row>
    <row r="329" spans="1:68">
      <c r="A329" s="1884"/>
      <c r="B329" s="1881"/>
      <c r="C329" s="1881"/>
      <c r="D329" s="1881"/>
      <c r="E329" s="1881"/>
      <c r="F329" s="1881"/>
      <c r="G329" s="1881"/>
      <c r="H329" s="1883"/>
      <c r="I329" s="1881"/>
      <c r="J329" s="1881"/>
      <c r="K329" s="1881"/>
      <c r="L329" s="1881"/>
      <c r="M329" s="1881"/>
      <c r="N329" s="1881"/>
      <c r="O329" s="1881"/>
      <c r="P329" s="1881"/>
      <c r="Q329" s="1881"/>
      <c r="R329" s="1881"/>
      <c r="S329" s="1881"/>
      <c r="T329" s="1881"/>
      <c r="U329" s="1881"/>
      <c r="V329" s="1881"/>
      <c r="W329" s="1881"/>
      <c r="X329" s="1881"/>
      <c r="Y329" s="1881"/>
      <c r="Z329" s="1881"/>
      <c r="AA329" s="1881"/>
      <c r="AB329" s="1881"/>
      <c r="AC329" s="1881"/>
      <c r="AD329" s="1881"/>
      <c r="AE329" s="1881"/>
      <c r="AF329" s="1881"/>
      <c r="AG329" s="1881"/>
      <c r="AH329" s="1881"/>
      <c r="AI329" s="1881"/>
      <c r="AJ329" s="1881"/>
      <c r="AK329" s="1881"/>
      <c r="AL329" s="1881"/>
      <c r="AM329" s="1881"/>
      <c r="AN329" s="1881"/>
      <c r="AO329" s="1881"/>
      <c r="AP329" s="1881"/>
      <c r="AQ329" s="1881"/>
      <c r="AR329" s="1881"/>
      <c r="AS329" s="1881"/>
      <c r="AT329" s="1881"/>
      <c r="AU329" s="1881"/>
      <c r="AV329" s="1881"/>
      <c r="AW329" s="1881"/>
      <c r="AX329" s="1881"/>
      <c r="AY329" s="1881"/>
      <c r="AZ329" s="1881"/>
      <c r="BA329" s="1881"/>
      <c r="BB329" s="1881"/>
      <c r="BC329" s="1881"/>
      <c r="BD329" s="1881"/>
      <c r="BE329" s="1881"/>
      <c r="BF329" s="1881"/>
      <c r="BG329" s="1881"/>
      <c r="BH329" s="1881"/>
      <c r="BI329" s="1881"/>
      <c r="BJ329" s="1881"/>
      <c r="BK329" s="1881"/>
      <c r="BL329" s="1881"/>
      <c r="BM329" s="1881"/>
      <c r="BN329" s="1881"/>
      <c r="BO329" s="1881"/>
      <c r="BP329" s="1881"/>
    </row>
    <row r="330" spans="1:68">
      <c r="A330" s="1884"/>
      <c r="B330" s="1881"/>
      <c r="C330" s="1881"/>
      <c r="D330" s="1881"/>
      <c r="E330" s="1881"/>
      <c r="F330" s="1881"/>
      <c r="G330" s="1881"/>
      <c r="H330" s="1883"/>
      <c r="I330" s="1881"/>
      <c r="J330" s="1881"/>
      <c r="K330" s="1881"/>
      <c r="L330" s="1881"/>
      <c r="M330" s="1881"/>
      <c r="N330" s="1881"/>
      <c r="O330" s="1881"/>
      <c r="P330" s="1881"/>
      <c r="Q330" s="1881"/>
      <c r="R330" s="1881"/>
      <c r="S330" s="1881"/>
      <c r="T330" s="1881"/>
      <c r="U330" s="1881"/>
      <c r="V330" s="1881"/>
      <c r="W330" s="1881"/>
      <c r="X330" s="1881"/>
      <c r="Y330" s="1881"/>
      <c r="Z330" s="1881"/>
      <c r="AA330" s="1881"/>
      <c r="AB330" s="1881"/>
      <c r="AC330" s="1881"/>
      <c r="AD330" s="1881"/>
      <c r="AE330" s="1881"/>
      <c r="AF330" s="1881"/>
      <c r="AG330" s="1881"/>
      <c r="AH330" s="1881"/>
      <c r="AI330" s="1881"/>
      <c r="AJ330" s="1881"/>
      <c r="AK330" s="1881"/>
      <c r="AL330" s="1881"/>
      <c r="AM330" s="1881"/>
      <c r="AN330" s="1881"/>
      <c r="AO330" s="1881"/>
      <c r="AP330" s="1881"/>
      <c r="AQ330" s="1881"/>
      <c r="AR330" s="1881"/>
      <c r="AS330" s="1881"/>
      <c r="AT330" s="1881"/>
      <c r="AU330" s="1881"/>
      <c r="AV330" s="1881"/>
      <c r="AW330" s="1881"/>
      <c r="AX330" s="1881"/>
      <c r="AY330" s="1881"/>
      <c r="AZ330" s="1881"/>
      <c r="BA330" s="1881"/>
      <c r="BB330" s="1881"/>
      <c r="BC330" s="1881"/>
      <c r="BD330" s="1881"/>
      <c r="BE330" s="1881"/>
      <c r="BF330" s="1881"/>
      <c r="BG330" s="1881"/>
      <c r="BH330" s="1881"/>
      <c r="BI330" s="1881"/>
      <c r="BJ330" s="1881"/>
      <c r="BK330" s="1881"/>
      <c r="BL330" s="1881"/>
      <c r="BM330" s="1881"/>
      <c r="BN330" s="1881"/>
      <c r="BO330" s="1881"/>
      <c r="BP330" s="1881"/>
    </row>
    <row r="331" spans="1:68">
      <c r="A331" s="1884"/>
      <c r="B331" s="1881"/>
      <c r="C331" s="1881"/>
      <c r="D331" s="1881"/>
      <c r="E331" s="1881"/>
      <c r="F331" s="1881"/>
      <c r="G331" s="1881"/>
      <c r="H331" s="1883"/>
      <c r="I331" s="1881"/>
      <c r="J331" s="1881"/>
      <c r="K331" s="1881"/>
      <c r="L331" s="1881"/>
      <c r="M331" s="1881"/>
      <c r="N331" s="1881"/>
      <c r="O331" s="1881"/>
      <c r="P331" s="1881"/>
      <c r="Q331" s="1881"/>
      <c r="R331" s="1881"/>
      <c r="S331" s="1881"/>
      <c r="T331" s="1881"/>
      <c r="U331" s="1881"/>
      <c r="V331" s="1881"/>
      <c r="W331" s="1881"/>
      <c r="X331" s="1881"/>
      <c r="Y331" s="1881"/>
      <c r="Z331" s="1881"/>
      <c r="AA331" s="1881"/>
      <c r="AB331" s="1881"/>
      <c r="AC331" s="1881"/>
      <c r="AD331" s="1881"/>
      <c r="AE331" s="1881"/>
      <c r="AF331" s="1881"/>
      <c r="AG331" s="1881"/>
      <c r="AH331" s="1881"/>
      <c r="AI331" s="1881"/>
      <c r="AJ331" s="1881"/>
      <c r="AK331" s="1881"/>
      <c r="AL331" s="1881"/>
      <c r="AM331" s="1881"/>
      <c r="AN331" s="1881"/>
      <c r="AO331" s="1881"/>
      <c r="AP331" s="1881"/>
      <c r="AQ331" s="1881"/>
      <c r="AR331" s="1881"/>
      <c r="AS331" s="1881"/>
      <c r="AT331" s="1881"/>
      <c r="AU331" s="1881"/>
      <c r="AV331" s="1881"/>
      <c r="AW331" s="1881"/>
      <c r="AX331" s="1881"/>
      <c r="AY331" s="1881"/>
      <c r="AZ331" s="1881"/>
      <c r="BA331" s="1881"/>
      <c r="BB331" s="1881"/>
      <c r="BC331" s="1881"/>
      <c r="BD331" s="1881"/>
      <c r="BE331" s="1881"/>
      <c r="BF331" s="1881"/>
      <c r="BG331" s="1881"/>
      <c r="BH331" s="1881"/>
      <c r="BI331" s="1881"/>
      <c r="BJ331" s="1881"/>
      <c r="BK331" s="1881"/>
      <c r="BL331" s="1881"/>
      <c r="BM331" s="1881"/>
      <c r="BN331" s="1881"/>
      <c r="BO331" s="1881"/>
      <c r="BP331" s="1881"/>
    </row>
    <row r="332" spans="1:68">
      <c r="A332" s="1884"/>
      <c r="B332" s="1881"/>
      <c r="C332" s="1881"/>
      <c r="D332" s="1881"/>
      <c r="E332" s="1881"/>
      <c r="F332" s="1881"/>
      <c r="G332" s="1881"/>
      <c r="H332" s="1883"/>
      <c r="I332" s="1881"/>
      <c r="J332" s="1881"/>
      <c r="K332" s="1881"/>
      <c r="L332" s="1881"/>
      <c r="M332" s="1881"/>
      <c r="N332" s="1881"/>
      <c r="O332" s="1881"/>
      <c r="P332" s="1881"/>
      <c r="Q332" s="1881"/>
      <c r="R332" s="1881"/>
      <c r="S332" s="1881"/>
      <c r="T332" s="1881"/>
      <c r="U332" s="1881"/>
      <c r="V332" s="1881"/>
      <c r="W332" s="1881"/>
      <c r="X332" s="1881"/>
      <c r="Y332" s="1881"/>
      <c r="Z332" s="1881"/>
      <c r="AA332" s="1881"/>
      <c r="AB332" s="1881"/>
      <c r="AC332" s="1881"/>
      <c r="AD332" s="1881"/>
      <c r="AE332" s="1881"/>
      <c r="AF332" s="1881"/>
      <c r="AG332" s="1881"/>
      <c r="AH332" s="1881"/>
      <c r="AI332" s="1881"/>
      <c r="AJ332" s="1881"/>
      <c r="AK332" s="1881"/>
      <c r="AL332" s="1881"/>
      <c r="AM332" s="1881"/>
      <c r="AN332" s="1881"/>
      <c r="AO332" s="1881"/>
      <c r="AP332" s="1881"/>
      <c r="AQ332" s="1881"/>
      <c r="AR332" s="1881"/>
      <c r="AS332" s="1881"/>
      <c r="AT332" s="1881"/>
      <c r="AU332" s="1881"/>
      <c r="AV332" s="1881"/>
      <c r="AW332" s="1881"/>
      <c r="AX332" s="1881"/>
      <c r="AY332" s="1881"/>
      <c r="AZ332" s="1881"/>
      <c r="BA332" s="1881"/>
      <c r="BB332" s="1881"/>
      <c r="BC332" s="1881"/>
      <c r="BD332" s="1881"/>
      <c r="BE332" s="1881"/>
      <c r="BF332" s="1881"/>
      <c r="BG332" s="1881"/>
      <c r="BH332" s="1881"/>
      <c r="BI332" s="1881"/>
      <c r="BJ332" s="1881"/>
      <c r="BK332" s="1881"/>
      <c r="BL332" s="1881"/>
      <c r="BM332" s="1881"/>
      <c r="BN332" s="1881"/>
      <c r="BO332" s="1881"/>
      <c r="BP332" s="1881"/>
    </row>
    <row r="333" spans="1:68">
      <c r="A333" s="1884"/>
      <c r="B333" s="1881"/>
      <c r="C333" s="1881"/>
      <c r="D333" s="1881"/>
      <c r="E333" s="1881"/>
      <c r="F333" s="1881"/>
      <c r="G333" s="1881"/>
      <c r="H333" s="1883"/>
      <c r="I333" s="1881"/>
      <c r="J333" s="1881"/>
      <c r="K333" s="1881"/>
      <c r="L333" s="1881"/>
      <c r="M333" s="1881"/>
      <c r="N333" s="1881"/>
      <c r="O333" s="1881"/>
      <c r="P333" s="1881"/>
      <c r="Q333" s="1881"/>
      <c r="R333" s="1881"/>
      <c r="S333" s="1881"/>
      <c r="T333" s="1881"/>
      <c r="U333" s="1881"/>
      <c r="V333" s="1881"/>
      <c r="W333" s="1881"/>
      <c r="X333" s="1881"/>
      <c r="Y333" s="1881"/>
      <c r="Z333" s="1881"/>
      <c r="AA333" s="1881"/>
      <c r="AB333" s="1881"/>
      <c r="AC333" s="1881"/>
      <c r="AD333" s="1881"/>
      <c r="AE333" s="1881"/>
      <c r="AF333" s="1881"/>
      <c r="AG333" s="1881"/>
      <c r="AH333" s="1881"/>
      <c r="AI333" s="1881"/>
      <c r="AJ333" s="1881"/>
      <c r="AK333" s="1881"/>
      <c r="AL333" s="1881"/>
      <c r="AM333" s="1881"/>
      <c r="AN333" s="1881"/>
      <c r="AO333" s="1881"/>
      <c r="AP333" s="1881"/>
      <c r="AQ333" s="1881"/>
      <c r="AR333" s="1881"/>
      <c r="AS333" s="1881"/>
      <c r="AT333" s="1881"/>
      <c r="AU333" s="1881"/>
      <c r="AV333" s="1881"/>
      <c r="AW333" s="1881"/>
      <c r="AX333" s="1881"/>
      <c r="AY333" s="1881"/>
      <c r="AZ333" s="1881"/>
      <c r="BA333" s="1881"/>
      <c r="BB333" s="1881"/>
      <c r="BC333" s="1881"/>
      <c r="BD333" s="1881"/>
      <c r="BE333" s="1881"/>
      <c r="BF333" s="1881"/>
      <c r="BG333" s="1881"/>
      <c r="BH333" s="1881"/>
      <c r="BI333" s="1881"/>
      <c r="BJ333" s="1881"/>
      <c r="BK333" s="1881"/>
      <c r="BL333" s="1881"/>
      <c r="BM333" s="1881"/>
      <c r="BN333" s="1881"/>
      <c r="BO333" s="1881"/>
      <c r="BP333" s="1881"/>
    </row>
    <row r="334" spans="1:68">
      <c r="A334" s="1884"/>
      <c r="B334" s="1881"/>
      <c r="C334" s="1881"/>
      <c r="D334" s="1881"/>
      <c r="E334" s="1881"/>
      <c r="F334" s="1881"/>
      <c r="G334" s="1881"/>
      <c r="H334" s="1883"/>
      <c r="I334" s="1881"/>
      <c r="J334" s="1881"/>
      <c r="K334" s="1881"/>
      <c r="L334" s="1881"/>
      <c r="M334" s="1881"/>
      <c r="N334" s="1881"/>
      <c r="O334" s="1881"/>
      <c r="P334" s="1881"/>
      <c r="Q334" s="1881"/>
      <c r="R334" s="1881"/>
      <c r="S334" s="1881"/>
      <c r="T334" s="1881"/>
      <c r="U334" s="1881"/>
      <c r="V334" s="1881"/>
      <c r="W334" s="1881"/>
      <c r="X334" s="1881"/>
      <c r="Y334" s="1881"/>
      <c r="Z334" s="1881"/>
      <c r="AA334" s="1881"/>
      <c r="AB334" s="1881"/>
      <c r="AC334" s="1881"/>
      <c r="AD334" s="1881"/>
      <c r="AE334" s="1881"/>
      <c r="AF334" s="1881"/>
      <c r="AG334" s="1881"/>
      <c r="AH334" s="1881"/>
      <c r="AI334" s="1881"/>
      <c r="AJ334" s="1881"/>
      <c r="AK334" s="1881"/>
      <c r="AL334" s="1881"/>
      <c r="AM334" s="1881"/>
      <c r="AN334" s="1881"/>
      <c r="AO334" s="1881"/>
      <c r="AP334" s="1881"/>
      <c r="AQ334" s="1881"/>
      <c r="AR334" s="1881"/>
      <c r="AS334" s="1881"/>
      <c r="AT334" s="1881"/>
      <c r="AU334" s="1881"/>
      <c r="AV334" s="1881"/>
      <c r="AW334" s="1881"/>
      <c r="AX334" s="1881"/>
      <c r="AY334" s="1881"/>
      <c r="AZ334" s="1881"/>
      <c r="BA334" s="1881"/>
      <c r="BB334" s="1881"/>
      <c r="BC334" s="1881"/>
      <c r="BD334" s="1881"/>
      <c r="BE334" s="1881"/>
      <c r="BF334" s="1881"/>
      <c r="BG334" s="1881"/>
      <c r="BH334" s="1881"/>
      <c r="BI334" s="1881"/>
      <c r="BJ334" s="1881"/>
      <c r="BK334" s="1881"/>
      <c r="BL334" s="1881"/>
      <c r="BM334" s="1881"/>
      <c r="BN334" s="1881"/>
      <c r="BO334" s="1881"/>
      <c r="BP334" s="1881"/>
    </row>
    <row r="335" spans="1:68">
      <c r="A335" s="1884"/>
      <c r="B335" s="1881"/>
      <c r="C335" s="1881"/>
      <c r="D335" s="1881"/>
      <c r="E335" s="1881"/>
      <c r="F335" s="1881"/>
      <c r="G335" s="1881"/>
      <c r="H335" s="1883"/>
      <c r="I335" s="1881"/>
      <c r="J335" s="1881"/>
      <c r="K335" s="1881"/>
      <c r="L335" s="1881"/>
      <c r="M335" s="1881"/>
      <c r="N335" s="1881"/>
      <c r="O335" s="1881"/>
      <c r="P335" s="1881"/>
      <c r="Q335" s="1881"/>
      <c r="R335" s="1881"/>
      <c r="S335" s="1881"/>
      <c r="T335" s="1881"/>
      <c r="U335" s="1881"/>
      <c r="V335" s="1881"/>
      <c r="W335" s="1881"/>
      <c r="X335" s="1881"/>
      <c r="Y335" s="1881"/>
      <c r="Z335" s="1881"/>
      <c r="AA335" s="1881"/>
      <c r="AB335" s="1881"/>
      <c r="AC335" s="1881"/>
      <c r="AD335" s="1881"/>
      <c r="AE335" s="1881"/>
      <c r="AF335" s="1881"/>
      <c r="AG335" s="1881"/>
      <c r="AH335" s="1881"/>
      <c r="AI335" s="1881"/>
      <c r="AJ335" s="1881"/>
      <c r="AK335" s="1881"/>
      <c r="AL335" s="1881"/>
      <c r="AM335" s="1881"/>
      <c r="AN335" s="1881"/>
      <c r="AO335" s="1881"/>
      <c r="AP335" s="1881"/>
      <c r="AQ335" s="1881"/>
      <c r="AR335" s="1881"/>
      <c r="AS335" s="1881"/>
      <c r="AT335" s="1881"/>
      <c r="AU335" s="1881"/>
      <c r="AV335" s="1881"/>
      <c r="AW335" s="1881"/>
      <c r="AX335" s="1881"/>
      <c r="AY335" s="1881"/>
      <c r="AZ335" s="1881"/>
      <c r="BA335" s="1881"/>
      <c r="BB335" s="1881"/>
      <c r="BC335" s="1881"/>
      <c r="BD335" s="1881"/>
      <c r="BE335" s="1881"/>
      <c r="BF335" s="1881"/>
      <c r="BG335" s="1881"/>
      <c r="BH335" s="1881"/>
      <c r="BI335" s="1881"/>
      <c r="BJ335" s="1881"/>
      <c r="BK335" s="1881"/>
      <c r="BL335" s="1881"/>
      <c r="BM335" s="1881"/>
      <c r="BN335" s="1881"/>
      <c r="BO335" s="1881"/>
      <c r="BP335" s="1881"/>
    </row>
    <row r="336" spans="1:68">
      <c r="A336" s="1884"/>
      <c r="B336" s="1881"/>
      <c r="C336" s="1881"/>
      <c r="D336" s="1881"/>
      <c r="E336" s="1881"/>
      <c r="F336" s="1881"/>
      <c r="G336" s="1881"/>
      <c r="H336" s="1883"/>
      <c r="I336" s="1881"/>
      <c r="J336" s="1881"/>
      <c r="K336" s="1881"/>
      <c r="L336" s="1881"/>
      <c r="M336" s="1881"/>
      <c r="N336" s="1881"/>
      <c r="O336" s="1881"/>
      <c r="P336" s="1881"/>
      <c r="Q336" s="1881"/>
      <c r="R336" s="1881"/>
      <c r="S336" s="1881"/>
      <c r="T336" s="1881"/>
      <c r="U336" s="1881"/>
      <c r="V336" s="1881"/>
      <c r="W336" s="1881"/>
      <c r="X336" s="1881"/>
      <c r="Y336" s="1881"/>
      <c r="Z336" s="1881"/>
      <c r="AA336" s="1881"/>
      <c r="AB336" s="1881"/>
      <c r="AC336" s="1881"/>
      <c r="AD336" s="1881"/>
      <c r="AE336" s="1881"/>
      <c r="AF336" s="1881"/>
      <c r="AG336" s="1881"/>
      <c r="AH336" s="1881"/>
      <c r="AI336" s="1881"/>
      <c r="AJ336" s="1881"/>
      <c r="AK336" s="1881"/>
      <c r="AL336" s="1881"/>
      <c r="AM336" s="1881"/>
      <c r="AN336" s="1881"/>
      <c r="AO336" s="1881"/>
      <c r="AP336" s="1881"/>
      <c r="AQ336" s="1881"/>
      <c r="AR336" s="1881"/>
      <c r="AS336" s="1881"/>
      <c r="AT336" s="1881"/>
      <c r="AU336" s="1881"/>
      <c r="AV336" s="1881"/>
      <c r="AW336" s="1881"/>
      <c r="AX336" s="1881"/>
      <c r="AY336" s="1881"/>
      <c r="AZ336" s="1881"/>
      <c r="BA336" s="1881"/>
      <c r="BB336" s="1881"/>
      <c r="BC336" s="1881"/>
      <c r="BD336" s="1881"/>
      <c r="BE336" s="1881"/>
      <c r="BF336" s="1881"/>
      <c r="BG336" s="1881"/>
      <c r="BH336" s="1881"/>
      <c r="BI336" s="1881"/>
      <c r="BJ336" s="1881"/>
      <c r="BK336" s="1881"/>
      <c r="BL336" s="1881"/>
      <c r="BM336" s="1881"/>
      <c r="BN336" s="1881"/>
      <c r="BO336" s="1881"/>
      <c r="BP336" s="1881"/>
    </row>
    <row r="337" spans="1:68">
      <c r="A337" s="1884"/>
      <c r="B337" s="1881"/>
      <c r="C337" s="1881"/>
      <c r="D337" s="1881"/>
      <c r="E337" s="1881"/>
      <c r="F337" s="1881"/>
      <c r="G337" s="1881"/>
      <c r="H337" s="1883"/>
      <c r="I337" s="1881"/>
      <c r="J337" s="1881"/>
      <c r="K337" s="1881"/>
      <c r="L337" s="1881"/>
      <c r="M337" s="1881"/>
      <c r="N337" s="1881"/>
      <c r="O337" s="1881"/>
      <c r="P337" s="1881"/>
      <c r="Q337" s="1881"/>
      <c r="R337" s="1881"/>
      <c r="S337" s="1881"/>
      <c r="T337" s="1881"/>
      <c r="U337" s="1881"/>
      <c r="V337" s="1881"/>
      <c r="W337" s="1881"/>
      <c r="X337" s="1881"/>
      <c r="Y337" s="1881"/>
      <c r="Z337" s="1881"/>
      <c r="AA337" s="1881"/>
      <c r="AB337" s="1881"/>
      <c r="AC337" s="1881"/>
      <c r="AD337" s="1881"/>
      <c r="AE337" s="1881"/>
      <c r="AF337" s="1881"/>
      <c r="AG337" s="1881"/>
      <c r="AH337" s="1881"/>
      <c r="AI337" s="1881"/>
      <c r="AJ337" s="1881"/>
      <c r="AK337" s="1881"/>
      <c r="AL337" s="1881"/>
      <c r="AM337" s="1881"/>
      <c r="AN337" s="1881"/>
      <c r="AO337" s="1881"/>
      <c r="AP337" s="1881"/>
      <c r="AQ337" s="1881"/>
      <c r="AR337" s="1881"/>
      <c r="AS337" s="1881"/>
      <c r="AT337" s="1881"/>
      <c r="AU337" s="1881"/>
      <c r="AV337" s="1881"/>
      <c r="AW337" s="1881"/>
      <c r="AX337" s="1881"/>
      <c r="AY337" s="1881"/>
      <c r="AZ337" s="1881"/>
      <c r="BA337" s="1881"/>
      <c r="BB337" s="1881"/>
      <c r="BC337" s="1881"/>
      <c r="BD337" s="1881"/>
      <c r="BE337" s="1881"/>
      <c r="BF337" s="1881"/>
      <c r="BG337" s="1881"/>
      <c r="BH337" s="1881"/>
      <c r="BI337" s="1881"/>
      <c r="BJ337" s="1881"/>
      <c r="BK337" s="1881"/>
      <c r="BL337" s="1881"/>
      <c r="BM337" s="1881"/>
      <c r="BN337" s="1881"/>
      <c r="BO337" s="1881"/>
      <c r="BP337" s="1881"/>
    </row>
    <row r="338" spans="1:68">
      <c r="A338" s="1884"/>
      <c r="B338" s="1881"/>
      <c r="C338" s="1881"/>
      <c r="D338" s="1881"/>
      <c r="E338" s="1881"/>
      <c r="F338" s="1881"/>
      <c r="G338" s="1881"/>
      <c r="H338" s="1883"/>
      <c r="I338" s="1881"/>
      <c r="J338" s="1881"/>
      <c r="K338" s="1881"/>
      <c r="L338" s="1881"/>
      <c r="M338" s="1881"/>
      <c r="N338" s="1881"/>
      <c r="O338" s="1881"/>
      <c r="P338" s="1881"/>
      <c r="Q338" s="1881"/>
      <c r="R338" s="1881"/>
      <c r="S338" s="1881"/>
      <c r="T338" s="1881"/>
      <c r="U338" s="1881"/>
      <c r="V338" s="1881"/>
      <c r="W338" s="1881"/>
      <c r="X338" s="1881"/>
      <c r="Y338" s="1881"/>
      <c r="Z338" s="1881"/>
      <c r="AA338" s="1881"/>
      <c r="AB338" s="1881"/>
      <c r="AC338" s="1881"/>
      <c r="AD338" s="1881"/>
      <c r="AE338" s="1881"/>
      <c r="AF338" s="1881"/>
      <c r="AG338" s="1881"/>
      <c r="AH338" s="1881"/>
      <c r="AI338" s="1881"/>
      <c r="AJ338" s="1881"/>
      <c r="AK338" s="1881"/>
      <c r="AL338" s="1881"/>
      <c r="AM338" s="1881"/>
      <c r="AN338" s="1881"/>
      <c r="AO338" s="1881"/>
      <c r="AP338" s="1881"/>
      <c r="AQ338" s="1881"/>
      <c r="AR338" s="1881"/>
      <c r="AS338" s="1881"/>
      <c r="AT338" s="1881"/>
      <c r="AU338" s="1881"/>
      <c r="AV338" s="1881"/>
      <c r="AW338" s="1881"/>
      <c r="AX338" s="1881"/>
      <c r="AY338" s="1881"/>
      <c r="AZ338" s="1881"/>
      <c r="BA338" s="1881"/>
      <c r="BB338" s="1881"/>
      <c r="BC338" s="1881"/>
      <c r="BD338" s="1881"/>
      <c r="BE338" s="1881"/>
      <c r="BF338" s="1881"/>
      <c r="BG338" s="1881"/>
      <c r="BH338" s="1881"/>
      <c r="BI338" s="1881"/>
      <c r="BJ338" s="1881"/>
      <c r="BK338" s="1881"/>
      <c r="BL338" s="1881"/>
      <c r="BM338" s="1881"/>
      <c r="BN338" s="1881"/>
      <c r="BO338" s="1881"/>
      <c r="BP338" s="1881"/>
    </row>
    <row r="339" spans="1:68">
      <c r="A339" s="1884"/>
      <c r="B339" s="1881"/>
      <c r="C339" s="1881"/>
      <c r="D339" s="1881"/>
      <c r="E339" s="1881"/>
      <c r="F339" s="1881"/>
      <c r="G339" s="1881"/>
      <c r="H339" s="1883"/>
      <c r="I339" s="1881"/>
      <c r="J339" s="1881"/>
      <c r="K339" s="1881"/>
      <c r="L339" s="1881"/>
      <c r="M339" s="1881"/>
      <c r="N339" s="1881"/>
      <c r="O339" s="1881"/>
      <c r="P339" s="1881"/>
      <c r="Q339" s="1881"/>
      <c r="R339" s="1881"/>
      <c r="S339" s="1881"/>
      <c r="T339" s="1881"/>
      <c r="U339" s="1881"/>
      <c r="V339" s="1881"/>
      <c r="W339" s="1881"/>
      <c r="X339" s="1881"/>
      <c r="Y339" s="1881"/>
      <c r="Z339" s="1881"/>
      <c r="AA339" s="1881"/>
      <c r="AB339" s="1881"/>
      <c r="AC339" s="1881"/>
      <c r="AD339" s="1881"/>
      <c r="AE339" s="1881"/>
      <c r="AF339" s="1881"/>
      <c r="AG339" s="1881"/>
      <c r="AH339" s="1881"/>
      <c r="AI339" s="1881"/>
      <c r="AJ339" s="1881"/>
      <c r="AK339" s="1881"/>
      <c r="AL339" s="1881"/>
      <c r="AM339" s="1881"/>
      <c r="AN339" s="1881"/>
      <c r="AO339" s="1881"/>
      <c r="AP339" s="1881"/>
      <c r="AQ339" s="1881"/>
      <c r="AR339" s="1881"/>
      <c r="AS339" s="1881"/>
      <c r="AT339" s="1881"/>
      <c r="AU339" s="1881"/>
      <c r="AV339" s="1881"/>
      <c r="AW339" s="1881"/>
      <c r="AX339" s="1881"/>
      <c r="AY339" s="1881"/>
      <c r="AZ339" s="1881"/>
      <c r="BA339" s="1881"/>
      <c r="BB339" s="1881"/>
      <c r="BC339" s="1881"/>
      <c r="BD339" s="1881"/>
      <c r="BE339" s="1881"/>
      <c r="BF339" s="1881"/>
      <c r="BG339" s="1881"/>
      <c r="BH339" s="1881"/>
      <c r="BI339" s="1881"/>
      <c r="BJ339" s="1881"/>
      <c r="BK339" s="1881"/>
      <c r="BL339" s="1881"/>
      <c r="BM339" s="1881"/>
      <c r="BN339" s="1881"/>
      <c r="BO339" s="1881"/>
      <c r="BP339" s="1881"/>
    </row>
    <row r="340" spans="1:68">
      <c r="A340" s="1884"/>
      <c r="B340" s="1881"/>
      <c r="C340" s="1881"/>
      <c r="D340" s="1881"/>
      <c r="E340" s="1881"/>
      <c r="F340" s="1881"/>
      <c r="G340" s="1881"/>
      <c r="H340" s="1883"/>
      <c r="I340" s="1881"/>
      <c r="J340" s="1881"/>
      <c r="K340" s="1881"/>
      <c r="L340" s="1881"/>
      <c r="M340" s="1881"/>
      <c r="N340" s="1881"/>
      <c r="O340" s="1881"/>
      <c r="P340" s="1881"/>
      <c r="Q340" s="1881"/>
      <c r="R340" s="1881"/>
      <c r="S340" s="1881"/>
      <c r="T340" s="1881"/>
      <c r="U340" s="1881"/>
      <c r="V340" s="1881"/>
      <c r="W340" s="1881"/>
      <c r="X340" s="1881"/>
      <c r="Y340" s="1881"/>
      <c r="Z340" s="1881"/>
      <c r="AA340" s="1881"/>
      <c r="AB340" s="1881"/>
      <c r="AC340" s="1881"/>
      <c r="AD340" s="1881"/>
      <c r="AE340" s="1881"/>
      <c r="AF340" s="1881"/>
      <c r="AG340" s="1881"/>
      <c r="AH340" s="1881"/>
      <c r="AI340" s="1881"/>
      <c r="AJ340" s="1881"/>
      <c r="AK340" s="1881"/>
      <c r="AL340" s="1881"/>
      <c r="AM340" s="1881"/>
      <c r="AN340" s="1881"/>
      <c r="AO340" s="1881"/>
      <c r="AP340" s="1881"/>
      <c r="AQ340" s="1881"/>
      <c r="AR340" s="1881"/>
      <c r="AS340" s="1881"/>
      <c r="AT340" s="1881"/>
      <c r="AU340" s="1881"/>
      <c r="AV340" s="1881"/>
      <c r="AW340" s="1881"/>
      <c r="AX340" s="1881"/>
      <c r="AY340" s="1881"/>
      <c r="AZ340" s="1881"/>
      <c r="BA340" s="1881"/>
      <c r="BB340" s="1881"/>
      <c r="BC340" s="1881"/>
      <c r="BD340" s="1881"/>
      <c r="BE340" s="1881"/>
      <c r="BF340" s="1881"/>
      <c r="BG340" s="1881"/>
      <c r="BH340" s="1881"/>
      <c r="BI340" s="1881"/>
      <c r="BJ340" s="1881"/>
      <c r="BK340" s="1881"/>
      <c r="BL340" s="1881"/>
      <c r="BM340" s="1881"/>
      <c r="BN340" s="1881"/>
      <c r="BO340" s="1881"/>
      <c r="BP340" s="1881"/>
    </row>
    <row r="341" spans="1:68">
      <c r="A341" s="1884"/>
      <c r="B341" s="1881"/>
      <c r="C341" s="1881"/>
      <c r="D341" s="1881"/>
      <c r="E341" s="1881"/>
      <c r="F341" s="1881"/>
      <c r="G341" s="1881"/>
      <c r="H341" s="1883"/>
      <c r="I341" s="1881"/>
      <c r="J341" s="1881"/>
      <c r="K341" s="1881"/>
      <c r="L341" s="1881"/>
      <c r="M341" s="1881"/>
      <c r="N341" s="1881"/>
      <c r="O341" s="1881"/>
      <c r="P341" s="1881"/>
      <c r="Q341" s="1881"/>
      <c r="R341" s="1881"/>
      <c r="S341" s="1881"/>
      <c r="T341" s="1881"/>
      <c r="U341" s="1881"/>
      <c r="V341" s="1881"/>
      <c r="W341" s="1881"/>
      <c r="X341" s="1881"/>
      <c r="Y341" s="1881"/>
      <c r="Z341" s="1881"/>
      <c r="AA341" s="1881"/>
      <c r="AB341" s="1881"/>
      <c r="AC341" s="1881"/>
      <c r="AD341" s="1881"/>
      <c r="AE341" s="1881"/>
      <c r="AF341" s="1881"/>
      <c r="AG341" s="1881"/>
      <c r="AH341" s="1881"/>
      <c r="AI341" s="1881"/>
      <c r="AJ341" s="1881"/>
      <c r="AK341" s="1881"/>
      <c r="AL341" s="1881"/>
      <c r="AM341" s="1881"/>
      <c r="AN341" s="1881"/>
      <c r="AO341" s="1881"/>
      <c r="AP341" s="1881"/>
      <c r="AQ341" s="1881"/>
      <c r="AR341" s="1881"/>
      <c r="AS341" s="1881"/>
      <c r="AT341" s="1881"/>
      <c r="AU341" s="1881"/>
      <c r="AV341" s="1881"/>
      <c r="AW341" s="1881"/>
      <c r="AX341" s="1881"/>
      <c r="AY341" s="1881"/>
      <c r="AZ341" s="1881"/>
      <c r="BA341" s="1881"/>
      <c r="BB341" s="1881"/>
      <c r="BC341" s="1881"/>
      <c r="BD341" s="1881"/>
      <c r="BE341" s="1881"/>
      <c r="BF341" s="1881"/>
      <c r="BG341" s="1881"/>
      <c r="BH341" s="1881"/>
      <c r="BI341" s="1881"/>
      <c r="BJ341" s="1881"/>
      <c r="BK341" s="1881"/>
      <c r="BL341" s="1881"/>
      <c r="BM341" s="1881"/>
      <c r="BN341" s="1881"/>
      <c r="BO341" s="1881"/>
      <c r="BP341" s="1881"/>
    </row>
    <row r="342" spans="1:68">
      <c r="A342" s="1884"/>
      <c r="B342" s="1881"/>
      <c r="C342" s="1881"/>
      <c r="D342" s="1881"/>
      <c r="E342" s="1881"/>
      <c r="F342" s="1881"/>
      <c r="G342" s="1881"/>
      <c r="H342" s="1883"/>
      <c r="I342" s="1881"/>
      <c r="J342" s="1881"/>
      <c r="K342" s="1881"/>
      <c r="L342" s="1881"/>
      <c r="M342" s="1881"/>
      <c r="N342" s="1881"/>
      <c r="O342" s="1881"/>
      <c r="P342" s="1881"/>
      <c r="Q342" s="1881"/>
      <c r="R342" s="1881"/>
      <c r="S342" s="1881"/>
      <c r="T342" s="1881"/>
      <c r="U342" s="1881"/>
      <c r="V342" s="1881"/>
      <c r="W342" s="1881"/>
      <c r="X342" s="1881"/>
      <c r="Y342" s="1881"/>
      <c r="Z342" s="1881"/>
      <c r="AA342" s="1881"/>
      <c r="AB342" s="1881"/>
      <c r="AC342" s="1881"/>
      <c r="AD342" s="1881"/>
      <c r="AE342" s="1881"/>
      <c r="AF342" s="1881"/>
      <c r="AG342" s="1881"/>
      <c r="AH342" s="1881"/>
      <c r="AI342" s="1881"/>
      <c r="AJ342" s="1881"/>
      <c r="AK342" s="1881"/>
      <c r="AL342" s="1881"/>
      <c r="AM342" s="1881"/>
      <c r="AN342" s="1881"/>
      <c r="AO342" s="1881"/>
      <c r="AP342" s="1881"/>
      <c r="AQ342" s="1881"/>
      <c r="AR342" s="1881"/>
      <c r="AS342" s="1881"/>
      <c r="AT342" s="1881"/>
      <c r="AU342" s="1881"/>
      <c r="AV342" s="1881"/>
      <c r="AW342" s="1881"/>
      <c r="AX342" s="1881"/>
      <c r="AY342" s="1881"/>
      <c r="AZ342" s="1881"/>
      <c r="BA342" s="1881"/>
      <c r="BB342" s="1881"/>
      <c r="BC342" s="1881"/>
      <c r="BD342" s="1881"/>
      <c r="BE342" s="1881"/>
      <c r="BF342" s="1881"/>
      <c r="BG342" s="1881"/>
      <c r="BH342" s="1881"/>
      <c r="BI342" s="1881"/>
      <c r="BJ342" s="1881"/>
      <c r="BK342" s="1881"/>
      <c r="BL342" s="1881"/>
      <c r="BM342" s="1881"/>
      <c r="BN342" s="1881"/>
      <c r="BO342" s="1881"/>
      <c r="BP342" s="1881"/>
    </row>
    <row r="343" spans="1:68">
      <c r="A343" s="1884"/>
      <c r="B343" s="1881"/>
      <c r="C343" s="1881"/>
      <c r="D343" s="1881"/>
      <c r="E343" s="1881"/>
      <c r="F343" s="1881"/>
      <c r="G343" s="1881"/>
      <c r="H343" s="1883"/>
      <c r="I343" s="1881"/>
      <c r="J343" s="1881"/>
      <c r="K343" s="1881"/>
      <c r="L343" s="1881"/>
      <c r="M343" s="1881"/>
      <c r="N343" s="1881"/>
      <c r="O343" s="1881"/>
      <c r="P343" s="1881"/>
      <c r="Q343" s="1881"/>
      <c r="R343" s="1881"/>
      <c r="S343" s="1881"/>
      <c r="T343" s="1881"/>
      <c r="U343" s="1881"/>
      <c r="V343" s="1881"/>
      <c r="W343" s="1881"/>
      <c r="X343" s="1881"/>
      <c r="Y343" s="1881"/>
      <c r="Z343" s="1881"/>
      <c r="AA343" s="1881"/>
      <c r="AB343" s="1881"/>
      <c r="AC343" s="1881"/>
      <c r="AD343" s="1881"/>
      <c r="AE343" s="1881"/>
      <c r="AF343" s="1881"/>
      <c r="AG343" s="1881"/>
      <c r="AH343" s="1881"/>
      <c r="AI343" s="1881"/>
      <c r="AJ343" s="1881"/>
      <c r="AK343" s="1881"/>
      <c r="AL343" s="1881"/>
      <c r="AM343" s="1881"/>
      <c r="AN343" s="1881"/>
      <c r="AO343" s="1881"/>
      <c r="AP343" s="1881"/>
      <c r="AQ343" s="1881"/>
      <c r="AR343" s="1881"/>
      <c r="AS343" s="1881"/>
      <c r="AT343" s="1881"/>
      <c r="AU343" s="1881"/>
      <c r="AV343" s="1881"/>
      <c r="AW343" s="1881"/>
      <c r="AX343" s="1881"/>
      <c r="AY343" s="1881"/>
      <c r="AZ343" s="1881"/>
      <c r="BA343" s="1881"/>
      <c r="BB343" s="1881"/>
      <c r="BC343" s="1881"/>
      <c r="BD343" s="1881"/>
      <c r="BE343" s="1881"/>
      <c r="BF343" s="1881"/>
      <c r="BG343" s="1881"/>
      <c r="BH343" s="1881"/>
      <c r="BI343" s="1881"/>
      <c r="BJ343" s="1881"/>
      <c r="BK343" s="1881"/>
      <c r="BL343" s="1881"/>
      <c r="BM343" s="1881"/>
      <c r="BN343" s="1881"/>
      <c r="BO343" s="1881"/>
      <c r="BP343" s="1881"/>
    </row>
    <row r="344" spans="1:68">
      <c r="A344" s="1884"/>
      <c r="B344" s="1881"/>
      <c r="C344" s="1881"/>
      <c r="D344" s="1881"/>
      <c r="E344" s="1881"/>
      <c r="F344" s="1881"/>
      <c r="G344" s="1881"/>
      <c r="H344" s="1883"/>
      <c r="I344" s="1881"/>
      <c r="J344" s="1881"/>
      <c r="K344" s="1881"/>
      <c r="L344" s="1881"/>
      <c r="M344" s="1881"/>
      <c r="N344" s="1881"/>
      <c r="O344" s="1881"/>
      <c r="P344" s="1881"/>
      <c r="Q344" s="1881"/>
      <c r="R344" s="1881"/>
      <c r="S344" s="1881"/>
      <c r="T344" s="1881"/>
      <c r="U344" s="1881"/>
      <c r="V344" s="1881"/>
      <c r="W344" s="1881"/>
      <c r="X344" s="1881"/>
      <c r="Y344" s="1881"/>
      <c r="Z344" s="1881"/>
      <c r="AA344" s="1881"/>
      <c r="AB344" s="1881"/>
      <c r="AC344" s="1881"/>
      <c r="AD344" s="1881"/>
      <c r="AE344" s="1881"/>
      <c r="AF344" s="1881"/>
      <c r="AG344" s="1881"/>
      <c r="AH344" s="1881"/>
      <c r="AI344" s="1881"/>
      <c r="AJ344" s="1881"/>
      <c r="AK344" s="1881"/>
      <c r="AL344" s="1881"/>
      <c r="AM344" s="1881"/>
      <c r="AN344" s="1881"/>
      <c r="AO344" s="1881"/>
      <c r="AP344" s="1881"/>
      <c r="AQ344" s="1881"/>
      <c r="AR344" s="1881"/>
      <c r="AS344" s="1881"/>
      <c r="AT344" s="1881"/>
      <c r="AU344" s="1881"/>
      <c r="AV344" s="1881"/>
      <c r="AW344" s="1881"/>
      <c r="AX344" s="1881"/>
      <c r="AY344" s="1881"/>
      <c r="AZ344" s="1881"/>
      <c r="BA344" s="1881"/>
      <c r="BB344" s="1881"/>
      <c r="BC344" s="1881"/>
      <c r="BD344" s="1881"/>
      <c r="BE344" s="1881"/>
      <c r="BF344" s="1881"/>
      <c r="BG344" s="1881"/>
      <c r="BH344" s="1881"/>
      <c r="BI344" s="1881"/>
      <c r="BJ344" s="1881"/>
      <c r="BK344" s="1881"/>
      <c r="BL344" s="1881"/>
      <c r="BM344" s="1881"/>
      <c r="BN344" s="1881"/>
      <c r="BO344" s="1881"/>
      <c r="BP344" s="1881"/>
    </row>
    <row r="345" spans="1:68">
      <c r="A345" s="1884"/>
      <c r="B345" s="1881"/>
      <c r="C345" s="1881"/>
      <c r="D345" s="1881"/>
      <c r="E345" s="1881"/>
      <c r="F345" s="1881"/>
      <c r="G345" s="1881"/>
      <c r="H345" s="1883"/>
      <c r="I345" s="1881"/>
      <c r="J345" s="1881"/>
      <c r="K345" s="1881"/>
      <c r="L345" s="1881"/>
      <c r="M345" s="1881"/>
      <c r="N345" s="1881"/>
      <c r="O345" s="1881"/>
      <c r="P345" s="1881"/>
      <c r="Q345" s="1881"/>
      <c r="R345" s="1881"/>
      <c r="S345" s="1881"/>
      <c r="T345" s="1881"/>
      <c r="U345" s="1881"/>
      <c r="V345" s="1881"/>
      <c r="W345" s="1881"/>
      <c r="X345" s="1881"/>
      <c r="Y345" s="1881"/>
      <c r="Z345" s="1881"/>
      <c r="AA345" s="1881"/>
      <c r="AB345" s="1881"/>
      <c r="AC345" s="1881"/>
      <c r="AD345" s="1881"/>
      <c r="AE345" s="1881"/>
      <c r="AF345" s="1881"/>
      <c r="AG345" s="1881"/>
      <c r="AH345" s="1881"/>
      <c r="AI345" s="1881"/>
      <c r="AJ345" s="1881"/>
      <c r="AK345" s="1881"/>
      <c r="AL345" s="1881"/>
      <c r="AM345" s="1881"/>
      <c r="AN345" s="1881"/>
      <c r="AO345" s="1881"/>
      <c r="AP345" s="1881"/>
      <c r="AQ345" s="1881"/>
      <c r="AR345" s="1881"/>
      <c r="AS345" s="1881"/>
      <c r="AT345" s="1881"/>
      <c r="AU345" s="1881"/>
      <c r="AV345" s="1881"/>
      <c r="AW345" s="1881"/>
      <c r="AX345" s="1881"/>
      <c r="AY345" s="1881"/>
      <c r="AZ345" s="1881"/>
      <c r="BA345" s="1881"/>
      <c r="BB345" s="1881"/>
      <c r="BC345" s="1881"/>
      <c r="BD345" s="1881"/>
      <c r="BE345" s="1881"/>
      <c r="BF345" s="1881"/>
      <c r="BG345" s="1881"/>
      <c r="BH345" s="1881"/>
      <c r="BI345" s="1881"/>
      <c r="BJ345" s="1881"/>
      <c r="BK345" s="1881"/>
      <c r="BL345" s="1881"/>
      <c r="BM345" s="1881"/>
      <c r="BN345" s="1881"/>
      <c r="BO345" s="1881"/>
      <c r="BP345" s="1881"/>
    </row>
    <row r="346" spans="1:68">
      <c r="A346" s="1884"/>
      <c r="B346" s="1881"/>
      <c r="C346" s="1881"/>
      <c r="D346" s="1881"/>
      <c r="E346" s="1881"/>
      <c r="F346" s="1881"/>
      <c r="G346" s="1881"/>
      <c r="H346" s="1883"/>
      <c r="I346" s="1881"/>
      <c r="J346" s="1881"/>
      <c r="K346" s="1881"/>
      <c r="L346" s="1881"/>
      <c r="M346" s="1881"/>
      <c r="N346" s="1881"/>
      <c r="O346" s="1881"/>
      <c r="P346" s="1881"/>
      <c r="Q346" s="1881"/>
      <c r="R346" s="1881"/>
      <c r="S346" s="1881"/>
      <c r="T346" s="1881"/>
      <c r="U346" s="1881"/>
      <c r="V346" s="1881"/>
      <c r="W346" s="1881"/>
      <c r="X346" s="1881"/>
      <c r="Y346" s="1881"/>
      <c r="Z346" s="1881"/>
      <c r="AA346" s="1881"/>
      <c r="AB346" s="1881"/>
      <c r="AC346" s="1881"/>
      <c r="AD346" s="1881"/>
      <c r="AE346" s="1881"/>
      <c r="AF346" s="1881"/>
      <c r="AG346" s="1881"/>
      <c r="AH346" s="1881"/>
      <c r="AI346" s="1881"/>
      <c r="AJ346" s="1881"/>
      <c r="AK346" s="1881"/>
      <c r="AL346" s="1881"/>
      <c r="AM346" s="1881"/>
      <c r="AN346" s="1881"/>
      <c r="AO346" s="1881"/>
      <c r="AP346" s="1881"/>
      <c r="AQ346" s="1881"/>
      <c r="AR346" s="1881"/>
      <c r="AS346" s="1881"/>
      <c r="AT346" s="1881"/>
      <c r="AU346" s="1881"/>
      <c r="AV346" s="1881"/>
      <c r="AW346" s="1881"/>
      <c r="AX346" s="1881"/>
      <c r="AY346" s="1881"/>
      <c r="AZ346" s="1881"/>
      <c r="BA346" s="1881"/>
      <c r="BB346" s="1881"/>
      <c r="BC346" s="1881"/>
      <c r="BD346" s="1881"/>
      <c r="BE346" s="1881"/>
      <c r="BF346" s="1881"/>
      <c r="BG346" s="1881"/>
      <c r="BH346" s="1881"/>
      <c r="BI346" s="1881"/>
      <c r="BJ346" s="1881"/>
      <c r="BK346" s="1881"/>
      <c r="BL346" s="1881"/>
      <c r="BM346" s="1881"/>
      <c r="BN346" s="1881"/>
      <c r="BO346" s="1881"/>
      <c r="BP346" s="1881"/>
    </row>
    <row r="347" spans="1:68">
      <c r="A347" s="1884"/>
      <c r="B347" s="1881"/>
      <c r="C347" s="1881"/>
      <c r="D347" s="1881"/>
      <c r="E347" s="1881"/>
      <c r="F347" s="1881"/>
      <c r="G347" s="1881"/>
      <c r="H347" s="1883"/>
      <c r="I347" s="1881"/>
      <c r="J347" s="1881"/>
      <c r="K347" s="1881"/>
      <c r="L347" s="1881"/>
      <c r="M347" s="1881"/>
      <c r="N347" s="1881"/>
      <c r="O347" s="1881"/>
      <c r="P347" s="1881"/>
      <c r="Q347" s="1881"/>
      <c r="R347" s="1881"/>
      <c r="S347" s="1881"/>
      <c r="T347" s="1881"/>
      <c r="U347" s="1881"/>
      <c r="V347" s="1881"/>
      <c r="W347" s="1881"/>
      <c r="X347" s="1881"/>
      <c r="Y347" s="1881"/>
      <c r="Z347" s="1881"/>
      <c r="AA347" s="1881"/>
      <c r="AB347" s="1881"/>
      <c r="AC347" s="1881"/>
      <c r="AD347" s="1881"/>
      <c r="AE347" s="1881"/>
      <c r="AF347" s="1881"/>
      <c r="AG347" s="1881"/>
      <c r="AH347" s="1881"/>
      <c r="AI347" s="1881"/>
      <c r="AJ347" s="1881"/>
      <c r="AK347" s="1881"/>
      <c r="AL347" s="1881"/>
      <c r="AM347" s="1881"/>
      <c r="AN347" s="1881"/>
      <c r="AO347" s="1881"/>
      <c r="AP347" s="1881"/>
      <c r="AQ347" s="1881"/>
      <c r="AR347" s="1881"/>
      <c r="AS347" s="1881"/>
      <c r="AT347" s="1881"/>
      <c r="AU347" s="1881"/>
      <c r="AV347" s="1881"/>
      <c r="AW347" s="1881"/>
      <c r="AX347" s="1881"/>
      <c r="AY347" s="1881"/>
      <c r="AZ347" s="1881"/>
      <c r="BA347" s="1881"/>
      <c r="BB347" s="1881"/>
      <c r="BC347" s="1881"/>
      <c r="BD347" s="1881"/>
      <c r="BE347" s="1881"/>
      <c r="BF347" s="1881"/>
      <c r="BG347" s="1881"/>
      <c r="BH347" s="1881"/>
      <c r="BI347" s="1881"/>
      <c r="BJ347" s="1881"/>
      <c r="BK347" s="1881"/>
      <c r="BL347" s="1881"/>
      <c r="BM347" s="1881"/>
      <c r="BN347" s="1881"/>
      <c r="BO347" s="1881"/>
      <c r="BP347" s="1881"/>
    </row>
    <row r="348" spans="1:68">
      <c r="A348" s="1884"/>
      <c r="B348" s="1881"/>
      <c r="C348" s="1881"/>
      <c r="D348" s="1881"/>
      <c r="E348" s="1881"/>
      <c r="F348" s="1881"/>
      <c r="G348" s="1881"/>
      <c r="H348" s="1883"/>
      <c r="I348" s="1881"/>
      <c r="J348" s="1881"/>
      <c r="K348" s="1881"/>
      <c r="L348" s="1881"/>
      <c r="M348" s="1881"/>
      <c r="N348" s="1881"/>
      <c r="O348" s="1881"/>
      <c r="P348" s="1881"/>
      <c r="Q348" s="1881"/>
      <c r="R348" s="1881"/>
      <c r="S348" s="1881"/>
      <c r="T348" s="1881"/>
      <c r="U348" s="1881"/>
      <c r="V348" s="1881"/>
      <c r="W348" s="1881"/>
      <c r="X348" s="1881"/>
      <c r="Y348" s="1881"/>
      <c r="Z348" s="1881"/>
      <c r="AA348" s="1881"/>
      <c r="AB348" s="1881"/>
      <c r="AC348" s="1881"/>
      <c r="AD348" s="1881"/>
      <c r="AE348" s="1881"/>
      <c r="AF348" s="1881"/>
      <c r="AG348" s="1881"/>
      <c r="AH348" s="1881"/>
      <c r="AI348" s="1881"/>
      <c r="AJ348" s="1881"/>
      <c r="AK348" s="1881"/>
      <c r="AL348" s="1881"/>
      <c r="AM348" s="1881"/>
      <c r="AN348" s="1881"/>
      <c r="AO348" s="1881"/>
      <c r="AP348" s="1881"/>
      <c r="AQ348" s="1881"/>
      <c r="AR348" s="1881"/>
      <c r="AS348" s="1881"/>
      <c r="AT348" s="1881"/>
      <c r="AU348" s="1881"/>
      <c r="AV348" s="1881"/>
      <c r="AW348" s="1881"/>
      <c r="AX348" s="1881"/>
      <c r="AY348" s="1881"/>
      <c r="AZ348" s="1881"/>
      <c r="BA348" s="1881"/>
      <c r="BB348" s="1881"/>
      <c r="BC348" s="1881"/>
      <c r="BD348" s="1881"/>
      <c r="BE348" s="1881"/>
      <c r="BF348" s="1881"/>
      <c r="BG348" s="1881"/>
      <c r="BH348" s="1881"/>
      <c r="BI348" s="1881"/>
      <c r="BJ348" s="1881"/>
      <c r="BK348" s="1881"/>
      <c r="BL348" s="1881"/>
      <c r="BM348" s="1881"/>
      <c r="BN348" s="1881"/>
      <c r="BO348" s="1881"/>
      <c r="BP348" s="1881"/>
    </row>
    <row r="349" spans="1:68">
      <c r="A349" s="1884"/>
      <c r="B349" s="1881"/>
      <c r="C349" s="1881"/>
      <c r="D349" s="1881"/>
      <c r="E349" s="1881"/>
      <c r="F349" s="1881"/>
      <c r="G349" s="1881"/>
      <c r="H349" s="1883"/>
      <c r="I349" s="1881"/>
      <c r="J349" s="1881"/>
      <c r="K349" s="1881"/>
      <c r="L349" s="1881"/>
      <c r="M349" s="1881"/>
      <c r="N349" s="1881"/>
      <c r="O349" s="1881"/>
      <c r="P349" s="1881"/>
      <c r="Q349" s="1881"/>
      <c r="R349" s="1881"/>
      <c r="S349" s="1881"/>
      <c r="T349" s="1881"/>
      <c r="U349" s="1881"/>
      <c r="V349" s="1881"/>
      <c r="W349" s="1881"/>
      <c r="X349" s="1881"/>
      <c r="Y349" s="1881"/>
      <c r="Z349" s="1881"/>
      <c r="AA349" s="1881"/>
      <c r="AB349" s="1881"/>
      <c r="AC349" s="1881"/>
      <c r="AD349" s="1881"/>
      <c r="AE349" s="1881"/>
      <c r="AF349" s="1881"/>
      <c r="AG349" s="1881"/>
      <c r="AH349" s="1881"/>
      <c r="AI349" s="1881"/>
      <c r="AJ349" s="1881"/>
      <c r="AK349" s="1881"/>
      <c r="AL349" s="1881"/>
      <c r="AM349" s="1881"/>
      <c r="AN349" s="1881"/>
      <c r="AO349" s="1881"/>
      <c r="AP349" s="1881"/>
      <c r="AQ349" s="1881"/>
      <c r="AR349" s="1881"/>
      <c r="AS349" s="1881"/>
      <c r="AT349" s="1881"/>
      <c r="AU349" s="1881"/>
      <c r="AV349" s="1881"/>
      <c r="AW349" s="1881"/>
      <c r="AX349" s="1881"/>
      <c r="AY349" s="1881"/>
      <c r="AZ349" s="1881"/>
      <c r="BA349" s="1881"/>
      <c r="BB349" s="1881"/>
      <c r="BC349" s="1881"/>
      <c r="BD349" s="1881"/>
      <c r="BE349" s="1881"/>
      <c r="BF349" s="1881"/>
      <c r="BG349" s="1881"/>
      <c r="BH349" s="1881"/>
      <c r="BI349" s="1881"/>
      <c r="BJ349" s="1881"/>
      <c r="BK349" s="1881"/>
      <c r="BL349" s="1881"/>
      <c r="BM349" s="1881"/>
      <c r="BN349" s="1881"/>
      <c r="BO349" s="1881"/>
      <c r="BP349" s="1881"/>
    </row>
    <row r="350" spans="1:68">
      <c r="A350" s="1884"/>
      <c r="B350" s="1881"/>
      <c r="C350" s="1881"/>
      <c r="D350" s="1881"/>
      <c r="E350" s="1881"/>
      <c r="F350" s="1881"/>
      <c r="G350" s="1881"/>
      <c r="H350" s="1883"/>
      <c r="I350" s="1881"/>
      <c r="J350" s="1881"/>
      <c r="K350" s="1881"/>
      <c r="L350" s="1881"/>
      <c r="M350" s="1881"/>
      <c r="N350" s="1881"/>
      <c r="O350" s="1881"/>
      <c r="P350" s="1881"/>
      <c r="Q350" s="1881"/>
      <c r="R350" s="1881"/>
      <c r="S350" s="1881"/>
      <c r="T350" s="1881"/>
      <c r="U350" s="1881"/>
      <c r="V350" s="1881"/>
      <c r="W350" s="1881"/>
      <c r="X350" s="1881"/>
      <c r="Y350" s="1881"/>
      <c r="Z350" s="1881"/>
      <c r="AA350" s="1881"/>
      <c r="AB350" s="1881"/>
      <c r="AC350" s="1881"/>
      <c r="AD350" s="1881"/>
      <c r="AE350" s="1881"/>
      <c r="AF350" s="1881"/>
      <c r="AG350" s="1881"/>
      <c r="AH350" s="1881"/>
      <c r="AI350" s="1881"/>
      <c r="AJ350" s="1881"/>
      <c r="AK350" s="1881"/>
      <c r="AL350" s="1881"/>
      <c r="AM350" s="1881"/>
      <c r="AN350" s="1881"/>
      <c r="AO350" s="1881"/>
      <c r="AP350" s="1881"/>
      <c r="AQ350" s="1881"/>
      <c r="AR350" s="1881"/>
      <c r="AS350" s="1881"/>
      <c r="AT350" s="1881"/>
      <c r="AU350" s="1881"/>
      <c r="AV350" s="1881"/>
      <c r="AW350" s="1881"/>
      <c r="AX350" s="1881"/>
      <c r="AY350" s="1881"/>
      <c r="AZ350" s="1881"/>
      <c r="BA350" s="1881"/>
      <c r="BB350" s="1881"/>
      <c r="BC350" s="1881"/>
      <c r="BD350" s="1881"/>
      <c r="BE350" s="1881"/>
      <c r="BF350" s="1881"/>
      <c r="BG350" s="1881"/>
      <c r="BH350" s="1881"/>
      <c r="BI350" s="1881"/>
      <c r="BJ350" s="1881"/>
      <c r="BK350" s="1881"/>
      <c r="BL350" s="1881"/>
      <c r="BM350" s="1881"/>
      <c r="BN350" s="1881"/>
      <c r="BO350" s="1881"/>
      <c r="BP350" s="1881"/>
    </row>
    <row r="351" spans="1:68">
      <c r="A351" s="1884"/>
      <c r="B351" s="1881"/>
      <c r="C351" s="1881"/>
      <c r="D351" s="1881"/>
      <c r="E351" s="1881"/>
      <c r="F351" s="1881"/>
      <c r="G351" s="1881"/>
      <c r="H351" s="1883"/>
      <c r="I351" s="1881"/>
      <c r="J351" s="1881"/>
      <c r="K351" s="1881"/>
      <c r="L351" s="1881"/>
      <c r="M351" s="1881"/>
      <c r="N351" s="1881"/>
      <c r="O351" s="1881"/>
      <c r="P351" s="1881"/>
      <c r="Q351" s="1881"/>
      <c r="R351" s="1881"/>
      <c r="S351" s="1881"/>
      <c r="T351" s="1881"/>
      <c r="U351" s="1881"/>
      <c r="V351" s="1881"/>
      <c r="W351" s="1881"/>
      <c r="X351" s="1881"/>
      <c r="Y351" s="1881"/>
      <c r="Z351" s="1881"/>
      <c r="AA351" s="1881"/>
      <c r="AB351" s="1881"/>
      <c r="AC351" s="1881"/>
      <c r="AD351" s="1881"/>
      <c r="AE351" s="1881"/>
      <c r="AF351" s="1881"/>
      <c r="AG351" s="1881"/>
      <c r="AH351" s="1881"/>
      <c r="AI351" s="1881"/>
      <c r="AJ351" s="1881"/>
      <c r="AK351" s="1881"/>
      <c r="AL351" s="1881"/>
      <c r="AM351" s="1881"/>
      <c r="AN351" s="1881"/>
      <c r="AO351" s="1881"/>
      <c r="AP351" s="1881"/>
      <c r="AQ351" s="1881"/>
      <c r="AR351" s="1881"/>
      <c r="AS351" s="1881"/>
      <c r="AT351" s="1881"/>
      <c r="AU351" s="1881"/>
      <c r="AV351" s="1881"/>
      <c r="AW351" s="1881"/>
      <c r="AX351" s="1881"/>
      <c r="AY351" s="1881"/>
      <c r="AZ351" s="1881"/>
      <c r="BA351" s="1881"/>
      <c r="BB351" s="1881"/>
      <c r="BC351" s="1881"/>
      <c r="BD351" s="1881"/>
      <c r="BE351" s="1881"/>
      <c r="BF351" s="1881"/>
      <c r="BG351" s="1881"/>
      <c r="BH351" s="1881"/>
      <c r="BI351" s="1881"/>
      <c r="BJ351" s="1881"/>
      <c r="BK351" s="1881"/>
      <c r="BL351" s="1881"/>
      <c r="BM351" s="1881"/>
      <c r="BN351" s="1881"/>
      <c r="BO351" s="1881"/>
      <c r="BP351" s="1881"/>
    </row>
    <row r="352" spans="1:68">
      <c r="A352" s="1884"/>
      <c r="B352" s="1881"/>
      <c r="C352" s="1881"/>
      <c r="D352" s="1881"/>
      <c r="E352" s="1881"/>
      <c r="F352" s="1881"/>
      <c r="G352" s="1881"/>
      <c r="H352" s="1883"/>
      <c r="I352" s="1881"/>
      <c r="J352" s="1881"/>
      <c r="K352" s="1881"/>
      <c r="L352" s="1881"/>
      <c r="M352" s="1881"/>
      <c r="N352" s="1881"/>
      <c r="O352" s="1881"/>
      <c r="P352" s="1881"/>
      <c r="Q352" s="1881"/>
      <c r="R352" s="1881"/>
      <c r="S352" s="1881"/>
      <c r="T352" s="1881"/>
      <c r="U352" s="1881"/>
      <c r="V352" s="1881"/>
      <c r="W352" s="1881"/>
      <c r="X352" s="1881"/>
      <c r="Y352" s="1881"/>
      <c r="Z352" s="1881"/>
      <c r="AA352" s="1881"/>
      <c r="AB352" s="1881"/>
      <c r="AC352" s="1881"/>
      <c r="AD352" s="1881"/>
      <c r="AE352" s="1881"/>
      <c r="AF352" s="1881"/>
      <c r="AG352" s="1881"/>
      <c r="AH352" s="1881"/>
      <c r="AI352" s="1881"/>
      <c r="AJ352" s="1881"/>
      <c r="AK352" s="1881"/>
      <c r="AL352" s="1881"/>
      <c r="AM352" s="1881"/>
      <c r="AN352" s="1881"/>
      <c r="AO352" s="1881"/>
      <c r="AP352" s="1881"/>
      <c r="AQ352" s="1881"/>
      <c r="AR352" s="1881"/>
      <c r="AS352" s="1881"/>
      <c r="AT352" s="1881"/>
      <c r="AU352" s="1881"/>
      <c r="AV352" s="1881"/>
      <c r="AW352" s="1881"/>
      <c r="AX352" s="1881"/>
      <c r="AY352" s="1881"/>
      <c r="AZ352" s="1881"/>
      <c r="BA352" s="1881"/>
      <c r="BB352" s="1881"/>
      <c r="BC352" s="1881"/>
      <c r="BD352" s="1881"/>
      <c r="BE352" s="1881"/>
      <c r="BF352" s="1881"/>
      <c r="BG352" s="1881"/>
      <c r="BH352" s="1881"/>
      <c r="BI352" s="1881"/>
      <c r="BJ352" s="1881"/>
      <c r="BK352" s="1881"/>
      <c r="BL352" s="1881"/>
      <c r="BM352" s="1881"/>
      <c r="BN352" s="1881"/>
      <c r="BO352" s="1881"/>
      <c r="BP352" s="1881"/>
    </row>
    <row r="353" spans="1:68">
      <c r="A353" s="1884"/>
      <c r="B353" s="1881"/>
      <c r="C353" s="1881"/>
      <c r="D353" s="1881"/>
      <c r="E353" s="1881"/>
      <c r="F353" s="1881"/>
      <c r="G353" s="1881"/>
      <c r="H353" s="1883"/>
      <c r="I353" s="1881"/>
      <c r="J353" s="1881"/>
      <c r="K353" s="1881"/>
      <c r="L353" s="1881"/>
      <c r="M353" s="1881"/>
      <c r="N353" s="1881"/>
      <c r="O353" s="1881"/>
      <c r="P353" s="1881"/>
      <c r="Q353" s="1881"/>
      <c r="R353" s="1881"/>
      <c r="S353" s="1881"/>
      <c r="T353" s="1881"/>
      <c r="U353" s="1881"/>
      <c r="V353" s="1881"/>
      <c r="W353" s="1881"/>
      <c r="X353" s="1881"/>
      <c r="Y353" s="1881"/>
      <c r="Z353" s="1881"/>
      <c r="AA353" s="1881"/>
      <c r="AB353" s="1881"/>
      <c r="AC353" s="1881"/>
      <c r="AD353" s="1881"/>
      <c r="AE353" s="1881"/>
      <c r="AF353" s="1881"/>
      <c r="AG353" s="1881"/>
      <c r="AH353" s="1881"/>
      <c r="AI353" s="1881"/>
      <c r="AJ353" s="1881"/>
      <c r="AK353" s="1881"/>
      <c r="AL353" s="1881"/>
      <c r="AM353" s="1881"/>
      <c r="AN353" s="1881"/>
      <c r="AO353" s="1881"/>
      <c r="AP353" s="1881"/>
      <c r="AQ353" s="1881"/>
      <c r="AR353" s="1881"/>
      <c r="AS353" s="1881"/>
      <c r="AT353" s="1881"/>
      <c r="AU353" s="1881"/>
      <c r="AV353" s="1881"/>
      <c r="AW353" s="1881"/>
      <c r="AX353" s="1881"/>
      <c r="AY353" s="1881"/>
      <c r="AZ353" s="1881"/>
      <c r="BA353" s="1881"/>
      <c r="BB353" s="1881"/>
      <c r="BC353" s="1881"/>
      <c r="BD353" s="1881"/>
      <c r="BE353" s="1881"/>
      <c r="BF353" s="1881"/>
      <c r="BG353" s="1881"/>
      <c r="BH353" s="1881"/>
      <c r="BI353" s="1881"/>
      <c r="BJ353" s="1881"/>
      <c r="BK353" s="1881"/>
      <c r="BL353" s="1881"/>
      <c r="BM353" s="1881"/>
      <c r="BN353" s="1881"/>
      <c r="BO353" s="1881"/>
      <c r="BP353" s="1881"/>
    </row>
    <row r="354" spans="1:68">
      <c r="A354" s="1884"/>
      <c r="B354" s="1881"/>
      <c r="C354" s="1881"/>
      <c r="D354" s="1881"/>
      <c r="E354" s="1881"/>
      <c r="F354" s="1881"/>
      <c r="G354" s="1881"/>
      <c r="H354" s="1883"/>
      <c r="I354" s="1881"/>
      <c r="J354" s="1881"/>
      <c r="K354" s="1881"/>
      <c r="L354" s="1881"/>
      <c r="M354" s="1881"/>
      <c r="N354" s="1881"/>
      <c r="O354" s="1881"/>
      <c r="P354" s="1881"/>
      <c r="Q354" s="1881"/>
      <c r="R354" s="1881"/>
      <c r="S354" s="1881"/>
      <c r="T354" s="1881"/>
      <c r="U354" s="1881"/>
      <c r="V354" s="1881"/>
      <c r="W354" s="1881"/>
      <c r="X354" s="1881"/>
      <c r="Y354" s="1881"/>
      <c r="Z354" s="1881"/>
      <c r="AA354" s="1881"/>
      <c r="AB354" s="1881"/>
      <c r="AC354" s="1881"/>
      <c r="AD354" s="1881"/>
      <c r="AE354" s="1881"/>
      <c r="AF354" s="1881"/>
      <c r="AG354" s="1881"/>
      <c r="AH354" s="1881"/>
      <c r="AI354" s="1881"/>
      <c r="AJ354" s="1881"/>
      <c r="AK354" s="1881"/>
      <c r="AL354" s="1881"/>
      <c r="AM354" s="1881"/>
      <c r="AN354" s="1881"/>
      <c r="AO354" s="1881"/>
      <c r="AP354" s="1881"/>
      <c r="AQ354" s="1881"/>
      <c r="AR354" s="1881"/>
      <c r="AS354" s="1881"/>
      <c r="AT354" s="1881"/>
      <c r="AU354" s="1881"/>
      <c r="AV354" s="1881"/>
      <c r="AW354" s="1881"/>
      <c r="AX354" s="1881"/>
      <c r="AY354" s="1881"/>
      <c r="AZ354" s="1881"/>
      <c r="BA354" s="1881"/>
      <c r="BB354" s="1881"/>
      <c r="BC354" s="1881"/>
      <c r="BD354" s="1881"/>
      <c r="BE354" s="1881"/>
      <c r="BF354" s="1881"/>
      <c r="BG354" s="1881"/>
      <c r="BH354" s="1881"/>
      <c r="BI354" s="1881"/>
      <c r="BJ354" s="1881"/>
      <c r="BK354" s="1881"/>
      <c r="BL354" s="1881"/>
      <c r="BM354" s="1881"/>
      <c r="BN354" s="1881"/>
      <c r="BO354" s="1881"/>
      <c r="BP354" s="1881"/>
    </row>
    <row r="355" spans="1:68">
      <c r="A355" s="1884"/>
      <c r="B355" s="1881"/>
      <c r="C355" s="1881"/>
      <c r="D355" s="1881"/>
      <c r="E355" s="1881"/>
      <c r="F355" s="1881"/>
      <c r="G355" s="1881"/>
      <c r="H355" s="1883"/>
      <c r="I355" s="1881"/>
      <c r="J355" s="1881"/>
      <c r="K355" s="1881"/>
      <c r="L355" s="1881"/>
      <c r="M355" s="1881"/>
      <c r="N355" s="1881"/>
      <c r="O355" s="1881"/>
      <c r="P355" s="1881"/>
      <c r="Q355" s="1881"/>
      <c r="R355" s="1881"/>
      <c r="S355" s="1881"/>
      <c r="T355" s="1881"/>
      <c r="U355" s="1881"/>
      <c r="V355" s="1881"/>
      <c r="W355" s="1881"/>
      <c r="X355" s="1881"/>
      <c r="Y355" s="1881"/>
      <c r="Z355" s="1881"/>
      <c r="AA355" s="1881"/>
      <c r="AB355" s="1881"/>
      <c r="AC355" s="1881"/>
      <c r="AD355" s="1881"/>
      <c r="AE355" s="1881"/>
      <c r="AF355" s="1881"/>
      <c r="AG355" s="1881"/>
      <c r="AH355" s="1881"/>
      <c r="AI355" s="1881"/>
      <c r="AJ355" s="1881"/>
      <c r="AK355" s="1881"/>
      <c r="AL355" s="1881"/>
      <c r="AM355" s="1881"/>
      <c r="AN355" s="1881"/>
      <c r="AO355" s="1881"/>
      <c r="AP355" s="1881"/>
      <c r="AQ355" s="1881"/>
      <c r="AR355" s="1881"/>
      <c r="AS355" s="1881"/>
      <c r="AT355" s="1881"/>
      <c r="AU355" s="1881"/>
      <c r="AV355" s="1881"/>
      <c r="AW355" s="1881"/>
      <c r="AX355" s="1881"/>
      <c r="AY355" s="1881"/>
      <c r="AZ355" s="1881"/>
      <c r="BA355" s="1881"/>
      <c r="BB355" s="1881"/>
      <c r="BC355" s="1881"/>
      <c r="BD355" s="1881"/>
      <c r="BE355" s="1881"/>
      <c r="BF355" s="1881"/>
      <c r="BG355" s="1881"/>
      <c r="BH355" s="1881"/>
      <c r="BI355" s="1881"/>
      <c r="BJ355" s="1881"/>
      <c r="BK355" s="1881"/>
      <c r="BL355" s="1881"/>
      <c r="BM355" s="1881"/>
      <c r="BN355" s="1881"/>
      <c r="BO355" s="1881"/>
      <c r="BP355" s="1881"/>
    </row>
    <row r="356" spans="1:68">
      <c r="A356" s="1884"/>
      <c r="B356" s="1881"/>
      <c r="C356" s="1881"/>
      <c r="D356" s="1881"/>
      <c r="E356" s="1881"/>
      <c r="F356" s="1881"/>
      <c r="G356" s="1881"/>
      <c r="H356" s="1883"/>
      <c r="I356" s="1881"/>
      <c r="J356" s="1881"/>
      <c r="K356" s="1881"/>
      <c r="L356" s="1881"/>
      <c r="M356" s="1881"/>
      <c r="N356" s="1881"/>
      <c r="O356" s="1881"/>
      <c r="P356" s="1881"/>
      <c r="Q356" s="1881"/>
      <c r="R356" s="1881"/>
      <c r="S356" s="1881"/>
      <c r="T356" s="1881"/>
      <c r="U356" s="1881"/>
      <c r="V356" s="1881"/>
      <c r="W356" s="1881"/>
      <c r="X356" s="1881"/>
      <c r="Y356" s="1881"/>
      <c r="Z356" s="1881"/>
      <c r="AA356" s="1881"/>
      <c r="AB356" s="1881"/>
      <c r="AC356" s="1881"/>
      <c r="AD356" s="1881"/>
      <c r="AE356" s="1881"/>
      <c r="AF356" s="1881"/>
      <c r="AG356" s="1881"/>
      <c r="AH356" s="1881"/>
      <c r="AI356" s="1881"/>
      <c r="AJ356" s="1881"/>
      <c r="AK356" s="1881"/>
      <c r="AL356" s="1881"/>
      <c r="AM356" s="1881"/>
      <c r="AN356" s="1881"/>
      <c r="AO356" s="1881"/>
      <c r="AP356" s="1881"/>
      <c r="AQ356" s="1881"/>
      <c r="AR356" s="1881"/>
      <c r="AS356" s="1881"/>
      <c r="AT356" s="1881"/>
      <c r="AU356" s="1881"/>
      <c r="AV356" s="1881"/>
      <c r="AW356" s="1881"/>
      <c r="AX356" s="1881"/>
      <c r="AY356" s="1881"/>
      <c r="AZ356" s="1881"/>
      <c r="BA356" s="1881"/>
      <c r="BB356" s="1881"/>
      <c r="BC356" s="1881"/>
      <c r="BD356" s="1881"/>
      <c r="BE356" s="1881"/>
      <c r="BF356" s="1881"/>
      <c r="BG356" s="1881"/>
      <c r="BH356" s="1881"/>
      <c r="BI356" s="1881"/>
      <c r="BJ356" s="1881"/>
      <c r="BK356" s="1881"/>
      <c r="BL356" s="1881"/>
      <c r="BM356" s="1881"/>
      <c r="BN356" s="1881"/>
      <c r="BO356" s="1881"/>
      <c r="BP356" s="1881"/>
    </row>
    <row r="357" spans="1:68">
      <c r="A357" s="1884"/>
      <c r="B357" s="1881"/>
      <c r="C357" s="1881"/>
      <c r="D357" s="1881"/>
      <c r="E357" s="1881"/>
      <c r="F357" s="1881"/>
      <c r="G357" s="1881"/>
      <c r="H357" s="1883"/>
      <c r="I357" s="1881"/>
      <c r="J357" s="1881"/>
      <c r="K357" s="1881"/>
      <c r="L357" s="1881"/>
      <c r="M357" s="1881"/>
      <c r="N357" s="1881"/>
      <c r="O357" s="1881"/>
      <c r="P357" s="1881"/>
      <c r="Q357" s="1881"/>
      <c r="R357" s="1881"/>
      <c r="S357" s="1881"/>
      <c r="T357" s="1881"/>
      <c r="U357" s="1881"/>
      <c r="V357" s="1881"/>
      <c r="W357" s="1881"/>
      <c r="X357" s="1881"/>
      <c r="Y357" s="1881"/>
      <c r="Z357" s="1881"/>
      <c r="AA357" s="1881"/>
      <c r="AB357" s="1881"/>
      <c r="AC357" s="1881"/>
      <c r="AD357" s="1881"/>
      <c r="AE357" s="1881"/>
      <c r="AF357" s="1881"/>
      <c r="AG357" s="1881"/>
      <c r="AH357" s="1881"/>
      <c r="AI357" s="1881"/>
      <c r="AJ357" s="1881"/>
      <c r="AK357" s="1881"/>
      <c r="AL357" s="1881"/>
      <c r="AM357" s="1881"/>
      <c r="AN357" s="1881"/>
      <c r="AO357" s="1881"/>
      <c r="AP357" s="1881"/>
      <c r="AQ357" s="1881"/>
      <c r="AR357" s="1881"/>
      <c r="AS357" s="1881"/>
      <c r="AT357" s="1881"/>
      <c r="AU357" s="1881"/>
      <c r="AV357" s="1881"/>
      <c r="AW357" s="1881"/>
      <c r="AX357" s="1881"/>
      <c r="AY357" s="1881"/>
      <c r="AZ357" s="1881"/>
      <c r="BA357" s="1881"/>
      <c r="BB357" s="1881"/>
      <c r="BC357" s="1881"/>
      <c r="BD357" s="1881"/>
      <c r="BE357" s="1881"/>
      <c r="BF357" s="1881"/>
      <c r="BG357" s="1881"/>
      <c r="BH357" s="1881"/>
      <c r="BI357" s="1881"/>
      <c r="BJ357" s="1881"/>
      <c r="BK357" s="1881"/>
      <c r="BL357" s="1881"/>
      <c r="BM357" s="1881"/>
      <c r="BN357" s="1881"/>
      <c r="BO357" s="1881"/>
      <c r="BP357" s="1881"/>
    </row>
    <row r="358" spans="1:68">
      <c r="A358" s="1884"/>
      <c r="B358" s="1881"/>
      <c r="C358" s="1881"/>
      <c r="D358" s="1881"/>
      <c r="E358" s="1881"/>
      <c r="F358" s="1881"/>
      <c r="G358" s="1881"/>
      <c r="H358" s="1883"/>
      <c r="I358" s="1881"/>
      <c r="J358" s="1881"/>
      <c r="K358" s="1881"/>
      <c r="L358" s="1881"/>
      <c r="M358" s="1881"/>
      <c r="N358" s="1881"/>
      <c r="O358" s="1881"/>
      <c r="P358" s="1881"/>
      <c r="Q358" s="1881"/>
      <c r="R358" s="1881"/>
      <c r="S358" s="1881"/>
      <c r="T358" s="1881"/>
      <c r="U358" s="1881"/>
      <c r="V358" s="1881"/>
      <c r="W358" s="1881"/>
      <c r="X358" s="1881"/>
      <c r="Y358" s="1881"/>
      <c r="Z358" s="1881"/>
      <c r="AA358" s="1881"/>
      <c r="AB358" s="1881"/>
      <c r="AC358" s="1881"/>
      <c r="AD358" s="1881"/>
      <c r="AE358" s="1881"/>
      <c r="AF358" s="1881"/>
      <c r="AG358" s="1881"/>
      <c r="AH358" s="1881"/>
      <c r="AI358" s="1881"/>
      <c r="AJ358" s="1881"/>
      <c r="AK358" s="1881"/>
      <c r="AL358" s="1881"/>
      <c r="AM358" s="1881"/>
      <c r="AN358" s="1881"/>
      <c r="AO358" s="1881"/>
      <c r="AP358" s="1881"/>
      <c r="AQ358" s="1881"/>
      <c r="AR358" s="1881"/>
      <c r="AS358" s="1881"/>
      <c r="AT358" s="1881"/>
      <c r="AU358" s="1881"/>
      <c r="AV358" s="1881"/>
      <c r="AW358" s="1881"/>
      <c r="AX358" s="1881"/>
      <c r="AY358" s="1881"/>
      <c r="AZ358" s="1881"/>
      <c r="BA358" s="1881"/>
      <c r="BB358" s="1881"/>
      <c r="BC358" s="1881"/>
      <c r="BD358" s="1881"/>
      <c r="BE358" s="1881"/>
      <c r="BF358" s="1881"/>
      <c r="BG358" s="1881"/>
      <c r="BH358" s="1881"/>
      <c r="BI358" s="1881"/>
      <c r="BJ358" s="1881"/>
      <c r="BK358" s="1881"/>
      <c r="BL358" s="1881"/>
      <c r="BM358" s="1881"/>
      <c r="BN358" s="1881"/>
      <c r="BO358" s="1881"/>
      <c r="BP358" s="1881"/>
    </row>
    <row r="359" spans="1:68">
      <c r="A359" s="1884"/>
      <c r="B359" s="1881"/>
      <c r="C359" s="1881"/>
      <c r="D359" s="1881"/>
      <c r="E359" s="1881"/>
      <c r="F359" s="1881"/>
      <c r="G359" s="1881"/>
      <c r="H359" s="1883"/>
      <c r="I359" s="1881"/>
      <c r="J359" s="1881"/>
      <c r="K359" s="1881"/>
      <c r="L359" s="1881"/>
      <c r="M359" s="1881"/>
      <c r="N359" s="1881"/>
      <c r="O359" s="1881"/>
      <c r="P359" s="1881"/>
      <c r="Q359" s="1881"/>
      <c r="R359" s="1881"/>
      <c r="S359" s="1881"/>
      <c r="T359" s="1881"/>
      <c r="U359" s="1881"/>
      <c r="V359" s="1881"/>
      <c r="W359" s="1881"/>
      <c r="X359" s="1881"/>
      <c r="Y359" s="1881"/>
      <c r="Z359" s="1881"/>
      <c r="AA359" s="1881"/>
      <c r="AB359" s="1881"/>
      <c r="AC359" s="1881"/>
      <c r="AD359" s="1881"/>
      <c r="AE359" s="1881"/>
      <c r="AF359" s="1881"/>
      <c r="AG359" s="1881"/>
      <c r="AH359" s="1881"/>
      <c r="AI359" s="1881"/>
      <c r="AJ359" s="1881"/>
      <c r="AK359" s="1881"/>
      <c r="AL359" s="1881"/>
      <c r="AM359" s="1881"/>
      <c r="AN359" s="1881"/>
      <c r="AO359" s="1881"/>
      <c r="AP359" s="1881"/>
      <c r="AQ359" s="1881"/>
      <c r="AR359" s="1881"/>
      <c r="AS359" s="1881"/>
      <c r="AT359" s="1881"/>
      <c r="AU359" s="1881"/>
      <c r="AV359" s="1881"/>
      <c r="AW359" s="1881"/>
      <c r="AX359" s="1881"/>
      <c r="AY359" s="1881"/>
      <c r="AZ359" s="1881"/>
      <c r="BA359" s="1881"/>
      <c r="BB359" s="1881"/>
      <c r="BC359" s="1881"/>
      <c r="BD359" s="1881"/>
      <c r="BE359" s="1881"/>
      <c r="BF359" s="1881"/>
      <c r="BG359" s="1881"/>
      <c r="BH359" s="1881"/>
      <c r="BI359" s="1881"/>
      <c r="BJ359" s="1881"/>
      <c r="BK359" s="1881"/>
      <c r="BL359" s="1881"/>
      <c r="BM359" s="1881"/>
      <c r="BN359" s="1881"/>
      <c r="BO359" s="1881"/>
      <c r="BP359" s="1881"/>
    </row>
    <row r="360" spans="1:68">
      <c r="A360" s="1884"/>
      <c r="B360" s="1881"/>
      <c r="C360" s="1881"/>
      <c r="D360" s="1881"/>
      <c r="E360" s="1881"/>
      <c r="F360" s="1881"/>
      <c r="G360" s="1881"/>
      <c r="H360" s="1883"/>
      <c r="I360" s="1881"/>
      <c r="J360" s="1881"/>
      <c r="K360" s="1881"/>
      <c r="L360" s="1881"/>
      <c r="M360" s="1881"/>
      <c r="N360" s="1881"/>
      <c r="O360" s="1881"/>
      <c r="P360" s="1881"/>
      <c r="Q360" s="1881"/>
      <c r="R360" s="1881"/>
      <c r="S360" s="1881"/>
      <c r="T360" s="1881"/>
      <c r="U360" s="1881"/>
      <c r="V360" s="1881"/>
      <c r="W360" s="1881"/>
      <c r="X360" s="1881"/>
      <c r="Y360" s="1881"/>
      <c r="Z360" s="1881"/>
      <c r="AA360" s="1881"/>
      <c r="AB360" s="1881"/>
      <c r="AC360" s="1881"/>
      <c r="AD360" s="1881"/>
      <c r="AE360" s="1881"/>
      <c r="AF360" s="1881"/>
      <c r="AG360" s="1881"/>
      <c r="AH360" s="1881"/>
      <c r="AI360" s="1881"/>
      <c r="AJ360" s="1881"/>
      <c r="AK360" s="1881"/>
      <c r="AL360" s="1881"/>
      <c r="AM360" s="1881"/>
      <c r="AN360" s="1881"/>
      <c r="AO360" s="1881"/>
      <c r="AP360" s="1881"/>
      <c r="AQ360" s="1881"/>
      <c r="AR360" s="1881"/>
      <c r="AS360" s="1881"/>
      <c r="AT360" s="1881"/>
      <c r="AU360" s="1881"/>
      <c r="AV360" s="1881"/>
      <c r="AW360" s="1881"/>
      <c r="AX360" s="1881"/>
      <c r="AY360" s="1881"/>
      <c r="AZ360" s="1881"/>
      <c r="BA360" s="1881"/>
      <c r="BB360" s="1881"/>
      <c r="BC360" s="1881"/>
      <c r="BD360" s="1881"/>
      <c r="BE360" s="1881"/>
      <c r="BF360" s="1881"/>
      <c r="BG360" s="1881"/>
      <c r="BH360" s="1881"/>
      <c r="BI360" s="1881"/>
      <c r="BJ360" s="1881"/>
      <c r="BK360" s="1881"/>
      <c r="BL360" s="1881"/>
      <c r="BM360" s="1881"/>
      <c r="BN360" s="1881"/>
      <c r="BO360" s="1881"/>
      <c r="BP360" s="1881"/>
    </row>
    <row r="361" spans="1:68">
      <c r="A361" s="1884"/>
      <c r="B361" s="1881"/>
      <c r="C361" s="1881"/>
      <c r="D361" s="1881"/>
      <c r="E361" s="1881"/>
      <c r="F361" s="1881"/>
      <c r="G361" s="1881"/>
      <c r="H361" s="1883"/>
      <c r="I361" s="1881"/>
      <c r="J361" s="1881"/>
      <c r="K361" s="1881"/>
      <c r="L361" s="1881"/>
      <c r="M361" s="1881"/>
      <c r="N361" s="1881"/>
      <c r="O361" s="1881"/>
      <c r="P361" s="1881"/>
      <c r="Q361" s="1881"/>
      <c r="R361" s="1881"/>
      <c r="S361" s="1881"/>
      <c r="T361" s="1881"/>
      <c r="U361" s="1881"/>
      <c r="V361" s="1881"/>
      <c r="W361" s="1881"/>
      <c r="X361" s="1881"/>
      <c r="Y361" s="1881"/>
      <c r="Z361" s="1881"/>
      <c r="AA361" s="1881"/>
      <c r="AB361" s="1881"/>
      <c r="AC361" s="1881"/>
      <c r="AD361" s="1881"/>
      <c r="AE361" s="1881"/>
      <c r="AF361" s="1881"/>
      <c r="AG361" s="1881"/>
      <c r="AH361" s="1881"/>
      <c r="AI361" s="1881"/>
      <c r="AJ361" s="1881"/>
      <c r="AK361" s="1881"/>
      <c r="AL361" s="1881"/>
      <c r="AM361" s="1881"/>
      <c r="AN361" s="1881"/>
      <c r="AO361" s="1881"/>
      <c r="AP361" s="1881"/>
      <c r="AQ361" s="1881"/>
      <c r="AR361" s="1881"/>
      <c r="AS361" s="1881"/>
      <c r="AT361" s="1881"/>
      <c r="AU361" s="1881"/>
      <c r="AV361" s="1881"/>
      <c r="AW361" s="1881"/>
      <c r="AX361" s="1881"/>
      <c r="AY361" s="1881"/>
      <c r="AZ361" s="1881"/>
      <c r="BA361" s="1881"/>
      <c r="BB361" s="1881"/>
      <c r="BC361" s="1881"/>
      <c r="BD361" s="1881"/>
      <c r="BE361" s="1881"/>
      <c r="BF361" s="1881"/>
      <c r="BG361" s="1881"/>
      <c r="BH361" s="1881"/>
      <c r="BI361" s="1881"/>
      <c r="BJ361" s="1881"/>
      <c r="BK361" s="1881"/>
      <c r="BL361" s="1881"/>
      <c r="BM361" s="1881"/>
      <c r="BN361" s="1881"/>
      <c r="BO361" s="1881"/>
      <c r="BP361" s="1881"/>
    </row>
    <row r="362" spans="1:68">
      <c r="A362" s="1884"/>
      <c r="B362" s="1881"/>
      <c r="C362" s="1881"/>
      <c r="D362" s="1881"/>
      <c r="E362" s="1881"/>
      <c r="F362" s="1881"/>
      <c r="G362" s="1881"/>
      <c r="H362" s="1883"/>
      <c r="I362" s="1881"/>
      <c r="J362" s="1881"/>
      <c r="K362" s="1881"/>
      <c r="L362" s="1881"/>
      <c r="M362" s="1881"/>
      <c r="N362" s="1881"/>
      <c r="O362" s="1881"/>
      <c r="P362" s="1881"/>
      <c r="Q362" s="1881"/>
      <c r="R362" s="1881"/>
      <c r="S362" s="1881"/>
      <c r="T362" s="1881"/>
      <c r="U362" s="1881"/>
      <c r="V362" s="1881"/>
      <c r="W362" s="1881"/>
      <c r="X362" s="1881"/>
      <c r="Y362" s="1881"/>
      <c r="Z362" s="1881"/>
      <c r="AA362" s="1881"/>
      <c r="AB362" s="1881"/>
      <c r="AC362" s="1881"/>
      <c r="AD362" s="1881"/>
      <c r="AE362" s="1881"/>
      <c r="AF362" s="1881"/>
      <c r="AG362" s="1881"/>
      <c r="AH362" s="1881"/>
      <c r="AI362" s="1881"/>
      <c r="AJ362" s="1881"/>
      <c r="AK362" s="1881"/>
      <c r="AL362" s="1881"/>
      <c r="AM362" s="1881"/>
      <c r="AN362" s="1881"/>
      <c r="AO362" s="1881"/>
      <c r="AP362" s="1881"/>
      <c r="AQ362" s="1881"/>
      <c r="AR362" s="1881"/>
      <c r="AS362" s="1881"/>
      <c r="AT362" s="1881"/>
      <c r="AU362" s="1881"/>
      <c r="AV362" s="1881"/>
      <c r="AW362" s="1881"/>
      <c r="AX362" s="1881"/>
      <c r="AY362" s="1881"/>
      <c r="AZ362" s="1881"/>
      <c r="BA362" s="1881"/>
      <c r="BB362" s="1881"/>
      <c r="BC362" s="1881"/>
      <c r="BD362" s="1881"/>
      <c r="BE362" s="1881"/>
      <c r="BF362" s="1881"/>
      <c r="BG362" s="1881"/>
      <c r="BH362" s="1881"/>
      <c r="BI362" s="1881"/>
      <c r="BJ362" s="1881"/>
      <c r="BK362" s="1881"/>
      <c r="BL362" s="1881"/>
      <c r="BM362" s="1881"/>
      <c r="BN362" s="1881"/>
      <c r="BO362" s="1881"/>
      <c r="BP362" s="1881"/>
    </row>
    <row r="363" spans="1:68">
      <c r="A363" s="1884"/>
      <c r="B363" s="1881"/>
      <c r="C363" s="1881"/>
      <c r="D363" s="1881"/>
      <c r="E363" s="1881"/>
      <c r="F363" s="1881"/>
      <c r="G363" s="1881"/>
      <c r="H363" s="1883"/>
      <c r="I363" s="1881"/>
      <c r="J363" s="1881"/>
      <c r="K363" s="1881"/>
      <c r="L363" s="1881"/>
      <c r="M363" s="1881"/>
      <c r="N363" s="1881"/>
      <c r="O363" s="1881"/>
      <c r="P363" s="1881"/>
      <c r="Q363" s="1881"/>
      <c r="R363" s="1881"/>
      <c r="S363" s="1881"/>
      <c r="T363" s="1881"/>
      <c r="U363" s="1881"/>
      <c r="V363" s="1881"/>
      <c r="W363" s="1881"/>
      <c r="X363" s="1881"/>
      <c r="Y363" s="1881"/>
      <c r="Z363" s="1881"/>
      <c r="AA363" s="1881"/>
      <c r="AB363" s="1881"/>
      <c r="AC363" s="1881"/>
      <c r="AD363" s="1881"/>
      <c r="AE363" s="1881"/>
      <c r="AF363" s="1881"/>
      <c r="AG363" s="1881"/>
      <c r="AH363" s="1881"/>
      <c r="AI363" s="1881"/>
      <c r="AJ363" s="1881"/>
      <c r="AK363" s="1881"/>
      <c r="AL363" s="1881"/>
      <c r="AM363" s="1881"/>
      <c r="AN363" s="1881"/>
      <c r="AO363" s="1881"/>
      <c r="AP363" s="1881"/>
      <c r="AQ363" s="1881"/>
      <c r="AR363" s="1881"/>
      <c r="AS363" s="1881"/>
      <c r="AT363" s="1881"/>
      <c r="AU363" s="1881"/>
      <c r="AV363" s="1881"/>
      <c r="AW363" s="1881"/>
      <c r="AX363" s="1881"/>
      <c r="AY363" s="1881"/>
      <c r="AZ363" s="1881"/>
      <c r="BA363" s="1881"/>
      <c r="BB363" s="1881"/>
      <c r="BC363" s="1881"/>
      <c r="BD363" s="1881"/>
      <c r="BE363" s="1881"/>
      <c r="BF363" s="1881"/>
      <c r="BG363" s="1881"/>
      <c r="BH363" s="1881"/>
      <c r="BI363" s="1881"/>
      <c r="BJ363" s="1881"/>
      <c r="BK363" s="1881"/>
      <c r="BL363" s="1881"/>
      <c r="BM363" s="1881"/>
      <c r="BN363" s="1881"/>
      <c r="BO363" s="1881"/>
      <c r="BP363" s="1881"/>
    </row>
    <row r="364" spans="1:68">
      <c r="A364" s="1884"/>
      <c r="B364" s="1881"/>
      <c r="C364" s="1881"/>
      <c r="D364" s="1881"/>
      <c r="E364" s="1881"/>
      <c r="F364" s="1881"/>
      <c r="G364" s="1881"/>
      <c r="H364" s="1883"/>
      <c r="I364" s="1881"/>
      <c r="J364" s="1881"/>
      <c r="K364" s="1881"/>
      <c r="L364" s="1881"/>
      <c r="M364" s="1881"/>
      <c r="N364" s="1881"/>
      <c r="O364" s="1881"/>
      <c r="P364" s="1881"/>
      <c r="Q364" s="1881"/>
      <c r="R364" s="1881"/>
      <c r="S364" s="1881"/>
      <c r="T364" s="1881"/>
      <c r="U364" s="1881"/>
      <c r="V364" s="1881"/>
      <c r="W364" s="1881"/>
      <c r="X364" s="1881"/>
      <c r="Y364" s="1881"/>
      <c r="Z364" s="1881"/>
      <c r="AA364" s="1881"/>
      <c r="AB364" s="1881"/>
      <c r="AC364" s="1881"/>
      <c r="AD364" s="1881"/>
      <c r="AE364" s="1881"/>
      <c r="AF364" s="1881"/>
      <c r="AG364" s="1881"/>
      <c r="AH364" s="1881"/>
      <c r="AI364" s="1881"/>
      <c r="AJ364" s="1881"/>
      <c r="AK364" s="1881"/>
      <c r="AL364" s="1881"/>
      <c r="AM364" s="1881"/>
      <c r="AN364" s="1881"/>
      <c r="AO364" s="1881"/>
      <c r="AP364" s="1881"/>
      <c r="AQ364" s="1881"/>
      <c r="AR364" s="1881"/>
      <c r="AS364" s="1881"/>
      <c r="AT364" s="1881"/>
      <c r="AU364" s="1881"/>
      <c r="AV364" s="1881"/>
      <c r="AW364" s="1881"/>
      <c r="AX364" s="1881"/>
      <c r="AY364" s="1881"/>
      <c r="AZ364" s="1881"/>
      <c r="BA364" s="1881"/>
      <c r="BB364" s="1881"/>
      <c r="BC364" s="1881"/>
      <c r="BD364" s="1881"/>
      <c r="BE364" s="1881"/>
      <c r="BF364" s="1881"/>
      <c r="BG364" s="1881"/>
      <c r="BH364" s="1881"/>
      <c r="BI364" s="1881"/>
      <c r="BJ364" s="1881"/>
      <c r="BK364" s="1881"/>
      <c r="BL364" s="1881"/>
      <c r="BM364" s="1881"/>
      <c r="BN364" s="1881"/>
      <c r="BO364" s="1881"/>
      <c r="BP364" s="1881"/>
    </row>
    <row r="365" spans="1:68">
      <c r="A365" s="1884"/>
      <c r="B365" s="1881"/>
      <c r="C365" s="1881"/>
      <c r="D365" s="1881"/>
      <c r="E365" s="1881"/>
      <c r="F365" s="1881"/>
      <c r="G365" s="1881"/>
      <c r="H365" s="1883"/>
      <c r="I365" s="1881"/>
      <c r="J365" s="1881"/>
      <c r="K365" s="1881"/>
      <c r="L365" s="1881"/>
      <c r="M365" s="1881"/>
      <c r="N365" s="1881"/>
      <c r="O365" s="1881"/>
      <c r="P365" s="1881"/>
      <c r="Q365" s="1881"/>
      <c r="R365" s="1881"/>
      <c r="S365" s="1881"/>
      <c r="T365" s="1881"/>
      <c r="U365" s="1881"/>
      <c r="V365" s="1881"/>
      <c r="W365" s="1881"/>
      <c r="X365" s="1881"/>
      <c r="Y365" s="1881"/>
      <c r="Z365" s="1881"/>
      <c r="AA365" s="1881"/>
      <c r="AB365" s="1881"/>
      <c r="AC365" s="1881"/>
      <c r="AD365" s="1881"/>
      <c r="AE365" s="1881"/>
      <c r="AF365" s="1881"/>
      <c r="AG365" s="1881"/>
      <c r="AH365" s="1881"/>
      <c r="AI365" s="1881"/>
      <c r="AJ365" s="1881"/>
      <c r="AK365" s="1881"/>
      <c r="AL365" s="1881"/>
      <c r="AM365" s="1881"/>
      <c r="AN365" s="1881"/>
      <c r="AO365" s="1881"/>
      <c r="AP365" s="1881"/>
      <c r="AQ365" s="1881"/>
      <c r="AR365" s="1881"/>
      <c r="AS365" s="1881"/>
      <c r="AT365" s="1881"/>
      <c r="AU365" s="1881"/>
      <c r="AV365" s="1881"/>
      <c r="AW365" s="1881"/>
      <c r="AX365" s="1881"/>
      <c r="AY365" s="1881"/>
      <c r="AZ365" s="1881"/>
      <c r="BA365" s="1881"/>
      <c r="BB365" s="1881"/>
      <c r="BC365" s="1881"/>
      <c r="BD365" s="1881"/>
      <c r="BE365" s="1881"/>
      <c r="BF365" s="1881"/>
      <c r="BG365" s="1881"/>
      <c r="BH365" s="1881"/>
      <c r="BI365" s="1881"/>
      <c r="BJ365" s="1881"/>
      <c r="BK365" s="1881"/>
      <c r="BL365" s="1881"/>
      <c r="BM365" s="1881"/>
      <c r="BN365" s="1881"/>
      <c r="BO365" s="1881"/>
      <c r="BP365" s="1881"/>
    </row>
    <row r="366" spans="1:68">
      <c r="A366" s="1884"/>
      <c r="B366" s="1881"/>
      <c r="C366" s="1881"/>
      <c r="D366" s="1881"/>
      <c r="E366" s="1881"/>
      <c r="F366" s="1881"/>
      <c r="G366" s="1881"/>
      <c r="H366" s="1883"/>
      <c r="I366" s="1881"/>
      <c r="J366" s="1881"/>
      <c r="K366" s="1881"/>
      <c r="L366" s="1881"/>
      <c r="M366" s="1881"/>
      <c r="N366" s="1881"/>
      <c r="O366" s="1881"/>
      <c r="P366" s="1881"/>
      <c r="Q366" s="1881"/>
      <c r="R366" s="1881"/>
      <c r="S366" s="1881"/>
      <c r="T366" s="1881"/>
      <c r="U366" s="1881"/>
      <c r="V366" s="1881"/>
      <c r="W366" s="1881"/>
      <c r="X366" s="1881"/>
      <c r="Y366" s="1881"/>
      <c r="Z366" s="1881"/>
      <c r="AA366" s="1881"/>
      <c r="AB366" s="1881"/>
      <c r="AC366" s="1881"/>
      <c r="AD366" s="1881"/>
      <c r="AE366" s="1881"/>
      <c r="AF366" s="1881"/>
      <c r="AG366" s="1881"/>
      <c r="AH366" s="1881"/>
      <c r="AI366" s="1881"/>
      <c r="AJ366" s="1881"/>
      <c r="AK366" s="1881"/>
      <c r="AL366" s="1881"/>
      <c r="AM366" s="1881"/>
      <c r="AN366" s="1881"/>
      <c r="AO366" s="1881"/>
      <c r="AP366" s="1881"/>
      <c r="AQ366" s="1881"/>
      <c r="AR366" s="1881"/>
      <c r="AS366" s="1881"/>
      <c r="AT366" s="1881"/>
      <c r="AU366" s="1881"/>
      <c r="AV366" s="1881"/>
      <c r="AW366" s="1881"/>
      <c r="AX366" s="1881"/>
      <c r="AY366" s="1881"/>
      <c r="AZ366" s="1881"/>
      <c r="BA366" s="1881"/>
      <c r="BB366" s="1881"/>
      <c r="BC366" s="1881"/>
      <c r="BD366" s="1881"/>
      <c r="BE366" s="1881"/>
      <c r="BF366" s="1881"/>
      <c r="BG366" s="1881"/>
      <c r="BH366" s="1881"/>
      <c r="BI366" s="1881"/>
      <c r="BJ366" s="1881"/>
      <c r="BK366" s="1881"/>
      <c r="BL366" s="1881"/>
      <c r="BM366" s="1881"/>
      <c r="BN366" s="1881"/>
      <c r="BO366" s="1881"/>
      <c r="BP366" s="1881"/>
    </row>
    <row r="367" spans="1:68">
      <c r="A367" s="1884"/>
      <c r="B367" s="1881"/>
      <c r="C367" s="1881"/>
      <c r="D367" s="1881"/>
      <c r="E367" s="1881"/>
      <c r="F367" s="1881"/>
      <c r="G367" s="1881"/>
      <c r="H367" s="1883"/>
      <c r="I367" s="1881"/>
      <c r="J367" s="1881"/>
      <c r="K367" s="1881"/>
      <c r="L367" s="1881"/>
      <c r="M367" s="1881"/>
      <c r="N367" s="1881"/>
      <c r="O367" s="1881"/>
      <c r="P367" s="1881"/>
      <c r="Q367" s="1881"/>
      <c r="R367" s="1881"/>
      <c r="S367" s="1881"/>
      <c r="T367" s="1881"/>
      <c r="U367" s="1881"/>
      <c r="V367" s="1881"/>
      <c r="W367" s="1881"/>
      <c r="X367" s="1881"/>
      <c r="Y367" s="1881"/>
      <c r="Z367" s="1881"/>
      <c r="AA367" s="1881"/>
      <c r="AB367" s="1881"/>
      <c r="AC367" s="1881"/>
      <c r="AD367" s="1881"/>
      <c r="AE367" s="1881"/>
      <c r="AF367" s="1881"/>
      <c r="AG367" s="1881"/>
      <c r="AH367" s="1881"/>
      <c r="AI367" s="1881"/>
      <c r="AJ367" s="1881"/>
      <c r="AK367" s="1881"/>
      <c r="AL367" s="1881"/>
      <c r="AM367" s="1881"/>
      <c r="AN367" s="1881"/>
      <c r="AO367" s="1881"/>
      <c r="AP367" s="1881"/>
      <c r="AQ367" s="1881"/>
      <c r="AR367" s="1881"/>
      <c r="AS367" s="1881"/>
      <c r="AT367" s="1881"/>
      <c r="AU367" s="1881"/>
      <c r="AV367" s="1881"/>
      <c r="AW367" s="1881"/>
      <c r="AX367" s="1881"/>
      <c r="AY367" s="1881"/>
      <c r="AZ367" s="1881"/>
      <c r="BA367" s="1881"/>
      <c r="BB367" s="1881"/>
      <c r="BC367" s="1881"/>
      <c r="BD367" s="1881"/>
      <c r="BE367" s="1881"/>
      <c r="BF367" s="1881"/>
      <c r="BG367" s="1881"/>
      <c r="BH367" s="1881"/>
      <c r="BI367" s="1881"/>
      <c r="BJ367" s="1881"/>
      <c r="BK367" s="1881"/>
      <c r="BL367" s="1881"/>
      <c r="BM367" s="1881"/>
      <c r="BN367" s="1881"/>
      <c r="BO367" s="1881"/>
      <c r="BP367" s="1881"/>
    </row>
    <row r="368" spans="1:68">
      <c r="A368" s="1884"/>
      <c r="B368" s="1881"/>
      <c r="C368" s="1881"/>
      <c r="D368" s="1881"/>
      <c r="E368" s="1881"/>
      <c r="F368" s="1881"/>
      <c r="G368" s="1881"/>
      <c r="H368" s="1883"/>
      <c r="I368" s="1881"/>
      <c r="J368" s="1881"/>
      <c r="K368" s="1881"/>
      <c r="L368" s="1881"/>
      <c r="M368" s="1881"/>
      <c r="N368" s="1881"/>
      <c r="O368" s="1881"/>
      <c r="P368" s="1881"/>
      <c r="Q368" s="1881"/>
      <c r="R368" s="1881"/>
      <c r="S368" s="1881"/>
      <c r="T368" s="1881"/>
      <c r="U368" s="1881"/>
      <c r="V368" s="1881"/>
      <c r="W368" s="1881"/>
      <c r="X368" s="1881"/>
      <c r="Y368" s="1881"/>
      <c r="Z368" s="1881"/>
      <c r="AA368" s="1881"/>
      <c r="AB368" s="1881"/>
      <c r="AC368" s="1881"/>
      <c r="AD368" s="1881"/>
      <c r="AE368" s="1881"/>
      <c r="AF368" s="1881"/>
      <c r="AG368" s="1881"/>
      <c r="AH368" s="1881"/>
      <c r="AI368" s="1881"/>
      <c r="AJ368" s="1881"/>
      <c r="AK368" s="1881"/>
      <c r="AL368" s="1881"/>
      <c r="AM368" s="1881"/>
      <c r="AN368" s="1881"/>
      <c r="AO368" s="1881"/>
      <c r="AP368" s="1881"/>
      <c r="AQ368" s="1881"/>
      <c r="AR368" s="1881"/>
      <c r="AS368" s="1881"/>
      <c r="AT368" s="1881"/>
      <c r="AU368" s="1881"/>
      <c r="AV368" s="1881"/>
      <c r="AW368" s="1881"/>
      <c r="AX368" s="1881"/>
      <c r="AY368" s="1881"/>
      <c r="AZ368" s="1881"/>
      <c r="BA368" s="1881"/>
      <c r="BB368" s="1881"/>
      <c r="BC368" s="1881"/>
      <c r="BD368" s="1881"/>
      <c r="BE368" s="1881"/>
      <c r="BF368" s="1881"/>
      <c r="BG368" s="1881"/>
      <c r="BH368" s="1881"/>
      <c r="BI368" s="1881"/>
      <c r="BJ368" s="1881"/>
      <c r="BK368" s="1881"/>
      <c r="BL368" s="1881"/>
      <c r="BM368" s="1881"/>
      <c r="BN368" s="1881"/>
      <c r="BO368" s="1881"/>
      <c r="BP368" s="1881"/>
    </row>
    <row r="369" spans="1:68">
      <c r="A369" s="1884"/>
      <c r="B369" s="1881"/>
      <c r="C369" s="1881"/>
      <c r="D369" s="1881"/>
      <c r="E369" s="1881"/>
      <c r="F369" s="1881"/>
      <c r="G369" s="1881"/>
      <c r="H369" s="1883"/>
      <c r="I369" s="1881"/>
      <c r="J369" s="1881"/>
      <c r="K369" s="1881"/>
      <c r="L369" s="1881"/>
      <c r="M369" s="1881"/>
      <c r="N369" s="1881"/>
      <c r="O369" s="1881"/>
      <c r="P369" s="1881"/>
      <c r="Q369" s="1881"/>
      <c r="R369" s="1881"/>
      <c r="S369" s="1881"/>
      <c r="T369" s="1881"/>
      <c r="U369" s="1881"/>
      <c r="V369" s="1881"/>
      <c r="W369" s="1881"/>
      <c r="X369" s="1881"/>
      <c r="Y369" s="1881"/>
      <c r="Z369" s="1881"/>
      <c r="AA369" s="1881"/>
      <c r="AB369" s="1881"/>
      <c r="AC369" s="1881"/>
      <c r="AD369" s="1881"/>
      <c r="AE369" s="1881"/>
      <c r="AF369" s="1881"/>
      <c r="AG369" s="1881"/>
      <c r="AH369" s="1881"/>
      <c r="AI369" s="1881"/>
      <c r="AJ369" s="1881"/>
      <c r="AK369" s="1881"/>
      <c r="AL369" s="1881"/>
      <c r="AM369" s="1881"/>
      <c r="AN369" s="1881"/>
      <c r="AO369" s="1881"/>
      <c r="AP369" s="1881"/>
      <c r="AQ369" s="1881"/>
      <c r="AR369" s="1881"/>
      <c r="AS369" s="1881"/>
      <c r="AT369" s="1881"/>
      <c r="AU369" s="1881"/>
      <c r="AV369" s="1881"/>
      <c r="AW369" s="1881"/>
      <c r="AX369" s="1881"/>
      <c r="AY369" s="1881"/>
      <c r="AZ369" s="1881"/>
      <c r="BA369" s="1881"/>
      <c r="BB369" s="1881"/>
      <c r="BC369" s="1881"/>
      <c r="BD369" s="1881"/>
      <c r="BE369" s="1881"/>
      <c r="BF369" s="1881"/>
      <c r="BG369" s="1881"/>
      <c r="BH369" s="1881"/>
      <c r="BI369" s="1881"/>
      <c r="BJ369" s="1881"/>
      <c r="BK369" s="1881"/>
      <c r="BL369" s="1881"/>
      <c r="BM369" s="1881"/>
      <c r="BN369" s="1881"/>
      <c r="BO369" s="1881"/>
      <c r="BP369" s="1881"/>
    </row>
    <row r="370" spans="1:68">
      <c r="A370" s="1884"/>
      <c r="B370" s="1881"/>
      <c r="C370" s="1881"/>
      <c r="D370" s="1881"/>
      <c r="E370" s="1881"/>
      <c r="F370" s="1881"/>
      <c r="G370" s="1881"/>
      <c r="H370" s="1883"/>
      <c r="I370" s="1881"/>
      <c r="J370" s="1881"/>
      <c r="K370" s="1881"/>
      <c r="L370" s="1881"/>
      <c r="M370" s="1881"/>
      <c r="N370" s="1881"/>
      <c r="O370" s="1881"/>
      <c r="P370" s="1881"/>
      <c r="Q370" s="1881"/>
      <c r="R370" s="1881"/>
      <c r="S370" s="1881"/>
      <c r="T370" s="1881"/>
      <c r="U370" s="1881"/>
      <c r="V370" s="1881"/>
      <c r="W370" s="1881"/>
      <c r="X370" s="1881"/>
      <c r="Y370" s="1881"/>
      <c r="Z370" s="1881"/>
      <c r="AA370" s="1881"/>
      <c r="AB370" s="1881"/>
      <c r="AC370" s="1881"/>
      <c r="AD370" s="1881"/>
      <c r="AE370" s="1881"/>
      <c r="AF370" s="1881"/>
      <c r="AG370" s="1881"/>
      <c r="AH370" s="1881"/>
      <c r="AI370" s="1881"/>
      <c r="AJ370" s="1881"/>
      <c r="AK370" s="1881"/>
      <c r="AL370" s="1881"/>
      <c r="AM370" s="1881"/>
      <c r="AN370" s="1881"/>
      <c r="AO370" s="1881"/>
      <c r="AP370" s="1881"/>
      <c r="AQ370" s="1881"/>
      <c r="AR370" s="1881"/>
      <c r="AS370" s="1881"/>
      <c r="AT370" s="1881"/>
      <c r="AU370" s="1881"/>
      <c r="AV370" s="1881"/>
      <c r="AW370" s="1881"/>
      <c r="AX370" s="1881"/>
      <c r="AY370" s="1881"/>
      <c r="AZ370" s="1881"/>
      <c r="BA370" s="1881"/>
      <c r="BB370" s="1881"/>
      <c r="BC370" s="1881"/>
      <c r="BD370" s="1881"/>
      <c r="BE370" s="1881"/>
      <c r="BF370" s="1881"/>
      <c r="BG370" s="1881"/>
      <c r="BH370" s="1881"/>
      <c r="BI370" s="1881"/>
      <c r="BJ370" s="1881"/>
      <c r="BK370" s="1881"/>
      <c r="BL370" s="1881"/>
      <c r="BM370" s="1881"/>
      <c r="BN370" s="1881"/>
      <c r="BO370" s="1881"/>
      <c r="BP370" s="1881"/>
    </row>
    <row r="371" spans="1:68">
      <c r="A371" s="1884"/>
      <c r="B371" s="1881"/>
      <c r="C371" s="1881"/>
      <c r="D371" s="1881"/>
      <c r="E371" s="1881"/>
      <c r="F371" s="1881"/>
      <c r="G371" s="1881"/>
      <c r="H371" s="1883"/>
      <c r="I371" s="1881"/>
      <c r="J371" s="1881"/>
      <c r="K371" s="1881"/>
      <c r="L371" s="1881"/>
      <c r="M371" s="1881"/>
      <c r="N371" s="1881"/>
      <c r="O371" s="1881"/>
      <c r="P371" s="1881"/>
      <c r="Q371" s="1881"/>
      <c r="R371" s="1881"/>
      <c r="S371" s="1881"/>
      <c r="T371" s="1881"/>
      <c r="U371" s="1881"/>
      <c r="V371" s="1881"/>
      <c r="W371" s="1881"/>
      <c r="X371" s="1881"/>
      <c r="Y371" s="1881"/>
      <c r="Z371" s="1881"/>
      <c r="AA371" s="1881"/>
      <c r="AB371" s="1881"/>
      <c r="AC371" s="1881"/>
      <c r="AD371" s="1881"/>
      <c r="AE371" s="1881"/>
      <c r="AF371" s="1881"/>
      <c r="AG371" s="1881"/>
      <c r="AH371" s="1881"/>
      <c r="AI371" s="1881"/>
      <c r="AJ371" s="1881"/>
      <c r="AK371" s="1881"/>
      <c r="AL371" s="1881"/>
      <c r="AM371" s="1881"/>
      <c r="AN371" s="1881"/>
      <c r="AO371" s="1881"/>
      <c r="AP371" s="1881"/>
      <c r="AQ371" s="1881"/>
      <c r="AR371" s="1881"/>
      <c r="AS371" s="1881"/>
      <c r="AT371" s="1881"/>
      <c r="AU371" s="1881"/>
      <c r="AV371" s="1881"/>
      <c r="AW371" s="1881"/>
      <c r="AX371" s="1881"/>
      <c r="AY371" s="1881"/>
      <c r="AZ371" s="1881"/>
      <c r="BA371" s="1881"/>
      <c r="BB371" s="1881"/>
      <c r="BC371" s="1881"/>
      <c r="BD371" s="1881"/>
      <c r="BE371" s="1881"/>
      <c r="BF371" s="1881"/>
      <c r="BG371" s="1881"/>
      <c r="BH371" s="1881"/>
      <c r="BI371" s="1881"/>
      <c r="BJ371" s="1881"/>
      <c r="BK371" s="1881"/>
      <c r="BL371" s="1881"/>
      <c r="BM371" s="1881"/>
      <c r="BN371" s="1881"/>
      <c r="BO371" s="1881"/>
      <c r="BP371" s="1881"/>
    </row>
    <row r="372" spans="1:68">
      <c r="A372" s="1884"/>
      <c r="B372" s="1881"/>
      <c r="C372" s="1881"/>
      <c r="D372" s="1881"/>
      <c r="E372" s="1881"/>
      <c r="F372" s="1881"/>
      <c r="G372" s="1881"/>
      <c r="H372" s="1883"/>
      <c r="I372" s="1881"/>
      <c r="J372" s="1881"/>
      <c r="K372" s="1881"/>
      <c r="L372" s="1881"/>
      <c r="M372" s="1881"/>
      <c r="N372" s="1881"/>
      <c r="O372" s="1881"/>
      <c r="P372" s="1881"/>
      <c r="Q372" s="1881"/>
      <c r="R372" s="1881"/>
      <c r="S372" s="1881"/>
      <c r="T372" s="1881"/>
      <c r="U372" s="1881"/>
      <c r="V372" s="1881"/>
      <c r="W372" s="1881"/>
      <c r="X372" s="1881"/>
      <c r="Y372" s="1881"/>
      <c r="Z372" s="1881"/>
      <c r="AA372" s="1881"/>
      <c r="AB372" s="1881"/>
      <c r="AC372" s="1881"/>
      <c r="AD372" s="1881"/>
      <c r="AE372" s="1881"/>
      <c r="AF372" s="1881"/>
      <c r="AG372" s="1881"/>
      <c r="AH372" s="1881"/>
      <c r="AI372" s="1881"/>
      <c r="AJ372" s="1881"/>
      <c r="AK372" s="1881"/>
      <c r="AL372" s="1881"/>
      <c r="AM372" s="1881"/>
      <c r="AN372" s="1881"/>
      <c r="AO372" s="1881"/>
      <c r="AP372" s="1881"/>
      <c r="AQ372" s="1881"/>
      <c r="AR372" s="1881"/>
      <c r="AS372" s="1881"/>
      <c r="AT372" s="1881"/>
      <c r="AU372" s="1881"/>
      <c r="AV372" s="1881"/>
      <c r="AW372" s="1881"/>
      <c r="AX372" s="1881"/>
      <c r="AY372" s="1881"/>
      <c r="AZ372" s="1881"/>
      <c r="BA372" s="1881"/>
      <c r="BB372" s="1881"/>
      <c r="BC372" s="1881"/>
      <c r="BD372" s="1881"/>
      <c r="BE372" s="1881"/>
      <c r="BF372" s="1881"/>
      <c r="BG372" s="1881"/>
      <c r="BH372" s="1881"/>
      <c r="BI372" s="1881"/>
      <c r="BJ372" s="1881"/>
      <c r="BK372" s="1881"/>
      <c r="BL372" s="1881"/>
      <c r="BM372" s="1881"/>
      <c r="BN372" s="1881"/>
      <c r="BO372" s="1881"/>
      <c r="BP372" s="1881"/>
    </row>
    <row r="373" spans="1:68">
      <c r="A373" s="1884"/>
      <c r="B373" s="1881"/>
      <c r="C373" s="1881"/>
      <c r="D373" s="1881"/>
      <c r="E373" s="1881"/>
      <c r="F373" s="1881"/>
      <c r="G373" s="1881"/>
      <c r="H373" s="1883"/>
      <c r="I373" s="1881"/>
      <c r="J373" s="1881"/>
      <c r="K373" s="1881"/>
      <c r="L373" s="1881"/>
      <c r="M373" s="1881"/>
      <c r="N373" s="1881"/>
      <c r="O373" s="1881"/>
      <c r="P373" s="1881"/>
      <c r="Q373" s="1881"/>
      <c r="R373" s="1881"/>
      <c r="S373" s="1881"/>
      <c r="T373" s="1881"/>
      <c r="U373" s="1881"/>
      <c r="V373" s="1881"/>
      <c r="W373" s="1881"/>
      <c r="X373" s="1881"/>
      <c r="Y373" s="1881"/>
      <c r="Z373" s="1881"/>
      <c r="AA373" s="1881"/>
      <c r="AB373" s="1881"/>
      <c r="AC373" s="1881"/>
      <c r="AD373" s="1881"/>
      <c r="AE373" s="1881"/>
      <c r="AF373" s="1881"/>
      <c r="AG373" s="1881"/>
      <c r="AH373" s="1881"/>
      <c r="AI373" s="1881"/>
      <c r="AJ373" s="1881"/>
      <c r="AK373" s="1881"/>
      <c r="AL373" s="1881"/>
      <c r="AM373" s="1881"/>
      <c r="AN373" s="1881"/>
      <c r="AO373" s="1881"/>
      <c r="AP373" s="1881"/>
      <c r="AQ373" s="1881"/>
      <c r="AR373" s="1881"/>
      <c r="AS373" s="1881"/>
      <c r="AT373" s="1881"/>
      <c r="AU373" s="1881"/>
      <c r="AV373" s="1881"/>
      <c r="AW373" s="1881"/>
      <c r="AX373" s="1881"/>
      <c r="AY373" s="1881"/>
      <c r="AZ373" s="1881"/>
      <c r="BA373" s="1881"/>
      <c r="BB373" s="1881"/>
      <c r="BC373" s="1881"/>
      <c r="BD373" s="1881"/>
      <c r="BE373" s="1881"/>
      <c r="BF373" s="1881"/>
      <c r="BG373" s="1881"/>
      <c r="BH373" s="1881"/>
      <c r="BI373" s="1881"/>
      <c r="BJ373" s="1881"/>
      <c r="BK373" s="1881"/>
      <c r="BL373" s="1881"/>
      <c r="BM373" s="1881"/>
      <c r="BN373" s="1881"/>
      <c r="BO373" s="1881"/>
      <c r="BP373" s="1881"/>
    </row>
    <row r="374" spans="1:68">
      <c r="A374" s="1884"/>
      <c r="B374" s="1881"/>
      <c r="C374" s="1881"/>
      <c r="D374" s="1881"/>
      <c r="E374" s="1881"/>
      <c r="F374" s="1881"/>
      <c r="G374" s="1881"/>
      <c r="H374" s="1883"/>
      <c r="I374" s="1881"/>
      <c r="J374" s="1881"/>
      <c r="K374" s="1881"/>
      <c r="L374" s="1881"/>
      <c r="M374" s="1881"/>
      <c r="N374" s="1881"/>
      <c r="O374" s="1881"/>
      <c r="P374" s="1881"/>
      <c r="Q374" s="1881"/>
      <c r="R374" s="1881"/>
      <c r="S374" s="1881"/>
      <c r="T374" s="1881"/>
      <c r="U374" s="1881"/>
      <c r="V374" s="1881"/>
      <c r="W374" s="1881"/>
      <c r="X374" s="1881"/>
      <c r="Y374" s="1881"/>
      <c r="Z374" s="1881"/>
      <c r="AA374" s="1881"/>
      <c r="AB374" s="1881"/>
      <c r="AC374" s="1881"/>
      <c r="AD374" s="1881"/>
      <c r="AE374" s="1881"/>
      <c r="AF374" s="1881"/>
      <c r="AG374" s="1881"/>
      <c r="AH374" s="1881"/>
      <c r="AI374" s="1881"/>
      <c r="AJ374" s="1881"/>
      <c r="AK374" s="1881"/>
      <c r="AL374" s="1881"/>
      <c r="AM374" s="1881"/>
      <c r="AN374" s="1881"/>
      <c r="AO374" s="1881"/>
      <c r="AP374" s="1881"/>
      <c r="AQ374" s="1881"/>
      <c r="AR374" s="1881"/>
      <c r="AS374" s="1881"/>
      <c r="AT374" s="1881"/>
      <c r="AU374" s="1881"/>
      <c r="AV374" s="1881"/>
      <c r="AW374" s="1881"/>
      <c r="AX374" s="1881"/>
      <c r="AY374" s="1881"/>
      <c r="AZ374" s="1881"/>
      <c r="BA374" s="1881"/>
      <c r="BB374" s="1881"/>
      <c r="BC374" s="1881"/>
      <c r="BD374" s="1881"/>
      <c r="BE374" s="1881"/>
      <c r="BF374" s="1881"/>
      <c r="BG374" s="1881"/>
      <c r="BH374" s="1881"/>
      <c r="BI374" s="1881"/>
      <c r="BJ374" s="1881"/>
      <c r="BK374" s="1881"/>
      <c r="BL374" s="1881"/>
      <c r="BM374" s="1881"/>
      <c r="BN374" s="1881"/>
      <c r="BO374" s="1881"/>
      <c r="BP374" s="1881"/>
    </row>
    <row r="375" spans="1:68">
      <c r="A375" s="1884"/>
      <c r="B375" s="1881"/>
      <c r="C375" s="1881"/>
      <c r="D375" s="1881"/>
      <c r="E375" s="1881"/>
      <c r="F375" s="1881"/>
      <c r="G375" s="1881"/>
      <c r="H375" s="1883"/>
      <c r="I375" s="1881"/>
      <c r="J375" s="1881"/>
      <c r="K375" s="1881"/>
      <c r="L375" s="1881"/>
      <c r="M375" s="1881"/>
      <c r="N375" s="1881"/>
      <c r="O375" s="1881"/>
      <c r="P375" s="1881"/>
      <c r="Q375" s="1881"/>
      <c r="R375" s="1881"/>
      <c r="S375" s="1881"/>
      <c r="T375" s="1881"/>
      <c r="U375" s="1881"/>
      <c r="V375" s="1881"/>
      <c r="W375" s="1881"/>
      <c r="X375" s="1881"/>
      <c r="Y375" s="1881"/>
      <c r="Z375" s="1881"/>
      <c r="AA375" s="1881"/>
      <c r="AB375" s="1881"/>
      <c r="AC375" s="1881"/>
      <c r="AD375" s="1881"/>
      <c r="AE375" s="1881"/>
      <c r="AF375" s="1881"/>
      <c r="AG375" s="1881"/>
      <c r="AH375" s="1881"/>
      <c r="AI375" s="1881"/>
      <c r="AJ375" s="1881"/>
      <c r="AK375" s="1881"/>
      <c r="AL375" s="1881"/>
      <c r="AM375" s="1881"/>
      <c r="AN375" s="1881"/>
      <c r="AO375" s="1881"/>
      <c r="AP375" s="1881"/>
      <c r="AQ375" s="1881"/>
      <c r="AR375" s="1881"/>
      <c r="AS375" s="1881"/>
      <c r="AT375" s="1881"/>
      <c r="AU375" s="1881"/>
      <c r="AV375" s="1881"/>
      <c r="AW375" s="1881"/>
      <c r="AX375" s="1881"/>
      <c r="AY375" s="1881"/>
      <c r="AZ375" s="1881"/>
      <c r="BA375" s="1881"/>
      <c r="BB375" s="1881"/>
      <c r="BC375" s="1881"/>
      <c r="BD375" s="1881"/>
      <c r="BE375" s="1881"/>
      <c r="BF375" s="1881"/>
      <c r="BG375" s="1881"/>
      <c r="BH375" s="1881"/>
      <c r="BI375" s="1881"/>
      <c r="BJ375" s="1881"/>
      <c r="BK375" s="1881"/>
      <c r="BL375" s="1881"/>
      <c r="BM375" s="1881"/>
      <c r="BN375" s="1881"/>
      <c r="BO375" s="1881"/>
      <c r="BP375" s="1881"/>
    </row>
    <row r="376" spans="1:68">
      <c r="A376" s="1884"/>
      <c r="B376" s="1881"/>
      <c r="C376" s="1881"/>
      <c r="D376" s="1881"/>
      <c r="E376" s="1881"/>
      <c r="F376" s="1881"/>
      <c r="G376" s="1881"/>
      <c r="H376" s="1883"/>
      <c r="I376" s="1881"/>
      <c r="J376" s="1881"/>
      <c r="K376" s="1881"/>
      <c r="L376" s="1881"/>
      <c r="M376" s="1881"/>
      <c r="N376" s="1881"/>
      <c r="O376" s="1881"/>
      <c r="P376" s="1881"/>
      <c r="Q376" s="1881"/>
      <c r="R376" s="1881"/>
      <c r="S376" s="1881"/>
      <c r="T376" s="1881"/>
      <c r="U376" s="1881"/>
      <c r="V376" s="1881"/>
      <c r="W376" s="1881"/>
      <c r="X376" s="1881"/>
      <c r="Y376" s="1881"/>
      <c r="Z376" s="1881"/>
      <c r="AA376" s="1881"/>
      <c r="AB376" s="1881"/>
      <c r="AC376" s="1881"/>
      <c r="AD376" s="1881"/>
      <c r="AE376" s="1881"/>
      <c r="AF376" s="1881"/>
      <c r="AG376" s="1881"/>
      <c r="AH376" s="1881"/>
      <c r="AI376" s="1881"/>
      <c r="AJ376" s="1881"/>
      <c r="AK376" s="1881"/>
      <c r="AL376" s="1881"/>
      <c r="AM376" s="1881"/>
      <c r="AN376" s="1881"/>
      <c r="AO376" s="1881"/>
      <c r="AP376" s="1881"/>
      <c r="AQ376" s="1881"/>
      <c r="AR376" s="1881"/>
      <c r="AS376" s="1881"/>
      <c r="AT376" s="1881"/>
      <c r="AU376" s="1881"/>
      <c r="AV376" s="1881"/>
      <c r="AW376" s="1881"/>
      <c r="AX376" s="1881"/>
      <c r="AY376" s="1881"/>
      <c r="AZ376" s="1881"/>
      <c r="BA376" s="1881"/>
      <c r="BB376" s="1881"/>
      <c r="BC376" s="1881"/>
      <c r="BD376" s="1881"/>
      <c r="BE376" s="1881"/>
      <c r="BF376" s="1881"/>
      <c r="BG376" s="1881"/>
      <c r="BH376" s="1881"/>
      <c r="BI376" s="1881"/>
      <c r="BJ376" s="1881"/>
      <c r="BK376" s="1881"/>
      <c r="BL376" s="1881"/>
      <c r="BM376" s="1881"/>
      <c r="BN376" s="1881"/>
      <c r="BO376" s="1881"/>
      <c r="BP376" s="1881"/>
    </row>
    <row r="377" spans="1:68">
      <c r="A377" s="1884"/>
      <c r="B377" s="1881"/>
      <c r="C377" s="1881"/>
      <c r="D377" s="1881"/>
      <c r="E377" s="1881"/>
      <c r="F377" s="1881"/>
      <c r="G377" s="1881"/>
      <c r="H377" s="1883"/>
      <c r="I377" s="1881"/>
      <c r="J377" s="1881"/>
      <c r="K377" s="1881"/>
      <c r="L377" s="1881"/>
      <c r="M377" s="1881"/>
      <c r="N377" s="1881"/>
      <c r="O377" s="1881"/>
      <c r="P377" s="1881"/>
      <c r="Q377" s="1881"/>
      <c r="R377" s="1881"/>
      <c r="S377" s="1881"/>
      <c r="T377" s="1881"/>
      <c r="U377" s="1881"/>
      <c r="V377" s="1881"/>
      <c r="W377" s="1881"/>
      <c r="X377" s="1881"/>
      <c r="Y377" s="1881"/>
      <c r="Z377" s="1881"/>
      <c r="AA377" s="1881"/>
      <c r="AB377" s="1881"/>
      <c r="AC377" s="1881"/>
      <c r="AD377" s="1881"/>
      <c r="AE377" s="1881"/>
      <c r="AF377" s="1881"/>
      <c r="AG377" s="1881"/>
      <c r="AH377" s="1881"/>
      <c r="AI377" s="1881"/>
      <c r="AJ377" s="1881"/>
      <c r="AK377" s="1881"/>
      <c r="AL377" s="1881"/>
      <c r="AM377" s="1881"/>
      <c r="AN377" s="1881"/>
      <c r="AO377" s="1881"/>
      <c r="AP377" s="1881"/>
      <c r="AQ377" s="1881"/>
      <c r="AR377" s="1881"/>
      <c r="AS377" s="1881"/>
      <c r="AT377" s="1881"/>
      <c r="AU377" s="1881"/>
      <c r="AV377" s="1881"/>
      <c r="AW377" s="1881"/>
      <c r="AX377" s="1881"/>
      <c r="AY377" s="1881"/>
      <c r="AZ377" s="1881"/>
      <c r="BA377" s="1881"/>
      <c r="BB377" s="1881"/>
      <c r="BC377" s="1881"/>
      <c r="BD377" s="1881"/>
      <c r="BE377" s="1881"/>
      <c r="BF377" s="1881"/>
      <c r="BG377" s="1881"/>
      <c r="BH377" s="1881"/>
      <c r="BI377" s="1881"/>
      <c r="BJ377" s="1881"/>
      <c r="BK377" s="1881"/>
      <c r="BL377" s="1881"/>
      <c r="BM377" s="1881"/>
      <c r="BN377" s="1881"/>
      <c r="BO377" s="1881"/>
      <c r="BP377" s="1881"/>
    </row>
    <row r="378" spans="1:68">
      <c r="A378" s="1884"/>
      <c r="B378" s="1881"/>
      <c r="C378" s="1881"/>
      <c r="D378" s="1881"/>
      <c r="E378" s="1881"/>
      <c r="F378" s="1881"/>
      <c r="G378" s="1881"/>
      <c r="H378" s="1883"/>
      <c r="I378" s="1881"/>
      <c r="J378" s="1881"/>
      <c r="K378" s="1881"/>
      <c r="L378" s="1881"/>
      <c r="M378" s="1881"/>
      <c r="N378" s="1881"/>
      <c r="O378" s="1881"/>
      <c r="P378" s="1881"/>
      <c r="Q378" s="1881"/>
      <c r="R378" s="1881"/>
      <c r="S378" s="1881"/>
      <c r="T378" s="1881"/>
      <c r="U378" s="1881"/>
      <c r="V378" s="1881"/>
      <c r="W378" s="1881"/>
      <c r="X378" s="1881"/>
      <c r="Y378" s="1881"/>
      <c r="Z378" s="1881"/>
      <c r="AA378" s="1881"/>
      <c r="AB378" s="1881"/>
      <c r="AC378" s="1881"/>
      <c r="AD378" s="1881"/>
      <c r="AE378" s="1881"/>
      <c r="AF378" s="1881"/>
      <c r="AG378" s="1881"/>
      <c r="AH378" s="1881"/>
      <c r="AI378" s="1881"/>
      <c r="AJ378" s="1881"/>
      <c r="AK378" s="1881"/>
      <c r="AL378" s="1881"/>
      <c r="AM378" s="1881"/>
      <c r="AN378" s="1881"/>
      <c r="AO378" s="1881"/>
      <c r="AP378" s="1881"/>
      <c r="AQ378" s="1881"/>
      <c r="AR378" s="1881"/>
      <c r="AS378" s="1881"/>
      <c r="AT378" s="1881"/>
      <c r="AU378" s="1881"/>
      <c r="AV378" s="1881"/>
      <c r="AW378" s="1881"/>
      <c r="AX378" s="1881"/>
      <c r="AY378" s="1881"/>
      <c r="AZ378" s="1881"/>
      <c r="BA378" s="1881"/>
      <c r="BB378" s="1881"/>
      <c r="BC378" s="1881"/>
      <c r="BD378" s="1881"/>
      <c r="BE378" s="1881"/>
      <c r="BF378" s="1881"/>
      <c r="BG378" s="1881"/>
      <c r="BH378" s="1881"/>
      <c r="BI378" s="1881"/>
      <c r="BJ378" s="1881"/>
      <c r="BK378" s="1881"/>
      <c r="BL378" s="1881"/>
      <c r="BM378" s="1881"/>
      <c r="BN378" s="1881"/>
      <c r="BO378" s="1881"/>
      <c r="BP378" s="1881"/>
    </row>
    <row r="379" spans="1:68">
      <c r="A379" s="1884"/>
      <c r="B379" s="1881"/>
      <c r="C379" s="1881"/>
      <c r="D379" s="1881"/>
      <c r="E379" s="1881"/>
      <c r="F379" s="1881"/>
      <c r="G379" s="1881"/>
      <c r="H379" s="1883"/>
      <c r="I379" s="1881"/>
      <c r="J379" s="1881"/>
      <c r="K379" s="1881"/>
      <c r="L379" s="1881"/>
      <c r="M379" s="1881"/>
      <c r="N379" s="1881"/>
      <c r="O379" s="1881"/>
      <c r="P379" s="1881"/>
      <c r="Q379" s="1881"/>
      <c r="R379" s="1881"/>
      <c r="S379" s="1881"/>
      <c r="T379" s="1881"/>
      <c r="U379" s="1881"/>
      <c r="V379" s="1881"/>
      <c r="W379" s="1881"/>
      <c r="X379" s="1881"/>
      <c r="Y379" s="1881"/>
      <c r="Z379" s="1881"/>
      <c r="AA379" s="1881"/>
      <c r="AB379" s="1881"/>
      <c r="AC379" s="1881"/>
      <c r="AD379" s="1881"/>
      <c r="AE379" s="1881"/>
      <c r="AF379" s="1881"/>
      <c r="AG379" s="1881"/>
      <c r="AH379" s="1881"/>
      <c r="AI379" s="1881"/>
      <c r="AJ379" s="1881"/>
      <c r="AK379" s="1881"/>
      <c r="AL379" s="1881"/>
      <c r="AM379" s="1881"/>
      <c r="AN379" s="1881"/>
      <c r="AO379" s="1881"/>
      <c r="AP379" s="1881"/>
      <c r="AQ379" s="1881"/>
      <c r="AR379" s="1881"/>
      <c r="AS379" s="1881"/>
      <c r="AT379" s="1881"/>
      <c r="AU379" s="1881"/>
      <c r="AV379" s="1881"/>
      <c r="AW379" s="1881"/>
      <c r="AX379" s="1881"/>
      <c r="AY379" s="1881"/>
      <c r="AZ379" s="1881"/>
      <c r="BA379" s="1881"/>
      <c r="BB379" s="1881"/>
      <c r="BC379" s="1881"/>
      <c r="BD379" s="1881"/>
      <c r="BE379" s="1881"/>
      <c r="BF379" s="1881"/>
      <c r="BG379" s="1881"/>
      <c r="BH379" s="1881"/>
      <c r="BI379" s="1881"/>
      <c r="BJ379" s="1881"/>
      <c r="BK379" s="1881"/>
      <c r="BL379" s="1881"/>
      <c r="BM379" s="1881"/>
      <c r="BN379" s="1881"/>
      <c r="BO379" s="1881"/>
      <c r="BP379" s="1881"/>
    </row>
    <row r="380" spans="1:68">
      <c r="A380" s="1884"/>
      <c r="B380" s="1881"/>
      <c r="C380" s="1881"/>
      <c r="D380" s="1881"/>
      <c r="E380" s="1881"/>
      <c r="F380" s="1881"/>
      <c r="G380" s="1881"/>
      <c r="H380" s="1883"/>
      <c r="I380" s="1881"/>
      <c r="J380" s="1881"/>
      <c r="K380" s="1881"/>
      <c r="L380" s="1881"/>
      <c r="M380" s="1881"/>
      <c r="N380" s="1881"/>
      <c r="O380" s="1881"/>
      <c r="P380" s="1881"/>
      <c r="Q380" s="1881"/>
      <c r="R380" s="1881"/>
      <c r="S380" s="1881"/>
      <c r="T380" s="1881"/>
      <c r="U380" s="1881"/>
      <c r="V380" s="1881"/>
      <c r="W380" s="1881"/>
      <c r="X380" s="1881"/>
      <c r="Y380" s="1881"/>
      <c r="Z380" s="1881"/>
      <c r="AA380" s="1881"/>
      <c r="AB380" s="1881"/>
      <c r="AC380" s="1881"/>
      <c r="AD380" s="1881"/>
      <c r="AE380" s="1881"/>
      <c r="AF380" s="1881"/>
      <c r="AG380" s="1881"/>
      <c r="AH380" s="1881"/>
      <c r="AI380" s="1881"/>
      <c r="AJ380" s="1881"/>
      <c r="AK380" s="1881"/>
      <c r="AL380" s="1881"/>
      <c r="AM380" s="1881"/>
      <c r="AN380" s="1881"/>
      <c r="AO380" s="1881"/>
      <c r="AP380" s="1881"/>
      <c r="AQ380" s="1881"/>
      <c r="AR380" s="1881"/>
      <c r="AS380" s="1881"/>
      <c r="AT380" s="1881"/>
      <c r="AU380" s="1881"/>
      <c r="AV380" s="1881"/>
      <c r="AW380" s="1881"/>
      <c r="AX380" s="1881"/>
      <c r="AY380" s="1881"/>
      <c r="AZ380" s="1881"/>
      <c r="BA380" s="1881"/>
      <c r="BB380" s="1881"/>
      <c r="BC380" s="1881"/>
      <c r="BD380" s="1881"/>
      <c r="BE380" s="1881"/>
      <c r="BF380" s="1881"/>
      <c r="BG380" s="1881"/>
      <c r="BH380" s="1881"/>
      <c r="BI380" s="1881"/>
      <c r="BJ380" s="1881"/>
      <c r="BK380" s="1881"/>
      <c r="BL380" s="1881"/>
      <c r="BM380" s="1881"/>
      <c r="BN380" s="1881"/>
      <c r="BO380" s="1881"/>
      <c r="BP380" s="1881"/>
    </row>
    <row r="381" spans="1:68">
      <c r="A381" s="1884"/>
      <c r="B381" s="1881"/>
      <c r="C381" s="1881"/>
      <c r="D381" s="1881"/>
      <c r="E381" s="1881"/>
      <c r="F381" s="1881"/>
      <c r="G381" s="1881"/>
      <c r="H381" s="1883"/>
      <c r="I381" s="1881"/>
      <c r="J381" s="1881"/>
      <c r="K381" s="1881"/>
      <c r="L381" s="1881"/>
      <c r="M381" s="1881"/>
      <c r="N381" s="1881"/>
      <c r="O381" s="1881"/>
      <c r="P381" s="1881"/>
      <c r="Q381" s="1881"/>
      <c r="R381" s="1881"/>
      <c r="S381" s="1881"/>
      <c r="T381" s="1881"/>
      <c r="U381" s="1881"/>
      <c r="V381" s="1881"/>
      <c r="W381" s="1881"/>
      <c r="X381" s="1881"/>
      <c r="Y381" s="1881"/>
      <c r="Z381" s="1881"/>
      <c r="AA381" s="1881"/>
      <c r="AB381" s="1881"/>
      <c r="AC381" s="1881"/>
      <c r="AD381" s="1881"/>
      <c r="AE381" s="1881"/>
      <c r="AF381" s="1881"/>
      <c r="AG381" s="1881"/>
      <c r="AH381" s="1881"/>
      <c r="AI381" s="1881"/>
      <c r="AJ381" s="1881"/>
      <c r="AK381" s="1881"/>
      <c r="AL381" s="1881"/>
      <c r="AM381" s="1881"/>
      <c r="AN381" s="1881"/>
      <c r="AO381" s="1881"/>
      <c r="AP381" s="1881"/>
      <c r="AQ381" s="1881"/>
      <c r="AR381" s="1881"/>
      <c r="AS381" s="1881"/>
      <c r="AT381" s="1881"/>
      <c r="AU381" s="1881"/>
      <c r="AV381" s="1881"/>
      <c r="AW381" s="1881"/>
      <c r="AX381" s="1881"/>
      <c r="AY381" s="1881"/>
      <c r="AZ381" s="1881"/>
      <c r="BA381" s="1881"/>
      <c r="BB381" s="1881"/>
      <c r="BC381" s="1881"/>
      <c r="BD381" s="1881"/>
      <c r="BE381" s="1881"/>
      <c r="BF381" s="1881"/>
      <c r="BG381" s="1881"/>
      <c r="BH381" s="1881"/>
      <c r="BI381" s="1881"/>
      <c r="BJ381" s="1881"/>
      <c r="BK381" s="1881"/>
      <c r="BL381" s="1881"/>
      <c r="BM381" s="1881"/>
      <c r="BN381" s="1881"/>
      <c r="BO381" s="1881"/>
      <c r="BP381" s="1881"/>
    </row>
    <row r="382" spans="1:68">
      <c r="A382" s="1884"/>
      <c r="B382" s="1881"/>
      <c r="C382" s="1881"/>
      <c r="D382" s="1881"/>
      <c r="E382" s="1881"/>
      <c r="F382" s="1881"/>
      <c r="G382" s="1881"/>
      <c r="H382" s="1883"/>
      <c r="I382" s="1881"/>
      <c r="J382" s="1881"/>
      <c r="K382" s="1881"/>
      <c r="L382" s="1881"/>
      <c r="M382" s="1881"/>
      <c r="N382" s="1881"/>
      <c r="O382" s="1881"/>
      <c r="P382" s="1881"/>
      <c r="Q382" s="1881"/>
      <c r="R382" s="1881"/>
      <c r="S382" s="1881"/>
      <c r="T382" s="1881"/>
      <c r="U382" s="1881"/>
      <c r="V382" s="1881"/>
      <c r="W382" s="1881"/>
      <c r="X382" s="1881"/>
      <c r="Y382" s="1881"/>
      <c r="Z382" s="1881"/>
      <c r="AA382" s="1881"/>
      <c r="AB382" s="1881"/>
      <c r="AC382" s="1881"/>
      <c r="AD382" s="1881"/>
      <c r="AE382" s="1881"/>
      <c r="AF382" s="1881"/>
      <c r="AG382" s="1881"/>
      <c r="AH382" s="1881"/>
      <c r="AI382" s="1881"/>
      <c r="AJ382" s="1881"/>
      <c r="AK382" s="1881"/>
      <c r="AL382" s="1881"/>
      <c r="AM382" s="1881"/>
      <c r="AN382" s="1881"/>
      <c r="AO382" s="1881"/>
      <c r="AP382" s="1881"/>
      <c r="AQ382" s="1881"/>
      <c r="AR382" s="1881"/>
      <c r="AS382" s="1881"/>
      <c r="AT382" s="1881"/>
      <c r="AU382" s="1881"/>
      <c r="AV382" s="1881"/>
      <c r="AW382" s="1881"/>
      <c r="AX382" s="1881"/>
      <c r="AY382" s="1881"/>
      <c r="AZ382" s="1881"/>
      <c r="BA382" s="1881"/>
      <c r="BB382" s="1881"/>
      <c r="BC382" s="1881"/>
      <c r="BD382" s="1881"/>
      <c r="BE382" s="1881"/>
      <c r="BF382" s="1881"/>
      <c r="BG382" s="1881"/>
      <c r="BH382" s="1881"/>
      <c r="BI382" s="1881"/>
      <c r="BJ382" s="1881"/>
      <c r="BK382" s="1881"/>
      <c r="BL382" s="1881"/>
      <c r="BM382" s="1881"/>
      <c r="BN382" s="1881"/>
      <c r="BO382" s="1881"/>
      <c r="BP382" s="1881"/>
    </row>
    <row r="383" spans="1:68">
      <c r="A383" s="1884"/>
      <c r="B383" s="1881"/>
      <c r="C383" s="1881"/>
      <c r="D383" s="1881"/>
      <c r="E383" s="1881"/>
      <c r="F383" s="1881"/>
      <c r="G383" s="1881"/>
      <c r="H383" s="1883"/>
      <c r="I383" s="1881"/>
      <c r="J383" s="1881"/>
      <c r="K383" s="1881"/>
      <c r="L383" s="1881"/>
      <c r="M383" s="1881"/>
      <c r="N383" s="1881"/>
      <c r="O383" s="1881"/>
      <c r="P383" s="1881"/>
      <c r="Q383" s="1881"/>
      <c r="R383" s="1881"/>
      <c r="S383" s="1881"/>
      <c r="T383" s="1881"/>
      <c r="U383" s="1881"/>
      <c r="V383" s="1881"/>
      <c r="W383" s="1881"/>
      <c r="X383" s="1881"/>
      <c r="Y383" s="1881"/>
      <c r="Z383" s="1881"/>
      <c r="AA383" s="1881"/>
      <c r="AB383" s="1881"/>
      <c r="AC383" s="1881"/>
      <c r="AD383" s="1881"/>
      <c r="AE383" s="1881"/>
      <c r="AF383" s="1881"/>
      <c r="AG383" s="1881"/>
      <c r="AH383" s="1881"/>
      <c r="AI383" s="1881"/>
      <c r="AJ383" s="1881"/>
      <c r="AK383" s="1881"/>
      <c r="AL383" s="1881"/>
      <c r="AM383" s="1881"/>
      <c r="AN383" s="1881"/>
      <c r="AO383" s="1881"/>
      <c r="AP383" s="1881"/>
      <c r="AQ383" s="1881"/>
      <c r="AR383" s="1881"/>
      <c r="AS383" s="1881"/>
      <c r="AT383" s="1881"/>
      <c r="AU383" s="1881"/>
      <c r="AV383" s="1881"/>
      <c r="AW383" s="1881"/>
      <c r="AX383" s="1881"/>
      <c r="AY383" s="1881"/>
      <c r="AZ383" s="1881"/>
      <c r="BA383" s="1881"/>
      <c r="BB383" s="1881"/>
      <c r="BC383" s="1881"/>
      <c r="BD383" s="1881"/>
      <c r="BE383" s="1881"/>
      <c r="BF383" s="1881"/>
      <c r="BG383" s="1881"/>
      <c r="BH383" s="1881"/>
      <c r="BI383" s="1881"/>
      <c r="BJ383" s="1881"/>
      <c r="BK383" s="1881"/>
      <c r="BL383" s="1881"/>
      <c r="BM383" s="1881"/>
      <c r="BN383" s="1881"/>
      <c r="BO383" s="1881"/>
      <c r="BP383" s="1881"/>
    </row>
    <row r="384" spans="1:68">
      <c r="A384" s="1884"/>
      <c r="B384" s="1881"/>
      <c r="C384" s="1881"/>
      <c r="D384" s="1881"/>
      <c r="E384" s="1881"/>
      <c r="F384" s="1881"/>
      <c r="G384" s="1881"/>
      <c r="H384" s="1883"/>
      <c r="I384" s="1881"/>
      <c r="J384" s="1881"/>
      <c r="K384" s="1881"/>
      <c r="L384" s="1881"/>
      <c r="M384" s="1881"/>
      <c r="N384" s="1881"/>
      <c r="O384" s="1881"/>
      <c r="P384" s="1881"/>
      <c r="Q384" s="1881"/>
      <c r="R384" s="1881"/>
      <c r="S384" s="1881"/>
      <c r="T384" s="1881"/>
      <c r="U384" s="1881"/>
      <c r="V384" s="1881"/>
      <c r="W384" s="1881"/>
      <c r="X384" s="1881"/>
      <c r="Y384" s="1881"/>
      <c r="Z384" s="1881"/>
      <c r="AA384" s="1881"/>
      <c r="AB384" s="1881"/>
      <c r="AC384" s="1881"/>
      <c r="AD384" s="1881"/>
      <c r="AE384" s="1881"/>
      <c r="AF384" s="1881"/>
      <c r="AG384" s="1881"/>
      <c r="AH384" s="1881"/>
      <c r="AI384" s="1881"/>
      <c r="AJ384" s="1881"/>
      <c r="AK384" s="1881"/>
      <c r="AL384" s="1881"/>
      <c r="AM384" s="1881"/>
      <c r="AN384" s="1881"/>
      <c r="AO384" s="1881"/>
      <c r="AP384" s="1881"/>
      <c r="AQ384" s="1881"/>
      <c r="AR384" s="1881"/>
      <c r="AS384" s="1881"/>
      <c r="AT384" s="1881"/>
      <c r="AU384" s="1881"/>
      <c r="AV384" s="1881"/>
      <c r="AW384" s="1881"/>
      <c r="AX384" s="1881"/>
      <c r="AY384" s="1881"/>
      <c r="AZ384" s="1881"/>
      <c r="BA384" s="1881"/>
      <c r="BB384" s="1881"/>
      <c r="BC384" s="1881"/>
      <c r="BD384" s="1881"/>
      <c r="BE384" s="1881"/>
      <c r="BF384" s="1881"/>
      <c r="BG384" s="1881"/>
      <c r="BH384" s="1881"/>
      <c r="BI384" s="1881"/>
      <c r="BJ384" s="1881"/>
      <c r="BK384" s="1881"/>
      <c r="BL384" s="1881"/>
      <c r="BM384" s="1881"/>
      <c r="BN384" s="1881"/>
      <c r="BO384" s="1881"/>
      <c r="BP384" s="1881"/>
    </row>
    <row r="385" spans="1:68">
      <c r="A385" s="1884"/>
      <c r="B385" s="1881"/>
      <c r="C385" s="1881"/>
      <c r="D385" s="1881"/>
      <c r="E385" s="1881"/>
      <c r="F385" s="1881"/>
      <c r="G385" s="1881"/>
      <c r="H385" s="1883"/>
      <c r="I385" s="1881"/>
      <c r="J385" s="1881"/>
      <c r="K385" s="1881"/>
      <c r="L385" s="1881"/>
      <c r="M385" s="1881"/>
      <c r="N385" s="1881"/>
      <c r="O385" s="1881"/>
      <c r="P385" s="1881"/>
      <c r="Q385" s="1881"/>
      <c r="R385" s="1881"/>
      <c r="S385" s="1881"/>
      <c r="T385" s="1881"/>
      <c r="U385" s="1881"/>
      <c r="V385" s="1881"/>
      <c r="W385" s="1881"/>
      <c r="X385" s="1881"/>
      <c r="Y385" s="1881"/>
      <c r="Z385" s="1881"/>
      <c r="AA385" s="1881"/>
      <c r="AB385" s="1881"/>
      <c r="AC385" s="1881"/>
      <c r="AD385" s="1881"/>
      <c r="AE385" s="1881"/>
      <c r="AF385" s="1881"/>
      <c r="AG385" s="1881"/>
      <c r="AH385" s="1881"/>
      <c r="AI385" s="1881"/>
      <c r="AJ385" s="1881"/>
      <c r="AK385" s="1881"/>
      <c r="AL385" s="1881"/>
      <c r="AM385" s="1881"/>
      <c r="AN385" s="1881"/>
      <c r="AO385" s="1881"/>
      <c r="AP385" s="1881"/>
      <c r="AQ385" s="1881"/>
      <c r="AR385" s="1881"/>
      <c r="AS385" s="1881"/>
      <c r="AT385" s="1881"/>
      <c r="AU385" s="1881"/>
      <c r="AV385" s="1881"/>
      <c r="AW385" s="1881"/>
      <c r="AX385" s="1881"/>
      <c r="AY385" s="1881"/>
      <c r="AZ385" s="1881"/>
      <c r="BA385" s="1881"/>
      <c r="BB385" s="1881"/>
      <c r="BC385" s="1881"/>
      <c r="BD385" s="1881"/>
      <c r="BE385" s="1881"/>
      <c r="BF385" s="1881"/>
      <c r="BG385" s="1881"/>
      <c r="BH385" s="1881"/>
      <c r="BI385" s="1881"/>
      <c r="BJ385" s="1881"/>
      <c r="BK385" s="1881"/>
      <c r="BL385" s="1881"/>
      <c r="BM385" s="1881"/>
      <c r="BN385" s="1881"/>
      <c r="BO385" s="1881"/>
      <c r="BP385" s="1881"/>
    </row>
    <row r="386" spans="1:68">
      <c r="A386" s="1884"/>
      <c r="B386" s="1881"/>
      <c r="C386" s="1881"/>
      <c r="D386" s="1881"/>
      <c r="E386" s="1881"/>
      <c r="F386" s="1881"/>
      <c r="G386" s="1881"/>
      <c r="H386" s="1883"/>
      <c r="I386" s="1881"/>
      <c r="J386" s="1881"/>
      <c r="K386" s="1881"/>
      <c r="L386" s="1881"/>
      <c r="M386" s="1881"/>
      <c r="N386" s="1881"/>
      <c r="O386" s="1881"/>
      <c r="P386" s="1881"/>
      <c r="Q386" s="1881"/>
      <c r="R386" s="1881"/>
      <c r="S386" s="1881"/>
      <c r="T386" s="1881"/>
      <c r="U386" s="1881"/>
      <c r="V386" s="1881"/>
      <c r="W386" s="1881"/>
      <c r="X386" s="1881"/>
      <c r="Y386" s="1881"/>
      <c r="Z386" s="1881"/>
      <c r="AA386" s="1881"/>
      <c r="AB386" s="1881"/>
      <c r="AC386" s="1881"/>
      <c r="AD386" s="1881"/>
      <c r="AE386" s="1881"/>
      <c r="AF386" s="1881"/>
      <c r="AG386" s="1881"/>
      <c r="AH386" s="1881"/>
      <c r="AI386" s="1881"/>
      <c r="AJ386" s="1881"/>
      <c r="AK386" s="1881"/>
      <c r="AL386" s="1881"/>
      <c r="AM386" s="1881"/>
      <c r="AN386" s="1881"/>
      <c r="AO386" s="1881"/>
      <c r="AP386" s="1881"/>
      <c r="AQ386" s="1881"/>
      <c r="AR386" s="1881"/>
      <c r="AS386" s="1881"/>
      <c r="AT386" s="1881"/>
      <c r="AU386" s="1881"/>
      <c r="AV386" s="1881"/>
      <c r="AW386" s="1881"/>
      <c r="AX386" s="1881"/>
      <c r="AY386" s="1881"/>
      <c r="AZ386" s="1881"/>
      <c r="BA386" s="1881"/>
      <c r="BB386" s="1881"/>
      <c r="BC386" s="1881"/>
      <c r="BD386" s="1881"/>
      <c r="BE386" s="1881"/>
      <c r="BF386" s="1881"/>
      <c r="BG386" s="1881"/>
      <c r="BH386" s="1881"/>
      <c r="BI386" s="1881"/>
      <c r="BJ386" s="1881"/>
      <c r="BK386" s="1881"/>
      <c r="BL386" s="1881"/>
      <c r="BM386" s="1881"/>
      <c r="BN386" s="1881"/>
      <c r="BO386" s="1881"/>
      <c r="BP386" s="1881"/>
    </row>
    <row r="387" spans="1:68">
      <c r="A387" s="1884"/>
      <c r="B387" s="1881"/>
      <c r="C387" s="1881"/>
      <c r="D387" s="1881"/>
      <c r="E387" s="1881"/>
      <c r="F387" s="1881"/>
      <c r="G387" s="1881"/>
      <c r="H387" s="1883"/>
      <c r="I387" s="1881"/>
      <c r="J387" s="1881"/>
      <c r="K387" s="1881"/>
      <c r="L387" s="1881"/>
      <c r="M387" s="1881"/>
      <c r="N387" s="1881"/>
      <c r="O387" s="1881"/>
      <c r="P387" s="1881"/>
      <c r="Q387" s="1881"/>
      <c r="R387" s="1881"/>
      <c r="S387" s="1881"/>
      <c r="T387" s="1881"/>
      <c r="U387" s="1881"/>
      <c r="V387" s="1881"/>
      <c r="W387" s="1881"/>
      <c r="X387" s="1881"/>
      <c r="Y387" s="1881"/>
      <c r="Z387" s="1881"/>
      <c r="AA387" s="1881"/>
      <c r="AB387" s="1881"/>
      <c r="AC387" s="1881"/>
      <c r="AD387" s="1881"/>
      <c r="AE387" s="1881"/>
      <c r="AF387" s="1881"/>
      <c r="AG387" s="1881"/>
      <c r="AH387" s="1881"/>
      <c r="AI387" s="1881"/>
      <c r="AJ387" s="1881"/>
      <c r="AK387" s="1881"/>
      <c r="AL387" s="1881"/>
      <c r="AM387" s="1881"/>
      <c r="AN387" s="1881"/>
      <c r="AO387" s="1881"/>
      <c r="AP387" s="1881"/>
      <c r="AQ387" s="1881"/>
      <c r="AR387" s="1881"/>
      <c r="AS387" s="1881"/>
      <c r="AT387" s="1881"/>
      <c r="AU387" s="1881"/>
      <c r="AV387" s="1881"/>
      <c r="AW387" s="1881"/>
      <c r="AX387" s="1881"/>
      <c r="AY387" s="1881"/>
      <c r="AZ387" s="1881"/>
      <c r="BA387" s="1881"/>
      <c r="BB387" s="1881"/>
      <c r="BC387" s="1881"/>
      <c r="BD387" s="1881"/>
      <c r="BE387" s="1881"/>
      <c r="BF387" s="1881"/>
      <c r="BG387" s="1881"/>
      <c r="BH387" s="1881"/>
      <c r="BI387" s="1881"/>
      <c r="BJ387" s="1881"/>
      <c r="BK387" s="1881"/>
      <c r="BL387" s="1881"/>
      <c r="BM387" s="1881"/>
      <c r="BN387" s="1881"/>
      <c r="BO387" s="1881"/>
      <c r="BP387" s="1881"/>
    </row>
    <row r="388" spans="1:68">
      <c r="A388" s="1884"/>
      <c r="B388" s="1881"/>
      <c r="C388" s="1881"/>
      <c r="D388" s="1881"/>
      <c r="E388" s="1881"/>
      <c r="F388" s="1881"/>
      <c r="G388" s="1881"/>
      <c r="H388" s="1883"/>
      <c r="I388" s="1881"/>
      <c r="J388" s="1881"/>
      <c r="K388" s="1881"/>
      <c r="L388" s="1881"/>
      <c r="M388" s="1881"/>
      <c r="N388" s="1881"/>
      <c r="O388" s="1881"/>
      <c r="P388" s="1881"/>
      <c r="Q388" s="1881"/>
      <c r="R388" s="1881"/>
      <c r="S388" s="1881"/>
      <c r="T388" s="1881"/>
      <c r="U388" s="1881"/>
      <c r="V388" s="1881"/>
      <c r="W388" s="1881"/>
      <c r="X388" s="1881"/>
      <c r="Y388" s="1881"/>
      <c r="Z388" s="1881"/>
      <c r="AA388" s="1881"/>
      <c r="AB388" s="1881"/>
      <c r="AC388" s="1881"/>
      <c r="AD388" s="1881"/>
      <c r="AE388" s="1881"/>
      <c r="AF388" s="1881"/>
      <c r="AG388" s="1881"/>
      <c r="AH388" s="1881"/>
      <c r="AI388" s="1881"/>
      <c r="AJ388" s="1881"/>
      <c r="AK388" s="1881"/>
      <c r="AL388" s="1881"/>
      <c r="AM388" s="1881"/>
      <c r="AN388" s="1881"/>
      <c r="AO388" s="1881"/>
      <c r="AP388" s="1881"/>
      <c r="AQ388" s="1881"/>
      <c r="AR388" s="1881"/>
      <c r="AS388" s="1881"/>
      <c r="AT388" s="1881"/>
      <c r="AU388" s="1881"/>
      <c r="AV388" s="1881"/>
      <c r="AW388" s="1881"/>
      <c r="AX388" s="1881"/>
      <c r="AY388" s="1881"/>
      <c r="AZ388" s="1881"/>
      <c r="BA388" s="1881"/>
      <c r="BB388" s="1881"/>
      <c r="BC388" s="1881"/>
      <c r="BD388" s="1881"/>
      <c r="BE388" s="1881"/>
      <c r="BF388" s="1881"/>
      <c r="BG388" s="1881"/>
      <c r="BH388" s="1881"/>
      <c r="BI388" s="1881"/>
      <c r="BJ388" s="1881"/>
      <c r="BK388" s="1881"/>
      <c r="BL388" s="1881"/>
      <c r="BM388" s="1881"/>
      <c r="BN388" s="1881"/>
      <c r="BO388" s="1881"/>
      <c r="BP388" s="1881"/>
    </row>
    <row r="389" spans="1:68">
      <c r="A389" s="1884"/>
      <c r="B389" s="1881"/>
      <c r="C389" s="1881"/>
      <c r="D389" s="1881"/>
      <c r="E389" s="1881"/>
      <c r="F389" s="1881"/>
      <c r="G389" s="1881"/>
      <c r="H389" s="1883"/>
      <c r="I389" s="1881"/>
      <c r="J389" s="1881"/>
      <c r="K389" s="1881"/>
      <c r="L389" s="1881"/>
      <c r="M389" s="1881"/>
      <c r="N389" s="1881"/>
      <c r="O389" s="1881"/>
      <c r="P389" s="1881"/>
      <c r="Q389" s="1881"/>
      <c r="R389" s="1881"/>
      <c r="S389" s="1881"/>
      <c r="T389" s="1881"/>
      <c r="U389" s="1881"/>
      <c r="V389" s="1881"/>
      <c r="W389" s="1881"/>
      <c r="X389" s="1881"/>
      <c r="Y389" s="1881"/>
      <c r="Z389" s="1881"/>
      <c r="AA389" s="1881"/>
      <c r="AB389" s="1881"/>
      <c r="AC389" s="1881"/>
      <c r="AD389" s="1881"/>
      <c r="AE389" s="1881"/>
      <c r="AF389" s="1881"/>
      <c r="AG389" s="1881"/>
      <c r="AH389" s="1881"/>
      <c r="AI389" s="1881"/>
      <c r="AJ389" s="1881"/>
      <c r="AK389" s="1881"/>
      <c r="AL389" s="1881"/>
      <c r="AM389" s="1881"/>
      <c r="AN389" s="1881"/>
      <c r="AO389" s="1881"/>
      <c r="AP389" s="1881"/>
      <c r="AQ389" s="1881"/>
      <c r="AR389" s="1881"/>
      <c r="AS389" s="1881"/>
      <c r="AT389" s="1881"/>
      <c r="AU389" s="1881"/>
      <c r="AV389" s="1881"/>
      <c r="AW389" s="1881"/>
      <c r="AX389" s="1881"/>
      <c r="AY389" s="1881"/>
      <c r="AZ389" s="1881"/>
      <c r="BA389" s="1881"/>
      <c r="BB389" s="1881"/>
      <c r="BC389" s="1881"/>
      <c r="BD389" s="1881"/>
      <c r="BE389" s="1881"/>
      <c r="BF389" s="1881"/>
      <c r="BG389" s="1881"/>
      <c r="BH389" s="1881"/>
      <c r="BI389" s="1881"/>
      <c r="BJ389" s="1881"/>
      <c r="BK389" s="1881"/>
      <c r="BL389" s="1881"/>
      <c r="BM389" s="1881"/>
      <c r="BN389" s="1881"/>
      <c r="BO389" s="1881"/>
      <c r="BP389" s="1881"/>
    </row>
    <row r="390" spans="1:68">
      <c r="A390" s="1884"/>
      <c r="B390" s="1881"/>
      <c r="C390" s="1881"/>
      <c r="D390" s="1881"/>
      <c r="E390" s="1881"/>
      <c r="F390" s="1881"/>
      <c r="G390" s="1881"/>
      <c r="H390" s="1883"/>
      <c r="I390" s="1881"/>
      <c r="J390" s="1881"/>
      <c r="K390" s="1881"/>
      <c r="L390" s="1881"/>
      <c r="M390" s="1881"/>
      <c r="N390" s="1881"/>
      <c r="O390" s="1881"/>
      <c r="P390" s="1881"/>
      <c r="Q390" s="1881"/>
      <c r="R390" s="1881"/>
      <c r="S390" s="1881"/>
      <c r="T390" s="1881"/>
      <c r="U390" s="1881"/>
      <c r="V390" s="1881"/>
      <c r="W390" s="1881"/>
      <c r="X390" s="1881"/>
      <c r="Y390" s="1881"/>
      <c r="Z390" s="1881"/>
      <c r="AA390" s="1881"/>
      <c r="AB390" s="1881"/>
      <c r="AC390" s="1881"/>
      <c r="AD390" s="1881"/>
      <c r="AE390" s="1881"/>
      <c r="AF390" s="1881"/>
      <c r="AG390" s="1881"/>
      <c r="AH390" s="1881"/>
      <c r="AI390" s="1881"/>
      <c r="AJ390" s="1881"/>
      <c r="AK390" s="1881"/>
      <c r="AL390" s="1881"/>
      <c r="AM390" s="1881"/>
      <c r="AN390" s="1881"/>
      <c r="AO390" s="1881"/>
      <c r="AP390" s="1881"/>
      <c r="AQ390" s="1881"/>
      <c r="AR390" s="1881"/>
      <c r="AS390" s="1881"/>
      <c r="AT390" s="1881"/>
      <c r="AU390" s="1881"/>
      <c r="AV390" s="1881"/>
      <c r="AW390" s="1881"/>
      <c r="AX390" s="1881"/>
      <c r="AY390" s="1881"/>
      <c r="AZ390" s="1881"/>
      <c r="BA390" s="1881"/>
      <c r="BB390" s="1881"/>
      <c r="BC390" s="1881"/>
      <c r="BD390" s="1881"/>
      <c r="BE390" s="1881"/>
      <c r="BF390" s="1881"/>
      <c r="BG390" s="1881"/>
      <c r="BH390" s="1881"/>
      <c r="BI390" s="1881"/>
      <c r="BJ390" s="1881"/>
      <c r="BK390" s="1881"/>
      <c r="BL390" s="1881"/>
      <c r="BM390" s="1881"/>
      <c r="BN390" s="1881"/>
      <c r="BO390" s="1881"/>
      <c r="BP390" s="1881"/>
    </row>
    <row r="391" spans="1:68">
      <c r="A391" s="1884"/>
      <c r="B391" s="1881"/>
      <c r="C391" s="1881"/>
      <c r="D391" s="1881"/>
      <c r="E391" s="1881"/>
      <c r="F391" s="1881"/>
      <c r="G391" s="1881"/>
      <c r="H391" s="1883"/>
      <c r="I391" s="1881"/>
      <c r="J391" s="1881"/>
      <c r="K391" s="1881"/>
      <c r="L391" s="1881"/>
      <c r="M391" s="1881"/>
      <c r="N391" s="1881"/>
      <c r="O391" s="1881"/>
      <c r="P391" s="1881"/>
      <c r="Q391" s="1881"/>
      <c r="R391" s="1881"/>
      <c r="S391" s="1881"/>
      <c r="T391" s="1881"/>
      <c r="U391" s="1881"/>
      <c r="V391" s="1881"/>
      <c r="W391" s="1881"/>
      <c r="X391" s="1881"/>
      <c r="Y391" s="1881"/>
      <c r="Z391" s="1881"/>
      <c r="AA391" s="1881"/>
      <c r="AB391" s="1881"/>
      <c r="AC391" s="1881"/>
      <c r="AD391" s="1881"/>
      <c r="AE391" s="1881"/>
      <c r="AF391" s="1881"/>
      <c r="AG391" s="1881"/>
      <c r="AH391" s="1881"/>
      <c r="AI391" s="1881"/>
      <c r="AJ391" s="1881"/>
      <c r="AK391" s="1881"/>
      <c r="AL391" s="1881"/>
      <c r="AM391" s="1881"/>
      <c r="AN391" s="1881"/>
      <c r="AO391" s="1881"/>
      <c r="AP391" s="1881"/>
      <c r="AQ391" s="1881"/>
      <c r="AR391" s="1881"/>
      <c r="AS391" s="1881"/>
      <c r="AT391" s="1881"/>
      <c r="AU391" s="1881"/>
      <c r="AV391" s="1881"/>
      <c r="AW391" s="1881"/>
      <c r="AX391" s="1881"/>
      <c r="AY391" s="1881"/>
      <c r="AZ391" s="1881"/>
      <c r="BA391" s="1881"/>
      <c r="BB391" s="1881"/>
      <c r="BC391" s="1881"/>
      <c r="BD391" s="1881"/>
      <c r="BE391" s="1881"/>
      <c r="BF391" s="1881"/>
      <c r="BG391" s="1881"/>
      <c r="BH391" s="1881"/>
      <c r="BI391" s="1881"/>
      <c r="BJ391" s="1881"/>
      <c r="BK391" s="1881"/>
      <c r="BL391" s="1881"/>
      <c r="BM391" s="1881"/>
      <c r="BN391" s="1881"/>
      <c r="BO391" s="1881"/>
      <c r="BP391" s="1881"/>
    </row>
    <row r="392" spans="1:68">
      <c r="A392" s="1884"/>
      <c r="B392" s="1881"/>
      <c r="C392" s="1881"/>
      <c r="D392" s="1881"/>
      <c r="E392" s="1881"/>
      <c r="F392" s="1881"/>
      <c r="G392" s="1881"/>
      <c r="H392" s="1883"/>
      <c r="I392" s="1881"/>
      <c r="J392" s="1881"/>
      <c r="K392" s="1881"/>
      <c r="L392" s="1881"/>
      <c r="M392" s="1881"/>
      <c r="N392" s="1881"/>
      <c r="O392" s="1881"/>
      <c r="P392" s="1881"/>
      <c r="Q392" s="1881"/>
      <c r="R392" s="1881"/>
      <c r="S392" s="1881"/>
      <c r="T392" s="1881"/>
      <c r="U392" s="1881"/>
      <c r="V392" s="1881"/>
      <c r="W392" s="1881"/>
      <c r="X392" s="1881"/>
      <c r="Y392" s="1881"/>
      <c r="Z392" s="1881"/>
      <c r="AA392" s="1881"/>
      <c r="AB392" s="1881"/>
      <c r="AC392" s="1881"/>
      <c r="AD392" s="1881"/>
      <c r="AE392" s="1881"/>
      <c r="AF392" s="1881"/>
      <c r="AG392" s="1881"/>
      <c r="AH392" s="1881"/>
      <c r="AI392" s="1881"/>
      <c r="AJ392" s="1881"/>
      <c r="AK392" s="1881"/>
      <c r="AL392" s="1881"/>
      <c r="AM392" s="1881"/>
      <c r="AN392" s="1881"/>
      <c r="AO392" s="1881"/>
      <c r="AP392" s="1881"/>
      <c r="AQ392" s="1881"/>
      <c r="AR392" s="1881"/>
      <c r="AS392" s="1881"/>
      <c r="AT392" s="1881"/>
      <c r="AU392" s="1881"/>
      <c r="AV392" s="1881"/>
      <c r="AW392" s="1881"/>
      <c r="AX392" s="1881"/>
      <c r="AY392" s="1881"/>
      <c r="AZ392" s="1881"/>
      <c r="BA392" s="1881"/>
      <c r="BB392" s="1881"/>
      <c r="BC392" s="1881"/>
      <c r="BD392" s="1881"/>
      <c r="BE392" s="1881"/>
      <c r="BF392" s="1881"/>
      <c r="BG392" s="1881"/>
      <c r="BH392" s="1881"/>
      <c r="BI392" s="1881"/>
      <c r="BJ392" s="1881"/>
      <c r="BK392" s="1881"/>
      <c r="BL392" s="1881"/>
      <c r="BM392" s="1881"/>
      <c r="BN392" s="1881"/>
      <c r="BO392" s="1881"/>
      <c r="BP392" s="1881"/>
    </row>
    <row r="393" spans="1:68">
      <c r="A393" s="1884"/>
      <c r="B393" s="1881"/>
      <c r="C393" s="1881"/>
      <c r="D393" s="1881"/>
      <c r="E393" s="1881"/>
      <c r="F393" s="1881"/>
      <c r="G393" s="1881"/>
      <c r="H393" s="1883"/>
      <c r="I393" s="1881"/>
      <c r="J393" s="1881"/>
      <c r="K393" s="1881"/>
      <c r="L393" s="1881"/>
      <c r="M393" s="1881"/>
      <c r="N393" s="1881"/>
      <c r="O393" s="1881"/>
      <c r="P393" s="1881"/>
      <c r="Q393" s="1881"/>
      <c r="R393" s="1881"/>
      <c r="S393" s="1881"/>
      <c r="T393" s="1881"/>
      <c r="U393" s="1881"/>
      <c r="V393" s="1881"/>
      <c r="W393" s="1881"/>
      <c r="X393" s="1881"/>
      <c r="Y393" s="1881"/>
      <c r="Z393" s="1881"/>
      <c r="AA393" s="1881"/>
      <c r="AB393" s="1881"/>
      <c r="AC393" s="1881"/>
      <c r="AD393" s="1881"/>
      <c r="AE393" s="1881"/>
      <c r="AF393" s="1881"/>
      <c r="AG393" s="1881"/>
      <c r="AH393" s="1881"/>
      <c r="AI393" s="1881"/>
      <c r="AJ393" s="1881"/>
      <c r="AK393" s="1881"/>
      <c r="AL393" s="1881"/>
      <c r="AM393" s="1881"/>
      <c r="AN393" s="1881"/>
      <c r="AO393" s="1881"/>
      <c r="AP393" s="1881"/>
      <c r="AQ393" s="1881"/>
      <c r="AR393" s="1881"/>
      <c r="AS393" s="1881"/>
      <c r="AT393" s="1881"/>
      <c r="AU393" s="1881"/>
      <c r="AV393" s="1881"/>
      <c r="AW393" s="1881"/>
      <c r="AX393" s="1881"/>
      <c r="AY393" s="1881"/>
      <c r="AZ393" s="1881"/>
      <c r="BA393" s="1881"/>
      <c r="BB393" s="1881"/>
      <c r="BC393" s="1881"/>
      <c r="BD393" s="1881"/>
      <c r="BE393" s="1881"/>
      <c r="BF393" s="1881"/>
      <c r="BG393" s="1881"/>
      <c r="BH393" s="1881"/>
      <c r="BI393" s="1881"/>
      <c r="BJ393" s="1881"/>
      <c r="BK393" s="1881"/>
      <c r="BL393" s="1881"/>
      <c r="BM393" s="1881"/>
      <c r="BN393" s="1881"/>
      <c r="BO393" s="1881"/>
      <c r="BP393" s="1881"/>
    </row>
    <row r="394" spans="1:68">
      <c r="A394" s="1884"/>
      <c r="B394" s="1881"/>
      <c r="C394" s="1881"/>
      <c r="D394" s="1881"/>
      <c r="E394" s="1881"/>
      <c r="F394" s="1881"/>
      <c r="G394" s="1881"/>
      <c r="H394" s="1883"/>
      <c r="I394" s="1881"/>
      <c r="J394" s="1881"/>
      <c r="K394" s="1881"/>
      <c r="L394" s="1881"/>
      <c r="M394" s="1881"/>
      <c r="N394" s="1881"/>
      <c r="O394" s="1881"/>
      <c r="P394" s="1881"/>
      <c r="Q394" s="1881"/>
      <c r="R394" s="1881"/>
      <c r="S394" s="1881"/>
      <c r="T394" s="1881"/>
      <c r="U394" s="1881"/>
      <c r="V394" s="1881"/>
      <c r="W394" s="1881"/>
      <c r="X394" s="1881"/>
      <c r="Y394" s="1881"/>
      <c r="Z394" s="1881"/>
      <c r="AA394" s="1881"/>
      <c r="AB394" s="1881"/>
      <c r="AC394" s="1881"/>
      <c r="AD394" s="1881"/>
      <c r="AE394" s="1881"/>
      <c r="AF394" s="1881"/>
      <c r="AG394" s="1881"/>
      <c r="AH394" s="1881"/>
      <c r="AI394" s="1881"/>
      <c r="AJ394" s="1881"/>
      <c r="AK394" s="1881"/>
      <c r="AL394" s="1881"/>
      <c r="AM394" s="1881"/>
      <c r="AN394" s="1881"/>
      <c r="AO394" s="1881"/>
      <c r="AP394" s="1881"/>
      <c r="AQ394" s="1881"/>
      <c r="AR394" s="1881"/>
      <c r="AS394" s="1881"/>
      <c r="AT394" s="1881"/>
      <c r="AU394" s="1881"/>
      <c r="AV394" s="1881"/>
      <c r="AW394" s="1881"/>
      <c r="AX394" s="1881"/>
      <c r="AY394" s="1881"/>
      <c r="AZ394" s="1881"/>
      <c r="BA394" s="1881"/>
      <c r="BB394" s="1881"/>
      <c r="BC394" s="1881"/>
      <c r="BD394" s="1881"/>
      <c r="BE394" s="1881"/>
      <c r="BF394" s="1881"/>
      <c r="BG394" s="1881"/>
      <c r="BH394" s="1881"/>
      <c r="BI394" s="1881"/>
      <c r="BJ394" s="1881"/>
      <c r="BK394" s="1881"/>
      <c r="BL394" s="1881"/>
      <c r="BM394" s="1881"/>
      <c r="BN394" s="1881"/>
      <c r="BO394" s="1881"/>
      <c r="BP394" s="1881"/>
    </row>
    <row r="395" spans="1:68">
      <c r="A395" s="1884"/>
      <c r="B395" s="1881"/>
      <c r="C395" s="1881"/>
      <c r="D395" s="1881"/>
      <c r="E395" s="1881"/>
      <c r="F395" s="1881"/>
      <c r="G395" s="1881"/>
      <c r="H395" s="1883"/>
      <c r="I395" s="1881"/>
      <c r="J395" s="1881"/>
      <c r="K395" s="1881"/>
      <c r="L395" s="1881"/>
      <c r="M395" s="1881"/>
      <c r="N395" s="1881"/>
      <c r="O395" s="1881"/>
      <c r="P395" s="1881"/>
      <c r="Q395" s="1881"/>
      <c r="R395" s="1881"/>
      <c r="S395" s="1881"/>
      <c r="T395" s="1881"/>
      <c r="U395" s="1881"/>
      <c r="V395" s="1881"/>
      <c r="W395" s="1881"/>
      <c r="X395" s="1881"/>
      <c r="Y395" s="1881"/>
      <c r="Z395" s="1881"/>
      <c r="AA395" s="1881"/>
      <c r="AB395" s="1881"/>
      <c r="AC395" s="1881"/>
      <c r="AD395" s="1881"/>
      <c r="AE395" s="1881"/>
      <c r="AF395" s="1881"/>
      <c r="AG395" s="1881"/>
      <c r="AH395" s="1881"/>
      <c r="AI395" s="1881"/>
      <c r="AJ395" s="1881"/>
      <c r="AK395" s="1881"/>
      <c r="AL395" s="1881"/>
      <c r="AM395" s="1881"/>
      <c r="AN395" s="1881"/>
      <c r="AO395" s="1881"/>
      <c r="AP395" s="1881"/>
      <c r="AQ395" s="1881"/>
      <c r="AR395" s="1881"/>
      <c r="AS395" s="1881"/>
      <c r="AT395" s="1881"/>
      <c r="AU395" s="1881"/>
      <c r="AV395" s="1881"/>
      <c r="AW395" s="1881"/>
      <c r="AX395" s="1881"/>
      <c r="AY395" s="1881"/>
      <c r="AZ395" s="1881"/>
      <c r="BA395" s="1881"/>
      <c r="BB395" s="1881"/>
      <c r="BC395" s="1881"/>
      <c r="BD395" s="1881"/>
      <c r="BE395" s="1881"/>
      <c r="BF395" s="1881"/>
      <c r="BG395" s="1881"/>
      <c r="BH395" s="1881"/>
      <c r="BI395" s="1881"/>
      <c r="BJ395" s="1881"/>
      <c r="BK395" s="1881"/>
      <c r="BL395" s="1881"/>
      <c r="BM395" s="1881"/>
      <c r="BN395" s="1881"/>
      <c r="BO395" s="1881"/>
      <c r="BP395" s="1881"/>
    </row>
    <row r="396" spans="1:68">
      <c r="A396" s="1884"/>
      <c r="B396" s="1881"/>
      <c r="C396" s="1881"/>
      <c r="D396" s="1881"/>
      <c r="E396" s="1881"/>
      <c r="F396" s="1881"/>
      <c r="G396" s="1881"/>
      <c r="H396" s="1883"/>
      <c r="I396" s="1881"/>
      <c r="J396" s="1881"/>
      <c r="K396" s="1881"/>
      <c r="L396" s="1881"/>
      <c r="M396" s="1881"/>
      <c r="N396" s="1881"/>
      <c r="O396" s="1881"/>
      <c r="P396" s="1881"/>
      <c r="Q396" s="1881"/>
      <c r="R396" s="1881"/>
      <c r="S396" s="1881"/>
      <c r="T396" s="1881"/>
      <c r="U396" s="1881"/>
      <c r="V396" s="1881"/>
      <c r="W396" s="1881"/>
      <c r="X396" s="1881"/>
      <c r="Y396" s="1881"/>
      <c r="Z396" s="1881"/>
      <c r="AA396" s="1881"/>
      <c r="AB396" s="1881"/>
      <c r="AC396" s="1881"/>
      <c r="AD396" s="1881"/>
      <c r="AE396" s="1881"/>
      <c r="AF396" s="1881"/>
      <c r="AG396" s="1881"/>
      <c r="AH396" s="1881"/>
      <c r="AI396" s="1881"/>
      <c r="AJ396" s="1881"/>
      <c r="AK396" s="1881"/>
      <c r="AL396" s="1881"/>
      <c r="AM396" s="1881"/>
      <c r="AN396" s="1881"/>
      <c r="AO396" s="1881"/>
      <c r="AP396" s="1881"/>
      <c r="AQ396" s="1881"/>
      <c r="AR396" s="1881"/>
      <c r="AS396" s="1881"/>
      <c r="AT396" s="1881"/>
      <c r="AU396" s="1881"/>
      <c r="AV396" s="1881"/>
      <c r="AW396" s="1881"/>
      <c r="AX396" s="1881"/>
      <c r="AY396" s="1881"/>
      <c r="AZ396" s="1881"/>
      <c r="BA396" s="1881"/>
      <c r="BB396" s="1881"/>
      <c r="BC396" s="1881"/>
      <c r="BD396" s="1881"/>
      <c r="BE396" s="1881"/>
      <c r="BF396" s="1881"/>
      <c r="BG396" s="1881"/>
      <c r="BH396" s="1881"/>
      <c r="BI396" s="1881"/>
      <c r="BJ396" s="1881"/>
      <c r="BK396" s="1881"/>
      <c r="BL396" s="1881"/>
      <c r="BM396" s="1881"/>
      <c r="BN396" s="1881"/>
      <c r="BO396" s="1881"/>
      <c r="BP396" s="1881"/>
    </row>
    <row r="397" spans="1:68">
      <c r="A397" s="1884"/>
      <c r="B397" s="1881"/>
      <c r="C397" s="1881"/>
      <c r="D397" s="1881"/>
      <c r="E397" s="1881"/>
      <c r="F397" s="1881"/>
      <c r="G397" s="1881"/>
      <c r="H397" s="1883"/>
      <c r="I397" s="1881"/>
      <c r="J397" s="1881"/>
      <c r="K397" s="1881"/>
      <c r="L397" s="1881"/>
      <c r="M397" s="1881"/>
      <c r="N397" s="1881"/>
      <c r="O397" s="1881"/>
      <c r="P397" s="1881"/>
      <c r="Q397" s="1881"/>
      <c r="R397" s="1881"/>
      <c r="S397" s="1881"/>
      <c r="T397" s="1881"/>
      <c r="U397" s="1881"/>
      <c r="V397" s="1881"/>
      <c r="W397" s="1881"/>
      <c r="X397" s="1881"/>
      <c r="Y397" s="1881"/>
      <c r="Z397" s="1881"/>
      <c r="AA397" s="1881"/>
      <c r="AB397" s="1881"/>
      <c r="AC397" s="1881"/>
      <c r="AD397" s="1881"/>
      <c r="AE397" s="1881"/>
      <c r="AF397" s="1881"/>
      <c r="AG397" s="1881"/>
      <c r="AH397" s="1881"/>
      <c r="AI397" s="1881"/>
      <c r="AJ397" s="1881"/>
      <c r="AK397" s="1881"/>
      <c r="AL397" s="1881"/>
      <c r="AM397" s="1881"/>
      <c r="AN397" s="1881"/>
      <c r="AO397" s="1881"/>
      <c r="AP397" s="1881"/>
      <c r="AQ397" s="1881"/>
      <c r="AR397" s="1881"/>
      <c r="AS397" s="1881"/>
      <c r="AT397" s="1881"/>
      <c r="AU397" s="1881"/>
      <c r="AV397" s="1881"/>
      <c r="AW397" s="1881"/>
      <c r="AX397" s="1881"/>
      <c r="AY397" s="1881"/>
      <c r="AZ397" s="1881"/>
      <c r="BA397" s="1881"/>
      <c r="BB397" s="1881"/>
      <c r="BC397" s="1881"/>
      <c r="BD397" s="1881"/>
      <c r="BE397" s="1881"/>
      <c r="BF397" s="1881"/>
      <c r="BG397" s="1881"/>
      <c r="BH397" s="1881"/>
      <c r="BI397" s="1881"/>
      <c r="BJ397" s="1881"/>
      <c r="BK397" s="1881"/>
      <c r="BL397" s="1881"/>
      <c r="BM397" s="1881"/>
      <c r="BN397" s="1881"/>
      <c r="BO397" s="1881"/>
      <c r="BP397" s="1881"/>
    </row>
    <row r="398" spans="1:68">
      <c r="A398" s="1884"/>
      <c r="B398" s="1881"/>
      <c r="C398" s="1881"/>
      <c r="D398" s="1881"/>
      <c r="E398" s="1881"/>
      <c r="F398" s="1881"/>
      <c r="G398" s="1881"/>
      <c r="H398" s="1883"/>
      <c r="I398" s="1881"/>
      <c r="J398" s="1881"/>
      <c r="K398" s="1881"/>
      <c r="L398" s="1881"/>
      <c r="M398" s="1881"/>
      <c r="N398" s="1881"/>
      <c r="O398" s="1881"/>
      <c r="P398" s="1881"/>
      <c r="Q398" s="1881"/>
      <c r="R398" s="1881"/>
      <c r="S398" s="1881"/>
      <c r="T398" s="1881"/>
      <c r="U398" s="1881"/>
      <c r="V398" s="1881"/>
      <c r="W398" s="1881"/>
      <c r="X398" s="1881"/>
      <c r="Y398" s="1881"/>
      <c r="Z398" s="1881"/>
      <c r="AA398" s="1881"/>
      <c r="AB398" s="1881"/>
      <c r="AC398" s="1881"/>
      <c r="AD398" s="1881"/>
      <c r="AE398" s="1881"/>
      <c r="AF398" s="1881"/>
      <c r="AG398" s="1881"/>
      <c r="AH398" s="1881"/>
      <c r="AI398" s="1881"/>
      <c r="AJ398" s="1881"/>
      <c r="AK398" s="1881"/>
      <c r="AL398" s="1881"/>
      <c r="AM398" s="1881"/>
      <c r="AN398" s="1881"/>
      <c r="AO398" s="1881"/>
      <c r="AP398" s="1881"/>
      <c r="AQ398" s="1881"/>
      <c r="AR398" s="1881"/>
      <c r="AS398" s="1881"/>
      <c r="AT398" s="1881"/>
      <c r="AU398" s="1881"/>
      <c r="AV398" s="1881"/>
      <c r="AW398" s="1881"/>
      <c r="AX398" s="1881"/>
      <c r="AY398" s="1881"/>
      <c r="AZ398" s="1881"/>
      <c r="BA398" s="1881"/>
      <c r="BB398" s="1881"/>
      <c r="BC398" s="1881"/>
      <c r="BD398" s="1881"/>
      <c r="BE398" s="1881"/>
      <c r="BF398" s="1881"/>
      <c r="BG398" s="1881"/>
      <c r="BH398" s="1881"/>
      <c r="BI398" s="1881"/>
      <c r="BJ398" s="1881"/>
      <c r="BK398" s="1881"/>
      <c r="BL398" s="1881"/>
      <c r="BM398" s="1881"/>
      <c r="BN398" s="1881"/>
      <c r="BO398" s="1881"/>
      <c r="BP398" s="1881"/>
    </row>
    <row r="399" spans="1:68">
      <c r="A399" s="1884"/>
      <c r="B399" s="1881"/>
      <c r="C399" s="1881"/>
      <c r="D399" s="1881"/>
      <c r="E399" s="1881"/>
      <c r="F399" s="1881"/>
      <c r="G399" s="1881"/>
      <c r="H399" s="1883"/>
      <c r="I399" s="1881"/>
      <c r="J399" s="1881"/>
      <c r="K399" s="1881"/>
      <c r="L399" s="1881"/>
      <c r="M399" s="1881"/>
      <c r="N399" s="1881"/>
      <c r="O399" s="1881"/>
      <c r="P399" s="1881"/>
      <c r="Q399" s="1881"/>
      <c r="R399" s="1881"/>
      <c r="S399" s="1881"/>
      <c r="T399" s="1881"/>
      <c r="U399" s="1881"/>
      <c r="V399" s="1881"/>
      <c r="W399" s="1881"/>
      <c r="X399" s="1881"/>
      <c r="Y399" s="1881"/>
      <c r="Z399" s="1881"/>
      <c r="AA399" s="1881"/>
      <c r="AB399" s="1881"/>
      <c r="AC399" s="1881"/>
      <c r="AD399" s="1881"/>
      <c r="AE399" s="1881"/>
      <c r="AF399" s="1881"/>
      <c r="AG399" s="1881"/>
      <c r="AH399" s="1881"/>
      <c r="AI399" s="1881"/>
      <c r="AJ399" s="1881"/>
      <c r="AK399" s="1881"/>
      <c r="AL399" s="1881"/>
      <c r="AM399" s="1881"/>
      <c r="AN399" s="1881"/>
      <c r="AO399" s="1881"/>
      <c r="AP399" s="1881"/>
      <c r="AQ399" s="1881"/>
      <c r="AR399" s="1881"/>
      <c r="AS399" s="1881"/>
      <c r="AT399" s="1881"/>
      <c r="AU399" s="1881"/>
      <c r="AV399" s="1881"/>
      <c r="AW399" s="1881"/>
      <c r="AX399" s="1881"/>
      <c r="AY399" s="1881"/>
      <c r="AZ399" s="1881"/>
      <c r="BA399" s="1881"/>
      <c r="BB399" s="1881"/>
      <c r="BC399" s="1881"/>
      <c r="BD399" s="1881"/>
      <c r="BE399" s="1881"/>
      <c r="BF399" s="1881"/>
      <c r="BG399" s="1881"/>
      <c r="BH399" s="1881"/>
      <c r="BI399" s="1881"/>
      <c r="BJ399" s="1881"/>
      <c r="BK399" s="1881"/>
      <c r="BL399" s="1881"/>
      <c r="BM399" s="1881"/>
      <c r="BN399" s="1881"/>
      <c r="BO399" s="1881"/>
      <c r="BP399" s="1881"/>
    </row>
    <row r="400" spans="1:68">
      <c r="A400" s="1884"/>
      <c r="B400" s="1881"/>
      <c r="C400" s="1881"/>
      <c r="D400" s="1881"/>
      <c r="E400" s="1881"/>
      <c r="F400" s="1881"/>
      <c r="G400" s="1881"/>
      <c r="H400" s="1883"/>
      <c r="I400" s="1881"/>
      <c r="J400" s="1881"/>
      <c r="K400" s="1881"/>
      <c r="L400" s="1881"/>
      <c r="M400" s="1881"/>
      <c r="N400" s="1881"/>
      <c r="O400" s="1881"/>
      <c r="P400" s="1881"/>
      <c r="Q400" s="1881"/>
      <c r="R400" s="1881"/>
      <c r="S400" s="1881"/>
      <c r="T400" s="1881"/>
      <c r="U400" s="1881"/>
      <c r="V400" s="1881"/>
      <c r="W400" s="1881"/>
      <c r="X400" s="1881"/>
      <c r="Y400" s="1881"/>
      <c r="Z400" s="1881"/>
      <c r="AA400" s="1881"/>
      <c r="AB400" s="1881"/>
      <c r="AC400" s="1881"/>
      <c r="AD400" s="1881"/>
      <c r="AE400" s="1881"/>
      <c r="AF400" s="1881"/>
      <c r="AG400" s="1881"/>
      <c r="AH400" s="1881"/>
      <c r="AI400" s="1881"/>
      <c r="AJ400" s="1881"/>
      <c r="AK400" s="1881"/>
      <c r="AL400" s="1881"/>
      <c r="AM400" s="1881"/>
      <c r="AN400" s="1881"/>
      <c r="AO400" s="1881"/>
      <c r="AP400" s="1881"/>
      <c r="AQ400" s="1881"/>
      <c r="AR400" s="1881"/>
      <c r="AS400" s="1881"/>
      <c r="AT400" s="1881"/>
      <c r="AU400" s="1881"/>
      <c r="AV400" s="1881"/>
      <c r="AW400" s="1881"/>
      <c r="AX400" s="1881"/>
      <c r="AY400" s="1881"/>
      <c r="AZ400" s="1881"/>
      <c r="BA400" s="1881"/>
      <c r="BB400" s="1881"/>
      <c r="BC400" s="1881"/>
      <c r="BD400" s="1881"/>
      <c r="BE400" s="1881"/>
      <c r="BF400" s="1881"/>
      <c r="BG400" s="1881"/>
      <c r="BH400" s="1881"/>
      <c r="BI400" s="1881"/>
      <c r="BJ400" s="1881"/>
      <c r="BK400" s="1881"/>
      <c r="BL400" s="1881"/>
      <c r="BM400" s="1881"/>
      <c r="BN400" s="1881"/>
      <c r="BO400" s="1881"/>
      <c r="BP400" s="1881"/>
    </row>
    <row r="401" spans="1:68">
      <c r="A401" s="1884"/>
      <c r="B401" s="1881"/>
      <c r="C401" s="1881"/>
      <c r="D401" s="1881"/>
      <c r="E401" s="1881"/>
      <c r="F401" s="1881"/>
      <c r="G401" s="1881"/>
      <c r="H401" s="1883"/>
      <c r="I401" s="1881"/>
      <c r="J401" s="1881"/>
      <c r="K401" s="1881"/>
      <c r="L401" s="1881"/>
      <c r="M401" s="1881"/>
      <c r="N401" s="1881"/>
      <c r="O401" s="1881"/>
      <c r="P401" s="1881"/>
      <c r="Q401" s="1881"/>
      <c r="R401" s="1881"/>
      <c r="S401" s="1881"/>
      <c r="T401" s="1881"/>
      <c r="U401" s="1881"/>
      <c r="V401" s="1881"/>
      <c r="W401" s="1881"/>
      <c r="X401" s="1881"/>
      <c r="Y401" s="1881"/>
      <c r="Z401" s="1881"/>
      <c r="AA401" s="1881"/>
      <c r="AB401" s="1881"/>
      <c r="AC401" s="1881"/>
      <c r="AD401" s="1881"/>
      <c r="AE401" s="1881"/>
      <c r="AF401" s="1881"/>
      <c r="AG401" s="1881"/>
      <c r="AH401" s="1881"/>
      <c r="AI401" s="1881"/>
      <c r="AJ401" s="1881"/>
      <c r="AK401" s="1881"/>
      <c r="AL401" s="1881"/>
      <c r="AM401" s="1881"/>
      <c r="AN401" s="1881"/>
      <c r="AO401" s="1881"/>
      <c r="AP401" s="1881"/>
      <c r="AQ401" s="1881"/>
      <c r="AR401" s="1881"/>
      <c r="AS401" s="1881"/>
      <c r="AT401" s="1881"/>
      <c r="AU401" s="1881"/>
      <c r="AV401" s="1881"/>
      <c r="AW401" s="1881"/>
      <c r="AX401" s="1881"/>
      <c r="AY401" s="1881"/>
      <c r="AZ401" s="1881"/>
      <c r="BA401" s="1881"/>
      <c r="BB401" s="1881"/>
      <c r="BC401" s="1881"/>
      <c r="BD401" s="1881"/>
      <c r="BE401" s="1881"/>
      <c r="BF401" s="1881"/>
      <c r="BG401" s="1881"/>
      <c r="BH401" s="1881"/>
      <c r="BI401" s="1881"/>
      <c r="BJ401" s="1881"/>
      <c r="BK401" s="1881"/>
      <c r="BL401" s="1881"/>
      <c r="BM401" s="1881"/>
      <c r="BN401" s="1881"/>
      <c r="BO401" s="1881"/>
      <c r="BP401" s="1881"/>
    </row>
    <row r="402" spans="1:68">
      <c r="A402" s="1884"/>
      <c r="B402" s="1881"/>
      <c r="C402" s="1881"/>
      <c r="D402" s="1881"/>
      <c r="E402" s="1881"/>
      <c r="F402" s="1881"/>
      <c r="G402" s="1881"/>
      <c r="H402" s="1883"/>
      <c r="I402" s="1881"/>
      <c r="J402" s="1881"/>
      <c r="K402" s="1881"/>
      <c r="L402" s="1881"/>
      <c r="M402" s="1881"/>
      <c r="N402" s="1881"/>
      <c r="O402" s="1881"/>
      <c r="P402" s="1881"/>
      <c r="Q402" s="1881"/>
      <c r="R402" s="1881"/>
      <c r="S402" s="1881"/>
      <c r="T402" s="1881"/>
      <c r="U402" s="1881"/>
      <c r="V402" s="1881"/>
      <c r="W402" s="1881"/>
      <c r="X402" s="1881"/>
      <c r="Y402" s="1881"/>
      <c r="Z402" s="1881"/>
      <c r="AA402" s="1881"/>
      <c r="AB402" s="1881"/>
      <c r="AC402" s="1881"/>
      <c r="AD402" s="1881"/>
      <c r="AE402" s="1881"/>
      <c r="AF402" s="1881"/>
      <c r="AG402" s="1881"/>
      <c r="AH402" s="1881"/>
      <c r="AI402" s="1881"/>
      <c r="AJ402" s="1881"/>
      <c r="AK402" s="1881"/>
      <c r="AL402" s="1881"/>
      <c r="AM402" s="1881"/>
      <c r="AN402" s="1881"/>
      <c r="AO402" s="1881"/>
      <c r="AP402" s="1881"/>
      <c r="AQ402" s="1881"/>
      <c r="AR402" s="1881"/>
      <c r="AS402" s="1881"/>
      <c r="AT402" s="1881"/>
      <c r="AU402" s="1881"/>
      <c r="AV402" s="1881"/>
      <c r="AW402" s="1881"/>
      <c r="AX402" s="1881"/>
      <c r="AY402" s="1881"/>
      <c r="AZ402" s="1881"/>
      <c r="BA402" s="1881"/>
      <c r="BB402" s="1881"/>
      <c r="BC402" s="1881"/>
      <c r="BD402" s="1881"/>
      <c r="BE402" s="1881"/>
      <c r="BF402" s="1881"/>
      <c r="BG402" s="1881"/>
      <c r="BH402" s="1881"/>
      <c r="BI402" s="1881"/>
      <c r="BJ402" s="1881"/>
      <c r="BK402" s="1881"/>
      <c r="BL402" s="1881"/>
      <c r="BM402" s="1881"/>
      <c r="BN402" s="1881"/>
      <c r="BO402" s="1881"/>
      <c r="BP402" s="1881"/>
    </row>
    <row r="403" spans="1:68">
      <c r="A403" s="1884"/>
      <c r="B403" s="1881"/>
      <c r="C403" s="1881"/>
      <c r="D403" s="1881"/>
      <c r="E403" s="1881"/>
      <c r="F403" s="1881"/>
      <c r="G403" s="1881"/>
      <c r="H403" s="1883"/>
      <c r="I403" s="1881"/>
      <c r="J403" s="1881"/>
      <c r="K403" s="1881"/>
      <c r="L403" s="1881"/>
      <c r="M403" s="1881"/>
      <c r="N403" s="1881"/>
      <c r="O403" s="1881"/>
      <c r="P403" s="1881"/>
      <c r="Q403" s="1881"/>
      <c r="R403" s="1881"/>
      <c r="S403" s="1881"/>
      <c r="T403" s="1881"/>
      <c r="U403" s="1881"/>
      <c r="V403" s="1881"/>
      <c r="W403" s="1881"/>
      <c r="X403" s="1881"/>
      <c r="Y403" s="1881"/>
      <c r="Z403" s="1881"/>
      <c r="AA403" s="1881"/>
      <c r="AB403" s="1881"/>
      <c r="AC403" s="1881"/>
      <c r="AD403" s="1881"/>
      <c r="AE403" s="1881"/>
      <c r="AF403" s="1881"/>
      <c r="AG403" s="1881"/>
      <c r="AH403" s="1881"/>
      <c r="AI403" s="1881"/>
      <c r="AJ403" s="1881"/>
      <c r="AK403" s="1881"/>
      <c r="AL403" s="1881"/>
      <c r="AM403" s="1881"/>
      <c r="AN403" s="1881"/>
      <c r="AO403" s="1881"/>
      <c r="AP403" s="1881"/>
      <c r="AQ403" s="1881"/>
      <c r="AR403" s="1881"/>
      <c r="AS403" s="1881"/>
      <c r="AT403" s="1881"/>
      <c r="AU403" s="1881"/>
      <c r="AV403" s="1881"/>
      <c r="AW403" s="1881"/>
      <c r="AX403" s="1881"/>
      <c r="AY403" s="1881"/>
      <c r="AZ403" s="1881"/>
      <c r="BA403" s="1881"/>
      <c r="BB403" s="1881"/>
      <c r="BC403" s="1881"/>
      <c r="BD403" s="1881"/>
      <c r="BE403" s="1881"/>
      <c r="BF403" s="1881"/>
      <c r="BG403" s="1881"/>
      <c r="BH403" s="1881"/>
      <c r="BI403" s="1881"/>
      <c r="BJ403" s="1881"/>
      <c r="BK403" s="1881"/>
      <c r="BL403" s="1881"/>
      <c r="BM403" s="1881"/>
      <c r="BN403" s="1881"/>
      <c r="BO403" s="1881"/>
      <c r="BP403" s="1881"/>
    </row>
    <row r="404" spans="1:68">
      <c r="A404" s="1884"/>
      <c r="B404" s="1881"/>
      <c r="C404" s="1881"/>
      <c r="D404" s="1881"/>
      <c r="E404" s="1881"/>
      <c r="F404" s="1881"/>
      <c r="G404" s="1881"/>
      <c r="H404" s="1883"/>
      <c r="I404" s="1881"/>
      <c r="J404" s="1881"/>
      <c r="K404" s="1881"/>
      <c r="L404" s="1881"/>
      <c r="M404" s="1881"/>
      <c r="N404" s="1881"/>
      <c r="O404" s="1881"/>
      <c r="P404" s="1881"/>
      <c r="Q404" s="1881"/>
      <c r="R404" s="1881"/>
      <c r="S404" s="1881"/>
      <c r="T404" s="1881"/>
      <c r="U404" s="1881"/>
      <c r="V404" s="1881"/>
      <c r="W404" s="1881"/>
      <c r="X404" s="1881"/>
      <c r="Y404" s="1881"/>
      <c r="Z404" s="1881"/>
      <c r="AA404" s="1881"/>
      <c r="AB404" s="1881"/>
      <c r="AC404" s="1881"/>
      <c r="AD404" s="1881"/>
      <c r="AE404" s="1881"/>
      <c r="AF404" s="1881"/>
      <c r="AG404" s="1881"/>
      <c r="AH404" s="1881"/>
      <c r="AI404" s="1881"/>
      <c r="AJ404" s="1881"/>
      <c r="AK404" s="1881"/>
      <c r="AL404" s="1881"/>
      <c r="AM404" s="1881"/>
      <c r="AN404" s="1881"/>
      <c r="AO404" s="1881"/>
      <c r="AP404" s="1881"/>
      <c r="AQ404" s="1881"/>
      <c r="AR404" s="1881"/>
      <c r="AS404" s="1881"/>
      <c r="AT404" s="1881"/>
      <c r="AU404" s="1881"/>
      <c r="AV404" s="1881"/>
      <c r="AW404" s="1881"/>
      <c r="AX404" s="1881"/>
      <c r="AY404" s="1881"/>
      <c r="AZ404" s="1881"/>
      <c r="BA404" s="1881"/>
      <c r="BB404" s="1881"/>
      <c r="BC404" s="1881"/>
      <c r="BD404" s="1881"/>
      <c r="BE404" s="1881"/>
      <c r="BF404" s="1881"/>
      <c r="BG404" s="1881"/>
      <c r="BH404" s="1881"/>
      <c r="BI404" s="1881"/>
      <c r="BJ404" s="1881"/>
      <c r="BK404" s="1881"/>
      <c r="BL404" s="1881"/>
      <c r="BM404" s="1881"/>
      <c r="BN404" s="1881"/>
      <c r="BO404" s="1881"/>
      <c r="BP404" s="1881"/>
    </row>
    <row r="405" spans="1:68">
      <c r="A405" s="1884"/>
      <c r="B405" s="1881"/>
      <c r="C405" s="1881"/>
      <c r="D405" s="1881"/>
      <c r="E405" s="1881"/>
      <c r="F405" s="1881"/>
      <c r="G405" s="1881"/>
      <c r="H405" s="1883"/>
      <c r="I405" s="1881"/>
      <c r="J405" s="1881"/>
      <c r="K405" s="1881"/>
      <c r="L405" s="1881"/>
      <c r="M405" s="1881"/>
      <c r="N405" s="1881"/>
      <c r="O405" s="1881"/>
      <c r="P405" s="1881"/>
      <c r="Q405" s="1881"/>
      <c r="R405" s="1881"/>
      <c r="S405" s="1881"/>
      <c r="T405" s="1881"/>
      <c r="U405" s="1881"/>
      <c r="V405" s="1881"/>
      <c r="W405" s="1881"/>
      <c r="X405" s="1881"/>
      <c r="Y405" s="1881"/>
      <c r="Z405" s="1881"/>
      <c r="AA405" s="1881"/>
      <c r="AB405" s="1881"/>
      <c r="AC405" s="1881"/>
      <c r="AD405" s="1881"/>
      <c r="AE405" s="1881"/>
      <c r="AF405" s="1881"/>
      <c r="AG405" s="1881"/>
      <c r="AH405" s="1881"/>
      <c r="AI405" s="1881"/>
      <c r="AJ405" s="1881"/>
      <c r="AK405" s="1881"/>
      <c r="AL405" s="1881"/>
      <c r="AM405" s="1881"/>
      <c r="AN405" s="1881"/>
      <c r="AO405" s="1881"/>
      <c r="AP405" s="1881"/>
      <c r="AQ405" s="1881"/>
      <c r="AR405" s="1881"/>
      <c r="AS405" s="1881"/>
      <c r="AT405" s="1881"/>
      <c r="AU405" s="1881"/>
      <c r="AV405" s="1881"/>
      <c r="AW405" s="1881"/>
      <c r="AX405" s="1881"/>
      <c r="AY405" s="1881"/>
      <c r="AZ405" s="1881"/>
      <c r="BA405" s="1881"/>
      <c r="BB405" s="1881"/>
      <c r="BC405" s="1881"/>
      <c r="BD405" s="1881"/>
      <c r="BE405" s="1881"/>
      <c r="BF405" s="1881"/>
      <c r="BG405" s="1881"/>
      <c r="BH405" s="1881"/>
      <c r="BI405" s="1881"/>
      <c r="BJ405" s="1881"/>
      <c r="BK405" s="1881"/>
      <c r="BL405" s="1881"/>
      <c r="BM405" s="1881"/>
      <c r="BN405" s="1881"/>
      <c r="BO405" s="1881"/>
      <c r="BP405" s="1881"/>
    </row>
    <row r="406" spans="1:68">
      <c r="A406" s="1884"/>
      <c r="B406" s="1881"/>
      <c r="C406" s="1881"/>
      <c r="D406" s="1881"/>
      <c r="E406" s="1881"/>
      <c r="F406" s="1881"/>
      <c r="G406" s="1881"/>
      <c r="H406" s="1883"/>
      <c r="I406" s="1881"/>
      <c r="J406" s="1881"/>
      <c r="K406" s="1881"/>
      <c r="L406" s="1881"/>
      <c r="M406" s="1881"/>
      <c r="N406" s="1881"/>
      <c r="O406" s="1881"/>
      <c r="P406" s="1881"/>
      <c r="Q406" s="1881"/>
      <c r="R406" s="1881"/>
      <c r="S406" s="1881"/>
      <c r="T406" s="1881"/>
      <c r="U406" s="1881"/>
      <c r="V406" s="1881"/>
      <c r="W406" s="1881"/>
      <c r="X406" s="1881"/>
      <c r="Y406" s="1881"/>
      <c r="Z406" s="1881"/>
      <c r="AA406" s="1881"/>
      <c r="AB406" s="1881"/>
      <c r="AC406" s="1881"/>
      <c r="AD406" s="1881"/>
      <c r="AE406" s="1881"/>
      <c r="AF406" s="1881"/>
      <c r="AG406" s="1881"/>
      <c r="AH406" s="1881"/>
      <c r="AI406" s="1881"/>
      <c r="AJ406" s="1881"/>
      <c r="AK406" s="1881"/>
      <c r="AL406" s="1881"/>
      <c r="AM406" s="1881"/>
      <c r="AN406" s="1881"/>
      <c r="AO406" s="1881"/>
      <c r="AP406" s="1881"/>
      <c r="AQ406" s="1881"/>
      <c r="AR406" s="1881"/>
      <c r="AS406" s="1881"/>
      <c r="AT406" s="1881"/>
      <c r="AU406" s="1881"/>
      <c r="AV406" s="1881"/>
      <c r="AW406" s="1881"/>
      <c r="AX406" s="1881"/>
      <c r="AY406" s="1881"/>
      <c r="AZ406" s="1881"/>
      <c r="BA406" s="1881"/>
      <c r="BB406" s="1881"/>
      <c r="BC406" s="1881"/>
      <c r="BD406" s="1881"/>
      <c r="BE406" s="1881"/>
      <c r="BF406" s="1881"/>
      <c r="BG406" s="1881"/>
      <c r="BH406" s="1881"/>
      <c r="BI406" s="1881"/>
      <c r="BJ406" s="1881"/>
      <c r="BK406" s="1881"/>
      <c r="BL406" s="1881"/>
      <c r="BM406" s="1881"/>
      <c r="BN406" s="1881"/>
      <c r="BO406" s="1881"/>
      <c r="BP406" s="1881"/>
    </row>
    <row r="407" spans="1:68">
      <c r="A407" s="1884"/>
      <c r="B407" s="1881"/>
      <c r="C407" s="1881"/>
      <c r="D407" s="1881"/>
      <c r="E407" s="1881"/>
      <c r="F407" s="1881"/>
      <c r="G407" s="1881"/>
      <c r="H407" s="1883"/>
      <c r="I407" s="1881"/>
      <c r="J407" s="1881"/>
      <c r="K407" s="1881"/>
      <c r="L407" s="1881"/>
      <c r="M407" s="1881"/>
      <c r="N407" s="1881"/>
      <c r="O407" s="1881"/>
      <c r="P407" s="1881"/>
      <c r="Q407" s="1881"/>
      <c r="R407" s="1881"/>
      <c r="S407" s="1881"/>
      <c r="T407" s="1881"/>
      <c r="U407" s="1881"/>
      <c r="V407" s="1881"/>
      <c r="W407" s="1881"/>
      <c r="X407" s="1881"/>
      <c r="Y407" s="1881"/>
      <c r="Z407" s="1881"/>
      <c r="AA407" s="1881"/>
      <c r="AB407" s="1881"/>
      <c r="AC407" s="1881"/>
      <c r="AD407" s="1881"/>
      <c r="AE407" s="1881"/>
      <c r="AF407" s="1881"/>
      <c r="AG407" s="1881"/>
      <c r="AH407" s="1881"/>
      <c r="AI407" s="1881"/>
      <c r="AJ407" s="1881"/>
      <c r="AK407" s="1881"/>
      <c r="AL407" s="1881"/>
      <c r="AM407" s="1881"/>
      <c r="AN407" s="1881"/>
      <c r="AO407" s="1881"/>
      <c r="AP407" s="1881"/>
      <c r="AQ407" s="1881"/>
      <c r="AR407" s="1881"/>
      <c r="AS407" s="1881"/>
      <c r="AT407" s="1881"/>
      <c r="AU407" s="1881"/>
      <c r="AV407" s="1881"/>
      <c r="AW407" s="1881"/>
      <c r="AX407" s="1881"/>
      <c r="AY407" s="1881"/>
      <c r="AZ407" s="1881"/>
      <c r="BA407" s="1881"/>
      <c r="BB407" s="1881"/>
      <c r="BC407" s="1881"/>
      <c r="BD407" s="1881"/>
      <c r="BE407" s="1881"/>
      <c r="BF407" s="1881"/>
      <c r="BG407" s="1881"/>
      <c r="BH407" s="1881"/>
      <c r="BI407" s="1881"/>
      <c r="BJ407" s="1881"/>
      <c r="BK407" s="1881"/>
      <c r="BL407" s="1881"/>
      <c r="BM407" s="1881"/>
      <c r="BN407" s="1881"/>
      <c r="BO407" s="1881"/>
      <c r="BP407" s="1881"/>
    </row>
    <row r="408" spans="1:68">
      <c r="A408" s="1884"/>
      <c r="B408" s="1881"/>
      <c r="C408" s="1881"/>
      <c r="D408" s="1881"/>
      <c r="E408" s="1881"/>
      <c r="F408" s="1881"/>
      <c r="G408" s="1881"/>
      <c r="H408" s="1883"/>
      <c r="I408" s="1881"/>
      <c r="J408" s="1881"/>
      <c r="K408" s="1881"/>
      <c r="L408" s="1881"/>
      <c r="M408" s="1881"/>
      <c r="N408" s="1881"/>
      <c r="O408" s="1881"/>
      <c r="P408" s="1881"/>
      <c r="Q408" s="1881"/>
      <c r="R408" s="1881"/>
      <c r="S408" s="1881"/>
      <c r="T408" s="1881"/>
      <c r="U408" s="1881"/>
      <c r="V408" s="1881"/>
      <c r="W408" s="1881"/>
      <c r="X408" s="1881"/>
      <c r="Y408" s="1881"/>
      <c r="Z408" s="1881"/>
      <c r="AA408" s="1881"/>
      <c r="AB408" s="1881"/>
      <c r="AC408" s="1881"/>
      <c r="AD408" s="1881"/>
      <c r="AE408" s="1881"/>
      <c r="AF408" s="1881"/>
      <c r="AG408" s="1881"/>
      <c r="AH408" s="1881"/>
      <c r="AI408" s="1881"/>
      <c r="AJ408" s="1881"/>
      <c r="AK408" s="1881"/>
      <c r="AL408" s="1881"/>
      <c r="AM408" s="1881"/>
      <c r="AN408" s="1881"/>
      <c r="AO408" s="1881"/>
      <c r="AP408" s="1881"/>
      <c r="AQ408" s="1881"/>
      <c r="AR408" s="1881"/>
      <c r="AS408" s="1881"/>
      <c r="AT408" s="1881"/>
      <c r="AU408" s="1881"/>
      <c r="AV408" s="1881"/>
      <c r="AW408" s="1881"/>
      <c r="AX408" s="1881"/>
      <c r="AY408" s="1881"/>
      <c r="AZ408" s="1881"/>
      <c r="BA408" s="1881"/>
      <c r="BB408" s="1881"/>
      <c r="BC408" s="1881"/>
      <c r="BD408" s="1881"/>
      <c r="BE408" s="1881"/>
      <c r="BF408" s="1881"/>
      <c r="BG408" s="1881"/>
      <c r="BH408" s="1881"/>
      <c r="BI408" s="1881"/>
      <c r="BJ408" s="1881"/>
      <c r="BK408" s="1881"/>
      <c r="BL408" s="1881"/>
      <c r="BM408" s="1881"/>
      <c r="BN408" s="1881"/>
      <c r="BO408" s="1881"/>
      <c r="BP408" s="1881"/>
    </row>
    <row r="409" spans="1:68">
      <c r="A409" s="1884"/>
      <c r="B409" s="1881"/>
      <c r="C409" s="1881"/>
      <c r="D409" s="1881"/>
      <c r="E409" s="1881"/>
      <c r="F409" s="1881"/>
      <c r="G409" s="1881"/>
      <c r="H409" s="1883"/>
      <c r="I409" s="1881"/>
      <c r="J409" s="1881"/>
      <c r="K409" s="1881"/>
      <c r="L409" s="1881"/>
      <c r="M409" s="1881"/>
      <c r="N409" s="1881"/>
      <c r="O409" s="1881"/>
      <c r="P409" s="1881"/>
      <c r="Q409" s="1881"/>
      <c r="R409" s="1881"/>
      <c r="S409" s="1881"/>
      <c r="T409" s="1881"/>
      <c r="U409" s="1881"/>
      <c r="V409" s="1881"/>
      <c r="W409" s="1881"/>
      <c r="X409" s="1881"/>
      <c r="Y409" s="1881"/>
      <c r="Z409" s="1881"/>
      <c r="AA409" s="1881"/>
      <c r="AB409" s="1881"/>
      <c r="AC409" s="1881"/>
      <c r="AD409" s="1881"/>
      <c r="AE409" s="1881"/>
      <c r="AF409" s="1881"/>
      <c r="AG409" s="1881"/>
      <c r="AH409" s="1881"/>
      <c r="AI409" s="1881"/>
      <c r="AJ409" s="1881"/>
      <c r="AK409" s="1881"/>
      <c r="AL409" s="1881"/>
      <c r="AM409" s="1881"/>
      <c r="AN409" s="1881"/>
      <c r="AO409" s="1881"/>
      <c r="AP409" s="1881"/>
      <c r="AQ409" s="1881"/>
      <c r="AR409" s="1881"/>
      <c r="AS409" s="1881"/>
      <c r="AT409" s="1881"/>
      <c r="AU409" s="1881"/>
      <c r="AV409" s="1881"/>
      <c r="AW409" s="1881"/>
      <c r="AX409" s="1881"/>
      <c r="AY409" s="1881"/>
      <c r="AZ409" s="1881"/>
      <c r="BA409" s="1881"/>
      <c r="BB409" s="1881"/>
      <c r="BC409" s="1881"/>
      <c r="BD409" s="1881"/>
      <c r="BE409" s="1881"/>
      <c r="BF409" s="1881"/>
      <c r="BG409" s="1881"/>
      <c r="BH409" s="1881"/>
      <c r="BI409" s="1881"/>
      <c r="BJ409" s="1881"/>
      <c r="BK409" s="1881"/>
      <c r="BL409" s="1881"/>
      <c r="BM409" s="1881"/>
      <c r="BN409" s="1881"/>
      <c r="BO409" s="1881"/>
      <c r="BP409" s="1881"/>
    </row>
    <row r="410" spans="1:68">
      <c r="A410" s="1884"/>
      <c r="B410" s="1881"/>
      <c r="C410" s="1881"/>
      <c r="D410" s="1881"/>
      <c r="E410" s="1881"/>
      <c r="F410" s="1881"/>
      <c r="G410" s="1881"/>
      <c r="H410" s="1883"/>
      <c r="I410" s="1881"/>
      <c r="J410" s="1881"/>
      <c r="K410" s="1881"/>
      <c r="L410" s="1881"/>
      <c r="M410" s="1881"/>
      <c r="N410" s="1881"/>
      <c r="O410" s="1881"/>
      <c r="P410" s="1881"/>
      <c r="Q410" s="1881"/>
      <c r="R410" s="1881"/>
      <c r="S410" s="1881"/>
      <c r="T410" s="1881"/>
      <c r="U410" s="1881"/>
      <c r="V410" s="1881"/>
      <c r="W410" s="1881"/>
      <c r="X410" s="1881"/>
      <c r="Y410" s="1881"/>
      <c r="Z410" s="1881"/>
      <c r="AA410" s="1881"/>
      <c r="AB410" s="1881"/>
      <c r="AC410" s="1881"/>
      <c r="AD410" s="1881"/>
      <c r="AE410" s="1881"/>
      <c r="AF410" s="1881"/>
      <c r="AG410" s="1881"/>
      <c r="AH410" s="1881"/>
      <c r="AI410" s="1881"/>
      <c r="AJ410" s="1881"/>
      <c r="AK410" s="1881"/>
      <c r="AL410" s="1881"/>
      <c r="AM410" s="1881"/>
      <c r="AN410" s="1881"/>
      <c r="AO410" s="1881"/>
      <c r="AP410" s="1881"/>
      <c r="AQ410" s="1881"/>
      <c r="AR410" s="1881"/>
      <c r="AS410" s="1881"/>
      <c r="AT410" s="1881"/>
      <c r="AU410" s="1881"/>
      <c r="AV410" s="1881"/>
      <c r="AW410" s="1881"/>
      <c r="AX410" s="1881"/>
      <c r="AY410" s="1881"/>
      <c r="AZ410" s="1881"/>
      <c r="BA410" s="1881"/>
      <c r="BB410" s="1881"/>
      <c r="BC410" s="1881"/>
      <c r="BD410" s="1881"/>
      <c r="BE410" s="1881"/>
      <c r="BF410" s="1881"/>
      <c r="BG410" s="1881"/>
      <c r="BH410" s="1881"/>
      <c r="BI410" s="1881"/>
      <c r="BJ410" s="1881"/>
      <c r="BK410" s="1881"/>
      <c r="BL410" s="1881"/>
      <c r="BM410" s="1881"/>
      <c r="BN410" s="1881"/>
      <c r="BO410" s="1881"/>
      <c r="BP410" s="1881"/>
    </row>
    <row r="411" spans="1:68">
      <c r="A411" s="1884"/>
      <c r="B411" s="1881"/>
      <c r="C411" s="1881"/>
      <c r="D411" s="1881"/>
      <c r="E411" s="1881"/>
      <c r="F411" s="1881"/>
      <c r="G411" s="1881"/>
      <c r="H411" s="1883"/>
      <c r="I411" s="1881"/>
      <c r="J411" s="1881"/>
      <c r="K411" s="1881"/>
      <c r="L411" s="1881"/>
      <c r="M411" s="1881"/>
      <c r="N411" s="1881"/>
      <c r="O411" s="1881"/>
      <c r="P411" s="1881"/>
      <c r="Q411" s="1881"/>
      <c r="R411" s="1881"/>
      <c r="S411" s="1881"/>
      <c r="T411" s="1881"/>
      <c r="U411" s="1881"/>
      <c r="V411" s="1881"/>
      <c r="W411" s="1881"/>
      <c r="X411" s="1881"/>
      <c r="Y411" s="1881"/>
      <c r="Z411" s="1881"/>
      <c r="AA411" s="1881"/>
      <c r="AB411" s="1881"/>
      <c r="AC411" s="1881"/>
      <c r="AD411" s="1881"/>
      <c r="AE411" s="1881"/>
      <c r="AF411" s="1881"/>
      <c r="AG411" s="1881"/>
      <c r="AH411" s="1881"/>
      <c r="AI411" s="1881"/>
      <c r="AJ411" s="1881"/>
      <c r="AK411" s="1881"/>
      <c r="AL411" s="1881"/>
      <c r="AM411" s="1881"/>
      <c r="AN411" s="1881"/>
      <c r="AO411" s="1881"/>
      <c r="AP411" s="1881"/>
      <c r="AQ411" s="1881"/>
      <c r="AR411" s="1881"/>
      <c r="AS411" s="1881"/>
      <c r="AT411" s="1881"/>
      <c r="AU411" s="1881"/>
      <c r="AV411" s="1881"/>
      <c r="AW411" s="1881"/>
      <c r="AX411" s="1881"/>
      <c r="AY411" s="1881"/>
      <c r="AZ411" s="1881"/>
      <c r="BA411" s="1881"/>
      <c r="BB411" s="1881"/>
      <c r="BC411" s="1881"/>
      <c r="BD411" s="1881"/>
      <c r="BE411" s="1881"/>
      <c r="BF411" s="1881"/>
      <c r="BG411" s="1881"/>
      <c r="BH411" s="1881"/>
      <c r="BI411" s="1881"/>
      <c r="BJ411" s="1881"/>
      <c r="BK411" s="1881"/>
      <c r="BL411" s="1881"/>
      <c r="BM411" s="1881"/>
      <c r="BN411" s="1881"/>
      <c r="BO411" s="1881"/>
      <c r="BP411" s="1881"/>
    </row>
    <row r="412" spans="1:68">
      <c r="A412" s="1884"/>
      <c r="B412" s="1881"/>
      <c r="C412" s="1881"/>
      <c r="D412" s="1881"/>
      <c r="E412" s="1881"/>
      <c r="F412" s="1881"/>
      <c r="G412" s="1881"/>
      <c r="H412" s="1883"/>
      <c r="I412" s="1881"/>
      <c r="J412" s="1881"/>
      <c r="K412" s="1881"/>
      <c r="L412" s="1881"/>
      <c r="M412" s="1881"/>
      <c r="N412" s="1881"/>
      <c r="O412" s="1881"/>
      <c r="P412" s="1881"/>
      <c r="Q412" s="1881"/>
      <c r="R412" s="1881"/>
      <c r="S412" s="1881"/>
      <c r="T412" s="1881"/>
      <c r="U412" s="1881"/>
      <c r="V412" s="1881"/>
      <c r="W412" s="1881"/>
      <c r="X412" s="1881"/>
      <c r="Y412" s="1881"/>
      <c r="Z412" s="1881"/>
      <c r="AA412" s="1881"/>
      <c r="AB412" s="1881"/>
      <c r="AC412" s="1881"/>
      <c r="AD412" s="1881"/>
      <c r="AE412" s="1881"/>
      <c r="AF412" s="1881"/>
      <c r="AG412" s="1881"/>
      <c r="AH412" s="1881"/>
      <c r="AI412" s="1881"/>
      <c r="AJ412" s="1881"/>
      <c r="AK412" s="1881"/>
      <c r="AL412" s="1881"/>
      <c r="AM412" s="1881"/>
      <c r="AN412" s="1881"/>
      <c r="AO412" s="1881"/>
      <c r="AP412" s="1881"/>
      <c r="AQ412" s="1881"/>
      <c r="AR412" s="1881"/>
      <c r="AS412" s="1881"/>
      <c r="AT412" s="1881"/>
      <c r="AU412" s="1881"/>
      <c r="AV412" s="1881"/>
      <c r="AW412" s="1881"/>
      <c r="AX412" s="1881"/>
      <c r="AY412" s="1881"/>
      <c r="AZ412" s="1881"/>
      <c r="BA412" s="1881"/>
      <c r="BB412" s="1881"/>
      <c r="BC412" s="1881"/>
      <c r="BD412" s="1881"/>
      <c r="BE412" s="1881"/>
      <c r="BF412" s="1881"/>
      <c r="BG412" s="1881"/>
      <c r="BH412" s="1881"/>
      <c r="BI412" s="1881"/>
      <c r="BJ412" s="1881"/>
      <c r="BK412" s="1881"/>
      <c r="BL412" s="1881"/>
      <c r="BM412" s="1881"/>
      <c r="BN412" s="1881"/>
      <c r="BO412" s="1881"/>
      <c r="BP412" s="1881"/>
    </row>
    <row r="413" spans="1:68">
      <c r="A413" s="1884"/>
      <c r="B413" s="1881"/>
      <c r="C413" s="1881"/>
      <c r="D413" s="1881"/>
      <c r="E413" s="1881"/>
      <c r="F413" s="1881"/>
      <c r="G413" s="1881"/>
      <c r="H413" s="1883"/>
      <c r="I413" s="1881"/>
      <c r="J413" s="1881"/>
      <c r="K413" s="1881"/>
      <c r="L413" s="1881"/>
      <c r="M413" s="1881"/>
      <c r="N413" s="1881"/>
      <c r="O413" s="1881"/>
      <c r="P413" s="1881"/>
      <c r="Q413" s="1881"/>
      <c r="R413" s="1881"/>
      <c r="S413" s="1881"/>
      <c r="T413" s="1881"/>
      <c r="U413" s="1881"/>
      <c r="V413" s="1881"/>
      <c r="W413" s="1881"/>
      <c r="X413" s="1881"/>
      <c r="Y413" s="1881"/>
      <c r="Z413" s="1881"/>
      <c r="AA413" s="1881"/>
      <c r="AB413" s="1881"/>
      <c r="AC413" s="1881"/>
      <c r="AD413" s="1881"/>
      <c r="AE413" s="1881"/>
      <c r="AF413" s="1881"/>
      <c r="AG413" s="1881"/>
      <c r="AH413" s="1881"/>
      <c r="AI413" s="1881"/>
      <c r="AJ413" s="1881"/>
      <c r="AK413" s="1881"/>
      <c r="AL413" s="1881"/>
      <c r="AM413" s="1881"/>
      <c r="AN413" s="1881"/>
      <c r="AO413" s="1881"/>
      <c r="AP413" s="1881"/>
      <c r="AQ413" s="1881"/>
      <c r="AR413" s="1881"/>
      <c r="AS413" s="1881"/>
      <c r="AT413" s="1881"/>
      <c r="AU413" s="1881"/>
      <c r="AV413" s="1881"/>
      <c r="AW413" s="1881"/>
      <c r="AX413" s="1881"/>
      <c r="AY413" s="1881"/>
      <c r="AZ413" s="1881"/>
      <c r="BA413" s="1881"/>
      <c r="BB413" s="1881"/>
      <c r="BC413" s="1881"/>
      <c r="BD413" s="1881"/>
      <c r="BE413" s="1881"/>
      <c r="BF413" s="1881"/>
      <c r="BG413" s="1881"/>
      <c r="BH413" s="1881"/>
      <c r="BI413" s="1881"/>
      <c r="BJ413" s="1881"/>
      <c r="BK413" s="1881"/>
      <c r="BL413" s="1881"/>
      <c r="BM413" s="1881"/>
      <c r="BN413" s="1881"/>
      <c r="BO413" s="1881"/>
      <c r="BP413" s="1881"/>
    </row>
    <row r="414" spans="1:68">
      <c r="A414" s="1884"/>
      <c r="B414" s="1881"/>
      <c r="C414" s="1881"/>
      <c r="D414" s="1881"/>
      <c r="E414" s="1881"/>
      <c r="F414" s="1881"/>
      <c r="G414" s="1881"/>
      <c r="H414" s="1883"/>
      <c r="I414" s="1881"/>
      <c r="J414" s="1881"/>
      <c r="K414" s="1881"/>
      <c r="L414" s="1881"/>
      <c r="M414" s="1881"/>
      <c r="N414" s="1881"/>
      <c r="O414" s="1881"/>
      <c r="P414" s="1881"/>
      <c r="Q414" s="1881"/>
      <c r="R414" s="1881"/>
      <c r="S414" s="1881"/>
      <c r="T414" s="1881"/>
      <c r="U414" s="1881"/>
      <c r="V414" s="1881"/>
      <c r="W414" s="1881"/>
      <c r="X414" s="1881"/>
      <c r="Y414" s="1881"/>
      <c r="Z414" s="1881"/>
      <c r="AA414" s="1881"/>
      <c r="AB414" s="1881"/>
      <c r="AC414" s="1881"/>
      <c r="AD414" s="1881"/>
      <c r="AE414" s="1881"/>
      <c r="AF414" s="1881"/>
      <c r="AG414" s="1881"/>
      <c r="AH414" s="1881"/>
      <c r="AI414" s="1881"/>
      <c r="AJ414" s="1881"/>
      <c r="AK414" s="1881"/>
      <c r="AL414" s="1881"/>
      <c r="AM414" s="1881"/>
      <c r="AN414" s="1881"/>
      <c r="AO414" s="1881"/>
      <c r="AP414" s="1881"/>
      <c r="AQ414" s="1881"/>
      <c r="AR414" s="1881"/>
      <c r="AS414" s="1881"/>
      <c r="AT414" s="1881"/>
      <c r="AU414" s="1881"/>
      <c r="AV414" s="1881"/>
      <c r="AW414" s="1881"/>
      <c r="AX414" s="1881"/>
      <c r="AY414" s="1881"/>
      <c r="AZ414" s="1881"/>
      <c r="BA414" s="1881"/>
      <c r="BB414" s="1881"/>
      <c r="BC414" s="1881"/>
      <c r="BD414" s="1881"/>
      <c r="BE414" s="1881"/>
      <c r="BF414" s="1881"/>
      <c r="BG414" s="1881"/>
      <c r="BH414" s="1881"/>
      <c r="BI414" s="1881"/>
      <c r="BJ414" s="1881"/>
      <c r="BK414" s="1881"/>
      <c r="BL414" s="1881"/>
      <c r="BM414" s="1881"/>
      <c r="BN414" s="1881"/>
      <c r="BO414" s="1881"/>
      <c r="BP414" s="1881"/>
    </row>
    <row r="415" spans="1:68">
      <c r="A415" s="1884"/>
      <c r="B415" s="1881"/>
      <c r="C415" s="1881"/>
      <c r="D415" s="1881"/>
      <c r="E415" s="1881"/>
      <c r="F415" s="1881"/>
      <c r="G415" s="1881"/>
      <c r="H415" s="1883"/>
      <c r="I415" s="1881"/>
      <c r="J415" s="1881"/>
      <c r="K415" s="1881"/>
      <c r="L415" s="1881"/>
      <c r="M415" s="1881"/>
      <c r="N415" s="1881"/>
      <c r="O415" s="1881"/>
      <c r="P415" s="1881"/>
      <c r="Q415" s="1881"/>
      <c r="R415" s="1881"/>
      <c r="S415" s="1881"/>
      <c r="T415" s="1881"/>
      <c r="U415" s="1881"/>
      <c r="V415" s="1881"/>
      <c r="W415" s="1881"/>
      <c r="X415" s="1881"/>
      <c r="Y415" s="1881"/>
      <c r="Z415" s="1881"/>
      <c r="AA415" s="1881"/>
      <c r="AB415" s="1881"/>
      <c r="AC415" s="1881"/>
      <c r="AD415" s="1881"/>
      <c r="AE415" s="1881"/>
      <c r="AF415" s="1881"/>
      <c r="AG415" s="1881"/>
      <c r="AH415" s="1881"/>
      <c r="AI415" s="1881"/>
      <c r="AJ415" s="1881"/>
      <c r="AK415" s="1881"/>
      <c r="AL415" s="1881"/>
      <c r="AM415" s="1881"/>
      <c r="AN415" s="1881"/>
      <c r="AO415" s="1881"/>
      <c r="AP415" s="1881"/>
      <c r="AQ415" s="1881"/>
      <c r="AR415" s="1881"/>
      <c r="AS415" s="1881"/>
      <c r="AT415" s="1881"/>
      <c r="AU415" s="1881"/>
      <c r="AV415" s="1881"/>
      <c r="AW415" s="1881"/>
      <c r="AX415" s="1881"/>
      <c r="AY415" s="1881"/>
      <c r="AZ415" s="1881"/>
      <c r="BA415" s="1881"/>
      <c r="BB415" s="1881"/>
      <c r="BC415" s="1881"/>
      <c r="BD415" s="1881"/>
      <c r="BE415" s="1881"/>
      <c r="BF415" s="1881"/>
      <c r="BG415" s="1881"/>
      <c r="BH415" s="1881"/>
      <c r="BI415" s="1881"/>
      <c r="BJ415" s="1881"/>
      <c r="BK415" s="1881"/>
      <c r="BL415" s="1881"/>
      <c r="BM415" s="1881"/>
      <c r="BN415" s="1881"/>
      <c r="BO415" s="1881"/>
      <c r="BP415" s="1881"/>
    </row>
    <row r="416" spans="1:68">
      <c r="A416" s="1884"/>
      <c r="B416" s="1881"/>
      <c r="C416" s="1881"/>
      <c r="D416" s="1881"/>
      <c r="E416" s="1881"/>
      <c r="F416" s="1881"/>
      <c r="G416" s="1881"/>
      <c r="H416" s="1883"/>
      <c r="I416" s="1881"/>
      <c r="J416" s="1881"/>
      <c r="K416" s="1881"/>
      <c r="L416" s="1881"/>
      <c r="M416" s="1881"/>
      <c r="N416" s="1881"/>
      <c r="O416" s="1881"/>
      <c r="P416" s="1881"/>
      <c r="Q416" s="1881"/>
      <c r="R416" s="1881"/>
      <c r="S416" s="1881"/>
      <c r="T416" s="1881"/>
      <c r="U416" s="1881"/>
      <c r="V416" s="1881"/>
      <c r="W416" s="1881"/>
      <c r="X416" s="1881"/>
      <c r="Y416" s="1881"/>
      <c r="Z416" s="1881"/>
      <c r="AA416" s="1881"/>
      <c r="AB416" s="1881"/>
      <c r="AC416" s="1881"/>
      <c r="AD416" s="1881"/>
      <c r="AE416" s="1881"/>
      <c r="AF416" s="1881"/>
      <c r="AG416" s="1881"/>
      <c r="AH416" s="1881"/>
      <c r="AI416" s="1881"/>
      <c r="AJ416" s="1881"/>
      <c r="AK416" s="1881"/>
      <c r="AL416" s="1881"/>
      <c r="AM416" s="1881"/>
      <c r="AN416" s="1881"/>
      <c r="AO416" s="1881"/>
      <c r="AP416" s="1881"/>
      <c r="AQ416" s="1881"/>
      <c r="AR416" s="1881"/>
      <c r="AS416" s="1881"/>
      <c r="AT416" s="1881"/>
      <c r="AU416" s="1881"/>
      <c r="AV416" s="1881"/>
      <c r="AW416" s="1881"/>
      <c r="AX416" s="1881"/>
      <c r="AY416" s="1881"/>
      <c r="AZ416" s="1881"/>
      <c r="BA416" s="1881"/>
      <c r="BB416" s="1881"/>
      <c r="BC416" s="1881"/>
      <c r="BD416" s="1881"/>
      <c r="BE416" s="1881"/>
      <c r="BF416" s="1881"/>
      <c r="BG416" s="1881"/>
      <c r="BH416" s="1881"/>
      <c r="BI416" s="1881"/>
      <c r="BJ416" s="1881"/>
      <c r="BK416" s="1881"/>
      <c r="BL416" s="1881"/>
      <c r="BM416" s="1881"/>
      <c r="BN416" s="1881"/>
      <c r="BO416" s="1881"/>
      <c r="BP416" s="1881"/>
    </row>
    <row r="417" spans="1:68">
      <c r="A417" s="1884"/>
      <c r="B417" s="1881"/>
      <c r="C417" s="1881"/>
      <c r="D417" s="1881"/>
      <c r="E417" s="1881"/>
      <c r="F417" s="1881"/>
      <c r="G417" s="1881"/>
      <c r="H417" s="1883"/>
      <c r="I417" s="1881"/>
      <c r="J417" s="1881"/>
      <c r="K417" s="1881"/>
      <c r="L417" s="1881"/>
      <c r="M417" s="1881"/>
      <c r="N417" s="1881"/>
      <c r="O417" s="1881"/>
      <c r="P417" s="1881"/>
      <c r="Q417" s="1881"/>
      <c r="R417" s="1881"/>
      <c r="S417" s="1881"/>
      <c r="T417" s="1881"/>
      <c r="U417" s="1881"/>
      <c r="V417" s="1881"/>
      <c r="W417" s="1881"/>
      <c r="X417" s="1881"/>
      <c r="Y417" s="1881"/>
      <c r="Z417" s="1881"/>
      <c r="AA417" s="1881"/>
      <c r="AB417" s="1881"/>
      <c r="AC417" s="1881"/>
      <c r="AD417" s="1881"/>
      <c r="AE417" s="1881"/>
      <c r="AF417" s="1881"/>
      <c r="AG417" s="1881"/>
      <c r="AH417" s="1881"/>
      <c r="AI417" s="1881"/>
      <c r="AJ417" s="1881"/>
      <c r="AK417" s="1881"/>
      <c r="AL417" s="1881"/>
      <c r="AM417" s="1881"/>
      <c r="AN417" s="1881"/>
      <c r="AO417" s="1881"/>
      <c r="AP417" s="1881"/>
      <c r="AQ417" s="1881"/>
      <c r="AR417" s="1881"/>
      <c r="AS417" s="1881"/>
      <c r="AT417" s="1881"/>
      <c r="AU417" s="1881"/>
      <c r="AV417" s="1881"/>
      <c r="AW417" s="1881"/>
      <c r="AX417" s="1881"/>
      <c r="AY417" s="1881"/>
      <c r="AZ417" s="1881"/>
      <c r="BA417" s="1881"/>
      <c r="BB417" s="1881"/>
      <c r="BC417" s="1881"/>
      <c r="BD417" s="1881"/>
      <c r="BE417" s="1881"/>
      <c r="BF417" s="1881"/>
      <c r="BG417" s="1881"/>
      <c r="BH417" s="1881"/>
      <c r="BI417" s="1881"/>
      <c r="BJ417" s="1881"/>
      <c r="BK417" s="1881"/>
      <c r="BL417" s="1881"/>
      <c r="BM417" s="1881"/>
      <c r="BN417" s="1881"/>
      <c r="BO417" s="1881"/>
      <c r="BP417" s="1881"/>
    </row>
    <row r="418" spans="1:68">
      <c r="A418" s="1884"/>
      <c r="B418" s="1881"/>
      <c r="C418" s="1881"/>
      <c r="D418" s="1881"/>
      <c r="E418" s="1881"/>
      <c r="F418" s="1881"/>
      <c r="G418" s="1881"/>
      <c r="H418" s="1883"/>
      <c r="I418" s="1881"/>
      <c r="J418" s="1881"/>
      <c r="K418" s="1881"/>
      <c r="L418" s="1881"/>
      <c r="M418" s="1881"/>
      <c r="N418" s="1881"/>
      <c r="O418" s="1881"/>
      <c r="P418" s="1881"/>
      <c r="Q418" s="1881"/>
      <c r="R418" s="1881"/>
      <c r="S418" s="1881"/>
      <c r="T418" s="1881"/>
      <c r="U418" s="1881"/>
      <c r="V418" s="1881"/>
      <c r="W418" s="1881"/>
      <c r="X418" s="1881"/>
      <c r="Y418" s="1881"/>
      <c r="Z418" s="1881"/>
      <c r="AA418" s="1881"/>
      <c r="AB418" s="1881"/>
      <c r="AC418" s="1881"/>
      <c r="AD418" s="1881"/>
      <c r="AE418" s="1881"/>
      <c r="AF418" s="1881"/>
      <c r="AG418" s="1881"/>
      <c r="AH418" s="1881"/>
      <c r="AI418" s="1881"/>
      <c r="AJ418" s="1881"/>
      <c r="AK418" s="1881"/>
      <c r="AL418" s="1881"/>
      <c r="AM418" s="1881"/>
      <c r="AN418" s="1881"/>
      <c r="AO418" s="1881"/>
      <c r="AP418" s="1881"/>
      <c r="AQ418" s="1881"/>
      <c r="AR418" s="1881"/>
      <c r="AS418" s="1881"/>
      <c r="AT418" s="1881"/>
      <c r="AU418" s="1881"/>
      <c r="AV418" s="1881"/>
      <c r="AW418" s="1881"/>
      <c r="AX418" s="1881"/>
      <c r="AY418" s="1881"/>
      <c r="AZ418" s="1881"/>
      <c r="BA418" s="1881"/>
      <c r="BB418" s="1881"/>
      <c r="BC418" s="1881"/>
      <c r="BD418" s="1881"/>
      <c r="BE418" s="1881"/>
      <c r="BF418" s="1881"/>
      <c r="BG418" s="1881"/>
      <c r="BH418" s="1881"/>
      <c r="BI418" s="1881"/>
      <c r="BJ418" s="1881"/>
      <c r="BK418" s="1881"/>
      <c r="BL418" s="1881"/>
      <c r="BM418" s="1881"/>
      <c r="BN418" s="1881"/>
      <c r="BO418" s="1881"/>
      <c r="BP418" s="1881"/>
    </row>
    <row r="419" spans="1:68">
      <c r="A419" s="1884"/>
      <c r="B419" s="1881"/>
      <c r="C419" s="1881"/>
      <c r="D419" s="1881"/>
      <c r="E419" s="1881"/>
      <c r="F419" s="1881"/>
      <c r="G419" s="1881"/>
      <c r="H419" s="1883"/>
      <c r="I419" s="1881"/>
      <c r="J419" s="1881"/>
      <c r="K419" s="1881"/>
      <c r="L419" s="1881"/>
      <c r="M419" s="1881"/>
      <c r="N419" s="1881"/>
      <c r="O419" s="1881"/>
      <c r="P419" s="1881"/>
      <c r="Q419" s="1881"/>
      <c r="R419" s="1881"/>
      <c r="S419" s="1881"/>
      <c r="T419" s="1881"/>
      <c r="U419" s="1881"/>
      <c r="V419" s="1881"/>
      <c r="W419" s="1881"/>
      <c r="X419" s="1881"/>
      <c r="Y419" s="1881"/>
      <c r="Z419" s="1881"/>
      <c r="AA419" s="1881"/>
      <c r="AB419" s="1881"/>
      <c r="AC419" s="1881"/>
      <c r="AD419" s="1881"/>
      <c r="AE419" s="1881"/>
      <c r="AF419" s="1881"/>
      <c r="AG419" s="1881"/>
      <c r="AH419" s="1881"/>
      <c r="AI419" s="1881"/>
      <c r="AJ419" s="1881"/>
      <c r="AK419" s="1881"/>
      <c r="AL419" s="1881"/>
      <c r="AM419" s="1881"/>
      <c r="AN419" s="1881"/>
      <c r="AO419" s="1881"/>
      <c r="AP419" s="1881"/>
      <c r="AQ419" s="1881"/>
      <c r="AR419" s="1881"/>
      <c r="AS419" s="1881"/>
      <c r="AT419" s="1881"/>
      <c r="AU419" s="1881"/>
      <c r="AV419" s="1881"/>
      <c r="AW419" s="1881"/>
      <c r="AX419" s="1881"/>
      <c r="AY419" s="1881"/>
      <c r="AZ419" s="1881"/>
      <c r="BA419" s="1881"/>
      <c r="BB419" s="1881"/>
      <c r="BC419" s="1881"/>
      <c r="BD419" s="1881"/>
      <c r="BE419" s="1881"/>
      <c r="BF419" s="1881"/>
      <c r="BG419" s="1881"/>
      <c r="BH419" s="1881"/>
      <c r="BI419" s="1881"/>
      <c r="BJ419" s="1881"/>
      <c r="BK419" s="1881"/>
      <c r="BL419" s="1881"/>
      <c r="BM419" s="1881"/>
      <c r="BN419" s="1881"/>
      <c r="BO419" s="1881"/>
      <c r="BP419" s="1881"/>
    </row>
    <row r="420" spans="1:68">
      <c r="A420" s="1884"/>
      <c r="B420" s="1881"/>
      <c r="C420" s="1881"/>
      <c r="D420" s="1881"/>
      <c r="E420" s="1881"/>
      <c r="F420" s="1881"/>
      <c r="G420" s="1881"/>
      <c r="H420" s="1883"/>
      <c r="I420" s="1881"/>
      <c r="J420" s="1881"/>
      <c r="K420" s="1881"/>
      <c r="L420" s="1881"/>
      <c r="M420" s="1881"/>
      <c r="N420" s="1881"/>
      <c r="O420" s="1881"/>
      <c r="P420" s="1881"/>
      <c r="Q420" s="1881"/>
      <c r="R420" s="1881"/>
      <c r="S420" s="1881"/>
      <c r="T420" s="1881"/>
      <c r="U420" s="1881"/>
      <c r="V420" s="1881"/>
      <c r="W420" s="1881"/>
      <c r="X420" s="1881"/>
      <c r="Y420" s="1881"/>
      <c r="Z420" s="1881"/>
      <c r="AA420" s="1881"/>
      <c r="AB420" s="1881"/>
      <c r="AC420" s="1881"/>
      <c r="AD420" s="1881"/>
      <c r="AE420" s="1881"/>
      <c r="AF420" s="1881"/>
      <c r="AG420" s="1881"/>
      <c r="AH420" s="1881"/>
      <c r="AI420" s="1881"/>
      <c r="AJ420" s="1881"/>
      <c r="AK420" s="1881"/>
      <c r="AL420" s="1881"/>
      <c r="AM420" s="1881"/>
      <c r="AN420" s="1881"/>
      <c r="AO420" s="1881"/>
      <c r="AP420" s="1881"/>
      <c r="AQ420" s="1881"/>
      <c r="AR420" s="1881"/>
      <c r="AS420" s="1881"/>
      <c r="AT420" s="1881"/>
      <c r="AU420" s="1881"/>
      <c r="AV420" s="1881"/>
      <c r="AW420" s="1881"/>
      <c r="AX420" s="1881"/>
      <c r="AY420" s="1881"/>
      <c r="AZ420" s="1881"/>
      <c r="BA420" s="1881"/>
      <c r="BB420" s="1881"/>
      <c r="BC420" s="1881"/>
      <c r="BD420" s="1881"/>
      <c r="BE420" s="1881"/>
      <c r="BF420" s="1881"/>
      <c r="BG420" s="1881"/>
      <c r="BH420" s="1881"/>
      <c r="BI420" s="1881"/>
      <c r="BJ420" s="1881"/>
      <c r="BK420" s="1881"/>
      <c r="BL420" s="1881"/>
      <c r="BM420" s="1881"/>
      <c r="BN420" s="1881"/>
      <c r="BO420" s="1881"/>
      <c r="BP420" s="1881"/>
    </row>
    <row r="421" spans="1:68">
      <c r="A421" s="1884"/>
      <c r="B421" s="1881"/>
      <c r="C421" s="1881"/>
      <c r="D421" s="1881"/>
      <c r="E421" s="1881"/>
      <c r="F421" s="1881"/>
      <c r="G421" s="1881"/>
      <c r="H421" s="1883"/>
      <c r="I421" s="1881"/>
      <c r="J421" s="1881"/>
      <c r="K421" s="1881"/>
      <c r="L421" s="1881"/>
      <c r="M421" s="1881"/>
      <c r="N421" s="1881"/>
      <c r="O421" s="1881"/>
      <c r="P421" s="1881"/>
      <c r="Q421" s="1881"/>
      <c r="R421" s="1881"/>
      <c r="S421" s="1881"/>
      <c r="T421" s="1881"/>
      <c r="U421" s="1881"/>
      <c r="V421" s="1881"/>
      <c r="W421" s="1881"/>
      <c r="X421" s="1881"/>
      <c r="Y421" s="1881"/>
      <c r="Z421" s="1881"/>
      <c r="AA421" s="1881"/>
      <c r="AB421" s="1881"/>
      <c r="AC421" s="1881"/>
      <c r="AD421" s="1881"/>
      <c r="AE421" s="1881"/>
      <c r="AF421" s="1881"/>
      <c r="AG421" s="1881"/>
      <c r="AH421" s="1881"/>
      <c r="AI421" s="1881"/>
      <c r="AJ421" s="1881"/>
      <c r="AK421" s="1881"/>
      <c r="AL421" s="1881"/>
      <c r="AM421" s="1881"/>
      <c r="AN421" s="1881"/>
      <c r="AO421" s="1881"/>
      <c r="AP421" s="1881"/>
      <c r="AQ421" s="1881"/>
      <c r="AR421" s="1881"/>
      <c r="AS421" s="1881"/>
      <c r="AT421" s="1881"/>
      <c r="AU421" s="1881"/>
      <c r="AV421" s="1881"/>
      <c r="AW421" s="1881"/>
      <c r="AX421" s="1881"/>
      <c r="AY421" s="1881"/>
      <c r="AZ421" s="1881"/>
      <c r="BA421" s="1881"/>
      <c r="BB421" s="1881"/>
      <c r="BC421" s="1881"/>
      <c r="BD421" s="1881"/>
      <c r="BE421" s="1881"/>
      <c r="BF421" s="1881"/>
      <c r="BG421" s="1881"/>
      <c r="BH421" s="1881"/>
      <c r="BI421" s="1881"/>
      <c r="BJ421" s="1881"/>
      <c r="BK421" s="1881"/>
      <c r="BL421" s="1881"/>
      <c r="BM421" s="1881"/>
      <c r="BN421" s="1881"/>
      <c r="BO421" s="1881"/>
      <c r="BP421" s="1881"/>
    </row>
    <row r="422" spans="1:68">
      <c r="A422" s="1884"/>
      <c r="B422" s="1881"/>
      <c r="C422" s="1881"/>
      <c r="D422" s="1881"/>
      <c r="E422" s="1881"/>
      <c r="F422" s="1881"/>
      <c r="G422" s="1881"/>
      <c r="H422" s="1883"/>
      <c r="I422" s="1881"/>
      <c r="J422" s="1881"/>
      <c r="K422" s="1881"/>
      <c r="L422" s="1881"/>
      <c r="M422" s="1881"/>
      <c r="N422" s="1881"/>
      <c r="O422" s="1881"/>
      <c r="P422" s="1881"/>
      <c r="Q422" s="1881"/>
      <c r="R422" s="1881"/>
      <c r="S422" s="1881"/>
      <c r="T422" s="1881"/>
      <c r="U422" s="1881"/>
      <c r="V422" s="1881"/>
      <c r="W422" s="1881"/>
      <c r="X422" s="1881"/>
      <c r="Y422" s="1881"/>
      <c r="Z422" s="1881"/>
      <c r="AA422" s="1881"/>
      <c r="AB422" s="1881"/>
      <c r="AC422" s="1881"/>
      <c r="AD422" s="1881"/>
      <c r="AE422" s="1881"/>
      <c r="AF422" s="1881"/>
      <c r="AG422" s="1881"/>
      <c r="AH422" s="1881"/>
      <c r="AI422" s="1881"/>
      <c r="AJ422" s="1881"/>
      <c r="AK422" s="1881"/>
      <c r="AL422" s="1881"/>
      <c r="AM422" s="1881"/>
      <c r="AN422" s="1881"/>
      <c r="AO422" s="1881"/>
      <c r="AP422" s="1881"/>
      <c r="AQ422" s="1881"/>
      <c r="AR422" s="1881"/>
      <c r="AS422" s="1881"/>
      <c r="AT422" s="1881"/>
      <c r="AU422" s="1881"/>
      <c r="AV422" s="1881"/>
      <c r="AW422" s="1881"/>
      <c r="AX422" s="1881"/>
      <c r="AY422" s="1881"/>
      <c r="AZ422" s="1881"/>
      <c r="BA422" s="1881"/>
      <c r="BB422" s="1881"/>
      <c r="BC422" s="1881"/>
      <c r="BD422" s="1881"/>
      <c r="BE422" s="1881"/>
      <c r="BF422" s="1881"/>
      <c r="BG422" s="1881"/>
      <c r="BH422" s="1881"/>
      <c r="BI422" s="1881"/>
      <c r="BJ422" s="1881"/>
      <c r="BK422" s="1881"/>
      <c r="BL422" s="1881"/>
      <c r="BM422" s="1881"/>
      <c r="BN422" s="1881"/>
      <c r="BO422" s="1881"/>
      <c r="BP422" s="1881"/>
    </row>
    <row r="423" spans="1:68">
      <c r="A423" s="1884"/>
      <c r="B423" s="1881"/>
      <c r="C423" s="1881"/>
      <c r="D423" s="1881"/>
      <c r="E423" s="1881"/>
      <c r="F423" s="1881"/>
      <c r="G423" s="1881"/>
      <c r="H423" s="1883"/>
      <c r="I423" s="1881"/>
      <c r="J423" s="1881"/>
      <c r="K423" s="1881"/>
      <c r="L423" s="1881"/>
      <c r="M423" s="1881"/>
      <c r="N423" s="1881"/>
      <c r="O423" s="1881"/>
      <c r="P423" s="1881"/>
      <c r="Q423" s="1881"/>
      <c r="R423" s="1881"/>
      <c r="S423" s="1881"/>
      <c r="T423" s="1881"/>
      <c r="U423" s="1881"/>
      <c r="V423" s="1881"/>
      <c r="W423" s="1881"/>
      <c r="X423" s="1881"/>
      <c r="Y423" s="1881"/>
      <c r="Z423" s="1881"/>
      <c r="AA423" s="1881"/>
      <c r="AB423" s="1881"/>
      <c r="AC423" s="1881"/>
      <c r="AD423" s="1881"/>
      <c r="AE423" s="1881"/>
      <c r="AF423" s="1881"/>
      <c r="AG423" s="1881"/>
      <c r="AH423" s="1881"/>
      <c r="AI423" s="1881"/>
      <c r="AJ423" s="1881"/>
      <c r="AK423" s="1881"/>
      <c r="AL423" s="1881"/>
      <c r="AM423" s="1881"/>
      <c r="AN423" s="1881"/>
      <c r="AO423" s="1881"/>
      <c r="AP423" s="1881"/>
      <c r="AQ423" s="1881"/>
      <c r="AR423" s="1881"/>
      <c r="AS423" s="1881"/>
      <c r="AT423" s="1881"/>
      <c r="AU423" s="1881"/>
      <c r="AV423" s="1881"/>
      <c r="AW423" s="1881"/>
      <c r="AX423" s="1881"/>
      <c r="AY423" s="1881"/>
      <c r="AZ423" s="1881"/>
      <c r="BA423" s="1881"/>
      <c r="BB423" s="1881"/>
      <c r="BC423" s="1881"/>
      <c r="BD423" s="1881"/>
      <c r="BE423" s="1881"/>
      <c r="BF423" s="1881"/>
      <c r="BG423" s="1881"/>
      <c r="BH423" s="1881"/>
      <c r="BI423" s="1881"/>
      <c r="BJ423" s="1881"/>
      <c r="BK423" s="1881"/>
      <c r="BL423" s="1881"/>
      <c r="BM423" s="1881"/>
      <c r="BN423" s="1881"/>
      <c r="BO423" s="1881"/>
      <c r="BP423" s="1881"/>
    </row>
    <row r="424" spans="1:68">
      <c r="A424" s="1884"/>
      <c r="B424" s="1881"/>
      <c r="C424" s="1881"/>
      <c r="D424" s="1881"/>
      <c r="E424" s="1881"/>
      <c r="F424" s="1881"/>
      <c r="G424" s="1881"/>
      <c r="H424" s="1883"/>
      <c r="I424" s="1881"/>
      <c r="J424" s="1881"/>
      <c r="K424" s="1881"/>
      <c r="L424" s="1881"/>
      <c r="M424" s="1881"/>
      <c r="N424" s="1881"/>
      <c r="O424" s="1881"/>
      <c r="P424" s="1881"/>
      <c r="Q424" s="1881"/>
      <c r="R424" s="1881"/>
      <c r="S424" s="1881"/>
      <c r="T424" s="1881"/>
      <c r="U424" s="1881"/>
      <c r="V424" s="1881"/>
      <c r="W424" s="1881"/>
      <c r="X424" s="1881"/>
      <c r="Y424" s="1881"/>
      <c r="Z424" s="1881"/>
      <c r="AA424" s="1881"/>
      <c r="AB424" s="1881"/>
      <c r="AC424" s="1881"/>
      <c r="AD424" s="1881"/>
      <c r="AE424" s="1881"/>
      <c r="AF424" s="1881"/>
      <c r="AG424" s="1881"/>
      <c r="AH424" s="1881"/>
      <c r="AI424" s="1881"/>
      <c r="AJ424" s="1881"/>
      <c r="AK424" s="1881"/>
      <c r="AL424" s="1881"/>
      <c r="AM424" s="1881"/>
      <c r="AN424" s="1881"/>
      <c r="AO424" s="1881"/>
      <c r="AP424" s="1881"/>
      <c r="AQ424" s="1881"/>
      <c r="AR424" s="1881"/>
      <c r="AS424" s="1881"/>
      <c r="AT424" s="1881"/>
      <c r="AU424" s="1881"/>
      <c r="AV424" s="1881"/>
      <c r="AW424" s="1881"/>
      <c r="AX424" s="1881"/>
      <c r="AY424" s="1881"/>
      <c r="AZ424" s="1881"/>
      <c r="BA424" s="1881"/>
      <c r="BB424" s="1881"/>
      <c r="BC424" s="1881"/>
      <c r="BD424" s="1881"/>
      <c r="BE424" s="1881"/>
      <c r="BF424" s="1881"/>
      <c r="BG424" s="1881"/>
      <c r="BH424" s="1881"/>
      <c r="BI424" s="1881"/>
      <c r="BJ424" s="1881"/>
      <c r="BK424" s="1881"/>
      <c r="BL424" s="1881"/>
      <c r="BM424" s="1881"/>
      <c r="BN424" s="1881"/>
      <c r="BO424" s="1881"/>
      <c r="BP424" s="1881"/>
    </row>
    <row r="425" spans="1:68">
      <c r="A425" s="1884"/>
      <c r="B425" s="1881"/>
      <c r="C425" s="1881"/>
      <c r="D425" s="1881"/>
      <c r="E425" s="1881"/>
      <c r="F425" s="1881"/>
      <c r="G425" s="1881"/>
      <c r="H425" s="1883"/>
      <c r="I425" s="1881"/>
      <c r="J425" s="1881"/>
      <c r="K425" s="1881"/>
      <c r="L425" s="1881"/>
      <c r="M425" s="1881"/>
      <c r="N425" s="1881"/>
      <c r="O425" s="1881"/>
      <c r="P425" s="1881"/>
      <c r="Q425" s="1881"/>
      <c r="R425" s="1881"/>
      <c r="S425" s="1881"/>
      <c r="T425" s="1881"/>
      <c r="U425" s="1881"/>
      <c r="V425" s="1881"/>
      <c r="W425" s="1881"/>
      <c r="X425" s="1881"/>
      <c r="Y425" s="1881"/>
      <c r="Z425" s="1881"/>
      <c r="AA425" s="1881"/>
      <c r="AB425" s="1881"/>
      <c r="AC425" s="1881"/>
      <c r="AD425" s="1881"/>
      <c r="AE425" s="1881"/>
      <c r="AF425" s="1881"/>
      <c r="AG425" s="1881"/>
      <c r="AH425" s="1881"/>
      <c r="AI425" s="1881"/>
      <c r="AJ425" s="1881"/>
      <c r="AK425" s="1881"/>
      <c r="AL425" s="1881"/>
      <c r="AM425" s="1881"/>
      <c r="AN425" s="1881"/>
      <c r="AO425" s="1881"/>
      <c r="AP425" s="1881"/>
      <c r="AQ425" s="1881"/>
      <c r="AR425" s="1881"/>
      <c r="AS425" s="1881"/>
      <c r="AT425" s="1881"/>
      <c r="AU425" s="1881"/>
      <c r="AV425" s="1881"/>
      <c r="AW425" s="1881"/>
      <c r="AX425" s="1881"/>
      <c r="AY425" s="1881"/>
      <c r="AZ425" s="1881"/>
      <c r="BA425" s="1881"/>
      <c r="BB425" s="1881"/>
      <c r="BC425" s="1881"/>
      <c r="BD425" s="1881"/>
      <c r="BE425" s="1881"/>
      <c r="BF425" s="1881"/>
      <c r="BG425" s="1881"/>
      <c r="BH425" s="1881"/>
      <c r="BI425" s="1881"/>
      <c r="BJ425" s="1881"/>
      <c r="BK425" s="1881"/>
      <c r="BL425" s="1881"/>
      <c r="BM425" s="1881"/>
      <c r="BN425" s="1881"/>
      <c r="BO425" s="1881"/>
      <c r="BP425" s="1881"/>
    </row>
    <row r="426" spans="1:68">
      <c r="A426" s="1884"/>
      <c r="B426" s="1881"/>
      <c r="C426" s="1881"/>
      <c r="D426" s="1881"/>
      <c r="E426" s="1881"/>
      <c r="F426" s="1881"/>
      <c r="G426" s="1881"/>
      <c r="H426" s="1883"/>
      <c r="I426" s="1881"/>
      <c r="J426" s="1881"/>
      <c r="K426" s="1881"/>
      <c r="L426" s="1881"/>
      <c r="M426" s="1881"/>
      <c r="N426" s="1881"/>
      <c r="O426" s="1881"/>
      <c r="P426" s="1881"/>
      <c r="Q426" s="1881"/>
      <c r="R426" s="1881"/>
      <c r="S426" s="1881"/>
      <c r="T426" s="1881"/>
      <c r="U426" s="1881"/>
      <c r="V426" s="1881"/>
      <c r="W426" s="1881"/>
      <c r="X426" s="1881"/>
      <c r="Y426" s="1881"/>
      <c r="Z426" s="1881"/>
      <c r="AA426" s="1881"/>
      <c r="AB426" s="1881"/>
      <c r="AC426" s="1881"/>
      <c r="AD426" s="1881"/>
      <c r="AE426" s="1881"/>
      <c r="AF426" s="1881"/>
      <c r="AG426" s="1881"/>
      <c r="AH426" s="1881"/>
      <c r="AI426" s="1881"/>
      <c r="AJ426" s="1881"/>
      <c r="AK426" s="1881"/>
      <c r="AL426" s="1881"/>
      <c r="AM426" s="1881"/>
      <c r="AN426" s="1881"/>
      <c r="AO426" s="1881"/>
      <c r="AP426" s="1881"/>
      <c r="AQ426" s="1881"/>
      <c r="AR426" s="1881"/>
      <c r="AS426" s="1881"/>
      <c r="AT426" s="1881"/>
      <c r="AU426" s="1881"/>
      <c r="AV426" s="1881"/>
      <c r="AW426" s="1881"/>
      <c r="AX426" s="1881"/>
      <c r="AY426" s="1881"/>
      <c r="AZ426" s="1881"/>
      <c r="BA426" s="1881"/>
      <c r="BB426" s="1881"/>
      <c r="BC426" s="1881"/>
      <c r="BD426" s="1881"/>
      <c r="BE426" s="1881"/>
      <c r="BF426" s="1881"/>
      <c r="BG426" s="1881"/>
      <c r="BH426" s="1881"/>
      <c r="BI426" s="1881"/>
      <c r="BJ426" s="1881"/>
      <c r="BK426" s="1881"/>
      <c r="BL426" s="1881"/>
      <c r="BM426" s="1881"/>
      <c r="BN426" s="1881"/>
      <c r="BO426" s="1881"/>
      <c r="BP426" s="1881"/>
    </row>
    <row r="427" spans="1:68">
      <c r="A427" s="1884"/>
      <c r="B427" s="1881"/>
      <c r="C427" s="1881"/>
      <c r="D427" s="1881"/>
      <c r="E427" s="1881"/>
      <c r="F427" s="1881"/>
      <c r="G427" s="1881"/>
      <c r="H427" s="1883"/>
      <c r="I427" s="1881"/>
      <c r="J427" s="1881"/>
      <c r="K427" s="1881"/>
      <c r="L427" s="1881"/>
      <c r="M427" s="1881"/>
      <c r="N427" s="1881"/>
      <c r="O427" s="1881"/>
      <c r="P427" s="1881"/>
      <c r="Q427" s="1881"/>
      <c r="R427" s="1881"/>
      <c r="S427" s="1881"/>
      <c r="T427" s="1881"/>
      <c r="U427" s="1881"/>
      <c r="V427" s="1881"/>
      <c r="W427" s="1881"/>
      <c r="X427" s="1881"/>
      <c r="Y427" s="1881"/>
      <c r="Z427" s="1881"/>
      <c r="AA427" s="1881"/>
      <c r="AB427" s="1881"/>
      <c r="AC427" s="1881"/>
      <c r="AD427" s="1881"/>
      <c r="AE427" s="1881"/>
      <c r="AF427" s="1881"/>
      <c r="AG427" s="1881"/>
      <c r="AH427" s="1881"/>
      <c r="AI427" s="1881"/>
      <c r="AJ427" s="1881"/>
      <c r="AK427" s="1881"/>
      <c r="AL427" s="1881"/>
      <c r="AM427" s="1881"/>
      <c r="AN427" s="1881"/>
      <c r="AO427" s="1881"/>
      <c r="AP427" s="1881"/>
      <c r="AQ427" s="1881"/>
      <c r="AR427" s="1881"/>
      <c r="AS427" s="1881"/>
      <c r="AT427" s="1881"/>
      <c r="AU427" s="1881"/>
      <c r="AV427" s="1881"/>
      <c r="AW427" s="1881"/>
      <c r="AX427" s="1881"/>
      <c r="AY427" s="1881"/>
      <c r="AZ427" s="1881"/>
      <c r="BA427" s="1881"/>
      <c r="BB427" s="1881"/>
      <c r="BC427" s="1881"/>
      <c r="BD427" s="1881"/>
      <c r="BE427" s="1881"/>
      <c r="BF427" s="1881"/>
      <c r="BG427" s="1881"/>
      <c r="BH427" s="1881"/>
      <c r="BI427" s="1881"/>
      <c r="BJ427" s="1881"/>
      <c r="BK427" s="1881"/>
      <c r="BL427" s="1881"/>
      <c r="BM427" s="1881"/>
      <c r="BN427" s="1881"/>
      <c r="BO427" s="1881"/>
      <c r="BP427" s="1881"/>
    </row>
    <row r="428" spans="1:68">
      <c r="A428" s="1884"/>
      <c r="B428" s="1881"/>
      <c r="C428" s="1881"/>
      <c r="D428" s="1881"/>
      <c r="E428" s="1881"/>
      <c r="F428" s="1881"/>
      <c r="G428" s="1881"/>
      <c r="H428" s="1883"/>
      <c r="I428" s="1881"/>
      <c r="J428" s="1881"/>
      <c r="K428" s="1881"/>
      <c r="L428" s="1881"/>
      <c r="M428" s="1881"/>
      <c r="N428" s="1881"/>
      <c r="O428" s="1881"/>
      <c r="P428" s="1881"/>
      <c r="Q428" s="1881"/>
      <c r="R428" s="1881"/>
      <c r="S428" s="1881"/>
      <c r="T428" s="1881"/>
      <c r="U428" s="1881"/>
      <c r="V428" s="1881"/>
      <c r="W428" s="1881"/>
      <c r="X428" s="1881"/>
      <c r="Y428" s="1881"/>
      <c r="Z428" s="1881"/>
      <c r="AA428" s="1881"/>
      <c r="AB428" s="1881"/>
      <c r="AC428" s="1881"/>
      <c r="AD428" s="1881"/>
      <c r="AE428" s="1881"/>
      <c r="AF428" s="1881"/>
      <c r="AG428" s="1881"/>
      <c r="AH428" s="1881"/>
      <c r="AI428" s="1881"/>
      <c r="AJ428" s="1881"/>
      <c r="AK428" s="1881"/>
      <c r="AL428" s="1881"/>
      <c r="AM428" s="1881"/>
      <c r="AN428" s="1881"/>
      <c r="AO428" s="1881"/>
      <c r="AP428" s="1881"/>
      <c r="AQ428" s="1881"/>
      <c r="AR428" s="1881"/>
      <c r="AS428" s="1881"/>
      <c r="AT428" s="1881"/>
      <c r="AU428" s="1881"/>
      <c r="AV428" s="1881"/>
      <c r="AW428" s="1881"/>
      <c r="AX428" s="1881"/>
      <c r="AY428" s="1881"/>
      <c r="AZ428" s="1881"/>
      <c r="BA428" s="1881"/>
      <c r="BB428" s="1881"/>
      <c r="BC428" s="1881"/>
      <c r="BD428" s="1881"/>
      <c r="BE428" s="1881"/>
      <c r="BF428" s="1881"/>
      <c r="BG428" s="1881"/>
      <c r="BH428" s="1881"/>
      <c r="BI428" s="1881"/>
      <c r="BJ428" s="1881"/>
      <c r="BK428" s="1881"/>
      <c r="BL428" s="1881"/>
      <c r="BM428" s="1881"/>
      <c r="BN428" s="1881"/>
      <c r="BO428" s="1881"/>
      <c r="BP428" s="1881"/>
    </row>
    <row r="429" spans="1:68">
      <c r="A429" s="1884"/>
      <c r="B429" s="1881"/>
      <c r="C429" s="1881"/>
      <c r="D429" s="1881"/>
      <c r="E429" s="1881"/>
      <c r="F429" s="1881"/>
      <c r="G429" s="1881"/>
      <c r="H429" s="1883"/>
      <c r="I429" s="1881"/>
      <c r="J429" s="1881"/>
      <c r="K429" s="1881"/>
      <c r="L429" s="1881"/>
      <c r="M429" s="1881"/>
      <c r="N429" s="1881"/>
      <c r="O429" s="1881"/>
      <c r="P429" s="1881"/>
      <c r="Q429" s="1881"/>
      <c r="R429" s="1881"/>
      <c r="S429" s="1881"/>
      <c r="T429" s="1881"/>
      <c r="U429" s="1881"/>
      <c r="V429" s="1881"/>
      <c r="W429" s="1881"/>
      <c r="X429" s="1881"/>
      <c r="Y429" s="1881"/>
      <c r="Z429" s="1881"/>
      <c r="AA429" s="1881"/>
      <c r="AB429" s="1881"/>
      <c r="AC429" s="1881"/>
      <c r="AD429" s="1881"/>
      <c r="AE429" s="1881"/>
      <c r="AF429" s="1881"/>
      <c r="AG429" s="1881"/>
      <c r="AH429" s="1881"/>
      <c r="AI429" s="1881"/>
      <c r="AJ429" s="1881"/>
      <c r="AK429" s="1881"/>
      <c r="AL429" s="1881"/>
      <c r="AM429" s="1881"/>
      <c r="AN429" s="1881"/>
      <c r="AO429" s="1881"/>
      <c r="AP429" s="1881"/>
      <c r="AQ429" s="1881"/>
      <c r="AR429" s="1881"/>
      <c r="AS429" s="1881"/>
      <c r="AT429" s="1881"/>
      <c r="AU429" s="1881"/>
      <c r="AV429" s="1881"/>
      <c r="AW429" s="1881"/>
      <c r="AX429" s="1881"/>
      <c r="AY429" s="1881"/>
      <c r="AZ429" s="1881"/>
      <c r="BA429" s="1881"/>
      <c r="BB429" s="1881"/>
      <c r="BC429" s="1881"/>
      <c r="BD429" s="1881"/>
      <c r="BE429" s="1881"/>
      <c r="BF429" s="1881"/>
      <c r="BG429" s="1881"/>
      <c r="BH429" s="1881"/>
      <c r="BI429" s="1881"/>
      <c r="BJ429" s="1881"/>
      <c r="BK429" s="1881"/>
      <c r="BL429" s="1881"/>
      <c r="BM429" s="1881"/>
      <c r="BN429" s="1881"/>
      <c r="BO429" s="1881"/>
      <c r="BP429" s="1881"/>
    </row>
    <row r="430" spans="1:68">
      <c r="A430" s="1884"/>
      <c r="B430" s="1881"/>
      <c r="C430" s="1881"/>
      <c r="D430" s="1881"/>
      <c r="E430" s="1881"/>
      <c r="F430" s="1881"/>
      <c r="G430" s="1881"/>
      <c r="H430" s="1883"/>
      <c r="I430" s="1881"/>
      <c r="J430" s="1881"/>
      <c r="K430" s="1881"/>
      <c r="L430" s="1881"/>
      <c r="M430" s="1881"/>
      <c r="N430" s="1881"/>
      <c r="O430" s="1881"/>
      <c r="P430" s="1881"/>
      <c r="Q430" s="1881"/>
      <c r="R430" s="1881"/>
      <c r="S430" s="1881"/>
      <c r="T430" s="1881"/>
      <c r="U430" s="1881"/>
      <c r="V430" s="1881"/>
      <c r="W430" s="1881"/>
      <c r="X430" s="1881"/>
      <c r="Y430" s="1881"/>
      <c r="Z430" s="1881"/>
      <c r="AA430" s="1881"/>
      <c r="AB430" s="1881"/>
      <c r="AC430" s="1881"/>
      <c r="AD430" s="1881"/>
      <c r="AE430" s="1881"/>
      <c r="AF430" s="1881"/>
      <c r="AG430" s="1881"/>
      <c r="AH430" s="1881"/>
      <c r="AI430" s="1881"/>
      <c r="AJ430" s="1881"/>
      <c r="AK430" s="1881"/>
      <c r="AL430" s="1881"/>
      <c r="AM430" s="1881"/>
      <c r="AN430" s="1881"/>
      <c r="AO430" s="1881"/>
      <c r="AP430" s="1881"/>
      <c r="AQ430" s="1881"/>
      <c r="AR430" s="1881"/>
      <c r="AS430" s="1881"/>
      <c r="AT430" s="1881"/>
      <c r="AU430" s="1881"/>
      <c r="AV430" s="1881"/>
      <c r="AW430" s="1881"/>
      <c r="AX430" s="1881"/>
      <c r="AY430" s="1881"/>
      <c r="AZ430" s="1881"/>
      <c r="BA430" s="1881"/>
      <c r="BB430" s="1881"/>
      <c r="BC430" s="1881"/>
      <c r="BD430" s="1881"/>
      <c r="BE430" s="1881"/>
      <c r="BF430" s="1881"/>
      <c r="BG430" s="1881"/>
      <c r="BH430" s="1881"/>
      <c r="BI430" s="1881"/>
      <c r="BJ430" s="1881"/>
      <c r="BK430" s="1881"/>
      <c r="BL430" s="1881"/>
      <c r="BM430" s="1881"/>
      <c r="BN430" s="1881"/>
      <c r="BO430" s="1881"/>
      <c r="BP430" s="1881"/>
    </row>
    <row r="431" spans="1:68">
      <c r="A431" s="1884"/>
      <c r="B431" s="1881"/>
      <c r="C431" s="1881"/>
      <c r="D431" s="1881"/>
      <c r="E431" s="1881"/>
      <c r="F431" s="1881"/>
      <c r="G431" s="1881"/>
      <c r="H431" s="1883"/>
      <c r="I431" s="1881"/>
      <c r="J431" s="1881"/>
      <c r="K431" s="1881"/>
      <c r="L431" s="1881"/>
      <c r="M431" s="1881"/>
      <c r="N431" s="1881"/>
      <c r="O431" s="1881"/>
      <c r="P431" s="1881"/>
      <c r="Q431" s="1881"/>
      <c r="R431" s="1881"/>
      <c r="S431" s="1881"/>
      <c r="T431" s="1881"/>
      <c r="U431" s="1881"/>
      <c r="V431" s="1881"/>
      <c r="W431" s="1881"/>
      <c r="X431" s="1881"/>
      <c r="Y431" s="1881"/>
      <c r="Z431" s="1881"/>
      <c r="AA431" s="1881"/>
      <c r="AB431" s="1881"/>
      <c r="AC431" s="1881"/>
      <c r="AD431" s="1881"/>
      <c r="AE431" s="1881"/>
      <c r="AF431" s="1881"/>
      <c r="AG431" s="1881"/>
      <c r="AH431" s="1881"/>
      <c r="AI431" s="1881"/>
      <c r="AJ431" s="1881"/>
      <c r="AK431" s="1881"/>
      <c r="AL431" s="1881"/>
      <c r="AM431" s="1881"/>
      <c r="AN431" s="1881"/>
      <c r="AO431" s="1881"/>
      <c r="AP431" s="1881"/>
      <c r="AQ431" s="1881"/>
      <c r="AR431" s="1881"/>
      <c r="AS431" s="1881"/>
      <c r="AT431" s="1881"/>
      <c r="AU431" s="1881"/>
      <c r="AV431" s="1881"/>
      <c r="AW431" s="1881"/>
      <c r="AX431" s="1881"/>
      <c r="AY431" s="1881"/>
      <c r="AZ431" s="1881"/>
      <c r="BA431" s="1881"/>
      <c r="BB431" s="1881"/>
      <c r="BC431" s="1881"/>
      <c r="BD431" s="1881"/>
      <c r="BE431" s="1881"/>
      <c r="BF431" s="1881"/>
      <c r="BG431" s="1881"/>
      <c r="BH431" s="1881"/>
      <c r="BI431" s="1881"/>
      <c r="BJ431" s="1881"/>
      <c r="BK431" s="1881"/>
      <c r="BL431" s="1881"/>
      <c r="BM431" s="1881"/>
      <c r="BN431" s="1881"/>
      <c r="BO431" s="1881"/>
      <c r="BP431" s="1881"/>
    </row>
    <row r="432" spans="1:68">
      <c r="A432" s="1884"/>
      <c r="B432" s="1881"/>
      <c r="C432" s="1881"/>
      <c r="D432" s="1881"/>
      <c r="E432" s="1881"/>
      <c r="F432" s="1881"/>
      <c r="G432" s="1881"/>
      <c r="H432" s="1883"/>
      <c r="I432" s="1881"/>
      <c r="J432" s="1881"/>
      <c r="K432" s="1881"/>
      <c r="L432" s="1881"/>
      <c r="M432" s="1881"/>
      <c r="N432" s="1881"/>
      <c r="O432" s="1881"/>
      <c r="P432" s="1881"/>
      <c r="Q432" s="1881"/>
      <c r="R432" s="1881"/>
      <c r="S432" s="1881"/>
      <c r="T432" s="1881"/>
      <c r="U432" s="1881"/>
      <c r="V432" s="1881"/>
      <c r="W432" s="1881"/>
      <c r="X432" s="1881"/>
      <c r="Y432" s="1881"/>
      <c r="Z432" s="1881"/>
      <c r="AA432" s="1881"/>
      <c r="AB432" s="1881"/>
      <c r="AC432" s="1881"/>
      <c r="AD432" s="1881"/>
      <c r="AE432" s="1881"/>
      <c r="AF432" s="1881"/>
      <c r="AG432" s="1881"/>
      <c r="AH432" s="1881"/>
      <c r="AI432" s="1881"/>
      <c r="AJ432" s="1881"/>
      <c r="AK432" s="1881"/>
      <c r="AL432" s="1881"/>
      <c r="AM432" s="1881"/>
      <c r="AN432" s="1881"/>
      <c r="AO432" s="1881"/>
      <c r="AP432" s="1881"/>
      <c r="AQ432" s="1881"/>
      <c r="AR432" s="1881"/>
      <c r="AS432" s="1881"/>
      <c r="AT432" s="1881"/>
      <c r="AU432" s="1881"/>
      <c r="AV432" s="1881"/>
      <c r="AW432" s="1881"/>
      <c r="AX432" s="1881"/>
      <c r="AY432" s="1881"/>
      <c r="AZ432" s="1881"/>
      <c r="BA432" s="1881"/>
      <c r="BB432" s="1881"/>
      <c r="BC432" s="1881"/>
      <c r="BD432" s="1881"/>
      <c r="BE432" s="1881"/>
      <c r="BF432" s="1881"/>
      <c r="BG432" s="1881"/>
      <c r="BH432" s="1881"/>
      <c r="BI432" s="1881"/>
      <c r="BJ432" s="1881"/>
      <c r="BK432" s="1881"/>
      <c r="BL432" s="1881"/>
      <c r="BM432" s="1881"/>
      <c r="BN432" s="1881"/>
      <c r="BO432" s="1881"/>
      <c r="BP432" s="1881"/>
    </row>
    <row r="433" spans="1:68">
      <c r="A433" s="1884"/>
      <c r="B433" s="1881"/>
      <c r="C433" s="1881"/>
      <c r="D433" s="1881"/>
      <c r="E433" s="1881"/>
      <c r="F433" s="1881"/>
      <c r="G433" s="1881"/>
      <c r="H433" s="1883"/>
      <c r="I433" s="1881"/>
      <c r="J433" s="1881"/>
      <c r="K433" s="1881"/>
      <c r="L433" s="1881"/>
      <c r="M433" s="1881"/>
      <c r="N433" s="1881"/>
      <c r="O433" s="1881"/>
      <c r="P433" s="1881"/>
      <c r="Q433" s="1881"/>
      <c r="R433" s="1881"/>
      <c r="S433" s="1881"/>
      <c r="T433" s="1881"/>
      <c r="U433" s="1881"/>
      <c r="V433" s="1881"/>
      <c r="W433" s="1881"/>
      <c r="X433" s="1881"/>
      <c r="Y433" s="1881"/>
      <c r="Z433" s="1881"/>
      <c r="AA433" s="1881"/>
      <c r="AB433" s="1881"/>
      <c r="AC433" s="1881"/>
      <c r="AD433" s="1881"/>
      <c r="AE433" s="1881"/>
      <c r="AF433" s="1881"/>
      <c r="AG433" s="1881"/>
      <c r="AH433" s="1881"/>
      <c r="AI433" s="1881"/>
      <c r="AJ433" s="1881"/>
      <c r="AK433" s="1881"/>
      <c r="AL433" s="1881"/>
      <c r="AM433" s="1881"/>
      <c r="AN433" s="1881"/>
      <c r="AO433" s="1881"/>
      <c r="AP433" s="1881"/>
      <c r="AQ433" s="1881"/>
      <c r="AR433" s="1881"/>
      <c r="AS433" s="1881"/>
      <c r="AT433" s="1881"/>
      <c r="AU433" s="1881"/>
      <c r="AV433" s="1881"/>
      <c r="AW433" s="1881"/>
      <c r="AX433" s="1881"/>
      <c r="AY433" s="1881"/>
      <c r="AZ433" s="1881"/>
      <c r="BA433" s="1881"/>
      <c r="BB433" s="1881"/>
      <c r="BC433" s="1881"/>
      <c r="BD433" s="1881"/>
      <c r="BE433" s="1881"/>
      <c r="BF433" s="1881"/>
      <c r="BG433" s="1881"/>
      <c r="BH433" s="1881"/>
      <c r="BI433" s="1881"/>
      <c r="BJ433" s="1881"/>
      <c r="BK433" s="1881"/>
      <c r="BL433" s="1881"/>
      <c r="BM433" s="1881"/>
      <c r="BN433" s="1881"/>
      <c r="BO433" s="1881"/>
      <c r="BP433" s="1881"/>
    </row>
    <row r="434" spans="1:68">
      <c r="A434" s="1884"/>
      <c r="B434" s="1881"/>
      <c r="C434" s="1881"/>
      <c r="D434" s="1881"/>
      <c r="E434" s="1881"/>
      <c r="F434" s="1881"/>
      <c r="G434" s="1881"/>
      <c r="H434" s="1883"/>
      <c r="I434" s="1881"/>
      <c r="J434" s="1881"/>
      <c r="K434" s="1881"/>
      <c r="L434" s="1881"/>
      <c r="M434" s="1881"/>
      <c r="N434" s="1881"/>
      <c r="O434" s="1881"/>
      <c r="P434" s="1881"/>
      <c r="Q434" s="1881"/>
      <c r="R434" s="1881"/>
      <c r="S434" s="1881"/>
      <c r="T434" s="1881"/>
      <c r="U434" s="1881"/>
      <c r="V434" s="1881"/>
      <c r="W434" s="1881"/>
      <c r="X434" s="1881"/>
      <c r="Y434" s="1881"/>
      <c r="Z434" s="1881"/>
      <c r="AA434" s="1881"/>
      <c r="AB434" s="1881"/>
      <c r="AC434" s="1881"/>
      <c r="AD434" s="1881"/>
      <c r="AE434" s="1881"/>
      <c r="AF434" s="1881"/>
      <c r="AG434" s="1881"/>
      <c r="AH434" s="1881"/>
      <c r="AI434" s="1881"/>
      <c r="AJ434" s="1881"/>
      <c r="AK434" s="1881"/>
      <c r="AL434" s="1881"/>
      <c r="AM434" s="1881"/>
      <c r="AN434" s="1881"/>
      <c r="AO434" s="1881"/>
      <c r="AP434" s="1881"/>
      <c r="AQ434" s="1881"/>
      <c r="AR434" s="1881"/>
      <c r="AS434" s="1881"/>
      <c r="AT434" s="1881"/>
      <c r="AU434" s="1881"/>
      <c r="AV434" s="1881"/>
      <c r="AW434" s="1881"/>
      <c r="AX434" s="1881"/>
      <c r="AY434" s="1881"/>
      <c r="AZ434" s="1881"/>
      <c r="BA434" s="1881"/>
      <c r="BB434" s="1881"/>
      <c r="BC434" s="1881"/>
      <c r="BD434" s="1881"/>
      <c r="BE434" s="1881"/>
      <c r="BF434" s="1881"/>
      <c r="BG434" s="1881"/>
      <c r="BH434" s="1881"/>
      <c r="BI434" s="1881"/>
      <c r="BJ434" s="1881"/>
      <c r="BK434" s="1881"/>
      <c r="BL434" s="1881"/>
      <c r="BM434" s="1881"/>
      <c r="BN434" s="1881"/>
      <c r="BO434" s="1881"/>
      <c r="BP434" s="1881"/>
    </row>
    <row r="435" spans="1:68">
      <c r="A435" s="1884"/>
      <c r="B435" s="1881"/>
      <c r="C435" s="1881"/>
      <c r="D435" s="1881"/>
      <c r="E435" s="1881"/>
      <c r="F435" s="1881"/>
      <c r="G435" s="1881"/>
      <c r="H435" s="1883"/>
      <c r="I435" s="1881"/>
      <c r="J435" s="1881"/>
      <c r="K435" s="1881"/>
      <c r="L435" s="1881"/>
      <c r="M435" s="1881"/>
      <c r="N435" s="1881"/>
      <c r="O435" s="1881"/>
      <c r="P435" s="1881"/>
      <c r="Q435" s="1881"/>
      <c r="R435" s="1881"/>
      <c r="S435" s="1881"/>
      <c r="T435" s="1881"/>
      <c r="U435" s="1881"/>
      <c r="V435" s="1881"/>
      <c r="W435" s="1881"/>
      <c r="X435" s="1881"/>
      <c r="Y435" s="1881"/>
      <c r="Z435" s="1881"/>
      <c r="AA435" s="1881"/>
      <c r="AB435" s="1881"/>
      <c r="AC435" s="1881"/>
      <c r="AD435" s="1881"/>
      <c r="AE435" s="1881"/>
      <c r="AF435" s="1881"/>
      <c r="AG435" s="1881"/>
      <c r="AH435" s="1881"/>
      <c r="AI435" s="1881"/>
      <c r="AJ435" s="1881"/>
      <c r="AK435" s="1881"/>
      <c r="AL435" s="1881"/>
      <c r="AM435" s="1881"/>
      <c r="AN435" s="1881"/>
      <c r="AO435" s="1881"/>
      <c r="AP435" s="1881"/>
      <c r="AQ435" s="1881"/>
      <c r="AR435" s="1881"/>
      <c r="AS435" s="1881"/>
      <c r="AT435" s="1881"/>
      <c r="AU435" s="1881"/>
      <c r="AV435" s="1881"/>
      <c r="AW435" s="1881"/>
      <c r="AX435" s="1881"/>
      <c r="AY435" s="1881"/>
      <c r="AZ435" s="1881"/>
      <c r="BA435" s="1881"/>
      <c r="BB435" s="1881"/>
      <c r="BC435" s="1881"/>
      <c r="BD435" s="1881"/>
      <c r="BE435" s="1881"/>
      <c r="BF435" s="1881"/>
      <c r="BG435" s="1881"/>
      <c r="BH435" s="1881"/>
      <c r="BI435" s="1881"/>
      <c r="BJ435" s="1881"/>
      <c r="BK435" s="1881"/>
      <c r="BL435" s="1881"/>
      <c r="BM435" s="1881"/>
      <c r="BN435" s="1881"/>
      <c r="BO435" s="1881"/>
      <c r="BP435" s="1881"/>
    </row>
    <row r="436" spans="1:68">
      <c r="A436" s="1884"/>
      <c r="B436" s="1881"/>
      <c r="C436" s="1881"/>
      <c r="D436" s="1881"/>
      <c r="E436" s="1881"/>
      <c r="F436" s="1881"/>
      <c r="G436" s="1881"/>
      <c r="H436" s="1883"/>
      <c r="I436" s="1881"/>
      <c r="J436" s="1881"/>
      <c r="K436" s="1881"/>
      <c r="L436" s="1881"/>
      <c r="M436" s="1881"/>
      <c r="N436" s="1881"/>
      <c r="O436" s="1881"/>
      <c r="P436" s="1881"/>
      <c r="Q436" s="1881"/>
      <c r="R436" s="1881"/>
      <c r="S436" s="1881"/>
      <c r="T436" s="1881"/>
      <c r="U436" s="1881"/>
      <c r="V436" s="1881"/>
      <c r="W436" s="1881"/>
      <c r="X436" s="1881"/>
      <c r="Y436" s="1881"/>
      <c r="Z436" s="1881"/>
      <c r="AA436" s="1881"/>
      <c r="AB436" s="1881"/>
      <c r="AC436" s="1881"/>
      <c r="AD436" s="1881"/>
      <c r="AE436" s="1881"/>
      <c r="AF436" s="1881"/>
      <c r="AG436" s="1881"/>
      <c r="AH436" s="1881"/>
      <c r="AI436" s="1881"/>
      <c r="AJ436" s="1881"/>
      <c r="AK436" s="1881"/>
      <c r="AL436" s="1881"/>
      <c r="AM436" s="1881"/>
      <c r="AN436" s="1881"/>
      <c r="AO436" s="1881"/>
      <c r="AP436" s="1881"/>
      <c r="AQ436" s="1881"/>
      <c r="AR436" s="1881"/>
      <c r="AS436" s="1881"/>
      <c r="AT436" s="1881"/>
      <c r="AU436" s="1881"/>
      <c r="AV436" s="1881"/>
      <c r="AW436" s="1881"/>
      <c r="AX436" s="1881"/>
      <c r="AY436" s="1881"/>
      <c r="AZ436" s="1881"/>
      <c r="BA436" s="1881"/>
      <c r="BB436" s="1881"/>
      <c r="BC436" s="1881"/>
      <c r="BD436" s="1881"/>
      <c r="BE436" s="1881"/>
      <c r="BF436" s="1881"/>
      <c r="BG436" s="1881"/>
      <c r="BH436" s="1881"/>
      <c r="BI436" s="1881"/>
      <c r="BJ436" s="1881"/>
      <c r="BK436" s="1881"/>
      <c r="BL436" s="1881"/>
      <c r="BM436" s="1881"/>
      <c r="BN436" s="1881"/>
      <c r="BO436" s="1881"/>
      <c r="BP436" s="1881"/>
    </row>
    <row r="437" spans="1:68">
      <c r="A437" s="1884"/>
      <c r="B437" s="1881"/>
      <c r="C437" s="1881"/>
      <c r="D437" s="1881"/>
      <c r="E437" s="1881"/>
      <c r="F437" s="1881"/>
      <c r="G437" s="1881"/>
      <c r="H437" s="1883"/>
      <c r="I437" s="1881"/>
      <c r="J437" s="1881"/>
      <c r="K437" s="1881"/>
      <c r="L437" s="1881"/>
      <c r="M437" s="1881"/>
      <c r="N437" s="1881"/>
      <c r="O437" s="1881"/>
      <c r="P437" s="1881"/>
      <c r="Q437" s="1881"/>
      <c r="R437" s="1881"/>
      <c r="S437" s="1881"/>
      <c r="T437" s="1881"/>
      <c r="U437" s="1881"/>
      <c r="V437" s="1881"/>
      <c r="W437" s="1881"/>
      <c r="X437" s="1881"/>
      <c r="Y437" s="1881"/>
      <c r="Z437" s="1881"/>
      <c r="AA437" s="1881"/>
      <c r="AB437" s="1881"/>
      <c r="AC437" s="1881"/>
      <c r="AD437" s="1881"/>
      <c r="AE437" s="1881"/>
      <c r="AF437" s="1881"/>
      <c r="AG437" s="1881"/>
      <c r="AH437" s="1881"/>
      <c r="AI437" s="1881"/>
      <c r="AJ437" s="1881"/>
      <c r="AK437" s="1881"/>
      <c r="AL437" s="1881"/>
      <c r="AM437" s="1881"/>
      <c r="AN437" s="1881"/>
      <c r="AO437" s="1881"/>
      <c r="AP437" s="1881"/>
      <c r="AQ437" s="1881"/>
      <c r="AR437" s="1881"/>
      <c r="AS437" s="1881"/>
      <c r="AT437" s="1881"/>
      <c r="AU437" s="1881"/>
      <c r="AV437" s="1881"/>
      <c r="AW437" s="1881"/>
      <c r="AX437" s="1881"/>
      <c r="AY437" s="1881"/>
      <c r="AZ437" s="1881"/>
      <c r="BA437" s="1881"/>
      <c r="BB437" s="1881"/>
      <c r="BC437" s="1881"/>
      <c r="BD437" s="1881"/>
      <c r="BE437" s="1881"/>
      <c r="BF437" s="1881"/>
      <c r="BG437" s="1881"/>
      <c r="BH437" s="1881"/>
      <c r="BI437" s="1881"/>
      <c r="BJ437" s="1881"/>
      <c r="BK437" s="1881"/>
      <c r="BL437" s="1881"/>
      <c r="BM437" s="1881"/>
      <c r="BN437" s="1881"/>
      <c r="BO437" s="1881"/>
      <c r="BP437" s="1881"/>
    </row>
    <row r="438" spans="1:68">
      <c r="A438" s="1884"/>
      <c r="B438" s="1881"/>
      <c r="C438" s="1881"/>
      <c r="D438" s="1881"/>
      <c r="E438" s="1881"/>
      <c r="F438" s="1881"/>
      <c r="G438" s="1881"/>
      <c r="H438" s="1883"/>
      <c r="I438" s="1881"/>
      <c r="J438" s="1881"/>
      <c r="K438" s="1881"/>
      <c r="L438" s="1881"/>
      <c r="M438" s="1881"/>
      <c r="N438" s="1881"/>
      <c r="O438" s="1881"/>
      <c r="P438" s="1881"/>
      <c r="Q438" s="1881"/>
      <c r="R438" s="1881"/>
      <c r="S438" s="1881"/>
      <c r="T438" s="1881"/>
      <c r="U438" s="1881"/>
      <c r="V438" s="1881"/>
      <c r="W438" s="1881"/>
      <c r="X438" s="1881"/>
      <c r="Y438" s="1881"/>
      <c r="Z438" s="1881"/>
      <c r="AA438" s="1881"/>
      <c r="AB438" s="1881"/>
      <c r="AC438" s="1881"/>
      <c r="AD438" s="1881"/>
      <c r="AE438" s="1881"/>
      <c r="AF438" s="1881"/>
      <c r="AG438" s="1881"/>
      <c r="AH438" s="1881"/>
      <c r="AI438" s="1881"/>
      <c r="AJ438" s="1881"/>
      <c r="AK438" s="1881"/>
      <c r="AL438" s="1881"/>
      <c r="AM438" s="1881"/>
      <c r="AN438" s="1881"/>
      <c r="AO438" s="1881"/>
      <c r="AP438" s="1881"/>
      <c r="AQ438" s="1881"/>
      <c r="AR438" s="1881"/>
      <c r="AS438" s="1881"/>
      <c r="AT438" s="1881"/>
      <c r="AU438" s="1881"/>
      <c r="AV438" s="1881"/>
      <c r="AW438" s="1881"/>
      <c r="AX438" s="1881"/>
      <c r="AY438" s="1881"/>
      <c r="AZ438" s="1881"/>
      <c r="BA438" s="1881"/>
      <c r="BB438" s="1881"/>
      <c r="BC438" s="1881"/>
      <c r="BD438" s="1881"/>
      <c r="BE438" s="1881"/>
      <c r="BF438" s="1881"/>
      <c r="BG438" s="1881"/>
      <c r="BH438" s="1881"/>
      <c r="BI438" s="1881"/>
      <c r="BJ438" s="1881"/>
      <c r="BK438" s="1881"/>
      <c r="BL438" s="1881"/>
      <c r="BM438" s="1881"/>
      <c r="BN438" s="1881"/>
      <c r="BO438" s="1881"/>
      <c r="BP438" s="1881"/>
    </row>
    <row r="439" spans="1:68">
      <c r="A439" s="1884"/>
      <c r="B439" s="1881"/>
      <c r="C439" s="1881"/>
      <c r="D439" s="1881"/>
      <c r="E439" s="1881"/>
      <c r="F439" s="1881"/>
      <c r="G439" s="1881"/>
      <c r="H439" s="1883"/>
      <c r="I439" s="1881"/>
      <c r="J439" s="1881"/>
      <c r="K439" s="1881"/>
      <c r="L439" s="1881"/>
      <c r="M439" s="1881"/>
      <c r="N439" s="1881"/>
      <c r="O439" s="1881"/>
      <c r="P439" s="1881"/>
      <c r="Q439" s="1881"/>
      <c r="R439" s="1881"/>
      <c r="S439" s="1881"/>
      <c r="T439" s="1881"/>
      <c r="U439" s="1881"/>
      <c r="V439" s="1881"/>
      <c r="W439" s="1881"/>
      <c r="X439" s="1881"/>
      <c r="Y439" s="1881"/>
      <c r="Z439" s="1881"/>
      <c r="AA439" s="1881"/>
      <c r="AB439" s="1881"/>
      <c r="AC439" s="1881"/>
      <c r="AD439" s="1881"/>
      <c r="AE439" s="1881"/>
      <c r="AF439" s="1881"/>
      <c r="AG439" s="1881"/>
      <c r="AH439" s="1881"/>
      <c r="AI439" s="1881"/>
      <c r="AJ439" s="1881"/>
      <c r="AK439" s="1881"/>
      <c r="AL439" s="1881"/>
      <c r="AM439" s="1881"/>
      <c r="AN439" s="1881"/>
      <c r="AO439" s="1881"/>
      <c r="AP439" s="1881"/>
      <c r="AQ439" s="1881"/>
      <c r="AR439" s="1881"/>
      <c r="AS439" s="1881"/>
      <c r="AT439" s="1881"/>
      <c r="AU439" s="1881"/>
      <c r="AV439" s="1881"/>
      <c r="AW439" s="1881"/>
      <c r="AX439" s="1881"/>
      <c r="AY439" s="1881"/>
      <c r="AZ439" s="1881"/>
      <c r="BA439" s="1881"/>
      <c r="BB439" s="1881"/>
      <c r="BC439" s="1881"/>
      <c r="BD439" s="1881"/>
      <c r="BE439" s="1881"/>
      <c r="BF439" s="1881"/>
      <c r="BG439" s="1881"/>
      <c r="BH439" s="1881"/>
      <c r="BI439" s="1881"/>
      <c r="BJ439" s="1881"/>
      <c r="BK439" s="1881"/>
      <c r="BL439" s="1881"/>
      <c r="BM439" s="1881"/>
      <c r="BN439" s="1881"/>
      <c r="BO439" s="1881"/>
      <c r="BP439" s="1881"/>
    </row>
    <row r="440" spans="1:68">
      <c r="A440" s="1884"/>
      <c r="B440" s="1881"/>
      <c r="C440" s="1881"/>
      <c r="D440" s="1881"/>
      <c r="E440" s="1881"/>
      <c r="F440" s="1881"/>
      <c r="G440" s="1881"/>
      <c r="H440" s="1883"/>
      <c r="I440" s="1881"/>
      <c r="J440" s="1881"/>
      <c r="K440" s="1881"/>
      <c r="L440" s="1881"/>
      <c r="M440" s="1881"/>
      <c r="N440" s="1881"/>
      <c r="O440" s="1881"/>
      <c r="P440" s="1881"/>
      <c r="Q440" s="1881"/>
      <c r="R440" s="1881"/>
      <c r="S440" s="1881"/>
      <c r="T440" s="1881"/>
      <c r="U440" s="1881"/>
      <c r="V440" s="1881"/>
      <c r="W440" s="1881"/>
      <c r="X440" s="1881"/>
      <c r="Y440" s="1881"/>
      <c r="Z440" s="1881"/>
      <c r="AA440" s="1881"/>
      <c r="AB440" s="1881"/>
      <c r="AC440" s="1881"/>
      <c r="AD440" s="1881"/>
      <c r="AE440" s="1881"/>
      <c r="AF440" s="1881"/>
      <c r="AG440" s="1881"/>
      <c r="AH440" s="1881"/>
      <c r="AI440" s="1881"/>
      <c r="AJ440" s="1881"/>
      <c r="AK440" s="1881"/>
      <c r="AL440" s="1881"/>
      <c r="AM440" s="1881"/>
      <c r="AN440" s="1881"/>
      <c r="AO440" s="1881"/>
      <c r="AP440" s="1881"/>
      <c r="AQ440" s="1881"/>
      <c r="AR440" s="1881"/>
      <c r="AS440" s="1881"/>
      <c r="AT440" s="1881"/>
      <c r="AU440" s="1881"/>
      <c r="AV440" s="1881"/>
      <c r="AW440" s="1881"/>
      <c r="AX440" s="1881"/>
      <c r="AY440" s="1881"/>
      <c r="AZ440" s="1881"/>
      <c r="BA440" s="1881"/>
      <c r="BB440" s="1881"/>
      <c r="BC440" s="1881"/>
      <c r="BD440" s="1881"/>
      <c r="BE440" s="1881"/>
      <c r="BF440" s="1881"/>
      <c r="BG440" s="1881"/>
      <c r="BH440" s="1881"/>
      <c r="BI440" s="1881"/>
      <c r="BJ440" s="1881"/>
      <c r="BK440" s="1881"/>
      <c r="BL440" s="1881"/>
      <c r="BM440" s="1881"/>
      <c r="BN440" s="1881"/>
      <c r="BO440" s="1881"/>
      <c r="BP440" s="1881"/>
    </row>
    <row r="441" spans="1:68">
      <c r="A441" s="1884"/>
      <c r="B441" s="1881"/>
      <c r="C441" s="1881"/>
      <c r="D441" s="1881"/>
      <c r="E441" s="1881"/>
      <c r="F441" s="1881"/>
      <c r="G441" s="1881"/>
      <c r="H441" s="1883"/>
      <c r="I441" s="1881"/>
      <c r="J441" s="1881"/>
      <c r="K441" s="1881"/>
      <c r="L441" s="1881"/>
      <c r="M441" s="1881"/>
      <c r="N441" s="1881"/>
      <c r="O441" s="1881"/>
      <c r="P441" s="1881"/>
      <c r="Q441" s="1881"/>
      <c r="R441" s="1881"/>
      <c r="S441" s="1881"/>
      <c r="T441" s="1881"/>
      <c r="U441" s="1881"/>
      <c r="V441" s="1881"/>
      <c r="W441" s="1881"/>
      <c r="X441" s="1881"/>
      <c r="Y441" s="1881"/>
      <c r="Z441" s="1881"/>
      <c r="AA441" s="1881"/>
      <c r="AB441" s="1881"/>
      <c r="AC441" s="1881"/>
      <c r="AD441" s="1881"/>
      <c r="AE441" s="1881"/>
      <c r="AF441" s="1881"/>
      <c r="AG441" s="1881"/>
      <c r="AH441" s="1881"/>
      <c r="AI441" s="1881"/>
      <c r="AJ441" s="1881"/>
      <c r="AK441" s="1881"/>
      <c r="AL441" s="1881"/>
      <c r="AM441" s="1881"/>
      <c r="AN441" s="1881"/>
      <c r="AO441" s="1881"/>
      <c r="AP441" s="1881"/>
      <c r="AQ441" s="1881"/>
      <c r="AR441" s="1881"/>
      <c r="AS441" s="1881"/>
      <c r="AT441" s="1881"/>
      <c r="AU441" s="1881"/>
      <c r="AV441" s="1881"/>
      <c r="AW441" s="1881"/>
      <c r="AX441" s="1881"/>
      <c r="AY441" s="1881"/>
      <c r="AZ441" s="1881"/>
      <c r="BA441" s="1881"/>
      <c r="BB441" s="1881"/>
      <c r="BC441" s="1881"/>
      <c r="BD441" s="1881"/>
      <c r="BE441" s="1881"/>
      <c r="BF441" s="1881"/>
      <c r="BG441" s="1881"/>
      <c r="BH441" s="1881"/>
      <c r="BI441" s="1881"/>
      <c r="BJ441" s="1881"/>
      <c r="BK441" s="1881"/>
      <c r="BL441" s="1881"/>
      <c r="BM441" s="1881"/>
      <c r="BN441" s="1881"/>
      <c r="BO441" s="1881"/>
      <c r="BP441" s="1881"/>
    </row>
    <row r="442" spans="1:68">
      <c r="A442" s="1884"/>
      <c r="B442" s="1881"/>
      <c r="C442" s="1881"/>
      <c r="D442" s="1881"/>
      <c r="E442" s="1881"/>
      <c r="F442" s="1881"/>
      <c r="G442" s="1881"/>
      <c r="H442" s="1883"/>
      <c r="I442" s="1881"/>
      <c r="J442" s="1881"/>
      <c r="K442" s="1881"/>
      <c r="L442" s="1881"/>
      <c r="M442" s="1881"/>
      <c r="N442" s="1881"/>
      <c r="O442" s="1881"/>
      <c r="P442" s="1881"/>
      <c r="Q442" s="1881"/>
      <c r="R442" s="1881"/>
      <c r="S442" s="1881"/>
      <c r="T442" s="1881"/>
      <c r="U442" s="1881"/>
      <c r="V442" s="1881"/>
      <c r="W442" s="1881"/>
      <c r="X442" s="1881"/>
      <c r="Y442" s="1881"/>
      <c r="Z442" s="1881"/>
      <c r="AA442" s="1881"/>
      <c r="AB442" s="1881"/>
      <c r="AC442" s="1881"/>
      <c r="AD442" s="1881"/>
      <c r="AE442" s="1881"/>
      <c r="AF442" s="1881"/>
      <c r="AG442" s="1881"/>
      <c r="AH442" s="1881"/>
      <c r="AI442" s="1881"/>
      <c r="AJ442" s="1881"/>
      <c r="AK442" s="1881"/>
      <c r="AL442" s="1881"/>
      <c r="AM442" s="1881"/>
      <c r="AN442" s="1881"/>
      <c r="AO442" s="1881"/>
      <c r="AP442" s="1881"/>
      <c r="AQ442" s="1881"/>
      <c r="AR442" s="1881"/>
      <c r="AS442" s="1881"/>
      <c r="AT442" s="1881"/>
      <c r="AU442" s="1881"/>
      <c r="AV442" s="1881"/>
      <c r="AW442" s="1881"/>
      <c r="AX442" s="1881"/>
      <c r="AY442" s="1881"/>
      <c r="AZ442" s="1881"/>
      <c r="BA442" s="1881"/>
      <c r="BB442" s="1881"/>
      <c r="BC442" s="1881"/>
      <c r="BD442" s="1881"/>
      <c r="BE442" s="1881"/>
      <c r="BF442" s="1881"/>
      <c r="BG442" s="1881"/>
      <c r="BH442" s="1881"/>
      <c r="BI442" s="1881"/>
      <c r="BJ442" s="1881"/>
      <c r="BK442" s="1881"/>
      <c r="BL442" s="1881"/>
      <c r="BM442" s="1881"/>
      <c r="BN442" s="1881"/>
      <c r="BO442" s="1881"/>
      <c r="BP442" s="1881"/>
    </row>
    <row r="443" spans="1:68">
      <c r="A443" s="1884"/>
      <c r="B443" s="1881"/>
      <c r="C443" s="1881"/>
      <c r="D443" s="1881"/>
      <c r="E443" s="1881"/>
      <c r="F443" s="1881"/>
      <c r="G443" s="1881"/>
      <c r="H443" s="1883"/>
      <c r="I443" s="1881"/>
      <c r="J443" s="1881"/>
      <c r="K443" s="1881"/>
      <c r="L443" s="1881"/>
      <c r="M443" s="1881"/>
      <c r="N443" s="1881"/>
      <c r="O443" s="1881"/>
      <c r="P443" s="1881"/>
      <c r="Q443" s="1881"/>
      <c r="R443" s="1881"/>
      <c r="S443" s="1881"/>
      <c r="T443" s="1881"/>
      <c r="U443" s="1881"/>
      <c r="V443" s="1881"/>
      <c r="W443" s="1881"/>
      <c r="X443" s="1881"/>
      <c r="Y443" s="1881"/>
      <c r="Z443" s="1881"/>
      <c r="AA443" s="1881"/>
      <c r="AB443" s="1881"/>
      <c r="AC443" s="1881"/>
      <c r="AD443" s="1881"/>
      <c r="AE443" s="1881"/>
      <c r="AF443" s="1881"/>
      <c r="AG443" s="1881"/>
      <c r="AH443" s="1881"/>
      <c r="AI443" s="1881"/>
      <c r="AJ443" s="1881"/>
      <c r="AK443" s="1881"/>
      <c r="AL443" s="1881"/>
      <c r="AM443" s="1881"/>
      <c r="AN443" s="1881"/>
      <c r="AO443" s="1881"/>
      <c r="AP443" s="1881"/>
      <c r="AQ443" s="1881"/>
      <c r="AR443" s="1881"/>
      <c r="AS443" s="1881"/>
      <c r="AT443" s="1881"/>
      <c r="AU443" s="1881"/>
      <c r="AV443" s="1881"/>
      <c r="AW443" s="1881"/>
      <c r="AX443" s="1881"/>
      <c r="AY443" s="1881"/>
      <c r="AZ443" s="1881"/>
      <c r="BA443" s="1881"/>
      <c r="BB443" s="1881"/>
      <c r="BC443" s="1881"/>
      <c r="BD443" s="1881"/>
      <c r="BE443" s="1881"/>
      <c r="BF443" s="1881"/>
      <c r="BG443" s="1881"/>
      <c r="BH443" s="1881"/>
      <c r="BI443" s="1881"/>
      <c r="BJ443" s="1881"/>
      <c r="BK443" s="1881"/>
      <c r="BL443" s="1881"/>
      <c r="BM443" s="1881"/>
      <c r="BN443" s="1881"/>
      <c r="BO443" s="1881"/>
      <c r="BP443" s="1881"/>
    </row>
    <row r="444" spans="1:68">
      <c r="A444" s="1884"/>
      <c r="B444" s="1881"/>
      <c r="C444" s="1881"/>
      <c r="D444" s="1881"/>
      <c r="E444" s="1881"/>
      <c r="F444" s="1881"/>
      <c r="G444" s="1881"/>
      <c r="H444" s="1883"/>
      <c r="I444" s="1881"/>
      <c r="J444" s="1881"/>
      <c r="K444" s="1881"/>
      <c r="L444" s="1881"/>
      <c r="M444" s="1881"/>
      <c r="N444" s="1881"/>
      <c r="O444" s="1881"/>
      <c r="P444" s="1881"/>
      <c r="Q444" s="1881"/>
      <c r="R444" s="1881"/>
      <c r="S444" s="1881"/>
      <c r="T444" s="1881"/>
      <c r="U444" s="1881"/>
      <c r="V444" s="1881"/>
      <c r="W444" s="1881"/>
      <c r="X444" s="1881"/>
      <c r="Y444" s="1881"/>
      <c r="Z444" s="1881"/>
      <c r="AA444" s="1881"/>
      <c r="AB444" s="1881"/>
      <c r="AC444" s="1881"/>
      <c r="AD444" s="1881"/>
      <c r="AE444" s="1881"/>
      <c r="AF444" s="1881"/>
      <c r="AG444" s="1881"/>
      <c r="AH444" s="1881"/>
      <c r="AI444" s="1881"/>
      <c r="AJ444" s="1881"/>
      <c r="AK444" s="1881"/>
      <c r="AL444" s="1881"/>
      <c r="AM444" s="1881"/>
      <c r="AN444" s="1881"/>
      <c r="AO444" s="1881"/>
      <c r="AP444" s="1881"/>
      <c r="AQ444" s="1881"/>
      <c r="AR444" s="1881"/>
      <c r="AS444" s="1881"/>
      <c r="AT444" s="1881"/>
      <c r="AU444" s="1881"/>
      <c r="AV444" s="1881"/>
      <c r="AW444" s="1881"/>
      <c r="AX444" s="1881"/>
      <c r="AY444" s="1881"/>
      <c r="AZ444" s="1881"/>
      <c r="BA444" s="1881"/>
      <c r="BB444" s="1881"/>
      <c r="BC444" s="1881"/>
      <c r="BD444" s="1881"/>
      <c r="BE444" s="1881"/>
      <c r="BF444" s="1881"/>
      <c r="BG444" s="1881"/>
      <c r="BH444" s="1881"/>
      <c r="BI444" s="1881"/>
      <c r="BJ444" s="1881"/>
      <c r="BK444" s="1881"/>
      <c r="BL444" s="1881"/>
      <c r="BM444" s="1881"/>
      <c r="BN444" s="1881"/>
      <c r="BO444" s="1881"/>
      <c r="BP444" s="1881"/>
    </row>
    <row r="445" spans="1:68">
      <c r="A445" s="1884"/>
      <c r="B445" s="1881"/>
      <c r="C445" s="1881"/>
      <c r="D445" s="1881"/>
      <c r="E445" s="1881"/>
      <c r="F445" s="1881"/>
      <c r="G445" s="1881"/>
      <c r="H445" s="1883"/>
      <c r="I445" s="1881"/>
      <c r="J445" s="1881"/>
      <c r="K445" s="1881"/>
      <c r="L445" s="1881"/>
      <c r="M445" s="1881"/>
      <c r="N445" s="1881"/>
      <c r="O445" s="1881"/>
      <c r="P445" s="1881"/>
      <c r="Q445" s="1881"/>
      <c r="R445" s="1881"/>
      <c r="S445" s="1881"/>
      <c r="T445" s="1881"/>
      <c r="U445" s="1881"/>
      <c r="V445" s="1881"/>
      <c r="W445" s="1881"/>
      <c r="X445" s="1881"/>
      <c r="Y445" s="1881"/>
      <c r="Z445" s="1881"/>
      <c r="AA445" s="1881"/>
      <c r="AB445" s="1881"/>
      <c r="AC445" s="1881"/>
      <c r="AD445" s="1881"/>
      <c r="AE445" s="1881"/>
      <c r="AF445" s="1881"/>
      <c r="AG445" s="1881"/>
      <c r="AH445" s="1881"/>
      <c r="AI445" s="1881"/>
      <c r="AJ445" s="1881"/>
      <c r="AK445" s="1881"/>
      <c r="AL445" s="1881"/>
      <c r="AM445" s="1881"/>
      <c r="AN445" s="1881"/>
      <c r="AO445" s="1881"/>
      <c r="AP445" s="1881"/>
      <c r="AQ445" s="1881"/>
      <c r="AR445" s="1881"/>
      <c r="AS445" s="1881"/>
      <c r="AT445" s="1881"/>
      <c r="AU445" s="1881"/>
      <c r="AV445" s="1881"/>
      <c r="AW445" s="1881"/>
      <c r="AX445" s="1881"/>
      <c r="AY445" s="1881"/>
      <c r="AZ445" s="1881"/>
      <c r="BA445" s="1881"/>
      <c r="BB445" s="1881"/>
      <c r="BC445" s="1881"/>
      <c r="BD445" s="1881"/>
      <c r="BE445" s="1881"/>
      <c r="BF445" s="1881"/>
      <c r="BG445" s="1881"/>
      <c r="BH445" s="1881"/>
      <c r="BI445" s="1881"/>
      <c r="BJ445" s="1881"/>
      <c r="BK445" s="1881"/>
      <c r="BL445" s="1881"/>
      <c r="BM445" s="1881"/>
      <c r="BN445" s="1881"/>
      <c r="BO445" s="1881"/>
      <c r="BP445" s="1881"/>
    </row>
    <row r="446" spans="1:68">
      <c r="A446" s="1884"/>
      <c r="B446" s="1881"/>
      <c r="C446" s="1881"/>
      <c r="D446" s="1881"/>
      <c r="E446" s="1881"/>
      <c r="F446" s="1881"/>
      <c r="G446" s="1881"/>
      <c r="H446" s="1883"/>
      <c r="I446" s="1881"/>
      <c r="J446" s="1881"/>
      <c r="K446" s="1881"/>
      <c r="L446" s="1881"/>
      <c r="M446" s="1881"/>
      <c r="N446" s="1881"/>
      <c r="O446" s="1881"/>
      <c r="P446" s="1881"/>
      <c r="Q446" s="1881"/>
      <c r="R446" s="1881"/>
      <c r="S446" s="1881"/>
      <c r="T446" s="1881"/>
      <c r="U446" s="1881"/>
      <c r="V446" s="1881"/>
      <c r="W446" s="1881"/>
      <c r="X446" s="1881"/>
      <c r="Y446" s="1881"/>
      <c r="Z446" s="1881"/>
      <c r="AA446" s="1881"/>
      <c r="AB446" s="1881"/>
      <c r="AC446" s="1881"/>
      <c r="AD446" s="1881"/>
      <c r="AE446" s="1881"/>
      <c r="AF446" s="1881"/>
      <c r="AG446" s="1881"/>
      <c r="AH446" s="1881"/>
      <c r="AI446" s="1881"/>
      <c r="AJ446" s="1881"/>
      <c r="AK446" s="1881"/>
      <c r="AL446" s="1881"/>
      <c r="AM446" s="1881"/>
      <c r="AN446" s="1881"/>
      <c r="AO446" s="1881"/>
      <c r="AP446" s="1881"/>
      <c r="AQ446" s="1881"/>
      <c r="AR446" s="1881"/>
      <c r="AS446" s="1881"/>
      <c r="AT446" s="1881"/>
      <c r="AU446" s="1881"/>
      <c r="AV446" s="1881"/>
      <c r="AW446" s="1881"/>
      <c r="AX446" s="1881"/>
      <c r="AY446" s="1881"/>
      <c r="AZ446" s="1881"/>
      <c r="BA446" s="1881"/>
      <c r="BB446" s="1881"/>
      <c r="BC446" s="1881"/>
      <c r="BD446" s="1881"/>
      <c r="BE446" s="1881"/>
      <c r="BF446" s="1881"/>
      <c r="BG446" s="1881"/>
      <c r="BH446" s="1881"/>
      <c r="BI446" s="1881"/>
      <c r="BJ446" s="1881"/>
      <c r="BK446" s="1881"/>
      <c r="BL446" s="1881"/>
      <c r="BM446" s="1881"/>
      <c r="BN446" s="1881"/>
      <c r="BO446" s="1881"/>
      <c r="BP446" s="1881"/>
    </row>
    <row r="447" spans="1:68">
      <c r="A447" s="1884"/>
      <c r="B447" s="1881"/>
      <c r="C447" s="1881"/>
      <c r="D447" s="1881"/>
      <c r="E447" s="1881"/>
      <c r="F447" s="1881"/>
      <c r="G447" s="1881"/>
      <c r="H447" s="1883"/>
      <c r="I447" s="1881"/>
      <c r="J447" s="1881"/>
      <c r="K447" s="1881"/>
      <c r="L447" s="1881"/>
      <c r="M447" s="1881"/>
      <c r="N447" s="1881"/>
      <c r="O447" s="1881"/>
      <c r="P447" s="1881"/>
      <c r="Q447" s="1881"/>
      <c r="R447" s="1881"/>
      <c r="S447" s="1881"/>
      <c r="T447" s="1881"/>
      <c r="U447" s="1881"/>
      <c r="V447" s="1881"/>
      <c r="W447" s="1881"/>
      <c r="X447" s="1881"/>
      <c r="Y447" s="1881"/>
      <c r="Z447" s="1881"/>
      <c r="AA447" s="1881"/>
      <c r="AB447" s="1881"/>
      <c r="AC447" s="1881"/>
      <c r="AD447" s="1881"/>
      <c r="AE447" s="1881"/>
      <c r="AF447" s="1881"/>
      <c r="AG447" s="1881"/>
      <c r="AH447" s="1881"/>
      <c r="AI447" s="1881"/>
      <c r="AJ447" s="1881"/>
      <c r="AK447" s="1881"/>
      <c r="AL447" s="1881"/>
      <c r="AM447" s="1881"/>
      <c r="AN447" s="1881"/>
      <c r="AO447" s="1881"/>
      <c r="AP447" s="1881"/>
      <c r="AQ447" s="1881"/>
      <c r="AR447" s="1881"/>
      <c r="AS447" s="1881"/>
      <c r="AT447" s="1881"/>
      <c r="AU447" s="1881"/>
      <c r="AV447" s="1881"/>
      <c r="AW447" s="1881"/>
      <c r="AX447" s="1881"/>
      <c r="AY447" s="1881"/>
      <c r="AZ447" s="1881"/>
      <c r="BA447" s="1881"/>
      <c r="BB447" s="1881"/>
      <c r="BC447" s="1881"/>
      <c r="BD447" s="1881"/>
      <c r="BE447" s="1881"/>
      <c r="BF447" s="1881"/>
      <c r="BG447" s="1881"/>
      <c r="BH447" s="1881"/>
      <c r="BI447" s="1881"/>
      <c r="BJ447" s="1881"/>
      <c r="BK447" s="1881"/>
      <c r="BL447" s="1881"/>
      <c r="BM447" s="1881"/>
      <c r="BN447" s="1881"/>
      <c r="BO447" s="1881"/>
      <c r="BP447" s="1881"/>
    </row>
    <row r="448" spans="1:68">
      <c r="A448" s="1884"/>
      <c r="B448" s="1881"/>
      <c r="C448" s="1881"/>
      <c r="D448" s="1881"/>
      <c r="E448" s="1881"/>
      <c r="F448" s="1881"/>
      <c r="G448" s="1881"/>
      <c r="H448" s="1883"/>
      <c r="I448" s="1881"/>
      <c r="J448" s="1881"/>
      <c r="K448" s="1881"/>
      <c r="L448" s="1881"/>
      <c r="M448" s="1881"/>
      <c r="N448" s="1881"/>
      <c r="O448" s="1881"/>
      <c r="P448" s="1881"/>
      <c r="Q448" s="1881"/>
      <c r="R448" s="1881"/>
      <c r="S448" s="1881"/>
      <c r="T448" s="1881"/>
      <c r="U448" s="1881"/>
      <c r="V448" s="1881"/>
      <c r="W448" s="1881"/>
      <c r="X448" s="1881"/>
      <c r="Y448" s="1881"/>
      <c r="Z448" s="1881"/>
      <c r="AA448" s="1881"/>
      <c r="AB448" s="1881"/>
      <c r="AC448" s="1881"/>
      <c r="AD448" s="1881"/>
      <c r="AE448" s="1881"/>
      <c r="AF448" s="1881"/>
      <c r="AG448" s="1881"/>
      <c r="AH448" s="1881"/>
      <c r="AI448" s="1881"/>
      <c r="AJ448" s="1881"/>
      <c r="AK448" s="1881"/>
      <c r="AL448" s="1881"/>
      <c r="AM448" s="1881"/>
      <c r="AN448" s="1881"/>
      <c r="AO448" s="1881"/>
      <c r="AP448" s="1881"/>
      <c r="AQ448" s="1881"/>
      <c r="AR448" s="1881"/>
      <c r="AS448" s="1881"/>
      <c r="AT448" s="1881"/>
      <c r="AU448" s="1881"/>
      <c r="AV448" s="1881"/>
      <c r="AW448" s="1881"/>
      <c r="AX448" s="1881"/>
      <c r="AY448" s="1881"/>
      <c r="AZ448" s="1881"/>
      <c r="BA448" s="1881"/>
      <c r="BB448" s="1881"/>
      <c r="BC448" s="1881"/>
      <c r="BD448" s="1881"/>
      <c r="BE448" s="1881"/>
      <c r="BF448" s="1881"/>
      <c r="BG448" s="1881"/>
      <c r="BH448" s="1881"/>
      <c r="BI448" s="1881"/>
      <c r="BJ448" s="1881"/>
      <c r="BK448" s="1881"/>
      <c r="BL448" s="1881"/>
      <c r="BM448" s="1881"/>
      <c r="BN448" s="1881"/>
      <c r="BO448" s="1881"/>
      <c r="BP448" s="1881"/>
    </row>
    <row r="449" spans="1:68">
      <c r="A449" s="1884"/>
      <c r="B449" s="1881"/>
      <c r="C449" s="1881"/>
      <c r="D449" s="1881"/>
      <c r="E449" s="1881"/>
      <c r="F449" s="1881"/>
      <c r="G449" s="1881"/>
      <c r="H449" s="1883"/>
      <c r="I449" s="1881"/>
      <c r="J449" s="1881"/>
      <c r="K449" s="1881"/>
      <c r="L449" s="1881"/>
      <c r="M449" s="1881"/>
      <c r="N449" s="1881"/>
      <c r="O449" s="1881"/>
      <c r="P449" s="1881"/>
      <c r="Q449" s="1881"/>
      <c r="R449" s="1881"/>
      <c r="S449" s="1881"/>
      <c r="T449" s="1881"/>
      <c r="U449" s="1881"/>
      <c r="V449" s="1881"/>
      <c r="W449" s="1881"/>
      <c r="X449" s="1881"/>
      <c r="Y449" s="1881"/>
      <c r="Z449" s="1881"/>
      <c r="AA449" s="1881"/>
      <c r="AB449" s="1881"/>
      <c r="AC449" s="1881"/>
      <c r="AD449" s="1881"/>
      <c r="AE449" s="1881"/>
      <c r="AF449" s="1881"/>
      <c r="AG449" s="1881"/>
      <c r="AH449" s="1881"/>
      <c r="AI449" s="1881"/>
      <c r="AJ449" s="1881"/>
      <c r="AK449" s="1881"/>
      <c r="AL449" s="1881"/>
      <c r="AM449" s="1881"/>
      <c r="AN449" s="1881"/>
      <c r="AO449" s="1881"/>
      <c r="AP449" s="1881"/>
      <c r="AQ449" s="1881"/>
      <c r="AR449" s="1881"/>
      <c r="AS449" s="1881"/>
      <c r="AT449" s="1881"/>
      <c r="AU449" s="1881"/>
      <c r="AV449" s="1881"/>
      <c r="AW449" s="1881"/>
      <c r="AX449" s="1881"/>
      <c r="AY449" s="1881"/>
      <c r="AZ449" s="1881"/>
      <c r="BA449" s="1881"/>
      <c r="BB449" s="1881"/>
      <c r="BC449" s="1881"/>
      <c r="BD449" s="1881"/>
      <c r="BE449" s="1881"/>
      <c r="BF449" s="1881"/>
      <c r="BG449" s="1881"/>
      <c r="BH449" s="1881"/>
      <c r="BI449" s="1881"/>
      <c r="BJ449" s="1881"/>
      <c r="BK449" s="1881"/>
      <c r="BL449" s="1881"/>
      <c r="BM449" s="1881"/>
      <c r="BN449" s="1881"/>
      <c r="BO449" s="1881"/>
      <c r="BP449" s="1881"/>
    </row>
    <row r="450" spans="1:68">
      <c r="A450" s="1884"/>
      <c r="B450" s="1881"/>
      <c r="C450" s="1881"/>
      <c r="D450" s="1881"/>
      <c r="E450" s="1881"/>
      <c r="F450" s="1881"/>
      <c r="G450" s="1881"/>
      <c r="H450" s="1883"/>
      <c r="I450" s="1881"/>
      <c r="J450" s="1881"/>
      <c r="K450" s="1881"/>
      <c r="L450" s="1881"/>
      <c r="M450" s="1881"/>
      <c r="N450" s="1881"/>
      <c r="O450" s="1881"/>
      <c r="P450" s="1881"/>
      <c r="Q450" s="1881"/>
      <c r="R450" s="1881"/>
      <c r="S450" s="1881"/>
      <c r="T450" s="1881"/>
      <c r="U450" s="1881"/>
      <c r="V450" s="1881"/>
      <c r="W450" s="1881"/>
      <c r="X450" s="1881"/>
      <c r="Y450" s="1881"/>
      <c r="Z450" s="1881"/>
      <c r="AA450" s="1881"/>
      <c r="AB450" s="1881"/>
      <c r="AC450" s="1881"/>
      <c r="AD450" s="1881"/>
      <c r="AE450" s="1881"/>
      <c r="AF450" s="1881"/>
      <c r="AG450" s="1881"/>
      <c r="AH450" s="1881"/>
      <c r="AI450" s="1881"/>
      <c r="AJ450" s="1881"/>
      <c r="AK450" s="1881"/>
      <c r="AL450" s="1881"/>
      <c r="AM450" s="1881"/>
      <c r="AN450" s="1881"/>
      <c r="AO450" s="1881"/>
      <c r="AP450" s="1881"/>
      <c r="AQ450" s="1881"/>
      <c r="AR450" s="1881"/>
      <c r="AS450" s="1881"/>
      <c r="AT450" s="1881"/>
      <c r="AU450" s="1881"/>
      <c r="AV450" s="1881"/>
      <c r="AW450" s="1881"/>
      <c r="AX450" s="1881"/>
      <c r="AY450" s="1881"/>
      <c r="AZ450" s="1881"/>
      <c r="BA450" s="1881"/>
      <c r="BB450" s="1881"/>
      <c r="BC450" s="1881"/>
      <c r="BD450" s="1881"/>
      <c r="BE450" s="1881"/>
      <c r="BF450" s="1881"/>
      <c r="BG450" s="1881"/>
      <c r="BH450" s="1881"/>
      <c r="BI450" s="1881"/>
      <c r="BJ450" s="1881"/>
      <c r="BK450" s="1881"/>
      <c r="BL450" s="1881"/>
      <c r="BM450" s="1881"/>
      <c r="BN450" s="1881"/>
      <c r="BO450" s="1881"/>
      <c r="BP450" s="1881"/>
    </row>
    <row r="451" spans="1:68">
      <c r="A451" s="1884"/>
      <c r="B451" s="1881"/>
      <c r="C451" s="1881"/>
      <c r="D451" s="1881"/>
      <c r="E451" s="1881"/>
      <c r="F451" s="1881"/>
      <c r="G451" s="1881"/>
      <c r="H451" s="1883"/>
      <c r="I451" s="1881"/>
      <c r="J451" s="1881"/>
      <c r="K451" s="1881"/>
      <c r="L451" s="1881"/>
      <c r="M451" s="1881"/>
      <c r="N451" s="1881"/>
      <c r="O451" s="1881"/>
      <c r="P451" s="1881"/>
      <c r="Q451" s="1881"/>
      <c r="R451" s="1881"/>
      <c r="S451" s="1881"/>
      <c r="T451" s="1881"/>
      <c r="U451" s="1881"/>
      <c r="V451" s="1881"/>
      <c r="W451" s="1881"/>
      <c r="X451" s="1881"/>
      <c r="Y451" s="1881"/>
      <c r="Z451" s="1881"/>
      <c r="AA451" s="1881"/>
      <c r="AB451" s="1881"/>
      <c r="AC451" s="1881"/>
      <c r="AD451" s="1881"/>
      <c r="AE451" s="1881"/>
      <c r="AF451" s="1881"/>
      <c r="AG451" s="1881"/>
      <c r="AH451" s="1881"/>
      <c r="AI451" s="1881"/>
      <c r="AJ451" s="1881"/>
      <c r="AK451" s="1881"/>
      <c r="AL451" s="1881"/>
      <c r="AM451" s="1881"/>
      <c r="AN451" s="1881"/>
      <c r="AO451" s="1881"/>
      <c r="AP451" s="1881"/>
      <c r="AQ451" s="1881"/>
      <c r="AR451" s="1881"/>
      <c r="AS451" s="1881"/>
      <c r="AT451" s="1881"/>
      <c r="AU451" s="1881"/>
      <c r="AV451" s="1881"/>
      <c r="AW451" s="1881"/>
      <c r="AX451" s="1881"/>
      <c r="AY451" s="1881"/>
      <c r="AZ451" s="1881"/>
      <c r="BA451" s="1881"/>
      <c r="BB451" s="1881"/>
      <c r="BC451" s="1881"/>
      <c r="BD451" s="1881"/>
      <c r="BE451" s="1881"/>
      <c r="BF451" s="1881"/>
      <c r="BG451" s="1881"/>
      <c r="BH451" s="1881"/>
      <c r="BI451" s="1881"/>
      <c r="BJ451" s="1881"/>
      <c r="BK451" s="1881"/>
      <c r="BL451" s="1881"/>
      <c r="BM451" s="1881"/>
      <c r="BN451" s="1881"/>
      <c r="BO451" s="1881"/>
      <c r="BP451" s="1881"/>
    </row>
    <row r="452" spans="1:68">
      <c r="A452" s="1884"/>
      <c r="B452" s="1881"/>
      <c r="C452" s="1881"/>
      <c r="D452" s="1881"/>
      <c r="E452" s="1881"/>
      <c r="F452" s="1881"/>
      <c r="G452" s="1881"/>
      <c r="H452" s="1883"/>
      <c r="I452" s="1881"/>
      <c r="J452" s="1881"/>
      <c r="K452" s="1881"/>
      <c r="L452" s="1881"/>
      <c r="M452" s="1881"/>
      <c r="N452" s="1881"/>
      <c r="O452" s="1881"/>
      <c r="P452" s="1881"/>
      <c r="Q452" s="1881"/>
      <c r="R452" s="1881"/>
      <c r="S452" s="1881"/>
      <c r="T452" s="1881"/>
      <c r="U452" s="1881"/>
      <c r="V452" s="1881"/>
      <c r="W452" s="1881"/>
      <c r="X452" s="1881"/>
      <c r="Y452" s="1881"/>
      <c r="Z452" s="1881"/>
      <c r="AA452" s="1881"/>
      <c r="AB452" s="1881"/>
      <c r="AC452" s="1881"/>
      <c r="AD452" s="1881"/>
      <c r="AE452" s="1881"/>
      <c r="AF452" s="1881"/>
      <c r="AG452" s="1881"/>
      <c r="AH452" s="1881"/>
      <c r="AI452" s="1881"/>
      <c r="AJ452" s="1881"/>
      <c r="AK452" s="1881"/>
      <c r="AL452" s="1881"/>
      <c r="AM452" s="1881"/>
      <c r="AN452" s="1881"/>
      <c r="AO452" s="1881"/>
      <c r="AP452" s="1881"/>
      <c r="AQ452" s="1881"/>
      <c r="AR452" s="1881"/>
      <c r="AS452" s="1881"/>
      <c r="AT452" s="1881"/>
      <c r="AU452" s="1881"/>
      <c r="AV452" s="1881"/>
      <c r="AW452" s="1881"/>
      <c r="AX452" s="1881"/>
      <c r="AY452" s="1881"/>
      <c r="AZ452" s="1881"/>
      <c r="BA452" s="1881"/>
      <c r="BB452" s="1881"/>
      <c r="BC452" s="1881"/>
      <c r="BD452" s="1881"/>
      <c r="BE452" s="1881"/>
      <c r="BF452" s="1881"/>
      <c r="BG452" s="1881"/>
      <c r="BH452" s="1881"/>
      <c r="BI452" s="1881"/>
      <c r="BJ452" s="1881"/>
      <c r="BK452" s="1881"/>
      <c r="BL452" s="1881"/>
      <c r="BM452" s="1881"/>
      <c r="BN452" s="1881"/>
      <c r="BO452" s="1881"/>
      <c r="BP452" s="1881"/>
    </row>
    <row r="453" spans="1:68">
      <c r="A453" s="1884"/>
      <c r="B453" s="1881"/>
      <c r="C453" s="1881"/>
      <c r="D453" s="1881"/>
      <c r="E453" s="1881"/>
      <c r="F453" s="1881"/>
      <c r="G453" s="1881"/>
      <c r="H453" s="1883"/>
      <c r="I453" s="1881"/>
      <c r="J453" s="1881"/>
      <c r="K453" s="1881"/>
      <c r="L453" s="1881"/>
      <c r="M453" s="1881"/>
      <c r="N453" s="1881"/>
      <c r="O453" s="1881"/>
      <c r="P453" s="1881"/>
      <c r="Q453" s="1881"/>
      <c r="R453" s="1881"/>
      <c r="S453" s="1881"/>
      <c r="T453" s="1881"/>
      <c r="U453" s="1881"/>
      <c r="V453" s="1881"/>
      <c r="W453" s="1881"/>
      <c r="X453" s="1881"/>
      <c r="Y453" s="1881"/>
      <c r="Z453" s="1881"/>
      <c r="AA453" s="1881"/>
      <c r="AB453" s="1881"/>
      <c r="AC453" s="1881"/>
      <c r="AD453" s="1881"/>
      <c r="AE453" s="1881"/>
      <c r="AF453" s="1881"/>
      <c r="AG453" s="1881"/>
      <c r="AH453" s="1881"/>
      <c r="AI453" s="1881"/>
      <c r="AJ453" s="1881"/>
      <c r="AK453" s="1881"/>
      <c r="AL453" s="1881"/>
      <c r="AM453" s="1881"/>
      <c r="AN453" s="1881"/>
      <c r="AO453" s="1881"/>
      <c r="AP453" s="1881"/>
      <c r="AQ453" s="1881"/>
      <c r="AR453" s="1881"/>
      <c r="AS453" s="1881"/>
      <c r="AT453" s="1881"/>
      <c r="AU453" s="1881"/>
      <c r="AV453" s="1881"/>
      <c r="AW453" s="1881"/>
      <c r="AX453" s="1881"/>
      <c r="AY453" s="1881"/>
      <c r="AZ453" s="1881"/>
      <c r="BA453" s="1881"/>
      <c r="BB453" s="1881"/>
      <c r="BC453" s="1881"/>
      <c r="BD453" s="1881"/>
      <c r="BE453" s="1881"/>
      <c r="BF453" s="1881"/>
      <c r="BG453" s="1881"/>
      <c r="BH453" s="1881"/>
      <c r="BI453" s="1881"/>
      <c r="BJ453" s="1881"/>
      <c r="BK453" s="1881"/>
      <c r="BL453" s="1881"/>
      <c r="BM453" s="1881"/>
      <c r="BN453" s="1881"/>
      <c r="BO453" s="1881"/>
      <c r="BP453" s="1881"/>
    </row>
    <row r="454" spans="1:68">
      <c r="A454" s="1884"/>
      <c r="B454" s="1881"/>
      <c r="C454" s="1881"/>
      <c r="D454" s="1881"/>
      <c r="E454" s="1881"/>
      <c r="F454" s="1881"/>
      <c r="G454" s="1881"/>
      <c r="H454" s="1883"/>
      <c r="I454" s="1881"/>
      <c r="J454" s="1881"/>
      <c r="K454" s="1881"/>
      <c r="L454" s="1881"/>
      <c r="M454" s="1881"/>
      <c r="N454" s="1881"/>
      <c r="O454" s="1881"/>
      <c r="P454" s="1881"/>
      <c r="Q454" s="1881"/>
      <c r="R454" s="1881"/>
      <c r="S454" s="1881"/>
      <c r="T454" s="1881"/>
      <c r="U454" s="1881"/>
      <c r="V454" s="1881"/>
      <c r="W454" s="1881"/>
      <c r="X454" s="1881"/>
      <c r="Y454" s="1881"/>
      <c r="Z454" s="1881"/>
      <c r="AA454" s="1881"/>
      <c r="AB454" s="1881"/>
      <c r="AC454" s="1881"/>
      <c r="AD454" s="1881"/>
      <c r="AE454" s="1881"/>
      <c r="AF454" s="1881"/>
      <c r="AG454" s="1881"/>
      <c r="AH454" s="1881"/>
      <c r="AI454" s="1881"/>
      <c r="AJ454" s="1881"/>
      <c r="AK454" s="1881"/>
      <c r="AL454" s="1881"/>
      <c r="AM454" s="1881"/>
      <c r="AN454" s="1881"/>
      <c r="AO454" s="1881"/>
      <c r="AP454" s="1881"/>
      <c r="AQ454" s="1881"/>
      <c r="AR454" s="1881"/>
      <c r="AS454" s="1881"/>
      <c r="AT454" s="1881"/>
      <c r="AU454" s="1881"/>
      <c r="AV454" s="1881"/>
      <c r="AW454" s="1881"/>
      <c r="AX454" s="1881"/>
      <c r="AY454" s="1881"/>
      <c r="AZ454" s="1881"/>
      <c r="BA454" s="1881"/>
      <c r="BB454" s="1881"/>
      <c r="BC454" s="1881"/>
      <c r="BD454" s="1881"/>
      <c r="BE454" s="1881"/>
      <c r="BF454" s="1881"/>
      <c r="BG454" s="1881"/>
      <c r="BH454" s="1881"/>
      <c r="BI454" s="1881"/>
      <c r="BJ454" s="1881"/>
      <c r="BK454" s="1881"/>
      <c r="BL454" s="1881"/>
      <c r="BM454" s="1881"/>
      <c r="BN454" s="1881"/>
      <c r="BO454" s="1881"/>
      <c r="BP454" s="1881"/>
    </row>
    <row r="455" spans="1:68">
      <c r="A455" s="1884"/>
      <c r="B455" s="1881"/>
      <c r="C455" s="1881"/>
      <c r="D455" s="1881"/>
      <c r="E455" s="1881"/>
      <c r="F455" s="1881"/>
      <c r="G455" s="1881"/>
      <c r="H455" s="1883"/>
      <c r="I455" s="1881"/>
      <c r="J455" s="1881"/>
      <c r="K455" s="1881"/>
      <c r="L455" s="1881"/>
      <c r="M455" s="1881"/>
      <c r="N455" s="1881"/>
      <c r="O455" s="1881"/>
      <c r="P455" s="1881"/>
      <c r="Q455" s="1881"/>
      <c r="R455" s="1881"/>
      <c r="S455" s="1881"/>
      <c r="T455" s="1881"/>
      <c r="U455" s="1881"/>
      <c r="V455" s="1881"/>
      <c r="W455" s="1881"/>
      <c r="X455" s="1881"/>
      <c r="Y455" s="1881"/>
      <c r="Z455" s="1881"/>
      <c r="AA455" s="1881"/>
      <c r="AB455" s="1881"/>
      <c r="AC455" s="1881"/>
      <c r="AD455" s="1881"/>
      <c r="AE455" s="1881"/>
      <c r="AF455" s="1881"/>
      <c r="AG455" s="1881"/>
      <c r="AH455" s="1881"/>
      <c r="AI455" s="1881"/>
      <c r="AJ455" s="1881"/>
      <c r="AK455" s="1881"/>
      <c r="AL455" s="1881"/>
      <c r="AM455" s="1881"/>
      <c r="AN455" s="1881"/>
      <c r="AO455" s="1881"/>
      <c r="AP455" s="1881"/>
      <c r="AQ455" s="1881"/>
      <c r="AR455" s="1881"/>
      <c r="AS455" s="1881"/>
      <c r="AT455" s="1881"/>
      <c r="AU455" s="1881"/>
      <c r="AV455" s="1881"/>
      <c r="AW455" s="1881"/>
      <c r="AX455" s="1881"/>
      <c r="AY455" s="1881"/>
      <c r="AZ455" s="1881"/>
      <c r="BA455" s="1881"/>
      <c r="BB455" s="1881"/>
      <c r="BC455" s="1881"/>
      <c r="BD455" s="1881"/>
      <c r="BE455" s="1881"/>
      <c r="BF455" s="1881"/>
      <c r="BG455" s="1881"/>
      <c r="BH455" s="1881"/>
      <c r="BI455" s="1881"/>
      <c r="BJ455" s="1881"/>
      <c r="BK455" s="1881"/>
      <c r="BL455" s="1881"/>
      <c r="BM455" s="1881"/>
      <c r="BN455" s="1881"/>
      <c r="BO455" s="1881"/>
      <c r="BP455" s="1881"/>
    </row>
    <row r="456" spans="1:68">
      <c r="A456" s="1884"/>
      <c r="B456" s="1881"/>
      <c r="C456" s="1881"/>
      <c r="D456" s="1881"/>
      <c r="E456" s="1881"/>
      <c r="F456" s="1881"/>
      <c r="G456" s="1881"/>
      <c r="H456" s="1883"/>
      <c r="I456" s="1881"/>
      <c r="J456" s="1881"/>
      <c r="K456" s="1881"/>
      <c r="L456" s="1881"/>
      <c r="M456" s="1881"/>
      <c r="N456" s="1881"/>
      <c r="O456" s="1881"/>
      <c r="P456" s="1881"/>
      <c r="Q456" s="1881"/>
      <c r="R456" s="1881"/>
      <c r="S456" s="1881"/>
      <c r="T456" s="1881"/>
      <c r="U456" s="1881"/>
      <c r="V456" s="1881"/>
      <c r="W456" s="1881"/>
      <c r="X456" s="1881"/>
      <c r="Y456" s="1881"/>
      <c r="Z456" s="1881"/>
      <c r="AA456" s="1881"/>
      <c r="AB456" s="1881"/>
      <c r="AC456" s="1881"/>
      <c r="AD456" s="1881"/>
      <c r="AE456" s="1881"/>
      <c r="AF456" s="1881"/>
      <c r="AG456" s="1881"/>
      <c r="AH456" s="1881"/>
      <c r="AI456" s="1881"/>
      <c r="AJ456" s="1881"/>
      <c r="AK456" s="1881"/>
      <c r="AL456" s="1881"/>
      <c r="AM456" s="1881"/>
      <c r="AN456" s="1881"/>
      <c r="AO456" s="1881"/>
      <c r="AP456" s="1881"/>
      <c r="AQ456" s="1881"/>
      <c r="AR456" s="1881"/>
      <c r="AS456" s="1881"/>
      <c r="AT456" s="1881"/>
      <c r="AU456" s="1881"/>
      <c r="AV456" s="1881"/>
      <c r="AW456" s="1881"/>
      <c r="AX456" s="1881"/>
      <c r="AY456" s="1881"/>
      <c r="AZ456" s="1881"/>
      <c r="BA456" s="1881"/>
      <c r="BB456" s="1881"/>
      <c r="BC456" s="1881"/>
      <c r="BD456" s="1881"/>
      <c r="BE456" s="1881"/>
      <c r="BF456" s="1881"/>
      <c r="BG456" s="1881"/>
      <c r="BH456" s="1881"/>
      <c r="BI456" s="1881"/>
      <c r="BJ456" s="1881"/>
      <c r="BK456" s="1881"/>
      <c r="BL456" s="1881"/>
      <c r="BM456" s="1881"/>
      <c r="BN456" s="1881"/>
      <c r="BO456" s="1881"/>
      <c r="BP456" s="1881"/>
    </row>
    <row r="457" spans="1:68">
      <c r="A457" s="1884"/>
      <c r="B457" s="1881"/>
      <c r="C457" s="1881"/>
      <c r="D457" s="1881"/>
      <c r="E457" s="1881"/>
      <c r="F457" s="1881"/>
      <c r="G457" s="1881"/>
      <c r="H457" s="1883"/>
      <c r="I457" s="1881"/>
      <c r="J457" s="1881"/>
      <c r="K457" s="1881"/>
      <c r="L457" s="1881"/>
      <c r="M457" s="1881"/>
      <c r="N457" s="1881"/>
      <c r="O457" s="1881"/>
      <c r="P457" s="1881"/>
      <c r="Q457" s="1881"/>
      <c r="R457" s="1881"/>
      <c r="S457" s="1881"/>
      <c r="T457" s="1881"/>
      <c r="U457" s="1881"/>
      <c r="V457" s="1881"/>
      <c r="W457" s="1881"/>
      <c r="X457" s="1881"/>
      <c r="Y457" s="1881"/>
      <c r="Z457" s="1881"/>
      <c r="AA457" s="1881"/>
      <c r="AB457" s="1881"/>
      <c r="AC457" s="1881"/>
      <c r="AD457" s="1881"/>
      <c r="AE457" s="1881"/>
      <c r="AF457" s="1881"/>
      <c r="AG457" s="1881"/>
      <c r="AH457" s="1881"/>
      <c r="AI457" s="1881"/>
      <c r="AJ457" s="1881"/>
      <c r="AK457" s="1881"/>
      <c r="AL457" s="1881"/>
      <c r="AM457" s="1881"/>
      <c r="AN457" s="1881"/>
      <c r="AO457" s="1881"/>
      <c r="AP457" s="1881"/>
      <c r="AQ457" s="1881"/>
      <c r="AR457" s="1881"/>
      <c r="AS457" s="1881"/>
      <c r="AT457" s="1881"/>
      <c r="AU457" s="1881"/>
      <c r="AV457" s="1881"/>
      <c r="AW457" s="1881"/>
      <c r="AX457" s="1881"/>
      <c r="AY457" s="1881"/>
      <c r="AZ457" s="1881"/>
      <c r="BA457" s="1881"/>
      <c r="BB457" s="1881"/>
      <c r="BC457" s="1881"/>
      <c r="BD457" s="1881"/>
      <c r="BE457" s="1881"/>
      <c r="BF457" s="1881"/>
      <c r="BG457" s="1881"/>
      <c r="BH457" s="1881"/>
      <c r="BI457" s="1881"/>
      <c r="BJ457" s="1881"/>
      <c r="BK457" s="1881"/>
      <c r="BL457" s="1881"/>
      <c r="BM457" s="1881"/>
      <c r="BN457" s="1881"/>
      <c r="BO457" s="1881"/>
      <c r="BP457" s="1881"/>
    </row>
    <row r="458" spans="1:68">
      <c r="A458" s="1884"/>
      <c r="B458" s="1881"/>
      <c r="C458" s="1881"/>
      <c r="D458" s="1881"/>
      <c r="E458" s="1881"/>
      <c r="F458" s="1881"/>
      <c r="G458" s="1881"/>
      <c r="H458" s="1883"/>
      <c r="I458" s="1881"/>
      <c r="J458" s="1881"/>
      <c r="K458" s="1881"/>
      <c r="L458" s="1881"/>
      <c r="M458" s="1881"/>
      <c r="N458" s="1881"/>
      <c r="O458" s="1881"/>
      <c r="P458" s="1881"/>
      <c r="Q458" s="1881"/>
      <c r="R458" s="1881"/>
      <c r="S458" s="1881"/>
      <c r="T458" s="1881"/>
      <c r="U458" s="1881"/>
      <c r="V458" s="1881"/>
      <c r="W458" s="1881"/>
      <c r="X458" s="1881"/>
      <c r="Y458" s="1881"/>
      <c r="Z458" s="1881"/>
      <c r="AA458" s="1881"/>
      <c r="AB458" s="1881"/>
      <c r="AC458" s="1881"/>
      <c r="AD458" s="1881"/>
      <c r="AE458" s="1881"/>
      <c r="AF458" s="1881"/>
      <c r="AG458" s="1881"/>
      <c r="AH458" s="1881"/>
      <c r="AI458" s="1881"/>
      <c r="AJ458" s="1881"/>
      <c r="AK458" s="1881"/>
      <c r="AL458" s="1881"/>
      <c r="AM458" s="1881"/>
      <c r="AN458" s="1881"/>
      <c r="AO458" s="1881"/>
      <c r="AP458" s="1881"/>
      <c r="AQ458" s="1881"/>
      <c r="AR458" s="1881"/>
      <c r="AS458" s="1881"/>
      <c r="AT458" s="1881"/>
      <c r="AU458" s="1881"/>
      <c r="AV458" s="1881"/>
      <c r="AW458" s="1881"/>
      <c r="AX458" s="1881"/>
      <c r="AY458" s="1881"/>
      <c r="AZ458" s="1881"/>
      <c r="BA458" s="1881"/>
      <c r="BB458" s="1881"/>
      <c r="BC458" s="1881"/>
      <c r="BD458" s="1881"/>
      <c r="BE458" s="1881"/>
      <c r="BF458" s="1881"/>
      <c r="BG458" s="1881"/>
      <c r="BH458" s="1881"/>
      <c r="BI458" s="1881"/>
      <c r="BJ458" s="1881"/>
      <c r="BK458" s="1881"/>
      <c r="BL458" s="1881"/>
      <c r="BM458" s="1881"/>
      <c r="BN458" s="1881"/>
      <c r="BO458" s="1881"/>
      <c r="BP458" s="1881"/>
    </row>
    <row r="459" spans="1:68">
      <c r="A459" s="1884"/>
      <c r="B459" s="1881"/>
      <c r="C459" s="1881"/>
      <c r="D459" s="1881"/>
      <c r="E459" s="1881"/>
      <c r="F459" s="1881"/>
      <c r="G459" s="1881"/>
      <c r="H459" s="1883"/>
      <c r="I459" s="1881"/>
      <c r="J459" s="1881"/>
      <c r="K459" s="1881"/>
      <c r="L459" s="1881"/>
      <c r="M459" s="1881"/>
      <c r="N459" s="1881"/>
      <c r="O459" s="1881"/>
      <c r="P459" s="1881"/>
      <c r="Q459" s="1881"/>
      <c r="R459" s="1881"/>
      <c r="S459" s="1881"/>
      <c r="T459" s="1881"/>
      <c r="U459" s="1881"/>
      <c r="V459" s="1881"/>
      <c r="W459" s="1881"/>
      <c r="X459" s="1881"/>
      <c r="Y459" s="1881"/>
      <c r="Z459" s="1881"/>
      <c r="AA459" s="1881"/>
      <c r="AB459" s="1881"/>
      <c r="AC459" s="1881"/>
      <c r="AD459" s="1881"/>
      <c r="AE459" s="1881"/>
      <c r="AF459" s="1881"/>
      <c r="AG459" s="1881"/>
      <c r="AH459" s="1881"/>
      <c r="AI459" s="1881"/>
      <c r="AJ459" s="1881"/>
      <c r="AK459" s="1881"/>
      <c r="AL459" s="1881"/>
      <c r="AM459" s="1881"/>
      <c r="AN459" s="1881"/>
      <c r="AO459" s="1881"/>
      <c r="AP459" s="1881"/>
      <c r="AQ459" s="1881"/>
      <c r="AR459" s="1881"/>
      <c r="AS459" s="1881"/>
      <c r="AT459" s="1881"/>
      <c r="AU459" s="1881"/>
      <c r="AV459" s="1881"/>
      <c r="AW459" s="1881"/>
      <c r="AX459" s="1881"/>
      <c r="AY459" s="1881"/>
      <c r="AZ459" s="1881"/>
      <c r="BA459" s="1881"/>
      <c r="BB459" s="1881"/>
      <c r="BC459" s="1881"/>
      <c r="BD459" s="1881"/>
      <c r="BE459" s="1881"/>
      <c r="BF459" s="1881"/>
      <c r="BG459" s="1881"/>
      <c r="BH459" s="1881"/>
      <c r="BI459" s="1881"/>
      <c r="BJ459" s="1881"/>
      <c r="BK459" s="1881"/>
      <c r="BL459" s="1881"/>
      <c r="BM459" s="1881"/>
      <c r="BN459" s="1881"/>
      <c r="BO459" s="1881"/>
      <c r="BP459" s="1881"/>
    </row>
    <row r="460" spans="1:68">
      <c r="A460" s="1884"/>
      <c r="B460" s="1881"/>
      <c r="C460" s="1881"/>
      <c r="D460" s="1881"/>
      <c r="E460" s="1881"/>
      <c r="F460" s="1881"/>
      <c r="G460" s="1881"/>
      <c r="H460" s="1883"/>
      <c r="I460" s="1881"/>
      <c r="J460" s="1881"/>
      <c r="K460" s="1881"/>
      <c r="L460" s="1881"/>
      <c r="M460" s="1881"/>
      <c r="N460" s="1881"/>
      <c r="O460" s="1881"/>
      <c r="P460" s="1881"/>
      <c r="Q460" s="1881"/>
      <c r="R460" s="1881"/>
      <c r="S460" s="1881"/>
      <c r="T460" s="1881"/>
      <c r="U460" s="1881"/>
      <c r="V460" s="1881"/>
      <c r="W460" s="1881"/>
      <c r="X460" s="1881"/>
      <c r="Y460" s="1881"/>
      <c r="Z460" s="1881"/>
      <c r="AA460" s="1881"/>
      <c r="AB460" s="1881"/>
      <c r="AC460" s="1881"/>
      <c r="AD460" s="1881"/>
      <c r="AE460" s="1881"/>
      <c r="AF460" s="1881"/>
      <c r="AG460" s="1881"/>
      <c r="AH460" s="1881"/>
      <c r="AI460" s="1881"/>
      <c r="AJ460" s="1881"/>
      <c r="AK460" s="1881"/>
      <c r="AL460" s="1881"/>
      <c r="AM460" s="1881"/>
      <c r="AN460" s="1881"/>
      <c r="AO460" s="1881"/>
      <c r="AP460" s="1881"/>
      <c r="AQ460" s="1881"/>
      <c r="AR460" s="1881"/>
      <c r="AS460" s="1881"/>
      <c r="AT460" s="1881"/>
      <c r="AU460" s="1881"/>
      <c r="AV460" s="1881"/>
      <c r="AW460" s="1881"/>
      <c r="AX460" s="1881"/>
      <c r="AY460" s="1881"/>
      <c r="AZ460" s="1881"/>
      <c r="BA460" s="1881"/>
      <c r="BB460" s="1881"/>
      <c r="BC460" s="1881"/>
      <c r="BD460" s="1881"/>
      <c r="BE460" s="1881"/>
      <c r="BF460" s="1881"/>
      <c r="BG460" s="1881"/>
      <c r="BH460" s="1881"/>
      <c r="BI460" s="1881"/>
      <c r="BJ460" s="1881"/>
      <c r="BK460" s="1881"/>
      <c r="BL460" s="1881"/>
      <c r="BM460" s="1881"/>
      <c r="BN460" s="1881"/>
      <c r="BO460" s="1881"/>
      <c r="BP460" s="1881"/>
    </row>
    <row r="461" spans="1:68">
      <c r="A461" s="1884"/>
      <c r="B461" s="1881"/>
      <c r="C461" s="1881"/>
      <c r="D461" s="1881"/>
      <c r="E461" s="1881"/>
      <c r="F461" s="1881"/>
      <c r="G461" s="1881"/>
      <c r="H461" s="1883"/>
      <c r="I461" s="1881"/>
      <c r="J461" s="1881"/>
      <c r="K461" s="1881"/>
      <c r="L461" s="1881"/>
      <c r="M461" s="1881"/>
      <c r="N461" s="1881"/>
      <c r="O461" s="1881"/>
      <c r="P461" s="1881"/>
      <c r="Q461" s="1881"/>
      <c r="R461" s="1881"/>
      <c r="S461" s="1881"/>
      <c r="T461" s="1881"/>
      <c r="U461" s="1881"/>
      <c r="V461" s="1881"/>
      <c r="W461" s="1881"/>
      <c r="X461" s="1881"/>
      <c r="Y461" s="1881"/>
      <c r="Z461" s="1881"/>
      <c r="AA461" s="1881"/>
      <c r="AB461" s="1881"/>
      <c r="AC461" s="1881"/>
      <c r="AD461" s="1881"/>
      <c r="AE461" s="1881"/>
      <c r="AF461" s="1881"/>
      <c r="AG461" s="1881"/>
      <c r="AH461" s="1881"/>
      <c r="AI461" s="1881"/>
      <c r="AJ461" s="1881"/>
      <c r="AK461" s="1881"/>
      <c r="AL461" s="1881"/>
      <c r="AM461" s="1881"/>
      <c r="AN461" s="1881"/>
      <c r="AO461" s="1881"/>
      <c r="AP461" s="1881"/>
      <c r="AQ461" s="1881"/>
      <c r="AR461" s="1881"/>
      <c r="AS461" s="1881"/>
      <c r="AT461" s="1881"/>
      <c r="AU461" s="1881"/>
      <c r="AV461" s="1881"/>
      <c r="AW461" s="1881"/>
      <c r="AX461" s="1881"/>
      <c r="AY461" s="1881"/>
      <c r="AZ461" s="1881"/>
      <c r="BA461" s="1881"/>
      <c r="BB461" s="1881"/>
      <c r="BC461" s="1881"/>
      <c r="BD461" s="1881"/>
      <c r="BE461" s="1881"/>
      <c r="BF461" s="1881"/>
      <c r="BG461" s="1881"/>
      <c r="BH461" s="1881"/>
      <c r="BI461" s="1881"/>
      <c r="BJ461" s="1881"/>
      <c r="BK461" s="1881"/>
      <c r="BL461" s="1881"/>
      <c r="BM461" s="1881"/>
      <c r="BN461" s="1881"/>
      <c r="BO461" s="1881"/>
      <c r="BP461" s="1881"/>
    </row>
    <row r="462" spans="1:68">
      <c r="A462" s="1884"/>
      <c r="B462" s="1881"/>
      <c r="C462" s="1881"/>
      <c r="D462" s="1881"/>
      <c r="E462" s="1881"/>
      <c r="F462" s="1881"/>
      <c r="G462" s="1881"/>
      <c r="H462" s="1883"/>
      <c r="I462" s="1881"/>
      <c r="J462" s="1881"/>
      <c r="K462" s="1881"/>
      <c r="L462" s="1881"/>
      <c r="M462" s="1881"/>
      <c r="N462" s="1881"/>
      <c r="O462" s="1881"/>
      <c r="P462" s="1881"/>
      <c r="Q462" s="1881"/>
      <c r="R462" s="1881"/>
      <c r="S462" s="1881"/>
      <c r="T462" s="1881"/>
      <c r="U462" s="1881"/>
      <c r="V462" s="1881"/>
      <c r="W462" s="1881"/>
      <c r="X462" s="1881"/>
      <c r="Y462" s="1881"/>
      <c r="Z462" s="1881"/>
      <c r="AA462" s="1881"/>
      <c r="AB462" s="1881"/>
      <c r="AC462" s="1881"/>
      <c r="AD462" s="1881"/>
      <c r="AE462" s="1881"/>
      <c r="AF462" s="1881"/>
      <c r="AG462" s="1881"/>
      <c r="AH462" s="1881"/>
      <c r="AI462" s="1881"/>
      <c r="AJ462" s="1881"/>
      <c r="AK462" s="1881"/>
      <c r="AL462" s="1881"/>
      <c r="AM462" s="1881"/>
      <c r="AN462" s="1881"/>
      <c r="AO462" s="1881"/>
      <c r="AP462" s="1881"/>
      <c r="AQ462" s="1881"/>
      <c r="AR462" s="1881"/>
      <c r="AS462" s="1881"/>
      <c r="AT462" s="1881"/>
      <c r="AU462" s="1881"/>
      <c r="AV462" s="1881"/>
      <c r="AW462" s="1881"/>
      <c r="AX462" s="1881"/>
      <c r="AY462" s="1881"/>
      <c r="AZ462" s="1881"/>
      <c r="BA462" s="1881"/>
      <c r="BB462" s="1881"/>
      <c r="BC462" s="1881"/>
      <c r="BD462" s="1881"/>
      <c r="BE462" s="1881"/>
      <c r="BF462" s="1881"/>
      <c r="BG462" s="1881"/>
      <c r="BH462" s="1881"/>
      <c r="BI462" s="1881"/>
      <c r="BJ462" s="1881"/>
      <c r="BK462" s="1881"/>
      <c r="BL462" s="1881"/>
      <c r="BM462" s="1881"/>
      <c r="BN462" s="1881"/>
      <c r="BO462" s="1881"/>
      <c r="BP462" s="1881"/>
    </row>
    <row r="463" spans="1:68">
      <c r="A463" s="1884"/>
      <c r="B463" s="1881"/>
      <c r="C463" s="1881"/>
      <c r="D463" s="1881"/>
      <c r="E463" s="1881"/>
      <c r="F463" s="1881"/>
      <c r="G463" s="1881"/>
      <c r="H463" s="1883"/>
      <c r="I463" s="1881"/>
      <c r="J463" s="1881"/>
      <c r="K463" s="1881"/>
      <c r="L463" s="1881"/>
      <c r="M463" s="1881"/>
      <c r="N463" s="1881"/>
      <c r="O463" s="1881"/>
      <c r="P463" s="1881"/>
      <c r="Q463" s="1881"/>
      <c r="R463" s="1881"/>
      <c r="S463" s="1881"/>
      <c r="T463" s="1881"/>
      <c r="U463" s="1881"/>
      <c r="V463" s="1881"/>
      <c r="W463" s="1881"/>
      <c r="X463" s="1881"/>
      <c r="Y463" s="1881"/>
      <c r="Z463" s="1881"/>
      <c r="AA463" s="1881"/>
      <c r="AB463" s="1881"/>
      <c r="AC463" s="1881"/>
      <c r="AD463" s="1881"/>
      <c r="AE463" s="1881"/>
      <c r="AF463" s="1881"/>
      <c r="AG463" s="1881"/>
      <c r="AH463" s="1881"/>
      <c r="AI463" s="1881"/>
      <c r="AJ463" s="1881"/>
      <c r="AK463" s="1881"/>
      <c r="AL463" s="1881"/>
      <c r="AM463" s="1881"/>
      <c r="AN463" s="1881"/>
      <c r="AO463" s="1881"/>
      <c r="AP463" s="1881"/>
      <c r="AQ463" s="1881"/>
      <c r="AR463" s="1881"/>
      <c r="AS463" s="1881"/>
      <c r="AT463" s="1881"/>
      <c r="AU463" s="1881"/>
      <c r="AV463" s="1881"/>
      <c r="AW463" s="1881"/>
      <c r="AX463" s="1881"/>
      <c r="AY463" s="1881"/>
      <c r="AZ463" s="1881"/>
      <c r="BA463" s="1881"/>
      <c r="BB463" s="1881"/>
      <c r="BC463" s="1881"/>
      <c r="BD463" s="1881"/>
      <c r="BE463" s="1881"/>
      <c r="BF463" s="1881"/>
      <c r="BG463" s="1881"/>
      <c r="BH463" s="1881"/>
      <c r="BI463" s="1881"/>
      <c r="BJ463" s="1881"/>
      <c r="BK463" s="1881"/>
      <c r="BL463" s="1881"/>
      <c r="BM463" s="1881"/>
      <c r="BN463" s="1881"/>
      <c r="BO463" s="1881"/>
      <c r="BP463" s="1881"/>
    </row>
    <row r="464" spans="1:68">
      <c r="A464" s="1884"/>
      <c r="B464" s="1881"/>
      <c r="C464" s="1881"/>
      <c r="D464" s="1881"/>
      <c r="E464" s="1881"/>
      <c r="F464" s="1881"/>
      <c r="G464" s="1881"/>
      <c r="H464" s="1883"/>
      <c r="I464" s="1881"/>
      <c r="J464" s="1881"/>
      <c r="K464" s="1881"/>
      <c r="L464" s="1881"/>
      <c r="M464" s="1881"/>
      <c r="N464" s="1881"/>
      <c r="O464" s="1881"/>
      <c r="P464" s="1881"/>
      <c r="Q464" s="1881"/>
      <c r="R464" s="1881"/>
      <c r="S464" s="1881"/>
      <c r="T464" s="1881"/>
      <c r="U464" s="1881"/>
      <c r="V464" s="1881"/>
      <c r="W464" s="1881"/>
      <c r="X464" s="1881"/>
      <c r="Y464" s="1881"/>
      <c r="Z464" s="1881"/>
      <c r="AA464" s="1881"/>
      <c r="AB464" s="1881"/>
      <c r="AC464" s="1881"/>
      <c r="AD464" s="1881"/>
      <c r="AE464" s="1881"/>
      <c r="AF464" s="1881"/>
      <c r="AG464" s="1881"/>
      <c r="AH464" s="1881"/>
      <c r="AI464" s="1881"/>
      <c r="AJ464" s="1881"/>
      <c r="AK464" s="1881"/>
      <c r="AL464" s="1881"/>
      <c r="AM464" s="1881"/>
      <c r="AN464" s="1881"/>
      <c r="AO464" s="1881"/>
      <c r="AP464" s="1881"/>
      <c r="AQ464" s="1881"/>
      <c r="AR464" s="1881"/>
      <c r="AS464" s="1881"/>
      <c r="AT464" s="1881"/>
      <c r="AU464" s="1881"/>
      <c r="AV464" s="1881"/>
      <c r="AW464" s="1881"/>
      <c r="AX464" s="1881"/>
      <c r="AY464" s="1881"/>
      <c r="AZ464" s="1881"/>
      <c r="BA464" s="1881"/>
      <c r="BB464" s="1881"/>
      <c r="BC464" s="1881"/>
      <c r="BD464" s="1881"/>
      <c r="BE464" s="1881"/>
      <c r="BF464" s="1881"/>
      <c r="BG464" s="1881"/>
      <c r="BH464" s="1881"/>
      <c r="BI464" s="1881"/>
      <c r="BJ464" s="1881"/>
      <c r="BK464" s="1881"/>
      <c r="BL464" s="1881"/>
      <c r="BM464" s="1881"/>
      <c r="BN464" s="1881"/>
      <c r="BO464" s="1881"/>
      <c r="BP464" s="1881"/>
    </row>
    <row r="465" spans="1:68">
      <c r="A465" s="1884"/>
      <c r="B465" s="1881"/>
      <c r="C465" s="1881"/>
      <c r="D465" s="1881"/>
      <c r="E465" s="1881"/>
      <c r="F465" s="1881"/>
      <c r="G465" s="1881"/>
      <c r="H465" s="1883"/>
      <c r="I465" s="1881"/>
      <c r="J465" s="1881"/>
      <c r="K465" s="1881"/>
      <c r="L465" s="1881"/>
      <c r="M465" s="1881"/>
      <c r="N465" s="1881"/>
      <c r="O465" s="1881"/>
      <c r="P465" s="1881"/>
      <c r="Q465" s="1881"/>
      <c r="R465" s="1881"/>
      <c r="S465" s="1881"/>
      <c r="T465" s="1881"/>
      <c r="U465" s="1881"/>
      <c r="V465" s="1881"/>
      <c r="W465" s="1881"/>
      <c r="X465" s="1881"/>
      <c r="Y465" s="1881"/>
      <c r="Z465" s="1881"/>
      <c r="AA465" s="1881"/>
      <c r="AB465" s="1881"/>
      <c r="AC465" s="1881"/>
      <c r="AD465" s="1881"/>
      <c r="AE465" s="1881"/>
      <c r="AF465" s="1881"/>
      <c r="AG465" s="1881"/>
      <c r="AH465" s="1881"/>
      <c r="AI465" s="1881"/>
      <c r="AJ465" s="1881"/>
      <c r="AK465" s="1881"/>
      <c r="AL465" s="1881"/>
      <c r="AM465" s="1881"/>
      <c r="AN465" s="1881"/>
      <c r="AO465" s="1881"/>
      <c r="AP465" s="1881"/>
      <c r="AQ465" s="1881"/>
      <c r="AR465" s="1881"/>
      <c r="AS465" s="1881"/>
      <c r="AT465" s="1881"/>
      <c r="AU465" s="1881"/>
      <c r="AV465" s="1881"/>
      <c r="AW465" s="1881"/>
      <c r="AX465" s="1881"/>
      <c r="AY465" s="1881"/>
      <c r="AZ465" s="1881"/>
      <c r="BA465" s="1881"/>
      <c r="BB465" s="1881"/>
      <c r="BC465" s="1881"/>
      <c r="BD465" s="1881"/>
      <c r="BE465" s="1881"/>
      <c r="BF465" s="1881"/>
      <c r="BG465" s="1881"/>
      <c r="BH465" s="1881"/>
      <c r="BI465" s="1881"/>
      <c r="BJ465" s="1881"/>
      <c r="BK465" s="1881"/>
      <c r="BL465" s="1881"/>
      <c r="BM465" s="1881"/>
      <c r="BN465" s="1881"/>
      <c r="BO465" s="1881"/>
      <c r="BP465" s="1881"/>
    </row>
    <row r="466" spans="1:68">
      <c r="A466" s="1884"/>
      <c r="B466" s="1881"/>
      <c r="C466" s="1881"/>
      <c r="D466" s="1881"/>
      <c r="E466" s="1881"/>
      <c r="F466" s="1881"/>
      <c r="G466" s="1881"/>
      <c r="H466" s="1883"/>
      <c r="I466" s="1881"/>
      <c r="J466" s="1881"/>
      <c r="K466" s="1881"/>
      <c r="L466" s="1881"/>
      <c r="M466" s="1881"/>
      <c r="N466" s="1881"/>
      <c r="O466" s="1881"/>
      <c r="P466" s="1881"/>
      <c r="Q466" s="1881"/>
      <c r="R466" s="1881"/>
      <c r="S466" s="1881"/>
      <c r="T466" s="1881"/>
      <c r="U466" s="1881"/>
      <c r="V466" s="1881"/>
      <c r="W466" s="1881"/>
      <c r="X466" s="1881"/>
      <c r="Y466" s="1881"/>
      <c r="Z466" s="1881"/>
      <c r="AA466" s="1881"/>
      <c r="AB466" s="1881"/>
      <c r="AC466" s="1881"/>
      <c r="AD466" s="1881"/>
      <c r="AE466" s="1881"/>
      <c r="AF466" s="1881"/>
      <c r="AG466" s="1881"/>
      <c r="AH466" s="1881"/>
      <c r="AI466" s="1881"/>
      <c r="AJ466" s="1881"/>
      <c r="AK466" s="1881"/>
      <c r="AL466" s="1881"/>
      <c r="AM466" s="1881"/>
      <c r="AN466" s="1881"/>
      <c r="AO466" s="1881"/>
      <c r="AP466" s="1881"/>
      <c r="AQ466" s="1881"/>
      <c r="AR466" s="1881"/>
      <c r="AS466" s="1881"/>
      <c r="AT466" s="1881"/>
      <c r="AU466" s="1881"/>
      <c r="AV466" s="1881"/>
      <c r="AW466" s="1881"/>
      <c r="AX466" s="1881"/>
      <c r="AY466" s="1881"/>
      <c r="AZ466" s="1881"/>
      <c r="BA466" s="1881"/>
      <c r="BB466" s="1881"/>
      <c r="BC466" s="1881"/>
      <c r="BD466" s="1881"/>
      <c r="BE466" s="1881"/>
      <c r="BF466" s="1881"/>
      <c r="BG466" s="1881"/>
      <c r="BH466" s="1881"/>
      <c r="BI466" s="1881"/>
      <c r="BJ466" s="1881"/>
      <c r="BK466" s="1881"/>
      <c r="BL466" s="1881"/>
      <c r="BM466" s="1881"/>
      <c r="BN466" s="1881"/>
      <c r="BO466" s="1881"/>
      <c r="BP466" s="1881"/>
    </row>
    <row r="467" spans="1:68">
      <c r="A467" s="1884"/>
      <c r="B467" s="1881"/>
      <c r="C467" s="1881"/>
      <c r="D467" s="1881"/>
      <c r="E467" s="1881"/>
      <c r="F467" s="1881"/>
      <c r="G467" s="1881"/>
      <c r="H467" s="1883"/>
      <c r="I467" s="1881"/>
      <c r="J467" s="1881"/>
      <c r="K467" s="1881"/>
      <c r="L467" s="1881"/>
      <c r="M467" s="1881"/>
      <c r="N467" s="1881"/>
      <c r="O467" s="1881"/>
      <c r="P467" s="1881"/>
      <c r="Q467" s="1881"/>
      <c r="R467" s="1881"/>
      <c r="S467" s="1881"/>
      <c r="T467" s="1881"/>
      <c r="U467" s="1881"/>
      <c r="V467" s="1881"/>
      <c r="W467" s="1881"/>
      <c r="X467" s="1881"/>
      <c r="Y467" s="1881"/>
      <c r="Z467" s="1881"/>
      <c r="AA467" s="1881"/>
      <c r="AB467" s="1881"/>
      <c r="AC467" s="1881"/>
      <c r="AD467" s="1881"/>
      <c r="AE467" s="1881"/>
      <c r="AF467" s="1881"/>
      <c r="AG467" s="1881"/>
      <c r="AH467" s="1881"/>
      <c r="AI467" s="1881"/>
      <c r="AJ467" s="1881"/>
      <c r="AK467" s="1881"/>
      <c r="AL467" s="1881"/>
      <c r="AM467" s="1881"/>
      <c r="AN467" s="1881"/>
      <c r="AO467" s="1881"/>
      <c r="AP467" s="1881"/>
      <c r="AQ467" s="1881"/>
      <c r="AR467" s="1881"/>
      <c r="AS467" s="1881"/>
      <c r="AT467" s="1881"/>
      <c r="AU467" s="1881"/>
      <c r="AV467" s="1881"/>
      <c r="AW467" s="1881"/>
      <c r="AX467" s="1881"/>
      <c r="AY467" s="1881"/>
      <c r="AZ467" s="1881"/>
      <c r="BA467" s="1881"/>
      <c r="BB467" s="1881"/>
      <c r="BC467" s="1881"/>
      <c r="BD467" s="1881"/>
      <c r="BE467" s="1881"/>
      <c r="BF467" s="1881"/>
      <c r="BG467" s="1881"/>
      <c r="BH467" s="1881"/>
      <c r="BI467" s="1881"/>
      <c r="BJ467" s="1881"/>
      <c r="BK467" s="1881"/>
      <c r="BL467" s="1881"/>
      <c r="BM467" s="1881"/>
      <c r="BN467" s="1881"/>
      <c r="BO467" s="1881"/>
      <c r="BP467" s="1881"/>
    </row>
    <row r="468" spans="1:68">
      <c r="A468" s="1884"/>
      <c r="B468" s="1881"/>
      <c r="C468" s="1881"/>
      <c r="D468" s="1881"/>
      <c r="E468" s="1881"/>
      <c r="F468" s="1881"/>
      <c r="G468" s="1881"/>
      <c r="H468" s="1883"/>
      <c r="I468" s="1881"/>
      <c r="J468" s="1881"/>
      <c r="K468" s="1881"/>
      <c r="L468" s="1881"/>
      <c r="M468" s="1881"/>
      <c r="N468" s="1881"/>
      <c r="O468" s="1881"/>
      <c r="P468" s="1881"/>
      <c r="Q468" s="1881"/>
      <c r="R468" s="1881"/>
      <c r="S468" s="1881"/>
      <c r="T468" s="1881"/>
      <c r="U468" s="1881"/>
      <c r="V468" s="1881"/>
      <c r="W468" s="1881"/>
      <c r="X468" s="1881"/>
      <c r="Y468" s="1881"/>
      <c r="Z468" s="1881"/>
      <c r="AA468" s="1881"/>
      <c r="AB468" s="1881"/>
      <c r="AC468" s="1881"/>
      <c r="AD468" s="1881"/>
      <c r="AE468" s="1881"/>
      <c r="AF468" s="1881"/>
      <c r="AG468" s="1881"/>
      <c r="AH468" s="1881"/>
      <c r="AI468" s="1881"/>
      <c r="AJ468" s="1881"/>
      <c r="AK468" s="1881"/>
      <c r="AL468" s="1881"/>
      <c r="AM468" s="1881"/>
      <c r="AN468" s="1881"/>
      <c r="AO468" s="1881"/>
      <c r="AP468" s="1881"/>
      <c r="AQ468" s="1881"/>
      <c r="AR468" s="1881"/>
      <c r="AS468" s="1881"/>
      <c r="AT468" s="1881"/>
      <c r="AU468" s="1881"/>
      <c r="AV468" s="1881"/>
      <c r="AW468" s="1881"/>
      <c r="AX468" s="1881"/>
      <c r="AY468" s="1881"/>
      <c r="AZ468" s="1881"/>
      <c r="BA468" s="1881"/>
      <c r="BB468" s="1881"/>
      <c r="BC468" s="1881"/>
      <c r="BD468" s="1881"/>
      <c r="BE468" s="1881"/>
      <c r="BF468" s="1881"/>
      <c r="BG468" s="1881"/>
      <c r="BH468" s="1881"/>
      <c r="BI468" s="1881"/>
      <c r="BJ468" s="1881"/>
      <c r="BK468" s="1881"/>
      <c r="BL468" s="1881"/>
      <c r="BM468" s="1881"/>
      <c r="BN468" s="1881"/>
      <c r="BO468" s="1881"/>
      <c r="BP468" s="1881"/>
    </row>
    <row r="469" spans="1:68">
      <c r="A469" s="1884"/>
      <c r="B469" s="1881"/>
      <c r="C469" s="1881"/>
      <c r="D469" s="1881"/>
      <c r="E469" s="1881"/>
      <c r="F469" s="1881"/>
      <c r="G469" s="1881"/>
      <c r="H469" s="1883"/>
      <c r="I469" s="1881"/>
      <c r="J469" s="1881"/>
      <c r="K469" s="1881"/>
      <c r="L469" s="1881"/>
      <c r="M469" s="1881"/>
      <c r="N469" s="1881"/>
      <c r="O469" s="1881"/>
      <c r="P469" s="1881"/>
      <c r="Q469" s="1881"/>
      <c r="R469" s="1881"/>
      <c r="S469" s="1881"/>
      <c r="T469" s="1881"/>
      <c r="U469" s="1881"/>
      <c r="V469" s="1881"/>
      <c r="W469" s="1881"/>
      <c r="X469" s="1881"/>
      <c r="Y469" s="1881"/>
      <c r="Z469" s="1881"/>
      <c r="AA469" s="1881"/>
      <c r="AB469" s="1881"/>
      <c r="AC469" s="1881"/>
      <c r="AD469" s="1881"/>
      <c r="AE469" s="1881"/>
      <c r="AF469" s="1881"/>
      <c r="AG469" s="1881"/>
      <c r="AH469" s="1881"/>
      <c r="AI469" s="1881"/>
      <c r="AJ469" s="1881"/>
      <c r="AK469" s="1881"/>
      <c r="AL469" s="1881"/>
      <c r="AM469" s="1881"/>
      <c r="AN469" s="1881"/>
      <c r="AO469" s="1881"/>
      <c r="AP469" s="1881"/>
      <c r="AQ469" s="1881"/>
      <c r="AR469" s="1881"/>
      <c r="AS469" s="1881"/>
      <c r="AT469" s="1881"/>
      <c r="AU469" s="1881"/>
      <c r="AV469" s="1881"/>
      <c r="AW469" s="1881"/>
      <c r="AX469" s="1881"/>
      <c r="AY469" s="1881"/>
      <c r="AZ469" s="1881"/>
      <c r="BA469" s="1881"/>
      <c r="BB469" s="1881"/>
      <c r="BC469" s="1881"/>
      <c r="BD469" s="1881"/>
      <c r="BE469" s="1881"/>
      <c r="BF469" s="1881"/>
      <c r="BG469" s="1881"/>
      <c r="BH469" s="1881"/>
      <c r="BI469" s="1881"/>
      <c r="BJ469" s="1881"/>
      <c r="BK469" s="1881"/>
      <c r="BL469" s="1881"/>
      <c r="BM469" s="1881"/>
      <c r="BN469" s="1881"/>
      <c r="BO469" s="1881"/>
      <c r="BP469" s="1881"/>
    </row>
    <row r="470" spans="1:68">
      <c r="A470" s="1884"/>
      <c r="B470" s="1881"/>
      <c r="C470" s="1881"/>
      <c r="D470" s="1881"/>
      <c r="E470" s="1881"/>
      <c r="F470" s="1881"/>
      <c r="G470" s="1881"/>
      <c r="H470" s="1883"/>
      <c r="I470" s="1881"/>
      <c r="J470" s="1881"/>
      <c r="K470" s="1881"/>
      <c r="L470" s="1881"/>
      <c r="M470" s="1881"/>
      <c r="N470" s="1881"/>
      <c r="O470" s="1881"/>
      <c r="P470" s="1881"/>
      <c r="Q470" s="1881"/>
      <c r="R470" s="1881"/>
      <c r="S470" s="1881"/>
      <c r="T470" s="1881"/>
      <c r="U470" s="1881"/>
      <c r="V470" s="1881"/>
      <c r="W470" s="1881"/>
      <c r="X470" s="1881"/>
      <c r="Y470" s="1881"/>
      <c r="Z470" s="1881"/>
      <c r="AA470" s="1881"/>
      <c r="AB470" s="1881"/>
      <c r="AC470" s="1881"/>
      <c r="AD470" s="1881"/>
      <c r="AE470" s="1881"/>
      <c r="AF470" s="1881"/>
      <c r="AG470" s="1881"/>
      <c r="AH470" s="1881"/>
      <c r="AI470" s="1881"/>
      <c r="AJ470" s="1881"/>
      <c r="AK470" s="1881"/>
      <c r="AL470" s="1881"/>
      <c r="AM470" s="1881"/>
      <c r="AN470" s="1881"/>
      <c r="AO470" s="1881"/>
      <c r="AP470" s="1881"/>
      <c r="AQ470" s="1881"/>
      <c r="AR470" s="1881"/>
      <c r="AS470" s="1881"/>
      <c r="AT470" s="1881"/>
      <c r="AU470" s="1881"/>
      <c r="AV470" s="1881"/>
      <c r="AW470" s="1881"/>
      <c r="AX470" s="1881"/>
      <c r="AY470" s="1881"/>
      <c r="AZ470" s="1881"/>
      <c r="BA470" s="1881"/>
      <c r="BB470" s="1881"/>
      <c r="BC470" s="1881"/>
      <c r="BD470" s="1881"/>
      <c r="BE470" s="1881"/>
      <c r="BF470" s="1881"/>
      <c r="BG470" s="1881"/>
      <c r="BH470" s="1881"/>
      <c r="BI470" s="1881"/>
      <c r="BJ470" s="1881"/>
      <c r="BK470" s="1881"/>
      <c r="BL470" s="1881"/>
      <c r="BM470" s="1881"/>
      <c r="BN470" s="1881"/>
      <c r="BO470" s="1881"/>
      <c r="BP470" s="1881"/>
    </row>
    <row r="471" spans="1:68">
      <c r="A471" s="1884"/>
      <c r="B471" s="1881"/>
      <c r="C471" s="1881"/>
      <c r="D471" s="1881"/>
      <c r="E471" s="1881"/>
      <c r="F471" s="1881"/>
      <c r="G471" s="1881"/>
      <c r="H471" s="1883"/>
      <c r="I471" s="1881"/>
      <c r="J471" s="1881"/>
      <c r="K471" s="1881"/>
      <c r="L471" s="1881"/>
      <c r="M471" s="1881"/>
      <c r="N471" s="1881"/>
      <c r="O471" s="1881"/>
      <c r="P471" s="1881"/>
      <c r="Q471" s="1881"/>
      <c r="R471" s="1881"/>
      <c r="S471" s="1881"/>
      <c r="T471" s="1881"/>
      <c r="U471" s="1881"/>
      <c r="V471" s="1881"/>
      <c r="W471" s="1881"/>
      <c r="X471" s="1881"/>
      <c r="Y471" s="1881"/>
      <c r="Z471" s="1881"/>
      <c r="AA471" s="1881"/>
      <c r="AB471" s="1881"/>
      <c r="AC471" s="1881"/>
      <c r="AD471" s="1881"/>
      <c r="AE471" s="1881"/>
      <c r="AF471" s="1881"/>
      <c r="AG471" s="1881"/>
      <c r="AH471" s="1881"/>
      <c r="AI471" s="1881"/>
      <c r="AJ471" s="1881"/>
      <c r="AK471" s="1881"/>
      <c r="AL471" s="1881"/>
      <c r="AM471" s="1881"/>
      <c r="AN471" s="1881"/>
      <c r="AO471" s="1881"/>
      <c r="AP471" s="1881"/>
      <c r="AQ471" s="1881"/>
      <c r="AR471" s="1881"/>
      <c r="AS471" s="1881"/>
      <c r="AT471" s="1881"/>
      <c r="AU471" s="1881"/>
      <c r="AV471" s="1881"/>
      <c r="AW471" s="1881"/>
      <c r="AX471" s="1881"/>
      <c r="AY471" s="1881"/>
      <c r="AZ471" s="1881"/>
      <c r="BA471" s="1881"/>
      <c r="BB471" s="1881"/>
      <c r="BC471" s="1881"/>
      <c r="BD471" s="1881"/>
      <c r="BE471" s="1881"/>
      <c r="BF471" s="1881"/>
      <c r="BG471" s="1881"/>
      <c r="BH471" s="1881"/>
      <c r="BI471" s="1881"/>
      <c r="BJ471" s="1881"/>
      <c r="BK471" s="1881"/>
      <c r="BL471" s="1881"/>
      <c r="BM471" s="1881"/>
      <c r="BN471" s="1881"/>
      <c r="BO471" s="1881"/>
      <c r="BP471" s="1881"/>
    </row>
    <row r="472" spans="1:68">
      <c r="A472" s="1884"/>
      <c r="B472" s="1881"/>
      <c r="C472" s="1881"/>
      <c r="D472" s="1881"/>
      <c r="E472" s="1881"/>
      <c r="F472" s="1881"/>
      <c r="G472" s="1881"/>
      <c r="H472" s="1883"/>
      <c r="I472" s="1881"/>
      <c r="J472" s="1881"/>
      <c r="K472" s="1881"/>
      <c r="L472" s="1881"/>
      <c r="M472" s="1881"/>
      <c r="N472" s="1881"/>
      <c r="O472" s="1881"/>
      <c r="P472" s="1881"/>
      <c r="Q472" s="1881"/>
      <c r="R472" s="1881"/>
      <c r="S472" s="1881"/>
      <c r="T472" s="1881"/>
      <c r="U472" s="1881"/>
      <c r="V472" s="1881"/>
      <c r="W472" s="1881"/>
      <c r="X472" s="1881"/>
      <c r="Y472" s="1881"/>
      <c r="Z472" s="1881"/>
      <c r="AA472" s="1881"/>
      <c r="AB472" s="1881"/>
      <c r="AC472" s="1881"/>
      <c r="AD472" s="1881"/>
      <c r="AE472" s="1881"/>
      <c r="AF472" s="1881"/>
      <c r="AG472" s="1881"/>
      <c r="AH472" s="1881"/>
      <c r="AI472" s="1881"/>
      <c r="AJ472" s="1881"/>
      <c r="AK472" s="1881"/>
      <c r="AL472" s="1881"/>
      <c r="AM472" s="1881"/>
      <c r="AN472" s="1881"/>
      <c r="AO472" s="1881"/>
      <c r="AP472" s="1881"/>
      <c r="AQ472" s="1881"/>
      <c r="AR472" s="1881"/>
      <c r="AS472" s="1881"/>
      <c r="AT472" s="1881"/>
      <c r="AU472" s="1881"/>
      <c r="AV472" s="1881"/>
      <c r="AW472" s="1881"/>
      <c r="AX472" s="1881"/>
      <c r="AY472" s="1881"/>
      <c r="AZ472" s="1881"/>
      <c r="BA472" s="1881"/>
      <c r="BB472" s="1881"/>
      <c r="BC472" s="1881"/>
      <c r="BD472" s="1881"/>
      <c r="BE472" s="1881"/>
      <c r="BF472" s="1881"/>
      <c r="BG472" s="1881"/>
      <c r="BH472" s="1881"/>
      <c r="BI472" s="1881"/>
      <c r="BJ472" s="1881"/>
      <c r="BK472" s="1881"/>
      <c r="BL472" s="1881"/>
      <c r="BM472" s="1881"/>
      <c r="BN472" s="1881"/>
      <c r="BO472" s="1881"/>
      <c r="BP472" s="1881"/>
    </row>
    <row r="473" spans="1:68">
      <c r="A473" s="1884"/>
      <c r="B473" s="1881"/>
      <c r="C473" s="1881"/>
      <c r="D473" s="1881"/>
      <c r="E473" s="1881"/>
      <c r="F473" s="1881"/>
      <c r="G473" s="1881"/>
      <c r="H473" s="1883"/>
      <c r="I473" s="1881"/>
      <c r="J473" s="1881"/>
      <c r="K473" s="1881"/>
      <c r="L473" s="1881"/>
      <c r="M473" s="1881"/>
      <c r="N473" s="1881"/>
      <c r="O473" s="1881"/>
      <c r="P473" s="1881"/>
      <c r="Q473" s="1881"/>
      <c r="R473" s="1881"/>
      <c r="S473" s="1881"/>
      <c r="T473" s="1881"/>
      <c r="U473" s="1881"/>
      <c r="V473" s="1881"/>
      <c r="W473" s="1881"/>
      <c r="X473" s="1881"/>
      <c r="Y473" s="1881"/>
      <c r="Z473" s="1881"/>
      <c r="AA473" s="1881"/>
      <c r="AB473" s="1881"/>
      <c r="AC473" s="1881"/>
      <c r="AD473" s="1881"/>
      <c r="AE473" s="1881"/>
      <c r="AF473" s="1881"/>
      <c r="AG473" s="1881"/>
      <c r="AH473" s="1881"/>
      <c r="AI473" s="1881"/>
      <c r="AJ473" s="1881"/>
      <c r="AK473" s="1881"/>
      <c r="AL473" s="1881"/>
      <c r="AM473" s="1881"/>
      <c r="AN473" s="1881"/>
      <c r="AO473" s="1881"/>
      <c r="AP473" s="1881"/>
      <c r="AQ473" s="1881"/>
      <c r="AR473" s="1881"/>
      <c r="AS473" s="1881"/>
      <c r="AT473" s="1881"/>
      <c r="AU473" s="1881"/>
      <c r="AV473" s="1881"/>
      <c r="AW473" s="1881"/>
      <c r="AX473" s="1881"/>
      <c r="AY473" s="1881"/>
      <c r="AZ473" s="1881"/>
      <c r="BA473" s="1881"/>
      <c r="BB473" s="1881"/>
      <c r="BC473" s="1881"/>
      <c r="BD473" s="1881"/>
      <c r="BE473" s="1881"/>
      <c r="BF473" s="1881"/>
      <c r="BG473" s="1881"/>
      <c r="BH473" s="1881"/>
      <c r="BI473" s="1881"/>
      <c r="BJ473" s="1881"/>
      <c r="BK473" s="1881"/>
      <c r="BL473" s="1881"/>
      <c r="BM473" s="1881"/>
      <c r="BN473" s="1881"/>
      <c r="BO473" s="1881"/>
      <c r="BP473" s="1881"/>
    </row>
    <row r="474" spans="1:68">
      <c r="A474" s="1884"/>
      <c r="B474" s="1881"/>
      <c r="C474" s="1881"/>
      <c r="D474" s="1881"/>
      <c r="E474" s="1881"/>
      <c r="F474" s="1881"/>
      <c r="G474" s="1881"/>
      <c r="H474" s="1883"/>
      <c r="I474" s="1881"/>
      <c r="J474" s="1881"/>
      <c r="K474" s="1881"/>
      <c r="L474" s="1881"/>
      <c r="M474" s="1881"/>
      <c r="N474" s="1881"/>
      <c r="O474" s="1881"/>
      <c r="P474" s="1881"/>
      <c r="Q474" s="1881"/>
      <c r="R474" s="1881"/>
      <c r="S474" s="1881"/>
      <c r="T474" s="1881"/>
      <c r="U474" s="1881"/>
      <c r="V474" s="1881"/>
      <c r="W474" s="1881"/>
      <c r="X474" s="1881"/>
      <c r="Y474" s="1881"/>
      <c r="Z474" s="1881"/>
      <c r="AA474" s="1881"/>
      <c r="AB474" s="1881"/>
      <c r="AC474" s="1881"/>
      <c r="AD474" s="1881"/>
      <c r="AE474" s="1881"/>
      <c r="AF474" s="1881"/>
      <c r="AG474" s="1881"/>
      <c r="AH474" s="1881"/>
      <c r="AI474" s="1881"/>
      <c r="AJ474" s="1881"/>
      <c r="AK474" s="1881"/>
      <c r="AL474" s="1881"/>
      <c r="AM474" s="1881"/>
      <c r="AN474" s="1881"/>
      <c r="AO474" s="1881"/>
      <c r="AP474" s="1881"/>
      <c r="AQ474" s="1881"/>
      <c r="AR474" s="1881"/>
      <c r="AS474" s="1881"/>
      <c r="AT474" s="1881"/>
      <c r="AU474" s="1881"/>
      <c r="AV474" s="1881"/>
      <c r="AW474" s="1881"/>
      <c r="AX474" s="1881"/>
      <c r="AY474" s="1881"/>
      <c r="AZ474" s="1881"/>
      <c r="BA474" s="1881"/>
      <c r="BB474" s="1881"/>
      <c r="BC474" s="1881"/>
      <c r="BD474" s="1881"/>
      <c r="BE474" s="1881"/>
      <c r="BF474" s="1881"/>
      <c r="BG474" s="1881"/>
      <c r="BH474" s="1881"/>
      <c r="BI474" s="1881"/>
      <c r="BJ474" s="1881"/>
      <c r="BK474" s="1881"/>
      <c r="BL474" s="1881"/>
      <c r="BM474" s="1881"/>
      <c r="BN474" s="1881"/>
      <c r="BO474" s="1881"/>
      <c r="BP474" s="1881"/>
    </row>
    <row r="475" spans="1:68">
      <c r="A475" s="1884"/>
      <c r="B475" s="1881"/>
      <c r="C475" s="1881"/>
      <c r="D475" s="1881"/>
      <c r="E475" s="1881"/>
      <c r="F475" s="1881"/>
      <c r="G475" s="1881"/>
      <c r="H475" s="1883"/>
      <c r="I475" s="1881"/>
      <c r="J475" s="1881"/>
      <c r="K475" s="1881"/>
      <c r="L475" s="1881"/>
      <c r="M475" s="1881"/>
      <c r="N475" s="1881"/>
      <c r="O475" s="1881"/>
      <c r="P475" s="1881"/>
      <c r="Q475" s="1881"/>
      <c r="R475" s="1881"/>
      <c r="S475" s="1881"/>
      <c r="T475" s="1881"/>
      <c r="U475" s="1881"/>
      <c r="V475" s="1881"/>
      <c r="W475" s="1881"/>
      <c r="X475" s="1881"/>
      <c r="Y475" s="1881"/>
      <c r="Z475" s="1881"/>
      <c r="AA475" s="1881"/>
      <c r="AB475" s="1881"/>
      <c r="AC475" s="1881"/>
      <c r="AD475" s="1881"/>
      <c r="AE475" s="1881"/>
      <c r="AF475" s="1881"/>
      <c r="AG475" s="1881"/>
      <c r="AH475" s="1881"/>
      <c r="AI475" s="1881"/>
      <c r="AJ475" s="1881"/>
      <c r="AK475" s="1881"/>
      <c r="AL475" s="1881"/>
      <c r="AM475" s="1881"/>
      <c r="AN475" s="1881"/>
      <c r="AO475" s="1881"/>
      <c r="AP475" s="1881"/>
      <c r="AQ475" s="1881"/>
      <c r="AR475" s="1881"/>
      <c r="AS475" s="1881"/>
      <c r="AT475" s="1881"/>
      <c r="AU475" s="1881"/>
      <c r="AV475" s="1881"/>
      <c r="AW475" s="1881"/>
      <c r="AX475" s="1881"/>
      <c r="AY475" s="1881"/>
      <c r="AZ475" s="1881"/>
      <c r="BA475" s="1881"/>
      <c r="BB475" s="1881"/>
      <c r="BC475" s="1881"/>
      <c r="BD475" s="1881"/>
      <c r="BE475" s="1881"/>
      <c r="BF475" s="1881"/>
      <c r="BG475" s="1881"/>
      <c r="BH475" s="1881"/>
      <c r="BI475" s="1881"/>
      <c r="BJ475" s="1881"/>
      <c r="BK475" s="1881"/>
      <c r="BL475" s="1881"/>
      <c r="BM475" s="1881"/>
      <c r="BN475" s="1881"/>
      <c r="BO475" s="1881"/>
      <c r="BP475" s="1881"/>
    </row>
    <row r="476" spans="1:68">
      <c r="A476" s="1884"/>
      <c r="B476" s="1881"/>
      <c r="C476" s="1881"/>
      <c r="D476" s="1881"/>
      <c r="E476" s="1881"/>
      <c r="F476" s="1881"/>
      <c r="G476" s="1881"/>
      <c r="H476" s="1883"/>
      <c r="I476" s="1881"/>
      <c r="J476" s="1881"/>
      <c r="K476" s="1881"/>
      <c r="L476" s="1881"/>
      <c r="M476" s="1881"/>
      <c r="N476" s="1881"/>
      <c r="O476" s="1881"/>
      <c r="P476" s="1881"/>
      <c r="Q476" s="1881"/>
      <c r="R476" s="1881"/>
      <c r="S476" s="1881"/>
      <c r="T476" s="1881"/>
      <c r="U476" s="1881"/>
      <c r="V476" s="1881"/>
      <c r="W476" s="1881"/>
      <c r="X476" s="1881"/>
      <c r="Y476" s="1881"/>
      <c r="Z476" s="1881"/>
      <c r="AA476" s="1881"/>
      <c r="AB476" s="1881"/>
      <c r="AC476" s="1881"/>
      <c r="AD476" s="1881"/>
      <c r="AE476" s="1881"/>
      <c r="AF476" s="1881"/>
      <c r="AG476" s="1881"/>
      <c r="AH476" s="1881"/>
      <c r="AI476" s="1881"/>
      <c r="AJ476" s="1881"/>
      <c r="AK476" s="1881"/>
      <c r="AL476" s="1881"/>
      <c r="AM476" s="1881"/>
      <c r="AN476" s="1881"/>
      <c r="AO476" s="1881"/>
      <c r="AP476" s="1881"/>
      <c r="AQ476" s="1881"/>
      <c r="AR476" s="1881"/>
      <c r="AS476" s="1881"/>
      <c r="AT476" s="1881"/>
      <c r="AU476" s="1881"/>
      <c r="AV476" s="1881"/>
      <c r="AW476" s="1881"/>
      <c r="AX476" s="1881"/>
      <c r="AY476" s="1881"/>
      <c r="AZ476" s="1881"/>
      <c r="BA476" s="1881"/>
      <c r="BB476" s="1881"/>
      <c r="BC476" s="1881"/>
      <c r="BD476" s="1881"/>
      <c r="BE476" s="1881"/>
      <c r="BF476" s="1881"/>
      <c r="BG476" s="1881"/>
      <c r="BH476" s="1881"/>
      <c r="BI476" s="1881"/>
      <c r="BJ476" s="1881"/>
      <c r="BK476" s="1881"/>
      <c r="BL476" s="1881"/>
      <c r="BM476" s="1881"/>
      <c r="BN476" s="1881"/>
      <c r="BO476" s="1881"/>
      <c r="BP476" s="1881"/>
    </row>
    <row r="477" spans="1:68">
      <c r="A477" s="1884"/>
      <c r="B477" s="1881"/>
      <c r="C477" s="1881"/>
      <c r="D477" s="1881"/>
      <c r="E477" s="1881"/>
      <c r="F477" s="1881"/>
      <c r="G477" s="1881"/>
      <c r="H477" s="1883"/>
      <c r="I477" s="1881"/>
      <c r="J477" s="1881"/>
      <c r="K477" s="1881"/>
      <c r="L477" s="1881"/>
      <c r="M477" s="1881"/>
      <c r="N477" s="1881"/>
      <c r="O477" s="1881"/>
      <c r="P477" s="1881"/>
      <c r="Q477" s="1881"/>
      <c r="R477" s="1881"/>
      <c r="S477" s="1881"/>
      <c r="T477" s="1881"/>
      <c r="U477" s="1881"/>
      <c r="V477" s="1881"/>
      <c r="W477" s="1881"/>
      <c r="X477" s="1881"/>
      <c r="Y477" s="1881"/>
      <c r="Z477" s="1881"/>
      <c r="AA477" s="1881"/>
      <c r="AB477" s="1881"/>
      <c r="AC477" s="1881"/>
      <c r="AD477" s="1881"/>
      <c r="AE477" s="1881"/>
      <c r="AF477" s="1881"/>
      <c r="AG477" s="1881"/>
      <c r="AH477" s="1881"/>
      <c r="AI477" s="1881"/>
      <c r="AJ477" s="1881"/>
      <c r="AK477" s="1881"/>
      <c r="AL477" s="1881"/>
      <c r="AM477" s="1881"/>
      <c r="AN477" s="1881"/>
      <c r="AO477" s="1881"/>
      <c r="AP477" s="1881"/>
      <c r="AQ477" s="1881"/>
      <c r="AR477" s="1881"/>
      <c r="AS477" s="1881"/>
      <c r="AT477" s="1881"/>
      <c r="AU477" s="1881"/>
      <c r="AV477" s="1881"/>
      <c r="AW477" s="1881"/>
      <c r="AX477" s="1881"/>
      <c r="AY477" s="1881"/>
      <c r="AZ477" s="1881"/>
      <c r="BA477" s="1881"/>
      <c r="BB477" s="1881"/>
      <c r="BC477" s="1881"/>
      <c r="BD477" s="1881"/>
      <c r="BE477" s="1881"/>
      <c r="BF477" s="1881"/>
      <c r="BG477" s="1881"/>
      <c r="BH477" s="1881"/>
      <c r="BI477" s="1881"/>
      <c r="BJ477" s="1881"/>
      <c r="BK477" s="1881"/>
      <c r="BL477" s="1881"/>
      <c r="BM477" s="1881"/>
      <c r="BN477" s="1881"/>
      <c r="BO477" s="1881"/>
      <c r="BP477" s="1881"/>
    </row>
    <row r="478" spans="1:68">
      <c r="A478" s="1884"/>
      <c r="B478" s="1881"/>
      <c r="C478" s="1881"/>
      <c r="D478" s="1881"/>
      <c r="E478" s="1881"/>
      <c r="F478" s="1881"/>
      <c r="G478" s="1881"/>
      <c r="H478" s="1883"/>
      <c r="I478" s="1881"/>
      <c r="J478" s="1881"/>
      <c r="K478" s="1881"/>
      <c r="L478" s="1881"/>
      <c r="M478" s="1881"/>
      <c r="N478" s="1881"/>
      <c r="O478" s="1881"/>
      <c r="P478" s="1881"/>
      <c r="Q478" s="1881"/>
      <c r="R478" s="1881"/>
      <c r="S478" s="1881"/>
      <c r="T478" s="1881"/>
      <c r="U478" s="1881"/>
      <c r="V478" s="1881"/>
      <c r="W478" s="1881"/>
      <c r="X478" s="1881"/>
      <c r="Y478" s="1881"/>
      <c r="Z478" s="1881"/>
      <c r="AA478" s="1881"/>
      <c r="AB478" s="1881"/>
      <c r="AC478" s="1881"/>
      <c r="AD478" s="1881"/>
      <c r="AE478" s="1881"/>
      <c r="AF478" s="1881"/>
      <c r="AG478" s="1881"/>
      <c r="AH478" s="1881"/>
      <c r="AI478" s="1881"/>
      <c r="AJ478" s="1881"/>
      <c r="AK478" s="1881"/>
      <c r="AL478" s="1881"/>
      <c r="AM478" s="1881"/>
      <c r="AN478" s="1881"/>
      <c r="AO478" s="1881"/>
      <c r="AP478" s="1881"/>
      <c r="AQ478" s="1881"/>
      <c r="AR478" s="1881"/>
      <c r="AS478" s="1881"/>
      <c r="AT478" s="1881"/>
      <c r="AU478" s="1881"/>
      <c r="AV478" s="1881"/>
      <c r="AW478" s="1881"/>
      <c r="AX478" s="1881"/>
      <c r="AY478" s="1881"/>
      <c r="AZ478" s="1881"/>
      <c r="BA478" s="1881"/>
      <c r="BB478" s="1881"/>
      <c r="BC478" s="1881"/>
      <c r="BD478" s="1881"/>
      <c r="BE478" s="1881"/>
      <c r="BF478" s="1881"/>
      <c r="BG478" s="1881"/>
      <c r="BH478" s="1881"/>
      <c r="BI478" s="1881"/>
      <c r="BJ478" s="1881"/>
      <c r="BK478" s="1881"/>
      <c r="BL478" s="1881"/>
      <c r="BM478" s="1881"/>
      <c r="BN478" s="1881"/>
      <c r="BO478" s="1881"/>
      <c r="BP478" s="1881"/>
    </row>
    <row r="479" spans="1:68">
      <c r="A479" s="1884"/>
      <c r="B479" s="1881"/>
      <c r="C479" s="1881"/>
      <c r="D479" s="1881"/>
      <c r="E479" s="1881"/>
      <c r="F479" s="1881"/>
      <c r="G479" s="1881"/>
      <c r="H479" s="1883"/>
      <c r="I479" s="1881"/>
      <c r="J479" s="1881"/>
      <c r="K479" s="1881"/>
      <c r="L479" s="1881"/>
      <c r="M479" s="1881"/>
      <c r="N479" s="1881"/>
      <c r="O479" s="1881"/>
      <c r="P479" s="1881"/>
      <c r="Q479" s="1881"/>
      <c r="R479" s="1881"/>
      <c r="S479" s="1881"/>
      <c r="T479" s="1881"/>
      <c r="U479" s="1881"/>
      <c r="V479" s="1881"/>
      <c r="W479" s="1881"/>
      <c r="X479" s="1881"/>
      <c r="Y479" s="1881"/>
      <c r="Z479" s="1881"/>
      <c r="AA479" s="1881"/>
      <c r="AB479" s="1881"/>
      <c r="AC479" s="1881"/>
      <c r="AD479" s="1881"/>
      <c r="AE479" s="1881"/>
      <c r="AF479" s="1881"/>
      <c r="AG479" s="1881"/>
      <c r="AH479" s="1881"/>
      <c r="AI479" s="1881"/>
      <c r="AJ479" s="1881"/>
      <c r="AK479" s="1881"/>
      <c r="AL479" s="1881"/>
      <c r="AM479" s="1881"/>
      <c r="AN479" s="1881"/>
      <c r="AO479" s="1881"/>
      <c r="AP479" s="1881"/>
      <c r="AQ479" s="1881"/>
      <c r="AR479" s="1881"/>
      <c r="AS479" s="1881"/>
      <c r="AT479" s="1881"/>
      <c r="AU479" s="1881"/>
      <c r="AV479" s="1881"/>
      <c r="AW479" s="1881"/>
      <c r="AX479" s="1881"/>
      <c r="AY479" s="1881"/>
      <c r="AZ479" s="1881"/>
      <c r="BA479" s="1881"/>
      <c r="BB479" s="1881"/>
      <c r="BC479" s="1881"/>
      <c r="BD479" s="1881"/>
      <c r="BE479" s="1881"/>
      <c r="BF479" s="1881"/>
      <c r="BG479" s="1881"/>
      <c r="BH479" s="1881"/>
      <c r="BI479" s="1881"/>
      <c r="BJ479" s="1881"/>
      <c r="BK479" s="1881"/>
      <c r="BL479" s="1881"/>
      <c r="BM479" s="1881"/>
      <c r="BN479" s="1881"/>
      <c r="BO479" s="1881"/>
      <c r="BP479" s="1881"/>
    </row>
    <row r="480" spans="1:68">
      <c r="A480" s="1884"/>
      <c r="B480" s="1881"/>
      <c r="C480" s="1881"/>
      <c r="D480" s="1881"/>
      <c r="E480" s="1881"/>
      <c r="F480" s="1881"/>
      <c r="G480" s="1881"/>
      <c r="H480" s="1883"/>
      <c r="I480" s="1881"/>
      <c r="J480" s="1881"/>
      <c r="K480" s="1881"/>
      <c r="L480" s="1881"/>
      <c r="M480" s="1881"/>
      <c r="N480" s="1881"/>
      <c r="O480" s="1881"/>
      <c r="P480" s="1881"/>
      <c r="Q480" s="1881"/>
      <c r="R480" s="1881"/>
      <c r="S480" s="1881"/>
      <c r="T480" s="1881"/>
      <c r="U480" s="1881"/>
      <c r="V480" s="1881"/>
      <c r="W480" s="1881"/>
      <c r="X480" s="1881"/>
      <c r="Y480" s="1881"/>
      <c r="Z480" s="1881"/>
      <c r="AA480" s="1881"/>
      <c r="AB480" s="1881"/>
      <c r="AC480" s="1881"/>
      <c r="AD480" s="1881"/>
      <c r="AE480" s="1881"/>
      <c r="AF480" s="1881"/>
      <c r="AG480" s="1881"/>
      <c r="AH480" s="1881"/>
      <c r="AI480" s="1881"/>
      <c r="AJ480" s="1881"/>
      <c r="AK480" s="1881"/>
      <c r="AL480" s="1881"/>
      <c r="AM480" s="1881"/>
      <c r="AN480" s="1881"/>
      <c r="AO480" s="1881"/>
      <c r="AP480" s="1881"/>
      <c r="AQ480" s="1881"/>
      <c r="AR480" s="1881"/>
      <c r="AS480" s="1881"/>
      <c r="AT480" s="1881"/>
      <c r="AU480" s="1881"/>
      <c r="AV480" s="1881"/>
      <c r="AW480" s="1881"/>
      <c r="AX480" s="1881"/>
      <c r="AY480" s="1881"/>
      <c r="AZ480" s="1881"/>
      <c r="BA480" s="1881"/>
      <c r="BB480" s="1881"/>
      <c r="BC480" s="1881"/>
      <c r="BD480" s="1881"/>
      <c r="BE480" s="1881"/>
      <c r="BF480" s="1881"/>
      <c r="BG480" s="1881"/>
      <c r="BH480" s="1881"/>
      <c r="BI480" s="1881"/>
      <c r="BJ480" s="1881"/>
      <c r="BK480" s="1881"/>
      <c r="BL480" s="1881"/>
      <c r="BM480" s="1881"/>
      <c r="BN480" s="1881"/>
      <c r="BO480" s="1881"/>
      <c r="BP480" s="1881"/>
    </row>
    <row r="481" spans="1:68">
      <c r="A481" s="1884"/>
      <c r="B481" s="1881"/>
      <c r="C481" s="1881"/>
      <c r="D481" s="1881"/>
      <c r="E481" s="1881"/>
      <c r="F481" s="1881"/>
      <c r="G481" s="1881"/>
      <c r="H481" s="1883"/>
      <c r="I481" s="1881"/>
      <c r="J481" s="1881"/>
      <c r="K481" s="1881"/>
      <c r="L481" s="1881"/>
      <c r="M481" s="1881"/>
      <c r="N481" s="1881"/>
      <c r="O481" s="1881"/>
      <c r="P481" s="1881"/>
      <c r="Q481" s="1881"/>
      <c r="R481" s="1881"/>
      <c r="S481" s="1881"/>
      <c r="T481" s="1881"/>
      <c r="U481" s="1881"/>
      <c r="V481" s="1881"/>
      <c r="W481" s="1881"/>
      <c r="X481" s="1881"/>
      <c r="Y481" s="1881"/>
      <c r="Z481" s="1881"/>
      <c r="AA481" s="1881"/>
      <c r="AB481" s="1881"/>
      <c r="AC481" s="1881"/>
      <c r="AD481" s="1881"/>
      <c r="AE481" s="1881"/>
      <c r="AF481" s="1881"/>
      <c r="AG481" s="1881"/>
      <c r="AH481" s="1881"/>
      <c r="AI481" s="1881"/>
      <c r="AJ481" s="1881"/>
      <c r="AK481" s="1881"/>
      <c r="AL481" s="1881"/>
      <c r="AM481" s="1881"/>
      <c r="AN481" s="1881"/>
      <c r="AO481" s="1881"/>
      <c r="AP481" s="1881"/>
      <c r="AQ481" s="1881"/>
      <c r="AR481" s="1881"/>
      <c r="AS481" s="1881"/>
      <c r="AT481" s="1881"/>
      <c r="AU481" s="1881"/>
      <c r="AV481" s="1881"/>
      <c r="AW481" s="1881"/>
      <c r="AX481" s="1881"/>
      <c r="AY481" s="1881"/>
      <c r="AZ481" s="1881"/>
      <c r="BA481" s="1881"/>
      <c r="BB481" s="1881"/>
      <c r="BC481" s="1881"/>
      <c r="BD481" s="1881"/>
      <c r="BE481" s="1881"/>
      <c r="BF481" s="1881"/>
      <c r="BG481" s="1881"/>
      <c r="BH481" s="1881"/>
      <c r="BI481" s="1881"/>
      <c r="BJ481" s="1881"/>
      <c r="BK481" s="1881"/>
      <c r="BL481" s="1881"/>
      <c r="BM481" s="1881"/>
      <c r="BN481" s="1881"/>
      <c r="BO481" s="1881"/>
      <c r="BP481" s="1881"/>
    </row>
    <row r="482" spans="1:68">
      <c r="A482" s="1884"/>
      <c r="B482" s="1881"/>
      <c r="C482" s="1881"/>
      <c r="D482" s="1881"/>
      <c r="E482" s="1881"/>
      <c r="F482" s="1881"/>
      <c r="G482" s="1881"/>
      <c r="H482" s="1883"/>
      <c r="I482" s="1881"/>
      <c r="J482" s="1881"/>
      <c r="K482" s="1881"/>
      <c r="L482" s="1881"/>
      <c r="M482" s="1881"/>
      <c r="N482" s="1881"/>
      <c r="O482" s="1881"/>
      <c r="P482" s="1881"/>
      <c r="Q482" s="1881"/>
      <c r="R482" s="1881"/>
      <c r="S482" s="1881"/>
      <c r="T482" s="1881"/>
      <c r="U482" s="1881"/>
      <c r="V482" s="1881"/>
      <c r="W482" s="1881"/>
      <c r="X482" s="1881"/>
      <c r="Y482" s="1881"/>
      <c r="Z482" s="1881"/>
      <c r="AA482" s="1881"/>
      <c r="AB482" s="1881"/>
      <c r="AC482" s="1881"/>
      <c r="AD482" s="1881"/>
      <c r="AE482" s="1881"/>
      <c r="AF482" s="1881"/>
      <c r="AG482" s="1881"/>
      <c r="AH482" s="1881"/>
      <c r="AI482" s="1881"/>
      <c r="AJ482" s="1881"/>
      <c r="AK482" s="1881"/>
      <c r="AL482" s="1881"/>
      <c r="AM482" s="1881"/>
      <c r="AN482" s="1881"/>
      <c r="AO482" s="1881"/>
      <c r="AP482" s="1881"/>
      <c r="AQ482" s="1881"/>
      <c r="AR482" s="1881"/>
      <c r="AS482" s="1881"/>
      <c r="AT482" s="1881"/>
      <c r="AU482" s="1881"/>
      <c r="AV482" s="1881"/>
      <c r="AW482" s="1881"/>
      <c r="AX482" s="1881"/>
      <c r="AY482" s="1881"/>
      <c r="AZ482" s="1881"/>
      <c r="BA482" s="1881"/>
      <c r="BB482" s="1881"/>
      <c r="BC482" s="1881"/>
      <c r="BD482" s="1881"/>
      <c r="BE482" s="1881"/>
      <c r="BF482" s="1881"/>
      <c r="BG482" s="1881"/>
      <c r="BH482" s="1881"/>
      <c r="BI482" s="1881"/>
      <c r="BJ482" s="1881"/>
      <c r="BK482" s="1881"/>
      <c r="BL482" s="1881"/>
      <c r="BM482" s="1881"/>
      <c r="BN482" s="1881"/>
      <c r="BO482" s="1881"/>
      <c r="BP482" s="1881"/>
    </row>
    <row r="483" spans="1:68">
      <c r="A483" s="1884"/>
      <c r="B483" s="1881"/>
      <c r="C483" s="1881"/>
      <c r="D483" s="1881"/>
      <c r="E483" s="1881"/>
      <c r="F483" s="1881"/>
      <c r="G483" s="1881"/>
      <c r="H483" s="1883"/>
      <c r="I483" s="1881"/>
      <c r="J483" s="1881"/>
      <c r="K483" s="1881"/>
      <c r="L483" s="1881"/>
      <c r="M483" s="1881"/>
      <c r="N483" s="1881"/>
      <c r="O483" s="1881"/>
      <c r="P483" s="1881"/>
      <c r="Q483" s="1881"/>
      <c r="R483" s="1881"/>
      <c r="S483" s="1881"/>
      <c r="T483" s="1881"/>
      <c r="U483" s="1881"/>
      <c r="V483" s="1881"/>
      <c r="W483" s="1881"/>
      <c r="X483" s="1881"/>
      <c r="Y483" s="1881"/>
      <c r="Z483" s="1881"/>
      <c r="AA483" s="1881"/>
      <c r="AB483" s="1881"/>
      <c r="AC483" s="1881"/>
      <c r="AD483" s="1881"/>
      <c r="AE483" s="1881"/>
      <c r="AF483" s="1881"/>
      <c r="AG483" s="1881"/>
      <c r="AH483" s="1881"/>
      <c r="AI483" s="1881"/>
      <c r="AJ483" s="1881"/>
      <c r="AK483" s="1881"/>
      <c r="AL483" s="1881"/>
      <c r="AM483" s="1881"/>
      <c r="AN483" s="1881"/>
      <c r="AO483" s="1881"/>
      <c r="AP483" s="1881"/>
      <c r="AQ483" s="1881"/>
      <c r="AR483" s="1881"/>
      <c r="AS483" s="1881"/>
      <c r="AT483" s="1881"/>
      <c r="AU483" s="1881"/>
      <c r="AV483" s="1881"/>
      <c r="AW483" s="1881"/>
      <c r="AX483" s="1881"/>
      <c r="AY483" s="1881"/>
      <c r="AZ483" s="1881"/>
      <c r="BA483" s="1881"/>
      <c r="BB483" s="1881"/>
      <c r="BC483" s="1881"/>
      <c r="BD483" s="1881"/>
      <c r="BE483" s="1881"/>
      <c r="BF483" s="1881"/>
      <c r="BG483" s="1881"/>
      <c r="BH483" s="1881"/>
      <c r="BI483" s="1881"/>
      <c r="BJ483" s="1881"/>
      <c r="BK483" s="1881"/>
      <c r="BL483" s="1881"/>
      <c r="BM483" s="1881"/>
      <c r="BN483" s="1881"/>
      <c r="BO483" s="1881"/>
      <c r="BP483" s="1881"/>
    </row>
    <row r="484" spans="1:68">
      <c r="A484" s="1884"/>
      <c r="B484" s="1881"/>
      <c r="C484" s="1881"/>
      <c r="D484" s="1881"/>
      <c r="E484" s="1881"/>
      <c r="F484" s="1881"/>
      <c r="G484" s="1881"/>
      <c r="H484" s="1883"/>
      <c r="I484" s="1881"/>
      <c r="J484" s="1881"/>
      <c r="K484" s="1881"/>
      <c r="L484" s="1881"/>
      <c r="M484" s="1881"/>
      <c r="N484" s="1881"/>
      <c r="O484" s="1881"/>
      <c r="P484" s="1881"/>
      <c r="Q484" s="1881"/>
      <c r="R484" s="1881"/>
      <c r="S484" s="1881"/>
      <c r="T484" s="1881"/>
      <c r="U484" s="1881"/>
      <c r="V484" s="1881"/>
      <c r="W484" s="1881"/>
      <c r="X484" s="1881"/>
      <c r="Y484" s="1881"/>
      <c r="Z484" s="1881"/>
      <c r="AA484" s="1881"/>
      <c r="AB484" s="1881"/>
      <c r="AC484" s="1881"/>
      <c r="AD484" s="1881"/>
      <c r="AE484" s="1881"/>
      <c r="AF484" s="1881"/>
      <c r="AG484" s="1881"/>
      <c r="AH484" s="1881"/>
      <c r="AI484" s="1881"/>
      <c r="AJ484" s="1881"/>
      <c r="AK484" s="1881"/>
      <c r="AL484" s="1881"/>
      <c r="AM484" s="1881"/>
      <c r="AN484" s="1881"/>
      <c r="AO484" s="1881"/>
      <c r="AP484" s="1881"/>
      <c r="AQ484" s="1881"/>
      <c r="AR484" s="1881"/>
      <c r="AS484" s="1881"/>
      <c r="AT484" s="1881"/>
      <c r="AU484" s="1881"/>
      <c r="AV484" s="1881"/>
      <c r="AW484" s="1881"/>
      <c r="AX484" s="1881"/>
      <c r="AY484" s="1881"/>
      <c r="AZ484" s="1881"/>
      <c r="BA484" s="1881"/>
      <c r="BB484" s="1881"/>
      <c r="BC484" s="1881"/>
      <c r="BD484" s="1881"/>
      <c r="BE484" s="1881"/>
      <c r="BF484" s="1881"/>
      <c r="BG484" s="1881"/>
      <c r="BH484" s="1881"/>
      <c r="BI484" s="1881"/>
      <c r="BJ484" s="1881"/>
      <c r="BK484" s="1881"/>
      <c r="BL484" s="1881"/>
      <c r="BM484" s="1881"/>
      <c r="BN484" s="1881"/>
      <c r="BO484" s="1881"/>
      <c r="BP484" s="1881"/>
    </row>
    <row r="485" spans="1:68">
      <c r="A485" s="1884"/>
      <c r="B485" s="1881"/>
      <c r="C485" s="1881"/>
      <c r="D485" s="1881"/>
      <c r="E485" s="1881"/>
      <c r="F485" s="1881"/>
      <c r="G485" s="1881"/>
      <c r="H485" s="1883"/>
      <c r="I485" s="1881"/>
      <c r="J485" s="1881"/>
      <c r="K485" s="1881"/>
      <c r="L485" s="1881"/>
      <c r="M485" s="1881"/>
      <c r="N485" s="1881"/>
      <c r="O485" s="1881"/>
      <c r="P485" s="1881"/>
      <c r="Q485" s="1881"/>
      <c r="R485" s="1881"/>
      <c r="S485" s="1881"/>
      <c r="T485" s="1881"/>
      <c r="U485" s="1881"/>
      <c r="V485" s="1881"/>
      <c r="W485" s="1881"/>
      <c r="X485" s="1881"/>
      <c r="Y485" s="1881"/>
      <c r="Z485" s="1881"/>
      <c r="AA485" s="1881"/>
      <c r="AB485" s="1881"/>
      <c r="AC485" s="1881"/>
      <c r="AD485" s="1881"/>
      <c r="AE485" s="1881"/>
      <c r="AF485" s="1881"/>
      <c r="AG485" s="1881"/>
      <c r="AH485" s="1881"/>
      <c r="AI485" s="1881"/>
      <c r="AJ485" s="1881"/>
      <c r="AK485" s="1881"/>
      <c r="AL485" s="1881"/>
      <c r="AM485" s="1881"/>
      <c r="AN485" s="1881"/>
      <c r="AO485" s="1881"/>
      <c r="AP485" s="1881"/>
      <c r="AQ485" s="1881"/>
      <c r="AR485" s="1881"/>
      <c r="AS485" s="1881"/>
      <c r="AT485" s="1881"/>
      <c r="AU485" s="1881"/>
      <c r="AV485" s="1881"/>
      <c r="AW485" s="1881"/>
      <c r="AX485" s="1881"/>
      <c r="AY485" s="1881"/>
      <c r="AZ485" s="1881"/>
      <c r="BA485" s="1881"/>
      <c r="BB485" s="1881"/>
      <c r="BC485" s="1881"/>
      <c r="BD485" s="1881"/>
      <c r="BE485" s="1881"/>
      <c r="BF485" s="1881"/>
      <c r="BG485" s="1881"/>
      <c r="BH485" s="1881"/>
      <c r="BI485" s="1881"/>
      <c r="BJ485" s="1881"/>
      <c r="BK485" s="1881"/>
      <c r="BL485" s="1881"/>
      <c r="BM485" s="1881"/>
      <c r="BN485" s="1881"/>
      <c r="BO485" s="1881"/>
      <c r="BP485" s="1881"/>
    </row>
    <row r="486" spans="1:68">
      <c r="A486" s="1884"/>
      <c r="B486" s="1881"/>
      <c r="C486" s="1881"/>
      <c r="D486" s="1881"/>
      <c r="E486" s="1881"/>
      <c r="F486" s="1881"/>
      <c r="G486" s="1881"/>
      <c r="H486" s="1883"/>
      <c r="I486" s="1881"/>
      <c r="J486" s="1881"/>
      <c r="K486" s="1881"/>
      <c r="L486" s="1881"/>
      <c r="M486" s="1881"/>
      <c r="N486" s="1881"/>
      <c r="O486" s="1881"/>
      <c r="P486" s="1881"/>
      <c r="Q486" s="1881"/>
      <c r="R486" s="1881"/>
      <c r="S486" s="1881"/>
      <c r="T486" s="1881"/>
      <c r="U486" s="1881"/>
      <c r="V486" s="1881"/>
      <c r="W486" s="1881"/>
      <c r="X486" s="1881"/>
      <c r="Y486" s="1881"/>
      <c r="Z486" s="1881"/>
      <c r="AA486" s="1881"/>
      <c r="AB486" s="1881"/>
      <c r="AC486" s="1881"/>
      <c r="AD486" s="1881"/>
      <c r="AE486" s="1881"/>
      <c r="AF486" s="1881"/>
      <c r="AG486" s="1881"/>
      <c r="AH486" s="1881"/>
      <c r="AI486" s="1881"/>
      <c r="AJ486" s="1881"/>
      <c r="AK486" s="1881"/>
      <c r="AL486" s="1881"/>
      <c r="AM486" s="1881"/>
      <c r="AN486" s="1881"/>
      <c r="AO486" s="1881"/>
      <c r="AP486" s="1881"/>
      <c r="AQ486" s="1881"/>
      <c r="AR486" s="1881"/>
      <c r="AS486" s="1881"/>
      <c r="AT486" s="1881"/>
      <c r="AU486" s="1881"/>
      <c r="AV486" s="1881"/>
      <c r="AW486" s="1881"/>
      <c r="AX486" s="1881"/>
      <c r="AY486" s="1881"/>
      <c r="AZ486" s="1881"/>
      <c r="BA486" s="1881"/>
      <c r="BB486" s="1881"/>
      <c r="BC486" s="1881"/>
      <c r="BD486" s="1881"/>
      <c r="BE486" s="1881"/>
      <c r="BF486" s="1881"/>
      <c r="BG486" s="1881"/>
      <c r="BH486" s="1881"/>
      <c r="BI486" s="1881"/>
      <c r="BJ486" s="1881"/>
      <c r="BK486" s="1881"/>
      <c r="BL486" s="1881"/>
      <c r="BM486" s="1881"/>
      <c r="BN486" s="1881"/>
      <c r="BO486" s="1881"/>
      <c r="BP486" s="1881"/>
    </row>
    <row r="487" spans="1:68">
      <c r="A487" s="1884"/>
      <c r="B487" s="1881"/>
      <c r="C487" s="1881"/>
      <c r="D487" s="1881"/>
      <c r="E487" s="1881"/>
      <c r="F487" s="1881"/>
      <c r="G487" s="1881"/>
      <c r="H487" s="1883"/>
      <c r="I487" s="1881"/>
      <c r="J487" s="1881"/>
      <c r="K487" s="1881"/>
      <c r="L487" s="1881"/>
      <c r="M487" s="1881"/>
      <c r="N487" s="1881"/>
      <c r="O487" s="1881"/>
      <c r="P487" s="1881"/>
      <c r="Q487" s="1881"/>
      <c r="R487" s="1881"/>
      <c r="S487" s="1881"/>
      <c r="T487" s="1881"/>
      <c r="U487" s="1881"/>
      <c r="V487" s="1881"/>
      <c r="W487" s="1881"/>
      <c r="X487" s="1881"/>
      <c r="Y487" s="1881"/>
      <c r="Z487" s="1881"/>
      <c r="AA487" s="1881"/>
      <c r="AB487" s="1881"/>
      <c r="AC487" s="1881"/>
      <c r="AD487" s="1881"/>
      <c r="AE487" s="1881"/>
      <c r="AF487" s="1881"/>
      <c r="AG487" s="1881"/>
      <c r="AH487" s="1881"/>
      <c r="AI487" s="1881"/>
      <c r="AJ487" s="1881"/>
      <c r="AK487" s="1881"/>
      <c r="AL487" s="1881"/>
      <c r="AM487" s="1881"/>
      <c r="AN487" s="1881"/>
      <c r="AO487" s="1881"/>
      <c r="AP487" s="1881"/>
      <c r="AQ487" s="1881"/>
      <c r="AR487" s="1881"/>
      <c r="AS487" s="1881"/>
      <c r="AT487" s="1881"/>
      <c r="AU487" s="1881"/>
      <c r="AV487" s="1881"/>
      <c r="AW487" s="1881"/>
      <c r="AX487" s="1881"/>
      <c r="AY487" s="1881"/>
      <c r="AZ487" s="1881"/>
      <c r="BA487" s="1881"/>
      <c r="BB487" s="1881"/>
      <c r="BC487" s="1881"/>
      <c r="BD487" s="1881"/>
      <c r="BE487" s="1881"/>
      <c r="BF487" s="1881"/>
      <c r="BG487" s="1881"/>
      <c r="BH487" s="1881"/>
      <c r="BI487" s="1881"/>
      <c r="BJ487" s="1881"/>
      <c r="BK487" s="1881"/>
      <c r="BL487" s="1881"/>
      <c r="BM487" s="1881"/>
      <c r="BN487" s="1881"/>
      <c r="BO487" s="1881"/>
      <c r="BP487" s="1881"/>
    </row>
    <row r="488" spans="1:68">
      <c r="A488" s="1884"/>
      <c r="B488" s="1881"/>
      <c r="C488" s="1881"/>
      <c r="D488" s="1881"/>
      <c r="E488" s="1881"/>
      <c r="F488" s="1881"/>
      <c r="G488" s="1881"/>
      <c r="H488" s="1883"/>
      <c r="I488" s="1881"/>
      <c r="J488" s="1881"/>
      <c r="K488" s="1881"/>
      <c r="L488" s="1881"/>
      <c r="M488" s="1881"/>
      <c r="N488" s="1881"/>
      <c r="O488" s="1881"/>
      <c r="P488" s="1881"/>
      <c r="Q488" s="1881"/>
      <c r="R488" s="1881"/>
      <c r="S488" s="1881"/>
      <c r="T488" s="1881"/>
      <c r="U488" s="1881"/>
      <c r="V488" s="1881"/>
      <c r="W488" s="1881"/>
      <c r="X488" s="1881"/>
      <c r="Y488" s="1881"/>
      <c r="Z488" s="1881"/>
      <c r="AA488" s="1881"/>
      <c r="AB488" s="1881"/>
      <c r="AC488" s="1881"/>
      <c r="AD488" s="1881"/>
      <c r="AE488" s="1881"/>
      <c r="AF488" s="1881"/>
      <c r="AG488" s="1881"/>
      <c r="AH488" s="1881"/>
      <c r="AI488" s="1881"/>
      <c r="AJ488" s="1881"/>
      <c r="AK488" s="1881"/>
      <c r="AL488" s="1881"/>
      <c r="AM488" s="1881"/>
      <c r="AN488" s="1881"/>
      <c r="AO488" s="1881"/>
      <c r="AP488" s="1881"/>
      <c r="AQ488" s="1881"/>
      <c r="AR488" s="1881"/>
      <c r="AS488" s="1881"/>
      <c r="AT488" s="1881"/>
      <c r="AU488" s="1881"/>
      <c r="AV488" s="1881"/>
      <c r="AW488" s="1881"/>
      <c r="AX488" s="1881"/>
      <c r="AY488" s="1881"/>
      <c r="AZ488" s="1881"/>
      <c r="BA488" s="1881"/>
      <c r="BB488" s="1881"/>
      <c r="BC488" s="1881"/>
      <c r="BD488" s="1881"/>
      <c r="BE488" s="1881"/>
      <c r="BF488" s="1881"/>
      <c r="BG488" s="1881"/>
      <c r="BH488" s="1881"/>
      <c r="BI488" s="1881"/>
      <c r="BJ488" s="1881"/>
      <c r="BK488" s="1881"/>
      <c r="BL488" s="1881"/>
      <c r="BM488" s="1881"/>
      <c r="BN488" s="1881"/>
      <c r="BO488" s="1881"/>
      <c r="BP488" s="1881"/>
    </row>
    <row r="489" spans="1:68">
      <c r="A489" s="1884"/>
      <c r="B489" s="1881"/>
      <c r="C489" s="1881"/>
      <c r="D489" s="1881"/>
      <c r="E489" s="1881"/>
      <c r="F489" s="1881"/>
      <c r="G489" s="1881"/>
      <c r="H489" s="1883"/>
      <c r="I489" s="1881"/>
      <c r="J489" s="1881"/>
      <c r="K489" s="1881"/>
      <c r="L489" s="1881"/>
      <c r="M489" s="1881"/>
      <c r="N489" s="1881"/>
      <c r="O489" s="1881"/>
      <c r="P489" s="1881"/>
      <c r="Q489" s="1881"/>
      <c r="R489" s="1881"/>
      <c r="S489" s="1881"/>
      <c r="T489" s="1881"/>
      <c r="U489" s="1881"/>
      <c r="V489" s="1881"/>
      <c r="W489" s="1881"/>
      <c r="X489" s="1881"/>
      <c r="Y489" s="1881"/>
      <c r="Z489" s="1881"/>
      <c r="AA489" s="1881"/>
      <c r="AB489" s="1881"/>
      <c r="AC489" s="1881"/>
      <c r="AD489" s="1881"/>
      <c r="AE489" s="1881"/>
      <c r="AF489" s="1881"/>
      <c r="AG489" s="1881"/>
      <c r="AH489" s="1881"/>
      <c r="AI489" s="1881"/>
      <c r="AJ489" s="1881"/>
      <c r="AK489" s="1881"/>
      <c r="AL489" s="1881"/>
      <c r="AM489" s="1881"/>
      <c r="AN489" s="1881"/>
      <c r="AO489" s="1881"/>
      <c r="AP489" s="1881"/>
      <c r="AQ489" s="1881"/>
      <c r="AR489" s="1881"/>
      <c r="AS489" s="1881"/>
      <c r="AT489" s="1881"/>
      <c r="AU489" s="1881"/>
      <c r="AV489" s="1881"/>
      <c r="AW489" s="1881"/>
      <c r="AX489" s="1881"/>
      <c r="AY489" s="1881"/>
      <c r="AZ489" s="1881"/>
      <c r="BA489" s="1881"/>
      <c r="BB489" s="1881"/>
      <c r="BC489" s="1881"/>
      <c r="BD489" s="1881"/>
      <c r="BE489" s="1881"/>
      <c r="BF489" s="1881"/>
      <c r="BG489" s="1881"/>
      <c r="BH489" s="1881"/>
      <c r="BI489" s="1881"/>
      <c r="BJ489" s="1881"/>
      <c r="BK489" s="1881"/>
      <c r="BL489" s="1881"/>
      <c r="BM489" s="1881"/>
      <c r="BN489" s="1881"/>
      <c r="BO489" s="1881"/>
      <c r="BP489" s="1881"/>
    </row>
    <row r="490" spans="1:68">
      <c r="A490" s="1884"/>
      <c r="B490" s="1881"/>
      <c r="C490" s="1881"/>
      <c r="D490" s="1881"/>
      <c r="E490" s="1881"/>
      <c r="F490" s="1881"/>
      <c r="G490" s="1881"/>
      <c r="H490" s="1883"/>
      <c r="I490" s="1881"/>
      <c r="J490" s="1881"/>
      <c r="K490" s="1881"/>
      <c r="L490" s="1881"/>
      <c r="M490" s="1881"/>
      <c r="N490" s="1881"/>
      <c r="O490" s="1881"/>
      <c r="P490" s="1881"/>
      <c r="Q490" s="1881"/>
      <c r="R490" s="1881"/>
      <c r="S490" s="1881"/>
      <c r="T490" s="1881"/>
      <c r="U490" s="1881"/>
      <c r="V490" s="1881"/>
      <c r="W490" s="1881"/>
      <c r="X490" s="1881"/>
      <c r="Y490" s="1881"/>
      <c r="Z490" s="1881"/>
      <c r="AA490" s="1881"/>
      <c r="AB490" s="1881"/>
      <c r="AC490" s="1881"/>
      <c r="AD490" s="1881"/>
      <c r="AE490" s="1881"/>
      <c r="AF490" s="1881"/>
      <c r="AG490" s="1881"/>
      <c r="AH490" s="1881"/>
      <c r="AI490" s="1881"/>
      <c r="AJ490" s="1881"/>
      <c r="AK490" s="1881"/>
      <c r="AL490" s="1881"/>
      <c r="AM490" s="1881"/>
      <c r="AN490" s="1881"/>
      <c r="AO490" s="1881"/>
      <c r="AP490" s="1881"/>
      <c r="AQ490" s="1881"/>
      <c r="AR490" s="1881"/>
      <c r="AS490" s="1881"/>
      <c r="AT490" s="1881"/>
      <c r="AU490" s="1881"/>
      <c r="AV490" s="1881"/>
      <c r="AW490" s="1881"/>
      <c r="AX490" s="1881"/>
      <c r="AY490" s="1881"/>
      <c r="AZ490" s="1881"/>
      <c r="BA490" s="1881"/>
      <c r="BB490" s="1881"/>
      <c r="BC490" s="1881"/>
      <c r="BD490" s="1881"/>
      <c r="BE490" s="1881"/>
      <c r="BF490" s="1881"/>
      <c r="BG490" s="1881"/>
      <c r="BH490" s="1881"/>
      <c r="BI490" s="1881"/>
      <c r="BJ490" s="1881"/>
      <c r="BK490" s="1881"/>
      <c r="BL490" s="1881"/>
      <c r="BM490" s="1881"/>
      <c r="BN490" s="1881"/>
      <c r="BO490" s="1881"/>
      <c r="BP490" s="1881"/>
    </row>
    <row r="491" spans="1:68">
      <c r="A491" s="1884"/>
      <c r="B491" s="1881"/>
      <c r="C491" s="1881"/>
      <c r="D491" s="1881"/>
      <c r="E491" s="1881"/>
      <c r="F491" s="1881"/>
      <c r="G491" s="1881"/>
      <c r="H491" s="1883"/>
      <c r="I491" s="1881"/>
      <c r="J491" s="1881"/>
      <c r="K491" s="1881"/>
      <c r="L491" s="1881"/>
      <c r="M491" s="1881"/>
      <c r="N491" s="1881"/>
      <c r="O491" s="1881"/>
      <c r="P491" s="1881"/>
      <c r="Q491" s="1881"/>
      <c r="R491" s="1881"/>
      <c r="S491" s="1881"/>
      <c r="T491" s="1881"/>
      <c r="U491" s="1881"/>
      <c r="V491" s="1881"/>
      <c r="W491" s="1881"/>
      <c r="X491" s="1881"/>
      <c r="Y491" s="1881"/>
      <c r="Z491" s="1881"/>
      <c r="AA491" s="1881"/>
      <c r="AB491" s="1881"/>
      <c r="AC491" s="1881"/>
      <c r="AD491" s="1881"/>
      <c r="AE491" s="1881"/>
      <c r="AF491" s="1881"/>
      <c r="AG491" s="1881"/>
      <c r="AH491" s="1881"/>
      <c r="AI491" s="1881"/>
      <c r="AJ491" s="1881"/>
      <c r="AK491" s="1881"/>
      <c r="AL491" s="1881"/>
      <c r="AM491" s="1881"/>
      <c r="AN491" s="1881"/>
      <c r="AO491" s="1881"/>
      <c r="AP491" s="1881"/>
      <c r="AQ491" s="1881"/>
      <c r="AR491" s="1881"/>
      <c r="AS491" s="1881"/>
      <c r="AT491" s="1881"/>
      <c r="AU491" s="1881"/>
      <c r="AV491" s="1881"/>
      <c r="AW491" s="1881"/>
      <c r="AX491" s="1881"/>
      <c r="AY491" s="1881"/>
      <c r="AZ491" s="1881"/>
      <c r="BA491" s="1881"/>
      <c r="BB491" s="1881"/>
      <c r="BC491" s="1881"/>
      <c r="BD491" s="1881"/>
      <c r="BE491" s="1881"/>
      <c r="BF491" s="1881"/>
      <c r="BG491" s="1881"/>
      <c r="BH491" s="1881"/>
      <c r="BI491" s="1881"/>
      <c r="BJ491" s="1881"/>
      <c r="BK491" s="1881"/>
      <c r="BL491" s="1881"/>
      <c r="BM491" s="1881"/>
      <c r="BN491" s="1881"/>
      <c r="BO491" s="1881"/>
      <c r="BP491" s="1881"/>
    </row>
    <row r="492" spans="1:68">
      <c r="A492" s="1884"/>
      <c r="B492" s="1881"/>
      <c r="C492" s="1881"/>
      <c r="D492" s="1881"/>
      <c r="E492" s="1881"/>
      <c r="F492" s="1881"/>
      <c r="G492" s="1881"/>
      <c r="H492" s="1883"/>
      <c r="I492" s="1881"/>
      <c r="J492" s="1881"/>
      <c r="K492" s="1881"/>
      <c r="L492" s="1881"/>
      <c r="M492" s="1881"/>
      <c r="N492" s="1881"/>
      <c r="O492" s="1881"/>
      <c r="P492" s="1881"/>
      <c r="Q492" s="1881"/>
      <c r="R492" s="1881"/>
      <c r="S492" s="1881"/>
      <c r="T492" s="1881"/>
      <c r="U492" s="1881"/>
      <c r="V492" s="1881"/>
      <c r="W492" s="1881"/>
      <c r="X492" s="1881"/>
      <c r="Y492" s="1881"/>
      <c r="Z492" s="1881"/>
      <c r="AA492" s="1881"/>
      <c r="AB492" s="1881"/>
      <c r="AC492" s="1881"/>
      <c r="AD492" s="1881"/>
      <c r="AE492" s="1881"/>
      <c r="AF492" s="1881"/>
      <c r="AG492" s="1881"/>
      <c r="AH492" s="1881"/>
      <c r="AI492" s="1881"/>
      <c r="AJ492" s="1881"/>
      <c r="AK492" s="1881"/>
      <c r="AL492" s="1881"/>
      <c r="AM492" s="1881"/>
      <c r="AN492" s="1881"/>
      <c r="AO492" s="1881"/>
      <c r="AP492" s="1881"/>
      <c r="AQ492" s="1881"/>
      <c r="AR492" s="1881"/>
      <c r="AS492" s="1881"/>
      <c r="AT492" s="1881"/>
      <c r="AU492" s="1881"/>
      <c r="AV492" s="1881"/>
      <c r="AW492" s="1881"/>
      <c r="AX492" s="1881"/>
      <c r="AY492" s="1881"/>
      <c r="AZ492" s="1881"/>
      <c r="BA492" s="1881"/>
      <c r="BB492" s="1881"/>
      <c r="BC492" s="1881"/>
      <c r="BD492" s="1881"/>
      <c r="BE492" s="1881"/>
      <c r="BF492" s="1881"/>
      <c r="BG492" s="1881"/>
      <c r="BH492" s="1881"/>
      <c r="BI492" s="1881"/>
      <c r="BJ492" s="1881"/>
      <c r="BK492" s="1881"/>
      <c r="BL492" s="1881"/>
      <c r="BM492" s="1881"/>
      <c r="BN492" s="1881"/>
      <c r="BO492" s="1881"/>
      <c r="BP492" s="1881"/>
    </row>
    <row r="493" spans="1:68">
      <c r="A493" s="1884"/>
      <c r="B493" s="1881"/>
      <c r="C493" s="1881"/>
      <c r="D493" s="1881"/>
      <c r="E493" s="1881"/>
      <c r="F493" s="1881"/>
      <c r="G493" s="1881"/>
      <c r="H493" s="1883"/>
      <c r="I493" s="1881"/>
      <c r="J493" s="1881"/>
      <c r="K493" s="1881"/>
      <c r="L493" s="1881"/>
      <c r="M493" s="1881"/>
      <c r="N493" s="1881"/>
      <c r="O493" s="1881"/>
      <c r="P493" s="1881"/>
      <c r="Q493" s="1881"/>
      <c r="R493" s="1881"/>
      <c r="S493" s="1881"/>
      <c r="T493" s="1881"/>
      <c r="U493" s="1881"/>
      <c r="V493" s="1881"/>
      <c r="W493" s="1881"/>
      <c r="X493" s="1881"/>
      <c r="Y493" s="1881"/>
      <c r="Z493" s="1881"/>
      <c r="AA493" s="1881"/>
      <c r="AB493" s="1881"/>
      <c r="AC493" s="1881"/>
      <c r="AD493" s="1881"/>
      <c r="AE493" s="1881"/>
      <c r="AF493" s="1881"/>
      <c r="AG493" s="1881"/>
      <c r="AH493" s="1881"/>
      <c r="AI493" s="1881"/>
      <c r="AJ493" s="1881"/>
      <c r="AK493" s="1881"/>
      <c r="AL493" s="1881"/>
      <c r="AM493" s="1881"/>
      <c r="AN493" s="1881"/>
      <c r="AO493" s="1881"/>
      <c r="AP493" s="1881"/>
      <c r="AQ493" s="1881"/>
      <c r="AR493" s="1881"/>
      <c r="AS493" s="1881"/>
      <c r="AT493" s="1881"/>
      <c r="AU493" s="1881"/>
      <c r="AV493" s="1881"/>
      <c r="AW493" s="1881"/>
      <c r="AX493" s="1881"/>
      <c r="AY493" s="1881"/>
      <c r="AZ493" s="1881"/>
      <c r="BA493" s="1881"/>
      <c r="BB493" s="1881"/>
      <c r="BC493" s="1881"/>
      <c r="BD493" s="1881"/>
      <c r="BE493" s="1881"/>
      <c r="BF493" s="1881"/>
      <c r="BG493" s="1881"/>
      <c r="BH493" s="1881"/>
      <c r="BI493" s="1881"/>
      <c r="BJ493" s="1881"/>
      <c r="BK493" s="1881"/>
      <c r="BL493" s="1881"/>
      <c r="BM493" s="1881"/>
      <c r="BN493" s="1881"/>
      <c r="BO493" s="1881"/>
      <c r="BP493" s="1881"/>
    </row>
    <row r="494" spans="1:68">
      <c r="A494" s="1884"/>
      <c r="B494" s="1881"/>
      <c r="C494" s="1881"/>
      <c r="D494" s="1881"/>
      <c r="E494" s="1881"/>
      <c r="F494" s="1881"/>
      <c r="G494" s="1881"/>
      <c r="H494" s="1883"/>
      <c r="I494" s="1881"/>
      <c r="J494" s="1881"/>
      <c r="K494" s="1881"/>
      <c r="L494" s="1881"/>
      <c r="M494" s="1881"/>
      <c r="N494" s="1881"/>
      <c r="O494" s="1881"/>
      <c r="P494" s="1881"/>
      <c r="Q494" s="1881"/>
      <c r="R494" s="1881"/>
      <c r="S494" s="1881"/>
      <c r="T494" s="1881"/>
      <c r="U494" s="1881"/>
      <c r="V494" s="1881"/>
      <c r="W494" s="1881"/>
      <c r="X494" s="1881"/>
      <c r="Y494" s="1881"/>
      <c r="Z494" s="1881"/>
      <c r="AA494" s="1881"/>
      <c r="AB494" s="1881"/>
      <c r="AC494" s="1881"/>
      <c r="AD494" s="1881"/>
      <c r="AE494" s="1881"/>
      <c r="AF494" s="1881"/>
      <c r="AG494" s="1881"/>
      <c r="AH494" s="1881"/>
      <c r="AI494" s="1881"/>
      <c r="AJ494" s="1881"/>
      <c r="AK494" s="1881"/>
      <c r="AL494" s="1881"/>
      <c r="AM494" s="1881"/>
      <c r="AN494" s="1881"/>
      <c r="AO494" s="1881"/>
      <c r="AP494" s="1881"/>
      <c r="AQ494" s="1881"/>
      <c r="AR494" s="1881"/>
      <c r="AS494" s="1881"/>
      <c r="AT494" s="1881"/>
      <c r="AU494" s="1881"/>
      <c r="AV494" s="1881"/>
      <c r="AW494" s="1881"/>
      <c r="AX494" s="1881"/>
      <c r="AY494" s="1881"/>
      <c r="AZ494" s="1881"/>
      <c r="BA494" s="1881"/>
      <c r="BB494" s="1881"/>
      <c r="BC494" s="1881"/>
      <c r="BD494" s="1881"/>
      <c r="BE494" s="1881"/>
      <c r="BF494" s="1881"/>
      <c r="BG494" s="1881"/>
      <c r="BH494" s="1881"/>
      <c r="BI494" s="1881"/>
      <c r="BJ494" s="1881"/>
      <c r="BK494" s="1881"/>
      <c r="BL494" s="1881"/>
      <c r="BM494" s="1881"/>
      <c r="BN494" s="1881"/>
      <c r="BO494" s="1881"/>
      <c r="BP494" s="1881"/>
    </row>
    <row r="495" spans="1:68">
      <c r="A495" s="1884"/>
      <c r="B495" s="1881"/>
      <c r="C495" s="1881"/>
      <c r="D495" s="1881"/>
      <c r="E495" s="1881"/>
      <c r="F495" s="1881"/>
      <c r="G495" s="1881"/>
      <c r="H495" s="1883"/>
      <c r="I495" s="1881"/>
      <c r="J495" s="1881"/>
      <c r="K495" s="1881"/>
      <c r="L495" s="1881"/>
      <c r="M495" s="1881"/>
      <c r="N495" s="1881"/>
      <c r="O495" s="1881"/>
      <c r="P495" s="1881"/>
      <c r="Q495" s="1881"/>
      <c r="R495" s="1881"/>
      <c r="S495" s="1881"/>
      <c r="T495" s="1881"/>
      <c r="U495" s="1881"/>
      <c r="V495" s="1881"/>
      <c r="W495" s="1881"/>
      <c r="X495" s="1881"/>
      <c r="Y495" s="1881"/>
      <c r="Z495" s="1881"/>
      <c r="AA495" s="1881"/>
      <c r="AB495" s="1881"/>
      <c r="AC495" s="1881"/>
      <c r="AD495" s="1881"/>
      <c r="AE495" s="1881"/>
      <c r="AF495" s="1881"/>
      <c r="AG495" s="1881"/>
      <c r="AH495" s="1881"/>
      <c r="AI495" s="1881"/>
      <c r="AJ495" s="1881"/>
      <c r="AK495" s="1881"/>
      <c r="AL495" s="1881"/>
      <c r="AM495" s="1881"/>
      <c r="AN495" s="1881"/>
      <c r="AO495" s="1881"/>
      <c r="AP495" s="1881"/>
      <c r="AQ495" s="1881"/>
      <c r="AR495" s="1881"/>
      <c r="AS495" s="1881"/>
      <c r="AT495" s="1881"/>
      <c r="AU495" s="1881"/>
      <c r="AV495" s="1881"/>
      <c r="AW495" s="1881"/>
      <c r="AX495" s="1881"/>
      <c r="AY495" s="1881"/>
      <c r="AZ495" s="1881"/>
      <c r="BA495" s="1881"/>
      <c r="BB495" s="1881"/>
      <c r="BC495" s="1881"/>
      <c r="BD495" s="1881"/>
      <c r="BE495" s="1881"/>
      <c r="BF495" s="1881"/>
      <c r="BG495" s="1881"/>
      <c r="BH495" s="1881"/>
      <c r="BI495" s="1881"/>
      <c r="BJ495" s="1881"/>
      <c r="BK495" s="1881"/>
      <c r="BL495" s="1881"/>
      <c r="BM495" s="1881"/>
      <c r="BN495" s="1881"/>
      <c r="BO495" s="1881"/>
      <c r="BP495" s="1881"/>
    </row>
    <row r="496" spans="1:68">
      <c r="A496" s="1884"/>
      <c r="B496" s="1881"/>
      <c r="C496" s="1881"/>
      <c r="D496" s="1881"/>
      <c r="E496" s="1881"/>
      <c r="F496" s="1881"/>
      <c r="G496" s="1881"/>
      <c r="H496" s="1883"/>
      <c r="I496" s="1881"/>
      <c r="J496" s="1881"/>
      <c r="K496" s="1881"/>
      <c r="L496" s="1881"/>
      <c r="M496" s="1881"/>
      <c r="N496" s="1881"/>
      <c r="O496" s="1881"/>
      <c r="P496" s="1881"/>
      <c r="Q496" s="1881"/>
      <c r="R496" s="1881"/>
      <c r="S496" s="1881"/>
      <c r="T496" s="1881"/>
      <c r="U496" s="1881"/>
      <c r="V496" s="1881"/>
      <c r="W496" s="1881"/>
      <c r="X496" s="1881"/>
      <c r="Y496" s="1881"/>
      <c r="Z496" s="1881"/>
      <c r="AA496" s="1881"/>
      <c r="AB496" s="1881"/>
      <c r="AC496" s="1881"/>
      <c r="AD496" s="1881"/>
      <c r="AE496" s="1881"/>
      <c r="AF496" s="1881"/>
      <c r="AG496" s="1881"/>
      <c r="AH496" s="1881"/>
      <c r="AI496" s="1881"/>
      <c r="AJ496" s="1881"/>
      <c r="AK496" s="1881"/>
      <c r="AL496" s="1881"/>
      <c r="AM496" s="1881"/>
      <c r="AN496" s="1881"/>
      <c r="AO496" s="1881"/>
      <c r="AP496" s="1881"/>
      <c r="AQ496" s="1881"/>
      <c r="AR496" s="1881"/>
      <c r="AS496" s="1881"/>
      <c r="AT496" s="1881"/>
      <c r="AU496" s="1881"/>
      <c r="AV496" s="1881"/>
      <c r="AW496" s="1881"/>
      <c r="AX496" s="1881"/>
      <c r="AY496" s="1881"/>
      <c r="AZ496" s="1881"/>
      <c r="BA496" s="1881"/>
      <c r="BB496" s="1881"/>
      <c r="BC496" s="1881"/>
      <c r="BD496" s="1881"/>
      <c r="BE496" s="1881"/>
      <c r="BF496" s="1881"/>
      <c r="BG496" s="1881"/>
      <c r="BH496" s="1881"/>
      <c r="BI496" s="1881"/>
      <c r="BJ496" s="1881"/>
      <c r="BK496" s="1881"/>
      <c r="BL496" s="1881"/>
      <c r="BM496" s="1881"/>
      <c r="BN496" s="1881"/>
      <c r="BO496" s="1881"/>
      <c r="BP496" s="1881"/>
    </row>
    <row r="497" spans="1:68">
      <c r="A497" s="1884"/>
      <c r="B497" s="1881"/>
      <c r="C497" s="1881"/>
      <c r="D497" s="1881"/>
      <c r="E497" s="1881"/>
      <c r="F497" s="1881"/>
      <c r="G497" s="1881"/>
      <c r="H497" s="1883"/>
      <c r="I497" s="1881"/>
      <c r="J497" s="1881"/>
      <c r="K497" s="1881"/>
      <c r="L497" s="1881"/>
      <c r="M497" s="1881"/>
      <c r="N497" s="1881"/>
      <c r="O497" s="1881"/>
      <c r="P497" s="1881"/>
      <c r="Q497" s="1881"/>
      <c r="R497" s="1881"/>
      <c r="S497" s="1881"/>
      <c r="T497" s="1881"/>
      <c r="U497" s="1881"/>
      <c r="V497" s="1881"/>
      <c r="W497" s="1881"/>
      <c r="X497" s="1881"/>
      <c r="Y497" s="1881"/>
      <c r="Z497" s="1881"/>
      <c r="AA497" s="1881"/>
      <c r="AB497" s="1881"/>
      <c r="AC497" s="1881"/>
      <c r="AD497" s="1881"/>
      <c r="AE497" s="1881"/>
      <c r="AF497" s="1881"/>
      <c r="AG497" s="1881"/>
      <c r="AH497" s="1881"/>
      <c r="AI497" s="1881"/>
      <c r="AJ497" s="1881"/>
      <c r="AK497" s="1881"/>
      <c r="AL497" s="1881"/>
      <c r="AM497" s="1881"/>
      <c r="AN497" s="1881"/>
      <c r="AO497" s="1881"/>
      <c r="AP497" s="1881"/>
      <c r="AQ497" s="1881"/>
      <c r="AR497" s="1881"/>
      <c r="AS497" s="1881"/>
      <c r="AT497" s="1881"/>
      <c r="AU497" s="1881"/>
      <c r="AV497" s="1881"/>
      <c r="AW497" s="1881"/>
      <c r="AX497" s="1881"/>
      <c r="AY497" s="1881"/>
      <c r="AZ497" s="1881"/>
      <c r="BA497" s="1881"/>
      <c r="BB497" s="1881"/>
      <c r="BC497" s="1881"/>
      <c r="BD497" s="1881"/>
      <c r="BE497" s="1881"/>
      <c r="BF497" s="1881"/>
      <c r="BG497" s="1881"/>
      <c r="BH497" s="1881"/>
      <c r="BI497" s="1881"/>
      <c r="BJ497" s="1881"/>
      <c r="BK497" s="1881"/>
      <c r="BL497" s="1881"/>
      <c r="BM497" s="1881"/>
      <c r="BN497" s="1881"/>
      <c r="BO497" s="1881"/>
      <c r="BP497" s="1881"/>
    </row>
    <row r="498" spans="1:68">
      <c r="A498" s="1884"/>
      <c r="B498" s="1881"/>
      <c r="C498" s="1881"/>
      <c r="D498" s="1881"/>
      <c r="E498" s="1881"/>
      <c r="F498" s="1881"/>
      <c r="G498" s="1881"/>
      <c r="H498" s="1883"/>
      <c r="I498" s="1881"/>
      <c r="J498" s="1881"/>
      <c r="K498" s="1881"/>
      <c r="L498" s="1881"/>
      <c r="M498" s="1881"/>
      <c r="N498" s="1881"/>
      <c r="O498" s="1881"/>
      <c r="P498" s="1881"/>
      <c r="Q498" s="1881"/>
      <c r="R498" s="1881"/>
      <c r="S498" s="1881"/>
      <c r="T498" s="1881"/>
      <c r="U498" s="1881"/>
      <c r="V498" s="1881"/>
      <c r="W498" s="1881"/>
      <c r="X498" s="1881"/>
      <c r="Y498" s="1881"/>
      <c r="Z498" s="1881"/>
      <c r="AA498" s="1881"/>
      <c r="AB498" s="1881"/>
      <c r="AC498" s="1881"/>
      <c r="AD498" s="1881"/>
      <c r="AE498" s="1881"/>
      <c r="AF498" s="1881"/>
      <c r="AG498" s="1881"/>
      <c r="AH498" s="1881"/>
      <c r="AI498" s="1881"/>
      <c r="AJ498" s="1881"/>
      <c r="AK498" s="1881"/>
      <c r="AL498" s="1881"/>
      <c r="AM498" s="1881"/>
      <c r="AN498" s="1881"/>
      <c r="AO498" s="1881"/>
      <c r="AP498" s="1881"/>
      <c r="AQ498" s="1881"/>
      <c r="AR498" s="1881"/>
      <c r="AS498" s="1881"/>
      <c r="AT498" s="1881"/>
      <c r="AU498" s="1881"/>
      <c r="AV498" s="1881"/>
      <c r="AW498" s="1881"/>
      <c r="AX498" s="1881"/>
      <c r="AY498" s="1881"/>
      <c r="AZ498" s="1881"/>
      <c r="BA498" s="1881"/>
      <c r="BB498" s="1881"/>
      <c r="BC498" s="1881"/>
      <c r="BD498" s="1881"/>
      <c r="BE498" s="1881"/>
      <c r="BF498" s="1881"/>
      <c r="BG498" s="1881"/>
      <c r="BH498" s="1881"/>
      <c r="BI498" s="1881"/>
      <c r="BJ498" s="1881"/>
      <c r="BK498" s="1881"/>
      <c r="BL498" s="1881"/>
      <c r="BM498" s="1881"/>
      <c r="BN498" s="1881"/>
      <c r="BO498" s="1881"/>
      <c r="BP498" s="1881"/>
    </row>
    <row r="499" spans="1:68">
      <c r="A499" s="1884"/>
      <c r="B499" s="1881"/>
      <c r="C499" s="1881"/>
      <c r="D499" s="1881"/>
      <c r="E499" s="1881"/>
      <c r="F499" s="1881"/>
      <c r="G499" s="1881"/>
      <c r="H499" s="1883"/>
      <c r="I499" s="1881"/>
      <c r="J499" s="1881"/>
      <c r="K499" s="1881"/>
      <c r="L499" s="1881"/>
      <c r="M499" s="1881"/>
      <c r="N499" s="1881"/>
      <c r="O499" s="1881"/>
      <c r="P499" s="1881"/>
      <c r="Q499" s="1881"/>
      <c r="R499" s="1881"/>
      <c r="S499" s="1881"/>
      <c r="T499" s="1881"/>
      <c r="U499" s="1881"/>
      <c r="V499" s="1881"/>
      <c r="W499" s="1881"/>
      <c r="X499" s="1881"/>
      <c r="Y499" s="1881"/>
      <c r="Z499" s="1881"/>
      <c r="AA499" s="1881"/>
      <c r="AB499" s="1881"/>
      <c r="AC499" s="1881"/>
      <c r="AD499" s="1881"/>
      <c r="AE499" s="1881"/>
      <c r="AF499" s="1881"/>
      <c r="AG499" s="1881"/>
      <c r="AH499" s="1881"/>
      <c r="AI499" s="1881"/>
      <c r="AJ499" s="1881"/>
      <c r="AK499" s="1881"/>
      <c r="AL499" s="1881"/>
      <c r="AM499" s="1881"/>
      <c r="AN499" s="1881"/>
      <c r="AO499" s="1881"/>
      <c r="AP499" s="1881"/>
      <c r="AQ499" s="1881"/>
      <c r="AR499" s="1881"/>
      <c r="AS499" s="1881"/>
      <c r="AT499" s="1881"/>
      <c r="AU499" s="1881"/>
      <c r="AV499" s="1881"/>
      <c r="AW499" s="1881"/>
      <c r="AX499" s="1881"/>
      <c r="AY499" s="1881"/>
      <c r="AZ499" s="1881"/>
      <c r="BA499" s="1881"/>
      <c r="BB499" s="1881"/>
      <c r="BC499" s="1881"/>
      <c r="BD499" s="1881"/>
      <c r="BE499" s="1881"/>
      <c r="BF499" s="1881"/>
      <c r="BG499" s="1881"/>
      <c r="BH499" s="1881"/>
      <c r="BI499" s="1881"/>
      <c r="BJ499" s="1881"/>
      <c r="BK499" s="1881"/>
      <c r="BL499" s="1881"/>
      <c r="BM499" s="1881"/>
      <c r="BN499" s="1881"/>
      <c r="BO499" s="1881"/>
      <c r="BP499" s="1881"/>
    </row>
    <row r="500" spans="1:68">
      <c r="A500" s="1884"/>
      <c r="B500" s="1881"/>
      <c r="C500" s="1881"/>
      <c r="D500" s="1881"/>
      <c r="E500" s="1881"/>
      <c r="F500" s="1881"/>
      <c r="G500" s="1881"/>
      <c r="H500" s="1883"/>
      <c r="I500" s="1881"/>
      <c r="J500" s="1881"/>
      <c r="K500" s="1881"/>
      <c r="L500" s="1881"/>
      <c r="M500" s="1881"/>
      <c r="N500" s="1881"/>
      <c r="O500" s="1881"/>
      <c r="P500" s="1881"/>
      <c r="Q500" s="1881"/>
      <c r="R500" s="1881"/>
      <c r="S500" s="1881"/>
      <c r="T500" s="1881"/>
      <c r="U500" s="1881"/>
      <c r="V500" s="1881"/>
      <c r="W500" s="1881"/>
      <c r="X500" s="1881"/>
      <c r="Y500" s="1881"/>
      <c r="Z500" s="1881"/>
      <c r="AA500" s="1881"/>
      <c r="AB500" s="1881"/>
      <c r="AC500" s="1881"/>
      <c r="AD500" s="1881"/>
      <c r="AE500" s="1881"/>
      <c r="AF500" s="1881"/>
      <c r="AG500" s="1881"/>
      <c r="AH500" s="1881"/>
      <c r="AI500" s="1881"/>
      <c r="AJ500" s="1881"/>
      <c r="AK500" s="1881"/>
      <c r="AL500" s="1881"/>
      <c r="AM500" s="1881"/>
      <c r="AN500" s="1881"/>
      <c r="AO500" s="1881"/>
      <c r="AP500" s="1881"/>
      <c r="AQ500" s="1881"/>
      <c r="AR500" s="1881"/>
      <c r="AS500" s="1881"/>
      <c r="AT500" s="1881"/>
      <c r="AU500" s="1881"/>
      <c r="AV500" s="1881"/>
      <c r="AW500" s="1881"/>
      <c r="AX500" s="1881"/>
      <c r="AY500" s="1881"/>
      <c r="AZ500" s="1881"/>
      <c r="BA500" s="1881"/>
      <c r="BB500" s="1881"/>
      <c r="BC500" s="1881"/>
      <c r="BD500" s="1881"/>
      <c r="BE500" s="1881"/>
      <c r="BF500" s="1881"/>
      <c r="BG500" s="1881"/>
      <c r="BH500" s="1881"/>
      <c r="BI500" s="1881"/>
      <c r="BJ500" s="1881"/>
      <c r="BK500" s="1881"/>
      <c r="BL500" s="1881"/>
      <c r="BM500" s="1881"/>
      <c r="BN500" s="1881"/>
      <c r="BO500" s="1881"/>
      <c r="BP500" s="1881"/>
    </row>
    <row r="501" spans="1:68">
      <c r="A501" s="1884"/>
      <c r="B501" s="1881"/>
      <c r="C501" s="1881"/>
      <c r="D501" s="1881"/>
      <c r="E501" s="1881"/>
      <c r="F501" s="1881"/>
      <c r="G501" s="1881"/>
      <c r="H501" s="1883"/>
      <c r="I501" s="1881"/>
      <c r="J501" s="1881"/>
      <c r="K501" s="1881"/>
      <c r="L501" s="1881"/>
      <c r="M501" s="1881"/>
      <c r="N501" s="1881"/>
      <c r="O501" s="1881"/>
      <c r="P501" s="1881"/>
      <c r="Q501" s="1881"/>
      <c r="R501" s="1881"/>
      <c r="S501" s="1881"/>
      <c r="T501" s="1881"/>
      <c r="U501" s="1881"/>
      <c r="V501" s="1881"/>
      <c r="W501" s="1881"/>
      <c r="X501" s="1881"/>
      <c r="Y501" s="1881"/>
      <c r="Z501" s="1881"/>
      <c r="AA501" s="1881"/>
      <c r="AB501" s="1881"/>
      <c r="AC501" s="1881"/>
      <c r="AD501" s="1881"/>
      <c r="AE501" s="1881"/>
      <c r="AF501" s="1881"/>
      <c r="AG501" s="1881"/>
      <c r="AH501" s="1881"/>
      <c r="AI501" s="1881"/>
      <c r="AJ501" s="1881"/>
      <c r="AK501" s="1881"/>
      <c r="AL501" s="1881"/>
      <c r="AM501" s="1881"/>
      <c r="AN501" s="1881"/>
      <c r="AO501" s="1881"/>
      <c r="AP501" s="1881"/>
      <c r="AQ501" s="1881"/>
      <c r="AR501" s="1881"/>
      <c r="AS501" s="1881"/>
      <c r="AT501" s="1881"/>
      <c r="AU501" s="1881"/>
      <c r="AV501" s="1881"/>
      <c r="AW501" s="1881"/>
      <c r="AX501" s="1881"/>
      <c r="AY501" s="1881"/>
      <c r="AZ501" s="1881"/>
      <c r="BA501" s="1881"/>
      <c r="BB501" s="1881"/>
      <c r="BC501" s="1881"/>
      <c r="BD501" s="1881"/>
      <c r="BE501" s="1881"/>
      <c r="BF501" s="1881"/>
      <c r="BG501" s="1881"/>
      <c r="BH501" s="1881"/>
      <c r="BI501" s="1881"/>
      <c r="BJ501" s="1881"/>
      <c r="BK501" s="1881"/>
      <c r="BL501" s="1881"/>
      <c r="BM501" s="1881"/>
      <c r="BN501" s="1881"/>
      <c r="BO501" s="1881"/>
      <c r="BP501" s="1881"/>
    </row>
    <row r="502" spans="1:68">
      <c r="A502" s="1884"/>
      <c r="B502" s="1881"/>
      <c r="C502" s="1881"/>
      <c r="D502" s="1881"/>
      <c r="E502" s="1881"/>
      <c r="F502" s="1881"/>
      <c r="G502" s="1881"/>
      <c r="H502" s="1883"/>
      <c r="I502" s="1881"/>
      <c r="J502" s="1881"/>
      <c r="K502" s="1881"/>
      <c r="L502" s="1881"/>
      <c r="M502" s="1881"/>
      <c r="N502" s="1881"/>
      <c r="O502" s="1881"/>
      <c r="P502" s="1881"/>
      <c r="Q502" s="1881"/>
      <c r="R502" s="1881"/>
      <c r="S502" s="1881"/>
      <c r="T502" s="1881"/>
      <c r="U502" s="1881"/>
      <c r="V502" s="1881"/>
      <c r="W502" s="1881"/>
      <c r="X502" s="1881"/>
      <c r="Y502" s="1881"/>
      <c r="Z502" s="1881"/>
      <c r="AA502" s="1881"/>
      <c r="AB502" s="1881"/>
      <c r="AC502" s="1881"/>
      <c r="AD502" s="1881"/>
      <c r="AE502" s="1881"/>
      <c r="AF502" s="1881"/>
      <c r="AG502" s="1881"/>
      <c r="AH502" s="1881"/>
      <c r="AI502" s="1881"/>
      <c r="AJ502" s="1881"/>
      <c r="AK502" s="1881"/>
      <c r="AL502" s="1881"/>
      <c r="AM502" s="1881"/>
      <c r="AN502" s="1881"/>
      <c r="AO502" s="1881"/>
      <c r="AP502" s="1881"/>
      <c r="AQ502" s="1881"/>
      <c r="AR502" s="1881"/>
      <c r="AS502" s="1881"/>
      <c r="AT502" s="1881"/>
      <c r="AU502" s="1881"/>
      <c r="AV502" s="1881"/>
      <c r="AW502" s="1881"/>
      <c r="AX502" s="1881"/>
      <c r="AY502" s="1881"/>
      <c r="AZ502" s="1881"/>
      <c r="BA502" s="1881"/>
      <c r="BB502" s="1881"/>
      <c r="BC502" s="1881"/>
      <c r="BD502" s="1881"/>
      <c r="BE502" s="1881"/>
      <c r="BF502" s="1881"/>
      <c r="BG502" s="1881"/>
      <c r="BH502" s="1881"/>
      <c r="BI502" s="1881"/>
      <c r="BJ502" s="1881"/>
      <c r="BK502" s="1881"/>
      <c r="BL502" s="1881"/>
      <c r="BM502" s="1881"/>
      <c r="BN502" s="1881"/>
      <c r="BO502" s="1881"/>
      <c r="BP502" s="1881"/>
    </row>
    <row r="503" spans="1:68">
      <c r="A503" s="1884"/>
      <c r="B503" s="1881"/>
      <c r="C503" s="1881"/>
      <c r="D503" s="1881"/>
      <c r="E503" s="1881"/>
      <c r="F503" s="1881"/>
      <c r="G503" s="1881"/>
      <c r="H503" s="1883"/>
      <c r="I503" s="1881"/>
      <c r="J503" s="1881"/>
      <c r="K503" s="1881"/>
      <c r="L503" s="1881"/>
      <c r="M503" s="1881"/>
      <c r="N503" s="1881"/>
      <c r="O503" s="1881"/>
      <c r="P503" s="1881"/>
      <c r="Q503" s="1881"/>
      <c r="R503" s="1881"/>
      <c r="S503" s="1881"/>
      <c r="T503" s="1881"/>
      <c r="U503" s="1881"/>
      <c r="V503" s="1881"/>
      <c r="W503" s="1881"/>
      <c r="X503" s="1881"/>
      <c r="Y503" s="1881"/>
      <c r="Z503" s="1881"/>
      <c r="AA503" s="1881"/>
      <c r="AB503" s="1881"/>
      <c r="AC503" s="1881"/>
      <c r="AD503" s="1881"/>
      <c r="AE503" s="1881"/>
      <c r="AF503" s="1881"/>
      <c r="AG503" s="1881"/>
      <c r="AH503" s="1881"/>
      <c r="AI503" s="1881"/>
      <c r="AJ503" s="1881"/>
      <c r="AK503" s="1881"/>
      <c r="AL503" s="1881"/>
      <c r="AM503" s="1881"/>
      <c r="AN503" s="1881"/>
      <c r="AO503" s="1881"/>
      <c r="AP503" s="1881"/>
      <c r="AQ503" s="1881"/>
      <c r="AR503" s="1881"/>
      <c r="AS503" s="1881"/>
      <c r="AT503" s="1881"/>
      <c r="AU503" s="1881"/>
      <c r="AV503" s="1881"/>
      <c r="AW503" s="1881"/>
      <c r="AX503" s="1881"/>
      <c r="AY503" s="1881"/>
      <c r="AZ503" s="1881"/>
      <c r="BA503" s="1881"/>
      <c r="BB503" s="1881"/>
      <c r="BC503" s="1881"/>
      <c r="BD503" s="1881"/>
      <c r="BE503" s="1881"/>
      <c r="BF503" s="1881"/>
      <c r="BG503" s="1881"/>
      <c r="BH503" s="1881"/>
      <c r="BI503" s="1881"/>
      <c r="BJ503" s="1881"/>
      <c r="BK503" s="1881"/>
      <c r="BL503" s="1881"/>
      <c r="BM503" s="1881"/>
      <c r="BN503" s="1881"/>
      <c r="BO503" s="1881"/>
      <c r="BP503" s="1881"/>
    </row>
    <row r="504" spans="1:68">
      <c r="A504" s="1884"/>
      <c r="B504" s="1881"/>
      <c r="C504" s="1881"/>
      <c r="D504" s="1881"/>
      <c r="E504" s="1881"/>
      <c r="F504" s="1881"/>
      <c r="G504" s="1881"/>
      <c r="H504" s="1883"/>
      <c r="I504" s="1881"/>
      <c r="J504" s="1881"/>
      <c r="K504" s="1881"/>
      <c r="L504" s="1881"/>
      <c r="M504" s="1881"/>
      <c r="N504" s="1881"/>
      <c r="O504" s="1881"/>
      <c r="P504" s="1881"/>
      <c r="Q504" s="1881"/>
      <c r="R504" s="1881"/>
      <c r="S504" s="1881"/>
      <c r="T504" s="1881"/>
      <c r="U504" s="1881"/>
      <c r="V504" s="1881"/>
      <c r="W504" s="1881"/>
      <c r="X504" s="1881"/>
      <c r="Y504" s="1881"/>
      <c r="Z504" s="1881"/>
      <c r="AA504" s="1881"/>
      <c r="AB504" s="1881"/>
      <c r="AC504" s="1881"/>
      <c r="AD504" s="1881"/>
      <c r="AE504" s="1881"/>
      <c r="AF504" s="1881"/>
      <c r="AG504" s="1881"/>
      <c r="AH504" s="1881"/>
      <c r="AI504" s="1881"/>
      <c r="AJ504" s="1881"/>
      <c r="AK504" s="1881"/>
      <c r="AL504" s="1881"/>
      <c r="AM504" s="1881"/>
      <c r="AN504" s="1881"/>
      <c r="AO504" s="1881"/>
      <c r="AP504" s="1881"/>
      <c r="AQ504" s="1881"/>
      <c r="AR504" s="1881"/>
      <c r="AS504" s="1881"/>
      <c r="AT504" s="1881"/>
      <c r="AU504" s="1881"/>
      <c r="AV504" s="1881"/>
      <c r="AW504" s="1881"/>
      <c r="AX504" s="1881"/>
      <c r="AY504" s="1881"/>
      <c r="AZ504" s="1881"/>
      <c r="BA504" s="1881"/>
      <c r="BB504" s="1881"/>
      <c r="BC504" s="1881"/>
      <c r="BD504" s="1881"/>
      <c r="BE504" s="1881"/>
      <c r="BF504" s="1881"/>
      <c r="BG504" s="1881"/>
      <c r="BH504" s="1881"/>
      <c r="BI504" s="1881"/>
      <c r="BJ504" s="1881"/>
      <c r="BK504" s="1881"/>
      <c r="BL504" s="1881"/>
      <c r="BM504" s="1881"/>
      <c r="BN504" s="1881"/>
      <c r="BO504" s="1881"/>
      <c r="BP504" s="1881"/>
    </row>
    <row r="505" spans="1:68">
      <c r="A505" s="1884"/>
      <c r="B505" s="1881"/>
      <c r="C505" s="1881"/>
      <c r="D505" s="1881"/>
      <c r="E505" s="1881"/>
      <c r="F505" s="1881"/>
      <c r="G505" s="1881"/>
      <c r="H505" s="1883"/>
      <c r="I505" s="1881"/>
      <c r="J505" s="1881"/>
      <c r="K505" s="1881"/>
      <c r="L505" s="1881"/>
      <c r="M505" s="1881"/>
      <c r="N505" s="1881"/>
      <c r="O505" s="1881"/>
      <c r="P505" s="1881"/>
      <c r="Q505" s="1881"/>
      <c r="R505" s="1881"/>
      <c r="S505" s="1881"/>
      <c r="T505" s="1881"/>
      <c r="U505" s="1881"/>
      <c r="V505" s="1881"/>
      <c r="W505" s="1881"/>
      <c r="X505" s="1881"/>
      <c r="Y505" s="1881"/>
      <c r="Z505" s="1881"/>
      <c r="AA505" s="1881"/>
      <c r="AB505" s="1881"/>
      <c r="AC505" s="1881"/>
      <c r="AD505" s="1881"/>
      <c r="AE505" s="1881"/>
      <c r="AF505" s="1881"/>
      <c r="AG505" s="1881"/>
      <c r="AH505" s="1881"/>
      <c r="AI505" s="1881"/>
      <c r="AJ505" s="1881"/>
      <c r="AK505" s="1881"/>
      <c r="AL505" s="1881"/>
      <c r="AM505" s="1881"/>
      <c r="AN505" s="1881"/>
      <c r="AO505" s="1881"/>
      <c r="AP505" s="1881"/>
      <c r="AQ505" s="1881"/>
      <c r="AR505" s="1881"/>
      <c r="AS505" s="1881"/>
      <c r="AT505" s="1881"/>
      <c r="AU505" s="1881"/>
      <c r="AV505" s="1881"/>
      <c r="AW505" s="1881"/>
      <c r="AX505" s="1881"/>
      <c r="AY505" s="1881"/>
      <c r="AZ505" s="1881"/>
      <c r="BA505" s="1881"/>
      <c r="BB505" s="1881"/>
      <c r="BC505" s="1881"/>
      <c r="BD505" s="1881"/>
      <c r="BE505" s="1881"/>
      <c r="BF505" s="1881"/>
      <c r="BG505" s="1881"/>
      <c r="BH505" s="1881"/>
      <c r="BI505" s="1881"/>
      <c r="BJ505" s="1881"/>
      <c r="BK505" s="1881"/>
      <c r="BL505" s="1881"/>
      <c r="BM505" s="1881"/>
      <c r="BN505" s="1881"/>
      <c r="BO505" s="1881"/>
      <c r="BP505" s="1881"/>
    </row>
    <row r="506" spans="1:68">
      <c r="A506" s="1884"/>
      <c r="B506" s="1881"/>
      <c r="C506" s="1881"/>
      <c r="D506" s="1881"/>
      <c r="E506" s="1881"/>
      <c r="F506" s="1881"/>
      <c r="G506" s="1881"/>
      <c r="H506" s="1883"/>
      <c r="I506" s="1881"/>
      <c r="J506" s="1881"/>
      <c r="K506" s="1881"/>
      <c r="L506" s="1881"/>
      <c r="M506" s="1881"/>
      <c r="N506" s="1881"/>
      <c r="O506" s="1881"/>
      <c r="P506" s="1881"/>
      <c r="Q506" s="1881"/>
      <c r="R506" s="1881"/>
      <c r="S506" s="1881"/>
      <c r="T506" s="1881"/>
      <c r="U506" s="1881"/>
      <c r="V506" s="1881"/>
      <c r="W506" s="1881"/>
      <c r="X506" s="1881"/>
      <c r="Y506" s="1881"/>
      <c r="Z506" s="1881"/>
      <c r="AA506" s="1881"/>
      <c r="AB506" s="1881"/>
      <c r="AC506" s="1881"/>
      <c r="AD506" s="1881"/>
      <c r="AE506" s="1881"/>
      <c r="AF506" s="1881"/>
      <c r="AG506" s="1881"/>
      <c r="AH506" s="1881"/>
      <c r="AI506" s="1881"/>
      <c r="AJ506" s="1881"/>
      <c r="AK506" s="1881"/>
      <c r="AL506" s="1881"/>
      <c r="AM506" s="1881"/>
      <c r="AN506" s="1881"/>
      <c r="AO506" s="1881"/>
      <c r="AP506" s="1881"/>
      <c r="AQ506" s="1881"/>
      <c r="AR506" s="1881"/>
      <c r="AS506" s="1881"/>
      <c r="AT506" s="1881"/>
      <c r="AU506" s="1881"/>
      <c r="AV506" s="1881"/>
      <c r="AW506" s="1881"/>
      <c r="AX506" s="1881"/>
      <c r="AY506" s="1881"/>
      <c r="AZ506" s="1881"/>
      <c r="BA506" s="1881"/>
      <c r="BB506" s="1881"/>
      <c r="BC506" s="1881"/>
      <c r="BD506" s="1881"/>
      <c r="BE506" s="1881"/>
      <c r="BF506" s="1881"/>
      <c r="BG506" s="1881"/>
      <c r="BH506" s="1881"/>
      <c r="BI506" s="1881"/>
      <c r="BJ506" s="1881"/>
      <c r="BK506" s="1881"/>
      <c r="BL506" s="1881"/>
      <c r="BM506" s="1881"/>
      <c r="BN506" s="1881"/>
      <c r="BO506" s="1881"/>
      <c r="BP506" s="1881"/>
    </row>
    <row r="507" spans="1:68">
      <c r="A507" s="1884"/>
      <c r="B507" s="1881"/>
      <c r="C507" s="1881"/>
      <c r="D507" s="1881"/>
      <c r="E507" s="1881"/>
      <c r="F507" s="1881"/>
      <c r="G507" s="1881"/>
      <c r="H507" s="1883"/>
      <c r="I507" s="1881"/>
      <c r="J507" s="1881"/>
      <c r="K507" s="1881"/>
      <c r="L507" s="1881"/>
      <c r="M507" s="1881"/>
      <c r="N507" s="1881"/>
      <c r="O507" s="1881"/>
      <c r="P507" s="1881"/>
      <c r="Q507" s="1881"/>
      <c r="R507" s="1881"/>
      <c r="S507" s="1881"/>
      <c r="T507" s="1881"/>
      <c r="U507" s="1881"/>
      <c r="V507" s="1881"/>
      <c r="W507" s="1881"/>
      <c r="X507" s="1881"/>
      <c r="Y507" s="1881"/>
      <c r="Z507" s="1881"/>
      <c r="AA507" s="1881"/>
      <c r="AB507" s="1881"/>
      <c r="AC507" s="1881"/>
      <c r="AD507" s="1881"/>
      <c r="AE507" s="1881"/>
      <c r="AF507" s="1881"/>
      <c r="AG507" s="1881"/>
      <c r="AH507" s="1881"/>
      <c r="AI507" s="1881"/>
      <c r="AJ507" s="1881"/>
      <c r="AK507" s="1881"/>
      <c r="AL507" s="1881"/>
      <c r="AM507" s="1881"/>
      <c r="AN507" s="1881"/>
      <c r="AO507" s="1881"/>
      <c r="AP507" s="1881"/>
      <c r="AQ507" s="1881"/>
      <c r="AR507" s="1881"/>
      <c r="AS507" s="1881"/>
      <c r="AT507" s="1881"/>
      <c r="AU507" s="1881"/>
      <c r="AV507" s="1881"/>
      <c r="AW507" s="1881"/>
      <c r="AX507" s="1881"/>
      <c r="AY507" s="1881"/>
      <c r="AZ507" s="1881"/>
      <c r="BA507" s="1881"/>
      <c r="BB507" s="1881"/>
      <c r="BC507" s="1881"/>
      <c r="BD507" s="1881"/>
      <c r="BE507" s="1881"/>
      <c r="BF507" s="1881"/>
      <c r="BG507" s="1881"/>
      <c r="BH507" s="1881"/>
      <c r="BI507" s="1881"/>
      <c r="BJ507" s="1881"/>
      <c r="BK507" s="1881"/>
      <c r="BL507" s="1881"/>
      <c r="BM507" s="1881"/>
      <c r="BN507" s="1881"/>
      <c r="BO507" s="1881"/>
      <c r="BP507" s="1881"/>
    </row>
    <row r="508" spans="1:68">
      <c r="A508" s="1884"/>
      <c r="B508" s="1881"/>
      <c r="C508" s="1881"/>
      <c r="D508" s="1881"/>
      <c r="E508" s="1881"/>
      <c r="F508" s="1881"/>
      <c r="G508" s="1881"/>
      <c r="H508" s="1883"/>
      <c r="I508" s="1881"/>
      <c r="J508" s="1881"/>
      <c r="K508" s="1881"/>
      <c r="L508" s="1881"/>
      <c r="M508" s="1881"/>
      <c r="N508" s="1881"/>
      <c r="O508" s="1881"/>
      <c r="P508" s="1881"/>
      <c r="Q508" s="1881"/>
      <c r="R508" s="1881"/>
      <c r="S508" s="1881"/>
      <c r="T508" s="1881"/>
      <c r="U508" s="1881"/>
      <c r="V508" s="1881"/>
      <c r="W508" s="1881"/>
      <c r="X508" s="1881"/>
      <c r="Y508" s="1881"/>
      <c r="Z508" s="1881"/>
      <c r="AA508" s="1881"/>
      <c r="AB508" s="1881"/>
      <c r="AC508" s="1881"/>
      <c r="AD508" s="1881"/>
      <c r="AE508" s="1881"/>
      <c r="AF508" s="1881"/>
      <c r="AG508" s="1881"/>
      <c r="AH508" s="1881"/>
      <c r="AI508" s="1881"/>
      <c r="AJ508" s="1881"/>
      <c r="AK508" s="1881"/>
      <c r="AL508" s="1881"/>
      <c r="AM508" s="1881"/>
      <c r="AN508" s="1881"/>
      <c r="AO508" s="1881"/>
      <c r="AP508" s="1881"/>
      <c r="AQ508" s="1881"/>
      <c r="AR508" s="1881"/>
      <c r="AS508" s="1881"/>
      <c r="AT508" s="1881"/>
      <c r="AU508" s="1881"/>
      <c r="AV508" s="1881"/>
      <c r="AW508" s="1881"/>
      <c r="AX508" s="1881"/>
      <c r="AY508" s="1881"/>
      <c r="AZ508" s="1881"/>
      <c r="BA508" s="1881"/>
      <c r="BB508" s="1881"/>
      <c r="BC508" s="1881"/>
      <c r="BD508" s="1881"/>
      <c r="BE508" s="1881"/>
      <c r="BF508" s="1881"/>
      <c r="BG508" s="1881"/>
      <c r="BH508" s="1881"/>
      <c r="BI508" s="1881"/>
      <c r="BJ508" s="1881"/>
      <c r="BK508" s="1881"/>
      <c r="BL508" s="1881"/>
      <c r="BM508" s="1881"/>
      <c r="BN508" s="1881"/>
      <c r="BO508" s="1881"/>
      <c r="BP508" s="1881"/>
    </row>
    <row r="509" spans="1:68">
      <c r="A509" s="1884"/>
      <c r="B509" s="1881"/>
      <c r="C509" s="1881"/>
      <c r="D509" s="1881"/>
      <c r="E509" s="1881"/>
      <c r="F509" s="1881"/>
      <c r="G509" s="1881"/>
      <c r="H509" s="1883"/>
      <c r="I509" s="1881"/>
      <c r="J509" s="1881"/>
      <c r="K509" s="1881"/>
      <c r="L509" s="1881"/>
      <c r="M509" s="1881"/>
      <c r="N509" s="1881"/>
      <c r="O509" s="1881"/>
      <c r="P509" s="1881"/>
      <c r="Q509" s="1881"/>
      <c r="R509" s="1881"/>
      <c r="S509" s="1881"/>
      <c r="T509" s="1881"/>
      <c r="U509" s="1881"/>
      <c r="V509" s="1881"/>
      <c r="W509" s="1881"/>
      <c r="X509" s="1881"/>
      <c r="Y509" s="1881"/>
      <c r="Z509" s="1881"/>
      <c r="AA509" s="1881"/>
      <c r="AB509" s="1881"/>
      <c r="AC509" s="1881"/>
      <c r="AD509" s="1881"/>
      <c r="AE509" s="1881"/>
      <c r="AF509" s="1881"/>
      <c r="AG509" s="1881"/>
      <c r="AH509" s="1881"/>
      <c r="AI509" s="1881"/>
      <c r="AJ509" s="1881"/>
      <c r="AK509" s="1881"/>
      <c r="AL509" s="1881"/>
      <c r="AM509" s="1881"/>
      <c r="AN509" s="1881"/>
      <c r="AO509" s="1881"/>
      <c r="AP509" s="1881"/>
      <c r="AQ509" s="1881"/>
      <c r="AR509" s="1881"/>
      <c r="AS509" s="1881"/>
      <c r="AT509" s="1881"/>
      <c r="AU509" s="1881"/>
      <c r="AV509" s="1881"/>
      <c r="AW509" s="1881"/>
      <c r="AX509" s="1881"/>
      <c r="AY509" s="1881"/>
      <c r="AZ509" s="1881"/>
      <c r="BA509" s="1881"/>
      <c r="BB509" s="1881"/>
      <c r="BC509" s="1881"/>
      <c r="BD509" s="1881"/>
      <c r="BE509" s="1881"/>
      <c r="BF509" s="1881"/>
      <c r="BG509" s="1881"/>
      <c r="BH509" s="1881"/>
      <c r="BI509" s="1881"/>
      <c r="BJ509" s="1881"/>
      <c r="BK509" s="1881"/>
      <c r="BL509" s="1881"/>
      <c r="BM509" s="1881"/>
      <c r="BN509" s="1881"/>
      <c r="BO509" s="1881"/>
      <c r="BP509" s="1881"/>
    </row>
    <row r="510" spans="1:68">
      <c r="A510" s="1884"/>
      <c r="B510" s="1881"/>
      <c r="C510" s="1881"/>
      <c r="D510" s="1881"/>
      <c r="E510" s="1881"/>
      <c r="F510" s="1881"/>
      <c r="G510" s="1881"/>
      <c r="H510" s="1883"/>
      <c r="I510" s="1881"/>
      <c r="J510" s="1881"/>
      <c r="K510" s="1881"/>
      <c r="L510" s="1881"/>
      <c r="M510" s="1881"/>
      <c r="N510" s="1881"/>
      <c r="O510" s="1881"/>
      <c r="P510" s="1881"/>
      <c r="Q510" s="1881"/>
      <c r="R510" s="1881"/>
      <c r="S510" s="1881"/>
      <c r="T510" s="1881"/>
      <c r="U510" s="1881"/>
      <c r="V510" s="1881"/>
      <c r="W510" s="1881"/>
      <c r="X510" s="1881"/>
      <c r="Y510" s="1881"/>
      <c r="Z510" s="1881"/>
      <c r="AA510" s="1881"/>
      <c r="AB510" s="1881"/>
      <c r="AC510" s="1881"/>
      <c r="AD510" s="1881"/>
      <c r="AE510" s="1881"/>
      <c r="AF510" s="1881"/>
      <c r="AG510" s="1881"/>
      <c r="AH510" s="1881"/>
      <c r="AI510" s="1881"/>
      <c r="AJ510" s="1881"/>
      <c r="AK510" s="1881"/>
      <c r="AL510" s="1881"/>
      <c r="AM510" s="1881"/>
      <c r="AN510" s="1881"/>
      <c r="AO510" s="1881"/>
      <c r="AP510" s="1881"/>
      <c r="AQ510" s="1881"/>
      <c r="AR510" s="1881"/>
      <c r="AS510" s="1881"/>
      <c r="AT510" s="1881"/>
      <c r="AU510" s="1881"/>
      <c r="AV510" s="1881"/>
      <c r="AW510" s="1881"/>
      <c r="AX510" s="1881"/>
      <c r="AY510" s="1881"/>
      <c r="AZ510" s="1881"/>
      <c r="BA510" s="1881"/>
      <c r="BB510" s="1881"/>
      <c r="BC510" s="1881"/>
      <c r="BD510" s="1881"/>
      <c r="BE510" s="1881"/>
      <c r="BF510" s="1881"/>
      <c r="BG510" s="1881"/>
      <c r="BH510" s="1881"/>
      <c r="BI510" s="1881"/>
      <c r="BJ510" s="1881"/>
      <c r="BK510" s="1881"/>
      <c r="BL510" s="1881"/>
      <c r="BM510" s="1881"/>
      <c r="BN510" s="1881"/>
      <c r="BO510" s="1881"/>
      <c r="BP510" s="1881"/>
    </row>
    <row r="511" spans="1:68">
      <c r="A511" s="1884"/>
      <c r="B511" s="1881"/>
      <c r="C511" s="1881"/>
      <c r="D511" s="1881"/>
      <c r="E511" s="1881"/>
      <c r="F511" s="1881"/>
      <c r="G511" s="1881"/>
      <c r="H511" s="1883"/>
      <c r="I511" s="1881"/>
      <c r="J511" s="1881"/>
      <c r="K511" s="1881"/>
      <c r="L511" s="1881"/>
      <c r="M511" s="1881"/>
      <c r="N511" s="1881"/>
      <c r="O511" s="1881"/>
      <c r="P511" s="1881"/>
      <c r="Q511" s="1881"/>
      <c r="R511" s="1881"/>
      <c r="S511" s="1881"/>
      <c r="T511" s="1881"/>
      <c r="U511" s="1881"/>
      <c r="V511" s="1881"/>
      <c r="W511" s="1881"/>
      <c r="X511" s="1881"/>
      <c r="Y511" s="1881"/>
      <c r="Z511" s="1881"/>
      <c r="AA511" s="1881"/>
      <c r="AB511" s="1881"/>
      <c r="AC511" s="1881"/>
      <c r="AD511" s="1881"/>
      <c r="AE511" s="1881"/>
      <c r="AF511" s="1881"/>
      <c r="AG511" s="1881"/>
      <c r="AH511" s="1881"/>
      <c r="AI511" s="1881"/>
      <c r="AJ511" s="1881"/>
      <c r="AK511" s="1881"/>
      <c r="AL511" s="1881"/>
      <c r="AM511" s="1881"/>
      <c r="AN511" s="1881"/>
      <c r="AO511" s="1881"/>
      <c r="AP511" s="1881"/>
      <c r="AQ511" s="1881"/>
      <c r="AR511" s="1881"/>
      <c r="AS511" s="1881"/>
      <c r="AT511" s="1881"/>
      <c r="AU511" s="1881"/>
      <c r="AV511" s="1881"/>
      <c r="AW511" s="1881"/>
      <c r="AX511" s="1881"/>
      <c r="AY511" s="1881"/>
      <c r="AZ511" s="1881"/>
      <c r="BA511" s="1881"/>
      <c r="BB511" s="1881"/>
      <c r="BC511" s="1881"/>
      <c r="BD511" s="1881"/>
      <c r="BE511" s="1881"/>
      <c r="BF511" s="1881"/>
      <c r="BG511" s="1881"/>
      <c r="BH511" s="1881"/>
      <c r="BI511" s="1881"/>
      <c r="BJ511" s="1881"/>
      <c r="BK511" s="1881"/>
      <c r="BL511" s="1881"/>
      <c r="BM511" s="1881"/>
      <c r="BN511" s="1881"/>
      <c r="BO511" s="1881"/>
      <c r="BP511" s="1881"/>
    </row>
    <row r="512" spans="1:68">
      <c r="A512" s="1884"/>
      <c r="B512" s="1881"/>
      <c r="C512" s="1881"/>
      <c r="D512" s="1881"/>
      <c r="E512" s="1881"/>
      <c r="F512" s="1881"/>
      <c r="G512" s="1881"/>
      <c r="H512" s="1883"/>
      <c r="I512" s="1881"/>
      <c r="J512" s="1881"/>
      <c r="K512" s="1881"/>
      <c r="L512" s="1881"/>
      <c r="M512" s="1881"/>
      <c r="N512" s="1881"/>
      <c r="O512" s="1881"/>
      <c r="P512" s="1881"/>
      <c r="Q512" s="1881"/>
      <c r="R512" s="1881"/>
      <c r="S512" s="1881"/>
      <c r="T512" s="1881"/>
      <c r="U512" s="1881"/>
      <c r="V512" s="1881"/>
      <c r="W512" s="1881"/>
      <c r="X512" s="1881"/>
      <c r="Y512" s="1881"/>
      <c r="Z512" s="1881"/>
      <c r="AA512" s="1881"/>
      <c r="AB512" s="1881"/>
      <c r="AC512" s="1881"/>
      <c r="AD512" s="1881"/>
      <c r="AE512" s="1881"/>
      <c r="AF512" s="1881"/>
      <c r="AG512" s="1881"/>
      <c r="AH512" s="1881"/>
      <c r="AI512" s="1881"/>
      <c r="AJ512" s="1881"/>
      <c r="AK512" s="1881"/>
      <c r="AL512" s="1881"/>
      <c r="AM512" s="1881"/>
      <c r="AN512" s="1881"/>
      <c r="AO512" s="1881"/>
      <c r="AP512" s="1881"/>
      <c r="AQ512" s="1881"/>
      <c r="AR512" s="1881"/>
      <c r="AS512" s="1881"/>
      <c r="AT512" s="1881"/>
      <c r="AU512" s="1881"/>
      <c r="AV512" s="1881"/>
      <c r="AW512" s="1881"/>
      <c r="AX512" s="1881"/>
      <c r="AY512" s="1881"/>
      <c r="AZ512" s="1881"/>
      <c r="BA512" s="1881"/>
      <c r="BB512" s="1881"/>
      <c r="BC512" s="1881"/>
      <c r="BD512" s="1881"/>
      <c r="BE512" s="1881"/>
      <c r="BF512" s="1881"/>
      <c r="BG512" s="1881"/>
      <c r="BH512" s="1881"/>
      <c r="BI512" s="1881"/>
      <c r="BJ512" s="1881"/>
      <c r="BK512" s="1881"/>
      <c r="BL512" s="1881"/>
      <c r="BM512" s="1881"/>
      <c r="BN512" s="1881"/>
      <c r="BO512" s="1881"/>
      <c r="BP512" s="1881"/>
    </row>
    <row r="513" spans="1:68">
      <c r="A513" s="1884"/>
      <c r="B513" s="1881"/>
      <c r="C513" s="1881"/>
      <c r="D513" s="1881"/>
      <c r="E513" s="1881"/>
      <c r="F513" s="1881"/>
      <c r="G513" s="1881"/>
      <c r="H513" s="1883"/>
      <c r="I513" s="1881"/>
      <c r="J513" s="1881"/>
      <c r="K513" s="1881"/>
      <c r="L513" s="1881"/>
      <c r="M513" s="1881"/>
      <c r="N513" s="1881"/>
      <c r="O513" s="1881"/>
      <c r="P513" s="1881"/>
      <c r="Q513" s="1881"/>
      <c r="R513" s="1881"/>
      <c r="S513" s="1881"/>
      <c r="T513" s="1881"/>
      <c r="U513" s="1881"/>
      <c r="V513" s="1881"/>
      <c r="W513" s="1881"/>
      <c r="X513" s="1881"/>
      <c r="Y513" s="1881"/>
      <c r="Z513" s="1881"/>
      <c r="AA513" s="1881"/>
      <c r="AB513" s="1881"/>
      <c r="AC513" s="1881"/>
      <c r="AD513" s="1881"/>
      <c r="AE513" s="1881"/>
      <c r="AF513" s="1881"/>
      <c r="AG513" s="1881"/>
      <c r="AH513" s="1881"/>
      <c r="AI513" s="1881"/>
      <c r="AJ513" s="1881"/>
      <c r="AK513" s="1881"/>
      <c r="AL513" s="1881"/>
      <c r="AM513" s="1881"/>
      <c r="AN513" s="1881"/>
      <c r="AO513" s="1881"/>
      <c r="AP513" s="1881"/>
      <c r="AQ513" s="1881"/>
      <c r="AR513" s="1881"/>
      <c r="AS513" s="1881"/>
      <c r="AT513" s="1881"/>
      <c r="AU513" s="1881"/>
      <c r="AV513" s="1881"/>
      <c r="AW513" s="1881"/>
      <c r="AX513" s="1881"/>
      <c r="AY513" s="1881"/>
      <c r="AZ513" s="1881"/>
      <c r="BA513" s="1881"/>
      <c r="BB513" s="1881"/>
      <c r="BC513" s="1881"/>
      <c r="BD513" s="1881"/>
      <c r="BE513" s="1881"/>
      <c r="BF513" s="1881"/>
      <c r="BG513" s="1881"/>
      <c r="BH513" s="1881"/>
      <c r="BI513" s="1881"/>
      <c r="BJ513" s="1881"/>
      <c r="BK513" s="1881"/>
      <c r="BL513" s="1881"/>
      <c r="BM513" s="1881"/>
      <c r="BN513" s="1881"/>
      <c r="BO513" s="1881"/>
      <c r="BP513" s="1881"/>
    </row>
    <row r="514" spans="1:68">
      <c r="A514" s="1884"/>
      <c r="B514" s="1881"/>
      <c r="C514" s="1881"/>
      <c r="D514" s="1881"/>
      <c r="E514" s="1881"/>
      <c r="F514" s="1881"/>
      <c r="G514" s="1881"/>
      <c r="H514" s="1883"/>
      <c r="I514" s="1881"/>
      <c r="J514" s="1881"/>
      <c r="K514" s="1881"/>
      <c r="L514" s="1881"/>
      <c r="M514" s="1881"/>
      <c r="N514" s="1881"/>
      <c r="O514" s="1881"/>
      <c r="P514" s="1881"/>
      <c r="Q514" s="1881"/>
      <c r="R514" s="1881"/>
      <c r="S514" s="1881"/>
      <c r="T514" s="1881"/>
      <c r="U514" s="1881"/>
      <c r="V514" s="1881"/>
      <c r="W514" s="1881"/>
      <c r="X514" s="1881"/>
      <c r="Y514" s="1881"/>
      <c r="Z514" s="1881"/>
      <c r="AA514" s="1881"/>
      <c r="AB514" s="1881"/>
      <c r="AC514" s="1881"/>
      <c r="AD514" s="1881"/>
      <c r="AE514" s="1881"/>
      <c r="AF514" s="1881"/>
      <c r="AG514" s="1881"/>
      <c r="AH514" s="1881"/>
      <c r="AI514" s="1881"/>
      <c r="AJ514" s="1881"/>
      <c r="AK514" s="1881"/>
      <c r="AL514" s="1881"/>
      <c r="AM514" s="1881"/>
      <c r="AN514" s="1881"/>
      <c r="AO514" s="1881"/>
      <c r="AP514" s="1881"/>
      <c r="AQ514" s="1881"/>
      <c r="AR514" s="1881"/>
      <c r="AS514" s="1881"/>
      <c r="AT514" s="1881"/>
      <c r="AU514" s="1881"/>
      <c r="AV514" s="1881"/>
      <c r="AW514" s="1881"/>
      <c r="AX514" s="1881"/>
      <c r="AY514" s="1881"/>
      <c r="AZ514" s="1881"/>
      <c r="BA514" s="1881"/>
      <c r="BB514" s="1881"/>
      <c r="BC514" s="1881"/>
      <c r="BD514" s="1881"/>
      <c r="BE514" s="1881"/>
      <c r="BF514" s="1881"/>
      <c r="BG514" s="1881"/>
      <c r="BH514" s="1881"/>
      <c r="BI514" s="1881"/>
      <c r="BJ514" s="1881"/>
      <c r="BK514" s="1881"/>
      <c r="BL514" s="1881"/>
      <c r="BM514" s="1881"/>
      <c r="BN514" s="1881"/>
      <c r="BO514" s="1881"/>
      <c r="BP514" s="1881"/>
    </row>
    <row r="515" spans="1:68">
      <c r="A515" s="1884"/>
      <c r="B515" s="1881"/>
      <c r="C515" s="1881"/>
      <c r="D515" s="1881"/>
      <c r="E515" s="1881"/>
      <c r="F515" s="1881"/>
      <c r="G515" s="1881"/>
      <c r="H515" s="1883"/>
      <c r="I515" s="1881"/>
      <c r="J515" s="1881"/>
      <c r="K515" s="1881"/>
      <c r="L515" s="1881"/>
      <c r="M515" s="1881"/>
      <c r="N515" s="1881"/>
      <c r="O515" s="1881"/>
      <c r="P515" s="1881"/>
      <c r="Q515" s="1881"/>
      <c r="R515" s="1881"/>
      <c r="S515" s="1881"/>
      <c r="T515" s="1881"/>
      <c r="U515" s="1881"/>
      <c r="V515" s="1881"/>
      <c r="W515" s="1881"/>
      <c r="X515" s="1881"/>
      <c r="Y515" s="1881"/>
      <c r="Z515" s="1881"/>
      <c r="AA515" s="1881"/>
      <c r="AB515" s="1881"/>
      <c r="AC515" s="1881"/>
      <c r="AD515" s="1881"/>
      <c r="AE515" s="1881"/>
      <c r="AF515" s="1881"/>
      <c r="AG515" s="1881"/>
      <c r="AH515" s="1881"/>
      <c r="AI515" s="1881"/>
      <c r="AJ515" s="1881"/>
      <c r="AK515" s="1881"/>
      <c r="AL515" s="1881"/>
      <c r="AM515" s="1881"/>
      <c r="AN515" s="1881"/>
      <c r="AO515" s="1881"/>
      <c r="AP515" s="1881"/>
      <c r="AQ515" s="1881"/>
      <c r="AR515" s="1881"/>
      <c r="AS515" s="1881"/>
      <c r="AT515" s="1881"/>
      <c r="AU515" s="1881"/>
      <c r="AV515" s="1881"/>
      <c r="AW515" s="1881"/>
      <c r="AX515" s="1881"/>
      <c r="AY515" s="1881"/>
      <c r="AZ515" s="1881"/>
      <c r="BA515" s="1881"/>
      <c r="BB515" s="1881"/>
      <c r="BC515" s="1881"/>
      <c r="BD515" s="1881"/>
      <c r="BE515" s="1881"/>
      <c r="BF515" s="1881"/>
      <c r="BG515" s="1881"/>
      <c r="BH515" s="1881"/>
      <c r="BI515" s="1881"/>
      <c r="BJ515" s="1881"/>
      <c r="BK515" s="1881"/>
      <c r="BL515" s="1881"/>
      <c r="BM515" s="1881"/>
      <c r="BN515" s="1881"/>
      <c r="BO515" s="1881"/>
      <c r="BP515" s="1881"/>
    </row>
    <row r="516" spans="1:68">
      <c r="A516" s="1884"/>
      <c r="B516" s="1881"/>
      <c r="C516" s="1881"/>
      <c r="D516" s="1881"/>
      <c r="E516" s="1881"/>
      <c r="F516" s="1881"/>
      <c r="G516" s="1881"/>
      <c r="H516" s="1883"/>
      <c r="I516" s="1881"/>
      <c r="J516" s="1881"/>
      <c r="K516" s="1881"/>
      <c r="L516" s="1881"/>
      <c r="M516" s="1881"/>
      <c r="N516" s="1881"/>
      <c r="O516" s="1881"/>
      <c r="P516" s="1881"/>
      <c r="Q516" s="1881"/>
      <c r="R516" s="1881"/>
      <c r="S516" s="1881"/>
      <c r="T516" s="1881"/>
      <c r="U516" s="1881"/>
      <c r="V516" s="1881"/>
      <c r="W516" s="1881"/>
      <c r="X516" s="1881"/>
      <c r="Y516" s="1881"/>
      <c r="Z516" s="1881"/>
      <c r="AA516" s="1881"/>
      <c r="AB516" s="1881"/>
      <c r="AC516" s="1881"/>
      <c r="AD516" s="1881"/>
      <c r="AE516" s="1881"/>
      <c r="AF516" s="1881"/>
      <c r="AG516" s="1881"/>
      <c r="AH516" s="1881"/>
      <c r="AI516" s="1881"/>
      <c r="AJ516" s="1881"/>
      <c r="AK516" s="1881"/>
      <c r="AL516" s="1881"/>
      <c r="AM516" s="1881"/>
      <c r="AN516" s="1881"/>
      <c r="AO516" s="1881"/>
      <c r="AP516" s="1881"/>
      <c r="AQ516" s="1881"/>
      <c r="AR516" s="1881"/>
      <c r="AS516" s="1881"/>
      <c r="AT516" s="1881"/>
      <c r="AU516" s="1881"/>
      <c r="AV516" s="1881"/>
      <c r="AW516" s="1881"/>
      <c r="AX516" s="1881"/>
      <c r="AY516" s="1881"/>
      <c r="AZ516" s="1881"/>
      <c r="BA516" s="1881"/>
      <c r="BB516" s="1881"/>
      <c r="BC516" s="1881"/>
      <c r="BD516" s="1881"/>
      <c r="BE516" s="1881"/>
      <c r="BF516" s="1881"/>
      <c r="BG516" s="1881"/>
      <c r="BH516" s="1881"/>
      <c r="BI516" s="1881"/>
      <c r="BJ516" s="1881"/>
      <c r="BK516" s="1881"/>
      <c r="BL516" s="1881"/>
      <c r="BM516" s="1881"/>
      <c r="BN516" s="1881"/>
      <c r="BO516" s="1881"/>
      <c r="BP516" s="1881"/>
    </row>
    <row r="517" spans="1:68">
      <c r="A517" s="1884"/>
      <c r="B517" s="1881"/>
      <c r="C517" s="1881"/>
      <c r="D517" s="1881"/>
      <c r="E517" s="1881"/>
      <c r="F517" s="1881"/>
      <c r="G517" s="1881"/>
      <c r="H517" s="1883"/>
      <c r="I517" s="1881"/>
      <c r="J517" s="1881"/>
      <c r="K517" s="1881"/>
      <c r="L517" s="1881"/>
      <c r="M517" s="1881"/>
      <c r="N517" s="1881"/>
      <c r="O517" s="1881"/>
      <c r="P517" s="1881"/>
      <c r="Q517" s="1881"/>
      <c r="R517" s="1881"/>
      <c r="S517" s="1881"/>
      <c r="T517" s="1881"/>
      <c r="U517" s="1881"/>
      <c r="V517" s="1881"/>
      <c r="W517" s="1881"/>
      <c r="X517" s="1881"/>
      <c r="Y517" s="1881"/>
      <c r="Z517" s="1881"/>
      <c r="AA517" s="1881"/>
      <c r="AB517" s="1881"/>
      <c r="AC517" s="1881"/>
      <c r="AD517" s="1881"/>
      <c r="AE517" s="1881"/>
      <c r="AF517" s="1881"/>
      <c r="AG517" s="1881"/>
      <c r="AH517" s="1881"/>
      <c r="AI517" s="1881"/>
      <c r="AJ517" s="1881"/>
      <c r="AK517" s="1881"/>
      <c r="AL517" s="1881"/>
      <c r="AM517" s="1881"/>
      <c r="AN517" s="1881"/>
      <c r="AO517" s="1881"/>
      <c r="AP517" s="1881"/>
      <c r="AQ517" s="1881"/>
      <c r="AR517" s="1881"/>
      <c r="AS517" s="1881"/>
      <c r="AT517" s="1881"/>
      <c r="AU517" s="1881"/>
      <c r="AV517" s="1881"/>
      <c r="AW517" s="1881"/>
      <c r="AX517" s="1881"/>
      <c r="AY517" s="1881"/>
      <c r="AZ517" s="1881"/>
      <c r="BA517" s="1881"/>
      <c r="BB517" s="1881"/>
      <c r="BC517" s="1881"/>
      <c r="BD517" s="1881"/>
      <c r="BE517" s="1881"/>
      <c r="BF517" s="1881"/>
      <c r="BG517" s="1881"/>
      <c r="BH517" s="1881"/>
      <c r="BI517" s="1881"/>
      <c r="BJ517" s="1881"/>
      <c r="BK517" s="1881"/>
      <c r="BL517" s="1881"/>
      <c r="BM517" s="1881"/>
      <c r="BN517" s="1881"/>
      <c r="BO517" s="1881"/>
      <c r="BP517" s="1881"/>
    </row>
    <row r="518" spans="1:68">
      <c r="A518" s="1884"/>
      <c r="B518" s="1881"/>
      <c r="C518" s="1881"/>
      <c r="D518" s="1881"/>
      <c r="E518" s="1881"/>
      <c r="F518" s="1881"/>
      <c r="G518" s="1881"/>
      <c r="H518" s="1883"/>
      <c r="I518" s="1881"/>
      <c r="J518" s="1881"/>
      <c r="K518" s="1881"/>
      <c r="L518" s="1881"/>
      <c r="M518" s="1881"/>
      <c r="N518" s="1881"/>
      <c r="O518" s="1881"/>
      <c r="P518" s="1881"/>
      <c r="Q518" s="1881"/>
      <c r="R518" s="1881"/>
      <c r="S518" s="1881"/>
      <c r="T518" s="1881"/>
      <c r="U518" s="1881"/>
      <c r="V518" s="1881"/>
      <c r="W518" s="1881"/>
      <c r="X518" s="1881"/>
      <c r="Y518" s="1881"/>
      <c r="Z518" s="1881"/>
      <c r="AA518" s="1881"/>
      <c r="AB518" s="1881"/>
      <c r="AC518" s="1881"/>
      <c r="AD518" s="1881"/>
      <c r="AE518" s="1881"/>
      <c r="AF518" s="1881"/>
      <c r="AG518" s="1881"/>
      <c r="AH518" s="1881"/>
      <c r="AI518" s="1881"/>
      <c r="AJ518" s="1881"/>
      <c r="AK518" s="1881"/>
      <c r="AL518" s="1881"/>
      <c r="AM518" s="1881"/>
      <c r="AN518" s="1881"/>
      <c r="AO518" s="1881"/>
      <c r="AP518" s="1881"/>
      <c r="AQ518" s="1881"/>
      <c r="AR518" s="1881"/>
      <c r="AS518" s="1881"/>
      <c r="AT518" s="1881"/>
      <c r="AU518" s="1881"/>
      <c r="AV518" s="1881"/>
      <c r="AW518" s="1881"/>
      <c r="AX518" s="1881"/>
      <c r="AY518" s="1881"/>
      <c r="AZ518" s="1881"/>
      <c r="BA518" s="1881"/>
      <c r="BB518" s="1881"/>
      <c r="BC518" s="1881"/>
      <c r="BD518" s="1881"/>
      <c r="BE518" s="1881"/>
      <c r="BF518" s="1881"/>
      <c r="BG518" s="1881"/>
      <c r="BH518" s="1881"/>
      <c r="BI518" s="1881"/>
      <c r="BJ518" s="1881"/>
      <c r="BK518" s="1881"/>
      <c r="BL518" s="1881"/>
      <c r="BM518" s="1881"/>
      <c r="BN518" s="1881"/>
      <c r="BO518" s="1881"/>
      <c r="BP518" s="1881"/>
    </row>
    <row r="519" spans="1:68">
      <c r="A519" s="1884"/>
      <c r="B519" s="1881"/>
      <c r="C519" s="1881"/>
      <c r="D519" s="1881"/>
      <c r="E519" s="1881"/>
      <c r="F519" s="1881"/>
      <c r="G519" s="1881"/>
      <c r="H519" s="1883"/>
      <c r="I519" s="1881"/>
      <c r="J519" s="1881"/>
      <c r="K519" s="1881"/>
      <c r="L519" s="1881"/>
      <c r="M519" s="1881"/>
      <c r="N519" s="1881"/>
      <c r="O519" s="1881"/>
      <c r="P519" s="1881"/>
      <c r="Q519" s="1881"/>
      <c r="R519" s="1881"/>
      <c r="S519" s="1881"/>
      <c r="T519" s="1881"/>
      <c r="U519" s="1881"/>
      <c r="V519" s="1881"/>
      <c r="W519" s="1881"/>
      <c r="X519" s="1881"/>
      <c r="Y519" s="1881"/>
      <c r="Z519" s="1881"/>
      <c r="AA519" s="1881"/>
      <c r="AB519" s="1881"/>
      <c r="AC519" s="1881"/>
      <c r="AD519" s="1881"/>
      <c r="AE519" s="1881"/>
      <c r="AF519" s="1881"/>
      <c r="AG519" s="1881"/>
      <c r="AH519" s="1881"/>
      <c r="AI519" s="1881"/>
      <c r="AJ519" s="1881"/>
      <c r="AK519" s="1881"/>
      <c r="AL519" s="1881"/>
      <c r="AM519" s="1881"/>
      <c r="AN519" s="1881"/>
      <c r="AO519" s="1881"/>
      <c r="AP519" s="1881"/>
      <c r="AQ519" s="1881"/>
      <c r="AR519" s="1881"/>
      <c r="AS519" s="1881"/>
      <c r="AT519" s="1881"/>
      <c r="AU519" s="1881"/>
      <c r="AV519" s="1881"/>
      <c r="AW519" s="1881"/>
      <c r="AX519" s="1881"/>
      <c r="AY519" s="1881"/>
      <c r="AZ519" s="1881"/>
      <c r="BA519" s="1881"/>
      <c r="BB519" s="1881"/>
      <c r="BC519" s="1881"/>
      <c r="BD519" s="1881"/>
      <c r="BE519" s="1881"/>
      <c r="BF519" s="1881"/>
      <c r="BG519" s="1881"/>
      <c r="BH519" s="1881"/>
      <c r="BI519" s="1881"/>
      <c r="BJ519" s="1881"/>
      <c r="BK519" s="1881"/>
      <c r="BL519" s="1881"/>
      <c r="BM519" s="1881"/>
      <c r="BN519" s="1881"/>
      <c r="BO519" s="1881"/>
      <c r="BP519" s="1881"/>
    </row>
    <row r="520" spans="1:68">
      <c r="A520" s="1884"/>
      <c r="B520" s="1881"/>
      <c r="C520" s="1881"/>
      <c r="D520" s="1881"/>
      <c r="E520" s="1881"/>
      <c r="F520" s="1881"/>
      <c r="G520" s="1881"/>
      <c r="H520" s="1883"/>
      <c r="I520" s="1881"/>
      <c r="J520" s="1881"/>
      <c r="K520" s="1881"/>
      <c r="L520" s="1881"/>
      <c r="M520" s="1881"/>
      <c r="N520" s="1881"/>
      <c r="O520" s="1881"/>
      <c r="P520" s="1881"/>
      <c r="Q520" s="1881"/>
      <c r="R520" s="1881"/>
      <c r="S520" s="1881"/>
      <c r="T520" s="1881"/>
      <c r="U520" s="1881"/>
      <c r="V520" s="1881"/>
      <c r="W520" s="1881"/>
      <c r="X520" s="1881"/>
      <c r="Y520" s="1881"/>
      <c r="Z520" s="1881"/>
      <c r="AA520" s="1881"/>
      <c r="AB520" s="1881"/>
      <c r="AC520" s="1881"/>
      <c r="AD520" s="1881"/>
      <c r="AE520" s="1881"/>
      <c r="AF520" s="1881"/>
      <c r="AG520" s="1881"/>
      <c r="AH520" s="1881"/>
      <c r="AI520" s="1881"/>
      <c r="AJ520" s="1881"/>
      <c r="AK520" s="1881"/>
      <c r="AL520" s="1881"/>
      <c r="AM520" s="1881"/>
      <c r="AN520" s="1881"/>
      <c r="AO520" s="1881"/>
      <c r="AP520" s="1881"/>
      <c r="AQ520" s="1881"/>
      <c r="AR520" s="1881"/>
      <c r="AS520" s="1881"/>
      <c r="AT520" s="1881"/>
      <c r="AU520" s="1881"/>
      <c r="AV520" s="1881"/>
      <c r="AW520" s="1881"/>
      <c r="AX520" s="1881"/>
      <c r="AY520" s="1881"/>
      <c r="AZ520" s="1881"/>
      <c r="BA520" s="1881"/>
      <c r="BB520" s="1881"/>
      <c r="BC520" s="1881"/>
      <c r="BD520" s="1881"/>
      <c r="BE520" s="1881"/>
      <c r="BF520" s="1881"/>
      <c r="BG520" s="1881"/>
      <c r="BH520" s="1881"/>
      <c r="BI520" s="1881"/>
      <c r="BJ520" s="1881"/>
      <c r="BK520" s="1881"/>
      <c r="BL520" s="1881"/>
      <c r="BM520" s="1881"/>
      <c r="BN520" s="1881"/>
      <c r="BO520" s="1881"/>
      <c r="BP520" s="1881"/>
    </row>
    <row r="521" spans="1:68">
      <c r="A521" s="1884"/>
      <c r="B521" s="1881"/>
      <c r="C521" s="1881"/>
      <c r="D521" s="1881"/>
      <c r="E521" s="1881"/>
      <c r="F521" s="1881"/>
      <c r="G521" s="1881"/>
      <c r="H521" s="1883"/>
      <c r="I521" s="1881"/>
      <c r="J521" s="1881"/>
      <c r="K521" s="1881"/>
      <c r="L521" s="1881"/>
      <c r="M521" s="1881"/>
      <c r="N521" s="1881"/>
      <c r="O521" s="1881"/>
      <c r="P521" s="1881"/>
      <c r="Q521" s="1881"/>
      <c r="R521" s="1881"/>
      <c r="S521" s="1881"/>
      <c r="T521" s="1881"/>
      <c r="U521" s="1881"/>
      <c r="V521" s="1881"/>
      <c r="W521" s="1881"/>
      <c r="X521" s="1881"/>
      <c r="Y521" s="1881"/>
      <c r="Z521" s="1881"/>
      <c r="AA521" s="1881"/>
      <c r="AB521" s="1881"/>
      <c r="AC521" s="1881"/>
      <c r="AD521" s="1881"/>
      <c r="AE521" s="1881"/>
      <c r="AF521" s="1881"/>
      <c r="AG521" s="1881"/>
      <c r="AH521" s="1881"/>
      <c r="AI521" s="1881"/>
      <c r="AJ521" s="1881"/>
      <c r="AK521" s="1881"/>
      <c r="AL521" s="1881"/>
      <c r="AM521" s="1881"/>
      <c r="AN521" s="1881"/>
      <c r="AO521" s="1881"/>
      <c r="AP521" s="1881"/>
      <c r="AQ521" s="1881"/>
      <c r="AR521" s="1881"/>
      <c r="AS521" s="1881"/>
      <c r="AT521" s="1881"/>
      <c r="AU521" s="1881"/>
      <c r="AV521" s="1881"/>
      <c r="AW521" s="1881"/>
      <c r="AX521" s="1881"/>
      <c r="AY521" s="1881"/>
      <c r="AZ521" s="1881"/>
      <c r="BA521" s="1881"/>
      <c r="BB521" s="1881"/>
      <c r="BC521" s="1881"/>
      <c r="BD521" s="1881"/>
      <c r="BE521" s="1881"/>
      <c r="BF521" s="1881"/>
      <c r="BG521" s="1881"/>
      <c r="BH521" s="1881"/>
      <c r="BI521" s="1881"/>
      <c r="BJ521" s="1881"/>
      <c r="BK521" s="1881"/>
      <c r="BL521" s="1881"/>
      <c r="BM521" s="1881"/>
      <c r="BN521" s="1881"/>
      <c r="BO521" s="1881"/>
      <c r="BP521" s="1881"/>
    </row>
    <row r="522" spans="1:68">
      <c r="A522" s="1884"/>
      <c r="B522" s="1881"/>
      <c r="C522" s="1881"/>
      <c r="D522" s="1881"/>
      <c r="E522" s="1881"/>
      <c r="F522" s="1881"/>
      <c r="G522" s="1881"/>
      <c r="H522" s="1883"/>
      <c r="I522" s="1881"/>
      <c r="J522" s="1881"/>
      <c r="K522" s="1881"/>
      <c r="L522" s="1881"/>
      <c r="M522" s="1881"/>
      <c r="N522" s="1881"/>
      <c r="O522" s="1881"/>
      <c r="P522" s="1881"/>
      <c r="Q522" s="1881"/>
      <c r="R522" s="1881"/>
      <c r="S522" s="1881"/>
      <c r="T522" s="1881"/>
      <c r="U522" s="1881"/>
      <c r="V522" s="1881"/>
      <c r="W522" s="1881"/>
      <c r="X522" s="1881"/>
      <c r="Y522" s="1881"/>
      <c r="Z522" s="1881"/>
      <c r="AA522" s="1881"/>
      <c r="AB522" s="1881"/>
      <c r="AC522" s="1881"/>
      <c r="AD522" s="1881"/>
      <c r="AE522" s="1881"/>
      <c r="AF522" s="1881"/>
      <c r="AG522" s="1881"/>
      <c r="AH522" s="1881"/>
      <c r="AI522" s="1881"/>
      <c r="AJ522" s="1881"/>
      <c r="AK522" s="1881"/>
      <c r="AL522" s="1881"/>
      <c r="AM522" s="1881"/>
      <c r="AN522" s="1881"/>
      <c r="AO522" s="1881"/>
      <c r="AP522" s="1881"/>
      <c r="AQ522" s="1881"/>
      <c r="AR522" s="1881"/>
      <c r="AS522" s="1881"/>
      <c r="AT522" s="1881"/>
      <c r="AU522" s="1881"/>
      <c r="AV522" s="1881"/>
      <c r="AW522" s="1881"/>
      <c r="AX522" s="1881"/>
      <c r="AY522" s="1881"/>
      <c r="AZ522" s="1881"/>
      <c r="BA522" s="1881"/>
      <c r="BB522" s="1881"/>
      <c r="BC522" s="1881"/>
      <c r="BD522" s="1881"/>
      <c r="BE522" s="1881"/>
      <c r="BF522" s="1881"/>
      <c r="BG522" s="1881"/>
      <c r="BH522" s="1881"/>
      <c r="BI522" s="1881"/>
      <c r="BJ522" s="1881"/>
      <c r="BK522" s="1881"/>
      <c r="BL522" s="1881"/>
      <c r="BM522" s="1881"/>
      <c r="BN522" s="1881"/>
      <c r="BO522" s="1881"/>
      <c r="BP522" s="1881"/>
    </row>
    <row r="523" spans="1:68">
      <c r="A523" s="1884"/>
      <c r="B523" s="1881"/>
      <c r="C523" s="1881"/>
      <c r="D523" s="1881"/>
      <c r="E523" s="1881"/>
      <c r="F523" s="1881"/>
      <c r="G523" s="1881"/>
      <c r="H523" s="1883"/>
      <c r="I523" s="1881"/>
      <c r="J523" s="1881"/>
      <c r="K523" s="1881"/>
      <c r="L523" s="1881"/>
      <c r="M523" s="1881"/>
      <c r="N523" s="1881"/>
      <c r="O523" s="1881"/>
      <c r="P523" s="1881"/>
      <c r="Q523" s="1881"/>
      <c r="R523" s="1881"/>
      <c r="S523" s="1881"/>
      <c r="T523" s="1881"/>
      <c r="U523" s="1881"/>
      <c r="V523" s="1881"/>
      <c r="W523" s="1881"/>
      <c r="X523" s="1881"/>
      <c r="Y523" s="1881"/>
      <c r="Z523" s="1881"/>
      <c r="AA523" s="1881"/>
      <c r="AB523" s="1881"/>
      <c r="AC523" s="1881"/>
      <c r="AD523" s="1881"/>
      <c r="AE523" s="1881"/>
      <c r="AF523" s="1881"/>
      <c r="AG523" s="1881"/>
      <c r="AH523" s="1881"/>
      <c r="AI523" s="1881"/>
      <c r="AJ523" s="1881"/>
      <c r="AK523" s="1881"/>
      <c r="AL523" s="1881"/>
      <c r="AM523" s="1881"/>
      <c r="AN523" s="1881"/>
      <c r="AO523" s="1881"/>
      <c r="AP523" s="1881"/>
      <c r="AQ523" s="1881"/>
      <c r="AR523" s="1881"/>
      <c r="AS523" s="1881"/>
      <c r="AT523" s="1881"/>
      <c r="AU523" s="1881"/>
      <c r="AV523" s="1881"/>
      <c r="AW523" s="1881"/>
      <c r="AX523" s="1881"/>
      <c r="AY523" s="1881"/>
      <c r="AZ523" s="1881"/>
      <c r="BA523" s="1881"/>
      <c r="BB523" s="1881"/>
      <c r="BC523" s="1881"/>
      <c r="BD523" s="1881"/>
      <c r="BE523" s="1881"/>
      <c r="BF523" s="1881"/>
      <c r="BG523" s="1881"/>
      <c r="BH523" s="1881"/>
      <c r="BI523" s="1881"/>
      <c r="BJ523" s="1881"/>
      <c r="BK523" s="1881"/>
      <c r="BL523" s="1881"/>
      <c r="BM523" s="1881"/>
      <c r="BN523" s="1881"/>
      <c r="BO523" s="1881"/>
      <c r="BP523" s="1881"/>
    </row>
    <row r="524" spans="1:68">
      <c r="A524" s="1884"/>
      <c r="B524" s="1881"/>
      <c r="C524" s="1881"/>
      <c r="D524" s="1881"/>
      <c r="E524" s="1881"/>
      <c r="F524" s="1881"/>
      <c r="G524" s="1881"/>
      <c r="H524" s="1883"/>
      <c r="I524" s="1881"/>
      <c r="J524" s="1881"/>
      <c r="K524" s="1881"/>
      <c r="L524" s="1881"/>
      <c r="M524" s="1881"/>
      <c r="N524" s="1881"/>
      <c r="O524" s="1881"/>
      <c r="P524" s="1881"/>
      <c r="Q524" s="1881"/>
      <c r="R524" s="1881"/>
      <c r="S524" s="1881"/>
      <c r="T524" s="1881"/>
      <c r="U524" s="1881"/>
      <c r="V524" s="1881"/>
      <c r="W524" s="1881"/>
      <c r="X524" s="1881"/>
      <c r="Y524" s="1881"/>
      <c r="Z524" s="1881"/>
      <c r="AA524" s="1881"/>
      <c r="AB524" s="1881"/>
      <c r="AC524" s="1881"/>
      <c r="AD524" s="1881"/>
      <c r="AE524" s="1881"/>
      <c r="AF524" s="1881"/>
      <c r="AG524" s="1881"/>
      <c r="AH524" s="1881"/>
      <c r="AI524" s="1881"/>
      <c r="AJ524" s="1881"/>
      <c r="AK524" s="1881"/>
      <c r="AL524" s="1881"/>
      <c r="AM524" s="1881"/>
      <c r="AN524" s="1881"/>
      <c r="AO524" s="1881"/>
      <c r="AP524" s="1881"/>
      <c r="AQ524" s="1881"/>
      <c r="AR524" s="1881"/>
      <c r="AS524" s="1881"/>
      <c r="AT524" s="1881"/>
      <c r="AU524" s="1881"/>
      <c r="AV524" s="1881"/>
      <c r="AW524" s="1881"/>
      <c r="AX524" s="1881"/>
      <c r="AY524" s="1881"/>
      <c r="AZ524" s="1881"/>
      <c r="BA524" s="1881"/>
      <c r="BB524" s="1881"/>
      <c r="BC524" s="1881"/>
      <c r="BD524" s="1881"/>
      <c r="BE524" s="1881"/>
      <c r="BF524" s="1881"/>
      <c r="BG524" s="1881"/>
      <c r="BH524" s="1881"/>
      <c r="BI524" s="1881"/>
      <c r="BJ524" s="1881"/>
      <c r="BK524" s="1881"/>
      <c r="BL524" s="1881"/>
      <c r="BM524" s="1881"/>
      <c r="BN524" s="1881"/>
      <c r="BO524" s="1881"/>
      <c r="BP524" s="1881"/>
    </row>
    <row r="525" spans="1:68">
      <c r="A525" s="1884"/>
      <c r="B525" s="1881"/>
      <c r="C525" s="1881"/>
      <c r="D525" s="1881"/>
      <c r="E525" s="1881"/>
      <c r="F525" s="1881"/>
      <c r="G525" s="1881"/>
      <c r="H525" s="1883"/>
      <c r="I525" s="1881"/>
      <c r="J525" s="1881"/>
      <c r="K525" s="1881"/>
      <c r="L525" s="1881"/>
      <c r="M525" s="1881"/>
      <c r="N525" s="1881"/>
      <c r="O525" s="1881"/>
      <c r="P525" s="1881"/>
      <c r="Q525" s="1881"/>
      <c r="R525" s="1881"/>
      <c r="S525" s="1881"/>
      <c r="T525" s="1881"/>
      <c r="U525" s="1881"/>
      <c r="V525" s="1881"/>
      <c r="W525" s="1881"/>
      <c r="X525" s="1881"/>
      <c r="Y525" s="1881"/>
      <c r="Z525" s="1881"/>
      <c r="AA525" s="1881"/>
      <c r="AB525" s="1881"/>
      <c r="AC525" s="1881"/>
      <c r="AD525" s="1881"/>
      <c r="AE525" s="1881"/>
      <c r="AF525" s="1881"/>
      <c r="AG525" s="1881"/>
      <c r="AH525" s="1881"/>
      <c r="AI525" s="1881"/>
      <c r="AJ525" s="1881"/>
      <c r="AK525" s="1881"/>
      <c r="AL525" s="1881"/>
      <c r="AM525" s="1881"/>
      <c r="AN525" s="1881"/>
      <c r="AO525" s="1881"/>
      <c r="AP525" s="1881"/>
      <c r="AQ525" s="1881"/>
      <c r="AR525" s="1881"/>
      <c r="AS525" s="1881"/>
      <c r="AT525" s="1881"/>
      <c r="AU525" s="1881"/>
      <c r="AV525" s="1881"/>
      <c r="AW525" s="1881"/>
      <c r="AX525" s="1881"/>
      <c r="AY525" s="1881"/>
      <c r="AZ525" s="1881"/>
      <c r="BA525" s="1881"/>
      <c r="BB525" s="1881"/>
      <c r="BC525" s="1881"/>
      <c r="BD525" s="1881"/>
      <c r="BE525" s="1881"/>
      <c r="BF525" s="1881"/>
      <c r="BG525" s="1881"/>
      <c r="BH525" s="1881"/>
      <c r="BI525" s="1881"/>
      <c r="BJ525" s="1881"/>
      <c r="BK525" s="1881"/>
      <c r="BL525" s="1881"/>
      <c r="BM525" s="1881"/>
      <c r="BN525" s="1881"/>
      <c r="BO525" s="1881"/>
      <c r="BP525" s="1881"/>
    </row>
    <row r="526" spans="1:68">
      <c r="A526" s="1884"/>
      <c r="B526" s="1881"/>
      <c r="C526" s="1881"/>
      <c r="D526" s="1881"/>
      <c r="E526" s="1881"/>
      <c r="F526" s="1881"/>
      <c r="G526" s="1881"/>
      <c r="H526" s="1883"/>
      <c r="I526" s="1881"/>
      <c r="J526" s="1881"/>
      <c r="K526" s="1881"/>
      <c r="L526" s="1881"/>
      <c r="M526" s="1881"/>
      <c r="N526" s="1881"/>
      <c r="O526" s="1881"/>
      <c r="P526" s="1881"/>
      <c r="Q526" s="1881"/>
      <c r="R526" s="1881"/>
      <c r="S526" s="1881"/>
      <c r="T526" s="1881"/>
      <c r="U526" s="1881"/>
      <c r="V526" s="1881"/>
      <c r="W526" s="1881"/>
      <c r="X526" s="1881"/>
      <c r="Y526" s="1881"/>
      <c r="Z526" s="1881"/>
      <c r="AA526" s="1881"/>
      <c r="AB526" s="1881"/>
      <c r="AC526" s="1881"/>
      <c r="AD526" s="1881"/>
      <c r="AE526" s="1881"/>
      <c r="AF526" s="1881"/>
      <c r="AG526" s="1881"/>
      <c r="AH526" s="1881"/>
      <c r="AI526" s="1881"/>
      <c r="AJ526" s="1881"/>
      <c r="AK526" s="1881"/>
      <c r="AL526" s="1881"/>
      <c r="AM526" s="1881"/>
      <c r="AN526" s="1881"/>
      <c r="AO526" s="1881"/>
      <c r="AP526" s="1881"/>
      <c r="AQ526" s="1881"/>
      <c r="AR526" s="1881"/>
      <c r="AS526" s="1881"/>
      <c r="AT526" s="1881"/>
      <c r="AU526" s="1881"/>
      <c r="AV526" s="1881"/>
      <c r="AW526" s="1881"/>
      <c r="AX526" s="1881"/>
      <c r="AY526" s="1881"/>
      <c r="AZ526" s="1881"/>
      <c r="BA526" s="1881"/>
      <c r="BB526" s="1881"/>
      <c r="BC526" s="1881"/>
      <c r="BD526" s="1881"/>
      <c r="BE526" s="1881"/>
      <c r="BF526" s="1881"/>
      <c r="BG526" s="1881"/>
      <c r="BH526" s="1881"/>
      <c r="BI526" s="1881"/>
      <c r="BJ526" s="1881"/>
      <c r="BK526" s="1881"/>
      <c r="BL526" s="1881"/>
      <c r="BM526" s="1881"/>
      <c r="BN526" s="1881"/>
      <c r="BO526" s="1881"/>
      <c r="BP526" s="1881"/>
    </row>
    <row r="527" spans="1:68">
      <c r="A527" s="1884"/>
      <c r="B527" s="1881"/>
      <c r="C527" s="1881"/>
      <c r="D527" s="1881"/>
      <c r="E527" s="1881"/>
      <c r="F527" s="1881"/>
      <c r="G527" s="1881"/>
      <c r="H527" s="1883"/>
      <c r="I527" s="1881"/>
      <c r="J527" s="1881"/>
      <c r="K527" s="1881"/>
      <c r="L527" s="1881"/>
      <c r="M527" s="1881"/>
      <c r="N527" s="1881"/>
      <c r="O527" s="1881"/>
      <c r="P527" s="1881"/>
      <c r="Q527" s="1881"/>
      <c r="R527" s="1881"/>
      <c r="S527" s="1881"/>
      <c r="T527" s="1881"/>
      <c r="U527" s="1881"/>
      <c r="V527" s="1881"/>
      <c r="W527" s="1881"/>
      <c r="X527" s="1881"/>
      <c r="Y527" s="1881"/>
      <c r="Z527" s="1881"/>
      <c r="AA527" s="1881"/>
      <c r="AB527" s="1881"/>
      <c r="AC527" s="1881"/>
      <c r="AD527" s="1881"/>
      <c r="AE527" s="1881"/>
      <c r="AF527" s="1881"/>
      <c r="AG527" s="1881"/>
      <c r="AH527" s="1881"/>
      <c r="AI527" s="1881"/>
      <c r="AJ527" s="1881"/>
      <c r="AK527" s="1881"/>
      <c r="AL527" s="1881"/>
      <c r="AM527" s="1881"/>
      <c r="AN527" s="1881"/>
      <c r="AO527" s="1881"/>
      <c r="AP527" s="1881"/>
      <c r="AQ527" s="1881"/>
      <c r="AR527" s="1881"/>
      <c r="AS527" s="1881"/>
      <c r="AT527" s="1881"/>
      <c r="AU527" s="1881"/>
      <c r="AV527" s="1881"/>
      <c r="AW527" s="1881"/>
      <c r="AX527" s="1881"/>
      <c r="AY527" s="1881"/>
      <c r="AZ527" s="1881"/>
      <c r="BA527" s="1881"/>
      <c r="BB527" s="1881"/>
      <c r="BC527" s="1881"/>
      <c r="BD527" s="1881"/>
      <c r="BE527" s="1881"/>
      <c r="BF527" s="1881"/>
      <c r="BG527" s="1881"/>
      <c r="BH527" s="1881"/>
      <c r="BI527" s="1881"/>
      <c r="BJ527" s="1881"/>
      <c r="BK527" s="1881"/>
      <c r="BL527" s="1881"/>
      <c r="BM527" s="1881"/>
      <c r="BN527" s="1881"/>
      <c r="BO527" s="1881"/>
      <c r="BP527" s="1881"/>
    </row>
    <row r="528" spans="1:68">
      <c r="A528" s="1884"/>
      <c r="B528" s="1881"/>
      <c r="C528" s="1881"/>
      <c r="D528" s="1881"/>
      <c r="E528" s="1881"/>
      <c r="F528" s="1881"/>
      <c r="G528" s="1881"/>
      <c r="H528" s="1883"/>
      <c r="I528" s="1881"/>
      <c r="J528" s="1881"/>
      <c r="K528" s="1881"/>
      <c r="L528" s="1881"/>
      <c r="M528" s="1881"/>
      <c r="N528" s="1881"/>
      <c r="O528" s="1881"/>
      <c r="P528" s="1881"/>
      <c r="Q528" s="1881"/>
      <c r="R528" s="1881"/>
      <c r="S528" s="1881"/>
      <c r="T528" s="1881"/>
      <c r="U528" s="1881"/>
      <c r="V528" s="1881"/>
      <c r="W528" s="1881"/>
      <c r="X528" s="1881"/>
      <c r="Y528" s="1881"/>
      <c r="Z528" s="1881"/>
      <c r="AA528" s="1881"/>
      <c r="AB528" s="1881"/>
      <c r="AC528" s="1881"/>
      <c r="AD528" s="1881"/>
      <c r="AE528" s="1881"/>
      <c r="AF528" s="1881"/>
      <c r="AG528" s="1881"/>
      <c r="AH528" s="1881"/>
      <c r="AI528" s="1881"/>
      <c r="AJ528" s="1881"/>
      <c r="AK528" s="1881"/>
      <c r="AL528" s="1881"/>
      <c r="AM528" s="1881"/>
      <c r="AN528" s="1881"/>
      <c r="AO528" s="1881"/>
      <c r="AP528" s="1881"/>
      <c r="AQ528" s="1881"/>
      <c r="AR528" s="1881"/>
      <c r="AS528" s="1881"/>
      <c r="AT528" s="1881"/>
      <c r="AU528" s="1881"/>
      <c r="AV528" s="1881"/>
      <c r="AW528" s="1881"/>
      <c r="AX528" s="1881"/>
      <c r="AY528" s="1881"/>
      <c r="AZ528" s="1881"/>
      <c r="BA528" s="1881"/>
      <c r="BB528" s="1881"/>
      <c r="BC528" s="1881"/>
      <c r="BD528" s="1881"/>
      <c r="BE528" s="1881"/>
      <c r="BF528" s="1881"/>
      <c r="BG528" s="1881"/>
      <c r="BH528" s="1881"/>
      <c r="BI528" s="1881"/>
      <c r="BJ528" s="1881"/>
      <c r="BK528" s="1881"/>
      <c r="BL528" s="1881"/>
      <c r="BM528" s="1881"/>
      <c r="BN528" s="1881"/>
      <c r="BO528" s="1881"/>
      <c r="BP528" s="1881"/>
    </row>
    <row r="529" spans="1:68">
      <c r="A529" s="1884"/>
      <c r="B529" s="1881"/>
      <c r="C529" s="1881"/>
      <c r="D529" s="1881"/>
      <c r="E529" s="1881"/>
      <c r="F529" s="1881"/>
      <c r="G529" s="1881"/>
      <c r="H529" s="1883"/>
      <c r="I529" s="1881"/>
      <c r="J529" s="1881"/>
      <c r="K529" s="1881"/>
      <c r="L529" s="1881"/>
      <c r="M529" s="1881"/>
      <c r="N529" s="1881"/>
      <c r="O529" s="1881"/>
      <c r="P529" s="1881"/>
      <c r="Q529" s="1881"/>
      <c r="R529" s="1881"/>
      <c r="S529" s="1881"/>
      <c r="T529" s="1881"/>
      <c r="U529" s="1881"/>
      <c r="V529" s="1881"/>
      <c r="W529" s="1881"/>
      <c r="X529" s="1881"/>
      <c r="Y529" s="1881"/>
      <c r="Z529" s="1881"/>
      <c r="AA529" s="1881"/>
      <c r="AB529" s="1881"/>
      <c r="AC529" s="1881"/>
      <c r="AD529" s="1881"/>
      <c r="AE529" s="1881"/>
      <c r="AF529" s="1881"/>
      <c r="AG529" s="1881"/>
      <c r="AH529" s="1881"/>
      <c r="AI529" s="1881"/>
      <c r="AJ529" s="1881"/>
      <c r="AK529" s="1881"/>
      <c r="AL529" s="1881"/>
      <c r="AM529" s="1881"/>
      <c r="AN529" s="1881"/>
      <c r="AO529" s="1881"/>
      <c r="AP529" s="1881"/>
      <c r="AQ529" s="1881"/>
      <c r="AR529" s="1881"/>
      <c r="AS529" s="1881"/>
      <c r="AT529" s="1881"/>
      <c r="AU529" s="1881"/>
      <c r="AV529" s="1881"/>
      <c r="AW529" s="1881"/>
      <c r="AX529" s="1881"/>
      <c r="AY529" s="1881"/>
      <c r="AZ529" s="1881"/>
      <c r="BA529" s="1881"/>
      <c r="BB529" s="1881"/>
      <c r="BC529" s="1881"/>
      <c r="BD529" s="1881"/>
      <c r="BE529" s="1881"/>
      <c r="BF529" s="1881"/>
      <c r="BG529" s="1881"/>
      <c r="BH529" s="1881"/>
      <c r="BI529" s="1881"/>
      <c r="BJ529" s="1881"/>
      <c r="BK529" s="1881"/>
      <c r="BL529" s="1881"/>
      <c r="BM529" s="1881"/>
      <c r="BN529" s="1881"/>
      <c r="BO529" s="1881"/>
      <c r="BP529" s="1881"/>
    </row>
    <row r="530" spans="1:68">
      <c r="A530" s="1884"/>
      <c r="B530" s="1881"/>
      <c r="C530" s="1881"/>
      <c r="D530" s="1881"/>
      <c r="E530" s="1881"/>
      <c r="F530" s="1881"/>
      <c r="G530" s="1881"/>
      <c r="H530" s="1883"/>
      <c r="I530" s="1881"/>
      <c r="J530" s="1881"/>
      <c r="K530" s="1881"/>
      <c r="L530" s="1881"/>
      <c r="M530" s="1881"/>
      <c r="N530" s="1881"/>
      <c r="O530" s="1881"/>
      <c r="P530" s="1881"/>
      <c r="Q530" s="1881"/>
      <c r="R530" s="1881"/>
      <c r="S530" s="1881"/>
      <c r="T530" s="1881"/>
      <c r="U530" s="1881"/>
      <c r="V530" s="1881"/>
      <c r="W530" s="1881"/>
      <c r="X530" s="1881"/>
      <c r="Y530" s="1881"/>
      <c r="Z530" s="1881"/>
      <c r="AA530" s="1881"/>
      <c r="AB530" s="1881"/>
      <c r="AC530" s="1881"/>
      <c r="AD530" s="1881"/>
      <c r="AE530" s="1881"/>
      <c r="AF530" s="1881"/>
      <c r="AG530" s="1881"/>
      <c r="AH530" s="1881"/>
      <c r="AI530" s="1881"/>
      <c r="AJ530" s="1881"/>
      <c r="AK530" s="1881"/>
      <c r="AL530" s="1881"/>
      <c r="AM530" s="1881"/>
      <c r="AN530" s="1881"/>
      <c r="AO530" s="1881"/>
      <c r="AP530" s="1881"/>
      <c r="AQ530" s="1881"/>
      <c r="AR530" s="1881"/>
      <c r="AS530" s="1881"/>
      <c r="AT530" s="1881"/>
      <c r="AU530" s="1881"/>
      <c r="AV530" s="1881"/>
      <c r="AW530" s="1881"/>
      <c r="AX530" s="1881"/>
      <c r="AY530" s="1881"/>
      <c r="AZ530" s="1881"/>
      <c r="BA530" s="1881"/>
      <c r="BB530" s="1881"/>
      <c r="BC530" s="1881"/>
      <c r="BD530" s="1881"/>
      <c r="BE530" s="1881"/>
      <c r="BF530" s="1881"/>
      <c r="BG530" s="1881"/>
      <c r="BH530" s="1881"/>
      <c r="BI530" s="1881"/>
      <c r="BJ530" s="1881"/>
      <c r="BK530" s="1881"/>
      <c r="BL530" s="1881"/>
      <c r="BM530" s="1881"/>
      <c r="BN530" s="1881"/>
      <c r="BO530" s="1881"/>
      <c r="BP530" s="1881"/>
    </row>
    <row r="531" spans="1:68">
      <c r="A531" s="1884"/>
      <c r="B531" s="1881"/>
      <c r="C531" s="1881"/>
      <c r="D531" s="1881"/>
      <c r="E531" s="1881"/>
      <c r="F531" s="1881"/>
      <c r="G531" s="1881"/>
      <c r="H531" s="1883"/>
      <c r="I531" s="1881"/>
      <c r="J531" s="1881"/>
      <c r="K531" s="1881"/>
      <c r="L531" s="1881"/>
      <c r="M531" s="1881"/>
      <c r="N531" s="1881"/>
      <c r="O531" s="1881"/>
      <c r="P531" s="1881"/>
      <c r="Q531" s="1881"/>
      <c r="R531" s="1881"/>
      <c r="S531" s="1881"/>
      <c r="T531" s="1881"/>
      <c r="U531" s="1881"/>
      <c r="V531" s="1881"/>
      <c r="W531" s="1881"/>
      <c r="X531" s="1881"/>
      <c r="Y531" s="1881"/>
      <c r="Z531" s="1881"/>
      <c r="AA531" s="1881"/>
      <c r="AB531" s="1881"/>
      <c r="AC531" s="1881"/>
      <c r="AD531" s="1881"/>
      <c r="AE531" s="1881"/>
      <c r="AF531" s="1881"/>
      <c r="AG531" s="1881"/>
      <c r="AH531" s="1881"/>
      <c r="AI531" s="1881"/>
      <c r="AJ531" s="1881"/>
      <c r="AK531" s="1881"/>
      <c r="AL531" s="1881"/>
      <c r="AM531" s="1881"/>
      <c r="AN531" s="1881"/>
      <c r="AO531" s="1881"/>
      <c r="AP531" s="1881"/>
      <c r="AQ531" s="1881"/>
      <c r="AR531" s="1881"/>
      <c r="AS531" s="1881"/>
      <c r="AT531" s="1881"/>
      <c r="AU531" s="1881"/>
      <c r="AV531" s="1881"/>
      <c r="AW531" s="1881"/>
      <c r="AX531" s="1881"/>
      <c r="AY531" s="1881"/>
      <c r="AZ531" s="1881"/>
      <c r="BA531" s="1881"/>
      <c r="BB531" s="1881"/>
      <c r="BC531" s="1881"/>
      <c r="BD531" s="1881"/>
      <c r="BE531" s="1881"/>
      <c r="BF531" s="1881"/>
      <c r="BG531" s="1881"/>
      <c r="BH531" s="1881"/>
      <c r="BI531" s="1881"/>
      <c r="BJ531" s="1881"/>
      <c r="BK531" s="1881"/>
      <c r="BL531" s="1881"/>
      <c r="BM531" s="1881"/>
      <c r="BN531" s="1881"/>
      <c r="BO531" s="1881"/>
      <c r="BP531" s="1881"/>
    </row>
    <row r="532" spans="1:68">
      <c r="A532" s="1884"/>
      <c r="B532" s="1881"/>
      <c r="C532" s="1881"/>
      <c r="D532" s="1881"/>
      <c r="E532" s="1881"/>
      <c r="F532" s="1881"/>
      <c r="G532" s="1881"/>
      <c r="H532" s="1883"/>
      <c r="I532" s="1881"/>
      <c r="J532" s="1881"/>
      <c r="K532" s="1881"/>
      <c r="L532" s="1881"/>
      <c r="M532" s="1881"/>
      <c r="N532" s="1881"/>
      <c r="O532" s="1881"/>
      <c r="P532" s="1881"/>
      <c r="Q532" s="1881"/>
      <c r="R532" s="1881"/>
      <c r="S532" s="1881"/>
      <c r="T532" s="1881"/>
      <c r="U532" s="1881"/>
      <c r="V532" s="1881"/>
      <c r="W532" s="1881"/>
      <c r="X532" s="1881"/>
      <c r="Y532" s="1881"/>
      <c r="Z532" s="1881"/>
      <c r="AA532" s="1881"/>
      <c r="AB532" s="1881"/>
      <c r="AC532" s="1881"/>
      <c r="AD532" s="1881"/>
      <c r="AE532" s="1881"/>
      <c r="AF532" s="1881"/>
      <c r="AG532" s="1881"/>
      <c r="AH532" s="1881"/>
      <c r="AI532" s="1881"/>
      <c r="AJ532" s="1881"/>
      <c r="AK532" s="1881"/>
      <c r="AL532" s="1881"/>
      <c r="AM532" s="1881"/>
      <c r="AN532" s="1881"/>
      <c r="AO532" s="1881"/>
      <c r="AP532" s="1881"/>
      <c r="AQ532" s="1881"/>
      <c r="AR532" s="1881"/>
      <c r="AS532" s="1881"/>
      <c r="AT532" s="1881"/>
      <c r="AU532" s="1881"/>
      <c r="AV532" s="1881"/>
      <c r="AW532" s="1881"/>
      <c r="AX532" s="1881"/>
      <c r="AY532" s="1881"/>
      <c r="AZ532" s="1881"/>
      <c r="BA532" s="1881"/>
      <c r="BB532" s="1881"/>
      <c r="BC532" s="1881"/>
      <c r="BD532" s="1881"/>
      <c r="BE532" s="1881"/>
      <c r="BF532" s="1881"/>
      <c r="BG532" s="1881"/>
      <c r="BH532" s="1881"/>
      <c r="BI532" s="1881"/>
      <c r="BJ532" s="1881"/>
      <c r="BK532" s="1881"/>
      <c r="BL532" s="1881"/>
      <c r="BM532" s="1881"/>
      <c r="BN532" s="1881"/>
      <c r="BO532" s="1881"/>
      <c r="BP532" s="1881"/>
    </row>
    <row r="533" spans="1:68">
      <c r="A533" s="1884"/>
      <c r="B533" s="1881"/>
      <c r="C533" s="1881"/>
      <c r="D533" s="1881"/>
      <c r="E533" s="1881"/>
      <c r="F533" s="1881"/>
      <c r="G533" s="1881"/>
      <c r="H533" s="1883"/>
      <c r="I533" s="1881"/>
      <c r="J533" s="1881"/>
      <c r="K533" s="1881"/>
      <c r="L533" s="1881"/>
      <c r="M533" s="1881"/>
      <c r="N533" s="1881"/>
      <c r="O533" s="1881"/>
      <c r="P533" s="1881"/>
      <c r="Q533" s="1881"/>
      <c r="R533" s="1881"/>
      <c r="S533" s="1881"/>
      <c r="T533" s="1881"/>
      <c r="U533" s="1881"/>
      <c r="V533" s="1881"/>
      <c r="W533" s="1881"/>
      <c r="X533" s="1881"/>
      <c r="Y533" s="1881"/>
      <c r="Z533" s="1881"/>
      <c r="AA533" s="1881"/>
      <c r="AB533" s="1881"/>
      <c r="AC533" s="1881"/>
      <c r="AD533" s="1881"/>
      <c r="AE533" s="1881"/>
      <c r="AF533" s="1881"/>
      <c r="AG533" s="1881"/>
      <c r="AH533" s="1881"/>
      <c r="AI533" s="1881"/>
      <c r="AJ533" s="1881"/>
      <c r="AK533" s="1881"/>
      <c r="AL533" s="1881"/>
      <c r="AM533" s="1881"/>
      <c r="AN533" s="1881"/>
      <c r="AO533" s="1881"/>
      <c r="AP533" s="1881"/>
      <c r="AQ533" s="1881"/>
      <c r="AR533" s="1881"/>
      <c r="AS533" s="1881"/>
      <c r="AT533" s="1881"/>
      <c r="AU533" s="1881"/>
      <c r="AV533" s="1881"/>
      <c r="AW533" s="1881"/>
      <c r="AX533" s="1881"/>
      <c r="AY533" s="1881"/>
      <c r="AZ533" s="1881"/>
      <c r="BA533" s="1881"/>
      <c r="BB533" s="1881"/>
      <c r="BC533" s="1881"/>
      <c r="BD533" s="1881"/>
      <c r="BE533" s="1881"/>
      <c r="BF533" s="1881"/>
      <c r="BG533" s="1881"/>
      <c r="BH533" s="1881"/>
      <c r="BI533" s="1881"/>
      <c r="BJ533" s="1881"/>
      <c r="BK533" s="1881"/>
      <c r="BL533" s="1881"/>
      <c r="BM533" s="1881"/>
      <c r="BN533" s="1881"/>
      <c r="BO533" s="1881"/>
      <c r="BP533" s="1881"/>
    </row>
    <row r="534" spans="1:68">
      <c r="A534" s="1884"/>
      <c r="B534" s="1881"/>
      <c r="C534" s="1881"/>
      <c r="D534" s="1881"/>
      <c r="E534" s="1881"/>
      <c r="F534" s="1881"/>
      <c r="G534" s="1881"/>
      <c r="H534" s="1883"/>
      <c r="I534" s="1881"/>
      <c r="J534" s="1881"/>
      <c r="K534" s="1881"/>
      <c r="L534" s="1881"/>
      <c r="M534" s="1881"/>
      <c r="N534" s="1881"/>
      <c r="O534" s="1881"/>
      <c r="P534" s="1881"/>
      <c r="Q534" s="1881"/>
      <c r="R534" s="1881"/>
      <c r="S534" s="1881"/>
      <c r="T534" s="1881"/>
      <c r="U534" s="1881"/>
      <c r="V534" s="1881"/>
      <c r="W534" s="1881"/>
      <c r="X534" s="1881"/>
      <c r="Y534" s="1881"/>
      <c r="Z534" s="1881"/>
      <c r="AA534" s="1881"/>
      <c r="AB534" s="1881"/>
      <c r="AC534" s="1881"/>
      <c r="AD534" s="1881"/>
      <c r="AE534" s="1881"/>
      <c r="AF534" s="1881"/>
      <c r="AG534" s="1881"/>
      <c r="AH534" s="1881"/>
      <c r="AI534" s="1881"/>
      <c r="AJ534" s="1881"/>
      <c r="AK534" s="1881"/>
      <c r="AL534" s="1881"/>
      <c r="AM534" s="1881"/>
      <c r="AN534" s="1881"/>
      <c r="AO534" s="1881"/>
      <c r="AP534" s="1881"/>
      <c r="AQ534" s="1881"/>
      <c r="AR534" s="1881"/>
      <c r="AS534" s="1881"/>
      <c r="AT534" s="1881"/>
      <c r="AU534" s="1881"/>
      <c r="AV534" s="1881"/>
      <c r="AW534" s="1881"/>
      <c r="AX534" s="1881"/>
      <c r="AY534" s="1881"/>
      <c r="AZ534" s="1881"/>
      <c r="BA534" s="1881"/>
      <c r="BB534" s="1881"/>
      <c r="BC534" s="1881"/>
      <c r="BD534" s="1881"/>
      <c r="BE534" s="1881"/>
      <c r="BF534" s="1881"/>
      <c r="BG534" s="1881"/>
      <c r="BH534" s="1881"/>
      <c r="BI534" s="1881"/>
      <c r="BJ534" s="1881"/>
      <c r="BK534" s="1881"/>
      <c r="BL534" s="1881"/>
      <c r="BM534" s="1881"/>
      <c r="BN534" s="1881"/>
      <c r="BO534" s="1881"/>
      <c r="BP534" s="1881"/>
    </row>
    <row r="535" spans="1:68">
      <c r="A535" s="1884"/>
      <c r="B535" s="1881"/>
      <c r="C535" s="1881"/>
      <c r="D535" s="1881"/>
      <c r="E535" s="1881"/>
      <c r="F535" s="1881"/>
      <c r="G535" s="1881"/>
      <c r="H535" s="1883"/>
      <c r="I535" s="1881"/>
      <c r="J535" s="1881"/>
      <c r="K535" s="1881"/>
      <c r="L535" s="1881"/>
      <c r="M535" s="1881"/>
      <c r="N535" s="1881"/>
      <c r="O535" s="1881"/>
      <c r="P535" s="1881"/>
      <c r="Q535" s="1881"/>
      <c r="R535" s="1881"/>
      <c r="S535" s="1881"/>
      <c r="T535" s="1881"/>
      <c r="U535" s="1881"/>
      <c r="V535" s="1881"/>
      <c r="W535" s="1881"/>
      <c r="X535" s="1881"/>
      <c r="Y535" s="1881"/>
      <c r="Z535" s="1881"/>
      <c r="AA535" s="1881"/>
      <c r="AB535" s="1881"/>
      <c r="AC535" s="1881"/>
      <c r="AD535" s="1881"/>
      <c r="AE535" s="1881"/>
      <c r="AF535" s="1881"/>
      <c r="AG535" s="1881"/>
      <c r="AH535" s="1881"/>
      <c r="AI535" s="1881"/>
      <c r="AJ535" s="1881"/>
      <c r="AK535" s="1881"/>
      <c r="AL535" s="1881"/>
      <c r="AM535" s="1881"/>
      <c r="AN535" s="1881"/>
      <c r="AO535" s="1881"/>
      <c r="AP535" s="1881"/>
      <c r="AQ535" s="1881"/>
      <c r="AR535" s="1881"/>
      <c r="AS535" s="1881"/>
      <c r="AT535" s="1881"/>
      <c r="AU535" s="1881"/>
      <c r="AV535" s="1881"/>
      <c r="AW535" s="1881"/>
      <c r="AX535" s="1881"/>
      <c r="AY535" s="1881"/>
      <c r="AZ535" s="1881"/>
      <c r="BA535" s="1881"/>
      <c r="BB535" s="1881"/>
      <c r="BC535" s="1881"/>
      <c r="BD535" s="1881"/>
      <c r="BE535" s="1881"/>
      <c r="BF535" s="1881"/>
      <c r="BG535" s="1881"/>
      <c r="BH535" s="1881"/>
      <c r="BI535" s="1881"/>
      <c r="BJ535" s="1881"/>
      <c r="BK535" s="1881"/>
      <c r="BL535" s="1881"/>
      <c r="BM535" s="1881"/>
      <c r="BN535" s="1881"/>
      <c r="BO535" s="1881"/>
      <c r="BP535" s="1881"/>
    </row>
    <row r="536" spans="1:68">
      <c r="A536" s="1884"/>
      <c r="B536" s="1881"/>
      <c r="C536" s="1881"/>
      <c r="D536" s="1881"/>
      <c r="E536" s="1881"/>
      <c r="F536" s="1881"/>
      <c r="G536" s="1881"/>
      <c r="H536" s="1883"/>
      <c r="I536" s="1881"/>
      <c r="J536" s="1881"/>
      <c r="K536" s="1881"/>
      <c r="L536" s="1881"/>
      <c r="M536" s="1881"/>
      <c r="N536" s="1881"/>
      <c r="O536" s="1881"/>
      <c r="P536" s="1881"/>
      <c r="Q536" s="1881"/>
      <c r="R536" s="1881"/>
      <c r="S536" s="1881"/>
      <c r="T536" s="1881"/>
      <c r="U536" s="1881"/>
      <c r="V536" s="1881"/>
      <c r="W536" s="1881"/>
      <c r="X536" s="1881"/>
      <c r="Y536" s="1881"/>
      <c r="Z536" s="1881"/>
      <c r="AA536" s="1881"/>
      <c r="AB536" s="1881"/>
      <c r="AC536" s="1881"/>
      <c r="AD536" s="1881"/>
      <c r="AE536" s="1881"/>
      <c r="AF536" s="1881"/>
      <c r="AG536" s="1881"/>
      <c r="AH536" s="1881"/>
      <c r="AI536" s="1881"/>
      <c r="AJ536" s="1881"/>
      <c r="AK536" s="1881"/>
      <c r="AL536" s="1881"/>
      <c r="AM536" s="1881"/>
      <c r="AN536" s="1881"/>
      <c r="AO536" s="1881"/>
      <c r="AP536" s="1881"/>
      <c r="AQ536" s="1881"/>
      <c r="AR536" s="1881"/>
      <c r="AS536" s="1881"/>
      <c r="AT536" s="1881"/>
      <c r="AU536" s="1881"/>
      <c r="AV536" s="1881"/>
      <c r="AW536" s="1881"/>
      <c r="AX536" s="1881"/>
      <c r="AY536" s="1881"/>
      <c r="AZ536" s="1881"/>
      <c r="BA536" s="1881"/>
      <c r="BB536" s="1881"/>
      <c r="BC536" s="1881"/>
      <c r="BD536" s="1881"/>
      <c r="BE536" s="1881"/>
      <c r="BF536" s="1881"/>
      <c r="BG536" s="1881"/>
      <c r="BH536" s="1881"/>
      <c r="BI536" s="1881"/>
      <c r="BJ536" s="1881"/>
      <c r="BK536" s="1881"/>
      <c r="BL536" s="1881"/>
      <c r="BM536" s="1881"/>
      <c r="BN536" s="1881"/>
      <c r="BO536" s="1881"/>
      <c r="BP536" s="1881"/>
    </row>
    <row r="537" spans="1:68">
      <c r="A537" s="1884"/>
      <c r="B537" s="1881"/>
      <c r="C537" s="1881"/>
      <c r="D537" s="1881"/>
      <c r="E537" s="1881"/>
      <c r="F537" s="1881"/>
      <c r="G537" s="1881"/>
      <c r="H537" s="1883"/>
      <c r="I537" s="1881"/>
      <c r="J537" s="1881"/>
      <c r="K537" s="1881"/>
      <c r="L537" s="1881"/>
      <c r="M537" s="1881"/>
      <c r="N537" s="1881"/>
      <c r="O537" s="1881"/>
      <c r="P537" s="1881"/>
      <c r="Q537" s="1881"/>
      <c r="R537" s="1881"/>
      <c r="S537" s="1881"/>
      <c r="T537" s="1881"/>
      <c r="U537" s="1881"/>
      <c r="V537" s="1881"/>
      <c r="W537" s="1881"/>
      <c r="X537" s="1881"/>
      <c r="Y537" s="1881"/>
      <c r="Z537" s="1881"/>
      <c r="AA537" s="1881"/>
      <c r="AB537" s="1881"/>
      <c r="AC537" s="1881"/>
      <c r="AD537" s="1881"/>
      <c r="AE537" s="1881"/>
      <c r="AF537" s="1881"/>
      <c r="AG537" s="1881"/>
      <c r="AH537" s="1881"/>
      <c r="AI537" s="1881"/>
      <c r="AJ537" s="1881"/>
      <c r="AK537" s="1881"/>
      <c r="AL537" s="1881"/>
      <c r="AM537" s="1881"/>
      <c r="AN537" s="1881"/>
      <c r="AO537" s="1881"/>
      <c r="AP537" s="1881"/>
      <c r="AQ537" s="1881"/>
      <c r="AR537" s="1881"/>
      <c r="AS537" s="1881"/>
      <c r="AT537" s="1881"/>
      <c r="AU537" s="1881"/>
      <c r="AV537" s="1881"/>
      <c r="AW537" s="1881"/>
      <c r="AX537" s="1881"/>
      <c r="AY537" s="1881"/>
      <c r="AZ537" s="1881"/>
      <c r="BA537" s="1881"/>
      <c r="BB537" s="1881"/>
      <c r="BC537" s="1881"/>
      <c r="BD537" s="1881"/>
      <c r="BE537" s="1881"/>
      <c r="BF537" s="1881"/>
      <c r="BG537" s="1881"/>
      <c r="BH537" s="1881"/>
      <c r="BI537" s="1881"/>
      <c r="BJ537" s="1881"/>
      <c r="BK537" s="1881"/>
      <c r="BL537" s="1881"/>
      <c r="BM537" s="1881"/>
      <c r="BN537" s="1881"/>
      <c r="BO537" s="1881"/>
      <c r="BP537" s="1881"/>
    </row>
    <row r="538" spans="1:68">
      <c r="A538" s="1884"/>
      <c r="B538" s="1881"/>
      <c r="C538" s="1881"/>
      <c r="D538" s="1881"/>
      <c r="E538" s="1881"/>
      <c r="F538" s="1881"/>
      <c r="G538" s="1881"/>
      <c r="H538" s="1883"/>
      <c r="I538" s="1881"/>
      <c r="J538" s="1881"/>
      <c r="K538" s="1881"/>
      <c r="L538" s="1881"/>
      <c r="M538" s="1881"/>
      <c r="N538" s="1881"/>
      <c r="O538" s="1881"/>
      <c r="P538" s="1881"/>
      <c r="Q538" s="1881"/>
      <c r="R538" s="1881"/>
      <c r="S538" s="1881"/>
      <c r="T538" s="1881"/>
      <c r="U538" s="1881"/>
      <c r="V538" s="1881"/>
      <c r="W538" s="1881"/>
      <c r="X538" s="1881"/>
      <c r="Y538" s="1881"/>
      <c r="Z538" s="1881"/>
      <c r="AA538" s="1881"/>
      <c r="AB538" s="1881"/>
      <c r="AC538" s="1881"/>
      <c r="AD538" s="1881"/>
      <c r="AE538" s="1881"/>
      <c r="AF538" s="1881"/>
      <c r="AG538" s="1881"/>
      <c r="AH538" s="1881"/>
      <c r="AI538" s="1881"/>
      <c r="AJ538" s="1881"/>
      <c r="AK538" s="1881"/>
      <c r="AL538" s="1881"/>
      <c r="AM538" s="1881"/>
      <c r="AN538" s="1881"/>
      <c r="AO538" s="1881"/>
      <c r="AP538" s="1881"/>
      <c r="AQ538" s="1881"/>
      <c r="AR538" s="1881"/>
      <c r="AS538" s="1881"/>
      <c r="AT538" s="1881"/>
      <c r="AU538" s="1881"/>
      <c r="AV538" s="1881"/>
      <c r="AW538" s="1881"/>
      <c r="AX538" s="1881"/>
      <c r="AY538" s="1881"/>
      <c r="AZ538" s="1881"/>
      <c r="BA538" s="1881"/>
      <c r="BB538" s="1881"/>
      <c r="BC538" s="1881"/>
      <c r="BD538" s="1881"/>
      <c r="BE538" s="1881"/>
      <c r="BF538" s="1881"/>
      <c r="BG538" s="1881"/>
      <c r="BH538" s="1881"/>
      <c r="BI538" s="1881"/>
      <c r="BJ538" s="1881"/>
      <c r="BK538" s="1881"/>
      <c r="BL538" s="1881"/>
      <c r="BM538" s="1881"/>
      <c r="BN538" s="1881"/>
      <c r="BO538" s="1881"/>
      <c r="BP538" s="1881"/>
    </row>
    <row r="539" spans="1:68">
      <c r="A539" s="1884"/>
      <c r="B539" s="1881"/>
      <c r="C539" s="1881"/>
      <c r="D539" s="1881"/>
      <c r="E539" s="1881"/>
      <c r="F539" s="1881"/>
      <c r="G539" s="1881"/>
      <c r="H539" s="1883"/>
      <c r="I539" s="1881"/>
      <c r="J539" s="1881"/>
      <c r="K539" s="1881"/>
      <c r="L539" s="1881"/>
      <c r="M539" s="1881"/>
      <c r="N539" s="1881"/>
      <c r="O539" s="1881"/>
      <c r="P539" s="1881"/>
      <c r="Q539" s="1881"/>
      <c r="R539" s="1881"/>
      <c r="S539" s="1881"/>
      <c r="T539" s="1881"/>
      <c r="U539" s="1881"/>
      <c r="V539" s="1881"/>
      <c r="W539" s="1881"/>
      <c r="X539" s="1881"/>
      <c r="Y539" s="1881"/>
      <c r="Z539" s="1881"/>
      <c r="AA539" s="1881"/>
      <c r="AB539" s="1881"/>
      <c r="AC539" s="1881"/>
      <c r="AD539" s="1881"/>
      <c r="AE539" s="1881"/>
      <c r="AF539" s="1881"/>
      <c r="AG539" s="1881"/>
      <c r="AH539" s="1881"/>
      <c r="AI539" s="1881"/>
      <c r="AJ539" s="1881"/>
      <c r="AK539" s="1881"/>
      <c r="AL539" s="1881"/>
      <c r="AM539" s="1881"/>
      <c r="AN539" s="1881"/>
      <c r="AO539" s="1881"/>
      <c r="AP539" s="1881"/>
      <c r="AQ539" s="1881"/>
      <c r="AR539" s="1881"/>
      <c r="AS539" s="1881"/>
      <c r="AT539" s="1881"/>
      <c r="AU539" s="1881"/>
      <c r="AV539" s="1881"/>
      <c r="AW539" s="1881"/>
      <c r="AX539" s="1881"/>
      <c r="AY539" s="1881"/>
      <c r="AZ539" s="1881"/>
      <c r="BA539" s="1881"/>
      <c r="BB539" s="1881"/>
      <c r="BC539" s="1881"/>
      <c r="BD539" s="1881"/>
      <c r="BE539" s="1881"/>
      <c r="BF539" s="1881"/>
      <c r="BG539" s="1881"/>
      <c r="BH539" s="1881"/>
      <c r="BI539" s="1881"/>
      <c r="BJ539" s="1881"/>
      <c r="BK539" s="1881"/>
      <c r="BL539" s="1881"/>
      <c r="BM539" s="1881"/>
      <c r="BN539" s="1881"/>
      <c r="BO539" s="1881"/>
      <c r="BP539" s="1881"/>
    </row>
    <row r="540" spans="1:68">
      <c r="A540" s="1884"/>
      <c r="B540" s="1881"/>
      <c r="C540" s="1881"/>
      <c r="D540" s="1881"/>
      <c r="E540" s="1881"/>
      <c r="F540" s="1881"/>
      <c r="G540" s="1881"/>
      <c r="H540" s="1883"/>
      <c r="I540" s="1881"/>
      <c r="J540" s="1881"/>
      <c r="K540" s="1881"/>
      <c r="L540" s="1881"/>
      <c r="M540" s="1881"/>
      <c r="N540" s="1881"/>
      <c r="O540" s="1881"/>
      <c r="P540" s="1881"/>
      <c r="Q540" s="1881"/>
      <c r="R540" s="1881"/>
      <c r="S540" s="1881"/>
      <c r="T540" s="1881"/>
      <c r="U540" s="1881"/>
      <c r="V540" s="1881"/>
      <c r="W540" s="1881"/>
      <c r="X540" s="1881"/>
      <c r="Y540" s="1881"/>
      <c r="Z540" s="1881"/>
      <c r="AA540" s="1881"/>
      <c r="AB540" s="1881"/>
      <c r="AC540" s="1881"/>
      <c r="AD540" s="1881"/>
      <c r="AE540" s="1881"/>
      <c r="AF540" s="1881"/>
      <c r="AG540" s="1881"/>
      <c r="AH540" s="1881"/>
      <c r="AI540" s="1881"/>
      <c r="AJ540" s="1881"/>
      <c r="AK540" s="1881"/>
      <c r="AL540" s="1881"/>
      <c r="AM540" s="1881"/>
      <c r="AN540" s="1881"/>
      <c r="AO540" s="1881"/>
      <c r="AP540" s="1881"/>
      <c r="AQ540" s="1881"/>
      <c r="AR540" s="1881"/>
      <c r="AS540" s="1881"/>
      <c r="AT540" s="1881"/>
      <c r="AU540" s="1881"/>
      <c r="AV540" s="1881"/>
      <c r="AW540" s="1881"/>
      <c r="AX540" s="1881"/>
      <c r="AY540" s="1881"/>
      <c r="AZ540" s="1881"/>
      <c r="BA540" s="1881"/>
      <c r="BB540" s="1881"/>
      <c r="BC540" s="1881"/>
      <c r="BD540" s="1881"/>
      <c r="BE540" s="1881"/>
      <c r="BF540" s="1881"/>
      <c r="BG540" s="1881"/>
      <c r="BH540" s="1881"/>
      <c r="BI540" s="1881"/>
      <c r="BJ540" s="1881"/>
      <c r="BK540" s="1881"/>
      <c r="BL540" s="1881"/>
      <c r="BM540" s="1881"/>
      <c r="BN540" s="1881"/>
      <c r="BO540" s="1881"/>
      <c r="BP540" s="1881"/>
    </row>
    <row r="541" spans="1:68">
      <c r="A541" s="1884"/>
      <c r="B541" s="1881"/>
      <c r="C541" s="1881"/>
      <c r="D541" s="1881"/>
      <c r="E541" s="1881"/>
      <c r="F541" s="1881"/>
      <c r="G541" s="1881"/>
      <c r="H541" s="1883"/>
      <c r="I541" s="1881"/>
      <c r="J541" s="1881"/>
      <c r="K541" s="1881"/>
      <c r="L541" s="1881"/>
      <c r="M541" s="1881"/>
      <c r="N541" s="1881"/>
      <c r="O541" s="1881"/>
      <c r="P541" s="1881"/>
      <c r="Q541" s="1881"/>
      <c r="R541" s="1881"/>
      <c r="S541" s="1881"/>
      <c r="T541" s="1881"/>
      <c r="U541" s="1881"/>
      <c r="V541" s="1881"/>
      <c r="W541" s="1881"/>
      <c r="X541" s="1881"/>
      <c r="Y541" s="1881"/>
      <c r="Z541" s="1881"/>
      <c r="AA541" s="1881"/>
      <c r="AB541" s="1881"/>
      <c r="AC541" s="1881"/>
      <c r="AD541" s="1881"/>
      <c r="AE541" s="1881"/>
      <c r="AF541" s="1881"/>
      <c r="AG541" s="1881"/>
      <c r="AH541" s="1881"/>
      <c r="AI541" s="1881"/>
      <c r="AJ541" s="1881"/>
      <c r="AK541" s="1881"/>
      <c r="AL541" s="1881"/>
      <c r="AM541" s="1881"/>
      <c r="AN541" s="1881"/>
      <c r="AO541" s="1881"/>
      <c r="AP541" s="1881"/>
      <c r="AQ541" s="1881"/>
      <c r="AR541" s="1881"/>
      <c r="AS541" s="1881"/>
      <c r="AT541" s="1881"/>
      <c r="AU541" s="1881"/>
      <c r="AV541" s="1881"/>
      <c r="AW541" s="1881"/>
      <c r="AX541" s="1881"/>
      <c r="AY541" s="1881"/>
      <c r="AZ541" s="1881"/>
      <c r="BA541" s="1881"/>
      <c r="BB541" s="1881"/>
      <c r="BC541" s="1881"/>
      <c r="BD541" s="1881"/>
      <c r="BE541" s="1881"/>
      <c r="BF541" s="1881"/>
      <c r="BG541" s="1881"/>
      <c r="BH541" s="1881"/>
      <c r="BI541" s="1881"/>
      <c r="BJ541" s="1881"/>
      <c r="BK541" s="1881"/>
      <c r="BL541" s="1881"/>
      <c r="BM541" s="1881"/>
      <c r="BN541" s="1881"/>
      <c r="BO541" s="1881"/>
      <c r="BP541" s="1881"/>
    </row>
    <row r="542" spans="1:68">
      <c r="A542" s="1884"/>
      <c r="B542" s="1881"/>
      <c r="C542" s="1881"/>
      <c r="D542" s="1881"/>
      <c r="E542" s="1881"/>
      <c r="F542" s="1881"/>
      <c r="G542" s="1881"/>
      <c r="H542" s="1883"/>
      <c r="I542" s="1881"/>
      <c r="J542" s="1881"/>
      <c r="K542" s="1881"/>
      <c r="L542" s="1881"/>
      <c r="M542" s="1881"/>
      <c r="N542" s="1881"/>
      <c r="O542" s="1881"/>
      <c r="P542" s="1881"/>
      <c r="Q542" s="1881"/>
      <c r="R542" s="1881"/>
      <c r="S542" s="1881"/>
      <c r="T542" s="1881"/>
      <c r="U542" s="1881"/>
      <c r="V542" s="1881"/>
      <c r="W542" s="1881"/>
      <c r="X542" s="1881"/>
      <c r="Y542" s="1881"/>
      <c r="Z542" s="1881"/>
      <c r="AA542" s="1881"/>
      <c r="AB542" s="1881"/>
      <c r="AC542" s="1881"/>
      <c r="AD542" s="1881"/>
      <c r="AE542" s="1881"/>
      <c r="AF542" s="1881"/>
      <c r="AG542" s="1881"/>
      <c r="AH542" s="1881"/>
      <c r="AI542" s="1881"/>
      <c r="AJ542" s="1881"/>
      <c r="AK542" s="1881"/>
      <c r="AL542" s="1881"/>
      <c r="AM542" s="1881"/>
      <c r="AN542" s="1881"/>
      <c r="AO542" s="1881"/>
      <c r="AP542" s="1881"/>
      <c r="AQ542" s="1881"/>
      <c r="AR542" s="1881"/>
      <c r="AS542" s="1881"/>
      <c r="AT542" s="1881"/>
      <c r="AU542" s="1881"/>
      <c r="AV542" s="1881"/>
      <c r="AW542" s="1881"/>
      <c r="AX542" s="1881"/>
      <c r="AY542" s="1881"/>
      <c r="AZ542" s="1881"/>
      <c r="BA542" s="1881"/>
      <c r="BB542" s="1881"/>
      <c r="BC542" s="1881"/>
      <c r="BD542" s="1881"/>
      <c r="BE542" s="1881"/>
      <c r="BF542" s="1881"/>
      <c r="BG542" s="1881"/>
      <c r="BH542" s="1881"/>
      <c r="BI542" s="1881"/>
      <c r="BJ542" s="1881"/>
      <c r="BK542" s="1881"/>
      <c r="BL542" s="1881"/>
      <c r="BM542" s="1881"/>
      <c r="BN542" s="1881"/>
      <c r="BO542" s="1881"/>
      <c r="BP542" s="1881"/>
    </row>
    <row r="543" spans="1:68">
      <c r="A543" s="1884"/>
      <c r="B543" s="1881"/>
      <c r="C543" s="1881"/>
      <c r="D543" s="1881"/>
      <c r="E543" s="1881"/>
      <c r="F543" s="1881"/>
      <c r="G543" s="1881"/>
      <c r="H543" s="1883"/>
      <c r="I543" s="1881"/>
      <c r="J543" s="1881"/>
      <c r="K543" s="1881"/>
      <c r="L543" s="1881"/>
      <c r="M543" s="1881"/>
      <c r="N543" s="1881"/>
      <c r="O543" s="1881"/>
      <c r="P543" s="1881"/>
      <c r="Q543" s="1881"/>
      <c r="R543" s="1881"/>
      <c r="S543" s="1881"/>
      <c r="T543" s="1881"/>
      <c r="U543" s="1881"/>
      <c r="V543" s="1881"/>
      <c r="W543" s="1881"/>
      <c r="X543" s="1881"/>
      <c r="Y543" s="1881"/>
      <c r="Z543" s="1881"/>
      <c r="AA543" s="1881"/>
      <c r="AB543" s="1881"/>
      <c r="AC543" s="1881"/>
      <c r="AD543" s="1881"/>
      <c r="AE543" s="1881"/>
      <c r="AF543" s="1881"/>
      <c r="AG543" s="1881"/>
      <c r="AH543" s="1881"/>
      <c r="AI543" s="1881"/>
      <c r="AJ543" s="1881"/>
      <c r="AK543" s="1881"/>
      <c r="AL543" s="1881"/>
      <c r="AM543" s="1881"/>
      <c r="AN543" s="1881"/>
      <c r="AO543" s="1881"/>
      <c r="AP543" s="1881"/>
      <c r="AQ543" s="1881"/>
      <c r="AR543" s="1881"/>
      <c r="AS543" s="1881"/>
      <c r="AT543" s="1881"/>
      <c r="AU543" s="1881"/>
      <c r="AV543" s="1881"/>
      <c r="AW543" s="1881"/>
      <c r="AX543" s="1881"/>
      <c r="AY543" s="1881"/>
      <c r="AZ543" s="1881"/>
      <c r="BA543" s="1881"/>
      <c r="BB543" s="1881"/>
      <c r="BC543" s="1881"/>
      <c r="BD543" s="1881"/>
      <c r="BE543" s="1881"/>
      <c r="BF543" s="1881"/>
      <c r="BG543" s="1881"/>
      <c r="BH543" s="1881"/>
      <c r="BI543" s="1881"/>
      <c r="BJ543" s="1881"/>
      <c r="BK543" s="1881"/>
      <c r="BL543" s="1881"/>
      <c r="BM543" s="1881"/>
      <c r="BN543" s="1881"/>
      <c r="BO543" s="1881"/>
      <c r="BP543" s="1881"/>
    </row>
    <row r="544" spans="1:68">
      <c r="A544" s="1884"/>
      <c r="B544" s="1881"/>
      <c r="C544" s="1881"/>
      <c r="D544" s="1881"/>
      <c r="E544" s="1881"/>
      <c r="F544" s="1881"/>
      <c r="G544" s="1881"/>
      <c r="H544" s="1883"/>
      <c r="I544" s="1881"/>
      <c r="J544" s="1881"/>
      <c r="K544" s="1881"/>
      <c r="L544" s="1881"/>
      <c r="M544" s="1881"/>
      <c r="N544" s="1881"/>
      <c r="O544" s="1881"/>
      <c r="P544" s="1881"/>
      <c r="Q544" s="1881"/>
      <c r="R544" s="1881"/>
      <c r="S544" s="1881"/>
      <c r="T544" s="1881"/>
      <c r="U544" s="1881"/>
      <c r="V544" s="1881"/>
      <c r="W544" s="1881"/>
      <c r="X544" s="1881"/>
      <c r="Y544" s="1881"/>
      <c r="Z544" s="1881"/>
      <c r="AA544" s="1881"/>
      <c r="AB544" s="1881"/>
      <c r="AC544" s="1881"/>
      <c r="AD544" s="1881"/>
      <c r="AE544" s="1881"/>
      <c r="AF544" s="1881"/>
      <c r="AG544" s="1881"/>
      <c r="AH544" s="1881"/>
      <c r="AI544" s="1881"/>
      <c r="AJ544" s="1881"/>
      <c r="AK544" s="1881"/>
      <c r="AL544" s="1881"/>
      <c r="AM544" s="1881"/>
      <c r="AN544" s="1881"/>
      <c r="AO544" s="1881"/>
      <c r="AP544" s="1881"/>
      <c r="AQ544" s="1881"/>
      <c r="AR544" s="1881"/>
      <c r="AS544" s="1881"/>
      <c r="AT544" s="1881"/>
      <c r="AU544" s="1881"/>
      <c r="AV544" s="1881"/>
      <c r="AW544" s="1881"/>
      <c r="AX544" s="1881"/>
      <c r="AY544" s="1881"/>
      <c r="AZ544" s="1881"/>
      <c r="BA544" s="1881"/>
      <c r="BB544" s="1881"/>
      <c r="BC544" s="1881"/>
      <c r="BD544" s="1881"/>
      <c r="BE544" s="1881"/>
      <c r="BF544" s="1881"/>
      <c r="BG544" s="1881"/>
      <c r="BH544" s="1881"/>
      <c r="BI544" s="1881"/>
      <c r="BJ544" s="1881"/>
      <c r="BK544" s="1881"/>
      <c r="BL544" s="1881"/>
      <c r="BM544" s="1881"/>
      <c r="BN544" s="1881"/>
      <c r="BO544" s="1881"/>
      <c r="BP544" s="1881"/>
    </row>
    <row r="545" spans="1:68">
      <c r="A545" s="1884"/>
      <c r="B545" s="1881"/>
      <c r="C545" s="1881"/>
      <c r="D545" s="1881"/>
      <c r="E545" s="1881"/>
      <c r="F545" s="1881"/>
      <c r="G545" s="1881"/>
      <c r="H545" s="1883"/>
      <c r="I545" s="1881"/>
      <c r="J545" s="1881"/>
      <c r="K545" s="1881"/>
      <c r="L545" s="1881"/>
      <c r="M545" s="1881"/>
      <c r="N545" s="1881"/>
      <c r="O545" s="1881"/>
      <c r="P545" s="1881"/>
      <c r="Q545" s="1881"/>
      <c r="R545" s="1881"/>
      <c r="S545" s="1881"/>
      <c r="T545" s="1881"/>
      <c r="U545" s="1881"/>
      <c r="V545" s="1881"/>
      <c r="W545" s="1881"/>
      <c r="X545" s="1881"/>
      <c r="Y545" s="1881"/>
      <c r="Z545" s="1881"/>
      <c r="AA545" s="1881"/>
      <c r="AB545" s="1881"/>
      <c r="AC545" s="1881"/>
      <c r="AD545" s="1881"/>
      <c r="AE545" s="1881"/>
      <c r="AF545" s="1881"/>
      <c r="AG545" s="1881"/>
      <c r="AH545" s="1881"/>
      <c r="AI545" s="1881"/>
      <c r="AJ545" s="1881"/>
      <c r="AK545" s="1881"/>
      <c r="AL545" s="1881"/>
      <c r="AM545" s="1881"/>
      <c r="AN545" s="1881"/>
      <c r="AO545" s="1881"/>
      <c r="AP545" s="1881"/>
      <c r="AQ545" s="1881"/>
      <c r="AR545" s="1881"/>
      <c r="AS545" s="1881"/>
      <c r="AT545" s="1881"/>
      <c r="AU545" s="1881"/>
      <c r="AV545" s="1881"/>
      <c r="AW545" s="1881"/>
      <c r="AX545" s="1881"/>
      <c r="AY545" s="1881"/>
      <c r="AZ545" s="1881"/>
      <c r="BA545" s="1881"/>
      <c r="BB545" s="1881"/>
      <c r="BC545" s="1881"/>
      <c r="BD545" s="1881"/>
      <c r="BE545" s="1881"/>
      <c r="BF545" s="1881"/>
      <c r="BG545" s="1881"/>
      <c r="BH545" s="1881"/>
      <c r="BI545" s="1881"/>
      <c r="BJ545" s="1881"/>
      <c r="BK545" s="1881"/>
      <c r="BL545" s="1881"/>
      <c r="BM545" s="1881"/>
      <c r="BN545" s="1881"/>
      <c r="BO545" s="1881"/>
      <c r="BP545" s="1881"/>
    </row>
    <row r="546" spans="1:68">
      <c r="A546" s="1884"/>
      <c r="B546" s="1881"/>
      <c r="C546" s="1881"/>
      <c r="D546" s="1881"/>
      <c r="E546" s="1881"/>
      <c r="F546" s="1881"/>
      <c r="G546" s="1881"/>
      <c r="H546" s="1883"/>
      <c r="I546" s="1881"/>
      <c r="J546" s="1881"/>
      <c r="K546" s="1881"/>
      <c r="L546" s="1881"/>
      <c r="M546" s="1881"/>
      <c r="N546" s="1881"/>
      <c r="O546" s="1881"/>
      <c r="P546" s="1881"/>
      <c r="Q546" s="1881"/>
      <c r="R546" s="1881"/>
      <c r="S546" s="1881"/>
      <c r="T546" s="1881"/>
      <c r="U546" s="1881"/>
      <c r="V546" s="1881"/>
      <c r="W546" s="1881"/>
      <c r="X546" s="1881"/>
      <c r="Y546" s="1881"/>
      <c r="Z546" s="1881"/>
      <c r="AA546" s="1881"/>
      <c r="AB546" s="1881"/>
      <c r="AC546" s="1881"/>
      <c r="AD546" s="1881"/>
      <c r="AE546" s="1881"/>
      <c r="AF546" s="1881"/>
      <c r="AG546" s="1881"/>
      <c r="AH546" s="1881"/>
      <c r="AI546" s="1881"/>
      <c r="AJ546" s="1881"/>
      <c r="AK546" s="1881"/>
      <c r="AL546" s="1881"/>
      <c r="AM546" s="1881"/>
      <c r="AN546" s="1881"/>
      <c r="AO546" s="1881"/>
      <c r="AP546" s="1881"/>
      <c r="AQ546" s="1881"/>
      <c r="AR546" s="1881"/>
      <c r="AS546" s="1881"/>
      <c r="AT546" s="1881"/>
      <c r="AU546" s="1881"/>
      <c r="AV546" s="1881"/>
      <c r="AW546" s="1881"/>
      <c r="AX546" s="1881"/>
      <c r="AY546" s="1881"/>
      <c r="AZ546" s="1881"/>
      <c r="BA546" s="1881"/>
      <c r="BB546" s="1881"/>
      <c r="BC546" s="1881"/>
      <c r="BD546" s="1881"/>
      <c r="BE546" s="1881"/>
      <c r="BF546" s="1881"/>
      <c r="BG546" s="1881"/>
      <c r="BH546" s="1881"/>
      <c r="BI546" s="1881"/>
      <c r="BJ546" s="1881"/>
      <c r="BK546" s="1881"/>
      <c r="BL546" s="1881"/>
      <c r="BM546" s="1881"/>
      <c r="BN546" s="1881"/>
      <c r="BO546" s="1881"/>
      <c r="BP546" s="1881"/>
    </row>
    <row r="547" spans="1:68">
      <c r="A547" s="1884"/>
      <c r="B547" s="1881"/>
      <c r="C547" s="1881"/>
      <c r="D547" s="1881"/>
      <c r="E547" s="1881"/>
      <c r="F547" s="1881"/>
      <c r="G547" s="1881"/>
      <c r="H547" s="1883"/>
      <c r="I547" s="1881"/>
      <c r="J547" s="1881"/>
      <c r="K547" s="1881"/>
      <c r="L547" s="1881"/>
      <c r="M547" s="1881"/>
      <c r="N547" s="1881"/>
      <c r="O547" s="1881"/>
      <c r="P547" s="1881"/>
      <c r="Q547" s="1881"/>
      <c r="R547" s="1881"/>
      <c r="S547" s="1881"/>
      <c r="T547" s="1881"/>
      <c r="U547" s="1881"/>
      <c r="V547" s="1881"/>
      <c r="W547" s="1881"/>
      <c r="X547" s="1881"/>
      <c r="Y547" s="1881"/>
      <c r="Z547" s="1881"/>
      <c r="AA547" s="1881"/>
      <c r="AB547" s="1881"/>
      <c r="AC547" s="1881"/>
      <c r="AD547" s="1881"/>
      <c r="AE547" s="1881"/>
      <c r="AF547" s="1881"/>
      <c r="AG547" s="1881"/>
      <c r="AH547" s="1881"/>
      <c r="AI547" s="1881"/>
      <c r="AJ547" s="1881"/>
      <c r="AK547" s="1881"/>
      <c r="AL547" s="1881"/>
      <c r="AM547" s="1881"/>
      <c r="AN547" s="1881"/>
      <c r="AO547" s="1881"/>
      <c r="AP547" s="1881"/>
      <c r="AQ547" s="1881"/>
      <c r="AR547" s="1881"/>
      <c r="AS547" s="1881"/>
      <c r="AT547" s="1881"/>
      <c r="AU547" s="1881"/>
      <c r="AV547" s="1881"/>
      <c r="AW547" s="1881"/>
      <c r="AX547" s="1881"/>
      <c r="AY547" s="1881"/>
      <c r="AZ547" s="1881"/>
      <c r="BA547" s="1881"/>
      <c r="BB547" s="1881"/>
      <c r="BC547" s="1881"/>
      <c r="BD547" s="1881"/>
      <c r="BE547" s="1881"/>
      <c r="BF547" s="1881"/>
      <c r="BG547" s="1881"/>
      <c r="BH547" s="1881"/>
      <c r="BI547" s="1881"/>
      <c r="BJ547" s="1881"/>
      <c r="BK547" s="1881"/>
      <c r="BL547" s="1881"/>
      <c r="BM547" s="1881"/>
      <c r="BN547" s="1881"/>
      <c r="BO547" s="1881"/>
      <c r="BP547" s="1881"/>
    </row>
    <row r="548" spans="1:68">
      <c r="A548" s="1884"/>
      <c r="B548" s="1881"/>
      <c r="C548" s="1881"/>
      <c r="D548" s="1881"/>
      <c r="E548" s="1881"/>
      <c r="F548" s="1881"/>
      <c r="G548" s="1881"/>
      <c r="H548" s="1883"/>
      <c r="I548" s="1881"/>
      <c r="J548" s="1881"/>
      <c r="K548" s="1881"/>
      <c r="L548" s="1881"/>
      <c r="M548" s="1881"/>
      <c r="N548" s="1881"/>
      <c r="O548" s="1881"/>
      <c r="P548" s="1881"/>
      <c r="Q548" s="1881"/>
      <c r="R548" s="1881"/>
      <c r="S548" s="1881"/>
      <c r="T548" s="1881"/>
      <c r="U548" s="1881"/>
      <c r="V548" s="1881"/>
      <c r="W548" s="1881"/>
      <c r="X548" s="1881"/>
      <c r="Y548" s="1881"/>
      <c r="Z548" s="1881"/>
      <c r="AA548" s="1881"/>
      <c r="AB548" s="1881"/>
      <c r="AC548" s="1881"/>
      <c r="AD548" s="1881"/>
      <c r="AE548" s="1881"/>
      <c r="AF548" s="1881"/>
      <c r="AG548" s="1881"/>
      <c r="AH548" s="1881"/>
      <c r="AI548" s="1881"/>
      <c r="AJ548" s="1881"/>
      <c r="AK548" s="1881"/>
      <c r="AL548" s="1881"/>
      <c r="AM548" s="1881"/>
      <c r="AN548" s="1881"/>
      <c r="AO548" s="1881"/>
      <c r="AP548" s="1881"/>
      <c r="AQ548" s="1881"/>
      <c r="AR548" s="1881"/>
      <c r="AS548" s="1881"/>
      <c r="AT548" s="1881"/>
      <c r="AU548" s="1881"/>
      <c r="AV548" s="1881"/>
      <c r="AW548" s="1881"/>
      <c r="AX548" s="1881"/>
      <c r="AY548" s="1881"/>
      <c r="AZ548" s="1881"/>
      <c r="BA548" s="1881"/>
      <c r="BB548" s="1881"/>
      <c r="BC548" s="1881"/>
      <c r="BD548" s="1881"/>
      <c r="BE548" s="1881"/>
      <c r="BF548" s="1881"/>
      <c r="BG548" s="1881"/>
      <c r="BH548" s="1881"/>
      <c r="BI548" s="1881"/>
      <c r="BJ548" s="1881"/>
      <c r="BK548" s="1881"/>
      <c r="BL548" s="1881"/>
      <c r="BM548" s="1881"/>
      <c r="BN548" s="1881"/>
      <c r="BO548" s="1881"/>
      <c r="BP548" s="1881"/>
    </row>
    <row r="549" spans="1:68">
      <c r="A549" s="1884"/>
      <c r="B549" s="1881"/>
      <c r="C549" s="1881"/>
      <c r="D549" s="1881"/>
      <c r="E549" s="1881"/>
      <c r="F549" s="1881"/>
      <c r="G549" s="1881"/>
      <c r="H549" s="1883"/>
      <c r="I549" s="1881"/>
      <c r="J549" s="1881"/>
      <c r="K549" s="1881"/>
      <c r="L549" s="1881"/>
      <c r="M549" s="1881"/>
      <c r="N549" s="1881"/>
      <c r="O549" s="1881"/>
      <c r="P549" s="1881"/>
      <c r="Q549" s="1881"/>
      <c r="R549" s="1881"/>
      <c r="S549" s="1881"/>
      <c r="T549" s="1881"/>
      <c r="U549" s="1881"/>
      <c r="V549" s="1881"/>
      <c r="W549" s="1881"/>
      <c r="X549" s="1881"/>
      <c r="Y549" s="1881"/>
      <c r="Z549" s="1881"/>
      <c r="AA549" s="1881"/>
      <c r="AB549" s="1881"/>
      <c r="AC549" s="1881"/>
      <c r="AD549" s="1881"/>
      <c r="AE549" s="1881"/>
      <c r="AF549" s="1881"/>
      <c r="AG549" s="1881"/>
      <c r="AH549" s="1881"/>
      <c r="AI549" s="1881"/>
      <c r="AJ549" s="1881"/>
      <c r="AK549" s="1881"/>
      <c r="AL549" s="1881"/>
      <c r="AM549" s="1881"/>
      <c r="AN549" s="1881"/>
      <c r="AO549" s="1881"/>
      <c r="AP549" s="1881"/>
      <c r="AQ549" s="1881"/>
      <c r="AR549" s="1881"/>
      <c r="AS549" s="1881"/>
      <c r="AT549" s="1881"/>
      <c r="AU549" s="1881"/>
      <c r="AV549" s="1881"/>
      <c r="AW549" s="1881"/>
      <c r="AX549" s="1881"/>
      <c r="AY549" s="1881"/>
      <c r="AZ549" s="1881"/>
      <c r="BA549" s="1881"/>
      <c r="BB549" s="1881"/>
      <c r="BC549" s="1881"/>
      <c r="BD549" s="1881"/>
      <c r="BE549" s="1881"/>
      <c r="BF549" s="1881"/>
      <c r="BG549" s="1881"/>
      <c r="BH549" s="1881"/>
      <c r="BI549" s="1881"/>
      <c r="BJ549" s="1881"/>
      <c r="BK549" s="1881"/>
      <c r="BL549" s="1881"/>
      <c r="BM549" s="1881"/>
      <c r="BN549" s="1881"/>
      <c r="BO549" s="1881"/>
      <c r="BP549" s="1881"/>
    </row>
    <row r="550" spans="1:68">
      <c r="A550" s="1884"/>
      <c r="B550" s="1881"/>
      <c r="C550" s="1881"/>
      <c r="D550" s="1881"/>
      <c r="E550" s="1881"/>
      <c r="F550" s="1881"/>
      <c r="G550" s="1881"/>
      <c r="H550" s="1883"/>
      <c r="I550" s="1881"/>
      <c r="J550" s="1881"/>
      <c r="K550" s="1881"/>
      <c r="L550" s="1881"/>
      <c r="M550" s="1881"/>
      <c r="N550" s="1881"/>
      <c r="O550" s="1881"/>
      <c r="P550" s="1881"/>
      <c r="Q550" s="1881"/>
      <c r="R550" s="1881"/>
      <c r="S550" s="1881"/>
      <c r="T550" s="1881"/>
      <c r="U550" s="1881"/>
      <c r="V550" s="1881"/>
      <c r="W550" s="1881"/>
      <c r="X550" s="1881"/>
      <c r="Y550" s="1881"/>
      <c r="Z550" s="1881"/>
      <c r="AA550" s="1881"/>
      <c r="AB550" s="1881"/>
      <c r="AC550" s="1881"/>
      <c r="AD550" s="1881"/>
      <c r="AE550" s="1881"/>
      <c r="AF550" s="1881"/>
      <c r="AG550" s="1881"/>
      <c r="AH550" s="1881"/>
      <c r="AI550" s="1881"/>
      <c r="AJ550" s="1881"/>
      <c r="AK550" s="1881"/>
      <c r="AL550" s="1881"/>
      <c r="AM550" s="1881"/>
      <c r="AN550" s="1881"/>
      <c r="AO550" s="1881"/>
      <c r="AP550" s="1881"/>
      <c r="AQ550" s="1881"/>
      <c r="AR550" s="1881"/>
      <c r="AS550" s="1881"/>
      <c r="AT550" s="1881"/>
      <c r="AU550" s="1881"/>
      <c r="AV550" s="1881"/>
      <c r="AW550" s="1881"/>
      <c r="AX550" s="1881"/>
      <c r="AY550" s="1881"/>
      <c r="AZ550" s="1881"/>
      <c r="BA550" s="1881"/>
      <c r="BB550" s="1881"/>
      <c r="BC550" s="1881"/>
      <c r="BD550" s="1881"/>
      <c r="BE550" s="1881"/>
      <c r="BF550" s="1881"/>
      <c r="BG550" s="1881"/>
      <c r="BH550" s="1881"/>
      <c r="BI550" s="1881"/>
      <c r="BJ550" s="1881"/>
      <c r="BK550" s="1881"/>
      <c r="BL550" s="1881"/>
      <c r="BM550" s="1881"/>
      <c r="BN550" s="1881"/>
      <c r="BO550" s="1881"/>
      <c r="BP550" s="1881"/>
    </row>
    <row r="551" spans="1:68">
      <c r="A551" s="1884"/>
      <c r="B551" s="1881"/>
      <c r="C551" s="1881"/>
      <c r="D551" s="1881"/>
      <c r="E551" s="1881"/>
      <c r="F551" s="1881"/>
      <c r="G551" s="1881"/>
      <c r="H551" s="1883"/>
      <c r="I551" s="1881"/>
      <c r="J551" s="1881"/>
      <c r="K551" s="1881"/>
      <c r="L551" s="1881"/>
      <c r="M551" s="1881"/>
      <c r="N551" s="1881"/>
      <c r="O551" s="1881"/>
      <c r="P551" s="1881"/>
      <c r="Q551" s="1881"/>
      <c r="R551" s="1881"/>
      <c r="S551" s="1881"/>
      <c r="T551" s="1881"/>
      <c r="U551" s="1881"/>
      <c r="V551" s="1881"/>
      <c r="W551" s="1881"/>
      <c r="X551" s="1881"/>
      <c r="Y551" s="1881"/>
      <c r="Z551" s="1881"/>
      <c r="AA551" s="1881"/>
      <c r="AB551" s="1881"/>
      <c r="AC551" s="1881"/>
      <c r="AD551" s="1881"/>
      <c r="AE551" s="1881"/>
      <c r="AF551" s="1881"/>
      <c r="AG551" s="1881"/>
      <c r="AH551" s="1881"/>
      <c r="AI551" s="1881"/>
      <c r="AJ551" s="1881"/>
      <c r="AK551" s="1881"/>
      <c r="AL551" s="1881"/>
      <c r="AM551" s="1881"/>
      <c r="AN551" s="1881"/>
      <c r="AO551" s="1881"/>
      <c r="AP551" s="1881"/>
      <c r="AQ551" s="1881"/>
      <c r="AR551" s="1881"/>
      <c r="AS551" s="1881"/>
      <c r="AT551" s="1881"/>
      <c r="AU551" s="1881"/>
      <c r="AV551" s="1881"/>
      <c r="AW551" s="1881"/>
      <c r="AX551" s="1881"/>
      <c r="AY551" s="1881"/>
      <c r="AZ551" s="1881"/>
      <c r="BA551" s="1881"/>
      <c r="BB551" s="1881"/>
      <c r="BC551" s="1881"/>
      <c r="BD551" s="1881"/>
      <c r="BE551" s="1881"/>
      <c r="BF551" s="1881"/>
      <c r="BG551" s="1881"/>
      <c r="BH551" s="1881"/>
      <c r="BI551" s="1881"/>
      <c r="BJ551" s="1881"/>
      <c r="BK551" s="1881"/>
      <c r="BL551" s="1881"/>
      <c r="BM551" s="1881"/>
      <c r="BN551" s="1881"/>
      <c r="BO551" s="1881"/>
      <c r="BP551" s="1881"/>
    </row>
    <row r="552" spans="1:68">
      <c r="A552" s="1884"/>
      <c r="B552" s="1881"/>
      <c r="C552" s="1881"/>
      <c r="D552" s="1881"/>
      <c r="E552" s="1881"/>
      <c r="F552" s="1881"/>
      <c r="G552" s="1881"/>
      <c r="H552" s="1883"/>
      <c r="I552" s="1881"/>
      <c r="J552" s="1881"/>
      <c r="K552" s="1881"/>
      <c r="L552" s="1881"/>
      <c r="M552" s="1881"/>
      <c r="N552" s="1881"/>
      <c r="O552" s="1881"/>
      <c r="P552" s="1881"/>
      <c r="Q552" s="1881"/>
      <c r="R552" s="1881"/>
      <c r="S552" s="1881"/>
      <c r="T552" s="1881"/>
      <c r="U552" s="1881"/>
      <c r="V552" s="1881"/>
      <c r="W552" s="1881"/>
      <c r="X552" s="1881"/>
      <c r="Y552" s="1881"/>
      <c r="Z552" s="1881"/>
      <c r="AA552" s="1881"/>
      <c r="AB552" s="1881"/>
      <c r="AC552" s="1881"/>
      <c r="AD552" s="1881"/>
      <c r="AE552" s="1881"/>
      <c r="AF552" s="1881"/>
      <c r="AG552" s="1881"/>
      <c r="AH552" s="1881"/>
      <c r="AI552" s="1881"/>
      <c r="AJ552" s="1881"/>
      <c r="AK552" s="1881"/>
      <c r="AL552" s="1881"/>
      <c r="AM552" s="1881"/>
      <c r="AN552" s="1881"/>
      <c r="AO552" s="1881"/>
      <c r="AP552" s="1881"/>
      <c r="AQ552" s="1881"/>
      <c r="AR552" s="1881"/>
      <c r="AS552" s="1881"/>
      <c r="AT552" s="1881"/>
      <c r="AU552" s="1881"/>
      <c r="AV552" s="1881"/>
      <c r="AW552" s="1881"/>
      <c r="AX552" s="1881"/>
      <c r="AY552" s="1881"/>
      <c r="AZ552" s="1881"/>
      <c r="BA552" s="1881"/>
      <c r="BB552" s="1881"/>
      <c r="BC552" s="1881"/>
      <c r="BD552" s="1881"/>
      <c r="BE552" s="1881"/>
      <c r="BF552" s="1881"/>
      <c r="BG552" s="1881"/>
      <c r="BH552" s="1881"/>
      <c r="BI552" s="1881"/>
      <c r="BJ552" s="1881"/>
      <c r="BK552" s="1881"/>
      <c r="BL552" s="1881"/>
      <c r="BM552" s="1881"/>
      <c r="BN552" s="1881"/>
      <c r="BO552" s="1881"/>
      <c r="BP552" s="1881"/>
    </row>
    <row r="553" spans="1:68">
      <c r="A553" s="1884"/>
      <c r="B553" s="1881"/>
      <c r="C553" s="1881"/>
      <c r="D553" s="1881"/>
      <c r="E553" s="1881"/>
      <c r="F553" s="1881"/>
      <c r="G553" s="1881"/>
      <c r="H553" s="1883"/>
      <c r="I553" s="1881"/>
      <c r="J553" s="1881"/>
      <c r="K553" s="1881"/>
      <c r="L553" s="1881"/>
      <c r="M553" s="1881"/>
      <c r="N553" s="1881"/>
      <c r="O553" s="1881"/>
      <c r="P553" s="1881"/>
      <c r="Q553" s="1881"/>
      <c r="R553" s="1881"/>
      <c r="S553" s="1881"/>
      <c r="T553" s="1881"/>
      <c r="U553" s="1881"/>
      <c r="V553" s="1881"/>
      <c r="W553" s="1881"/>
      <c r="X553" s="1881"/>
      <c r="Y553" s="1881"/>
      <c r="Z553" s="1881"/>
      <c r="AA553" s="1881"/>
      <c r="AB553" s="1881"/>
      <c r="AC553" s="1881"/>
      <c r="AD553" s="1881"/>
      <c r="AE553" s="1881"/>
      <c r="AF553" s="1881"/>
      <c r="AG553" s="1881"/>
      <c r="AH553" s="1881"/>
      <c r="AI553" s="1881"/>
      <c r="AJ553" s="1881"/>
      <c r="AK553" s="1881"/>
      <c r="AL553" s="1881"/>
      <c r="AM553" s="1881"/>
      <c r="AN553" s="1881"/>
      <c r="AO553" s="1881"/>
      <c r="AP553" s="1881"/>
      <c r="AQ553" s="1881"/>
      <c r="AR553" s="1881"/>
      <c r="AS553" s="1881"/>
      <c r="AT553" s="1881"/>
      <c r="AU553" s="1881"/>
      <c r="AV553" s="1881"/>
      <c r="AW553" s="1881"/>
      <c r="AX553" s="1881"/>
      <c r="AY553" s="1881"/>
      <c r="AZ553" s="1881"/>
      <c r="BA553" s="1881"/>
      <c r="BB553" s="1881"/>
      <c r="BC553" s="1881"/>
      <c r="BD553" s="1881"/>
      <c r="BE553" s="1881"/>
      <c r="BF553" s="1881"/>
      <c r="BG553" s="1881"/>
      <c r="BH553" s="1881"/>
      <c r="BI553" s="1881"/>
      <c r="BJ553" s="1881"/>
      <c r="BK553" s="1881"/>
      <c r="BL553" s="1881"/>
      <c r="BM553" s="1881"/>
      <c r="BN553" s="1881"/>
      <c r="BO553" s="1881"/>
      <c r="BP553" s="1881"/>
    </row>
    <row r="554" spans="1:68">
      <c r="A554" s="1884"/>
      <c r="B554" s="1881"/>
      <c r="C554" s="1881"/>
      <c r="D554" s="1881"/>
      <c r="E554" s="1881"/>
      <c r="F554" s="1881"/>
      <c r="G554" s="1881"/>
      <c r="H554" s="1883"/>
      <c r="I554" s="1881"/>
      <c r="J554" s="1881"/>
      <c r="K554" s="1881"/>
      <c r="L554" s="1881"/>
      <c r="M554" s="1881"/>
      <c r="N554" s="1881"/>
      <c r="O554" s="1881"/>
      <c r="P554" s="1881"/>
      <c r="Q554" s="1881"/>
      <c r="R554" s="1881"/>
      <c r="S554" s="1881"/>
      <c r="T554" s="1881"/>
      <c r="U554" s="1881"/>
      <c r="V554" s="1881"/>
      <c r="W554" s="1881"/>
      <c r="X554" s="1881"/>
      <c r="Y554" s="1881"/>
      <c r="Z554" s="1881"/>
      <c r="AA554" s="1881"/>
      <c r="AB554" s="1881"/>
      <c r="AC554" s="1881"/>
      <c r="AD554" s="1881"/>
      <c r="AE554" s="1881"/>
      <c r="AF554" s="1881"/>
      <c r="AG554" s="1881"/>
      <c r="AH554" s="1881"/>
      <c r="AI554" s="1881"/>
      <c r="AJ554" s="1881"/>
      <c r="AK554" s="1881"/>
      <c r="AL554" s="1881"/>
      <c r="AM554" s="1881"/>
      <c r="AN554" s="1881"/>
      <c r="AO554" s="1881"/>
      <c r="AP554" s="1881"/>
      <c r="AQ554" s="1881"/>
      <c r="AR554" s="1881"/>
      <c r="AS554" s="1881"/>
      <c r="AT554" s="1881"/>
      <c r="AU554" s="1881"/>
      <c r="AV554" s="1881"/>
      <c r="AW554" s="1881"/>
      <c r="AX554" s="1881"/>
      <c r="AY554" s="1881"/>
      <c r="AZ554" s="1881"/>
      <c r="BA554" s="1881"/>
      <c r="BB554" s="1881"/>
      <c r="BC554" s="1881"/>
      <c r="BD554" s="1881"/>
      <c r="BE554" s="1881"/>
      <c r="BF554" s="1881"/>
      <c r="BG554" s="1881"/>
      <c r="BH554" s="1881"/>
      <c r="BI554" s="1881"/>
      <c r="BJ554" s="1881"/>
      <c r="BK554" s="1881"/>
      <c r="BL554" s="1881"/>
      <c r="BM554" s="1881"/>
      <c r="BN554" s="1881"/>
      <c r="BO554" s="1881"/>
      <c r="BP554" s="1881"/>
    </row>
    <row r="555" spans="1:68">
      <c r="A555" s="1884"/>
      <c r="B555" s="1881"/>
      <c r="C555" s="1881"/>
      <c r="D555" s="1881"/>
      <c r="E555" s="1881"/>
      <c r="F555" s="1881"/>
      <c r="G555" s="1881"/>
      <c r="H555" s="1883"/>
      <c r="I555" s="1881"/>
      <c r="J555" s="1881"/>
      <c r="K555" s="1881"/>
      <c r="L555" s="1881"/>
      <c r="M555" s="1881"/>
      <c r="N555" s="1881"/>
      <c r="O555" s="1881"/>
      <c r="P555" s="1881"/>
      <c r="Q555" s="1881"/>
      <c r="R555" s="1881"/>
      <c r="S555" s="1881"/>
      <c r="T555" s="1881"/>
      <c r="U555" s="1881"/>
      <c r="V555" s="1881"/>
      <c r="W555" s="1881"/>
      <c r="X555" s="1881"/>
      <c r="Y555" s="1881"/>
      <c r="Z555" s="1881"/>
      <c r="AA555" s="1881"/>
      <c r="AB555" s="1881"/>
      <c r="AC555" s="1881"/>
      <c r="AD555" s="1881"/>
      <c r="AE555" s="1881"/>
      <c r="AF555" s="1881"/>
      <c r="AG555" s="1881"/>
      <c r="AH555" s="1881"/>
      <c r="AI555" s="1881"/>
      <c r="AJ555" s="1881"/>
      <c r="AK555" s="1881"/>
      <c r="AL555" s="1881"/>
      <c r="AM555" s="1881"/>
      <c r="AN555" s="1881"/>
      <c r="AO555" s="1881"/>
      <c r="AP555" s="1881"/>
      <c r="AQ555" s="1881"/>
      <c r="AR555" s="1881"/>
      <c r="AS555" s="1881"/>
      <c r="AT555" s="1881"/>
      <c r="AU555" s="1881"/>
      <c r="AV555" s="1881"/>
      <c r="AW555" s="1881"/>
      <c r="AX555" s="1881"/>
      <c r="AY555" s="1881"/>
      <c r="AZ555" s="1881"/>
      <c r="BA555" s="1881"/>
      <c r="BB555" s="1881"/>
      <c r="BC555" s="1881"/>
      <c r="BD555" s="1881"/>
      <c r="BE555" s="1881"/>
      <c r="BF555" s="1881"/>
      <c r="BG555" s="1881"/>
      <c r="BH555" s="1881"/>
      <c r="BI555" s="1881"/>
      <c r="BJ555" s="1881"/>
      <c r="BK555" s="1881"/>
      <c r="BL555" s="1881"/>
      <c r="BM555" s="1881"/>
      <c r="BN555" s="1881"/>
      <c r="BO555" s="1881"/>
      <c r="BP555" s="1881"/>
    </row>
    <row r="556" spans="1:68">
      <c r="A556" s="1884"/>
      <c r="B556" s="1881"/>
      <c r="C556" s="1881"/>
      <c r="D556" s="1881"/>
      <c r="E556" s="1881"/>
      <c r="F556" s="1881"/>
      <c r="G556" s="1881"/>
      <c r="H556" s="1883"/>
      <c r="I556" s="1881"/>
      <c r="J556" s="1881"/>
      <c r="K556" s="1881"/>
      <c r="L556" s="1881"/>
      <c r="M556" s="1881"/>
      <c r="N556" s="1881"/>
      <c r="O556" s="1881"/>
      <c r="P556" s="1881"/>
      <c r="Q556" s="1881"/>
      <c r="R556" s="1881"/>
      <c r="S556" s="1881"/>
      <c r="T556" s="1881"/>
      <c r="U556" s="1881"/>
      <c r="V556" s="1881"/>
      <c r="W556" s="1881"/>
      <c r="X556" s="1881"/>
      <c r="Y556" s="1881"/>
      <c r="Z556" s="1881"/>
      <c r="AA556" s="1881"/>
      <c r="AB556" s="1881"/>
      <c r="AC556" s="1881"/>
      <c r="AD556" s="1881"/>
      <c r="AE556" s="1881"/>
      <c r="AF556" s="1881"/>
      <c r="AG556" s="1881"/>
      <c r="AH556" s="1881"/>
      <c r="AI556" s="1881"/>
      <c r="AJ556" s="1881"/>
      <c r="AK556" s="1881"/>
      <c r="AL556" s="1881"/>
      <c r="AM556" s="1881"/>
      <c r="AN556" s="1881"/>
      <c r="AO556" s="1881"/>
      <c r="AP556" s="1881"/>
      <c r="AQ556" s="1881"/>
      <c r="AR556" s="1881"/>
      <c r="AS556" s="1881"/>
      <c r="AT556" s="1881"/>
      <c r="AU556" s="1881"/>
      <c r="AV556" s="1881"/>
      <c r="AW556" s="1881"/>
      <c r="AX556" s="1881"/>
      <c r="AY556" s="1881"/>
      <c r="AZ556" s="1881"/>
      <c r="BA556" s="1881"/>
      <c r="BB556" s="1881"/>
      <c r="BC556" s="1881"/>
      <c r="BD556" s="1881"/>
      <c r="BE556" s="1881"/>
      <c r="BF556" s="1881"/>
      <c r="BG556" s="1881"/>
      <c r="BH556" s="1881"/>
      <c r="BI556" s="1881"/>
      <c r="BJ556" s="1881"/>
      <c r="BK556" s="1881"/>
      <c r="BL556" s="1881"/>
      <c r="BM556" s="1881"/>
      <c r="BN556" s="1881"/>
      <c r="BO556" s="1881"/>
      <c r="BP556" s="1881"/>
    </row>
    <row r="557" spans="1:68">
      <c r="A557" s="1884"/>
      <c r="B557" s="1881"/>
      <c r="C557" s="1881"/>
      <c r="D557" s="1881"/>
      <c r="E557" s="1881"/>
      <c r="F557" s="1881"/>
      <c r="G557" s="1881"/>
      <c r="H557" s="1883"/>
      <c r="I557" s="1881"/>
      <c r="J557" s="1881"/>
      <c r="K557" s="1881"/>
      <c r="L557" s="1881"/>
      <c r="M557" s="1881"/>
      <c r="N557" s="1881"/>
      <c r="O557" s="1881"/>
      <c r="P557" s="1881"/>
      <c r="Q557" s="1881"/>
      <c r="R557" s="1881"/>
      <c r="S557" s="1881"/>
      <c r="T557" s="1881"/>
      <c r="U557" s="1881"/>
      <c r="V557" s="1881"/>
      <c r="W557" s="1881"/>
      <c r="X557" s="1881"/>
      <c r="Y557" s="1881"/>
      <c r="Z557" s="1881"/>
      <c r="AA557" s="1881"/>
      <c r="AB557" s="1881"/>
      <c r="AC557" s="1881"/>
      <c r="AD557" s="1881"/>
      <c r="AE557" s="1881"/>
      <c r="AF557" s="1881"/>
      <c r="AG557" s="1881"/>
      <c r="AH557" s="1881"/>
      <c r="AI557" s="1881"/>
      <c r="AJ557" s="1881"/>
      <c r="AK557" s="1881"/>
      <c r="AL557" s="1881"/>
      <c r="AM557" s="1881"/>
      <c r="AN557" s="1881"/>
      <c r="AO557" s="1881"/>
      <c r="AP557" s="1881"/>
      <c r="AQ557" s="1881"/>
      <c r="AR557" s="1881"/>
      <c r="AS557" s="1881"/>
      <c r="AT557" s="1881"/>
      <c r="AU557" s="1881"/>
      <c r="AV557" s="1881"/>
      <c r="AW557" s="1881"/>
      <c r="AX557" s="1881"/>
      <c r="AY557" s="1881"/>
      <c r="AZ557" s="1881"/>
      <c r="BA557" s="1881"/>
      <c r="BB557" s="1881"/>
      <c r="BC557" s="1881"/>
      <c r="BD557" s="1881"/>
      <c r="BE557" s="1881"/>
      <c r="BF557" s="1881"/>
      <c r="BG557" s="1881"/>
      <c r="BH557" s="1881"/>
      <c r="BI557" s="1881"/>
      <c r="BJ557" s="1881"/>
      <c r="BK557" s="1881"/>
      <c r="BL557" s="1881"/>
      <c r="BM557" s="1881"/>
      <c r="BN557" s="1881"/>
      <c r="BO557" s="1881"/>
      <c r="BP557" s="1881"/>
    </row>
    <row r="558" spans="1:68">
      <c r="A558" s="1884"/>
      <c r="B558" s="1881"/>
      <c r="C558" s="1881"/>
      <c r="D558" s="1881"/>
      <c r="E558" s="1881"/>
      <c r="F558" s="1881"/>
      <c r="G558" s="1881"/>
      <c r="H558" s="1883"/>
      <c r="I558" s="1881"/>
      <c r="J558" s="1881"/>
      <c r="K558" s="1881"/>
      <c r="L558" s="1881"/>
      <c r="M558" s="1881"/>
      <c r="N558" s="1881"/>
      <c r="O558" s="1881"/>
      <c r="P558" s="1881"/>
      <c r="Q558" s="1881"/>
      <c r="R558" s="1881"/>
      <c r="S558" s="1881"/>
      <c r="T558" s="1881"/>
      <c r="U558" s="1881"/>
      <c r="V558" s="1881"/>
      <c r="W558" s="1881"/>
      <c r="X558" s="1881"/>
      <c r="Y558" s="1881"/>
      <c r="Z558" s="1881"/>
      <c r="AA558" s="1881"/>
      <c r="AB558" s="1881"/>
      <c r="AC558" s="1881"/>
      <c r="AD558" s="1881"/>
      <c r="AE558" s="1881"/>
      <c r="AF558" s="1881"/>
      <c r="AG558" s="1881"/>
      <c r="AH558" s="1881"/>
      <c r="AI558" s="1881"/>
      <c r="AJ558" s="1881"/>
      <c r="AK558" s="1881"/>
      <c r="AL558" s="1881"/>
      <c r="AM558" s="1881"/>
      <c r="AN558" s="1881"/>
      <c r="AO558" s="1881"/>
      <c r="AP558" s="1881"/>
      <c r="AQ558" s="1881"/>
      <c r="AR558" s="1881"/>
      <c r="AS558" s="1881"/>
      <c r="AT558" s="1881"/>
      <c r="AU558" s="1881"/>
      <c r="AV558" s="1881"/>
      <c r="AW558" s="1881"/>
      <c r="AX558" s="1881"/>
      <c r="AY558" s="1881"/>
      <c r="AZ558" s="1881"/>
      <c r="BA558" s="1881"/>
      <c r="BB558" s="1881"/>
      <c r="BC558" s="1881"/>
      <c r="BD558" s="1881"/>
      <c r="BE558" s="1881"/>
      <c r="BF558" s="1881"/>
      <c r="BG558" s="1881"/>
      <c r="BH558" s="1881"/>
      <c r="BI558" s="1881"/>
      <c r="BJ558" s="1881"/>
      <c r="BK558" s="1881"/>
      <c r="BL558" s="1881"/>
      <c r="BM558" s="1881"/>
      <c r="BN558" s="1881"/>
      <c r="BO558" s="1881"/>
      <c r="BP558" s="1881"/>
    </row>
    <row r="559" spans="1:68">
      <c r="A559" s="1884"/>
      <c r="B559" s="1881"/>
      <c r="C559" s="1881"/>
      <c r="D559" s="1881"/>
      <c r="E559" s="1881"/>
      <c r="F559" s="1881"/>
      <c r="G559" s="1881"/>
      <c r="H559" s="1883"/>
      <c r="I559" s="1881"/>
      <c r="J559" s="1881"/>
      <c r="K559" s="1881"/>
      <c r="L559" s="1881"/>
      <c r="M559" s="1881"/>
      <c r="N559" s="1881"/>
      <c r="O559" s="1881"/>
      <c r="P559" s="1881"/>
      <c r="Q559" s="1881"/>
      <c r="R559" s="1881"/>
      <c r="S559" s="1881"/>
      <c r="T559" s="1881"/>
      <c r="U559" s="1881"/>
      <c r="V559" s="1881"/>
      <c r="W559" s="1881"/>
      <c r="X559" s="1881"/>
      <c r="Y559" s="1881"/>
      <c r="Z559" s="1881"/>
      <c r="AA559" s="1881"/>
      <c r="AB559" s="1881"/>
      <c r="AC559" s="1881"/>
      <c r="AD559" s="1881"/>
      <c r="AE559" s="1881"/>
      <c r="AF559" s="1881"/>
      <c r="AG559" s="1881"/>
      <c r="AH559" s="1881"/>
      <c r="AI559" s="1881"/>
      <c r="AJ559" s="1881"/>
      <c r="AK559" s="1881"/>
      <c r="AL559" s="1881"/>
      <c r="AM559" s="1881"/>
      <c r="AN559" s="1881"/>
      <c r="AO559" s="1881"/>
      <c r="AP559" s="1881"/>
      <c r="AQ559" s="1881"/>
      <c r="AR559" s="1881"/>
      <c r="AS559" s="1881"/>
      <c r="AT559" s="1881"/>
      <c r="AU559" s="1881"/>
      <c r="AV559" s="1881"/>
      <c r="AW559" s="1881"/>
      <c r="AX559" s="1881"/>
      <c r="AY559" s="1881"/>
      <c r="AZ559" s="1881"/>
      <c r="BA559" s="1881"/>
      <c r="BB559" s="1881"/>
      <c r="BC559" s="1881"/>
      <c r="BD559" s="1881"/>
      <c r="BE559" s="1881"/>
      <c r="BF559" s="1881"/>
      <c r="BG559" s="1881"/>
      <c r="BH559" s="1881"/>
      <c r="BI559" s="1881"/>
      <c r="BJ559" s="1881"/>
      <c r="BK559" s="1881"/>
      <c r="BL559" s="1881"/>
      <c r="BM559" s="1881"/>
      <c r="BN559" s="1881"/>
      <c r="BO559" s="1881"/>
      <c r="BP559" s="1881"/>
    </row>
    <row r="560" spans="1:68">
      <c r="A560" s="1884"/>
      <c r="B560" s="1881"/>
      <c r="C560" s="1881"/>
      <c r="D560" s="1881"/>
      <c r="E560" s="1881"/>
      <c r="F560" s="1881"/>
      <c r="G560" s="1881"/>
      <c r="H560" s="1883"/>
      <c r="I560" s="1881"/>
      <c r="J560" s="1881"/>
      <c r="K560" s="1881"/>
      <c r="L560" s="1881"/>
      <c r="M560" s="1881"/>
      <c r="N560" s="1881"/>
      <c r="O560" s="1881"/>
      <c r="P560" s="1881"/>
      <c r="Q560" s="1881"/>
      <c r="R560" s="1881"/>
      <c r="S560" s="1881"/>
      <c r="T560" s="1881"/>
      <c r="U560" s="1881"/>
      <c r="V560" s="1881"/>
      <c r="W560" s="1881"/>
      <c r="X560" s="1881"/>
      <c r="Y560" s="1881"/>
      <c r="Z560" s="1881"/>
      <c r="AA560" s="1881"/>
      <c r="AB560" s="1881"/>
      <c r="AC560" s="1881"/>
      <c r="AD560" s="1881"/>
      <c r="AE560" s="1881"/>
      <c r="AF560" s="1881"/>
      <c r="AG560" s="1881"/>
      <c r="AH560" s="1881"/>
      <c r="AI560" s="1881"/>
      <c r="AJ560" s="1881"/>
      <c r="AK560" s="1881"/>
      <c r="AL560" s="1881"/>
      <c r="AM560" s="1881"/>
      <c r="AN560" s="1881"/>
      <c r="AO560" s="1881"/>
      <c r="AP560" s="1881"/>
      <c r="AQ560" s="1881"/>
      <c r="AR560" s="1881"/>
      <c r="AS560" s="1881"/>
      <c r="AT560" s="1881"/>
      <c r="AU560" s="1881"/>
      <c r="AV560" s="1881"/>
      <c r="AW560" s="1881"/>
      <c r="AX560" s="1881"/>
      <c r="AY560" s="1881"/>
      <c r="AZ560" s="1881"/>
      <c r="BA560" s="1881"/>
      <c r="BB560" s="1881"/>
      <c r="BC560" s="1881"/>
      <c r="BD560" s="1881"/>
      <c r="BE560" s="1881"/>
      <c r="BF560" s="1881"/>
      <c r="BG560" s="1881"/>
      <c r="BH560" s="1881"/>
      <c r="BI560" s="1881"/>
      <c r="BJ560" s="1881"/>
      <c r="BK560" s="1881"/>
      <c r="BL560" s="1881"/>
      <c r="BM560" s="1881"/>
      <c r="BN560" s="1881"/>
      <c r="BO560" s="1881"/>
      <c r="BP560" s="1881"/>
    </row>
    <row r="561" spans="1:68">
      <c r="A561" s="1884"/>
      <c r="B561" s="1881"/>
      <c r="C561" s="1881"/>
      <c r="D561" s="1881"/>
      <c r="E561" s="1881"/>
      <c r="F561" s="1881"/>
      <c r="G561" s="1881"/>
      <c r="H561" s="1883"/>
      <c r="I561" s="1881"/>
      <c r="J561" s="1881"/>
      <c r="K561" s="1881"/>
      <c r="L561" s="1881"/>
      <c r="M561" s="1881"/>
      <c r="N561" s="1881"/>
      <c r="O561" s="1881"/>
      <c r="P561" s="1881"/>
      <c r="Q561" s="1881"/>
      <c r="R561" s="1881"/>
      <c r="S561" s="1881"/>
      <c r="T561" s="1881"/>
      <c r="U561" s="1881"/>
      <c r="V561" s="1881"/>
      <c r="W561" s="1881"/>
      <c r="X561" s="1881"/>
      <c r="Y561" s="1881"/>
      <c r="Z561" s="1881"/>
      <c r="AA561" s="1881"/>
      <c r="AB561" s="1881"/>
      <c r="AC561" s="1881"/>
      <c r="AD561" s="1881"/>
      <c r="AE561" s="1881"/>
      <c r="AF561" s="1881"/>
      <c r="AG561" s="1881"/>
      <c r="AH561" s="1881"/>
      <c r="AI561" s="1881"/>
      <c r="AJ561" s="1881"/>
      <c r="AK561" s="1881"/>
      <c r="AL561" s="1881"/>
      <c r="AM561" s="1881"/>
      <c r="AN561" s="1881"/>
      <c r="AO561" s="1881"/>
      <c r="AP561" s="1881"/>
      <c r="AQ561" s="1881"/>
      <c r="AR561" s="1881"/>
      <c r="AS561" s="1881"/>
      <c r="AT561" s="1881"/>
      <c r="AU561" s="1881"/>
      <c r="AV561" s="1881"/>
      <c r="AW561" s="1881"/>
      <c r="AX561" s="1881"/>
      <c r="AY561" s="1881"/>
      <c r="AZ561" s="1881"/>
      <c r="BA561" s="1881"/>
      <c r="BB561" s="1881"/>
      <c r="BC561" s="1881"/>
      <c r="BD561" s="1881"/>
      <c r="BE561" s="1881"/>
      <c r="BF561" s="1881"/>
      <c r="BG561" s="1881"/>
      <c r="BH561" s="1881"/>
      <c r="BI561" s="1881"/>
      <c r="BJ561" s="1881"/>
      <c r="BK561" s="1881"/>
      <c r="BL561" s="1881"/>
      <c r="BM561" s="1881"/>
      <c r="BN561" s="1881"/>
      <c r="BO561" s="1881"/>
      <c r="BP561" s="1881"/>
    </row>
    <row r="562" spans="1:68">
      <c r="A562" s="1884"/>
      <c r="B562" s="1881"/>
      <c r="C562" s="1881"/>
      <c r="D562" s="1881"/>
      <c r="E562" s="1881"/>
      <c r="F562" s="1881"/>
      <c r="G562" s="1881"/>
      <c r="H562" s="1883"/>
      <c r="I562" s="1881"/>
      <c r="J562" s="1881"/>
      <c r="K562" s="1881"/>
      <c r="L562" s="1881"/>
      <c r="M562" s="1881"/>
      <c r="N562" s="1881"/>
      <c r="O562" s="1881"/>
      <c r="P562" s="1881"/>
      <c r="Q562" s="1881"/>
      <c r="R562" s="1881"/>
      <c r="S562" s="1881"/>
      <c r="T562" s="1881"/>
      <c r="U562" s="1881"/>
      <c r="V562" s="1881"/>
      <c r="W562" s="1881"/>
      <c r="X562" s="1881"/>
      <c r="Y562" s="1881"/>
      <c r="Z562" s="1881"/>
      <c r="AA562" s="1881"/>
      <c r="AB562" s="1881"/>
      <c r="AC562" s="1881"/>
      <c r="AD562" s="1881"/>
      <c r="AE562" s="1881"/>
      <c r="AF562" s="1881"/>
      <c r="AG562" s="1881"/>
      <c r="AH562" s="1881"/>
      <c r="AI562" s="1881"/>
      <c r="AJ562" s="1881"/>
      <c r="AK562" s="1881"/>
      <c r="AL562" s="1881"/>
      <c r="AM562" s="1881"/>
      <c r="AN562" s="1881"/>
      <c r="AO562" s="1881"/>
      <c r="AP562" s="1881"/>
      <c r="AQ562" s="1881"/>
      <c r="AR562" s="1881"/>
      <c r="AS562" s="1881"/>
      <c r="AT562" s="1881"/>
      <c r="AU562" s="1881"/>
      <c r="AV562" s="1881"/>
      <c r="AW562" s="1881"/>
      <c r="AX562" s="1881"/>
      <c r="AY562" s="1881"/>
      <c r="AZ562" s="1881"/>
      <c r="BA562" s="1881"/>
      <c r="BB562" s="1881"/>
      <c r="BC562" s="1881"/>
      <c r="BD562" s="1881"/>
      <c r="BE562" s="1881"/>
      <c r="BF562" s="1881"/>
      <c r="BG562" s="1881"/>
      <c r="BH562" s="1881"/>
      <c r="BI562" s="1881"/>
      <c r="BJ562" s="1881"/>
      <c r="BK562" s="1881"/>
      <c r="BL562" s="1881"/>
      <c r="BM562" s="1881"/>
      <c r="BN562" s="1881"/>
      <c r="BO562" s="1881"/>
      <c r="BP562" s="1881"/>
    </row>
    <row r="563" spans="1:68">
      <c r="A563" s="1884"/>
      <c r="B563" s="1881"/>
      <c r="C563" s="1881"/>
      <c r="D563" s="1881"/>
      <c r="E563" s="1881"/>
      <c r="F563" s="1881"/>
      <c r="G563" s="1881"/>
      <c r="H563" s="1883"/>
      <c r="I563" s="1881"/>
      <c r="J563" s="1881"/>
      <c r="K563" s="1881"/>
      <c r="L563" s="1881"/>
      <c r="M563" s="1881"/>
      <c r="N563" s="1881"/>
      <c r="O563" s="1881"/>
      <c r="P563" s="1881"/>
      <c r="Q563" s="1881"/>
      <c r="R563" s="1881"/>
      <c r="S563" s="1881"/>
      <c r="T563" s="1881"/>
      <c r="U563" s="1881"/>
      <c r="V563" s="1881"/>
      <c r="W563" s="1881"/>
      <c r="X563" s="1881"/>
      <c r="Y563" s="1881"/>
      <c r="Z563" s="1881"/>
      <c r="AA563" s="1881"/>
      <c r="AB563" s="1881"/>
      <c r="AC563" s="1881"/>
      <c r="AD563" s="1881"/>
      <c r="AE563" s="1881"/>
      <c r="AF563" s="1881"/>
      <c r="AG563" s="1881"/>
      <c r="AH563" s="1881"/>
      <c r="AI563" s="1881"/>
      <c r="AJ563" s="1881"/>
      <c r="AK563" s="1881"/>
      <c r="AL563" s="1881"/>
      <c r="AM563" s="1881"/>
      <c r="AN563" s="1881"/>
      <c r="AO563" s="1881"/>
      <c r="AP563" s="1881"/>
      <c r="AQ563" s="1881"/>
      <c r="AR563" s="1881"/>
      <c r="AS563" s="1881"/>
      <c r="AT563" s="1881"/>
      <c r="AU563" s="1881"/>
      <c r="AV563" s="1881"/>
      <c r="AW563" s="1881"/>
      <c r="AX563" s="1881"/>
      <c r="AY563" s="1881"/>
      <c r="AZ563" s="1881"/>
      <c r="BA563" s="1881"/>
      <c r="BB563" s="1881"/>
      <c r="BC563" s="1881"/>
      <c r="BD563" s="1881"/>
      <c r="BE563" s="1881"/>
      <c r="BF563" s="1881"/>
      <c r="BG563" s="1881"/>
      <c r="BH563" s="1881"/>
      <c r="BI563" s="1881"/>
      <c r="BJ563" s="1881"/>
      <c r="BK563" s="1881"/>
      <c r="BL563" s="1881"/>
      <c r="BM563" s="1881"/>
      <c r="BN563" s="1881"/>
      <c r="BO563" s="1881"/>
      <c r="BP563" s="1881"/>
    </row>
    <row r="564" spans="1:68">
      <c r="A564" s="1884"/>
      <c r="B564" s="1881"/>
      <c r="C564" s="1881"/>
      <c r="D564" s="1881"/>
      <c r="E564" s="1881"/>
      <c r="F564" s="1881"/>
      <c r="G564" s="1881"/>
      <c r="H564" s="1883"/>
      <c r="I564" s="1881"/>
      <c r="J564" s="1881"/>
      <c r="K564" s="1881"/>
      <c r="L564" s="1881"/>
      <c r="M564" s="1881"/>
      <c r="N564" s="1881"/>
      <c r="O564" s="1881"/>
      <c r="P564" s="1881"/>
      <c r="Q564" s="1881"/>
      <c r="R564" s="1881"/>
      <c r="S564" s="1881"/>
      <c r="T564" s="1881"/>
      <c r="U564" s="1881"/>
      <c r="V564" s="1881"/>
      <c r="W564" s="1881"/>
      <c r="X564" s="1881"/>
      <c r="Y564" s="1881"/>
      <c r="Z564" s="1881"/>
      <c r="AA564" s="1881"/>
      <c r="AB564" s="1881"/>
      <c r="AC564" s="1881"/>
      <c r="AD564" s="1881"/>
      <c r="AE564" s="1881"/>
      <c r="AF564" s="1881"/>
      <c r="AG564" s="1881"/>
      <c r="AH564" s="1881"/>
      <c r="AI564" s="1881"/>
      <c r="AJ564" s="1881"/>
      <c r="AK564" s="1881"/>
      <c r="AL564" s="1881"/>
      <c r="AM564" s="1881"/>
      <c r="AN564" s="1881"/>
      <c r="AO564" s="1881"/>
      <c r="AP564" s="1881"/>
      <c r="AQ564" s="1881"/>
      <c r="AR564" s="1881"/>
      <c r="AS564" s="1881"/>
      <c r="AT564" s="1881"/>
      <c r="AU564" s="1881"/>
      <c r="AV564" s="1881"/>
      <c r="AW564" s="1881"/>
      <c r="AX564" s="1881"/>
      <c r="AY564" s="1881"/>
      <c r="AZ564" s="1881"/>
      <c r="BA564" s="1881"/>
      <c r="BB564" s="1881"/>
      <c r="BC564" s="1881"/>
      <c r="BD564" s="1881"/>
      <c r="BE564" s="1881"/>
      <c r="BF564" s="1881"/>
      <c r="BG564" s="1881"/>
      <c r="BH564" s="1881"/>
      <c r="BI564" s="1881"/>
      <c r="BJ564" s="1881"/>
      <c r="BK564" s="1881"/>
      <c r="BL564" s="1881"/>
      <c r="BM564" s="1881"/>
      <c r="BN564" s="1881"/>
      <c r="BO564" s="1881"/>
      <c r="BP564" s="1881"/>
    </row>
    <row r="565" spans="1:68">
      <c r="A565" s="1884"/>
      <c r="B565" s="1881"/>
      <c r="C565" s="1881"/>
      <c r="D565" s="1881"/>
      <c r="E565" s="1881"/>
      <c r="F565" s="1881"/>
      <c r="G565" s="1881"/>
      <c r="H565" s="1883"/>
      <c r="I565" s="1881"/>
      <c r="J565" s="1881"/>
      <c r="K565" s="1881"/>
      <c r="L565" s="1881"/>
      <c r="M565" s="1881"/>
      <c r="N565" s="1881"/>
      <c r="O565" s="1881"/>
      <c r="P565" s="1881"/>
      <c r="Q565" s="1881"/>
      <c r="R565" s="1881"/>
      <c r="S565" s="1881"/>
      <c r="T565" s="1881"/>
      <c r="U565" s="1881"/>
      <c r="V565" s="1881"/>
      <c r="W565" s="1881"/>
      <c r="X565" s="1881"/>
      <c r="Y565" s="1881"/>
      <c r="Z565" s="1881"/>
      <c r="AA565" s="1881"/>
      <c r="AB565" s="1881"/>
      <c r="AC565" s="1881"/>
      <c r="AD565" s="1881"/>
      <c r="AE565" s="1881"/>
      <c r="AF565" s="1881"/>
      <c r="AG565" s="1881"/>
      <c r="AH565" s="1881"/>
      <c r="AI565" s="1881"/>
      <c r="AJ565" s="1881"/>
      <c r="AK565" s="1881"/>
      <c r="AL565" s="1881"/>
      <c r="AM565" s="1881"/>
      <c r="AN565" s="1881"/>
      <c r="AO565" s="1881"/>
      <c r="AP565" s="1881"/>
      <c r="AQ565" s="1881"/>
      <c r="AR565" s="1881"/>
      <c r="AS565" s="1881"/>
      <c r="AT565" s="1881"/>
      <c r="AU565" s="1881"/>
      <c r="AV565" s="1881"/>
      <c r="AW565" s="1881"/>
      <c r="AX565" s="1881"/>
      <c r="AY565" s="1881"/>
      <c r="AZ565" s="1881"/>
      <c r="BA565" s="1881"/>
      <c r="BB565" s="1881"/>
      <c r="BC565" s="1881"/>
      <c r="BD565" s="1881"/>
      <c r="BE565" s="1881"/>
      <c r="BF565" s="1881"/>
      <c r="BG565" s="1881"/>
      <c r="BH565" s="1881"/>
      <c r="BI565" s="1881"/>
      <c r="BJ565" s="1881"/>
      <c r="BK565" s="1881"/>
      <c r="BL565" s="1881"/>
      <c r="BM565" s="1881"/>
      <c r="BN565" s="1881"/>
      <c r="BO565" s="1881"/>
      <c r="BP565" s="1881"/>
    </row>
    <row r="566" spans="1:68">
      <c r="A566" s="1884"/>
      <c r="B566" s="1881"/>
      <c r="C566" s="1881"/>
      <c r="D566" s="1881"/>
      <c r="E566" s="1881"/>
      <c r="F566" s="1881"/>
      <c r="G566" s="1881"/>
      <c r="H566" s="1883"/>
      <c r="I566" s="1881"/>
      <c r="J566" s="1881"/>
      <c r="K566" s="1881"/>
      <c r="L566" s="1881"/>
      <c r="M566" s="1881"/>
      <c r="N566" s="1881"/>
      <c r="O566" s="1881"/>
      <c r="P566" s="1881"/>
      <c r="Q566" s="1881"/>
      <c r="R566" s="1881"/>
      <c r="S566" s="1881"/>
      <c r="T566" s="1881"/>
      <c r="U566" s="1881"/>
      <c r="V566" s="1881"/>
      <c r="W566" s="1881"/>
      <c r="X566" s="1881"/>
      <c r="Y566" s="1881"/>
      <c r="Z566" s="1881"/>
      <c r="AA566" s="1881"/>
      <c r="AB566" s="1881"/>
      <c r="AC566" s="1881"/>
      <c r="AD566" s="1881"/>
      <c r="AE566" s="1881"/>
      <c r="AF566" s="1881"/>
      <c r="AG566" s="1881"/>
      <c r="AH566" s="1881"/>
      <c r="AI566" s="1881"/>
      <c r="AJ566" s="1881"/>
      <c r="AK566" s="1881"/>
      <c r="AL566" s="1881"/>
      <c r="AM566" s="1881"/>
      <c r="AN566" s="1881"/>
      <c r="AO566" s="1881"/>
      <c r="AP566" s="1881"/>
      <c r="AQ566" s="1881"/>
      <c r="AR566" s="1881"/>
      <c r="AS566" s="1881"/>
      <c r="AT566" s="1881"/>
      <c r="AU566" s="1881"/>
      <c r="AV566" s="1881"/>
      <c r="AW566" s="1881"/>
      <c r="AX566" s="1881"/>
      <c r="AY566" s="1881"/>
      <c r="AZ566" s="1881"/>
      <c r="BA566" s="1881"/>
      <c r="BB566" s="1881"/>
      <c r="BC566" s="1881"/>
      <c r="BD566" s="1881"/>
      <c r="BE566" s="1881"/>
      <c r="BF566" s="1881"/>
      <c r="BG566" s="1881"/>
      <c r="BH566" s="1881"/>
      <c r="BI566" s="1881"/>
      <c r="BJ566" s="1881"/>
      <c r="BK566" s="1881"/>
      <c r="BL566" s="1881"/>
      <c r="BM566" s="1881"/>
      <c r="BN566" s="1881"/>
      <c r="BO566" s="1881"/>
      <c r="BP566" s="1881"/>
    </row>
    <row r="567" spans="1:68">
      <c r="A567" s="1884"/>
      <c r="B567" s="1881"/>
      <c r="C567" s="1881"/>
      <c r="D567" s="1881"/>
      <c r="E567" s="1881"/>
      <c r="F567" s="1881"/>
      <c r="G567" s="1881"/>
      <c r="H567" s="1883"/>
      <c r="I567" s="1881"/>
      <c r="J567" s="1881"/>
      <c r="K567" s="1881"/>
      <c r="L567" s="1881"/>
      <c r="M567" s="1881"/>
      <c r="N567" s="1881"/>
      <c r="O567" s="1881"/>
      <c r="P567" s="1881"/>
      <c r="Q567" s="1881"/>
      <c r="R567" s="1881"/>
      <c r="S567" s="1881"/>
      <c r="T567" s="1881"/>
      <c r="U567" s="1881"/>
      <c r="V567" s="1881"/>
      <c r="W567" s="1881"/>
      <c r="X567" s="1881"/>
      <c r="Y567" s="1881"/>
      <c r="Z567" s="1881"/>
      <c r="AA567" s="1881"/>
      <c r="AB567" s="1881"/>
      <c r="AC567" s="1881"/>
      <c r="AD567" s="1881"/>
      <c r="AE567" s="1881"/>
      <c r="AF567" s="1881"/>
      <c r="AG567" s="1881"/>
      <c r="AH567" s="1881"/>
      <c r="AI567" s="1881"/>
      <c r="AJ567" s="1881"/>
      <c r="AK567" s="1881"/>
      <c r="AL567" s="1881"/>
      <c r="AM567" s="1881"/>
      <c r="AN567" s="1881"/>
      <c r="AO567" s="1881"/>
      <c r="AP567" s="1881"/>
      <c r="AQ567" s="1881"/>
      <c r="AR567" s="1881"/>
      <c r="AS567" s="1881"/>
      <c r="AT567" s="1881"/>
      <c r="AU567" s="1881"/>
      <c r="AV567" s="1881"/>
      <c r="AW567" s="1881"/>
      <c r="AX567" s="1881"/>
      <c r="AY567" s="1881"/>
      <c r="AZ567" s="1881"/>
      <c r="BA567" s="1881"/>
      <c r="BB567" s="1881"/>
      <c r="BC567" s="1881"/>
      <c r="BD567" s="1881"/>
      <c r="BE567" s="1881"/>
      <c r="BF567" s="1881"/>
      <c r="BG567" s="1881"/>
      <c r="BH567" s="1881"/>
      <c r="BI567" s="1881"/>
      <c r="BJ567" s="1881"/>
      <c r="BK567" s="1881"/>
      <c r="BL567" s="1881"/>
      <c r="BM567" s="1881"/>
      <c r="BN567" s="1881"/>
      <c r="BO567" s="1881"/>
      <c r="BP567" s="1881"/>
    </row>
    <row r="568" spans="1:68">
      <c r="A568" s="1884"/>
      <c r="B568" s="1881"/>
      <c r="C568" s="1881"/>
      <c r="D568" s="1881"/>
      <c r="E568" s="1881"/>
      <c r="F568" s="1881"/>
      <c r="G568" s="1881"/>
      <c r="H568" s="1883"/>
      <c r="I568" s="1881"/>
      <c r="J568" s="1881"/>
      <c r="K568" s="1881"/>
      <c r="L568" s="1881"/>
      <c r="M568" s="1881"/>
      <c r="N568" s="1881"/>
      <c r="O568" s="1881"/>
      <c r="P568" s="1881"/>
      <c r="Q568" s="1881"/>
      <c r="R568" s="1881"/>
      <c r="S568" s="1881"/>
      <c r="T568" s="1881"/>
      <c r="U568" s="1881"/>
      <c r="V568" s="1881"/>
      <c r="W568" s="1881"/>
      <c r="X568" s="1881"/>
      <c r="Y568" s="1881"/>
      <c r="Z568" s="1881"/>
      <c r="AA568" s="1881"/>
      <c r="AB568" s="1881"/>
      <c r="AC568" s="1881"/>
      <c r="AD568" s="1881"/>
      <c r="AE568" s="1881"/>
      <c r="AF568" s="1881"/>
      <c r="AG568" s="1881"/>
      <c r="AH568" s="1881"/>
      <c r="AI568" s="1881"/>
      <c r="AJ568" s="1881"/>
      <c r="AK568" s="1881"/>
      <c r="AL568" s="1881"/>
      <c r="AM568" s="1881"/>
      <c r="AN568" s="1881"/>
      <c r="AO568" s="1881"/>
      <c r="AP568" s="1881"/>
      <c r="AQ568" s="1881"/>
      <c r="AR568" s="1881"/>
      <c r="AS568" s="1881"/>
      <c r="AT568" s="1881"/>
      <c r="AU568" s="1881"/>
      <c r="AV568" s="1881"/>
      <c r="AW568" s="1881"/>
      <c r="AX568" s="1881"/>
      <c r="AY568" s="1881"/>
      <c r="AZ568" s="1881"/>
      <c r="BA568" s="1881"/>
      <c r="BB568" s="1881"/>
      <c r="BC568" s="1881"/>
      <c r="BD568" s="1881"/>
      <c r="BE568" s="1881"/>
      <c r="BF568" s="1881"/>
      <c r="BG568" s="1881"/>
      <c r="BH568" s="1881"/>
      <c r="BI568" s="1881"/>
      <c r="BJ568" s="1881"/>
      <c r="BK568" s="1881"/>
      <c r="BL568" s="1881"/>
      <c r="BM568" s="1881"/>
      <c r="BN568" s="1881"/>
      <c r="BO568" s="1881"/>
      <c r="BP568" s="1881"/>
    </row>
    <row r="569" spans="1:68">
      <c r="A569" s="1884"/>
      <c r="B569" s="1881"/>
      <c r="C569" s="1881"/>
      <c r="D569" s="1881"/>
      <c r="E569" s="1881"/>
      <c r="F569" s="1881"/>
      <c r="G569" s="1881"/>
      <c r="H569" s="1883"/>
      <c r="I569" s="1881"/>
      <c r="J569" s="1881"/>
      <c r="K569" s="1881"/>
      <c r="L569" s="1881"/>
      <c r="M569" s="1881"/>
      <c r="N569" s="1881"/>
      <c r="O569" s="1881"/>
      <c r="P569" s="1881"/>
      <c r="Q569" s="1881"/>
      <c r="R569" s="1881"/>
      <c r="S569" s="1881"/>
      <c r="T569" s="1881"/>
      <c r="U569" s="1881"/>
      <c r="V569" s="1881"/>
      <c r="W569" s="1881"/>
      <c r="X569" s="1881"/>
      <c r="Y569" s="1881"/>
      <c r="Z569" s="1881"/>
      <c r="AA569" s="1881"/>
      <c r="AB569" s="1881"/>
      <c r="AC569" s="1881"/>
      <c r="AD569" s="1881"/>
      <c r="AE569" s="1881"/>
      <c r="AF569" s="1881"/>
      <c r="AG569" s="1881"/>
      <c r="AH569" s="1881"/>
      <c r="AI569" s="1881"/>
      <c r="AJ569" s="1881"/>
      <c r="AK569" s="1881"/>
      <c r="AL569" s="1881"/>
      <c r="AM569" s="1881"/>
      <c r="AN569" s="1881"/>
      <c r="AO569" s="1881"/>
      <c r="AP569" s="1881"/>
      <c r="AQ569" s="1881"/>
      <c r="AR569" s="1881"/>
      <c r="AS569" s="1881"/>
      <c r="AT569" s="1881"/>
      <c r="AU569" s="1881"/>
      <c r="AV569" s="1881"/>
      <c r="AW569" s="1881"/>
      <c r="AX569" s="1881"/>
      <c r="AY569" s="1881"/>
      <c r="AZ569" s="1881"/>
      <c r="BA569" s="1881"/>
      <c r="BB569" s="1881"/>
      <c r="BC569" s="1881"/>
      <c r="BD569" s="1881"/>
      <c r="BE569" s="1881"/>
      <c r="BF569" s="1881"/>
      <c r="BG569" s="1881"/>
      <c r="BH569" s="1881"/>
      <c r="BI569" s="1881"/>
      <c r="BJ569" s="1881"/>
      <c r="BK569" s="1881"/>
      <c r="BL569" s="1881"/>
      <c r="BM569" s="1881"/>
      <c r="BN569" s="1881"/>
      <c r="BO569" s="1881"/>
      <c r="BP569" s="1881"/>
    </row>
    <row r="570" spans="1:68">
      <c r="A570" s="1884"/>
      <c r="B570" s="1881"/>
      <c r="C570" s="1881"/>
      <c r="D570" s="1881"/>
      <c r="E570" s="1881"/>
      <c r="F570" s="1881"/>
      <c r="G570" s="1881"/>
      <c r="H570" s="1883"/>
      <c r="I570" s="1881"/>
      <c r="J570" s="1881"/>
      <c r="K570" s="1881"/>
      <c r="L570" s="1881"/>
      <c r="M570" s="1881"/>
      <c r="N570" s="1881"/>
      <c r="O570" s="1881"/>
      <c r="P570" s="1881"/>
      <c r="Q570" s="1881"/>
      <c r="R570" s="1881"/>
      <c r="S570" s="1881"/>
      <c r="T570" s="1881"/>
      <c r="U570" s="1881"/>
      <c r="V570" s="1881"/>
      <c r="W570" s="1881"/>
      <c r="X570" s="1881"/>
      <c r="Y570" s="1881"/>
      <c r="Z570" s="1881"/>
      <c r="AA570" s="1881"/>
      <c r="AB570" s="1881"/>
      <c r="AC570" s="1881"/>
      <c r="AD570" s="1881"/>
      <c r="AE570" s="1881"/>
      <c r="AF570" s="1881"/>
      <c r="AG570" s="1881"/>
      <c r="AH570" s="1881"/>
      <c r="AI570" s="1881"/>
      <c r="AJ570" s="1881"/>
      <c r="AK570" s="1881"/>
      <c r="AL570" s="1881"/>
      <c r="AM570" s="1881"/>
      <c r="AN570" s="1881"/>
      <c r="AO570" s="1881"/>
      <c r="AP570" s="1881"/>
      <c r="AQ570" s="1881"/>
      <c r="AR570" s="1881"/>
      <c r="AS570" s="1881"/>
      <c r="AT570" s="1881"/>
      <c r="AU570" s="1881"/>
      <c r="AV570" s="1881"/>
      <c r="AW570" s="1881"/>
      <c r="AX570" s="1881"/>
      <c r="AY570" s="1881"/>
      <c r="AZ570" s="1881"/>
      <c r="BA570" s="1881"/>
      <c r="BB570" s="1881"/>
      <c r="BC570" s="1881"/>
      <c r="BD570" s="1881"/>
      <c r="BE570" s="1881"/>
      <c r="BF570" s="1881"/>
      <c r="BG570" s="1881"/>
      <c r="BH570" s="1881"/>
      <c r="BI570" s="1881"/>
      <c r="BJ570" s="1881"/>
      <c r="BK570" s="1881"/>
      <c r="BL570" s="1881"/>
      <c r="BM570" s="1881"/>
      <c r="BN570" s="1881"/>
      <c r="BO570" s="1881"/>
      <c r="BP570" s="1881"/>
    </row>
    <row r="571" spans="1:68">
      <c r="A571" s="1884"/>
      <c r="B571" s="1881"/>
      <c r="C571" s="1881"/>
      <c r="D571" s="1881"/>
      <c r="E571" s="1881"/>
      <c r="F571" s="1881"/>
      <c r="G571" s="1881"/>
      <c r="H571" s="1883"/>
      <c r="I571" s="1881"/>
      <c r="J571" s="1881"/>
      <c r="K571" s="1881"/>
      <c r="L571" s="1881"/>
      <c r="M571" s="1881"/>
      <c r="N571" s="1881"/>
      <c r="O571" s="1881"/>
      <c r="P571" s="1881"/>
      <c r="Q571" s="1881"/>
      <c r="R571" s="1881"/>
      <c r="S571" s="1881"/>
      <c r="T571" s="1881"/>
      <c r="U571" s="1881"/>
      <c r="V571" s="1881"/>
      <c r="W571" s="1881"/>
      <c r="X571" s="1881"/>
      <c r="Y571" s="1881"/>
      <c r="Z571" s="1881"/>
      <c r="AA571" s="1881"/>
      <c r="AB571" s="1881"/>
      <c r="AC571" s="1881"/>
      <c r="AD571" s="1881"/>
      <c r="AE571" s="1881"/>
      <c r="AF571" s="1881"/>
      <c r="AG571" s="1881"/>
      <c r="AH571" s="1881"/>
      <c r="AI571" s="1881"/>
      <c r="AJ571" s="1881"/>
      <c r="AK571" s="1881"/>
      <c r="AL571" s="1881"/>
      <c r="AM571" s="1881"/>
      <c r="AN571" s="1881"/>
      <c r="AO571" s="1881"/>
      <c r="AP571" s="1881"/>
      <c r="AQ571" s="1881"/>
      <c r="AR571" s="1881"/>
      <c r="AS571" s="1881"/>
      <c r="AT571" s="1881"/>
      <c r="AU571" s="1881"/>
      <c r="AV571" s="1881"/>
      <c r="AW571" s="1881"/>
      <c r="AX571" s="1881"/>
      <c r="AY571" s="1881"/>
      <c r="AZ571" s="1881"/>
      <c r="BA571" s="1881"/>
      <c r="BB571" s="1881"/>
      <c r="BC571" s="1881"/>
      <c r="BD571" s="1881"/>
      <c r="BE571" s="1881"/>
      <c r="BF571" s="1881"/>
      <c r="BG571" s="1881"/>
      <c r="BH571" s="1881"/>
      <c r="BI571" s="1881"/>
      <c r="BJ571" s="1881"/>
      <c r="BK571" s="1881"/>
      <c r="BL571" s="1881"/>
      <c r="BM571" s="1881"/>
      <c r="BN571" s="1881"/>
      <c r="BO571" s="1881"/>
      <c r="BP571" s="1881"/>
    </row>
    <row r="572" spans="1:68">
      <c r="A572" s="1884"/>
      <c r="B572" s="1881"/>
      <c r="C572" s="1881"/>
      <c r="D572" s="1881"/>
      <c r="E572" s="1881"/>
      <c r="F572" s="1881"/>
      <c r="G572" s="1881"/>
      <c r="H572" s="1883"/>
      <c r="I572" s="1881"/>
      <c r="J572" s="1881"/>
      <c r="K572" s="1881"/>
      <c r="L572" s="1881"/>
      <c r="M572" s="1881"/>
      <c r="N572" s="1881"/>
      <c r="O572" s="1881"/>
      <c r="P572" s="1881"/>
      <c r="Q572" s="1881"/>
      <c r="R572" s="1881"/>
      <c r="S572" s="1881"/>
      <c r="T572" s="1881"/>
      <c r="U572" s="1881"/>
      <c r="V572" s="1881"/>
      <c r="W572" s="1881"/>
      <c r="X572" s="1881"/>
      <c r="Y572" s="1881"/>
      <c r="Z572" s="1881"/>
      <c r="AA572" s="1881"/>
      <c r="AB572" s="1881"/>
      <c r="AC572" s="1881"/>
      <c r="AD572" s="1881"/>
      <c r="AE572" s="1881"/>
      <c r="AF572" s="1881"/>
      <c r="AG572" s="1881"/>
      <c r="AH572" s="1881"/>
      <c r="AI572" s="1881"/>
      <c r="AJ572" s="1881"/>
      <c r="AK572" s="1881"/>
      <c r="AL572" s="1881"/>
      <c r="AM572" s="1881"/>
      <c r="AN572" s="1881"/>
      <c r="AO572" s="1881"/>
      <c r="AP572" s="1881"/>
      <c r="AQ572" s="1881"/>
      <c r="AR572" s="1881"/>
      <c r="AS572" s="1881"/>
      <c r="AT572" s="1881"/>
      <c r="AU572" s="1881"/>
      <c r="AV572" s="1881"/>
      <c r="AW572" s="1881"/>
      <c r="AX572" s="1881"/>
      <c r="AY572" s="1881"/>
      <c r="AZ572" s="1881"/>
      <c r="BA572" s="1881"/>
      <c r="BB572" s="1881"/>
      <c r="BC572" s="1881"/>
      <c r="BD572" s="1881"/>
      <c r="BE572" s="1881"/>
      <c r="BF572" s="1881"/>
      <c r="BG572" s="1881"/>
      <c r="BH572" s="1881"/>
      <c r="BI572" s="1881"/>
      <c r="BJ572" s="1881"/>
      <c r="BK572" s="1881"/>
      <c r="BL572" s="1881"/>
      <c r="BM572" s="1881"/>
      <c r="BN572" s="1881"/>
      <c r="BO572" s="1881"/>
      <c r="BP572" s="1881"/>
    </row>
    <row r="573" spans="1:68">
      <c r="A573" s="1884"/>
      <c r="B573" s="1881"/>
      <c r="C573" s="1881"/>
      <c r="D573" s="1881"/>
      <c r="E573" s="1881"/>
      <c r="F573" s="1881"/>
      <c r="G573" s="1881"/>
      <c r="H573" s="1883"/>
      <c r="I573" s="1881"/>
      <c r="J573" s="1881"/>
      <c r="K573" s="1881"/>
      <c r="L573" s="1881"/>
      <c r="M573" s="1881"/>
      <c r="N573" s="1881"/>
      <c r="O573" s="1881"/>
      <c r="P573" s="1881"/>
      <c r="Q573" s="1881"/>
      <c r="R573" s="1881"/>
      <c r="S573" s="1881"/>
      <c r="T573" s="1881"/>
      <c r="U573" s="1881"/>
      <c r="V573" s="1881"/>
      <c r="W573" s="1881"/>
      <c r="X573" s="1881"/>
      <c r="Y573" s="1881"/>
      <c r="Z573" s="1881"/>
      <c r="AA573" s="1881"/>
      <c r="AB573" s="1881"/>
      <c r="AC573" s="1881"/>
      <c r="AD573" s="1881"/>
      <c r="AE573" s="1881"/>
      <c r="AF573" s="1881"/>
      <c r="AG573" s="1881"/>
      <c r="AH573" s="1881"/>
      <c r="AI573" s="1881"/>
      <c r="AJ573" s="1881"/>
      <c r="AK573" s="1881"/>
      <c r="AL573" s="1881"/>
      <c r="AM573" s="1881"/>
      <c r="AN573" s="1881"/>
      <c r="AO573" s="1881"/>
      <c r="AP573" s="1881"/>
      <c r="AQ573" s="1881"/>
      <c r="AR573" s="1881"/>
      <c r="AS573" s="1881"/>
      <c r="AT573" s="1881"/>
      <c r="AU573" s="1881"/>
      <c r="AV573" s="1881"/>
      <c r="AW573" s="1881"/>
      <c r="AX573" s="1881"/>
      <c r="AY573" s="1881"/>
      <c r="AZ573" s="1881"/>
      <c r="BA573" s="1881"/>
      <c r="BB573" s="1881"/>
      <c r="BC573" s="1881"/>
      <c r="BD573" s="1881"/>
      <c r="BE573" s="1881"/>
      <c r="BF573" s="1881"/>
      <c r="BG573" s="1881"/>
      <c r="BH573" s="1881"/>
      <c r="BI573" s="1881"/>
      <c r="BJ573" s="1881"/>
      <c r="BK573" s="1881"/>
      <c r="BL573" s="1881"/>
      <c r="BM573" s="1881"/>
      <c r="BN573" s="1881"/>
      <c r="BO573" s="1881"/>
      <c r="BP573" s="1881"/>
    </row>
    <row r="574" spans="1:68">
      <c r="A574" s="1884"/>
      <c r="B574" s="1881"/>
      <c r="C574" s="1881"/>
      <c r="D574" s="1881"/>
      <c r="E574" s="1881"/>
      <c r="F574" s="1881"/>
      <c r="G574" s="1881"/>
      <c r="H574" s="1883"/>
      <c r="I574" s="1881"/>
      <c r="J574" s="1881"/>
      <c r="K574" s="1881"/>
      <c r="L574" s="1881"/>
      <c r="M574" s="1881"/>
      <c r="N574" s="1881"/>
      <c r="O574" s="1881"/>
      <c r="P574" s="1881"/>
      <c r="Q574" s="1881"/>
      <c r="R574" s="1881"/>
      <c r="S574" s="1881"/>
      <c r="T574" s="1881"/>
      <c r="U574" s="1881"/>
      <c r="V574" s="1881"/>
      <c r="W574" s="1881"/>
      <c r="X574" s="1881"/>
      <c r="Y574" s="1881"/>
      <c r="Z574" s="1881"/>
      <c r="AA574" s="1881"/>
      <c r="AB574" s="1881"/>
      <c r="AC574" s="1881"/>
      <c r="AD574" s="1881"/>
      <c r="AE574" s="1881"/>
      <c r="AF574" s="1881"/>
      <c r="AG574" s="1881"/>
      <c r="AH574" s="1881"/>
      <c r="AI574" s="1881"/>
      <c r="AJ574" s="1881"/>
      <c r="AK574" s="1881"/>
      <c r="AL574" s="1881"/>
      <c r="AM574" s="1881"/>
      <c r="AN574" s="1881"/>
      <c r="AO574" s="1881"/>
      <c r="AP574" s="1881"/>
      <c r="AQ574" s="1881"/>
      <c r="AR574" s="1881"/>
      <c r="AS574" s="1881"/>
      <c r="AT574" s="1881"/>
      <c r="AU574" s="1881"/>
      <c r="AV574" s="1881"/>
      <c r="AW574" s="1881"/>
      <c r="AX574" s="1881"/>
      <c r="AY574" s="1881"/>
      <c r="AZ574" s="1881"/>
      <c r="BA574" s="1881"/>
      <c r="BB574" s="1881"/>
      <c r="BC574" s="1881"/>
      <c r="BD574" s="1881"/>
      <c r="BE574" s="1881"/>
      <c r="BF574" s="1881"/>
      <c r="BG574" s="1881"/>
      <c r="BH574" s="1881"/>
      <c r="BI574" s="1881"/>
      <c r="BJ574" s="1881"/>
      <c r="BK574" s="1881"/>
      <c r="BL574" s="1881"/>
      <c r="BM574" s="1881"/>
      <c r="BN574" s="1881"/>
      <c r="BO574" s="1881"/>
      <c r="BP574" s="1881"/>
    </row>
    <row r="575" spans="1:68">
      <c r="A575" s="1884"/>
      <c r="B575" s="1881"/>
      <c r="C575" s="1881"/>
      <c r="D575" s="1881"/>
      <c r="E575" s="1881"/>
      <c r="F575" s="1881"/>
      <c r="G575" s="1881"/>
      <c r="H575" s="1883"/>
      <c r="I575" s="1881"/>
      <c r="J575" s="1881"/>
      <c r="K575" s="1881"/>
      <c r="L575" s="1881"/>
      <c r="M575" s="1881"/>
      <c r="N575" s="1881"/>
      <c r="O575" s="1881"/>
      <c r="P575" s="1881"/>
      <c r="Q575" s="1881"/>
      <c r="R575" s="1881"/>
      <c r="S575" s="1881"/>
      <c r="T575" s="1881"/>
      <c r="U575" s="1881"/>
      <c r="V575" s="1881"/>
      <c r="W575" s="1881"/>
      <c r="X575" s="1881"/>
      <c r="Y575" s="1881"/>
      <c r="Z575" s="1881"/>
      <c r="AA575" s="1881"/>
      <c r="AB575" s="1881"/>
      <c r="AC575" s="1881"/>
      <c r="AD575" s="1881"/>
      <c r="AE575" s="1881"/>
      <c r="AF575" s="1881"/>
      <c r="AG575" s="1881"/>
      <c r="AH575" s="1881"/>
      <c r="AI575" s="1881"/>
      <c r="AJ575" s="1881"/>
      <c r="AK575" s="1881"/>
      <c r="AL575" s="1881"/>
      <c r="AM575" s="1881"/>
      <c r="AN575" s="1881"/>
      <c r="AO575" s="1881"/>
      <c r="AP575" s="1881"/>
      <c r="AQ575" s="1881"/>
      <c r="AR575" s="1881"/>
      <c r="AS575" s="1881"/>
      <c r="AT575" s="1881"/>
      <c r="AU575" s="1881"/>
      <c r="AV575" s="1881"/>
      <c r="AW575" s="1881"/>
      <c r="AX575" s="1881"/>
      <c r="AY575" s="1881"/>
      <c r="AZ575" s="1881"/>
      <c r="BA575" s="1881"/>
      <c r="BB575" s="1881"/>
      <c r="BC575" s="1881"/>
      <c r="BD575" s="1881"/>
      <c r="BE575" s="1881"/>
      <c r="BF575" s="1881"/>
      <c r="BG575" s="1881"/>
      <c r="BH575" s="1881"/>
      <c r="BI575" s="1881"/>
      <c r="BJ575" s="1881"/>
      <c r="BK575" s="1881"/>
      <c r="BL575" s="1881"/>
      <c r="BM575" s="1881"/>
      <c r="BN575" s="1881"/>
      <c r="BO575" s="1881"/>
      <c r="BP575" s="1881"/>
    </row>
    <row r="576" spans="1:68">
      <c r="A576" s="1884"/>
      <c r="B576" s="1881"/>
      <c r="C576" s="1881"/>
      <c r="D576" s="1881"/>
      <c r="E576" s="1881"/>
      <c r="F576" s="1881"/>
      <c r="G576" s="1881"/>
      <c r="H576" s="1883"/>
      <c r="I576" s="1881"/>
      <c r="J576" s="1881"/>
      <c r="K576" s="1881"/>
      <c r="L576" s="1881"/>
      <c r="M576" s="1881"/>
      <c r="N576" s="1881"/>
      <c r="O576" s="1881"/>
      <c r="P576" s="1881"/>
      <c r="Q576" s="1881"/>
      <c r="R576" s="1881"/>
      <c r="S576" s="1881"/>
      <c r="T576" s="1881"/>
      <c r="U576" s="1881"/>
      <c r="V576" s="1881"/>
      <c r="W576" s="1881"/>
      <c r="X576" s="1881"/>
      <c r="Y576" s="1881"/>
      <c r="Z576" s="1881"/>
      <c r="AA576" s="1881"/>
      <c r="AB576" s="1881"/>
      <c r="AC576" s="1881"/>
      <c r="AD576" s="1881"/>
      <c r="AE576" s="1881"/>
      <c r="AF576" s="1881"/>
      <c r="AG576" s="1881"/>
      <c r="AH576" s="1881"/>
      <c r="AI576" s="1881"/>
      <c r="AJ576" s="1881"/>
      <c r="AK576" s="1881"/>
      <c r="AL576" s="1881"/>
      <c r="AM576" s="1881"/>
      <c r="AN576" s="1881"/>
      <c r="AO576" s="1881"/>
      <c r="AP576" s="1881"/>
      <c r="AQ576" s="1881"/>
      <c r="AR576" s="1881"/>
      <c r="AS576" s="1881"/>
      <c r="AT576" s="1881"/>
      <c r="AU576" s="1881"/>
      <c r="AV576" s="1881"/>
      <c r="AW576" s="1881"/>
      <c r="AX576" s="1881"/>
      <c r="AY576" s="1881"/>
      <c r="AZ576" s="1881"/>
      <c r="BA576" s="1881"/>
      <c r="BB576" s="1881"/>
      <c r="BC576" s="1881"/>
      <c r="BD576" s="1881"/>
      <c r="BE576" s="1881"/>
      <c r="BF576" s="1881"/>
      <c r="BG576" s="1881"/>
      <c r="BH576" s="1881"/>
      <c r="BI576" s="1881"/>
      <c r="BJ576" s="1881"/>
      <c r="BK576" s="1881"/>
      <c r="BL576" s="1881"/>
      <c r="BM576" s="1881"/>
      <c r="BN576" s="1881"/>
      <c r="BO576" s="1881"/>
      <c r="BP576" s="1881"/>
    </row>
    <row r="577" spans="1:68">
      <c r="A577" s="1884"/>
      <c r="B577" s="1881"/>
      <c r="C577" s="1881"/>
      <c r="D577" s="1881"/>
      <c r="E577" s="1881"/>
      <c r="F577" s="1881"/>
      <c r="G577" s="1881"/>
      <c r="H577" s="1883"/>
      <c r="I577" s="1881"/>
      <c r="J577" s="1881"/>
      <c r="K577" s="1881"/>
      <c r="L577" s="1881"/>
      <c r="M577" s="1881"/>
      <c r="N577" s="1881"/>
      <c r="O577" s="1881"/>
      <c r="P577" s="1881"/>
      <c r="Q577" s="1881"/>
      <c r="R577" s="1881"/>
      <c r="S577" s="1881"/>
      <c r="T577" s="1881"/>
      <c r="U577" s="1881"/>
      <c r="V577" s="1881"/>
      <c r="W577" s="1881"/>
      <c r="X577" s="1881"/>
      <c r="Y577" s="1881"/>
      <c r="Z577" s="1881"/>
      <c r="AA577" s="1881"/>
      <c r="AB577" s="1881"/>
      <c r="AC577" s="1881"/>
      <c r="AD577" s="1881"/>
      <c r="AE577" s="1881"/>
      <c r="AF577" s="1881"/>
      <c r="AG577" s="1881"/>
      <c r="AH577" s="1881"/>
      <c r="AI577" s="1881"/>
      <c r="AJ577" s="1881"/>
      <c r="AK577" s="1881"/>
      <c r="AL577" s="1881"/>
      <c r="AM577" s="1881"/>
      <c r="AN577" s="1881"/>
      <c r="AO577" s="1881"/>
      <c r="AP577" s="1881"/>
      <c r="AQ577" s="1881"/>
      <c r="AR577" s="1881"/>
      <c r="AS577" s="1881"/>
      <c r="AT577" s="1881"/>
      <c r="AU577" s="1881"/>
      <c r="AV577" s="1881"/>
      <c r="AW577" s="1881"/>
      <c r="AX577" s="1881"/>
      <c r="AY577" s="1881"/>
      <c r="AZ577" s="1881"/>
      <c r="BA577" s="1881"/>
      <c r="BB577" s="1881"/>
      <c r="BC577" s="1881"/>
      <c r="BD577" s="1881"/>
      <c r="BE577" s="1881"/>
      <c r="BF577" s="1881"/>
      <c r="BG577" s="1881"/>
      <c r="BH577" s="1881"/>
      <c r="BI577" s="1881"/>
      <c r="BJ577" s="1881"/>
      <c r="BK577" s="1881"/>
      <c r="BL577" s="1881"/>
      <c r="BM577" s="1881"/>
      <c r="BN577" s="1881"/>
      <c r="BO577" s="1881"/>
      <c r="BP577" s="1881"/>
    </row>
    <row r="578" spans="1:68">
      <c r="A578" s="1884"/>
      <c r="B578" s="1881"/>
      <c r="C578" s="1881"/>
      <c r="D578" s="1881"/>
      <c r="E578" s="1881"/>
      <c r="F578" s="1881"/>
      <c r="G578" s="1881"/>
      <c r="H578" s="1883"/>
      <c r="I578" s="1881"/>
      <c r="J578" s="1881"/>
      <c r="K578" s="1881"/>
      <c r="L578" s="1881"/>
      <c r="M578" s="1881"/>
      <c r="N578" s="1881"/>
      <c r="O578" s="1881"/>
      <c r="P578" s="1881"/>
      <c r="Q578" s="1881"/>
      <c r="R578" s="1881"/>
      <c r="S578" s="1881"/>
      <c r="T578" s="1881"/>
      <c r="U578" s="1881"/>
      <c r="V578" s="1881"/>
      <c r="W578" s="1881"/>
      <c r="X578" s="1881"/>
      <c r="Y578" s="1881"/>
      <c r="Z578" s="1881"/>
      <c r="AA578" s="1881"/>
      <c r="AB578" s="1881"/>
      <c r="AC578" s="1881"/>
      <c r="AD578" s="1881"/>
      <c r="AE578" s="1881"/>
      <c r="AF578" s="1881"/>
      <c r="AG578" s="1881"/>
      <c r="AH578" s="1881"/>
      <c r="AI578" s="1881"/>
      <c r="AJ578" s="1881"/>
      <c r="AK578" s="1881"/>
      <c r="AL578" s="1881"/>
      <c r="AM578" s="1881"/>
      <c r="AN578" s="1881"/>
      <c r="AO578" s="1881"/>
      <c r="AP578" s="1881"/>
      <c r="AQ578" s="1881"/>
      <c r="AR578" s="1881"/>
      <c r="AS578" s="1881"/>
      <c r="AT578" s="1881"/>
      <c r="AU578" s="1881"/>
      <c r="AV578" s="1881"/>
      <c r="AW578" s="1881"/>
      <c r="AX578" s="1881"/>
      <c r="AY578" s="1881"/>
      <c r="AZ578" s="1881"/>
      <c r="BA578" s="1881"/>
      <c r="BB578" s="1881"/>
      <c r="BC578" s="1881"/>
      <c r="BD578" s="1881"/>
      <c r="BE578" s="1881"/>
      <c r="BF578" s="1881"/>
      <c r="BG578" s="1881"/>
      <c r="BH578" s="1881"/>
      <c r="BI578" s="1881"/>
      <c r="BJ578" s="1881"/>
      <c r="BK578" s="1881"/>
      <c r="BL578" s="1881"/>
      <c r="BM578" s="1881"/>
      <c r="BN578" s="1881"/>
      <c r="BO578" s="1881"/>
      <c r="BP578" s="1881"/>
    </row>
    <row r="579" spans="1:68">
      <c r="A579" s="1884"/>
      <c r="B579" s="1881"/>
      <c r="C579" s="1881"/>
      <c r="D579" s="1881"/>
      <c r="E579" s="1881"/>
      <c r="F579" s="1881"/>
      <c r="G579" s="1881"/>
      <c r="H579" s="1883"/>
      <c r="I579" s="1881"/>
      <c r="J579" s="1881"/>
      <c r="K579" s="1881"/>
      <c r="L579" s="1881"/>
      <c r="M579" s="1881"/>
      <c r="N579" s="1881"/>
      <c r="O579" s="1881"/>
      <c r="P579" s="1881"/>
      <c r="Q579" s="1881"/>
      <c r="R579" s="1881"/>
      <c r="S579" s="1881"/>
      <c r="T579" s="1881"/>
      <c r="U579" s="1881"/>
      <c r="V579" s="1881"/>
      <c r="W579" s="1881"/>
      <c r="X579" s="1881"/>
      <c r="Y579" s="1881"/>
      <c r="Z579" s="1881"/>
      <c r="AA579" s="1881"/>
      <c r="AB579" s="1881"/>
      <c r="AC579" s="1881"/>
      <c r="AD579" s="1881"/>
      <c r="AE579" s="1881"/>
      <c r="AF579" s="1881"/>
      <c r="AG579" s="1881"/>
      <c r="AH579" s="1881"/>
      <c r="AI579" s="1881"/>
      <c r="AJ579" s="1881"/>
      <c r="AK579" s="1881"/>
      <c r="AL579" s="1881"/>
      <c r="AM579" s="1881"/>
      <c r="AN579" s="1881"/>
      <c r="AO579" s="1881"/>
      <c r="AP579" s="1881"/>
      <c r="AQ579" s="1881"/>
      <c r="AR579" s="1881"/>
      <c r="AS579" s="1881"/>
      <c r="AT579" s="1881"/>
      <c r="AU579" s="1881"/>
      <c r="AV579" s="1881"/>
      <c r="AW579" s="1881"/>
      <c r="AX579" s="1881"/>
      <c r="AY579" s="1881"/>
      <c r="AZ579" s="1881"/>
      <c r="BA579" s="1881"/>
      <c r="BB579" s="1881"/>
      <c r="BC579" s="1881"/>
      <c r="BD579" s="1881"/>
      <c r="BE579" s="1881"/>
      <c r="BF579" s="1881"/>
      <c r="BG579" s="1881"/>
      <c r="BH579" s="1881"/>
      <c r="BI579" s="1881"/>
      <c r="BJ579" s="1881"/>
      <c r="BK579" s="1881"/>
      <c r="BL579" s="1881"/>
      <c r="BM579" s="1881"/>
      <c r="BN579" s="1881"/>
      <c r="BO579" s="1881"/>
      <c r="BP579" s="1881"/>
    </row>
    <row r="580" spans="1:68">
      <c r="A580" s="1884"/>
      <c r="B580" s="1881"/>
      <c r="C580" s="1881"/>
      <c r="D580" s="1881"/>
      <c r="E580" s="1881"/>
      <c r="F580" s="1881"/>
      <c r="G580" s="1881"/>
      <c r="H580" s="1883"/>
      <c r="I580" s="1881"/>
      <c r="J580" s="1881"/>
      <c r="K580" s="1881"/>
      <c r="L580" s="1881"/>
      <c r="M580" s="1881"/>
      <c r="N580" s="1881"/>
      <c r="O580" s="1881"/>
      <c r="P580" s="1881"/>
      <c r="Q580" s="1881"/>
      <c r="R580" s="1881"/>
      <c r="S580" s="1881"/>
      <c r="T580" s="1881"/>
      <c r="U580" s="1881"/>
      <c r="V580" s="1881"/>
      <c r="W580" s="1881"/>
      <c r="X580" s="1881"/>
      <c r="Y580" s="1881"/>
      <c r="Z580" s="1881"/>
      <c r="AA580" s="1881"/>
      <c r="AB580" s="1881"/>
      <c r="AC580" s="1881"/>
      <c r="AD580" s="1881"/>
      <c r="AE580" s="1881"/>
      <c r="AF580" s="1881"/>
      <c r="AG580" s="1881"/>
      <c r="AH580" s="1881"/>
      <c r="AI580" s="1881"/>
      <c r="AJ580" s="1881"/>
      <c r="AK580" s="1881"/>
      <c r="AL580" s="1881"/>
      <c r="AM580" s="1881"/>
      <c r="AN580" s="1881"/>
      <c r="AO580" s="1881"/>
      <c r="AP580" s="1881"/>
      <c r="AQ580" s="1881"/>
      <c r="AR580" s="1881"/>
      <c r="AS580" s="1881"/>
      <c r="AT580" s="1881"/>
      <c r="AU580" s="1881"/>
      <c r="AV580" s="1881"/>
      <c r="AW580" s="1881"/>
      <c r="AX580" s="1881"/>
      <c r="AY580" s="1881"/>
      <c r="AZ580" s="1881"/>
      <c r="BA580" s="1881"/>
      <c r="BB580" s="1881"/>
      <c r="BC580" s="1881"/>
      <c r="BD580" s="1881"/>
      <c r="BE580" s="1881"/>
      <c r="BF580" s="1881"/>
      <c r="BG580" s="1881"/>
      <c r="BH580" s="1881"/>
      <c r="BI580" s="1881"/>
      <c r="BJ580" s="1881"/>
      <c r="BK580" s="1881"/>
      <c r="BL580" s="1881"/>
      <c r="BM580" s="1881"/>
      <c r="BN580" s="1881"/>
      <c r="BO580" s="1881"/>
      <c r="BP580" s="1881"/>
    </row>
    <row r="581" spans="1:68">
      <c r="A581" s="1884"/>
      <c r="B581" s="1881"/>
      <c r="C581" s="1881"/>
      <c r="D581" s="1881"/>
      <c r="E581" s="1881"/>
      <c r="F581" s="1881"/>
      <c r="G581" s="1881"/>
      <c r="H581" s="1883"/>
      <c r="I581" s="1881"/>
      <c r="J581" s="1881"/>
      <c r="K581" s="1881"/>
      <c r="L581" s="1881"/>
      <c r="M581" s="1881"/>
      <c r="N581" s="1881"/>
      <c r="O581" s="1881"/>
      <c r="P581" s="1881"/>
      <c r="Q581" s="1881"/>
      <c r="R581" s="1881"/>
      <c r="S581" s="1881"/>
      <c r="T581" s="1881"/>
      <c r="U581" s="1881"/>
      <c r="V581" s="1881"/>
      <c r="W581" s="1881"/>
      <c r="X581" s="1881"/>
      <c r="Y581" s="1881"/>
      <c r="Z581" s="1881"/>
      <c r="AA581" s="1881"/>
      <c r="AB581" s="1881"/>
      <c r="AC581" s="1881"/>
      <c r="AD581" s="1881"/>
      <c r="AE581" s="1881"/>
      <c r="AF581" s="1881"/>
      <c r="AG581" s="1881"/>
      <c r="AH581" s="1881"/>
      <c r="AI581" s="1881"/>
      <c r="AJ581" s="1881"/>
      <c r="AK581" s="1881"/>
      <c r="AL581" s="1881"/>
      <c r="AM581" s="1881"/>
      <c r="AN581" s="1881"/>
      <c r="AO581" s="1881"/>
      <c r="AP581" s="1881"/>
      <c r="AQ581" s="1881"/>
      <c r="AR581" s="1881"/>
      <c r="AS581" s="1881"/>
      <c r="AT581" s="1881"/>
      <c r="AU581" s="1881"/>
      <c r="AV581" s="1881"/>
      <c r="AW581" s="1881"/>
      <c r="AX581" s="1881"/>
      <c r="AY581" s="1881"/>
      <c r="AZ581" s="1881"/>
      <c r="BA581" s="1881"/>
      <c r="BB581" s="1881"/>
      <c r="BC581" s="1881"/>
      <c r="BD581" s="1881"/>
      <c r="BE581" s="1881"/>
      <c r="BF581" s="1881"/>
      <c r="BG581" s="1881"/>
      <c r="BH581" s="1881"/>
      <c r="BI581" s="1881"/>
      <c r="BJ581" s="1881"/>
      <c r="BK581" s="1881"/>
      <c r="BL581" s="1881"/>
      <c r="BM581" s="1881"/>
      <c r="BN581" s="1881"/>
      <c r="BO581" s="1881"/>
      <c r="BP581" s="1881"/>
    </row>
    <row r="582" spans="1:68">
      <c r="A582" s="1884"/>
      <c r="B582" s="1881"/>
      <c r="C582" s="1881"/>
      <c r="D582" s="1881"/>
      <c r="E582" s="1881"/>
      <c r="F582" s="1881"/>
      <c r="G582" s="1881"/>
      <c r="H582" s="1883"/>
      <c r="I582" s="1881"/>
      <c r="J582" s="1881"/>
      <c r="K582" s="1881"/>
      <c r="L582" s="1881"/>
      <c r="M582" s="1881"/>
      <c r="N582" s="1881"/>
      <c r="O582" s="1881"/>
      <c r="P582" s="1881"/>
      <c r="Q582" s="1881"/>
      <c r="R582" s="1881"/>
      <c r="S582" s="1881"/>
      <c r="T582" s="1881"/>
      <c r="U582" s="1881"/>
      <c r="V582" s="1881"/>
      <c r="W582" s="1881"/>
      <c r="X582" s="1881"/>
      <c r="Y582" s="1881"/>
      <c r="Z582" s="1881"/>
      <c r="AA582" s="1881"/>
      <c r="AB582" s="1881"/>
      <c r="AC582" s="1881"/>
      <c r="AD582" s="1881"/>
      <c r="AE582" s="1881"/>
      <c r="AF582" s="1881"/>
      <c r="AG582" s="1881"/>
      <c r="AH582" s="1881"/>
      <c r="AI582" s="1881"/>
      <c r="AJ582" s="1881"/>
      <c r="AK582" s="1881"/>
      <c r="AL582" s="1881"/>
      <c r="AM582" s="1881"/>
      <c r="AN582" s="1881"/>
      <c r="AO582" s="1881"/>
      <c r="AP582" s="1881"/>
      <c r="AQ582" s="1881"/>
      <c r="AR582" s="1881"/>
      <c r="AS582" s="1881"/>
      <c r="AT582" s="1881"/>
      <c r="AU582" s="1881"/>
      <c r="AV582" s="1881"/>
      <c r="AW582" s="1881"/>
      <c r="AX582" s="1881"/>
      <c r="AY582" s="1881"/>
      <c r="AZ582" s="1881"/>
      <c r="BA582" s="1881"/>
      <c r="BB582" s="1881"/>
      <c r="BC582" s="1881"/>
      <c r="BD582" s="1881"/>
      <c r="BE582" s="1881"/>
      <c r="BF582" s="1881"/>
      <c r="BG582" s="1881"/>
      <c r="BH582" s="1881"/>
      <c r="BI582" s="1881"/>
      <c r="BJ582" s="1881"/>
      <c r="BK582" s="1881"/>
      <c r="BL582" s="1881"/>
      <c r="BM582" s="1881"/>
      <c r="BN582" s="1881"/>
      <c r="BO582" s="1881"/>
      <c r="BP582" s="1881"/>
    </row>
    <row r="583" spans="1:68">
      <c r="A583" s="1884"/>
      <c r="B583" s="1881"/>
      <c r="C583" s="1881"/>
      <c r="D583" s="1881"/>
      <c r="E583" s="1881"/>
      <c r="F583" s="1881"/>
      <c r="G583" s="1881"/>
      <c r="H583" s="1883"/>
      <c r="I583" s="1881"/>
      <c r="J583" s="1881"/>
      <c r="K583" s="1881"/>
      <c r="L583" s="1881"/>
      <c r="M583" s="1881"/>
      <c r="N583" s="1881"/>
      <c r="O583" s="1881"/>
      <c r="P583" s="1881"/>
      <c r="Q583" s="1881"/>
      <c r="R583" s="1881"/>
      <c r="S583" s="1881"/>
      <c r="T583" s="1881"/>
      <c r="U583" s="1881"/>
      <c r="V583" s="1881"/>
      <c r="W583" s="1881"/>
      <c r="X583" s="1881"/>
      <c r="Y583" s="1881"/>
      <c r="Z583" s="1881"/>
      <c r="AA583" s="1881"/>
      <c r="AB583" s="1881"/>
      <c r="AC583" s="1881"/>
      <c r="AD583" s="1881"/>
      <c r="AE583" s="1881"/>
      <c r="AF583" s="1881"/>
      <c r="AG583" s="1881"/>
      <c r="AH583" s="1881"/>
      <c r="AI583" s="1881"/>
      <c r="AJ583" s="1881"/>
      <c r="AK583" s="1881"/>
      <c r="AL583" s="1881"/>
      <c r="AM583" s="1881"/>
      <c r="AN583" s="1881"/>
      <c r="AO583" s="1881"/>
      <c r="AP583" s="1881"/>
      <c r="AQ583" s="1881"/>
      <c r="AR583" s="1881"/>
      <c r="AS583" s="1881"/>
      <c r="AT583" s="1881"/>
      <c r="AU583" s="1881"/>
      <c r="AV583" s="1881"/>
      <c r="AW583" s="1881"/>
      <c r="AX583" s="1881"/>
      <c r="AY583" s="1881"/>
      <c r="AZ583" s="1881"/>
      <c r="BA583" s="1881"/>
      <c r="BB583" s="1881"/>
      <c r="BC583" s="1881"/>
      <c r="BD583" s="1881"/>
      <c r="BE583" s="1881"/>
      <c r="BF583" s="1881"/>
      <c r="BG583" s="1881"/>
      <c r="BH583" s="1881"/>
      <c r="BI583" s="1881"/>
      <c r="BJ583" s="1881"/>
      <c r="BK583" s="1881"/>
      <c r="BL583" s="1881"/>
      <c r="BM583" s="1881"/>
      <c r="BN583" s="1881"/>
      <c r="BO583" s="1881"/>
      <c r="BP583" s="1881"/>
    </row>
    <row r="584" spans="1:68">
      <c r="A584" s="1884"/>
      <c r="B584" s="1881"/>
      <c r="C584" s="1881"/>
      <c r="D584" s="1881"/>
      <c r="E584" s="1881"/>
      <c r="F584" s="1881"/>
      <c r="G584" s="1881"/>
      <c r="H584" s="1883"/>
      <c r="I584" s="1881"/>
      <c r="J584" s="1881"/>
      <c r="K584" s="1881"/>
      <c r="L584" s="1881"/>
      <c r="M584" s="1881"/>
      <c r="N584" s="1881"/>
      <c r="O584" s="1881"/>
      <c r="P584" s="1881"/>
      <c r="Q584" s="1881"/>
      <c r="R584" s="1881"/>
      <c r="S584" s="1881"/>
      <c r="T584" s="1881"/>
      <c r="U584" s="1881"/>
      <c r="V584" s="1881"/>
      <c r="W584" s="1881"/>
      <c r="X584" s="1881"/>
      <c r="Y584" s="1881"/>
      <c r="Z584" s="1881"/>
      <c r="AA584" s="1881"/>
      <c r="AB584" s="1881"/>
      <c r="AC584" s="1881"/>
      <c r="AD584" s="1881"/>
      <c r="AE584" s="1881"/>
      <c r="AF584" s="1881"/>
      <c r="AG584" s="1881"/>
      <c r="AH584" s="1881"/>
      <c r="AI584" s="1881"/>
      <c r="AJ584" s="1881"/>
      <c r="AK584" s="1881"/>
      <c r="AL584" s="1881"/>
      <c r="AM584" s="1881"/>
      <c r="AN584" s="1881"/>
      <c r="AO584" s="1881"/>
      <c r="AP584" s="1881"/>
      <c r="AQ584" s="1881"/>
      <c r="AR584" s="1881"/>
      <c r="AS584" s="1881"/>
      <c r="AT584" s="1881"/>
      <c r="AU584" s="1881"/>
      <c r="AV584" s="1881"/>
      <c r="AW584" s="1881"/>
      <c r="AX584" s="1881"/>
      <c r="AY584" s="1881"/>
      <c r="AZ584" s="1881"/>
      <c r="BA584" s="1881"/>
      <c r="BB584" s="1881"/>
      <c r="BC584" s="1881"/>
      <c r="BD584" s="1881"/>
      <c r="BE584" s="1881"/>
      <c r="BF584" s="1881"/>
      <c r="BG584" s="1881"/>
      <c r="BH584" s="1881"/>
      <c r="BI584" s="1881"/>
      <c r="BJ584" s="1881"/>
      <c r="BK584" s="1881"/>
      <c r="BL584" s="1881"/>
      <c r="BM584" s="1881"/>
      <c r="BN584" s="1881"/>
      <c r="BO584" s="1881"/>
      <c r="BP584" s="1881"/>
    </row>
    <row r="585" spans="1:68">
      <c r="A585" s="1884"/>
      <c r="B585" s="1881"/>
      <c r="C585" s="1881"/>
      <c r="D585" s="1881"/>
      <c r="E585" s="1881"/>
      <c r="F585" s="1881"/>
      <c r="G585" s="1881"/>
      <c r="H585" s="1883"/>
      <c r="I585" s="1881"/>
      <c r="J585" s="1881"/>
      <c r="K585" s="1881"/>
      <c r="L585" s="1881"/>
      <c r="M585" s="1881"/>
      <c r="N585" s="1881"/>
      <c r="O585" s="1881"/>
      <c r="P585" s="1881"/>
      <c r="Q585" s="1881"/>
      <c r="R585" s="1881"/>
      <c r="S585" s="1881"/>
      <c r="T585" s="1881"/>
      <c r="U585" s="1881"/>
      <c r="V585" s="1881"/>
      <c r="W585" s="1881"/>
      <c r="X585" s="1881"/>
      <c r="Y585" s="1881"/>
      <c r="Z585" s="1881"/>
      <c r="AA585" s="1881"/>
      <c r="AB585" s="1881"/>
      <c r="AC585" s="1881"/>
      <c r="AD585" s="1881"/>
      <c r="AE585" s="1881"/>
      <c r="AF585" s="1881"/>
      <c r="AG585" s="1881"/>
      <c r="AH585" s="1881"/>
      <c r="AI585" s="1881"/>
      <c r="AJ585" s="1881"/>
      <c r="AK585" s="1881"/>
      <c r="AL585" s="1881"/>
      <c r="AM585" s="1881"/>
      <c r="AN585" s="1881"/>
      <c r="AO585" s="1881"/>
      <c r="AP585" s="1881"/>
      <c r="AQ585" s="1881"/>
      <c r="AR585" s="1881"/>
      <c r="AS585" s="1881"/>
      <c r="AT585" s="1881"/>
      <c r="AU585" s="1881"/>
      <c r="AV585" s="1881"/>
      <c r="AW585" s="1881"/>
      <c r="AX585" s="1881"/>
      <c r="AY585" s="1881"/>
      <c r="AZ585" s="1881"/>
      <c r="BA585" s="1881"/>
      <c r="BB585" s="1881"/>
      <c r="BC585" s="1881"/>
      <c r="BD585" s="1881"/>
      <c r="BE585" s="1881"/>
      <c r="BF585" s="1881"/>
      <c r="BG585" s="1881"/>
      <c r="BH585" s="1881"/>
      <c r="BI585" s="1881"/>
      <c r="BJ585" s="1881"/>
      <c r="BK585" s="1881"/>
      <c r="BL585" s="1881"/>
      <c r="BM585" s="1881"/>
      <c r="BN585" s="1881"/>
      <c r="BO585" s="1881"/>
      <c r="BP585" s="1881"/>
    </row>
    <row r="586" spans="1:68">
      <c r="A586" s="1884"/>
      <c r="B586" s="1881"/>
      <c r="C586" s="1881"/>
      <c r="D586" s="1881"/>
      <c r="E586" s="1881"/>
      <c r="F586" s="1881"/>
      <c r="G586" s="1881"/>
      <c r="H586" s="1883"/>
      <c r="I586" s="1881"/>
      <c r="J586" s="1881"/>
      <c r="K586" s="1881"/>
      <c r="L586" s="1881"/>
      <c r="M586" s="1881"/>
      <c r="N586" s="1881"/>
      <c r="O586" s="1881"/>
      <c r="P586" s="1881"/>
      <c r="Q586" s="1881"/>
      <c r="R586" s="1881"/>
      <c r="S586" s="1881"/>
      <c r="T586" s="1881"/>
      <c r="U586" s="1881"/>
      <c r="V586" s="1881"/>
      <c r="W586" s="1881"/>
      <c r="X586" s="1881"/>
      <c r="Y586" s="1881"/>
      <c r="Z586" s="1881"/>
      <c r="AA586" s="1881"/>
      <c r="AB586" s="1881"/>
      <c r="AC586" s="1881"/>
      <c r="AD586" s="1881"/>
      <c r="AE586" s="1881"/>
      <c r="AF586" s="1881"/>
      <c r="AG586" s="1881"/>
      <c r="AH586" s="1881"/>
      <c r="AI586" s="1881"/>
      <c r="AJ586" s="1881"/>
      <c r="AK586" s="1881"/>
      <c r="AL586" s="1881"/>
      <c r="AM586" s="1881"/>
      <c r="AN586" s="1881"/>
      <c r="AO586" s="1881"/>
      <c r="AP586" s="1881"/>
      <c r="AQ586" s="1881"/>
      <c r="AR586" s="1881"/>
      <c r="AS586" s="1881"/>
      <c r="AT586" s="1881"/>
      <c r="AU586" s="1881"/>
      <c r="AV586" s="1881"/>
      <c r="AW586" s="1881"/>
      <c r="AX586" s="1881"/>
      <c r="AY586" s="1881"/>
      <c r="AZ586" s="1881"/>
      <c r="BA586" s="1881"/>
      <c r="BB586" s="1881"/>
      <c r="BC586" s="1881"/>
      <c r="BD586" s="1881"/>
      <c r="BE586" s="1881"/>
      <c r="BF586" s="1881"/>
      <c r="BG586" s="1881"/>
      <c r="BH586" s="1881"/>
      <c r="BI586" s="1881"/>
      <c r="BJ586" s="1881"/>
      <c r="BK586" s="1881"/>
      <c r="BL586" s="1881"/>
      <c r="BM586" s="1881"/>
      <c r="BN586" s="1881"/>
      <c r="BO586" s="1881"/>
      <c r="BP586" s="1881"/>
    </row>
    <row r="587" spans="1:68">
      <c r="A587" s="1884"/>
      <c r="B587" s="1881"/>
      <c r="C587" s="1881"/>
      <c r="D587" s="1881"/>
      <c r="E587" s="1881"/>
      <c r="F587" s="1881"/>
      <c r="G587" s="1881"/>
      <c r="H587" s="1883"/>
      <c r="I587" s="1881"/>
      <c r="J587" s="1881"/>
      <c r="K587" s="1881"/>
      <c r="L587" s="1881"/>
      <c r="M587" s="1881"/>
      <c r="N587" s="1881"/>
      <c r="O587" s="1881"/>
      <c r="P587" s="1881"/>
      <c r="Q587" s="1881"/>
      <c r="R587" s="1881"/>
      <c r="S587" s="1881"/>
      <c r="T587" s="1881"/>
      <c r="U587" s="1881"/>
      <c r="V587" s="1881"/>
      <c r="W587" s="1881"/>
      <c r="X587" s="1881"/>
      <c r="Y587" s="1881"/>
      <c r="Z587" s="1881"/>
      <c r="AA587" s="1881"/>
      <c r="AB587" s="1881"/>
      <c r="AC587" s="1881"/>
      <c r="AD587" s="1881"/>
      <c r="AE587" s="1881"/>
      <c r="AF587" s="1881"/>
      <c r="AG587" s="1881"/>
      <c r="AH587" s="1881"/>
      <c r="AI587" s="1881"/>
      <c r="AJ587" s="1881"/>
      <c r="AK587" s="1881"/>
      <c r="AL587" s="1881"/>
      <c r="AM587" s="1881"/>
      <c r="AN587" s="1881"/>
      <c r="AO587" s="1881"/>
      <c r="AP587" s="1881"/>
      <c r="AQ587" s="1881"/>
      <c r="AR587" s="1881"/>
      <c r="AS587" s="1881"/>
      <c r="AT587" s="1881"/>
      <c r="AU587" s="1881"/>
      <c r="AV587" s="1881"/>
      <c r="AW587" s="1881"/>
      <c r="AX587" s="1881"/>
      <c r="AY587" s="1881"/>
      <c r="AZ587" s="1881"/>
      <c r="BA587" s="1881"/>
      <c r="BB587" s="1881"/>
      <c r="BC587" s="1881"/>
      <c r="BD587" s="1881"/>
      <c r="BE587" s="1881"/>
      <c r="BF587" s="1881"/>
      <c r="BG587" s="1881"/>
      <c r="BH587" s="1881"/>
      <c r="BI587" s="1881"/>
      <c r="BJ587" s="1881"/>
      <c r="BK587" s="1881"/>
      <c r="BL587" s="1881"/>
      <c r="BM587" s="1881"/>
      <c r="BN587" s="1881"/>
      <c r="BO587" s="1881"/>
      <c r="BP587" s="1881"/>
    </row>
    <row r="588" spans="1:68">
      <c r="A588" s="1884"/>
      <c r="B588" s="1881"/>
      <c r="C588" s="1881"/>
      <c r="D588" s="1881"/>
      <c r="E588" s="1881"/>
      <c r="F588" s="1881"/>
      <c r="G588" s="1881"/>
      <c r="H588" s="1883"/>
      <c r="I588" s="1881"/>
      <c r="J588" s="1881"/>
      <c r="K588" s="1881"/>
      <c r="L588" s="1881"/>
      <c r="M588" s="1881"/>
      <c r="N588" s="1881"/>
      <c r="O588" s="1881"/>
      <c r="P588" s="1881"/>
      <c r="Q588" s="1881"/>
      <c r="R588" s="1881"/>
      <c r="S588" s="1881"/>
      <c r="T588" s="1881"/>
      <c r="U588" s="1881"/>
      <c r="V588" s="1881"/>
      <c r="W588" s="1881"/>
      <c r="X588" s="1881"/>
      <c r="Y588" s="1881"/>
      <c r="Z588" s="1881"/>
      <c r="AA588" s="1881"/>
      <c r="AB588" s="1881"/>
      <c r="AC588" s="1881"/>
      <c r="AD588" s="1881"/>
      <c r="AE588" s="1881"/>
      <c r="AF588" s="1881"/>
      <c r="AG588" s="1881"/>
      <c r="AH588" s="1881"/>
      <c r="AI588" s="1881"/>
      <c r="AJ588" s="1881"/>
      <c r="AK588" s="1881"/>
      <c r="AL588" s="1881"/>
      <c r="AM588" s="1881"/>
      <c r="AN588" s="1881"/>
      <c r="AO588" s="1881"/>
      <c r="AP588" s="1881"/>
      <c r="AQ588" s="1881"/>
      <c r="AR588" s="1881"/>
      <c r="AS588" s="1881"/>
      <c r="AT588" s="1881"/>
      <c r="AU588" s="1881"/>
      <c r="AV588" s="1881"/>
      <c r="AW588" s="1881"/>
      <c r="AX588" s="1881"/>
      <c r="AY588" s="1881"/>
      <c r="AZ588" s="1881"/>
      <c r="BA588" s="1881"/>
      <c r="BB588" s="1881"/>
      <c r="BC588" s="1881"/>
      <c r="BD588" s="1881"/>
      <c r="BE588" s="1881"/>
      <c r="BF588" s="1881"/>
      <c r="BG588" s="1881"/>
      <c r="BH588" s="1881"/>
      <c r="BI588" s="1881"/>
      <c r="BJ588" s="1881"/>
      <c r="BK588" s="1881"/>
      <c r="BL588" s="1881"/>
      <c r="BM588" s="1881"/>
      <c r="BN588" s="1881"/>
      <c r="BO588" s="1881"/>
      <c r="BP588" s="1881"/>
    </row>
    <row r="589" spans="1:68">
      <c r="A589" s="1884"/>
      <c r="B589" s="1881"/>
      <c r="C589" s="1881"/>
      <c r="D589" s="1881"/>
      <c r="E589" s="1881"/>
      <c r="F589" s="1881"/>
      <c r="G589" s="1881"/>
      <c r="H589" s="1883"/>
      <c r="I589" s="1881"/>
      <c r="J589" s="1881"/>
      <c r="K589" s="1881"/>
      <c r="L589" s="1881"/>
      <c r="M589" s="1881"/>
      <c r="N589" s="1881"/>
      <c r="O589" s="1881"/>
      <c r="P589" s="1881"/>
      <c r="Q589" s="1881"/>
      <c r="R589" s="1881"/>
      <c r="S589" s="1881"/>
      <c r="T589" s="1881"/>
      <c r="U589" s="1881"/>
      <c r="V589" s="1881"/>
      <c r="W589" s="1881"/>
      <c r="X589" s="1881"/>
      <c r="Y589" s="1881"/>
      <c r="Z589" s="1881"/>
      <c r="AA589" s="1881"/>
      <c r="AB589" s="1881"/>
      <c r="AC589" s="1881"/>
      <c r="AD589" s="1881"/>
      <c r="AE589" s="1881"/>
      <c r="AF589" s="1881"/>
      <c r="AG589" s="1881"/>
      <c r="AH589" s="1881"/>
      <c r="AI589" s="1881"/>
      <c r="AJ589" s="1881"/>
      <c r="AK589" s="1881"/>
      <c r="AL589" s="1881"/>
      <c r="AM589" s="1881"/>
      <c r="AN589" s="1881"/>
      <c r="AO589" s="1881"/>
      <c r="AP589" s="1881"/>
      <c r="AQ589" s="1881"/>
      <c r="AR589" s="1881"/>
      <c r="AS589" s="1881"/>
      <c r="AT589" s="1881"/>
      <c r="AU589" s="1881"/>
      <c r="AV589" s="1881"/>
      <c r="AW589" s="1881"/>
      <c r="AX589" s="1881"/>
      <c r="AY589" s="1881"/>
      <c r="AZ589" s="1881"/>
      <c r="BA589" s="1881"/>
      <c r="BB589" s="1881"/>
      <c r="BC589" s="1881"/>
      <c r="BD589" s="1881"/>
      <c r="BE589" s="1881"/>
      <c r="BF589" s="1881"/>
      <c r="BG589" s="1881"/>
      <c r="BH589" s="1881"/>
      <c r="BI589" s="1881"/>
      <c r="BJ589" s="1881"/>
      <c r="BK589" s="1881"/>
      <c r="BL589" s="1881"/>
      <c r="BM589" s="1881"/>
      <c r="BN589" s="1881"/>
      <c r="BO589" s="1881"/>
      <c r="BP589" s="1881"/>
    </row>
    <row r="590" spans="1:68">
      <c r="A590" s="1884"/>
      <c r="B590" s="1881"/>
      <c r="C590" s="1881"/>
      <c r="D590" s="1881"/>
      <c r="E590" s="1881"/>
      <c r="F590" s="1881"/>
      <c r="G590" s="1881"/>
      <c r="H590" s="1883"/>
      <c r="I590" s="1881"/>
      <c r="J590" s="1881"/>
      <c r="K590" s="1881"/>
      <c r="L590" s="1881"/>
      <c r="M590" s="1881"/>
      <c r="N590" s="1881"/>
      <c r="O590" s="1881"/>
      <c r="P590" s="1881"/>
      <c r="Q590" s="1881"/>
      <c r="R590" s="1881"/>
      <c r="S590" s="1881"/>
      <c r="T590" s="1881"/>
      <c r="U590" s="1881"/>
      <c r="V590" s="1881"/>
      <c r="W590" s="1881"/>
      <c r="X590" s="1881"/>
      <c r="Y590" s="1881"/>
      <c r="Z590" s="1881"/>
      <c r="AA590" s="1881"/>
      <c r="AB590" s="1881"/>
      <c r="AC590" s="1881"/>
      <c r="AD590" s="1881"/>
      <c r="AE590" s="1881"/>
      <c r="AF590" s="1881"/>
      <c r="AG590" s="1881"/>
      <c r="AH590" s="1881"/>
      <c r="AI590" s="1881"/>
      <c r="AJ590" s="1881"/>
      <c r="AK590" s="1881"/>
      <c r="AL590" s="1881"/>
      <c r="AM590" s="1881"/>
      <c r="AN590" s="1881"/>
      <c r="AO590" s="1881"/>
      <c r="AP590" s="1881"/>
      <c r="AQ590" s="1881"/>
      <c r="AR590" s="1881"/>
      <c r="AS590" s="1881"/>
      <c r="AT590" s="1881"/>
      <c r="AU590" s="1881"/>
      <c r="AV590" s="1881"/>
      <c r="AW590" s="1881"/>
      <c r="AX590" s="1881"/>
      <c r="AY590" s="1881"/>
      <c r="AZ590" s="1881"/>
      <c r="BA590" s="1881"/>
      <c r="BB590" s="1881"/>
      <c r="BC590" s="1881"/>
      <c r="BD590" s="1881"/>
      <c r="BE590" s="1881"/>
      <c r="BF590" s="1881"/>
      <c r="BG590" s="1881"/>
      <c r="BH590" s="1881"/>
      <c r="BI590" s="1881"/>
      <c r="BJ590" s="1881"/>
      <c r="BK590" s="1881"/>
      <c r="BL590" s="1881"/>
      <c r="BM590" s="1881"/>
      <c r="BN590" s="1881"/>
      <c r="BO590" s="1881"/>
      <c r="BP590" s="1881"/>
    </row>
    <row r="591" spans="1:68">
      <c r="A591" s="1884"/>
      <c r="B591" s="1881"/>
      <c r="C591" s="1881"/>
      <c r="D591" s="1881"/>
      <c r="E591" s="1881"/>
      <c r="F591" s="1881"/>
      <c r="G591" s="1881"/>
      <c r="H591" s="1883"/>
      <c r="I591" s="1881"/>
      <c r="J591" s="1881"/>
      <c r="K591" s="1881"/>
      <c r="L591" s="1881"/>
      <c r="M591" s="1881"/>
      <c r="N591" s="1881"/>
      <c r="O591" s="1881"/>
      <c r="P591" s="1881"/>
      <c r="Q591" s="1881"/>
      <c r="R591" s="1881"/>
      <c r="S591" s="1881"/>
      <c r="T591" s="1881"/>
      <c r="U591" s="1881"/>
      <c r="V591" s="1881"/>
      <c r="W591" s="1881"/>
      <c r="X591" s="1881"/>
      <c r="Y591" s="1881"/>
      <c r="Z591" s="1881"/>
      <c r="AA591" s="1881"/>
      <c r="AB591" s="1881"/>
      <c r="AC591" s="1881"/>
      <c r="AD591" s="1881"/>
      <c r="AE591" s="1881"/>
      <c r="AF591" s="1881"/>
      <c r="AG591" s="1881"/>
      <c r="AH591" s="1881"/>
      <c r="AI591" s="1881"/>
      <c r="AJ591" s="1881"/>
      <c r="AK591" s="1881"/>
      <c r="AL591" s="1881"/>
      <c r="AM591" s="1881"/>
      <c r="AN591" s="1881"/>
      <c r="AO591" s="1881"/>
      <c r="AP591" s="1881"/>
      <c r="AQ591" s="1881"/>
      <c r="AR591" s="1881"/>
      <c r="AS591" s="1881"/>
      <c r="AT591" s="1881"/>
      <c r="AU591" s="1881"/>
      <c r="AV591" s="1881"/>
      <c r="AW591" s="1881"/>
      <c r="AX591" s="1881"/>
      <c r="AY591" s="1881"/>
      <c r="AZ591" s="1881"/>
      <c r="BA591" s="1881"/>
      <c r="BB591" s="1881"/>
      <c r="BC591" s="1881"/>
      <c r="BD591" s="1881"/>
      <c r="BE591" s="1881"/>
      <c r="BF591" s="1881"/>
      <c r="BG591" s="1881"/>
      <c r="BH591" s="1881"/>
      <c r="BI591" s="1881"/>
      <c r="BJ591" s="1881"/>
      <c r="BK591" s="1881"/>
      <c r="BL591" s="1881"/>
      <c r="BM591" s="1881"/>
      <c r="BN591" s="1881"/>
      <c r="BO591" s="1881"/>
      <c r="BP591" s="1881"/>
    </row>
    <row r="592" spans="1:68">
      <c r="A592" s="1884"/>
      <c r="B592" s="1881"/>
      <c r="C592" s="1881"/>
      <c r="D592" s="1881"/>
      <c r="E592" s="1881"/>
      <c r="F592" s="1881"/>
      <c r="G592" s="1881"/>
      <c r="H592" s="1883"/>
      <c r="I592" s="1881"/>
      <c r="J592" s="1881"/>
      <c r="K592" s="1881"/>
      <c r="L592" s="1881"/>
      <c r="M592" s="1881"/>
      <c r="N592" s="1881"/>
      <c r="O592" s="1881"/>
      <c r="P592" s="1881"/>
      <c r="Q592" s="1881"/>
      <c r="R592" s="1881"/>
      <c r="S592" s="1881"/>
      <c r="T592" s="1881"/>
      <c r="U592" s="1881"/>
      <c r="V592" s="1881"/>
      <c r="W592" s="1881"/>
      <c r="X592" s="1881"/>
      <c r="Y592" s="1881"/>
      <c r="Z592" s="1881"/>
      <c r="AA592" s="1881"/>
      <c r="AB592" s="1881"/>
      <c r="AC592" s="1881"/>
      <c r="AD592" s="1881"/>
      <c r="AE592" s="1881"/>
      <c r="AF592" s="1881"/>
      <c r="AG592" s="1881"/>
      <c r="AH592" s="1881"/>
      <c r="AI592" s="1881"/>
      <c r="AJ592" s="1881"/>
      <c r="AK592" s="1881"/>
      <c r="AL592" s="1881"/>
      <c r="AM592" s="1881"/>
      <c r="AN592" s="1881"/>
      <c r="AO592" s="1881"/>
      <c r="AP592" s="1881"/>
      <c r="AQ592" s="1881"/>
      <c r="AR592" s="1881"/>
      <c r="AS592" s="1881"/>
      <c r="AT592" s="1881"/>
      <c r="AU592" s="1881"/>
      <c r="AV592" s="1881"/>
      <c r="AW592" s="1881"/>
      <c r="AX592" s="1881"/>
      <c r="AY592" s="1881"/>
      <c r="AZ592" s="1881"/>
      <c r="BA592" s="1881"/>
      <c r="BB592" s="1881"/>
      <c r="BC592" s="1881"/>
      <c r="BD592" s="1881"/>
      <c r="BE592" s="1881"/>
      <c r="BF592" s="1881"/>
      <c r="BG592" s="1881"/>
      <c r="BH592" s="1881"/>
      <c r="BI592" s="1881"/>
      <c r="BJ592" s="1881"/>
      <c r="BK592" s="1881"/>
      <c r="BL592" s="1881"/>
      <c r="BM592" s="1881"/>
      <c r="BN592" s="1881"/>
      <c r="BO592" s="1881"/>
      <c r="BP592" s="1881"/>
    </row>
    <row r="593" spans="1:68">
      <c r="A593" s="1884"/>
      <c r="B593" s="1881"/>
      <c r="C593" s="1881"/>
      <c r="D593" s="1881"/>
      <c r="E593" s="1881"/>
      <c r="F593" s="1881"/>
      <c r="G593" s="1881"/>
      <c r="H593" s="1883"/>
      <c r="I593" s="1881"/>
      <c r="J593" s="1881"/>
      <c r="K593" s="1881"/>
      <c r="L593" s="1881"/>
      <c r="M593" s="1881"/>
      <c r="N593" s="1881"/>
      <c r="O593" s="1881"/>
      <c r="P593" s="1881"/>
      <c r="Q593" s="1881"/>
      <c r="R593" s="1881"/>
      <c r="S593" s="1881"/>
      <c r="T593" s="1881"/>
      <c r="U593" s="1881"/>
      <c r="V593" s="1881"/>
      <c r="W593" s="1881"/>
      <c r="X593" s="1881"/>
      <c r="Y593" s="1881"/>
      <c r="Z593" s="1881"/>
      <c r="AA593" s="1881"/>
      <c r="AB593" s="1881"/>
      <c r="AC593" s="1881"/>
      <c r="AD593" s="1881"/>
      <c r="AE593" s="1881"/>
      <c r="AF593" s="1881"/>
      <c r="AG593" s="1881"/>
      <c r="AH593" s="1881"/>
      <c r="AI593" s="1881"/>
      <c r="AJ593" s="1881"/>
      <c r="AK593" s="1881"/>
      <c r="AL593" s="1881"/>
      <c r="AM593" s="1881"/>
      <c r="AN593" s="1881"/>
      <c r="AO593" s="1881"/>
      <c r="AP593" s="1881"/>
      <c r="AQ593" s="1881"/>
      <c r="AR593" s="1881"/>
      <c r="AS593" s="1881"/>
      <c r="AT593" s="1881"/>
      <c r="AU593" s="1881"/>
      <c r="AV593" s="1881"/>
      <c r="AW593" s="1881"/>
      <c r="AX593" s="1881"/>
      <c r="AY593" s="1881"/>
      <c r="AZ593" s="1881"/>
      <c r="BA593" s="1881"/>
      <c r="BB593" s="1881"/>
      <c r="BC593" s="1881"/>
      <c r="BD593" s="1881"/>
      <c r="BE593" s="1881"/>
      <c r="BF593" s="1881"/>
      <c r="BG593" s="1881"/>
      <c r="BH593" s="1881"/>
      <c r="BI593" s="1881"/>
      <c r="BJ593" s="1881"/>
      <c r="BK593" s="1881"/>
      <c r="BL593" s="1881"/>
      <c r="BM593" s="1881"/>
      <c r="BN593" s="1881"/>
      <c r="BO593" s="1881"/>
      <c r="BP593" s="1881"/>
    </row>
    <row r="594" spans="1:68">
      <c r="A594" s="1884"/>
      <c r="B594" s="1881"/>
      <c r="C594" s="1881"/>
      <c r="D594" s="1881"/>
      <c r="E594" s="1881"/>
      <c r="F594" s="1881"/>
      <c r="G594" s="1881"/>
      <c r="H594" s="1883"/>
      <c r="I594" s="1881"/>
      <c r="J594" s="1881"/>
      <c r="K594" s="1881"/>
      <c r="L594" s="1881"/>
      <c r="M594" s="1881"/>
      <c r="N594" s="1881"/>
      <c r="O594" s="1881"/>
      <c r="P594" s="1881"/>
      <c r="Q594" s="1881"/>
      <c r="R594" s="1881"/>
      <c r="S594" s="1881"/>
      <c r="T594" s="1881"/>
      <c r="U594" s="1881"/>
      <c r="V594" s="1881"/>
      <c r="W594" s="1881"/>
      <c r="X594" s="1881"/>
      <c r="Y594" s="1881"/>
      <c r="Z594" s="1881"/>
      <c r="AA594" s="1881"/>
      <c r="AB594" s="1881"/>
      <c r="AC594" s="1881"/>
      <c r="AD594" s="1881"/>
      <c r="AE594" s="1881"/>
      <c r="AF594" s="1881"/>
      <c r="AG594" s="1881"/>
      <c r="AH594" s="1881"/>
      <c r="AI594" s="1881"/>
      <c r="AJ594" s="1881"/>
      <c r="AK594" s="1881"/>
      <c r="AL594" s="1881"/>
      <c r="AM594" s="1881"/>
      <c r="AN594" s="1881"/>
      <c r="AO594" s="1881"/>
      <c r="AP594" s="1881"/>
      <c r="AQ594" s="1881"/>
      <c r="AR594" s="1881"/>
      <c r="AS594" s="1881"/>
      <c r="AT594" s="1881"/>
      <c r="AU594" s="1881"/>
      <c r="AV594" s="1881"/>
      <c r="AW594" s="1881"/>
      <c r="AX594" s="1881"/>
      <c r="AY594" s="1881"/>
      <c r="AZ594" s="1881"/>
      <c r="BA594" s="1881"/>
      <c r="BB594" s="1881"/>
      <c r="BC594" s="1881"/>
      <c r="BD594" s="1881"/>
      <c r="BE594" s="1881"/>
      <c r="BF594" s="1881"/>
      <c r="BG594" s="1881"/>
      <c r="BH594" s="1881"/>
      <c r="BI594" s="1881"/>
      <c r="BJ594" s="1881"/>
      <c r="BK594" s="1881"/>
      <c r="BL594" s="1881"/>
      <c r="BM594" s="1881"/>
      <c r="BN594" s="1881"/>
      <c r="BO594" s="1881"/>
      <c r="BP594" s="1881"/>
    </row>
    <row r="595" spans="1:68">
      <c r="A595" s="1884"/>
      <c r="B595" s="1881"/>
      <c r="C595" s="1881"/>
      <c r="D595" s="1881"/>
      <c r="E595" s="1881"/>
      <c r="F595" s="1881"/>
      <c r="G595" s="1881"/>
      <c r="H595" s="1883"/>
      <c r="I595" s="1881"/>
      <c r="J595" s="1881"/>
      <c r="K595" s="1881"/>
      <c r="L595" s="1881"/>
      <c r="M595" s="1881"/>
      <c r="N595" s="1881"/>
      <c r="O595" s="1881"/>
      <c r="P595" s="1881"/>
      <c r="Q595" s="1881"/>
      <c r="R595" s="1881"/>
      <c r="S595" s="1881"/>
      <c r="T595" s="1881"/>
      <c r="U595" s="1881"/>
      <c r="V595" s="1881"/>
      <c r="W595" s="1881"/>
      <c r="X595" s="1881"/>
      <c r="Y595" s="1881"/>
      <c r="Z595" s="1881"/>
      <c r="AA595" s="1881"/>
      <c r="AB595" s="1881"/>
      <c r="AC595" s="1881"/>
      <c r="AD595" s="1881"/>
      <c r="AE595" s="1881"/>
      <c r="AF595" s="1881"/>
      <c r="AG595" s="1881"/>
      <c r="AH595" s="1881"/>
      <c r="AI595" s="1881"/>
      <c r="AJ595" s="1881"/>
      <c r="AK595" s="1881"/>
      <c r="AL595" s="1881"/>
      <c r="AM595" s="1881"/>
      <c r="AN595" s="1881"/>
      <c r="AO595" s="1881"/>
      <c r="AP595" s="1881"/>
      <c r="AQ595" s="1881"/>
      <c r="AR595" s="1881"/>
      <c r="AS595" s="1881"/>
      <c r="AT595" s="1881"/>
      <c r="AU595" s="1881"/>
      <c r="AV595" s="1881"/>
      <c r="AW595" s="1881"/>
      <c r="AX595" s="1881"/>
      <c r="AY595" s="1881"/>
      <c r="AZ595" s="1881"/>
      <c r="BA595" s="1881"/>
      <c r="BB595" s="1881"/>
      <c r="BC595" s="1881"/>
      <c r="BD595" s="1881"/>
      <c r="BE595" s="1881"/>
      <c r="BF595" s="1881"/>
      <c r="BG595" s="1881"/>
      <c r="BH595" s="1881"/>
      <c r="BI595" s="1881"/>
      <c r="BJ595" s="1881"/>
      <c r="BK595" s="1881"/>
      <c r="BL595" s="1881"/>
      <c r="BM595" s="1881"/>
      <c r="BN595" s="1881"/>
      <c r="BO595" s="1881"/>
      <c r="BP595" s="1881"/>
    </row>
    <row r="596" spans="1:68">
      <c r="A596" s="1884"/>
      <c r="B596" s="1881"/>
      <c r="C596" s="1881"/>
      <c r="D596" s="1881"/>
      <c r="E596" s="1881"/>
      <c r="F596" s="1881"/>
      <c r="G596" s="1881"/>
      <c r="H596" s="1883"/>
      <c r="I596" s="1881"/>
      <c r="J596" s="1881"/>
      <c r="K596" s="1881"/>
      <c r="L596" s="1881"/>
      <c r="M596" s="1881"/>
      <c r="N596" s="1881"/>
      <c r="O596" s="1881"/>
      <c r="P596" s="1881"/>
      <c r="Q596" s="1881"/>
      <c r="R596" s="1881"/>
      <c r="S596" s="1881"/>
      <c r="T596" s="1881"/>
      <c r="U596" s="1881"/>
      <c r="V596" s="1881"/>
      <c r="W596" s="1881"/>
      <c r="X596" s="1881"/>
      <c r="Y596" s="1881"/>
      <c r="Z596" s="1881"/>
      <c r="AA596" s="1881"/>
      <c r="AB596" s="1881"/>
      <c r="AC596" s="1881"/>
      <c r="AD596" s="1881"/>
      <c r="AE596" s="1881"/>
      <c r="AF596" s="1881"/>
      <c r="AG596" s="1881"/>
      <c r="AH596" s="1881"/>
      <c r="AI596" s="1881"/>
      <c r="AJ596" s="1881"/>
      <c r="AK596" s="1881"/>
      <c r="AL596" s="1881"/>
      <c r="AM596" s="1881"/>
      <c r="AN596" s="1881"/>
      <c r="AO596" s="1881"/>
      <c r="AP596" s="1881"/>
      <c r="AQ596" s="1881"/>
      <c r="AR596" s="1881"/>
      <c r="AS596" s="1881"/>
      <c r="AT596" s="1881"/>
      <c r="AU596" s="1881"/>
      <c r="AV596" s="1881"/>
      <c r="AW596" s="1881"/>
      <c r="AX596" s="1881"/>
      <c r="AY596" s="1881"/>
      <c r="AZ596" s="1881"/>
      <c r="BA596" s="1881"/>
      <c r="BB596" s="1881"/>
      <c r="BC596" s="1881"/>
      <c r="BD596" s="1881"/>
      <c r="BE596" s="1881"/>
      <c r="BF596" s="1881"/>
      <c r="BG596" s="1881"/>
      <c r="BH596" s="1881"/>
      <c r="BI596" s="1881"/>
      <c r="BJ596" s="1881"/>
      <c r="BK596" s="1881"/>
      <c r="BL596" s="1881"/>
      <c r="BM596" s="1881"/>
      <c r="BN596" s="1881"/>
      <c r="BO596" s="1881"/>
      <c r="BP596" s="1881"/>
    </row>
    <row r="597" spans="1:68">
      <c r="A597" s="1884"/>
      <c r="B597" s="1881"/>
      <c r="C597" s="1881"/>
      <c r="D597" s="1881"/>
      <c r="E597" s="1881"/>
      <c r="F597" s="1881"/>
      <c r="G597" s="1881"/>
      <c r="H597" s="1883"/>
      <c r="I597" s="1881"/>
      <c r="J597" s="1881"/>
      <c r="K597" s="1881"/>
      <c r="L597" s="1881"/>
      <c r="M597" s="1881"/>
      <c r="N597" s="1881"/>
      <c r="O597" s="1881"/>
      <c r="P597" s="1881"/>
      <c r="Q597" s="1881"/>
      <c r="R597" s="1881"/>
      <c r="S597" s="1881"/>
      <c r="T597" s="1881"/>
      <c r="U597" s="1881"/>
      <c r="V597" s="1881"/>
      <c r="W597" s="1881"/>
      <c r="X597" s="1881"/>
      <c r="Y597" s="1881"/>
      <c r="Z597" s="1881"/>
      <c r="AA597" s="1881"/>
      <c r="AB597" s="1881"/>
      <c r="AC597" s="1881"/>
      <c r="AD597" s="1881"/>
      <c r="AE597" s="1881"/>
      <c r="AF597" s="1881"/>
      <c r="AG597" s="1881"/>
      <c r="AH597" s="1881"/>
      <c r="AI597" s="1881"/>
      <c r="AJ597" s="1881"/>
      <c r="AK597" s="1881"/>
      <c r="AL597" s="1881"/>
      <c r="AM597" s="1881"/>
      <c r="AN597" s="1881"/>
      <c r="AO597" s="1881"/>
      <c r="AP597" s="1881"/>
      <c r="AQ597" s="1881"/>
      <c r="AR597" s="1881"/>
      <c r="AS597" s="1881"/>
      <c r="AT597" s="1881"/>
      <c r="AU597" s="1881"/>
      <c r="AV597" s="1881"/>
      <c r="AW597" s="1881"/>
      <c r="AX597" s="1881"/>
      <c r="AY597" s="1881"/>
      <c r="AZ597" s="1881"/>
      <c r="BA597" s="1881"/>
      <c r="BB597" s="1881"/>
      <c r="BC597" s="1881"/>
      <c r="BD597" s="1881"/>
      <c r="BE597" s="1881"/>
      <c r="BF597" s="1881"/>
      <c r="BG597" s="1881"/>
      <c r="BH597" s="1881"/>
      <c r="BI597" s="1881"/>
      <c r="BJ597" s="1881"/>
      <c r="BK597" s="1881"/>
      <c r="BL597" s="1881"/>
      <c r="BM597" s="1881"/>
      <c r="BN597" s="1881"/>
      <c r="BO597" s="1881"/>
      <c r="BP597" s="1881"/>
    </row>
    <row r="598" spans="1:68">
      <c r="A598" s="1884"/>
      <c r="B598" s="1881"/>
      <c r="C598" s="1881"/>
      <c r="D598" s="1881"/>
      <c r="E598" s="1881"/>
      <c r="F598" s="1881"/>
      <c r="G598" s="1881"/>
      <c r="H598" s="1883"/>
      <c r="I598" s="1881"/>
      <c r="J598" s="1881"/>
      <c r="K598" s="1881"/>
      <c r="L598" s="1881"/>
      <c r="M598" s="1881"/>
      <c r="N598" s="1881"/>
      <c r="O598" s="1881"/>
      <c r="P598" s="1881"/>
      <c r="Q598" s="1881"/>
      <c r="R598" s="1881"/>
      <c r="S598" s="1881"/>
      <c r="T598" s="1881"/>
      <c r="U598" s="1881"/>
      <c r="V598" s="1881"/>
      <c r="W598" s="1881"/>
      <c r="X598" s="1881"/>
      <c r="Y598" s="1881"/>
      <c r="Z598" s="1881"/>
      <c r="AA598" s="1881"/>
      <c r="AB598" s="1881"/>
      <c r="AC598" s="1881"/>
      <c r="AD598" s="1881"/>
      <c r="AE598" s="1881"/>
      <c r="AF598" s="1881"/>
      <c r="AG598" s="1881"/>
      <c r="AH598" s="1881"/>
      <c r="AI598" s="1881"/>
      <c r="AJ598" s="1881"/>
      <c r="AK598" s="1881"/>
      <c r="AL598" s="1881"/>
      <c r="AM598" s="1881"/>
      <c r="AN598" s="1881"/>
      <c r="AO598" s="1881"/>
      <c r="AP598" s="1881"/>
      <c r="AQ598" s="1881"/>
      <c r="AR598" s="1881"/>
      <c r="AS598" s="1881"/>
      <c r="AT598" s="1881"/>
      <c r="AU598" s="1881"/>
      <c r="AV598" s="1881"/>
      <c r="AW598" s="1881"/>
      <c r="AX598" s="1881"/>
      <c r="AY598" s="1881"/>
      <c r="AZ598" s="1881"/>
      <c r="BA598" s="1881"/>
      <c r="BB598" s="1881"/>
      <c r="BC598" s="1881"/>
      <c r="BD598" s="1881"/>
      <c r="BE598" s="1881"/>
      <c r="BF598" s="1881"/>
      <c r="BG598" s="1881"/>
      <c r="BH598" s="1881"/>
      <c r="BI598" s="1881"/>
      <c r="BJ598" s="1881"/>
      <c r="BK598" s="1881"/>
      <c r="BL598" s="1881"/>
      <c r="BM598" s="1881"/>
      <c r="BN598" s="1881"/>
      <c r="BO598" s="1881"/>
      <c r="BP598" s="1881"/>
    </row>
    <row r="599" spans="1:68">
      <c r="A599" s="1884"/>
      <c r="B599" s="1881"/>
      <c r="C599" s="1881"/>
      <c r="D599" s="1881"/>
      <c r="E599" s="1881"/>
      <c r="F599" s="1881"/>
      <c r="G599" s="1881"/>
      <c r="H599" s="1883"/>
      <c r="I599" s="1881"/>
      <c r="J599" s="1881"/>
      <c r="K599" s="1881"/>
      <c r="L599" s="1881"/>
      <c r="M599" s="1881"/>
      <c r="N599" s="1881"/>
      <c r="O599" s="1881"/>
      <c r="P599" s="1881"/>
      <c r="Q599" s="1881"/>
      <c r="R599" s="1881"/>
      <c r="S599" s="1881"/>
      <c r="T599" s="1881"/>
      <c r="U599" s="1881"/>
      <c r="V599" s="1881"/>
      <c r="W599" s="1881"/>
      <c r="X599" s="1881"/>
      <c r="Y599" s="1881"/>
      <c r="Z599" s="1881"/>
      <c r="AA599" s="1881"/>
      <c r="AB599" s="1881"/>
      <c r="AC599" s="1881"/>
      <c r="AD599" s="1881"/>
      <c r="AE599" s="1881"/>
      <c r="AF599" s="1881"/>
      <c r="AG599" s="1881"/>
      <c r="AH599" s="1881"/>
      <c r="AI599" s="1881"/>
      <c r="AJ599" s="1881"/>
      <c r="AK599" s="1881"/>
      <c r="AL599" s="1881"/>
      <c r="AM599" s="1881"/>
      <c r="AN599" s="1881"/>
      <c r="AO599" s="1881"/>
      <c r="AP599" s="1881"/>
      <c r="AQ599" s="1881"/>
      <c r="AR599" s="1881"/>
      <c r="AS599" s="1881"/>
      <c r="AT599" s="1881"/>
      <c r="AU599" s="1881"/>
      <c r="AV599" s="1881"/>
      <c r="AW599" s="1881"/>
      <c r="AX599" s="1881"/>
      <c r="AY599" s="1881"/>
      <c r="AZ599" s="1881"/>
      <c r="BA599" s="1881"/>
      <c r="BB599" s="1881"/>
      <c r="BC599" s="1881"/>
      <c r="BD599" s="1881"/>
      <c r="BE599" s="1881"/>
      <c r="BF599" s="1881"/>
      <c r="BG599" s="1881"/>
      <c r="BH599" s="1881"/>
      <c r="BI599" s="1881"/>
      <c r="BJ599" s="1881"/>
      <c r="BK599" s="1881"/>
      <c r="BL599" s="1881"/>
      <c r="BM599" s="1881"/>
      <c r="BN599" s="1881"/>
      <c r="BO599" s="1881"/>
      <c r="BP599" s="1881"/>
    </row>
    <row r="600" spans="1:68">
      <c r="A600" s="1884"/>
      <c r="B600" s="1881"/>
      <c r="C600" s="1881"/>
      <c r="D600" s="1881"/>
      <c r="E600" s="1881"/>
      <c r="F600" s="1881"/>
      <c r="G600" s="1881"/>
      <c r="H600" s="1883"/>
      <c r="I600" s="1881"/>
      <c r="J600" s="1881"/>
      <c r="K600" s="1881"/>
      <c r="L600" s="1881"/>
      <c r="M600" s="1881"/>
      <c r="N600" s="1881"/>
      <c r="O600" s="1881"/>
      <c r="P600" s="1881"/>
      <c r="Q600" s="1881"/>
      <c r="R600" s="1881"/>
      <c r="S600" s="1881"/>
      <c r="T600" s="1881"/>
      <c r="U600" s="1881"/>
      <c r="V600" s="1881"/>
      <c r="W600" s="1881"/>
      <c r="X600" s="1881"/>
      <c r="Y600" s="1881"/>
      <c r="Z600" s="1881"/>
      <c r="AA600" s="1881"/>
      <c r="AB600" s="1881"/>
      <c r="AC600" s="1881"/>
      <c r="AD600" s="1881"/>
      <c r="AE600" s="1881"/>
      <c r="AF600" s="1881"/>
      <c r="AG600" s="1881"/>
      <c r="AH600" s="1881"/>
      <c r="AI600" s="1881"/>
      <c r="AJ600" s="1881"/>
      <c r="AK600" s="1881"/>
      <c r="AL600" s="1881"/>
      <c r="AM600" s="1881"/>
      <c r="AN600" s="1881"/>
      <c r="AO600" s="1881"/>
      <c r="AP600" s="1881"/>
      <c r="AQ600" s="1881"/>
      <c r="AR600" s="1881"/>
      <c r="AS600" s="1881"/>
      <c r="AT600" s="1881"/>
      <c r="AU600" s="1881"/>
      <c r="AV600" s="1881"/>
      <c r="AW600" s="1881"/>
      <c r="AX600" s="1881"/>
      <c r="AY600" s="1881"/>
      <c r="AZ600" s="1881"/>
      <c r="BA600" s="1881"/>
      <c r="BB600" s="1881"/>
      <c r="BC600" s="1881"/>
      <c r="BD600" s="1881"/>
      <c r="BE600" s="1881"/>
      <c r="BF600" s="1881"/>
      <c r="BG600" s="1881"/>
      <c r="BH600" s="1881"/>
      <c r="BI600" s="1881"/>
      <c r="BJ600" s="1881"/>
      <c r="BK600" s="1881"/>
      <c r="BL600" s="1881"/>
      <c r="BM600" s="1881"/>
      <c r="BN600" s="1881"/>
      <c r="BO600" s="1881"/>
      <c r="BP600" s="1881"/>
    </row>
    <row r="601" spans="1:68">
      <c r="A601" s="1884"/>
      <c r="B601" s="1881"/>
      <c r="C601" s="1881"/>
      <c r="D601" s="1881"/>
      <c r="E601" s="1881"/>
      <c r="F601" s="1881"/>
      <c r="G601" s="1881"/>
      <c r="H601" s="1883"/>
      <c r="I601" s="1881"/>
      <c r="J601" s="1881"/>
      <c r="K601" s="1881"/>
      <c r="L601" s="1881"/>
      <c r="M601" s="1881"/>
      <c r="N601" s="1881"/>
      <c r="O601" s="1881"/>
      <c r="P601" s="1881"/>
      <c r="Q601" s="1881"/>
      <c r="R601" s="1881"/>
      <c r="S601" s="1881"/>
      <c r="T601" s="1881"/>
      <c r="U601" s="1881"/>
      <c r="V601" s="1881"/>
      <c r="W601" s="1881"/>
      <c r="X601" s="1881"/>
      <c r="Y601" s="1881"/>
      <c r="Z601" s="1881"/>
      <c r="AA601" s="1881"/>
      <c r="AB601" s="1881"/>
      <c r="AC601" s="1881"/>
      <c r="AD601" s="1881"/>
      <c r="AE601" s="1881"/>
      <c r="AF601" s="1881"/>
      <c r="AG601" s="1881"/>
      <c r="AH601" s="1881"/>
      <c r="AI601" s="1881"/>
      <c r="AJ601" s="1881"/>
      <c r="AK601" s="1881"/>
      <c r="AL601" s="1881"/>
      <c r="AM601" s="1881"/>
      <c r="AN601" s="1881"/>
      <c r="AO601" s="1881"/>
      <c r="AP601" s="1881"/>
      <c r="AQ601" s="1881"/>
      <c r="AR601" s="1881"/>
      <c r="AS601" s="1881"/>
      <c r="AT601" s="1881"/>
      <c r="AU601" s="1881"/>
      <c r="AV601" s="1881"/>
      <c r="AW601" s="1881"/>
      <c r="AX601" s="1881"/>
      <c r="AY601" s="1881"/>
      <c r="AZ601" s="1881"/>
      <c r="BA601" s="1881"/>
      <c r="BB601" s="1881"/>
      <c r="BC601" s="1881"/>
      <c r="BD601" s="1881"/>
      <c r="BE601" s="1881"/>
      <c r="BF601" s="1881"/>
      <c r="BG601" s="1881"/>
      <c r="BH601" s="1881"/>
      <c r="BI601" s="1881"/>
      <c r="BJ601" s="1881"/>
      <c r="BK601" s="1881"/>
      <c r="BL601" s="1881"/>
      <c r="BM601" s="1881"/>
      <c r="BN601" s="1881"/>
      <c r="BO601" s="1881"/>
      <c r="BP601" s="1881"/>
    </row>
    <row r="602" spans="1:68">
      <c r="A602" s="1884"/>
      <c r="B602" s="1881"/>
      <c r="C602" s="1881"/>
      <c r="D602" s="1881"/>
      <c r="E602" s="1881"/>
      <c r="F602" s="1881"/>
      <c r="G602" s="1881"/>
      <c r="H602" s="1883"/>
      <c r="I602" s="1881"/>
      <c r="J602" s="1881"/>
      <c r="K602" s="1881"/>
      <c r="L602" s="1881"/>
      <c r="M602" s="1881"/>
      <c r="N602" s="1881"/>
      <c r="O602" s="1881"/>
      <c r="P602" s="1881"/>
      <c r="Q602" s="1881"/>
      <c r="R602" s="1881"/>
      <c r="S602" s="1881"/>
      <c r="T602" s="1881"/>
      <c r="U602" s="1881"/>
      <c r="V602" s="1881"/>
      <c r="W602" s="1881"/>
      <c r="X602" s="1881"/>
      <c r="Y602" s="1881"/>
      <c r="Z602" s="1881"/>
      <c r="AA602" s="1881"/>
      <c r="AB602" s="1881"/>
      <c r="AC602" s="1881"/>
      <c r="AD602" s="1881"/>
      <c r="AE602" s="1881"/>
      <c r="AF602" s="1881"/>
      <c r="AG602" s="1881"/>
      <c r="AH602" s="1881"/>
      <c r="AI602" s="1881"/>
      <c r="AJ602" s="1881"/>
      <c r="AK602" s="1881"/>
      <c r="AL602" s="1881"/>
      <c r="AM602" s="1881"/>
      <c r="AN602" s="1881"/>
      <c r="AO602" s="1881"/>
      <c r="AP602" s="1881"/>
      <c r="AQ602" s="1881"/>
      <c r="AR602" s="1881"/>
      <c r="AS602" s="1881"/>
      <c r="AT602" s="1881"/>
      <c r="AU602" s="1881"/>
      <c r="AV602" s="1881"/>
      <c r="AW602" s="1881"/>
      <c r="AX602" s="1881"/>
      <c r="AY602" s="1881"/>
      <c r="AZ602" s="1881"/>
      <c r="BA602" s="1881"/>
      <c r="BB602" s="1881"/>
      <c r="BC602" s="1881"/>
      <c r="BD602" s="1881"/>
      <c r="BE602" s="1881"/>
      <c r="BF602" s="1881"/>
      <c r="BG602" s="1881"/>
      <c r="BH602" s="1881"/>
      <c r="BI602" s="1881"/>
      <c r="BJ602" s="1881"/>
      <c r="BK602" s="1881"/>
      <c r="BL602" s="1881"/>
      <c r="BM602" s="1881"/>
      <c r="BN602" s="1881"/>
      <c r="BO602" s="1881"/>
      <c r="BP602" s="1881"/>
    </row>
    <row r="603" spans="1:68">
      <c r="A603" s="1884"/>
      <c r="B603" s="1881"/>
      <c r="C603" s="1881"/>
      <c r="D603" s="1881"/>
      <c r="E603" s="1881"/>
      <c r="F603" s="1881"/>
      <c r="G603" s="1881"/>
      <c r="H603" s="1883"/>
      <c r="I603" s="1881"/>
      <c r="J603" s="1881"/>
      <c r="K603" s="1881"/>
      <c r="L603" s="1881"/>
      <c r="M603" s="1881"/>
      <c r="N603" s="1881"/>
      <c r="O603" s="1881"/>
      <c r="P603" s="1881"/>
      <c r="Q603" s="1881"/>
      <c r="R603" s="1881"/>
      <c r="S603" s="1881"/>
      <c r="T603" s="1881"/>
      <c r="U603" s="1881"/>
      <c r="V603" s="1881"/>
      <c r="W603" s="1881"/>
      <c r="X603" s="1881"/>
      <c r="Y603" s="1881"/>
      <c r="Z603" s="1881"/>
      <c r="AA603" s="1881"/>
      <c r="AB603" s="1881"/>
      <c r="AC603" s="1881"/>
      <c r="AD603" s="1881"/>
      <c r="AE603" s="1881"/>
      <c r="AF603" s="1881"/>
      <c r="AG603" s="1881"/>
      <c r="AH603" s="1881"/>
      <c r="AI603" s="1881"/>
      <c r="AJ603" s="1881"/>
      <c r="AK603" s="1881"/>
      <c r="AL603" s="1881"/>
      <c r="AM603" s="1881"/>
      <c r="AN603" s="1881"/>
      <c r="AO603" s="1881"/>
      <c r="AP603" s="1881"/>
      <c r="AQ603" s="1881"/>
      <c r="AR603" s="1881"/>
      <c r="AS603" s="1881"/>
      <c r="AT603" s="1881"/>
      <c r="AU603" s="1881"/>
      <c r="AV603" s="1881"/>
      <c r="AW603" s="1881"/>
      <c r="AX603" s="1881"/>
      <c r="AY603" s="1881"/>
      <c r="AZ603" s="1881"/>
      <c r="BA603" s="1881"/>
      <c r="BB603" s="1881"/>
      <c r="BC603" s="1881"/>
      <c r="BD603" s="1881"/>
      <c r="BE603" s="1881"/>
      <c r="BF603" s="1881"/>
      <c r="BG603" s="1881"/>
      <c r="BH603" s="1881"/>
      <c r="BI603" s="1881"/>
      <c r="BJ603" s="1881"/>
      <c r="BK603" s="1881"/>
      <c r="BL603" s="1881"/>
      <c r="BM603" s="1881"/>
      <c r="BN603" s="1881"/>
      <c r="BO603" s="1881"/>
      <c r="BP603" s="1881"/>
    </row>
    <row r="604" spans="1:68">
      <c r="A604" s="1884"/>
      <c r="B604" s="1881"/>
      <c r="C604" s="1881"/>
      <c r="D604" s="1881"/>
      <c r="E604" s="1881"/>
      <c r="F604" s="1881"/>
      <c r="G604" s="1881"/>
      <c r="H604" s="1883"/>
      <c r="I604" s="1881"/>
      <c r="J604" s="1881"/>
      <c r="K604" s="1881"/>
      <c r="L604" s="1881"/>
      <c r="M604" s="1881"/>
      <c r="N604" s="1881"/>
      <c r="O604" s="1881"/>
      <c r="P604" s="1881"/>
      <c r="Q604" s="1881"/>
      <c r="R604" s="1881"/>
      <c r="S604" s="1881"/>
      <c r="T604" s="1881"/>
      <c r="U604" s="1881"/>
      <c r="V604" s="1881"/>
      <c r="W604" s="1881"/>
      <c r="X604" s="1881"/>
      <c r="Y604" s="1881"/>
      <c r="Z604" s="1881"/>
      <c r="AA604" s="1881"/>
      <c r="AB604" s="1881"/>
      <c r="AC604" s="1881"/>
      <c r="AD604" s="1881"/>
      <c r="AE604" s="1881"/>
      <c r="AF604" s="1881"/>
      <c r="AG604" s="1881"/>
      <c r="AH604" s="1881"/>
      <c r="AI604" s="1881"/>
      <c r="AJ604" s="1881"/>
      <c r="AK604" s="1881"/>
      <c r="AL604" s="1881"/>
      <c r="AM604" s="1881"/>
      <c r="AN604" s="1881"/>
      <c r="AO604" s="1881"/>
      <c r="AP604" s="1881"/>
      <c r="AQ604" s="1881"/>
      <c r="AR604" s="1881"/>
      <c r="AS604" s="1881"/>
      <c r="AT604" s="1881"/>
      <c r="AU604" s="1881"/>
      <c r="AV604" s="1881"/>
      <c r="AW604" s="1881"/>
      <c r="AX604" s="1881"/>
      <c r="AY604" s="1881"/>
      <c r="AZ604" s="1881"/>
      <c r="BA604" s="1881"/>
      <c r="BB604" s="1881"/>
      <c r="BC604" s="1881"/>
      <c r="BD604" s="1881"/>
      <c r="BE604" s="1881"/>
      <c r="BF604" s="1881"/>
      <c r="BG604" s="1881"/>
      <c r="BH604" s="1881"/>
      <c r="BI604" s="1881"/>
      <c r="BJ604" s="1881"/>
      <c r="BK604" s="1881"/>
      <c r="BL604" s="1881"/>
      <c r="BM604" s="1881"/>
      <c r="BN604" s="1881"/>
      <c r="BO604" s="1881"/>
      <c r="BP604" s="1881"/>
    </row>
    <row r="605" spans="1:68">
      <c r="A605" s="1884"/>
      <c r="B605" s="1881"/>
      <c r="C605" s="1881"/>
      <c r="D605" s="1881"/>
      <c r="E605" s="1881"/>
      <c r="F605" s="1881"/>
      <c r="G605" s="1881"/>
      <c r="H605" s="1883"/>
      <c r="I605" s="1881"/>
      <c r="J605" s="1881"/>
      <c r="K605" s="1881"/>
      <c r="L605" s="1881"/>
      <c r="M605" s="1881"/>
      <c r="N605" s="1881"/>
      <c r="O605" s="1881"/>
      <c r="P605" s="1881"/>
      <c r="Q605" s="1881"/>
      <c r="R605" s="1881"/>
      <c r="S605" s="1881"/>
      <c r="T605" s="1881"/>
      <c r="U605" s="1881"/>
      <c r="V605" s="1881"/>
      <c r="W605" s="1881"/>
      <c r="X605" s="1881"/>
      <c r="Y605" s="1881"/>
      <c r="Z605" s="1881"/>
      <c r="AA605" s="1881"/>
      <c r="AB605" s="1881"/>
      <c r="AC605" s="1881"/>
      <c r="AD605" s="1881"/>
      <c r="AE605" s="1881"/>
      <c r="AF605" s="1881"/>
      <c r="AG605" s="1881"/>
      <c r="AH605" s="1881"/>
      <c r="AI605" s="1881"/>
      <c r="AJ605" s="1881"/>
      <c r="AK605" s="1881"/>
      <c r="AL605" s="1881"/>
      <c r="AM605" s="1881"/>
      <c r="AN605" s="1881"/>
      <c r="AO605" s="1881"/>
      <c r="AP605" s="1881"/>
      <c r="AQ605" s="1881"/>
      <c r="AR605" s="1881"/>
      <c r="AS605" s="1881"/>
      <c r="AT605" s="1881"/>
      <c r="AU605" s="1881"/>
      <c r="AV605" s="1881"/>
      <c r="AW605" s="1881"/>
      <c r="AX605" s="1881"/>
      <c r="AY605" s="1881"/>
      <c r="AZ605" s="1881"/>
      <c r="BA605" s="1881"/>
      <c r="BB605" s="1881"/>
      <c r="BC605" s="1881"/>
      <c r="BD605" s="1881"/>
      <c r="BE605" s="1881"/>
      <c r="BF605" s="1881"/>
      <c r="BG605" s="1881"/>
      <c r="BH605" s="1881"/>
      <c r="BI605" s="1881"/>
      <c r="BJ605" s="1881"/>
      <c r="BK605" s="1881"/>
      <c r="BL605" s="1881"/>
      <c r="BM605" s="1881"/>
      <c r="BN605" s="1881"/>
      <c r="BO605" s="1881"/>
      <c r="BP605" s="1881"/>
    </row>
    <row r="606" spans="1:68">
      <c r="A606" s="1884"/>
      <c r="B606" s="1881"/>
      <c r="C606" s="1881"/>
      <c r="D606" s="1881"/>
      <c r="E606" s="1881"/>
      <c r="F606" s="1881"/>
      <c r="G606" s="1881"/>
      <c r="H606" s="1883"/>
      <c r="I606" s="1881"/>
      <c r="J606" s="1881"/>
      <c r="K606" s="1881"/>
      <c r="L606" s="1881"/>
      <c r="M606" s="1881"/>
      <c r="N606" s="1881"/>
      <c r="O606" s="1881"/>
      <c r="P606" s="1881"/>
      <c r="Q606" s="1881"/>
      <c r="R606" s="1881"/>
      <c r="S606" s="1881"/>
      <c r="T606" s="1881"/>
      <c r="U606" s="1881"/>
      <c r="V606" s="1881"/>
      <c r="W606" s="1881"/>
      <c r="X606" s="1881"/>
      <c r="Y606" s="1881"/>
      <c r="Z606" s="1881"/>
      <c r="AA606" s="1881"/>
      <c r="AB606" s="1881"/>
      <c r="AC606" s="1881"/>
      <c r="AD606" s="1881"/>
      <c r="AE606" s="1881"/>
      <c r="AF606" s="1881"/>
      <c r="AG606" s="1881"/>
      <c r="AH606" s="1881"/>
      <c r="AI606" s="1881"/>
      <c r="AJ606" s="1881"/>
      <c r="AK606" s="1881"/>
      <c r="AL606" s="1881"/>
      <c r="AM606" s="1881"/>
      <c r="AN606" s="1881"/>
      <c r="AO606" s="1881"/>
      <c r="AP606" s="1881"/>
      <c r="AQ606" s="1881"/>
      <c r="AR606" s="1881"/>
      <c r="AS606" s="1881"/>
      <c r="AT606" s="1881"/>
      <c r="AU606" s="1881"/>
      <c r="AV606" s="1881"/>
      <c r="AW606" s="1881"/>
      <c r="AX606" s="1881"/>
      <c r="AY606" s="1881"/>
      <c r="AZ606" s="1881"/>
      <c r="BA606" s="1881"/>
      <c r="BB606" s="1881"/>
      <c r="BC606" s="1881"/>
      <c r="BD606" s="1881"/>
      <c r="BE606" s="1881"/>
      <c r="BF606" s="1881"/>
      <c r="BG606" s="1881"/>
      <c r="BH606" s="1881"/>
      <c r="BI606" s="1881"/>
      <c r="BJ606" s="1881"/>
      <c r="BK606" s="1881"/>
      <c r="BL606" s="1881"/>
      <c r="BM606" s="1881"/>
      <c r="BN606" s="1881"/>
      <c r="BO606" s="1881"/>
      <c r="BP606" s="1881"/>
    </row>
    <row r="607" spans="1:68">
      <c r="A607" s="1884"/>
      <c r="B607" s="1881"/>
      <c r="C607" s="1881"/>
      <c r="D607" s="1881"/>
      <c r="E607" s="1881"/>
      <c r="F607" s="1881"/>
      <c r="G607" s="1881"/>
      <c r="H607" s="1883"/>
      <c r="I607" s="1881"/>
      <c r="J607" s="1881"/>
      <c r="K607" s="1881"/>
      <c r="L607" s="1881"/>
      <c r="M607" s="1881"/>
      <c r="N607" s="1881"/>
      <c r="O607" s="1881"/>
      <c r="P607" s="1881"/>
      <c r="Q607" s="1881"/>
      <c r="R607" s="1881"/>
      <c r="S607" s="1881"/>
      <c r="T607" s="1881"/>
      <c r="U607" s="1881"/>
      <c r="V607" s="1881"/>
      <c r="W607" s="1881"/>
      <c r="X607" s="1881"/>
      <c r="Y607" s="1881"/>
      <c r="Z607" s="1881"/>
      <c r="AA607" s="1881"/>
      <c r="AB607" s="1881"/>
      <c r="AC607" s="1881"/>
      <c r="AD607" s="1881"/>
      <c r="AE607" s="1881"/>
      <c r="AF607" s="1881"/>
      <c r="AG607" s="1881"/>
      <c r="AH607" s="1881"/>
      <c r="AI607" s="1881"/>
      <c r="AJ607" s="1881"/>
      <c r="AK607" s="1881"/>
      <c r="AL607" s="1881"/>
      <c r="AM607" s="1881"/>
      <c r="AN607" s="1881"/>
      <c r="AO607" s="1881"/>
      <c r="AP607" s="1881"/>
      <c r="AQ607" s="1881"/>
      <c r="AR607" s="1881"/>
      <c r="AS607" s="1881"/>
      <c r="AT607" s="1881"/>
      <c r="AU607" s="1881"/>
      <c r="AV607" s="1881"/>
      <c r="AW607" s="1881"/>
      <c r="AX607" s="1881"/>
      <c r="AY607" s="1881"/>
      <c r="AZ607" s="1881"/>
      <c r="BA607" s="1881"/>
      <c r="BB607" s="1881"/>
      <c r="BC607" s="1881"/>
      <c r="BD607" s="1881"/>
      <c r="BE607" s="1881"/>
      <c r="BF607" s="1881"/>
      <c r="BG607" s="1881"/>
      <c r="BH607" s="1881"/>
      <c r="BI607" s="1881"/>
      <c r="BJ607" s="1881"/>
      <c r="BK607" s="1881"/>
      <c r="BL607" s="1881"/>
      <c r="BM607" s="1881"/>
      <c r="BN607" s="1881"/>
      <c r="BO607" s="1881"/>
      <c r="BP607" s="1881"/>
    </row>
    <row r="608" spans="1:68">
      <c r="A608" s="1884"/>
      <c r="B608" s="1881"/>
      <c r="C608" s="1881"/>
      <c r="D608" s="1881"/>
      <c r="E608" s="1881"/>
      <c r="F608" s="1881"/>
      <c r="G608" s="1881"/>
      <c r="H608" s="1883"/>
      <c r="I608" s="1881"/>
      <c r="J608" s="1881"/>
      <c r="K608" s="1881"/>
      <c r="L608" s="1881"/>
      <c r="M608" s="1881"/>
      <c r="N608" s="1881"/>
      <c r="O608" s="1881"/>
      <c r="P608" s="1881"/>
      <c r="Q608" s="1881"/>
      <c r="R608" s="1881"/>
      <c r="S608" s="1881"/>
      <c r="T608" s="1881"/>
      <c r="U608" s="1881"/>
      <c r="V608" s="1881"/>
      <c r="W608" s="1881"/>
      <c r="X608" s="1881"/>
      <c r="Y608" s="1881"/>
      <c r="Z608" s="1881"/>
      <c r="AA608" s="1881"/>
      <c r="AB608" s="1881"/>
      <c r="AC608" s="1881"/>
      <c r="AD608" s="1881"/>
      <c r="AE608" s="1881"/>
      <c r="AF608" s="1881"/>
      <c r="AG608" s="1881"/>
      <c r="AH608" s="1881"/>
      <c r="AI608" s="1881"/>
      <c r="AJ608" s="1881"/>
      <c r="AK608" s="1881"/>
      <c r="AL608" s="1881"/>
      <c r="AM608" s="1881"/>
      <c r="AN608" s="1881"/>
      <c r="AO608" s="1881"/>
      <c r="AP608" s="1881"/>
      <c r="AQ608" s="1881"/>
      <c r="AR608" s="1881"/>
      <c r="AS608" s="1881"/>
      <c r="AT608" s="1881"/>
      <c r="AU608" s="1881"/>
      <c r="AV608" s="1881"/>
      <c r="AW608" s="1881"/>
      <c r="AX608" s="1881"/>
      <c r="AY608" s="1881"/>
      <c r="AZ608" s="1881"/>
      <c r="BA608" s="1881"/>
      <c r="BB608" s="1881"/>
      <c r="BC608" s="1881"/>
      <c r="BD608" s="1881"/>
      <c r="BE608" s="1881"/>
      <c r="BF608" s="1881"/>
      <c r="BG608" s="1881"/>
      <c r="BH608" s="1881"/>
      <c r="BI608" s="1881"/>
      <c r="BJ608" s="1881"/>
      <c r="BK608" s="1881"/>
      <c r="BL608" s="1881"/>
      <c r="BM608" s="1881"/>
      <c r="BN608" s="1881"/>
      <c r="BO608" s="1881"/>
      <c r="BP608" s="1881"/>
    </row>
    <row r="609" spans="1:68">
      <c r="A609" s="1884"/>
      <c r="B609" s="1881"/>
      <c r="C609" s="1881"/>
      <c r="D609" s="1881"/>
      <c r="E609" s="1881"/>
      <c r="F609" s="1881"/>
      <c r="G609" s="1881"/>
      <c r="H609" s="1883"/>
      <c r="I609" s="1881"/>
      <c r="J609" s="1881"/>
      <c r="K609" s="1881"/>
      <c r="L609" s="1881"/>
      <c r="M609" s="1881"/>
      <c r="N609" s="1881"/>
      <c r="O609" s="1881"/>
      <c r="P609" s="1881"/>
      <c r="Q609" s="1881"/>
      <c r="R609" s="1881"/>
      <c r="S609" s="1881"/>
      <c r="T609" s="1881"/>
      <c r="U609" s="1881"/>
      <c r="V609" s="1881"/>
      <c r="W609" s="1881"/>
      <c r="X609" s="1881"/>
      <c r="Y609" s="1881"/>
      <c r="Z609" s="1881"/>
      <c r="AA609" s="1881"/>
      <c r="AB609" s="1881"/>
      <c r="AC609" s="1881"/>
      <c r="AD609" s="1881"/>
      <c r="AE609" s="1881"/>
      <c r="AF609" s="1881"/>
      <c r="AG609" s="1881"/>
      <c r="AH609" s="1881"/>
      <c r="AI609" s="1881"/>
      <c r="AJ609" s="1881"/>
      <c r="AK609" s="1881"/>
      <c r="AL609" s="1881"/>
      <c r="AM609" s="1881"/>
      <c r="AN609" s="1881"/>
      <c r="AO609" s="1881"/>
      <c r="AP609" s="1881"/>
      <c r="AQ609" s="1881"/>
      <c r="AR609" s="1881"/>
      <c r="AS609" s="1881"/>
      <c r="AT609" s="1881"/>
      <c r="AU609" s="1881"/>
      <c r="AV609" s="1881"/>
      <c r="AW609" s="1881"/>
      <c r="AX609" s="1881"/>
      <c r="AY609" s="1881"/>
      <c r="AZ609" s="1881"/>
      <c r="BA609" s="1881"/>
      <c r="BB609" s="1881"/>
      <c r="BC609" s="1881"/>
      <c r="BD609" s="1881"/>
      <c r="BE609" s="1881"/>
      <c r="BF609" s="1881"/>
      <c r="BG609" s="1881"/>
      <c r="BH609" s="1881"/>
      <c r="BI609" s="1881"/>
      <c r="BJ609" s="1881"/>
      <c r="BK609" s="1881"/>
      <c r="BL609" s="1881"/>
      <c r="BM609" s="1881"/>
      <c r="BN609" s="1881"/>
      <c r="BO609" s="1881"/>
      <c r="BP609" s="1881"/>
    </row>
    <row r="610" spans="1:68">
      <c r="A610" s="1884"/>
      <c r="B610" s="1881"/>
      <c r="C610" s="1881"/>
      <c r="D610" s="1881"/>
      <c r="E610" s="1881"/>
      <c r="F610" s="1881"/>
      <c r="G610" s="1881"/>
      <c r="H610" s="1883"/>
      <c r="I610" s="1881"/>
      <c r="J610" s="1881"/>
      <c r="K610" s="1881"/>
      <c r="L610" s="1881"/>
      <c r="M610" s="1881"/>
      <c r="N610" s="1881"/>
      <c r="O610" s="1881"/>
      <c r="P610" s="1881"/>
      <c r="Q610" s="1881"/>
      <c r="R610" s="1881"/>
      <c r="S610" s="1881"/>
      <c r="T610" s="1881"/>
      <c r="U610" s="1881"/>
      <c r="V610" s="1881"/>
      <c r="W610" s="1881"/>
      <c r="X610" s="1881"/>
      <c r="Y610" s="1881"/>
      <c r="Z610" s="1881"/>
      <c r="AA610" s="1881"/>
      <c r="AB610" s="1881"/>
      <c r="AC610" s="1881"/>
      <c r="AD610" s="1881"/>
      <c r="AE610" s="1881"/>
      <c r="AF610" s="1881"/>
      <c r="AG610" s="1881"/>
      <c r="AH610" s="1881"/>
      <c r="AI610" s="1881"/>
      <c r="AJ610" s="1881"/>
      <c r="AK610" s="1881"/>
      <c r="AL610" s="1881"/>
      <c r="AM610" s="1881"/>
      <c r="AN610" s="1881"/>
      <c r="AO610" s="1881"/>
      <c r="AP610" s="1881"/>
      <c r="AQ610" s="1881"/>
      <c r="AR610" s="1881"/>
      <c r="AS610" s="1881"/>
      <c r="AT610" s="1881"/>
      <c r="AU610" s="1881"/>
      <c r="AV610" s="1881"/>
      <c r="AW610" s="1881"/>
      <c r="AX610" s="1881"/>
      <c r="AY610" s="1881"/>
      <c r="AZ610" s="1881"/>
      <c r="BA610" s="1881"/>
      <c r="BB610" s="1881"/>
      <c r="BC610" s="1881"/>
      <c r="BD610" s="1881"/>
      <c r="BE610" s="1881"/>
      <c r="BF610" s="1881"/>
      <c r="BG610" s="1881"/>
      <c r="BH610" s="1881"/>
      <c r="BI610" s="1881"/>
      <c r="BJ610" s="1881"/>
      <c r="BK610" s="1881"/>
      <c r="BL610" s="1881"/>
      <c r="BM610" s="1881"/>
      <c r="BN610" s="1881"/>
      <c r="BO610" s="1881"/>
      <c r="BP610" s="1881"/>
    </row>
    <row r="611" spans="1:68">
      <c r="A611" s="1884"/>
      <c r="B611" s="1881"/>
      <c r="C611" s="1881"/>
      <c r="D611" s="1881"/>
      <c r="E611" s="1881"/>
      <c r="F611" s="1881"/>
      <c r="G611" s="1881"/>
      <c r="H611" s="1883"/>
      <c r="I611" s="1881"/>
      <c r="J611" s="1881"/>
      <c r="K611" s="1881"/>
      <c r="L611" s="1881"/>
      <c r="M611" s="1881"/>
      <c r="N611" s="1881"/>
      <c r="O611" s="1881"/>
      <c r="P611" s="1881"/>
      <c r="Q611" s="1881"/>
      <c r="R611" s="1881"/>
      <c r="S611" s="1881"/>
      <c r="T611" s="1881"/>
      <c r="U611" s="1881"/>
      <c r="V611" s="1881"/>
      <c r="W611" s="1881"/>
      <c r="X611" s="1881"/>
      <c r="Y611" s="1881"/>
      <c r="Z611" s="1881"/>
      <c r="AA611" s="1881"/>
      <c r="AB611" s="1881"/>
      <c r="AC611" s="1881"/>
      <c r="AD611" s="1881"/>
      <c r="AE611" s="1881"/>
      <c r="AF611" s="1881"/>
      <c r="AG611" s="1881"/>
      <c r="AH611" s="1881"/>
      <c r="AI611" s="1881"/>
      <c r="AJ611" s="1881"/>
      <c r="AK611" s="1881"/>
      <c r="AL611" s="1881"/>
      <c r="AM611" s="1881"/>
      <c r="AN611" s="1881"/>
      <c r="AO611" s="1881"/>
      <c r="AP611" s="1881"/>
      <c r="AQ611" s="1881"/>
      <c r="AR611" s="1881"/>
      <c r="AS611" s="1881"/>
      <c r="AT611" s="1881"/>
      <c r="AU611" s="1881"/>
      <c r="AV611" s="1881"/>
      <c r="AW611" s="1881"/>
      <c r="AX611" s="1881"/>
      <c r="AY611" s="1881"/>
      <c r="AZ611" s="1881"/>
      <c r="BA611" s="1881"/>
      <c r="BB611" s="1881"/>
      <c r="BC611" s="1881"/>
      <c r="BD611" s="1881"/>
      <c r="BE611" s="1881"/>
      <c r="BF611" s="1881"/>
      <c r="BG611" s="1881"/>
      <c r="BH611" s="1881"/>
      <c r="BI611" s="1881"/>
      <c r="BJ611" s="1881"/>
      <c r="BK611" s="1881"/>
      <c r="BL611" s="1881"/>
      <c r="BM611" s="1881"/>
      <c r="BN611" s="1881"/>
      <c r="BO611" s="1881"/>
      <c r="BP611" s="1881"/>
    </row>
    <row r="612" spans="1:68">
      <c r="A612" s="1884"/>
      <c r="B612" s="1881"/>
      <c r="C612" s="1881"/>
      <c r="D612" s="1881"/>
      <c r="E612" s="1881"/>
      <c r="F612" s="1881"/>
      <c r="G612" s="1881"/>
      <c r="H612" s="1883"/>
      <c r="I612" s="1881"/>
      <c r="J612" s="1881"/>
      <c r="K612" s="1881"/>
      <c r="L612" s="1881"/>
      <c r="M612" s="1881"/>
      <c r="N612" s="1881"/>
      <c r="O612" s="1881"/>
      <c r="P612" s="1881"/>
      <c r="Q612" s="1881"/>
      <c r="R612" s="1881"/>
      <c r="S612" s="1881"/>
      <c r="T612" s="1881"/>
      <c r="U612" s="1881"/>
      <c r="V612" s="1881"/>
      <c r="W612" s="1881"/>
      <c r="X612" s="1881"/>
      <c r="Y612" s="1881"/>
      <c r="Z612" s="1881"/>
      <c r="AA612" s="1881"/>
      <c r="AB612" s="1881"/>
      <c r="AC612" s="1881"/>
      <c r="AD612" s="1881"/>
      <c r="AE612" s="1881"/>
      <c r="AF612" s="1881"/>
      <c r="AG612" s="1881"/>
      <c r="AH612" s="1881"/>
      <c r="AI612" s="1881"/>
      <c r="AJ612" s="1881"/>
      <c r="AK612" s="1881"/>
      <c r="AL612" s="1881"/>
      <c r="AM612" s="1881"/>
      <c r="AN612" s="1881"/>
      <c r="AO612" s="1881"/>
      <c r="AP612" s="1881"/>
      <c r="AQ612" s="1881"/>
      <c r="AR612" s="1881"/>
      <c r="AS612" s="1881"/>
      <c r="AT612" s="1881"/>
      <c r="AU612" s="1881"/>
      <c r="AV612" s="1881"/>
      <c r="AW612" s="1881"/>
      <c r="AX612" s="1881"/>
      <c r="AY612" s="1881"/>
      <c r="AZ612" s="1881"/>
      <c r="BA612" s="1881"/>
      <c r="BB612" s="1881"/>
      <c r="BC612" s="1881"/>
      <c r="BD612" s="1881"/>
      <c r="BE612" s="1881"/>
      <c r="BF612" s="1881"/>
      <c r="BG612" s="1881"/>
      <c r="BH612" s="1881"/>
      <c r="BI612" s="1881"/>
      <c r="BJ612" s="1881"/>
      <c r="BK612" s="1881"/>
      <c r="BL612" s="1881"/>
      <c r="BM612" s="1881"/>
      <c r="BN612" s="1881"/>
      <c r="BO612" s="1881"/>
      <c r="BP612" s="1881"/>
    </row>
    <row r="613" spans="1:68">
      <c r="A613" s="1884"/>
      <c r="B613" s="1881"/>
      <c r="C613" s="1881"/>
      <c r="D613" s="1881"/>
      <c r="E613" s="1881"/>
      <c r="F613" s="1881"/>
      <c r="G613" s="1881"/>
      <c r="H613" s="1883"/>
      <c r="I613" s="1881"/>
      <c r="J613" s="1881"/>
      <c r="K613" s="1881"/>
      <c r="L613" s="1881"/>
      <c r="M613" s="1881"/>
      <c r="N613" s="1881"/>
      <c r="O613" s="1881"/>
      <c r="P613" s="1881"/>
      <c r="Q613" s="1881"/>
      <c r="R613" s="1881"/>
      <c r="S613" s="1881"/>
      <c r="T613" s="1881"/>
      <c r="U613" s="1881"/>
      <c r="V613" s="1881"/>
      <c r="W613" s="1881"/>
      <c r="X613" s="1881"/>
      <c r="Y613" s="1881"/>
      <c r="Z613" s="1881"/>
      <c r="AA613" s="1881"/>
      <c r="AB613" s="1881"/>
      <c r="AC613" s="1881"/>
      <c r="AD613" s="1881"/>
      <c r="AE613" s="1881"/>
      <c r="AF613" s="1881"/>
      <c r="AG613" s="1881"/>
      <c r="AH613" s="1881"/>
      <c r="AI613" s="1881"/>
      <c r="AJ613" s="1881"/>
      <c r="AK613" s="1881"/>
      <c r="AL613" s="1881"/>
      <c r="AM613" s="1881"/>
      <c r="AN613" s="1881"/>
      <c r="AO613" s="1881"/>
      <c r="AP613" s="1881"/>
      <c r="AQ613" s="1881"/>
      <c r="AR613" s="1881"/>
      <c r="AS613" s="1881"/>
      <c r="AT613" s="1881"/>
      <c r="AU613" s="1881"/>
      <c r="AV613" s="1881"/>
      <c r="AW613" s="1881"/>
      <c r="AX613" s="1881"/>
      <c r="AY613" s="1881"/>
      <c r="AZ613" s="1881"/>
      <c r="BA613" s="1881"/>
      <c r="BB613" s="1881"/>
      <c r="BC613" s="1881"/>
      <c r="BD613" s="1881"/>
      <c r="BE613" s="1881"/>
      <c r="BF613" s="1881"/>
      <c r="BG613" s="1881"/>
      <c r="BH613" s="1881"/>
      <c r="BI613" s="1881"/>
      <c r="BJ613" s="1881"/>
      <c r="BK613" s="1881"/>
      <c r="BL613" s="1881"/>
      <c r="BM613" s="1881"/>
      <c r="BN613" s="1881"/>
      <c r="BO613" s="1881"/>
      <c r="BP613" s="1881"/>
    </row>
    <row r="614" spans="1:68">
      <c r="A614" s="1884"/>
      <c r="B614" s="1881"/>
      <c r="C614" s="1881"/>
      <c r="D614" s="1881"/>
      <c r="E614" s="1881"/>
      <c r="F614" s="1881"/>
      <c r="G614" s="1881"/>
      <c r="H614" s="1883"/>
      <c r="I614" s="1881"/>
      <c r="J614" s="1881"/>
      <c r="K614" s="1881"/>
      <c r="L614" s="1881"/>
      <c r="M614" s="1881"/>
      <c r="N614" s="1881"/>
      <c r="O614" s="1881"/>
      <c r="P614" s="1881"/>
      <c r="Q614" s="1881"/>
      <c r="R614" s="1881"/>
      <c r="S614" s="1881"/>
      <c r="T614" s="1881"/>
      <c r="U614" s="1881"/>
      <c r="V614" s="1881"/>
      <c r="W614" s="1881"/>
      <c r="X614" s="1881"/>
      <c r="Y614" s="1881"/>
      <c r="Z614" s="1881"/>
      <c r="AA614" s="1881"/>
      <c r="AB614" s="1881"/>
      <c r="AC614" s="1881"/>
      <c r="AD614" s="1881"/>
      <c r="AE614" s="1881"/>
      <c r="AF614" s="1881"/>
      <c r="AG614" s="1881"/>
      <c r="AH614" s="1881"/>
      <c r="AI614" s="1881"/>
      <c r="AJ614" s="1881"/>
      <c r="AK614" s="1881"/>
      <c r="AL614" s="1881"/>
      <c r="AM614" s="1881"/>
      <c r="AN614" s="1881"/>
      <c r="AO614" s="1881"/>
      <c r="AP614" s="1881"/>
      <c r="AQ614" s="1881"/>
      <c r="AR614" s="1881"/>
      <c r="AS614" s="1881"/>
      <c r="AT614" s="1881"/>
      <c r="AU614" s="1881"/>
      <c r="AV614" s="1881"/>
      <c r="AW614" s="1881"/>
      <c r="AX614" s="1881"/>
      <c r="AY614" s="1881"/>
      <c r="AZ614" s="1881"/>
      <c r="BA614" s="1881"/>
      <c r="BB614" s="1881"/>
      <c r="BC614" s="1881"/>
      <c r="BD614" s="1881"/>
      <c r="BE614" s="1881"/>
      <c r="BF614" s="1881"/>
      <c r="BG614" s="1881"/>
      <c r="BH614" s="1881"/>
      <c r="BI614" s="1881"/>
      <c r="BJ614" s="1881"/>
      <c r="BK614" s="1881"/>
      <c r="BL614" s="1881"/>
      <c r="BM614" s="1881"/>
      <c r="BN614" s="1881"/>
      <c r="BO614" s="1881"/>
      <c r="BP614" s="1881"/>
    </row>
    <row r="615" spans="1:68">
      <c r="A615" s="1884"/>
      <c r="B615" s="1881"/>
      <c r="C615" s="1881"/>
      <c r="D615" s="1881"/>
      <c r="E615" s="1881"/>
      <c r="F615" s="1881"/>
      <c r="G615" s="1881"/>
      <c r="H615" s="1883"/>
      <c r="I615" s="1881"/>
      <c r="J615" s="1881"/>
      <c r="K615" s="1881"/>
      <c r="L615" s="1881"/>
      <c r="M615" s="1881"/>
      <c r="N615" s="1881"/>
      <c r="O615" s="1881"/>
      <c r="P615" s="1881"/>
      <c r="Q615" s="1881"/>
      <c r="R615" s="1881"/>
      <c r="S615" s="1881"/>
      <c r="T615" s="1881"/>
      <c r="U615" s="1881"/>
      <c r="V615" s="1881"/>
      <c r="W615" s="1881"/>
      <c r="X615" s="1881"/>
      <c r="Y615" s="1881"/>
      <c r="Z615" s="1881"/>
      <c r="AA615" s="1881"/>
      <c r="AB615" s="1881"/>
      <c r="AC615" s="1881"/>
      <c r="AD615" s="1881"/>
      <c r="AE615" s="1881"/>
      <c r="AF615" s="1881"/>
      <c r="AG615" s="1881"/>
      <c r="AH615" s="1881"/>
      <c r="AI615" s="1881"/>
      <c r="AJ615" s="1881"/>
      <c r="AK615" s="1881"/>
      <c r="AL615" s="1881"/>
      <c r="AM615" s="1881"/>
      <c r="AN615" s="1881"/>
      <c r="AO615" s="1881"/>
      <c r="AP615" s="1881"/>
      <c r="AQ615" s="1881"/>
      <c r="AR615" s="1881"/>
      <c r="AS615" s="1881"/>
      <c r="AT615" s="1881"/>
      <c r="AU615" s="1881"/>
      <c r="AV615" s="1881"/>
      <c r="AW615" s="1881"/>
      <c r="AX615" s="1881"/>
      <c r="AY615" s="1881"/>
      <c r="AZ615" s="1881"/>
      <c r="BA615" s="1881"/>
      <c r="BB615" s="1881"/>
      <c r="BC615" s="1881"/>
      <c r="BD615" s="1881"/>
      <c r="BE615" s="1881"/>
      <c r="BF615" s="1881"/>
      <c r="BG615" s="1881"/>
      <c r="BH615" s="1881"/>
      <c r="BI615" s="1881"/>
      <c r="BJ615" s="1881"/>
      <c r="BK615" s="1881"/>
      <c r="BL615" s="1881"/>
      <c r="BM615" s="1881"/>
      <c r="BN615" s="1881"/>
      <c r="BO615" s="1881"/>
      <c r="BP615" s="1881"/>
    </row>
    <row r="616" spans="1:68">
      <c r="A616" s="1884"/>
      <c r="B616" s="1881"/>
      <c r="C616" s="1881"/>
      <c r="D616" s="1881"/>
      <c r="E616" s="1881"/>
      <c r="F616" s="1881"/>
      <c r="G616" s="1881"/>
      <c r="H616" s="1883"/>
      <c r="I616" s="1881"/>
      <c r="J616" s="1881"/>
      <c r="K616" s="1881"/>
      <c r="L616" s="1881"/>
      <c r="M616" s="1881"/>
      <c r="N616" s="1881"/>
      <c r="O616" s="1881"/>
      <c r="P616" s="1881"/>
      <c r="Q616" s="1881"/>
      <c r="R616" s="1881"/>
      <c r="S616" s="1881"/>
      <c r="T616" s="1881"/>
      <c r="U616" s="1881"/>
      <c r="V616" s="1881"/>
      <c r="W616" s="1881"/>
      <c r="X616" s="1881"/>
      <c r="Y616" s="1881"/>
      <c r="Z616" s="1881"/>
      <c r="AA616" s="1881"/>
      <c r="AB616" s="1881"/>
      <c r="AC616" s="1881"/>
      <c r="AD616" s="1881"/>
      <c r="AE616" s="1881"/>
      <c r="AF616" s="1881"/>
      <c r="AG616" s="1881"/>
      <c r="AH616" s="1881"/>
      <c r="AI616" s="1881"/>
      <c r="AJ616" s="1881"/>
      <c r="AK616" s="1881"/>
      <c r="AL616" s="1881"/>
      <c r="AM616" s="1881"/>
      <c r="AN616" s="1881"/>
      <c r="AO616" s="1881"/>
      <c r="AP616" s="1881"/>
      <c r="AQ616" s="1881"/>
      <c r="AR616" s="1881"/>
      <c r="AS616" s="1881"/>
      <c r="AT616" s="1881"/>
      <c r="AU616" s="1881"/>
      <c r="AV616" s="1881"/>
      <c r="AW616" s="1881"/>
      <c r="AX616" s="1881"/>
      <c r="AY616" s="1881"/>
      <c r="AZ616" s="1881"/>
      <c r="BA616" s="1881"/>
      <c r="BB616" s="1881"/>
      <c r="BC616" s="1881"/>
      <c r="BD616" s="1881"/>
      <c r="BE616" s="1881"/>
      <c r="BF616" s="1881"/>
      <c r="BG616" s="1881"/>
      <c r="BH616" s="1881"/>
      <c r="BI616" s="1881"/>
      <c r="BJ616" s="1881"/>
      <c r="BK616" s="1881"/>
      <c r="BL616" s="1881"/>
      <c r="BM616" s="1881"/>
      <c r="BN616" s="1881"/>
      <c r="BO616" s="1881"/>
      <c r="BP616" s="1881"/>
    </row>
    <row r="617" spans="1:68">
      <c r="A617" s="1884"/>
      <c r="B617" s="1881"/>
      <c r="C617" s="1881"/>
      <c r="D617" s="1881"/>
      <c r="E617" s="1881"/>
      <c r="F617" s="1881"/>
      <c r="G617" s="1881"/>
      <c r="H617" s="1883"/>
      <c r="I617" s="1881"/>
      <c r="J617" s="1881"/>
      <c r="K617" s="1881"/>
      <c r="L617" s="1881"/>
      <c r="M617" s="1881"/>
      <c r="N617" s="1881"/>
      <c r="O617" s="1881"/>
      <c r="P617" s="1881"/>
      <c r="Q617" s="1881"/>
      <c r="R617" s="1881"/>
      <c r="S617" s="1881"/>
      <c r="T617" s="1881"/>
      <c r="U617" s="1881"/>
      <c r="V617" s="1881"/>
      <c r="W617" s="1881"/>
      <c r="X617" s="1881"/>
      <c r="Y617" s="1881"/>
      <c r="Z617" s="1881"/>
      <c r="AA617" s="1881"/>
      <c r="AB617" s="1881"/>
      <c r="AC617" s="1881"/>
      <c r="AD617" s="1881"/>
      <c r="AE617" s="1881"/>
      <c r="AF617" s="1881"/>
      <c r="AG617" s="1881"/>
      <c r="AH617" s="1881"/>
      <c r="AI617" s="1881"/>
      <c r="AJ617" s="1881"/>
      <c r="AK617" s="1881"/>
      <c r="AL617" s="1881"/>
      <c r="AM617" s="1881"/>
      <c r="AN617" s="1881"/>
      <c r="AO617" s="1881"/>
      <c r="AP617" s="1881"/>
      <c r="AQ617" s="1881"/>
      <c r="AR617" s="1881"/>
      <c r="AS617" s="1881"/>
      <c r="AT617" s="1881"/>
      <c r="AU617" s="1881"/>
      <c r="AV617" s="1881"/>
      <c r="AW617" s="1881"/>
      <c r="AX617" s="1881"/>
      <c r="AY617" s="1881"/>
      <c r="AZ617" s="1881"/>
      <c r="BA617" s="1881"/>
      <c r="BB617" s="1881"/>
      <c r="BC617" s="1881"/>
      <c r="BD617" s="1881"/>
      <c r="BE617" s="1881"/>
      <c r="BF617" s="1881"/>
      <c r="BG617" s="1881"/>
      <c r="BH617" s="1881"/>
      <c r="BI617" s="1881"/>
      <c r="BJ617" s="1881"/>
      <c r="BK617" s="1881"/>
      <c r="BL617" s="1881"/>
      <c r="BM617" s="1881"/>
      <c r="BN617" s="1881"/>
      <c r="BO617" s="1881"/>
      <c r="BP617" s="1881"/>
    </row>
    <row r="618" spans="1:68">
      <c r="A618" s="1884"/>
      <c r="B618" s="1881"/>
      <c r="C618" s="1881"/>
      <c r="D618" s="1881"/>
      <c r="E618" s="1881"/>
      <c r="F618" s="1881"/>
      <c r="G618" s="1881"/>
      <c r="H618" s="1883"/>
      <c r="I618" s="1881"/>
      <c r="J618" s="1881"/>
      <c r="K618" s="1881"/>
      <c r="L618" s="1881"/>
      <c r="M618" s="1881"/>
      <c r="N618" s="1881"/>
      <c r="O618" s="1881"/>
      <c r="P618" s="1881"/>
      <c r="Q618" s="1881"/>
      <c r="R618" s="1881"/>
      <c r="S618" s="1881"/>
      <c r="T618" s="1881"/>
      <c r="U618" s="1881"/>
      <c r="V618" s="1881"/>
      <c r="W618" s="1881"/>
      <c r="X618" s="1881"/>
      <c r="Y618" s="1881"/>
      <c r="Z618" s="1881"/>
      <c r="AA618" s="1881"/>
      <c r="AB618" s="1881"/>
      <c r="AC618" s="1881"/>
      <c r="AD618" s="1881"/>
      <c r="AE618" s="1881"/>
      <c r="AF618" s="1881"/>
      <c r="AG618" s="1881"/>
      <c r="AH618" s="1881"/>
      <c r="AI618" s="1881"/>
      <c r="AJ618" s="1881"/>
      <c r="AK618" s="1881"/>
      <c r="AL618" s="1881"/>
      <c r="AM618" s="1881"/>
      <c r="AN618" s="1881"/>
      <c r="AO618" s="1881"/>
      <c r="AP618" s="1881"/>
      <c r="AQ618" s="1881"/>
      <c r="AR618" s="1881"/>
      <c r="AS618" s="1881"/>
      <c r="AT618" s="1881"/>
      <c r="AU618" s="1881"/>
      <c r="AV618" s="1881"/>
      <c r="AW618" s="1881"/>
      <c r="AX618" s="1881"/>
      <c r="AY618" s="1881"/>
      <c r="AZ618" s="1881"/>
      <c r="BA618" s="1881"/>
      <c r="BB618" s="1881"/>
      <c r="BC618" s="1881"/>
      <c r="BD618" s="1881"/>
      <c r="BE618" s="1881"/>
      <c r="BF618" s="1881"/>
      <c r="BG618" s="1881"/>
      <c r="BH618" s="1881"/>
      <c r="BI618" s="1881"/>
      <c r="BJ618" s="1881"/>
      <c r="BK618" s="1881"/>
      <c r="BL618" s="1881"/>
      <c r="BM618" s="1881"/>
      <c r="BN618" s="1881"/>
      <c r="BO618" s="1881"/>
      <c r="BP618" s="1881"/>
    </row>
    <row r="619" spans="1:68">
      <c r="A619" s="1884"/>
      <c r="B619" s="1881"/>
      <c r="C619" s="1881"/>
      <c r="D619" s="1881"/>
      <c r="E619" s="1881"/>
      <c r="F619" s="1881"/>
      <c r="G619" s="1881"/>
      <c r="H619" s="1883"/>
      <c r="I619" s="1881"/>
      <c r="J619" s="1881"/>
      <c r="K619" s="1881"/>
      <c r="L619" s="1881"/>
      <c r="M619" s="1881"/>
      <c r="N619" s="1881"/>
      <c r="O619" s="1881"/>
      <c r="P619" s="1881"/>
      <c r="Q619" s="1881"/>
      <c r="R619" s="1881"/>
      <c r="S619" s="1881"/>
      <c r="T619" s="1881"/>
      <c r="U619" s="1881"/>
      <c r="V619" s="1881"/>
      <c r="W619" s="1881"/>
      <c r="X619" s="1881"/>
      <c r="Y619" s="1881"/>
      <c r="Z619" s="1881"/>
      <c r="AA619" s="1881"/>
      <c r="AB619" s="1881"/>
      <c r="AC619" s="1881"/>
      <c r="AD619" s="1881"/>
      <c r="AE619" s="1881"/>
      <c r="AF619" s="1881"/>
      <c r="AG619" s="1881"/>
      <c r="AH619" s="1881"/>
      <c r="AI619" s="1881"/>
      <c r="AJ619" s="1881"/>
      <c r="AK619" s="1881"/>
      <c r="AL619" s="1881"/>
      <c r="AM619" s="1881"/>
      <c r="AN619" s="1881"/>
      <c r="AO619" s="1881"/>
      <c r="AP619" s="1881"/>
      <c r="AQ619" s="1881"/>
      <c r="AR619" s="1881"/>
      <c r="AS619" s="1881"/>
      <c r="AT619" s="1881"/>
      <c r="AU619" s="1881"/>
      <c r="AV619" s="1881"/>
      <c r="AW619" s="1881"/>
      <c r="AX619" s="1881"/>
      <c r="AY619" s="1881"/>
      <c r="AZ619" s="1881"/>
      <c r="BA619" s="1881"/>
      <c r="BB619" s="1881"/>
      <c r="BC619" s="1881"/>
      <c r="BD619" s="1881"/>
      <c r="BE619" s="1881"/>
      <c r="BF619" s="1881"/>
      <c r="BG619" s="1881"/>
      <c r="BH619" s="1881"/>
      <c r="BI619" s="1881"/>
      <c r="BJ619" s="1881"/>
      <c r="BK619" s="1881"/>
      <c r="BL619" s="1881"/>
      <c r="BM619" s="1881"/>
      <c r="BN619" s="1881"/>
      <c r="BO619" s="1881"/>
      <c r="BP619" s="1881"/>
    </row>
    <row r="620" spans="1:68">
      <c r="A620" s="1884"/>
      <c r="B620" s="1881"/>
      <c r="C620" s="1881"/>
      <c r="D620" s="1881"/>
      <c r="E620" s="1881"/>
      <c r="F620" s="1881"/>
      <c r="G620" s="1881"/>
      <c r="H620" s="1883"/>
      <c r="I620" s="1881"/>
      <c r="J620" s="1881"/>
      <c r="K620" s="1881"/>
      <c r="L620" s="1881"/>
      <c r="M620" s="1881"/>
      <c r="N620" s="1881"/>
      <c r="O620" s="1881"/>
      <c r="P620" s="1881"/>
      <c r="Q620" s="1881"/>
      <c r="R620" s="1881"/>
      <c r="S620" s="1881"/>
      <c r="T620" s="1881"/>
      <c r="U620" s="1881"/>
      <c r="V620" s="1881"/>
      <c r="W620" s="1881"/>
      <c r="X620" s="1881"/>
      <c r="Y620" s="1881"/>
      <c r="Z620" s="1881"/>
      <c r="AA620" s="1881"/>
      <c r="AB620" s="1881"/>
      <c r="AC620" s="1881"/>
      <c r="AD620" s="1881"/>
      <c r="AE620" s="1881"/>
      <c r="AF620" s="1881"/>
      <c r="AG620" s="1881"/>
      <c r="AH620" s="1881"/>
      <c r="AI620" s="1881"/>
      <c r="AJ620" s="1881"/>
      <c r="AK620" s="1881"/>
      <c r="AL620" s="1881"/>
      <c r="AM620" s="1881"/>
      <c r="AN620" s="1881"/>
      <c r="AO620" s="1881"/>
      <c r="AP620" s="1881"/>
      <c r="AQ620" s="1881"/>
      <c r="AR620" s="1881"/>
      <c r="AS620" s="1881"/>
      <c r="AT620" s="1881"/>
      <c r="AU620" s="1881"/>
      <c r="AV620" s="1881"/>
      <c r="AW620" s="1881"/>
      <c r="AX620" s="1881"/>
      <c r="AY620" s="1881"/>
      <c r="AZ620" s="1881"/>
      <c r="BA620" s="1881"/>
      <c r="BB620" s="1881"/>
      <c r="BC620" s="1881"/>
      <c r="BD620" s="1881"/>
      <c r="BE620" s="1881"/>
      <c r="BF620" s="1881"/>
      <c r="BG620" s="1881"/>
      <c r="BH620" s="1881"/>
      <c r="BI620" s="1881"/>
      <c r="BJ620" s="1881"/>
      <c r="BK620" s="1881"/>
      <c r="BL620" s="1881"/>
      <c r="BM620" s="1881"/>
      <c r="BN620" s="1881"/>
      <c r="BO620" s="1881"/>
      <c r="BP620" s="1881"/>
    </row>
    <row r="621" spans="1:68">
      <c r="A621" s="1884"/>
      <c r="B621" s="1881"/>
      <c r="C621" s="1881"/>
      <c r="D621" s="1881"/>
      <c r="E621" s="1881"/>
      <c r="F621" s="1881"/>
      <c r="G621" s="1881"/>
      <c r="H621" s="1883"/>
      <c r="I621" s="1881"/>
      <c r="J621" s="1881"/>
      <c r="K621" s="1881"/>
      <c r="L621" s="1881"/>
      <c r="M621" s="1881"/>
      <c r="N621" s="1881"/>
      <c r="O621" s="1881"/>
      <c r="P621" s="1881"/>
      <c r="Q621" s="1881"/>
      <c r="R621" s="1881"/>
      <c r="S621" s="1881"/>
      <c r="T621" s="1881"/>
      <c r="U621" s="1881"/>
      <c r="V621" s="1881"/>
      <c r="W621" s="1881"/>
      <c r="X621" s="1881"/>
      <c r="Y621" s="1881"/>
      <c r="Z621" s="1881"/>
      <c r="AA621" s="1881"/>
      <c r="AB621" s="1881"/>
      <c r="AC621" s="1881"/>
      <c r="AD621" s="1881"/>
      <c r="AE621" s="1881"/>
      <c r="AF621" s="1881"/>
      <c r="AG621" s="1881"/>
      <c r="AH621" s="1881"/>
      <c r="AI621" s="1881"/>
      <c r="AJ621" s="1881"/>
      <c r="AK621" s="1881"/>
      <c r="AL621" s="1881"/>
      <c r="AM621" s="1881"/>
      <c r="AN621" s="1881"/>
      <c r="AO621" s="1881"/>
      <c r="AP621" s="1881"/>
      <c r="AQ621" s="1881"/>
      <c r="AR621" s="1881"/>
      <c r="AS621" s="1881"/>
      <c r="AT621" s="1881"/>
      <c r="AU621" s="1881"/>
      <c r="AV621" s="1881"/>
      <c r="AW621" s="1881"/>
      <c r="AX621" s="1881"/>
      <c r="AY621" s="1881"/>
      <c r="AZ621" s="1881"/>
      <c r="BA621" s="1881"/>
      <c r="BB621" s="1881"/>
      <c r="BC621" s="1881"/>
      <c r="BD621" s="1881"/>
      <c r="BE621" s="1881"/>
      <c r="BF621" s="1881"/>
      <c r="BG621" s="1881"/>
      <c r="BH621" s="1881"/>
      <c r="BI621" s="1881"/>
      <c r="BJ621" s="1881"/>
      <c r="BK621" s="1881"/>
      <c r="BL621" s="1881"/>
      <c r="BM621" s="1881"/>
      <c r="BN621" s="1881"/>
      <c r="BO621" s="1881"/>
      <c r="BP621" s="1881"/>
    </row>
    <row r="622" spans="1:68">
      <c r="A622" s="1884"/>
      <c r="B622" s="1881"/>
      <c r="C622" s="1881"/>
      <c r="D622" s="1881"/>
      <c r="E622" s="1881"/>
      <c r="F622" s="1881"/>
      <c r="G622" s="1881"/>
      <c r="H622" s="1883"/>
      <c r="I622" s="1881"/>
      <c r="J622" s="1881"/>
      <c r="K622" s="1881"/>
      <c r="L622" s="1881"/>
      <c r="M622" s="1881"/>
      <c r="N622" s="1881"/>
      <c r="O622" s="1881"/>
      <c r="P622" s="1881"/>
      <c r="Q622" s="1881"/>
      <c r="R622" s="1881"/>
      <c r="S622" s="1881"/>
      <c r="T622" s="1881"/>
      <c r="U622" s="1881"/>
      <c r="V622" s="1881"/>
      <c r="W622" s="1881"/>
      <c r="X622" s="1881"/>
      <c r="Y622" s="1881"/>
      <c r="Z622" s="1881"/>
      <c r="AA622" s="1881"/>
      <c r="AB622" s="1881"/>
      <c r="AC622" s="1881"/>
      <c r="AD622" s="1881"/>
      <c r="AE622" s="1881"/>
      <c r="AF622" s="1881"/>
      <c r="AG622" s="1881"/>
      <c r="AH622" s="1881"/>
      <c r="AI622" s="1881"/>
      <c r="AJ622" s="1881"/>
      <c r="AK622" s="1881"/>
      <c r="AL622" s="1881"/>
      <c r="AM622" s="1881"/>
      <c r="AN622" s="1881"/>
      <c r="AO622" s="1881"/>
      <c r="AP622" s="1881"/>
      <c r="AQ622" s="1881"/>
      <c r="AR622" s="1881"/>
      <c r="AS622" s="1881"/>
      <c r="AT622" s="1881"/>
      <c r="AU622" s="1881"/>
      <c r="AV622" s="1881"/>
      <c r="AW622" s="1881"/>
      <c r="AX622" s="1881"/>
      <c r="AY622" s="1881"/>
      <c r="AZ622" s="1881"/>
      <c r="BA622" s="1881"/>
      <c r="BB622" s="1881"/>
      <c r="BC622" s="1881"/>
      <c r="BD622" s="1881"/>
      <c r="BE622" s="1881"/>
      <c r="BF622" s="1881"/>
      <c r="BG622" s="1881"/>
      <c r="BH622" s="1881"/>
      <c r="BI622" s="1881"/>
      <c r="BJ622" s="1881"/>
      <c r="BK622" s="1881"/>
      <c r="BL622" s="1881"/>
      <c r="BM622" s="1881"/>
      <c r="BN622" s="1881"/>
      <c r="BO622" s="1881"/>
      <c r="BP622" s="1881"/>
    </row>
    <row r="623" spans="1:68">
      <c r="A623" s="1884"/>
      <c r="B623" s="1881"/>
      <c r="C623" s="1881"/>
      <c r="D623" s="1881"/>
      <c r="E623" s="1881"/>
      <c r="F623" s="1881"/>
      <c r="G623" s="1881"/>
      <c r="H623" s="1883"/>
      <c r="I623" s="1881"/>
      <c r="J623" s="1881"/>
      <c r="K623" s="1881"/>
      <c r="L623" s="1881"/>
      <c r="M623" s="1881"/>
      <c r="N623" s="1881"/>
      <c r="O623" s="1881"/>
      <c r="P623" s="1881"/>
      <c r="Q623" s="1881"/>
      <c r="R623" s="1881"/>
      <c r="S623" s="1881"/>
      <c r="T623" s="1881"/>
      <c r="U623" s="1881"/>
      <c r="V623" s="1881"/>
      <c r="W623" s="1881"/>
      <c r="X623" s="1881"/>
      <c r="Y623" s="1881"/>
      <c r="Z623" s="1881"/>
      <c r="AA623" s="1881"/>
      <c r="AB623" s="1881"/>
      <c r="AC623" s="1881"/>
      <c r="AD623" s="1881"/>
      <c r="AE623" s="1881"/>
      <c r="AF623" s="1881"/>
      <c r="AG623" s="1881"/>
      <c r="AH623" s="1881"/>
      <c r="AI623" s="1881"/>
      <c r="AJ623" s="1881"/>
      <c r="AK623" s="1881"/>
      <c r="AL623" s="1881"/>
      <c r="AM623" s="1881"/>
      <c r="AN623" s="1881"/>
      <c r="AO623" s="1881"/>
      <c r="AP623" s="1881"/>
      <c r="AQ623" s="1881"/>
      <c r="AR623" s="1881"/>
      <c r="AS623" s="1881"/>
      <c r="AT623" s="1881"/>
      <c r="AU623" s="1881"/>
      <c r="AV623" s="1881"/>
      <c r="AW623" s="1881"/>
      <c r="AX623" s="1881"/>
      <c r="AY623" s="1881"/>
      <c r="AZ623" s="1881"/>
      <c r="BA623" s="1881"/>
      <c r="BB623" s="1881"/>
      <c r="BC623" s="1881"/>
      <c r="BD623" s="1881"/>
      <c r="BE623" s="1881"/>
      <c r="BF623" s="1881"/>
      <c r="BG623" s="1881"/>
      <c r="BH623" s="1881"/>
      <c r="BI623" s="1881"/>
      <c r="BJ623" s="1881"/>
      <c r="BK623" s="1881"/>
      <c r="BL623" s="1881"/>
      <c r="BM623" s="1881"/>
      <c r="BN623" s="1881"/>
      <c r="BO623" s="1881"/>
      <c r="BP623" s="1881"/>
    </row>
    <row r="624" spans="1:68">
      <c r="A624" s="1884"/>
      <c r="B624" s="1881"/>
      <c r="C624" s="1881"/>
      <c r="D624" s="1881"/>
      <c r="E624" s="1881"/>
      <c r="F624" s="1881"/>
      <c r="G624" s="1881"/>
      <c r="H624" s="1883"/>
      <c r="I624" s="1881"/>
      <c r="J624" s="1881"/>
      <c r="K624" s="1881"/>
      <c r="L624" s="1881"/>
      <c r="M624" s="1881"/>
      <c r="N624" s="1881"/>
      <c r="O624" s="1881"/>
      <c r="P624" s="1881"/>
      <c r="Q624" s="1881"/>
      <c r="R624" s="1881"/>
      <c r="S624" s="1881"/>
      <c r="T624" s="1881"/>
      <c r="U624" s="1881"/>
      <c r="V624" s="1881"/>
      <c r="W624" s="1881"/>
      <c r="X624" s="1881"/>
      <c r="Y624" s="1881"/>
      <c r="Z624" s="1881"/>
      <c r="AA624" s="1881"/>
      <c r="AB624" s="1881"/>
      <c r="AC624" s="1881"/>
      <c r="AD624" s="1881"/>
      <c r="AE624" s="1881"/>
      <c r="AF624" s="1881"/>
      <c r="AG624" s="1881"/>
      <c r="AH624" s="1881"/>
      <c r="AI624" s="1881"/>
      <c r="AJ624" s="1881"/>
      <c r="AK624" s="1881"/>
      <c r="AL624" s="1881"/>
      <c r="AM624" s="1881"/>
      <c r="AN624" s="1881"/>
      <c r="AO624" s="1881"/>
      <c r="AP624" s="1881"/>
      <c r="AQ624" s="1881"/>
      <c r="AR624" s="1881"/>
      <c r="AS624" s="1881"/>
      <c r="AT624" s="1881"/>
      <c r="AU624" s="1881"/>
      <c r="AV624" s="1881"/>
      <c r="AW624" s="1881"/>
      <c r="AX624" s="1881"/>
      <c r="AY624" s="1881"/>
      <c r="AZ624" s="1881"/>
      <c r="BA624" s="1881"/>
      <c r="BB624" s="1881"/>
      <c r="BC624" s="1881"/>
      <c r="BD624" s="1881"/>
      <c r="BE624" s="1881"/>
      <c r="BF624" s="1881"/>
      <c r="BG624" s="1881"/>
      <c r="BH624" s="1881"/>
      <c r="BI624" s="1881"/>
      <c r="BJ624" s="1881"/>
      <c r="BK624" s="1881"/>
      <c r="BL624" s="1881"/>
      <c r="BM624" s="1881"/>
      <c r="BN624" s="1881"/>
      <c r="BO624" s="1881"/>
      <c r="BP624" s="1881"/>
    </row>
    <row r="625" spans="1:68">
      <c r="A625" s="1884"/>
      <c r="B625" s="1881"/>
      <c r="C625" s="1881"/>
      <c r="D625" s="1881"/>
      <c r="E625" s="1881"/>
      <c r="F625" s="1881"/>
      <c r="G625" s="1881"/>
      <c r="H625" s="1883"/>
      <c r="I625" s="1881"/>
      <c r="J625" s="1881"/>
      <c r="K625" s="1881"/>
      <c r="L625" s="1881"/>
      <c r="M625" s="1881"/>
      <c r="N625" s="1881"/>
      <c r="O625" s="1881"/>
      <c r="P625" s="1881"/>
      <c r="Q625" s="1881"/>
      <c r="R625" s="1881"/>
      <c r="S625" s="1881"/>
      <c r="T625" s="1881"/>
      <c r="U625" s="1881"/>
      <c r="V625" s="1881"/>
      <c r="W625" s="1881"/>
      <c r="X625" s="1881"/>
      <c r="Y625" s="1881"/>
      <c r="Z625" s="1881"/>
      <c r="AA625" s="1881"/>
      <c r="AB625" s="1881"/>
      <c r="AC625" s="1881"/>
      <c r="AD625" s="1881"/>
      <c r="AE625" s="1881"/>
      <c r="AF625" s="1881"/>
      <c r="AG625" s="1881"/>
      <c r="AH625" s="1881"/>
      <c r="AI625" s="1881"/>
      <c r="AJ625" s="1881"/>
      <c r="AK625" s="1881"/>
      <c r="AL625" s="1881"/>
      <c r="AM625" s="1881"/>
      <c r="AN625" s="1881"/>
      <c r="AO625" s="1881"/>
      <c r="AP625" s="1881"/>
      <c r="AQ625" s="1881"/>
      <c r="AR625" s="1881"/>
      <c r="AS625" s="1881"/>
      <c r="AT625" s="1881"/>
      <c r="AU625" s="1881"/>
      <c r="AV625" s="1881"/>
      <c r="AW625" s="1881"/>
      <c r="AX625" s="1881"/>
      <c r="AY625" s="1881"/>
      <c r="AZ625" s="1881"/>
      <c r="BA625" s="1881"/>
      <c r="BB625" s="1881"/>
      <c r="BC625" s="1881"/>
      <c r="BD625" s="1881"/>
      <c r="BE625" s="1881"/>
      <c r="BF625" s="1881"/>
      <c r="BG625" s="1881"/>
      <c r="BH625" s="1881"/>
      <c r="BI625" s="1881"/>
      <c r="BJ625" s="1881"/>
      <c r="BK625" s="1881"/>
      <c r="BL625" s="1881"/>
      <c r="BM625" s="1881"/>
      <c r="BN625" s="1881"/>
      <c r="BO625" s="1881"/>
      <c r="BP625" s="1881"/>
    </row>
    <row r="626" spans="1:68">
      <c r="A626" s="1884"/>
      <c r="B626" s="1881"/>
      <c r="C626" s="1881"/>
      <c r="D626" s="1881"/>
      <c r="E626" s="1881"/>
      <c r="F626" s="1881"/>
      <c r="G626" s="1881"/>
      <c r="H626" s="1883"/>
      <c r="I626" s="1881"/>
      <c r="J626" s="1881"/>
      <c r="K626" s="1881"/>
      <c r="L626" s="1881"/>
      <c r="M626" s="1881"/>
      <c r="N626" s="1881"/>
      <c r="O626" s="1881"/>
      <c r="P626" s="1881"/>
      <c r="Q626" s="1881"/>
      <c r="R626" s="1881"/>
      <c r="S626" s="1881"/>
      <c r="T626" s="1881"/>
      <c r="U626" s="1881"/>
      <c r="V626" s="1881"/>
      <c r="W626" s="1881"/>
      <c r="X626" s="1881"/>
      <c r="Y626" s="1881"/>
      <c r="Z626" s="1881"/>
      <c r="AA626" s="1881"/>
      <c r="AB626" s="1881"/>
      <c r="AC626" s="1881"/>
      <c r="AD626" s="1881"/>
      <c r="AE626" s="1881"/>
      <c r="AF626" s="1881"/>
      <c r="AG626" s="1881"/>
      <c r="AH626" s="1881"/>
      <c r="AI626" s="1881"/>
      <c r="AJ626" s="1881"/>
      <c r="AK626" s="1881"/>
      <c r="AL626" s="1881"/>
      <c r="AM626" s="1881"/>
      <c r="AN626" s="1881"/>
      <c r="AO626" s="1881"/>
      <c r="AP626" s="1881"/>
      <c r="AQ626" s="1881"/>
      <c r="AR626" s="1881"/>
      <c r="AS626" s="1881"/>
      <c r="AT626" s="1881"/>
      <c r="AU626" s="1881"/>
      <c r="AV626" s="1881"/>
      <c r="AW626" s="1881"/>
      <c r="AX626" s="1881"/>
      <c r="AY626" s="1881"/>
      <c r="AZ626" s="1881"/>
      <c r="BA626" s="1881"/>
      <c r="BB626" s="1881"/>
      <c r="BC626" s="1881"/>
      <c r="BD626" s="1881"/>
      <c r="BE626" s="1881"/>
      <c r="BF626" s="1881"/>
      <c r="BG626" s="1881"/>
      <c r="BH626" s="1881"/>
      <c r="BI626" s="1881"/>
      <c r="BJ626" s="1881"/>
      <c r="BK626" s="1881"/>
      <c r="BL626" s="1881"/>
      <c r="BM626" s="1881"/>
      <c r="BN626" s="1881"/>
      <c r="BO626" s="1881"/>
      <c r="BP626" s="1881"/>
    </row>
    <row r="627" spans="1:68">
      <c r="A627" s="1884"/>
      <c r="B627" s="1881"/>
      <c r="C627" s="1881"/>
      <c r="D627" s="1881"/>
      <c r="E627" s="1881"/>
      <c r="F627" s="1881"/>
      <c r="G627" s="1881"/>
      <c r="H627" s="1883"/>
      <c r="I627" s="1881"/>
      <c r="J627" s="1881"/>
      <c r="K627" s="1881"/>
      <c r="L627" s="1881"/>
      <c r="M627" s="1881"/>
      <c r="N627" s="1881"/>
      <c r="O627" s="1881"/>
      <c r="P627" s="1881"/>
      <c r="Q627" s="1881"/>
      <c r="R627" s="1881"/>
      <c r="S627" s="1881"/>
      <c r="T627" s="1881"/>
      <c r="U627" s="1881"/>
      <c r="V627" s="1881"/>
      <c r="W627" s="1881"/>
      <c r="X627" s="1881"/>
      <c r="Y627" s="1881"/>
      <c r="Z627" s="1881"/>
      <c r="AA627" s="1881"/>
      <c r="AB627" s="1881"/>
      <c r="AC627" s="1881"/>
      <c r="AD627" s="1881"/>
      <c r="AE627" s="1881"/>
      <c r="AF627" s="1881"/>
      <c r="AG627" s="1881"/>
      <c r="AH627" s="1881"/>
      <c r="AI627" s="1881"/>
      <c r="AJ627" s="1881"/>
      <c r="AK627" s="1881"/>
      <c r="AL627" s="1881"/>
      <c r="AM627" s="1881"/>
      <c r="AN627" s="1881"/>
      <c r="AO627" s="1881"/>
      <c r="AP627" s="1881"/>
      <c r="AQ627" s="1881"/>
      <c r="AR627" s="1881"/>
      <c r="AS627" s="1881"/>
      <c r="AT627" s="1881"/>
      <c r="AU627" s="1881"/>
      <c r="AV627" s="1881"/>
      <c r="AW627" s="1881"/>
      <c r="AX627" s="1881"/>
      <c r="AY627" s="1881"/>
      <c r="AZ627" s="1881"/>
      <c r="BA627" s="1881"/>
      <c r="BB627" s="1881"/>
      <c r="BC627" s="1881"/>
      <c r="BD627" s="1881"/>
      <c r="BE627" s="1881"/>
      <c r="BF627" s="1881"/>
      <c r="BG627" s="1881"/>
      <c r="BH627" s="1881"/>
      <c r="BI627" s="1881"/>
      <c r="BJ627" s="1881"/>
      <c r="BK627" s="1881"/>
      <c r="BL627" s="1881"/>
      <c r="BM627" s="1881"/>
      <c r="BN627" s="1881"/>
      <c r="BO627" s="1881"/>
      <c r="BP627" s="1881"/>
    </row>
    <row r="628" spans="1:68">
      <c r="A628" s="1884"/>
      <c r="B628" s="1881"/>
      <c r="C628" s="1881"/>
      <c r="D628" s="1881"/>
      <c r="E628" s="1881"/>
      <c r="F628" s="1881"/>
      <c r="G628" s="1881"/>
      <c r="H628" s="1883"/>
      <c r="I628" s="1881"/>
      <c r="J628" s="1881"/>
      <c r="K628" s="1881"/>
      <c r="L628" s="1881"/>
      <c r="M628" s="1881"/>
      <c r="N628" s="1881"/>
      <c r="O628" s="1881"/>
      <c r="P628" s="1881"/>
      <c r="Q628" s="1881"/>
      <c r="R628" s="1881"/>
      <c r="S628" s="1881"/>
      <c r="T628" s="1881"/>
      <c r="U628" s="1881"/>
      <c r="V628" s="1881"/>
      <c r="W628" s="1881"/>
      <c r="X628" s="1881"/>
      <c r="Y628" s="1881"/>
      <c r="Z628" s="1881"/>
      <c r="AA628" s="1881"/>
      <c r="AB628" s="1881"/>
      <c r="AC628" s="1881"/>
      <c r="AD628" s="1881"/>
      <c r="AE628" s="1881"/>
      <c r="AF628" s="1881"/>
      <c r="AG628" s="1881"/>
      <c r="AH628" s="1881"/>
      <c r="AI628" s="1881"/>
      <c r="AJ628" s="1881"/>
      <c r="AK628" s="1881"/>
      <c r="AL628" s="1881"/>
      <c r="AM628" s="1881"/>
      <c r="AN628" s="1881"/>
      <c r="AO628" s="1881"/>
      <c r="AP628" s="1881"/>
      <c r="AQ628" s="1881"/>
      <c r="AR628" s="1881"/>
      <c r="AS628" s="1881"/>
      <c r="AT628" s="1881"/>
      <c r="AU628" s="1881"/>
      <c r="AV628" s="1881"/>
      <c r="AW628" s="1881"/>
      <c r="AX628" s="1881"/>
      <c r="AY628" s="1881"/>
      <c r="AZ628" s="1881"/>
      <c r="BA628" s="1881"/>
      <c r="BB628" s="1881"/>
      <c r="BC628" s="1881"/>
      <c r="BD628" s="1881"/>
      <c r="BE628" s="1881"/>
      <c r="BF628" s="1881"/>
      <c r="BG628" s="1881"/>
      <c r="BH628" s="1881"/>
      <c r="BI628" s="1881"/>
      <c r="BJ628" s="1881"/>
      <c r="BK628" s="1881"/>
      <c r="BL628" s="1881"/>
      <c r="BM628" s="1881"/>
      <c r="BN628" s="1881"/>
      <c r="BO628" s="1881"/>
      <c r="BP628" s="1881"/>
    </row>
    <row r="629" spans="1:68">
      <c r="A629" s="1884"/>
      <c r="BC629" s="1881"/>
      <c r="BD629" s="1881"/>
      <c r="BE629" s="1881"/>
      <c r="BF629" s="1881"/>
      <c r="BG629" s="1881"/>
      <c r="BH629" s="1881"/>
      <c r="BI629" s="1881"/>
      <c r="BJ629" s="1881"/>
      <c r="BK629" s="1881"/>
      <c r="BL629" s="1881"/>
      <c r="BM629" s="1881"/>
      <c r="BN629" s="1881"/>
      <c r="BO629" s="1881"/>
      <c r="BP629" s="1881"/>
    </row>
    <row r="630" spans="1:68">
      <c r="A630" s="1884"/>
      <c r="BC630" s="1881"/>
      <c r="BD630" s="1881"/>
      <c r="BE630" s="1881"/>
      <c r="BF630" s="1881"/>
      <c r="BG630" s="1881"/>
      <c r="BH630" s="1881"/>
      <c r="BI630" s="1881"/>
      <c r="BJ630" s="1881"/>
      <c r="BK630" s="1881"/>
      <c r="BL630" s="1881"/>
      <c r="BM630" s="1881"/>
      <c r="BN630" s="1881"/>
      <c r="BO630" s="1881"/>
      <c r="BP630" s="1881"/>
    </row>
    <row r="631" spans="1:68">
      <c r="A631" s="1884"/>
      <c r="BC631" s="1881"/>
      <c r="BD631" s="1881"/>
      <c r="BE631" s="1881"/>
      <c r="BF631" s="1881"/>
      <c r="BG631" s="1881"/>
      <c r="BH631" s="1881"/>
      <c r="BI631" s="1881"/>
      <c r="BJ631" s="1881"/>
      <c r="BK631" s="1881"/>
      <c r="BL631" s="1881"/>
      <c r="BM631" s="1881"/>
      <c r="BN631" s="1881"/>
      <c r="BO631" s="1881"/>
      <c r="BP631" s="1881"/>
    </row>
    <row r="632" spans="1:68">
      <c r="A632" s="1884"/>
      <c r="BC632" s="1881"/>
      <c r="BD632" s="1881"/>
      <c r="BE632" s="1881"/>
      <c r="BF632" s="1881"/>
      <c r="BG632" s="1881"/>
      <c r="BH632" s="1881"/>
      <c r="BI632" s="1881"/>
      <c r="BJ632" s="1881"/>
      <c r="BK632" s="1881"/>
      <c r="BL632" s="1881"/>
      <c r="BM632" s="1881"/>
      <c r="BN632" s="1881"/>
      <c r="BO632" s="1881"/>
      <c r="BP632" s="1881"/>
    </row>
    <row r="633" spans="1:68">
      <c r="A633" s="1884"/>
      <c r="BC633" s="1881"/>
      <c r="BD633" s="1881"/>
      <c r="BE633" s="1881"/>
      <c r="BF633" s="1881"/>
      <c r="BG633" s="1881"/>
      <c r="BH633" s="1881"/>
      <c r="BI633" s="1881"/>
      <c r="BJ633" s="1881"/>
      <c r="BK633" s="1881"/>
      <c r="BL633" s="1881"/>
      <c r="BM633" s="1881"/>
      <c r="BN633" s="1881"/>
      <c r="BO633" s="1881"/>
      <c r="BP633" s="1881"/>
    </row>
    <row r="634" spans="1:68">
      <c r="A634" s="1884"/>
      <c r="BC634" s="1881"/>
      <c r="BD634" s="1881"/>
      <c r="BE634" s="1881"/>
      <c r="BF634" s="1881"/>
      <c r="BG634" s="1881"/>
      <c r="BH634" s="1881"/>
      <c r="BI634" s="1881"/>
      <c r="BJ634" s="1881"/>
      <c r="BK634" s="1881"/>
      <c r="BL634" s="1881"/>
      <c r="BM634" s="1881"/>
      <c r="BN634" s="1881"/>
      <c r="BO634" s="1881"/>
      <c r="BP634" s="1881"/>
    </row>
    <row r="635" spans="1:68">
      <c r="A635" s="1884"/>
      <c r="BC635" s="1881"/>
      <c r="BD635" s="1881"/>
      <c r="BE635" s="1881"/>
      <c r="BF635" s="1881"/>
      <c r="BG635" s="1881"/>
      <c r="BH635" s="1881"/>
      <c r="BI635" s="1881"/>
      <c r="BJ635" s="1881"/>
      <c r="BK635" s="1881"/>
      <c r="BL635" s="1881"/>
      <c r="BM635" s="1881"/>
      <c r="BN635" s="1881"/>
      <c r="BO635" s="1881"/>
      <c r="BP635" s="1881"/>
    </row>
    <row r="636" spans="1:68">
      <c r="A636" s="1884"/>
      <c r="BC636" s="1881"/>
      <c r="BD636" s="1881"/>
      <c r="BE636" s="1881"/>
      <c r="BF636" s="1881"/>
      <c r="BG636" s="1881"/>
      <c r="BH636" s="1881"/>
      <c r="BI636" s="1881"/>
      <c r="BJ636" s="1881"/>
      <c r="BK636" s="1881"/>
      <c r="BL636" s="1881"/>
      <c r="BM636" s="1881"/>
      <c r="BN636" s="1881"/>
      <c r="BO636" s="1881"/>
      <c r="BP636" s="1881"/>
    </row>
    <row r="637" spans="1:68">
      <c r="A637" s="1884"/>
      <c r="BC637" s="1881"/>
      <c r="BD637" s="1881"/>
      <c r="BE637" s="1881"/>
      <c r="BF637" s="1881"/>
      <c r="BG637" s="1881"/>
      <c r="BH637" s="1881"/>
      <c r="BI637" s="1881"/>
      <c r="BJ637" s="1881"/>
      <c r="BK637" s="1881"/>
      <c r="BL637" s="1881"/>
      <c r="BM637" s="1881"/>
      <c r="BN637" s="1881"/>
      <c r="BO637" s="1881"/>
      <c r="BP637" s="1881"/>
    </row>
    <row r="638" spans="1:68">
      <c r="A638" s="1884"/>
      <c r="BC638" s="1881"/>
      <c r="BD638" s="1881"/>
      <c r="BE638" s="1881"/>
      <c r="BF638" s="1881"/>
      <c r="BG638" s="1881"/>
      <c r="BH638" s="1881"/>
      <c r="BI638" s="1881"/>
      <c r="BJ638" s="1881"/>
      <c r="BK638" s="1881"/>
      <c r="BL638" s="1881"/>
      <c r="BM638" s="1881"/>
      <c r="BN638" s="1881"/>
      <c r="BO638" s="1881"/>
      <c r="BP638" s="1881"/>
    </row>
    <row r="639" spans="1:68">
      <c r="A639" s="1884"/>
      <c r="BC639" s="1881"/>
      <c r="BD639" s="1881"/>
      <c r="BE639" s="1881"/>
      <c r="BF639" s="1881"/>
      <c r="BG639" s="1881"/>
      <c r="BH639" s="1881"/>
      <c r="BI639" s="1881"/>
      <c r="BJ639" s="1881"/>
      <c r="BK639" s="1881"/>
      <c r="BL639" s="1881"/>
      <c r="BM639" s="1881"/>
      <c r="BN639" s="1881"/>
      <c r="BO639" s="1881"/>
      <c r="BP639" s="1881"/>
    </row>
    <row r="640" spans="1:68">
      <c r="A640" s="1884"/>
      <c r="BC640" s="1881"/>
      <c r="BD640" s="1881"/>
      <c r="BE640" s="1881"/>
      <c r="BF640" s="1881"/>
      <c r="BG640" s="1881"/>
      <c r="BH640" s="1881"/>
      <c r="BI640" s="1881"/>
      <c r="BJ640" s="1881"/>
      <c r="BK640" s="1881"/>
      <c r="BL640" s="1881"/>
      <c r="BM640" s="1881"/>
      <c r="BN640" s="1881"/>
      <c r="BO640" s="1881"/>
      <c r="BP640" s="1881"/>
    </row>
    <row r="641" spans="1:68">
      <c r="A641" s="1884"/>
      <c r="BC641" s="1881"/>
      <c r="BD641" s="1881"/>
      <c r="BE641" s="1881"/>
      <c r="BF641" s="1881"/>
      <c r="BG641" s="1881"/>
      <c r="BH641" s="1881"/>
      <c r="BI641" s="1881"/>
      <c r="BJ641" s="1881"/>
      <c r="BK641" s="1881"/>
      <c r="BL641" s="1881"/>
      <c r="BM641" s="1881"/>
      <c r="BN641" s="1881"/>
      <c r="BO641" s="1881"/>
      <c r="BP641" s="1881"/>
    </row>
    <row r="642" spans="1:68">
      <c r="A642" s="1884"/>
      <c r="BC642" s="1881"/>
      <c r="BD642" s="1881"/>
      <c r="BE642" s="1881"/>
      <c r="BF642" s="1881"/>
      <c r="BG642" s="1881"/>
      <c r="BH642" s="1881"/>
      <c r="BI642" s="1881"/>
      <c r="BJ642" s="1881"/>
      <c r="BK642" s="1881"/>
      <c r="BL642" s="1881"/>
      <c r="BM642" s="1881"/>
      <c r="BN642" s="1881"/>
      <c r="BO642" s="1881"/>
      <c r="BP642" s="1881"/>
    </row>
    <row r="643" spans="1:68">
      <c r="A643" s="1884"/>
      <c r="BC643" s="1881"/>
      <c r="BD643" s="1881"/>
      <c r="BE643" s="1881"/>
      <c r="BF643" s="1881"/>
      <c r="BG643" s="1881"/>
      <c r="BH643" s="1881"/>
      <c r="BI643" s="1881"/>
      <c r="BJ643" s="1881"/>
      <c r="BK643" s="1881"/>
      <c r="BL643" s="1881"/>
      <c r="BM643" s="1881"/>
      <c r="BN643" s="1881"/>
      <c r="BO643" s="1881"/>
      <c r="BP643" s="1881"/>
    </row>
    <row r="644" spans="1:68">
      <c r="A644" s="1884"/>
      <c r="BC644" s="1881"/>
      <c r="BD644" s="1881"/>
      <c r="BE644" s="1881"/>
      <c r="BF644" s="1881"/>
      <c r="BG644" s="1881"/>
      <c r="BH644" s="1881"/>
      <c r="BI644" s="1881"/>
      <c r="BJ644" s="1881"/>
      <c r="BK644" s="1881"/>
      <c r="BL644" s="1881"/>
      <c r="BM644" s="1881"/>
      <c r="BN644" s="1881"/>
      <c r="BO644" s="1881"/>
      <c r="BP644" s="1881"/>
    </row>
    <row r="645" spans="1:68">
      <c r="A645" s="1884"/>
      <c r="BC645" s="1881"/>
      <c r="BD645" s="1881"/>
      <c r="BE645" s="1881"/>
      <c r="BF645" s="1881"/>
      <c r="BG645" s="1881"/>
      <c r="BH645" s="1881"/>
      <c r="BI645" s="1881"/>
      <c r="BJ645" s="1881"/>
      <c r="BK645" s="1881"/>
      <c r="BL645" s="1881"/>
      <c r="BM645" s="1881"/>
      <c r="BN645" s="1881"/>
      <c r="BO645" s="1881"/>
      <c r="BP645" s="1881"/>
    </row>
    <row r="646" spans="1:68">
      <c r="A646" s="1884"/>
      <c r="BC646" s="1881"/>
      <c r="BD646" s="1881"/>
      <c r="BE646" s="1881"/>
      <c r="BF646" s="1881"/>
      <c r="BG646" s="1881"/>
      <c r="BH646" s="1881"/>
      <c r="BI646" s="1881"/>
      <c r="BJ646" s="1881"/>
      <c r="BK646" s="1881"/>
      <c r="BL646" s="1881"/>
      <c r="BM646" s="1881"/>
      <c r="BN646" s="1881"/>
      <c r="BO646" s="1881"/>
      <c r="BP646" s="1881"/>
    </row>
    <row r="647" spans="1:68">
      <c r="A647" s="1884"/>
      <c r="BC647" s="1881"/>
      <c r="BD647" s="1881"/>
      <c r="BE647" s="1881"/>
      <c r="BF647" s="1881"/>
      <c r="BG647" s="1881"/>
      <c r="BH647" s="1881"/>
      <c r="BI647" s="1881"/>
      <c r="BJ647" s="1881"/>
      <c r="BK647" s="1881"/>
      <c r="BL647" s="1881"/>
      <c r="BM647" s="1881"/>
      <c r="BN647" s="1881"/>
      <c r="BO647" s="1881"/>
      <c r="BP647" s="1881"/>
    </row>
    <row r="648" spans="1:68">
      <c r="A648" s="1884"/>
      <c r="BC648" s="1881"/>
      <c r="BD648" s="1881"/>
      <c r="BE648" s="1881"/>
      <c r="BF648" s="1881"/>
      <c r="BG648" s="1881"/>
      <c r="BH648" s="1881"/>
      <c r="BI648" s="1881"/>
      <c r="BJ648" s="1881"/>
      <c r="BK648" s="1881"/>
      <c r="BL648" s="1881"/>
      <c r="BM648" s="1881"/>
      <c r="BN648" s="1881"/>
      <c r="BO648" s="1881"/>
      <c r="BP648" s="1881"/>
    </row>
    <row r="649" spans="1:68">
      <c r="A649" s="1884"/>
      <c r="BC649" s="1881"/>
      <c r="BD649" s="1881"/>
      <c r="BE649" s="1881"/>
      <c r="BF649" s="1881"/>
      <c r="BG649" s="1881"/>
      <c r="BH649" s="1881"/>
      <c r="BI649" s="1881"/>
      <c r="BJ649" s="1881"/>
      <c r="BK649" s="1881"/>
      <c r="BL649" s="1881"/>
      <c r="BM649" s="1881"/>
      <c r="BN649" s="1881"/>
      <c r="BO649" s="1881"/>
      <c r="BP649" s="1881"/>
    </row>
    <row r="650" spans="1:68">
      <c r="A650" s="1884"/>
      <c r="BC650" s="1881"/>
      <c r="BD650" s="1881"/>
      <c r="BE650" s="1881"/>
      <c r="BF650" s="1881"/>
      <c r="BG650" s="1881"/>
      <c r="BH650" s="1881"/>
      <c r="BI650" s="1881"/>
      <c r="BJ650" s="1881"/>
      <c r="BK650" s="1881"/>
      <c r="BL650" s="1881"/>
      <c r="BM650" s="1881"/>
      <c r="BN650" s="1881"/>
      <c r="BO650" s="1881"/>
      <c r="BP650" s="1881"/>
    </row>
    <row r="651" spans="1:68">
      <c r="A651" s="1884"/>
      <c r="BC651" s="1881"/>
      <c r="BD651" s="1881"/>
      <c r="BE651" s="1881"/>
      <c r="BF651" s="1881"/>
      <c r="BG651" s="1881"/>
      <c r="BH651" s="1881"/>
      <c r="BI651" s="1881"/>
      <c r="BJ651" s="1881"/>
      <c r="BK651" s="1881"/>
      <c r="BL651" s="1881"/>
      <c r="BM651" s="1881"/>
      <c r="BN651" s="1881"/>
      <c r="BO651" s="1881"/>
      <c r="BP651" s="1881"/>
    </row>
    <row r="652" spans="1:68">
      <c r="A652" s="1884"/>
      <c r="BC652" s="1881"/>
      <c r="BD652" s="1881"/>
      <c r="BE652" s="1881"/>
      <c r="BF652" s="1881"/>
      <c r="BG652" s="1881"/>
      <c r="BH652" s="1881"/>
      <c r="BI652" s="1881"/>
      <c r="BJ652" s="1881"/>
      <c r="BK652" s="1881"/>
      <c r="BL652" s="1881"/>
      <c r="BM652" s="1881"/>
      <c r="BN652" s="1881"/>
      <c r="BO652" s="1881"/>
      <c r="BP652" s="1881"/>
    </row>
    <row r="653" spans="1:68">
      <c r="A653" s="1884"/>
      <c r="BC653" s="1881"/>
      <c r="BD653" s="1881"/>
      <c r="BE653" s="1881"/>
      <c r="BF653" s="1881"/>
      <c r="BG653" s="1881"/>
      <c r="BH653" s="1881"/>
      <c r="BI653" s="1881"/>
      <c r="BJ653" s="1881"/>
      <c r="BK653" s="1881"/>
      <c r="BL653" s="1881"/>
      <c r="BM653" s="1881"/>
      <c r="BN653" s="1881"/>
      <c r="BO653" s="1881"/>
      <c r="BP653" s="1881"/>
    </row>
    <row r="654" spans="1:68">
      <c r="A654" s="1884"/>
      <c r="BC654" s="1881"/>
      <c r="BD654" s="1881"/>
      <c r="BE654" s="1881"/>
      <c r="BF654" s="1881"/>
      <c r="BG654" s="1881"/>
      <c r="BH654" s="1881"/>
      <c r="BI654" s="1881"/>
      <c r="BJ654" s="1881"/>
      <c r="BK654" s="1881"/>
      <c r="BL654" s="1881"/>
      <c r="BM654" s="1881"/>
      <c r="BN654" s="1881"/>
      <c r="BO654" s="1881"/>
      <c r="BP654" s="1881"/>
    </row>
    <row r="655" spans="1:68">
      <c r="A655" s="1884"/>
      <c r="BC655" s="1881"/>
      <c r="BD655" s="1881"/>
      <c r="BE655" s="1881"/>
      <c r="BF655" s="1881"/>
      <c r="BG655" s="1881"/>
      <c r="BH655" s="1881"/>
      <c r="BI655" s="1881"/>
      <c r="BJ655" s="1881"/>
      <c r="BK655" s="1881"/>
      <c r="BL655" s="1881"/>
      <c r="BM655" s="1881"/>
      <c r="BN655" s="1881"/>
      <c r="BO655" s="1881"/>
      <c r="BP655" s="1881"/>
    </row>
    <row r="656" spans="1:68">
      <c r="A656" s="1884"/>
      <c r="BC656" s="1881"/>
      <c r="BD656" s="1881"/>
      <c r="BE656" s="1881"/>
      <c r="BF656" s="1881"/>
      <c r="BG656" s="1881"/>
      <c r="BH656" s="1881"/>
      <c r="BI656" s="1881"/>
      <c r="BJ656" s="1881"/>
      <c r="BK656" s="1881"/>
      <c r="BL656" s="1881"/>
      <c r="BM656" s="1881"/>
      <c r="BN656" s="1881"/>
      <c r="BO656" s="1881"/>
      <c r="BP656" s="1881"/>
    </row>
    <row r="657" spans="1:68">
      <c r="A657" s="1884"/>
      <c r="BC657" s="1881"/>
      <c r="BD657" s="1881"/>
      <c r="BE657" s="1881"/>
      <c r="BF657" s="1881"/>
      <c r="BG657" s="1881"/>
      <c r="BH657" s="1881"/>
      <c r="BI657" s="1881"/>
      <c r="BJ657" s="1881"/>
      <c r="BK657" s="1881"/>
      <c r="BL657" s="1881"/>
      <c r="BM657" s="1881"/>
      <c r="BN657" s="1881"/>
      <c r="BO657" s="1881"/>
      <c r="BP657" s="1881"/>
    </row>
    <row r="658" spans="1:68">
      <c r="A658" s="1884"/>
      <c r="BC658" s="1881"/>
      <c r="BD658" s="1881"/>
      <c r="BE658" s="1881"/>
      <c r="BF658" s="1881"/>
      <c r="BG658" s="1881"/>
      <c r="BH658" s="1881"/>
      <c r="BI658" s="1881"/>
      <c r="BJ658" s="1881"/>
      <c r="BK658" s="1881"/>
      <c r="BL658" s="1881"/>
      <c r="BM658" s="1881"/>
      <c r="BN658" s="1881"/>
      <c r="BO658" s="1881"/>
      <c r="BP658" s="1881"/>
    </row>
    <row r="659" spans="1:68">
      <c r="A659" s="1884"/>
      <c r="BC659" s="1881"/>
      <c r="BD659" s="1881"/>
      <c r="BE659" s="1881"/>
      <c r="BF659" s="1881"/>
      <c r="BG659" s="1881"/>
      <c r="BH659" s="1881"/>
      <c r="BI659" s="1881"/>
      <c r="BJ659" s="1881"/>
      <c r="BK659" s="1881"/>
      <c r="BL659" s="1881"/>
      <c r="BM659" s="1881"/>
      <c r="BN659" s="1881"/>
      <c r="BO659" s="1881"/>
      <c r="BP659" s="1881"/>
    </row>
    <row r="660" spans="1:68">
      <c r="A660" s="1884"/>
      <c r="BC660" s="1881"/>
      <c r="BD660" s="1881"/>
      <c r="BE660" s="1881"/>
      <c r="BF660" s="1881"/>
      <c r="BG660" s="1881"/>
      <c r="BH660" s="1881"/>
      <c r="BI660" s="1881"/>
      <c r="BJ660" s="1881"/>
      <c r="BK660" s="1881"/>
      <c r="BL660" s="1881"/>
      <c r="BM660" s="1881"/>
      <c r="BN660" s="1881"/>
      <c r="BO660" s="1881"/>
      <c r="BP660" s="1881"/>
    </row>
    <row r="661" spans="1:68">
      <c r="A661" s="1884"/>
      <c r="BC661" s="1881"/>
      <c r="BD661" s="1881"/>
      <c r="BE661" s="1881"/>
      <c r="BF661" s="1881"/>
      <c r="BG661" s="1881"/>
      <c r="BH661" s="1881"/>
      <c r="BI661" s="1881"/>
      <c r="BJ661" s="1881"/>
      <c r="BK661" s="1881"/>
      <c r="BL661" s="1881"/>
      <c r="BM661" s="1881"/>
      <c r="BN661" s="1881"/>
      <c r="BO661" s="1881"/>
      <c r="BP661" s="1881"/>
    </row>
    <row r="662" spans="1:68">
      <c r="A662" s="1884"/>
      <c r="BC662" s="1881"/>
      <c r="BD662" s="1881"/>
      <c r="BE662" s="1881"/>
      <c r="BF662" s="1881"/>
      <c r="BG662" s="1881"/>
      <c r="BH662" s="1881"/>
      <c r="BI662" s="1881"/>
      <c r="BJ662" s="1881"/>
      <c r="BK662" s="1881"/>
      <c r="BL662" s="1881"/>
      <c r="BM662" s="1881"/>
      <c r="BN662" s="1881"/>
      <c r="BO662" s="1881"/>
      <c r="BP662" s="1881"/>
    </row>
    <row r="663" spans="1:68">
      <c r="A663" s="1884"/>
      <c r="BC663" s="1881"/>
      <c r="BD663" s="1881"/>
      <c r="BE663" s="1881"/>
      <c r="BF663" s="1881"/>
      <c r="BG663" s="1881"/>
      <c r="BH663" s="1881"/>
      <c r="BI663" s="1881"/>
      <c r="BJ663" s="1881"/>
      <c r="BK663" s="1881"/>
      <c r="BL663" s="1881"/>
      <c r="BM663" s="1881"/>
      <c r="BN663" s="1881"/>
      <c r="BO663" s="1881"/>
      <c r="BP663" s="1881"/>
    </row>
    <row r="664" spans="1:68">
      <c r="A664" s="1884"/>
      <c r="BC664" s="1881"/>
      <c r="BD664" s="1881"/>
      <c r="BE664" s="1881"/>
      <c r="BF664" s="1881"/>
      <c r="BG664" s="1881"/>
      <c r="BH664" s="1881"/>
      <c r="BI664" s="1881"/>
      <c r="BJ664" s="1881"/>
      <c r="BK664" s="1881"/>
      <c r="BL664" s="1881"/>
      <c r="BM664" s="1881"/>
      <c r="BN664" s="1881"/>
      <c r="BO664" s="1881"/>
      <c r="BP664" s="1881"/>
    </row>
    <row r="665" spans="1:68">
      <c r="A665" s="1884"/>
      <c r="BC665" s="1881"/>
      <c r="BD665" s="1881"/>
      <c r="BE665" s="1881"/>
      <c r="BF665" s="1881"/>
      <c r="BG665" s="1881"/>
      <c r="BH665" s="1881"/>
      <c r="BI665" s="1881"/>
      <c r="BJ665" s="1881"/>
      <c r="BK665" s="1881"/>
      <c r="BL665" s="1881"/>
      <c r="BM665" s="1881"/>
      <c r="BN665" s="1881"/>
      <c r="BO665" s="1881"/>
      <c r="BP665" s="1881"/>
    </row>
    <row r="666" spans="1:68">
      <c r="A666" s="1884"/>
      <c r="BC666" s="1881"/>
      <c r="BD666" s="1881"/>
      <c r="BE666" s="1881"/>
      <c r="BF666" s="1881"/>
      <c r="BG666" s="1881"/>
      <c r="BH666" s="1881"/>
      <c r="BI666" s="1881"/>
      <c r="BJ666" s="1881"/>
      <c r="BK666" s="1881"/>
      <c r="BL666" s="1881"/>
      <c r="BM666" s="1881"/>
      <c r="BN666" s="1881"/>
      <c r="BO666" s="1881"/>
      <c r="BP666" s="1881"/>
    </row>
    <row r="667" spans="1:68">
      <c r="A667" s="1884"/>
      <c r="BC667" s="1881"/>
      <c r="BD667" s="1881"/>
      <c r="BE667" s="1881"/>
      <c r="BF667" s="1881"/>
      <c r="BG667" s="1881"/>
      <c r="BH667" s="1881"/>
      <c r="BI667" s="1881"/>
      <c r="BJ667" s="1881"/>
      <c r="BK667" s="1881"/>
      <c r="BL667" s="1881"/>
      <c r="BM667" s="1881"/>
      <c r="BN667" s="1881"/>
      <c r="BO667" s="1881"/>
      <c r="BP667" s="1881"/>
    </row>
    <row r="668" spans="1:68">
      <c r="A668" s="1884"/>
      <c r="BC668" s="1881"/>
      <c r="BD668" s="1881"/>
      <c r="BE668" s="1881"/>
      <c r="BF668" s="1881"/>
      <c r="BG668" s="1881"/>
      <c r="BH668" s="1881"/>
      <c r="BI668" s="1881"/>
      <c r="BJ668" s="1881"/>
      <c r="BK668" s="1881"/>
      <c r="BL668" s="1881"/>
      <c r="BM668" s="1881"/>
      <c r="BN668" s="1881"/>
      <c r="BO668" s="1881"/>
      <c r="BP668" s="1881"/>
    </row>
    <row r="669" spans="1:68">
      <c r="A669" s="1884"/>
      <c r="BC669" s="1881"/>
      <c r="BD669" s="1881"/>
      <c r="BE669" s="1881"/>
      <c r="BF669" s="1881"/>
      <c r="BG669" s="1881"/>
      <c r="BH669" s="1881"/>
      <c r="BI669" s="1881"/>
      <c r="BJ669" s="1881"/>
      <c r="BK669" s="1881"/>
      <c r="BL669" s="1881"/>
      <c r="BM669" s="1881"/>
      <c r="BN669" s="1881"/>
      <c r="BO669" s="1881"/>
      <c r="BP669" s="1881"/>
    </row>
    <row r="670" spans="1:68">
      <c r="A670" s="1884"/>
      <c r="BC670" s="1881"/>
      <c r="BD670" s="1881"/>
      <c r="BE670" s="1881"/>
      <c r="BF670" s="1881"/>
      <c r="BG670" s="1881"/>
      <c r="BH670" s="1881"/>
      <c r="BI670" s="1881"/>
      <c r="BJ670" s="1881"/>
      <c r="BK670" s="1881"/>
      <c r="BL670" s="1881"/>
      <c r="BM670" s="1881"/>
      <c r="BN670" s="1881"/>
      <c r="BO670" s="1881"/>
      <c r="BP670" s="1881"/>
    </row>
    <row r="671" spans="1:68">
      <c r="A671" s="1884"/>
      <c r="BC671" s="1881"/>
      <c r="BD671" s="1881"/>
      <c r="BE671" s="1881"/>
      <c r="BF671" s="1881"/>
      <c r="BG671" s="1881"/>
      <c r="BH671" s="1881"/>
      <c r="BI671" s="1881"/>
      <c r="BJ671" s="1881"/>
      <c r="BK671" s="1881"/>
      <c r="BL671" s="1881"/>
      <c r="BM671" s="1881"/>
      <c r="BN671" s="1881"/>
      <c r="BO671" s="1881"/>
      <c r="BP671" s="1881"/>
    </row>
    <row r="672" spans="1:68">
      <c r="A672" s="1884"/>
      <c r="BC672" s="1881"/>
      <c r="BD672" s="1881"/>
      <c r="BE672" s="1881"/>
      <c r="BF672" s="1881"/>
      <c r="BG672" s="1881"/>
      <c r="BH672" s="1881"/>
      <c r="BI672" s="1881"/>
      <c r="BJ672" s="1881"/>
      <c r="BK672" s="1881"/>
      <c r="BL672" s="1881"/>
      <c r="BM672" s="1881"/>
      <c r="BN672" s="1881"/>
      <c r="BO672" s="1881"/>
      <c r="BP672" s="1881"/>
    </row>
    <row r="673" spans="1:68">
      <c r="A673" s="1884"/>
      <c r="BC673" s="1881"/>
      <c r="BD673" s="1881"/>
      <c r="BE673" s="1881"/>
      <c r="BF673" s="1881"/>
      <c r="BG673" s="1881"/>
      <c r="BH673" s="1881"/>
      <c r="BI673" s="1881"/>
      <c r="BJ673" s="1881"/>
      <c r="BK673" s="1881"/>
      <c r="BL673" s="1881"/>
      <c r="BM673" s="1881"/>
      <c r="BN673" s="1881"/>
      <c r="BO673" s="1881"/>
      <c r="BP673" s="1881"/>
    </row>
    <row r="674" spans="1:68">
      <c r="A674" s="1884"/>
      <c r="BC674" s="1881"/>
      <c r="BD674" s="1881"/>
      <c r="BE674" s="1881"/>
      <c r="BF674" s="1881"/>
      <c r="BG674" s="1881"/>
      <c r="BH674" s="1881"/>
      <c r="BI674" s="1881"/>
      <c r="BJ674" s="1881"/>
      <c r="BK674" s="1881"/>
      <c r="BL674" s="1881"/>
      <c r="BM674" s="1881"/>
      <c r="BN674" s="1881"/>
      <c r="BO674" s="1881"/>
      <c r="BP674" s="1881"/>
    </row>
    <row r="675" spans="1:68">
      <c r="A675" s="1884"/>
      <c r="BC675" s="1881"/>
      <c r="BD675" s="1881"/>
      <c r="BE675" s="1881"/>
      <c r="BF675" s="1881"/>
      <c r="BG675" s="1881"/>
      <c r="BH675" s="1881"/>
      <c r="BI675" s="1881"/>
      <c r="BJ675" s="1881"/>
      <c r="BK675" s="1881"/>
      <c r="BL675" s="1881"/>
      <c r="BM675" s="1881"/>
      <c r="BN675" s="1881"/>
      <c r="BO675" s="1881"/>
      <c r="BP675" s="1881"/>
    </row>
    <row r="676" spans="1:68">
      <c r="A676" s="1884"/>
      <c r="BC676" s="1881"/>
      <c r="BD676" s="1881"/>
      <c r="BE676" s="1881"/>
      <c r="BF676" s="1881"/>
      <c r="BG676" s="1881"/>
      <c r="BH676" s="1881"/>
      <c r="BI676" s="1881"/>
      <c r="BJ676" s="1881"/>
      <c r="BK676" s="1881"/>
      <c r="BL676" s="1881"/>
      <c r="BM676" s="1881"/>
      <c r="BN676" s="1881"/>
      <c r="BO676" s="1881"/>
      <c r="BP676" s="1881"/>
    </row>
    <row r="677" spans="1:68">
      <c r="A677" s="1884"/>
      <c r="BC677" s="1881"/>
      <c r="BD677" s="1881"/>
      <c r="BE677" s="1881"/>
      <c r="BF677" s="1881"/>
      <c r="BG677" s="1881"/>
      <c r="BH677" s="1881"/>
      <c r="BI677" s="1881"/>
      <c r="BJ677" s="1881"/>
      <c r="BK677" s="1881"/>
      <c r="BL677" s="1881"/>
      <c r="BM677" s="1881"/>
      <c r="BN677" s="1881"/>
      <c r="BO677" s="1881"/>
      <c r="BP677" s="1881"/>
    </row>
    <row r="678" spans="1:68">
      <c r="A678" s="1884"/>
      <c r="BC678" s="1881"/>
      <c r="BD678" s="1881"/>
      <c r="BE678" s="1881"/>
      <c r="BF678" s="1881"/>
      <c r="BG678" s="1881"/>
      <c r="BH678" s="1881"/>
      <c r="BI678" s="1881"/>
      <c r="BJ678" s="1881"/>
      <c r="BK678" s="1881"/>
      <c r="BL678" s="1881"/>
      <c r="BM678" s="1881"/>
      <c r="BN678" s="1881"/>
      <c r="BO678" s="1881"/>
      <c r="BP678" s="1881"/>
    </row>
    <row r="679" spans="1:68">
      <c r="A679" s="1884"/>
      <c r="BC679" s="1881"/>
      <c r="BD679" s="1881"/>
      <c r="BE679" s="1881"/>
      <c r="BF679" s="1881"/>
      <c r="BG679" s="1881"/>
      <c r="BH679" s="1881"/>
      <c r="BI679" s="1881"/>
      <c r="BJ679" s="1881"/>
      <c r="BK679" s="1881"/>
      <c r="BL679" s="1881"/>
      <c r="BM679" s="1881"/>
      <c r="BN679" s="1881"/>
      <c r="BO679" s="1881"/>
      <c r="BP679" s="1881"/>
    </row>
    <row r="680" spans="1:68">
      <c r="A680" s="1884"/>
      <c r="BC680" s="1881"/>
      <c r="BD680" s="1881"/>
      <c r="BE680" s="1881"/>
      <c r="BF680" s="1881"/>
      <c r="BG680" s="1881"/>
      <c r="BH680" s="1881"/>
      <c r="BI680" s="1881"/>
      <c r="BJ680" s="1881"/>
      <c r="BK680" s="1881"/>
      <c r="BL680" s="1881"/>
      <c r="BM680" s="1881"/>
      <c r="BN680" s="1881"/>
      <c r="BO680" s="1881"/>
      <c r="BP680" s="1881"/>
    </row>
    <row r="681" spans="1:68">
      <c r="A681" s="1884"/>
      <c r="BC681" s="1881"/>
      <c r="BD681" s="1881"/>
      <c r="BE681" s="1881"/>
      <c r="BF681" s="1881"/>
      <c r="BG681" s="1881"/>
      <c r="BH681" s="1881"/>
      <c r="BI681" s="1881"/>
      <c r="BJ681" s="1881"/>
      <c r="BK681" s="1881"/>
      <c r="BL681" s="1881"/>
      <c r="BM681" s="1881"/>
      <c r="BN681" s="1881"/>
      <c r="BO681" s="1881"/>
      <c r="BP681" s="1881"/>
    </row>
    <row r="682" spans="1:68">
      <c r="A682" s="1884"/>
      <c r="BC682" s="1881"/>
      <c r="BD682" s="1881"/>
      <c r="BE682" s="1881"/>
      <c r="BF682" s="1881"/>
      <c r="BG682" s="1881"/>
      <c r="BH682" s="1881"/>
      <c r="BI682" s="1881"/>
      <c r="BJ682" s="1881"/>
      <c r="BK682" s="1881"/>
      <c r="BL682" s="1881"/>
      <c r="BM682" s="1881"/>
      <c r="BN682" s="1881"/>
      <c r="BO682" s="1881"/>
      <c r="BP682" s="1881"/>
    </row>
    <row r="683" spans="1:68">
      <c r="A683" s="1884"/>
      <c r="BC683" s="1881"/>
      <c r="BD683" s="1881"/>
      <c r="BE683" s="1881"/>
      <c r="BF683" s="1881"/>
      <c r="BG683" s="1881"/>
      <c r="BH683" s="1881"/>
      <c r="BI683" s="1881"/>
      <c r="BJ683" s="1881"/>
      <c r="BK683" s="1881"/>
      <c r="BL683" s="1881"/>
      <c r="BM683" s="1881"/>
      <c r="BN683" s="1881"/>
      <c r="BO683" s="1881"/>
      <c r="BP683" s="1881"/>
    </row>
    <row r="684" spans="1:68">
      <c r="A684" s="1884"/>
      <c r="BC684" s="1881"/>
      <c r="BD684" s="1881"/>
      <c r="BE684" s="1881"/>
      <c r="BF684" s="1881"/>
      <c r="BG684" s="1881"/>
      <c r="BH684" s="1881"/>
      <c r="BI684" s="1881"/>
      <c r="BJ684" s="1881"/>
      <c r="BK684" s="1881"/>
      <c r="BL684" s="1881"/>
      <c r="BM684" s="1881"/>
      <c r="BN684" s="1881"/>
      <c r="BO684" s="1881"/>
      <c r="BP684" s="1881"/>
    </row>
    <row r="685" spans="1:68">
      <c r="A685" s="1884"/>
      <c r="BC685" s="1881"/>
      <c r="BD685" s="1881"/>
      <c r="BE685" s="1881"/>
      <c r="BF685" s="1881"/>
      <c r="BG685" s="1881"/>
      <c r="BH685" s="1881"/>
      <c r="BI685" s="1881"/>
      <c r="BJ685" s="1881"/>
      <c r="BK685" s="1881"/>
      <c r="BL685" s="1881"/>
      <c r="BM685" s="1881"/>
      <c r="BN685" s="1881"/>
      <c r="BO685" s="1881"/>
      <c r="BP685" s="1881"/>
    </row>
    <row r="686" spans="1:68">
      <c r="A686" s="1884"/>
      <c r="BC686" s="1881"/>
      <c r="BD686" s="1881"/>
      <c r="BE686" s="1881"/>
      <c r="BF686" s="1881"/>
      <c r="BG686" s="1881"/>
      <c r="BH686" s="1881"/>
      <c r="BI686" s="1881"/>
      <c r="BJ686" s="1881"/>
      <c r="BK686" s="1881"/>
      <c r="BL686" s="1881"/>
      <c r="BM686" s="1881"/>
      <c r="BN686" s="1881"/>
      <c r="BO686" s="1881"/>
      <c r="BP686" s="1881"/>
    </row>
    <row r="687" spans="1:68">
      <c r="A687" s="1884"/>
      <c r="BC687" s="1881"/>
      <c r="BD687" s="1881"/>
      <c r="BE687" s="1881"/>
      <c r="BF687" s="1881"/>
      <c r="BG687" s="1881"/>
      <c r="BH687" s="1881"/>
      <c r="BI687" s="1881"/>
      <c r="BJ687" s="1881"/>
      <c r="BK687" s="1881"/>
      <c r="BL687" s="1881"/>
      <c r="BM687" s="1881"/>
      <c r="BN687" s="1881"/>
      <c r="BO687" s="1881"/>
      <c r="BP687" s="1881"/>
    </row>
    <row r="688" spans="1:68">
      <c r="A688" s="1884"/>
      <c r="BC688" s="1881"/>
      <c r="BD688" s="1881"/>
      <c r="BE688" s="1881"/>
      <c r="BF688" s="1881"/>
      <c r="BG688" s="1881"/>
      <c r="BH688" s="1881"/>
      <c r="BI688" s="1881"/>
      <c r="BJ688" s="1881"/>
      <c r="BK688" s="1881"/>
      <c r="BL688" s="1881"/>
      <c r="BM688" s="1881"/>
      <c r="BN688" s="1881"/>
      <c r="BO688" s="1881"/>
      <c r="BP688" s="1881"/>
    </row>
    <row r="689" spans="1:68">
      <c r="A689" s="1884"/>
      <c r="BC689" s="1881"/>
      <c r="BD689" s="1881"/>
      <c r="BE689" s="1881"/>
      <c r="BF689" s="1881"/>
      <c r="BG689" s="1881"/>
      <c r="BH689" s="1881"/>
      <c r="BI689" s="1881"/>
      <c r="BJ689" s="1881"/>
      <c r="BK689" s="1881"/>
      <c r="BL689" s="1881"/>
      <c r="BM689" s="1881"/>
      <c r="BN689" s="1881"/>
      <c r="BO689" s="1881"/>
      <c r="BP689" s="1881"/>
    </row>
    <row r="690" spans="1:68">
      <c r="A690" s="1884"/>
      <c r="BC690" s="1881"/>
      <c r="BD690" s="1881"/>
      <c r="BE690" s="1881"/>
      <c r="BF690" s="1881"/>
      <c r="BG690" s="1881"/>
      <c r="BH690" s="1881"/>
      <c r="BI690" s="1881"/>
      <c r="BJ690" s="1881"/>
      <c r="BK690" s="1881"/>
      <c r="BL690" s="1881"/>
      <c r="BM690" s="1881"/>
      <c r="BN690" s="1881"/>
      <c r="BO690" s="1881"/>
      <c r="BP690" s="1881"/>
    </row>
    <row r="691" spans="1:68">
      <c r="A691" s="1884"/>
      <c r="BC691" s="1881"/>
      <c r="BD691" s="1881"/>
      <c r="BE691" s="1881"/>
      <c r="BF691" s="1881"/>
      <c r="BG691" s="1881"/>
      <c r="BH691" s="1881"/>
      <c r="BI691" s="1881"/>
      <c r="BJ691" s="1881"/>
      <c r="BK691" s="1881"/>
      <c r="BL691" s="1881"/>
      <c r="BM691" s="1881"/>
      <c r="BN691" s="1881"/>
      <c r="BO691" s="1881"/>
      <c r="BP691" s="1881"/>
    </row>
    <row r="692" spans="1:68">
      <c r="A692" s="1884"/>
      <c r="BC692" s="1881"/>
      <c r="BD692" s="1881"/>
      <c r="BE692" s="1881"/>
      <c r="BF692" s="1881"/>
      <c r="BG692" s="1881"/>
      <c r="BH692" s="1881"/>
      <c r="BI692" s="1881"/>
      <c r="BJ692" s="1881"/>
      <c r="BK692" s="1881"/>
      <c r="BL692" s="1881"/>
      <c r="BM692" s="1881"/>
      <c r="BN692" s="1881"/>
      <c r="BO692" s="1881"/>
      <c r="BP692" s="1881"/>
    </row>
    <row r="693" spans="1:68">
      <c r="A693" s="1884"/>
      <c r="BC693" s="1881"/>
      <c r="BD693" s="1881"/>
      <c r="BE693" s="1881"/>
      <c r="BF693" s="1881"/>
      <c r="BG693" s="1881"/>
      <c r="BH693" s="1881"/>
      <c r="BI693" s="1881"/>
      <c r="BJ693" s="1881"/>
      <c r="BK693" s="1881"/>
      <c r="BL693" s="1881"/>
      <c r="BM693" s="1881"/>
      <c r="BN693" s="1881"/>
      <c r="BO693" s="1881"/>
      <c r="BP693" s="1881"/>
    </row>
    <row r="694" spans="1:68">
      <c r="A694" s="1884"/>
      <c r="BC694" s="1881"/>
      <c r="BD694" s="1881"/>
      <c r="BE694" s="1881"/>
      <c r="BF694" s="1881"/>
      <c r="BG694" s="1881"/>
      <c r="BH694" s="1881"/>
      <c r="BI694" s="1881"/>
      <c r="BJ694" s="1881"/>
      <c r="BK694" s="1881"/>
      <c r="BL694" s="1881"/>
      <c r="BM694" s="1881"/>
      <c r="BN694" s="1881"/>
      <c r="BO694" s="1881"/>
      <c r="BP694" s="1881"/>
    </row>
    <row r="695" spans="1:68">
      <c r="A695" s="1884"/>
      <c r="BC695" s="1881"/>
      <c r="BD695" s="1881"/>
      <c r="BE695" s="1881"/>
      <c r="BF695" s="1881"/>
      <c r="BG695" s="1881"/>
      <c r="BH695" s="1881"/>
      <c r="BI695" s="1881"/>
      <c r="BJ695" s="1881"/>
      <c r="BK695" s="1881"/>
      <c r="BL695" s="1881"/>
      <c r="BM695" s="1881"/>
      <c r="BN695" s="1881"/>
      <c r="BO695" s="1881"/>
      <c r="BP695" s="1881"/>
    </row>
    <row r="696" spans="1:68">
      <c r="A696" s="1884"/>
      <c r="BC696" s="1881"/>
      <c r="BD696" s="1881"/>
      <c r="BE696" s="1881"/>
      <c r="BF696" s="1881"/>
      <c r="BG696" s="1881"/>
      <c r="BH696" s="1881"/>
      <c r="BI696" s="1881"/>
      <c r="BJ696" s="1881"/>
      <c r="BK696" s="1881"/>
      <c r="BL696" s="1881"/>
      <c r="BM696" s="1881"/>
      <c r="BN696" s="1881"/>
      <c r="BO696" s="1881"/>
      <c r="BP696" s="1881"/>
    </row>
    <row r="697" spans="1:68">
      <c r="A697" s="1884"/>
      <c r="BC697" s="1881"/>
      <c r="BD697" s="1881"/>
      <c r="BE697" s="1881"/>
      <c r="BF697" s="1881"/>
      <c r="BG697" s="1881"/>
      <c r="BH697" s="1881"/>
      <c r="BI697" s="1881"/>
      <c r="BJ697" s="1881"/>
      <c r="BK697" s="1881"/>
      <c r="BL697" s="1881"/>
      <c r="BM697" s="1881"/>
      <c r="BN697" s="1881"/>
      <c r="BO697" s="1881"/>
      <c r="BP697" s="1881"/>
    </row>
    <row r="698" spans="1:68">
      <c r="A698" s="1884"/>
      <c r="BC698" s="1881"/>
      <c r="BD698" s="1881"/>
      <c r="BE698" s="1881"/>
      <c r="BF698" s="1881"/>
      <c r="BG698" s="1881"/>
      <c r="BH698" s="1881"/>
      <c r="BI698" s="1881"/>
      <c r="BJ698" s="1881"/>
      <c r="BK698" s="1881"/>
      <c r="BL698" s="1881"/>
      <c r="BM698" s="1881"/>
      <c r="BN698" s="1881"/>
      <c r="BO698" s="1881"/>
      <c r="BP698" s="1881"/>
    </row>
    <row r="699" spans="1:68">
      <c r="A699" s="1884"/>
      <c r="BC699" s="1881"/>
      <c r="BD699" s="1881"/>
      <c r="BE699" s="1881"/>
      <c r="BF699" s="1881"/>
      <c r="BG699" s="1881"/>
      <c r="BH699" s="1881"/>
      <c r="BI699" s="1881"/>
      <c r="BJ699" s="1881"/>
      <c r="BK699" s="1881"/>
      <c r="BL699" s="1881"/>
      <c r="BM699" s="1881"/>
      <c r="BN699" s="1881"/>
      <c r="BO699" s="1881"/>
      <c r="BP699" s="1881"/>
    </row>
    <row r="700" spans="1:68">
      <c r="A700" s="1884"/>
      <c r="BC700" s="1881"/>
      <c r="BD700" s="1881"/>
      <c r="BE700" s="1881"/>
      <c r="BF700" s="1881"/>
      <c r="BG700" s="1881"/>
      <c r="BH700" s="1881"/>
      <c r="BI700" s="1881"/>
      <c r="BJ700" s="1881"/>
      <c r="BK700" s="1881"/>
      <c r="BL700" s="1881"/>
      <c r="BM700" s="1881"/>
      <c r="BN700" s="1881"/>
      <c r="BO700" s="1881"/>
      <c r="BP700" s="1881"/>
    </row>
    <row r="701" spans="1:68">
      <c r="A701" s="1884"/>
      <c r="BC701" s="1881"/>
      <c r="BD701" s="1881"/>
      <c r="BE701" s="1881"/>
      <c r="BF701" s="1881"/>
      <c r="BG701" s="1881"/>
      <c r="BH701" s="1881"/>
      <c r="BI701" s="1881"/>
      <c r="BJ701" s="1881"/>
      <c r="BK701" s="1881"/>
      <c r="BL701" s="1881"/>
      <c r="BM701" s="1881"/>
      <c r="BN701" s="1881"/>
      <c r="BO701" s="1881"/>
      <c r="BP701" s="1881"/>
    </row>
    <row r="702" spans="1:68">
      <c r="A702" s="1884"/>
      <c r="BC702" s="1881"/>
      <c r="BD702" s="1881"/>
      <c r="BE702" s="1881"/>
      <c r="BF702" s="1881"/>
      <c r="BG702" s="1881"/>
      <c r="BH702" s="1881"/>
      <c r="BI702" s="1881"/>
      <c r="BJ702" s="1881"/>
      <c r="BK702" s="1881"/>
      <c r="BL702" s="1881"/>
      <c r="BM702" s="1881"/>
      <c r="BN702" s="1881"/>
      <c r="BO702" s="1881"/>
      <c r="BP702" s="1881"/>
    </row>
    <row r="703" spans="1:68">
      <c r="A703" s="1884"/>
      <c r="BC703" s="1881"/>
      <c r="BD703" s="1881"/>
      <c r="BE703" s="1881"/>
      <c r="BF703" s="1881"/>
      <c r="BG703" s="1881"/>
      <c r="BH703" s="1881"/>
      <c r="BI703" s="1881"/>
      <c r="BJ703" s="1881"/>
      <c r="BK703" s="1881"/>
      <c r="BL703" s="1881"/>
      <c r="BM703" s="1881"/>
      <c r="BN703" s="1881"/>
      <c r="BO703" s="1881"/>
      <c r="BP703" s="1881"/>
    </row>
    <row r="704" spans="1:68">
      <c r="A704" s="1884"/>
      <c r="BC704" s="1881"/>
      <c r="BD704" s="1881"/>
      <c r="BE704" s="1881"/>
      <c r="BF704" s="1881"/>
      <c r="BG704" s="1881"/>
      <c r="BH704" s="1881"/>
      <c r="BI704" s="1881"/>
      <c r="BJ704" s="1881"/>
      <c r="BK704" s="1881"/>
      <c r="BL704" s="1881"/>
      <c r="BM704" s="1881"/>
      <c r="BN704" s="1881"/>
      <c r="BO704" s="1881"/>
      <c r="BP704" s="1881"/>
    </row>
    <row r="705" spans="1:68">
      <c r="A705" s="1884"/>
      <c r="BC705" s="1881"/>
      <c r="BD705" s="1881"/>
      <c r="BE705" s="1881"/>
      <c r="BF705" s="1881"/>
      <c r="BG705" s="1881"/>
      <c r="BH705" s="1881"/>
      <c r="BI705" s="1881"/>
      <c r="BJ705" s="1881"/>
      <c r="BK705" s="1881"/>
      <c r="BL705" s="1881"/>
      <c r="BM705" s="1881"/>
      <c r="BN705" s="1881"/>
      <c r="BO705" s="1881"/>
      <c r="BP705" s="1881"/>
    </row>
    <row r="706" spans="1:68">
      <c r="A706" s="1884"/>
      <c r="BC706" s="1881"/>
      <c r="BD706" s="1881"/>
      <c r="BE706" s="1881"/>
      <c r="BF706" s="1881"/>
      <c r="BG706" s="1881"/>
      <c r="BH706" s="1881"/>
      <c r="BI706" s="1881"/>
      <c r="BJ706" s="1881"/>
      <c r="BK706" s="1881"/>
      <c r="BL706" s="1881"/>
      <c r="BM706" s="1881"/>
      <c r="BN706" s="1881"/>
      <c r="BO706" s="1881"/>
      <c r="BP706" s="1881"/>
    </row>
    <row r="707" spans="1:68">
      <c r="A707" s="1884"/>
      <c r="BC707" s="1881"/>
      <c r="BD707" s="1881"/>
      <c r="BE707" s="1881"/>
      <c r="BF707" s="1881"/>
      <c r="BG707" s="1881"/>
      <c r="BH707" s="1881"/>
      <c r="BI707" s="1881"/>
      <c r="BJ707" s="1881"/>
      <c r="BK707" s="1881"/>
      <c r="BL707" s="1881"/>
      <c r="BM707" s="1881"/>
      <c r="BN707" s="1881"/>
      <c r="BO707" s="1881"/>
      <c r="BP707" s="1881"/>
    </row>
    <row r="708" spans="1:68">
      <c r="A708" s="1884"/>
      <c r="BC708" s="1881"/>
      <c r="BD708" s="1881"/>
      <c r="BE708" s="1881"/>
      <c r="BF708" s="1881"/>
      <c r="BG708" s="1881"/>
      <c r="BH708" s="1881"/>
      <c r="BI708" s="1881"/>
      <c r="BJ708" s="1881"/>
      <c r="BK708" s="1881"/>
      <c r="BL708" s="1881"/>
      <c r="BM708" s="1881"/>
      <c r="BN708" s="1881"/>
      <c r="BO708" s="1881"/>
      <c r="BP708" s="1881"/>
    </row>
    <row r="709" spans="1:68">
      <c r="A709" s="1884"/>
      <c r="BC709" s="1881"/>
      <c r="BD709" s="1881"/>
      <c r="BE709" s="1881"/>
      <c r="BF709" s="1881"/>
      <c r="BG709" s="1881"/>
      <c r="BH709" s="1881"/>
      <c r="BI709" s="1881"/>
      <c r="BJ709" s="1881"/>
      <c r="BK709" s="1881"/>
      <c r="BL709" s="1881"/>
      <c r="BM709" s="1881"/>
      <c r="BN709" s="1881"/>
      <c r="BO709" s="1881"/>
      <c r="BP709" s="1881"/>
    </row>
    <row r="710" spans="1:68">
      <c r="A710" s="1884"/>
      <c r="BC710" s="1881"/>
      <c r="BD710" s="1881"/>
      <c r="BE710" s="1881"/>
      <c r="BF710" s="1881"/>
      <c r="BG710" s="1881"/>
      <c r="BH710" s="1881"/>
      <c r="BI710" s="1881"/>
      <c r="BJ710" s="1881"/>
      <c r="BK710" s="1881"/>
      <c r="BL710" s="1881"/>
      <c r="BM710" s="1881"/>
      <c r="BN710" s="1881"/>
      <c r="BO710" s="1881"/>
      <c r="BP710" s="1881"/>
    </row>
    <row r="711" spans="1:68">
      <c r="A711" s="1884"/>
      <c r="BC711" s="1881"/>
      <c r="BD711" s="1881"/>
      <c r="BE711" s="1881"/>
      <c r="BF711" s="1881"/>
      <c r="BG711" s="1881"/>
      <c r="BH711" s="1881"/>
      <c r="BI711" s="1881"/>
      <c r="BJ711" s="1881"/>
      <c r="BK711" s="1881"/>
      <c r="BL711" s="1881"/>
      <c r="BM711" s="1881"/>
      <c r="BN711" s="1881"/>
      <c r="BO711" s="1881"/>
      <c r="BP711" s="1881"/>
    </row>
    <row r="712" spans="1:68">
      <c r="A712" s="1884"/>
      <c r="BC712" s="1881"/>
      <c r="BD712" s="1881"/>
      <c r="BE712" s="1881"/>
      <c r="BF712" s="1881"/>
      <c r="BG712" s="1881"/>
      <c r="BH712" s="1881"/>
      <c r="BI712" s="1881"/>
      <c r="BJ712" s="1881"/>
      <c r="BK712" s="1881"/>
      <c r="BL712" s="1881"/>
      <c r="BM712" s="1881"/>
      <c r="BN712" s="1881"/>
      <c r="BO712" s="1881"/>
      <c r="BP712" s="1881"/>
    </row>
    <row r="713" spans="1:68">
      <c r="A713" s="1884"/>
      <c r="BC713" s="1881"/>
      <c r="BD713" s="1881"/>
      <c r="BE713" s="1881"/>
      <c r="BF713" s="1881"/>
      <c r="BG713" s="1881"/>
      <c r="BH713" s="1881"/>
      <c r="BI713" s="1881"/>
      <c r="BJ713" s="1881"/>
      <c r="BK713" s="1881"/>
      <c r="BL713" s="1881"/>
      <c r="BM713" s="1881"/>
      <c r="BN713" s="1881"/>
      <c r="BO713" s="1881"/>
      <c r="BP713" s="1881"/>
    </row>
    <row r="714" spans="1:68">
      <c r="A714" s="1884"/>
      <c r="BC714" s="1881"/>
      <c r="BD714" s="1881"/>
      <c r="BE714" s="1881"/>
      <c r="BF714" s="1881"/>
      <c r="BG714" s="1881"/>
      <c r="BH714" s="1881"/>
      <c r="BI714" s="1881"/>
      <c r="BJ714" s="1881"/>
      <c r="BK714" s="1881"/>
      <c r="BL714" s="1881"/>
      <c r="BM714" s="1881"/>
      <c r="BN714" s="1881"/>
      <c r="BO714" s="1881"/>
      <c r="BP714" s="1881"/>
    </row>
    <row r="715" spans="1:68">
      <c r="A715" s="1884"/>
      <c r="BC715" s="1881"/>
      <c r="BD715" s="1881"/>
      <c r="BE715" s="1881"/>
      <c r="BF715" s="1881"/>
      <c r="BG715" s="1881"/>
      <c r="BH715" s="1881"/>
      <c r="BI715" s="1881"/>
      <c r="BJ715" s="1881"/>
      <c r="BK715" s="1881"/>
      <c r="BL715" s="1881"/>
      <c r="BM715" s="1881"/>
      <c r="BN715" s="1881"/>
      <c r="BO715" s="1881"/>
      <c r="BP715" s="1881"/>
    </row>
    <row r="716" spans="1:68">
      <c r="A716" s="1884"/>
      <c r="BC716" s="1881"/>
      <c r="BD716" s="1881"/>
      <c r="BE716" s="1881"/>
      <c r="BF716" s="1881"/>
      <c r="BG716" s="1881"/>
      <c r="BH716" s="1881"/>
      <c r="BI716" s="1881"/>
      <c r="BJ716" s="1881"/>
      <c r="BK716" s="1881"/>
      <c r="BL716" s="1881"/>
      <c r="BM716" s="1881"/>
      <c r="BN716" s="1881"/>
      <c r="BO716" s="1881"/>
      <c r="BP716" s="1881"/>
    </row>
    <row r="717" spans="1:68">
      <c r="A717" s="1884"/>
      <c r="BC717" s="1881"/>
      <c r="BD717" s="1881"/>
      <c r="BE717" s="1881"/>
      <c r="BF717" s="1881"/>
      <c r="BG717" s="1881"/>
      <c r="BH717" s="1881"/>
      <c r="BI717" s="1881"/>
      <c r="BJ717" s="1881"/>
      <c r="BK717" s="1881"/>
      <c r="BL717" s="1881"/>
      <c r="BM717" s="1881"/>
      <c r="BN717" s="1881"/>
      <c r="BO717" s="1881"/>
      <c r="BP717" s="1881"/>
    </row>
    <row r="718" spans="1:68">
      <c r="A718" s="1884"/>
      <c r="BC718" s="1881"/>
      <c r="BD718" s="1881"/>
      <c r="BE718" s="1881"/>
      <c r="BF718" s="1881"/>
      <c r="BG718" s="1881"/>
      <c r="BH718" s="1881"/>
      <c r="BI718" s="1881"/>
      <c r="BJ718" s="1881"/>
      <c r="BK718" s="1881"/>
      <c r="BL718" s="1881"/>
      <c r="BM718" s="1881"/>
      <c r="BN718" s="1881"/>
      <c r="BO718" s="1881"/>
      <c r="BP718" s="1881"/>
    </row>
    <row r="719" spans="1:68">
      <c r="A719" s="1884"/>
      <c r="BC719" s="1881"/>
      <c r="BD719" s="1881"/>
      <c r="BE719" s="1881"/>
      <c r="BF719" s="1881"/>
      <c r="BG719" s="1881"/>
      <c r="BH719" s="1881"/>
      <c r="BI719" s="1881"/>
      <c r="BJ719" s="1881"/>
      <c r="BK719" s="1881"/>
      <c r="BL719" s="1881"/>
      <c r="BM719" s="1881"/>
      <c r="BN719" s="1881"/>
      <c r="BO719" s="1881"/>
      <c r="BP719" s="1881"/>
    </row>
    <row r="720" spans="1:68">
      <c r="A720" s="1884"/>
      <c r="BC720" s="1881"/>
      <c r="BD720" s="1881"/>
      <c r="BE720" s="1881"/>
      <c r="BF720" s="1881"/>
      <c r="BG720" s="1881"/>
      <c r="BH720" s="1881"/>
      <c r="BI720" s="1881"/>
      <c r="BJ720" s="1881"/>
      <c r="BK720" s="1881"/>
      <c r="BL720" s="1881"/>
      <c r="BM720" s="1881"/>
      <c r="BN720" s="1881"/>
      <c r="BO720" s="1881"/>
      <c r="BP720" s="1881"/>
    </row>
    <row r="721" spans="1:68">
      <c r="A721" s="1884"/>
      <c r="BC721" s="1881"/>
      <c r="BD721" s="1881"/>
      <c r="BE721" s="1881"/>
      <c r="BF721" s="1881"/>
      <c r="BG721" s="1881"/>
      <c r="BH721" s="1881"/>
      <c r="BI721" s="1881"/>
      <c r="BJ721" s="1881"/>
      <c r="BK721" s="1881"/>
      <c r="BL721" s="1881"/>
      <c r="BM721" s="1881"/>
      <c r="BN721" s="1881"/>
      <c r="BO721" s="1881"/>
      <c r="BP721" s="1881"/>
    </row>
    <row r="722" spans="1:68">
      <c r="A722" s="1884"/>
      <c r="BC722" s="1881"/>
      <c r="BD722" s="1881"/>
      <c r="BE722" s="1881"/>
      <c r="BF722" s="1881"/>
      <c r="BG722" s="1881"/>
      <c r="BH722" s="1881"/>
      <c r="BI722" s="1881"/>
      <c r="BJ722" s="1881"/>
      <c r="BK722" s="1881"/>
      <c r="BL722" s="1881"/>
      <c r="BM722" s="1881"/>
      <c r="BN722" s="1881"/>
      <c r="BO722" s="1881"/>
      <c r="BP722" s="1881"/>
    </row>
    <row r="723" spans="1:68">
      <c r="A723" s="1884"/>
      <c r="BC723" s="1881"/>
      <c r="BD723" s="1881"/>
      <c r="BE723" s="1881"/>
      <c r="BF723" s="1881"/>
      <c r="BG723" s="1881"/>
      <c r="BH723" s="1881"/>
      <c r="BI723" s="1881"/>
      <c r="BJ723" s="1881"/>
      <c r="BK723" s="1881"/>
      <c r="BL723" s="1881"/>
      <c r="BM723" s="1881"/>
      <c r="BN723" s="1881"/>
      <c r="BO723" s="1881"/>
      <c r="BP723" s="1881"/>
    </row>
    <row r="724" spans="1:68">
      <c r="A724" s="1884"/>
      <c r="BC724" s="1881"/>
      <c r="BD724" s="1881"/>
      <c r="BE724" s="1881"/>
      <c r="BF724" s="1881"/>
      <c r="BG724" s="1881"/>
      <c r="BH724" s="1881"/>
      <c r="BI724" s="1881"/>
      <c r="BJ724" s="1881"/>
      <c r="BK724" s="1881"/>
      <c r="BL724" s="1881"/>
      <c r="BM724" s="1881"/>
      <c r="BN724" s="1881"/>
      <c r="BO724" s="1881"/>
      <c r="BP724" s="1881"/>
    </row>
    <row r="725" spans="1:68">
      <c r="A725" s="1884"/>
      <c r="BC725" s="1881"/>
      <c r="BD725" s="1881"/>
      <c r="BE725" s="1881"/>
      <c r="BF725" s="1881"/>
      <c r="BG725" s="1881"/>
      <c r="BH725" s="1881"/>
      <c r="BI725" s="1881"/>
      <c r="BJ725" s="1881"/>
      <c r="BK725" s="1881"/>
      <c r="BL725" s="1881"/>
      <c r="BM725" s="1881"/>
      <c r="BN725" s="1881"/>
      <c r="BO725" s="1881"/>
      <c r="BP725" s="1881"/>
    </row>
    <row r="726" spans="1:68">
      <c r="A726" s="1884"/>
      <c r="BC726" s="1881"/>
      <c r="BD726" s="1881"/>
      <c r="BE726" s="1881"/>
      <c r="BF726" s="1881"/>
      <c r="BG726" s="1881"/>
      <c r="BH726" s="1881"/>
      <c r="BI726" s="1881"/>
      <c r="BJ726" s="1881"/>
      <c r="BK726" s="1881"/>
      <c r="BL726" s="1881"/>
      <c r="BM726" s="1881"/>
      <c r="BN726" s="1881"/>
      <c r="BO726" s="1881"/>
      <c r="BP726" s="1881"/>
    </row>
    <row r="727" spans="1:68">
      <c r="A727" s="1884"/>
      <c r="BC727" s="1881"/>
      <c r="BD727" s="1881"/>
      <c r="BE727" s="1881"/>
      <c r="BF727" s="1881"/>
      <c r="BG727" s="1881"/>
      <c r="BH727" s="1881"/>
      <c r="BI727" s="1881"/>
      <c r="BJ727" s="1881"/>
      <c r="BK727" s="1881"/>
      <c r="BL727" s="1881"/>
      <c r="BM727" s="1881"/>
      <c r="BN727" s="1881"/>
      <c r="BO727" s="1881"/>
      <c r="BP727" s="1881"/>
    </row>
    <row r="728" spans="1:68">
      <c r="A728" s="1884"/>
      <c r="BC728" s="1881"/>
      <c r="BD728" s="1881"/>
      <c r="BE728" s="1881"/>
      <c r="BF728" s="1881"/>
      <c r="BG728" s="1881"/>
      <c r="BH728" s="1881"/>
      <c r="BI728" s="1881"/>
      <c r="BJ728" s="1881"/>
      <c r="BK728" s="1881"/>
      <c r="BL728" s="1881"/>
      <c r="BM728" s="1881"/>
      <c r="BN728" s="1881"/>
      <c r="BO728" s="1881"/>
      <c r="BP728" s="1881"/>
    </row>
    <row r="729" spans="1:68">
      <c r="A729" s="1884"/>
      <c r="BC729" s="1881"/>
      <c r="BD729" s="1881"/>
      <c r="BE729" s="1881"/>
      <c r="BF729" s="1881"/>
      <c r="BG729" s="1881"/>
      <c r="BH729" s="1881"/>
      <c r="BI729" s="1881"/>
      <c r="BJ729" s="1881"/>
      <c r="BK729" s="1881"/>
      <c r="BL729" s="1881"/>
      <c r="BM729" s="1881"/>
      <c r="BN729" s="1881"/>
      <c r="BO729" s="1881"/>
      <c r="BP729" s="1881"/>
    </row>
    <row r="730" spans="1:68">
      <c r="A730" s="1884"/>
      <c r="BC730" s="1881"/>
      <c r="BD730" s="1881"/>
      <c r="BE730" s="1881"/>
      <c r="BF730" s="1881"/>
      <c r="BG730" s="1881"/>
      <c r="BH730" s="1881"/>
      <c r="BI730" s="1881"/>
      <c r="BJ730" s="1881"/>
      <c r="BK730" s="1881"/>
      <c r="BL730" s="1881"/>
      <c r="BM730" s="1881"/>
      <c r="BN730" s="1881"/>
      <c r="BO730" s="1881"/>
      <c r="BP730" s="1881"/>
    </row>
    <row r="731" spans="1:68">
      <c r="A731" s="1884"/>
      <c r="BC731" s="1881"/>
      <c r="BD731" s="1881"/>
      <c r="BE731" s="1881"/>
      <c r="BF731" s="1881"/>
      <c r="BG731" s="1881"/>
      <c r="BH731" s="1881"/>
      <c r="BI731" s="1881"/>
      <c r="BJ731" s="1881"/>
      <c r="BK731" s="1881"/>
      <c r="BL731" s="1881"/>
      <c r="BM731" s="1881"/>
      <c r="BN731" s="1881"/>
      <c r="BO731" s="1881"/>
      <c r="BP731" s="1881"/>
    </row>
    <row r="732" spans="1:68">
      <c r="A732" s="1884"/>
      <c r="BC732" s="1881"/>
      <c r="BD732" s="1881"/>
      <c r="BE732" s="1881"/>
      <c r="BF732" s="1881"/>
      <c r="BG732" s="1881"/>
      <c r="BH732" s="1881"/>
      <c r="BI732" s="1881"/>
      <c r="BJ732" s="1881"/>
      <c r="BK732" s="1881"/>
      <c r="BL732" s="1881"/>
      <c r="BM732" s="1881"/>
      <c r="BN732" s="1881"/>
      <c r="BO732" s="1881"/>
      <c r="BP732" s="1881"/>
    </row>
    <row r="733" spans="1:68">
      <c r="A733" s="1884"/>
      <c r="BC733" s="1881"/>
      <c r="BD733" s="1881"/>
      <c r="BE733" s="1881"/>
      <c r="BF733" s="1881"/>
      <c r="BG733" s="1881"/>
      <c r="BH733" s="1881"/>
      <c r="BI733" s="1881"/>
      <c r="BJ733" s="1881"/>
      <c r="BK733" s="1881"/>
      <c r="BL733" s="1881"/>
      <c r="BM733" s="1881"/>
      <c r="BN733" s="1881"/>
      <c r="BO733" s="1881"/>
      <c r="BP733" s="1881"/>
    </row>
    <row r="734" spans="1:68">
      <c r="A734" s="1884"/>
      <c r="BC734" s="1881"/>
      <c r="BD734" s="1881"/>
      <c r="BE734" s="1881"/>
      <c r="BF734" s="1881"/>
      <c r="BG734" s="1881"/>
      <c r="BH734" s="1881"/>
      <c r="BI734" s="1881"/>
      <c r="BJ734" s="1881"/>
      <c r="BK734" s="1881"/>
      <c r="BL734" s="1881"/>
      <c r="BM734" s="1881"/>
      <c r="BN734" s="1881"/>
      <c r="BO734" s="1881"/>
      <c r="BP734" s="1881"/>
    </row>
    <row r="735" spans="1:68">
      <c r="A735" s="1884"/>
      <c r="BC735" s="1881"/>
      <c r="BD735" s="1881"/>
      <c r="BE735" s="1881"/>
      <c r="BF735" s="1881"/>
      <c r="BG735" s="1881"/>
      <c r="BH735" s="1881"/>
      <c r="BI735" s="1881"/>
      <c r="BJ735" s="1881"/>
      <c r="BK735" s="1881"/>
      <c r="BL735" s="1881"/>
      <c r="BM735" s="1881"/>
      <c r="BN735" s="1881"/>
      <c r="BO735" s="1881"/>
      <c r="BP735" s="1881"/>
    </row>
    <row r="736" spans="1:68">
      <c r="A736" s="1884"/>
      <c r="BC736" s="1881"/>
      <c r="BD736" s="1881"/>
      <c r="BE736" s="1881"/>
      <c r="BF736" s="1881"/>
      <c r="BG736" s="1881"/>
      <c r="BH736" s="1881"/>
      <c r="BI736" s="1881"/>
      <c r="BJ736" s="1881"/>
      <c r="BK736" s="1881"/>
      <c r="BL736" s="1881"/>
      <c r="BM736" s="1881"/>
      <c r="BN736" s="1881"/>
      <c r="BO736" s="1881"/>
      <c r="BP736" s="1881"/>
    </row>
    <row r="737" spans="1:68">
      <c r="A737" s="1884"/>
      <c r="BC737" s="1881"/>
      <c r="BD737" s="1881"/>
      <c r="BE737" s="1881"/>
      <c r="BF737" s="1881"/>
      <c r="BG737" s="1881"/>
      <c r="BH737" s="1881"/>
      <c r="BI737" s="1881"/>
      <c r="BJ737" s="1881"/>
      <c r="BK737" s="1881"/>
      <c r="BL737" s="1881"/>
      <c r="BM737" s="1881"/>
      <c r="BN737" s="1881"/>
      <c r="BO737" s="1881"/>
      <c r="BP737" s="1881"/>
    </row>
    <row r="738" spans="1:68">
      <c r="A738" s="1884"/>
      <c r="BC738" s="1881"/>
      <c r="BD738" s="1881"/>
      <c r="BE738" s="1881"/>
      <c r="BF738" s="1881"/>
      <c r="BG738" s="1881"/>
      <c r="BH738" s="1881"/>
      <c r="BI738" s="1881"/>
      <c r="BJ738" s="1881"/>
      <c r="BK738" s="1881"/>
      <c r="BL738" s="1881"/>
      <c r="BM738" s="1881"/>
      <c r="BN738" s="1881"/>
      <c r="BO738" s="1881"/>
      <c r="BP738" s="1881"/>
    </row>
    <row r="739" spans="1:68">
      <c r="A739" s="1884"/>
      <c r="BC739" s="1881"/>
      <c r="BD739" s="1881"/>
      <c r="BE739" s="1881"/>
      <c r="BF739" s="1881"/>
      <c r="BG739" s="1881"/>
      <c r="BH739" s="1881"/>
      <c r="BI739" s="1881"/>
      <c r="BJ739" s="1881"/>
      <c r="BK739" s="1881"/>
      <c r="BL739" s="1881"/>
      <c r="BM739" s="1881"/>
      <c r="BN739" s="1881"/>
      <c r="BO739" s="1881"/>
      <c r="BP739" s="1881"/>
    </row>
    <row r="740" spans="1:68">
      <c r="A740" s="1884"/>
      <c r="BC740" s="1881"/>
      <c r="BD740" s="1881"/>
      <c r="BE740" s="1881"/>
      <c r="BF740" s="1881"/>
      <c r="BG740" s="1881"/>
      <c r="BH740" s="1881"/>
      <c r="BI740" s="1881"/>
      <c r="BJ740" s="1881"/>
      <c r="BK740" s="1881"/>
      <c r="BL740" s="1881"/>
      <c r="BM740" s="1881"/>
      <c r="BN740" s="1881"/>
      <c r="BO740" s="1881"/>
      <c r="BP740" s="1881"/>
    </row>
    <row r="741" spans="1:68">
      <c r="A741" s="1884"/>
      <c r="BC741" s="1881"/>
      <c r="BD741" s="1881"/>
      <c r="BE741" s="1881"/>
      <c r="BF741" s="1881"/>
      <c r="BG741" s="1881"/>
      <c r="BH741" s="1881"/>
      <c r="BI741" s="1881"/>
      <c r="BJ741" s="1881"/>
      <c r="BK741" s="1881"/>
      <c r="BL741" s="1881"/>
      <c r="BM741" s="1881"/>
      <c r="BN741" s="1881"/>
      <c r="BO741" s="1881"/>
      <c r="BP741" s="1881"/>
    </row>
    <row r="742" spans="1:68">
      <c r="A742" s="1884"/>
      <c r="BC742" s="1881"/>
      <c r="BD742" s="1881"/>
      <c r="BE742" s="1881"/>
      <c r="BF742" s="1881"/>
      <c r="BG742" s="1881"/>
      <c r="BH742" s="1881"/>
      <c r="BI742" s="1881"/>
      <c r="BJ742" s="1881"/>
      <c r="BK742" s="1881"/>
      <c r="BL742" s="1881"/>
      <c r="BM742" s="1881"/>
      <c r="BN742" s="1881"/>
      <c r="BO742" s="1881"/>
      <c r="BP742" s="1881"/>
    </row>
    <row r="743" spans="1:68">
      <c r="A743" s="1884"/>
      <c r="BC743" s="1881"/>
      <c r="BD743" s="1881"/>
      <c r="BE743" s="1881"/>
      <c r="BF743" s="1881"/>
      <c r="BG743" s="1881"/>
      <c r="BH743" s="1881"/>
      <c r="BI743" s="1881"/>
      <c r="BJ743" s="1881"/>
      <c r="BK743" s="1881"/>
      <c r="BL743" s="1881"/>
      <c r="BM743" s="1881"/>
      <c r="BN743" s="1881"/>
      <c r="BO743" s="1881"/>
      <c r="BP743" s="1881"/>
    </row>
    <row r="744" spans="1:68">
      <c r="A744" s="1884"/>
      <c r="BC744" s="1881"/>
      <c r="BD744" s="1881"/>
      <c r="BE744" s="1881"/>
      <c r="BF744" s="1881"/>
      <c r="BG744" s="1881"/>
      <c r="BH744" s="1881"/>
      <c r="BI744" s="1881"/>
      <c r="BJ744" s="1881"/>
      <c r="BK744" s="1881"/>
      <c r="BL744" s="1881"/>
      <c r="BM744" s="1881"/>
      <c r="BN744" s="1881"/>
      <c r="BO744" s="1881"/>
      <c r="BP744" s="1881"/>
    </row>
    <row r="745" spans="1:68">
      <c r="A745" s="1884"/>
      <c r="BC745" s="1881"/>
      <c r="BD745" s="1881"/>
      <c r="BE745" s="1881"/>
      <c r="BF745" s="1881"/>
      <c r="BG745" s="1881"/>
      <c r="BH745" s="1881"/>
      <c r="BI745" s="1881"/>
      <c r="BJ745" s="1881"/>
      <c r="BK745" s="1881"/>
      <c r="BL745" s="1881"/>
      <c r="BM745" s="1881"/>
      <c r="BN745" s="1881"/>
      <c r="BO745" s="1881"/>
      <c r="BP745" s="1881"/>
    </row>
    <row r="746" spans="1:68">
      <c r="A746" s="1884"/>
      <c r="BC746" s="1881"/>
      <c r="BD746" s="1881"/>
      <c r="BE746" s="1881"/>
      <c r="BF746" s="1881"/>
      <c r="BG746" s="1881"/>
      <c r="BH746" s="1881"/>
      <c r="BI746" s="1881"/>
      <c r="BJ746" s="1881"/>
      <c r="BK746" s="1881"/>
      <c r="BL746" s="1881"/>
      <c r="BM746" s="1881"/>
      <c r="BN746" s="1881"/>
      <c r="BO746" s="1881"/>
      <c r="BP746" s="1881"/>
    </row>
    <row r="747" spans="1:68">
      <c r="A747" s="1884"/>
      <c r="BC747" s="1881"/>
      <c r="BD747" s="1881"/>
      <c r="BE747" s="1881"/>
      <c r="BF747" s="1881"/>
      <c r="BG747" s="1881"/>
      <c r="BH747" s="1881"/>
      <c r="BI747" s="1881"/>
      <c r="BJ747" s="1881"/>
      <c r="BK747" s="1881"/>
      <c r="BL747" s="1881"/>
      <c r="BM747" s="1881"/>
      <c r="BN747" s="1881"/>
      <c r="BO747" s="1881"/>
      <c r="BP747" s="1881"/>
    </row>
    <row r="748" spans="1:68">
      <c r="A748" s="1884"/>
      <c r="BC748" s="1881"/>
      <c r="BD748" s="1881"/>
      <c r="BE748" s="1881"/>
      <c r="BF748" s="1881"/>
      <c r="BG748" s="1881"/>
      <c r="BH748" s="1881"/>
      <c r="BI748" s="1881"/>
      <c r="BJ748" s="1881"/>
      <c r="BK748" s="1881"/>
      <c r="BL748" s="1881"/>
      <c r="BM748" s="1881"/>
      <c r="BN748" s="1881"/>
      <c r="BO748" s="1881"/>
      <c r="BP748" s="1881"/>
    </row>
    <row r="749" spans="1:68">
      <c r="A749" s="1884"/>
      <c r="BC749" s="1881"/>
      <c r="BD749" s="1881"/>
      <c r="BE749" s="1881"/>
      <c r="BF749" s="1881"/>
      <c r="BG749" s="1881"/>
      <c r="BH749" s="1881"/>
      <c r="BI749" s="1881"/>
      <c r="BJ749" s="1881"/>
      <c r="BK749" s="1881"/>
      <c r="BL749" s="1881"/>
      <c r="BM749" s="1881"/>
      <c r="BN749" s="1881"/>
      <c r="BO749" s="1881"/>
      <c r="BP749" s="1881"/>
    </row>
    <row r="750" spans="1:68">
      <c r="A750" s="1884"/>
      <c r="BC750" s="1881"/>
      <c r="BD750" s="1881"/>
      <c r="BE750" s="1881"/>
      <c r="BF750" s="1881"/>
      <c r="BG750" s="1881"/>
      <c r="BH750" s="1881"/>
      <c r="BI750" s="1881"/>
      <c r="BJ750" s="1881"/>
      <c r="BK750" s="1881"/>
      <c r="BL750" s="1881"/>
      <c r="BM750" s="1881"/>
      <c r="BN750" s="1881"/>
      <c r="BO750" s="1881"/>
      <c r="BP750" s="1881"/>
    </row>
    <row r="751" spans="1:68">
      <c r="A751" s="1884"/>
      <c r="BC751" s="1881"/>
      <c r="BD751" s="1881"/>
      <c r="BE751" s="1881"/>
      <c r="BF751" s="1881"/>
      <c r="BG751" s="1881"/>
      <c r="BH751" s="1881"/>
      <c r="BI751" s="1881"/>
      <c r="BJ751" s="1881"/>
      <c r="BK751" s="1881"/>
      <c r="BL751" s="1881"/>
      <c r="BM751" s="1881"/>
      <c r="BN751" s="1881"/>
      <c r="BO751" s="1881"/>
      <c r="BP751" s="1881"/>
    </row>
    <row r="752" spans="1:68">
      <c r="A752" s="1884"/>
      <c r="BC752" s="1881"/>
      <c r="BD752" s="1881"/>
      <c r="BE752" s="1881"/>
      <c r="BF752" s="1881"/>
      <c r="BG752" s="1881"/>
      <c r="BH752" s="1881"/>
      <c r="BI752" s="1881"/>
      <c r="BJ752" s="1881"/>
      <c r="BK752" s="1881"/>
      <c r="BL752" s="1881"/>
      <c r="BM752" s="1881"/>
      <c r="BN752" s="1881"/>
      <c r="BO752" s="1881"/>
      <c r="BP752" s="1881"/>
    </row>
    <row r="753" spans="1:68">
      <c r="A753" s="1884"/>
      <c r="BC753" s="1881"/>
      <c r="BD753" s="1881"/>
      <c r="BE753" s="1881"/>
      <c r="BF753" s="1881"/>
      <c r="BG753" s="1881"/>
      <c r="BH753" s="1881"/>
      <c r="BI753" s="1881"/>
      <c r="BJ753" s="1881"/>
      <c r="BK753" s="1881"/>
      <c r="BL753" s="1881"/>
      <c r="BM753" s="1881"/>
      <c r="BN753" s="1881"/>
      <c r="BO753" s="1881"/>
      <c r="BP753" s="1881"/>
    </row>
    <row r="754" spans="1:68">
      <c r="A754" s="1884"/>
      <c r="BC754" s="1881"/>
      <c r="BD754" s="1881"/>
      <c r="BE754" s="1881"/>
      <c r="BF754" s="1881"/>
      <c r="BG754" s="1881"/>
      <c r="BH754" s="1881"/>
      <c r="BI754" s="1881"/>
      <c r="BJ754" s="1881"/>
      <c r="BK754" s="1881"/>
      <c r="BL754" s="1881"/>
      <c r="BM754" s="1881"/>
      <c r="BN754" s="1881"/>
      <c r="BO754" s="1881"/>
      <c r="BP754" s="1881"/>
    </row>
    <row r="755" spans="1:68">
      <c r="A755" s="1884"/>
      <c r="BC755" s="1881"/>
      <c r="BD755" s="1881"/>
      <c r="BE755" s="1881"/>
      <c r="BF755" s="1881"/>
      <c r="BG755" s="1881"/>
      <c r="BH755" s="1881"/>
      <c r="BI755" s="1881"/>
      <c r="BJ755" s="1881"/>
      <c r="BK755" s="1881"/>
      <c r="BL755" s="1881"/>
      <c r="BM755" s="1881"/>
      <c r="BN755" s="1881"/>
      <c r="BO755" s="1881"/>
      <c r="BP755" s="1881"/>
    </row>
    <row r="756" spans="1:68">
      <c r="A756" s="1884"/>
      <c r="BC756" s="1881"/>
      <c r="BD756" s="1881"/>
      <c r="BE756" s="1881"/>
      <c r="BF756" s="1881"/>
      <c r="BG756" s="1881"/>
      <c r="BH756" s="1881"/>
      <c r="BI756" s="1881"/>
      <c r="BJ756" s="1881"/>
      <c r="BK756" s="1881"/>
      <c r="BL756" s="1881"/>
      <c r="BM756" s="1881"/>
      <c r="BN756" s="1881"/>
      <c r="BO756" s="1881"/>
      <c r="BP756" s="1881"/>
    </row>
    <row r="757" spans="1:68">
      <c r="A757" s="1884"/>
      <c r="BC757" s="1881"/>
      <c r="BD757" s="1881"/>
      <c r="BE757" s="1881"/>
      <c r="BF757" s="1881"/>
      <c r="BG757" s="1881"/>
      <c r="BH757" s="1881"/>
      <c r="BI757" s="1881"/>
      <c r="BJ757" s="1881"/>
      <c r="BK757" s="1881"/>
      <c r="BL757" s="1881"/>
      <c r="BM757" s="1881"/>
      <c r="BN757" s="1881"/>
      <c r="BO757" s="1881"/>
      <c r="BP757" s="1881"/>
    </row>
    <row r="758" spans="1:68">
      <c r="A758" s="1884"/>
      <c r="BC758" s="1881"/>
      <c r="BD758" s="1881"/>
      <c r="BE758" s="1881"/>
      <c r="BF758" s="1881"/>
      <c r="BG758" s="1881"/>
      <c r="BH758" s="1881"/>
      <c r="BI758" s="1881"/>
      <c r="BJ758" s="1881"/>
      <c r="BK758" s="1881"/>
      <c r="BL758" s="1881"/>
      <c r="BM758" s="1881"/>
      <c r="BN758" s="1881"/>
      <c r="BO758" s="1881"/>
      <c r="BP758" s="1881"/>
    </row>
    <row r="759" spans="1:68">
      <c r="A759" s="1884"/>
      <c r="BC759" s="1881"/>
      <c r="BD759" s="1881"/>
      <c r="BE759" s="1881"/>
      <c r="BF759" s="1881"/>
      <c r="BG759" s="1881"/>
      <c r="BH759" s="1881"/>
      <c r="BI759" s="1881"/>
      <c r="BJ759" s="1881"/>
      <c r="BK759" s="1881"/>
      <c r="BL759" s="1881"/>
      <c r="BM759" s="1881"/>
      <c r="BN759" s="1881"/>
      <c r="BO759" s="1881"/>
      <c r="BP759" s="1881"/>
    </row>
    <row r="760" spans="1:68">
      <c r="A760" s="1884"/>
      <c r="BC760" s="1881"/>
      <c r="BD760" s="1881"/>
      <c r="BE760" s="1881"/>
      <c r="BF760" s="1881"/>
      <c r="BG760" s="1881"/>
      <c r="BH760" s="1881"/>
      <c r="BI760" s="1881"/>
      <c r="BJ760" s="1881"/>
      <c r="BK760" s="1881"/>
      <c r="BL760" s="1881"/>
      <c r="BM760" s="1881"/>
      <c r="BN760" s="1881"/>
      <c r="BO760" s="1881"/>
      <c r="BP760" s="1881"/>
    </row>
    <row r="761" spans="1:68">
      <c r="A761" s="1884"/>
      <c r="BC761" s="1881"/>
      <c r="BD761" s="1881"/>
      <c r="BE761" s="1881"/>
      <c r="BF761" s="1881"/>
      <c r="BG761" s="1881"/>
      <c r="BH761" s="1881"/>
      <c r="BI761" s="1881"/>
      <c r="BJ761" s="1881"/>
      <c r="BK761" s="1881"/>
      <c r="BL761" s="1881"/>
      <c r="BM761" s="1881"/>
      <c r="BN761" s="1881"/>
      <c r="BO761" s="1881"/>
      <c r="BP761" s="1881"/>
    </row>
    <row r="762" spans="1:68">
      <c r="A762" s="1884"/>
      <c r="BC762" s="1881"/>
      <c r="BD762" s="1881"/>
      <c r="BE762" s="1881"/>
      <c r="BF762" s="1881"/>
      <c r="BG762" s="1881"/>
      <c r="BH762" s="1881"/>
      <c r="BI762" s="1881"/>
      <c r="BJ762" s="1881"/>
      <c r="BK762" s="1881"/>
      <c r="BL762" s="1881"/>
      <c r="BM762" s="1881"/>
      <c r="BN762" s="1881"/>
      <c r="BO762" s="1881"/>
      <c r="BP762" s="1881"/>
    </row>
    <row r="763" spans="1:68">
      <c r="A763" s="1884"/>
      <c r="BC763" s="1881"/>
      <c r="BD763" s="1881"/>
      <c r="BE763" s="1881"/>
      <c r="BF763" s="1881"/>
      <c r="BG763" s="1881"/>
      <c r="BH763" s="1881"/>
      <c r="BI763" s="1881"/>
      <c r="BJ763" s="1881"/>
      <c r="BK763" s="1881"/>
      <c r="BL763" s="1881"/>
      <c r="BM763" s="1881"/>
      <c r="BN763" s="1881"/>
      <c r="BO763" s="1881"/>
      <c r="BP763" s="1881"/>
    </row>
    <row r="764" spans="1:68">
      <c r="A764" s="1884"/>
      <c r="BC764" s="1881"/>
      <c r="BD764" s="1881"/>
      <c r="BE764" s="1881"/>
      <c r="BF764" s="1881"/>
      <c r="BG764" s="1881"/>
      <c r="BH764" s="1881"/>
      <c r="BI764" s="1881"/>
      <c r="BJ764" s="1881"/>
      <c r="BK764" s="1881"/>
      <c r="BL764" s="1881"/>
      <c r="BM764" s="1881"/>
      <c r="BN764" s="1881"/>
      <c r="BO764" s="1881"/>
      <c r="BP764" s="1881"/>
    </row>
    <row r="765" spans="1:68">
      <c r="A765" s="1884"/>
      <c r="BC765" s="1881"/>
      <c r="BD765" s="1881"/>
      <c r="BE765" s="1881"/>
      <c r="BF765" s="1881"/>
      <c r="BG765" s="1881"/>
      <c r="BH765" s="1881"/>
      <c r="BI765" s="1881"/>
      <c r="BJ765" s="1881"/>
      <c r="BK765" s="1881"/>
      <c r="BL765" s="1881"/>
      <c r="BM765" s="1881"/>
      <c r="BN765" s="1881"/>
      <c r="BO765" s="1881"/>
      <c r="BP765" s="1881"/>
    </row>
    <row r="766" spans="1:68">
      <c r="A766" s="1884"/>
      <c r="BC766" s="1881"/>
      <c r="BD766" s="1881"/>
      <c r="BE766" s="1881"/>
      <c r="BF766" s="1881"/>
      <c r="BG766" s="1881"/>
      <c r="BH766" s="1881"/>
      <c r="BI766" s="1881"/>
      <c r="BJ766" s="1881"/>
      <c r="BK766" s="1881"/>
      <c r="BL766" s="1881"/>
      <c r="BM766" s="1881"/>
      <c r="BN766" s="1881"/>
      <c r="BO766" s="1881"/>
      <c r="BP766" s="1881"/>
    </row>
    <row r="767" spans="1:68">
      <c r="A767" s="1884"/>
      <c r="BC767" s="1881"/>
      <c r="BD767" s="1881"/>
      <c r="BE767" s="1881"/>
      <c r="BF767" s="1881"/>
      <c r="BG767" s="1881"/>
      <c r="BH767" s="1881"/>
      <c r="BI767" s="1881"/>
      <c r="BJ767" s="1881"/>
      <c r="BK767" s="1881"/>
      <c r="BL767" s="1881"/>
      <c r="BM767" s="1881"/>
      <c r="BN767" s="1881"/>
      <c r="BO767" s="1881"/>
      <c r="BP767" s="1881"/>
    </row>
    <row r="768" spans="1:68">
      <c r="A768" s="1884"/>
      <c r="BC768" s="1881"/>
      <c r="BD768" s="1881"/>
      <c r="BE768" s="1881"/>
      <c r="BF768" s="1881"/>
      <c r="BG768" s="1881"/>
      <c r="BH768" s="1881"/>
      <c r="BI768" s="1881"/>
      <c r="BJ768" s="1881"/>
      <c r="BK768" s="1881"/>
      <c r="BL768" s="1881"/>
      <c r="BM768" s="1881"/>
      <c r="BN768" s="1881"/>
      <c r="BO768" s="1881"/>
      <c r="BP768" s="1881"/>
    </row>
    <row r="769" spans="1:68">
      <c r="A769" s="1884"/>
      <c r="BC769" s="1881"/>
      <c r="BD769" s="1881"/>
      <c r="BE769" s="1881"/>
      <c r="BF769" s="1881"/>
      <c r="BG769" s="1881"/>
      <c r="BH769" s="1881"/>
      <c r="BI769" s="1881"/>
      <c r="BJ769" s="1881"/>
      <c r="BK769" s="1881"/>
      <c r="BL769" s="1881"/>
      <c r="BM769" s="1881"/>
      <c r="BN769" s="1881"/>
      <c r="BO769" s="1881"/>
      <c r="BP769" s="1881"/>
    </row>
    <row r="770" spans="1:68">
      <c r="A770" s="1884"/>
      <c r="BC770" s="1881"/>
      <c r="BD770" s="1881"/>
      <c r="BE770" s="1881"/>
      <c r="BF770" s="1881"/>
      <c r="BG770" s="1881"/>
      <c r="BH770" s="1881"/>
      <c r="BI770" s="1881"/>
      <c r="BJ770" s="1881"/>
      <c r="BK770" s="1881"/>
      <c r="BL770" s="1881"/>
      <c r="BM770" s="1881"/>
      <c r="BN770" s="1881"/>
      <c r="BO770" s="1881"/>
      <c r="BP770" s="1881"/>
    </row>
    <row r="771" spans="1:68">
      <c r="A771" s="1884"/>
      <c r="BC771" s="1881"/>
      <c r="BD771" s="1881"/>
      <c r="BE771" s="1881"/>
      <c r="BF771" s="1881"/>
      <c r="BG771" s="1881"/>
      <c r="BH771" s="1881"/>
      <c r="BI771" s="1881"/>
      <c r="BJ771" s="1881"/>
      <c r="BK771" s="1881"/>
      <c r="BL771" s="1881"/>
      <c r="BM771" s="1881"/>
      <c r="BN771" s="1881"/>
      <c r="BO771" s="1881"/>
      <c r="BP771" s="1881"/>
    </row>
    <row r="772" spans="1:68">
      <c r="A772" s="1884"/>
      <c r="BC772" s="1881"/>
      <c r="BD772" s="1881"/>
      <c r="BE772" s="1881"/>
      <c r="BF772" s="1881"/>
      <c r="BG772" s="1881"/>
      <c r="BH772" s="1881"/>
      <c r="BI772" s="1881"/>
      <c r="BJ772" s="1881"/>
      <c r="BK772" s="1881"/>
      <c r="BL772" s="1881"/>
      <c r="BM772" s="1881"/>
      <c r="BN772" s="1881"/>
      <c r="BO772" s="1881"/>
      <c r="BP772" s="1881"/>
    </row>
    <row r="773" spans="1:68">
      <c r="A773" s="1884"/>
      <c r="BC773" s="1881"/>
      <c r="BD773" s="1881"/>
      <c r="BE773" s="1881"/>
      <c r="BF773" s="1881"/>
      <c r="BG773" s="1881"/>
      <c r="BH773" s="1881"/>
      <c r="BI773" s="1881"/>
      <c r="BJ773" s="1881"/>
      <c r="BK773" s="1881"/>
      <c r="BL773" s="1881"/>
      <c r="BM773" s="1881"/>
      <c r="BN773" s="1881"/>
      <c r="BO773" s="1881"/>
      <c r="BP773" s="1881"/>
    </row>
    <row r="774" spans="1:68">
      <c r="A774" s="1884"/>
      <c r="BC774" s="1881"/>
      <c r="BD774" s="1881"/>
      <c r="BE774" s="1881"/>
      <c r="BF774" s="1881"/>
      <c r="BG774" s="1881"/>
      <c r="BH774" s="1881"/>
      <c r="BI774" s="1881"/>
      <c r="BJ774" s="1881"/>
      <c r="BK774" s="1881"/>
      <c r="BL774" s="1881"/>
      <c r="BM774" s="1881"/>
      <c r="BN774" s="1881"/>
      <c r="BO774" s="1881"/>
      <c r="BP774" s="1881"/>
    </row>
    <row r="775" spans="1:68">
      <c r="A775" s="1884"/>
      <c r="BC775" s="1881"/>
      <c r="BD775" s="1881"/>
      <c r="BE775" s="1881"/>
      <c r="BF775" s="1881"/>
      <c r="BG775" s="1881"/>
      <c r="BH775" s="1881"/>
      <c r="BI775" s="1881"/>
      <c r="BJ775" s="1881"/>
      <c r="BK775" s="1881"/>
      <c r="BL775" s="1881"/>
      <c r="BM775" s="1881"/>
      <c r="BN775" s="1881"/>
      <c r="BO775" s="1881"/>
      <c r="BP775" s="1881"/>
    </row>
    <row r="776" spans="1:68">
      <c r="A776" s="1884"/>
      <c r="BC776" s="1881"/>
      <c r="BD776" s="1881"/>
      <c r="BE776" s="1881"/>
      <c r="BF776" s="1881"/>
      <c r="BG776" s="1881"/>
      <c r="BH776" s="1881"/>
      <c r="BI776" s="1881"/>
      <c r="BJ776" s="1881"/>
      <c r="BK776" s="1881"/>
      <c r="BL776" s="1881"/>
      <c r="BM776" s="1881"/>
      <c r="BN776" s="1881"/>
      <c r="BO776" s="1881"/>
      <c r="BP776" s="1881"/>
    </row>
    <row r="777" spans="1:68">
      <c r="A777" s="1884"/>
      <c r="BC777" s="1881"/>
      <c r="BD777" s="1881"/>
      <c r="BE777" s="1881"/>
      <c r="BF777" s="1881"/>
      <c r="BG777" s="1881"/>
      <c r="BH777" s="1881"/>
      <c r="BI777" s="1881"/>
      <c r="BJ777" s="1881"/>
      <c r="BK777" s="1881"/>
      <c r="BL777" s="1881"/>
      <c r="BM777" s="1881"/>
      <c r="BN777" s="1881"/>
      <c r="BO777" s="1881"/>
      <c r="BP777" s="1881"/>
    </row>
    <row r="778" spans="1:68">
      <c r="A778" s="1884"/>
      <c r="BC778" s="1881"/>
      <c r="BD778" s="1881"/>
      <c r="BE778" s="1881"/>
      <c r="BF778" s="1881"/>
      <c r="BG778" s="1881"/>
      <c r="BH778" s="1881"/>
      <c r="BI778" s="1881"/>
      <c r="BJ778" s="1881"/>
      <c r="BK778" s="1881"/>
      <c r="BL778" s="1881"/>
      <c r="BM778" s="1881"/>
      <c r="BN778" s="1881"/>
      <c r="BO778" s="1881"/>
      <c r="BP778" s="1881"/>
    </row>
    <row r="779" spans="1:68">
      <c r="A779" s="1884"/>
      <c r="BC779" s="1881"/>
      <c r="BD779" s="1881"/>
      <c r="BE779" s="1881"/>
      <c r="BF779" s="1881"/>
      <c r="BG779" s="1881"/>
      <c r="BH779" s="1881"/>
      <c r="BI779" s="1881"/>
      <c r="BJ779" s="1881"/>
      <c r="BK779" s="1881"/>
      <c r="BL779" s="1881"/>
      <c r="BM779" s="1881"/>
      <c r="BN779" s="1881"/>
      <c r="BO779" s="1881"/>
      <c r="BP779" s="1881"/>
    </row>
    <row r="780" spans="1:68">
      <c r="A780" s="1884"/>
      <c r="BC780" s="1881"/>
      <c r="BD780" s="1881"/>
      <c r="BE780" s="1881"/>
      <c r="BF780" s="1881"/>
      <c r="BG780" s="1881"/>
      <c r="BH780" s="1881"/>
      <c r="BI780" s="1881"/>
      <c r="BJ780" s="1881"/>
      <c r="BK780" s="1881"/>
      <c r="BL780" s="1881"/>
      <c r="BM780" s="1881"/>
      <c r="BN780" s="1881"/>
      <c r="BO780" s="1881"/>
      <c r="BP780" s="1881"/>
    </row>
    <row r="781" spans="1:68">
      <c r="A781" s="1884"/>
      <c r="BC781" s="1881"/>
      <c r="BD781" s="1881"/>
      <c r="BE781" s="1881"/>
      <c r="BF781" s="1881"/>
      <c r="BG781" s="1881"/>
      <c r="BH781" s="1881"/>
      <c r="BI781" s="1881"/>
      <c r="BJ781" s="1881"/>
      <c r="BK781" s="1881"/>
      <c r="BL781" s="1881"/>
      <c r="BM781" s="1881"/>
      <c r="BN781" s="1881"/>
      <c r="BO781" s="1881"/>
      <c r="BP781" s="1881"/>
    </row>
    <row r="782" spans="1:68">
      <c r="A782" s="1884"/>
      <c r="BC782" s="1881"/>
      <c r="BD782" s="1881"/>
      <c r="BE782" s="1881"/>
      <c r="BF782" s="1881"/>
      <c r="BG782" s="1881"/>
      <c r="BH782" s="1881"/>
      <c r="BI782" s="1881"/>
      <c r="BJ782" s="1881"/>
      <c r="BK782" s="1881"/>
      <c r="BL782" s="1881"/>
      <c r="BM782" s="1881"/>
      <c r="BN782" s="1881"/>
      <c r="BO782" s="1881"/>
      <c r="BP782" s="1881"/>
    </row>
    <row r="783" spans="1:68">
      <c r="A783" s="1884"/>
      <c r="BC783" s="1881"/>
      <c r="BD783" s="1881"/>
      <c r="BE783" s="1881"/>
      <c r="BF783" s="1881"/>
      <c r="BG783" s="1881"/>
      <c r="BH783" s="1881"/>
      <c r="BI783" s="1881"/>
      <c r="BJ783" s="1881"/>
      <c r="BK783" s="1881"/>
      <c r="BL783" s="1881"/>
      <c r="BM783" s="1881"/>
      <c r="BN783" s="1881"/>
      <c r="BO783" s="1881"/>
      <c r="BP783" s="1881"/>
    </row>
    <row r="784" spans="1:68">
      <c r="A784" s="1884"/>
      <c r="BC784" s="1881"/>
      <c r="BD784" s="1881"/>
      <c r="BE784" s="1881"/>
      <c r="BF784" s="1881"/>
      <c r="BG784" s="1881"/>
      <c r="BH784" s="1881"/>
      <c r="BI784" s="1881"/>
      <c r="BJ784" s="1881"/>
      <c r="BK784" s="1881"/>
      <c r="BL784" s="1881"/>
      <c r="BM784" s="1881"/>
      <c r="BN784" s="1881"/>
      <c r="BO784" s="1881"/>
      <c r="BP784" s="1881"/>
    </row>
    <row r="785" spans="1:68">
      <c r="A785" s="1884"/>
      <c r="BC785" s="1881"/>
      <c r="BD785" s="1881"/>
      <c r="BE785" s="1881"/>
      <c r="BF785" s="1881"/>
      <c r="BG785" s="1881"/>
      <c r="BH785" s="1881"/>
      <c r="BI785" s="1881"/>
      <c r="BJ785" s="1881"/>
      <c r="BK785" s="1881"/>
      <c r="BL785" s="1881"/>
      <c r="BM785" s="1881"/>
      <c r="BN785" s="1881"/>
      <c r="BO785" s="1881"/>
      <c r="BP785" s="1881"/>
    </row>
    <row r="786" spans="1:68">
      <c r="A786" s="1884"/>
      <c r="BC786" s="1881"/>
      <c r="BD786" s="1881"/>
      <c r="BE786" s="1881"/>
      <c r="BF786" s="1881"/>
      <c r="BG786" s="1881"/>
      <c r="BH786" s="1881"/>
      <c r="BI786" s="1881"/>
      <c r="BJ786" s="1881"/>
      <c r="BK786" s="1881"/>
      <c r="BL786" s="1881"/>
      <c r="BM786" s="1881"/>
      <c r="BN786" s="1881"/>
      <c r="BO786" s="1881"/>
      <c r="BP786" s="1881"/>
    </row>
    <row r="787" spans="1:68">
      <c r="A787" s="1884"/>
      <c r="BC787" s="1881"/>
      <c r="BD787" s="1881"/>
      <c r="BE787" s="1881"/>
      <c r="BF787" s="1881"/>
      <c r="BG787" s="1881"/>
      <c r="BH787" s="1881"/>
      <c r="BI787" s="1881"/>
      <c r="BJ787" s="1881"/>
      <c r="BK787" s="1881"/>
      <c r="BL787" s="1881"/>
      <c r="BM787" s="1881"/>
      <c r="BN787" s="1881"/>
      <c r="BO787" s="1881"/>
      <c r="BP787" s="1881"/>
    </row>
    <row r="788" spans="1:68">
      <c r="A788" s="1884"/>
      <c r="BC788" s="1881"/>
      <c r="BD788" s="1881"/>
      <c r="BE788" s="1881"/>
      <c r="BF788" s="1881"/>
      <c r="BG788" s="1881"/>
      <c r="BH788" s="1881"/>
      <c r="BI788" s="1881"/>
      <c r="BJ788" s="1881"/>
      <c r="BK788" s="1881"/>
      <c r="BL788" s="1881"/>
      <c r="BM788" s="1881"/>
      <c r="BN788" s="1881"/>
      <c r="BO788" s="1881"/>
      <c r="BP788" s="1881"/>
    </row>
    <row r="789" spans="1:68">
      <c r="A789" s="1884"/>
      <c r="BC789" s="1881"/>
      <c r="BD789" s="1881"/>
      <c r="BE789" s="1881"/>
      <c r="BF789" s="1881"/>
      <c r="BG789" s="1881"/>
      <c r="BH789" s="1881"/>
      <c r="BI789" s="1881"/>
      <c r="BJ789" s="1881"/>
      <c r="BK789" s="1881"/>
      <c r="BL789" s="1881"/>
      <c r="BM789" s="1881"/>
      <c r="BN789" s="1881"/>
      <c r="BO789" s="1881"/>
      <c r="BP789" s="1881"/>
    </row>
    <row r="790" spans="1:68">
      <c r="A790" s="1884"/>
      <c r="BC790" s="1881"/>
      <c r="BD790" s="1881"/>
      <c r="BE790" s="1881"/>
      <c r="BF790" s="1881"/>
      <c r="BG790" s="1881"/>
      <c r="BH790" s="1881"/>
      <c r="BI790" s="1881"/>
      <c r="BJ790" s="1881"/>
      <c r="BK790" s="1881"/>
      <c r="BL790" s="1881"/>
      <c r="BM790" s="1881"/>
      <c r="BN790" s="1881"/>
      <c r="BO790" s="1881"/>
      <c r="BP790" s="1881"/>
    </row>
    <row r="791" spans="1:68">
      <c r="A791" s="1884"/>
      <c r="BC791" s="1881"/>
      <c r="BD791" s="1881"/>
      <c r="BE791" s="1881"/>
      <c r="BF791" s="1881"/>
      <c r="BG791" s="1881"/>
      <c r="BH791" s="1881"/>
      <c r="BI791" s="1881"/>
      <c r="BJ791" s="1881"/>
      <c r="BK791" s="1881"/>
      <c r="BL791" s="1881"/>
      <c r="BM791" s="1881"/>
      <c r="BN791" s="1881"/>
      <c r="BO791" s="1881"/>
      <c r="BP791" s="1881"/>
    </row>
    <row r="792" spans="1:68">
      <c r="A792" s="1884"/>
      <c r="BC792" s="1881"/>
      <c r="BD792" s="1881"/>
      <c r="BE792" s="1881"/>
      <c r="BF792" s="1881"/>
      <c r="BG792" s="1881"/>
      <c r="BH792" s="1881"/>
      <c r="BI792" s="1881"/>
      <c r="BJ792" s="1881"/>
      <c r="BK792" s="1881"/>
      <c r="BL792" s="1881"/>
      <c r="BM792" s="1881"/>
      <c r="BN792" s="1881"/>
      <c r="BO792" s="1881"/>
      <c r="BP792" s="1881"/>
    </row>
    <row r="793" spans="1:68">
      <c r="A793" s="1884"/>
      <c r="BC793" s="1881"/>
      <c r="BD793" s="1881"/>
      <c r="BE793" s="1881"/>
      <c r="BF793" s="1881"/>
      <c r="BG793" s="1881"/>
      <c r="BH793" s="1881"/>
      <c r="BI793" s="1881"/>
      <c r="BJ793" s="1881"/>
      <c r="BK793" s="1881"/>
      <c r="BL793" s="1881"/>
      <c r="BM793" s="1881"/>
      <c r="BN793" s="1881"/>
      <c r="BO793" s="1881"/>
      <c r="BP793" s="1881"/>
    </row>
    <row r="794" spans="1:68">
      <c r="A794" s="1884"/>
      <c r="BC794" s="1881"/>
      <c r="BD794" s="1881"/>
      <c r="BE794" s="1881"/>
      <c r="BF794" s="1881"/>
      <c r="BG794" s="1881"/>
      <c r="BH794" s="1881"/>
      <c r="BI794" s="1881"/>
      <c r="BJ794" s="1881"/>
      <c r="BK794" s="1881"/>
      <c r="BL794" s="1881"/>
      <c r="BM794" s="1881"/>
      <c r="BN794" s="1881"/>
      <c r="BO794" s="1881"/>
      <c r="BP794" s="1881"/>
    </row>
    <row r="795" spans="1:68">
      <c r="A795" s="1884"/>
      <c r="BC795" s="1881"/>
      <c r="BD795" s="1881"/>
      <c r="BE795" s="1881"/>
      <c r="BF795" s="1881"/>
      <c r="BG795" s="1881"/>
      <c r="BH795" s="1881"/>
      <c r="BI795" s="1881"/>
      <c r="BJ795" s="1881"/>
      <c r="BK795" s="1881"/>
      <c r="BL795" s="1881"/>
      <c r="BM795" s="1881"/>
      <c r="BN795" s="1881"/>
      <c r="BO795" s="1881"/>
      <c r="BP795" s="1881"/>
    </row>
    <row r="796" spans="1:68">
      <c r="A796" s="1884"/>
      <c r="BC796" s="1881"/>
      <c r="BD796" s="1881"/>
      <c r="BE796" s="1881"/>
      <c r="BF796" s="1881"/>
      <c r="BG796" s="1881"/>
      <c r="BH796" s="1881"/>
      <c r="BI796" s="1881"/>
      <c r="BJ796" s="1881"/>
      <c r="BK796" s="1881"/>
      <c r="BL796" s="1881"/>
      <c r="BM796" s="1881"/>
      <c r="BN796" s="1881"/>
      <c r="BO796" s="1881"/>
      <c r="BP796" s="1881"/>
    </row>
    <row r="797" spans="1:68">
      <c r="A797" s="1884"/>
      <c r="BC797" s="1881"/>
      <c r="BD797" s="1881"/>
      <c r="BE797" s="1881"/>
      <c r="BF797" s="1881"/>
      <c r="BG797" s="1881"/>
      <c r="BH797" s="1881"/>
      <c r="BI797" s="1881"/>
      <c r="BJ797" s="1881"/>
      <c r="BK797" s="1881"/>
      <c r="BL797" s="1881"/>
      <c r="BM797" s="1881"/>
      <c r="BN797" s="1881"/>
      <c r="BO797" s="1881"/>
      <c r="BP797" s="1881"/>
    </row>
    <row r="798" spans="1:68">
      <c r="A798" s="1884"/>
      <c r="BC798" s="1881"/>
      <c r="BD798" s="1881"/>
      <c r="BE798" s="1881"/>
      <c r="BF798" s="1881"/>
      <c r="BG798" s="1881"/>
      <c r="BH798" s="1881"/>
      <c r="BI798" s="1881"/>
      <c r="BJ798" s="1881"/>
      <c r="BK798" s="1881"/>
      <c r="BL798" s="1881"/>
      <c r="BM798" s="1881"/>
      <c r="BN798" s="1881"/>
      <c r="BO798" s="1881"/>
      <c r="BP798" s="1881"/>
    </row>
    <row r="799" spans="1:68">
      <c r="A799" s="1884"/>
      <c r="BC799" s="1881"/>
      <c r="BD799" s="1881"/>
      <c r="BE799" s="1881"/>
      <c r="BF799" s="1881"/>
      <c r="BG799" s="1881"/>
      <c r="BH799" s="1881"/>
      <c r="BI799" s="1881"/>
      <c r="BJ799" s="1881"/>
      <c r="BK799" s="1881"/>
      <c r="BL799" s="1881"/>
      <c r="BM799" s="1881"/>
      <c r="BN799" s="1881"/>
      <c r="BO799" s="1881"/>
      <c r="BP799" s="1881"/>
    </row>
    <row r="800" spans="1:68">
      <c r="A800" s="1884"/>
      <c r="BC800" s="1881"/>
      <c r="BD800" s="1881"/>
      <c r="BE800" s="1881"/>
      <c r="BF800" s="1881"/>
      <c r="BG800" s="1881"/>
      <c r="BH800" s="1881"/>
      <c r="BI800" s="1881"/>
      <c r="BJ800" s="1881"/>
      <c r="BK800" s="1881"/>
      <c r="BL800" s="1881"/>
      <c r="BM800" s="1881"/>
      <c r="BN800" s="1881"/>
      <c r="BO800" s="1881"/>
      <c r="BP800" s="1881"/>
    </row>
    <row r="801" spans="1:68">
      <c r="A801" s="1884"/>
      <c r="BC801" s="1881"/>
      <c r="BD801" s="1881"/>
      <c r="BE801" s="1881"/>
      <c r="BF801" s="1881"/>
      <c r="BG801" s="1881"/>
      <c r="BH801" s="1881"/>
      <c r="BI801" s="1881"/>
      <c r="BJ801" s="1881"/>
      <c r="BK801" s="1881"/>
      <c r="BL801" s="1881"/>
      <c r="BM801" s="1881"/>
      <c r="BN801" s="1881"/>
      <c r="BO801" s="1881"/>
      <c r="BP801" s="1881"/>
    </row>
    <row r="802" spans="1:68">
      <c r="A802" s="1884"/>
      <c r="BC802" s="1881"/>
      <c r="BD802" s="1881"/>
      <c r="BE802" s="1881"/>
      <c r="BF802" s="1881"/>
      <c r="BG802" s="1881"/>
      <c r="BH802" s="1881"/>
      <c r="BI802" s="1881"/>
      <c r="BJ802" s="1881"/>
      <c r="BK802" s="1881"/>
      <c r="BL802" s="1881"/>
      <c r="BM802" s="1881"/>
      <c r="BN802" s="1881"/>
      <c r="BO802" s="1881"/>
      <c r="BP802" s="1881"/>
    </row>
    <row r="803" spans="1:68">
      <c r="A803" s="1884"/>
      <c r="BC803" s="1881"/>
      <c r="BD803" s="1881"/>
      <c r="BE803" s="1881"/>
      <c r="BF803" s="1881"/>
      <c r="BG803" s="1881"/>
      <c r="BH803" s="1881"/>
      <c r="BI803" s="1881"/>
      <c r="BJ803" s="1881"/>
      <c r="BK803" s="1881"/>
      <c r="BL803" s="1881"/>
      <c r="BM803" s="1881"/>
      <c r="BN803" s="1881"/>
      <c r="BO803" s="1881"/>
      <c r="BP803" s="1881"/>
    </row>
  </sheetData>
  <customSheetViews>
    <customSheetView guid="{700BB901-DE3D-40AF-9E84-3437521A0345}" showPageBreaks="1">
      <rowBreaks count="62" manualBreakCount="62">
        <brk id="38" max="16383" man="1"/>
        <brk id="39" max="16383" man="1"/>
        <brk id="40" max="16383" man="1"/>
        <brk id="41" max="16383" man="1"/>
        <brk id="42" max="16383" man="1"/>
        <brk id="43" max="16383" man="1"/>
        <brk id="44" max="16383" man="1"/>
        <brk id="45" max="16383" man="1"/>
        <brk id="46" max="16383" man="1"/>
        <brk id="47" max="16383" man="1"/>
        <brk id="48" max="16383" man="1"/>
        <brk id="49" max="16383" man="1"/>
        <brk id="50" max="16383" man="1"/>
        <brk id="51" max="16383" man="1"/>
        <brk id="52" max="16383" man="1"/>
        <brk id="53" max="16383" man="1"/>
        <brk id="54" max="16383" man="1"/>
        <brk id="55" max="16383" man="1"/>
        <brk id="56" max="16383" man="1"/>
        <brk id="57" max="16383" man="1"/>
        <brk id="58" max="16383" man="1"/>
        <brk id="59" max="16383" man="1"/>
        <brk id="60" max="16383" man="1"/>
        <brk id="61" max="16383" man="1"/>
        <brk id="62" max="16383" man="1"/>
        <brk id="63" max="16383" man="1"/>
        <brk id="64" max="16383" man="1"/>
        <brk id="65" max="16383" man="1"/>
        <brk id="67" max="16383" man="1"/>
        <brk id="68" max="16383" man="1"/>
        <brk id="69" max="16383" man="1"/>
        <brk id="70" max="16383" man="1"/>
        <brk id="71" max="16383" man="1"/>
        <brk id="72" max="16383" man="1"/>
        <brk id="73" max="16383" man="1"/>
        <brk id="74" max="16383" man="1"/>
        <brk id="75" max="16383" man="1"/>
        <brk id="76" max="16383" man="1"/>
        <brk id="77" max="16383" man="1"/>
        <brk id="78" max="16383" man="1"/>
        <brk id="79" max="16383" man="1"/>
        <brk id="80" max="16383" man="1"/>
        <brk id="81" max="16383" man="1"/>
        <brk id="83" max="16383" man="1"/>
        <brk id="84" max="16383" man="1"/>
        <brk id="85" max="16383" man="1"/>
        <brk id="86" max="16383" man="1"/>
        <brk id="87" max="16383" man="1"/>
        <brk id="88" max="16383" man="1"/>
        <brk id="89" max="16383" man="1"/>
        <brk id="90" max="16383" man="1"/>
        <brk id="91" max="16383" man="1"/>
        <brk id="92" max="16383" man="1"/>
        <brk id="93" max="16383" man="1"/>
        <brk id="94" max="16383" man="1"/>
        <brk id="95" max="16383" man="1"/>
        <brk id="96" max="16383" man="1"/>
        <brk id="97" max="16383" man="1"/>
        <brk id="98" max="16383" man="1"/>
        <brk id="99" max="16383" man="1"/>
        <brk id="116" max="16383" man="1"/>
        <brk id="162" max="16383" man="1"/>
      </rowBreaks>
      <pageMargins left="0.2" right="0.2" top="0.25" bottom="0.25" header="0.3" footer="0.3"/>
      <pageSetup scale="55" fitToHeight="4" orientation="landscape" r:id="rId1"/>
      <headerFooter>
        <oddFooter>&amp;LSponsored by : J David Spring&amp;C&amp;A&amp;R&amp;P of &amp;N</oddFooter>
      </headerFooter>
    </customSheetView>
    <customSheetView guid="{D30DA162-D620-4A19-970C-1046A6A23ED1}">
      <rowBreaks count="3" manualBreakCount="3">
        <brk id="67" max="16383" man="1"/>
        <brk id="116" max="16383" man="1"/>
        <brk id="162" max="16383" man="1"/>
      </rowBreaks>
      <pageMargins left="0.2" right="0.2" top="0.25" bottom="0.25" header="0.3" footer="0.3"/>
      <pageSetup scale="55" fitToHeight="4" orientation="landscape" r:id="rId2"/>
      <headerFooter>
        <oddFooter>&amp;LSponsored by : J David Spring&amp;C&amp;A&amp;R&amp;P of &amp;N</oddFooter>
      </headerFooter>
    </customSheetView>
    <customSheetView guid="{7B208CC4-03EC-49A3-9AEF-BDEAF48D6BE2}">
      <rowBreaks count="3" manualBreakCount="3">
        <brk id="67" max="16383" man="1"/>
        <brk id="116" max="16383" man="1"/>
        <brk id="162" max="16383" man="1"/>
      </rowBreaks>
      <pageMargins left="0.2" right="0.2" top="0.25" bottom="0.25" header="0.3" footer="0.3"/>
      <pageSetup scale="55" fitToHeight="4" orientation="landscape" r:id="rId3"/>
      <headerFooter>
        <oddFooter>&amp;LSponsored by : J David Spring&amp;C&amp;A&amp;R&amp;P of &amp;N</oddFooter>
      </headerFooter>
    </customSheetView>
    <customSheetView guid="{FAFF7267-5C8D-421B-A6E7-C317663504A2}">
      <rowBreaks count="3" manualBreakCount="3">
        <brk id="67" max="16383" man="1"/>
        <brk id="116" max="16383" man="1"/>
        <brk id="162" max="16383" man="1"/>
      </rowBreaks>
      <pageMargins left="0.2" right="0.2" top="0.25" bottom="0.25" header="0.3" footer="0.3"/>
      <pageSetup scale="55" fitToHeight="4" orientation="landscape" r:id="rId4"/>
      <headerFooter>
        <oddFooter>&amp;LSponsored by : J David Spring&amp;C&amp;A&amp;R&amp;P of &amp;N</oddFooter>
      </headerFooter>
    </customSheetView>
    <customSheetView guid="{659C7A86-29AF-4EB2-A484-62929168C99A}">
      <rowBreaks count="3" manualBreakCount="3">
        <brk id="67" max="16383" man="1"/>
        <brk id="116" max="16383" man="1"/>
        <brk id="162" max="16383" man="1"/>
      </rowBreaks>
      <pageMargins left="0.2" right="0.2" top="0.25" bottom="0.25" header="0.3" footer="0.3"/>
      <pageSetup scale="55" fitToHeight="4" orientation="landscape" r:id="rId5"/>
      <headerFooter>
        <oddFooter>&amp;LSponsored by : J David Spring&amp;C&amp;A&amp;R&amp;P of &amp;N</oddFooter>
      </headerFooter>
    </customSheetView>
    <customSheetView guid="{DE1D8474-1C81-4DEF-9FC4-4CC6D52CA0A7}">
      <rowBreaks count="37" manualBreakCount="37">
        <brk id="38" max="16383" man="1"/>
        <brk id="39" max="16383" man="1"/>
        <brk id="40" max="16383" man="1"/>
        <brk id="41" max="16383" man="1"/>
        <brk id="42" max="16383" man="1"/>
        <brk id="43" max="16383" man="1"/>
        <brk id="44" max="16383" man="1"/>
        <brk id="45" max="16383" man="1"/>
        <brk id="46" max="16383" man="1"/>
        <brk id="47" max="16383" man="1"/>
        <brk id="48" max="16383" man="1"/>
        <brk id="49" max="16383" man="1"/>
        <brk id="50" max="16383" man="1"/>
        <brk id="51" max="16383" man="1"/>
        <brk id="52" max="16383" man="1"/>
        <brk id="53" max="16383" man="1"/>
        <brk id="54" max="16383" man="1"/>
        <brk id="55" max="16383" man="1"/>
        <brk id="56" max="16383" man="1"/>
        <brk id="57" max="16383" man="1"/>
        <brk id="58" max="16383" man="1"/>
        <brk id="59" max="16383" man="1"/>
        <brk id="60" max="16383" man="1"/>
        <brk id="61" max="16383" man="1"/>
        <brk id="62" max="16383" man="1"/>
        <brk id="63" max="16383" man="1"/>
        <brk id="64" max="16383" man="1"/>
        <brk id="65" max="16383" man="1"/>
        <brk id="67" max="16383" man="1"/>
        <brk id="68" max="16383" man="1"/>
        <brk id="69" max="16383" man="1"/>
        <brk id="70" max="16383" man="1"/>
        <brk id="71" max="16383" man="1"/>
        <brk id="72" max="16383" man="1"/>
        <brk id="73" max="16383" man="1"/>
        <brk id="116" max="16383" man="1"/>
        <brk id="162" max="16383" man="1"/>
      </rowBreaks>
      <pageMargins left="0.2" right="0.2" top="0.25" bottom="0.25" header="0.3" footer="0.3"/>
      <pageSetup scale="55" fitToHeight="4" orientation="landscape" r:id="rId6"/>
      <headerFooter>
        <oddFooter>&amp;LSponsored by : J David Spring&amp;C&amp;A&amp;R&amp;P of &amp;N</oddFooter>
      </headerFooter>
    </customSheetView>
  </customSheetViews>
  <mergeCells count="4">
    <mergeCell ref="D1:V1"/>
    <mergeCell ref="D2:V2"/>
    <mergeCell ref="D3:V3"/>
    <mergeCell ref="D4:V4"/>
  </mergeCells>
  <pageMargins left="0.75" right="0.75" top="1" bottom="1" header="0.75" footer="0.75"/>
  <pageSetup scale="75" fitToHeight="4" pageOrder="overThenDown" orientation="landscape" r:id="rId7"/>
  <headerFooter alignWithMargins="0">
    <oddFooter>&amp;L&amp;"Times New Roman,Regular"&amp;9Sponsored by:  Michael N. Kelly</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X27"/>
  <sheetViews>
    <sheetView workbookViewId="0"/>
  </sheetViews>
  <sheetFormatPr defaultColWidth="9.140625" defaultRowHeight="11.25"/>
  <cols>
    <col min="1" max="1" width="5.5703125" style="1281" customWidth="1"/>
    <col min="2" max="2" width="1.5703125" style="1281" customWidth="1"/>
    <col min="3" max="3" width="15.5703125" style="1281" customWidth="1"/>
    <col min="4" max="4" width="2.5703125" style="1897" customWidth="1"/>
    <col min="5" max="5" width="11.7109375" style="1281" bestFit="1" customWidth="1"/>
    <col min="6" max="6" width="1.5703125" style="1281" customWidth="1"/>
    <col min="7" max="7" width="9.7109375" style="1281" bestFit="1" customWidth="1"/>
    <col min="8" max="8" width="1.5703125" style="1281" customWidth="1"/>
    <col min="9" max="9" width="11.7109375" style="1281" bestFit="1" customWidth="1"/>
    <col min="10" max="10" width="1.5703125" style="1281" customWidth="1"/>
    <col min="11" max="11" width="9" style="1281" bestFit="1" customWidth="1"/>
    <col min="12" max="12" width="1.5703125" style="1281" customWidth="1"/>
    <col min="13" max="13" width="11.140625" style="1281" bestFit="1" customWidth="1"/>
    <col min="14" max="14" width="1.5703125" style="1281" customWidth="1"/>
    <col min="15" max="15" width="10.5703125" style="1281" bestFit="1" customWidth="1"/>
    <col min="16" max="16" width="1.5703125" style="1281" customWidth="1"/>
    <col min="17" max="17" width="9.7109375" style="1281" bestFit="1" customWidth="1"/>
    <col min="18" max="18" width="1.5703125" style="1281" customWidth="1"/>
    <col min="19" max="19" width="12.5703125" style="1281" customWidth="1"/>
    <col min="20" max="20" width="1.5703125" style="1281" customWidth="1"/>
    <col min="21" max="21" width="8.7109375" style="1281" bestFit="1" customWidth="1"/>
    <col min="22" max="22" width="1.5703125" style="1281" customWidth="1"/>
    <col min="23" max="23" width="8.7109375" style="1281" bestFit="1" customWidth="1"/>
    <col min="24" max="24" width="15.140625" style="1281" bestFit="1" customWidth="1"/>
    <col min="25" max="16384" width="9.140625" style="1281"/>
  </cols>
  <sheetData>
    <row r="1" spans="1:24" ht="12.75">
      <c r="C1" s="2307" t="s">
        <v>465</v>
      </c>
      <c r="D1" s="2307"/>
      <c r="E1" s="2307"/>
      <c r="F1" s="2307"/>
      <c r="G1" s="2307"/>
      <c r="H1" s="2307"/>
      <c r="I1" s="2307"/>
      <c r="J1" s="2307"/>
      <c r="K1" s="2307"/>
      <c r="L1" s="2307"/>
      <c r="M1" s="2307"/>
      <c r="N1" s="2307"/>
      <c r="O1" s="2307"/>
      <c r="P1" s="2307"/>
      <c r="Q1" s="2307"/>
      <c r="R1" s="2307"/>
      <c r="S1" s="2307"/>
      <c r="T1" s="2307"/>
      <c r="U1" s="2307"/>
      <c r="V1" s="2307"/>
      <c r="W1" s="2307"/>
      <c r="X1" s="1907" t="s">
        <v>1700</v>
      </c>
    </row>
    <row r="2" spans="1:24" ht="12.75">
      <c r="C2" s="2306" t="s">
        <v>1407</v>
      </c>
      <c r="D2" s="2306"/>
      <c r="E2" s="2306"/>
      <c r="F2" s="2306"/>
      <c r="G2" s="2306"/>
      <c r="H2" s="2306"/>
      <c r="I2" s="2306"/>
      <c r="J2" s="2306"/>
      <c r="K2" s="2306"/>
      <c r="L2" s="2306"/>
      <c r="M2" s="2306"/>
      <c r="N2" s="2306"/>
      <c r="O2" s="2306"/>
      <c r="P2" s="2306"/>
      <c r="Q2" s="2306"/>
      <c r="R2" s="2306"/>
      <c r="S2" s="2306"/>
      <c r="T2" s="2306"/>
      <c r="U2" s="2306"/>
      <c r="V2" s="2306"/>
      <c r="W2" s="2306"/>
    </row>
    <row r="3" spans="1:24" ht="12.75">
      <c r="C3" s="2306" t="s">
        <v>1733</v>
      </c>
      <c r="D3" s="2306"/>
      <c r="E3" s="2306"/>
      <c r="F3" s="2306"/>
      <c r="G3" s="2306"/>
      <c r="H3" s="2306"/>
      <c r="I3" s="2306"/>
      <c r="J3" s="2306"/>
      <c r="K3" s="2306"/>
      <c r="L3" s="2306"/>
      <c r="M3" s="2306"/>
      <c r="N3" s="2306"/>
      <c r="O3" s="2306"/>
      <c r="P3" s="2306"/>
      <c r="Q3" s="2306"/>
      <c r="R3" s="2306"/>
      <c r="S3" s="2306"/>
      <c r="T3" s="2306"/>
      <c r="U3" s="2306"/>
      <c r="V3" s="2306"/>
      <c r="W3" s="2306"/>
    </row>
    <row r="4" spans="1:24" ht="12.75">
      <c r="C4" s="2306"/>
      <c r="D4" s="2306"/>
      <c r="E4" s="2306"/>
      <c r="F4" s="2306"/>
      <c r="G4" s="2306"/>
      <c r="H4" s="2306"/>
      <c r="I4" s="2306"/>
      <c r="J4" s="2306"/>
      <c r="K4" s="2306"/>
      <c r="L4" s="2306"/>
      <c r="M4" s="2306"/>
      <c r="N4" s="2306"/>
      <c r="O4" s="2306"/>
      <c r="P4" s="2306"/>
      <c r="Q4" s="2306"/>
      <c r="R4" s="2306"/>
      <c r="S4" s="2306"/>
      <c r="T4" s="2306"/>
      <c r="U4" s="2306"/>
      <c r="V4" s="2306"/>
      <c r="W4" s="2306"/>
    </row>
    <row r="5" spans="1:24">
      <c r="A5" s="1886"/>
      <c r="B5" s="1886"/>
      <c r="C5" s="1886"/>
      <c r="D5" s="1887"/>
      <c r="E5" s="1886"/>
      <c r="F5" s="1886"/>
      <c r="G5" s="1886"/>
      <c r="H5" s="1886"/>
      <c r="I5" s="1886"/>
      <c r="J5" s="1886"/>
      <c r="K5" s="1888"/>
      <c r="L5" s="1888"/>
      <c r="M5" s="1888"/>
      <c r="N5" s="1888"/>
      <c r="O5" s="1886"/>
      <c r="P5" s="1886"/>
      <c r="Q5" s="1886"/>
      <c r="R5" s="1886"/>
      <c r="S5" s="1886"/>
      <c r="T5" s="1886"/>
      <c r="U5" s="1886"/>
      <c r="V5" s="1886"/>
      <c r="W5" s="1886"/>
      <c r="X5" s="1886"/>
    </row>
    <row r="6" spans="1:24">
      <c r="A6" s="1889"/>
      <c r="B6" s="1889"/>
      <c r="C6" s="1889"/>
      <c r="D6" s="1890"/>
      <c r="E6" s="1891"/>
      <c r="F6" s="1891"/>
      <c r="G6" s="1891"/>
      <c r="H6" s="1891"/>
      <c r="I6" s="1891"/>
      <c r="J6" s="1891"/>
      <c r="K6" s="1891"/>
      <c r="L6" s="1891"/>
      <c r="M6" s="1891"/>
      <c r="N6" s="1891"/>
      <c r="O6" s="1891"/>
      <c r="P6" s="1891"/>
      <c r="Q6" s="1891"/>
      <c r="R6" s="1891"/>
      <c r="S6" s="1891"/>
      <c r="T6" s="1891"/>
      <c r="U6" s="1891"/>
      <c r="V6" s="1891"/>
      <c r="W6" s="1892"/>
      <c r="X6" s="1892"/>
    </row>
    <row r="7" spans="1:24" s="1897" customFormat="1" ht="11.25" customHeight="1">
      <c r="A7" s="1890"/>
      <c r="B7" s="1890"/>
      <c r="C7" s="1893"/>
      <c r="D7" s="1890"/>
      <c r="E7" s="1894"/>
      <c r="F7" s="1894"/>
      <c r="G7" s="1895" t="s">
        <v>668</v>
      </c>
      <c r="H7" s="1894"/>
      <c r="I7" s="1894"/>
      <c r="J7" s="1894"/>
      <c r="K7" s="1895"/>
      <c r="L7" s="1895"/>
      <c r="M7" s="1895" t="s">
        <v>195</v>
      </c>
      <c r="N7" s="1895"/>
      <c r="O7" s="1895"/>
      <c r="P7" s="1895"/>
      <c r="Q7" s="1895"/>
      <c r="R7" s="1895"/>
      <c r="S7" s="1895" t="s">
        <v>1257</v>
      </c>
      <c r="T7" s="1895"/>
      <c r="U7" s="1895"/>
      <c r="V7" s="1895"/>
      <c r="W7" s="1895"/>
      <c r="X7" s="1895"/>
    </row>
    <row r="8" spans="1:24" s="1897" customFormat="1">
      <c r="A8" s="1890" t="s">
        <v>272</v>
      </c>
      <c r="B8" s="1890"/>
      <c r="C8" s="1890" t="s">
        <v>478</v>
      </c>
      <c r="D8" s="1890"/>
      <c r="E8" s="1895">
        <v>2014</v>
      </c>
      <c r="F8" s="1895"/>
      <c r="G8" s="1895" t="s">
        <v>669</v>
      </c>
      <c r="H8" s="1895"/>
      <c r="I8" s="1895" t="s">
        <v>406</v>
      </c>
      <c r="J8" s="1895"/>
      <c r="K8" s="1895" t="s">
        <v>196</v>
      </c>
      <c r="L8" s="1895"/>
      <c r="M8" s="1895" t="s">
        <v>197</v>
      </c>
      <c r="N8" s="1895"/>
      <c r="O8" s="1895" t="s">
        <v>198</v>
      </c>
      <c r="P8" s="1895"/>
      <c r="Q8" s="1895" t="s">
        <v>669</v>
      </c>
      <c r="R8" s="1895"/>
      <c r="S8" s="1895" t="s">
        <v>1258</v>
      </c>
      <c r="T8" s="1895"/>
      <c r="U8" s="1895" t="s">
        <v>1259</v>
      </c>
      <c r="V8" s="1895"/>
      <c r="W8" s="1895" t="s">
        <v>199</v>
      </c>
      <c r="X8" s="1895"/>
    </row>
    <row r="9" spans="1:24" s="1897" customFormat="1">
      <c r="A9" s="1898" t="s">
        <v>356</v>
      </c>
      <c r="B9" s="1899"/>
      <c r="C9" s="1900"/>
      <c r="D9" s="1899"/>
      <c r="E9" s="1901" t="s">
        <v>1070</v>
      </c>
      <c r="F9" s="1896"/>
      <c r="G9" s="1901" t="s">
        <v>1032</v>
      </c>
      <c r="H9" s="1896"/>
      <c r="I9" s="1901" t="s">
        <v>1070</v>
      </c>
      <c r="J9" s="1896"/>
      <c r="K9" s="1901" t="s">
        <v>200</v>
      </c>
      <c r="L9" s="1896"/>
      <c r="M9" s="1901" t="s">
        <v>201</v>
      </c>
      <c r="N9" s="1896"/>
      <c r="O9" s="1901" t="s">
        <v>1052</v>
      </c>
      <c r="P9" s="1896"/>
      <c r="Q9" s="1901" t="s">
        <v>876</v>
      </c>
      <c r="R9" s="1896"/>
      <c r="S9" s="1901" t="s">
        <v>454</v>
      </c>
      <c r="T9" s="1896"/>
      <c r="U9" s="1901" t="s">
        <v>876</v>
      </c>
      <c r="V9" s="1896"/>
      <c r="W9" s="1901" t="s">
        <v>1052</v>
      </c>
      <c r="X9" s="1896"/>
    </row>
    <row r="10" spans="1:24" ht="5.45" customHeight="1">
      <c r="A10" s="1902"/>
      <c r="B10" s="1902"/>
      <c r="C10" s="1903"/>
      <c r="D10" s="1904"/>
      <c r="E10" s="1202"/>
      <c r="F10" s="1202"/>
      <c r="G10" s="1202"/>
      <c r="H10" s="1202"/>
      <c r="I10" s="1202"/>
      <c r="J10" s="1202"/>
      <c r="K10" s="1202"/>
      <c r="L10" s="1202"/>
      <c r="M10" s="1202"/>
      <c r="N10" s="1202"/>
      <c r="O10" s="1202"/>
      <c r="P10" s="1202"/>
      <c r="Q10" s="1202"/>
      <c r="R10" s="1202"/>
      <c r="S10" s="1202"/>
      <c r="T10" s="1202"/>
      <c r="U10" s="1202"/>
      <c r="V10" s="1202"/>
      <c r="W10" s="1202"/>
      <c r="X10" s="1202"/>
    </row>
    <row r="11" spans="1:24">
      <c r="A11" s="1905">
        <v>1</v>
      </c>
      <c r="B11" s="1905"/>
      <c r="D11" s="1281"/>
    </row>
    <row r="12" spans="1:24">
      <c r="A12" s="1906">
        <f t="shared" ref="A12:A15" si="0">A11+1</f>
        <v>2</v>
      </c>
      <c r="B12" s="1906"/>
      <c r="D12" s="1281"/>
    </row>
    <row r="13" spans="1:24" ht="15">
      <c r="A13" s="1906">
        <f t="shared" si="0"/>
        <v>3</v>
      </c>
      <c r="B13" s="1906"/>
      <c r="C13" s="1843" t="s">
        <v>1655</v>
      </c>
      <c r="D13" s="1281"/>
    </row>
    <row r="14" spans="1:24">
      <c r="A14" s="1906">
        <f t="shared" si="0"/>
        <v>4</v>
      </c>
      <c r="B14" s="1906"/>
      <c r="D14" s="1281"/>
    </row>
    <row r="15" spans="1:24">
      <c r="A15" s="1906">
        <f t="shared" si="0"/>
        <v>5</v>
      </c>
      <c r="B15" s="1906"/>
      <c r="D15" s="1281"/>
    </row>
    <row r="16" spans="1:24">
      <c r="A16" s="1891"/>
      <c r="B16" s="1891"/>
      <c r="D16" s="1281"/>
    </row>
    <row r="17" spans="1:24">
      <c r="A17" s="1891"/>
      <c r="B17" s="1891"/>
      <c r="D17" s="1281"/>
    </row>
    <row r="18" spans="1:24">
      <c r="A18" s="1891"/>
      <c r="B18" s="1891"/>
      <c r="C18" s="1891"/>
      <c r="D18" s="1895"/>
      <c r="E18" s="1891"/>
      <c r="F18" s="1891"/>
      <c r="G18" s="1891"/>
      <c r="H18" s="1891"/>
      <c r="I18" s="1891"/>
      <c r="J18" s="1891"/>
      <c r="K18" s="1891"/>
      <c r="L18" s="1891"/>
      <c r="M18" s="1891"/>
      <c r="N18" s="1891"/>
      <c r="O18" s="1891"/>
      <c r="P18" s="1891"/>
      <c r="Q18" s="1891"/>
      <c r="R18" s="1891"/>
      <c r="S18" s="1891"/>
      <c r="T18" s="1891"/>
      <c r="U18" s="1891"/>
      <c r="V18" s="1891"/>
      <c r="W18" s="1891"/>
      <c r="X18" s="1891"/>
    </row>
    <row r="19" spans="1:24">
      <c r="A19" s="1891"/>
      <c r="B19" s="1891"/>
      <c r="C19" s="1891"/>
      <c r="D19" s="1895"/>
      <c r="E19" s="1891"/>
      <c r="F19" s="1891"/>
      <c r="G19" s="1891"/>
      <c r="H19" s="1891"/>
      <c r="I19" s="1891"/>
      <c r="J19" s="1891"/>
      <c r="K19" s="1891"/>
      <c r="L19" s="1891"/>
      <c r="M19" s="1891"/>
      <c r="N19" s="1891"/>
      <c r="O19" s="1891"/>
      <c r="P19" s="1891"/>
      <c r="Q19" s="1891"/>
      <c r="R19" s="1891"/>
      <c r="S19" s="1891"/>
      <c r="T19" s="1891"/>
      <c r="U19" s="1891"/>
      <c r="V19" s="1891"/>
      <c r="W19" s="1891"/>
      <c r="X19" s="1891"/>
    </row>
    <row r="20" spans="1:24">
      <c r="A20" s="1891"/>
      <c r="B20" s="1891"/>
      <c r="C20" s="1891"/>
      <c r="D20" s="1895"/>
      <c r="E20" s="1891"/>
      <c r="F20" s="1891"/>
      <c r="G20" s="1891"/>
      <c r="H20" s="1891"/>
      <c r="I20" s="1891"/>
      <c r="J20" s="1891"/>
      <c r="K20" s="1891"/>
      <c r="L20" s="1891"/>
      <c r="M20" s="1891"/>
      <c r="N20" s="1891"/>
      <c r="O20" s="1891"/>
      <c r="P20" s="1891"/>
      <c r="Q20" s="1891"/>
      <c r="R20" s="1891"/>
      <c r="S20" s="1891"/>
      <c r="T20" s="1891"/>
      <c r="U20" s="1891"/>
      <c r="V20" s="1891"/>
      <c r="W20" s="1891"/>
      <c r="X20" s="1891"/>
    </row>
    <row r="21" spans="1:24">
      <c r="A21" s="1891"/>
      <c r="B21" s="1891"/>
      <c r="C21" s="1891"/>
      <c r="D21" s="1895"/>
      <c r="E21" s="1891"/>
      <c r="F21" s="1891"/>
      <c r="G21" s="1891"/>
      <c r="H21" s="1891"/>
      <c r="I21" s="1891"/>
      <c r="J21" s="1891"/>
      <c r="K21" s="1891"/>
      <c r="L21" s="1891"/>
      <c r="M21" s="1891"/>
      <c r="N21" s="1891"/>
      <c r="O21" s="1891"/>
      <c r="P21" s="1891"/>
      <c r="Q21" s="1891"/>
      <c r="R21" s="1891"/>
      <c r="S21" s="1891"/>
      <c r="T21" s="1891"/>
      <c r="U21" s="1891"/>
      <c r="V21" s="1891"/>
      <c r="W21" s="1891"/>
      <c r="X21" s="1891"/>
    </row>
    <row r="22" spans="1:24">
      <c r="A22" s="1891"/>
      <c r="B22" s="1891"/>
      <c r="C22" s="1891"/>
      <c r="D22" s="1895"/>
      <c r="E22" s="1891"/>
      <c r="F22" s="1891"/>
      <c r="G22" s="1891"/>
      <c r="H22" s="1891"/>
      <c r="I22" s="1891"/>
      <c r="J22" s="1891"/>
      <c r="K22" s="1891"/>
      <c r="L22" s="1891"/>
      <c r="M22" s="1891"/>
      <c r="N22" s="1891"/>
      <c r="O22" s="1891"/>
      <c r="P22" s="1891"/>
      <c r="Q22" s="1891"/>
      <c r="R22" s="1891"/>
      <c r="S22" s="1891"/>
      <c r="T22" s="1891"/>
      <c r="U22" s="1891"/>
      <c r="V22" s="1891"/>
      <c r="W22" s="1891"/>
      <c r="X22" s="1891"/>
    </row>
    <row r="23" spans="1:24">
      <c r="A23" s="1891"/>
      <c r="B23" s="1891"/>
      <c r="C23" s="1891"/>
      <c r="D23" s="1895"/>
      <c r="E23" s="1891"/>
      <c r="F23" s="1891"/>
      <c r="G23" s="1891"/>
      <c r="H23" s="1891"/>
      <c r="I23" s="1891"/>
      <c r="J23" s="1891"/>
      <c r="K23" s="1891"/>
      <c r="L23" s="1891"/>
      <c r="M23" s="1891"/>
      <c r="N23" s="1891"/>
      <c r="O23" s="1891"/>
      <c r="P23" s="1891"/>
      <c r="Q23" s="1891"/>
      <c r="R23" s="1891"/>
      <c r="S23" s="1891"/>
      <c r="T23" s="1891"/>
      <c r="U23" s="1891"/>
      <c r="V23" s="1891"/>
      <c r="W23" s="1891"/>
      <c r="X23" s="1891"/>
    </row>
    <row r="24" spans="1:24">
      <c r="A24" s="1891"/>
      <c r="B24" s="1891"/>
      <c r="C24" s="1891"/>
      <c r="D24" s="1895"/>
      <c r="E24" s="1891"/>
      <c r="F24" s="1891"/>
      <c r="G24" s="1891"/>
      <c r="H24" s="1891"/>
      <c r="I24" s="1891"/>
      <c r="J24" s="1891"/>
      <c r="K24" s="1891"/>
      <c r="L24" s="1891"/>
      <c r="M24" s="1891"/>
      <c r="N24" s="1891"/>
      <c r="O24" s="1891"/>
      <c r="P24" s="1891"/>
      <c r="Q24" s="1891"/>
      <c r="R24" s="1891"/>
      <c r="S24" s="1891"/>
      <c r="T24" s="1891"/>
      <c r="U24" s="1891"/>
      <c r="V24" s="1891"/>
      <c r="W24" s="1891"/>
      <c r="X24" s="1891"/>
    </row>
    <row r="25" spans="1:24">
      <c r="A25" s="1891"/>
      <c r="B25" s="1891"/>
      <c r="C25" s="1891"/>
      <c r="D25" s="1895"/>
      <c r="E25" s="1891"/>
      <c r="F25" s="1891"/>
      <c r="G25" s="1891"/>
      <c r="H25" s="1891"/>
      <c r="I25" s="1891"/>
      <c r="J25" s="1891"/>
      <c r="K25" s="1891"/>
      <c r="L25" s="1891"/>
      <c r="M25" s="1891"/>
      <c r="N25" s="1891"/>
      <c r="O25" s="1891"/>
      <c r="P25" s="1891"/>
      <c r="Q25" s="1891"/>
      <c r="R25" s="1891"/>
      <c r="S25" s="1891"/>
      <c r="T25" s="1891"/>
      <c r="U25" s="1891"/>
      <c r="V25" s="1891"/>
      <c r="W25" s="1891"/>
      <c r="X25" s="1891"/>
    </row>
    <row r="26" spans="1:24">
      <c r="A26" s="1891"/>
      <c r="B26" s="1891"/>
      <c r="C26" s="1891"/>
      <c r="D26" s="1895"/>
      <c r="E26" s="1891"/>
      <c r="F26" s="1891"/>
      <c r="G26" s="1891"/>
      <c r="H26" s="1891"/>
      <c r="I26" s="1891"/>
      <c r="J26" s="1891"/>
      <c r="K26" s="1891"/>
      <c r="L26" s="1891"/>
      <c r="M26" s="1891"/>
      <c r="N26" s="1891"/>
      <c r="O26" s="1891"/>
      <c r="P26" s="1891"/>
      <c r="Q26" s="1891"/>
      <c r="R26" s="1891"/>
      <c r="S26" s="1891"/>
      <c r="T26" s="1891"/>
      <c r="U26" s="1891"/>
      <c r="V26" s="1891"/>
      <c r="W26" s="1891"/>
      <c r="X26" s="1891"/>
    </row>
    <row r="27" spans="1:24">
      <c r="A27" s="1891"/>
      <c r="B27" s="1891"/>
      <c r="C27" s="1891"/>
      <c r="D27" s="1895"/>
      <c r="E27" s="1891"/>
      <c r="F27" s="1891"/>
      <c r="G27" s="1891"/>
      <c r="H27" s="1891"/>
      <c r="I27" s="1891"/>
      <c r="J27" s="1891"/>
      <c r="K27" s="1891"/>
      <c r="L27" s="1891"/>
      <c r="M27" s="1891"/>
      <c r="N27" s="1891"/>
      <c r="O27" s="1891"/>
      <c r="P27" s="1891"/>
      <c r="Q27" s="1891"/>
      <c r="R27" s="1891"/>
      <c r="S27" s="1891"/>
      <c r="T27" s="1891"/>
      <c r="U27" s="1891"/>
      <c r="V27" s="1891"/>
      <c r="W27" s="1891"/>
      <c r="X27" s="1891"/>
    </row>
  </sheetData>
  <mergeCells count="4">
    <mergeCell ref="C2:W2"/>
    <mergeCell ref="C3:W3"/>
    <mergeCell ref="C4:W4"/>
    <mergeCell ref="C1:W1"/>
  </mergeCells>
  <pageMargins left="0.75" right="0.75" top="1" bottom="1" header="0.75" footer="0.75"/>
  <pageSetup scale="75" pageOrder="overThenDown" orientation="landscape" r:id="rId1"/>
  <headerFooter alignWithMargins="0">
    <oddFooter>&amp;L&amp;"Times New Roman,Regular"&amp;9Sponsored by:  Michael N. Kelly</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2"/>
  <dimension ref="A1:AL6331"/>
  <sheetViews>
    <sheetView workbookViewId="0"/>
  </sheetViews>
  <sheetFormatPr defaultColWidth="9.140625" defaultRowHeight="11.25"/>
  <cols>
    <col min="1" max="1" width="5.42578125" style="676" bestFit="1" customWidth="1"/>
    <col min="2" max="2" width="6" style="676" customWidth="1"/>
    <col min="3" max="3" width="9.28515625" style="676" bestFit="1" customWidth="1"/>
    <col min="4" max="4" width="44.5703125" style="676" bestFit="1" customWidth="1"/>
    <col min="5" max="5" width="7.5703125" style="676" bestFit="1" customWidth="1"/>
    <col min="6" max="6" width="12" style="676" bestFit="1" customWidth="1"/>
    <col min="7" max="7" width="12.5703125" style="738" bestFit="1" customWidth="1"/>
    <col min="8" max="8" width="10.42578125" style="677" bestFit="1" customWidth="1"/>
    <col min="9" max="9" width="12.5703125" style="676" bestFit="1" customWidth="1"/>
    <col min="10" max="10" width="8" style="676" bestFit="1" customWidth="1"/>
    <col min="11" max="11" width="12" style="677" bestFit="1" customWidth="1"/>
    <col min="12" max="12" width="6.140625" style="676" customWidth="1"/>
    <col min="13" max="13" width="16.140625" style="676" bestFit="1" customWidth="1"/>
    <col min="14" max="15" width="11.28515625" style="676" bestFit="1" customWidth="1"/>
    <col min="16" max="16" width="10.42578125" style="676" bestFit="1" customWidth="1"/>
    <col min="17" max="17" width="9.5703125" style="676" bestFit="1" customWidth="1"/>
    <col min="18" max="18" width="12" style="676" bestFit="1" customWidth="1"/>
    <col min="19" max="19" width="16" style="676" customWidth="1"/>
    <col min="20" max="20" width="12.5703125" style="676" customWidth="1"/>
    <col min="21" max="21" width="14" style="676" customWidth="1"/>
    <col min="22" max="22" width="9.140625" style="676" customWidth="1"/>
    <col min="23" max="16384" width="9.140625" style="676"/>
  </cols>
  <sheetData>
    <row r="1" spans="1:38" ht="12" thickBot="1"/>
    <row r="2" spans="1:38">
      <c r="B2" s="678" t="s">
        <v>465</v>
      </c>
      <c r="C2" s="679"/>
      <c r="D2" s="680"/>
    </row>
    <row r="3" spans="1:38">
      <c r="B3" s="544" t="s">
        <v>1407</v>
      </c>
      <c r="C3" s="1536"/>
      <c r="D3" s="681"/>
    </row>
    <row r="4" spans="1:38">
      <c r="B4" s="682" t="s">
        <v>1734</v>
      </c>
      <c r="C4" s="683"/>
      <c r="D4" s="681"/>
    </row>
    <row r="5" spans="1:38">
      <c r="B5" s="682" t="s">
        <v>1260</v>
      </c>
      <c r="C5" s="683"/>
      <c r="D5" s="681"/>
    </row>
    <row r="6" spans="1:38" ht="12" thickBot="1">
      <c r="B6" s="684" t="str">
        <f>'II-E-3 FIT'!B6</f>
        <v xml:space="preserve"> </v>
      </c>
      <c r="C6" s="685"/>
      <c r="D6" s="686"/>
    </row>
    <row r="7" spans="1:38">
      <c r="B7" s="687"/>
      <c r="C7" s="687"/>
    </row>
    <row r="8" spans="1:38" ht="12" thickBot="1">
      <c r="B8" s="676" t="s">
        <v>584</v>
      </c>
      <c r="F8" s="688">
        <v>1</v>
      </c>
      <c r="G8" s="742">
        <v>2</v>
      </c>
      <c r="H8" s="689">
        <v>3</v>
      </c>
      <c r="I8" s="688">
        <v>4</v>
      </c>
      <c r="J8" s="688">
        <v>5</v>
      </c>
      <c r="K8" s="689">
        <v>6</v>
      </c>
      <c r="L8" s="688">
        <v>7</v>
      </c>
      <c r="M8" s="688">
        <v>8</v>
      </c>
      <c r="N8" s="688">
        <v>9</v>
      </c>
      <c r="O8" s="688">
        <v>10</v>
      </c>
      <c r="P8" s="689">
        <v>11</v>
      </c>
      <c r="Q8" s="689">
        <v>12</v>
      </c>
      <c r="R8" s="690">
        <v>13</v>
      </c>
      <c r="S8" s="690"/>
    </row>
    <row r="9" spans="1:38">
      <c r="A9" s="691"/>
      <c r="B9" s="692"/>
      <c r="C9" s="692"/>
      <c r="D9" s="692"/>
      <c r="E9" s="692"/>
      <c r="F9" s="692"/>
      <c r="G9" s="743"/>
      <c r="H9" s="693"/>
      <c r="I9" s="694" t="s">
        <v>352</v>
      </c>
      <c r="J9" s="694" t="s">
        <v>355</v>
      </c>
      <c r="K9" s="693"/>
      <c r="L9" s="692"/>
      <c r="M9" s="692"/>
      <c r="N9" s="694"/>
      <c r="O9" s="694"/>
      <c r="P9" s="694"/>
      <c r="Q9" s="695"/>
      <c r="R9" s="694"/>
      <c r="S9" s="694"/>
    </row>
    <row r="10" spans="1:38">
      <c r="A10" s="696"/>
      <c r="B10" s="697" t="s">
        <v>611</v>
      </c>
      <c r="C10" s="697"/>
      <c r="D10" s="697" t="s">
        <v>578</v>
      </c>
      <c r="E10" s="697" t="s">
        <v>583</v>
      </c>
      <c r="F10" s="698" t="s">
        <v>281</v>
      </c>
      <c r="G10" s="744" t="s">
        <v>282</v>
      </c>
      <c r="H10" s="699" t="s">
        <v>251</v>
      </c>
      <c r="I10" s="697" t="s">
        <v>283</v>
      </c>
      <c r="J10" s="697" t="s">
        <v>773</v>
      </c>
      <c r="K10" s="699" t="s">
        <v>284</v>
      </c>
      <c r="L10" s="697" t="s">
        <v>285</v>
      </c>
      <c r="M10" s="697" t="s">
        <v>383</v>
      </c>
      <c r="N10" s="697" t="s">
        <v>162</v>
      </c>
      <c r="O10" s="697" t="s">
        <v>163</v>
      </c>
      <c r="P10" s="697" t="s">
        <v>993</v>
      </c>
      <c r="Q10" s="697" t="s">
        <v>270</v>
      </c>
      <c r="R10" s="697" t="s">
        <v>283</v>
      </c>
      <c r="S10" s="697"/>
    </row>
    <row r="11" spans="1:38">
      <c r="A11" s="696" t="s">
        <v>272</v>
      </c>
      <c r="B11" s="697" t="s">
        <v>250</v>
      </c>
      <c r="C11" s="697"/>
      <c r="D11" s="697"/>
      <c r="E11" s="697" t="s">
        <v>586</v>
      </c>
      <c r="F11" s="698" t="s">
        <v>352</v>
      </c>
      <c r="G11" s="744" t="s">
        <v>353</v>
      </c>
      <c r="H11" s="699" t="s">
        <v>176</v>
      </c>
      <c r="I11" s="697" t="s">
        <v>354</v>
      </c>
      <c r="J11" s="697" t="s">
        <v>774</v>
      </c>
      <c r="K11" s="699" t="s">
        <v>355</v>
      </c>
      <c r="L11" s="697" t="s">
        <v>356</v>
      </c>
      <c r="M11" s="697" t="s">
        <v>286</v>
      </c>
      <c r="N11" s="697"/>
      <c r="O11" s="697"/>
      <c r="P11" s="697"/>
      <c r="Q11" s="697"/>
      <c r="R11" s="697" t="s">
        <v>466</v>
      </c>
      <c r="S11" s="697" t="s">
        <v>587</v>
      </c>
    </row>
    <row r="12" spans="1:38" ht="12" thickBot="1">
      <c r="A12" s="700" t="s">
        <v>1083</v>
      </c>
      <c r="B12" s="701"/>
      <c r="C12" s="701"/>
      <c r="D12" s="701"/>
      <c r="E12" s="701"/>
      <c r="F12" s="702"/>
      <c r="G12" s="745"/>
      <c r="H12" s="703"/>
      <c r="I12" s="701"/>
      <c r="J12" s="701" t="s">
        <v>286</v>
      </c>
      <c r="K12" s="703"/>
      <c r="L12" s="701"/>
      <c r="M12" s="701" t="s">
        <v>357</v>
      </c>
      <c r="N12" s="701"/>
      <c r="O12" s="701"/>
      <c r="P12" s="701"/>
      <c r="Q12" s="701"/>
      <c r="R12" s="704"/>
      <c r="S12" s="701"/>
    </row>
    <row r="13" spans="1:38" ht="12.75" customHeight="1">
      <c r="A13" s="705"/>
      <c r="B13" s="706"/>
      <c r="C13" s="706"/>
      <c r="D13" s="706"/>
      <c r="E13" s="706"/>
    </row>
    <row r="14" spans="1:38" s="711" customFormat="1">
      <c r="A14" s="690">
        <v>1</v>
      </c>
      <c r="B14" s="707"/>
      <c r="C14" s="705"/>
      <c r="D14" s="705"/>
      <c r="E14" s="708"/>
      <c r="F14" s="709"/>
      <c r="G14" s="746"/>
      <c r="H14" s="710"/>
      <c r="J14" s="705"/>
      <c r="K14" s="712"/>
      <c r="N14" s="1395"/>
      <c r="O14" s="1395"/>
      <c r="P14" s="712"/>
      <c r="Q14" s="712"/>
      <c r="R14" s="1396"/>
    </row>
    <row r="15" spans="1:38" s="711" customFormat="1">
      <c r="A15" s="690">
        <f t="shared" ref="A15:A101" si="0">+A14+1</f>
        <v>2</v>
      </c>
      <c r="B15" s="705">
        <v>190</v>
      </c>
      <c r="C15" s="705" t="s">
        <v>1118</v>
      </c>
      <c r="D15" s="705" t="s">
        <v>1119</v>
      </c>
      <c r="E15" s="708"/>
      <c r="F15" s="714">
        <f>'[9]II-E-3.5 ADFIT'!F15+'[10]II-E-3.5 ADFIT'!F16</f>
        <v>-5.9999999997671694E-2</v>
      </c>
      <c r="G15" s="714">
        <f>'[9]II-E-3.5 ADFIT'!G15+'[10]II-E-3.5 ADFIT'!G16</f>
        <v>0</v>
      </c>
      <c r="H15" s="714">
        <f>'[9]II-E-3.5 ADFIT'!H15+'[10]II-E-3.5 ADFIT'!H16</f>
        <v>5.9999999997671694E-2</v>
      </c>
      <c r="I15" s="712">
        <f t="shared" ref="I15:I62" si="1">+F15-G15+H15</f>
        <v>0</v>
      </c>
      <c r="J15" s="716">
        <v>1</v>
      </c>
      <c r="K15" s="712">
        <f t="shared" ref="K15:K52" si="2">SUM((I15-N15)*J15)+N15</f>
        <v>0</v>
      </c>
      <c r="L15" s="717" t="s">
        <v>453</v>
      </c>
      <c r="M15" s="717" t="s">
        <v>453</v>
      </c>
      <c r="N15" s="714">
        <f>'[9]II-E-3.5 ADFIT'!N15+'[10]II-E-3.5 ADFIT'!N16</f>
        <v>0</v>
      </c>
      <c r="O15" s="714">
        <f>'[9]II-E-3.5 ADFIT'!O15+'[10]II-E-3.5 ADFIT'!O16</f>
        <v>0</v>
      </c>
      <c r="P15" s="714">
        <f>'[9]II-E-3.5 ADFIT'!P15+'[10]II-E-3.5 ADFIT'!P16</f>
        <v>0</v>
      </c>
      <c r="Q15" s="714">
        <f>'[9]II-E-3.5 ADFIT'!Q15+'[10]II-E-3.5 ADFIT'!Q16</f>
        <v>0</v>
      </c>
      <c r="R15" s="1118">
        <f t="shared" ref="R15:R52" si="3">SUM(N15:Q15)</f>
        <v>0</v>
      </c>
    </row>
    <row r="16" spans="1:38" s="705" customFormat="1">
      <c r="A16" s="690">
        <f t="shared" si="0"/>
        <v>3</v>
      </c>
      <c r="C16" s="705" t="s">
        <v>1016</v>
      </c>
      <c r="D16" s="705" t="s">
        <v>1120</v>
      </c>
      <c r="F16" s="714">
        <f>'[9]II-E-3.5 ADFIT'!F16+'[10]II-E-3.5 ADFIT'!F17</f>
        <v>682926.54</v>
      </c>
      <c r="G16" s="714">
        <f>'[9]II-E-3.5 ADFIT'!G16+'[10]II-E-3.5 ADFIT'!G17</f>
        <v>0</v>
      </c>
      <c r="H16" s="714">
        <f>'[9]II-E-3.5 ADFIT'!H16+'[10]II-E-3.5 ADFIT'!H17</f>
        <v>-682926.54</v>
      </c>
      <c r="I16" s="712">
        <f t="shared" si="1"/>
        <v>0</v>
      </c>
      <c r="J16" s="716">
        <v>1</v>
      </c>
      <c r="K16" s="712">
        <f t="shared" si="2"/>
        <v>0</v>
      </c>
      <c r="L16" s="717" t="s">
        <v>453</v>
      </c>
      <c r="M16" s="717" t="s">
        <v>453</v>
      </c>
      <c r="N16" s="714">
        <f>'[9]II-E-3.5 ADFIT'!N16+'[10]II-E-3.5 ADFIT'!N17</f>
        <v>0</v>
      </c>
      <c r="O16" s="714">
        <f>'[9]II-E-3.5 ADFIT'!O16+'[10]II-E-3.5 ADFIT'!O17</f>
        <v>0</v>
      </c>
      <c r="P16" s="714">
        <f>'[9]II-E-3.5 ADFIT'!P16+'[10]II-E-3.5 ADFIT'!P17</f>
        <v>0</v>
      </c>
      <c r="Q16" s="714">
        <f>'[9]II-E-3.5 ADFIT'!Q16+'[10]II-E-3.5 ADFIT'!Q17</f>
        <v>0</v>
      </c>
      <c r="R16" s="1118">
        <f t="shared" si="3"/>
        <v>0</v>
      </c>
      <c r="S16" s="711"/>
      <c r="T16" s="711"/>
      <c r="U16" s="711"/>
      <c r="V16" s="711"/>
      <c r="W16" s="711"/>
      <c r="X16" s="711"/>
      <c r="Y16" s="711"/>
      <c r="Z16" s="711"/>
      <c r="AA16" s="711"/>
      <c r="AB16" s="711"/>
      <c r="AC16" s="711"/>
      <c r="AD16" s="711"/>
      <c r="AE16" s="711"/>
      <c r="AF16" s="711"/>
      <c r="AG16" s="711"/>
      <c r="AH16" s="711"/>
      <c r="AI16" s="711"/>
      <c r="AJ16" s="711"/>
      <c r="AK16" s="711"/>
      <c r="AL16" s="711"/>
    </row>
    <row r="17" spans="1:38" s="705" customFormat="1">
      <c r="A17" s="690">
        <f>+A16+1</f>
        <v>4</v>
      </c>
      <c r="C17" s="705" t="s">
        <v>1281</v>
      </c>
      <c r="D17" s="1143" t="s">
        <v>1282</v>
      </c>
      <c r="F17" s="714">
        <f>'[9]II-E-3.5 ADFIT'!F17+'[10]II-E-3.5 ADFIT'!F18</f>
        <v>4603227.88</v>
      </c>
      <c r="G17" s="714">
        <f>'[9]II-E-3.5 ADFIT'!G17+'[10]II-E-3.5 ADFIT'!G18</f>
        <v>0</v>
      </c>
      <c r="H17" s="714">
        <f>'[9]II-E-3.5 ADFIT'!H17+'[10]II-E-3.5 ADFIT'!H18</f>
        <v>-4603227.88</v>
      </c>
      <c r="I17" s="712">
        <f>+F17-G17+H17</f>
        <v>0</v>
      </c>
      <c r="J17" s="716">
        <v>1</v>
      </c>
      <c r="K17" s="712">
        <f>SUM((I17-N17)*J17)+N17</f>
        <v>0</v>
      </c>
      <c r="L17" s="717" t="s">
        <v>453</v>
      </c>
      <c r="M17" s="717" t="s">
        <v>453</v>
      </c>
      <c r="N17" s="714">
        <f>'[9]II-E-3.5 ADFIT'!N17+'[10]II-E-3.5 ADFIT'!N18</f>
        <v>0</v>
      </c>
      <c r="O17" s="714">
        <f>'[9]II-E-3.5 ADFIT'!O17+'[10]II-E-3.5 ADFIT'!O18</f>
        <v>0</v>
      </c>
      <c r="P17" s="714">
        <f>'[9]II-E-3.5 ADFIT'!P17+'[10]II-E-3.5 ADFIT'!P18</f>
        <v>0</v>
      </c>
      <c r="Q17" s="714">
        <f>'[9]II-E-3.5 ADFIT'!Q17+'[10]II-E-3.5 ADFIT'!Q18</f>
        <v>0</v>
      </c>
      <c r="R17" s="1118">
        <v>0</v>
      </c>
      <c r="S17" s="711"/>
      <c r="T17" s="711"/>
      <c r="U17" s="711"/>
      <c r="V17" s="711"/>
      <c r="W17" s="711"/>
      <c r="X17" s="711"/>
      <c r="Y17" s="711"/>
      <c r="Z17" s="711"/>
      <c r="AA17" s="711"/>
      <c r="AB17" s="711"/>
      <c r="AC17" s="711"/>
      <c r="AD17" s="711"/>
      <c r="AE17" s="711"/>
      <c r="AF17" s="711"/>
      <c r="AG17" s="711"/>
      <c r="AH17" s="711"/>
      <c r="AI17" s="711"/>
      <c r="AJ17" s="711"/>
      <c r="AK17" s="711"/>
      <c r="AL17" s="711"/>
    </row>
    <row r="18" spans="1:38" s="705" customFormat="1">
      <c r="A18" s="690">
        <f>+A17+1</f>
        <v>5</v>
      </c>
      <c r="C18" s="705" t="s">
        <v>1283</v>
      </c>
      <c r="D18" s="1143" t="s">
        <v>1284</v>
      </c>
      <c r="F18" s="714">
        <f>'[9]II-E-3.5 ADFIT'!F18+'[10]II-E-3.5 ADFIT'!F19</f>
        <v>1496998.3</v>
      </c>
      <c r="G18" s="714">
        <f>'[9]II-E-3.5 ADFIT'!G18+'[10]II-E-3.5 ADFIT'!G19</f>
        <v>0</v>
      </c>
      <c r="H18" s="714">
        <f>'[9]II-E-3.5 ADFIT'!H18+'[10]II-E-3.5 ADFIT'!H19</f>
        <v>-1496998.3</v>
      </c>
      <c r="I18" s="712">
        <f>+F18-G18+H18</f>
        <v>0</v>
      </c>
      <c r="J18" s="716">
        <v>1</v>
      </c>
      <c r="K18" s="712">
        <f>SUM((I18-N18)*J18)+N18</f>
        <v>0</v>
      </c>
      <c r="L18" s="717" t="s">
        <v>453</v>
      </c>
      <c r="M18" s="717" t="s">
        <v>453</v>
      </c>
      <c r="N18" s="714">
        <f>'[9]II-E-3.5 ADFIT'!N18+'[10]II-E-3.5 ADFIT'!N19</f>
        <v>0</v>
      </c>
      <c r="O18" s="714">
        <f>'[9]II-E-3.5 ADFIT'!O18+'[10]II-E-3.5 ADFIT'!O19</f>
        <v>0</v>
      </c>
      <c r="P18" s="714">
        <f>'[9]II-E-3.5 ADFIT'!P18+'[10]II-E-3.5 ADFIT'!P19</f>
        <v>0</v>
      </c>
      <c r="Q18" s="714">
        <f>'[9]II-E-3.5 ADFIT'!Q18+'[10]II-E-3.5 ADFIT'!Q19</f>
        <v>0</v>
      </c>
      <c r="R18" s="1118">
        <v>0</v>
      </c>
      <c r="S18" s="711"/>
      <c r="T18" s="711"/>
      <c r="U18" s="711"/>
      <c r="V18" s="711"/>
      <c r="W18" s="711"/>
      <c r="X18" s="711"/>
      <c r="Y18" s="711"/>
      <c r="Z18" s="711"/>
      <c r="AA18" s="711"/>
      <c r="AB18" s="711"/>
      <c r="AC18" s="711"/>
      <c r="AD18" s="711"/>
      <c r="AE18" s="711"/>
      <c r="AF18" s="711"/>
      <c r="AG18" s="711"/>
      <c r="AH18" s="711"/>
      <c r="AI18" s="711"/>
      <c r="AJ18" s="711"/>
      <c r="AK18" s="711"/>
      <c r="AL18" s="711"/>
    </row>
    <row r="19" spans="1:38" s="711" customFormat="1">
      <c r="A19" s="690">
        <f>+A18+1</f>
        <v>6</v>
      </c>
      <c r="B19" s="705"/>
      <c r="C19" s="705" t="s">
        <v>545</v>
      </c>
      <c r="D19" s="705" t="s">
        <v>1121</v>
      </c>
      <c r="E19" s="708"/>
      <c r="F19" s="714">
        <f>'[9]II-E-3.5 ADFIT'!F19+'[10]II-E-3.5 ADFIT'!F20</f>
        <v>262617.96999999997</v>
      </c>
      <c r="G19" s="714">
        <f>'[9]II-E-3.5 ADFIT'!G19+'[10]II-E-3.5 ADFIT'!G20</f>
        <v>0</v>
      </c>
      <c r="H19" s="714">
        <f>'[9]II-E-3.5 ADFIT'!H19+'[10]II-E-3.5 ADFIT'!H20</f>
        <v>0</v>
      </c>
      <c r="I19" s="712">
        <f t="shared" si="1"/>
        <v>262617.96999999997</v>
      </c>
      <c r="J19" s="716">
        <v>1</v>
      </c>
      <c r="K19" s="712">
        <f t="shared" si="2"/>
        <v>262617.96999999997</v>
      </c>
      <c r="L19" s="1740" t="s">
        <v>1643</v>
      </c>
      <c r="M19" s="1132" t="s">
        <v>1514</v>
      </c>
      <c r="N19" s="714">
        <f>'[9]II-E-3.5 ADFIT'!N19+'[10]II-E-3.5 ADFIT'!N20</f>
        <v>0</v>
      </c>
      <c r="O19" s="714">
        <f>'[9]II-E-3.5 ADFIT'!O19+'[10]II-E-3.5 ADFIT'!O20</f>
        <v>181386.455027977</v>
      </c>
      <c r="P19" s="714">
        <f>'[9]II-E-3.5 ADFIT'!P19+'[10]II-E-3.5 ADFIT'!P20</f>
        <v>49858.68433029759</v>
      </c>
      <c r="Q19" s="714">
        <f>'[9]II-E-3.5 ADFIT'!Q19+'[10]II-E-3.5 ADFIT'!Q20</f>
        <v>31372.830641725406</v>
      </c>
      <c r="R19" s="1118">
        <f t="shared" si="3"/>
        <v>262617.96999999997</v>
      </c>
    </row>
    <row r="20" spans="1:38" s="705" customFormat="1">
      <c r="A20" s="690">
        <f t="shared" si="0"/>
        <v>7</v>
      </c>
      <c r="C20" s="705" t="s">
        <v>185</v>
      </c>
      <c r="D20" s="705" t="s">
        <v>1122</v>
      </c>
      <c r="E20" s="708"/>
      <c r="F20" s="714">
        <f>'[9]II-E-3.5 ADFIT'!F20+'[10]II-E-3.5 ADFIT'!F21</f>
        <v>432038.61000000004</v>
      </c>
      <c r="G20" s="714">
        <f>'[9]II-E-3.5 ADFIT'!G20+'[10]II-E-3.5 ADFIT'!G21</f>
        <v>0</v>
      </c>
      <c r="H20" s="714">
        <f>'[9]II-E-3.5 ADFIT'!H20+'[10]II-E-3.5 ADFIT'!H21</f>
        <v>0</v>
      </c>
      <c r="I20" s="712">
        <f t="shared" si="1"/>
        <v>432038.61000000004</v>
      </c>
      <c r="J20" s="716">
        <v>1</v>
      </c>
      <c r="K20" s="712">
        <f t="shared" si="2"/>
        <v>432038.61000000004</v>
      </c>
      <c r="L20" s="1740" t="s">
        <v>1643</v>
      </c>
      <c r="M20" s="1132" t="s">
        <v>1514</v>
      </c>
      <c r="N20" s="714">
        <f>'[9]II-E-3.5 ADFIT'!N20+'[10]II-E-3.5 ADFIT'!N21</f>
        <v>11.06</v>
      </c>
      <c r="O20" s="714">
        <f>'[9]II-E-3.5 ADFIT'!O20+'[10]II-E-3.5 ADFIT'!O21</f>
        <v>276583.70615928958</v>
      </c>
      <c r="P20" s="714">
        <f>'[9]II-E-3.5 ADFIT'!P20+'[10]II-E-3.5 ADFIT'!P21</f>
        <v>87916.956118282367</v>
      </c>
      <c r="Q20" s="714">
        <f>'[9]II-E-3.5 ADFIT'!Q20+'[10]II-E-3.5 ADFIT'!Q21</f>
        <v>67526.887722428059</v>
      </c>
      <c r="R20" s="1118">
        <f t="shared" si="3"/>
        <v>432038.61</v>
      </c>
      <c r="S20" s="711"/>
      <c r="T20" s="711"/>
      <c r="U20" s="711"/>
      <c r="V20" s="711"/>
      <c r="W20" s="711"/>
      <c r="X20" s="711"/>
      <c r="Y20" s="711"/>
      <c r="Z20" s="711"/>
      <c r="AA20" s="711"/>
      <c r="AB20" s="711"/>
      <c r="AC20" s="711"/>
      <c r="AD20" s="711"/>
      <c r="AE20" s="711"/>
      <c r="AF20" s="711"/>
      <c r="AG20" s="711"/>
      <c r="AH20" s="711"/>
      <c r="AI20" s="711"/>
      <c r="AJ20" s="711"/>
      <c r="AK20" s="711"/>
      <c r="AL20" s="711"/>
    </row>
    <row r="21" spans="1:38" s="705" customFormat="1">
      <c r="A21" s="690">
        <f t="shared" si="0"/>
        <v>8</v>
      </c>
      <c r="C21" s="705" t="s">
        <v>1123</v>
      </c>
      <c r="D21" s="705" t="s">
        <v>1124</v>
      </c>
      <c r="E21" s="708"/>
      <c r="F21" s="714">
        <f>'[9]II-E-3.5 ADFIT'!F21+'[10]II-E-3.5 ADFIT'!F22</f>
        <v>233686.52999999997</v>
      </c>
      <c r="G21" s="714">
        <f>'[9]II-E-3.5 ADFIT'!G21+'[10]II-E-3.5 ADFIT'!G22</f>
        <v>0</v>
      </c>
      <c r="H21" s="714">
        <f>'[9]II-E-3.5 ADFIT'!H21+'[10]II-E-3.5 ADFIT'!H22</f>
        <v>-233686.74</v>
      </c>
      <c r="I21" s="712">
        <f t="shared" si="1"/>
        <v>-0.21000000002095476</v>
      </c>
      <c r="J21" s="716">
        <v>1</v>
      </c>
      <c r="K21" s="712">
        <f t="shared" si="2"/>
        <v>-0.21000000002095476</v>
      </c>
      <c r="L21" s="717" t="s">
        <v>453</v>
      </c>
      <c r="M21" s="717" t="s">
        <v>453</v>
      </c>
      <c r="N21" s="714">
        <f>'[9]II-E-3.5 ADFIT'!N21+'[10]II-E-3.5 ADFIT'!N22</f>
        <v>0</v>
      </c>
      <c r="O21" s="714">
        <f>'[9]II-E-3.5 ADFIT'!O21+'[10]II-E-3.5 ADFIT'!O22</f>
        <v>-0.15347000388712728</v>
      </c>
      <c r="P21" s="714">
        <f>'[9]II-E-3.5 ADFIT'!P21+'[10]II-E-3.5 ADFIT'!P22</f>
        <v>-3.7591558896305145E-2</v>
      </c>
      <c r="Q21" s="714">
        <f>'[9]II-E-3.5 ADFIT'!Q21+'[10]II-E-3.5 ADFIT'!Q22</f>
        <v>-1.8938437222970412E-2</v>
      </c>
      <c r="R21" s="1118">
        <f t="shared" si="3"/>
        <v>-0.21000000000640284</v>
      </c>
      <c r="S21" s="711"/>
      <c r="T21" s="711"/>
      <c r="U21" s="711"/>
      <c r="V21" s="711"/>
      <c r="W21" s="711"/>
      <c r="X21" s="711"/>
      <c r="Y21" s="711"/>
      <c r="Z21" s="711"/>
      <c r="AA21" s="711"/>
      <c r="AB21" s="711"/>
      <c r="AC21" s="711"/>
      <c r="AD21" s="711"/>
      <c r="AE21" s="711"/>
      <c r="AF21" s="711"/>
      <c r="AG21" s="711"/>
      <c r="AH21" s="711"/>
      <c r="AI21" s="711"/>
      <c r="AJ21" s="711"/>
      <c r="AK21" s="711"/>
      <c r="AL21" s="711"/>
    </row>
    <row r="22" spans="1:38" s="705" customFormat="1">
      <c r="A22" s="708">
        <f t="shared" si="0"/>
        <v>9</v>
      </c>
      <c r="C22" s="705" t="s">
        <v>227</v>
      </c>
      <c r="D22" s="705" t="s">
        <v>1125</v>
      </c>
      <c r="E22" s="708"/>
      <c r="F22" s="714">
        <f>'[9]II-E-3.5 ADFIT'!F22+'[10]II-E-3.5 ADFIT'!F23</f>
        <v>55952.260000000009</v>
      </c>
      <c r="G22" s="714">
        <f>'[9]II-E-3.5 ADFIT'!G22+'[10]II-E-3.5 ADFIT'!G23</f>
        <v>0</v>
      </c>
      <c r="H22" s="714">
        <f>'[9]II-E-3.5 ADFIT'!H22+'[10]II-E-3.5 ADFIT'!H23</f>
        <v>0</v>
      </c>
      <c r="I22" s="712">
        <f t="shared" si="1"/>
        <v>55952.260000000009</v>
      </c>
      <c r="J22" s="716">
        <v>1</v>
      </c>
      <c r="K22" s="712">
        <f t="shared" si="2"/>
        <v>55952.260000000009</v>
      </c>
      <c r="L22" s="1740" t="s">
        <v>1643</v>
      </c>
      <c r="M22" s="1132" t="s">
        <v>1514</v>
      </c>
      <c r="N22" s="714">
        <f>'[9]II-E-3.5 ADFIT'!N22+'[10]II-E-3.5 ADFIT'!N23</f>
        <v>0</v>
      </c>
      <c r="O22" s="714">
        <f>'[9]II-E-3.5 ADFIT'!O22+'[10]II-E-3.5 ADFIT'!O23</f>
        <v>35919.392889738745</v>
      </c>
      <c r="P22" s="714">
        <f>'[9]II-E-3.5 ADFIT'!P22+'[10]II-E-3.5 ADFIT'!P23</f>
        <v>11359.496307737292</v>
      </c>
      <c r="Q22" s="714">
        <f>'[9]II-E-3.5 ADFIT'!Q22+'[10]II-E-3.5 ADFIT'!Q23</f>
        <v>8673.3708025239666</v>
      </c>
      <c r="R22" s="1118">
        <f t="shared" si="3"/>
        <v>55952.26</v>
      </c>
      <c r="S22" s="711"/>
      <c r="T22" s="711"/>
      <c r="U22" s="711"/>
      <c r="V22" s="711"/>
      <c r="W22" s="711"/>
      <c r="X22" s="711"/>
      <c r="Y22" s="711"/>
      <c r="Z22" s="711"/>
      <c r="AA22" s="711"/>
      <c r="AB22" s="711"/>
      <c r="AC22" s="711"/>
      <c r="AD22" s="711"/>
      <c r="AE22" s="711"/>
      <c r="AF22" s="711"/>
      <c r="AG22" s="711"/>
      <c r="AH22" s="711"/>
      <c r="AI22" s="711"/>
      <c r="AJ22" s="711"/>
      <c r="AK22" s="711"/>
      <c r="AL22" s="711"/>
    </row>
    <row r="23" spans="1:38" s="705" customFormat="1">
      <c r="A23" s="708">
        <f t="shared" si="0"/>
        <v>10</v>
      </c>
      <c r="C23" s="705" t="s">
        <v>593</v>
      </c>
      <c r="D23" s="705" t="s">
        <v>1126</v>
      </c>
      <c r="E23" s="708"/>
      <c r="F23" s="714">
        <f>'[9]II-E-3.5 ADFIT'!F23+'[10]II-E-3.5 ADFIT'!F24</f>
        <v>223596.9</v>
      </c>
      <c r="G23" s="714">
        <f>'[9]II-E-3.5 ADFIT'!G23+'[10]II-E-3.5 ADFIT'!G24</f>
        <v>0</v>
      </c>
      <c r="H23" s="714">
        <f>'[9]II-E-3.5 ADFIT'!H23+'[10]II-E-3.5 ADFIT'!H24</f>
        <v>0</v>
      </c>
      <c r="I23" s="712">
        <f t="shared" si="1"/>
        <v>223596.9</v>
      </c>
      <c r="J23" s="716">
        <v>1</v>
      </c>
      <c r="K23" s="712">
        <f t="shared" si="2"/>
        <v>223596.9</v>
      </c>
      <c r="L23" s="1740" t="s">
        <v>1643</v>
      </c>
      <c r="M23" s="1132" t="s">
        <v>1514</v>
      </c>
      <c r="N23" s="714">
        <f>'[9]II-E-3.5 ADFIT'!N23+'[10]II-E-3.5 ADFIT'!N24</f>
        <v>5105.8</v>
      </c>
      <c r="O23" s="714">
        <f>'[9]II-E-3.5 ADFIT'!O23+'[10]II-E-3.5 ADFIT'!O24</f>
        <v>136986.6162222322</v>
      </c>
      <c r="P23" s="714">
        <f>'[9]II-E-3.5 ADFIT'!P23+'[10]II-E-3.5 ADFIT'!P24</f>
        <v>45244.077744609574</v>
      </c>
      <c r="Q23" s="714">
        <f>'[9]II-E-3.5 ADFIT'!Q23+'[10]II-E-3.5 ADFIT'!Q24</f>
        <v>36260.406033158215</v>
      </c>
      <c r="R23" s="1118">
        <f t="shared" si="3"/>
        <v>223596.9</v>
      </c>
    </row>
    <row r="24" spans="1:38" s="705" customFormat="1">
      <c r="A24" s="708">
        <f t="shared" si="0"/>
        <v>11</v>
      </c>
      <c r="C24" s="705" t="s">
        <v>931</v>
      </c>
      <c r="D24" s="705" t="s">
        <v>1127</v>
      </c>
      <c r="E24" s="708"/>
      <c r="F24" s="714">
        <f>'[9]II-E-3.5 ADFIT'!F24+'[10]II-E-3.5 ADFIT'!F25</f>
        <v>270328.05</v>
      </c>
      <c r="G24" s="714">
        <f>'[9]II-E-3.5 ADFIT'!G24+'[10]II-E-3.5 ADFIT'!G25</f>
        <v>0</v>
      </c>
      <c r="H24" s="714">
        <f>'[9]II-E-3.5 ADFIT'!H24+'[10]II-E-3.5 ADFIT'!H25</f>
        <v>0</v>
      </c>
      <c r="I24" s="712">
        <f t="shared" si="1"/>
        <v>270328.05</v>
      </c>
      <c r="J24" s="716">
        <v>1</v>
      </c>
      <c r="K24" s="712">
        <f t="shared" si="2"/>
        <v>270328.05</v>
      </c>
      <c r="L24" s="1740" t="s">
        <v>1629</v>
      </c>
      <c r="M24" s="708" t="s">
        <v>517</v>
      </c>
      <c r="N24" s="714">
        <f>'[9]II-E-3.5 ADFIT'!N24+'[10]II-E-3.5 ADFIT'!N25</f>
        <v>524.92999999999995</v>
      </c>
      <c r="O24" s="714">
        <f>'[9]II-E-3.5 ADFIT'!O24+'[10]II-E-3.5 ADFIT'!O25</f>
        <v>0</v>
      </c>
      <c r="P24" s="714">
        <f>'[9]II-E-3.5 ADFIT'!P24+'[10]II-E-3.5 ADFIT'!P25</f>
        <v>0</v>
      </c>
      <c r="Q24" s="714">
        <f>'[9]II-E-3.5 ADFIT'!Q24+'[10]II-E-3.5 ADFIT'!Q25</f>
        <v>269803.12</v>
      </c>
      <c r="R24" s="1118">
        <f t="shared" si="3"/>
        <v>270328.05</v>
      </c>
      <c r="S24" s="711"/>
      <c r="T24" s="711"/>
      <c r="U24" s="711"/>
      <c r="V24" s="711"/>
      <c r="W24" s="711"/>
      <c r="X24" s="711"/>
      <c r="Y24" s="711"/>
      <c r="Z24" s="711"/>
      <c r="AA24" s="711"/>
      <c r="AB24" s="711"/>
      <c r="AC24" s="711"/>
      <c r="AD24" s="711"/>
      <c r="AE24" s="711"/>
      <c r="AF24" s="711"/>
      <c r="AG24" s="711"/>
      <c r="AH24" s="711"/>
      <c r="AI24" s="711"/>
      <c r="AJ24" s="711"/>
      <c r="AK24" s="711"/>
      <c r="AL24" s="711"/>
    </row>
    <row r="25" spans="1:38" s="705" customFormat="1">
      <c r="A25" s="708">
        <f>A24+1</f>
        <v>12</v>
      </c>
      <c r="C25" s="705" t="s">
        <v>1269</v>
      </c>
      <c r="D25" s="1143" t="s">
        <v>1270</v>
      </c>
      <c r="E25" s="708"/>
      <c r="F25" s="714">
        <f>'[9]II-E-3.5 ADFIT'!F25</f>
        <v>262500</v>
      </c>
      <c r="G25" s="714">
        <f>'[9]II-E-3.5 ADFIT'!G25</f>
        <v>0</v>
      </c>
      <c r="H25" s="714">
        <f>'[9]II-E-3.5 ADFIT'!H25</f>
        <v>0</v>
      </c>
      <c r="I25" s="712">
        <f>+F25-G25+H25</f>
        <v>262500</v>
      </c>
      <c r="J25" s="716">
        <v>1</v>
      </c>
      <c r="K25" s="712">
        <f>SUM((I25-N25)*J25)+N25</f>
        <v>262500</v>
      </c>
      <c r="L25" s="1740" t="s">
        <v>1629</v>
      </c>
      <c r="M25" s="708" t="s">
        <v>517</v>
      </c>
      <c r="N25" s="714">
        <f>'[9]II-E-3.5 ADFIT'!N25</f>
        <v>0</v>
      </c>
      <c r="O25" s="714">
        <f>'[9]II-E-3.5 ADFIT'!O25</f>
        <v>262500</v>
      </c>
      <c r="P25" s="714">
        <f>'[9]II-E-3.5 ADFIT'!P25</f>
        <v>0</v>
      </c>
      <c r="Q25" s="714">
        <f>'[9]II-E-3.5 ADFIT'!Q25</f>
        <v>0</v>
      </c>
      <c r="R25" s="1118">
        <f>SUM(N25:Q25)</f>
        <v>262500</v>
      </c>
      <c r="S25" s="711"/>
      <c r="T25" s="711"/>
      <c r="U25" s="711"/>
      <c r="V25" s="711"/>
      <c r="W25" s="711"/>
      <c r="X25" s="711"/>
      <c r="Y25" s="711"/>
      <c r="Z25" s="711"/>
      <c r="AA25" s="711"/>
      <c r="AB25" s="711"/>
      <c r="AC25" s="711"/>
      <c r="AD25" s="711"/>
      <c r="AE25" s="711"/>
      <c r="AF25" s="711"/>
      <c r="AG25" s="711"/>
      <c r="AH25" s="711"/>
      <c r="AI25" s="711"/>
      <c r="AJ25" s="711"/>
      <c r="AK25" s="711"/>
      <c r="AL25" s="711"/>
    </row>
    <row r="26" spans="1:38" s="705" customFormat="1">
      <c r="A26" s="708">
        <f>+A25+1</f>
        <v>13</v>
      </c>
      <c r="C26" s="705" t="s">
        <v>226</v>
      </c>
      <c r="D26" s="705" t="s">
        <v>1128</v>
      </c>
      <c r="E26" s="708"/>
      <c r="F26" s="714">
        <f>'[9]II-E-3.5 ADFIT'!F26+'[10]II-E-3.5 ADFIT'!F26</f>
        <v>2932439.86</v>
      </c>
      <c r="G26" s="714">
        <f>'[9]II-E-3.5 ADFIT'!G26+'[10]II-E-3.5 ADFIT'!G26</f>
        <v>0</v>
      </c>
      <c r="H26" s="714">
        <f>'[9]II-E-3.5 ADFIT'!H26+'[10]II-E-3.5 ADFIT'!H26</f>
        <v>0</v>
      </c>
      <c r="I26" s="712">
        <f t="shared" si="1"/>
        <v>2932439.86</v>
      </c>
      <c r="J26" s="716">
        <v>1</v>
      </c>
      <c r="K26" s="712">
        <f t="shared" si="2"/>
        <v>2932439.86</v>
      </c>
      <c r="L26" s="1740" t="s">
        <v>1643</v>
      </c>
      <c r="M26" s="1132" t="s">
        <v>1514</v>
      </c>
      <c r="N26" s="714">
        <f>'[9]II-E-3.5 ADFIT'!N26+'[10]II-E-3.5 ADFIT'!N26</f>
        <v>898786.09</v>
      </c>
      <c r="O26" s="714">
        <f>'[9]II-E-3.5 ADFIT'!O26+'[10]II-E-3.5 ADFIT'!O26</f>
        <v>1305914.4306311796</v>
      </c>
      <c r="P26" s="714">
        <f>'[9]II-E-3.5 ADFIT'!P26+'[10]II-E-3.5 ADFIT'!P26</f>
        <v>412772.20038307842</v>
      </c>
      <c r="Q26" s="714">
        <f>'[9]II-E-3.5 ADFIT'!Q26+'[10]II-E-3.5 ADFIT'!Q26</f>
        <v>314967.138985742</v>
      </c>
      <c r="R26" s="1118">
        <f t="shared" si="3"/>
        <v>2932439.86</v>
      </c>
    </row>
    <row r="27" spans="1:38" s="705" customFormat="1">
      <c r="A27" s="708">
        <f t="shared" si="0"/>
        <v>14</v>
      </c>
      <c r="C27" s="705" t="s">
        <v>932</v>
      </c>
      <c r="D27" s="705" t="s">
        <v>1129</v>
      </c>
      <c r="E27" s="708"/>
      <c r="F27" s="714">
        <f>'[9]II-E-3.5 ADFIT'!F27+'[10]II-E-3.5 ADFIT'!F27</f>
        <v>19655.41</v>
      </c>
      <c r="G27" s="714">
        <f>'[9]II-E-3.5 ADFIT'!G27+'[10]II-E-3.5 ADFIT'!G27</f>
        <v>0</v>
      </c>
      <c r="H27" s="714">
        <f>'[9]II-E-3.5 ADFIT'!H27+'[10]II-E-3.5 ADFIT'!H27</f>
        <v>0</v>
      </c>
      <c r="I27" s="712">
        <f t="shared" si="1"/>
        <v>19655.41</v>
      </c>
      <c r="J27" s="716">
        <v>1</v>
      </c>
      <c r="K27" s="712">
        <f t="shared" si="2"/>
        <v>19655.41</v>
      </c>
      <c r="L27" s="1740" t="s">
        <v>1642</v>
      </c>
      <c r="M27" s="1132" t="s">
        <v>1513</v>
      </c>
      <c r="N27" s="714">
        <f>'[9]II-E-3.5 ADFIT'!N27+'[10]II-E-3.5 ADFIT'!N27</f>
        <v>0</v>
      </c>
      <c r="O27" s="714">
        <f>'[9]II-E-3.5 ADFIT'!O27+'[10]II-E-3.5 ADFIT'!O27</f>
        <v>18918.200887894127</v>
      </c>
      <c r="P27" s="714">
        <f>'[9]II-E-3.5 ADFIT'!P27+'[10]II-E-3.5 ADFIT'!P27</f>
        <v>723.43723509767017</v>
      </c>
      <c r="Q27" s="714">
        <f>'[9]II-E-3.5 ADFIT'!Q27+'[10]II-E-3.5 ADFIT'!Q27</f>
        <v>13.771877008204431</v>
      </c>
      <c r="R27" s="1118">
        <f t="shared" si="3"/>
        <v>19655.41</v>
      </c>
    </row>
    <row r="28" spans="1:38" s="705" customFormat="1">
      <c r="A28" s="708">
        <f t="shared" si="0"/>
        <v>15</v>
      </c>
      <c r="C28" s="705" t="s">
        <v>615</v>
      </c>
      <c r="D28" s="705" t="s">
        <v>1130</v>
      </c>
      <c r="E28" s="708"/>
      <c r="F28" s="714">
        <f>'[9]II-E-3.5 ADFIT'!F28+'[10]II-E-3.5 ADFIT'!F28</f>
        <v>2362025.19</v>
      </c>
      <c r="G28" s="714">
        <f>'[9]II-E-3.5 ADFIT'!G28+'[10]II-E-3.5 ADFIT'!G28</f>
        <v>0</v>
      </c>
      <c r="H28" s="714">
        <f>'[9]II-E-3.5 ADFIT'!H28+'[10]II-E-3.5 ADFIT'!H28</f>
        <v>0</v>
      </c>
      <c r="I28" s="712">
        <f t="shared" si="1"/>
        <v>2362025.19</v>
      </c>
      <c r="J28" s="716">
        <v>1</v>
      </c>
      <c r="K28" s="712">
        <f t="shared" si="2"/>
        <v>2362025.19</v>
      </c>
      <c r="L28" s="1740" t="s">
        <v>1643</v>
      </c>
      <c r="M28" s="1132" t="s">
        <v>1514</v>
      </c>
      <c r="N28" s="714">
        <f>'[9]II-E-3.5 ADFIT'!N28+'[10]II-E-3.5 ADFIT'!N28</f>
        <v>343604.19</v>
      </c>
      <c r="O28" s="714">
        <f>'[9]II-E-3.5 ADFIT'!O28+'[10]II-E-3.5 ADFIT'!O28</f>
        <v>1308050.4670556476</v>
      </c>
      <c r="P28" s="714">
        <f>'[9]II-E-3.5 ADFIT'!P28+'[10]II-E-3.5 ADFIT'!P28</f>
        <v>406459.13374124252</v>
      </c>
      <c r="Q28" s="714">
        <f>'[9]II-E-3.5 ADFIT'!Q28+'[10]II-E-3.5 ADFIT'!Q28</f>
        <v>303911.39920310967</v>
      </c>
      <c r="R28" s="1118">
        <f t="shared" si="3"/>
        <v>2362025.19</v>
      </c>
    </row>
    <row r="29" spans="1:38" s="705" customFormat="1">
      <c r="A29" s="708">
        <f>A28+1</f>
        <v>16</v>
      </c>
      <c r="C29" s="705" t="s">
        <v>1271</v>
      </c>
      <c r="D29" s="1143" t="s">
        <v>1317</v>
      </c>
      <c r="E29" s="708"/>
      <c r="F29" s="714">
        <f>'[9]II-E-3.5 ADFIT'!F29</f>
        <v>14240.06</v>
      </c>
      <c r="G29" s="714">
        <f>'[9]II-E-3.5 ADFIT'!G29</f>
        <v>0</v>
      </c>
      <c r="H29" s="714">
        <f>'[9]II-E-3.5 ADFIT'!H29</f>
        <v>0</v>
      </c>
      <c r="I29" s="712">
        <f>+F29-G29+H29</f>
        <v>14240.06</v>
      </c>
      <c r="J29" s="716">
        <v>1</v>
      </c>
      <c r="K29" s="712">
        <f>SUM((I29-N29)*J29)+N29</f>
        <v>14240.06</v>
      </c>
      <c r="L29" s="1740" t="s">
        <v>1642</v>
      </c>
      <c r="M29" s="1132" t="s">
        <v>1513</v>
      </c>
      <c r="N29" s="714">
        <f>'[9]II-E-3.5 ADFIT'!N29</f>
        <v>0</v>
      </c>
      <c r="O29" s="714">
        <f>'[9]II-E-3.5 ADFIT'!O29</f>
        <v>13799.32546491846</v>
      </c>
      <c r="P29" s="714">
        <f>'[9]II-E-3.5 ADFIT'!P29</f>
        <v>428.04219612000213</v>
      </c>
      <c r="Q29" s="714">
        <f>'[9]II-E-3.5 ADFIT'!Q29</f>
        <v>12.692338961537592</v>
      </c>
      <c r="R29" s="1118">
        <f>SUM(N29:Q29)</f>
        <v>14240.06</v>
      </c>
    </row>
    <row r="30" spans="1:38" s="705" customFormat="1">
      <c r="A30" s="708">
        <f>+A29+1</f>
        <v>17</v>
      </c>
      <c r="C30" s="705" t="s">
        <v>1131</v>
      </c>
      <c r="D30" s="705" t="s">
        <v>1132</v>
      </c>
      <c r="E30" s="708"/>
      <c r="F30" s="714">
        <f>'[9]II-E-3.5 ADFIT'!F30</f>
        <v>53891.76</v>
      </c>
      <c r="G30" s="714">
        <f>'[9]II-E-3.5 ADFIT'!G30</f>
        <v>0</v>
      </c>
      <c r="H30" s="714">
        <f>'[9]II-E-3.5 ADFIT'!H30</f>
        <v>0</v>
      </c>
      <c r="I30" s="712">
        <f t="shared" si="1"/>
        <v>53891.76</v>
      </c>
      <c r="J30" s="716">
        <v>1</v>
      </c>
      <c r="K30" s="712">
        <f t="shared" si="2"/>
        <v>53891.76</v>
      </c>
      <c r="L30" s="1740" t="s">
        <v>1643</v>
      </c>
      <c r="M30" s="1132" t="s">
        <v>1514</v>
      </c>
      <c r="N30" s="714">
        <f>'[9]II-E-3.5 ADFIT'!N30</f>
        <v>0</v>
      </c>
      <c r="O30" s="714">
        <f>'[9]II-E-3.5 ADFIT'!O30</f>
        <v>33630.405729155384</v>
      </c>
      <c r="P30" s="714">
        <f>'[9]II-E-3.5 ADFIT'!P30</f>
        <v>11202.330328024826</v>
      </c>
      <c r="Q30" s="714">
        <f>'[9]II-E-3.5 ADFIT'!Q30</f>
        <v>9059.0239428197892</v>
      </c>
      <c r="R30" s="1118">
        <f t="shared" si="3"/>
        <v>53891.76</v>
      </c>
    </row>
    <row r="31" spans="1:38" s="705" customFormat="1">
      <c r="A31" s="708">
        <f>A30+1</f>
        <v>18</v>
      </c>
      <c r="C31" s="705" t="s">
        <v>724</v>
      </c>
      <c r="D31" s="1143" t="s">
        <v>1318</v>
      </c>
      <c r="E31" s="708"/>
      <c r="F31" s="714">
        <f>'[9]II-E-3.5 ADFIT'!F31</f>
        <v>-0.01</v>
      </c>
      <c r="G31" s="714">
        <f>'[9]II-E-3.5 ADFIT'!G31</f>
        <v>0</v>
      </c>
      <c r="H31" s="714">
        <f>'[9]II-E-3.5 ADFIT'!H31</f>
        <v>0</v>
      </c>
      <c r="I31" s="712">
        <f>+F31-G31+H31</f>
        <v>-0.01</v>
      </c>
      <c r="J31" s="716">
        <v>1</v>
      </c>
      <c r="K31" s="712">
        <f>SUM((I31-N31)*J31)+N31</f>
        <v>-0.01</v>
      </c>
      <c r="L31" s="717" t="s">
        <v>453</v>
      </c>
      <c r="M31" s="717" t="s">
        <v>453</v>
      </c>
      <c r="N31" s="714">
        <f>'[9]II-E-3.5 ADFIT'!N31</f>
        <v>0</v>
      </c>
      <c r="O31" s="714">
        <f>'[9]II-E-3.5 ADFIT'!O31</f>
        <v>-6.2403613704869517E-3</v>
      </c>
      <c r="P31" s="714">
        <f>'[9]II-E-3.5 ADFIT'!P31</f>
        <v>-2.0786721992424864E-3</v>
      </c>
      <c r="Q31" s="714">
        <f>'[9]II-E-3.5 ADFIT'!Q31</f>
        <v>-1.6809664302705628E-3</v>
      </c>
      <c r="R31" s="1118">
        <f>SUM(N31:Q31)</f>
        <v>-0.01</v>
      </c>
    </row>
    <row r="32" spans="1:38" s="705" customFormat="1">
      <c r="A32" s="708">
        <f>+A31+1</f>
        <v>19</v>
      </c>
      <c r="C32" s="705" t="s">
        <v>1133</v>
      </c>
      <c r="D32" s="705" t="s">
        <v>1134</v>
      </c>
      <c r="E32" s="708"/>
      <c r="F32" s="714">
        <f>'[9]II-E-3.5 ADFIT'!F32+'[10]II-E-3.5 ADFIT'!F29</f>
        <v>12059.91000000004</v>
      </c>
      <c r="G32" s="714">
        <f>'[9]II-E-3.5 ADFIT'!G32+'[10]II-E-3.5 ADFIT'!G29</f>
        <v>0</v>
      </c>
      <c r="H32" s="714">
        <f>'[9]II-E-3.5 ADFIT'!H32+'[10]II-E-3.5 ADFIT'!H29</f>
        <v>-12059.91000000004</v>
      </c>
      <c r="I32" s="712">
        <f t="shared" si="1"/>
        <v>0</v>
      </c>
      <c r="J32" s="716">
        <v>1</v>
      </c>
      <c r="K32" s="712">
        <f t="shared" si="2"/>
        <v>0</v>
      </c>
      <c r="L32" s="717" t="s">
        <v>453</v>
      </c>
      <c r="M32" s="717" t="s">
        <v>453</v>
      </c>
      <c r="N32" s="714">
        <f>'[9]II-E-3.5 ADFIT'!N32+'[10]II-E-3.5 ADFIT'!N29</f>
        <v>0</v>
      </c>
      <c r="O32" s="714">
        <f>'[9]II-E-3.5 ADFIT'!O32+'[10]II-E-3.5 ADFIT'!O29</f>
        <v>0</v>
      </c>
      <c r="P32" s="714">
        <f>'[9]II-E-3.5 ADFIT'!P32+'[10]II-E-3.5 ADFIT'!P29</f>
        <v>0</v>
      </c>
      <c r="Q32" s="714">
        <f>'[9]II-E-3.5 ADFIT'!Q32+'[10]II-E-3.5 ADFIT'!Q29</f>
        <v>0</v>
      </c>
      <c r="R32" s="1118">
        <f t="shared" si="3"/>
        <v>0</v>
      </c>
    </row>
    <row r="33" spans="1:18" s="705" customFormat="1">
      <c r="A33" s="708">
        <f>A32+1</f>
        <v>20</v>
      </c>
      <c r="C33" s="705" t="s">
        <v>1185</v>
      </c>
      <c r="D33" s="1143" t="s">
        <v>1319</v>
      </c>
      <c r="E33" s="708"/>
      <c r="F33" s="714">
        <f>'[9]II-E-3.5 ADFIT'!F33+'[10]II-E-3.5 ADFIT'!F30</f>
        <v>-1881.81</v>
      </c>
      <c r="G33" s="714">
        <f>'[9]II-E-3.5 ADFIT'!G33+'[10]II-E-3.5 ADFIT'!G30</f>
        <v>0</v>
      </c>
      <c r="H33" s="714">
        <f>'[9]II-E-3.5 ADFIT'!H33+'[10]II-E-3.5 ADFIT'!H30</f>
        <v>1881.81</v>
      </c>
      <c r="I33" s="712">
        <f>+F33-G33+H33</f>
        <v>0</v>
      </c>
      <c r="J33" s="716">
        <v>1</v>
      </c>
      <c r="K33" s="712">
        <f>SUM((I33-N33)*J33)+N33</f>
        <v>0</v>
      </c>
      <c r="L33" s="717" t="s">
        <v>453</v>
      </c>
      <c r="M33" s="717" t="s">
        <v>453</v>
      </c>
      <c r="N33" s="714">
        <f>'[9]II-E-3.5 ADFIT'!N33+'[10]II-E-3.5 ADFIT'!N30</f>
        <v>0</v>
      </c>
      <c r="O33" s="714">
        <f>'[9]II-E-3.5 ADFIT'!O33+'[10]II-E-3.5 ADFIT'!O30</f>
        <v>0</v>
      </c>
      <c r="P33" s="714">
        <f>'[9]II-E-3.5 ADFIT'!P33+'[10]II-E-3.5 ADFIT'!P30</f>
        <v>0</v>
      </c>
      <c r="Q33" s="714">
        <f>'[9]II-E-3.5 ADFIT'!Q33+'[10]II-E-3.5 ADFIT'!Q30</f>
        <v>0</v>
      </c>
      <c r="R33" s="1118">
        <f>SUM(N33:Q33)</f>
        <v>0</v>
      </c>
    </row>
    <row r="34" spans="1:18" s="705" customFormat="1">
      <c r="A34" s="708">
        <f>+A33+1</f>
        <v>21</v>
      </c>
      <c r="C34" s="705" t="s">
        <v>1135</v>
      </c>
      <c r="D34" s="705" t="s">
        <v>1136</v>
      </c>
      <c r="E34" s="708"/>
      <c r="F34" s="714">
        <f>'[9]II-E-3.5 ADFIT'!F34</f>
        <v>7777131.1799999997</v>
      </c>
      <c r="G34" s="714">
        <f>'[9]II-E-3.5 ADFIT'!G34</f>
        <v>7777131.1799999997</v>
      </c>
      <c r="H34" s="714">
        <f>'[9]II-E-3.5 ADFIT'!H34</f>
        <v>0</v>
      </c>
      <c r="I34" s="712">
        <f t="shared" si="1"/>
        <v>0</v>
      </c>
      <c r="J34" s="716">
        <v>1</v>
      </c>
      <c r="K34" s="712">
        <f t="shared" si="2"/>
        <v>0</v>
      </c>
      <c r="L34" s="717" t="s">
        <v>453</v>
      </c>
      <c r="M34" s="717" t="s">
        <v>453</v>
      </c>
      <c r="N34" s="714">
        <f>'[9]II-E-3.5 ADFIT'!N34</f>
        <v>0</v>
      </c>
      <c r="O34" s="714">
        <f>'[9]II-E-3.5 ADFIT'!O34</f>
        <v>0</v>
      </c>
      <c r="P34" s="714">
        <f>'[9]II-E-3.5 ADFIT'!P34</f>
        <v>0</v>
      </c>
      <c r="Q34" s="714">
        <f>'[9]II-E-3.5 ADFIT'!Q34</f>
        <v>0</v>
      </c>
      <c r="R34" s="1118">
        <f t="shared" si="3"/>
        <v>0</v>
      </c>
    </row>
    <row r="35" spans="1:18" s="705" customFormat="1">
      <c r="A35" s="708"/>
      <c r="C35" s="705" t="s">
        <v>594</v>
      </c>
      <c r="D35" s="705" t="s">
        <v>1313</v>
      </c>
      <c r="E35" s="708"/>
      <c r="F35" s="714">
        <f>'[9]II-E-3.5 ADFIT'!F35</f>
        <v>9652252.2200000007</v>
      </c>
      <c r="G35" s="714">
        <f>'[9]II-E-3.5 ADFIT'!G35</f>
        <v>9652252.2200000007</v>
      </c>
      <c r="H35" s="714">
        <f>'[9]II-E-3.5 ADFIT'!H35</f>
        <v>0</v>
      </c>
      <c r="I35" s="712">
        <f>+F35-G35+H35</f>
        <v>0</v>
      </c>
      <c r="J35" s="716">
        <v>1</v>
      </c>
      <c r="K35" s="712">
        <f>SUM((I35-N35)*J35)+N35</f>
        <v>0</v>
      </c>
      <c r="L35" s="717" t="s">
        <v>453</v>
      </c>
      <c r="M35" s="717" t="s">
        <v>453</v>
      </c>
      <c r="N35" s="714">
        <f>'[9]II-E-3.5 ADFIT'!N35</f>
        <v>0</v>
      </c>
      <c r="O35" s="714">
        <f>'[9]II-E-3.5 ADFIT'!O35</f>
        <v>0</v>
      </c>
      <c r="P35" s="714">
        <f>'[9]II-E-3.5 ADFIT'!P35</f>
        <v>0</v>
      </c>
      <c r="Q35" s="714">
        <f>'[9]II-E-3.5 ADFIT'!Q35</f>
        <v>0</v>
      </c>
      <c r="R35" s="1118">
        <f>SUM(N35:Q35)</f>
        <v>0</v>
      </c>
    </row>
    <row r="36" spans="1:18" s="705" customFormat="1">
      <c r="A36" s="708"/>
      <c r="C36" s="10" t="s">
        <v>1566</v>
      </c>
      <c r="D36" s="10" t="s">
        <v>1567</v>
      </c>
      <c r="E36" s="708"/>
      <c r="F36" s="714">
        <f>'[10]II-E-3.5 ADFIT'!F31</f>
        <v>-112634.31</v>
      </c>
      <c r="G36" s="714">
        <f>'[10]II-E-3.5 ADFIT'!G31</f>
        <v>0</v>
      </c>
      <c r="H36" s="714">
        <f>'[10]II-E-3.5 ADFIT'!H31</f>
        <v>0</v>
      </c>
      <c r="I36" s="712">
        <f>+F36-G36+H36</f>
        <v>-112634.31</v>
      </c>
      <c r="J36" s="716">
        <v>1</v>
      </c>
      <c r="K36" s="712">
        <f>SUM((I36-N36)*J36)+N36</f>
        <v>-112634.31</v>
      </c>
      <c r="L36" s="1740" t="s">
        <v>1642</v>
      </c>
      <c r="M36" s="1132" t="s">
        <v>1513</v>
      </c>
      <c r="N36" s="714">
        <f>'[10]II-E-3.5 ADFIT'!N31</f>
        <v>0</v>
      </c>
      <c r="O36" s="714">
        <f>'[10]II-E-3.5 ADFIT'!O31</f>
        <v>-106467.84654575044</v>
      </c>
      <c r="P36" s="714">
        <f>'[10]II-E-3.5 ADFIT'!P31</f>
        <v>-6144.0119246714685</v>
      </c>
      <c r="Q36" s="714">
        <f>'[10]II-E-3.5 ADFIT'!Q31</f>
        <v>-22.451529578080979</v>
      </c>
      <c r="R36" s="1118">
        <f>SUM(N36:Q36)</f>
        <v>-112634.31</v>
      </c>
    </row>
    <row r="37" spans="1:18" s="705" customFormat="1">
      <c r="A37" s="708">
        <f>A34+1</f>
        <v>22</v>
      </c>
      <c r="C37" s="705" t="s">
        <v>540</v>
      </c>
      <c r="D37" s="705" t="s">
        <v>1137</v>
      </c>
      <c r="E37" s="708"/>
      <c r="F37" s="714">
        <f>'[9]II-E-3.5 ADFIT'!F36+'[10]II-E-3.5 ADFIT'!F32</f>
        <v>281707.15999999997</v>
      </c>
      <c r="G37" s="714">
        <f>'[9]II-E-3.5 ADFIT'!G36+'[10]II-E-3.5 ADFIT'!G32</f>
        <v>0</v>
      </c>
      <c r="H37" s="714">
        <f>'[9]II-E-3.5 ADFIT'!H36+'[10]II-E-3.5 ADFIT'!H32</f>
        <v>0</v>
      </c>
      <c r="I37" s="712">
        <f t="shared" si="1"/>
        <v>281707.15999999997</v>
      </c>
      <c r="J37" s="716">
        <v>1</v>
      </c>
      <c r="K37" s="712">
        <f t="shared" si="2"/>
        <v>281707.15999999997</v>
      </c>
      <c r="L37" s="1740" t="s">
        <v>1629</v>
      </c>
      <c r="M37" s="708" t="s">
        <v>517</v>
      </c>
      <c r="N37" s="714">
        <f>'[9]II-E-3.5 ADFIT'!N36+'[10]II-E-3.5 ADFIT'!N32</f>
        <v>0</v>
      </c>
      <c r="O37" s="714">
        <f>'[9]II-E-3.5 ADFIT'!O36+'[10]II-E-3.5 ADFIT'!O32</f>
        <v>281707.15999999997</v>
      </c>
      <c r="P37" s="714">
        <f>'[9]II-E-3.5 ADFIT'!P36+'[10]II-E-3.5 ADFIT'!P32</f>
        <v>0</v>
      </c>
      <c r="Q37" s="714">
        <f>'[9]II-E-3.5 ADFIT'!Q36+'[10]II-E-3.5 ADFIT'!Q32</f>
        <v>0</v>
      </c>
      <c r="R37" s="1118">
        <f t="shared" si="3"/>
        <v>281707.15999999997</v>
      </c>
    </row>
    <row r="38" spans="1:18" s="705" customFormat="1">
      <c r="A38" s="708">
        <f t="shared" si="0"/>
        <v>23</v>
      </c>
      <c r="C38" s="705" t="s">
        <v>1138</v>
      </c>
      <c r="D38" s="705" t="s">
        <v>1139</v>
      </c>
      <c r="E38" s="708"/>
      <c r="F38" s="714">
        <f>'[9]II-E-3.5 ADFIT'!F37+'[10]II-E-3.5 ADFIT'!F33</f>
        <v>1784897.06</v>
      </c>
      <c r="G38" s="714">
        <f>'[9]II-E-3.5 ADFIT'!G37+'[10]II-E-3.5 ADFIT'!G33</f>
        <v>0</v>
      </c>
      <c r="H38" s="714">
        <f>'[9]II-E-3.5 ADFIT'!H37+'[10]II-E-3.5 ADFIT'!H33</f>
        <v>-1784897.06</v>
      </c>
      <c r="I38" s="712">
        <f t="shared" si="1"/>
        <v>0</v>
      </c>
      <c r="J38" s="716">
        <v>1</v>
      </c>
      <c r="K38" s="712">
        <f t="shared" si="2"/>
        <v>0</v>
      </c>
      <c r="L38" s="717" t="s">
        <v>453</v>
      </c>
      <c r="M38" s="717" t="s">
        <v>453</v>
      </c>
      <c r="N38" s="714">
        <f>'[9]II-E-3.5 ADFIT'!N37+'[10]II-E-3.5 ADFIT'!N33</f>
        <v>0</v>
      </c>
      <c r="O38" s="714">
        <f>'[9]II-E-3.5 ADFIT'!O37+'[10]II-E-3.5 ADFIT'!O33</f>
        <v>0</v>
      </c>
      <c r="P38" s="714">
        <f>'[9]II-E-3.5 ADFIT'!P37+'[10]II-E-3.5 ADFIT'!P33</f>
        <v>0</v>
      </c>
      <c r="Q38" s="714">
        <f>'[9]II-E-3.5 ADFIT'!Q37+'[10]II-E-3.5 ADFIT'!Q33</f>
        <v>0</v>
      </c>
      <c r="R38" s="1118">
        <f t="shared" si="3"/>
        <v>0</v>
      </c>
    </row>
    <row r="39" spans="1:18" s="705" customFormat="1">
      <c r="A39" s="708">
        <f t="shared" si="0"/>
        <v>24</v>
      </c>
      <c r="C39" s="705" t="s">
        <v>1140</v>
      </c>
      <c r="D39" s="705" t="s">
        <v>1141</v>
      </c>
      <c r="E39" s="708"/>
      <c r="F39" s="714">
        <f>'[9]II-E-3.5 ADFIT'!F38</f>
        <v>9804913.6600000001</v>
      </c>
      <c r="G39" s="714">
        <f>'[9]II-E-3.5 ADFIT'!G38</f>
        <v>9804913.6600000001</v>
      </c>
      <c r="H39" s="714">
        <f>'[9]II-E-3.5 ADFIT'!H38</f>
        <v>0</v>
      </c>
      <c r="I39" s="712">
        <f t="shared" si="1"/>
        <v>0</v>
      </c>
      <c r="J39" s="716">
        <v>1</v>
      </c>
      <c r="K39" s="712">
        <f t="shared" si="2"/>
        <v>0</v>
      </c>
      <c r="L39" s="717" t="s">
        <v>453</v>
      </c>
      <c r="M39" s="717" t="s">
        <v>453</v>
      </c>
      <c r="N39" s="714">
        <f>'[9]II-E-3.5 ADFIT'!N38</f>
        <v>0</v>
      </c>
      <c r="O39" s="714">
        <f>'[9]II-E-3.5 ADFIT'!O38</f>
        <v>0</v>
      </c>
      <c r="P39" s="714">
        <f>'[9]II-E-3.5 ADFIT'!P38</f>
        <v>0</v>
      </c>
      <c r="Q39" s="714">
        <f>'[9]II-E-3.5 ADFIT'!Q38</f>
        <v>0</v>
      </c>
      <c r="R39" s="1118">
        <f t="shared" si="3"/>
        <v>0</v>
      </c>
    </row>
    <row r="40" spans="1:18" s="705" customFormat="1">
      <c r="A40" s="708">
        <f t="shared" si="0"/>
        <v>25</v>
      </c>
      <c r="C40" s="705" t="s">
        <v>803</v>
      </c>
      <c r="D40" s="705" t="s">
        <v>1142</v>
      </c>
      <c r="E40" s="708"/>
      <c r="F40" s="714">
        <f>'[9]II-E-3.5 ADFIT'!F39+'[10]II-E-3.5 ADFIT'!F34</f>
        <v>-6028119.8300000001</v>
      </c>
      <c r="G40" s="714">
        <f>'[9]II-E-3.5 ADFIT'!G39+'[10]II-E-3.5 ADFIT'!G34</f>
        <v>0</v>
      </c>
      <c r="H40" s="714">
        <f>'[9]II-E-3.5 ADFIT'!H39+'[10]II-E-3.5 ADFIT'!H34</f>
        <v>0</v>
      </c>
      <c r="I40" s="712">
        <f t="shared" si="1"/>
        <v>-6028119.8300000001</v>
      </c>
      <c r="J40" s="716">
        <v>1</v>
      </c>
      <c r="K40" s="712">
        <f t="shared" si="2"/>
        <v>-6028119.8300000001</v>
      </c>
      <c r="L40" s="1740" t="s">
        <v>1643</v>
      </c>
      <c r="M40" s="1132" t="s">
        <v>1514</v>
      </c>
      <c r="N40" s="714">
        <f>'[9]II-E-3.5 ADFIT'!N39+'[10]II-E-3.5 ADFIT'!N34</f>
        <v>-411862.55000000005</v>
      </c>
      <c r="O40" s="714">
        <f>'[9]II-E-3.5 ADFIT'!O39+'[10]II-E-3.5 ADFIT'!O34</f>
        <v>-3636682.3879436292</v>
      </c>
      <c r="P40" s="714">
        <f>'[9]II-E-3.5 ADFIT'!P39+'[10]II-E-3.5 ADFIT'!P34</f>
        <v>-1131775.0897329056</v>
      </c>
      <c r="Q40" s="714">
        <f>'[9]II-E-3.5 ADFIT'!Q39+'[10]II-E-3.5 ADFIT'!Q34</f>
        <v>-847799.80232346524</v>
      </c>
      <c r="R40" s="1118">
        <f t="shared" si="3"/>
        <v>-6028119.8300000001</v>
      </c>
    </row>
    <row r="41" spans="1:18" s="705" customFormat="1">
      <c r="A41" s="708">
        <f t="shared" si="0"/>
        <v>26</v>
      </c>
      <c r="C41" s="705" t="s">
        <v>1143</v>
      </c>
      <c r="D41" s="705" t="s">
        <v>1144</v>
      </c>
      <c r="E41" s="708"/>
      <c r="F41" s="714">
        <f>'[9]II-E-3.5 ADFIT'!F40+'[10]II-E-3.5 ADFIT'!F35</f>
        <v>1827718.09</v>
      </c>
      <c r="G41" s="714">
        <f>'[9]II-E-3.5 ADFIT'!G40+'[10]II-E-3.5 ADFIT'!G35</f>
        <v>0</v>
      </c>
      <c r="H41" s="714">
        <f>'[9]II-E-3.5 ADFIT'!H40+'[10]II-E-3.5 ADFIT'!H35</f>
        <v>-1827718.09</v>
      </c>
      <c r="I41" s="712">
        <f t="shared" si="1"/>
        <v>0</v>
      </c>
      <c r="J41" s="716">
        <v>1</v>
      </c>
      <c r="K41" s="712">
        <f t="shared" si="2"/>
        <v>0</v>
      </c>
      <c r="L41" s="717" t="s">
        <v>453</v>
      </c>
      <c r="M41" s="717" t="s">
        <v>453</v>
      </c>
      <c r="N41" s="714">
        <f>'[9]II-E-3.5 ADFIT'!N40+'[10]II-E-3.5 ADFIT'!N35</f>
        <v>0</v>
      </c>
      <c r="O41" s="714">
        <f>'[9]II-E-3.5 ADFIT'!O40+'[10]II-E-3.5 ADFIT'!O35</f>
        <v>0</v>
      </c>
      <c r="P41" s="714">
        <f>'[9]II-E-3.5 ADFIT'!P40+'[10]II-E-3.5 ADFIT'!P35</f>
        <v>0</v>
      </c>
      <c r="Q41" s="714">
        <f>'[9]II-E-3.5 ADFIT'!Q40+'[10]II-E-3.5 ADFIT'!Q35</f>
        <v>0</v>
      </c>
      <c r="R41" s="1118">
        <f t="shared" si="3"/>
        <v>0</v>
      </c>
    </row>
    <row r="42" spans="1:18" s="705" customFormat="1">
      <c r="A42" s="708">
        <f t="shared" si="0"/>
        <v>27</v>
      </c>
      <c r="C42" s="705" t="s">
        <v>804</v>
      </c>
      <c r="D42" s="705" t="s">
        <v>1145</v>
      </c>
      <c r="E42" s="708"/>
      <c r="F42" s="714">
        <f>'[9]II-E-3.5 ADFIT'!F41+'[10]II-E-3.5 ADFIT'!F36</f>
        <v>1114416.27</v>
      </c>
      <c r="G42" s="714">
        <f>'[9]II-E-3.5 ADFIT'!G41+'[10]II-E-3.5 ADFIT'!G36</f>
        <v>0</v>
      </c>
      <c r="H42" s="714">
        <f>'[9]II-E-3.5 ADFIT'!H41+'[10]II-E-3.5 ADFIT'!H36</f>
        <v>0</v>
      </c>
      <c r="I42" s="712">
        <f t="shared" si="1"/>
        <v>1114416.27</v>
      </c>
      <c r="J42" s="716">
        <v>1</v>
      </c>
      <c r="K42" s="712">
        <f t="shared" si="2"/>
        <v>1114416.27</v>
      </c>
      <c r="L42" s="1740" t="s">
        <v>1643</v>
      </c>
      <c r="M42" s="1132" t="s">
        <v>1514</v>
      </c>
      <c r="N42" s="714">
        <f>'[9]II-E-3.5 ADFIT'!N41+'[10]II-E-3.5 ADFIT'!N36</f>
        <v>7044.93</v>
      </c>
      <c r="O42" s="714">
        <f>'[9]II-E-3.5 ADFIT'!O41+'[10]II-E-3.5 ADFIT'!O36</f>
        <v>716153.57814622438</v>
      </c>
      <c r="P42" s="714">
        <f>'[9]II-E-3.5 ADFIT'!P41+'[10]II-E-3.5 ADFIT'!P36</f>
        <v>223398.17770759415</v>
      </c>
      <c r="Q42" s="714">
        <f>'[9]II-E-3.5 ADFIT'!Q41+'[10]II-E-3.5 ADFIT'!Q36</f>
        <v>167819.58414618162</v>
      </c>
      <c r="R42" s="1118">
        <f t="shared" si="3"/>
        <v>1114416.2700000003</v>
      </c>
    </row>
    <row r="43" spans="1:18" s="705" customFormat="1">
      <c r="A43" s="708">
        <f t="shared" si="0"/>
        <v>28</v>
      </c>
      <c r="C43" s="705" t="s">
        <v>614</v>
      </c>
      <c r="D43" s="705" t="s">
        <v>1146</v>
      </c>
      <c r="E43" s="708"/>
      <c r="F43" s="714">
        <f>'[9]II-E-3.5 ADFIT'!F42+'[10]II-E-3.5 ADFIT'!F37</f>
        <v>764847.57000000007</v>
      </c>
      <c r="G43" s="714">
        <f>'[9]II-E-3.5 ADFIT'!G42+'[10]II-E-3.5 ADFIT'!G37</f>
        <v>0</v>
      </c>
      <c r="H43" s="714">
        <f>'[9]II-E-3.5 ADFIT'!H42+'[10]II-E-3.5 ADFIT'!H37</f>
        <v>0</v>
      </c>
      <c r="I43" s="712">
        <f t="shared" si="1"/>
        <v>764847.57000000007</v>
      </c>
      <c r="J43" s="716">
        <v>1</v>
      </c>
      <c r="K43" s="712">
        <f t="shared" si="2"/>
        <v>764847.57000000007</v>
      </c>
      <c r="L43" s="1740" t="s">
        <v>1642</v>
      </c>
      <c r="M43" s="1132" t="s">
        <v>1513</v>
      </c>
      <c r="N43" s="714">
        <f>'[9]II-E-3.5 ADFIT'!N42+'[10]II-E-3.5 ADFIT'!N37</f>
        <v>0</v>
      </c>
      <c r="O43" s="714">
        <f>'[9]II-E-3.5 ADFIT'!O42+'[10]II-E-3.5 ADFIT'!O37</f>
        <v>737741.36787979701</v>
      </c>
      <c r="P43" s="714">
        <f>'[9]II-E-3.5 ADFIT'!P42+'[10]II-E-3.5 ADFIT'!P37</f>
        <v>26524.336018859183</v>
      </c>
      <c r="Q43" s="714">
        <f>'[9]II-E-3.5 ADFIT'!Q42+'[10]II-E-3.5 ADFIT'!Q37</f>
        <v>581.86610134377793</v>
      </c>
      <c r="R43" s="1118">
        <f t="shared" si="3"/>
        <v>764847.57</v>
      </c>
    </row>
    <row r="44" spans="1:18" s="705" customFormat="1">
      <c r="A44" s="708">
        <f>A43+1</f>
        <v>29</v>
      </c>
      <c r="C44" s="1143" t="s">
        <v>1272</v>
      </c>
      <c r="D44" s="1143" t="s">
        <v>1273</v>
      </c>
      <c r="E44" s="708"/>
      <c r="F44" s="714">
        <f>'[9]II-E-3.5 ADFIT'!F43+'[10]II-E-3.5 ADFIT'!F38</f>
        <v>-2164.4700000000003</v>
      </c>
      <c r="G44" s="714">
        <f>'[9]II-E-3.5 ADFIT'!G43+'[10]II-E-3.5 ADFIT'!G38</f>
        <v>0</v>
      </c>
      <c r="H44" s="714">
        <f>'[9]II-E-3.5 ADFIT'!H43+'[10]II-E-3.5 ADFIT'!H38</f>
        <v>2164.4700000000003</v>
      </c>
      <c r="I44" s="712">
        <f>+F44-G44+H44</f>
        <v>0</v>
      </c>
      <c r="J44" s="716">
        <v>1</v>
      </c>
      <c r="K44" s="712">
        <f>SUM((I44-N44)*J44)+N44</f>
        <v>0</v>
      </c>
      <c r="L44" s="717" t="s">
        <v>453</v>
      </c>
      <c r="M44" s="717" t="s">
        <v>453</v>
      </c>
      <c r="N44" s="714">
        <f>'[9]II-E-3.5 ADFIT'!N43+'[10]II-E-3.5 ADFIT'!N38</f>
        <v>0</v>
      </c>
      <c r="O44" s="714">
        <f>'[9]II-E-3.5 ADFIT'!O43+'[10]II-E-3.5 ADFIT'!O38</f>
        <v>0</v>
      </c>
      <c r="P44" s="714">
        <f>'[9]II-E-3.5 ADFIT'!P43+'[10]II-E-3.5 ADFIT'!P38</f>
        <v>0</v>
      </c>
      <c r="Q44" s="714">
        <f>'[9]II-E-3.5 ADFIT'!Q43+'[10]II-E-3.5 ADFIT'!Q38</f>
        <v>0</v>
      </c>
      <c r="R44" s="1118">
        <f>SUM(N44:Q44)</f>
        <v>0</v>
      </c>
    </row>
    <row r="45" spans="1:18" s="705" customFormat="1">
      <c r="A45" s="708">
        <f>A44+1</f>
        <v>30</v>
      </c>
      <c r="C45" s="705" t="s">
        <v>184</v>
      </c>
      <c r="D45" s="1143" t="s">
        <v>1320</v>
      </c>
      <c r="E45" s="708"/>
      <c r="F45" s="714">
        <f>'[9]II-E-3.5 ADFIT'!F44</f>
        <v>2.9999999998835847E-2</v>
      </c>
      <c r="G45" s="714">
        <f>'[9]II-E-3.5 ADFIT'!G44</f>
        <v>0</v>
      </c>
      <c r="H45" s="714">
        <f>'[9]II-E-3.5 ADFIT'!H44</f>
        <v>0</v>
      </c>
      <c r="I45" s="712">
        <f>+F45-G45+H45</f>
        <v>2.9999999998835847E-2</v>
      </c>
      <c r="J45" s="716">
        <v>1</v>
      </c>
      <c r="K45" s="712">
        <f>SUM((I45-N45)*J45)+N45</f>
        <v>2.9999999998835847E-2</v>
      </c>
      <c r="L45" s="717" t="s">
        <v>453</v>
      </c>
      <c r="M45" s="717" t="s">
        <v>453</v>
      </c>
      <c r="N45" s="714">
        <f>'[9]II-E-3.5 ADFIT'!N44</f>
        <v>0</v>
      </c>
      <c r="O45" s="714">
        <f>'[9]II-E-3.5 ADFIT'!O44</f>
        <v>2.9999999998835847E-2</v>
      </c>
      <c r="P45" s="714">
        <f>'[9]II-E-3.5 ADFIT'!P44</f>
        <v>0</v>
      </c>
      <c r="Q45" s="714">
        <f>'[9]II-E-3.5 ADFIT'!Q44</f>
        <v>0</v>
      </c>
      <c r="R45" s="1118">
        <f>SUM(N45:Q45)</f>
        <v>2.9999999998835847E-2</v>
      </c>
    </row>
    <row r="46" spans="1:18" s="705" customFormat="1">
      <c r="A46" s="708">
        <f>+A45+1</f>
        <v>31</v>
      </c>
      <c r="C46" s="705" t="s">
        <v>1147</v>
      </c>
      <c r="D46" s="705" t="s">
        <v>1148</v>
      </c>
      <c r="E46" s="708"/>
      <c r="F46" s="714">
        <f>'[9]II-E-3.5 ADFIT'!F45+'[10]II-E-3.5 ADFIT'!F39</f>
        <v>-391121.18999999994</v>
      </c>
      <c r="G46" s="714">
        <f>'[9]II-E-3.5 ADFIT'!G45+'[10]II-E-3.5 ADFIT'!G39</f>
        <v>0</v>
      </c>
      <c r="H46" s="714">
        <f>'[9]II-E-3.5 ADFIT'!H45+'[10]II-E-3.5 ADFIT'!H39</f>
        <v>391121.18999999994</v>
      </c>
      <c r="I46" s="712">
        <f t="shared" si="1"/>
        <v>0</v>
      </c>
      <c r="J46" s="716">
        <v>1</v>
      </c>
      <c r="K46" s="712">
        <f t="shared" si="2"/>
        <v>0</v>
      </c>
      <c r="L46" s="717" t="s">
        <v>453</v>
      </c>
      <c r="M46" s="717" t="s">
        <v>453</v>
      </c>
      <c r="N46" s="714">
        <f>'[9]II-E-3.5 ADFIT'!N45+'[10]II-E-3.5 ADFIT'!N39</f>
        <v>0</v>
      </c>
      <c r="O46" s="714">
        <f>'[9]II-E-3.5 ADFIT'!O45+'[10]II-E-3.5 ADFIT'!O39</f>
        <v>0</v>
      </c>
      <c r="P46" s="714">
        <f>'[9]II-E-3.5 ADFIT'!P45+'[10]II-E-3.5 ADFIT'!P39</f>
        <v>0</v>
      </c>
      <c r="Q46" s="714">
        <f>'[9]II-E-3.5 ADFIT'!Q45+'[10]II-E-3.5 ADFIT'!Q39</f>
        <v>0</v>
      </c>
      <c r="R46" s="1118">
        <f t="shared" si="3"/>
        <v>0</v>
      </c>
    </row>
    <row r="47" spans="1:18" s="705" customFormat="1">
      <c r="A47" s="708">
        <f>A46+1</f>
        <v>32</v>
      </c>
      <c r="C47" s="705" t="s">
        <v>1186</v>
      </c>
      <c r="D47" s="1143" t="s">
        <v>1321</v>
      </c>
      <c r="E47" s="708"/>
      <c r="F47" s="714">
        <f>'[9]II-E-3.5 ADFIT'!F46+'[10]II-E-3.5 ADFIT'!F40</f>
        <v>-34289.85</v>
      </c>
      <c r="G47" s="714">
        <f>'[9]II-E-3.5 ADFIT'!G46+'[10]II-E-3.5 ADFIT'!G40</f>
        <v>0</v>
      </c>
      <c r="H47" s="714">
        <f>'[9]II-E-3.5 ADFIT'!H46+'[10]II-E-3.5 ADFIT'!H40</f>
        <v>34289.85</v>
      </c>
      <c r="I47" s="712">
        <f>+F47-G47+H47</f>
        <v>0</v>
      </c>
      <c r="J47" s="716">
        <v>1</v>
      </c>
      <c r="K47" s="712">
        <f>SUM((I47-N47)*J47)+N47</f>
        <v>0</v>
      </c>
      <c r="L47" s="717" t="s">
        <v>453</v>
      </c>
      <c r="M47" s="717" t="s">
        <v>453</v>
      </c>
      <c r="N47" s="714">
        <f>'[9]II-E-3.5 ADFIT'!N46+'[10]II-E-3.5 ADFIT'!N40</f>
        <v>0</v>
      </c>
      <c r="O47" s="714">
        <f>'[9]II-E-3.5 ADFIT'!O46+'[10]II-E-3.5 ADFIT'!O40</f>
        <v>0</v>
      </c>
      <c r="P47" s="714">
        <f>'[9]II-E-3.5 ADFIT'!P46+'[10]II-E-3.5 ADFIT'!P40</f>
        <v>0</v>
      </c>
      <c r="Q47" s="714">
        <f>'[9]II-E-3.5 ADFIT'!Q46+'[10]II-E-3.5 ADFIT'!Q40</f>
        <v>0</v>
      </c>
      <c r="R47" s="1118">
        <f>SUM(N47:Q47)</f>
        <v>0</v>
      </c>
    </row>
    <row r="48" spans="1:18" s="705" customFormat="1">
      <c r="A48" s="708">
        <f>A47+1</f>
        <v>33</v>
      </c>
      <c r="C48" s="705" t="s">
        <v>1286</v>
      </c>
      <c r="D48" s="1143" t="s">
        <v>1287</v>
      </c>
      <c r="E48" s="708"/>
      <c r="F48" s="714">
        <f>'[9]II-E-3.5 ADFIT'!F47</f>
        <v>0.17</v>
      </c>
      <c r="G48" s="714">
        <f>'[9]II-E-3.5 ADFIT'!G47</f>
        <v>0</v>
      </c>
      <c r="H48" s="714">
        <f>'[9]II-E-3.5 ADFIT'!H47</f>
        <v>0</v>
      </c>
      <c r="I48" s="712">
        <f>+F48-G48+H48</f>
        <v>0.17</v>
      </c>
      <c r="J48" s="716">
        <v>1</v>
      </c>
      <c r="K48" s="712">
        <f>SUM((I48-N48)*J48)+N48</f>
        <v>0.17</v>
      </c>
      <c r="L48" s="717" t="s">
        <v>453</v>
      </c>
      <c r="M48" s="717" t="s">
        <v>453</v>
      </c>
      <c r="N48" s="714">
        <f>'[9]II-E-3.5 ADFIT'!N47</f>
        <v>0</v>
      </c>
      <c r="O48" s="714">
        <f>'[9]II-E-3.5 ADFIT'!O47</f>
        <v>0.17</v>
      </c>
      <c r="P48" s="714">
        <f>'[9]II-E-3.5 ADFIT'!P47</f>
        <v>0</v>
      </c>
      <c r="Q48" s="714">
        <f>'[9]II-E-3.5 ADFIT'!Q47</f>
        <v>0</v>
      </c>
      <c r="R48" s="1118">
        <f>SUM(N48:Q48)</f>
        <v>0.17</v>
      </c>
    </row>
    <row r="49" spans="1:38" s="705" customFormat="1">
      <c r="A49" s="708">
        <f>+A48+1</f>
        <v>34</v>
      </c>
      <c r="C49" s="705" t="s">
        <v>1149</v>
      </c>
      <c r="D49" s="705" t="s">
        <v>1150</v>
      </c>
      <c r="E49" s="708"/>
      <c r="F49" s="714">
        <f>'[9]II-E-3.5 ADFIT'!F48+'[10]II-E-3.5 ADFIT'!F41</f>
        <v>6355.24</v>
      </c>
      <c r="G49" s="714">
        <f>'[9]II-E-3.5 ADFIT'!G48+'[10]II-E-3.5 ADFIT'!G41</f>
        <v>0</v>
      </c>
      <c r="H49" s="714">
        <f>'[9]II-E-3.5 ADFIT'!H48+'[10]II-E-3.5 ADFIT'!H41</f>
        <v>0</v>
      </c>
      <c r="I49" s="712">
        <f t="shared" si="1"/>
        <v>6355.24</v>
      </c>
      <c r="J49" s="716">
        <v>1</v>
      </c>
      <c r="K49" s="712">
        <f t="shared" si="2"/>
        <v>6355.24</v>
      </c>
      <c r="L49" s="1740" t="s">
        <v>1642</v>
      </c>
      <c r="M49" s="1132" t="s">
        <v>1513</v>
      </c>
      <c r="N49" s="714">
        <f>'[9]II-E-3.5 ADFIT'!N48+'[10]II-E-3.5 ADFIT'!N41</f>
        <v>0</v>
      </c>
      <c r="O49" s="714">
        <f>'[9]II-E-3.5 ADFIT'!O48+'[10]II-E-3.5 ADFIT'!O41</f>
        <v>6158.5432342046588</v>
      </c>
      <c r="P49" s="714">
        <f>'[9]II-E-3.5 ADFIT'!P48+'[10]II-E-3.5 ADFIT'!P41</f>
        <v>191.03226295884161</v>
      </c>
      <c r="Q49" s="714">
        <f>'[9]II-E-3.5 ADFIT'!Q48+'[10]II-E-3.5 ADFIT'!Q41</f>
        <v>5.6645028364994365</v>
      </c>
      <c r="R49" s="1118">
        <f t="shared" si="3"/>
        <v>6355.24</v>
      </c>
    </row>
    <row r="50" spans="1:38" s="705" customFormat="1">
      <c r="A50" s="708">
        <f>A49+1</f>
        <v>35</v>
      </c>
      <c r="C50" s="705" t="s">
        <v>1275</v>
      </c>
      <c r="D50" s="1143" t="s">
        <v>1277</v>
      </c>
      <c r="E50" s="708"/>
      <c r="F50" s="714">
        <f>'[9]II-E-3.5 ADFIT'!F49+'[10]II-E-3.5 ADFIT'!F43</f>
        <v>32194.560000000001</v>
      </c>
      <c r="G50" s="714">
        <f>'[9]II-E-3.5 ADFIT'!G49+'[10]II-E-3.5 ADFIT'!G43</f>
        <v>0</v>
      </c>
      <c r="H50" s="714">
        <f>'[9]II-E-3.5 ADFIT'!H49+'[10]II-E-3.5 ADFIT'!H43</f>
        <v>0</v>
      </c>
      <c r="I50" s="712">
        <f>+F50-G50+H50</f>
        <v>32194.560000000001</v>
      </c>
      <c r="J50" s="716">
        <v>1</v>
      </c>
      <c r="K50" s="712">
        <f>SUM((I50-N50)*J50)+N50</f>
        <v>32194.560000000001</v>
      </c>
      <c r="L50" s="1740" t="s">
        <v>1643</v>
      </c>
      <c r="M50" s="1132" t="s">
        <v>1514</v>
      </c>
      <c r="N50" s="714">
        <f>'[9]II-E-3.5 ADFIT'!N49+'[10]II-E-3.5 ADFIT'!N43</f>
        <v>1269.73</v>
      </c>
      <c r="O50" s="714">
        <f>'[9]II-E-3.5 ADFIT'!O49+'[10]II-E-3.5 ADFIT'!O43</f>
        <v>19504.217924706289</v>
      </c>
      <c r="P50" s="714">
        <f>'[9]II-E-3.5 ADFIT'!P49+'[10]II-E-3.5 ADFIT'!P43</f>
        <v>6372.5769243389441</v>
      </c>
      <c r="Q50" s="714">
        <f>'[9]II-E-3.5 ADFIT'!Q49+'[10]II-E-3.5 ADFIT'!Q43</f>
        <v>5048.0351509547663</v>
      </c>
      <c r="R50" s="1118">
        <f>SUM(N50:Q50)</f>
        <v>32194.559999999998</v>
      </c>
    </row>
    <row r="51" spans="1:38" s="705" customFormat="1">
      <c r="A51" s="708">
        <f>A50+1</f>
        <v>36</v>
      </c>
      <c r="C51" s="705" t="s">
        <v>1276</v>
      </c>
      <c r="D51" s="1143" t="s">
        <v>1278</v>
      </c>
      <c r="E51" s="708"/>
      <c r="F51" s="714">
        <f>'[9]II-E-3.5 ADFIT'!F50+'[10]II-E-3.5 ADFIT'!F44</f>
        <v>132565.97</v>
      </c>
      <c r="G51" s="714">
        <f>'[9]II-E-3.5 ADFIT'!G50+'[10]II-E-3.5 ADFIT'!G44</f>
        <v>0</v>
      </c>
      <c r="H51" s="714">
        <f>'[9]II-E-3.5 ADFIT'!H50+'[10]II-E-3.5 ADFIT'!H44</f>
        <v>0</v>
      </c>
      <c r="I51" s="712">
        <f>+F51-G51+H51</f>
        <v>132565.97</v>
      </c>
      <c r="J51" s="716">
        <v>1</v>
      </c>
      <c r="K51" s="712">
        <f>SUM((I51-N51)*J51)+N51</f>
        <v>132565.97</v>
      </c>
      <c r="L51" s="1740" t="s">
        <v>1643</v>
      </c>
      <c r="M51" s="1132" t="s">
        <v>1514</v>
      </c>
      <c r="N51" s="714">
        <f>'[9]II-E-3.5 ADFIT'!N50+'[10]II-E-3.5 ADFIT'!N44</f>
        <v>6542</v>
      </c>
      <c r="O51" s="714">
        <f>'[9]II-E-3.5 ADFIT'!O50+'[10]II-E-3.5 ADFIT'!O44</f>
        <v>79084.65107679581</v>
      </c>
      <c r="P51" s="714">
        <f>'[9]II-E-3.5 ADFIT'!P50+'[10]II-E-3.5 ADFIT'!P44</f>
        <v>26077.01659501647</v>
      </c>
      <c r="Q51" s="714">
        <f>'[9]II-E-3.5 ADFIT'!Q50+'[10]II-E-3.5 ADFIT'!Q44</f>
        <v>20862.302328187718</v>
      </c>
      <c r="R51" s="1118">
        <f>SUM(N51:Q51)</f>
        <v>132565.97</v>
      </c>
    </row>
    <row r="52" spans="1:38" s="705" customFormat="1">
      <c r="A52" s="708">
        <f>A51+1</f>
        <v>37</v>
      </c>
      <c r="C52" s="705" t="s">
        <v>1056</v>
      </c>
      <c r="D52" s="705" t="s">
        <v>1151</v>
      </c>
      <c r="E52" s="708"/>
      <c r="F52" s="1529">
        <f>'[9]II-E-3.5 ADFIT'!F51+'[10]II-E-3.5 ADFIT'!F45</f>
        <v>1.9999999999999997E-2</v>
      </c>
      <c r="G52" s="1529">
        <f>'[9]II-E-3.5 ADFIT'!G51+'[10]II-E-3.5 ADFIT'!G45</f>
        <v>0</v>
      </c>
      <c r="H52" s="1529">
        <f>'[9]II-E-3.5 ADFIT'!H51+'[10]II-E-3.5 ADFIT'!H45</f>
        <v>-6.0000000000000005E-2</v>
      </c>
      <c r="I52" s="720">
        <f t="shared" si="1"/>
        <v>-4.0000000000000008E-2</v>
      </c>
      <c r="J52" s="716">
        <v>1</v>
      </c>
      <c r="K52" s="720">
        <f t="shared" si="2"/>
        <v>-4.0000000000000008E-2</v>
      </c>
      <c r="L52" s="717" t="s">
        <v>453</v>
      </c>
      <c r="M52" s="717" t="s">
        <v>453</v>
      </c>
      <c r="N52" s="1529">
        <f>'[9]II-E-3.5 ADFIT'!N51+'[10]II-E-3.5 ADFIT'!N45</f>
        <v>0</v>
      </c>
      <c r="O52" s="1529">
        <f>'[9]II-E-3.5 ADFIT'!O51+'[10]II-E-3.5 ADFIT'!O45</f>
        <v>-4.0000000000000008E-2</v>
      </c>
      <c r="P52" s="1529">
        <f>'[9]II-E-3.5 ADFIT'!P51+'[10]II-E-3.5 ADFIT'!P45</f>
        <v>0</v>
      </c>
      <c r="Q52" s="1529">
        <f>'[9]II-E-3.5 ADFIT'!Q51+'[10]II-E-3.5 ADFIT'!Q45</f>
        <v>0</v>
      </c>
      <c r="R52" s="1397">
        <f t="shared" si="3"/>
        <v>-4.0000000000000008E-2</v>
      </c>
    </row>
    <row r="53" spans="1:38" s="705" customFormat="1">
      <c r="A53" s="708">
        <f t="shared" si="0"/>
        <v>38</v>
      </c>
      <c r="D53" s="705" t="s">
        <v>805</v>
      </c>
      <c r="E53" s="708"/>
      <c r="F53" s="714">
        <f>SUM(F15:F52)</f>
        <v>40526972.900000021</v>
      </c>
      <c r="G53" s="718">
        <f>SUM(G16:G52)</f>
        <v>27234297.059999999</v>
      </c>
      <c r="H53" s="714">
        <f>SUM(H14:H52)</f>
        <v>-10212057.200000001</v>
      </c>
      <c r="I53" s="715">
        <f t="shared" si="1"/>
        <v>3080618.6400000211</v>
      </c>
      <c r="J53" s="716">
        <v>1</v>
      </c>
      <c r="K53" s="712">
        <f>SUM(K15:K52)</f>
        <v>3080618.6399999992</v>
      </c>
      <c r="N53" s="714">
        <f t="shared" ref="N53:Q53" si="4">SUM(N14:N52)</f>
        <v>851026.18</v>
      </c>
      <c r="O53" s="714">
        <f t="shared" si="4"/>
        <v>1670888.2841300161</v>
      </c>
      <c r="P53" s="714">
        <f t="shared" si="4"/>
        <v>170608.35656544968</v>
      </c>
      <c r="Q53" s="714">
        <f t="shared" si="4"/>
        <v>388095.81930453423</v>
      </c>
      <c r="R53" s="1118">
        <f>SUM(R15:R52)</f>
        <v>3080618.6399999997</v>
      </c>
    </row>
    <row r="54" spans="1:38" s="705" customFormat="1">
      <c r="A54" s="708">
        <f t="shared" si="0"/>
        <v>39</v>
      </c>
      <c r="E54" s="708"/>
      <c r="F54" s="713"/>
      <c r="G54" s="747"/>
      <c r="H54" s="712"/>
      <c r="I54" s="715">
        <f t="shared" si="1"/>
        <v>0</v>
      </c>
      <c r="J54" s="716"/>
      <c r="K54" s="712"/>
      <c r="L54" s="711"/>
      <c r="M54" s="711"/>
      <c r="N54" s="712"/>
      <c r="O54" s="712"/>
      <c r="P54" s="712"/>
      <c r="Q54" s="712"/>
      <c r="R54" s="1396"/>
      <c r="S54" s="711"/>
      <c r="T54" s="711"/>
      <c r="U54" s="711"/>
      <c r="V54" s="711"/>
      <c r="W54" s="711"/>
      <c r="X54" s="711"/>
      <c r="Y54" s="711"/>
      <c r="Z54" s="711"/>
      <c r="AA54" s="711"/>
      <c r="AB54" s="711"/>
      <c r="AC54" s="711"/>
      <c r="AD54" s="711"/>
      <c r="AE54" s="711"/>
      <c r="AF54" s="711"/>
      <c r="AG54" s="711"/>
      <c r="AH54" s="711"/>
      <c r="AI54" s="711"/>
      <c r="AJ54" s="711"/>
      <c r="AK54" s="711"/>
      <c r="AL54" s="711"/>
    </row>
    <row r="55" spans="1:38" s="705" customFormat="1">
      <c r="A55" s="708">
        <f t="shared" si="0"/>
        <v>40</v>
      </c>
      <c r="D55" s="705" t="s">
        <v>806</v>
      </c>
      <c r="E55" s="708"/>
      <c r="F55" s="714">
        <f>'[9]II-E-3.5 ADFIT'!F54+'[10]II-E-3.5 ADFIT'!F48</f>
        <v>8617708.5299999993</v>
      </c>
      <c r="G55" s="714">
        <f>'[9]II-E-3.5 ADFIT'!G54+'[10]II-E-3.5 ADFIT'!G48</f>
        <v>0</v>
      </c>
      <c r="H55" s="714">
        <f>'[9]II-E-3.5 ADFIT'!H54+'[10]II-E-3.5 ADFIT'!H48</f>
        <v>0</v>
      </c>
      <c r="I55" s="715">
        <f t="shared" si="1"/>
        <v>8617708.5299999993</v>
      </c>
      <c r="J55" s="716">
        <v>1</v>
      </c>
      <c r="K55" s="712">
        <f t="shared" ref="K55:K61" si="5">SUM((I55-N55)*J55)+N55</f>
        <v>8617708.5299999993</v>
      </c>
      <c r="L55" s="1740" t="s">
        <v>1642</v>
      </c>
      <c r="M55" s="1132" t="s">
        <v>1513</v>
      </c>
      <c r="N55" s="714">
        <f>'[9]II-E-3.5 ADFIT'!N54+'[10]II-E-3.5 ADFIT'!N48</f>
        <v>3935936.6399999997</v>
      </c>
      <c r="O55" s="714">
        <f>'[9]II-E-3.5 ADFIT'!O54+'[10]II-E-3.5 ADFIT'!O48</f>
        <v>4519319.4273905857</v>
      </c>
      <c r="P55" s="714">
        <f>'[9]II-E-3.5 ADFIT'!P54+'[10]II-E-3.5 ADFIT'!P48</f>
        <v>158789.86554619891</v>
      </c>
      <c r="Q55" s="714">
        <f>'[9]II-E-3.5 ADFIT'!Q54+'[10]II-E-3.5 ADFIT'!Q48</f>
        <v>3662.5970632156423</v>
      </c>
      <c r="R55" s="1118">
        <f t="shared" ref="R55:R62" si="6">SUM(N55:Q55)</f>
        <v>8617708.5299999993</v>
      </c>
    </row>
    <row r="56" spans="1:38" s="705" customFormat="1">
      <c r="A56" s="708">
        <f t="shared" si="0"/>
        <v>41</v>
      </c>
      <c r="D56" s="1141" t="s">
        <v>1309</v>
      </c>
      <c r="E56" s="708"/>
      <c r="F56" s="714">
        <f>'[9]II-E-3.5 ADFIT'!F55+'[10]II-E-3.5 ADFIT'!F49</f>
        <v>2837244.41</v>
      </c>
      <c r="G56" s="714">
        <f>'[9]II-E-3.5 ADFIT'!G55+'[10]II-E-3.5 ADFIT'!G49</f>
        <v>0</v>
      </c>
      <c r="H56" s="714">
        <f>'[9]II-E-3.5 ADFIT'!H55+'[10]II-E-3.5 ADFIT'!H49</f>
        <v>-2837244.41</v>
      </c>
      <c r="I56" s="715">
        <f t="shared" si="1"/>
        <v>0</v>
      </c>
      <c r="J56" s="716">
        <v>1</v>
      </c>
      <c r="K56" s="712">
        <f t="shared" si="5"/>
        <v>0</v>
      </c>
      <c r="L56" s="717" t="s">
        <v>453</v>
      </c>
      <c r="M56" s="717" t="s">
        <v>453</v>
      </c>
      <c r="N56" s="714">
        <f>'[9]II-E-3.5 ADFIT'!N55+'[10]II-E-3.5 ADFIT'!N49</f>
        <v>0</v>
      </c>
      <c r="O56" s="714">
        <f>'[9]II-E-3.5 ADFIT'!O55+'[10]II-E-3.5 ADFIT'!O49</f>
        <v>0</v>
      </c>
      <c r="P56" s="714">
        <f>'[9]II-E-3.5 ADFIT'!P55+'[10]II-E-3.5 ADFIT'!P49</f>
        <v>0</v>
      </c>
      <c r="Q56" s="714">
        <f>'[9]II-E-3.5 ADFIT'!Q55+'[10]II-E-3.5 ADFIT'!Q49</f>
        <v>0</v>
      </c>
      <c r="R56" s="1118">
        <f t="shared" si="6"/>
        <v>0</v>
      </c>
      <c r="S56" s="711"/>
      <c r="T56" s="711"/>
      <c r="U56" s="711"/>
      <c r="V56" s="711"/>
      <c r="W56" s="711"/>
      <c r="X56" s="711"/>
      <c r="Y56" s="711"/>
      <c r="Z56" s="711"/>
      <c r="AA56" s="711"/>
      <c r="AB56" s="711"/>
      <c r="AC56" s="711"/>
      <c r="AD56" s="711"/>
      <c r="AE56" s="711"/>
      <c r="AF56" s="711"/>
      <c r="AG56" s="711"/>
      <c r="AH56" s="711"/>
      <c r="AI56" s="711"/>
      <c r="AJ56" s="711"/>
      <c r="AK56" s="711"/>
      <c r="AL56" s="711"/>
    </row>
    <row r="57" spans="1:38" s="705" customFormat="1">
      <c r="A57" s="708">
        <f>A56+1</f>
        <v>42</v>
      </c>
      <c r="D57" s="1141" t="s">
        <v>1310</v>
      </c>
      <c r="E57" s="708"/>
      <c r="F57" s="714">
        <f>'[9]II-E-3.5 ADFIT'!F56+'[10]II-E-3.5 ADFIT'!F50</f>
        <v>118929504.95</v>
      </c>
      <c r="G57" s="714">
        <f>'[9]II-E-3.5 ADFIT'!G56+'[10]II-E-3.5 ADFIT'!G50</f>
        <v>0</v>
      </c>
      <c r="H57" s="714">
        <f>'[9]II-E-3.5 ADFIT'!H56+'[10]II-E-3.5 ADFIT'!H50</f>
        <v>-7972639</v>
      </c>
      <c r="I57" s="715">
        <f>+F57-G57+H57</f>
        <v>110956865.95</v>
      </c>
      <c r="J57" s="716">
        <v>1</v>
      </c>
      <c r="K57" s="712">
        <f t="shared" si="5"/>
        <v>110956865.95</v>
      </c>
      <c r="L57" s="1740" t="s">
        <v>1642</v>
      </c>
      <c r="M57" s="1132" t="s">
        <v>1513</v>
      </c>
      <c r="N57" s="714">
        <f>'[9]II-E-3.5 ADFIT'!N56+'[10]II-E-3.5 ADFIT'!N50</f>
        <v>58132191.240000002</v>
      </c>
      <c r="O57" s="714">
        <f>'[9]II-E-3.5 ADFIT'!O56+'[10]II-E-3.5 ADFIT'!O50</f>
        <v>50962518.49992723</v>
      </c>
      <c r="P57" s="714">
        <f>'[9]II-E-3.5 ADFIT'!P56+'[10]II-E-3.5 ADFIT'!P50</f>
        <v>1821679.9213820295</v>
      </c>
      <c r="Q57" s="714">
        <f>'[9]II-E-3.5 ADFIT'!Q56+'[10]II-E-3.5 ADFIT'!Q50</f>
        <v>40476.288690742134</v>
      </c>
      <c r="R57" s="1118">
        <f t="shared" si="6"/>
        <v>110956865.95</v>
      </c>
      <c r="S57" s="711"/>
      <c r="T57" s="711"/>
      <c r="U57" s="711"/>
      <c r="V57" s="711"/>
      <c r="W57" s="711"/>
      <c r="X57" s="711"/>
      <c r="Y57" s="711"/>
      <c r="Z57" s="711"/>
      <c r="AA57" s="711"/>
      <c r="AB57" s="711"/>
      <c r="AC57" s="711"/>
      <c r="AD57" s="711"/>
      <c r="AE57" s="711"/>
      <c r="AF57" s="711"/>
      <c r="AG57" s="711"/>
      <c r="AH57" s="711"/>
      <c r="AI57" s="711"/>
      <c r="AJ57" s="711"/>
      <c r="AK57" s="711"/>
      <c r="AL57" s="711"/>
    </row>
    <row r="58" spans="1:38" s="705" customFormat="1">
      <c r="A58" s="708">
        <f>A57+1</f>
        <v>43</v>
      </c>
      <c r="D58" s="1141" t="s">
        <v>1314</v>
      </c>
      <c r="E58" s="708"/>
      <c r="F58" s="714">
        <f>'[9]II-E-3.5 ADFIT'!F57</f>
        <v>84821.66</v>
      </c>
      <c r="G58" s="714">
        <f>'[9]II-E-3.5 ADFIT'!G57</f>
        <v>0</v>
      </c>
      <c r="H58" s="714">
        <f>'[9]II-E-3.5 ADFIT'!H57</f>
        <v>-84821.66</v>
      </c>
      <c r="I58" s="715">
        <f>+F58-G58+H58</f>
        <v>0</v>
      </c>
      <c r="J58" s="716">
        <v>1</v>
      </c>
      <c r="K58" s="712">
        <f>SUM((I58-N58)*J58)+N58</f>
        <v>0</v>
      </c>
      <c r="L58" s="717" t="s">
        <v>453</v>
      </c>
      <c r="M58" s="717" t="s">
        <v>453</v>
      </c>
      <c r="N58" s="714">
        <f>'[9]II-E-3.5 ADFIT'!N57</f>
        <v>0</v>
      </c>
      <c r="O58" s="714">
        <f>'[9]II-E-3.5 ADFIT'!O57</f>
        <v>0</v>
      </c>
      <c r="P58" s="714">
        <f>'[9]II-E-3.5 ADFIT'!P57</f>
        <v>0</v>
      </c>
      <c r="Q58" s="714">
        <f>'[9]II-E-3.5 ADFIT'!Q57</f>
        <v>0</v>
      </c>
      <c r="R58" s="1118">
        <f t="shared" si="6"/>
        <v>0</v>
      </c>
      <c r="S58" s="711"/>
      <c r="T58" s="711"/>
      <c r="U58" s="711"/>
      <c r="V58" s="711"/>
      <c r="W58" s="711"/>
      <c r="X58" s="711"/>
      <c r="Y58" s="711"/>
      <c r="Z58" s="711"/>
      <c r="AA58" s="711"/>
      <c r="AB58" s="711"/>
      <c r="AC58" s="711"/>
      <c r="AD58" s="711"/>
      <c r="AE58" s="711"/>
      <c r="AF58" s="711"/>
      <c r="AG58" s="711"/>
      <c r="AH58" s="711"/>
      <c r="AI58" s="711"/>
      <c r="AJ58" s="711"/>
      <c r="AK58" s="711"/>
      <c r="AL58" s="711"/>
    </row>
    <row r="59" spans="1:38" s="705" customFormat="1">
      <c r="A59" s="708">
        <f>A58+1</f>
        <v>44</v>
      </c>
      <c r="D59" s="1141" t="s">
        <v>1311</v>
      </c>
      <c r="E59" s="708"/>
      <c r="F59" s="714">
        <f>'[9]II-E-3.5 ADFIT'!F58+'[10]II-E-3.5 ADFIT'!F51</f>
        <v>10505333.52</v>
      </c>
      <c r="G59" s="714">
        <f>'[9]II-E-3.5 ADFIT'!G58+'[10]II-E-3.5 ADFIT'!G51</f>
        <v>0</v>
      </c>
      <c r="H59" s="714">
        <f>'[9]II-E-3.5 ADFIT'!H58+'[10]II-E-3.5 ADFIT'!H51</f>
        <v>-10505333.52</v>
      </c>
      <c r="I59" s="715">
        <f>+F59-G59+H59</f>
        <v>0</v>
      </c>
      <c r="J59" s="716">
        <v>1</v>
      </c>
      <c r="K59" s="712">
        <f t="shared" si="5"/>
        <v>0</v>
      </c>
      <c r="L59" s="717" t="s">
        <v>453</v>
      </c>
      <c r="M59" s="717" t="s">
        <v>453</v>
      </c>
      <c r="N59" s="714">
        <f>'[9]II-E-3.5 ADFIT'!N58+'[10]II-E-3.5 ADFIT'!N51</f>
        <v>0</v>
      </c>
      <c r="O59" s="714">
        <f>'[9]II-E-3.5 ADFIT'!O58+'[10]II-E-3.5 ADFIT'!O51</f>
        <v>0</v>
      </c>
      <c r="P59" s="714">
        <f>'[9]II-E-3.5 ADFIT'!P58+'[10]II-E-3.5 ADFIT'!P51</f>
        <v>0</v>
      </c>
      <c r="Q59" s="714">
        <f>'[9]II-E-3.5 ADFIT'!Q58+'[10]II-E-3.5 ADFIT'!Q51</f>
        <v>0</v>
      </c>
      <c r="R59" s="1118">
        <f t="shared" si="6"/>
        <v>0</v>
      </c>
      <c r="S59" s="711"/>
      <c r="T59" s="711"/>
      <c r="U59" s="711"/>
      <c r="V59" s="711"/>
      <c r="W59" s="711"/>
      <c r="X59" s="711"/>
      <c r="Y59" s="711"/>
      <c r="Z59" s="711"/>
      <c r="AA59" s="711"/>
      <c r="AB59" s="711"/>
      <c r="AC59" s="711"/>
      <c r="AD59" s="711"/>
      <c r="AE59" s="711"/>
      <c r="AF59" s="711"/>
      <c r="AG59" s="711"/>
      <c r="AH59" s="711"/>
      <c r="AI59" s="711"/>
      <c r="AJ59" s="711"/>
      <c r="AK59" s="711"/>
      <c r="AL59" s="711"/>
    </row>
    <row r="60" spans="1:38" s="705" customFormat="1">
      <c r="A60" s="708">
        <f>A59+1</f>
        <v>45</v>
      </c>
      <c r="D60" s="1141" t="s">
        <v>1288</v>
      </c>
      <c r="E60" s="708"/>
      <c r="F60" s="714">
        <f>'[9]II-E-3.5 ADFIT'!F59+'[10]II-E-3.5 ADFIT'!F52</f>
        <v>-4066981.7700000005</v>
      </c>
      <c r="G60" s="714">
        <f>'[9]II-E-3.5 ADFIT'!G59+'[10]II-E-3.5 ADFIT'!G52</f>
        <v>0</v>
      </c>
      <c r="H60" s="714">
        <f>'[9]II-E-3.5 ADFIT'!H59+'[10]II-E-3.5 ADFIT'!H52</f>
        <v>4066981.77</v>
      </c>
      <c r="I60" s="715">
        <f>+F60-G60+H60</f>
        <v>0</v>
      </c>
      <c r="J60" s="716">
        <v>1</v>
      </c>
      <c r="K60" s="712">
        <f t="shared" si="5"/>
        <v>0</v>
      </c>
      <c r="L60" s="717" t="s">
        <v>453</v>
      </c>
      <c r="M60" s="717" t="s">
        <v>453</v>
      </c>
      <c r="N60" s="714">
        <f>'[9]II-E-3.5 ADFIT'!N59+'[10]II-E-3.5 ADFIT'!N52</f>
        <v>0</v>
      </c>
      <c r="O60" s="714">
        <f>'[9]II-E-3.5 ADFIT'!O59+'[10]II-E-3.5 ADFIT'!O52</f>
        <v>0</v>
      </c>
      <c r="P60" s="714">
        <f>'[9]II-E-3.5 ADFIT'!P59+'[10]II-E-3.5 ADFIT'!P52</f>
        <v>0</v>
      </c>
      <c r="Q60" s="714">
        <f>'[9]II-E-3.5 ADFIT'!Q59+'[10]II-E-3.5 ADFIT'!Q52</f>
        <v>0</v>
      </c>
      <c r="R60" s="1118">
        <f t="shared" si="6"/>
        <v>0</v>
      </c>
      <c r="S60" s="711"/>
      <c r="T60" s="711"/>
      <c r="U60" s="711"/>
      <c r="V60" s="711"/>
      <c r="W60" s="711"/>
      <c r="X60" s="711"/>
      <c r="Y60" s="711"/>
      <c r="Z60" s="711"/>
      <c r="AA60" s="711"/>
      <c r="AB60" s="711"/>
      <c r="AC60" s="711"/>
      <c r="AD60" s="711"/>
      <c r="AE60" s="711"/>
      <c r="AF60" s="711"/>
      <c r="AG60" s="711"/>
      <c r="AH60" s="711"/>
      <c r="AI60" s="711"/>
      <c r="AJ60" s="711"/>
      <c r="AK60" s="711"/>
      <c r="AL60" s="711"/>
    </row>
    <row r="61" spans="1:38" s="705" customFormat="1">
      <c r="A61" s="708">
        <f>A60+1</f>
        <v>46</v>
      </c>
      <c r="D61" s="1141" t="s">
        <v>1312</v>
      </c>
      <c r="E61" s="708"/>
      <c r="F61" s="714">
        <f>'[9]II-E-3.5 ADFIT'!F60+'[10]II-E-3.5 ADFIT'!F53</f>
        <v>12344291.26</v>
      </c>
      <c r="G61" s="714">
        <f>'[9]II-E-3.5 ADFIT'!G60+'[10]II-E-3.5 ADFIT'!G53</f>
        <v>0</v>
      </c>
      <c r="H61" s="714">
        <f>'[9]II-E-3.5 ADFIT'!H60+'[10]II-E-3.5 ADFIT'!H53</f>
        <v>-12344291.26</v>
      </c>
      <c r="I61" s="715">
        <f>+F61-G61+H61</f>
        <v>0</v>
      </c>
      <c r="J61" s="716">
        <v>1</v>
      </c>
      <c r="K61" s="712">
        <f t="shared" si="5"/>
        <v>0</v>
      </c>
      <c r="L61" s="717" t="s">
        <v>453</v>
      </c>
      <c r="M61" s="717" t="s">
        <v>453</v>
      </c>
      <c r="N61" s="714">
        <f>'[9]II-E-3.5 ADFIT'!N60+'[10]II-E-3.5 ADFIT'!N53</f>
        <v>0</v>
      </c>
      <c r="O61" s="714">
        <f>'[9]II-E-3.5 ADFIT'!O60+'[10]II-E-3.5 ADFIT'!O53</f>
        <v>0</v>
      </c>
      <c r="P61" s="714">
        <f>'[9]II-E-3.5 ADFIT'!P60+'[10]II-E-3.5 ADFIT'!P53</f>
        <v>0</v>
      </c>
      <c r="Q61" s="714">
        <f>'[9]II-E-3.5 ADFIT'!Q60+'[10]II-E-3.5 ADFIT'!Q53</f>
        <v>0</v>
      </c>
      <c r="R61" s="1118">
        <f t="shared" si="6"/>
        <v>0</v>
      </c>
      <c r="S61" s="711"/>
      <c r="T61" s="711"/>
      <c r="U61" s="711"/>
      <c r="V61" s="711"/>
      <c r="W61" s="711"/>
      <c r="X61" s="711"/>
      <c r="Y61" s="711"/>
      <c r="Z61" s="711"/>
      <c r="AA61" s="711"/>
      <c r="AB61" s="711"/>
      <c r="AC61" s="711"/>
      <c r="AD61" s="711"/>
      <c r="AE61" s="711"/>
      <c r="AF61" s="711"/>
      <c r="AG61" s="711"/>
      <c r="AH61" s="711"/>
      <c r="AI61" s="711"/>
      <c r="AJ61" s="711"/>
      <c r="AK61" s="711"/>
      <c r="AL61" s="711"/>
    </row>
    <row r="62" spans="1:38" s="711" customFormat="1">
      <c r="A62" s="708">
        <f>+A61+1</f>
        <v>47</v>
      </c>
      <c r="B62" s="705"/>
      <c r="C62" s="705"/>
      <c r="D62" s="705"/>
      <c r="E62" s="708"/>
      <c r="F62" s="714"/>
      <c r="G62" s="714"/>
      <c r="H62" s="714"/>
      <c r="I62" s="715">
        <f t="shared" si="1"/>
        <v>0</v>
      </c>
      <c r="J62" s="716"/>
      <c r="K62" s="712"/>
      <c r="L62" s="717"/>
      <c r="M62" s="717"/>
      <c r="N62" s="714"/>
      <c r="O62" s="714"/>
      <c r="P62" s="714"/>
      <c r="Q62" s="714"/>
      <c r="R62" s="1118">
        <f t="shared" si="6"/>
        <v>0</v>
      </c>
      <c r="S62" s="705"/>
      <c r="T62" s="705"/>
      <c r="U62" s="705"/>
      <c r="V62" s="705"/>
      <c r="W62" s="705"/>
      <c r="X62" s="705"/>
      <c r="Y62" s="705"/>
      <c r="Z62" s="705"/>
      <c r="AA62" s="705"/>
      <c r="AB62" s="705"/>
      <c r="AC62" s="705"/>
      <c r="AD62" s="705"/>
      <c r="AE62" s="705"/>
      <c r="AF62" s="705"/>
      <c r="AG62" s="705"/>
      <c r="AH62" s="705"/>
      <c r="AI62" s="705"/>
      <c r="AJ62" s="705"/>
      <c r="AK62" s="705"/>
      <c r="AL62" s="705"/>
    </row>
    <row r="63" spans="1:38" s="711" customFormat="1">
      <c r="A63" s="708">
        <f t="shared" si="0"/>
        <v>48</v>
      </c>
      <c r="B63" s="705"/>
      <c r="C63" s="705"/>
      <c r="D63" s="711" t="s">
        <v>404</v>
      </c>
      <c r="E63" s="708"/>
      <c r="F63" s="721">
        <f>SUM(F53:F62)</f>
        <v>189778895.46000001</v>
      </c>
      <c r="G63" s="748">
        <f>SUM(G53:G62)</f>
        <v>27234297.059999999</v>
      </c>
      <c r="H63" s="722">
        <f>SUM(H53:H62)</f>
        <v>-39889405.280000001</v>
      </c>
      <c r="I63" s="722">
        <f>SUM(I53:I62)</f>
        <v>122655193.12000002</v>
      </c>
      <c r="J63" s="716">
        <v>1</v>
      </c>
      <c r="K63" s="722">
        <f>SUM(K53:K62)</f>
        <v>122655193.12</v>
      </c>
      <c r="L63" s="705"/>
      <c r="M63" s="705"/>
      <c r="N63" s="722">
        <f t="shared" ref="N63:Q63" si="7">SUM(N53:N62)</f>
        <v>62919154.060000002</v>
      </c>
      <c r="O63" s="722">
        <f t="shared" si="7"/>
        <v>57152726.211447835</v>
      </c>
      <c r="P63" s="722">
        <f t="shared" si="7"/>
        <v>2151078.143493678</v>
      </c>
      <c r="Q63" s="722">
        <f t="shared" si="7"/>
        <v>432234.70505849202</v>
      </c>
      <c r="R63" s="722">
        <f>SUM(R53:R62)</f>
        <v>122655193.12</v>
      </c>
      <c r="S63" s="705"/>
      <c r="T63" s="705"/>
      <c r="U63" s="705"/>
      <c r="V63" s="705"/>
      <c r="W63" s="705"/>
      <c r="X63" s="705"/>
      <c r="Y63" s="705"/>
      <c r="Z63" s="705"/>
      <c r="AA63" s="705"/>
      <c r="AB63" s="705"/>
      <c r="AC63" s="705"/>
      <c r="AD63" s="705"/>
      <c r="AE63" s="705"/>
      <c r="AF63" s="705"/>
      <c r="AG63" s="705"/>
      <c r="AH63" s="705"/>
      <c r="AI63" s="705"/>
      <c r="AJ63" s="705"/>
      <c r="AK63" s="705"/>
      <c r="AL63" s="705"/>
    </row>
    <row r="64" spans="1:38" s="705" customFormat="1">
      <c r="A64" s="708">
        <f t="shared" si="0"/>
        <v>49</v>
      </c>
      <c r="E64" s="708"/>
      <c r="F64" s="714"/>
      <c r="G64" s="747"/>
      <c r="H64" s="712"/>
      <c r="J64" s="716"/>
      <c r="K64" s="712"/>
      <c r="N64" s="712"/>
      <c r="O64" s="712"/>
      <c r="P64" s="712"/>
      <c r="Q64" s="712"/>
      <c r="R64" s="1118"/>
    </row>
    <row r="65" spans="1:18" s="705" customFormat="1">
      <c r="A65" s="708">
        <f t="shared" si="0"/>
        <v>50</v>
      </c>
      <c r="B65" s="705">
        <v>282</v>
      </c>
      <c r="D65" s="705" t="s">
        <v>749</v>
      </c>
      <c r="E65" s="708"/>
      <c r="F65" s="714">
        <f>'[9]II-E-3.5 ADFIT'!F64+'[10]II-E-3.5 ADFIT'!F57</f>
        <v>-867995143.9000001</v>
      </c>
      <c r="G65" s="714">
        <f>'[9]II-E-3.5 ADFIT'!G64+'[10]II-E-3.5 ADFIT'!G57</f>
        <v>0</v>
      </c>
      <c r="H65" s="714">
        <f>'[9]II-E-3.5 ADFIT'!H64+'[10]II-E-3.5 ADFIT'!H57</f>
        <v>0</v>
      </c>
      <c r="I65" s="715">
        <f t="shared" ref="I65:I73" si="8">+F65-G65+H65</f>
        <v>-867995143.9000001</v>
      </c>
      <c r="J65" s="716">
        <v>1</v>
      </c>
      <c r="K65" s="712">
        <f t="shared" ref="K65:K73" si="9">SUM((I65-N65)*J65)+N65</f>
        <v>-867995143.9000001</v>
      </c>
      <c r="L65" s="1740" t="s">
        <v>1642</v>
      </c>
      <c r="M65" s="1132" t="s">
        <v>1513</v>
      </c>
      <c r="N65" s="714">
        <f>'[9]II-E-3.5 ADFIT'!N64+'[10]II-E-3.5 ADFIT'!N57</f>
        <v>-341943393.09000003</v>
      </c>
      <c r="O65" s="714">
        <f>'[9]II-E-3.5 ADFIT'!O64+'[10]II-E-3.5 ADFIT'!O57</f>
        <v>-508657040.13775063</v>
      </c>
      <c r="P65" s="714">
        <f>'[9]II-E-3.5 ADFIT'!P64+'[10]II-E-3.5 ADFIT'!P57</f>
        <v>-16958205.139804337</v>
      </c>
      <c r="Q65" s="714">
        <f>'[9]II-E-3.5 ADFIT'!Q64+'[10]II-E-3.5 ADFIT'!Q57</f>
        <v>-436505.53244510165</v>
      </c>
      <c r="R65" s="1118">
        <f t="shared" ref="R65:R73" si="10">SUM(N65:Q65)</f>
        <v>-867995143.9000001</v>
      </c>
    </row>
    <row r="66" spans="1:18" s="705" customFormat="1">
      <c r="A66" s="708">
        <f t="shared" si="0"/>
        <v>51</v>
      </c>
      <c r="D66" s="705" t="s">
        <v>750</v>
      </c>
      <c r="E66" s="708"/>
      <c r="F66" s="714">
        <f>'[9]II-E-3.5 ADFIT'!F65+'[10]II-E-3.5 ADFIT'!F58</f>
        <v>-89802911.549999997</v>
      </c>
      <c r="G66" s="714">
        <f>'[9]II-E-3.5 ADFIT'!G65+'[10]II-E-3.5 ADFIT'!G58</f>
        <v>0</v>
      </c>
      <c r="H66" s="714">
        <f>'[9]II-E-3.5 ADFIT'!H65+'[10]II-E-3.5 ADFIT'!H58</f>
        <v>0</v>
      </c>
      <c r="I66" s="715">
        <f t="shared" si="8"/>
        <v>-89802911.549999997</v>
      </c>
      <c r="J66" s="716">
        <v>1</v>
      </c>
      <c r="K66" s="712">
        <f t="shared" si="9"/>
        <v>-89802911.549999997</v>
      </c>
      <c r="L66" s="1740" t="s">
        <v>1642</v>
      </c>
      <c r="M66" s="1132" t="s">
        <v>1513</v>
      </c>
      <c r="N66" s="714">
        <f>'[9]II-E-3.5 ADFIT'!N65+'[10]II-E-3.5 ADFIT'!N58</f>
        <v>-27346083.690000001</v>
      </c>
      <c r="O66" s="714">
        <f>'[9]II-E-3.5 ADFIT'!O65+'[10]II-E-3.5 ADFIT'!O58</f>
        <v>-60177075.321219184</v>
      </c>
      <c r="P66" s="714">
        <f>'[9]II-E-3.5 ADFIT'!P65+'[10]II-E-3.5 ADFIT'!P58</f>
        <v>-2234165.1895692563</v>
      </c>
      <c r="Q66" s="714">
        <f>'[9]II-E-3.5 ADFIT'!Q65+'[10]II-E-3.5 ADFIT'!Q58</f>
        <v>-45587.349211556255</v>
      </c>
      <c r="R66" s="1118">
        <f t="shared" si="10"/>
        <v>-89802911.549999997</v>
      </c>
    </row>
    <row r="67" spans="1:18" s="705" customFormat="1">
      <c r="A67" s="708">
        <f t="shared" si="0"/>
        <v>52</v>
      </c>
      <c r="D67" s="705" t="s">
        <v>751</v>
      </c>
      <c r="E67" s="708"/>
      <c r="F67" s="714">
        <f>'[9]II-E-3.5 ADFIT'!F66+'[10]II-E-3.5 ADFIT'!F59</f>
        <v>145425591.94</v>
      </c>
      <c r="G67" s="714">
        <f>'[9]II-E-3.5 ADFIT'!G66+'[10]II-E-3.5 ADFIT'!G59</f>
        <v>0</v>
      </c>
      <c r="H67" s="714">
        <f>'[9]II-E-3.5 ADFIT'!H66+'[10]II-E-3.5 ADFIT'!H59</f>
        <v>1927551.2</v>
      </c>
      <c r="I67" s="715">
        <f t="shared" si="8"/>
        <v>147353143.13999999</v>
      </c>
      <c r="J67" s="716">
        <v>1</v>
      </c>
      <c r="K67" s="712">
        <f t="shared" si="9"/>
        <v>147353143.13999999</v>
      </c>
      <c r="L67" s="1740" t="s">
        <v>1642</v>
      </c>
      <c r="M67" s="1132" t="s">
        <v>1513</v>
      </c>
      <c r="N67" s="714">
        <f>'[9]II-E-3.5 ADFIT'!N66+'[10]II-E-3.5 ADFIT'!N59</f>
        <v>-21413826.580000002</v>
      </c>
      <c r="O67" s="714">
        <f>'[9]II-E-3.5 ADFIT'!O66+'[10]II-E-3.5 ADFIT'!O59</f>
        <v>163982967.14707729</v>
      </c>
      <c r="P67" s="714">
        <f>'[9]II-E-3.5 ADFIT'!P66+'[10]II-E-3.5 ADFIT'!P59</f>
        <v>4620801.8698344324</v>
      </c>
      <c r="Q67" s="714">
        <f>'[9]II-E-3.5 ADFIT'!Q66+'[10]II-E-3.5 ADFIT'!Q59</f>
        <v>163200.7030882643</v>
      </c>
      <c r="R67" s="1118">
        <f t="shared" si="10"/>
        <v>147353143.13999996</v>
      </c>
    </row>
    <row r="68" spans="1:18" s="705" customFormat="1">
      <c r="A68" s="708">
        <f>A67+1</f>
        <v>53</v>
      </c>
      <c r="D68" s="1149" t="s">
        <v>1339</v>
      </c>
      <c r="E68" s="708"/>
      <c r="F68" s="714">
        <f>'[9]II-E-3.5 ADFIT'!F67</f>
        <v>-14088.73</v>
      </c>
      <c r="G68" s="714">
        <f>'[9]II-E-3.5 ADFIT'!G67</f>
        <v>0</v>
      </c>
      <c r="H68" s="714">
        <f>'[9]II-E-3.5 ADFIT'!H67</f>
        <v>0</v>
      </c>
      <c r="I68" s="715">
        <f>+F68-G68+H68</f>
        <v>-14088.73</v>
      </c>
      <c r="J68" s="716">
        <v>1</v>
      </c>
      <c r="K68" s="712">
        <f>SUM((I68-N68)*J68)+N68</f>
        <v>-14088.73</v>
      </c>
      <c r="L68" s="1740" t="s">
        <v>1642</v>
      </c>
      <c r="M68" s="1132" t="s">
        <v>1513</v>
      </c>
      <c r="N68" s="714">
        <f>'[9]II-E-3.5 ADFIT'!N67</f>
        <v>-4198.87</v>
      </c>
      <c r="O68" s="714">
        <f>'[9]II-E-3.5 ADFIT'!O67</f>
        <v>-9583.7655840269272</v>
      </c>
      <c r="P68" s="714">
        <f>'[9]II-E-3.5 ADFIT'!P67</f>
        <v>-297.27946326907079</v>
      </c>
      <c r="Q68" s="714">
        <f>'[9]II-E-3.5 ADFIT'!Q67</f>
        <v>-8.8149527040021027</v>
      </c>
      <c r="R68" s="1118">
        <f>SUM(N68:Q68)</f>
        <v>-14088.730000000001</v>
      </c>
    </row>
    <row r="69" spans="1:18" s="705" customFormat="1">
      <c r="A69" s="708">
        <f>A68+1</f>
        <v>54</v>
      </c>
      <c r="D69" s="1149" t="s">
        <v>1340</v>
      </c>
      <c r="E69" s="708"/>
      <c r="F69" s="714">
        <f>'[9]II-E-3.5 ADFIT'!F68</f>
        <v>561695.62</v>
      </c>
      <c r="G69" s="714">
        <f>'[9]II-E-3.5 ADFIT'!G68</f>
        <v>0</v>
      </c>
      <c r="H69" s="714">
        <f>'[9]II-E-3.5 ADFIT'!H68</f>
        <v>0</v>
      </c>
      <c r="I69" s="715">
        <f>+F69-G69+H69</f>
        <v>561695.62</v>
      </c>
      <c r="J69" s="716">
        <v>1</v>
      </c>
      <c r="K69" s="712">
        <f>SUM((I69-N69)*J69)+N69</f>
        <v>561695.62</v>
      </c>
      <c r="L69" s="1740" t="s">
        <v>1642</v>
      </c>
      <c r="M69" s="1132" t="s">
        <v>1513</v>
      </c>
      <c r="N69" s="714">
        <f>'[9]II-E-3.5 ADFIT'!N68</f>
        <v>483247.72</v>
      </c>
      <c r="O69" s="714">
        <f>'[9]II-E-3.5 ADFIT'!O68</f>
        <v>76019.911723642828</v>
      </c>
      <c r="P69" s="714">
        <f>'[9]II-E-3.5 ADFIT'!P68</f>
        <v>2358.0667073735872</v>
      </c>
      <c r="Q69" s="714">
        <f>'[9]II-E-3.5 ADFIT'!Q68</f>
        <v>69.921568983614193</v>
      </c>
      <c r="R69" s="1118">
        <f>SUM(N69:Q69)</f>
        <v>561695.62</v>
      </c>
    </row>
    <row r="70" spans="1:18" s="705" customFormat="1">
      <c r="A70" s="708">
        <f>A69+1</f>
        <v>55</v>
      </c>
      <c r="D70" s="1149" t="s">
        <v>1341</v>
      </c>
      <c r="E70" s="708"/>
      <c r="F70" s="714">
        <f>'[9]II-E-3.5 ADFIT'!F69</f>
        <v>-99400.8</v>
      </c>
      <c r="G70" s="714">
        <f>'[9]II-E-3.5 ADFIT'!G69</f>
        <v>0</v>
      </c>
      <c r="H70" s="714">
        <f>'[9]II-E-3.5 ADFIT'!H69</f>
        <v>0</v>
      </c>
      <c r="I70" s="715">
        <f>+F70-G70+H70</f>
        <v>-99400.8</v>
      </c>
      <c r="J70" s="716">
        <v>1</v>
      </c>
      <c r="K70" s="712">
        <f>SUM((I70-N70)*J70)+N70</f>
        <v>-99400.8</v>
      </c>
      <c r="L70" s="1740" t="s">
        <v>1642</v>
      </c>
      <c r="M70" s="1132" t="s">
        <v>1513</v>
      </c>
      <c r="N70" s="714">
        <f>'[9]II-E-3.5 ADFIT'!N69</f>
        <v>-109380.57</v>
      </c>
      <c r="O70" s="714">
        <f>'[9]II-E-3.5 ADFIT'!O69</f>
        <v>9670.8928399900942</v>
      </c>
      <c r="P70" s="714">
        <f>'[9]II-E-3.5 ADFIT'!P69</f>
        <v>299.98206942755263</v>
      </c>
      <c r="Q70" s="714">
        <f>'[9]II-E-3.5 ADFIT'!Q69</f>
        <v>8.8950905823559783</v>
      </c>
      <c r="R70" s="1118">
        <f>SUM(N70:Q70)</f>
        <v>-99400.8</v>
      </c>
    </row>
    <row r="71" spans="1:18" s="705" customFormat="1">
      <c r="A71" s="708">
        <f>A70+1</f>
        <v>56</v>
      </c>
      <c r="D71" s="705" t="s">
        <v>1309</v>
      </c>
      <c r="E71" s="708"/>
      <c r="F71" s="714">
        <f>'[9]II-E-3.5 ADFIT'!F70+'[10]II-E-3.5 ADFIT'!F60</f>
        <v>-10673443.280000001</v>
      </c>
      <c r="G71" s="714">
        <f>'[9]II-E-3.5 ADFIT'!G70+'[10]II-E-3.5 ADFIT'!G60</f>
        <v>0</v>
      </c>
      <c r="H71" s="714">
        <f>'[9]II-E-3.5 ADFIT'!H70+'[10]II-E-3.5 ADFIT'!H60</f>
        <v>10673443.280000001</v>
      </c>
      <c r="I71" s="715">
        <f t="shared" si="8"/>
        <v>0</v>
      </c>
      <c r="J71" s="716">
        <v>1</v>
      </c>
      <c r="K71" s="712">
        <f t="shared" si="9"/>
        <v>0</v>
      </c>
      <c r="L71" s="717" t="s">
        <v>453</v>
      </c>
      <c r="M71" s="717" t="s">
        <v>453</v>
      </c>
      <c r="N71" s="714">
        <f>'[9]II-E-3.5 ADFIT'!N70+'[10]II-E-3.5 ADFIT'!N60</f>
        <v>0</v>
      </c>
      <c r="O71" s="714">
        <f>'[9]II-E-3.5 ADFIT'!O70+'[10]II-E-3.5 ADFIT'!O60</f>
        <v>0</v>
      </c>
      <c r="P71" s="714">
        <f>'[9]II-E-3.5 ADFIT'!P70+'[10]II-E-3.5 ADFIT'!P60</f>
        <v>0</v>
      </c>
      <c r="Q71" s="714">
        <f>'[9]II-E-3.5 ADFIT'!Q70+'[10]II-E-3.5 ADFIT'!Q60</f>
        <v>0</v>
      </c>
      <c r="R71" s="1118">
        <f t="shared" si="10"/>
        <v>0</v>
      </c>
    </row>
    <row r="72" spans="1:18" s="705" customFormat="1">
      <c r="A72" s="708">
        <f>A71+1</f>
        <v>57</v>
      </c>
      <c r="D72" s="705" t="s">
        <v>1310</v>
      </c>
      <c r="E72" s="708"/>
      <c r="F72" s="714">
        <f>'[9]II-E-3.5 ADFIT'!F71+'[10]II-E-3.5 ADFIT'!F61</f>
        <v>-447401471</v>
      </c>
      <c r="G72" s="714">
        <f>'[9]II-E-3.5 ADFIT'!G71+'[10]II-E-3.5 ADFIT'!G61</f>
        <v>0</v>
      </c>
      <c r="H72" s="714">
        <f>'[9]II-E-3.5 ADFIT'!H71+'[10]II-E-3.5 ADFIT'!H61</f>
        <v>29992308</v>
      </c>
      <c r="I72" s="715">
        <f t="shared" si="8"/>
        <v>-417409163</v>
      </c>
      <c r="J72" s="716">
        <v>1</v>
      </c>
      <c r="K72" s="712">
        <f t="shared" si="9"/>
        <v>-417409163</v>
      </c>
      <c r="L72" s="1740" t="s">
        <v>1642</v>
      </c>
      <c r="M72" s="1132" t="s">
        <v>1513</v>
      </c>
      <c r="N72" s="714">
        <f>'[9]II-E-3.5 ADFIT'!N71+'[10]II-E-3.5 ADFIT'!N61</f>
        <v>-218687767</v>
      </c>
      <c r="O72" s="714">
        <f>'[9]II-E-3.5 ADFIT'!O71+'[10]II-E-3.5 ADFIT'!O61</f>
        <v>-191716141.66522318</v>
      </c>
      <c r="P72" s="714">
        <f>'[9]II-E-3.5 ADFIT'!P71+'[10]II-E-3.5 ADFIT'!P61</f>
        <v>-6852986.3910221159</v>
      </c>
      <c r="Q72" s="714">
        <f>'[9]II-E-3.5 ADFIT'!Q71+'[10]II-E-3.5 ADFIT'!Q61</f>
        <v>-152267.94375472114</v>
      </c>
      <c r="R72" s="1118">
        <f t="shared" si="10"/>
        <v>-417409163.00000006</v>
      </c>
    </row>
    <row r="73" spans="1:18" s="705" customFormat="1">
      <c r="A73" s="708">
        <f>+A72+1</f>
        <v>58</v>
      </c>
      <c r="D73" s="705" t="s">
        <v>1311</v>
      </c>
      <c r="E73" s="708"/>
      <c r="F73" s="1529">
        <f>'[9]II-E-3.5 ADFIT'!F72+'[10]II-E-3.5 ADFIT'!F62</f>
        <v>-39839155</v>
      </c>
      <c r="G73" s="1529">
        <f>'[9]II-E-3.5 ADFIT'!G72+'[10]II-E-3.5 ADFIT'!G62</f>
        <v>0</v>
      </c>
      <c r="H73" s="1529">
        <f>'[9]II-E-3.5 ADFIT'!H72+'[10]II-E-3.5 ADFIT'!H62</f>
        <v>39839155</v>
      </c>
      <c r="I73" s="739">
        <f t="shared" si="8"/>
        <v>0</v>
      </c>
      <c r="J73" s="716">
        <v>1</v>
      </c>
      <c r="K73" s="720">
        <f t="shared" si="9"/>
        <v>0</v>
      </c>
      <c r="L73" s="717" t="s">
        <v>453</v>
      </c>
      <c r="M73" s="717" t="s">
        <v>453</v>
      </c>
      <c r="N73" s="1529">
        <f>'[9]II-E-3.5 ADFIT'!N72+'[10]II-E-3.5 ADFIT'!N62</f>
        <v>0</v>
      </c>
      <c r="O73" s="1529">
        <f>'[9]II-E-3.5 ADFIT'!O72+'[10]II-E-3.5 ADFIT'!O62</f>
        <v>0</v>
      </c>
      <c r="P73" s="1529">
        <f>'[9]II-E-3.5 ADFIT'!P72+'[10]II-E-3.5 ADFIT'!P62</f>
        <v>0</v>
      </c>
      <c r="Q73" s="1529">
        <f>'[9]II-E-3.5 ADFIT'!Q72+'[10]II-E-3.5 ADFIT'!Q62</f>
        <v>0</v>
      </c>
      <c r="R73" s="1397">
        <f t="shared" si="10"/>
        <v>0</v>
      </c>
    </row>
    <row r="74" spans="1:18" s="705" customFormat="1">
      <c r="A74" s="708">
        <f t="shared" si="0"/>
        <v>59</v>
      </c>
      <c r="D74" s="705" t="s">
        <v>805</v>
      </c>
      <c r="E74" s="708"/>
      <c r="F74" s="712">
        <f>SUM(F65:F73)</f>
        <v>-1309838326.6999998</v>
      </c>
      <c r="G74" s="718">
        <f>SUM(G65:G73)</f>
        <v>0</v>
      </c>
      <c r="H74" s="712">
        <f>SUM(H65:H73)</f>
        <v>82432457.480000004</v>
      </c>
      <c r="I74" s="715">
        <f>SUM(I65:I73)</f>
        <v>-1227405869.22</v>
      </c>
      <c r="J74" s="716"/>
      <c r="K74" s="712">
        <f>SUM(K65:K73)</f>
        <v>-1227405869.22</v>
      </c>
      <c r="L74" s="717"/>
      <c r="M74" s="717"/>
      <c r="N74" s="712">
        <f t="shared" ref="N74:Q74" si="11">SUM(N65:N73)</f>
        <v>-609021402.07999992</v>
      </c>
      <c r="O74" s="712">
        <f t="shared" si="11"/>
        <v>-596491182.9381361</v>
      </c>
      <c r="P74" s="712">
        <f t="shared" si="11"/>
        <v>-21422194.081247747</v>
      </c>
      <c r="Q74" s="712">
        <f t="shared" si="11"/>
        <v>-471090.12061625271</v>
      </c>
      <c r="R74" s="1118">
        <f>SUM(R65:R73)</f>
        <v>-1227405869.22</v>
      </c>
    </row>
    <row r="75" spans="1:18" s="705" customFormat="1">
      <c r="A75" s="708">
        <f t="shared" si="0"/>
        <v>60</v>
      </c>
      <c r="E75" s="708" t="s">
        <v>584</v>
      </c>
      <c r="F75" s="714"/>
      <c r="G75" s="747"/>
      <c r="H75" s="712"/>
      <c r="I75" s="715">
        <f>+F75-G75+H75</f>
        <v>0</v>
      </c>
      <c r="J75" s="716"/>
      <c r="K75" s="712"/>
      <c r="L75" s="717"/>
      <c r="M75" s="717"/>
      <c r="N75" s="712"/>
      <c r="O75" s="712"/>
      <c r="P75" s="712"/>
      <c r="Q75" s="712"/>
      <c r="R75" s="1118">
        <f>SUM(N75:Q75)</f>
        <v>0</v>
      </c>
    </row>
    <row r="76" spans="1:18" s="705" customFormat="1">
      <c r="A76" s="708">
        <f t="shared" si="0"/>
        <v>61</v>
      </c>
      <c r="D76" s="705" t="s">
        <v>806</v>
      </c>
      <c r="E76" s="708"/>
      <c r="F76" s="714">
        <f>'[9]II-E-3.5 ADFIT'!F75+'[10]II-E-3.5 ADFIT'!F64</f>
        <v>-14600934.310000001</v>
      </c>
      <c r="G76" s="714">
        <f>'[9]II-E-3.5 ADFIT'!G75+'[10]II-E-3.5 ADFIT'!G64</f>
        <v>0</v>
      </c>
      <c r="H76" s="714">
        <f>'[9]II-E-3.5 ADFIT'!H75+'[10]II-E-3.5 ADFIT'!H64</f>
        <v>0</v>
      </c>
      <c r="I76" s="715">
        <f>+F76-G76+H76</f>
        <v>-14600934.310000001</v>
      </c>
      <c r="J76" s="716">
        <v>1</v>
      </c>
      <c r="K76" s="712">
        <f>SUM((I76-N76)*J76)+N76</f>
        <v>-14600934.310000001</v>
      </c>
      <c r="L76" s="1740" t="s">
        <v>1642</v>
      </c>
      <c r="M76" s="1132" t="s">
        <v>1513</v>
      </c>
      <c r="N76" s="714">
        <f>'[9]II-E-3.5 ADFIT'!N75+'[10]II-E-3.5 ADFIT'!N64</f>
        <v>-10881371.99</v>
      </c>
      <c r="O76" s="714">
        <f>'[9]II-E-3.5 ADFIT'!O75+'[10]II-E-3.5 ADFIT'!O64</f>
        <v>-3598308.9538618797</v>
      </c>
      <c r="P76" s="714">
        <f>'[9]II-E-3.5 ADFIT'!P75+'[10]II-E-3.5 ADFIT'!P64</f>
        <v>-118116.37288495255</v>
      </c>
      <c r="Q76" s="714">
        <f>'[9]II-E-3.5 ADFIT'!Q75+'[10]II-E-3.5 ADFIT'!Q64</f>
        <v>-3136.9932531684062</v>
      </c>
      <c r="R76" s="1118">
        <f>SUM(N76:Q76)</f>
        <v>-14600934.310000001</v>
      </c>
    </row>
    <row r="77" spans="1:18" s="705" customFormat="1">
      <c r="A77" s="708">
        <f>A76+1</f>
        <v>62</v>
      </c>
      <c r="D77" s="705" t="s">
        <v>1309</v>
      </c>
      <c r="E77" s="708"/>
      <c r="F77" s="714">
        <f>'[9]II-E-3.5 ADFIT'!F76+'[10]II-E-3.5 ADFIT'!F65</f>
        <v>10673443.280000001</v>
      </c>
      <c r="G77" s="714">
        <f>'[9]II-E-3.5 ADFIT'!G76+'[10]II-E-3.5 ADFIT'!G65</f>
        <v>0</v>
      </c>
      <c r="H77" s="714">
        <f>'[9]II-E-3.5 ADFIT'!H76+'[10]II-E-3.5 ADFIT'!H65</f>
        <v>-10673443.280000001</v>
      </c>
      <c r="I77" s="715">
        <f>+F77-G77+H77</f>
        <v>0</v>
      </c>
      <c r="J77" s="716">
        <v>1</v>
      </c>
      <c r="K77" s="712">
        <f>SUM((I77-N77)*J77)+N77</f>
        <v>0</v>
      </c>
      <c r="L77" s="717" t="s">
        <v>453</v>
      </c>
      <c r="M77" s="717" t="s">
        <v>453</v>
      </c>
      <c r="N77" s="714">
        <f>'[9]II-E-3.5 ADFIT'!N76+'[10]II-E-3.5 ADFIT'!N65</f>
        <v>0</v>
      </c>
      <c r="O77" s="714">
        <f>'[9]II-E-3.5 ADFIT'!O76+'[10]II-E-3.5 ADFIT'!O65</f>
        <v>0</v>
      </c>
      <c r="P77" s="714">
        <f>'[9]II-E-3.5 ADFIT'!P76+'[10]II-E-3.5 ADFIT'!P65</f>
        <v>0</v>
      </c>
      <c r="Q77" s="714">
        <f>'[9]II-E-3.5 ADFIT'!Q76+'[10]II-E-3.5 ADFIT'!Q65</f>
        <v>0</v>
      </c>
      <c r="R77" s="1118">
        <f>SUM(N77:Q77)</f>
        <v>0</v>
      </c>
    </row>
    <row r="78" spans="1:18" s="705" customFormat="1">
      <c r="A78" s="708">
        <f>A77+1</f>
        <v>63</v>
      </c>
      <c r="D78" s="705" t="s">
        <v>1310</v>
      </c>
      <c r="E78" s="708"/>
      <c r="F78" s="714">
        <f>'[9]II-E-3.5 ADFIT'!F77+'[10]II-E-3.5 ADFIT'!F66</f>
        <v>447401471</v>
      </c>
      <c r="G78" s="714">
        <f>'[9]II-E-3.5 ADFIT'!G77+'[10]II-E-3.5 ADFIT'!G66</f>
        <v>0</v>
      </c>
      <c r="H78" s="714">
        <f>'[9]II-E-3.5 ADFIT'!H77+'[10]II-E-3.5 ADFIT'!H66</f>
        <v>-29992308</v>
      </c>
      <c r="I78" s="715">
        <f>+F78-G78+H78</f>
        <v>417409163</v>
      </c>
      <c r="J78" s="716">
        <v>1</v>
      </c>
      <c r="K78" s="712">
        <f>SUM((I78-N78)*J78)+N78</f>
        <v>417409163</v>
      </c>
      <c r="L78" s="1740" t="s">
        <v>1642</v>
      </c>
      <c r="M78" s="1132" t="s">
        <v>1513</v>
      </c>
      <c r="N78" s="714">
        <f>'[9]II-E-3.5 ADFIT'!N77+'[10]II-E-3.5 ADFIT'!N66</f>
        <v>218687767</v>
      </c>
      <c r="O78" s="714">
        <f>'[9]II-E-3.5 ADFIT'!O77+'[10]II-E-3.5 ADFIT'!O66</f>
        <v>191716141.66522318</v>
      </c>
      <c r="P78" s="714">
        <f>'[9]II-E-3.5 ADFIT'!P77+'[10]II-E-3.5 ADFIT'!P66</f>
        <v>6852986.3910221159</v>
      </c>
      <c r="Q78" s="714">
        <f>'[9]II-E-3.5 ADFIT'!Q77+'[10]II-E-3.5 ADFIT'!Q66</f>
        <v>152267.94375472114</v>
      </c>
      <c r="R78" s="1118">
        <f>SUM(N78:Q78)</f>
        <v>417409163.00000006</v>
      </c>
    </row>
    <row r="79" spans="1:18" s="705" customFormat="1">
      <c r="A79" s="708">
        <f>+A78+1</f>
        <v>64</v>
      </c>
      <c r="D79" s="1142" t="s">
        <v>1311</v>
      </c>
      <c r="E79" s="708"/>
      <c r="F79" s="714">
        <f>'[9]II-E-3.5 ADFIT'!F78+'[10]II-E-3.5 ADFIT'!F67</f>
        <v>39839155</v>
      </c>
      <c r="G79" s="714">
        <f>'[9]II-E-3.5 ADFIT'!G78+'[10]II-E-3.5 ADFIT'!G67</f>
        <v>0</v>
      </c>
      <c r="H79" s="714">
        <f>'[9]II-E-3.5 ADFIT'!H78+'[10]II-E-3.5 ADFIT'!H67</f>
        <v>-39839155</v>
      </c>
      <c r="I79" s="715">
        <f>+F79-G79+H79</f>
        <v>0</v>
      </c>
      <c r="J79" s="716">
        <v>1</v>
      </c>
      <c r="K79" s="712">
        <f>SUM((I79-N79)*J79)+N79</f>
        <v>0</v>
      </c>
      <c r="L79" s="717" t="s">
        <v>453</v>
      </c>
      <c r="M79" s="717" t="s">
        <v>453</v>
      </c>
      <c r="N79" s="714">
        <f>'[9]II-E-3.5 ADFIT'!N78+'[10]II-E-3.5 ADFIT'!N67</f>
        <v>0</v>
      </c>
      <c r="O79" s="714">
        <f>'[9]II-E-3.5 ADFIT'!O78+'[10]II-E-3.5 ADFIT'!O67</f>
        <v>0</v>
      </c>
      <c r="P79" s="714">
        <f>'[9]II-E-3.5 ADFIT'!P78+'[10]II-E-3.5 ADFIT'!P67</f>
        <v>0</v>
      </c>
      <c r="Q79" s="714">
        <f>'[9]II-E-3.5 ADFIT'!Q78+'[10]II-E-3.5 ADFIT'!Q67</f>
        <v>0</v>
      </c>
      <c r="R79" s="1118">
        <f>SUM(N79:Q79)</f>
        <v>0</v>
      </c>
    </row>
    <row r="80" spans="1:18" s="705" customFormat="1">
      <c r="A80" s="708">
        <f t="shared" si="0"/>
        <v>65</v>
      </c>
      <c r="D80" s="705" t="s">
        <v>405</v>
      </c>
      <c r="E80" s="708"/>
      <c r="F80" s="721">
        <f>SUM(F74:F79)</f>
        <v>-826525191.72999978</v>
      </c>
      <c r="G80" s="749">
        <f>SUM(G74:G79)</f>
        <v>0</v>
      </c>
      <c r="H80" s="723">
        <f>SUM(H74:H79)</f>
        <v>1927551.200000003</v>
      </c>
      <c r="I80" s="723">
        <f>SUM(I74:I79)</f>
        <v>-824597640.52999997</v>
      </c>
      <c r="K80" s="723">
        <f>SUM(K74:K79)</f>
        <v>-824597640.52999997</v>
      </c>
      <c r="N80" s="723">
        <f t="shared" ref="N80:Q80" si="12">SUM(N74:N79)</f>
        <v>-401215007.06999993</v>
      </c>
      <c r="O80" s="723">
        <f t="shared" si="12"/>
        <v>-408373350.22677475</v>
      </c>
      <c r="P80" s="723">
        <f t="shared" si="12"/>
        <v>-14687324.063110583</v>
      </c>
      <c r="Q80" s="723">
        <f t="shared" si="12"/>
        <v>-321959.17011469998</v>
      </c>
      <c r="R80" s="722">
        <f>+SUM(N80:Q80)</f>
        <v>-824597640.52999997</v>
      </c>
    </row>
    <row r="81" spans="1:21" s="705" customFormat="1">
      <c r="A81" s="708">
        <f t="shared" si="0"/>
        <v>66</v>
      </c>
      <c r="E81" s="708"/>
      <c r="F81" s="714"/>
      <c r="G81" s="718"/>
      <c r="H81" s="712"/>
      <c r="I81" s="712"/>
      <c r="K81" s="712"/>
      <c r="N81" s="712"/>
      <c r="O81" s="712"/>
      <c r="P81" s="712"/>
      <c r="Q81" s="712"/>
      <c r="R81" s="1118"/>
    </row>
    <row r="82" spans="1:21" s="705" customFormat="1">
      <c r="A82" s="708">
        <f t="shared" si="0"/>
        <v>67</v>
      </c>
      <c r="E82" s="1140"/>
      <c r="F82" s="714"/>
      <c r="G82" s="718"/>
      <c r="H82" s="712"/>
      <c r="I82" s="712"/>
      <c r="N82" s="712"/>
      <c r="O82" s="712"/>
      <c r="P82" s="712"/>
      <c r="Q82" s="712"/>
      <c r="R82" s="1118"/>
    </row>
    <row r="83" spans="1:21" s="705" customFormat="1">
      <c r="A83" s="708">
        <f t="shared" si="0"/>
        <v>68</v>
      </c>
      <c r="D83" s="719"/>
      <c r="E83" s="708"/>
      <c r="F83" s="714"/>
      <c r="G83" s="747"/>
      <c r="H83" s="712"/>
      <c r="N83" s="712"/>
      <c r="O83" s="712"/>
      <c r="P83" s="712"/>
      <c r="Q83" s="712"/>
      <c r="R83" s="1118"/>
    </row>
    <row r="84" spans="1:21" ht="12.75" customHeight="1">
      <c r="A84" s="708">
        <f t="shared" si="0"/>
        <v>69</v>
      </c>
      <c r="B84" s="676">
        <v>283</v>
      </c>
      <c r="C84" s="705" t="s">
        <v>807</v>
      </c>
      <c r="D84" s="705" t="s">
        <v>1152</v>
      </c>
      <c r="F84" s="1118">
        <f>'[9]II-E-3.5 ADFIT'!F83</f>
        <v>0</v>
      </c>
      <c r="G84" s="1118">
        <f>'[9]II-E-3.5 ADFIT'!G83</f>
        <v>0</v>
      </c>
      <c r="H84" s="1118">
        <f>'[9]II-E-3.5 ADFIT'!H83</f>
        <v>0</v>
      </c>
      <c r="I84" s="712">
        <f t="shared" ref="I84:I108" si="13">+F84-G84+H84</f>
        <v>0</v>
      </c>
      <c r="J84" s="716">
        <v>1</v>
      </c>
      <c r="K84" s="712">
        <f t="shared" ref="K84:K108" si="14">SUM((I84-N84)*J84)+N84</f>
        <v>0</v>
      </c>
      <c r="L84" s="717" t="s">
        <v>453</v>
      </c>
      <c r="M84" s="717" t="s">
        <v>453</v>
      </c>
      <c r="N84" s="1118">
        <f>'[9]II-E-3.5 ADFIT'!N83</f>
        <v>0</v>
      </c>
      <c r="O84" s="1118">
        <f>'[9]II-E-3.5 ADFIT'!O83</f>
        <v>0</v>
      </c>
      <c r="P84" s="1118">
        <f>'[9]II-E-3.5 ADFIT'!P83</f>
        <v>0</v>
      </c>
      <c r="Q84" s="1118">
        <f>'[9]II-E-3.5 ADFIT'!Q83</f>
        <v>0</v>
      </c>
      <c r="R84" s="1118">
        <f t="shared" ref="R84:R90" si="15">SUM(N84:Q84)</f>
        <v>0</v>
      </c>
    </row>
    <row r="85" spans="1:21" ht="12.75" customHeight="1">
      <c r="A85" s="708">
        <f t="shared" si="0"/>
        <v>70</v>
      </c>
      <c r="C85" s="705" t="s">
        <v>1153</v>
      </c>
      <c r="D85" s="705" t="s">
        <v>1154</v>
      </c>
      <c r="F85" s="1118">
        <f>'[9]II-E-3.5 ADFIT'!F84</f>
        <v>-59430744.869999997</v>
      </c>
      <c r="G85" s="1118">
        <f>'[9]II-E-3.5 ADFIT'!G84</f>
        <v>-59430744.869999997</v>
      </c>
      <c r="H85" s="1118">
        <f>'[9]II-E-3.5 ADFIT'!H84</f>
        <v>0</v>
      </c>
      <c r="I85" s="712">
        <f t="shared" si="13"/>
        <v>0</v>
      </c>
      <c r="J85" s="716">
        <v>1</v>
      </c>
      <c r="K85" s="712">
        <f t="shared" si="14"/>
        <v>0</v>
      </c>
      <c r="L85" s="717" t="s">
        <v>453</v>
      </c>
      <c r="M85" s="717" t="s">
        <v>453</v>
      </c>
      <c r="N85" s="1118">
        <f>'[9]II-E-3.5 ADFIT'!N84</f>
        <v>0</v>
      </c>
      <c r="O85" s="1118">
        <f>'[9]II-E-3.5 ADFIT'!O84</f>
        <v>0</v>
      </c>
      <c r="P85" s="1118">
        <f>'[9]II-E-3.5 ADFIT'!P84</f>
        <v>0</v>
      </c>
      <c r="Q85" s="1118">
        <f>'[9]II-E-3.5 ADFIT'!Q84</f>
        <v>0</v>
      </c>
      <c r="R85" s="1118">
        <f t="shared" si="15"/>
        <v>0</v>
      </c>
    </row>
    <row r="86" spans="1:21" ht="12.75" customHeight="1">
      <c r="A86" s="708">
        <f t="shared" si="0"/>
        <v>71</v>
      </c>
      <c r="C86" s="705" t="s">
        <v>1155</v>
      </c>
      <c r="D86" s="705" t="s">
        <v>1156</v>
      </c>
      <c r="F86" s="1118">
        <f>'[9]II-E-3.5 ADFIT'!F85</f>
        <v>-84094791.900000006</v>
      </c>
      <c r="G86" s="1118">
        <f>'[9]II-E-3.5 ADFIT'!G85</f>
        <v>-84094791.900000006</v>
      </c>
      <c r="H86" s="1118">
        <f>'[9]II-E-3.5 ADFIT'!H85</f>
        <v>0</v>
      </c>
      <c r="I86" s="712">
        <f t="shared" si="13"/>
        <v>0</v>
      </c>
      <c r="J86" s="716">
        <v>1</v>
      </c>
      <c r="K86" s="712">
        <f t="shared" si="14"/>
        <v>0</v>
      </c>
      <c r="L86" s="717" t="s">
        <v>453</v>
      </c>
      <c r="M86" s="717" t="s">
        <v>453</v>
      </c>
      <c r="N86" s="1118">
        <f>'[9]II-E-3.5 ADFIT'!N85</f>
        <v>0</v>
      </c>
      <c r="O86" s="1118">
        <f>'[9]II-E-3.5 ADFIT'!O85</f>
        <v>0</v>
      </c>
      <c r="P86" s="1118">
        <f>'[9]II-E-3.5 ADFIT'!P85</f>
        <v>0</v>
      </c>
      <c r="Q86" s="1118">
        <f>'[9]II-E-3.5 ADFIT'!Q85</f>
        <v>0</v>
      </c>
      <c r="R86" s="1118">
        <f t="shared" si="15"/>
        <v>0</v>
      </c>
    </row>
    <row r="87" spans="1:21" ht="12.75" customHeight="1">
      <c r="A87" s="708">
        <f t="shared" si="0"/>
        <v>72</v>
      </c>
      <c r="C87" s="672" t="s">
        <v>1568</v>
      </c>
      <c r="D87" s="672" t="s">
        <v>1569</v>
      </c>
      <c r="F87" s="1118">
        <f>'[10]II-E-3.5 ADFIT'!F72</f>
        <v>-363748.56</v>
      </c>
      <c r="G87" s="1118">
        <f>'[10]II-E-3.5 ADFIT'!G72</f>
        <v>0</v>
      </c>
      <c r="H87" s="1118">
        <f>'[10]II-E-3.5 ADFIT'!H72</f>
        <v>363748.56</v>
      </c>
      <c r="I87" s="712">
        <f t="shared" ref="I87:I88" si="16">+F87-G87+H87</f>
        <v>0</v>
      </c>
      <c r="J87" s="716">
        <v>1</v>
      </c>
      <c r="K87" s="712">
        <f t="shared" ref="K87:K88" si="17">SUM((I87-N87)*J87)+N87</f>
        <v>0</v>
      </c>
      <c r="L87" s="717" t="s">
        <v>453</v>
      </c>
      <c r="M87" s="717" t="s">
        <v>453</v>
      </c>
      <c r="N87" s="1118">
        <f>'[10]II-E-3.5 ADFIT'!N72</f>
        <v>0</v>
      </c>
      <c r="O87" s="1118">
        <f>'[10]II-E-3.5 ADFIT'!O72</f>
        <v>0</v>
      </c>
      <c r="P87" s="1118">
        <f>'[10]II-E-3.5 ADFIT'!P72</f>
        <v>0</v>
      </c>
      <c r="Q87" s="1118">
        <f>'[10]II-E-3.5 ADFIT'!Q72</f>
        <v>0</v>
      </c>
      <c r="R87" s="1118"/>
    </row>
    <row r="88" spans="1:21" ht="12.75" customHeight="1">
      <c r="A88" s="708">
        <f t="shared" si="0"/>
        <v>73</v>
      </c>
      <c r="C88" s="705" t="s">
        <v>544</v>
      </c>
      <c r="D88" s="705" t="s">
        <v>1157</v>
      </c>
      <c r="F88" s="1118">
        <f>'[9]II-E-3.5 ADFIT'!F86</f>
        <v>-32014414.23</v>
      </c>
      <c r="G88" s="1118">
        <f>'[9]II-E-3.5 ADFIT'!G86</f>
        <v>0</v>
      </c>
      <c r="H88" s="1118">
        <f>'[9]II-E-3.5 ADFIT'!H86</f>
        <v>31690888.219999999</v>
      </c>
      <c r="I88" s="712">
        <f t="shared" si="16"/>
        <v>-323526.01000000164</v>
      </c>
      <c r="J88" s="716">
        <v>1</v>
      </c>
      <c r="K88" s="712">
        <f t="shared" si="17"/>
        <v>-323526.01000000164</v>
      </c>
      <c r="L88" s="1740" t="s">
        <v>1642</v>
      </c>
      <c r="M88" s="13" t="s">
        <v>1513</v>
      </c>
      <c r="N88" s="1118">
        <f>'[9]II-E-3.5 ADFIT'!N86</f>
        <v>0</v>
      </c>
      <c r="O88" s="1118">
        <f>'[9]II-E-3.5 ADFIT'!O86</f>
        <v>-313512.77370716748</v>
      </c>
      <c r="P88" s="1118">
        <f>'[9]II-E-3.5 ADFIT'!P86</f>
        <v>-9724.8736186745336</v>
      </c>
      <c r="Q88" s="1118">
        <f>'[9]II-E-3.5 ADFIT'!Q86</f>
        <v>-288.36267415964693</v>
      </c>
      <c r="R88" s="1118">
        <f>SUM(N88:Q88)</f>
        <v>-323526.01000000164</v>
      </c>
    </row>
    <row r="89" spans="1:21" ht="12.75" customHeight="1">
      <c r="A89" s="708">
        <f t="shared" si="0"/>
        <v>74</v>
      </c>
      <c r="C89" s="705" t="s">
        <v>537</v>
      </c>
      <c r="D89" s="705" t="s">
        <v>1158</v>
      </c>
      <c r="F89" s="1118">
        <f>'[9]II-E-3.5 ADFIT'!F87+'[10]II-E-3.5 ADFIT'!F73</f>
        <v>-30546022.310000002</v>
      </c>
      <c r="G89" s="1118">
        <f>'[9]II-E-3.5 ADFIT'!G87+'[10]II-E-3.5 ADFIT'!G73</f>
        <v>0</v>
      </c>
      <c r="H89" s="1118">
        <f>'[9]II-E-3.5 ADFIT'!H87+'[10]II-E-3.5 ADFIT'!H73</f>
        <v>0</v>
      </c>
      <c r="I89" s="712">
        <f t="shared" si="13"/>
        <v>-30546022.310000002</v>
      </c>
      <c r="J89" s="716">
        <v>1</v>
      </c>
      <c r="K89" s="712">
        <f t="shared" si="14"/>
        <v>-30546022.310000002</v>
      </c>
      <c r="L89" s="1740" t="s">
        <v>1643</v>
      </c>
      <c r="M89" s="1132" t="s">
        <v>1514</v>
      </c>
      <c r="N89" s="1118">
        <f>'[9]II-E-3.5 ADFIT'!N87+'[10]II-E-3.5 ADFIT'!N73</f>
        <v>-2960636.9499999997</v>
      </c>
      <c r="O89" s="1118">
        <f>'[9]II-E-3.5 ADFIT'!O87+'[10]II-E-3.5 ADFIT'!O73</f>
        <v>-17741296.02294191</v>
      </c>
      <c r="P89" s="1118">
        <f>'[9]II-E-3.5 ADFIT'!P87+'[10]II-E-3.5 ADFIT'!P73</f>
        <v>-5591649.4161298862</v>
      </c>
      <c r="Q89" s="1118">
        <f>'[9]II-E-3.5 ADFIT'!Q87+'[10]II-E-3.5 ADFIT'!Q73</f>
        <v>-4252439.9209282054</v>
      </c>
      <c r="R89" s="1118">
        <f t="shared" si="15"/>
        <v>-30546022.310000002</v>
      </c>
      <c r="S89" s="735"/>
      <c r="T89" s="677"/>
    </row>
    <row r="90" spans="1:21" ht="12.75" customHeight="1">
      <c r="A90" s="708">
        <f t="shared" si="0"/>
        <v>75</v>
      </c>
      <c r="C90" s="705" t="s">
        <v>1159</v>
      </c>
      <c r="D90" s="705" t="s">
        <v>1160</v>
      </c>
      <c r="F90" s="1118">
        <f>'[9]II-E-3.5 ADFIT'!F88+'[10]II-E-3.5 ADFIT'!F74</f>
        <v>35080778.079999998</v>
      </c>
      <c r="G90" s="1118">
        <f>'[9]II-E-3.5 ADFIT'!G88+'[10]II-E-3.5 ADFIT'!G74</f>
        <v>0</v>
      </c>
      <c r="H90" s="1118">
        <f>'[9]II-E-3.5 ADFIT'!H88+'[10]II-E-3.5 ADFIT'!H74</f>
        <v>-35080778.079999998</v>
      </c>
      <c r="I90" s="712">
        <f t="shared" si="13"/>
        <v>0</v>
      </c>
      <c r="J90" s="716">
        <v>1</v>
      </c>
      <c r="K90" s="712">
        <f t="shared" si="14"/>
        <v>0</v>
      </c>
      <c r="L90" s="717" t="s">
        <v>453</v>
      </c>
      <c r="M90" s="717" t="s">
        <v>453</v>
      </c>
      <c r="N90" s="1118">
        <f>'[9]II-E-3.5 ADFIT'!N88+'[10]II-E-3.5 ADFIT'!N74</f>
        <v>0</v>
      </c>
      <c r="O90" s="1118">
        <f>'[9]II-E-3.5 ADFIT'!O88+'[10]II-E-3.5 ADFIT'!O74</f>
        <v>0</v>
      </c>
      <c r="P90" s="1118">
        <f>'[9]II-E-3.5 ADFIT'!P88+'[10]II-E-3.5 ADFIT'!P74</f>
        <v>0</v>
      </c>
      <c r="Q90" s="1118">
        <f>'[9]II-E-3.5 ADFIT'!Q88+'[10]II-E-3.5 ADFIT'!Q74</f>
        <v>0</v>
      </c>
      <c r="R90" s="1118">
        <f t="shared" si="15"/>
        <v>0</v>
      </c>
      <c r="U90" s="738"/>
    </row>
    <row r="91" spans="1:21" ht="12.75" customHeight="1">
      <c r="A91" s="708">
        <f t="shared" si="0"/>
        <v>76</v>
      </c>
      <c r="C91" s="705" t="s">
        <v>595</v>
      </c>
      <c r="D91" s="705" t="s">
        <v>1161</v>
      </c>
      <c r="F91" s="1118">
        <f>'[9]II-E-3.5 ADFIT'!F89+'[10]II-E-3.5 ADFIT'!F75</f>
        <v>-33736.369999999966</v>
      </c>
      <c r="G91" s="1118">
        <f>'[9]II-E-3.5 ADFIT'!G89+'[10]II-E-3.5 ADFIT'!G75</f>
        <v>0</v>
      </c>
      <c r="H91" s="1118">
        <f>'[9]II-E-3.5 ADFIT'!H89+'[10]II-E-3.5 ADFIT'!H75</f>
        <v>33736.369999999966</v>
      </c>
      <c r="I91" s="712">
        <f t="shared" si="13"/>
        <v>0</v>
      </c>
      <c r="J91" s="716">
        <v>1</v>
      </c>
      <c r="K91" s="712">
        <f t="shared" si="14"/>
        <v>0</v>
      </c>
      <c r="L91" s="717" t="s">
        <v>453</v>
      </c>
      <c r="M91" s="717" t="s">
        <v>453</v>
      </c>
      <c r="N91" s="1118">
        <f>'[9]II-E-3.5 ADFIT'!N89+'[10]II-E-3.5 ADFIT'!N75</f>
        <v>0</v>
      </c>
      <c r="O91" s="1118">
        <f>'[9]II-E-3.5 ADFIT'!O89+'[10]II-E-3.5 ADFIT'!O75</f>
        <v>0</v>
      </c>
      <c r="P91" s="1118">
        <f>'[9]II-E-3.5 ADFIT'!P89+'[10]II-E-3.5 ADFIT'!P75</f>
        <v>0</v>
      </c>
      <c r="Q91" s="1118">
        <f>'[9]II-E-3.5 ADFIT'!Q89+'[10]II-E-3.5 ADFIT'!Q75</f>
        <v>0</v>
      </c>
      <c r="R91" s="1118">
        <f t="shared" ref="R91:R111" si="18">SUM(N91:Q91)</f>
        <v>0</v>
      </c>
      <c r="U91" s="738"/>
    </row>
    <row r="92" spans="1:21" ht="12.75" customHeight="1">
      <c r="A92" s="708">
        <f t="shared" si="0"/>
        <v>77</v>
      </c>
      <c r="C92" s="705" t="s">
        <v>186</v>
      </c>
      <c r="D92" s="1143" t="s">
        <v>1322</v>
      </c>
      <c r="F92" s="1118">
        <f>'[9]II-E-3.5 ADFIT'!F90</f>
        <v>0.21</v>
      </c>
      <c r="G92" s="1118">
        <f>'[9]II-E-3.5 ADFIT'!G90</f>
        <v>0</v>
      </c>
      <c r="H92" s="1118">
        <f>'[9]II-E-3.5 ADFIT'!H90</f>
        <v>0</v>
      </c>
      <c r="I92" s="712">
        <f>+F92-G92+H92</f>
        <v>0.21</v>
      </c>
      <c r="J92" s="716">
        <v>1</v>
      </c>
      <c r="K92" s="712">
        <f>SUM((I92-N92)*J92)+N92</f>
        <v>0.21</v>
      </c>
      <c r="L92" s="717" t="s">
        <v>453</v>
      </c>
      <c r="M92" s="717" t="s">
        <v>453</v>
      </c>
      <c r="N92" s="1118">
        <f>'[9]II-E-3.5 ADFIT'!N90</f>
        <v>0</v>
      </c>
      <c r="O92" s="1118">
        <f>'[9]II-E-3.5 ADFIT'!O90</f>
        <v>0.21</v>
      </c>
      <c r="P92" s="1118">
        <f>'[9]II-E-3.5 ADFIT'!P90</f>
        <v>0</v>
      </c>
      <c r="Q92" s="1118">
        <f>'[9]II-E-3.5 ADFIT'!Q90</f>
        <v>0</v>
      </c>
      <c r="R92" s="1118">
        <f t="shared" si="18"/>
        <v>0.21</v>
      </c>
      <c r="U92" s="738"/>
    </row>
    <row r="93" spans="1:21" ht="12.75" customHeight="1">
      <c r="A93" s="708">
        <f t="shared" si="0"/>
        <v>78</v>
      </c>
      <c r="C93" s="705" t="s">
        <v>187</v>
      </c>
      <c r="D93" s="705" t="s">
        <v>1162</v>
      </c>
      <c r="F93" s="1118">
        <f>'[9]II-E-3.5 ADFIT'!F91</f>
        <v>90108.42</v>
      </c>
      <c r="G93" s="1118">
        <f>'[9]II-E-3.5 ADFIT'!G91</f>
        <v>0</v>
      </c>
      <c r="H93" s="1118">
        <f>'[9]II-E-3.5 ADFIT'!H91</f>
        <v>-90108.42</v>
      </c>
      <c r="I93" s="712">
        <f t="shared" si="13"/>
        <v>0</v>
      </c>
      <c r="J93" s="716">
        <v>1</v>
      </c>
      <c r="K93" s="712">
        <f t="shared" si="14"/>
        <v>0</v>
      </c>
      <c r="L93" s="717" t="s">
        <v>453</v>
      </c>
      <c r="M93" s="717" t="s">
        <v>453</v>
      </c>
      <c r="N93" s="1118">
        <f>'[9]II-E-3.5 ADFIT'!N91</f>
        <v>0</v>
      </c>
      <c r="O93" s="1118">
        <f>'[9]II-E-3.5 ADFIT'!O91</f>
        <v>0</v>
      </c>
      <c r="P93" s="1118">
        <f>'[9]II-E-3.5 ADFIT'!P91</f>
        <v>0</v>
      </c>
      <c r="Q93" s="1118">
        <f>'[9]II-E-3.5 ADFIT'!Q91</f>
        <v>0</v>
      </c>
      <c r="R93" s="1118">
        <f t="shared" si="18"/>
        <v>0</v>
      </c>
    </row>
    <row r="94" spans="1:21" ht="12.75" customHeight="1">
      <c r="A94" s="708">
        <f t="shared" si="0"/>
        <v>79</v>
      </c>
      <c r="C94" s="705" t="s">
        <v>1163</v>
      </c>
      <c r="D94" s="705" t="s">
        <v>1164</v>
      </c>
      <c r="F94" s="1118">
        <f>'[9]II-E-3.5 ADFIT'!F92+'[10]II-E-3.5 ADFIT'!F76</f>
        <v>-35080778.079999998</v>
      </c>
      <c r="G94" s="1118">
        <f>'[9]II-E-3.5 ADFIT'!G92+'[10]II-E-3.5 ADFIT'!G76</f>
        <v>0</v>
      </c>
      <c r="H94" s="1118">
        <f>'[9]II-E-3.5 ADFIT'!H92+'[10]II-E-3.5 ADFIT'!H76</f>
        <v>35080778.079999998</v>
      </c>
      <c r="I94" s="712">
        <f t="shared" si="13"/>
        <v>0</v>
      </c>
      <c r="J94" s="716">
        <v>1</v>
      </c>
      <c r="K94" s="712">
        <f t="shared" si="14"/>
        <v>0</v>
      </c>
      <c r="L94" s="717" t="s">
        <v>453</v>
      </c>
      <c r="M94" s="717" t="s">
        <v>453</v>
      </c>
      <c r="N94" s="1118">
        <f>'[9]II-E-3.5 ADFIT'!N92+'[10]II-E-3.5 ADFIT'!N76</f>
        <v>0</v>
      </c>
      <c r="O94" s="1118">
        <f>'[9]II-E-3.5 ADFIT'!O92+'[10]II-E-3.5 ADFIT'!O76</f>
        <v>0</v>
      </c>
      <c r="P94" s="1118">
        <f>'[9]II-E-3.5 ADFIT'!P92+'[10]II-E-3.5 ADFIT'!P76</f>
        <v>0</v>
      </c>
      <c r="Q94" s="1118">
        <f>'[9]II-E-3.5 ADFIT'!Q92+'[10]II-E-3.5 ADFIT'!Q76</f>
        <v>0</v>
      </c>
      <c r="R94" s="1118">
        <f t="shared" si="18"/>
        <v>0</v>
      </c>
    </row>
    <row r="95" spans="1:21" ht="12.75" customHeight="1">
      <c r="A95" s="708">
        <f t="shared" si="0"/>
        <v>80</v>
      </c>
      <c r="C95" s="705" t="s">
        <v>1165</v>
      </c>
      <c r="D95" s="705" t="s">
        <v>1166</v>
      </c>
      <c r="F95" s="1118">
        <f>'[9]II-E-3.5 ADFIT'!F93+'[10]II-E-3.5 ADFIT'!F77</f>
        <v>-233686.74</v>
      </c>
      <c r="G95" s="1118">
        <f>'[9]II-E-3.5 ADFIT'!G93+'[10]II-E-3.5 ADFIT'!G77</f>
        <v>0</v>
      </c>
      <c r="H95" s="1118">
        <f>'[9]II-E-3.5 ADFIT'!H93+'[10]II-E-3.5 ADFIT'!H77</f>
        <v>233686.74</v>
      </c>
      <c r="I95" s="712">
        <f t="shared" si="13"/>
        <v>0</v>
      </c>
      <c r="J95" s="716">
        <v>1</v>
      </c>
      <c r="K95" s="712">
        <f t="shared" si="14"/>
        <v>0</v>
      </c>
      <c r="L95" s="717" t="s">
        <v>453</v>
      </c>
      <c r="M95" s="717" t="s">
        <v>453</v>
      </c>
      <c r="N95" s="1118">
        <f>'[9]II-E-3.5 ADFIT'!N93+'[10]II-E-3.5 ADFIT'!N77</f>
        <v>0</v>
      </c>
      <c r="O95" s="1118">
        <f>'[9]II-E-3.5 ADFIT'!O93+'[10]II-E-3.5 ADFIT'!O77</f>
        <v>0</v>
      </c>
      <c r="P95" s="1118">
        <f>'[9]II-E-3.5 ADFIT'!P93+'[10]II-E-3.5 ADFIT'!P77</f>
        <v>0</v>
      </c>
      <c r="Q95" s="1118">
        <f>'[9]II-E-3.5 ADFIT'!Q93+'[10]II-E-3.5 ADFIT'!Q77</f>
        <v>0</v>
      </c>
      <c r="R95" s="1118">
        <f t="shared" si="18"/>
        <v>0</v>
      </c>
    </row>
    <row r="96" spans="1:21" ht="12.75" customHeight="1">
      <c r="A96" s="708">
        <f t="shared" si="0"/>
        <v>81</v>
      </c>
      <c r="C96" s="705" t="s">
        <v>1167</v>
      </c>
      <c r="D96" s="705" t="s">
        <v>1168</v>
      </c>
      <c r="F96" s="1118">
        <f>'[9]II-E-3.5 ADFIT'!F94+'[10]II-E-3.5 ADFIT'!F78</f>
        <v>-1827718.09</v>
      </c>
      <c r="G96" s="1118">
        <f>'[9]II-E-3.5 ADFIT'!G94+'[10]II-E-3.5 ADFIT'!G78</f>
        <v>0</v>
      </c>
      <c r="H96" s="1118">
        <f>'[9]II-E-3.5 ADFIT'!H94+'[10]II-E-3.5 ADFIT'!H78</f>
        <v>1827718.09</v>
      </c>
      <c r="I96" s="712">
        <f t="shared" si="13"/>
        <v>0</v>
      </c>
      <c r="J96" s="716">
        <v>1</v>
      </c>
      <c r="K96" s="712">
        <f t="shared" si="14"/>
        <v>0</v>
      </c>
      <c r="L96" s="717" t="s">
        <v>453</v>
      </c>
      <c r="M96" s="717" t="s">
        <v>453</v>
      </c>
      <c r="N96" s="1118">
        <f>'[9]II-E-3.5 ADFIT'!N94+'[10]II-E-3.5 ADFIT'!N78</f>
        <v>0</v>
      </c>
      <c r="O96" s="1118">
        <f>'[9]II-E-3.5 ADFIT'!O94+'[10]II-E-3.5 ADFIT'!O78</f>
        <v>0</v>
      </c>
      <c r="P96" s="1118">
        <f>'[9]II-E-3.5 ADFIT'!P94+'[10]II-E-3.5 ADFIT'!P78</f>
        <v>0</v>
      </c>
      <c r="Q96" s="1118">
        <f>'[9]II-E-3.5 ADFIT'!Q94+'[10]II-E-3.5 ADFIT'!Q78</f>
        <v>0</v>
      </c>
      <c r="R96" s="1118">
        <f t="shared" si="18"/>
        <v>0</v>
      </c>
    </row>
    <row r="97" spans="1:18" ht="12.75" customHeight="1">
      <c r="A97" s="708">
        <f t="shared" si="0"/>
        <v>82</v>
      </c>
      <c r="C97" s="705" t="s">
        <v>1169</v>
      </c>
      <c r="D97" s="705" t="s">
        <v>1170</v>
      </c>
      <c r="F97" s="1118">
        <f>'[9]II-E-3.5 ADFIT'!F95+'[10]II-E-3.5 ADFIT'!F79</f>
        <v>-88102.37</v>
      </c>
      <c r="G97" s="1118">
        <f>'[9]II-E-3.5 ADFIT'!G95+'[10]II-E-3.5 ADFIT'!G79</f>
        <v>0</v>
      </c>
      <c r="H97" s="1118">
        <f>'[9]II-E-3.5 ADFIT'!H95+'[10]II-E-3.5 ADFIT'!H79</f>
        <v>88102.37</v>
      </c>
      <c r="I97" s="712">
        <f t="shared" si="13"/>
        <v>0</v>
      </c>
      <c r="J97" s="716">
        <v>1</v>
      </c>
      <c r="K97" s="712">
        <f t="shared" si="14"/>
        <v>0</v>
      </c>
      <c r="L97" s="717" t="s">
        <v>453</v>
      </c>
      <c r="M97" s="717" t="s">
        <v>453</v>
      </c>
      <c r="N97" s="1118">
        <f>'[9]II-E-3.5 ADFIT'!N95+'[10]II-E-3.5 ADFIT'!N79</f>
        <v>0</v>
      </c>
      <c r="O97" s="1118">
        <f>'[9]II-E-3.5 ADFIT'!O95+'[10]II-E-3.5 ADFIT'!O79</f>
        <v>0</v>
      </c>
      <c r="P97" s="1118">
        <f>'[9]II-E-3.5 ADFIT'!P95+'[10]II-E-3.5 ADFIT'!P79</f>
        <v>0</v>
      </c>
      <c r="Q97" s="1118">
        <f>'[9]II-E-3.5 ADFIT'!Q95+'[10]II-E-3.5 ADFIT'!Q79</f>
        <v>0</v>
      </c>
      <c r="R97" s="1118">
        <f t="shared" si="18"/>
        <v>0</v>
      </c>
    </row>
    <row r="98" spans="1:18" ht="12.75" customHeight="1">
      <c r="A98" s="708">
        <f t="shared" si="0"/>
        <v>83</v>
      </c>
      <c r="C98" s="705" t="s">
        <v>1171</v>
      </c>
      <c r="D98" s="705" t="s">
        <v>1564</v>
      </c>
      <c r="F98" s="1118">
        <f>'[9]II-E-3.5 ADFIT'!F96+'[10]II-E-3.5 ADFIT'!F80</f>
        <v>-20456924.170000002</v>
      </c>
      <c r="G98" s="1118">
        <f>'[9]II-E-3.5 ADFIT'!G96+'[10]II-E-3.5 ADFIT'!G80</f>
        <v>0</v>
      </c>
      <c r="H98" s="1118">
        <f>'[9]II-E-3.5 ADFIT'!H96+'[10]II-E-3.5 ADFIT'!H80</f>
        <v>0</v>
      </c>
      <c r="I98" s="712">
        <f t="shared" si="13"/>
        <v>-20456924.170000002</v>
      </c>
      <c r="J98" s="716">
        <v>1</v>
      </c>
      <c r="K98" s="712">
        <f t="shared" si="14"/>
        <v>-20456924.170000002</v>
      </c>
      <c r="L98" s="1740" t="s">
        <v>1629</v>
      </c>
      <c r="M98" s="708" t="s">
        <v>517</v>
      </c>
      <c r="N98" s="1118">
        <f>'[9]II-E-3.5 ADFIT'!N96+'[10]II-E-3.5 ADFIT'!N80</f>
        <v>0</v>
      </c>
      <c r="O98" s="1118">
        <f>'[9]II-E-3.5 ADFIT'!O96+'[10]II-E-3.5 ADFIT'!O80</f>
        <v>0</v>
      </c>
      <c r="P98" s="1118">
        <f>'[9]II-E-3.5 ADFIT'!P96+'[10]II-E-3.5 ADFIT'!P80</f>
        <v>-20456924.170000002</v>
      </c>
      <c r="Q98" s="1118">
        <f>'[9]II-E-3.5 ADFIT'!Q96+'[10]II-E-3.5 ADFIT'!Q80</f>
        <v>0</v>
      </c>
      <c r="R98" s="1118">
        <f t="shared" si="18"/>
        <v>-20456924.170000002</v>
      </c>
    </row>
    <row r="99" spans="1:18" ht="12.75" customHeight="1">
      <c r="A99" s="708">
        <f t="shared" si="0"/>
        <v>84</v>
      </c>
      <c r="C99" s="705" t="s">
        <v>1172</v>
      </c>
      <c r="D99" s="705" t="s">
        <v>1565</v>
      </c>
      <c r="F99" s="1118">
        <f>'[9]II-E-3.5 ADFIT'!F97+'[10]II-E-3.5 ADFIT'!F81</f>
        <v>12040422.640000001</v>
      </c>
      <c r="G99" s="1118">
        <f>'[9]II-E-3.5 ADFIT'!G97+'[10]II-E-3.5 ADFIT'!G81</f>
        <v>0</v>
      </c>
      <c r="H99" s="1118">
        <f>'[9]II-E-3.5 ADFIT'!H97+'[10]II-E-3.5 ADFIT'!H81</f>
        <v>0</v>
      </c>
      <c r="I99" s="712">
        <f t="shared" si="13"/>
        <v>12040422.640000001</v>
      </c>
      <c r="J99" s="716">
        <v>1</v>
      </c>
      <c r="K99" s="712">
        <f t="shared" si="14"/>
        <v>12040422.640000001</v>
      </c>
      <c r="L99" s="1740" t="s">
        <v>1629</v>
      </c>
      <c r="M99" s="708" t="s">
        <v>517</v>
      </c>
      <c r="N99" s="1118">
        <f>'[9]II-E-3.5 ADFIT'!N97+'[10]II-E-3.5 ADFIT'!N81</f>
        <v>0</v>
      </c>
      <c r="O99" s="1118">
        <f>'[9]II-E-3.5 ADFIT'!O97+'[10]II-E-3.5 ADFIT'!O81</f>
        <v>0</v>
      </c>
      <c r="P99" s="1118">
        <f>'[9]II-E-3.5 ADFIT'!P97+'[10]II-E-3.5 ADFIT'!P81</f>
        <v>12040422.640000001</v>
      </c>
      <c r="Q99" s="1118">
        <f>'[9]II-E-3.5 ADFIT'!Q97+'[10]II-E-3.5 ADFIT'!Q81</f>
        <v>0</v>
      </c>
      <c r="R99" s="1118">
        <f t="shared" si="18"/>
        <v>12040422.640000001</v>
      </c>
    </row>
    <row r="100" spans="1:18" ht="12.75" customHeight="1">
      <c r="A100" s="708">
        <f t="shared" si="0"/>
        <v>85</v>
      </c>
      <c r="C100" s="705" t="s">
        <v>1173</v>
      </c>
      <c r="D100" s="705" t="s">
        <v>1174</v>
      </c>
      <c r="F100" s="1118">
        <f>'[9]II-E-3.5 ADFIT'!F98+'[10]II-E-3.5 ADFIT'!F82</f>
        <v>-362331.69</v>
      </c>
      <c r="G100" s="1118">
        <f>'[9]II-E-3.5 ADFIT'!G98+'[10]II-E-3.5 ADFIT'!G82</f>
        <v>0</v>
      </c>
      <c r="H100" s="1118">
        <f>'[9]II-E-3.5 ADFIT'!H98+'[10]II-E-3.5 ADFIT'!H82</f>
        <v>362331.69</v>
      </c>
      <c r="I100" s="712">
        <f t="shared" si="13"/>
        <v>0</v>
      </c>
      <c r="J100" s="716">
        <v>1</v>
      </c>
      <c r="K100" s="712">
        <f t="shared" si="14"/>
        <v>0</v>
      </c>
      <c r="L100" s="717" t="s">
        <v>453</v>
      </c>
      <c r="M100" s="717" t="s">
        <v>453</v>
      </c>
      <c r="N100" s="1118">
        <f>'[9]II-E-3.5 ADFIT'!N98+'[10]II-E-3.5 ADFIT'!N82</f>
        <v>0</v>
      </c>
      <c r="O100" s="1118">
        <f>'[9]II-E-3.5 ADFIT'!O98+'[10]II-E-3.5 ADFIT'!O82</f>
        <v>0</v>
      </c>
      <c r="P100" s="1118">
        <f>'[9]II-E-3.5 ADFIT'!P98+'[10]II-E-3.5 ADFIT'!P82</f>
        <v>0</v>
      </c>
      <c r="Q100" s="1118">
        <f>'[9]II-E-3.5 ADFIT'!Q98+'[10]II-E-3.5 ADFIT'!Q82</f>
        <v>0</v>
      </c>
      <c r="R100" s="1118">
        <f t="shared" si="18"/>
        <v>0</v>
      </c>
    </row>
    <row r="101" spans="1:18" ht="12.75" customHeight="1">
      <c r="A101" s="708">
        <f t="shared" si="0"/>
        <v>86</v>
      </c>
      <c r="C101" s="705" t="s">
        <v>1175</v>
      </c>
      <c r="D101" s="705" t="s">
        <v>1176</v>
      </c>
      <c r="F101" s="1118">
        <f>'[9]II-E-3.5 ADFIT'!F99</f>
        <v>-401873.06</v>
      </c>
      <c r="G101" s="1118">
        <f>'[9]II-E-3.5 ADFIT'!G99</f>
        <v>0</v>
      </c>
      <c r="H101" s="1118">
        <f>'[9]II-E-3.5 ADFIT'!H99</f>
        <v>401873.06</v>
      </c>
      <c r="I101" s="712">
        <f t="shared" si="13"/>
        <v>0</v>
      </c>
      <c r="J101" s="716">
        <v>1</v>
      </c>
      <c r="K101" s="712">
        <f t="shared" si="14"/>
        <v>0</v>
      </c>
      <c r="L101" s="717" t="s">
        <v>453</v>
      </c>
      <c r="M101" s="717" t="s">
        <v>453</v>
      </c>
      <c r="N101" s="1118">
        <f>'[9]II-E-3.5 ADFIT'!N99</f>
        <v>0</v>
      </c>
      <c r="O101" s="1118">
        <f>'[9]II-E-3.5 ADFIT'!O99</f>
        <v>0</v>
      </c>
      <c r="P101" s="1118">
        <f>'[9]II-E-3.5 ADFIT'!P99</f>
        <v>0</v>
      </c>
      <c r="Q101" s="1118">
        <f>'[9]II-E-3.5 ADFIT'!Q99</f>
        <v>0</v>
      </c>
      <c r="R101" s="1118">
        <f t="shared" si="18"/>
        <v>0</v>
      </c>
    </row>
    <row r="102" spans="1:18" ht="12.75" customHeight="1">
      <c r="A102" s="708">
        <f t="shared" ref="A102:A126" si="19">+A101+1</f>
        <v>87</v>
      </c>
      <c r="C102" s="705" t="s">
        <v>1279</v>
      </c>
      <c r="D102" s="1143" t="s">
        <v>1280</v>
      </c>
      <c r="F102" s="1118">
        <f>'[9]II-E-3.5 ADFIT'!F100+'[10]II-E-3.5 ADFIT'!F83</f>
        <v>-9430724.3099999987</v>
      </c>
      <c r="G102" s="1118">
        <f>'[9]II-E-3.5 ADFIT'!G100+'[10]II-E-3.5 ADFIT'!G83</f>
        <v>0</v>
      </c>
      <c r="H102" s="1118">
        <f>'[9]II-E-3.5 ADFIT'!H100+'[10]II-E-3.5 ADFIT'!H83</f>
        <v>9430724.3099999987</v>
      </c>
      <c r="I102" s="712">
        <f>+F102-G102+H102</f>
        <v>0</v>
      </c>
      <c r="J102" s="716">
        <v>1</v>
      </c>
      <c r="K102" s="712">
        <f>SUM((I102-N102)*J102)+N102</f>
        <v>0</v>
      </c>
      <c r="L102" s="717" t="s">
        <v>453</v>
      </c>
      <c r="M102" s="717" t="s">
        <v>453</v>
      </c>
      <c r="N102" s="1118">
        <f>'[9]II-E-3.5 ADFIT'!N100+'[10]II-E-3.5 ADFIT'!N83</f>
        <v>0</v>
      </c>
      <c r="O102" s="1118">
        <f>'[9]II-E-3.5 ADFIT'!O100+'[10]II-E-3.5 ADFIT'!O83</f>
        <v>0</v>
      </c>
      <c r="P102" s="1118">
        <f>'[9]II-E-3.5 ADFIT'!P100+'[10]II-E-3.5 ADFIT'!P83</f>
        <v>0</v>
      </c>
      <c r="Q102" s="1118">
        <f>'[9]II-E-3.5 ADFIT'!Q100+'[10]II-E-3.5 ADFIT'!Q83</f>
        <v>0</v>
      </c>
      <c r="R102" s="1118">
        <f>SUM(N102:Q102)</f>
        <v>0</v>
      </c>
    </row>
    <row r="103" spans="1:18" ht="12.75" customHeight="1">
      <c r="A103" s="708">
        <f t="shared" si="19"/>
        <v>88</v>
      </c>
      <c r="C103" s="705" t="s">
        <v>254</v>
      </c>
      <c r="D103" s="705" t="s">
        <v>1177</v>
      </c>
      <c r="F103" s="1118">
        <f>'[9]II-E-3.5 ADFIT'!F101+'[10]II-E-3.5 ADFIT'!F84</f>
        <v>-1265022.97</v>
      </c>
      <c r="G103" s="1118">
        <f>'[9]II-E-3.5 ADFIT'!G101+'[10]II-E-3.5 ADFIT'!G84</f>
        <v>0</v>
      </c>
      <c r="H103" s="1118">
        <f>'[9]II-E-3.5 ADFIT'!H101+'[10]II-E-3.5 ADFIT'!H84</f>
        <v>0</v>
      </c>
      <c r="I103" s="712">
        <f t="shared" si="13"/>
        <v>-1265022.97</v>
      </c>
      <c r="J103" s="716">
        <v>1</v>
      </c>
      <c r="K103" s="712">
        <f t="shared" si="14"/>
        <v>-1265022.97</v>
      </c>
      <c r="L103" s="1740" t="s">
        <v>1642</v>
      </c>
      <c r="M103" s="13" t="s">
        <v>1513</v>
      </c>
      <c r="N103" s="1118">
        <f>'[9]II-E-3.5 ADFIT'!N101+'[10]II-E-3.5 ADFIT'!N84</f>
        <v>-629190.86</v>
      </c>
      <c r="O103" s="1118">
        <f>'[9]II-E-3.5 ADFIT'!O101+'[10]II-E-3.5 ADFIT'!O84</f>
        <v>-615704.58153388486</v>
      </c>
      <c r="P103" s="1118">
        <f>'[9]II-E-3.5 ADFIT'!P101+'[10]II-E-3.5 ADFIT'!P84</f>
        <v>-19573.839735078818</v>
      </c>
      <c r="Q103" s="1118">
        <f>'[9]II-E-3.5 ADFIT'!Q101+'[10]II-E-3.5 ADFIT'!Q84</f>
        <v>-553.68873103634257</v>
      </c>
      <c r="R103" s="1118">
        <f t="shared" si="18"/>
        <v>-1265022.9700000002</v>
      </c>
    </row>
    <row r="104" spans="1:18" ht="12.75" customHeight="1">
      <c r="A104" s="708">
        <f t="shared" si="19"/>
        <v>89</v>
      </c>
      <c r="C104" s="705" t="s">
        <v>255</v>
      </c>
      <c r="D104" s="705" t="s">
        <v>1178</v>
      </c>
      <c r="F104" s="1118">
        <f>'[9]II-E-3.5 ADFIT'!F102+'[10]II-E-3.5 ADFIT'!F85</f>
        <v>-3829.73</v>
      </c>
      <c r="G104" s="1118">
        <f>'[9]II-E-3.5 ADFIT'!G102+'[10]II-E-3.5 ADFIT'!G85</f>
        <v>0</v>
      </c>
      <c r="H104" s="1118">
        <f>'[9]II-E-3.5 ADFIT'!H102+'[10]II-E-3.5 ADFIT'!H85</f>
        <v>0</v>
      </c>
      <c r="I104" s="712">
        <f t="shared" si="13"/>
        <v>-3829.73</v>
      </c>
      <c r="J104" s="716">
        <v>1</v>
      </c>
      <c r="K104" s="712">
        <f t="shared" si="14"/>
        <v>-3829.73</v>
      </c>
      <c r="L104" s="1740" t="s">
        <v>1642</v>
      </c>
      <c r="M104" s="13" t="s">
        <v>1513</v>
      </c>
      <c r="N104" s="1118">
        <f>'[9]II-E-3.5 ADFIT'!N102+'[10]II-E-3.5 ADFIT'!N85</f>
        <v>0</v>
      </c>
      <c r="O104" s="1118">
        <f>'[9]II-E-3.5 ADFIT'!O102+'[10]II-E-3.5 ADFIT'!O85</f>
        <v>-3711.2047856768659</v>
      </c>
      <c r="P104" s="1118">
        <f>'[9]II-E-3.5 ADFIT'!P102+'[10]II-E-3.5 ADFIT'!P85</f>
        <v>-115.11154940230955</v>
      </c>
      <c r="Q104" s="1118">
        <f>'[9]II-E-3.5 ADFIT'!Q102+'[10]II-E-3.5 ADFIT'!Q85</f>
        <v>-3.4136649208247882</v>
      </c>
      <c r="R104" s="1118">
        <f t="shared" si="18"/>
        <v>-3829.7300000000005</v>
      </c>
    </row>
    <row r="105" spans="1:18" ht="12.75" customHeight="1">
      <c r="A105" s="708">
        <f t="shared" si="19"/>
        <v>90</v>
      </c>
      <c r="C105" s="705" t="s">
        <v>188</v>
      </c>
      <c r="D105" s="705" t="s">
        <v>1179</v>
      </c>
      <c r="F105" s="1118">
        <f>'[9]II-E-3.5 ADFIT'!F103</f>
        <v>-126634.62</v>
      </c>
      <c r="G105" s="1118">
        <f>'[9]II-E-3.5 ADFIT'!G103</f>
        <v>-126634.62</v>
      </c>
      <c r="H105" s="1118">
        <f>'[9]II-E-3.5 ADFIT'!H103</f>
        <v>0</v>
      </c>
      <c r="I105" s="712">
        <f t="shared" si="13"/>
        <v>0</v>
      </c>
      <c r="J105" s="716">
        <v>1</v>
      </c>
      <c r="K105" s="712">
        <f t="shared" si="14"/>
        <v>0</v>
      </c>
      <c r="L105" s="717" t="s">
        <v>453</v>
      </c>
      <c r="M105" s="717" t="s">
        <v>453</v>
      </c>
      <c r="N105" s="1118">
        <f>'[9]II-E-3.5 ADFIT'!N103</f>
        <v>0</v>
      </c>
      <c r="O105" s="1118">
        <f>'[9]II-E-3.5 ADFIT'!O103</f>
        <v>0</v>
      </c>
      <c r="P105" s="1118">
        <f>'[9]II-E-3.5 ADFIT'!P103</f>
        <v>0</v>
      </c>
      <c r="Q105" s="1118">
        <f>'[9]II-E-3.5 ADFIT'!Q103</f>
        <v>0</v>
      </c>
      <c r="R105" s="1118">
        <f t="shared" si="18"/>
        <v>0</v>
      </c>
    </row>
    <row r="106" spans="1:18" ht="12.75" customHeight="1">
      <c r="A106" s="708">
        <f t="shared" si="19"/>
        <v>91</v>
      </c>
      <c r="C106" s="705" t="s">
        <v>1180</v>
      </c>
      <c r="D106" s="705" t="s">
        <v>1181</v>
      </c>
      <c r="F106" s="1118">
        <f>'[9]II-E-3.5 ADFIT'!F104+'[10]II-E-3.5 ADFIT'!F86</f>
        <v>3936372.3</v>
      </c>
      <c r="G106" s="1118">
        <f>'[9]II-E-3.5 ADFIT'!G104+'[10]II-E-3.5 ADFIT'!G86</f>
        <v>0</v>
      </c>
      <c r="H106" s="1118">
        <f>'[9]II-E-3.5 ADFIT'!H104+'[10]II-E-3.5 ADFIT'!H86</f>
        <v>0</v>
      </c>
      <c r="I106" s="712">
        <f t="shared" si="13"/>
        <v>3936372.3</v>
      </c>
      <c r="J106" s="716">
        <v>1</v>
      </c>
      <c r="K106" s="712">
        <f t="shared" si="14"/>
        <v>3936372.3</v>
      </c>
      <c r="L106" s="1740" t="s">
        <v>1643</v>
      </c>
      <c r="M106" s="1132" t="s">
        <v>1514</v>
      </c>
      <c r="N106" s="1118">
        <f>'[9]II-E-3.5 ADFIT'!N104+'[10]II-E-3.5 ADFIT'!N86</f>
        <v>417796.68</v>
      </c>
      <c r="O106" s="1118">
        <f>'[9]II-E-3.5 ADFIT'!O104+'[10]II-E-3.5 ADFIT'!O86</f>
        <v>2278950.0511865695</v>
      </c>
      <c r="P106" s="1118">
        <f>'[9]II-E-3.5 ADFIT'!P104+'[10]II-E-3.5 ADFIT'!P86</f>
        <v>708899.82235336408</v>
      </c>
      <c r="Q106" s="1118">
        <f>'[9]II-E-3.5 ADFIT'!Q104+'[10]II-E-3.5 ADFIT'!Q86</f>
        <v>530725.74646006664</v>
      </c>
      <c r="R106" s="1118">
        <f t="shared" si="18"/>
        <v>3936372.3000000003</v>
      </c>
    </row>
    <row r="107" spans="1:18" ht="12.75" customHeight="1">
      <c r="A107" s="708">
        <f t="shared" si="19"/>
        <v>92</v>
      </c>
      <c r="C107" s="705" t="s">
        <v>1182</v>
      </c>
      <c r="D107" s="705" t="s">
        <v>1183</v>
      </c>
      <c r="F107" s="1118">
        <f>'[9]II-E-3.5 ADFIT'!F105+'[10]II-E-3.5 ADFIT'!F87</f>
        <v>-877289.14</v>
      </c>
      <c r="G107" s="1118">
        <f>'[9]II-E-3.5 ADFIT'!G105+'[10]II-E-3.5 ADFIT'!G87</f>
        <v>0</v>
      </c>
      <c r="H107" s="1118">
        <f>'[9]II-E-3.5 ADFIT'!H105+'[10]II-E-3.5 ADFIT'!H87</f>
        <v>0</v>
      </c>
      <c r="I107" s="712">
        <f t="shared" si="13"/>
        <v>-877289.14</v>
      </c>
      <c r="J107" s="716">
        <v>1</v>
      </c>
      <c r="K107" s="712">
        <f t="shared" si="14"/>
        <v>-877289.14</v>
      </c>
      <c r="L107" s="1740" t="s">
        <v>1643</v>
      </c>
      <c r="M107" s="1132" t="s">
        <v>1514</v>
      </c>
      <c r="N107" s="1118">
        <f>'[9]II-E-3.5 ADFIT'!N105+'[10]II-E-3.5 ADFIT'!N87</f>
        <v>-92764.85</v>
      </c>
      <c r="O107" s="1118">
        <f>'[9]II-E-3.5 ADFIT'!O105+'[10]II-E-3.5 ADFIT'!O87</f>
        <v>-508907.15562792169</v>
      </c>
      <c r="P107" s="1118">
        <f>'[9]II-E-3.5 ADFIT'!P105+'[10]II-E-3.5 ADFIT'!P87</f>
        <v>-157850.64841522125</v>
      </c>
      <c r="Q107" s="1118">
        <f>'[9]II-E-3.5 ADFIT'!Q105+'[10]II-E-3.5 ADFIT'!Q87</f>
        <v>-117766.48595685714</v>
      </c>
      <c r="R107" s="1118">
        <f t="shared" si="18"/>
        <v>-877289.14</v>
      </c>
    </row>
    <row r="108" spans="1:18" ht="12.75" customHeight="1">
      <c r="A108" s="708">
        <f t="shared" si="19"/>
        <v>93</v>
      </c>
      <c r="C108" s="705" t="s">
        <v>613</v>
      </c>
      <c r="D108" s="705" t="s">
        <v>1184</v>
      </c>
      <c r="F108" s="1118">
        <f>'[9]II-E-3.5 ADFIT'!F106</f>
        <v>-10455154.960000001</v>
      </c>
      <c r="G108" s="1118">
        <f>'[9]II-E-3.5 ADFIT'!G106</f>
        <v>-10455154.960000001</v>
      </c>
      <c r="H108" s="1118">
        <f>'[9]II-E-3.5 ADFIT'!H106</f>
        <v>0</v>
      </c>
      <c r="I108" s="712">
        <f t="shared" si="13"/>
        <v>0</v>
      </c>
      <c r="J108" s="716">
        <v>1</v>
      </c>
      <c r="K108" s="712">
        <f t="shared" si="14"/>
        <v>0</v>
      </c>
      <c r="L108" s="717" t="s">
        <v>453</v>
      </c>
      <c r="M108" s="717" t="s">
        <v>453</v>
      </c>
      <c r="N108" s="1118">
        <f>'[9]II-E-3.5 ADFIT'!N106</f>
        <v>0</v>
      </c>
      <c r="O108" s="1118">
        <f>'[9]II-E-3.5 ADFIT'!O106</f>
        <v>0</v>
      </c>
      <c r="P108" s="1118">
        <f>'[9]II-E-3.5 ADFIT'!P106</f>
        <v>0</v>
      </c>
      <c r="Q108" s="1118">
        <f>'[9]II-E-3.5 ADFIT'!Q106</f>
        <v>0</v>
      </c>
      <c r="R108" s="1118">
        <f t="shared" si="18"/>
        <v>0</v>
      </c>
    </row>
    <row r="109" spans="1:18" ht="12.75" customHeight="1">
      <c r="A109" s="708">
        <f t="shared" si="19"/>
        <v>94</v>
      </c>
      <c r="C109" s="705" t="s">
        <v>256</v>
      </c>
      <c r="D109" s="1143" t="s">
        <v>1323</v>
      </c>
      <c r="F109" s="1118">
        <f>'[9]II-E-3.5 ADFIT'!F107</f>
        <v>0.01</v>
      </c>
      <c r="G109" s="1118">
        <f>'[9]II-E-3.5 ADFIT'!G107</f>
        <v>0</v>
      </c>
      <c r="H109" s="1118">
        <f>'[9]II-E-3.5 ADFIT'!H107</f>
        <v>0</v>
      </c>
      <c r="I109" s="712">
        <f>+F109-G109+H109</f>
        <v>0.01</v>
      </c>
      <c r="J109" s="716">
        <v>1</v>
      </c>
      <c r="K109" s="712">
        <f>SUM((I109-N109)*J109)+N109</f>
        <v>0.01</v>
      </c>
      <c r="L109" s="717" t="s">
        <v>453</v>
      </c>
      <c r="M109" s="717" t="s">
        <v>453</v>
      </c>
      <c r="N109" s="1118">
        <f>'[9]II-E-3.5 ADFIT'!N107</f>
        <v>0</v>
      </c>
      <c r="O109" s="1118">
        <f>'[9]II-E-3.5 ADFIT'!O107</f>
        <v>0.01</v>
      </c>
      <c r="P109" s="1118">
        <f>'[9]II-E-3.5 ADFIT'!P107</f>
        <v>0</v>
      </c>
      <c r="Q109" s="1118">
        <f>'[9]II-E-3.5 ADFIT'!Q107</f>
        <v>0</v>
      </c>
      <c r="R109" s="1118">
        <f t="shared" si="18"/>
        <v>0.01</v>
      </c>
    </row>
    <row r="110" spans="1:18" ht="12.75" customHeight="1">
      <c r="A110" s="708">
        <f t="shared" si="19"/>
        <v>95</v>
      </c>
      <c r="C110" s="705"/>
      <c r="D110" s="784" t="s">
        <v>1288</v>
      </c>
      <c r="F110" s="1118">
        <f>'[9]II-E-3.5 ADFIT'!F108+'[10]II-E-3.5 ADFIT'!F88</f>
        <v>15299598.07</v>
      </c>
      <c r="G110" s="1118">
        <f>'[9]II-E-3.5 ADFIT'!G108+'[10]II-E-3.5 ADFIT'!G88</f>
        <v>0</v>
      </c>
      <c r="H110" s="1118">
        <f>'[9]II-E-3.5 ADFIT'!H108+'[10]II-E-3.5 ADFIT'!H88</f>
        <v>-15299598.07</v>
      </c>
      <c r="I110" s="712">
        <f>+F110-G110+H110</f>
        <v>0</v>
      </c>
      <c r="J110" s="716">
        <v>1</v>
      </c>
      <c r="K110" s="712">
        <f>SUM((I110-N110)*J110)+N110</f>
        <v>0</v>
      </c>
      <c r="L110" s="717" t="s">
        <v>453</v>
      </c>
      <c r="M110" s="717" t="s">
        <v>453</v>
      </c>
      <c r="N110" s="1118">
        <f>'[9]II-E-3.5 ADFIT'!N108+'[10]II-E-3.5 ADFIT'!N88</f>
        <v>0</v>
      </c>
      <c r="O110" s="1118">
        <f>'[9]II-E-3.5 ADFIT'!O108+'[10]II-E-3.5 ADFIT'!O88</f>
        <v>0</v>
      </c>
      <c r="P110" s="1118">
        <f>'[9]II-E-3.5 ADFIT'!P108+'[10]II-E-3.5 ADFIT'!P88</f>
        <v>0</v>
      </c>
      <c r="Q110" s="1118">
        <f>'[9]II-E-3.5 ADFIT'!Q108+'[10]II-E-3.5 ADFIT'!Q88</f>
        <v>0</v>
      </c>
      <c r="R110" s="1118">
        <f t="shared" si="18"/>
        <v>0</v>
      </c>
    </row>
    <row r="111" spans="1:18" ht="12.75" customHeight="1">
      <c r="A111" s="708">
        <f t="shared" si="19"/>
        <v>96</v>
      </c>
      <c r="C111" s="705"/>
      <c r="D111" s="784" t="s">
        <v>1312</v>
      </c>
      <c r="F111" s="1118">
        <f>'[9]II-E-3.5 ADFIT'!F109+'[10]II-E-3.5 ADFIT'!F89</f>
        <v>-46438048.069999993</v>
      </c>
      <c r="G111" s="1118">
        <f>'[9]II-E-3.5 ADFIT'!G109+'[10]II-E-3.5 ADFIT'!G89</f>
        <v>0</v>
      </c>
      <c r="H111" s="1118">
        <f>'[9]II-E-3.5 ADFIT'!H109+'[10]II-E-3.5 ADFIT'!H89</f>
        <v>46438048.069999993</v>
      </c>
      <c r="I111" s="712">
        <f>+F111-G111+H111</f>
        <v>0</v>
      </c>
      <c r="J111" s="716">
        <v>1</v>
      </c>
      <c r="K111" s="712">
        <f>SUM((I111-N111)*J111)+N111</f>
        <v>0</v>
      </c>
      <c r="L111" s="717" t="s">
        <v>453</v>
      </c>
      <c r="M111" s="717" t="s">
        <v>453</v>
      </c>
      <c r="N111" s="1118">
        <f>'[9]II-E-3.5 ADFIT'!N109+'[10]II-E-3.5 ADFIT'!N89</f>
        <v>0</v>
      </c>
      <c r="O111" s="1118">
        <f>'[9]II-E-3.5 ADFIT'!O109+'[10]II-E-3.5 ADFIT'!O89</f>
        <v>0</v>
      </c>
      <c r="P111" s="1118">
        <f>'[9]II-E-3.5 ADFIT'!P109+'[10]II-E-3.5 ADFIT'!P89</f>
        <v>0</v>
      </c>
      <c r="Q111" s="1118">
        <f>'[9]II-E-3.5 ADFIT'!Q109+'[10]II-E-3.5 ADFIT'!Q89</f>
        <v>0</v>
      </c>
      <c r="R111" s="1118">
        <f t="shared" si="18"/>
        <v>0</v>
      </c>
    </row>
    <row r="112" spans="1:18" ht="12.75" customHeight="1">
      <c r="A112" s="708">
        <f t="shared" si="19"/>
        <v>97</v>
      </c>
      <c r="D112" s="676" t="s">
        <v>805</v>
      </c>
      <c r="F112" s="725">
        <f>SUM(F84:F111)</f>
        <v>-267084296.51000002</v>
      </c>
      <c r="G112" s="725">
        <f>SUM(G84:G111)</f>
        <v>-154107326.35000002</v>
      </c>
      <c r="H112" s="725">
        <f>SUM(H84:H111)</f>
        <v>75481150.98999998</v>
      </c>
      <c r="I112" s="725">
        <f>SUM(I84:I111)</f>
        <v>-37495819.170000002</v>
      </c>
      <c r="K112" s="726">
        <f>SUM(K84:K111)</f>
        <v>-37495819.170000002</v>
      </c>
      <c r="N112" s="725">
        <f t="shared" ref="N112:Q112" si="20">SUM(N84:N111)</f>
        <v>-3264795.9799999995</v>
      </c>
      <c r="O112" s="725">
        <f t="shared" si="20"/>
        <v>-16904181.467409991</v>
      </c>
      <c r="P112" s="725">
        <f t="shared" si="20"/>
        <v>-13486515.597094899</v>
      </c>
      <c r="Q112" s="725">
        <f t="shared" si="20"/>
        <v>-3840326.125495113</v>
      </c>
      <c r="R112" s="726">
        <f>SUM(R84:R111)</f>
        <v>-37495819.170000002</v>
      </c>
    </row>
    <row r="113" spans="1:18" ht="12.75" customHeight="1">
      <c r="A113" s="708">
        <f t="shared" si="19"/>
        <v>98</v>
      </c>
      <c r="D113" s="740"/>
      <c r="F113" s="724"/>
      <c r="G113" s="750"/>
      <c r="H113" s="727"/>
      <c r="I113" s="727"/>
      <c r="K113" s="727"/>
      <c r="N113" s="727"/>
      <c r="O113" s="727"/>
      <c r="P113" s="727"/>
      <c r="Q113" s="727"/>
      <c r="R113" s="727"/>
    </row>
    <row r="114" spans="1:18" ht="12.75" customHeight="1">
      <c r="A114" s="708">
        <f t="shared" si="19"/>
        <v>99</v>
      </c>
      <c r="D114" s="705" t="s">
        <v>806</v>
      </c>
      <c r="E114" s="708"/>
      <c r="F114" s="714">
        <f>'[9]II-E-3.5 ADFIT'!F112+'[10]II-E-3.5 ADFIT'!F92</f>
        <v>-36818096.460000001</v>
      </c>
      <c r="G114" s="714">
        <f>'[9]II-E-3.5 ADFIT'!G112+'[10]II-E-3.5 ADFIT'!G92</f>
        <v>0</v>
      </c>
      <c r="H114" s="714">
        <f>'[9]II-E-3.5 ADFIT'!H112+'[10]II-E-3.5 ADFIT'!H92</f>
        <v>0</v>
      </c>
      <c r="I114" s="715">
        <f>+F114-G114+H114</f>
        <v>-36818096.460000001</v>
      </c>
      <c r="J114" s="716">
        <v>1</v>
      </c>
      <c r="K114" s="712">
        <f>SUM((I114-N114)*J114)+N114</f>
        <v>-36818096.460000001</v>
      </c>
      <c r="L114" s="1740" t="s">
        <v>1642</v>
      </c>
      <c r="M114" s="1132" t="s">
        <v>1513</v>
      </c>
      <c r="N114" s="714">
        <f>'[9]II-E-3.5 ADFIT'!N112+'[10]II-E-3.5 ADFIT'!N92</f>
        <v>-14101186.059999999</v>
      </c>
      <c r="O114" s="714">
        <f>'[9]II-E-3.5 ADFIT'!O112+'[10]II-E-3.5 ADFIT'!O92</f>
        <v>-21948784.142525241</v>
      </c>
      <c r="P114" s="714">
        <f>'[9]II-E-3.5 ADFIT'!P112+'[10]II-E-3.5 ADFIT'!P92</f>
        <v>-749769.36000715441</v>
      </c>
      <c r="Q114" s="714">
        <f>'[9]II-E-3.5 ADFIT'!Q112+'[10]II-E-3.5 ADFIT'!Q92</f>
        <v>-18356.897467606595</v>
      </c>
      <c r="R114" s="1118">
        <f>+SUM(N114:Q114)</f>
        <v>-36818096.460000001</v>
      </c>
    </row>
    <row r="115" spans="1:18" ht="12.75" customHeight="1">
      <c r="A115" s="708">
        <f t="shared" si="19"/>
        <v>100</v>
      </c>
      <c r="D115" s="672" t="s">
        <v>1570</v>
      </c>
      <c r="E115" s="708"/>
      <c r="F115" s="714">
        <f>'[10]II-E-3.5 ADFIT'!F93</f>
        <v>-11810.18</v>
      </c>
      <c r="G115" s="714">
        <f>'[10]II-E-3.5 ADFIT'!G93</f>
        <v>0</v>
      </c>
      <c r="H115" s="714">
        <f>'[10]II-E-3.5 ADFIT'!H93</f>
        <v>0</v>
      </c>
      <c r="I115" s="715">
        <f t="shared" ref="I115:I118" si="21">+F115-G115+H115</f>
        <v>-11810.18</v>
      </c>
      <c r="J115" s="716">
        <v>1</v>
      </c>
      <c r="K115" s="712">
        <f t="shared" ref="K115:K119" si="22">SUM((I115-N115)*J115)+N115</f>
        <v>-11810.18</v>
      </c>
      <c r="L115" s="1740" t="s">
        <v>1642</v>
      </c>
      <c r="M115" s="1132" t="s">
        <v>1513</v>
      </c>
      <c r="N115" s="714">
        <f>'[10]II-E-3.5 ADFIT'!N93</f>
        <v>-3873.98</v>
      </c>
      <c r="O115" s="714">
        <f>'[10]II-E-3.5 ADFIT'!O93</f>
        <v>-7501.7117231542034</v>
      </c>
      <c r="P115" s="714">
        <f>'[10]II-E-3.5 ADFIT'!P93</f>
        <v>-432.90634475922758</v>
      </c>
      <c r="Q115" s="714">
        <f>'[10]II-E-3.5 ADFIT'!Q93</f>
        <v>-1.5819320865690596</v>
      </c>
      <c r="R115" s="1118">
        <f t="shared" ref="R115:R119" si="23">+SUM(N115:Q115)</f>
        <v>-11810.179999999998</v>
      </c>
    </row>
    <row r="116" spans="1:18" ht="12.75" customHeight="1">
      <c r="A116" s="708">
        <f t="shared" si="19"/>
        <v>101</v>
      </c>
      <c r="D116" s="672" t="s">
        <v>1571</v>
      </c>
      <c r="E116" s="708"/>
      <c r="F116" s="714">
        <f>'[10]II-E-3.5 ADFIT'!F94</f>
        <v>204274.06</v>
      </c>
      <c r="G116" s="714">
        <f>'[10]II-E-3.5 ADFIT'!G94</f>
        <v>0</v>
      </c>
      <c r="H116" s="714">
        <f>'[10]II-E-3.5 ADFIT'!H94</f>
        <v>0</v>
      </c>
      <c r="I116" s="715">
        <f t="shared" si="21"/>
        <v>204274.06</v>
      </c>
      <c r="J116" s="716">
        <v>1</v>
      </c>
      <c r="K116" s="712">
        <f t="shared" si="22"/>
        <v>204274.06</v>
      </c>
      <c r="L116" s="1740" t="s">
        <v>1642</v>
      </c>
      <c r="M116" s="1132" t="s">
        <v>1513</v>
      </c>
      <c r="N116" s="714">
        <f>'[10]II-E-3.5 ADFIT'!N94</f>
        <v>194567.3</v>
      </c>
      <c r="O116" s="714">
        <f>'[10]II-E-3.5 ADFIT'!O94</f>
        <v>9175.3377291202814</v>
      </c>
      <c r="P116" s="714">
        <f>'[10]II-E-3.5 ADFIT'!P94</f>
        <v>529.4874109844867</v>
      </c>
      <c r="Q116" s="714">
        <f>'[10]II-E-3.5 ADFIT'!Q94</f>
        <v>1.9348598952426976</v>
      </c>
      <c r="R116" s="1118">
        <f t="shared" si="23"/>
        <v>204274.06</v>
      </c>
    </row>
    <row r="117" spans="1:18" ht="12.75" customHeight="1">
      <c r="A117" s="708">
        <f t="shared" si="19"/>
        <v>102</v>
      </c>
      <c r="D117" s="672" t="s">
        <v>1572</v>
      </c>
      <c r="E117" s="708"/>
      <c r="F117" s="714">
        <f>'[10]II-E-3.5 ADFIT'!F95</f>
        <v>-75267.789999999994</v>
      </c>
      <c r="G117" s="714">
        <f>'[10]II-E-3.5 ADFIT'!G95</f>
        <v>0</v>
      </c>
      <c r="H117" s="714">
        <f>'[10]II-E-3.5 ADFIT'!H95</f>
        <v>0</v>
      </c>
      <c r="I117" s="715">
        <f t="shared" si="21"/>
        <v>-75267.789999999994</v>
      </c>
      <c r="J117" s="716">
        <v>1</v>
      </c>
      <c r="K117" s="712">
        <f t="shared" si="22"/>
        <v>-75267.789999999994</v>
      </c>
      <c r="L117" s="1740" t="s">
        <v>1642</v>
      </c>
      <c r="M117" s="1132" t="s">
        <v>1513</v>
      </c>
      <c r="N117" s="714">
        <f>'[10]II-E-3.5 ADFIT'!N95</f>
        <v>-69331.34</v>
      </c>
      <c r="O117" s="714">
        <f>'[10]II-E-3.5 ADFIT'!O95</f>
        <v>-5611.4433304249824</v>
      </c>
      <c r="P117" s="714">
        <f>'[10]II-E-3.5 ADFIT'!P95</f>
        <v>-323.82335000956567</v>
      </c>
      <c r="Q117" s="714">
        <f>'[10]II-E-3.5 ADFIT'!Q95</f>
        <v>-1.1833195654485633</v>
      </c>
      <c r="R117" s="1118">
        <f t="shared" si="23"/>
        <v>-75267.789999999994</v>
      </c>
    </row>
    <row r="118" spans="1:18" ht="12.75" customHeight="1">
      <c r="A118" s="708">
        <f t="shared" si="19"/>
        <v>103</v>
      </c>
      <c r="D118" s="672" t="s">
        <v>1573</v>
      </c>
      <c r="E118" s="708"/>
      <c r="F118" s="714">
        <f>'[10]II-E-3.5 ADFIT'!F96</f>
        <v>46244.92</v>
      </c>
      <c r="G118" s="714">
        <f>'[10]II-E-3.5 ADFIT'!G96</f>
        <v>0</v>
      </c>
      <c r="H118" s="714">
        <f>'[10]II-E-3.5 ADFIT'!H96</f>
        <v>0</v>
      </c>
      <c r="I118" s="715">
        <f t="shared" si="21"/>
        <v>46244.92</v>
      </c>
      <c r="J118" s="716">
        <v>1</v>
      </c>
      <c r="K118" s="712">
        <f>SUM((I125-N118)*J118)+N118</f>
        <v>0</v>
      </c>
      <c r="L118" s="1740" t="s">
        <v>1642</v>
      </c>
      <c r="M118" s="1132" t="s">
        <v>1513</v>
      </c>
      <c r="N118" s="714">
        <f>'[10]II-E-3.5 ADFIT'!N96</f>
        <v>25464.43</v>
      </c>
      <c r="O118" s="714">
        <f>'[10]II-E-3.5 ADFIT'!O96</f>
        <v>19642.807067096175</v>
      </c>
      <c r="P118" s="714">
        <f>'[10]II-E-3.5 ADFIT'!P96</f>
        <v>1133.5407333743706</v>
      </c>
      <c r="Q118" s="714">
        <f>'[10]II-E-3.5 ADFIT'!Q96</f>
        <v>4.1421995294508038</v>
      </c>
      <c r="R118" s="1118">
        <f t="shared" si="23"/>
        <v>46244.92</v>
      </c>
    </row>
    <row r="119" spans="1:18" ht="12.75" customHeight="1">
      <c r="A119" s="708">
        <f t="shared" si="19"/>
        <v>104</v>
      </c>
      <c r="D119" s="705" t="s">
        <v>1288</v>
      </c>
      <c r="E119" s="708"/>
      <c r="F119" s="714">
        <f>'[9]II-E-3.5 ADFIT'!F113+'[10]II-E-3.5 ADFIT'!F97</f>
        <v>-15299598.07</v>
      </c>
      <c r="G119" s="714">
        <f>'[9]II-E-3.5 ADFIT'!G113+'[10]II-E-3.5 ADFIT'!G97</f>
        <v>0</v>
      </c>
      <c r="H119" s="714">
        <f>'[9]II-E-3.5 ADFIT'!H113+'[10]II-E-3.5 ADFIT'!H97</f>
        <v>15299598.07</v>
      </c>
      <c r="I119" s="715">
        <f>+F119-G119+H119</f>
        <v>0</v>
      </c>
      <c r="J119" s="716">
        <v>1</v>
      </c>
      <c r="K119" s="712">
        <f t="shared" si="22"/>
        <v>0</v>
      </c>
      <c r="L119" s="1740" t="s">
        <v>1642</v>
      </c>
      <c r="M119" s="1132" t="s">
        <v>1513</v>
      </c>
      <c r="N119" s="714">
        <f>'[9]II-E-3.5 ADFIT'!N113+'[10]II-E-3.5 ADFIT'!N97</f>
        <v>0</v>
      </c>
      <c r="O119" s="714">
        <f>'[9]II-E-3.5 ADFIT'!O113+'[10]II-E-3.5 ADFIT'!O97</f>
        <v>0</v>
      </c>
      <c r="P119" s="714">
        <f>'[9]II-E-3.5 ADFIT'!P113+'[10]II-E-3.5 ADFIT'!P97</f>
        <v>0</v>
      </c>
      <c r="Q119" s="714">
        <f>'[9]II-E-3.5 ADFIT'!Q113+'[10]II-E-3.5 ADFIT'!Q97</f>
        <v>0</v>
      </c>
      <c r="R119" s="1118">
        <f t="shared" si="23"/>
        <v>0</v>
      </c>
    </row>
    <row r="120" spans="1:18" ht="12.75" customHeight="1">
      <c r="A120" s="708">
        <f t="shared" si="19"/>
        <v>105</v>
      </c>
      <c r="D120" s="1142" t="s">
        <v>1312</v>
      </c>
      <c r="E120" s="708"/>
      <c r="F120" s="714">
        <f>'[9]II-E-3.5 ADFIT'!F114+'[10]II-E-3.5 ADFIT'!F98</f>
        <v>46438048.069999993</v>
      </c>
      <c r="G120" s="714">
        <f>'[9]II-E-3.5 ADFIT'!G114+'[10]II-E-3.5 ADFIT'!G98</f>
        <v>0</v>
      </c>
      <c r="H120" s="714">
        <f>'[9]II-E-3.5 ADFIT'!H114+'[10]II-E-3.5 ADFIT'!H98</f>
        <v>-46438048.069999993</v>
      </c>
      <c r="I120" s="715">
        <f>+F120-G120+H120</f>
        <v>0</v>
      </c>
      <c r="J120" s="716">
        <v>1</v>
      </c>
      <c r="K120" s="712">
        <f>SUM((I120-N120)*J120)+N120</f>
        <v>0</v>
      </c>
      <c r="L120" s="1740" t="s">
        <v>1642</v>
      </c>
      <c r="M120" s="1132" t="s">
        <v>1513</v>
      </c>
      <c r="N120" s="714">
        <f>'[9]II-E-3.5 ADFIT'!N114+'[10]II-E-3.5 ADFIT'!N98</f>
        <v>0</v>
      </c>
      <c r="O120" s="714">
        <f>'[9]II-E-3.5 ADFIT'!O114+'[10]II-E-3.5 ADFIT'!O98</f>
        <v>0</v>
      </c>
      <c r="P120" s="714">
        <f>'[9]II-E-3.5 ADFIT'!P114+'[10]II-E-3.5 ADFIT'!P98</f>
        <v>0</v>
      </c>
      <c r="Q120" s="714">
        <f>'[9]II-E-3.5 ADFIT'!Q114+'[10]II-E-3.5 ADFIT'!Q98</f>
        <v>0</v>
      </c>
      <c r="R120" s="1118">
        <f>+SUM(N120:Q120)</f>
        <v>0</v>
      </c>
    </row>
    <row r="121" spans="1:18" ht="12.75" customHeight="1">
      <c r="A121" s="708">
        <f t="shared" si="19"/>
        <v>106</v>
      </c>
      <c r="D121" s="705" t="s">
        <v>588</v>
      </c>
      <c r="E121" s="708"/>
      <c r="F121" s="728">
        <f>SUM(F112:F120)</f>
        <v>-272600501.96000004</v>
      </c>
      <c r="G121" s="728">
        <f>SUM(G112:G120)</f>
        <v>-154107326.35000002</v>
      </c>
      <c r="H121" s="728">
        <f>SUM(H112:H120)</f>
        <v>44342700.98999998</v>
      </c>
      <c r="I121" s="728">
        <f>SUM(I112:I120)</f>
        <v>-74150474.620000005</v>
      </c>
      <c r="K121" s="729">
        <f>SUM(K112:K120)</f>
        <v>-74196719.540000007</v>
      </c>
      <c r="N121" s="728">
        <f t="shared" ref="N121:Q121" si="24">SUM(N112:N120)</f>
        <v>-17219155.629999999</v>
      </c>
      <c r="O121" s="728">
        <f t="shared" si="24"/>
        <v>-38837260.620192595</v>
      </c>
      <c r="P121" s="728">
        <f t="shared" si="24"/>
        <v>-14235378.658652462</v>
      </c>
      <c r="Q121" s="728">
        <f t="shared" si="24"/>
        <v>-3858679.7111549471</v>
      </c>
      <c r="R121" s="729">
        <f>SUM(R112:R120)</f>
        <v>-74150474.620000005</v>
      </c>
    </row>
    <row r="122" spans="1:18" ht="12.75" customHeight="1">
      <c r="A122" s="708">
        <f t="shared" si="19"/>
        <v>107</v>
      </c>
      <c r="F122" s="724"/>
      <c r="G122" s="750"/>
      <c r="N122" s="677"/>
      <c r="O122" s="677"/>
      <c r="P122" s="677"/>
      <c r="Q122" s="677"/>
      <c r="R122" s="727"/>
    </row>
    <row r="123" spans="1:18" ht="12.75" customHeight="1">
      <c r="A123" s="708">
        <f t="shared" si="19"/>
        <v>108</v>
      </c>
      <c r="D123" s="676" t="s">
        <v>985</v>
      </c>
      <c r="F123" s="714">
        <f>+F121+F80+F63</f>
        <v>-909346798.22999978</v>
      </c>
      <c r="G123" s="718">
        <f>+G63+G80+G121</f>
        <v>-126873029.29000002</v>
      </c>
      <c r="H123" s="712">
        <f>+H63+H80+H121</f>
        <v>6380846.9099999815</v>
      </c>
      <c r="I123" s="712">
        <f>+I63+I80+I121</f>
        <v>-776092922.02999997</v>
      </c>
      <c r="K123" s="712">
        <f>+K63+K80+K121</f>
        <v>-776139166.94999993</v>
      </c>
      <c r="L123" s="717" t="s">
        <v>453</v>
      </c>
      <c r="M123" s="717" t="s">
        <v>453</v>
      </c>
      <c r="N123" s="712">
        <f t="shared" ref="N123:Q123" si="25">+N63+N80+N121</f>
        <v>-355515008.63999993</v>
      </c>
      <c r="O123" s="712">
        <f t="shared" si="25"/>
        <v>-390057884.6355195</v>
      </c>
      <c r="P123" s="712">
        <f t="shared" si="25"/>
        <v>-26771624.578269366</v>
      </c>
      <c r="Q123" s="712">
        <f t="shared" si="25"/>
        <v>-3748404.176211155</v>
      </c>
      <c r="R123" s="1118">
        <f>+SUM(N123:Q123)</f>
        <v>-776092922.02999985</v>
      </c>
    </row>
    <row r="124" spans="1:18" ht="12.75" customHeight="1">
      <c r="A124" s="708">
        <f t="shared" si="19"/>
        <v>109</v>
      </c>
      <c r="F124" s="724"/>
      <c r="G124" s="750"/>
      <c r="N124" s="677"/>
      <c r="O124" s="677"/>
      <c r="P124" s="677"/>
      <c r="Q124" s="677"/>
      <c r="R124" s="727"/>
    </row>
    <row r="125" spans="1:18" ht="12.75" customHeight="1">
      <c r="A125" s="708">
        <f t="shared" si="19"/>
        <v>110</v>
      </c>
      <c r="D125" s="672" t="s">
        <v>1574</v>
      </c>
      <c r="E125" s="672"/>
      <c r="F125" s="1534">
        <v>-7603347.3099999996</v>
      </c>
      <c r="G125" s="750">
        <f>F125</f>
        <v>-7603347.3099999996</v>
      </c>
      <c r="I125" s="715">
        <f t="shared" ref="I125" si="26">+F125-G125+H125</f>
        <v>0</v>
      </c>
      <c r="K125" s="712">
        <f t="shared" ref="K125" si="27">SUM((I125-N125)*J125)+N125</f>
        <v>0</v>
      </c>
      <c r="L125" s="717" t="s">
        <v>453</v>
      </c>
      <c r="M125" s="717" t="s">
        <v>453</v>
      </c>
      <c r="N125" s="677"/>
      <c r="O125" s="677"/>
      <c r="P125" s="677"/>
      <c r="Q125" s="677"/>
      <c r="R125" s="727"/>
    </row>
    <row r="126" spans="1:18" ht="12.75" customHeight="1" thickBot="1">
      <c r="A126" s="708">
        <f t="shared" si="19"/>
        <v>111</v>
      </c>
      <c r="D126" s="676" t="s">
        <v>403</v>
      </c>
      <c r="F126" s="730">
        <f>SUM(F123:F125)</f>
        <v>-916950145.53999972</v>
      </c>
      <c r="G126" s="751">
        <f>SUM(G123:G125)</f>
        <v>-134476376.60000002</v>
      </c>
      <c r="H126" s="731">
        <f>SUM(H123:H125)</f>
        <v>6380846.9099999815</v>
      </c>
      <c r="I126" s="731">
        <f>SUM(I123:I125)</f>
        <v>-776092922.02999997</v>
      </c>
      <c r="K126" s="731">
        <f>SUM(K123:K125)</f>
        <v>-776139166.94999993</v>
      </c>
      <c r="N126" s="731">
        <f t="shared" ref="N126:Q126" si="28">SUM(N123:N125)</f>
        <v>-355515008.63999993</v>
      </c>
      <c r="O126" s="731">
        <f t="shared" si="28"/>
        <v>-390057884.6355195</v>
      </c>
      <c r="P126" s="731">
        <f t="shared" si="28"/>
        <v>-26771624.578269366</v>
      </c>
      <c r="Q126" s="731">
        <f t="shared" si="28"/>
        <v>-3748404.176211155</v>
      </c>
      <c r="R126" s="1398">
        <f>+SUM(N126:Q126)</f>
        <v>-776092922.02999985</v>
      </c>
    </row>
    <row r="127" spans="1:18" ht="12.75" customHeight="1" thickTop="1">
      <c r="A127" s="708"/>
      <c r="F127" s="727" t="s">
        <v>979</v>
      </c>
      <c r="G127" s="750"/>
      <c r="N127" s="677"/>
      <c r="O127" s="677"/>
      <c r="P127" s="677"/>
      <c r="Q127" s="677"/>
      <c r="R127" s="677"/>
    </row>
    <row r="128" spans="1:18" ht="12.75" customHeight="1">
      <c r="A128" s="708"/>
      <c r="D128" s="705"/>
      <c r="F128" s="727">
        <f>'[10]II-E-3.5 ADFIT'!$F$104+'[9]II-E-3.5 ADFIT'!$F$120</f>
        <v>-916950145.5400002</v>
      </c>
      <c r="G128" s="750"/>
      <c r="I128" s="677"/>
      <c r="K128" s="705"/>
      <c r="R128" s="724"/>
    </row>
    <row r="129" spans="1:18" ht="12.75" customHeight="1">
      <c r="A129" s="708"/>
      <c r="D129" s="705"/>
      <c r="F129" s="727">
        <f>F128-F126</f>
        <v>0</v>
      </c>
      <c r="G129" s="750"/>
      <c r="I129" s="677"/>
      <c r="K129" s="705"/>
      <c r="N129" s="677"/>
      <c r="R129" s="724"/>
    </row>
    <row r="130" spans="1:18" ht="12.75" customHeight="1">
      <c r="F130" s="724"/>
      <c r="G130" s="750"/>
      <c r="R130" s="724"/>
    </row>
    <row r="131" spans="1:18" ht="12.75" customHeight="1">
      <c r="F131" s="724"/>
      <c r="G131" s="750"/>
      <c r="R131" s="724"/>
    </row>
    <row r="132" spans="1:18" ht="12.75" customHeight="1">
      <c r="F132" s="724"/>
      <c r="G132" s="750"/>
      <c r="R132" s="724"/>
    </row>
    <row r="133" spans="1:18" ht="12.75" customHeight="1">
      <c r="F133" s="724"/>
      <c r="G133" s="750"/>
      <c r="R133" s="724"/>
    </row>
    <row r="134" spans="1:18" ht="12.75" customHeight="1">
      <c r="F134" s="724"/>
      <c r="G134" s="750"/>
      <c r="R134" s="724"/>
    </row>
    <row r="135" spans="1:18" ht="12.75" customHeight="1">
      <c r="F135" s="724"/>
      <c r="G135" s="750"/>
      <c r="R135" s="724"/>
    </row>
    <row r="136" spans="1:18" ht="12.75" customHeight="1">
      <c r="F136" s="724"/>
      <c r="G136" s="750"/>
      <c r="R136" s="724"/>
    </row>
    <row r="137" spans="1:18" ht="12.75" customHeight="1">
      <c r="F137" s="724"/>
      <c r="G137" s="750"/>
      <c r="R137" s="724"/>
    </row>
    <row r="138" spans="1:18" ht="12.75" customHeight="1">
      <c r="F138" s="724"/>
      <c r="G138" s="750"/>
      <c r="R138" s="724"/>
    </row>
    <row r="139" spans="1:18" ht="12.75" customHeight="1">
      <c r="F139" s="724"/>
      <c r="G139" s="750"/>
      <c r="R139" s="724"/>
    </row>
    <row r="140" spans="1:18" ht="12.75" customHeight="1">
      <c r="F140" s="724"/>
      <c r="G140" s="750"/>
      <c r="R140" s="724"/>
    </row>
    <row r="141" spans="1:18" ht="12.75" customHeight="1">
      <c r="F141" s="724"/>
      <c r="G141" s="750"/>
      <c r="R141" s="724"/>
    </row>
    <row r="142" spans="1:18" ht="12.75" customHeight="1">
      <c r="F142" s="724"/>
      <c r="G142" s="750"/>
      <c r="R142" s="724"/>
    </row>
    <row r="143" spans="1:18" ht="12.75" customHeight="1">
      <c r="F143" s="724"/>
      <c r="G143" s="750"/>
      <c r="R143" s="724"/>
    </row>
    <row r="144" spans="1:18" ht="12.75" customHeight="1">
      <c r="F144" s="724"/>
      <c r="G144" s="750"/>
      <c r="R144" s="724"/>
    </row>
    <row r="145" spans="6:18" ht="12.75" customHeight="1">
      <c r="F145" s="724"/>
      <c r="G145" s="750"/>
      <c r="R145" s="724"/>
    </row>
    <row r="146" spans="6:18" ht="12.75" customHeight="1">
      <c r="F146" s="724"/>
      <c r="G146" s="750"/>
      <c r="R146" s="724"/>
    </row>
    <row r="147" spans="6:18" ht="12.75" customHeight="1">
      <c r="F147" s="724"/>
      <c r="G147" s="750"/>
      <c r="R147" s="724"/>
    </row>
    <row r="148" spans="6:18" ht="12.75" customHeight="1">
      <c r="F148" s="724"/>
      <c r="G148" s="750"/>
      <c r="R148" s="724"/>
    </row>
    <row r="149" spans="6:18" ht="12.75" customHeight="1">
      <c r="F149" s="724"/>
      <c r="G149" s="750"/>
      <c r="R149" s="724"/>
    </row>
    <row r="150" spans="6:18" ht="12.75" customHeight="1">
      <c r="F150" s="724"/>
      <c r="G150" s="750"/>
      <c r="R150" s="724"/>
    </row>
    <row r="151" spans="6:18" ht="12.75" customHeight="1">
      <c r="F151" s="724"/>
      <c r="G151" s="750"/>
      <c r="R151" s="724"/>
    </row>
    <row r="152" spans="6:18" ht="12.75" customHeight="1">
      <c r="F152" s="724"/>
      <c r="G152" s="750"/>
      <c r="R152" s="724"/>
    </row>
    <row r="153" spans="6:18" ht="12.75" customHeight="1">
      <c r="F153" s="724"/>
      <c r="G153" s="750"/>
      <c r="R153" s="724"/>
    </row>
    <row r="154" spans="6:18" ht="12.75" customHeight="1">
      <c r="F154" s="724"/>
      <c r="G154" s="750"/>
      <c r="R154" s="724"/>
    </row>
    <row r="155" spans="6:18" ht="12.75" customHeight="1">
      <c r="F155" s="724"/>
      <c r="G155" s="750"/>
      <c r="R155" s="724"/>
    </row>
    <row r="156" spans="6:18" ht="12.75" customHeight="1">
      <c r="F156" s="724"/>
      <c r="G156" s="750"/>
      <c r="R156" s="724"/>
    </row>
    <row r="157" spans="6:18" ht="12.75" customHeight="1">
      <c r="F157" s="724"/>
      <c r="G157" s="750"/>
      <c r="R157" s="724"/>
    </row>
    <row r="158" spans="6:18" ht="12.75" customHeight="1">
      <c r="F158" s="724"/>
      <c r="G158" s="750"/>
      <c r="R158" s="724"/>
    </row>
    <row r="159" spans="6:18" ht="12.75" customHeight="1">
      <c r="F159" s="724"/>
      <c r="G159" s="750"/>
      <c r="R159" s="724"/>
    </row>
    <row r="160" spans="6:18" ht="12.75" customHeight="1">
      <c r="F160" s="724"/>
      <c r="G160" s="750"/>
      <c r="R160" s="724"/>
    </row>
    <row r="161" spans="6:18" ht="12.75" customHeight="1">
      <c r="F161" s="724"/>
      <c r="G161" s="750"/>
      <c r="R161" s="724"/>
    </row>
    <row r="162" spans="6:18" ht="12.75" customHeight="1">
      <c r="F162" s="724"/>
      <c r="G162" s="750"/>
      <c r="R162" s="724"/>
    </row>
    <row r="163" spans="6:18" ht="12.75" customHeight="1">
      <c r="F163" s="724"/>
      <c r="G163" s="750"/>
      <c r="R163" s="724"/>
    </row>
    <row r="164" spans="6:18" ht="12.75" customHeight="1">
      <c r="F164" s="724"/>
      <c r="G164" s="750"/>
      <c r="R164" s="724"/>
    </row>
    <row r="165" spans="6:18" ht="12.75" customHeight="1">
      <c r="F165" s="724"/>
      <c r="G165" s="750"/>
      <c r="R165" s="724"/>
    </row>
    <row r="166" spans="6:18" ht="12.75" customHeight="1">
      <c r="F166" s="724"/>
      <c r="G166" s="750"/>
      <c r="R166" s="724"/>
    </row>
    <row r="167" spans="6:18" ht="12.75" customHeight="1">
      <c r="F167" s="724"/>
      <c r="G167" s="750"/>
      <c r="R167" s="724"/>
    </row>
    <row r="168" spans="6:18" ht="12.75" customHeight="1">
      <c r="F168" s="724"/>
      <c r="G168" s="750"/>
      <c r="R168" s="724"/>
    </row>
    <row r="169" spans="6:18" ht="12.75" customHeight="1">
      <c r="F169" s="724"/>
      <c r="G169" s="750"/>
      <c r="R169" s="724"/>
    </row>
    <row r="170" spans="6:18" ht="12.75" customHeight="1">
      <c r="F170" s="724"/>
      <c r="G170" s="750"/>
      <c r="R170" s="724"/>
    </row>
    <row r="171" spans="6:18" ht="12.75" customHeight="1">
      <c r="F171" s="724"/>
      <c r="G171" s="750"/>
      <c r="R171" s="724"/>
    </row>
    <row r="172" spans="6:18" ht="12.75" customHeight="1">
      <c r="F172" s="724"/>
      <c r="G172" s="750"/>
      <c r="R172" s="724"/>
    </row>
    <row r="173" spans="6:18" ht="12.75" customHeight="1">
      <c r="F173" s="724"/>
      <c r="G173" s="750"/>
      <c r="R173" s="724"/>
    </row>
    <row r="174" spans="6:18" ht="12.75" customHeight="1">
      <c r="F174" s="724"/>
      <c r="G174" s="750"/>
      <c r="R174" s="724"/>
    </row>
    <row r="175" spans="6:18" ht="12.75" customHeight="1">
      <c r="F175" s="724"/>
      <c r="G175" s="750"/>
      <c r="R175" s="724"/>
    </row>
    <row r="176" spans="6:18" ht="12.75" customHeight="1">
      <c r="F176" s="724"/>
      <c r="G176" s="750"/>
      <c r="R176" s="724"/>
    </row>
    <row r="177" spans="6:18" ht="12.75" customHeight="1">
      <c r="F177" s="724"/>
      <c r="G177" s="750"/>
      <c r="R177" s="724"/>
    </row>
    <row r="178" spans="6:18" ht="12.75" customHeight="1">
      <c r="F178" s="724"/>
      <c r="G178" s="750"/>
      <c r="R178" s="724"/>
    </row>
    <row r="179" spans="6:18" ht="12.75" customHeight="1">
      <c r="F179" s="724"/>
      <c r="G179" s="750"/>
      <c r="R179" s="724"/>
    </row>
    <row r="180" spans="6:18" ht="12.75" customHeight="1">
      <c r="F180" s="724"/>
      <c r="G180" s="750"/>
      <c r="R180" s="724"/>
    </row>
    <row r="181" spans="6:18" ht="12.75" customHeight="1">
      <c r="F181" s="724"/>
      <c r="G181" s="750"/>
      <c r="R181" s="724"/>
    </row>
    <row r="182" spans="6:18" ht="12.75" customHeight="1">
      <c r="F182" s="724"/>
      <c r="G182" s="750"/>
      <c r="R182" s="724"/>
    </row>
    <row r="183" spans="6:18" ht="12.75" customHeight="1">
      <c r="F183" s="724"/>
      <c r="G183" s="750"/>
      <c r="R183" s="724"/>
    </row>
    <row r="184" spans="6:18" ht="12.75" customHeight="1">
      <c r="F184" s="724"/>
      <c r="G184" s="750"/>
      <c r="R184" s="724"/>
    </row>
    <row r="185" spans="6:18" ht="12.75" customHeight="1">
      <c r="F185" s="724"/>
      <c r="G185" s="750"/>
      <c r="R185" s="724"/>
    </row>
    <row r="186" spans="6:18" ht="12.75" customHeight="1">
      <c r="F186" s="724"/>
      <c r="G186" s="750"/>
      <c r="R186" s="724"/>
    </row>
    <row r="187" spans="6:18" ht="12.75" customHeight="1">
      <c r="F187" s="724"/>
      <c r="G187" s="750"/>
      <c r="R187" s="724"/>
    </row>
    <row r="188" spans="6:18" ht="12.75" customHeight="1">
      <c r="F188" s="724"/>
      <c r="G188" s="750"/>
      <c r="R188" s="724"/>
    </row>
    <row r="189" spans="6:18" ht="12.75" customHeight="1">
      <c r="F189" s="724"/>
      <c r="G189" s="750"/>
      <c r="R189" s="724"/>
    </row>
    <row r="190" spans="6:18" ht="12.75" customHeight="1">
      <c r="F190" s="724"/>
      <c r="G190" s="750"/>
      <c r="R190" s="724"/>
    </row>
    <row r="191" spans="6:18" ht="12.75" customHeight="1">
      <c r="F191" s="724"/>
      <c r="G191" s="750"/>
      <c r="R191" s="724"/>
    </row>
    <row r="192" spans="6:18" ht="12.75" customHeight="1">
      <c r="F192" s="724"/>
      <c r="G192" s="750"/>
      <c r="R192" s="724"/>
    </row>
    <row r="193" spans="6:18" ht="12.75" customHeight="1">
      <c r="F193" s="724"/>
      <c r="G193" s="750"/>
      <c r="R193" s="724"/>
    </row>
    <row r="194" spans="6:18" ht="12.75" customHeight="1">
      <c r="F194" s="724"/>
      <c r="G194" s="750"/>
      <c r="R194" s="724"/>
    </row>
    <row r="195" spans="6:18" ht="12.75" customHeight="1">
      <c r="F195" s="724"/>
      <c r="G195" s="750"/>
      <c r="R195" s="724"/>
    </row>
    <row r="196" spans="6:18" ht="12.75" customHeight="1">
      <c r="F196" s="724"/>
      <c r="G196" s="750"/>
      <c r="R196" s="724"/>
    </row>
    <row r="197" spans="6:18" ht="12.75" customHeight="1">
      <c r="F197" s="724"/>
      <c r="G197" s="750"/>
      <c r="R197" s="724"/>
    </row>
    <row r="198" spans="6:18" ht="12.75" customHeight="1">
      <c r="F198" s="724"/>
      <c r="G198" s="750"/>
      <c r="R198" s="724"/>
    </row>
    <row r="199" spans="6:18" ht="12.75" customHeight="1">
      <c r="F199" s="724"/>
      <c r="G199" s="750"/>
      <c r="R199" s="724"/>
    </row>
    <row r="200" spans="6:18" ht="12.75" customHeight="1">
      <c r="F200" s="724"/>
      <c r="G200" s="750"/>
      <c r="R200" s="724"/>
    </row>
    <row r="201" spans="6:18" ht="12.75" customHeight="1">
      <c r="F201" s="724"/>
      <c r="G201" s="750"/>
      <c r="R201" s="724"/>
    </row>
    <row r="202" spans="6:18" ht="12.75" customHeight="1">
      <c r="F202" s="724"/>
      <c r="G202" s="750"/>
      <c r="R202" s="724"/>
    </row>
    <row r="203" spans="6:18" ht="12.75" customHeight="1">
      <c r="F203" s="724"/>
      <c r="G203" s="750"/>
      <c r="R203" s="724"/>
    </row>
    <row r="204" spans="6:18" ht="12.75" customHeight="1">
      <c r="F204" s="724"/>
      <c r="G204" s="750"/>
      <c r="R204" s="724"/>
    </row>
    <row r="205" spans="6:18" ht="12.75" customHeight="1">
      <c r="F205" s="724"/>
      <c r="G205" s="750"/>
      <c r="R205" s="724"/>
    </row>
    <row r="206" spans="6:18" ht="12.75" customHeight="1">
      <c r="F206" s="724"/>
      <c r="G206" s="750"/>
      <c r="R206" s="724"/>
    </row>
    <row r="207" spans="6:18" ht="12.75" customHeight="1">
      <c r="F207" s="724"/>
      <c r="G207" s="750"/>
      <c r="R207" s="724"/>
    </row>
    <row r="208" spans="6:18" ht="12.75" customHeight="1">
      <c r="F208" s="724"/>
      <c r="G208" s="750"/>
      <c r="R208" s="724"/>
    </row>
    <row r="209" spans="6:18" ht="12.75" customHeight="1">
      <c r="F209" s="724"/>
      <c r="G209" s="750"/>
      <c r="R209" s="724"/>
    </row>
    <row r="210" spans="6:18" ht="12.75" customHeight="1">
      <c r="F210" s="724"/>
      <c r="G210" s="750"/>
      <c r="R210" s="724"/>
    </row>
    <row r="211" spans="6:18" ht="12.75" customHeight="1">
      <c r="F211" s="724"/>
      <c r="G211" s="750"/>
      <c r="R211" s="724"/>
    </row>
    <row r="212" spans="6:18" ht="12.75" customHeight="1">
      <c r="F212" s="724"/>
      <c r="G212" s="750"/>
      <c r="R212" s="724"/>
    </row>
    <row r="213" spans="6:18" ht="12.75" customHeight="1">
      <c r="F213" s="724"/>
      <c r="G213" s="750"/>
      <c r="R213" s="724"/>
    </row>
    <row r="214" spans="6:18" ht="12.75" customHeight="1">
      <c r="F214" s="724"/>
      <c r="G214" s="750"/>
      <c r="R214" s="724"/>
    </row>
    <row r="215" spans="6:18" ht="12.75" customHeight="1">
      <c r="F215" s="724"/>
      <c r="G215" s="750"/>
      <c r="R215" s="724"/>
    </row>
    <row r="216" spans="6:18" ht="12.75" customHeight="1">
      <c r="F216" s="724"/>
      <c r="G216" s="750"/>
      <c r="R216" s="724"/>
    </row>
    <row r="217" spans="6:18" ht="12.75" customHeight="1">
      <c r="F217" s="724"/>
      <c r="G217" s="750"/>
      <c r="R217" s="724"/>
    </row>
    <row r="218" spans="6:18" ht="12.75" customHeight="1">
      <c r="F218" s="724"/>
      <c r="G218" s="750"/>
      <c r="R218" s="724"/>
    </row>
    <row r="219" spans="6:18" ht="12.75" customHeight="1">
      <c r="F219" s="724"/>
      <c r="G219" s="750"/>
      <c r="R219" s="724"/>
    </row>
    <row r="220" spans="6:18" ht="12.75" customHeight="1">
      <c r="F220" s="724"/>
      <c r="G220" s="750"/>
      <c r="R220" s="724"/>
    </row>
    <row r="221" spans="6:18" ht="12.75" customHeight="1">
      <c r="F221" s="724"/>
      <c r="G221" s="750"/>
      <c r="R221" s="724"/>
    </row>
    <row r="222" spans="6:18" ht="12.75" customHeight="1">
      <c r="F222" s="724"/>
      <c r="G222" s="750"/>
      <c r="R222" s="724"/>
    </row>
    <row r="223" spans="6:18" ht="12.75" customHeight="1">
      <c r="F223" s="724"/>
      <c r="G223" s="750"/>
      <c r="R223" s="724"/>
    </row>
    <row r="224" spans="6:18" ht="12.75" customHeight="1">
      <c r="F224" s="724"/>
      <c r="G224" s="750"/>
      <c r="R224" s="724"/>
    </row>
    <row r="225" spans="6:18" ht="12.75" customHeight="1">
      <c r="F225" s="724"/>
      <c r="G225" s="750"/>
      <c r="R225" s="724"/>
    </row>
    <row r="226" spans="6:18" ht="12.75" customHeight="1">
      <c r="F226" s="724"/>
      <c r="G226" s="750"/>
      <c r="R226" s="724"/>
    </row>
    <row r="227" spans="6:18" ht="12.75" customHeight="1">
      <c r="F227" s="724"/>
      <c r="G227" s="750"/>
      <c r="R227" s="724"/>
    </row>
    <row r="228" spans="6:18" ht="12.75" customHeight="1">
      <c r="F228" s="724"/>
      <c r="G228" s="750"/>
      <c r="R228" s="724"/>
    </row>
    <row r="229" spans="6:18" ht="12.75" customHeight="1">
      <c r="F229" s="724"/>
      <c r="G229" s="750"/>
      <c r="R229" s="724"/>
    </row>
    <row r="230" spans="6:18" ht="12.75" customHeight="1">
      <c r="F230" s="724"/>
      <c r="G230" s="750"/>
      <c r="R230" s="724"/>
    </row>
    <row r="231" spans="6:18" ht="12.75" customHeight="1">
      <c r="F231" s="724"/>
      <c r="G231" s="750"/>
      <c r="R231" s="724"/>
    </row>
    <row r="232" spans="6:18" ht="12.75" customHeight="1">
      <c r="F232" s="724"/>
      <c r="G232" s="750"/>
      <c r="R232" s="724"/>
    </row>
    <row r="233" spans="6:18" ht="12.75" customHeight="1">
      <c r="F233" s="724"/>
      <c r="G233" s="750"/>
      <c r="R233" s="724"/>
    </row>
    <row r="234" spans="6:18" ht="12.75" customHeight="1">
      <c r="F234" s="724"/>
      <c r="G234" s="750"/>
      <c r="R234" s="724"/>
    </row>
    <row r="235" spans="6:18" ht="12.75" customHeight="1">
      <c r="F235" s="724"/>
      <c r="G235" s="750"/>
      <c r="R235" s="724"/>
    </row>
    <row r="236" spans="6:18" ht="12.75" customHeight="1">
      <c r="F236" s="724"/>
      <c r="G236" s="750"/>
      <c r="R236" s="724"/>
    </row>
    <row r="237" spans="6:18" ht="12.75" customHeight="1">
      <c r="F237" s="724"/>
      <c r="G237" s="750"/>
      <c r="R237" s="724"/>
    </row>
    <row r="238" spans="6:18" ht="12.75" customHeight="1">
      <c r="F238" s="724"/>
      <c r="G238" s="750"/>
      <c r="R238" s="724"/>
    </row>
    <row r="239" spans="6:18" ht="12.75" customHeight="1">
      <c r="F239" s="724"/>
      <c r="G239" s="750"/>
      <c r="R239" s="724"/>
    </row>
    <row r="240" spans="6:18" ht="12.75" customHeight="1">
      <c r="F240" s="724"/>
      <c r="G240" s="750"/>
      <c r="R240" s="724"/>
    </row>
    <row r="241" spans="6:18" ht="12.75" customHeight="1">
      <c r="F241" s="724"/>
      <c r="G241" s="750"/>
      <c r="R241" s="724"/>
    </row>
    <row r="242" spans="6:18" ht="12.75" customHeight="1">
      <c r="F242" s="724"/>
      <c r="G242" s="750"/>
      <c r="R242" s="724"/>
    </row>
    <row r="243" spans="6:18" ht="12.75" customHeight="1">
      <c r="F243" s="724"/>
      <c r="G243" s="750"/>
      <c r="R243" s="724"/>
    </row>
    <row r="244" spans="6:18" ht="12.75" customHeight="1">
      <c r="F244" s="724"/>
      <c r="G244" s="750"/>
      <c r="R244" s="724"/>
    </row>
    <row r="245" spans="6:18" ht="12.75" customHeight="1">
      <c r="F245" s="724"/>
      <c r="G245" s="750"/>
      <c r="R245" s="724"/>
    </row>
    <row r="246" spans="6:18" ht="12.75" customHeight="1">
      <c r="F246" s="724"/>
      <c r="G246" s="750"/>
      <c r="R246" s="724"/>
    </row>
    <row r="247" spans="6:18" ht="12.75" customHeight="1">
      <c r="F247" s="724"/>
      <c r="G247" s="750"/>
      <c r="R247" s="724"/>
    </row>
    <row r="248" spans="6:18" ht="12.75" customHeight="1">
      <c r="F248" s="724"/>
      <c r="G248" s="750"/>
      <c r="R248" s="724"/>
    </row>
    <row r="249" spans="6:18" ht="12.75" customHeight="1">
      <c r="F249" s="724"/>
      <c r="G249" s="750"/>
      <c r="R249" s="724"/>
    </row>
    <row r="250" spans="6:18" ht="12.75" customHeight="1">
      <c r="F250" s="724"/>
      <c r="G250" s="750"/>
      <c r="R250" s="724"/>
    </row>
    <row r="251" spans="6:18" ht="12.75" customHeight="1">
      <c r="F251" s="724"/>
      <c r="G251" s="750"/>
      <c r="R251" s="724"/>
    </row>
    <row r="252" spans="6:18" ht="12.75" customHeight="1">
      <c r="F252" s="724"/>
      <c r="G252" s="750"/>
      <c r="R252" s="724"/>
    </row>
    <row r="253" spans="6:18" ht="12.75" customHeight="1">
      <c r="F253" s="724"/>
      <c r="G253" s="750"/>
      <c r="R253" s="724"/>
    </row>
    <row r="254" spans="6:18" ht="12.75" customHeight="1">
      <c r="F254" s="724"/>
      <c r="G254" s="750"/>
      <c r="R254" s="724"/>
    </row>
    <row r="255" spans="6:18" ht="12.75" customHeight="1">
      <c r="F255" s="724"/>
      <c r="G255" s="750"/>
      <c r="R255" s="724"/>
    </row>
    <row r="256" spans="6:18" ht="12.75" customHeight="1">
      <c r="F256" s="724"/>
      <c r="G256" s="750"/>
      <c r="R256" s="724"/>
    </row>
    <row r="257" spans="6:18" ht="12.75" customHeight="1">
      <c r="F257" s="724"/>
      <c r="G257" s="750"/>
      <c r="R257" s="724"/>
    </row>
    <row r="258" spans="6:18" ht="12.75" customHeight="1">
      <c r="F258" s="724"/>
      <c r="G258" s="750"/>
      <c r="R258" s="724"/>
    </row>
    <row r="259" spans="6:18" ht="12.75" customHeight="1">
      <c r="F259" s="724"/>
      <c r="G259" s="750"/>
      <c r="R259" s="724"/>
    </row>
    <row r="260" spans="6:18" ht="12.75" customHeight="1">
      <c r="F260" s="724"/>
      <c r="G260" s="750"/>
      <c r="R260" s="724"/>
    </row>
    <row r="261" spans="6:18" ht="12.75" customHeight="1">
      <c r="F261" s="724"/>
      <c r="G261" s="750"/>
      <c r="R261" s="724"/>
    </row>
    <row r="262" spans="6:18" ht="12.75" customHeight="1">
      <c r="F262" s="724"/>
      <c r="G262" s="750"/>
      <c r="R262" s="724"/>
    </row>
    <row r="263" spans="6:18" ht="12.75" customHeight="1">
      <c r="F263" s="724"/>
      <c r="G263" s="750"/>
      <c r="R263" s="724"/>
    </row>
    <row r="264" spans="6:18" ht="12.75" customHeight="1">
      <c r="F264" s="724"/>
      <c r="G264" s="750"/>
      <c r="R264" s="724"/>
    </row>
    <row r="265" spans="6:18" ht="12.75" customHeight="1">
      <c r="F265" s="724"/>
      <c r="G265" s="750"/>
      <c r="R265" s="724"/>
    </row>
    <row r="266" spans="6:18" ht="12.75" customHeight="1">
      <c r="F266" s="724"/>
      <c r="G266" s="750"/>
      <c r="R266" s="724"/>
    </row>
    <row r="267" spans="6:18" ht="12.75" customHeight="1">
      <c r="F267" s="724"/>
      <c r="G267" s="750"/>
      <c r="R267" s="724"/>
    </row>
    <row r="268" spans="6:18" ht="12.75" customHeight="1">
      <c r="F268" s="724"/>
      <c r="G268" s="750"/>
      <c r="R268" s="724"/>
    </row>
    <row r="269" spans="6:18" ht="12.75" customHeight="1">
      <c r="F269" s="724"/>
      <c r="G269" s="750"/>
      <c r="R269" s="724"/>
    </row>
    <row r="270" spans="6:18" ht="12.75" customHeight="1">
      <c r="F270" s="724"/>
      <c r="G270" s="750"/>
      <c r="R270" s="724"/>
    </row>
    <row r="271" spans="6:18" ht="12.75" customHeight="1">
      <c r="F271" s="724"/>
      <c r="G271" s="750"/>
      <c r="R271" s="724"/>
    </row>
    <row r="272" spans="6:18" ht="12.75" customHeight="1">
      <c r="F272" s="724"/>
      <c r="G272" s="750"/>
      <c r="R272" s="724"/>
    </row>
    <row r="273" spans="6:18" ht="12.75" customHeight="1">
      <c r="F273" s="724"/>
      <c r="G273" s="750"/>
      <c r="R273" s="724"/>
    </row>
    <row r="274" spans="6:18" ht="12.75" customHeight="1">
      <c r="F274" s="724"/>
      <c r="G274" s="750"/>
      <c r="R274" s="724"/>
    </row>
    <row r="275" spans="6:18" ht="12.75" customHeight="1">
      <c r="F275" s="724"/>
      <c r="G275" s="750"/>
      <c r="R275" s="724"/>
    </row>
    <row r="276" spans="6:18" ht="12.75" customHeight="1">
      <c r="F276" s="724"/>
      <c r="G276" s="750"/>
      <c r="R276" s="724"/>
    </row>
    <row r="277" spans="6:18" ht="12.75" customHeight="1">
      <c r="F277" s="724"/>
      <c r="G277" s="750"/>
      <c r="R277" s="724"/>
    </row>
    <row r="278" spans="6:18" ht="12.75" customHeight="1">
      <c r="F278" s="724"/>
      <c r="G278" s="750"/>
      <c r="R278" s="724"/>
    </row>
    <row r="279" spans="6:18" ht="12.75" customHeight="1">
      <c r="F279" s="724"/>
      <c r="G279" s="750"/>
      <c r="R279" s="724"/>
    </row>
    <row r="280" spans="6:18" ht="12.75" customHeight="1">
      <c r="F280" s="724"/>
      <c r="G280" s="750"/>
      <c r="R280" s="724"/>
    </row>
    <row r="281" spans="6:18" ht="12.75" customHeight="1">
      <c r="F281" s="724"/>
      <c r="G281" s="750"/>
      <c r="R281" s="724"/>
    </row>
    <row r="282" spans="6:18" ht="12.75" customHeight="1">
      <c r="F282" s="724"/>
      <c r="G282" s="750"/>
      <c r="R282" s="724"/>
    </row>
    <row r="283" spans="6:18" ht="12.75" customHeight="1">
      <c r="F283" s="724"/>
      <c r="G283" s="750"/>
      <c r="R283" s="724"/>
    </row>
    <row r="284" spans="6:18" ht="12.75" customHeight="1">
      <c r="F284" s="724"/>
      <c r="G284" s="750"/>
      <c r="R284" s="724"/>
    </row>
    <row r="285" spans="6:18" ht="12.75" customHeight="1">
      <c r="F285" s="724"/>
      <c r="G285" s="750"/>
      <c r="R285" s="724"/>
    </row>
    <row r="286" spans="6:18" ht="12.75" customHeight="1">
      <c r="F286" s="724"/>
      <c r="G286" s="750"/>
      <c r="R286" s="724"/>
    </row>
    <row r="287" spans="6:18" ht="12.75" customHeight="1">
      <c r="F287" s="724"/>
      <c r="G287" s="750"/>
      <c r="R287" s="724"/>
    </row>
    <row r="288" spans="6:18" ht="12.75" customHeight="1">
      <c r="F288" s="724"/>
      <c r="G288" s="750"/>
      <c r="R288" s="724"/>
    </row>
    <row r="289" spans="6:18" ht="12.75" customHeight="1">
      <c r="F289" s="724"/>
      <c r="G289" s="750"/>
      <c r="R289" s="724"/>
    </row>
    <row r="290" spans="6:18" ht="12.75" customHeight="1">
      <c r="F290" s="724"/>
      <c r="G290" s="750"/>
      <c r="R290" s="724"/>
    </row>
    <row r="291" spans="6:18" ht="12.75" customHeight="1">
      <c r="F291" s="724"/>
      <c r="G291" s="750"/>
      <c r="R291" s="724"/>
    </row>
    <row r="292" spans="6:18" ht="12.75" customHeight="1">
      <c r="F292" s="724"/>
      <c r="G292" s="750"/>
      <c r="R292" s="724"/>
    </row>
    <row r="293" spans="6:18" ht="12.75" customHeight="1">
      <c r="F293" s="724"/>
      <c r="G293" s="750"/>
      <c r="R293" s="724"/>
    </row>
    <row r="294" spans="6:18" ht="12.75" customHeight="1">
      <c r="F294" s="724"/>
      <c r="G294" s="750"/>
      <c r="R294" s="724"/>
    </row>
    <row r="295" spans="6:18" ht="12.75" customHeight="1">
      <c r="F295" s="724"/>
      <c r="G295" s="750"/>
      <c r="R295" s="724"/>
    </row>
    <row r="296" spans="6:18" ht="12.75" customHeight="1">
      <c r="F296" s="724"/>
      <c r="G296" s="750"/>
      <c r="R296" s="724"/>
    </row>
    <row r="297" spans="6:18" ht="12.75" customHeight="1">
      <c r="F297" s="724"/>
      <c r="G297" s="750"/>
      <c r="R297" s="724"/>
    </row>
    <row r="298" spans="6:18" ht="12.75" customHeight="1">
      <c r="F298" s="724"/>
      <c r="G298" s="750"/>
      <c r="R298" s="724"/>
    </row>
    <row r="299" spans="6:18" ht="12.75" customHeight="1">
      <c r="F299" s="724"/>
      <c r="G299" s="750"/>
      <c r="R299" s="724"/>
    </row>
    <row r="300" spans="6:18" ht="12.75" customHeight="1">
      <c r="F300" s="724"/>
      <c r="G300" s="750"/>
      <c r="R300" s="724"/>
    </row>
    <row r="301" spans="6:18" ht="12.75" customHeight="1">
      <c r="F301" s="724"/>
      <c r="G301" s="750"/>
      <c r="R301" s="724"/>
    </row>
    <row r="302" spans="6:18" ht="12.75" customHeight="1">
      <c r="F302" s="724"/>
      <c r="G302" s="750"/>
      <c r="R302" s="724"/>
    </row>
    <row r="303" spans="6:18" ht="12.75" customHeight="1">
      <c r="F303" s="724"/>
      <c r="G303" s="750"/>
      <c r="R303" s="724"/>
    </row>
    <row r="304" spans="6:18" ht="12.75" customHeight="1">
      <c r="F304" s="724"/>
      <c r="G304" s="750"/>
      <c r="R304" s="724"/>
    </row>
    <row r="305" spans="6:18" ht="12.75" customHeight="1">
      <c r="F305" s="724"/>
      <c r="G305" s="750"/>
      <c r="R305" s="724"/>
    </row>
    <row r="306" spans="6:18" ht="12.75" customHeight="1">
      <c r="F306" s="724"/>
      <c r="G306" s="750"/>
      <c r="R306" s="724"/>
    </row>
    <row r="307" spans="6:18" ht="12.75" customHeight="1">
      <c r="F307" s="724"/>
      <c r="G307" s="750"/>
      <c r="R307" s="724"/>
    </row>
    <row r="308" spans="6:18" ht="12.75" customHeight="1">
      <c r="F308" s="724"/>
      <c r="G308" s="750"/>
      <c r="R308" s="724"/>
    </row>
    <row r="309" spans="6:18" ht="12.75" customHeight="1">
      <c r="F309" s="724"/>
      <c r="G309" s="750"/>
      <c r="R309" s="724"/>
    </row>
    <row r="310" spans="6:18" ht="12.75" customHeight="1">
      <c r="F310" s="724"/>
      <c r="G310" s="750"/>
      <c r="R310" s="724"/>
    </row>
    <row r="311" spans="6:18" ht="12.75" customHeight="1">
      <c r="F311" s="724"/>
      <c r="G311" s="750"/>
      <c r="R311" s="724"/>
    </row>
    <row r="312" spans="6:18" ht="12.75" customHeight="1">
      <c r="F312" s="724"/>
      <c r="G312" s="750"/>
      <c r="R312" s="724"/>
    </row>
    <row r="313" spans="6:18" ht="12.75" customHeight="1">
      <c r="F313" s="724"/>
      <c r="G313" s="750"/>
      <c r="R313" s="724"/>
    </row>
    <row r="314" spans="6:18" ht="12.75" customHeight="1">
      <c r="F314" s="724"/>
      <c r="G314" s="750"/>
      <c r="R314" s="724"/>
    </row>
    <row r="315" spans="6:18" ht="12.75" customHeight="1">
      <c r="F315" s="724"/>
      <c r="G315" s="750"/>
      <c r="R315" s="724"/>
    </row>
    <row r="316" spans="6:18" ht="12.75" customHeight="1">
      <c r="F316" s="724"/>
      <c r="G316" s="750"/>
      <c r="R316" s="724"/>
    </row>
    <row r="317" spans="6:18" ht="12.75" customHeight="1">
      <c r="F317" s="724"/>
      <c r="G317" s="750"/>
      <c r="R317" s="724"/>
    </row>
    <row r="318" spans="6:18" ht="12.75" customHeight="1">
      <c r="F318" s="724"/>
      <c r="G318" s="750"/>
      <c r="R318" s="724"/>
    </row>
    <row r="319" spans="6:18" ht="12.75" customHeight="1">
      <c r="F319" s="724"/>
      <c r="G319" s="750"/>
      <c r="R319" s="724"/>
    </row>
    <row r="320" spans="6:18" ht="12.75" customHeight="1">
      <c r="F320" s="724"/>
      <c r="G320" s="750"/>
      <c r="R320" s="724"/>
    </row>
    <row r="321" spans="6:18" ht="12.75" customHeight="1">
      <c r="F321" s="724"/>
      <c r="G321" s="750"/>
      <c r="R321" s="724"/>
    </row>
    <row r="322" spans="6:18" ht="12.75" customHeight="1">
      <c r="F322" s="724"/>
      <c r="G322" s="750"/>
      <c r="R322" s="724"/>
    </row>
    <row r="323" spans="6:18" ht="12.75" customHeight="1">
      <c r="F323" s="724"/>
      <c r="G323" s="750"/>
      <c r="R323" s="724"/>
    </row>
    <row r="324" spans="6:18" ht="12.75" customHeight="1">
      <c r="F324" s="724"/>
      <c r="G324" s="750"/>
      <c r="R324" s="724"/>
    </row>
    <row r="325" spans="6:18" ht="12.75" customHeight="1">
      <c r="F325" s="724"/>
      <c r="G325" s="750"/>
      <c r="R325" s="724"/>
    </row>
    <row r="326" spans="6:18" ht="12.75" customHeight="1">
      <c r="F326" s="724"/>
      <c r="G326" s="750"/>
      <c r="R326" s="724"/>
    </row>
    <row r="327" spans="6:18" ht="12.75" customHeight="1">
      <c r="F327" s="724"/>
      <c r="G327" s="750"/>
      <c r="R327" s="724"/>
    </row>
    <row r="328" spans="6:18" ht="12.75" customHeight="1">
      <c r="F328" s="724"/>
      <c r="G328" s="750"/>
      <c r="R328" s="724"/>
    </row>
    <row r="329" spans="6:18" ht="12.75" customHeight="1">
      <c r="F329" s="724"/>
      <c r="G329" s="750"/>
      <c r="R329" s="724"/>
    </row>
    <row r="330" spans="6:18" ht="12.75" customHeight="1">
      <c r="F330" s="724"/>
      <c r="G330" s="750"/>
      <c r="R330" s="724"/>
    </row>
    <row r="331" spans="6:18" ht="12.75" customHeight="1">
      <c r="F331" s="724"/>
      <c r="G331" s="750"/>
      <c r="R331" s="724"/>
    </row>
    <row r="332" spans="6:18" ht="12.75" customHeight="1">
      <c r="F332" s="724"/>
      <c r="G332" s="750"/>
      <c r="R332" s="724"/>
    </row>
    <row r="333" spans="6:18" ht="12.75" customHeight="1">
      <c r="F333" s="724"/>
      <c r="G333" s="750"/>
      <c r="R333" s="724"/>
    </row>
    <row r="334" spans="6:18" ht="12.75" customHeight="1">
      <c r="F334" s="724"/>
      <c r="G334" s="750"/>
      <c r="R334" s="724"/>
    </row>
    <row r="335" spans="6:18" ht="12.75" customHeight="1">
      <c r="F335" s="724"/>
      <c r="G335" s="750"/>
      <c r="R335" s="724"/>
    </row>
    <row r="336" spans="6:18" ht="12.75" customHeight="1">
      <c r="F336" s="724"/>
      <c r="G336" s="750"/>
      <c r="R336" s="724"/>
    </row>
    <row r="337" spans="6:18" ht="12.75" customHeight="1">
      <c r="F337" s="724"/>
      <c r="G337" s="750"/>
      <c r="R337" s="724"/>
    </row>
    <row r="338" spans="6:18" ht="12.75" customHeight="1">
      <c r="F338" s="724"/>
      <c r="G338" s="750"/>
      <c r="R338" s="724"/>
    </row>
    <row r="339" spans="6:18" ht="12.75" customHeight="1">
      <c r="F339" s="724"/>
      <c r="G339" s="750"/>
      <c r="R339" s="724"/>
    </row>
    <row r="340" spans="6:18" ht="12.75" customHeight="1">
      <c r="F340" s="724"/>
      <c r="G340" s="750"/>
      <c r="R340" s="724"/>
    </row>
    <row r="341" spans="6:18" ht="12.75" customHeight="1">
      <c r="F341" s="724"/>
      <c r="G341" s="750"/>
      <c r="R341" s="724"/>
    </row>
    <row r="342" spans="6:18" ht="12.75" customHeight="1">
      <c r="F342" s="724"/>
      <c r="G342" s="750"/>
      <c r="R342" s="724"/>
    </row>
    <row r="343" spans="6:18" ht="12.75" customHeight="1">
      <c r="F343" s="724"/>
      <c r="G343" s="750"/>
      <c r="R343" s="724"/>
    </row>
    <row r="344" spans="6:18" ht="12.75" customHeight="1">
      <c r="F344" s="724"/>
      <c r="G344" s="750"/>
      <c r="R344" s="724"/>
    </row>
    <row r="345" spans="6:18" ht="12.75" customHeight="1">
      <c r="F345" s="724"/>
      <c r="G345" s="750"/>
      <c r="R345" s="724"/>
    </row>
    <row r="346" spans="6:18" ht="12.75" customHeight="1">
      <c r="F346" s="724"/>
      <c r="G346" s="750"/>
      <c r="R346" s="724"/>
    </row>
    <row r="347" spans="6:18" ht="12.75" customHeight="1">
      <c r="F347" s="724"/>
      <c r="G347" s="750"/>
      <c r="R347" s="724"/>
    </row>
    <row r="348" spans="6:18" ht="12.75" customHeight="1">
      <c r="F348" s="724"/>
      <c r="G348" s="750"/>
      <c r="R348" s="724"/>
    </row>
    <row r="349" spans="6:18" ht="12.75" customHeight="1">
      <c r="F349" s="724"/>
      <c r="G349" s="750"/>
      <c r="R349" s="724"/>
    </row>
    <row r="350" spans="6:18" ht="12.75" customHeight="1">
      <c r="F350" s="724"/>
      <c r="G350" s="750"/>
      <c r="R350" s="724"/>
    </row>
    <row r="351" spans="6:18" ht="12.75" customHeight="1">
      <c r="F351" s="724"/>
      <c r="G351" s="750"/>
      <c r="R351" s="724"/>
    </row>
    <row r="352" spans="6:18" ht="12.75" customHeight="1">
      <c r="F352" s="724"/>
      <c r="G352" s="750"/>
      <c r="R352" s="724"/>
    </row>
    <row r="353" spans="6:18" ht="12.75" customHeight="1">
      <c r="F353" s="724"/>
      <c r="G353" s="750"/>
      <c r="R353" s="724"/>
    </row>
    <row r="354" spans="6:18" ht="12.75" customHeight="1">
      <c r="F354" s="724"/>
      <c r="G354" s="750"/>
      <c r="R354" s="724"/>
    </row>
    <row r="355" spans="6:18" ht="12.75" customHeight="1">
      <c r="F355" s="724"/>
      <c r="G355" s="750"/>
      <c r="R355" s="724"/>
    </row>
    <row r="356" spans="6:18" ht="12.75" customHeight="1">
      <c r="F356" s="724"/>
      <c r="G356" s="750"/>
      <c r="R356" s="724"/>
    </row>
    <row r="357" spans="6:18" ht="12.75" customHeight="1">
      <c r="F357" s="724"/>
      <c r="G357" s="750"/>
      <c r="R357" s="724"/>
    </row>
    <row r="358" spans="6:18" ht="12.75" customHeight="1">
      <c r="F358" s="724"/>
      <c r="G358" s="750"/>
      <c r="R358" s="724"/>
    </row>
    <row r="359" spans="6:18" ht="12.75" customHeight="1">
      <c r="F359" s="724"/>
      <c r="G359" s="750"/>
      <c r="R359" s="724"/>
    </row>
    <row r="360" spans="6:18" ht="12.75" customHeight="1">
      <c r="F360" s="724"/>
      <c r="G360" s="750"/>
      <c r="R360" s="724"/>
    </row>
    <row r="361" spans="6:18" ht="12.75" customHeight="1">
      <c r="F361" s="724"/>
      <c r="G361" s="750"/>
      <c r="R361" s="724"/>
    </row>
    <row r="362" spans="6:18" ht="12.75" customHeight="1">
      <c r="F362" s="724"/>
      <c r="G362" s="750"/>
      <c r="R362" s="724"/>
    </row>
    <row r="363" spans="6:18" ht="12.75" customHeight="1">
      <c r="F363" s="724"/>
      <c r="G363" s="750"/>
      <c r="R363" s="724"/>
    </row>
    <row r="364" spans="6:18" ht="12.75" customHeight="1">
      <c r="F364" s="724"/>
      <c r="G364" s="750"/>
      <c r="R364" s="724"/>
    </row>
    <row r="365" spans="6:18" ht="12.75" customHeight="1">
      <c r="F365" s="724"/>
      <c r="G365" s="750"/>
      <c r="R365" s="724"/>
    </row>
    <row r="366" spans="6:18" ht="12.75" customHeight="1">
      <c r="F366" s="724"/>
      <c r="G366" s="750"/>
      <c r="R366" s="724"/>
    </row>
    <row r="367" spans="6:18" ht="12.75" customHeight="1">
      <c r="F367" s="724"/>
      <c r="G367" s="750"/>
      <c r="R367" s="724"/>
    </row>
    <row r="368" spans="6:18" ht="12.75" customHeight="1">
      <c r="F368" s="724"/>
      <c r="G368" s="750"/>
      <c r="R368" s="724"/>
    </row>
    <row r="369" spans="6:18" ht="12.75" customHeight="1">
      <c r="F369" s="724"/>
      <c r="G369" s="750"/>
      <c r="R369" s="724"/>
    </row>
    <row r="370" spans="6:18" ht="12.75" customHeight="1">
      <c r="F370" s="724"/>
      <c r="G370" s="750"/>
      <c r="R370" s="724"/>
    </row>
    <row r="371" spans="6:18" ht="12.75" customHeight="1">
      <c r="F371" s="724"/>
      <c r="G371" s="750"/>
      <c r="R371" s="724"/>
    </row>
    <row r="372" spans="6:18" ht="12.75" customHeight="1">
      <c r="F372" s="724"/>
      <c r="G372" s="750"/>
      <c r="R372" s="724"/>
    </row>
    <row r="373" spans="6:18" ht="12.75" customHeight="1">
      <c r="F373" s="724"/>
      <c r="G373" s="750"/>
      <c r="R373" s="724"/>
    </row>
    <row r="374" spans="6:18" ht="12.75" customHeight="1">
      <c r="F374" s="724"/>
      <c r="G374" s="750"/>
      <c r="R374" s="724"/>
    </row>
    <row r="375" spans="6:18" ht="12.75" customHeight="1">
      <c r="F375" s="724"/>
      <c r="G375" s="750"/>
      <c r="R375" s="724"/>
    </row>
    <row r="376" spans="6:18" ht="12.75" customHeight="1">
      <c r="F376" s="724"/>
      <c r="G376" s="750"/>
      <c r="R376" s="724"/>
    </row>
    <row r="377" spans="6:18" ht="12.75" customHeight="1">
      <c r="F377" s="724"/>
      <c r="G377" s="750"/>
      <c r="R377" s="724"/>
    </row>
    <row r="378" spans="6:18" ht="12.75" customHeight="1">
      <c r="F378" s="724"/>
      <c r="G378" s="750"/>
      <c r="R378" s="724"/>
    </row>
    <row r="379" spans="6:18" ht="12.75" customHeight="1">
      <c r="F379" s="724"/>
      <c r="G379" s="750"/>
      <c r="R379" s="724"/>
    </row>
    <row r="380" spans="6:18" ht="12.75" customHeight="1">
      <c r="F380" s="724"/>
      <c r="G380" s="750"/>
      <c r="R380" s="724"/>
    </row>
    <row r="381" spans="6:18" ht="12.75" customHeight="1">
      <c r="F381" s="724"/>
      <c r="G381" s="750"/>
      <c r="R381" s="724"/>
    </row>
    <row r="382" spans="6:18" ht="12.75" customHeight="1">
      <c r="F382" s="724"/>
      <c r="G382" s="750"/>
      <c r="R382" s="724"/>
    </row>
    <row r="383" spans="6:18" ht="12.75" customHeight="1">
      <c r="F383" s="724"/>
      <c r="G383" s="750"/>
      <c r="R383" s="724"/>
    </row>
    <row r="384" spans="6:18" ht="12.75" customHeight="1">
      <c r="F384" s="724"/>
      <c r="G384" s="750"/>
      <c r="R384" s="724"/>
    </row>
    <row r="385" spans="6:18" ht="12.75" customHeight="1">
      <c r="F385" s="724"/>
      <c r="G385" s="750"/>
      <c r="R385" s="724"/>
    </row>
    <row r="386" spans="6:18" ht="12.75" customHeight="1">
      <c r="F386" s="724"/>
      <c r="G386" s="750"/>
      <c r="R386" s="724"/>
    </row>
    <row r="387" spans="6:18" ht="12.75" customHeight="1">
      <c r="F387" s="724"/>
      <c r="G387" s="750"/>
      <c r="R387" s="724"/>
    </row>
    <row r="388" spans="6:18" ht="12.75" customHeight="1">
      <c r="F388" s="724"/>
      <c r="G388" s="750"/>
      <c r="R388" s="724"/>
    </row>
    <row r="389" spans="6:18" ht="12.75" customHeight="1">
      <c r="F389" s="724"/>
      <c r="G389" s="750"/>
      <c r="R389" s="724"/>
    </row>
    <row r="390" spans="6:18" ht="12.75" customHeight="1">
      <c r="F390" s="724"/>
      <c r="G390" s="750"/>
      <c r="R390" s="724"/>
    </row>
    <row r="391" spans="6:18" ht="12.75" customHeight="1">
      <c r="F391" s="724"/>
      <c r="G391" s="750"/>
      <c r="R391" s="724"/>
    </row>
    <row r="392" spans="6:18" ht="12.75" customHeight="1">
      <c r="F392" s="724"/>
      <c r="G392" s="750"/>
      <c r="R392" s="724"/>
    </row>
    <row r="393" spans="6:18" ht="12.75" customHeight="1">
      <c r="F393" s="724"/>
      <c r="G393" s="750"/>
      <c r="R393" s="724"/>
    </row>
    <row r="394" spans="6:18" ht="12.75" customHeight="1">
      <c r="F394" s="724"/>
      <c r="G394" s="750"/>
      <c r="R394" s="724"/>
    </row>
    <row r="395" spans="6:18" ht="12.75" customHeight="1">
      <c r="F395" s="724"/>
      <c r="G395" s="750"/>
      <c r="R395" s="724"/>
    </row>
    <row r="396" spans="6:18" ht="12.75" customHeight="1">
      <c r="F396" s="724"/>
      <c r="G396" s="750"/>
      <c r="R396" s="724"/>
    </row>
    <row r="397" spans="6:18" ht="12.75" customHeight="1">
      <c r="F397" s="724"/>
      <c r="G397" s="750"/>
      <c r="R397" s="724"/>
    </row>
    <row r="398" spans="6:18" ht="12.75" customHeight="1">
      <c r="F398" s="724"/>
      <c r="G398" s="750"/>
      <c r="R398" s="724"/>
    </row>
    <row r="399" spans="6:18" ht="12.75" customHeight="1">
      <c r="F399" s="724"/>
      <c r="G399" s="750"/>
      <c r="R399" s="724"/>
    </row>
    <row r="400" spans="6:18" ht="12.75" customHeight="1">
      <c r="F400" s="724"/>
      <c r="G400" s="750"/>
      <c r="R400" s="724"/>
    </row>
    <row r="401" spans="6:18" ht="12.75" customHeight="1">
      <c r="F401" s="724"/>
      <c r="G401" s="750"/>
      <c r="R401" s="724"/>
    </row>
    <row r="402" spans="6:18" ht="12.75" customHeight="1">
      <c r="F402" s="724"/>
      <c r="G402" s="750"/>
      <c r="R402" s="724"/>
    </row>
    <row r="403" spans="6:18" ht="12.75" customHeight="1">
      <c r="F403" s="724"/>
      <c r="G403" s="750"/>
      <c r="R403" s="724"/>
    </row>
    <row r="404" spans="6:18" ht="12.75" customHeight="1">
      <c r="F404" s="724"/>
      <c r="G404" s="750"/>
      <c r="R404" s="724"/>
    </row>
    <row r="405" spans="6:18" ht="12.75" customHeight="1">
      <c r="F405" s="724"/>
      <c r="G405" s="750"/>
      <c r="R405" s="724"/>
    </row>
    <row r="406" spans="6:18" ht="12.75" customHeight="1">
      <c r="F406" s="724"/>
      <c r="G406" s="750"/>
      <c r="R406" s="724"/>
    </row>
    <row r="407" spans="6:18" ht="12.75" customHeight="1">
      <c r="F407" s="724"/>
      <c r="G407" s="750"/>
      <c r="R407" s="724"/>
    </row>
    <row r="408" spans="6:18" ht="12.75" customHeight="1">
      <c r="F408" s="724"/>
      <c r="G408" s="750"/>
      <c r="R408" s="724"/>
    </row>
    <row r="409" spans="6:18" ht="12.75" customHeight="1">
      <c r="F409" s="724"/>
      <c r="G409" s="750"/>
      <c r="R409" s="724"/>
    </row>
    <row r="410" spans="6:18" ht="12.75" customHeight="1">
      <c r="F410" s="724"/>
      <c r="G410" s="750"/>
      <c r="R410" s="724"/>
    </row>
    <row r="411" spans="6:18" ht="12.75" customHeight="1">
      <c r="F411" s="724"/>
      <c r="G411" s="750"/>
      <c r="R411" s="724"/>
    </row>
    <row r="412" spans="6:18" ht="12.75" customHeight="1">
      <c r="F412" s="724"/>
      <c r="G412" s="750"/>
      <c r="R412" s="724"/>
    </row>
    <row r="413" spans="6:18" ht="12.75" customHeight="1">
      <c r="F413" s="724"/>
      <c r="G413" s="750"/>
      <c r="R413" s="724"/>
    </row>
    <row r="414" spans="6:18" ht="12.75" customHeight="1">
      <c r="F414" s="724"/>
      <c r="G414" s="750"/>
      <c r="R414" s="724"/>
    </row>
    <row r="415" spans="6:18" ht="12.75" customHeight="1">
      <c r="F415" s="724"/>
      <c r="G415" s="750"/>
      <c r="R415" s="724"/>
    </row>
    <row r="416" spans="6:18" ht="12.75" customHeight="1">
      <c r="F416" s="724"/>
      <c r="G416" s="750"/>
      <c r="R416" s="724"/>
    </row>
    <row r="417" spans="6:18" ht="12.75" customHeight="1">
      <c r="F417" s="724"/>
      <c r="G417" s="750"/>
      <c r="R417" s="724"/>
    </row>
    <row r="418" spans="6:18" ht="12.75" customHeight="1">
      <c r="F418" s="724"/>
      <c r="G418" s="750"/>
      <c r="R418" s="724"/>
    </row>
    <row r="419" spans="6:18" ht="12.75" customHeight="1">
      <c r="F419" s="724"/>
      <c r="G419" s="750"/>
      <c r="R419" s="724"/>
    </row>
    <row r="420" spans="6:18" ht="12.75" customHeight="1">
      <c r="F420" s="724"/>
      <c r="G420" s="750"/>
      <c r="R420" s="724"/>
    </row>
    <row r="421" spans="6:18" ht="12.75" customHeight="1">
      <c r="F421" s="724"/>
      <c r="G421" s="750"/>
      <c r="R421" s="724"/>
    </row>
    <row r="422" spans="6:18" ht="12.75" customHeight="1">
      <c r="F422" s="724"/>
      <c r="G422" s="750"/>
      <c r="R422" s="724"/>
    </row>
    <row r="423" spans="6:18" ht="12.75" customHeight="1">
      <c r="F423" s="724"/>
      <c r="G423" s="750"/>
      <c r="R423" s="724"/>
    </row>
    <row r="424" spans="6:18" ht="12.75" customHeight="1">
      <c r="F424" s="724"/>
      <c r="G424" s="750"/>
      <c r="R424" s="724"/>
    </row>
    <row r="425" spans="6:18" ht="12.75" customHeight="1">
      <c r="F425" s="724"/>
      <c r="G425" s="750"/>
      <c r="R425" s="724"/>
    </row>
    <row r="426" spans="6:18" ht="12.75" customHeight="1">
      <c r="F426" s="724"/>
      <c r="G426" s="750"/>
      <c r="R426" s="724"/>
    </row>
    <row r="427" spans="6:18" ht="12.75" customHeight="1">
      <c r="F427" s="724"/>
      <c r="G427" s="750"/>
      <c r="R427" s="724"/>
    </row>
    <row r="428" spans="6:18" ht="12.75" customHeight="1">
      <c r="F428" s="724"/>
      <c r="G428" s="750"/>
      <c r="R428" s="724"/>
    </row>
    <row r="429" spans="6:18" ht="12.75" customHeight="1">
      <c r="F429" s="724"/>
      <c r="G429" s="750"/>
      <c r="R429" s="724"/>
    </row>
    <row r="430" spans="6:18" ht="12.75" customHeight="1">
      <c r="F430" s="724"/>
      <c r="G430" s="750"/>
      <c r="R430" s="724"/>
    </row>
    <row r="431" spans="6:18" ht="12.75" customHeight="1">
      <c r="F431" s="724"/>
      <c r="G431" s="750"/>
      <c r="R431" s="724"/>
    </row>
    <row r="432" spans="6:18" ht="12.75" customHeight="1">
      <c r="F432" s="724"/>
      <c r="G432" s="750"/>
      <c r="R432" s="724"/>
    </row>
    <row r="433" spans="6:18" ht="12.75" customHeight="1">
      <c r="F433" s="724"/>
      <c r="G433" s="750"/>
      <c r="R433" s="724"/>
    </row>
    <row r="434" spans="6:18" ht="12.75" customHeight="1">
      <c r="F434" s="724"/>
      <c r="G434" s="750"/>
      <c r="R434" s="724"/>
    </row>
    <row r="435" spans="6:18" ht="12.75" customHeight="1">
      <c r="F435" s="724"/>
      <c r="G435" s="750"/>
      <c r="R435" s="724"/>
    </row>
    <row r="436" spans="6:18" ht="12.75" customHeight="1">
      <c r="F436" s="724"/>
      <c r="G436" s="750"/>
      <c r="R436" s="724"/>
    </row>
    <row r="437" spans="6:18" ht="12.75" customHeight="1">
      <c r="F437" s="724"/>
      <c r="G437" s="750"/>
      <c r="R437" s="724"/>
    </row>
    <row r="438" spans="6:18" ht="12.75" customHeight="1">
      <c r="F438" s="724"/>
      <c r="G438" s="750"/>
      <c r="R438" s="724"/>
    </row>
    <row r="439" spans="6:18" ht="12.75" customHeight="1">
      <c r="F439" s="724"/>
      <c r="G439" s="750"/>
      <c r="R439" s="724"/>
    </row>
    <row r="440" spans="6:18" ht="12.75" customHeight="1">
      <c r="F440" s="724"/>
      <c r="G440" s="750"/>
      <c r="R440" s="724"/>
    </row>
    <row r="441" spans="6:18" ht="12.75" customHeight="1">
      <c r="F441" s="724"/>
      <c r="G441" s="750"/>
      <c r="R441" s="724"/>
    </row>
    <row r="442" spans="6:18" ht="12.75" customHeight="1">
      <c r="F442" s="724"/>
      <c r="G442" s="750"/>
      <c r="R442" s="724"/>
    </row>
    <row r="443" spans="6:18" ht="12.75" customHeight="1">
      <c r="F443" s="724"/>
      <c r="G443" s="750"/>
      <c r="R443" s="724"/>
    </row>
    <row r="444" spans="6:18" ht="12.75" customHeight="1">
      <c r="F444" s="724"/>
      <c r="G444" s="750"/>
      <c r="R444" s="724"/>
    </row>
    <row r="445" spans="6:18" ht="12.75" customHeight="1">
      <c r="F445" s="724"/>
      <c r="G445" s="750"/>
      <c r="R445" s="724"/>
    </row>
    <row r="446" spans="6:18" ht="12.75" customHeight="1">
      <c r="F446" s="724"/>
      <c r="G446" s="750"/>
      <c r="R446" s="724"/>
    </row>
    <row r="447" spans="6:18" ht="12.75" customHeight="1">
      <c r="F447" s="724"/>
      <c r="G447" s="750"/>
      <c r="R447" s="724"/>
    </row>
    <row r="448" spans="6:18" ht="12.75" customHeight="1">
      <c r="F448" s="724"/>
      <c r="G448" s="750"/>
      <c r="R448" s="724"/>
    </row>
    <row r="449" spans="6:18" ht="12.75" customHeight="1">
      <c r="F449" s="724"/>
      <c r="G449" s="750"/>
      <c r="R449" s="724"/>
    </row>
    <row r="450" spans="6:18" ht="12.75" customHeight="1">
      <c r="F450" s="724"/>
      <c r="G450" s="750"/>
      <c r="R450" s="724"/>
    </row>
    <row r="451" spans="6:18" ht="12.75" customHeight="1">
      <c r="F451" s="724"/>
      <c r="G451" s="750"/>
      <c r="R451" s="724"/>
    </row>
    <row r="452" spans="6:18" ht="12.75" customHeight="1">
      <c r="F452" s="724"/>
      <c r="G452" s="750"/>
      <c r="R452" s="724"/>
    </row>
    <row r="453" spans="6:18" ht="12.75" customHeight="1">
      <c r="F453" s="724"/>
      <c r="G453" s="750"/>
      <c r="R453" s="724"/>
    </row>
    <row r="454" spans="6:18" ht="12.75" customHeight="1">
      <c r="F454" s="724"/>
      <c r="G454" s="750"/>
      <c r="R454" s="724"/>
    </row>
    <row r="455" spans="6:18" ht="12.75" customHeight="1">
      <c r="F455" s="724"/>
      <c r="G455" s="750"/>
      <c r="R455" s="724"/>
    </row>
    <row r="456" spans="6:18" ht="12.75" customHeight="1">
      <c r="F456" s="724"/>
      <c r="G456" s="750"/>
      <c r="R456" s="724"/>
    </row>
    <row r="457" spans="6:18" ht="12.75" customHeight="1">
      <c r="F457" s="724"/>
      <c r="G457" s="750"/>
      <c r="R457" s="724"/>
    </row>
    <row r="458" spans="6:18" ht="12.75" customHeight="1">
      <c r="F458" s="724"/>
      <c r="G458" s="750"/>
      <c r="R458" s="724"/>
    </row>
    <row r="459" spans="6:18" ht="12.75" customHeight="1">
      <c r="F459" s="724"/>
      <c r="G459" s="750"/>
      <c r="R459" s="724"/>
    </row>
    <row r="460" spans="6:18" ht="12.75" customHeight="1">
      <c r="F460" s="724"/>
      <c r="G460" s="750"/>
      <c r="R460" s="724"/>
    </row>
    <row r="461" spans="6:18" ht="12.75" customHeight="1">
      <c r="F461" s="724"/>
      <c r="G461" s="750"/>
      <c r="R461" s="724"/>
    </row>
    <row r="462" spans="6:18" ht="12.75" customHeight="1">
      <c r="F462" s="724"/>
      <c r="G462" s="750"/>
      <c r="R462" s="724"/>
    </row>
    <row r="463" spans="6:18" ht="12.75" customHeight="1">
      <c r="F463" s="724"/>
      <c r="G463" s="750"/>
      <c r="R463" s="724"/>
    </row>
    <row r="464" spans="6:18" ht="12.75" customHeight="1">
      <c r="F464" s="724"/>
      <c r="G464" s="750"/>
      <c r="R464" s="724"/>
    </row>
    <row r="465" spans="6:18" ht="12.75" customHeight="1">
      <c r="F465" s="724"/>
      <c r="G465" s="750"/>
      <c r="R465" s="724"/>
    </row>
    <row r="466" spans="6:18" ht="12.75" customHeight="1">
      <c r="F466" s="724"/>
      <c r="G466" s="750"/>
      <c r="R466" s="724"/>
    </row>
    <row r="467" spans="6:18" ht="12.75" customHeight="1">
      <c r="F467" s="724"/>
      <c r="G467" s="750"/>
      <c r="R467" s="724"/>
    </row>
    <row r="468" spans="6:18" ht="12.75" customHeight="1">
      <c r="F468" s="724"/>
      <c r="G468" s="750"/>
      <c r="R468" s="724"/>
    </row>
    <row r="469" spans="6:18" ht="12.75" customHeight="1">
      <c r="F469" s="724"/>
      <c r="G469" s="750"/>
      <c r="R469" s="724"/>
    </row>
    <row r="470" spans="6:18" ht="12.75" customHeight="1">
      <c r="F470" s="724"/>
      <c r="G470" s="750"/>
      <c r="R470" s="724"/>
    </row>
    <row r="471" spans="6:18" ht="12.75" customHeight="1">
      <c r="F471" s="724"/>
      <c r="G471" s="750"/>
      <c r="R471" s="724"/>
    </row>
    <row r="472" spans="6:18" ht="12.75" customHeight="1">
      <c r="F472" s="724"/>
      <c r="G472" s="750"/>
      <c r="R472" s="724"/>
    </row>
    <row r="473" spans="6:18" ht="12.75" customHeight="1">
      <c r="F473" s="724"/>
      <c r="G473" s="750"/>
      <c r="R473" s="724"/>
    </row>
    <row r="474" spans="6:18" ht="12.75" customHeight="1">
      <c r="F474" s="724"/>
      <c r="G474" s="750"/>
      <c r="R474" s="724"/>
    </row>
    <row r="475" spans="6:18" ht="12.75" customHeight="1">
      <c r="F475" s="724"/>
      <c r="G475" s="750"/>
      <c r="R475" s="724"/>
    </row>
    <row r="476" spans="6:18" ht="12.75" customHeight="1">
      <c r="F476" s="724"/>
      <c r="G476" s="750"/>
      <c r="R476" s="724"/>
    </row>
    <row r="477" spans="6:18" ht="12.75" customHeight="1">
      <c r="F477" s="724"/>
      <c r="G477" s="750"/>
      <c r="R477" s="724"/>
    </row>
    <row r="478" spans="6:18" ht="12.75" customHeight="1">
      <c r="F478" s="724"/>
      <c r="G478" s="750"/>
      <c r="R478" s="724"/>
    </row>
    <row r="479" spans="6:18" ht="12.75" customHeight="1">
      <c r="F479" s="724"/>
      <c r="G479" s="750"/>
      <c r="R479" s="724"/>
    </row>
    <row r="480" spans="6:18" ht="12.75" customHeight="1">
      <c r="F480" s="724"/>
      <c r="G480" s="750"/>
      <c r="R480" s="724"/>
    </row>
    <row r="481" spans="6:18" ht="12.75" customHeight="1">
      <c r="F481" s="724"/>
      <c r="G481" s="750"/>
      <c r="R481" s="724"/>
    </row>
    <row r="482" spans="6:18" ht="12.75" customHeight="1">
      <c r="F482" s="724"/>
      <c r="G482" s="750"/>
      <c r="R482" s="724"/>
    </row>
    <row r="483" spans="6:18" ht="12.75" customHeight="1">
      <c r="F483" s="724"/>
      <c r="G483" s="750"/>
      <c r="R483" s="724"/>
    </row>
    <row r="484" spans="6:18" ht="12.75" customHeight="1">
      <c r="F484" s="724"/>
      <c r="G484" s="750"/>
      <c r="R484" s="724"/>
    </row>
    <row r="485" spans="6:18" ht="12.75" customHeight="1">
      <c r="F485" s="724"/>
      <c r="G485" s="750"/>
      <c r="R485" s="724"/>
    </row>
    <row r="486" spans="6:18" ht="12.75" customHeight="1">
      <c r="F486" s="724"/>
      <c r="G486" s="750"/>
      <c r="R486" s="724"/>
    </row>
    <row r="487" spans="6:18" ht="12.75" customHeight="1">
      <c r="F487" s="724"/>
      <c r="G487" s="750"/>
      <c r="R487" s="724"/>
    </row>
    <row r="488" spans="6:18" ht="12.75" customHeight="1">
      <c r="F488" s="724"/>
      <c r="G488" s="750"/>
      <c r="R488" s="724"/>
    </row>
    <row r="489" spans="6:18" ht="12.75" customHeight="1">
      <c r="F489" s="724"/>
      <c r="G489" s="750"/>
      <c r="R489" s="724"/>
    </row>
    <row r="490" spans="6:18" ht="12.75" customHeight="1">
      <c r="F490" s="724"/>
      <c r="G490" s="750"/>
      <c r="R490" s="724"/>
    </row>
    <row r="491" spans="6:18" ht="12.75" customHeight="1">
      <c r="F491" s="724"/>
      <c r="G491" s="750"/>
      <c r="R491" s="724"/>
    </row>
    <row r="492" spans="6:18" ht="12.75" customHeight="1">
      <c r="F492" s="724"/>
      <c r="G492" s="750"/>
      <c r="R492" s="724"/>
    </row>
    <row r="493" spans="6:18" ht="12.75" customHeight="1">
      <c r="F493" s="724"/>
      <c r="G493" s="750"/>
      <c r="R493" s="724"/>
    </row>
    <row r="494" spans="6:18" ht="12.75" customHeight="1">
      <c r="F494" s="724"/>
      <c r="G494" s="750"/>
      <c r="R494" s="724"/>
    </row>
    <row r="495" spans="6:18" ht="12.75" customHeight="1">
      <c r="F495" s="724"/>
      <c r="G495" s="750"/>
      <c r="R495" s="724"/>
    </row>
    <row r="496" spans="6:18" ht="12.75" customHeight="1">
      <c r="F496" s="724"/>
      <c r="G496" s="750"/>
      <c r="R496" s="724"/>
    </row>
    <row r="497" spans="6:18" ht="12.75" customHeight="1">
      <c r="F497" s="724"/>
      <c r="G497" s="750"/>
      <c r="R497" s="724"/>
    </row>
    <row r="498" spans="6:18" ht="12.75" customHeight="1">
      <c r="F498" s="724"/>
      <c r="G498" s="750"/>
      <c r="R498" s="724"/>
    </row>
    <row r="499" spans="6:18" ht="12.75" customHeight="1">
      <c r="F499" s="724"/>
      <c r="G499" s="750"/>
      <c r="R499" s="724"/>
    </row>
    <row r="500" spans="6:18" ht="12.75" customHeight="1">
      <c r="F500" s="724"/>
      <c r="G500" s="750"/>
      <c r="R500" s="724"/>
    </row>
    <row r="501" spans="6:18" ht="12.75" customHeight="1">
      <c r="F501" s="724"/>
      <c r="G501" s="750"/>
      <c r="R501" s="724"/>
    </row>
    <row r="502" spans="6:18" ht="12.75" customHeight="1">
      <c r="F502" s="724"/>
      <c r="G502" s="750"/>
      <c r="R502" s="724"/>
    </row>
    <row r="503" spans="6:18" ht="12.75" customHeight="1">
      <c r="F503" s="724"/>
      <c r="G503" s="750"/>
      <c r="R503" s="724"/>
    </row>
    <row r="504" spans="6:18" ht="12.75" customHeight="1">
      <c r="F504" s="724"/>
      <c r="G504" s="750"/>
      <c r="R504" s="724"/>
    </row>
    <row r="505" spans="6:18" ht="12.75" customHeight="1">
      <c r="F505" s="724"/>
      <c r="G505" s="750"/>
      <c r="R505" s="724"/>
    </row>
    <row r="506" spans="6:18" ht="12.75" customHeight="1">
      <c r="F506" s="724"/>
      <c r="G506" s="750"/>
      <c r="R506" s="724"/>
    </row>
    <row r="507" spans="6:18" ht="12.75" customHeight="1">
      <c r="F507" s="724"/>
      <c r="G507" s="750"/>
      <c r="R507" s="724"/>
    </row>
    <row r="508" spans="6:18" ht="12.75" customHeight="1">
      <c r="F508" s="724"/>
      <c r="G508" s="750"/>
      <c r="R508" s="724"/>
    </row>
    <row r="509" spans="6:18" ht="12.75" customHeight="1">
      <c r="F509" s="724"/>
      <c r="G509" s="750"/>
      <c r="R509" s="724"/>
    </row>
    <row r="510" spans="6:18" ht="12.75" customHeight="1">
      <c r="F510" s="724"/>
      <c r="G510" s="750"/>
      <c r="R510" s="724"/>
    </row>
    <row r="511" spans="6:18" ht="12.75" customHeight="1">
      <c r="F511" s="724"/>
      <c r="G511" s="750"/>
      <c r="R511" s="724"/>
    </row>
    <row r="512" spans="6:18" ht="12.75" customHeight="1">
      <c r="F512" s="724"/>
      <c r="G512" s="750"/>
      <c r="R512" s="724"/>
    </row>
    <row r="513" spans="6:18" ht="12.75" customHeight="1">
      <c r="F513" s="724"/>
      <c r="G513" s="750"/>
      <c r="R513" s="724"/>
    </row>
    <row r="514" spans="6:18" ht="12.75" customHeight="1">
      <c r="F514" s="724"/>
      <c r="G514" s="750"/>
      <c r="R514" s="724"/>
    </row>
    <row r="515" spans="6:18" ht="12.75" customHeight="1">
      <c r="F515" s="724"/>
      <c r="G515" s="750"/>
      <c r="R515" s="724"/>
    </row>
    <row r="516" spans="6:18" ht="12.75" customHeight="1">
      <c r="F516" s="724"/>
      <c r="G516" s="750"/>
      <c r="R516" s="724"/>
    </row>
    <row r="517" spans="6:18" ht="12.75" customHeight="1">
      <c r="F517" s="724"/>
      <c r="G517" s="750"/>
      <c r="R517" s="724"/>
    </row>
    <row r="518" spans="6:18" ht="12.75" customHeight="1">
      <c r="F518" s="724"/>
      <c r="G518" s="750"/>
      <c r="R518" s="724"/>
    </row>
    <row r="519" spans="6:18" ht="12.75" customHeight="1">
      <c r="F519" s="724"/>
      <c r="G519" s="750"/>
      <c r="R519" s="724"/>
    </row>
    <row r="520" spans="6:18" ht="12.75" customHeight="1">
      <c r="F520" s="724"/>
      <c r="G520" s="750"/>
      <c r="R520" s="724"/>
    </row>
    <row r="521" spans="6:18" ht="12.75" customHeight="1">
      <c r="F521" s="724"/>
      <c r="G521" s="750"/>
      <c r="R521" s="724"/>
    </row>
    <row r="522" spans="6:18" ht="12.75" customHeight="1">
      <c r="F522" s="724"/>
      <c r="G522" s="750"/>
      <c r="R522" s="724"/>
    </row>
    <row r="523" spans="6:18" ht="12.75" customHeight="1">
      <c r="F523" s="724"/>
      <c r="G523" s="750"/>
      <c r="R523" s="724"/>
    </row>
    <row r="524" spans="6:18" ht="12.75" customHeight="1">
      <c r="F524" s="724"/>
      <c r="G524" s="750"/>
      <c r="R524" s="724"/>
    </row>
    <row r="525" spans="6:18" ht="12.75" customHeight="1">
      <c r="F525" s="724"/>
      <c r="G525" s="750"/>
      <c r="R525" s="724"/>
    </row>
    <row r="526" spans="6:18" ht="12.75" customHeight="1">
      <c r="F526" s="724"/>
      <c r="G526" s="750"/>
      <c r="R526" s="724"/>
    </row>
    <row r="527" spans="6:18" ht="12.75" customHeight="1">
      <c r="F527" s="724"/>
      <c r="G527" s="750"/>
      <c r="R527" s="724"/>
    </row>
    <row r="528" spans="6:18" ht="12.75" customHeight="1">
      <c r="F528" s="724"/>
      <c r="G528" s="750"/>
      <c r="R528" s="724"/>
    </row>
    <row r="529" spans="6:18" ht="12.75" customHeight="1">
      <c r="F529" s="724"/>
      <c r="G529" s="750"/>
      <c r="R529" s="724"/>
    </row>
    <row r="530" spans="6:18" ht="12.75" customHeight="1">
      <c r="F530" s="724"/>
      <c r="G530" s="750"/>
      <c r="R530" s="724"/>
    </row>
    <row r="531" spans="6:18" ht="12.75" customHeight="1">
      <c r="F531" s="724"/>
      <c r="G531" s="750"/>
      <c r="R531" s="724"/>
    </row>
    <row r="532" spans="6:18" ht="12.75" customHeight="1">
      <c r="F532" s="724"/>
      <c r="G532" s="750"/>
      <c r="R532" s="724"/>
    </row>
    <row r="533" spans="6:18" ht="12.75" customHeight="1">
      <c r="F533" s="724"/>
      <c r="G533" s="750"/>
      <c r="R533" s="724"/>
    </row>
    <row r="534" spans="6:18" ht="12.75" customHeight="1">
      <c r="F534" s="724"/>
      <c r="G534" s="750"/>
      <c r="R534" s="724"/>
    </row>
    <row r="535" spans="6:18" ht="12.75" customHeight="1">
      <c r="F535" s="724"/>
      <c r="G535" s="750"/>
      <c r="R535" s="724"/>
    </row>
    <row r="536" spans="6:18" ht="12.75" customHeight="1">
      <c r="F536" s="724"/>
      <c r="G536" s="750"/>
      <c r="R536" s="724"/>
    </row>
    <row r="537" spans="6:18" ht="12.75" customHeight="1">
      <c r="F537" s="724"/>
      <c r="G537" s="750"/>
      <c r="R537" s="724"/>
    </row>
    <row r="538" spans="6:18" ht="12.75" customHeight="1">
      <c r="F538" s="724"/>
      <c r="G538" s="750"/>
      <c r="R538" s="724"/>
    </row>
    <row r="539" spans="6:18" ht="12.75" customHeight="1">
      <c r="F539" s="724"/>
      <c r="G539" s="750"/>
      <c r="R539" s="724"/>
    </row>
    <row r="540" spans="6:18" ht="12.75" customHeight="1">
      <c r="F540" s="724"/>
      <c r="G540" s="750"/>
      <c r="R540" s="724"/>
    </row>
    <row r="541" spans="6:18" ht="12.75" customHeight="1">
      <c r="F541" s="724"/>
      <c r="G541" s="750"/>
      <c r="R541" s="724"/>
    </row>
    <row r="542" spans="6:18" ht="12.75" customHeight="1">
      <c r="F542" s="724"/>
      <c r="G542" s="750"/>
      <c r="R542" s="724"/>
    </row>
    <row r="543" spans="6:18" ht="12.75" customHeight="1">
      <c r="F543" s="724"/>
      <c r="G543" s="750"/>
      <c r="R543" s="724"/>
    </row>
    <row r="544" spans="6:18" ht="12.75" customHeight="1">
      <c r="F544" s="724"/>
      <c r="G544" s="750"/>
      <c r="R544" s="724"/>
    </row>
    <row r="545" spans="6:18" ht="12.75" customHeight="1">
      <c r="F545" s="724"/>
      <c r="G545" s="750"/>
      <c r="R545" s="724"/>
    </row>
    <row r="546" spans="6:18" ht="12.75" customHeight="1">
      <c r="F546" s="724"/>
      <c r="G546" s="750"/>
      <c r="R546" s="724"/>
    </row>
    <row r="547" spans="6:18" ht="12.75" customHeight="1">
      <c r="F547" s="724"/>
      <c r="G547" s="750"/>
      <c r="R547" s="724"/>
    </row>
    <row r="548" spans="6:18" ht="12.75" customHeight="1">
      <c r="F548" s="724"/>
      <c r="G548" s="750"/>
      <c r="R548" s="724"/>
    </row>
    <row r="549" spans="6:18" ht="12.75" customHeight="1">
      <c r="F549" s="724"/>
      <c r="G549" s="750"/>
      <c r="R549" s="724"/>
    </row>
    <row r="550" spans="6:18" ht="12.75" customHeight="1">
      <c r="F550" s="724"/>
      <c r="G550" s="750"/>
      <c r="R550" s="724"/>
    </row>
    <row r="551" spans="6:18" ht="12.75" customHeight="1">
      <c r="F551" s="724"/>
      <c r="G551" s="750"/>
      <c r="R551" s="724"/>
    </row>
    <row r="552" spans="6:18" ht="12.75" customHeight="1">
      <c r="F552" s="724"/>
      <c r="G552" s="750"/>
      <c r="R552" s="724"/>
    </row>
    <row r="553" spans="6:18" ht="12.75" customHeight="1">
      <c r="F553" s="724"/>
      <c r="G553" s="750"/>
      <c r="R553" s="724"/>
    </row>
    <row r="554" spans="6:18" ht="12.75" customHeight="1">
      <c r="F554" s="724"/>
      <c r="G554" s="750"/>
      <c r="R554" s="724"/>
    </row>
    <row r="555" spans="6:18" ht="12.75" customHeight="1">
      <c r="F555" s="724"/>
      <c r="G555" s="750"/>
      <c r="R555" s="724"/>
    </row>
    <row r="556" spans="6:18" ht="12.75" customHeight="1">
      <c r="F556" s="724"/>
      <c r="G556" s="750"/>
      <c r="R556" s="724"/>
    </row>
    <row r="557" spans="6:18" ht="12.75" customHeight="1">
      <c r="F557" s="724"/>
      <c r="G557" s="750"/>
      <c r="R557" s="724"/>
    </row>
    <row r="558" spans="6:18" ht="12.75" customHeight="1">
      <c r="F558" s="724"/>
      <c r="G558" s="750"/>
      <c r="R558" s="724"/>
    </row>
    <row r="559" spans="6:18" ht="12.75" customHeight="1">
      <c r="F559" s="724"/>
      <c r="G559" s="750"/>
      <c r="R559" s="724"/>
    </row>
    <row r="560" spans="6:18" ht="12.75" customHeight="1">
      <c r="F560" s="724"/>
      <c r="G560" s="750"/>
      <c r="R560" s="724"/>
    </row>
    <row r="561" spans="6:18" ht="12.75" customHeight="1">
      <c r="F561" s="724"/>
      <c r="G561" s="750"/>
      <c r="R561" s="724"/>
    </row>
    <row r="562" spans="6:18" ht="12.75" customHeight="1">
      <c r="F562" s="724"/>
      <c r="G562" s="750"/>
      <c r="R562" s="724"/>
    </row>
    <row r="563" spans="6:18" ht="12.75" customHeight="1">
      <c r="F563" s="724"/>
      <c r="G563" s="750"/>
      <c r="R563" s="724"/>
    </row>
    <row r="564" spans="6:18" ht="12.75" customHeight="1">
      <c r="F564" s="724"/>
      <c r="G564" s="750"/>
      <c r="R564" s="724"/>
    </row>
    <row r="565" spans="6:18" ht="12.75" customHeight="1">
      <c r="F565" s="724"/>
      <c r="G565" s="750"/>
      <c r="R565" s="724"/>
    </row>
    <row r="566" spans="6:18" ht="12.75" customHeight="1">
      <c r="F566" s="724"/>
      <c r="G566" s="750"/>
      <c r="R566" s="724"/>
    </row>
    <row r="567" spans="6:18" ht="12.75" customHeight="1">
      <c r="F567" s="724"/>
      <c r="G567" s="750"/>
      <c r="R567" s="724"/>
    </row>
    <row r="568" spans="6:18" ht="12.75" customHeight="1">
      <c r="F568" s="724"/>
      <c r="G568" s="750"/>
      <c r="R568" s="724"/>
    </row>
    <row r="569" spans="6:18" ht="12.75" customHeight="1">
      <c r="F569" s="724"/>
      <c r="G569" s="750"/>
      <c r="R569" s="724"/>
    </row>
    <row r="570" spans="6:18" ht="12.75" customHeight="1">
      <c r="F570" s="724"/>
      <c r="G570" s="750"/>
      <c r="R570" s="724"/>
    </row>
    <row r="571" spans="6:18" ht="12.75" customHeight="1">
      <c r="F571" s="724"/>
      <c r="G571" s="750"/>
      <c r="R571" s="724"/>
    </row>
    <row r="572" spans="6:18" ht="12.75" customHeight="1">
      <c r="F572" s="724"/>
      <c r="G572" s="750"/>
      <c r="R572" s="724"/>
    </row>
    <row r="573" spans="6:18" ht="12.75" customHeight="1">
      <c r="F573" s="724"/>
      <c r="G573" s="750"/>
      <c r="R573" s="724"/>
    </row>
    <row r="574" spans="6:18" ht="12.75" customHeight="1">
      <c r="F574" s="724"/>
      <c r="G574" s="750"/>
      <c r="R574" s="724"/>
    </row>
    <row r="575" spans="6:18" ht="12.75" customHeight="1">
      <c r="F575" s="724"/>
      <c r="G575" s="750"/>
      <c r="R575" s="724"/>
    </row>
    <row r="576" spans="6:18" ht="12.75" customHeight="1">
      <c r="F576" s="724"/>
      <c r="G576" s="750"/>
      <c r="R576" s="724"/>
    </row>
    <row r="577" spans="6:18" ht="12.75" customHeight="1">
      <c r="F577" s="724"/>
      <c r="G577" s="750"/>
      <c r="R577" s="724"/>
    </row>
    <row r="578" spans="6:18" ht="12.75" customHeight="1">
      <c r="F578" s="724"/>
      <c r="G578" s="750"/>
      <c r="R578" s="724"/>
    </row>
    <row r="579" spans="6:18" ht="12.75" customHeight="1">
      <c r="F579" s="724"/>
      <c r="G579" s="750"/>
      <c r="R579" s="724"/>
    </row>
    <row r="580" spans="6:18" ht="12.75" customHeight="1">
      <c r="F580" s="724"/>
      <c r="G580" s="750"/>
      <c r="R580" s="724"/>
    </row>
    <row r="581" spans="6:18" ht="12.75" customHeight="1">
      <c r="F581" s="724"/>
      <c r="G581" s="750"/>
      <c r="R581" s="724"/>
    </row>
    <row r="582" spans="6:18" ht="12.75" customHeight="1">
      <c r="F582" s="724"/>
      <c r="G582" s="750"/>
      <c r="R582" s="724"/>
    </row>
    <row r="583" spans="6:18" ht="12.75" customHeight="1">
      <c r="F583" s="724"/>
      <c r="G583" s="750"/>
      <c r="R583" s="724"/>
    </row>
    <row r="584" spans="6:18" ht="12.75" customHeight="1">
      <c r="F584" s="724"/>
      <c r="G584" s="750"/>
      <c r="R584" s="724"/>
    </row>
    <row r="585" spans="6:18" ht="12.75" customHeight="1">
      <c r="F585" s="724"/>
      <c r="G585" s="750"/>
      <c r="R585" s="724"/>
    </row>
    <row r="586" spans="6:18" ht="12.75" customHeight="1">
      <c r="F586" s="724"/>
      <c r="G586" s="750"/>
      <c r="R586" s="724"/>
    </row>
    <row r="587" spans="6:18" ht="12.75" customHeight="1">
      <c r="F587" s="724"/>
      <c r="G587" s="750"/>
      <c r="R587" s="724"/>
    </row>
    <row r="588" spans="6:18" ht="12.75" customHeight="1">
      <c r="F588" s="724"/>
      <c r="G588" s="750"/>
      <c r="R588" s="724"/>
    </row>
    <row r="589" spans="6:18" ht="12.75" customHeight="1">
      <c r="F589" s="724"/>
      <c r="G589" s="750"/>
      <c r="R589" s="724"/>
    </row>
    <row r="590" spans="6:18" ht="12.75" customHeight="1">
      <c r="F590" s="724"/>
      <c r="G590" s="750"/>
      <c r="R590" s="724"/>
    </row>
    <row r="591" spans="6:18" ht="12.75" customHeight="1">
      <c r="F591" s="724"/>
      <c r="G591" s="750"/>
      <c r="R591" s="724"/>
    </row>
    <row r="592" spans="6:18" ht="12.75" customHeight="1">
      <c r="F592" s="724"/>
      <c r="G592" s="750"/>
      <c r="R592" s="724"/>
    </row>
    <row r="593" spans="6:18" ht="12.75" customHeight="1">
      <c r="F593" s="724"/>
      <c r="G593" s="750"/>
      <c r="R593" s="724"/>
    </row>
    <row r="594" spans="6:18" ht="12.75" customHeight="1">
      <c r="F594" s="724"/>
      <c r="G594" s="750"/>
      <c r="R594" s="724"/>
    </row>
    <row r="595" spans="6:18" ht="12.75" customHeight="1">
      <c r="F595" s="724"/>
      <c r="G595" s="750"/>
      <c r="R595" s="724"/>
    </row>
    <row r="596" spans="6:18" ht="12.75" customHeight="1">
      <c r="F596" s="724"/>
      <c r="G596" s="750"/>
      <c r="R596" s="724"/>
    </row>
    <row r="597" spans="6:18" ht="12.75" customHeight="1">
      <c r="F597" s="724"/>
      <c r="G597" s="750"/>
      <c r="R597" s="724"/>
    </row>
    <row r="598" spans="6:18" ht="12.75" customHeight="1">
      <c r="F598" s="724"/>
      <c r="G598" s="750"/>
      <c r="R598" s="724"/>
    </row>
    <row r="599" spans="6:18" ht="12.75" customHeight="1">
      <c r="F599" s="724"/>
      <c r="G599" s="750"/>
      <c r="R599" s="724"/>
    </row>
    <row r="600" spans="6:18" ht="12.75" customHeight="1">
      <c r="F600" s="724"/>
      <c r="G600" s="750"/>
      <c r="R600" s="724"/>
    </row>
    <row r="601" spans="6:18" ht="12.75" customHeight="1">
      <c r="F601" s="724"/>
      <c r="G601" s="750"/>
      <c r="R601" s="724"/>
    </row>
    <row r="602" spans="6:18" ht="12.75" customHeight="1">
      <c r="F602" s="724"/>
      <c r="G602" s="750"/>
      <c r="R602" s="724"/>
    </row>
    <row r="603" spans="6:18" ht="12.75" customHeight="1">
      <c r="F603" s="724"/>
      <c r="G603" s="750"/>
      <c r="R603" s="724"/>
    </row>
    <row r="604" spans="6:18" ht="12.75" customHeight="1">
      <c r="F604" s="724"/>
      <c r="G604" s="750"/>
      <c r="R604" s="724"/>
    </row>
    <row r="605" spans="6:18" ht="12.75" customHeight="1">
      <c r="F605" s="724"/>
      <c r="G605" s="750"/>
      <c r="R605" s="724"/>
    </row>
    <row r="606" spans="6:18" ht="12.75" customHeight="1">
      <c r="F606" s="724"/>
      <c r="G606" s="750"/>
      <c r="R606" s="724"/>
    </row>
    <row r="607" spans="6:18" ht="12.75" customHeight="1">
      <c r="F607" s="724"/>
      <c r="G607" s="750"/>
      <c r="R607" s="724"/>
    </row>
    <row r="608" spans="6:18" ht="12.75" customHeight="1">
      <c r="F608" s="724"/>
      <c r="G608" s="750"/>
      <c r="R608" s="724"/>
    </row>
    <row r="609" spans="6:18" ht="12.75" customHeight="1">
      <c r="F609" s="724"/>
      <c r="G609" s="750"/>
      <c r="R609" s="724"/>
    </row>
    <row r="610" spans="6:18" ht="12.75" customHeight="1">
      <c r="F610" s="724"/>
      <c r="G610" s="750"/>
      <c r="R610" s="724"/>
    </row>
    <row r="611" spans="6:18" ht="12.75" customHeight="1">
      <c r="F611" s="724"/>
      <c r="G611" s="750"/>
      <c r="R611" s="724"/>
    </row>
    <row r="612" spans="6:18" ht="12.75" customHeight="1">
      <c r="F612" s="724"/>
      <c r="G612" s="750"/>
      <c r="R612" s="724"/>
    </row>
    <row r="613" spans="6:18" ht="12.75" customHeight="1">
      <c r="F613" s="724"/>
      <c r="G613" s="750"/>
      <c r="R613" s="724"/>
    </row>
    <row r="614" spans="6:18" ht="12.75" customHeight="1">
      <c r="F614" s="724"/>
      <c r="G614" s="750"/>
      <c r="R614" s="724"/>
    </row>
    <row r="615" spans="6:18" ht="12.75" customHeight="1">
      <c r="F615" s="724"/>
      <c r="G615" s="750"/>
      <c r="R615" s="724"/>
    </row>
    <row r="616" spans="6:18" ht="12.75" customHeight="1">
      <c r="F616" s="724"/>
      <c r="G616" s="750"/>
      <c r="R616" s="724"/>
    </row>
    <row r="617" spans="6:18" ht="12.75" customHeight="1">
      <c r="F617" s="724"/>
      <c r="G617" s="750"/>
      <c r="R617" s="724"/>
    </row>
    <row r="618" spans="6:18" ht="12.75" customHeight="1">
      <c r="F618" s="724"/>
      <c r="G618" s="750"/>
      <c r="R618" s="724"/>
    </row>
    <row r="619" spans="6:18" ht="12.75" customHeight="1">
      <c r="F619" s="724"/>
      <c r="G619" s="750"/>
      <c r="R619" s="724"/>
    </row>
    <row r="620" spans="6:18" ht="12.75" customHeight="1">
      <c r="F620" s="724"/>
      <c r="G620" s="750"/>
      <c r="R620" s="724"/>
    </row>
    <row r="621" spans="6:18" ht="12.75" customHeight="1">
      <c r="F621" s="724"/>
      <c r="G621" s="750"/>
      <c r="R621" s="724"/>
    </row>
    <row r="622" spans="6:18" ht="12.75" customHeight="1">
      <c r="F622" s="724"/>
      <c r="G622" s="750"/>
      <c r="R622" s="724"/>
    </row>
    <row r="623" spans="6:18" ht="12.75" customHeight="1">
      <c r="F623" s="724"/>
      <c r="G623" s="750"/>
      <c r="R623" s="724"/>
    </row>
    <row r="624" spans="6:18" ht="12.75" customHeight="1">
      <c r="F624" s="724"/>
      <c r="G624" s="750"/>
      <c r="R624" s="724"/>
    </row>
    <row r="625" spans="6:18" ht="12.75" customHeight="1">
      <c r="F625" s="724"/>
      <c r="G625" s="750"/>
      <c r="R625" s="724"/>
    </row>
    <row r="626" spans="6:18" ht="12.75" customHeight="1">
      <c r="F626" s="724"/>
      <c r="G626" s="750"/>
      <c r="R626" s="724"/>
    </row>
    <row r="627" spans="6:18" ht="12.75" customHeight="1">
      <c r="F627" s="724"/>
      <c r="G627" s="750"/>
      <c r="R627" s="724"/>
    </row>
    <row r="628" spans="6:18" ht="12.75" customHeight="1">
      <c r="F628" s="724"/>
      <c r="G628" s="750"/>
      <c r="R628" s="724"/>
    </row>
    <row r="629" spans="6:18" ht="12.75" customHeight="1">
      <c r="F629" s="724"/>
      <c r="G629" s="750"/>
      <c r="R629" s="724"/>
    </row>
    <row r="630" spans="6:18" ht="12.75" customHeight="1">
      <c r="F630" s="724"/>
      <c r="G630" s="750"/>
      <c r="R630" s="724"/>
    </row>
    <row r="631" spans="6:18" ht="12.75" customHeight="1">
      <c r="F631" s="724"/>
      <c r="G631" s="750"/>
      <c r="R631" s="724"/>
    </row>
    <row r="632" spans="6:18" ht="12.75" customHeight="1">
      <c r="F632" s="724"/>
      <c r="G632" s="750"/>
      <c r="R632" s="724"/>
    </row>
    <row r="633" spans="6:18" ht="12.75" customHeight="1">
      <c r="F633" s="724"/>
      <c r="G633" s="750"/>
      <c r="R633" s="724"/>
    </row>
    <row r="634" spans="6:18" ht="12.75" customHeight="1">
      <c r="F634" s="724"/>
      <c r="G634" s="750"/>
      <c r="R634" s="724"/>
    </row>
    <row r="635" spans="6:18" ht="12.75" customHeight="1">
      <c r="F635" s="724"/>
      <c r="G635" s="750"/>
      <c r="R635" s="724"/>
    </row>
    <row r="636" spans="6:18" ht="12.75" customHeight="1">
      <c r="F636" s="724"/>
      <c r="G636" s="750"/>
      <c r="R636" s="724"/>
    </row>
    <row r="637" spans="6:18" ht="12.75" customHeight="1">
      <c r="F637" s="724"/>
      <c r="G637" s="750"/>
      <c r="R637" s="724"/>
    </row>
    <row r="638" spans="6:18" ht="12.75" customHeight="1">
      <c r="F638" s="724"/>
      <c r="G638" s="750"/>
      <c r="R638" s="724"/>
    </row>
    <row r="639" spans="6:18" ht="12.75" customHeight="1">
      <c r="F639" s="724"/>
      <c r="G639" s="750"/>
      <c r="R639" s="724"/>
    </row>
    <row r="640" spans="6:18" ht="12.75" customHeight="1">
      <c r="F640" s="724"/>
      <c r="G640" s="750"/>
      <c r="R640" s="724"/>
    </row>
    <row r="641" spans="6:18" ht="12.75" customHeight="1">
      <c r="F641" s="724"/>
      <c r="G641" s="750"/>
      <c r="R641" s="724"/>
    </row>
    <row r="642" spans="6:18" ht="12.75" customHeight="1">
      <c r="F642" s="724"/>
      <c r="G642" s="750"/>
      <c r="R642" s="724"/>
    </row>
    <row r="643" spans="6:18" ht="12.75" customHeight="1">
      <c r="F643" s="724"/>
      <c r="G643" s="750"/>
      <c r="R643" s="724"/>
    </row>
    <row r="644" spans="6:18" ht="12.75" customHeight="1">
      <c r="F644" s="724"/>
      <c r="G644" s="750"/>
      <c r="R644" s="724"/>
    </row>
    <row r="645" spans="6:18" ht="12.75" customHeight="1">
      <c r="F645" s="724"/>
      <c r="G645" s="750"/>
      <c r="R645" s="724"/>
    </row>
    <row r="646" spans="6:18" ht="12.75" customHeight="1">
      <c r="F646" s="724"/>
      <c r="G646" s="750"/>
      <c r="R646" s="724"/>
    </row>
    <row r="647" spans="6:18" ht="12.75" customHeight="1">
      <c r="F647" s="724"/>
      <c r="G647" s="750"/>
      <c r="R647" s="724"/>
    </row>
    <row r="648" spans="6:18" ht="12.75" customHeight="1">
      <c r="F648" s="724"/>
      <c r="G648" s="750"/>
      <c r="R648" s="724"/>
    </row>
    <row r="649" spans="6:18" ht="12.75" customHeight="1">
      <c r="F649" s="724"/>
      <c r="G649" s="750"/>
      <c r="R649" s="724"/>
    </row>
    <row r="650" spans="6:18" ht="12.75" customHeight="1">
      <c r="F650" s="724"/>
      <c r="G650" s="750"/>
      <c r="R650" s="724"/>
    </row>
    <row r="651" spans="6:18" ht="12.75" customHeight="1">
      <c r="F651" s="724"/>
      <c r="G651" s="750"/>
      <c r="R651" s="724"/>
    </row>
    <row r="652" spans="6:18" ht="12.75" customHeight="1">
      <c r="F652" s="724"/>
      <c r="G652" s="750"/>
      <c r="R652" s="724"/>
    </row>
    <row r="653" spans="6:18" ht="12.75" customHeight="1">
      <c r="F653" s="724"/>
      <c r="G653" s="750"/>
      <c r="R653" s="724"/>
    </row>
    <row r="654" spans="6:18" ht="12.75" customHeight="1">
      <c r="F654" s="724"/>
      <c r="G654" s="750"/>
      <c r="R654" s="724"/>
    </row>
    <row r="655" spans="6:18" ht="12.75" customHeight="1">
      <c r="F655" s="724"/>
      <c r="G655" s="750"/>
      <c r="R655" s="724"/>
    </row>
    <row r="656" spans="6:18" ht="12.75" customHeight="1">
      <c r="F656" s="724"/>
      <c r="G656" s="750"/>
      <c r="R656" s="724"/>
    </row>
    <row r="657" spans="6:18" ht="12.75" customHeight="1">
      <c r="F657" s="724"/>
      <c r="G657" s="750"/>
      <c r="R657" s="724"/>
    </row>
    <row r="658" spans="6:18" ht="12.75" customHeight="1">
      <c r="F658" s="724"/>
      <c r="G658" s="750"/>
      <c r="R658" s="724"/>
    </row>
    <row r="659" spans="6:18" ht="12.75" customHeight="1">
      <c r="F659" s="724"/>
      <c r="G659" s="750"/>
      <c r="R659" s="724"/>
    </row>
    <row r="660" spans="6:18" ht="12.75" customHeight="1">
      <c r="F660" s="724"/>
      <c r="G660" s="750"/>
      <c r="R660" s="724"/>
    </row>
    <row r="661" spans="6:18" ht="12.75" customHeight="1">
      <c r="F661" s="724"/>
      <c r="G661" s="750"/>
      <c r="R661" s="724"/>
    </row>
    <row r="662" spans="6:18" ht="12.75" customHeight="1">
      <c r="F662" s="724"/>
      <c r="G662" s="750"/>
      <c r="R662" s="724"/>
    </row>
    <row r="663" spans="6:18" ht="12.75" customHeight="1">
      <c r="F663" s="724"/>
      <c r="G663" s="750"/>
      <c r="R663" s="724"/>
    </row>
    <row r="664" spans="6:18" ht="12.75" customHeight="1">
      <c r="F664" s="724"/>
      <c r="G664" s="750"/>
      <c r="R664" s="724"/>
    </row>
    <row r="665" spans="6:18" ht="12.75" customHeight="1">
      <c r="F665" s="724"/>
      <c r="G665" s="750"/>
      <c r="R665" s="724"/>
    </row>
    <row r="666" spans="6:18" ht="12.75" customHeight="1">
      <c r="F666" s="724"/>
      <c r="G666" s="750"/>
      <c r="R666" s="724"/>
    </row>
    <row r="667" spans="6:18" ht="12.75" customHeight="1">
      <c r="F667" s="724"/>
      <c r="G667" s="750"/>
      <c r="R667" s="724"/>
    </row>
    <row r="668" spans="6:18" ht="12.75" customHeight="1">
      <c r="F668" s="724"/>
      <c r="G668" s="750"/>
      <c r="R668" s="724"/>
    </row>
    <row r="669" spans="6:18" ht="12.75" customHeight="1">
      <c r="F669" s="724"/>
      <c r="G669" s="750"/>
      <c r="R669" s="724"/>
    </row>
    <row r="670" spans="6:18" ht="12.75" customHeight="1">
      <c r="F670" s="724"/>
      <c r="G670" s="750"/>
      <c r="R670" s="724"/>
    </row>
    <row r="671" spans="6:18" ht="12.75" customHeight="1">
      <c r="F671" s="724"/>
      <c r="G671" s="750"/>
      <c r="R671" s="724"/>
    </row>
    <row r="672" spans="6:18" ht="12.75" customHeight="1">
      <c r="F672" s="724"/>
      <c r="G672" s="750"/>
      <c r="R672" s="724"/>
    </row>
    <row r="673" spans="6:18" ht="12.75" customHeight="1">
      <c r="F673" s="724"/>
      <c r="G673" s="750"/>
      <c r="R673" s="724"/>
    </row>
    <row r="674" spans="6:18" ht="12.75" customHeight="1">
      <c r="F674" s="724"/>
      <c r="G674" s="750"/>
      <c r="R674" s="724"/>
    </row>
    <row r="675" spans="6:18" ht="12.75" customHeight="1">
      <c r="F675" s="724"/>
      <c r="G675" s="750"/>
      <c r="R675" s="724"/>
    </row>
    <row r="676" spans="6:18" ht="12.75" customHeight="1">
      <c r="F676" s="724"/>
      <c r="G676" s="750"/>
      <c r="R676" s="724"/>
    </row>
    <row r="677" spans="6:18" ht="12.75" customHeight="1">
      <c r="F677" s="724"/>
      <c r="G677" s="750"/>
      <c r="R677" s="724"/>
    </row>
    <row r="678" spans="6:18" ht="12.75" customHeight="1">
      <c r="F678" s="724"/>
      <c r="G678" s="750"/>
      <c r="R678" s="724"/>
    </row>
    <row r="679" spans="6:18" ht="12.75" customHeight="1">
      <c r="F679" s="724"/>
      <c r="G679" s="750"/>
      <c r="R679" s="724"/>
    </row>
    <row r="680" spans="6:18" ht="12.75" customHeight="1">
      <c r="F680" s="724"/>
      <c r="G680" s="750"/>
      <c r="R680" s="724"/>
    </row>
    <row r="681" spans="6:18" ht="12.75" customHeight="1">
      <c r="F681" s="724"/>
      <c r="G681" s="750"/>
      <c r="R681" s="724"/>
    </row>
    <row r="682" spans="6:18" ht="12.75" customHeight="1">
      <c r="F682" s="724"/>
      <c r="G682" s="750"/>
      <c r="R682" s="724"/>
    </row>
    <row r="683" spans="6:18" ht="12.75" customHeight="1">
      <c r="F683" s="724"/>
      <c r="G683" s="750"/>
      <c r="R683" s="724"/>
    </row>
    <row r="684" spans="6:18" ht="12.75" customHeight="1">
      <c r="F684" s="724"/>
      <c r="G684" s="750"/>
      <c r="R684" s="724"/>
    </row>
    <row r="685" spans="6:18" ht="12.75" customHeight="1">
      <c r="F685" s="724"/>
      <c r="G685" s="750"/>
      <c r="R685" s="724"/>
    </row>
    <row r="686" spans="6:18" ht="12.75" customHeight="1">
      <c r="F686" s="724"/>
      <c r="G686" s="750"/>
      <c r="R686" s="724"/>
    </row>
    <row r="687" spans="6:18" ht="12.75" customHeight="1">
      <c r="F687" s="724"/>
      <c r="G687" s="750"/>
      <c r="R687" s="724"/>
    </row>
    <row r="688" spans="6:18" ht="12.75" customHeight="1">
      <c r="F688" s="724"/>
      <c r="G688" s="750"/>
      <c r="R688" s="724"/>
    </row>
    <row r="689" spans="6:18" ht="12.75" customHeight="1">
      <c r="F689" s="724"/>
      <c r="G689" s="750"/>
      <c r="R689" s="724"/>
    </row>
    <row r="690" spans="6:18" ht="12.75" customHeight="1">
      <c r="F690" s="724"/>
      <c r="G690" s="750"/>
      <c r="R690" s="724"/>
    </row>
    <row r="691" spans="6:18" ht="12.75" customHeight="1">
      <c r="F691" s="724"/>
      <c r="G691" s="750"/>
      <c r="R691" s="724"/>
    </row>
    <row r="692" spans="6:18" ht="12.75" customHeight="1">
      <c r="F692" s="724"/>
      <c r="G692" s="750"/>
      <c r="R692" s="724"/>
    </row>
    <row r="693" spans="6:18" ht="12.75" customHeight="1">
      <c r="F693" s="724"/>
      <c r="G693" s="750"/>
      <c r="R693" s="724"/>
    </row>
    <row r="694" spans="6:18" ht="12.75" customHeight="1">
      <c r="F694" s="724"/>
      <c r="G694" s="750"/>
      <c r="R694" s="724"/>
    </row>
    <row r="695" spans="6:18" ht="12.75" customHeight="1">
      <c r="F695" s="724"/>
      <c r="G695" s="750"/>
      <c r="R695" s="724"/>
    </row>
    <row r="696" spans="6:18" ht="12.75" customHeight="1">
      <c r="F696" s="724"/>
      <c r="G696" s="750"/>
      <c r="R696" s="724"/>
    </row>
    <row r="697" spans="6:18" ht="12.75" customHeight="1">
      <c r="F697" s="724"/>
      <c r="G697" s="750"/>
      <c r="R697" s="724"/>
    </row>
    <row r="698" spans="6:18" ht="12.75" customHeight="1">
      <c r="F698" s="724"/>
      <c r="G698" s="750"/>
      <c r="R698" s="724"/>
    </row>
    <row r="699" spans="6:18" ht="12.75" customHeight="1">
      <c r="F699" s="724"/>
      <c r="G699" s="750"/>
      <c r="R699" s="724"/>
    </row>
    <row r="700" spans="6:18" ht="12.75" customHeight="1">
      <c r="F700" s="724"/>
      <c r="G700" s="750"/>
      <c r="R700" s="724"/>
    </row>
    <row r="701" spans="6:18" ht="12.75" customHeight="1">
      <c r="F701" s="724"/>
      <c r="G701" s="750"/>
      <c r="R701" s="724"/>
    </row>
    <row r="702" spans="6:18" ht="12.75" customHeight="1">
      <c r="F702" s="724"/>
      <c r="G702" s="750"/>
      <c r="R702" s="724"/>
    </row>
    <row r="703" spans="6:18" ht="12.75" customHeight="1">
      <c r="F703" s="724"/>
      <c r="G703" s="750"/>
      <c r="R703" s="724"/>
    </row>
    <row r="704" spans="6:18" ht="12.75" customHeight="1">
      <c r="F704" s="724"/>
      <c r="G704" s="750"/>
      <c r="R704" s="724"/>
    </row>
    <row r="705" spans="6:18" ht="12.75" customHeight="1">
      <c r="F705" s="724"/>
      <c r="G705" s="750"/>
      <c r="R705" s="724"/>
    </row>
    <row r="706" spans="6:18" ht="12.75" customHeight="1">
      <c r="F706" s="724"/>
      <c r="G706" s="750"/>
      <c r="R706" s="724"/>
    </row>
    <row r="707" spans="6:18" ht="12.75" customHeight="1">
      <c r="F707" s="724"/>
      <c r="G707" s="750"/>
      <c r="R707" s="724"/>
    </row>
    <row r="708" spans="6:18" ht="12.75" customHeight="1">
      <c r="F708" s="724"/>
      <c r="G708" s="750"/>
      <c r="R708" s="724"/>
    </row>
    <row r="709" spans="6:18" ht="12.75" customHeight="1">
      <c r="F709" s="724"/>
      <c r="G709" s="750"/>
      <c r="R709" s="724"/>
    </row>
    <row r="710" spans="6:18" ht="12.75" customHeight="1">
      <c r="F710" s="724"/>
      <c r="G710" s="750"/>
      <c r="R710" s="724"/>
    </row>
    <row r="711" spans="6:18" ht="12.75" customHeight="1">
      <c r="F711" s="724"/>
      <c r="G711" s="750"/>
      <c r="R711" s="724"/>
    </row>
    <row r="712" spans="6:18" ht="12.75" customHeight="1">
      <c r="F712" s="724"/>
      <c r="G712" s="750"/>
      <c r="R712" s="724"/>
    </row>
    <row r="713" spans="6:18" ht="12.75" customHeight="1">
      <c r="F713" s="724"/>
      <c r="G713" s="750"/>
      <c r="R713" s="724"/>
    </row>
    <row r="714" spans="6:18" ht="12.75" customHeight="1">
      <c r="F714" s="724"/>
      <c r="G714" s="750"/>
      <c r="R714" s="724"/>
    </row>
    <row r="715" spans="6:18" ht="12.75" customHeight="1">
      <c r="F715" s="724"/>
      <c r="G715" s="750"/>
      <c r="R715" s="724"/>
    </row>
    <row r="716" spans="6:18" ht="12.75" customHeight="1">
      <c r="F716" s="724"/>
      <c r="G716" s="750"/>
      <c r="R716" s="724"/>
    </row>
    <row r="717" spans="6:18" ht="12.75" customHeight="1">
      <c r="F717" s="724"/>
      <c r="G717" s="750"/>
      <c r="R717" s="724"/>
    </row>
    <row r="718" spans="6:18" ht="12.75" customHeight="1">
      <c r="F718" s="724"/>
      <c r="G718" s="750"/>
      <c r="R718" s="724"/>
    </row>
    <row r="719" spans="6:18" ht="12.75" customHeight="1">
      <c r="F719" s="724"/>
      <c r="G719" s="750"/>
      <c r="R719" s="724"/>
    </row>
    <row r="720" spans="6:18" ht="12.75" customHeight="1">
      <c r="F720" s="724"/>
      <c r="G720" s="750"/>
      <c r="R720" s="724"/>
    </row>
    <row r="721" spans="6:18" ht="12.75" customHeight="1">
      <c r="F721" s="724"/>
      <c r="G721" s="750"/>
      <c r="R721" s="724"/>
    </row>
    <row r="722" spans="6:18" ht="12.75" customHeight="1">
      <c r="F722" s="724"/>
      <c r="G722" s="750"/>
      <c r="R722" s="724"/>
    </row>
    <row r="723" spans="6:18" ht="12.75" customHeight="1">
      <c r="F723" s="724"/>
      <c r="G723" s="750"/>
      <c r="R723" s="724"/>
    </row>
    <row r="724" spans="6:18" ht="12.75" customHeight="1">
      <c r="F724" s="724"/>
      <c r="G724" s="750"/>
      <c r="R724" s="724"/>
    </row>
    <row r="725" spans="6:18" ht="12.75" customHeight="1">
      <c r="F725" s="724"/>
      <c r="G725" s="750"/>
      <c r="R725" s="724"/>
    </row>
    <row r="726" spans="6:18" ht="12.75" customHeight="1">
      <c r="F726" s="724"/>
      <c r="G726" s="750"/>
      <c r="R726" s="724"/>
    </row>
    <row r="727" spans="6:18" ht="12.75" customHeight="1">
      <c r="F727" s="724"/>
      <c r="G727" s="750"/>
      <c r="R727" s="724"/>
    </row>
    <row r="728" spans="6:18" ht="12.75" customHeight="1">
      <c r="F728" s="724"/>
      <c r="G728" s="750"/>
      <c r="R728" s="724"/>
    </row>
    <row r="729" spans="6:18" ht="12.75" customHeight="1">
      <c r="F729" s="724"/>
      <c r="G729" s="750"/>
      <c r="R729" s="724"/>
    </row>
    <row r="730" spans="6:18" ht="12.75" customHeight="1">
      <c r="F730" s="724"/>
      <c r="G730" s="750"/>
      <c r="R730" s="724"/>
    </row>
    <row r="731" spans="6:18" ht="12.75" customHeight="1">
      <c r="F731" s="724"/>
      <c r="G731" s="750"/>
      <c r="R731" s="724"/>
    </row>
    <row r="732" spans="6:18" ht="12.75" customHeight="1">
      <c r="F732" s="724"/>
      <c r="G732" s="750"/>
      <c r="R732" s="724"/>
    </row>
    <row r="733" spans="6:18" ht="12.75" customHeight="1">
      <c r="F733" s="724"/>
      <c r="G733" s="750"/>
      <c r="R733" s="724"/>
    </row>
    <row r="734" spans="6:18" ht="12.75" customHeight="1">
      <c r="F734" s="724"/>
      <c r="G734" s="750"/>
      <c r="R734" s="724"/>
    </row>
    <row r="735" spans="6:18" ht="12.75" customHeight="1">
      <c r="F735" s="724"/>
      <c r="G735" s="750"/>
      <c r="R735" s="724"/>
    </row>
    <row r="736" spans="6:18" ht="12.75" customHeight="1">
      <c r="F736" s="724"/>
      <c r="G736" s="750"/>
      <c r="R736" s="724"/>
    </row>
    <row r="737" spans="6:18" ht="12.75" customHeight="1">
      <c r="F737" s="724"/>
      <c r="G737" s="750"/>
      <c r="R737" s="724"/>
    </row>
    <row r="738" spans="6:18" ht="12.75" customHeight="1">
      <c r="F738" s="724"/>
      <c r="G738" s="750"/>
      <c r="R738" s="724"/>
    </row>
    <row r="739" spans="6:18" ht="12.75" customHeight="1">
      <c r="F739" s="724"/>
      <c r="G739" s="750"/>
      <c r="R739" s="724"/>
    </row>
    <row r="740" spans="6:18" ht="12.75" customHeight="1">
      <c r="F740" s="724"/>
      <c r="G740" s="750"/>
      <c r="R740" s="724"/>
    </row>
    <row r="741" spans="6:18" ht="12.75" customHeight="1">
      <c r="F741" s="724"/>
      <c r="G741" s="750"/>
      <c r="R741" s="724"/>
    </row>
    <row r="742" spans="6:18" ht="12.75" customHeight="1">
      <c r="F742" s="724"/>
      <c r="G742" s="750"/>
      <c r="R742" s="724"/>
    </row>
    <row r="743" spans="6:18" ht="12.75" customHeight="1">
      <c r="F743" s="724"/>
      <c r="G743" s="750"/>
      <c r="R743" s="724"/>
    </row>
    <row r="744" spans="6:18" ht="12.75" customHeight="1">
      <c r="F744" s="724"/>
      <c r="G744" s="750"/>
      <c r="R744" s="724"/>
    </row>
    <row r="745" spans="6:18" ht="12.75" customHeight="1">
      <c r="F745" s="724"/>
      <c r="G745" s="750"/>
      <c r="R745" s="724"/>
    </row>
    <row r="746" spans="6:18" ht="12.75" customHeight="1">
      <c r="F746" s="724"/>
      <c r="G746" s="750"/>
      <c r="R746" s="724"/>
    </row>
    <row r="747" spans="6:18" ht="12.75" customHeight="1">
      <c r="F747" s="724"/>
      <c r="G747" s="750"/>
      <c r="R747" s="724"/>
    </row>
    <row r="748" spans="6:18" ht="12.75" customHeight="1">
      <c r="F748" s="724"/>
      <c r="G748" s="750"/>
      <c r="R748" s="724"/>
    </row>
    <row r="749" spans="6:18" ht="12.75" customHeight="1">
      <c r="F749" s="724"/>
      <c r="G749" s="750"/>
      <c r="R749" s="724"/>
    </row>
    <row r="750" spans="6:18" ht="12.75" customHeight="1">
      <c r="F750" s="724"/>
      <c r="G750" s="750"/>
      <c r="R750" s="724"/>
    </row>
    <row r="751" spans="6:18" ht="12.75" customHeight="1">
      <c r="F751" s="724"/>
      <c r="G751" s="750"/>
      <c r="R751" s="724"/>
    </row>
    <row r="752" spans="6:18" ht="12.75" customHeight="1">
      <c r="F752" s="724"/>
      <c r="G752" s="750"/>
      <c r="R752" s="724"/>
    </row>
    <row r="753" spans="6:18" ht="12.75" customHeight="1">
      <c r="F753" s="724"/>
      <c r="G753" s="750"/>
      <c r="R753" s="724"/>
    </row>
    <row r="754" spans="6:18" ht="12.75" customHeight="1">
      <c r="F754" s="724"/>
      <c r="G754" s="750"/>
      <c r="R754" s="724"/>
    </row>
    <row r="755" spans="6:18" ht="12.75" customHeight="1">
      <c r="F755" s="724"/>
      <c r="G755" s="750"/>
      <c r="R755" s="724"/>
    </row>
    <row r="756" spans="6:18" ht="12.75" customHeight="1">
      <c r="F756" s="724"/>
      <c r="G756" s="750"/>
      <c r="R756" s="724"/>
    </row>
    <row r="757" spans="6:18" ht="12.75" customHeight="1">
      <c r="F757" s="724"/>
      <c r="G757" s="750"/>
      <c r="R757" s="724"/>
    </row>
    <row r="758" spans="6:18" ht="12.75" customHeight="1">
      <c r="F758" s="724"/>
      <c r="G758" s="750"/>
      <c r="R758" s="724"/>
    </row>
    <row r="759" spans="6:18" ht="12.75" customHeight="1">
      <c r="F759" s="724"/>
      <c r="G759" s="750"/>
      <c r="R759" s="724"/>
    </row>
    <row r="760" spans="6:18" ht="12.75" customHeight="1">
      <c r="F760" s="724"/>
      <c r="G760" s="750"/>
      <c r="R760" s="724"/>
    </row>
    <row r="761" spans="6:18" ht="12.75" customHeight="1">
      <c r="F761" s="724"/>
      <c r="G761" s="750"/>
      <c r="R761" s="724"/>
    </row>
    <row r="762" spans="6:18" ht="12.75" customHeight="1">
      <c r="F762" s="724"/>
      <c r="G762" s="750"/>
      <c r="R762" s="724"/>
    </row>
    <row r="763" spans="6:18" ht="12.75" customHeight="1">
      <c r="F763" s="724"/>
      <c r="G763" s="750"/>
      <c r="R763" s="724"/>
    </row>
    <row r="764" spans="6:18" ht="12.75" customHeight="1">
      <c r="F764" s="724"/>
      <c r="G764" s="750"/>
      <c r="R764" s="724"/>
    </row>
    <row r="765" spans="6:18" ht="12.75" customHeight="1">
      <c r="F765" s="724"/>
      <c r="G765" s="750"/>
      <c r="R765" s="724"/>
    </row>
    <row r="766" spans="6:18" ht="12.75" customHeight="1">
      <c r="F766" s="724"/>
      <c r="G766" s="750"/>
      <c r="R766" s="724"/>
    </row>
    <row r="767" spans="6:18" ht="12.75" customHeight="1">
      <c r="F767" s="724"/>
      <c r="G767" s="750"/>
      <c r="R767" s="724"/>
    </row>
    <row r="768" spans="6:18" ht="12.75" customHeight="1">
      <c r="F768" s="724"/>
      <c r="G768" s="750"/>
      <c r="R768" s="724"/>
    </row>
    <row r="769" spans="6:18" ht="12.75" customHeight="1">
      <c r="F769" s="724"/>
      <c r="G769" s="750"/>
      <c r="R769" s="724"/>
    </row>
    <row r="770" spans="6:18" ht="12.75" customHeight="1">
      <c r="F770" s="724"/>
      <c r="G770" s="750"/>
      <c r="R770" s="724"/>
    </row>
    <row r="771" spans="6:18" ht="12.75" customHeight="1">
      <c r="F771" s="724"/>
      <c r="G771" s="750"/>
      <c r="R771" s="724"/>
    </row>
    <row r="772" spans="6:18" ht="12.75" customHeight="1">
      <c r="F772" s="724"/>
      <c r="G772" s="750"/>
      <c r="R772" s="724"/>
    </row>
    <row r="773" spans="6:18" ht="12.75" customHeight="1">
      <c r="F773" s="724"/>
      <c r="G773" s="750"/>
      <c r="R773" s="724"/>
    </row>
    <row r="774" spans="6:18" ht="12.75" customHeight="1">
      <c r="F774" s="724"/>
      <c r="G774" s="750"/>
      <c r="R774" s="724"/>
    </row>
    <row r="775" spans="6:18" ht="12.75" customHeight="1">
      <c r="F775" s="724"/>
      <c r="G775" s="750"/>
      <c r="R775" s="724"/>
    </row>
    <row r="776" spans="6:18" ht="12.75" customHeight="1">
      <c r="F776" s="724"/>
      <c r="G776" s="750"/>
      <c r="R776" s="724"/>
    </row>
    <row r="777" spans="6:18" ht="12.75" customHeight="1">
      <c r="F777" s="724"/>
      <c r="G777" s="750"/>
      <c r="R777" s="724"/>
    </row>
    <row r="778" spans="6:18" ht="12.75" customHeight="1">
      <c r="F778" s="724"/>
      <c r="G778" s="750"/>
      <c r="R778" s="724"/>
    </row>
    <row r="779" spans="6:18" ht="12.75" customHeight="1">
      <c r="F779" s="724"/>
      <c r="G779" s="750"/>
      <c r="R779" s="724"/>
    </row>
    <row r="780" spans="6:18" ht="12.75" customHeight="1">
      <c r="F780" s="724"/>
      <c r="G780" s="750"/>
      <c r="R780" s="724"/>
    </row>
    <row r="781" spans="6:18" ht="12.75" customHeight="1">
      <c r="F781" s="724"/>
      <c r="G781" s="750"/>
      <c r="R781" s="724"/>
    </row>
    <row r="782" spans="6:18" ht="12.75" customHeight="1">
      <c r="F782" s="724"/>
      <c r="G782" s="750"/>
      <c r="R782" s="724"/>
    </row>
    <row r="783" spans="6:18" ht="12.75" customHeight="1">
      <c r="F783" s="724"/>
      <c r="G783" s="750"/>
      <c r="R783" s="724"/>
    </row>
    <row r="784" spans="6:18" ht="12.75" customHeight="1">
      <c r="F784" s="724"/>
      <c r="G784" s="750"/>
      <c r="R784" s="724"/>
    </row>
    <row r="785" spans="6:18" ht="12.75" customHeight="1">
      <c r="F785" s="724"/>
      <c r="G785" s="750"/>
      <c r="R785" s="724"/>
    </row>
    <row r="786" spans="6:18" ht="12.75" customHeight="1">
      <c r="F786" s="724"/>
      <c r="G786" s="750"/>
      <c r="R786" s="724"/>
    </row>
    <row r="787" spans="6:18" ht="12.75" customHeight="1">
      <c r="F787" s="724"/>
      <c r="G787" s="750"/>
      <c r="R787" s="724"/>
    </row>
    <row r="788" spans="6:18" ht="12.75" customHeight="1">
      <c r="F788" s="724"/>
      <c r="G788" s="750"/>
      <c r="R788" s="724"/>
    </row>
    <row r="789" spans="6:18" ht="12.75" customHeight="1">
      <c r="F789" s="724"/>
      <c r="G789" s="750"/>
      <c r="R789" s="724"/>
    </row>
    <row r="790" spans="6:18" ht="12.75" customHeight="1">
      <c r="F790" s="724"/>
      <c r="G790" s="750"/>
      <c r="R790" s="724"/>
    </row>
    <row r="791" spans="6:18" ht="12.75" customHeight="1">
      <c r="F791" s="724"/>
      <c r="G791" s="750"/>
      <c r="R791" s="724"/>
    </row>
    <row r="792" spans="6:18" ht="12.75" customHeight="1">
      <c r="F792" s="724"/>
      <c r="G792" s="750"/>
      <c r="R792" s="724"/>
    </row>
    <row r="793" spans="6:18" ht="12.75" customHeight="1">
      <c r="F793" s="724"/>
      <c r="G793" s="750"/>
      <c r="R793" s="724"/>
    </row>
    <row r="794" spans="6:18" ht="12.75" customHeight="1">
      <c r="F794" s="724"/>
      <c r="G794" s="750"/>
      <c r="R794" s="724"/>
    </row>
    <row r="795" spans="6:18" ht="12.75" customHeight="1">
      <c r="F795" s="724"/>
      <c r="G795" s="750"/>
      <c r="R795" s="724"/>
    </row>
    <row r="796" spans="6:18" ht="12.75" customHeight="1">
      <c r="F796" s="724"/>
      <c r="G796" s="750"/>
      <c r="R796" s="724"/>
    </row>
    <row r="797" spans="6:18" ht="12.75" customHeight="1">
      <c r="F797" s="724"/>
      <c r="G797" s="750"/>
      <c r="R797" s="724"/>
    </row>
    <row r="798" spans="6:18" ht="12.75" customHeight="1">
      <c r="F798" s="724"/>
      <c r="G798" s="750"/>
      <c r="R798" s="724"/>
    </row>
    <row r="799" spans="6:18" ht="12.75" customHeight="1">
      <c r="F799" s="724"/>
      <c r="G799" s="750"/>
      <c r="R799" s="724"/>
    </row>
    <row r="800" spans="6:18" ht="12.75" customHeight="1">
      <c r="F800" s="724"/>
      <c r="G800" s="750"/>
      <c r="R800" s="724"/>
    </row>
    <row r="801" spans="6:18" ht="12.75" customHeight="1">
      <c r="F801" s="724"/>
      <c r="G801" s="750"/>
      <c r="R801" s="724"/>
    </row>
    <row r="802" spans="6:18" ht="12.75" customHeight="1">
      <c r="F802" s="724"/>
      <c r="G802" s="750"/>
      <c r="R802" s="724"/>
    </row>
    <row r="803" spans="6:18" ht="12.75" customHeight="1">
      <c r="F803" s="724"/>
      <c r="G803" s="750"/>
      <c r="R803" s="724"/>
    </row>
    <row r="804" spans="6:18" ht="12.75" customHeight="1">
      <c r="F804" s="724"/>
      <c r="G804" s="750"/>
      <c r="R804" s="724"/>
    </row>
    <row r="805" spans="6:18" ht="12.75" customHeight="1">
      <c r="F805" s="724"/>
      <c r="G805" s="750"/>
      <c r="R805" s="724"/>
    </row>
    <row r="806" spans="6:18" ht="12.75" customHeight="1">
      <c r="F806" s="724"/>
      <c r="G806" s="750"/>
      <c r="R806" s="724"/>
    </row>
    <row r="807" spans="6:18" ht="12.75" customHeight="1">
      <c r="F807" s="724"/>
      <c r="G807" s="750"/>
      <c r="R807" s="724"/>
    </row>
    <row r="808" spans="6:18" ht="12.75" customHeight="1">
      <c r="F808" s="724"/>
      <c r="G808" s="750"/>
      <c r="R808" s="724"/>
    </row>
    <row r="809" spans="6:18" ht="12.75" customHeight="1">
      <c r="F809" s="724"/>
      <c r="G809" s="750"/>
      <c r="R809" s="724"/>
    </row>
    <row r="810" spans="6:18" ht="12.75" customHeight="1">
      <c r="F810" s="724"/>
      <c r="G810" s="750"/>
      <c r="R810" s="724"/>
    </row>
    <row r="811" spans="6:18" ht="12.75" customHeight="1">
      <c r="F811" s="724"/>
      <c r="G811" s="750"/>
      <c r="R811" s="724"/>
    </row>
    <row r="812" spans="6:18" ht="12.75" customHeight="1">
      <c r="F812" s="724"/>
      <c r="G812" s="750"/>
      <c r="R812" s="724"/>
    </row>
    <row r="813" spans="6:18" ht="12.75" customHeight="1">
      <c r="F813" s="724"/>
      <c r="G813" s="750"/>
      <c r="R813" s="724"/>
    </row>
    <row r="814" spans="6:18" ht="12.75" customHeight="1">
      <c r="F814" s="724"/>
      <c r="G814" s="750"/>
      <c r="R814" s="724"/>
    </row>
    <row r="815" spans="6:18" ht="12.75" customHeight="1">
      <c r="F815" s="724"/>
      <c r="G815" s="750"/>
      <c r="R815" s="724"/>
    </row>
    <row r="816" spans="6:18" ht="12.75" customHeight="1">
      <c r="F816" s="724"/>
      <c r="G816" s="750"/>
      <c r="R816" s="724"/>
    </row>
    <row r="817" spans="6:18" ht="12.75" customHeight="1">
      <c r="F817" s="724"/>
      <c r="G817" s="750"/>
      <c r="R817" s="724"/>
    </row>
    <row r="818" spans="6:18" ht="12.75" customHeight="1">
      <c r="F818" s="724"/>
      <c r="G818" s="750"/>
      <c r="R818" s="724"/>
    </row>
    <row r="819" spans="6:18" ht="12.75" customHeight="1">
      <c r="F819" s="724"/>
      <c r="G819" s="750"/>
      <c r="R819" s="724"/>
    </row>
    <row r="820" spans="6:18" ht="12.75" customHeight="1">
      <c r="F820" s="724"/>
      <c r="G820" s="750"/>
      <c r="R820" s="724"/>
    </row>
    <row r="821" spans="6:18" ht="12.75" customHeight="1">
      <c r="F821" s="724"/>
      <c r="G821" s="750"/>
      <c r="R821" s="724"/>
    </row>
    <row r="822" spans="6:18" ht="12.75" customHeight="1">
      <c r="F822" s="724"/>
      <c r="G822" s="750"/>
      <c r="R822" s="724"/>
    </row>
    <row r="823" spans="6:18" ht="12.75" customHeight="1">
      <c r="F823" s="724"/>
      <c r="G823" s="750"/>
      <c r="R823" s="724"/>
    </row>
    <row r="824" spans="6:18" ht="12.75" customHeight="1">
      <c r="F824" s="724"/>
      <c r="G824" s="750"/>
      <c r="R824" s="724"/>
    </row>
    <row r="825" spans="6:18" ht="12.75" customHeight="1">
      <c r="F825" s="724"/>
      <c r="G825" s="750"/>
      <c r="R825" s="724"/>
    </row>
    <row r="826" spans="6:18" ht="12.75" customHeight="1">
      <c r="F826" s="724"/>
      <c r="G826" s="750"/>
      <c r="R826" s="724"/>
    </row>
    <row r="827" spans="6:18" ht="12.75" customHeight="1">
      <c r="F827" s="724"/>
      <c r="G827" s="750"/>
      <c r="R827" s="724"/>
    </row>
    <row r="828" spans="6:18" ht="12.75" customHeight="1">
      <c r="F828" s="724"/>
      <c r="G828" s="750"/>
      <c r="R828" s="724"/>
    </row>
    <row r="829" spans="6:18" ht="12.75" customHeight="1">
      <c r="F829" s="724"/>
      <c r="G829" s="750"/>
      <c r="R829" s="724"/>
    </row>
    <row r="830" spans="6:18" ht="12.75" customHeight="1">
      <c r="F830" s="724"/>
      <c r="G830" s="750"/>
      <c r="R830" s="724"/>
    </row>
    <row r="831" spans="6:18" ht="12.75" customHeight="1">
      <c r="F831" s="724"/>
      <c r="G831" s="750"/>
      <c r="R831" s="724"/>
    </row>
    <row r="832" spans="6:18" ht="12.75" customHeight="1">
      <c r="F832" s="724"/>
      <c r="G832" s="750"/>
      <c r="R832" s="724"/>
    </row>
    <row r="833" spans="6:18" ht="12.75" customHeight="1">
      <c r="F833" s="724"/>
      <c r="G833" s="750"/>
      <c r="R833" s="724"/>
    </row>
    <row r="834" spans="6:18" ht="12.75" customHeight="1">
      <c r="F834" s="724"/>
      <c r="G834" s="750"/>
      <c r="R834" s="724"/>
    </row>
    <row r="835" spans="6:18" ht="12.75" customHeight="1">
      <c r="F835" s="724"/>
      <c r="R835" s="724"/>
    </row>
    <row r="836" spans="6:18" ht="12.75" customHeight="1">
      <c r="F836" s="724"/>
      <c r="R836" s="724"/>
    </row>
    <row r="837" spans="6:18" ht="12.75" customHeight="1">
      <c r="F837" s="724"/>
      <c r="R837" s="724"/>
    </row>
    <row r="838" spans="6:18" ht="12.75" customHeight="1">
      <c r="F838" s="724"/>
      <c r="R838" s="724"/>
    </row>
    <row r="839" spans="6:18" ht="12.75" customHeight="1">
      <c r="F839" s="724"/>
      <c r="R839" s="724"/>
    </row>
    <row r="840" spans="6:18" ht="12.75" customHeight="1">
      <c r="F840" s="724"/>
      <c r="R840" s="724"/>
    </row>
    <row r="841" spans="6:18" ht="12.75" customHeight="1">
      <c r="F841" s="724"/>
      <c r="R841" s="724"/>
    </row>
    <row r="842" spans="6:18" ht="12.75" customHeight="1">
      <c r="F842" s="724"/>
      <c r="R842" s="724"/>
    </row>
    <row r="843" spans="6:18" ht="12.75" customHeight="1">
      <c r="F843" s="724"/>
      <c r="R843" s="724"/>
    </row>
    <row r="844" spans="6:18" ht="12.75" customHeight="1">
      <c r="F844" s="724"/>
      <c r="R844" s="724"/>
    </row>
    <row r="845" spans="6:18" ht="12.75" customHeight="1">
      <c r="F845" s="724"/>
      <c r="R845" s="724"/>
    </row>
    <row r="846" spans="6:18" ht="12.75" customHeight="1">
      <c r="F846" s="724"/>
      <c r="R846" s="724"/>
    </row>
    <row r="847" spans="6:18" ht="12.75" customHeight="1">
      <c r="F847" s="724"/>
      <c r="R847" s="724"/>
    </row>
    <row r="848" spans="6:18" ht="12.75" customHeight="1">
      <c r="F848" s="724"/>
      <c r="R848" s="724"/>
    </row>
    <row r="849" spans="6:18" ht="12.75" customHeight="1">
      <c r="F849" s="724"/>
      <c r="R849" s="724"/>
    </row>
    <row r="850" spans="6:18" ht="12.75" customHeight="1">
      <c r="F850" s="724"/>
      <c r="R850" s="724"/>
    </row>
    <row r="851" spans="6:18" ht="12.75" customHeight="1">
      <c r="F851" s="724"/>
      <c r="R851" s="724"/>
    </row>
    <row r="852" spans="6:18" ht="12.75" customHeight="1">
      <c r="F852" s="724"/>
      <c r="R852" s="724"/>
    </row>
    <row r="853" spans="6:18" ht="12.75" customHeight="1">
      <c r="F853" s="724"/>
      <c r="R853" s="724"/>
    </row>
    <row r="854" spans="6:18" ht="12.75" customHeight="1">
      <c r="F854" s="724"/>
      <c r="R854" s="724"/>
    </row>
    <row r="855" spans="6:18" ht="12.75" customHeight="1">
      <c r="F855" s="724"/>
      <c r="R855" s="724"/>
    </row>
    <row r="856" spans="6:18" ht="12.75" customHeight="1">
      <c r="F856" s="724"/>
      <c r="R856" s="724"/>
    </row>
    <row r="857" spans="6:18" ht="12.75" customHeight="1">
      <c r="F857" s="724"/>
      <c r="R857" s="724"/>
    </row>
    <row r="858" spans="6:18" ht="12.75" customHeight="1">
      <c r="F858" s="724"/>
      <c r="R858" s="724"/>
    </row>
    <row r="859" spans="6:18" ht="12.75" customHeight="1">
      <c r="F859" s="724"/>
      <c r="R859" s="724"/>
    </row>
    <row r="860" spans="6:18" ht="12.75" customHeight="1">
      <c r="F860" s="724"/>
    </row>
    <row r="861" spans="6:18" ht="12.75" customHeight="1">
      <c r="F861" s="724"/>
    </row>
    <row r="862" spans="6:18" ht="12.75" customHeight="1">
      <c r="F862" s="724"/>
    </row>
    <row r="863" spans="6:18" ht="12.75" customHeight="1">
      <c r="F863" s="724"/>
    </row>
    <row r="864" spans="6:18" ht="12.75" customHeight="1">
      <c r="F864" s="724"/>
    </row>
    <row r="865" spans="6:6" ht="12.75" customHeight="1">
      <c r="F865" s="724"/>
    </row>
    <row r="866" spans="6:6" ht="12.75" customHeight="1">
      <c r="F866" s="724"/>
    </row>
    <row r="867" spans="6:6" ht="12.75" customHeight="1">
      <c r="F867" s="724"/>
    </row>
    <row r="868" spans="6:6" ht="12.75" customHeight="1">
      <c r="F868" s="724"/>
    </row>
    <row r="869" spans="6:6" ht="12.75" customHeight="1">
      <c r="F869" s="724"/>
    </row>
    <row r="870" spans="6:6" ht="12.75" customHeight="1">
      <c r="F870" s="724"/>
    </row>
    <row r="871" spans="6:6" ht="12.75" customHeight="1">
      <c r="F871" s="724"/>
    </row>
    <row r="872" spans="6:6" ht="12.75" customHeight="1">
      <c r="F872" s="724"/>
    </row>
    <row r="873" spans="6:6" ht="12.75" customHeight="1">
      <c r="F873" s="724"/>
    </row>
    <row r="874" spans="6:6" ht="12.75" customHeight="1">
      <c r="F874" s="724"/>
    </row>
    <row r="875" spans="6:6" ht="12.75" customHeight="1">
      <c r="F875" s="724"/>
    </row>
    <row r="876" spans="6:6" ht="12.75" customHeight="1">
      <c r="F876" s="724"/>
    </row>
    <row r="877" spans="6:6" ht="12.75" customHeight="1">
      <c r="F877" s="724"/>
    </row>
    <row r="878" spans="6:6" ht="12.75" customHeight="1">
      <c r="F878" s="724"/>
    </row>
    <row r="879" spans="6:6" ht="12.75" customHeight="1">
      <c r="F879" s="724"/>
    </row>
    <row r="880" spans="6:6" ht="12.75" customHeight="1">
      <c r="F880" s="724"/>
    </row>
    <row r="881" spans="6:6" ht="12.75" customHeight="1">
      <c r="F881" s="724"/>
    </row>
    <row r="882" spans="6:6" ht="12.75" customHeight="1">
      <c r="F882" s="724"/>
    </row>
    <row r="883" spans="6:6" ht="12.75" customHeight="1">
      <c r="F883" s="724"/>
    </row>
    <row r="884" spans="6:6" ht="12.75" customHeight="1">
      <c r="F884" s="724"/>
    </row>
    <row r="885" spans="6:6" ht="12.75" customHeight="1">
      <c r="F885" s="724"/>
    </row>
    <row r="886" spans="6:6" ht="12.75" customHeight="1">
      <c r="F886" s="724"/>
    </row>
    <row r="887" spans="6:6" ht="12.75" customHeight="1">
      <c r="F887" s="724"/>
    </row>
    <row r="888" spans="6:6" ht="12.75" customHeight="1">
      <c r="F888" s="724"/>
    </row>
    <row r="889" spans="6:6" ht="12.75" customHeight="1">
      <c r="F889" s="724"/>
    </row>
    <row r="890" spans="6:6" ht="12.75" customHeight="1">
      <c r="F890" s="724"/>
    </row>
    <row r="891" spans="6:6" ht="12.75" customHeight="1">
      <c r="F891" s="724"/>
    </row>
    <row r="892" spans="6:6" ht="12.75" customHeight="1">
      <c r="F892" s="724"/>
    </row>
    <row r="893" spans="6:6" ht="12.75" customHeight="1">
      <c r="F893" s="724"/>
    </row>
    <row r="894" spans="6:6" ht="12.75" customHeight="1">
      <c r="F894" s="724"/>
    </row>
    <row r="895" spans="6:6" ht="12.75" customHeight="1">
      <c r="F895" s="724"/>
    </row>
    <row r="896" spans="6:6" ht="12.75" customHeight="1">
      <c r="F896" s="724"/>
    </row>
    <row r="897" spans="6:6" ht="12.75" customHeight="1">
      <c r="F897" s="724"/>
    </row>
    <row r="898" spans="6:6" ht="12.75" customHeight="1">
      <c r="F898" s="724"/>
    </row>
    <row r="899" spans="6:6" ht="12.75" customHeight="1">
      <c r="F899" s="724"/>
    </row>
    <row r="900" spans="6:6" ht="12.75" customHeight="1">
      <c r="F900" s="724"/>
    </row>
    <row r="901" spans="6:6" ht="12.75" customHeight="1">
      <c r="F901" s="724"/>
    </row>
    <row r="902" spans="6:6" ht="12.75" customHeight="1">
      <c r="F902" s="724"/>
    </row>
    <row r="903" spans="6:6" ht="12.75" customHeight="1">
      <c r="F903" s="724"/>
    </row>
    <row r="904" spans="6:6" ht="12.75" customHeight="1">
      <c r="F904" s="724"/>
    </row>
    <row r="905" spans="6:6" ht="12.75" customHeight="1">
      <c r="F905" s="724"/>
    </row>
    <row r="906" spans="6:6" ht="12.75" customHeight="1">
      <c r="F906" s="724"/>
    </row>
    <row r="907" spans="6:6" ht="12.75" customHeight="1">
      <c r="F907" s="724"/>
    </row>
    <row r="908" spans="6:6" ht="12.75" customHeight="1">
      <c r="F908" s="724"/>
    </row>
    <row r="909" spans="6:6" ht="12.75" customHeight="1">
      <c r="F909" s="724"/>
    </row>
    <row r="910" spans="6:6" ht="12.75" customHeight="1">
      <c r="F910" s="724"/>
    </row>
    <row r="911" spans="6:6" ht="12.75" customHeight="1">
      <c r="F911" s="724"/>
    </row>
    <row r="912" spans="6:6" ht="12.75" customHeight="1">
      <c r="F912" s="724"/>
    </row>
    <row r="913" spans="6:6" ht="12.75" customHeight="1">
      <c r="F913" s="724"/>
    </row>
    <row r="914" spans="6:6" ht="12.75" customHeight="1">
      <c r="F914" s="724"/>
    </row>
    <row r="915" spans="6:6" ht="12.75" customHeight="1">
      <c r="F915" s="724"/>
    </row>
    <row r="916" spans="6:6" ht="12.75" customHeight="1">
      <c r="F916" s="724"/>
    </row>
    <row r="917" spans="6:6" ht="12.75" customHeight="1">
      <c r="F917" s="724"/>
    </row>
    <row r="918" spans="6:6" ht="12.75" customHeight="1">
      <c r="F918" s="724"/>
    </row>
    <row r="919" spans="6:6" ht="12.75" customHeight="1">
      <c r="F919" s="724"/>
    </row>
    <row r="920" spans="6:6" ht="12.75" customHeight="1">
      <c r="F920" s="724"/>
    </row>
    <row r="921" spans="6:6" ht="12.75" customHeight="1">
      <c r="F921" s="724"/>
    </row>
    <row r="922" spans="6:6" ht="12.75" customHeight="1">
      <c r="F922" s="724"/>
    </row>
    <row r="923" spans="6:6" ht="12.75" customHeight="1">
      <c r="F923" s="724"/>
    </row>
    <row r="924" spans="6:6" ht="12.75" customHeight="1">
      <c r="F924" s="724"/>
    </row>
    <row r="925" spans="6:6" ht="12.75" customHeight="1">
      <c r="F925" s="724"/>
    </row>
    <row r="926" spans="6:6" ht="12.75" customHeight="1">
      <c r="F926" s="724"/>
    </row>
    <row r="927" spans="6:6" ht="12.75" customHeight="1">
      <c r="F927" s="724"/>
    </row>
    <row r="928" spans="6:6" ht="12.75" customHeight="1">
      <c r="F928" s="724"/>
    </row>
    <row r="929" spans="6:6" ht="12.75" customHeight="1">
      <c r="F929" s="724"/>
    </row>
    <row r="930" spans="6:6" ht="12.75" customHeight="1">
      <c r="F930" s="724"/>
    </row>
    <row r="931" spans="6:6" ht="12.75" customHeight="1">
      <c r="F931" s="724"/>
    </row>
    <row r="932" spans="6:6" ht="12.75" customHeight="1">
      <c r="F932" s="724"/>
    </row>
    <row r="933" spans="6:6" ht="12.75" customHeight="1">
      <c r="F933" s="724"/>
    </row>
    <row r="934" spans="6:6" ht="12.75" customHeight="1">
      <c r="F934" s="724"/>
    </row>
    <row r="935" spans="6:6" ht="12.75" customHeight="1">
      <c r="F935" s="724"/>
    </row>
    <row r="936" spans="6:6" ht="12.75" customHeight="1">
      <c r="F936" s="724"/>
    </row>
    <row r="937" spans="6:6" ht="12.75" customHeight="1">
      <c r="F937" s="724"/>
    </row>
    <row r="938" spans="6:6" ht="12.75" customHeight="1">
      <c r="F938" s="724"/>
    </row>
    <row r="939" spans="6:6" ht="12.75" customHeight="1">
      <c r="F939" s="724"/>
    </row>
    <row r="940" spans="6:6" ht="12.75" customHeight="1">
      <c r="F940" s="724"/>
    </row>
    <row r="941" spans="6:6" ht="12.75" customHeight="1">
      <c r="F941" s="724"/>
    </row>
    <row r="942" spans="6:6" ht="12.75" customHeight="1">
      <c r="F942" s="724"/>
    </row>
    <row r="943" spans="6:6" ht="12.75" customHeight="1">
      <c r="F943" s="724"/>
    </row>
    <row r="944" spans="6:6" ht="12.75" customHeight="1">
      <c r="F944" s="724"/>
    </row>
    <row r="945" spans="6:6" ht="12.75" customHeight="1">
      <c r="F945" s="724"/>
    </row>
    <row r="946" spans="6:6" ht="12.75" customHeight="1">
      <c r="F946" s="724"/>
    </row>
    <row r="947" spans="6:6" ht="12.75" customHeight="1">
      <c r="F947" s="724"/>
    </row>
    <row r="948" spans="6:6" ht="12.75" customHeight="1">
      <c r="F948" s="724"/>
    </row>
    <row r="949" spans="6:6" ht="12.75" customHeight="1">
      <c r="F949" s="724"/>
    </row>
    <row r="950" spans="6:6" ht="12.75" customHeight="1">
      <c r="F950" s="724"/>
    </row>
    <row r="951" spans="6:6" ht="12.75" customHeight="1">
      <c r="F951" s="724"/>
    </row>
    <row r="952" spans="6:6" ht="12.75" customHeight="1">
      <c r="F952" s="724"/>
    </row>
    <row r="953" spans="6:6" ht="12.75" customHeight="1">
      <c r="F953" s="724"/>
    </row>
    <row r="954" spans="6:6" ht="12.75" customHeight="1">
      <c r="F954" s="724"/>
    </row>
    <row r="955" spans="6:6" ht="12.75" customHeight="1">
      <c r="F955" s="724"/>
    </row>
    <row r="956" spans="6:6" ht="12.75" customHeight="1">
      <c r="F956" s="724"/>
    </row>
    <row r="957" spans="6:6" ht="12.75" customHeight="1">
      <c r="F957" s="724"/>
    </row>
    <row r="958" spans="6:6" ht="12.75" customHeight="1">
      <c r="F958" s="724"/>
    </row>
    <row r="959" spans="6:6" ht="12.75" customHeight="1">
      <c r="F959" s="724"/>
    </row>
    <row r="960" spans="6:6" ht="12.75" customHeight="1">
      <c r="F960" s="724"/>
    </row>
    <row r="961" spans="6:6" ht="12.75" customHeight="1">
      <c r="F961" s="724"/>
    </row>
    <row r="962" spans="6:6" ht="12.75" customHeight="1">
      <c r="F962" s="724"/>
    </row>
    <row r="963" spans="6:6" ht="12.75" customHeight="1">
      <c r="F963" s="724"/>
    </row>
    <row r="964" spans="6:6" ht="12.75" customHeight="1">
      <c r="F964" s="724"/>
    </row>
    <row r="965" spans="6:6" ht="12.75" customHeight="1">
      <c r="F965" s="724"/>
    </row>
    <row r="966" spans="6:6" ht="12.75" customHeight="1">
      <c r="F966" s="724"/>
    </row>
    <row r="967" spans="6:6" ht="12.75" customHeight="1">
      <c r="F967" s="724"/>
    </row>
    <row r="968" spans="6:6" ht="12.75" customHeight="1">
      <c r="F968" s="724"/>
    </row>
    <row r="969" spans="6:6" ht="12.75" customHeight="1">
      <c r="F969" s="724"/>
    </row>
    <row r="970" spans="6:6" ht="12.75" customHeight="1">
      <c r="F970" s="724"/>
    </row>
    <row r="971" spans="6:6" ht="12.75" customHeight="1">
      <c r="F971" s="724"/>
    </row>
    <row r="972" spans="6:6" ht="12.75" customHeight="1">
      <c r="F972" s="724"/>
    </row>
    <row r="973" spans="6:6" ht="12.75" customHeight="1">
      <c r="F973" s="724"/>
    </row>
    <row r="974" spans="6:6" ht="12.75" customHeight="1">
      <c r="F974" s="724"/>
    </row>
    <row r="975" spans="6:6" ht="12.75" customHeight="1">
      <c r="F975" s="724"/>
    </row>
    <row r="976" spans="6:6" ht="12.75" customHeight="1">
      <c r="F976" s="724"/>
    </row>
    <row r="977" spans="6:6" ht="12.75" customHeight="1">
      <c r="F977" s="724"/>
    </row>
    <row r="978" spans="6:6" ht="12.75" customHeight="1">
      <c r="F978" s="724"/>
    </row>
    <row r="979" spans="6:6" ht="12.75" customHeight="1">
      <c r="F979" s="724"/>
    </row>
    <row r="980" spans="6:6" ht="12.75" customHeight="1">
      <c r="F980" s="724"/>
    </row>
    <row r="981" spans="6:6" ht="12.75" customHeight="1">
      <c r="F981" s="724"/>
    </row>
    <row r="982" spans="6:6" ht="12.75" customHeight="1">
      <c r="F982" s="724"/>
    </row>
    <row r="983" spans="6:6" ht="12.75" customHeight="1">
      <c r="F983" s="724"/>
    </row>
    <row r="984" spans="6:6" ht="12.75" customHeight="1">
      <c r="F984" s="724"/>
    </row>
    <row r="985" spans="6:6" ht="12.75" customHeight="1">
      <c r="F985" s="724"/>
    </row>
    <row r="986" spans="6:6" ht="12.75" customHeight="1">
      <c r="F986" s="724"/>
    </row>
    <row r="987" spans="6:6" ht="12.75" customHeight="1">
      <c r="F987" s="724"/>
    </row>
    <row r="988" spans="6:6" ht="12.75" customHeight="1">
      <c r="F988" s="724"/>
    </row>
    <row r="989" spans="6:6" ht="12.75" customHeight="1">
      <c r="F989" s="724"/>
    </row>
    <row r="990" spans="6:6" ht="12.75" customHeight="1">
      <c r="F990" s="724"/>
    </row>
    <row r="991" spans="6:6" ht="12.75" customHeight="1">
      <c r="F991" s="724"/>
    </row>
    <row r="992" spans="6:6" ht="12.75" customHeight="1">
      <c r="F992" s="724"/>
    </row>
    <row r="993" spans="6:6" ht="12.75" customHeight="1">
      <c r="F993" s="724"/>
    </row>
    <row r="994" spans="6:6" ht="12.75" customHeight="1">
      <c r="F994" s="724"/>
    </row>
    <row r="995" spans="6:6" ht="12.75" customHeight="1">
      <c r="F995" s="724"/>
    </row>
    <row r="996" spans="6:6" ht="12.75" customHeight="1">
      <c r="F996" s="724"/>
    </row>
    <row r="997" spans="6:6" ht="12.75" customHeight="1">
      <c r="F997" s="724"/>
    </row>
    <row r="998" spans="6:6" ht="12.75" customHeight="1">
      <c r="F998" s="724"/>
    </row>
    <row r="999" spans="6:6" ht="12.75" customHeight="1">
      <c r="F999" s="724"/>
    </row>
    <row r="1000" spans="6:6" ht="12.75" customHeight="1">
      <c r="F1000" s="724"/>
    </row>
    <row r="1001" spans="6:6" ht="12.75" customHeight="1">
      <c r="F1001" s="724"/>
    </row>
    <row r="1002" spans="6:6" ht="12.75" customHeight="1">
      <c r="F1002" s="724"/>
    </row>
    <row r="1003" spans="6:6" ht="12.75" customHeight="1">
      <c r="F1003" s="724"/>
    </row>
    <row r="1004" spans="6:6" ht="12.75" customHeight="1">
      <c r="F1004" s="724"/>
    </row>
    <row r="1005" spans="6:6" ht="12.75" customHeight="1">
      <c r="F1005" s="724"/>
    </row>
    <row r="1006" spans="6:6" ht="12.75" customHeight="1">
      <c r="F1006" s="724"/>
    </row>
    <row r="1007" spans="6:6" ht="12.75" customHeight="1">
      <c r="F1007" s="724"/>
    </row>
    <row r="1008" spans="6:6" ht="12.75" customHeight="1">
      <c r="F1008" s="724"/>
    </row>
    <row r="1009" spans="6:6" ht="12.75" customHeight="1">
      <c r="F1009" s="724"/>
    </row>
    <row r="1010" spans="6:6" ht="12.75" customHeight="1">
      <c r="F1010" s="724"/>
    </row>
    <row r="1011" spans="6:6" ht="12.75" customHeight="1">
      <c r="F1011" s="724"/>
    </row>
    <row r="1012" spans="6:6" ht="12.75" customHeight="1">
      <c r="F1012" s="724"/>
    </row>
    <row r="1013" spans="6:6" ht="12.75" customHeight="1">
      <c r="F1013" s="724"/>
    </row>
    <row r="1014" spans="6:6" ht="12.75" customHeight="1">
      <c r="F1014" s="724"/>
    </row>
    <row r="1015" spans="6:6" ht="12.75" customHeight="1">
      <c r="F1015" s="724"/>
    </row>
    <row r="1016" spans="6:6" ht="12.75" customHeight="1">
      <c r="F1016" s="724"/>
    </row>
    <row r="1017" spans="6:6" ht="12.75" customHeight="1">
      <c r="F1017" s="724"/>
    </row>
    <row r="1018" spans="6:6" ht="12.75" customHeight="1">
      <c r="F1018" s="724"/>
    </row>
    <row r="1019" spans="6:6" ht="12.75" customHeight="1">
      <c r="F1019" s="724"/>
    </row>
    <row r="1020" spans="6:6" ht="12.75" customHeight="1">
      <c r="F1020" s="724"/>
    </row>
    <row r="1021" spans="6:6" ht="12.75" customHeight="1">
      <c r="F1021" s="724"/>
    </row>
    <row r="1022" spans="6:6" ht="12.75" customHeight="1">
      <c r="F1022" s="724"/>
    </row>
    <row r="1023" spans="6:6" ht="12.75" customHeight="1">
      <c r="F1023" s="724"/>
    </row>
    <row r="1024" spans="6:6" ht="12.75" customHeight="1">
      <c r="F1024" s="724"/>
    </row>
    <row r="1025" spans="6:6" ht="12.75" customHeight="1">
      <c r="F1025" s="724"/>
    </row>
    <row r="1026" spans="6:6" ht="12.75" customHeight="1">
      <c r="F1026" s="724"/>
    </row>
    <row r="1027" spans="6:6" ht="12.75" customHeight="1">
      <c r="F1027" s="724"/>
    </row>
    <row r="1028" spans="6:6" ht="12.75" customHeight="1">
      <c r="F1028" s="724"/>
    </row>
    <row r="1029" spans="6:6" ht="12.75" customHeight="1">
      <c r="F1029" s="724"/>
    </row>
    <row r="1030" spans="6:6" ht="12.75" customHeight="1">
      <c r="F1030" s="724"/>
    </row>
    <row r="1031" spans="6:6" ht="12.75" customHeight="1">
      <c r="F1031" s="724"/>
    </row>
    <row r="1032" spans="6:6" ht="12.75" customHeight="1">
      <c r="F1032" s="724"/>
    </row>
    <row r="1033" spans="6:6" ht="12.75" customHeight="1">
      <c r="F1033" s="724"/>
    </row>
    <row r="1034" spans="6:6" ht="12.75" customHeight="1">
      <c r="F1034" s="724"/>
    </row>
    <row r="1035" spans="6:6" ht="12.75" customHeight="1">
      <c r="F1035" s="724"/>
    </row>
    <row r="1036" spans="6:6" ht="12.75" customHeight="1">
      <c r="F1036" s="724"/>
    </row>
    <row r="1037" spans="6:6" ht="12.75" customHeight="1">
      <c r="F1037" s="724"/>
    </row>
    <row r="1038" spans="6:6" ht="12.75" customHeight="1">
      <c r="F1038" s="724"/>
    </row>
    <row r="1039" spans="6:6" ht="12.75" customHeight="1">
      <c r="F1039" s="724"/>
    </row>
    <row r="1040" spans="6:6" ht="12.75" customHeight="1">
      <c r="F1040" s="724"/>
    </row>
    <row r="1041" spans="6:6" ht="12.75" customHeight="1">
      <c r="F1041" s="724"/>
    </row>
    <row r="1042" spans="6:6" ht="12.75" customHeight="1">
      <c r="F1042" s="724"/>
    </row>
    <row r="1043" spans="6:6" ht="12.75" customHeight="1">
      <c r="F1043" s="724"/>
    </row>
    <row r="1044" spans="6:6" ht="12.75" customHeight="1">
      <c r="F1044" s="724"/>
    </row>
    <row r="1045" spans="6:6" ht="12.75" customHeight="1">
      <c r="F1045" s="724"/>
    </row>
    <row r="1046" spans="6:6" ht="12.75" customHeight="1">
      <c r="F1046" s="724"/>
    </row>
    <row r="1047" spans="6:6" ht="12.75" customHeight="1">
      <c r="F1047" s="724"/>
    </row>
    <row r="1048" spans="6:6" ht="12.75" customHeight="1">
      <c r="F1048" s="724"/>
    </row>
    <row r="1049" spans="6:6" ht="12.75" customHeight="1">
      <c r="F1049" s="724"/>
    </row>
    <row r="1050" spans="6:6" ht="12.75" customHeight="1">
      <c r="F1050" s="724"/>
    </row>
    <row r="1051" spans="6:6" ht="12.75" customHeight="1">
      <c r="F1051" s="724"/>
    </row>
    <row r="1052" spans="6:6" ht="12.75" customHeight="1">
      <c r="F1052" s="724"/>
    </row>
    <row r="1053" spans="6:6" ht="12.75" customHeight="1">
      <c r="F1053" s="724"/>
    </row>
    <row r="1054" spans="6:6" ht="12.75" customHeight="1">
      <c r="F1054" s="724"/>
    </row>
    <row r="1055" spans="6:6" ht="12.75" customHeight="1">
      <c r="F1055" s="724"/>
    </row>
    <row r="1056" spans="6:6" ht="12.75" customHeight="1">
      <c r="F1056" s="724"/>
    </row>
    <row r="1057" spans="6:6" ht="12.75" customHeight="1">
      <c r="F1057" s="724"/>
    </row>
    <row r="1058" spans="6:6" ht="12.75" customHeight="1">
      <c r="F1058" s="724"/>
    </row>
    <row r="1059" spans="6:6" ht="12.75" customHeight="1">
      <c r="F1059" s="724"/>
    </row>
    <row r="1060" spans="6:6" ht="12.75" customHeight="1">
      <c r="F1060" s="724"/>
    </row>
    <row r="1061" spans="6:6" ht="12.75" customHeight="1">
      <c r="F1061" s="724"/>
    </row>
    <row r="1062" spans="6:6" ht="12.75" customHeight="1">
      <c r="F1062" s="724"/>
    </row>
    <row r="1063" spans="6:6" ht="12.75" customHeight="1">
      <c r="F1063" s="724"/>
    </row>
    <row r="1064" spans="6:6" ht="12.75" customHeight="1">
      <c r="F1064" s="724"/>
    </row>
    <row r="1065" spans="6:6" ht="12.75" customHeight="1">
      <c r="F1065" s="724"/>
    </row>
    <row r="1066" spans="6:6" ht="12.75" customHeight="1">
      <c r="F1066" s="724"/>
    </row>
    <row r="1067" spans="6:6" ht="12.75" customHeight="1">
      <c r="F1067" s="724"/>
    </row>
    <row r="1068" spans="6:6" ht="12.75" customHeight="1">
      <c r="F1068" s="724"/>
    </row>
    <row r="1069" spans="6:6" ht="12.75" customHeight="1">
      <c r="F1069" s="724"/>
    </row>
    <row r="1070" spans="6:6" ht="12.75" customHeight="1">
      <c r="F1070" s="724"/>
    </row>
    <row r="1071" spans="6:6" ht="12.75" customHeight="1">
      <c r="F1071" s="724"/>
    </row>
    <row r="1072" spans="6:6" ht="12.75" customHeight="1">
      <c r="F1072" s="724"/>
    </row>
    <row r="1073" spans="6:6" ht="12.75" customHeight="1">
      <c r="F1073" s="724"/>
    </row>
    <row r="1074" spans="6:6" ht="12.75" customHeight="1">
      <c r="F1074" s="724"/>
    </row>
    <row r="1075" spans="6:6" ht="12.75" customHeight="1">
      <c r="F1075" s="724"/>
    </row>
    <row r="1076" spans="6:6" ht="12.75" customHeight="1">
      <c r="F1076" s="724"/>
    </row>
    <row r="1077" spans="6:6" ht="12.75" customHeight="1">
      <c r="F1077" s="724"/>
    </row>
    <row r="1078" spans="6:6" ht="12.75" customHeight="1">
      <c r="F1078" s="724"/>
    </row>
    <row r="1079" spans="6:6" ht="12.75" customHeight="1">
      <c r="F1079" s="724"/>
    </row>
    <row r="1080" spans="6:6" ht="12.75" customHeight="1">
      <c r="F1080" s="724"/>
    </row>
    <row r="1081" spans="6:6" ht="12.75" customHeight="1">
      <c r="F1081" s="724"/>
    </row>
    <row r="1082" spans="6:6" ht="12.75" customHeight="1">
      <c r="F1082" s="724"/>
    </row>
    <row r="1083" spans="6:6" ht="12.75" customHeight="1">
      <c r="F1083" s="724"/>
    </row>
    <row r="1084" spans="6:6" ht="12.75" customHeight="1">
      <c r="F1084" s="724"/>
    </row>
    <row r="1085" spans="6:6" ht="12.75" customHeight="1">
      <c r="F1085" s="724"/>
    </row>
    <row r="1086" spans="6:6" ht="12.75" customHeight="1">
      <c r="F1086" s="724"/>
    </row>
    <row r="1087" spans="6:6" ht="12.75" customHeight="1">
      <c r="F1087" s="724"/>
    </row>
    <row r="1088" spans="6:6" ht="12.75" customHeight="1">
      <c r="F1088" s="724"/>
    </row>
    <row r="1089" spans="6:6" ht="12.75" customHeight="1">
      <c r="F1089" s="724"/>
    </row>
    <row r="1090" spans="6:6" ht="12.75" customHeight="1">
      <c r="F1090" s="724"/>
    </row>
    <row r="1091" spans="6:6" ht="12.75" customHeight="1">
      <c r="F1091" s="724"/>
    </row>
    <row r="1092" spans="6:6" ht="12.75" customHeight="1">
      <c r="F1092" s="724"/>
    </row>
    <row r="1093" spans="6:6" ht="12.75" customHeight="1">
      <c r="F1093" s="724"/>
    </row>
    <row r="1094" spans="6:6" ht="12.75" customHeight="1">
      <c r="F1094" s="724"/>
    </row>
    <row r="1095" spans="6:6" ht="12.75" customHeight="1">
      <c r="F1095" s="724"/>
    </row>
    <row r="1096" spans="6:6" ht="12.75" customHeight="1">
      <c r="F1096" s="724"/>
    </row>
    <row r="1097" spans="6:6" ht="12.75" customHeight="1">
      <c r="F1097" s="724"/>
    </row>
    <row r="1098" spans="6:6" ht="12.75" customHeight="1">
      <c r="F1098" s="724"/>
    </row>
    <row r="1099" spans="6:6" ht="12.75" customHeight="1">
      <c r="F1099" s="724"/>
    </row>
    <row r="1100" spans="6:6" ht="12.75" customHeight="1">
      <c r="F1100" s="724"/>
    </row>
    <row r="1101" spans="6:6" ht="12.75" customHeight="1">
      <c r="F1101" s="724"/>
    </row>
    <row r="1102" spans="6:6" ht="12.75" customHeight="1">
      <c r="F1102" s="724"/>
    </row>
    <row r="1103" spans="6:6" ht="12.75" customHeight="1">
      <c r="F1103" s="724"/>
    </row>
    <row r="1104" spans="6:6" ht="12.75" customHeight="1">
      <c r="F1104" s="724"/>
    </row>
    <row r="1105" spans="6:6" ht="12.75" customHeight="1">
      <c r="F1105" s="724"/>
    </row>
    <row r="1106" spans="6:6" ht="12.75" customHeight="1">
      <c r="F1106" s="724"/>
    </row>
    <row r="1107" spans="6:6" ht="12.75" customHeight="1">
      <c r="F1107" s="724"/>
    </row>
    <row r="1108" spans="6:6" ht="12.75" customHeight="1">
      <c r="F1108" s="724"/>
    </row>
    <row r="1109" spans="6:6" ht="12.75" customHeight="1">
      <c r="F1109" s="724"/>
    </row>
    <row r="1110" spans="6:6" ht="12.75" customHeight="1">
      <c r="F1110" s="724"/>
    </row>
    <row r="1111" spans="6:6" ht="12.75" customHeight="1">
      <c r="F1111" s="724"/>
    </row>
    <row r="1112" spans="6:6" ht="12.75" customHeight="1">
      <c r="F1112" s="724"/>
    </row>
    <row r="1113" spans="6:6" ht="12.75" customHeight="1">
      <c r="F1113" s="724"/>
    </row>
    <row r="1114" spans="6:6" ht="12.75" customHeight="1">
      <c r="F1114" s="724"/>
    </row>
    <row r="1115" spans="6:6" ht="12.75" customHeight="1">
      <c r="F1115" s="724"/>
    </row>
    <row r="1116" spans="6:6" ht="12.75" customHeight="1">
      <c r="F1116" s="724"/>
    </row>
    <row r="1117" spans="6:6" ht="12.75" customHeight="1">
      <c r="F1117" s="724"/>
    </row>
    <row r="1118" spans="6:6" ht="12.75" customHeight="1">
      <c r="F1118" s="724"/>
    </row>
    <row r="1119" spans="6:6" ht="12.75" customHeight="1">
      <c r="F1119" s="724"/>
    </row>
    <row r="1120" spans="6:6" ht="12.75" customHeight="1">
      <c r="F1120" s="724"/>
    </row>
    <row r="1121" spans="6:6" ht="12.75" customHeight="1">
      <c r="F1121" s="724"/>
    </row>
    <row r="1122" spans="6:6" ht="12.75" customHeight="1">
      <c r="F1122" s="724"/>
    </row>
    <row r="1123" spans="6:6" ht="12.75" customHeight="1">
      <c r="F1123" s="724"/>
    </row>
    <row r="1124" spans="6:6" ht="12.75" customHeight="1">
      <c r="F1124" s="724"/>
    </row>
    <row r="1125" spans="6:6" ht="12.75" customHeight="1">
      <c r="F1125" s="724"/>
    </row>
    <row r="1126" spans="6:6" ht="12.75" customHeight="1">
      <c r="F1126" s="724"/>
    </row>
    <row r="1127" spans="6:6" ht="12.75" customHeight="1">
      <c r="F1127" s="724"/>
    </row>
    <row r="1128" spans="6:6" ht="12.75" customHeight="1">
      <c r="F1128" s="724"/>
    </row>
    <row r="1129" spans="6:6" ht="12.75" customHeight="1">
      <c r="F1129" s="724"/>
    </row>
    <row r="1130" spans="6:6" ht="12.75" customHeight="1">
      <c r="F1130" s="724"/>
    </row>
    <row r="1131" spans="6:6" ht="12.75" customHeight="1">
      <c r="F1131" s="724"/>
    </row>
    <row r="1132" spans="6:6" ht="12.75" customHeight="1">
      <c r="F1132" s="724"/>
    </row>
    <row r="1133" spans="6:6" ht="12.75" customHeight="1">
      <c r="F1133" s="724"/>
    </row>
    <row r="1134" spans="6:6" ht="12.75" customHeight="1">
      <c r="F1134" s="724"/>
    </row>
    <row r="1135" spans="6:6" ht="12.75" customHeight="1">
      <c r="F1135" s="724"/>
    </row>
    <row r="1136" spans="6:6" ht="12.75" customHeight="1">
      <c r="F1136" s="724"/>
    </row>
    <row r="1137" spans="6:6" ht="12.75" customHeight="1">
      <c r="F1137" s="724"/>
    </row>
    <row r="1138" spans="6:6" ht="12.75" customHeight="1">
      <c r="F1138" s="724"/>
    </row>
    <row r="1139" spans="6:6" ht="12.75" customHeight="1">
      <c r="F1139" s="724"/>
    </row>
    <row r="1140" spans="6:6" ht="12.75" customHeight="1">
      <c r="F1140" s="724"/>
    </row>
    <row r="1141" spans="6:6" ht="12.75" customHeight="1">
      <c r="F1141" s="724"/>
    </row>
    <row r="1142" spans="6:6" ht="12.75" customHeight="1">
      <c r="F1142" s="724"/>
    </row>
    <row r="1143" spans="6:6" ht="12.75" customHeight="1">
      <c r="F1143" s="724"/>
    </row>
    <row r="1144" spans="6:6" ht="12.75" customHeight="1">
      <c r="F1144" s="724"/>
    </row>
    <row r="1145" spans="6:6" ht="12.75" customHeight="1">
      <c r="F1145" s="724"/>
    </row>
    <row r="1146" spans="6:6" ht="12.75" customHeight="1">
      <c r="F1146" s="724"/>
    </row>
    <row r="1147" spans="6:6" ht="12.75" customHeight="1">
      <c r="F1147" s="724"/>
    </row>
    <row r="1148" spans="6:6" ht="12.75" customHeight="1">
      <c r="F1148" s="724"/>
    </row>
    <row r="1149" spans="6:6" ht="12.75" customHeight="1">
      <c r="F1149" s="724"/>
    </row>
    <row r="1150" spans="6:6" ht="12.75" customHeight="1">
      <c r="F1150" s="724"/>
    </row>
    <row r="1151" spans="6:6" ht="12.75" customHeight="1">
      <c r="F1151" s="724"/>
    </row>
    <row r="1152" spans="6:6" ht="12.75" customHeight="1">
      <c r="F1152" s="724"/>
    </row>
    <row r="1153" spans="6:6" ht="12.75" customHeight="1">
      <c r="F1153" s="724"/>
    </row>
    <row r="1154" spans="6:6" ht="12.75" customHeight="1">
      <c r="F1154" s="724"/>
    </row>
    <row r="1155" spans="6:6" ht="12.75" customHeight="1">
      <c r="F1155" s="724"/>
    </row>
    <row r="1156" spans="6:6" ht="12.75" customHeight="1">
      <c r="F1156" s="724"/>
    </row>
    <row r="1157" spans="6:6" ht="12.75" customHeight="1">
      <c r="F1157" s="724"/>
    </row>
    <row r="1158" spans="6:6" ht="12.75" customHeight="1">
      <c r="F1158" s="724"/>
    </row>
    <row r="1159" spans="6:6" ht="12.75" customHeight="1">
      <c r="F1159" s="724"/>
    </row>
    <row r="1160" spans="6:6" ht="12.75" customHeight="1">
      <c r="F1160" s="724"/>
    </row>
    <row r="1161" spans="6:6" ht="12.75" customHeight="1">
      <c r="F1161" s="724"/>
    </row>
    <row r="1162" spans="6:6" ht="12.75" customHeight="1">
      <c r="F1162" s="724"/>
    </row>
    <row r="1163" spans="6:6" ht="12.75" customHeight="1">
      <c r="F1163" s="724"/>
    </row>
    <row r="1164" spans="6:6" ht="12.75" customHeight="1">
      <c r="F1164" s="724"/>
    </row>
    <row r="1165" spans="6:6" ht="12.75" customHeight="1">
      <c r="F1165" s="724"/>
    </row>
    <row r="1166" spans="6:6" ht="12.75" customHeight="1">
      <c r="F1166" s="724"/>
    </row>
    <row r="1167" spans="6:6" ht="12.75" customHeight="1">
      <c r="F1167" s="724"/>
    </row>
    <row r="1168" spans="6:6" ht="12.75" customHeight="1">
      <c r="F1168" s="724"/>
    </row>
    <row r="1169" spans="6:6" ht="12.75" customHeight="1">
      <c r="F1169" s="724"/>
    </row>
    <row r="1170" spans="6:6" ht="12.75" customHeight="1">
      <c r="F1170" s="724"/>
    </row>
    <row r="1171" spans="6:6" ht="12.75" customHeight="1">
      <c r="F1171" s="724"/>
    </row>
    <row r="1172" spans="6:6" ht="12.75" customHeight="1">
      <c r="F1172" s="724"/>
    </row>
    <row r="1173" spans="6:6" ht="12.75" customHeight="1">
      <c r="F1173" s="724"/>
    </row>
    <row r="1174" spans="6:6" ht="12.75" customHeight="1">
      <c r="F1174" s="724"/>
    </row>
    <row r="1175" spans="6:6" ht="12.75" customHeight="1">
      <c r="F1175" s="724"/>
    </row>
    <row r="1176" spans="6:6" ht="12.75" customHeight="1">
      <c r="F1176" s="724"/>
    </row>
    <row r="1177" spans="6:6" ht="12.75" customHeight="1">
      <c r="F1177" s="724"/>
    </row>
    <row r="1178" spans="6:6" ht="12.75" customHeight="1">
      <c r="F1178" s="724"/>
    </row>
    <row r="1179" spans="6:6" ht="12.75" customHeight="1">
      <c r="F1179" s="724"/>
    </row>
    <row r="1180" spans="6:6" ht="12.75" customHeight="1">
      <c r="F1180" s="724"/>
    </row>
    <row r="1181" spans="6:6" ht="12.75" customHeight="1">
      <c r="F1181" s="724"/>
    </row>
    <row r="1182" spans="6:6" ht="12.75" customHeight="1">
      <c r="F1182" s="724"/>
    </row>
    <row r="1183" spans="6:6" ht="12.75" customHeight="1">
      <c r="F1183" s="724"/>
    </row>
    <row r="1184" spans="6:6" ht="12.75" customHeight="1">
      <c r="F1184" s="724"/>
    </row>
    <row r="1185" spans="6:6" ht="12.75" customHeight="1">
      <c r="F1185" s="724"/>
    </row>
    <row r="1186" spans="6:6" ht="12.75" customHeight="1">
      <c r="F1186" s="724"/>
    </row>
    <row r="1187" spans="6:6" ht="12.75" customHeight="1">
      <c r="F1187" s="724"/>
    </row>
    <row r="1188" spans="6:6" ht="12.75" customHeight="1">
      <c r="F1188" s="724"/>
    </row>
    <row r="1189" spans="6:6" ht="12.75" customHeight="1">
      <c r="F1189" s="724"/>
    </row>
    <row r="1190" spans="6:6" ht="12.75" customHeight="1">
      <c r="F1190" s="724"/>
    </row>
    <row r="1191" spans="6:6" ht="12.75" customHeight="1">
      <c r="F1191" s="724"/>
    </row>
    <row r="1192" spans="6:6" ht="12.75" customHeight="1">
      <c r="F1192" s="724"/>
    </row>
    <row r="1193" spans="6:6" ht="12.75" customHeight="1">
      <c r="F1193" s="724"/>
    </row>
    <row r="1194" spans="6:6" ht="12.75" customHeight="1">
      <c r="F1194" s="724"/>
    </row>
    <row r="1195" spans="6:6" ht="12.75" customHeight="1">
      <c r="F1195" s="724"/>
    </row>
    <row r="1196" spans="6:6" ht="12.75" customHeight="1">
      <c r="F1196" s="724"/>
    </row>
    <row r="1197" spans="6:6" ht="12.75" customHeight="1">
      <c r="F1197" s="724"/>
    </row>
    <row r="1198" spans="6:6" ht="12.75" customHeight="1">
      <c r="F1198" s="724"/>
    </row>
    <row r="1199" spans="6:6" ht="12.75" customHeight="1">
      <c r="F1199" s="724"/>
    </row>
    <row r="1200" spans="6:6" ht="12.75" customHeight="1">
      <c r="F1200" s="724"/>
    </row>
    <row r="1201" spans="6:6" ht="12.75" customHeight="1">
      <c r="F1201" s="724"/>
    </row>
    <row r="1202" spans="6:6" ht="12.75" customHeight="1">
      <c r="F1202" s="724"/>
    </row>
    <row r="1203" spans="6:6" ht="12.75" customHeight="1">
      <c r="F1203" s="724"/>
    </row>
    <row r="1204" spans="6:6" ht="12.75" customHeight="1">
      <c r="F1204" s="724"/>
    </row>
    <row r="1205" spans="6:6" ht="12.75" customHeight="1">
      <c r="F1205" s="724"/>
    </row>
    <row r="1206" spans="6:6" ht="12.75" customHeight="1">
      <c r="F1206" s="724"/>
    </row>
    <row r="1207" spans="6:6" ht="12.75" customHeight="1">
      <c r="F1207" s="724"/>
    </row>
    <row r="1208" spans="6:6" ht="12.75" customHeight="1">
      <c r="F1208" s="724"/>
    </row>
    <row r="1209" spans="6:6" ht="12.75" customHeight="1">
      <c r="F1209" s="724"/>
    </row>
    <row r="1210" spans="6:6" ht="12.75" customHeight="1">
      <c r="F1210" s="724"/>
    </row>
    <row r="1211" spans="6:6" ht="12.75" customHeight="1">
      <c r="F1211" s="724"/>
    </row>
    <row r="1212" spans="6:6" ht="12.75" customHeight="1">
      <c r="F1212" s="724"/>
    </row>
    <row r="1213" spans="6:6" ht="12.75" customHeight="1">
      <c r="F1213" s="724"/>
    </row>
    <row r="1214" spans="6:6" ht="12.75" customHeight="1">
      <c r="F1214" s="724"/>
    </row>
    <row r="1215" spans="6:6" ht="12.75" customHeight="1">
      <c r="F1215" s="724"/>
    </row>
    <row r="1216" spans="6:6" ht="12.75" customHeight="1">
      <c r="F1216" s="724"/>
    </row>
    <row r="1217" spans="6:6" ht="12.75" customHeight="1">
      <c r="F1217" s="724"/>
    </row>
    <row r="1218" spans="6:6" ht="12.75" customHeight="1">
      <c r="F1218" s="724"/>
    </row>
    <row r="1219" spans="6:6" ht="12.75" customHeight="1">
      <c r="F1219" s="724"/>
    </row>
    <row r="1220" spans="6:6" ht="12.75" customHeight="1">
      <c r="F1220" s="724"/>
    </row>
    <row r="1221" spans="6:6" ht="12.75" customHeight="1">
      <c r="F1221" s="724"/>
    </row>
    <row r="1222" spans="6:6" ht="12.75" customHeight="1">
      <c r="F1222" s="724"/>
    </row>
    <row r="1223" spans="6:6" ht="12.75" customHeight="1">
      <c r="F1223" s="724"/>
    </row>
    <row r="1224" spans="6:6" ht="12.75" customHeight="1">
      <c r="F1224" s="724"/>
    </row>
    <row r="1225" spans="6:6" ht="12.75" customHeight="1">
      <c r="F1225" s="724"/>
    </row>
    <row r="1226" spans="6:6" ht="12.75" customHeight="1">
      <c r="F1226" s="724"/>
    </row>
    <row r="1227" spans="6:6" ht="12.75" customHeight="1">
      <c r="F1227" s="724"/>
    </row>
    <row r="1228" spans="6:6" ht="12.75" customHeight="1">
      <c r="F1228" s="724"/>
    </row>
    <row r="1229" spans="6:6" ht="12.75" customHeight="1">
      <c r="F1229" s="724"/>
    </row>
    <row r="1230" spans="6:6" ht="12.75" customHeight="1">
      <c r="F1230" s="724"/>
    </row>
    <row r="1231" spans="6:6" ht="12.75" customHeight="1">
      <c r="F1231" s="724"/>
    </row>
    <row r="1232" spans="6:6" ht="12.75" customHeight="1">
      <c r="F1232" s="724"/>
    </row>
    <row r="1233" spans="6:6" ht="12.75" customHeight="1">
      <c r="F1233" s="724"/>
    </row>
    <row r="1234" spans="6:6" ht="12.75" customHeight="1">
      <c r="F1234" s="724"/>
    </row>
    <row r="1235" spans="6:6" ht="12.75" customHeight="1">
      <c r="F1235" s="724"/>
    </row>
    <row r="1236" spans="6:6" ht="12.75" customHeight="1">
      <c r="F1236" s="724"/>
    </row>
    <row r="1237" spans="6:6" ht="12.75" customHeight="1">
      <c r="F1237" s="724"/>
    </row>
    <row r="1238" spans="6:6" ht="12.75" customHeight="1">
      <c r="F1238" s="724"/>
    </row>
    <row r="1239" spans="6:6" ht="12.75" customHeight="1">
      <c r="F1239" s="724"/>
    </row>
    <row r="1240" spans="6:6" ht="12.75" customHeight="1">
      <c r="F1240" s="724"/>
    </row>
    <row r="1241" spans="6:6" ht="12.75" customHeight="1">
      <c r="F1241" s="724"/>
    </row>
    <row r="1242" spans="6:6" ht="12.75" customHeight="1">
      <c r="F1242" s="724"/>
    </row>
    <row r="1243" spans="6:6" ht="12.75" customHeight="1">
      <c r="F1243" s="724"/>
    </row>
    <row r="1244" spans="6:6" ht="12.75" customHeight="1">
      <c r="F1244" s="724"/>
    </row>
    <row r="1245" spans="6:6" ht="12.75" customHeight="1">
      <c r="F1245" s="724"/>
    </row>
    <row r="1246" spans="6:6" ht="12.75" customHeight="1">
      <c r="F1246" s="724"/>
    </row>
    <row r="1247" spans="6:6" ht="12.75" customHeight="1">
      <c r="F1247" s="724"/>
    </row>
    <row r="1248" spans="6:6" ht="12.75" customHeight="1">
      <c r="F1248" s="724"/>
    </row>
    <row r="1249" spans="6:6" ht="12.75" customHeight="1">
      <c r="F1249" s="724"/>
    </row>
    <row r="1250" spans="6:6" ht="12.75" customHeight="1">
      <c r="F1250" s="724"/>
    </row>
    <row r="1251" spans="6:6" ht="12.75" customHeight="1">
      <c r="F1251" s="724"/>
    </row>
    <row r="1252" spans="6:6" ht="12.75" customHeight="1">
      <c r="F1252" s="724"/>
    </row>
    <row r="1253" spans="6:6" ht="12.75" customHeight="1">
      <c r="F1253" s="724"/>
    </row>
    <row r="1254" spans="6:6" ht="12.75" customHeight="1">
      <c r="F1254" s="724"/>
    </row>
    <row r="1255" spans="6:6" ht="12.75" customHeight="1">
      <c r="F1255" s="724"/>
    </row>
    <row r="1256" spans="6:6" ht="12.75" customHeight="1">
      <c r="F1256" s="724"/>
    </row>
    <row r="1257" spans="6:6" ht="12.75" customHeight="1">
      <c r="F1257" s="724"/>
    </row>
    <row r="1258" spans="6:6" ht="12.75" customHeight="1">
      <c r="F1258" s="724"/>
    </row>
    <row r="1259" spans="6:6" ht="12.75" customHeight="1">
      <c r="F1259" s="724"/>
    </row>
    <row r="1260" spans="6:6" ht="12.75" customHeight="1">
      <c r="F1260" s="724"/>
    </row>
    <row r="1261" spans="6:6" ht="12.75" customHeight="1">
      <c r="F1261" s="724"/>
    </row>
    <row r="1262" spans="6:6" ht="12.75" customHeight="1">
      <c r="F1262" s="724"/>
    </row>
    <row r="1263" spans="6:6" ht="12.75" customHeight="1">
      <c r="F1263" s="724"/>
    </row>
    <row r="1264" spans="6:6" ht="12.75" customHeight="1">
      <c r="F1264" s="724"/>
    </row>
    <row r="1265" spans="6:6" ht="12.75" customHeight="1">
      <c r="F1265" s="724"/>
    </row>
    <row r="1266" spans="6:6" ht="12.75" customHeight="1">
      <c r="F1266" s="724"/>
    </row>
    <row r="1267" spans="6:6" ht="12.75" customHeight="1">
      <c r="F1267" s="724"/>
    </row>
    <row r="1268" spans="6:6" ht="12.75" customHeight="1">
      <c r="F1268" s="724"/>
    </row>
    <row r="1269" spans="6:6" ht="12.75" customHeight="1">
      <c r="F1269" s="724"/>
    </row>
    <row r="1270" spans="6:6" ht="12.75" customHeight="1">
      <c r="F1270" s="724"/>
    </row>
    <row r="1271" spans="6:6" ht="12.75" customHeight="1">
      <c r="F1271" s="724"/>
    </row>
    <row r="1272" spans="6:6" ht="12.75" customHeight="1">
      <c r="F1272" s="724"/>
    </row>
    <row r="1273" spans="6:6" ht="12.75" customHeight="1">
      <c r="F1273" s="724"/>
    </row>
    <row r="1274" spans="6:6" ht="12.75" customHeight="1">
      <c r="F1274" s="724"/>
    </row>
    <row r="1275" spans="6:6" ht="12.75" customHeight="1">
      <c r="F1275" s="724"/>
    </row>
    <row r="1276" spans="6:6" ht="12.75" customHeight="1">
      <c r="F1276" s="724"/>
    </row>
    <row r="1277" spans="6:6" ht="12.75" customHeight="1">
      <c r="F1277" s="724"/>
    </row>
    <row r="1278" spans="6:6" ht="12.75" customHeight="1">
      <c r="F1278" s="724"/>
    </row>
    <row r="1279" spans="6:6" ht="12.75" customHeight="1">
      <c r="F1279" s="724"/>
    </row>
    <row r="1280" spans="6:6" ht="12.75" customHeight="1">
      <c r="F1280" s="724"/>
    </row>
    <row r="1281" spans="6:6" ht="12.75" customHeight="1">
      <c r="F1281" s="724"/>
    </row>
    <row r="1282" spans="6:6" ht="12.75" customHeight="1">
      <c r="F1282" s="724"/>
    </row>
    <row r="1283" spans="6:6" ht="12.75" customHeight="1">
      <c r="F1283" s="724"/>
    </row>
    <row r="1284" spans="6:6" ht="12.75" customHeight="1">
      <c r="F1284" s="724"/>
    </row>
    <row r="1285" spans="6:6" ht="12.75" customHeight="1">
      <c r="F1285" s="724"/>
    </row>
    <row r="1286" spans="6:6" ht="12.75" customHeight="1">
      <c r="F1286" s="724"/>
    </row>
    <row r="1287" spans="6:6" ht="12.75" customHeight="1">
      <c r="F1287" s="724"/>
    </row>
    <row r="1288" spans="6:6" ht="12.75" customHeight="1">
      <c r="F1288" s="724"/>
    </row>
    <row r="1289" spans="6:6" ht="12.75" customHeight="1">
      <c r="F1289" s="724"/>
    </row>
    <row r="1290" spans="6:6" ht="12.75" customHeight="1">
      <c r="F1290" s="724"/>
    </row>
    <row r="1291" spans="6:6" ht="12.75" customHeight="1">
      <c r="F1291" s="724"/>
    </row>
    <row r="1292" spans="6:6" ht="12.75" customHeight="1">
      <c r="F1292" s="724"/>
    </row>
    <row r="1293" spans="6:6" ht="12.75" customHeight="1">
      <c r="F1293" s="724"/>
    </row>
    <row r="1294" spans="6:6" ht="12.75" customHeight="1">
      <c r="F1294" s="724"/>
    </row>
    <row r="1295" spans="6:6" ht="12.75" customHeight="1">
      <c r="F1295" s="724"/>
    </row>
    <row r="1296" spans="6:6" ht="12.75" customHeight="1">
      <c r="F1296" s="724"/>
    </row>
    <row r="1297" spans="6:6" ht="12.75" customHeight="1">
      <c r="F1297" s="724"/>
    </row>
    <row r="1298" spans="6:6" ht="12.75" customHeight="1">
      <c r="F1298" s="724"/>
    </row>
    <row r="1299" spans="6:6" ht="12.75" customHeight="1">
      <c r="F1299" s="724"/>
    </row>
    <row r="1300" spans="6:6" ht="12.75" customHeight="1">
      <c r="F1300" s="724"/>
    </row>
    <row r="1301" spans="6:6" ht="12.75" customHeight="1">
      <c r="F1301" s="724"/>
    </row>
    <row r="1302" spans="6:6" ht="12.75" customHeight="1">
      <c r="F1302" s="724"/>
    </row>
    <row r="1303" spans="6:6" ht="12.75" customHeight="1">
      <c r="F1303" s="724"/>
    </row>
    <row r="1304" spans="6:6" ht="12.75" customHeight="1">
      <c r="F1304" s="724"/>
    </row>
    <row r="1305" spans="6:6" ht="12.75" customHeight="1">
      <c r="F1305" s="724"/>
    </row>
    <row r="1306" spans="6:6" ht="12.75" customHeight="1">
      <c r="F1306" s="724"/>
    </row>
    <row r="1307" spans="6:6" ht="12.75" customHeight="1">
      <c r="F1307" s="724"/>
    </row>
    <row r="1308" spans="6:6" ht="12.75" customHeight="1">
      <c r="F1308" s="724"/>
    </row>
    <row r="1309" spans="6:6" ht="12.75" customHeight="1">
      <c r="F1309" s="724"/>
    </row>
    <row r="1310" spans="6:6" ht="12.75" customHeight="1">
      <c r="F1310" s="724"/>
    </row>
    <row r="1311" spans="6:6" ht="12.75" customHeight="1">
      <c r="F1311" s="724"/>
    </row>
    <row r="1312" spans="6:6" ht="12.75" customHeight="1">
      <c r="F1312" s="724"/>
    </row>
    <row r="1313" spans="6:6" ht="12.75" customHeight="1">
      <c r="F1313" s="724"/>
    </row>
    <row r="1314" spans="6:6" ht="12.75" customHeight="1">
      <c r="F1314" s="724"/>
    </row>
    <row r="1315" spans="6:6" ht="12.75" customHeight="1">
      <c r="F1315" s="724"/>
    </row>
    <row r="1316" spans="6:6" ht="12.75" customHeight="1">
      <c r="F1316" s="724"/>
    </row>
    <row r="1317" spans="6:6" ht="12.75" customHeight="1">
      <c r="F1317" s="724"/>
    </row>
    <row r="1318" spans="6:6" ht="12.75" customHeight="1">
      <c r="F1318" s="724"/>
    </row>
    <row r="1319" spans="6:6" ht="12.75" customHeight="1">
      <c r="F1319" s="724"/>
    </row>
    <row r="1320" spans="6:6" ht="12.75" customHeight="1">
      <c r="F1320" s="724"/>
    </row>
    <row r="1321" spans="6:6" ht="12.75" customHeight="1">
      <c r="F1321" s="724"/>
    </row>
    <row r="1322" spans="6:6" ht="12.75" customHeight="1">
      <c r="F1322" s="724"/>
    </row>
    <row r="1323" spans="6:6" ht="12.75" customHeight="1">
      <c r="F1323" s="724"/>
    </row>
    <row r="1324" spans="6:6" ht="12.75" customHeight="1">
      <c r="F1324" s="724"/>
    </row>
    <row r="1325" spans="6:6" ht="12.75" customHeight="1">
      <c r="F1325" s="724"/>
    </row>
    <row r="1326" spans="6:6" ht="12.75" customHeight="1">
      <c r="F1326" s="724"/>
    </row>
    <row r="1327" spans="6:6" ht="12.75" customHeight="1">
      <c r="F1327" s="724"/>
    </row>
    <row r="1328" spans="6:6" ht="12.75" customHeight="1">
      <c r="F1328" s="724"/>
    </row>
    <row r="1329" spans="6:6" ht="12.75" customHeight="1">
      <c r="F1329" s="724"/>
    </row>
    <row r="1330" spans="6:6" ht="12.75" customHeight="1">
      <c r="F1330" s="724"/>
    </row>
    <row r="1331" spans="6:6" ht="12.75" customHeight="1">
      <c r="F1331" s="724"/>
    </row>
    <row r="1332" spans="6:6" ht="12.75" customHeight="1">
      <c r="F1332" s="724"/>
    </row>
    <row r="1333" spans="6:6" ht="12.75" customHeight="1">
      <c r="F1333" s="724"/>
    </row>
    <row r="1334" spans="6:6" ht="12.75" customHeight="1">
      <c r="F1334" s="724"/>
    </row>
    <row r="1335" spans="6:6" ht="12.75" customHeight="1">
      <c r="F1335" s="724"/>
    </row>
    <row r="1336" spans="6:6" ht="12.75" customHeight="1">
      <c r="F1336" s="724"/>
    </row>
    <row r="1337" spans="6:6" ht="12.75" customHeight="1">
      <c r="F1337" s="724"/>
    </row>
    <row r="1338" spans="6:6" ht="12.75" customHeight="1">
      <c r="F1338" s="724"/>
    </row>
    <row r="1339" spans="6:6" ht="12.75" customHeight="1">
      <c r="F1339" s="724"/>
    </row>
    <row r="1340" spans="6:6" ht="12.75" customHeight="1">
      <c r="F1340" s="724"/>
    </row>
    <row r="1341" spans="6:6" ht="12.75" customHeight="1">
      <c r="F1341" s="724"/>
    </row>
    <row r="1342" spans="6:6" ht="12.75" customHeight="1">
      <c r="F1342" s="724"/>
    </row>
    <row r="1343" spans="6:6" ht="12.75" customHeight="1">
      <c r="F1343" s="724"/>
    </row>
    <row r="1344" spans="6:6" ht="12.75" customHeight="1">
      <c r="F1344" s="724"/>
    </row>
    <row r="1345" spans="6:6" ht="12.75" customHeight="1">
      <c r="F1345" s="724"/>
    </row>
    <row r="1346" spans="6:6" ht="12.75" customHeight="1">
      <c r="F1346" s="724"/>
    </row>
    <row r="1347" spans="6:6" ht="12.75" customHeight="1">
      <c r="F1347" s="724"/>
    </row>
    <row r="1348" spans="6:6" ht="12.75" customHeight="1">
      <c r="F1348" s="724"/>
    </row>
    <row r="1349" spans="6:6" ht="12.75" customHeight="1">
      <c r="F1349" s="724"/>
    </row>
    <row r="1350" spans="6:6" ht="12.75" customHeight="1">
      <c r="F1350" s="724"/>
    </row>
    <row r="1351" spans="6:6" ht="12.75" customHeight="1">
      <c r="F1351" s="724"/>
    </row>
    <row r="1352" spans="6:6" ht="12.75" customHeight="1">
      <c r="F1352" s="724"/>
    </row>
    <row r="1353" spans="6:6" ht="12.75" customHeight="1">
      <c r="F1353" s="724"/>
    </row>
    <row r="1354" spans="6:6" ht="12.75" customHeight="1">
      <c r="F1354" s="724"/>
    </row>
    <row r="1355" spans="6:6" ht="12.75" customHeight="1">
      <c r="F1355" s="724"/>
    </row>
    <row r="1356" spans="6:6" ht="12.75" customHeight="1">
      <c r="F1356" s="724"/>
    </row>
    <row r="1357" spans="6:6" ht="12.75" customHeight="1">
      <c r="F1357" s="724"/>
    </row>
    <row r="1358" spans="6:6" ht="12.75" customHeight="1">
      <c r="F1358" s="724"/>
    </row>
    <row r="1359" spans="6:6" ht="12.75" customHeight="1">
      <c r="F1359" s="724"/>
    </row>
    <row r="1360" spans="6:6" ht="12.75" customHeight="1">
      <c r="F1360" s="724"/>
    </row>
    <row r="1361" spans="6:6" ht="12.75" customHeight="1">
      <c r="F1361" s="724"/>
    </row>
    <row r="1362" spans="6:6" ht="12.75" customHeight="1">
      <c r="F1362" s="724"/>
    </row>
    <row r="1363" spans="6:6" ht="12.75" customHeight="1">
      <c r="F1363" s="724"/>
    </row>
    <row r="1364" spans="6:6" ht="12.75" customHeight="1">
      <c r="F1364" s="724"/>
    </row>
    <row r="1365" spans="6:6" ht="12.75" customHeight="1">
      <c r="F1365" s="724"/>
    </row>
    <row r="1366" spans="6:6" ht="12.75" customHeight="1">
      <c r="F1366" s="724"/>
    </row>
    <row r="1367" spans="6:6" ht="12.75" customHeight="1">
      <c r="F1367" s="724"/>
    </row>
    <row r="1368" spans="6:6" ht="12.75" customHeight="1">
      <c r="F1368" s="724"/>
    </row>
    <row r="1369" spans="6:6" ht="12.75" customHeight="1">
      <c r="F1369" s="724"/>
    </row>
    <row r="1370" spans="6:6" ht="12.75" customHeight="1">
      <c r="F1370" s="724"/>
    </row>
    <row r="1371" spans="6:6" ht="12.75" customHeight="1">
      <c r="F1371" s="724"/>
    </row>
    <row r="1372" spans="6:6" ht="12.75" customHeight="1">
      <c r="F1372" s="724"/>
    </row>
    <row r="1373" spans="6:6" ht="12.75" customHeight="1">
      <c r="F1373" s="724"/>
    </row>
    <row r="1374" spans="6:6" ht="12.75" customHeight="1">
      <c r="F1374" s="724"/>
    </row>
    <row r="1375" spans="6:6" ht="12.75" customHeight="1">
      <c r="F1375" s="724"/>
    </row>
    <row r="1376" spans="6:6" ht="12.75" customHeight="1">
      <c r="F1376" s="724"/>
    </row>
    <row r="1377" spans="6:6" ht="12.75" customHeight="1">
      <c r="F1377" s="724"/>
    </row>
    <row r="1378" spans="6:6" ht="12.75" customHeight="1">
      <c r="F1378" s="724"/>
    </row>
    <row r="1379" spans="6:6" ht="12.75" customHeight="1">
      <c r="F1379" s="724"/>
    </row>
    <row r="1380" spans="6:6" ht="12.75" customHeight="1">
      <c r="F1380" s="724"/>
    </row>
    <row r="1381" spans="6:6" ht="12.75" customHeight="1">
      <c r="F1381" s="724"/>
    </row>
    <row r="1382" spans="6:6" ht="12.75" customHeight="1">
      <c r="F1382" s="724"/>
    </row>
    <row r="1383" spans="6:6" ht="12.75" customHeight="1">
      <c r="F1383" s="724"/>
    </row>
    <row r="1384" spans="6:6" ht="12.75" customHeight="1">
      <c r="F1384" s="724"/>
    </row>
    <row r="1385" spans="6:6" ht="12.75" customHeight="1">
      <c r="F1385" s="724"/>
    </row>
    <row r="1386" spans="6:6" ht="12.75" customHeight="1">
      <c r="F1386" s="724"/>
    </row>
    <row r="1387" spans="6:6" ht="12.75" customHeight="1">
      <c r="F1387" s="724"/>
    </row>
    <row r="1388" spans="6:6" ht="12.75" customHeight="1">
      <c r="F1388" s="724"/>
    </row>
    <row r="1389" spans="6:6" ht="12.75" customHeight="1">
      <c r="F1389" s="724"/>
    </row>
    <row r="1390" spans="6:6" ht="12.75" customHeight="1">
      <c r="F1390" s="724"/>
    </row>
    <row r="1391" spans="6:6" ht="12.75" customHeight="1">
      <c r="F1391" s="724"/>
    </row>
    <row r="1392" spans="6:6" ht="12.75" customHeight="1">
      <c r="F1392" s="724"/>
    </row>
    <row r="1393" spans="6:6" ht="12.75" customHeight="1">
      <c r="F1393" s="724"/>
    </row>
    <row r="1394" spans="6:6" ht="12.75" customHeight="1">
      <c r="F1394" s="724"/>
    </row>
    <row r="1395" spans="6:6" ht="12.75" customHeight="1">
      <c r="F1395" s="724"/>
    </row>
    <row r="1396" spans="6:6" ht="12.75" customHeight="1">
      <c r="F1396" s="724"/>
    </row>
    <row r="1397" spans="6:6" ht="12.75" customHeight="1">
      <c r="F1397" s="724"/>
    </row>
    <row r="1398" spans="6:6" ht="12.75" customHeight="1">
      <c r="F1398" s="724"/>
    </row>
    <row r="1399" spans="6:6" ht="12.75" customHeight="1">
      <c r="F1399" s="724"/>
    </row>
    <row r="1400" spans="6:6" ht="12.75" customHeight="1">
      <c r="F1400" s="724"/>
    </row>
    <row r="1401" spans="6:6" ht="12.75" customHeight="1">
      <c r="F1401" s="724"/>
    </row>
    <row r="1402" spans="6:6" ht="12.75" customHeight="1">
      <c r="F1402" s="724"/>
    </row>
    <row r="1403" spans="6:6" ht="12.75" customHeight="1">
      <c r="F1403" s="724"/>
    </row>
    <row r="1404" spans="6:6" ht="12.75" customHeight="1">
      <c r="F1404" s="724"/>
    </row>
    <row r="1405" spans="6:6" ht="12.75" customHeight="1">
      <c r="F1405" s="724"/>
    </row>
    <row r="1406" spans="6:6" ht="12.75" customHeight="1">
      <c r="F1406" s="724"/>
    </row>
    <row r="1407" spans="6:6" ht="12.75" customHeight="1">
      <c r="F1407" s="724"/>
    </row>
    <row r="1408" spans="6:6" ht="12.75" customHeight="1">
      <c r="F1408" s="724"/>
    </row>
    <row r="1409" spans="6:6" ht="12.75" customHeight="1">
      <c r="F1409" s="724"/>
    </row>
    <row r="1410" spans="6:6" ht="12.75" customHeight="1">
      <c r="F1410" s="724"/>
    </row>
    <row r="1411" spans="6:6" ht="12.75" customHeight="1">
      <c r="F1411" s="724"/>
    </row>
    <row r="1412" spans="6:6" ht="12.75" customHeight="1">
      <c r="F1412" s="724"/>
    </row>
    <row r="1413" spans="6:6" ht="12.75" customHeight="1">
      <c r="F1413" s="724"/>
    </row>
    <row r="1414" spans="6:6" ht="12.75" customHeight="1">
      <c r="F1414" s="724"/>
    </row>
    <row r="1415" spans="6:6" ht="12.75" customHeight="1">
      <c r="F1415" s="724"/>
    </row>
    <row r="1416" spans="6:6" ht="12.75" customHeight="1">
      <c r="F1416" s="724"/>
    </row>
    <row r="1417" spans="6:6" ht="12.75" customHeight="1">
      <c r="F1417" s="724"/>
    </row>
    <row r="1418" spans="6:6" ht="12.75" customHeight="1">
      <c r="F1418" s="724"/>
    </row>
    <row r="1419" spans="6:6" ht="12.75" customHeight="1">
      <c r="F1419" s="724"/>
    </row>
    <row r="1420" spans="6:6" ht="12.75" customHeight="1">
      <c r="F1420" s="724"/>
    </row>
    <row r="1421" spans="6:6" ht="12.75" customHeight="1">
      <c r="F1421" s="724"/>
    </row>
    <row r="1422" spans="6:6" ht="12.75" customHeight="1">
      <c r="F1422" s="724"/>
    </row>
    <row r="1423" spans="6:6" ht="12.75" customHeight="1">
      <c r="F1423" s="724"/>
    </row>
    <row r="1424" spans="6:6" ht="12.75" customHeight="1">
      <c r="F1424" s="724"/>
    </row>
    <row r="1425" spans="6:6" ht="12.75" customHeight="1">
      <c r="F1425" s="724"/>
    </row>
    <row r="1426" spans="6:6" ht="12.75" customHeight="1">
      <c r="F1426" s="724"/>
    </row>
    <row r="1427" spans="6:6" ht="12.75" customHeight="1">
      <c r="F1427" s="724"/>
    </row>
    <row r="1428" spans="6:6" ht="12.75" customHeight="1">
      <c r="F1428" s="724"/>
    </row>
    <row r="1429" spans="6:6" ht="12.75" customHeight="1">
      <c r="F1429" s="724"/>
    </row>
    <row r="1430" spans="6:6" ht="12.75" customHeight="1">
      <c r="F1430" s="724"/>
    </row>
    <row r="1431" spans="6:6" ht="12.75" customHeight="1">
      <c r="F1431" s="724"/>
    </row>
    <row r="1432" spans="6:6" ht="12.75" customHeight="1">
      <c r="F1432" s="724"/>
    </row>
    <row r="1433" spans="6:6" ht="12.75" customHeight="1">
      <c r="F1433" s="724"/>
    </row>
    <row r="1434" spans="6:6" ht="12.75" customHeight="1">
      <c r="F1434" s="724"/>
    </row>
    <row r="1435" spans="6:6" ht="12.75" customHeight="1">
      <c r="F1435" s="724"/>
    </row>
    <row r="1436" spans="6:6" ht="12.75" customHeight="1">
      <c r="F1436" s="724"/>
    </row>
    <row r="1437" spans="6:6" ht="12.75" customHeight="1">
      <c r="F1437" s="724"/>
    </row>
    <row r="1438" spans="6:6" ht="12.75" customHeight="1">
      <c r="F1438" s="724"/>
    </row>
    <row r="1439" spans="6:6" ht="12.75" customHeight="1">
      <c r="F1439" s="724"/>
    </row>
    <row r="1440" spans="6:6" ht="12.75" customHeight="1">
      <c r="F1440" s="724"/>
    </row>
    <row r="1441" spans="6:6" ht="12.75" customHeight="1">
      <c r="F1441" s="724"/>
    </row>
    <row r="1442" spans="6:6" ht="12.75" customHeight="1">
      <c r="F1442" s="724"/>
    </row>
    <row r="1443" spans="6:6" ht="12.75" customHeight="1">
      <c r="F1443" s="724"/>
    </row>
    <row r="1444" spans="6:6" ht="12.75" customHeight="1">
      <c r="F1444" s="724"/>
    </row>
    <row r="1445" spans="6:6" ht="12.75" customHeight="1">
      <c r="F1445" s="724"/>
    </row>
    <row r="1446" spans="6:6" ht="12.75" customHeight="1">
      <c r="F1446" s="724"/>
    </row>
    <row r="1447" spans="6:6" ht="12.75" customHeight="1">
      <c r="F1447" s="724"/>
    </row>
    <row r="1448" spans="6:6" ht="12.75" customHeight="1">
      <c r="F1448" s="724"/>
    </row>
    <row r="1449" spans="6:6" ht="12.75" customHeight="1">
      <c r="F1449" s="724"/>
    </row>
    <row r="1450" spans="6:6" ht="12.75" customHeight="1">
      <c r="F1450" s="724"/>
    </row>
    <row r="1451" spans="6:6" ht="12.75" customHeight="1">
      <c r="F1451" s="724"/>
    </row>
    <row r="1452" spans="6:6" ht="12.75" customHeight="1">
      <c r="F1452" s="724"/>
    </row>
    <row r="1453" spans="6:6" ht="12.75" customHeight="1">
      <c r="F1453" s="724"/>
    </row>
    <row r="1454" spans="6:6" ht="12.75" customHeight="1">
      <c r="F1454" s="724"/>
    </row>
    <row r="1455" spans="6:6" ht="12.75" customHeight="1">
      <c r="F1455" s="724"/>
    </row>
    <row r="1456" spans="6:6" ht="12.75" customHeight="1">
      <c r="F1456" s="724"/>
    </row>
    <row r="1457" spans="6:6" ht="12.75" customHeight="1">
      <c r="F1457" s="724"/>
    </row>
    <row r="1458" spans="6:6" ht="12.75" customHeight="1">
      <c r="F1458" s="724"/>
    </row>
    <row r="1459" spans="6:6" ht="12.75" customHeight="1">
      <c r="F1459" s="724"/>
    </row>
    <row r="1460" spans="6:6" ht="12.75" customHeight="1">
      <c r="F1460" s="724"/>
    </row>
    <row r="1461" spans="6:6" ht="12.75" customHeight="1">
      <c r="F1461" s="724"/>
    </row>
    <row r="1462" spans="6:6" ht="12.75" customHeight="1">
      <c r="F1462" s="724"/>
    </row>
    <row r="1463" spans="6:6" ht="12.75" customHeight="1">
      <c r="F1463" s="724"/>
    </row>
    <row r="1464" spans="6:6" ht="12.75" customHeight="1">
      <c r="F1464" s="724"/>
    </row>
    <row r="1465" spans="6:6" ht="12.75" customHeight="1">
      <c r="F1465" s="724"/>
    </row>
    <row r="1466" spans="6:6" ht="12.75" customHeight="1">
      <c r="F1466" s="724"/>
    </row>
    <row r="1467" spans="6:6" ht="12.75" customHeight="1">
      <c r="F1467" s="724"/>
    </row>
    <row r="1468" spans="6:6" ht="12.75" customHeight="1">
      <c r="F1468" s="724"/>
    </row>
    <row r="1469" spans="6:6" ht="12.75" customHeight="1">
      <c r="F1469" s="724"/>
    </row>
    <row r="1470" spans="6:6" ht="12.75" customHeight="1">
      <c r="F1470" s="724"/>
    </row>
    <row r="1471" spans="6:6" ht="12.75" customHeight="1">
      <c r="F1471" s="724"/>
    </row>
    <row r="1472" spans="6:6" ht="12.75" customHeight="1">
      <c r="F1472" s="724"/>
    </row>
    <row r="1473" spans="6:6" ht="12.75" customHeight="1">
      <c r="F1473" s="724"/>
    </row>
    <row r="1474" spans="6:6" ht="12.75" customHeight="1">
      <c r="F1474" s="724"/>
    </row>
    <row r="1475" spans="6:6" ht="12.75" customHeight="1">
      <c r="F1475" s="724"/>
    </row>
    <row r="1476" spans="6:6" ht="12.75" customHeight="1">
      <c r="F1476" s="724"/>
    </row>
    <row r="1477" spans="6:6" ht="12.75" customHeight="1">
      <c r="F1477" s="724"/>
    </row>
    <row r="1478" spans="6:6" ht="12.75" customHeight="1">
      <c r="F1478" s="724"/>
    </row>
    <row r="1479" spans="6:6" ht="12.75" customHeight="1">
      <c r="F1479" s="724"/>
    </row>
    <row r="1480" spans="6:6" ht="12.75" customHeight="1">
      <c r="F1480" s="724"/>
    </row>
    <row r="1481" spans="6:6" ht="12.75" customHeight="1">
      <c r="F1481" s="724"/>
    </row>
    <row r="1482" spans="6:6" ht="12.75" customHeight="1">
      <c r="F1482" s="724"/>
    </row>
    <row r="1483" spans="6:6" ht="12.75" customHeight="1">
      <c r="F1483" s="724"/>
    </row>
    <row r="1484" spans="6:6" ht="12.75" customHeight="1">
      <c r="F1484" s="724"/>
    </row>
    <row r="1485" spans="6:6" ht="12.75" customHeight="1">
      <c r="F1485" s="724"/>
    </row>
    <row r="1486" spans="6:6" ht="12.75" customHeight="1">
      <c r="F1486" s="724"/>
    </row>
    <row r="1487" spans="6:6" ht="12.75" customHeight="1">
      <c r="F1487" s="724"/>
    </row>
    <row r="1488" spans="6:6" ht="12.75" customHeight="1">
      <c r="F1488" s="724"/>
    </row>
    <row r="1489" spans="6:6" ht="12.75" customHeight="1">
      <c r="F1489" s="724"/>
    </row>
    <row r="1490" spans="6:6" ht="12.75" customHeight="1">
      <c r="F1490" s="724"/>
    </row>
    <row r="1491" spans="6:6" ht="12.75" customHeight="1">
      <c r="F1491" s="724"/>
    </row>
    <row r="1492" spans="6:6" ht="12.75" customHeight="1">
      <c r="F1492" s="724"/>
    </row>
    <row r="1493" spans="6:6" ht="12.75" customHeight="1">
      <c r="F1493" s="724"/>
    </row>
    <row r="1494" spans="6:6" ht="12.75" customHeight="1">
      <c r="F1494" s="724"/>
    </row>
    <row r="1495" spans="6:6" ht="12.75" customHeight="1">
      <c r="F1495" s="724"/>
    </row>
    <row r="1496" spans="6:6" ht="12.75" customHeight="1">
      <c r="F1496" s="724"/>
    </row>
    <row r="1497" spans="6:6" ht="12.75" customHeight="1">
      <c r="F1497" s="724"/>
    </row>
    <row r="1498" spans="6:6" ht="12.75" customHeight="1">
      <c r="F1498" s="724"/>
    </row>
    <row r="1499" spans="6:6" ht="12.75" customHeight="1">
      <c r="F1499" s="724"/>
    </row>
    <row r="1500" spans="6:6" ht="12.75" customHeight="1">
      <c r="F1500" s="724"/>
    </row>
    <row r="1501" spans="6:6" ht="12.75" customHeight="1">
      <c r="F1501" s="724"/>
    </row>
    <row r="1502" spans="6:6" ht="12.75" customHeight="1">
      <c r="F1502" s="724"/>
    </row>
    <row r="1503" spans="6:6" ht="12.75" customHeight="1">
      <c r="F1503" s="724"/>
    </row>
    <row r="1504" spans="6:6" ht="12.75" customHeight="1">
      <c r="F1504" s="724"/>
    </row>
    <row r="1505" spans="6:6" ht="12.75" customHeight="1">
      <c r="F1505" s="724"/>
    </row>
    <row r="1506" spans="6:6" ht="12.75" customHeight="1">
      <c r="F1506" s="724"/>
    </row>
    <row r="1507" spans="6:6" ht="12.75" customHeight="1">
      <c r="F1507" s="724"/>
    </row>
    <row r="1508" spans="6:6" ht="12.75" customHeight="1">
      <c r="F1508" s="724"/>
    </row>
    <row r="1509" spans="6:6" ht="12.75" customHeight="1">
      <c r="F1509" s="724"/>
    </row>
    <row r="1510" spans="6:6" ht="12.75" customHeight="1">
      <c r="F1510" s="724"/>
    </row>
    <row r="1511" spans="6:6" ht="12.75" customHeight="1">
      <c r="F1511" s="724"/>
    </row>
    <row r="1512" spans="6:6" ht="12.75" customHeight="1">
      <c r="F1512" s="724"/>
    </row>
    <row r="1513" spans="6:6" ht="12.75" customHeight="1">
      <c r="F1513" s="724"/>
    </row>
    <row r="1514" spans="6:6" ht="12.75" customHeight="1">
      <c r="F1514" s="724"/>
    </row>
    <row r="1515" spans="6:6" ht="12.75" customHeight="1">
      <c r="F1515" s="724"/>
    </row>
    <row r="1516" spans="6:6" ht="12.75" customHeight="1">
      <c r="F1516" s="724"/>
    </row>
    <row r="1517" spans="6:6" ht="12.75" customHeight="1">
      <c r="F1517" s="724"/>
    </row>
    <row r="1518" spans="6:6" ht="12.75" customHeight="1">
      <c r="F1518" s="724"/>
    </row>
    <row r="1519" spans="6:6" ht="12.75" customHeight="1">
      <c r="F1519" s="724"/>
    </row>
    <row r="1520" spans="6:6" ht="12.75" customHeight="1">
      <c r="F1520" s="724"/>
    </row>
    <row r="1521" spans="6:6" ht="12.75" customHeight="1">
      <c r="F1521" s="724"/>
    </row>
    <row r="1522" spans="6:6" ht="12.75" customHeight="1">
      <c r="F1522" s="724"/>
    </row>
    <row r="1523" spans="6:6" ht="12.75" customHeight="1">
      <c r="F1523" s="724"/>
    </row>
    <row r="1524" spans="6:6" ht="12.75" customHeight="1">
      <c r="F1524" s="724"/>
    </row>
    <row r="1525" spans="6:6" ht="12.75" customHeight="1">
      <c r="F1525" s="724"/>
    </row>
    <row r="1526" spans="6:6" ht="12.75" customHeight="1">
      <c r="F1526" s="724"/>
    </row>
    <row r="1527" spans="6:6" ht="12.75" customHeight="1">
      <c r="F1527" s="724"/>
    </row>
    <row r="1528" spans="6:6" ht="12.75" customHeight="1">
      <c r="F1528" s="724"/>
    </row>
    <row r="1529" spans="6:6" ht="12.75" customHeight="1">
      <c r="F1529" s="724"/>
    </row>
    <row r="1530" spans="6:6" ht="12.75" customHeight="1">
      <c r="F1530" s="724"/>
    </row>
    <row r="1531" spans="6:6" ht="12.75" customHeight="1">
      <c r="F1531" s="724"/>
    </row>
    <row r="1532" spans="6:6" ht="12.75" customHeight="1">
      <c r="F1532" s="724"/>
    </row>
    <row r="1533" spans="6:6" ht="12.75" customHeight="1">
      <c r="F1533" s="724"/>
    </row>
    <row r="1534" spans="6:6" ht="12.75" customHeight="1">
      <c r="F1534" s="724"/>
    </row>
    <row r="1535" spans="6:6" ht="12.75" customHeight="1">
      <c r="F1535" s="724"/>
    </row>
    <row r="1536" spans="6:6" ht="12.75" customHeight="1">
      <c r="F1536" s="724"/>
    </row>
    <row r="1537" spans="6:6" ht="12.75" customHeight="1">
      <c r="F1537" s="724"/>
    </row>
    <row r="1538" spans="6:6" ht="12.75" customHeight="1">
      <c r="F1538" s="724"/>
    </row>
    <row r="1539" spans="6:6" ht="12.75" customHeight="1">
      <c r="F1539" s="724"/>
    </row>
    <row r="1540" spans="6:6" ht="12.75" customHeight="1">
      <c r="F1540" s="724"/>
    </row>
    <row r="1541" spans="6:6" ht="12.75" customHeight="1">
      <c r="F1541" s="724"/>
    </row>
    <row r="1542" spans="6:6" ht="12.75" customHeight="1">
      <c r="F1542" s="724"/>
    </row>
    <row r="1543" spans="6:6" ht="12.75" customHeight="1">
      <c r="F1543" s="724"/>
    </row>
    <row r="1544" spans="6:6" ht="12.75" customHeight="1">
      <c r="F1544" s="724"/>
    </row>
    <row r="1545" spans="6:6" ht="12.75" customHeight="1">
      <c r="F1545" s="724"/>
    </row>
    <row r="1546" spans="6:6" ht="12.75" customHeight="1">
      <c r="F1546" s="724"/>
    </row>
    <row r="1547" spans="6:6" ht="12.75" customHeight="1">
      <c r="F1547" s="724"/>
    </row>
    <row r="1548" spans="6:6" ht="12.75" customHeight="1">
      <c r="F1548" s="724"/>
    </row>
    <row r="1549" spans="6:6" ht="12.75" customHeight="1">
      <c r="F1549" s="724"/>
    </row>
    <row r="1550" spans="6:6" ht="12.75" customHeight="1">
      <c r="F1550" s="724"/>
    </row>
    <row r="1551" spans="6:6" ht="12.75" customHeight="1">
      <c r="F1551" s="724"/>
    </row>
    <row r="1552" spans="6:6" ht="12.75" customHeight="1">
      <c r="F1552" s="724"/>
    </row>
    <row r="1553" spans="6:6" ht="12.75" customHeight="1">
      <c r="F1553" s="724"/>
    </row>
    <row r="1554" spans="6:6" ht="12.75" customHeight="1">
      <c r="F1554" s="724"/>
    </row>
    <row r="1555" spans="6:6" ht="12.75" customHeight="1">
      <c r="F1555" s="724"/>
    </row>
    <row r="1556" spans="6:6" ht="12.75" customHeight="1">
      <c r="F1556" s="724"/>
    </row>
    <row r="1557" spans="6:6" ht="12.75" customHeight="1">
      <c r="F1557" s="724"/>
    </row>
    <row r="1558" spans="6:6" ht="12.75" customHeight="1">
      <c r="F1558" s="724"/>
    </row>
    <row r="1559" spans="6:6" ht="12.75" customHeight="1">
      <c r="F1559" s="724"/>
    </row>
    <row r="1560" spans="6:6" ht="12.75" customHeight="1">
      <c r="F1560" s="724"/>
    </row>
    <row r="1561" spans="6:6" ht="12.75" customHeight="1">
      <c r="F1561" s="724"/>
    </row>
    <row r="1562" spans="6:6" ht="12.75" customHeight="1">
      <c r="F1562" s="724"/>
    </row>
    <row r="1563" spans="6:6" ht="12.75" customHeight="1">
      <c r="F1563" s="724"/>
    </row>
    <row r="1564" spans="6:6" ht="12.75" customHeight="1">
      <c r="F1564" s="724"/>
    </row>
    <row r="1565" spans="6:6" ht="12.75" customHeight="1">
      <c r="F1565" s="724"/>
    </row>
    <row r="1566" spans="6:6" ht="12.75" customHeight="1">
      <c r="F1566" s="724"/>
    </row>
    <row r="1567" spans="6:6" ht="12.75" customHeight="1">
      <c r="F1567" s="724"/>
    </row>
    <row r="1568" spans="6:6" ht="12.75" customHeight="1">
      <c r="F1568" s="724"/>
    </row>
    <row r="1569" spans="6:6" ht="12.75" customHeight="1">
      <c r="F1569" s="724"/>
    </row>
    <row r="1570" spans="6:6" ht="12.75" customHeight="1">
      <c r="F1570" s="724"/>
    </row>
    <row r="1571" spans="6:6" ht="12.75" customHeight="1">
      <c r="F1571" s="724"/>
    </row>
    <row r="1572" spans="6:6" ht="12.75" customHeight="1">
      <c r="F1572" s="724"/>
    </row>
    <row r="1573" spans="6:6" ht="12.75" customHeight="1">
      <c r="F1573" s="724"/>
    </row>
    <row r="1574" spans="6:6" ht="12.75" customHeight="1">
      <c r="F1574" s="724"/>
    </row>
    <row r="1575" spans="6:6" ht="12.75" customHeight="1">
      <c r="F1575" s="724"/>
    </row>
    <row r="1576" spans="6:6" ht="12.75" customHeight="1">
      <c r="F1576" s="724"/>
    </row>
    <row r="1577" spans="6:6" ht="12.75" customHeight="1">
      <c r="F1577" s="724"/>
    </row>
    <row r="1578" spans="6:6" ht="12.75" customHeight="1">
      <c r="F1578" s="724"/>
    </row>
    <row r="1579" spans="6:6" ht="12.75" customHeight="1">
      <c r="F1579" s="724"/>
    </row>
    <row r="1580" spans="6:6" ht="12.75" customHeight="1">
      <c r="F1580" s="724"/>
    </row>
    <row r="1581" spans="6:6" ht="12.75" customHeight="1">
      <c r="F1581" s="724"/>
    </row>
    <row r="1582" spans="6:6" ht="12.75" customHeight="1">
      <c r="F1582" s="724"/>
    </row>
    <row r="1583" spans="6:6" ht="12.75" customHeight="1">
      <c r="F1583" s="724"/>
    </row>
    <row r="1584" spans="6:6" ht="12.75" customHeight="1">
      <c r="F1584" s="724"/>
    </row>
    <row r="1585" spans="6:6" ht="12.75" customHeight="1">
      <c r="F1585" s="724"/>
    </row>
    <row r="1586" spans="6:6" ht="12.75" customHeight="1">
      <c r="F1586" s="724"/>
    </row>
    <row r="1587" spans="6:6" ht="12.75" customHeight="1">
      <c r="F1587" s="724"/>
    </row>
    <row r="1588" spans="6:6" ht="12.75" customHeight="1">
      <c r="F1588" s="724"/>
    </row>
    <row r="1589" spans="6:6" ht="12.75" customHeight="1">
      <c r="F1589" s="724"/>
    </row>
    <row r="1590" spans="6:6" ht="12.75" customHeight="1">
      <c r="F1590" s="724"/>
    </row>
    <row r="1591" spans="6:6" ht="12.75" customHeight="1">
      <c r="F1591" s="724"/>
    </row>
    <row r="1592" spans="6:6" ht="12.75" customHeight="1">
      <c r="F1592" s="724"/>
    </row>
    <row r="1593" spans="6:6" ht="12.75" customHeight="1">
      <c r="F1593" s="724"/>
    </row>
    <row r="1594" spans="6:6" ht="12.75" customHeight="1">
      <c r="F1594" s="724"/>
    </row>
    <row r="1595" spans="6:6" ht="12.75" customHeight="1">
      <c r="F1595" s="724"/>
    </row>
    <row r="1596" spans="6:6" ht="12.75" customHeight="1">
      <c r="F1596" s="724"/>
    </row>
    <row r="1597" spans="6:6" ht="12.75" customHeight="1">
      <c r="F1597" s="724"/>
    </row>
    <row r="1598" spans="6:6" ht="12.75" customHeight="1">
      <c r="F1598" s="724"/>
    </row>
    <row r="1599" spans="6:6" ht="12.75" customHeight="1">
      <c r="F1599" s="724"/>
    </row>
    <row r="1600" spans="6:6" ht="12.75" customHeight="1">
      <c r="F1600" s="724"/>
    </row>
    <row r="1601" spans="6:6" ht="12.75" customHeight="1">
      <c r="F1601" s="724"/>
    </row>
    <row r="1602" spans="6:6" ht="12.75" customHeight="1">
      <c r="F1602" s="724"/>
    </row>
    <row r="1603" spans="6:6" ht="12.75" customHeight="1">
      <c r="F1603" s="724"/>
    </row>
    <row r="1604" spans="6:6" ht="12.75" customHeight="1">
      <c r="F1604" s="724"/>
    </row>
    <row r="1605" spans="6:6" ht="12.75" customHeight="1">
      <c r="F1605" s="724"/>
    </row>
    <row r="1606" spans="6:6" ht="12.75" customHeight="1">
      <c r="F1606" s="724"/>
    </row>
    <row r="1607" spans="6:6" ht="12.75" customHeight="1">
      <c r="F1607" s="724"/>
    </row>
    <row r="1608" spans="6:6" ht="12.75" customHeight="1">
      <c r="F1608" s="724"/>
    </row>
    <row r="1609" spans="6:6" ht="12.75" customHeight="1">
      <c r="F1609" s="724"/>
    </row>
    <row r="1610" spans="6:6" ht="12.75" customHeight="1">
      <c r="F1610" s="724"/>
    </row>
    <row r="1611" spans="6:6" ht="12.75" customHeight="1">
      <c r="F1611" s="724"/>
    </row>
    <row r="1612" spans="6:6" ht="12.75" customHeight="1">
      <c r="F1612" s="724"/>
    </row>
    <row r="1613" spans="6:6" ht="12.75" customHeight="1">
      <c r="F1613" s="724"/>
    </row>
    <row r="1614" spans="6:6" ht="12.75" customHeight="1">
      <c r="F1614" s="724"/>
    </row>
    <row r="1615" spans="6:6" ht="12.75" customHeight="1">
      <c r="F1615" s="724"/>
    </row>
    <row r="1616" spans="6:6" ht="12.75" customHeight="1">
      <c r="F1616" s="724"/>
    </row>
    <row r="1617" spans="6:6" ht="12.75" customHeight="1">
      <c r="F1617" s="724"/>
    </row>
    <row r="1618" spans="6:6" ht="12.75" customHeight="1">
      <c r="F1618" s="724"/>
    </row>
    <row r="1619" spans="6:6" ht="12.75" customHeight="1">
      <c r="F1619" s="724"/>
    </row>
    <row r="1620" spans="6:6" ht="12.75" customHeight="1">
      <c r="F1620" s="724"/>
    </row>
    <row r="1621" spans="6:6" ht="12.75" customHeight="1">
      <c r="F1621" s="724"/>
    </row>
    <row r="1622" spans="6:6" ht="12.75" customHeight="1">
      <c r="F1622" s="724"/>
    </row>
    <row r="1623" spans="6:6" ht="12.75" customHeight="1">
      <c r="F1623" s="724"/>
    </row>
    <row r="1624" spans="6:6" ht="12.75" customHeight="1">
      <c r="F1624" s="724"/>
    </row>
    <row r="1625" spans="6:6" ht="12.75" customHeight="1">
      <c r="F1625" s="724"/>
    </row>
    <row r="1626" spans="6:6" ht="12.75" customHeight="1">
      <c r="F1626" s="724"/>
    </row>
    <row r="1627" spans="6:6" ht="12.75" customHeight="1">
      <c r="F1627" s="724"/>
    </row>
    <row r="1628" spans="6:6" ht="12.75" customHeight="1">
      <c r="F1628" s="724"/>
    </row>
    <row r="1629" spans="6:6" ht="12.75" customHeight="1">
      <c r="F1629" s="724"/>
    </row>
    <row r="1630" spans="6:6" ht="12.75" customHeight="1">
      <c r="F1630" s="724"/>
    </row>
    <row r="1631" spans="6:6" ht="12.75" customHeight="1">
      <c r="F1631" s="724"/>
    </row>
    <row r="1632" spans="6:6" ht="12.75" customHeight="1">
      <c r="F1632" s="724"/>
    </row>
    <row r="1633" spans="6:6" ht="12.75" customHeight="1">
      <c r="F1633" s="724"/>
    </row>
    <row r="1634" spans="6:6" ht="12.75" customHeight="1">
      <c r="F1634" s="724"/>
    </row>
    <row r="1635" spans="6:6" ht="12.75" customHeight="1">
      <c r="F1635" s="724"/>
    </row>
    <row r="1636" spans="6:6" ht="12.75" customHeight="1">
      <c r="F1636" s="724"/>
    </row>
    <row r="1637" spans="6:6" ht="12.75" customHeight="1">
      <c r="F1637" s="724"/>
    </row>
    <row r="1638" spans="6:6" ht="12.75" customHeight="1">
      <c r="F1638" s="724"/>
    </row>
    <row r="1639" spans="6:6" ht="12.75" customHeight="1">
      <c r="F1639" s="724"/>
    </row>
    <row r="1640" spans="6:6" ht="12.75" customHeight="1">
      <c r="F1640" s="724"/>
    </row>
    <row r="1641" spans="6:6" ht="12.75" customHeight="1">
      <c r="F1641" s="724"/>
    </row>
    <row r="1642" spans="6:6" ht="12.75" customHeight="1">
      <c r="F1642" s="724"/>
    </row>
    <row r="1643" spans="6:6" ht="12.75" customHeight="1">
      <c r="F1643" s="724"/>
    </row>
    <row r="1644" spans="6:6" ht="12.75" customHeight="1">
      <c r="F1644" s="724"/>
    </row>
    <row r="1645" spans="6:6" ht="12.75" customHeight="1">
      <c r="F1645" s="724"/>
    </row>
    <row r="1646" spans="6:6" ht="12.75" customHeight="1">
      <c r="F1646" s="724"/>
    </row>
    <row r="1647" spans="6:6" ht="12.75" customHeight="1">
      <c r="F1647" s="724"/>
    </row>
    <row r="1648" spans="6:6" ht="12.75" customHeight="1">
      <c r="F1648" s="724"/>
    </row>
    <row r="1649" spans="6:6" ht="12.75" customHeight="1">
      <c r="F1649" s="724"/>
    </row>
    <row r="1650" spans="6:6" ht="12.75" customHeight="1">
      <c r="F1650" s="724"/>
    </row>
    <row r="1651" spans="6:6" ht="12.75" customHeight="1">
      <c r="F1651" s="724"/>
    </row>
    <row r="1652" spans="6:6" ht="12.75" customHeight="1">
      <c r="F1652" s="724"/>
    </row>
    <row r="1653" spans="6:6" ht="12.75" customHeight="1">
      <c r="F1653" s="724"/>
    </row>
    <row r="1654" spans="6:6" ht="12.75" customHeight="1">
      <c r="F1654" s="724"/>
    </row>
    <row r="1655" spans="6:6" ht="12.75" customHeight="1">
      <c r="F1655" s="724"/>
    </row>
    <row r="1656" spans="6:6" ht="12.75" customHeight="1">
      <c r="F1656" s="724"/>
    </row>
    <row r="1657" spans="6:6" ht="12.75" customHeight="1">
      <c r="F1657" s="724"/>
    </row>
    <row r="1658" spans="6:6" ht="12.75" customHeight="1">
      <c r="F1658" s="724"/>
    </row>
    <row r="1659" spans="6:6" ht="12.75" customHeight="1">
      <c r="F1659" s="724"/>
    </row>
    <row r="1660" spans="6:6" ht="12.75" customHeight="1">
      <c r="F1660" s="724"/>
    </row>
    <row r="1661" spans="6:6" ht="12.75" customHeight="1">
      <c r="F1661" s="724"/>
    </row>
    <row r="1662" spans="6:6" ht="12.75" customHeight="1">
      <c r="F1662" s="724"/>
    </row>
    <row r="1663" spans="6:6" ht="12.75" customHeight="1">
      <c r="F1663" s="724"/>
    </row>
    <row r="1664" spans="6:6" ht="12.75" customHeight="1">
      <c r="F1664" s="724"/>
    </row>
    <row r="1665" spans="6:6" ht="12.75" customHeight="1">
      <c r="F1665" s="724"/>
    </row>
    <row r="1666" spans="6:6" ht="12.75" customHeight="1">
      <c r="F1666" s="724"/>
    </row>
    <row r="1667" spans="6:6" ht="12.75" customHeight="1">
      <c r="F1667" s="724"/>
    </row>
    <row r="1668" spans="6:6" ht="12.75" customHeight="1">
      <c r="F1668" s="724"/>
    </row>
    <row r="1669" spans="6:6" ht="12.75" customHeight="1">
      <c r="F1669" s="724"/>
    </row>
    <row r="1670" spans="6:6" ht="12.75" customHeight="1">
      <c r="F1670" s="724"/>
    </row>
    <row r="1671" spans="6:6" ht="12.75" customHeight="1">
      <c r="F1671" s="724"/>
    </row>
    <row r="1672" spans="6:6" ht="12.75" customHeight="1">
      <c r="F1672" s="724"/>
    </row>
    <row r="1673" spans="6:6" ht="12.75" customHeight="1">
      <c r="F1673" s="724"/>
    </row>
    <row r="1674" spans="6:6" ht="12.75" customHeight="1">
      <c r="F1674" s="724"/>
    </row>
    <row r="1675" spans="6:6" ht="12.75" customHeight="1">
      <c r="F1675" s="724"/>
    </row>
    <row r="1676" spans="6:6" ht="12.75" customHeight="1">
      <c r="F1676" s="724"/>
    </row>
    <row r="1677" spans="6:6" ht="12.75" customHeight="1">
      <c r="F1677" s="724"/>
    </row>
    <row r="1678" spans="6:6" ht="12.75" customHeight="1">
      <c r="F1678" s="724"/>
    </row>
    <row r="1679" spans="6:6" ht="12.75" customHeight="1">
      <c r="F1679" s="724"/>
    </row>
    <row r="1680" spans="6:6" ht="12.75" customHeight="1">
      <c r="F1680" s="724"/>
    </row>
    <row r="1681" spans="6:6" ht="12.75" customHeight="1">
      <c r="F1681" s="724"/>
    </row>
    <row r="1682" spans="6:6" ht="12.75" customHeight="1">
      <c r="F1682" s="724"/>
    </row>
    <row r="1683" spans="6:6" ht="12.75" customHeight="1">
      <c r="F1683" s="724"/>
    </row>
    <row r="1684" spans="6:6" ht="12.75" customHeight="1">
      <c r="F1684" s="724"/>
    </row>
    <row r="1685" spans="6:6" ht="12.75" customHeight="1">
      <c r="F1685" s="724"/>
    </row>
    <row r="1686" spans="6:6" ht="12.75" customHeight="1">
      <c r="F1686" s="724"/>
    </row>
    <row r="1687" spans="6:6" ht="12.75" customHeight="1">
      <c r="F1687" s="724"/>
    </row>
    <row r="1688" spans="6:6" ht="12.75" customHeight="1">
      <c r="F1688" s="724"/>
    </row>
    <row r="1689" spans="6:6" ht="12.75" customHeight="1">
      <c r="F1689" s="724"/>
    </row>
    <row r="1690" spans="6:6" ht="12.75" customHeight="1">
      <c r="F1690" s="724"/>
    </row>
    <row r="1691" spans="6:6" ht="12.75" customHeight="1">
      <c r="F1691" s="724"/>
    </row>
    <row r="1692" spans="6:6" ht="12.75" customHeight="1">
      <c r="F1692" s="724"/>
    </row>
    <row r="1693" spans="6:6" ht="12.75" customHeight="1">
      <c r="F1693" s="724"/>
    </row>
    <row r="1694" spans="6:6" ht="12.75" customHeight="1">
      <c r="F1694" s="724"/>
    </row>
    <row r="1695" spans="6:6" ht="12.75" customHeight="1">
      <c r="F1695" s="724"/>
    </row>
    <row r="1696" spans="6:6" ht="12.75" customHeight="1">
      <c r="F1696" s="724"/>
    </row>
    <row r="1697" spans="6:6" ht="12.75" customHeight="1">
      <c r="F1697" s="724"/>
    </row>
    <row r="1698" spans="6:6" ht="12.75" customHeight="1">
      <c r="F1698" s="724"/>
    </row>
    <row r="1699" spans="6:6" ht="12.75" customHeight="1">
      <c r="F1699" s="724"/>
    </row>
    <row r="1700" spans="6:6" ht="12.75" customHeight="1">
      <c r="F1700" s="724"/>
    </row>
    <row r="1701" spans="6:6" ht="12.75" customHeight="1">
      <c r="F1701" s="724"/>
    </row>
    <row r="1702" spans="6:6" ht="12.75" customHeight="1">
      <c r="F1702" s="724"/>
    </row>
    <row r="1703" spans="6:6" ht="12.75" customHeight="1">
      <c r="F1703" s="724"/>
    </row>
    <row r="1704" spans="6:6" ht="12.75" customHeight="1">
      <c r="F1704" s="724"/>
    </row>
    <row r="1705" spans="6:6" ht="12.75" customHeight="1">
      <c r="F1705" s="724"/>
    </row>
    <row r="1706" spans="6:6" ht="12.75" customHeight="1">
      <c r="F1706" s="724"/>
    </row>
    <row r="1707" spans="6:6" ht="12.75" customHeight="1">
      <c r="F1707" s="724"/>
    </row>
    <row r="1708" spans="6:6" ht="12.75" customHeight="1">
      <c r="F1708" s="724"/>
    </row>
    <row r="1709" spans="6:6" ht="12.75" customHeight="1">
      <c r="F1709" s="724"/>
    </row>
    <row r="1710" spans="6:6" ht="12.75" customHeight="1">
      <c r="F1710" s="724"/>
    </row>
    <row r="1711" spans="6:6" ht="12.75" customHeight="1">
      <c r="F1711" s="724"/>
    </row>
    <row r="1712" spans="6:6" ht="12.75" customHeight="1">
      <c r="F1712" s="724"/>
    </row>
    <row r="1713" spans="6:6" ht="12.75" customHeight="1">
      <c r="F1713" s="724"/>
    </row>
    <row r="1714" spans="6:6" ht="12.75" customHeight="1">
      <c r="F1714" s="724"/>
    </row>
    <row r="1715" spans="6:6" ht="12.75" customHeight="1">
      <c r="F1715" s="724"/>
    </row>
    <row r="1716" spans="6:6" ht="12.75" customHeight="1">
      <c r="F1716" s="724"/>
    </row>
    <row r="1717" spans="6:6" ht="12.75" customHeight="1">
      <c r="F1717" s="724"/>
    </row>
    <row r="1718" spans="6:6" ht="12.75" customHeight="1">
      <c r="F1718" s="724"/>
    </row>
    <row r="1719" spans="6:6" ht="12.75" customHeight="1">
      <c r="F1719" s="724"/>
    </row>
    <row r="1720" spans="6:6" ht="12.75" customHeight="1">
      <c r="F1720" s="724"/>
    </row>
    <row r="1721" spans="6:6" ht="12.75" customHeight="1">
      <c r="F1721" s="724"/>
    </row>
    <row r="1722" spans="6:6" ht="12.75" customHeight="1">
      <c r="F1722" s="724"/>
    </row>
    <row r="1723" spans="6:6" ht="12.75" customHeight="1">
      <c r="F1723" s="724"/>
    </row>
    <row r="1724" spans="6:6" ht="12.75" customHeight="1">
      <c r="F1724" s="724"/>
    </row>
    <row r="1725" spans="6:6" ht="12.75" customHeight="1">
      <c r="F1725" s="724"/>
    </row>
    <row r="1726" spans="6:6" ht="12.75" customHeight="1">
      <c r="F1726" s="724"/>
    </row>
    <row r="1727" spans="6:6" ht="12.75" customHeight="1">
      <c r="F1727" s="724"/>
    </row>
    <row r="1728" spans="6:6" ht="12.75" customHeight="1">
      <c r="F1728" s="724"/>
    </row>
    <row r="1729" spans="6:6" ht="12.75" customHeight="1">
      <c r="F1729" s="724"/>
    </row>
    <row r="1730" spans="6:6" ht="12.75" customHeight="1">
      <c r="F1730" s="724"/>
    </row>
    <row r="1731" spans="6:6" ht="12.75" customHeight="1">
      <c r="F1731" s="724"/>
    </row>
    <row r="1732" spans="6:6" ht="12.75" customHeight="1">
      <c r="F1732" s="724"/>
    </row>
    <row r="1733" spans="6:6" ht="12.75" customHeight="1">
      <c r="F1733" s="724"/>
    </row>
    <row r="1734" spans="6:6" ht="12.75" customHeight="1">
      <c r="F1734" s="724"/>
    </row>
    <row r="1735" spans="6:6" ht="12.75" customHeight="1">
      <c r="F1735" s="724"/>
    </row>
    <row r="1736" spans="6:6" ht="12.75" customHeight="1">
      <c r="F1736" s="724"/>
    </row>
    <row r="1737" spans="6:6" ht="12.75" customHeight="1">
      <c r="F1737" s="724"/>
    </row>
    <row r="1738" spans="6:6" ht="12.75" customHeight="1">
      <c r="F1738" s="724"/>
    </row>
    <row r="1739" spans="6:6" ht="12.75" customHeight="1">
      <c r="F1739" s="724"/>
    </row>
    <row r="1740" spans="6:6" ht="12.75" customHeight="1">
      <c r="F1740" s="724"/>
    </row>
    <row r="1741" spans="6:6" ht="12.75" customHeight="1">
      <c r="F1741" s="724"/>
    </row>
    <row r="1742" spans="6:6" ht="12.75" customHeight="1">
      <c r="F1742" s="724"/>
    </row>
    <row r="1743" spans="6:6" ht="12.75" customHeight="1">
      <c r="F1743" s="724"/>
    </row>
    <row r="1744" spans="6:6" ht="12.75" customHeight="1">
      <c r="F1744" s="724"/>
    </row>
    <row r="1745" spans="6:6" ht="12.75" customHeight="1">
      <c r="F1745" s="724"/>
    </row>
    <row r="1746" spans="6:6" ht="12.75" customHeight="1">
      <c r="F1746" s="724"/>
    </row>
    <row r="1747" spans="6:6" ht="12.75" customHeight="1">
      <c r="F1747" s="724"/>
    </row>
    <row r="1748" spans="6:6" ht="12.75" customHeight="1">
      <c r="F1748" s="724"/>
    </row>
    <row r="1749" spans="6:6" ht="12.75" customHeight="1">
      <c r="F1749" s="724"/>
    </row>
    <row r="1750" spans="6:6" ht="12.75" customHeight="1">
      <c r="F1750" s="724"/>
    </row>
    <row r="1751" spans="6:6" ht="12.75" customHeight="1">
      <c r="F1751" s="724"/>
    </row>
    <row r="1752" spans="6:6" ht="12.75" customHeight="1">
      <c r="F1752" s="724"/>
    </row>
    <row r="1753" spans="6:6" ht="12.75" customHeight="1">
      <c r="F1753" s="724"/>
    </row>
    <row r="1754" spans="6:6" ht="12.75" customHeight="1">
      <c r="F1754" s="724"/>
    </row>
    <row r="1755" spans="6:6" ht="12.75" customHeight="1">
      <c r="F1755" s="724"/>
    </row>
    <row r="1756" spans="6:6" ht="12.75" customHeight="1">
      <c r="F1756" s="724"/>
    </row>
    <row r="1757" spans="6:6" ht="12.75" customHeight="1">
      <c r="F1757" s="724"/>
    </row>
    <row r="1758" spans="6:6" ht="12.75" customHeight="1">
      <c r="F1758" s="724"/>
    </row>
    <row r="1759" spans="6:6" ht="12.75" customHeight="1">
      <c r="F1759" s="724"/>
    </row>
    <row r="1760" spans="6:6" ht="12.75" customHeight="1">
      <c r="F1760" s="724"/>
    </row>
    <row r="1761" spans="6:6" ht="12.75" customHeight="1">
      <c r="F1761" s="724"/>
    </row>
    <row r="1762" spans="6:6" ht="12.75" customHeight="1">
      <c r="F1762" s="724"/>
    </row>
    <row r="1763" spans="6:6" ht="12.75" customHeight="1">
      <c r="F1763" s="724"/>
    </row>
    <row r="1764" spans="6:6" ht="12.75" customHeight="1">
      <c r="F1764" s="724"/>
    </row>
    <row r="1765" spans="6:6" ht="12.75" customHeight="1">
      <c r="F1765" s="724"/>
    </row>
    <row r="1766" spans="6:6" ht="12.75" customHeight="1">
      <c r="F1766" s="724"/>
    </row>
    <row r="1767" spans="6:6" ht="12.75" customHeight="1">
      <c r="F1767" s="724"/>
    </row>
    <row r="1768" spans="6:6" ht="12.75" customHeight="1">
      <c r="F1768" s="724"/>
    </row>
    <row r="1769" spans="6:6" ht="12.75" customHeight="1">
      <c r="F1769" s="724"/>
    </row>
    <row r="1770" spans="6:6" ht="12.75" customHeight="1">
      <c r="F1770" s="724"/>
    </row>
    <row r="1771" spans="6:6" ht="12.75" customHeight="1">
      <c r="F1771" s="724"/>
    </row>
    <row r="1772" spans="6:6" ht="12.75" customHeight="1">
      <c r="F1772" s="724"/>
    </row>
    <row r="1773" spans="6:6" ht="12.75" customHeight="1">
      <c r="F1773" s="724"/>
    </row>
    <row r="1774" spans="6:6" ht="12.75" customHeight="1">
      <c r="F1774" s="724"/>
    </row>
    <row r="1775" spans="6:6" ht="12.75" customHeight="1">
      <c r="F1775" s="724"/>
    </row>
    <row r="1776" spans="6:6" ht="12.75" customHeight="1">
      <c r="F1776" s="724"/>
    </row>
    <row r="1777" spans="6:6" ht="12.75" customHeight="1">
      <c r="F1777" s="724"/>
    </row>
    <row r="1778" spans="6:6" ht="12.75" customHeight="1">
      <c r="F1778" s="724"/>
    </row>
    <row r="1779" spans="6:6" ht="12.75" customHeight="1">
      <c r="F1779" s="724"/>
    </row>
    <row r="1780" spans="6:6" ht="12.75" customHeight="1">
      <c r="F1780" s="724"/>
    </row>
    <row r="1781" spans="6:6" ht="12.75" customHeight="1">
      <c r="F1781" s="724"/>
    </row>
    <row r="1782" spans="6:6" ht="12.75" customHeight="1">
      <c r="F1782" s="724"/>
    </row>
    <row r="1783" spans="6:6" ht="12.75" customHeight="1">
      <c r="F1783" s="724"/>
    </row>
    <row r="1784" spans="6:6" ht="12.75" customHeight="1">
      <c r="F1784" s="724"/>
    </row>
    <row r="1785" spans="6:6" ht="12.75" customHeight="1">
      <c r="F1785" s="724"/>
    </row>
    <row r="1786" spans="6:6" ht="12.75" customHeight="1">
      <c r="F1786" s="724"/>
    </row>
    <row r="1787" spans="6:6" ht="12.75" customHeight="1">
      <c r="F1787" s="724"/>
    </row>
    <row r="1788" spans="6:6" ht="12.75" customHeight="1">
      <c r="F1788" s="724"/>
    </row>
    <row r="1789" spans="6:6" ht="12.75" customHeight="1">
      <c r="F1789" s="724"/>
    </row>
    <row r="1790" spans="6:6" ht="12.75" customHeight="1">
      <c r="F1790" s="724"/>
    </row>
    <row r="1791" spans="6:6" ht="12.75" customHeight="1">
      <c r="F1791" s="724"/>
    </row>
    <row r="1792" spans="6:6" ht="12.75" customHeight="1">
      <c r="F1792" s="724"/>
    </row>
    <row r="1793" spans="6:6" ht="12.75" customHeight="1">
      <c r="F1793" s="724"/>
    </row>
    <row r="1794" spans="6:6" ht="12.75" customHeight="1">
      <c r="F1794" s="724"/>
    </row>
    <row r="1795" spans="6:6" ht="12.75" customHeight="1">
      <c r="F1795" s="724"/>
    </row>
    <row r="1796" spans="6:6" ht="12.75" customHeight="1">
      <c r="F1796" s="724"/>
    </row>
    <row r="1797" spans="6:6" ht="12.75" customHeight="1">
      <c r="F1797" s="724"/>
    </row>
    <row r="1798" spans="6:6" ht="12.75" customHeight="1">
      <c r="F1798" s="724"/>
    </row>
    <row r="1799" spans="6:6" ht="12.75" customHeight="1">
      <c r="F1799" s="724"/>
    </row>
    <row r="1800" spans="6:6" ht="12.75" customHeight="1">
      <c r="F1800" s="724"/>
    </row>
    <row r="1801" spans="6:6" ht="12.75" customHeight="1">
      <c r="F1801" s="724"/>
    </row>
    <row r="1802" spans="6:6" ht="12.75" customHeight="1">
      <c r="F1802" s="724"/>
    </row>
    <row r="1803" spans="6:6" ht="12.75" customHeight="1">
      <c r="F1803" s="724"/>
    </row>
    <row r="1804" spans="6:6" ht="12.75" customHeight="1">
      <c r="F1804" s="724"/>
    </row>
    <row r="1805" spans="6:6" ht="12.75" customHeight="1">
      <c r="F1805" s="724"/>
    </row>
    <row r="1806" spans="6:6" ht="12.75" customHeight="1">
      <c r="F1806" s="724"/>
    </row>
    <row r="1807" spans="6:6" ht="12.75" customHeight="1">
      <c r="F1807" s="724"/>
    </row>
    <row r="1808" spans="6:6" ht="12.75" customHeight="1">
      <c r="F1808" s="724"/>
    </row>
    <row r="1809" spans="6:6" ht="12.75" customHeight="1">
      <c r="F1809" s="724"/>
    </row>
    <row r="1810" spans="6:6" ht="12.75" customHeight="1">
      <c r="F1810" s="724"/>
    </row>
    <row r="1811" spans="6:6" ht="12.75" customHeight="1">
      <c r="F1811" s="724"/>
    </row>
    <row r="1812" spans="6:6" ht="12.75" customHeight="1">
      <c r="F1812" s="724"/>
    </row>
    <row r="1813" spans="6:6" ht="12.75" customHeight="1">
      <c r="F1813" s="724"/>
    </row>
    <row r="1814" spans="6:6" ht="12.75" customHeight="1">
      <c r="F1814" s="724"/>
    </row>
    <row r="1815" spans="6:6" ht="12.75" customHeight="1">
      <c r="F1815" s="724"/>
    </row>
    <row r="1816" spans="6:6" ht="12.75" customHeight="1">
      <c r="F1816" s="724"/>
    </row>
    <row r="1817" spans="6:6" ht="12.75" customHeight="1">
      <c r="F1817" s="724"/>
    </row>
    <row r="1818" spans="6:6" ht="12.75" customHeight="1">
      <c r="F1818" s="724"/>
    </row>
    <row r="1819" spans="6:6" ht="12.75" customHeight="1">
      <c r="F1819" s="724"/>
    </row>
    <row r="1820" spans="6:6" ht="12.75" customHeight="1">
      <c r="F1820" s="724"/>
    </row>
    <row r="1821" spans="6:6" ht="12.75" customHeight="1">
      <c r="F1821" s="724"/>
    </row>
    <row r="1822" spans="6:6" ht="12.75" customHeight="1">
      <c r="F1822" s="724"/>
    </row>
    <row r="1823" spans="6:6" ht="12.75" customHeight="1">
      <c r="F1823" s="724"/>
    </row>
    <row r="1824" spans="6:6" ht="12.75" customHeight="1">
      <c r="F1824" s="724"/>
    </row>
    <row r="1825" spans="6:6" ht="12.75" customHeight="1">
      <c r="F1825" s="724"/>
    </row>
    <row r="1826" spans="6:6" ht="12.75" customHeight="1">
      <c r="F1826" s="724"/>
    </row>
    <row r="1827" spans="6:6" ht="12.75" customHeight="1">
      <c r="F1827" s="724"/>
    </row>
    <row r="1828" spans="6:6" ht="12.75" customHeight="1">
      <c r="F1828" s="724"/>
    </row>
    <row r="1829" spans="6:6" ht="12.75" customHeight="1">
      <c r="F1829" s="724"/>
    </row>
    <row r="1830" spans="6:6" ht="12.75" customHeight="1">
      <c r="F1830" s="724"/>
    </row>
    <row r="1831" spans="6:6" ht="12.75" customHeight="1">
      <c r="F1831" s="724"/>
    </row>
    <row r="1832" spans="6:6" ht="12.75" customHeight="1">
      <c r="F1832" s="724"/>
    </row>
    <row r="1833" spans="6:6" ht="12.75" customHeight="1">
      <c r="F1833" s="724"/>
    </row>
    <row r="1834" spans="6:6" ht="12.75" customHeight="1">
      <c r="F1834" s="724"/>
    </row>
    <row r="1835" spans="6:6" ht="12.75" customHeight="1">
      <c r="F1835" s="724"/>
    </row>
    <row r="1836" spans="6:6" ht="12.75" customHeight="1">
      <c r="F1836" s="724"/>
    </row>
    <row r="1837" spans="6:6" ht="12.75" customHeight="1">
      <c r="F1837" s="724"/>
    </row>
    <row r="1838" spans="6:6" ht="12.75" customHeight="1">
      <c r="F1838" s="724"/>
    </row>
    <row r="1839" spans="6:6" ht="12.75" customHeight="1">
      <c r="F1839" s="724"/>
    </row>
    <row r="1840" spans="6:6" ht="12.75" customHeight="1">
      <c r="F1840" s="724"/>
    </row>
    <row r="1841" spans="6:6" ht="12.75" customHeight="1">
      <c r="F1841" s="724"/>
    </row>
    <row r="1842" spans="6:6" ht="12.75" customHeight="1">
      <c r="F1842" s="724"/>
    </row>
    <row r="1843" spans="6:6" ht="12.75" customHeight="1">
      <c r="F1843" s="724"/>
    </row>
    <row r="1844" spans="6:6" ht="12.75" customHeight="1">
      <c r="F1844" s="724"/>
    </row>
    <row r="1845" spans="6:6" ht="12.75" customHeight="1">
      <c r="F1845" s="724"/>
    </row>
    <row r="1846" spans="6:6" ht="12.75" customHeight="1">
      <c r="F1846" s="724"/>
    </row>
    <row r="1847" spans="6:6" ht="12.75" customHeight="1">
      <c r="F1847" s="724"/>
    </row>
    <row r="1848" spans="6:6" ht="12.75" customHeight="1">
      <c r="F1848" s="724"/>
    </row>
    <row r="1849" spans="6:6" ht="12.75" customHeight="1">
      <c r="F1849" s="724"/>
    </row>
    <row r="1850" spans="6:6" ht="12.75" customHeight="1">
      <c r="F1850" s="724"/>
    </row>
    <row r="1851" spans="6:6" ht="12.75" customHeight="1">
      <c r="F1851" s="724"/>
    </row>
    <row r="1852" spans="6:6" ht="12.75" customHeight="1">
      <c r="F1852" s="724"/>
    </row>
    <row r="1853" spans="6:6" ht="12.75" customHeight="1">
      <c r="F1853" s="724"/>
    </row>
    <row r="1854" spans="6:6" ht="12.75" customHeight="1">
      <c r="F1854" s="724"/>
    </row>
    <row r="1855" spans="6:6" ht="12.75" customHeight="1">
      <c r="F1855" s="724"/>
    </row>
    <row r="1856" spans="6:6" ht="12.75" customHeight="1">
      <c r="F1856" s="724"/>
    </row>
    <row r="1857" spans="6:6" ht="12.75" customHeight="1">
      <c r="F1857" s="724"/>
    </row>
    <row r="1858" spans="6:6" ht="12.75" customHeight="1">
      <c r="F1858" s="724"/>
    </row>
    <row r="1859" spans="6:6" ht="12.75" customHeight="1">
      <c r="F1859" s="724"/>
    </row>
    <row r="1860" spans="6:6" ht="12.75" customHeight="1">
      <c r="F1860" s="724"/>
    </row>
    <row r="1861" spans="6:6" ht="12.75" customHeight="1">
      <c r="F1861" s="724"/>
    </row>
    <row r="1862" spans="6:6" ht="12.75" customHeight="1">
      <c r="F1862" s="724"/>
    </row>
    <row r="1863" spans="6:6" ht="12.75" customHeight="1">
      <c r="F1863" s="724"/>
    </row>
    <row r="1864" spans="6:6" ht="12.75" customHeight="1">
      <c r="F1864" s="724"/>
    </row>
    <row r="1865" spans="6:6" ht="12.75" customHeight="1">
      <c r="F1865" s="724"/>
    </row>
    <row r="1866" spans="6:6" ht="12.75" customHeight="1">
      <c r="F1866" s="724"/>
    </row>
    <row r="1867" spans="6:6" ht="12.75" customHeight="1">
      <c r="F1867" s="724"/>
    </row>
    <row r="1868" spans="6:6" ht="12.75" customHeight="1">
      <c r="F1868" s="724"/>
    </row>
    <row r="1869" spans="6:6" ht="12.75" customHeight="1">
      <c r="F1869" s="724"/>
    </row>
    <row r="1870" spans="6:6" ht="12.75" customHeight="1">
      <c r="F1870" s="724"/>
    </row>
    <row r="1871" spans="6:6" ht="12.75" customHeight="1">
      <c r="F1871" s="724"/>
    </row>
    <row r="1872" spans="6:6" ht="12.75" customHeight="1">
      <c r="F1872" s="724"/>
    </row>
    <row r="1873" spans="6:6" ht="12.75" customHeight="1">
      <c r="F1873" s="724"/>
    </row>
    <row r="1874" spans="6:6" ht="12.75" customHeight="1">
      <c r="F1874" s="724"/>
    </row>
    <row r="1875" spans="6:6" ht="12.75" customHeight="1">
      <c r="F1875" s="724"/>
    </row>
    <row r="1876" spans="6:6" ht="12.75" customHeight="1">
      <c r="F1876" s="724"/>
    </row>
    <row r="1877" spans="6:6" ht="12.75" customHeight="1">
      <c r="F1877" s="724"/>
    </row>
    <row r="1878" spans="6:6" ht="12.75" customHeight="1">
      <c r="F1878" s="724"/>
    </row>
    <row r="1879" spans="6:6" ht="12.75" customHeight="1">
      <c r="F1879" s="724"/>
    </row>
    <row r="1880" spans="6:6" ht="12.75" customHeight="1">
      <c r="F1880" s="724"/>
    </row>
    <row r="1881" spans="6:6" ht="12.75" customHeight="1">
      <c r="F1881" s="724"/>
    </row>
    <row r="1882" spans="6:6" ht="12.75" customHeight="1">
      <c r="F1882" s="724"/>
    </row>
    <row r="1883" spans="6:6" ht="12.75" customHeight="1">
      <c r="F1883" s="724"/>
    </row>
    <row r="1884" spans="6:6" ht="12.75" customHeight="1">
      <c r="F1884" s="724"/>
    </row>
    <row r="1885" spans="6:6" ht="12.75" customHeight="1">
      <c r="F1885" s="724"/>
    </row>
    <row r="1886" spans="6:6" ht="12.75" customHeight="1">
      <c r="F1886" s="724"/>
    </row>
    <row r="1887" spans="6:6" ht="12.75" customHeight="1">
      <c r="F1887" s="724"/>
    </row>
    <row r="1888" spans="6:6" ht="12.75" customHeight="1">
      <c r="F1888" s="724"/>
    </row>
    <row r="1889" spans="6:6" ht="12.75" customHeight="1">
      <c r="F1889" s="724"/>
    </row>
    <row r="1890" spans="6:6" ht="12.75" customHeight="1">
      <c r="F1890" s="724"/>
    </row>
    <row r="1891" spans="6:6" ht="12.75" customHeight="1">
      <c r="F1891" s="724"/>
    </row>
    <row r="1892" spans="6:6" ht="12.75" customHeight="1">
      <c r="F1892" s="724"/>
    </row>
    <row r="1893" spans="6:6" ht="12.75" customHeight="1">
      <c r="F1893" s="724"/>
    </row>
    <row r="1894" spans="6:6" ht="12.75" customHeight="1">
      <c r="F1894" s="724"/>
    </row>
    <row r="1895" spans="6:6" ht="12.75" customHeight="1">
      <c r="F1895" s="724"/>
    </row>
    <row r="1896" spans="6:6" ht="12.75" customHeight="1">
      <c r="F1896" s="724"/>
    </row>
    <row r="1897" spans="6:6" ht="12.75" customHeight="1">
      <c r="F1897" s="724"/>
    </row>
    <row r="1898" spans="6:6" ht="12.75" customHeight="1">
      <c r="F1898" s="724"/>
    </row>
    <row r="1899" spans="6:6" ht="12.75" customHeight="1">
      <c r="F1899" s="724"/>
    </row>
    <row r="1900" spans="6:6" ht="12.75" customHeight="1">
      <c r="F1900" s="724"/>
    </row>
    <row r="1901" spans="6:6" ht="12.75" customHeight="1">
      <c r="F1901" s="724"/>
    </row>
    <row r="1902" spans="6:6" ht="12.75" customHeight="1">
      <c r="F1902" s="724"/>
    </row>
    <row r="1903" spans="6:6" ht="12.75" customHeight="1">
      <c r="F1903" s="724"/>
    </row>
    <row r="1904" spans="6:6" ht="12.75" customHeight="1">
      <c r="F1904" s="724"/>
    </row>
    <row r="1905" spans="6:6" ht="12.75" customHeight="1">
      <c r="F1905" s="724"/>
    </row>
    <row r="1906" spans="6:6" ht="12.75" customHeight="1">
      <c r="F1906" s="724"/>
    </row>
    <row r="1907" spans="6:6" ht="12.75" customHeight="1">
      <c r="F1907" s="724"/>
    </row>
    <row r="1908" spans="6:6" ht="12.75" customHeight="1">
      <c r="F1908" s="724"/>
    </row>
    <row r="1909" spans="6:6" ht="12.75" customHeight="1">
      <c r="F1909" s="724"/>
    </row>
    <row r="1910" spans="6:6" ht="12.75" customHeight="1">
      <c r="F1910" s="724"/>
    </row>
    <row r="1911" spans="6:6" ht="12.75" customHeight="1">
      <c r="F1911" s="724"/>
    </row>
    <row r="1912" spans="6:6" ht="12.75" customHeight="1">
      <c r="F1912" s="724"/>
    </row>
    <row r="1913" spans="6:6" ht="12.75" customHeight="1">
      <c r="F1913" s="724"/>
    </row>
    <row r="1914" spans="6:6" ht="12.75" customHeight="1">
      <c r="F1914" s="724"/>
    </row>
    <row r="1915" spans="6:6" ht="12.75" customHeight="1">
      <c r="F1915" s="724"/>
    </row>
    <row r="1916" spans="6:6" ht="12.75" customHeight="1">
      <c r="F1916" s="724"/>
    </row>
    <row r="1917" spans="6:6" ht="12.75" customHeight="1">
      <c r="F1917" s="724"/>
    </row>
    <row r="1918" spans="6:6" ht="12.75" customHeight="1">
      <c r="F1918" s="724"/>
    </row>
    <row r="1919" spans="6:6" ht="12.75" customHeight="1">
      <c r="F1919" s="724"/>
    </row>
    <row r="1920" spans="6:6" ht="12.75" customHeight="1">
      <c r="F1920" s="724"/>
    </row>
    <row r="1921" spans="6:6" ht="12.75" customHeight="1">
      <c r="F1921" s="724"/>
    </row>
    <row r="1922" spans="6:6" ht="12.75" customHeight="1">
      <c r="F1922" s="724"/>
    </row>
    <row r="1923" spans="6:6" ht="12.75" customHeight="1">
      <c r="F1923" s="724"/>
    </row>
    <row r="1924" spans="6:6" ht="12.75" customHeight="1">
      <c r="F1924" s="724"/>
    </row>
    <row r="1925" spans="6:6" ht="12.75" customHeight="1">
      <c r="F1925" s="724"/>
    </row>
    <row r="1926" spans="6:6" ht="12.75" customHeight="1">
      <c r="F1926" s="724"/>
    </row>
    <row r="1927" spans="6:6" ht="12.75" customHeight="1">
      <c r="F1927" s="724"/>
    </row>
    <row r="1928" spans="6:6" ht="12.75" customHeight="1">
      <c r="F1928" s="724"/>
    </row>
    <row r="1929" spans="6:6" ht="12.75" customHeight="1">
      <c r="F1929" s="724"/>
    </row>
    <row r="1930" spans="6:6" ht="12.75" customHeight="1">
      <c r="F1930" s="724"/>
    </row>
    <row r="1931" spans="6:6" ht="12.75" customHeight="1">
      <c r="F1931" s="724"/>
    </row>
    <row r="1932" spans="6:6" ht="12.75" customHeight="1">
      <c r="F1932" s="724"/>
    </row>
    <row r="1933" spans="6:6" ht="12.75" customHeight="1">
      <c r="F1933" s="724"/>
    </row>
    <row r="1934" spans="6:6" ht="12.75" customHeight="1">
      <c r="F1934" s="724"/>
    </row>
    <row r="1935" spans="6:6" ht="12.75" customHeight="1">
      <c r="F1935" s="724"/>
    </row>
    <row r="1936" spans="6:6" ht="12.75" customHeight="1">
      <c r="F1936" s="724"/>
    </row>
    <row r="1937" spans="6:6" ht="12.75" customHeight="1">
      <c r="F1937" s="724"/>
    </row>
    <row r="1938" spans="6:6" ht="12.75" customHeight="1">
      <c r="F1938" s="724"/>
    </row>
    <row r="1939" spans="6:6" ht="12.75" customHeight="1">
      <c r="F1939" s="724"/>
    </row>
    <row r="1940" spans="6:6" ht="12.75" customHeight="1">
      <c r="F1940" s="724"/>
    </row>
    <row r="1941" spans="6:6" ht="12.75" customHeight="1">
      <c r="F1941" s="724"/>
    </row>
    <row r="1942" spans="6:6" ht="12.75" customHeight="1">
      <c r="F1942" s="724"/>
    </row>
    <row r="1943" spans="6:6" ht="12.75" customHeight="1">
      <c r="F1943" s="724"/>
    </row>
    <row r="1944" spans="6:6" ht="12.75" customHeight="1">
      <c r="F1944" s="724"/>
    </row>
    <row r="1945" spans="6:6" ht="12.75" customHeight="1">
      <c r="F1945" s="724"/>
    </row>
    <row r="1946" spans="6:6" ht="12.75" customHeight="1">
      <c r="F1946" s="724"/>
    </row>
    <row r="1947" spans="6:6" ht="12.75" customHeight="1">
      <c r="F1947" s="724"/>
    </row>
    <row r="1948" spans="6:6" ht="12.75" customHeight="1">
      <c r="F1948" s="724"/>
    </row>
    <row r="1949" spans="6:6" ht="12.75" customHeight="1">
      <c r="F1949" s="724"/>
    </row>
    <row r="1950" spans="6:6" ht="12.75" customHeight="1">
      <c r="F1950" s="724"/>
    </row>
    <row r="1951" spans="6:6" ht="12.75" customHeight="1">
      <c r="F1951" s="724"/>
    </row>
    <row r="1952" spans="6:6" ht="12.75" customHeight="1">
      <c r="F1952" s="724"/>
    </row>
    <row r="1953" spans="6:6" ht="12.75" customHeight="1">
      <c r="F1953" s="724"/>
    </row>
    <row r="1954" spans="6:6" ht="12.75" customHeight="1">
      <c r="F1954" s="724"/>
    </row>
    <row r="1955" spans="6:6" ht="12.75" customHeight="1">
      <c r="F1955" s="724"/>
    </row>
    <row r="1956" spans="6:6" ht="12.75" customHeight="1">
      <c r="F1956" s="724"/>
    </row>
    <row r="1957" spans="6:6" ht="12.75" customHeight="1">
      <c r="F1957" s="724"/>
    </row>
    <row r="1958" spans="6:6" ht="12.75" customHeight="1">
      <c r="F1958" s="724"/>
    </row>
    <row r="1959" spans="6:6" ht="12.75" customHeight="1">
      <c r="F1959" s="724"/>
    </row>
    <row r="1960" spans="6:6" ht="12.75" customHeight="1">
      <c r="F1960" s="724"/>
    </row>
    <row r="1961" spans="6:6" ht="12.75" customHeight="1">
      <c r="F1961" s="724"/>
    </row>
    <row r="1962" spans="6:6" ht="12.75" customHeight="1">
      <c r="F1962" s="724"/>
    </row>
    <row r="1963" spans="6:6" ht="12.75" customHeight="1">
      <c r="F1963" s="724"/>
    </row>
    <row r="1964" spans="6:6" ht="12.75" customHeight="1">
      <c r="F1964" s="724"/>
    </row>
    <row r="1965" spans="6:6" ht="12.75" customHeight="1">
      <c r="F1965" s="724"/>
    </row>
    <row r="1966" spans="6:6" ht="12.75" customHeight="1">
      <c r="F1966" s="724"/>
    </row>
    <row r="1967" spans="6:6" ht="12.75" customHeight="1">
      <c r="F1967" s="724"/>
    </row>
    <row r="1968" spans="6:6" ht="12.75" customHeight="1">
      <c r="F1968" s="724"/>
    </row>
    <row r="1969" spans="6:6" ht="12.75" customHeight="1">
      <c r="F1969" s="724"/>
    </row>
    <row r="1970" spans="6:6" ht="12.75" customHeight="1">
      <c r="F1970" s="724"/>
    </row>
    <row r="1971" spans="6:6" ht="12.75" customHeight="1">
      <c r="F1971" s="724"/>
    </row>
    <row r="1972" spans="6:6" ht="12.75" customHeight="1">
      <c r="F1972" s="724"/>
    </row>
    <row r="1973" spans="6:6" ht="12.75" customHeight="1">
      <c r="F1973" s="724"/>
    </row>
    <row r="1974" spans="6:6" ht="12.75" customHeight="1">
      <c r="F1974" s="724"/>
    </row>
    <row r="1975" spans="6:6" ht="12.75" customHeight="1">
      <c r="F1975" s="724"/>
    </row>
    <row r="1976" spans="6:6" ht="12.75" customHeight="1">
      <c r="F1976" s="724"/>
    </row>
    <row r="1977" spans="6:6" ht="12.75" customHeight="1">
      <c r="F1977" s="724"/>
    </row>
    <row r="1978" spans="6:6" ht="12.75" customHeight="1">
      <c r="F1978" s="724"/>
    </row>
    <row r="1979" spans="6:6" ht="12.75" customHeight="1">
      <c r="F1979" s="724"/>
    </row>
    <row r="1980" spans="6:6" ht="12.75" customHeight="1">
      <c r="F1980" s="724"/>
    </row>
    <row r="1981" spans="6:6" ht="12.75" customHeight="1">
      <c r="F1981" s="724"/>
    </row>
    <row r="1982" spans="6:6" ht="12.75" customHeight="1">
      <c r="F1982" s="724"/>
    </row>
    <row r="1983" spans="6:6" ht="12.75" customHeight="1">
      <c r="F1983" s="724"/>
    </row>
    <row r="1984" spans="6:6" ht="12.75" customHeight="1">
      <c r="F1984" s="724"/>
    </row>
    <row r="1985" spans="6:6" ht="12.75" customHeight="1">
      <c r="F1985" s="724"/>
    </row>
    <row r="1986" spans="6:6" ht="12.75" customHeight="1">
      <c r="F1986" s="724"/>
    </row>
    <row r="1987" spans="6:6" ht="12.75" customHeight="1">
      <c r="F1987" s="724"/>
    </row>
    <row r="1988" spans="6:6" ht="12.75" customHeight="1">
      <c r="F1988" s="724"/>
    </row>
    <row r="1989" spans="6:6" ht="12.75" customHeight="1">
      <c r="F1989" s="724"/>
    </row>
    <row r="1990" spans="6:6" ht="12.75" customHeight="1">
      <c r="F1990" s="724"/>
    </row>
    <row r="1991" spans="6:6" ht="12.75" customHeight="1">
      <c r="F1991" s="724"/>
    </row>
    <row r="1992" spans="6:6" ht="12.75" customHeight="1">
      <c r="F1992" s="724"/>
    </row>
    <row r="1993" spans="6:6" ht="12.75" customHeight="1">
      <c r="F1993" s="724"/>
    </row>
    <row r="1994" spans="6:6" ht="12.75" customHeight="1">
      <c r="F1994" s="724"/>
    </row>
    <row r="1995" spans="6:6" ht="12.75" customHeight="1">
      <c r="F1995" s="724"/>
    </row>
    <row r="1996" spans="6:6" ht="12.75" customHeight="1">
      <c r="F1996" s="724"/>
    </row>
    <row r="1997" spans="6:6" ht="12.75" customHeight="1">
      <c r="F1997" s="724"/>
    </row>
    <row r="1998" spans="6:6" ht="12.75" customHeight="1">
      <c r="F1998" s="724"/>
    </row>
    <row r="1999" spans="6:6" ht="12.75" customHeight="1">
      <c r="F1999" s="724"/>
    </row>
    <row r="2000" spans="6:6" ht="12.75" customHeight="1">
      <c r="F2000" s="724"/>
    </row>
    <row r="2001" spans="6:6" ht="12.75" customHeight="1">
      <c r="F2001" s="724"/>
    </row>
    <row r="2002" spans="6:6" ht="12.75" customHeight="1">
      <c r="F2002" s="724"/>
    </row>
    <row r="2003" spans="6:6" ht="12.75" customHeight="1">
      <c r="F2003" s="724"/>
    </row>
    <row r="2004" spans="6:6" ht="12.75" customHeight="1">
      <c r="F2004" s="724"/>
    </row>
    <row r="2005" spans="6:6" ht="12.75" customHeight="1">
      <c r="F2005" s="724"/>
    </row>
    <row r="2006" spans="6:6" ht="12.75" customHeight="1">
      <c r="F2006" s="724"/>
    </row>
    <row r="2007" spans="6:6" ht="12.75" customHeight="1">
      <c r="F2007" s="724"/>
    </row>
    <row r="2008" spans="6:6" ht="12.75" customHeight="1">
      <c r="F2008" s="724"/>
    </row>
    <row r="2009" spans="6:6" ht="12.75" customHeight="1">
      <c r="F2009" s="724"/>
    </row>
    <row r="2010" spans="6:6" ht="12.75" customHeight="1">
      <c r="F2010" s="724"/>
    </row>
    <row r="2011" spans="6:6" ht="12.75" customHeight="1">
      <c r="F2011" s="724"/>
    </row>
    <row r="2012" spans="6:6" ht="12.75" customHeight="1">
      <c r="F2012" s="724"/>
    </row>
    <row r="2013" spans="6:6" ht="12.75" customHeight="1">
      <c r="F2013" s="724"/>
    </row>
    <row r="2014" spans="6:6" ht="12.75" customHeight="1">
      <c r="F2014" s="724"/>
    </row>
    <row r="2015" spans="6:6" ht="12.75" customHeight="1">
      <c r="F2015" s="724"/>
    </row>
    <row r="2016" spans="6:6" ht="12.75" customHeight="1">
      <c r="F2016" s="724"/>
    </row>
    <row r="2017" spans="6:6" ht="12.75" customHeight="1">
      <c r="F2017" s="724"/>
    </row>
    <row r="2018" spans="6:6" ht="12.75" customHeight="1">
      <c r="F2018" s="724"/>
    </row>
    <row r="2019" spans="6:6" ht="12.75" customHeight="1">
      <c r="F2019" s="724"/>
    </row>
    <row r="2020" spans="6:6" ht="12.75" customHeight="1">
      <c r="F2020" s="724"/>
    </row>
    <row r="2021" spans="6:6" ht="12.75" customHeight="1">
      <c r="F2021" s="724"/>
    </row>
    <row r="2022" spans="6:6" ht="12.75" customHeight="1">
      <c r="F2022" s="724"/>
    </row>
    <row r="2023" spans="6:6" ht="12.75" customHeight="1">
      <c r="F2023" s="724"/>
    </row>
    <row r="2024" spans="6:6" ht="12.75" customHeight="1">
      <c r="F2024" s="724"/>
    </row>
    <row r="2025" spans="6:6" ht="12.75" customHeight="1">
      <c r="F2025" s="724"/>
    </row>
    <row r="2026" spans="6:6" ht="12.75" customHeight="1">
      <c r="F2026" s="724"/>
    </row>
    <row r="2027" spans="6:6" ht="12.75" customHeight="1">
      <c r="F2027" s="724"/>
    </row>
    <row r="2028" spans="6:6" ht="12.75" customHeight="1">
      <c r="F2028" s="724"/>
    </row>
    <row r="2029" spans="6:6" ht="12.75" customHeight="1">
      <c r="F2029" s="724"/>
    </row>
    <row r="2030" spans="6:6" ht="12.75" customHeight="1">
      <c r="F2030" s="724"/>
    </row>
    <row r="2031" spans="6:6" ht="12.75" customHeight="1">
      <c r="F2031" s="724"/>
    </row>
    <row r="2032" spans="6:6" ht="12.75" customHeight="1">
      <c r="F2032" s="724"/>
    </row>
    <row r="2033" spans="6:6" ht="12.75" customHeight="1">
      <c r="F2033" s="724"/>
    </row>
    <row r="2034" spans="6:6" ht="12.75" customHeight="1">
      <c r="F2034" s="724"/>
    </row>
    <row r="2035" spans="6:6" ht="12.75" customHeight="1">
      <c r="F2035" s="724"/>
    </row>
    <row r="2036" spans="6:6" ht="12.75" customHeight="1">
      <c r="F2036" s="724"/>
    </row>
    <row r="2037" spans="6:6" ht="12.75" customHeight="1">
      <c r="F2037" s="724"/>
    </row>
    <row r="2038" spans="6:6" ht="12.75" customHeight="1">
      <c r="F2038" s="724"/>
    </row>
    <row r="2039" spans="6:6" ht="12.75" customHeight="1">
      <c r="F2039" s="724"/>
    </row>
    <row r="2040" spans="6:6" ht="12.75" customHeight="1">
      <c r="F2040" s="724"/>
    </row>
    <row r="2041" spans="6:6" ht="12.75" customHeight="1">
      <c r="F2041" s="724"/>
    </row>
    <row r="2042" spans="6:6" ht="12.75" customHeight="1">
      <c r="F2042" s="724"/>
    </row>
    <row r="2043" spans="6:6" ht="12.75" customHeight="1">
      <c r="F2043" s="724"/>
    </row>
    <row r="2044" spans="6:6" ht="12.75" customHeight="1">
      <c r="F2044" s="724"/>
    </row>
    <row r="2045" spans="6:6" ht="12.75" customHeight="1">
      <c r="F2045" s="724"/>
    </row>
    <row r="2046" spans="6:6" ht="12.75" customHeight="1">
      <c r="F2046" s="724"/>
    </row>
    <row r="2047" spans="6:6" ht="12.75" customHeight="1">
      <c r="F2047" s="724"/>
    </row>
    <row r="2048" spans="6:6" ht="12.75" customHeight="1">
      <c r="F2048" s="724"/>
    </row>
    <row r="2049" spans="6:6" ht="12.75" customHeight="1">
      <c r="F2049" s="724"/>
    </row>
    <row r="2050" spans="6:6" ht="12.75" customHeight="1">
      <c r="F2050" s="724"/>
    </row>
    <row r="2051" spans="6:6" ht="12.75" customHeight="1">
      <c r="F2051" s="724"/>
    </row>
    <row r="2052" spans="6:6" ht="12.75" customHeight="1">
      <c r="F2052" s="724"/>
    </row>
    <row r="2053" spans="6:6" ht="12.75" customHeight="1">
      <c r="F2053" s="724"/>
    </row>
    <row r="2054" spans="6:6" ht="12.75" customHeight="1">
      <c r="F2054" s="724"/>
    </row>
    <row r="2055" spans="6:6" ht="12.75" customHeight="1">
      <c r="F2055" s="724"/>
    </row>
    <row r="2056" spans="6:6" ht="12.75" customHeight="1">
      <c r="F2056" s="724"/>
    </row>
    <row r="2057" spans="6:6" ht="12.75" customHeight="1">
      <c r="F2057" s="724"/>
    </row>
    <row r="2058" spans="6:6" ht="12.75" customHeight="1">
      <c r="F2058" s="724"/>
    </row>
    <row r="2059" spans="6:6" ht="12.75" customHeight="1">
      <c r="F2059" s="724"/>
    </row>
    <row r="2060" spans="6:6" ht="12.75" customHeight="1">
      <c r="F2060" s="724"/>
    </row>
    <row r="2061" spans="6:6" ht="12.75" customHeight="1">
      <c r="F2061" s="724"/>
    </row>
    <row r="2062" spans="6:6" ht="12.75" customHeight="1">
      <c r="F2062" s="724"/>
    </row>
    <row r="2063" spans="6:6" ht="12.75" customHeight="1">
      <c r="F2063" s="724"/>
    </row>
    <row r="2064" spans="6:6" ht="12.75" customHeight="1">
      <c r="F2064" s="724"/>
    </row>
    <row r="2065" spans="6:6" ht="12.75" customHeight="1">
      <c r="F2065" s="724"/>
    </row>
    <row r="2066" spans="6:6" ht="12.75" customHeight="1">
      <c r="F2066" s="724"/>
    </row>
    <row r="2067" spans="6:6" ht="12.75" customHeight="1">
      <c r="F2067" s="724"/>
    </row>
    <row r="2068" spans="6:6" ht="12.75" customHeight="1">
      <c r="F2068" s="724"/>
    </row>
    <row r="2069" spans="6:6" ht="12.75" customHeight="1">
      <c r="F2069" s="724"/>
    </row>
    <row r="2070" spans="6:6" ht="12.75" customHeight="1">
      <c r="F2070" s="724"/>
    </row>
    <row r="2071" spans="6:6" ht="12.75" customHeight="1">
      <c r="F2071" s="724"/>
    </row>
    <row r="2072" spans="6:6" ht="12.75" customHeight="1">
      <c r="F2072" s="724"/>
    </row>
    <row r="2073" spans="6:6" ht="12.75" customHeight="1">
      <c r="F2073" s="724"/>
    </row>
    <row r="2074" spans="6:6" ht="12.75" customHeight="1">
      <c r="F2074" s="724"/>
    </row>
    <row r="2075" spans="6:6" ht="12.75" customHeight="1">
      <c r="F2075" s="724"/>
    </row>
    <row r="2076" spans="6:6" ht="12.75" customHeight="1">
      <c r="F2076" s="724"/>
    </row>
    <row r="2077" spans="6:6" ht="12.75" customHeight="1">
      <c r="F2077" s="724"/>
    </row>
    <row r="2078" spans="6:6" ht="12.75" customHeight="1">
      <c r="F2078" s="724"/>
    </row>
    <row r="2079" spans="6:6" ht="12.75" customHeight="1">
      <c r="F2079" s="724"/>
    </row>
    <row r="2080" spans="6:6" ht="12.75" customHeight="1">
      <c r="F2080" s="724"/>
    </row>
    <row r="2081" spans="6:6" ht="12.75" customHeight="1">
      <c r="F2081" s="724"/>
    </row>
    <row r="2082" spans="6:6" ht="12.75" customHeight="1">
      <c r="F2082" s="724"/>
    </row>
    <row r="2083" spans="6:6" ht="12.75" customHeight="1">
      <c r="F2083" s="724"/>
    </row>
    <row r="2084" spans="6:6" ht="12.75" customHeight="1">
      <c r="F2084" s="724"/>
    </row>
    <row r="2085" spans="6:6" ht="12.75" customHeight="1">
      <c r="F2085" s="724"/>
    </row>
    <row r="2086" spans="6:6" ht="12.75" customHeight="1">
      <c r="F2086" s="724"/>
    </row>
    <row r="2087" spans="6:6" ht="12.75" customHeight="1">
      <c r="F2087" s="724"/>
    </row>
    <row r="2088" spans="6:6" ht="12.75" customHeight="1">
      <c r="F2088" s="724"/>
    </row>
    <row r="2089" spans="6:6" ht="12.75" customHeight="1">
      <c r="F2089" s="724"/>
    </row>
    <row r="2090" spans="6:6" ht="12.75" customHeight="1">
      <c r="F2090" s="724"/>
    </row>
    <row r="2091" spans="6:6" ht="12.75" customHeight="1">
      <c r="F2091" s="724"/>
    </row>
    <row r="2092" spans="6:6" ht="12.75" customHeight="1">
      <c r="F2092" s="724"/>
    </row>
    <row r="2093" spans="6:6" ht="12.75" customHeight="1">
      <c r="F2093" s="724"/>
    </row>
    <row r="2094" spans="6:6" ht="12.75" customHeight="1">
      <c r="F2094" s="724"/>
    </row>
    <row r="2095" spans="6:6" ht="12.75" customHeight="1">
      <c r="F2095" s="724"/>
    </row>
    <row r="2096" spans="6:6" ht="12.75" customHeight="1">
      <c r="F2096" s="724"/>
    </row>
    <row r="2097" spans="6:6" ht="12.75" customHeight="1">
      <c r="F2097" s="724"/>
    </row>
    <row r="2098" spans="6:6" ht="12.75" customHeight="1">
      <c r="F2098" s="724"/>
    </row>
    <row r="2099" spans="6:6" ht="12.75" customHeight="1">
      <c r="F2099" s="724"/>
    </row>
    <row r="2100" spans="6:6" ht="12.75" customHeight="1">
      <c r="F2100" s="724"/>
    </row>
    <row r="2101" spans="6:6" ht="12.75" customHeight="1">
      <c r="F2101" s="724"/>
    </row>
    <row r="2102" spans="6:6" ht="12.75" customHeight="1">
      <c r="F2102" s="724"/>
    </row>
    <row r="2103" spans="6:6" ht="12.75" customHeight="1">
      <c r="F2103" s="724"/>
    </row>
    <row r="2104" spans="6:6" ht="12.75" customHeight="1">
      <c r="F2104" s="724"/>
    </row>
    <row r="2105" spans="6:6" ht="12.75" customHeight="1">
      <c r="F2105" s="724"/>
    </row>
    <row r="2106" spans="6:6" ht="12.75" customHeight="1">
      <c r="F2106" s="724"/>
    </row>
    <row r="2107" spans="6:6" ht="12.75" customHeight="1">
      <c r="F2107" s="724"/>
    </row>
    <row r="2108" spans="6:6" ht="12.75" customHeight="1">
      <c r="F2108" s="724"/>
    </row>
    <row r="2109" spans="6:6" ht="12.75" customHeight="1">
      <c r="F2109" s="724"/>
    </row>
    <row r="2110" spans="6:6" ht="12.75" customHeight="1">
      <c r="F2110" s="724"/>
    </row>
    <row r="2111" spans="6:6" ht="12.75" customHeight="1">
      <c r="F2111" s="724"/>
    </row>
    <row r="2112" spans="6:6" ht="12.75" customHeight="1">
      <c r="F2112" s="724"/>
    </row>
    <row r="2113" spans="6:6" ht="12.75" customHeight="1">
      <c r="F2113" s="724"/>
    </row>
    <row r="2114" spans="6:6" ht="12.75" customHeight="1">
      <c r="F2114" s="724"/>
    </row>
    <row r="2115" spans="6:6" ht="12.75" customHeight="1">
      <c r="F2115" s="724"/>
    </row>
    <row r="2116" spans="6:6" ht="12.75" customHeight="1">
      <c r="F2116" s="724"/>
    </row>
    <row r="2117" spans="6:6" ht="12.75" customHeight="1">
      <c r="F2117" s="724"/>
    </row>
    <row r="2118" spans="6:6" ht="12.75" customHeight="1">
      <c r="F2118" s="724"/>
    </row>
    <row r="2119" spans="6:6" ht="12.75" customHeight="1">
      <c r="F2119" s="724"/>
    </row>
    <row r="2120" spans="6:6" ht="12.75" customHeight="1">
      <c r="F2120" s="724"/>
    </row>
    <row r="2121" spans="6:6" ht="12.75" customHeight="1">
      <c r="F2121" s="724"/>
    </row>
    <row r="2122" spans="6:6" ht="12.75" customHeight="1">
      <c r="F2122" s="724"/>
    </row>
    <row r="2123" spans="6:6" ht="12.75" customHeight="1">
      <c r="F2123" s="724"/>
    </row>
    <row r="2124" spans="6:6" ht="12.75" customHeight="1">
      <c r="F2124" s="724"/>
    </row>
    <row r="2125" spans="6:6" ht="12.75" customHeight="1">
      <c r="F2125" s="724"/>
    </row>
    <row r="2126" spans="6:6" ht="12.75" customHeight="1">
      <c r="F2126" s="724"/>
    </row>
    <row r="2127" spans="6:6" ht="12.75" customHeight="1">
      <c r="F2127" s="724"/>
    </row>
    <row r="2128" spans="6:6" ht="12.75" customHeight="1">
      <c r="F2128" s="724"/>
    </row>
    <row r="2129" spans="6:6" ht="12.75" customHeight="1">
      <c r="F2129" s="724"/>
    </row>
    <row r="2130" spans="6:6" ht="12.75" customHeight="1">
      <c r="F2130" s="724"/>
    </row>
    <row r="2131" spans="6:6" ht="12.75" customHeight="1">
      <c r="F2131" s="724"/>
    </row>
    <row r="2132" spans="6:6" ht="12.75" customHeight="1">
      <c r="F2132" s="724"/>
    </row>
    <row r="2133" spans="6:6" ht="12.75" customHeight="1">
      <c r="F2133" s="724"/>
    </row>
    <row r="2134" spans="6:6" ht="12.75" customHeight="1">
      <c r="F2134" s="724"/>
    </row>
    <row r="2135" spans="6:6" ht="12.75" customHeight="1">
      <c r="F2135" s="724"/>
    </row>
    <row r="2136" spans="6:6" ht="12.75" customHeight="1">
      <c r="F2136" s="724"/>
    </row>
    <row r="2137" spans="6:6" ht="12.75" customHeight="1">
      <c r="F2137" s="724"/>
    </row>
    <row r="2138" spans="6:6" ht="12.75" customHeight="1">
      <c r="F2138" s="724"/>
    </row>
    <row r="2139" spans="6:6" ht="12.75" customHeight="1">
      <c r="F2139" s="724"/>
    </row>
    <row r="2140" spans="6:6" ht="12.75" customHeight="1">
      <c r="F2140" s="724"/>
    </row>
    <row r="2141" spans="6:6" ht="12.75" customHeight="1">
      <c r="F2141" s="724"/>
    </row>
    <row r="2142" spans="6:6" ht="12.75" customHeight="1">
      <c r="F2142" s="724"/>
    </row>
    <row r="2143" spans="6:6" ht="12.75" customHeight="1">
      <c r="F2143" s="724"/>
    </row>
    <row r="2144" spans="6:6" ht="12.75" customHeight="1">
      <c r="F2144" s="724"/>
    </row>
    <row r="2145" spans="6:6" ht="12.75" customHeight="1">
      <c r="F2145" s="724"/>
    </row>
    <row r="2146" spans="6:6" ht="12.75" customHeight="1">
      <c r="F2146" s="724"/>
    </row>
    <row r="2147" spans="6:6" ht="12.75" customHeight="1">
      <c r="F2147" s="724"/>
    </row>
    <row r="2148" spans="6:6" ht="12.75" customHeight="1">
      <c r="F2148" s="724"/>
    </row>
    <row r="2149" spans="6:6" ht="12.75" customHeight="1">
      <c r="F2149" s="724"/>
    </row>
    <row r="2150" spans="6:6" ht="12.75" customHeight="1">
      <c r="F2150" s="724"/>
    </row>
    <row r="2151" spans="6:6" ht="12.75" customHeight="1">
      <c r="F2151" s="724"/>
    </row>
    <row r="2152" spans="6:6" ht="12.75" customHeight="1">
      <c r="F2152" s="724"/>
    </row>
    <row r="2153" spans="6:6" ht="12.75" customHeight="1">
      <c r="F2153" s="724"/>
    </row>
    <row r="2154" spans="6:6" ht="12.75" customHeight="1">
      <c r="F2154" s="724"/>
    </row>
    <row r="2155" spans="6:6" ht="12.75" customHeight="1">
      <c r="F2155" s="724"/>
    </row>
    <row r="2156" spans="6:6" ht="12.75" customHeight="1">
      <c r="F2156" s="724"/>
    </row>
    <row r="2157" spans="6:6" ht="12.75" customHeight="1">
      <c r="F2157" s="724"/>
    </row>
    <row r="2158" spans="6:6" ht="12.75" customHeight="1">
      <c r="F2158" s="724"/>
    </row>
    <row r="2159" spans="6:6" ht="12.75" customHeight="1">
      <c r="F2159" s="724"/>
    </row>
    <row r="2160" spans="6:6" ht="12.75" customHeight="1">
      <c r="F2160" s="724"/>
    </row>
    <row r="2161" spans="6:6" ht="12.75" customHeight="1">
      <c r="F2161" s="724"/>
    </row>
    <row r="2162" spans="6:6" ht="12.75" customHeight="1">
      <c r="F2162" s="724"/>
    </row>
    <row r="2163" spans="6:6" ht="12.75" customHeight="1">
      <c r="F2163" s="724"/>
    </row>
    <row r="2164" spans="6:6" ht="12.75" customHeight="1">
      <c r="F2164" s="724"/>
    </row>
    <row r="2165" spans="6:6" ht="12.75" customHeight="1">
      <c r="F2165" s="724"/>
    </row>
    <row r="2166" spans="6:6" ht="12.75" customHeight="1">
      <c r="F2166" s="724"/>
    </row>
    <row r="2167" spans="6:6" ht="12.75" customHeight="1">
      <c r="F2167" s="724"/>
    </row>
    <row r="2168" spans="6:6" ht="12.75" customHeight="1">
      <c r="F2168" s="724"/>
    </row>
    <row r="2169" spans="6:6" ht="12.75" customHeight="1">
      <c r="F2169" s="724"/>
    </row>
    <row r="2170" spans="6:6" ht="12.75" customHeight="1">
      <c r="F2170" s="724"/>
    </row>
    <row r="2171" spans="6:6" ht="12.75" customHeight="1">
      <c r="F2171" s="724"/>
    </row>
    <row r="2172" spans="6:6" ht="12.75" customHeight="1">
      <c r="F2172" s="724"/>
    </row>
    <row r="2173" spans="6:6" ht="12.75" customHeight="1">
      <c r="F2173" s="724"/>
    </row>
    <row r="2174" spans="6:6" ht="12.75" customHeight="1">
      <c r="F2174" s="724"/>
    </row>
    <row r="2175" spans="6:6" ht="12.75" customHeight="1">
      <c r="F2175" s="724"/>
    </row>
    <row r="2176" spans="6:6" ht="12.75" customHeight="1">
      <c r="F2176" s="724"/>
    </row>
    <row r="2177" spans="6:6" ht="12.75" customHeight="1">
      <c r="F2177" s="724"/>
    </row>
    <row r="2178" spans="6:6" ht="12.75" customHeight="1">
      <c r="F2178" s="724"/>
    </row>
    <row r="2179" spans="6:6" ht="12.75" customHeight="1">
      <c r="F2179" s="724"/>
    </row>
    <row r="2180" spans="6:6" ht="12.75" customHeight="1">
      <c r="F2180" s="724"/>
    </row>
    <row r="2181" spans="6:6" ht="12.75" customHeight="1">
      <c r="F2181" s="724"/>
    </row>
    <row r="2182" spans="6:6" ht="12.75" customHeight="1">
      <c r="F2182" s="724"/>
    </row>
    <row r="2183" spans="6:6" ht="12.75" customHeight="1">
      <c r="F2183" s="724"/>
    </row>
    <row r="2184" spans="6:6" ht="12.75" customHeight="1">
      <c r="F2184" s="724"/>
    </row>
    <row r="2185" spans="6:6" ht="12.75" customHeight="1">
      <c r="F2185" s="724"/>
    </row>
    <row r="2186" spans="6:6" ht="12.75" customHeight="1">
      <c r="F2186" s="724"/>
    </row>
    <row r="2187" spans="6:6" ht="12.75" customHeight="1">
      <c r="F2187" s="724"/>
    </row>
    <row r="2188" spans="6:6" ht="12.75" customHeight="1">
      <c r="F2188" s="724"/>
    </row>
    <row r="2189" spans="6:6" ht="12.75" customHeight="1">
      <c r="F2189" s="724"/>
    </row>
    <row r="2190" spans="6:6" ht="12.75" customHeight="1">
      <c r="F2190" s="724"/>
    </row>
    <row r="2191" spans="6:6" ht="12.75" customHeight="1">
      <c r="F2191" s="724"/>
    </row>
    <row r="2192" spans="6:6" ht="12.75" customHeight="1">
      <c r="F2192" s="724"/>
    </row>
    <row r="2193" spans="6:6" ht="12.75" customHeight="1">
      <c r="F2193" s="724"/>
    </row>
    <row r="2194" spans="6:6" ht="12.75" customHeight="1">
      <c r="F2194" s="724"/>
    </row>
    <row r="2195" spans="6:6" ht="12.75" customHeight="1">
      <c r="F2195" s="724"/>
    </row>
    <row r="2196" spans="6:6" ht="12.75" customHeight="1">
      <c r="F2196" s="724"/>
    </row>
    <row r="2197" spans="6:6" ht="12.75" customHeight="1">
      <c r="F2197" s="724"/>
    </row>
    <row r="2198" spans="6:6" ht="12.75" customHeight="1">
      <c r="F2198" s="724"/>
    </row>
    <row r="2199" spans="6:6" ht="12.75" customHeight="1">
      <c r="F2199" s="724"/>
    </row>
    <row r="2200" spans="6:6" ht="12.75" customHeight="1">
      <c r="F2200" s="724"/>
    </row>
    <row r="2201" spans="6:6" ht="12.75" customHeight="1">
      <c r="F2201" s="724"/>
    </row>
    <row r="2202" spans="6:6" ht="12.75" customHeight="1">
      <c r="F2202" s="724"/>
    </row>
    <row r="2203" spans="6:6" ht="12.75" customHeight="1">
      <c r="F2203" s="724"/>
    </row>
    <row r="2204" spans="6:6" ht="12.75" customHeight="1">
      <c r="F2204" s="724"/>
    </row>
    <row r="2205" spans="6:6" ht="12.75" customHeight="1">
      <c r="F2205" s="724"/>
    </row>
    <row r="2206" spans="6:6" ht="12.75" customHeight="1">
      <c r="F2206" s="724"/>
    </row>
    <row r="2207" spans="6:6" ht="12.75" customHeight="1">
      <c r="F2207" s="724"/>
    </row>
    <row r="2208" spans="6:6" ht="12.75" customHeight="1">
      <c r="F2208" s="724"/>
    </row>
    <row r="2209" spans="6:6" ht="12.75" customHeight="1">
      <c r="F2209" s="724"/>
    </row>
    <row r="2210" spans="6:6" ht="12.75" customHeight="1">
      <c r="F2210" s="724"/>
    </row>
    <row r="2211" spans="6:6" ht="12.75" customHeight="1">
      <c r="F2211" s="724"/>
    </row>
    <row r="2212" spans="6:6" ht="12.75" customHeight="1">
      <c r="F2212" s="724"/>
    </row>
    <row r="2213" spans="6:6" ht="12.75" customHeight="1">
      <c r="F2213" s="724"/>
    </row>
    <row r="2214" spans="6:6" ht="12.75" customHeight="1">
      <c r="F2214" s="724"/>
    </row>
    <row r="2215" spans="6:6" ht="12.75" customHeight="1">
      <c r="F2215" s="724"/>
    </row>
    <row r="2216" spans="6:6" ht="12.75" customHeight="1">
      <c r="F2216" s="724"/>
    </row>
    <row r="2217" spans="6:6" ht="12.75" customHeight="1">
      <c r="F2217" s="724"/>
    </row>
    <row r="2218" spans="6:6" ht="12.75" customHeight="1">
      <c r="F2218" s="724"/>
    </row>
    <row r="2219" spans="6:6" ht="12.75" customHeight="1">
      <c r="F2219" s="724"/>
    </row>
    <row r="2220" spans="6:6" ht="12.75" customHeight="1">
      <c r="F2220" s="724"/>
    </row>
    <row r="2221" spans="6:6" ht="12.75" customHeight="1">
      <c r="F2221" s="724"/>
    </row>
    <row r="2222" spans="6:6" ht="12.75" customHeight="1">
      <c r="F2222" s="724"/>
    </row>
    <row r="2223" spans="6:6" ht="12.75" customHeight="1">
      <c r="F2223" s="724"/>
    </row>
    <row r="2224" spans="6:6" ht="12.75" customHeight="1">
      <c r="F2224" s="724"/>
    </row>
    <row r="2225" spans="6:6" ht="12.75" customHeight="1">
      <c r="F2225" s="724"/>
    </row>
    <row r="2226" spans="6:6" ht="12.75" customHeight="1">
      <c r="F2226" s="724"/>
    </row>
    <row r="2227" spans="6:6" ht="12.75" customHeight="1">
      <c r="F2227" s="724"/>
    </row>
    <row r="2228" spans="6:6" ht="12.75" customHeight="1">
      <c r="F2228" s="724"/>
    </row>
    <row r="2229" spans="6:6" ht="12.75" customHeight="1">
      <c r="F2229" s="724"/>
    </row>
    <row r="2230" spans="6:6" ht="12.75" customHeight="1">
      <c r="F2230" s="724"/>
    </row>
    <row r="2231" spans="6:6" ht="12.75" customHeight="1">
      <c r="F2231" s="724"/>
    </row>
    <row r="2232" spans="6:6" ht="12.75" customHeight="1">
      <c r="F2232" s="724"/>
    </row>
    <row r="2233" spans="6:6" ht="12.75" customHeight="1">
      <c r="F2233" s="724"/>
    </row>
    <row r="2234" spans="6:6" ht="12.75" customHeight="1">
      <c r="F2234" s="724"/>
    </row>
    <row r="2235" spans="6:6" ht="12.75" customHeight="1">
      <c r="F2235" s="724"/>
    </row>
    <row r="2236" spans="6:6" ht="12.75" customHeight="1">
      <c r="F2236" s="724"/>
    </row>
    <row r="2237" spans="6:6" ht="12.75" customHeight="1">
      <c r="F2237" s="724"/>
    </row>
    <row r="2238" spans="6:6" ht="12.75" customHeight="1">
      <c r="F2238" s="724"/>
    </row>
    <row r="2239" spans="6:6" ht="12.75" customHeight="1">
      <c r="F2239" s="724"/>
    </row>
    <row r="2240" spans="6:6" ht="12.75" customHeight="1">
      <c r="F2240" s="724"/>
    </row>
    <row r="2241" spans="6:6" ht="12.75" customHeight="1">
      <c r="F2241" s="724"/>
    </row>
    <row r="2242" spans="6:6" ht="12.75" customHeight="1">
      <c r="F2242" s="724"/>
    </row>
    <row r="2243" spans="6:6" ht="12.75" customHeight="1">
      <c r="F2243" s="724"/>
    </row>
    <row r="2244" spans="6:6" ht="12.75" customHeight="1">
      <c r="F2244" s="724"/>
    </row>
    <row r="2245" spans="6:6" ht="12.75" customHeight="1">
      <c r="F2245" s="724"/>
    </row>
    <row r="2246" spans="6:6" ht="12.75" customHeight="1">
      <c r="F2246" s="724"/>
    </row>
    <row r="2247" spans="6:6" ht="12.75" customHeight="1">
      <c r="F2247" s="724"/>
    </row>
    <row r="2248" spans="6:6" ht="12.75" customHeight="1">
      <c r="F2248" s="724"/>
    </row>
    <row r="2249" spans="6:6" ht="12.75" customHeight="1">
      <c r="F2249" s="724"/>
    </row>
    <row r="2250" spans="6:6" ht="12.75" customHeight="1">
      <c r="F2250" s="724"/>
    </row>
    <row r="2251" spans="6:6" ht="12.75" customHeight="1">
      <c r="F2251" s="724"/>
    </row>
    <row r="2252" spans="6:6" ht="12.75" customHeight="1">
      <c r="F2252" s="724"/>
    </row>
    <row r="2253" spans="6:6" ht="12.75" customHeight="1">
      <c r="F2253" s="724"/>
    </row>
    <row r="2254" spans="6:6" ht="12.75" customHeight="1">
      <c r="F2254" s="724"/>
    </row>
    <row r="2255" spans="6:6" ht="12.75" customHeight="1">
      <c r="F2255" s="724"/>
    </row>
    <row r="2256" spans="6:6" ht="12.75" customHeight="1">
      <c r="F2256" s="724"/>
    </row>
    <row r="2257" spans="6:6" ht="12.75" customHeight="1">
      <c r="F2257" s="724"/>
    </row>
    <row r="2258" spans="6:6" ht="12.75" customHeight="1">
      <c r="F2258" s="724"/>
    </row>
    <row r="2259" spans="6:6" ht="12.75" customHeight="1">
      <c r="F2259" s="724"/>
    </row>
    <row r="2260" spans="6:6" ht="12.75" customHeight="1">
      <c r="F2260" s="724"/>
    </row>
    <row r="2261" spans="6:6" ht="12.75" customHeight="1">
      <c r="F2261" s="724"/>
    </row>
    <row r="2262" spans="6:6" ht="12.75" customHeight="1">
      <c r="F2262" s="724"/>
    </row>
    <row r="2263" spans="6:6" ht="12.75" customHeight="1">
      <c r="F2263" s="724"/>
    </row>
    <row r="2264" spans="6:6" ht="12.75" customHeight="1">
      <c r="F2264" s="724"/>
    </row>
    <row r="2265" spans="6:6" ht="12.75" customHeight="1">
      <c r="F2265" s="724"/>
    </row>
    <row r="2266" spans="6:6" ht="12.75" customHeight="1">
      <c r="F2266" s="724"/>
    </row>
    <row r="2267" spans="6:6" ht="12.75" customHeight="1">
      <c r="F2267" s="724"/>
    </row>
    <row r="2268" spans="6:6" ht="12.75" customHeight="1">
      <c r="F2268" s="724"/>
    </row>
    <row r="2269" spans="6:6" ht="12.75" customHeight="1">
      <c r="F2269" s="724"/>
    </row>
    <row r="2270" spans="6:6" ht="12.75" customHeight="1">
      <c r="F2270" s="724"/>
    </row>
    <row r="2271" spans="6:6" ht="12.75" customHeight="1">
      <c r="F2271" s="724"/>
    </row>
    <row r="2272" spans="6:6" ht="12.75" customHeight="1">
      <c r="F2272" s="724"/>
    </row>
    <row r="2273" spans="6:6" ht="12.75" customHeight="1">
      <c r="F2273" s="724"/>
    </row>
    <row r="2274" spans="6:6" ht="12.75" customHeight="1">
      <c r="F2274" s="724"/>
    </row>
    <row r="2275" spans="6:6" ht="12.75" customHeight="1">
      <c r="F2275" s="724"/>
    </row>
    <row r="2276" spans="6:6" ht="12.75" customHeight="1">
      <c r="F2276" s="724"/>
    </row>
    <row r="2277" spans="6:6" ht="12.75" customHeight="1">
      <c r="F2277" s="724"/>
    </row>
    <row r="2278" spans="6:6" ht="12.75" customHeight="1">
      <c r="F2278" s="724"/>
    </row>
    <row r="2279" spans="6:6" ht="12.75" customHeight="1">
      <c r="F2279" s="724"/>
    </row>
    <row r="2280" spans="6:6" ht="12.75" customHeight="1">
      <c r="F2280" s="724"/>
    </row>
    <row r="2281" spans="6:6" ht="12.75" customHeight="1">
      <c r="F2281" s="724"/>
    </row>
    <row r="2282" spans="6:6" ht="12.75" customHeight="1">
      <c r="F2282" s="724"/>
    </row>
    <row r="2283" spans="6:6" ht="12.75" customHeight="1">
      <c r="F2283" s="724"/>
    </row>
    <row r="2284" spans="6:6" ht="12.75" customHeight="1">
      <c r="F2284" s="724"/>
    </row>
    <row r="2285" spans="6:6" ht="12.75" customHeight="1">
      <c r="F2285" s="724"/>
    </row>
    <row r="2286" spans="6:6" ht="12.75" customHeight="1">
      <c r="F2286" s="724"/>
    </row>
    <row r="2287" spans="6:6" ht="12.75" customHeight="1">
      <c r="F2287" s="724"/>
    </row>
    <row r="2288" spans="6:6" ht="12.75" customHeight="1">
      <c r="F2288" s="724"/>
    </row>
    <row r="2289" spans="6:6" ht="12.75" customHeight="1">
      <c r="F2289" s="724"/>
    </row>
    <row r="2290" spans="6:6" ht="12.75" customHeight="1">
      <c r="F2290" s="724"/>
    </row>
    <row r="2291" spans="6:6" ht="12.75" customHeight="1">
      <c r="F2291" s="724"/>
    </row>
    <row r="2292" spans="6:6" ht="12.75" customHeight="1">
      <c r="F2292" s="724"/>
    </row>
    <row r="2293" spans="6:6" ht="12.75" customHeight="1">
      <c r="F2293" s="724"/>
    </row>
    <row r="2294" spans="6:6" ht="12.75" customHeight="1">
      <c r="F2294" s="724"/>
    </row>
    <row r="2295" spans="6:6" ht="12.75" customHeight="1">
      <c r="F2295" s="724"/>
    </row>
    <row r="2296" spans="6:6" ht="12.75" customHeight="1">
      <c r="F2296" s="724"/>
    </row>
    <row r="2297" spans="6:6" ht="12.75" customHeight="1">
      <c r="F2297" s="724"/>
    </row>
    <row r="2298" spans="6:6" ht="12.75" customHeight="1">
      <c r="F2298" s="724"/>
    </row>
    <row r="2299" spans="6:6" ht="12.75" customHeight="1">
      <c r="F2299" s="724"/>
    </row>
    <row r="2300" spans="6:6" ht="12.75" customHeight="1">
      <c r="F2300" s="724"/>
    </row>
    <row r="2301" spans="6:6" ht="12.75" customHeight="1">
      <c r="F2301" s="724"/>
    </row>
    <row r="2302" spans="6:6" ht="12.75" customHeight="1">
      <c r="F2302" s="724"/>
    </row>
    <row r="2303" spans="6:6" ht="12.75" customHeight="1">
      <c r="F2303" s="724"/>
    </row>
    <row r="2304" spans="6:6" ht="12.75" customHeight="1">
      <c r="F2304" s="724"/>
    </row>
    <row r="2305" spans="6:6" ht="12.75" customHeight="1">
      <c r="F2305" s="724"/>
    </row>
    <row r="2306" spans="6:6" ht="12.75" customHeight="1">
      <c r="F2306" s="724"/>
    </row>
    <row r="2307" spans="6:6" ht="12.75" customHeight="1">
      <c r="F2307" s="724"/>
    </row>
    <row r="2308" spans="6:6" ht="12.75" customHeight="1">
      <c r="F2308" s="724"/>
    </row>
    <row r="2309" spans="6:6" ht="12.75" customHeight="1">
      <c r="F2309" s="724"/>
    </row>
    <row r="2310" spans="6:6" ht="12.75" customHeight="1">
      <c r="F2310" s="724"/>
    </row>
    <row r="2311" spans="6:6" ht="12.75" customHeight="1">
      <c r="F2311" s="724"/>
    </row>
    <row r="2312" spans="6:6" ht="12.75" customHeight="1">
      <c r="F2312" s="724"/>
    </row>
    <row r="2313" spans="6:6" ht="12.75" customHeight="1">
      <c r="F2313" s="724"/>
    </row>
    <row r="2314" spans="6:6" ht="12.75" customHeight="1">
      <c r="F2314" s="724"/>
    </row>
    <row r="2315" spans="6:6" ht="12.75" customHeight="1">
      <c r="F2315" s="724"/>
    </row>
    <row r="2316" spans="6:6" ht="12.75" customHeight="1">
      <c r="F2316" s="724"/>
    </row>
    <row r="2317" spans="6:6" ht="12.75" customHeight="1">
      <c r="F2317" s="724"/>
    </row>
    <row r="2318" spans="6:6" ht="12.75" customHeight="1">
      <c r="F2318" s="724"/>
    </row>
    <row r="2319" spans="6:6" ht="12.75" customHeight="1">
      <c r="F2319" s="724"/>
    </row>
    <row r="2320" spans="6:6" ht="12.75" customHeight="1">
      <c r="F2320" s="724"/>
    </row>
    <row r="2321" spans="6:6" ht="12.75" customHeight="1">
      <c r="F2321" s="724"/>
    </row>
    <row r="2322" spans="6:6" ht="12.75" customHeight="1">
      <c r="F2322" s="724"/>
    </row>
    <row r="2323" spans="6:6" ht="12.75" customHeight="1">
      <c r="F2323" s="724"/>
    </row>
    <row r="2324" spans="6:6" ht="12.75" customHeight="1">
      <c r="F2324" s="724"/>
    </row>
    <row r="2325" spans="6:6" ht="12.75" customHeight="1">
      <c r="F2325" s="724"/>
    </row>
    <row r="2326" spans="6:6" ht="12.75" customHeight="1">
      <c r="F2326" s="724"/>
    </row>
    <row r="2327" spans="6:6" ht="12.75" customHeight="1">
      <c r="F2327" s="724"/>
    </row>
    <row r="2328" spans="6:6" ht="12.75" customHeight="1">
      <c r="F2328" s="724"/>
    </row>
    <row r="2329" spans="6:6" ht="12.75" customHeight="1">
      <c r="F2329" s="724"/>
    </row>
    <row r="2330" spans="6:6" ht="12.75" customHeight="1">
      <c r="F2330" s="724"/>
    </row>
    <row r="2331" spans="6:6" ht="12.75" customHeight="1">
      <c r="F2331" s="724"/>
    </row>
    <row r="2332" spans="6:6" ht="12.75" customHeight="1">
      <c r="F2332" s="724"/>
    </row>
    <row r="2333" spans="6:6" ht="12.75" customHeight="1">
      <c r="F2333" s="724"/>
    </row>
    <row r="2334" spans="6:6" ht="12.75" customHeight="1">
      <c r="F2334" s="724"/>
    </row>
    <row r="2335" spans="6:6" ht="12.75" customHeight="1">
      <c r="F2335" s="724"/>
    </row>
    <row r="2336" spans="6:6" ht="12.75" customHeight="1">
      <c r="F2336" s="724"/>
    </row>
    <row r="2337" spans="6:6" ht="12.75" customHeight="1">
      <c r="F2337" s="724"/>
    </row>
    <row r="2338" spans="6:6" ht="12.75" customHeight="1">
      <c r="F2338" s="724"/>
    </row>
    <row r="2339" spans="6:6" ht="12.75" customHeight="1">
      <c r="F2339" s="724"/>
    </row>
    <row r="2340" spans="6:6" ht="12.75" customHeight="1">
      <c r="F2340" s="724"/>
    </row>
    <row r="2341" spans="6:6" ht="12.75" customHeight="1">
      <c r="F2341" s="724"/>
    </row>
    <row r="2342" spans="6:6" ht="12.75" customHeight="1">
      <c r="F2342" s="724"/>
    </row>
    <row r="2343" spans="6:6" ht="12.75" customHeight="1">
      <c r="F2343" s="724"/>
    </row>
    <row r="2344" spans="6:6" ht="12.75" customHeight="1">
      <c r="F2344" s="724"/>
    </row>
    <row r="2345" spans="6:6" ht="12.75" customHeight="1">
      <c r="F2345" s="724"/>
    </row>
    <row r="2346" spans="6:6" ht="12.75" customHeight="1">
      <c r="F2346" s="724"/>
    </row>
    <row r="2347" spans="6:6" ht="12.75" customHeight="1">
      <c r="F2347" s="724"/>
    </row>
    <row r="2348" spans="6:6" ht="12.75" customHeight="1">
      <c r="F2348" s="724"/>
    </row>
    <row r="2349" spans="6:6" ht="12.75" customHeight="1">
      <c r="F2349" s="724"/>
    </row>
    <row r="2350" spans="6:6" ht="12.75" customHeight="1">
      <c r="F2350" s="724"/>
    </row>
    <row r="2351" spans="6:6" ht="12.75" customHeight="1">
      <c r="F2351" s="724"/>
    </row>
    <row r="2352" spans="6:6" ht="12.75" customHeight="1">
      <c r="F2352" s="724"/>
    </row>
    <row r="2353" spans="6:6" ht="12.75" customHeight="1">
      <c r="F2353" s="724"/>
    </row>
    <row r="2354" spans="6:6" ht="12.75" customHeight="1">
      <c r="F2354" s="724"/>
    </row>
    <row r="2355" spans="6:6" ht="12.75" customHeight="1">
      <c r="F2355" s="724"/>
    </row>
    <row r="2356" spans="6:6" ht="12.75" customHeight="1">
      <c r="F2356" s="724"/>
    </row>
    <row r="2357" spans="6:6" ht="12.75" customHeight="1">
      <c r="F2357" s="724"/>
    </row>
    <row r="2358" spans="6:6" ht="12.75" customHeight="1">
      <c r="F2358" s="724"/>
    </row>
    <row r="2359" spans="6:6" ht="12.75" customHeight="1">
      <c r="F2359" s="724"/>
    </row>
    <row r="2360" spans="6:6" ht="12.75" customHeight="1">
      <c r="F2360" s="724"/>
    </row>
    <row r="2361" spans="6:6" ht="12.75" customHeight="1">
      <c r="F2361" s="724"/>
    </row>
    <row r="2362" spans="6:6" ht="12.75" customHeight="1">
      <c r="F2362" s="724"/>
    </row>
    <row r="2363" spans="6:6" ht="12.75" customHeight="1">
      <c r="F2363" s="724"/>
    </row>
    <row r="2364" spans="6:6" ht="12.75" customHeight="1">
      <c r="F2364" s="724"/>
    </row>
    <row r="2365" spans="6:6" ht="12.75" customHeight="1">
      <c r="F2365" s="724"/>
    </row>
    <row r="2366" spans="6:6" ht="12.75" customHeight="1">
      <c r="F2366" s="724"/>
    </row>
    <row r="2367" spans="6:6" ht="12.75" customHeight="1">
      <c r="F2367" s="724"/>
    </row>
    <row r="2368" spans="6:6" ht="12.75" customHeight="1">
      <c r="F2368" s="724"/>
    </row>
    <row r="2369" spans="6:6" ht="12.75" customHeight="1">
      <c r="F2369" s="724"/>
    </row>
    <row r="2370" spans="6:6" ht="12.75" customHeight="1">
      <c r="F2370" s="724"/>
    </row>
    <row r="2371" spans="6:6" ht="12.75" customHeight="1">
      <c r="F2371" s="724"/>
    </row>
    <row r="2372" spans="6:6" ht="12.75" customHeight="1">
      <c r="F2372" s="724"/>
    </row>
    <row r="2373" spans="6:6" ht="12.75" customHeight="1">
      <c r="F2373" s="724"/>
    </row>
    <row r="2374" spans="6:6" ht="12.75" customHeight="1">
      <c r="F2374" s="724"/>
    </row>
    <row r="2375" spans="6:6" ht="12.75" customHeight="1">
      <c r="F2375" s="724"/>
    </row>
    <row r="2376" spans="6:6" ht="12.75" customHeight="1">
      <c r="F2376" s="724"/>
    </row>
    <row r="2377" spans="6:6" ht="12.75" customHeight="1">
      <c r="F2377" s="724"/>
    </row>
    <row r="2378" spans="6:6" ht="12.75" customHeight="1">
      <c r="F2378" s="724"/>
    </row>
    <row r="2379" spans="6:6" ht="12.75" customHeight="1">
      <c r="F2379" s="724"/>
    </row>
    <row r="2380" spans="6:6" ht="12.75" customHeight="1">
      <c r="F2380" s="724"/>
    </row>
    <row r="2381" spans="6:6" ht="12.75" customHeight="1">
      <c r="F2381" s="724"/>
    </row>
    <row r="2382" spans="6:6" ht="12.75" customHeight="1">
      <c r="F2382" s="724"/>
    </row>
    <row r="2383" spans="6:6" ht="12.75" customHeight="1">
      <c r="F2383" s="724"/>
    </row>
    <row r="2384" spans="6:6" ht="12.75" customHeight="1">
      <c r="F2384" s="724"/>
    </row>
    <row r="2385" spans="6:6" ht="12.75" customHeight="1">
      <c r="F2385" s="724"/>
    </row>
    <row r="2386" spans="6:6" ht="12.75" customHeight="1">
      <c r="F2386" s="724"/>
    </row>
    <row r="2387" spans="6:6" ht="12.75" customHeight="1">
      <c r="F2387" s="724"/>
    </row>
    <row r="2388" spans="6:6" ht="12.75" customHeight="1">
      <c r="F2388" s="724"/>
    </row>
    <row r="2389" spans="6:6" ht="12.75" customHeight="1">
      <c r="F2389" s="724"/>
    </row>
    <row r="2390" spans="6:6" ht="12.75" customHeight="1">
      <c r="F2390" s="724"/>
    </row>
    <row r="2391" spans="6:6" ht="12.75" customHeight="1">
      <c r="F2391" s="724"/>
    </row>
    <row r="2392" spans="6:6" ht="12.75" customHeight="1">
      <c r="F2392" s="724"/>
    </row>
    <row r="2393" spans="6:6" ht="12.75" customHeight="1">
      <c r="F2393" s="724"/>
    </row>
    <row r="2394" spans="6:6" ht="12.75" customHeight="1">
      <c r="F2394" s="724"/>
    </row>
    <row r="2395" spans="6:6" ht="12.75" customHeight="1">
      <c r="F2395" s="724"/>
    </row>
    <row r="2396" spans="6:6" ht="12.75" customHeight="1">
      <c r="F2396" s="724"/>
    </row>
    <row r="2397" spans="6:6" ht="12.75" customHeight="1">
      <c r="F2397" s="724"/>
    </row>
    <row r="2398" spans="6:6" ht="12.75" customHeight="1">
      <c r="F2398" s="724"/>
    </row>
    <row r="2399" spans="6:6" ht="12.75" customHeight="1">
      <c r="F2399" s="724"/>
    </row>
    <row r="2400" spans="6:6" ht="12.75" customHeight="1">
      <c r="F2400" s="724"/>
    </row>
    <row r="2401" spans="6:6" ht="12.75" customHeight="1">
      <c r="F2401" s="724"/>
    </row>
    <row r="2402" spans="6:6" ht="12.75" customHeight="1">
      <c r="F2402" s="724"/>
    </row>
    <row r="2403" spans="6:6" ht="12.75" customHeight="1">
      <c r="F2403" s="724"/>
    </row>
    <row r="2404" spans="6:6" ht="12.75" customHeight="1">
      <c r="F2404" s="724"/>
    </row>
    <row r="2405" spans="6:6" ht="12.75" customHeight="1">
      <c r="F2405" s="724"/>
    </row>
    <row r="2406" spans="6:6" ht="12.75" customHeight="1">
      <c r="F2406" s="724"/>
    </row>
    <row r="2407" spans="6:6" ht="12.75" customHeight="1">
      <c r="F2407" s="724"/>
    </row>
    <row r="2408" spans="6:6" ht="12.75" customHeight="1">
      <c r="F2408" s="724"/>
    </row>
    <row r="2409" spans="6:6" ht="12.75" customHeight="1">
      <c r="F2409" s="724"/>
    </row>
    <row r="2410" spans="6:6" ht="12.75" customHeight="1">
      <c r="F2410" s="724"/>
    </row>
    <row r="2411" spans="6:6" ht="12.75" customHeight="1">
      <c r="F2411" s="724"/>
    </row>
    <row r="2412" spans="6:6" ht="12.75" customHeight="1">
      <c r="F2412" s="724"/>
    </row>
    <row r="2413" spans="6:6" ht="12.75" customHeight="1">
      <c r="F2413" s="724"/>
    </row>
    <row r="2414" spans="6:6" ht="12.75" customHeight="1">
      <c r="F2414" s="724"/>
    </row>
    <row r="2415" spans="6:6" ht="12.75" customHeight="1">
      <c r="F2415" s="724"/>
    </row>
    <row r="2416" spans="6:6" ht="12.75" customHeight="1">
      <c r="F2416" s="724"/>
    </row>
    <row r="2417" spans="6:6" ht="12.75" customHeight="1">
      <c r="F2417" s="724"/>
    </row>
    <row r="2418" spans="6:6" ht="12.75" customHeight="1">
      <c r="F2418" s="724"/>
    </row>
    <row r="2419" spans="6:6" ht="12.75" customHeight="1">
      <c r="F2419" s="724"/>
    </row>
    <row r="2420" spans="6:6" ht="12.75" customHeight="1">
      <c r="F2420" s="724"/>
    </row>
    <row r="2421" spans="6:6" ht="12.75" customHeight="1">
      <c r="F2421" s="724"/>
    </row>
    <row r="2422" spans="6:6" ht="12.75" customHeight="1">
      <c r="F2422" s="724"/>
    </row>
    <row r="2423" spans="6:6" ht="12.75" customHeight="1">
      <c r="F2423" s="724"/>
    </row>
    <row r="2424" spans="6:6" ht="12.75" customHeight="1">
      <c r="F2424" s="724"/>
    </row>
    <row r="2425" spans="6:6" ht="12.75" customHeight="1">
      <c r="F2425" s="724"/>
    </row>
    <row r="2426" spans="6:6" ht="12.75" customHeight="1">
      <c r="F2426" s="724"/>
    </row>
    <row r="2427" spans="6:6" ht="12.75" customHeight="1">
      <c r="F2427" s="724"/>
    </row>
    <row r="2428" spans="6:6" ht="12.75" customHeight="1">
      <c r="F2428" s="724"/>
    </row>
    <row r="2429" spans="6:6" ht="12.75" customHeight="1">
      <c r="F2429" s="724"/>
    </row>
    <row r="2430" spans="6:6" ht="12.75" customHeight="1">
      <c r="F2430" s="724"/>
    </row>
    <row r="2431" spans="6:6" ht="12.75" customHeight="1">
      <c r="F2431" s="724"/>
    </row>
    <row r="2432" spans="6:6" ht="12.75" customHeight="1">
      <c r="F2432" s="724"/>
    </row>
    <row r="2433" spans="6:6" ht="12.75" customHeight="1">
      <c r="F2433" s="724"/>
    </row>
    <row r="2434" spans="6:6" ht="12.75" customHeight="1">
      <c r="F2434" s="724"/>
    </row>
    <row r="2435" spans="6:6" ht="12.75" customHeight="1">
      <c r="F2435" s="724"/>
    </row>
    <row r="2436" spans="6:6" ht="12.75" customHeight="1">
      <c r="F2436" s="724"/>
    </row>
    <row r="2437" spans="6:6" ht="12.75" customHeight="1">
      <c r="F2437" s="724"/>
    </row>
    <row r="2438" spans="6:6" ht="12.75" customHeight="1">
      <c r="F2438" s="724"/>
    </row>
    <row r="2439" spans="6:6" ht="12.75" customHeight="1">
      <c r="F2439" s="724"/>
    </row>
    <row r="2440" spans="6:6" ht="12.75" customHeight="1">
      <c r="F2440" s="724"/>
    </row>
    <row r="2441" spans="6:6" ht="12.75" customHeight="1">
      <c r="F2441" s="724"/>
    </row>
    <row r="2442" spans="6:6" ht="12.75" customHeight="1">
      <c r="F2442" s="724"/>
    </row>
    <row r="2443" spans="6:6" ht="12.75" customHeight="1">
      <c r="F2443" s="724"/>
    </row>
    <row r="2444" spans="6:6" ht="12.75" customHeight="1">
      <c r="F2444" s="724"/>
    </row>
    <row r="2445" spans="6:6" ht="12.75" customHeight="1">
      <c r="F2445" s="724"/>
    </row>
    <row r="2446" spans="6:6" ht="12.75" customHeight="1">
      <c r="F2446" s="724"/>
    </row>
    <row r="2447" spans="6:6" ht="12.75" customHeight="1">
      <c r="F2447" s="724"/>
    </row>
    <row r="2448" spans="6:6" ht="12.75" customHeight="1">
      <c r="F2448" s="724"/>
    </row>
    <row r="2449" spans="6:6" ht="12.75" customHeight="1">
      <c r="F2449" s="724"/>
    </row>
    <row r="2450" spans="6:6" ht="12.75" customHeight="1">
      <c r="F2450" s="724"/>
    </row>
    <row r="2451" spans="6:6" ht="12.75" customHeight="1">
      <c r="F2451" s="724"/>
    </row>
    <row r="2452" spans="6:6" ht="12.75" customHeight="1">
      <c r="F2452" s="724"/>
    </row>
    <row r="2453" spans="6:6" ht="12.75" customHeight="1">
      <c r="F2453" s="724"/>
    </row>
    <row r="2454" spans="6:6" ht="12.75" customHeight="1">
      <c r="F2454" s="724"/>
    </row>
    <row r="2455" spans="6:6" ht="12.75" customHeight="1">
      <c r="F2455" s="724"/>
    </row>
    <row r="2456" spans="6:6" ht="12.75" customHeight="1">
      <c r="F2456" s="724"/>
    </row>
    <row r="2457" spans="6:6" ht="12.75" customHeight="1">
      <c r="F2457" s="724"/>
    </row>
    <row r="2458" spans="6:6" ht="12.75" customHeight="1">
      <c r="F2458" s="724"/>
    </row>
    <row r="2459" spans="6:6" ht="12.75" customHeight="1">
      <c r="F2459" s="724"/>
    </row>
    <row r="2460" spans="6:6" ht="12.75" customHeight="1">
      <c r="F2460" s="724"/>
    </row>
    <row r="2461" spans="6:6" ht="12.75" customHeight="1">
      <c r="F2461" s="724"/>
    </row>
    <row r="2462" spans="6:6" ht="12.75" customHeight="1">
      <c r="F2462" s="724"/>
    </row>
    <row r="2463" spans="6:6" ht="12.75" customHeight="1">
      <c r="F2463" s="724"/>
    </row>
    <row r="2464" spans="6:6" ht="12.75" customHeight="1">
      <c r="F2464" s="724"/>
    </row>
    <row r="2465" spans="6:6" ht="12.75" customHeight="1">
      <c r="F2465" s="724"/>
    </row>
    <row r="2466" spans="6:6" ht="12.75" customHeight="1">
      <c r="F2466" s="724"/>
    </row>
    <row r="2467" spans="6:6" ht="12.75" customHeight="1">
      <c r="F2467" s="724"/>
    </row>
    <row r="2468" spans="6:6" ht="12.75" customHeight="1">
      <c r="F2468" s="724"/>
    </row>
    <row r="2469" spans="6:6" ht="12.75" customHeight="1">
      <c r="F2469" s="724"/>
    </row>
    <row r="2470" spans="6:6" ht="12.75" customHeight="1">
      <c r="F2470" s="724"/>
    </row>
    <row r="2471" spans="6:6" ht="12.75" customHeight="1">
      <c r="F2471" s="724"/>
    </row>
    <row r="2472" spans="6:6" ht="12.75" customHeight="1">
      <c r="F2472" s="724"/>
    </row>
    <row r="2473" spans="6:6" ht="12.75" customHeight="1">
      <c r="F2473" s="724"/>
    </row>
    <row r="2474" spans="6:6" ht="12.75" customHeight="1">
      <c r="F2474" s="724"/>
    </row>
    <row r="2475" spans="6:6" ht="12.75" customHeight="1">
      <c r="F2475" s="724"/>
    </row>
    <row r="2476" spans="6:6" ht="12.75" customHeight="1">
      <c r="F2476" s="724"/>
    </row>
    <row r="2477" spans="6:6" ht="12.75" customHeight="1">
      <c r="F2477" s="724"/>
    </row>
    <row r="2478" spans="6:6" ht="12.75" customHeight="1">
      <c r="F2478" s="724"/>
    </row>
    <row r="2479" spans="6:6" ht="12.75" customHeight="1">
      <c r="F2479" s="724"/>
    </row>
    <row r="2480" spans="6:6" ht="12.75" customHeight="1">
      <c r="F2480" s="724"/>
    </row>
    <row r="2481" spans="6:6" ht="12.75" customHeight="1">
      <c r="F2481" s="724"/>
    </row>
    <row r="2482" spans="6:6" ht="12.75" customHeight="1">
      <c r="F2482" s="724"/>
    </row>
    <row r="2483" spans="6:6" ht="12.75" customHeight="1">
      <c r="F2483" s="724"/>
    </row>
    <row r="2484" spans="6:6" ht="12.75" customHeight="1">
      <c r="F2484" s="724"/>
    </row>
    <row r="2485" spans="6:6" ht="12.75" customHeight="1">
      <c r="F2485" s="724"/>
    </row>
    <row r="2486" spans="6:6" ht="12.75" customHeight="1">
      <c r="F2486" s="724"/>
    </row>
    <row r="2487" spans="6:6" ht="12.75" customHeight="1">
      <c r="F2487" s="724"/>
    </row>
    <row r="2488" spans="6:6" ht="12.75" customHeight="1">
      <c r="F2488" s="724"/>
    </row>
    <row r="2489" spans="6:6" ht="12.75" customHeight="1">
      <c r="F2489" s="724"/>
    </row>
    <row r="2490" spans="6:6" ht="12.75" customHeight="1">
      <c r="F2490" s="724"/>
    </row>
    <row r="2491" spans="6:6" ht="12.75" customHeight="1">
      <c r="F2491" s="724"/>
    </row>
    <row r="2492" spans="6:6" ht="12.75" customHeight="1">
      <c r="F2492" s="724"/>
    </row>
    <row r="2493" spans="6:6" ht="12.75" customHeight="1">
      <c r="F2493" s="724"/>
    </row>
    <row r="2494" spans="6:6" ht="12.75" customHeight="1">
      <c r="F2494" s="724"/>
    </row>
    <row r="2495" spans="6:6" ht="12.75" customHeight="1">
      <c r="F2495" s="724"/>
    </row>
    <row r="2496" spans="6:6" ht="12.75" customHeight="1">
      <c r="F2496" s="724"/>
    </row>
    <row r="2497" spans="6:6" ht="12.75" customHeight="1">
      <c r="F2497" s="724"/>
    </row>
    <row r="2498" spans="6:6" ht="12.75" customHeight="1">
      <c r="F2498" s="724"/>
    </row>
    <row r="2499" spans="6:6" ht="12.75" customHeight="1">
      <c r="F2499" s="724"/>
    </row>
    <row r="2500" spans="6:6" ht="12.75" customHeight="1">
      <c r="F2500" s="724"/>
    </row>
    <row r="2501" spans="6:6" ht="12.75" customHeight="1">
      <c r="F2501" s="724"/>
    </row>
    <row r="2502" spans="6:6" ht="12.75" customHeight="1">
      <c r="F2502" s="724"/>
    </row>
    <row r="2503" spans="6:6" ht="12.75" customHeight="1">
      <c r="F2503" s="724"/>
    </row>
    <row r="2504" spans="6:6" ht="12.75" customHeight="1">
      <c r="F2504" s="724"/>
    </row>
    <row r="2505" spans="6:6" ht="12.75" customHeight="1">
      <c r="F2505" s="724"/>
    </row>
    <row r="2506" spans="6:6" ht="12.75" customHeight="1">
      <c r="F2506" s="724"/>
    </row>
    <row r="2507" spans="6:6" ht="12.75" customHeight="1">
      <c r="F2507" s="724"/>
    </row>
    <row r="2508" spans="6:6" ht="12.75" customHeight="1">
      <c r="F2508" s="724"/>
    </row>
    <row r="2509" spans="6:6" ht="12.75" customHeight="1">
      <c r="F2509" s="724"/>
    </row>
    <row r="2510" spans="6:6" ht="12.75" customHeight="1">
      <c r="F2510" s="724"/>
    </row>
    <row r="2511" spans="6:6" ht="12.75" customHeight="1">
      <c r="F2511" s="724"/>
    </row>
    <row r="2512" spans="6:6" ht="12.75" customHeight="1">
      <c r="F2512" s="724"/>
    </row>
    <row r="2513" spans="6:6" ht="12.75" customHeight="1">
      <c r="F2513" s="724"/>
    </row>
    <row r="2514" spans="6:6" ht="12.75" customHeight="1">
      <c r="F2514" s="724"/>
    </row>
    <row r="2515" spans="6:6" ht="12.75" customHeight="1">
      <c r="F2515" s="724"/>
    </row>
    <row r="2516" spans="6:6" ht="12.75" customHeight="1">
      <c r="F2516" s="724"/>
    </row>
    <row r="2517" spans="6:6" ht="12.75" customHeight="1">
      <c r="F2517" s="724"/>
    </row>
    <row r="2518" spans="6:6" ht="12.75" customHeight="1">
      <c r="F2518" s="724"/>
    </row>
    <row r="2519" spans="6:6" ht="12.75" customHeight="1">
      <c r="F2519" s="724"/>
    </row>
    <row r="2520" spans="6:6" ht="12.75" customHeight="1">
      <c r="F2520" s="724"/>
    </row>
    <row r="2521" spans="6:6" ht="12.75" customHeight="1">
      <c r="F2521" s="724"/>
    </row>
    <row r="2522" spans="6:6" ht="12.75" customHeight="1">
      <c r="F2522" s="724"/>
    </row>
    <row r="2523" spans="6:6" ht="12.75" customHeight="1">
      <c r="F2523" s="724"/>
    </row>
    <row r="2524" spans="6:6" ht="12.75" customHeight="1">
      <c r="F2524" s="724"/>
    </row>
    <row r="2525" spans="6:6" ht="12.75" customHeight="1">
      <c r="F2525" s="724"/>
    </row>
    <row r="2526" spans="6:6" ht="12.75" customHeight="1">
      <c r="F2526" s="724"/>
    </row>
    <row r="2527" spans="6:6" ht="12.75" customHeight="1">
      <c r="F2527" s="724"/>
    </row>
    <row r="2528" spans="6:6" ht="12.75" customHeight="1">
      <c r="F2528" s="724"/>
    </row>
    <row r="2529" spans="6:6" ht="12.75" customHeight="1">
      <c r="F2529" s="724"/>
    </row>
    <row r="2530" spans="6:6" ht="12.75" customHeight="1">
      <c r="F2530" s="724"/>
    </row>
    <row r="2531" spans="6:6" ht="12.75" customHeight="1">
      <c r="F2531" s="724"/>
    </row>
    <row r="2532" spans="6:6" ht="12.75" customHeight="1">
      <c r="F2532" s="724"/>
    </row>
    <row r="2533" spans="6:6" ht="12.75" customHeight="1">
      <c r="F2533" s="724"/>
    </row>
    <row r="2534" spans="6:6" ht="12.75" customHeight="1">
      <c r="F2534" s="724"/>
    </row>
    <row r="2535" spans="6:6" ht="12.75" customHeight="1">
      <c r="F2535" s="724"/>
    </row>
    <row r="2536" spans="6:6" ht="12.75" customHeight="1">
      <c r="F2536" s="724"/>
    </row>
    <row r="2537" spans="6:6" ht="12.75" customHeight="1">
      <c r="F2537" s="724"/>
    </row>
    <row r="2538" spans="6:6" ht="12.75" customHeight="1">
      <c r="F2538" s="724"/>
    </row>
    <row r="2539" spans="6:6" ht="12.75" customHeight="1">
      <c r="F2539" s="724"/>
    </row>
    <row r="2540" spans="6:6" ht="12.75" customHeight="1">
      <c r="F2540" s="724"/>
    </row>
    <row r="2541" spans="6:6" ht="12.75" customHeight="1">
      <c r="F2541" s="724"/>
    </row>
    <row r="2542" spans="6:6" ht="12.75" customHeight="1">
      <c r="F2542" s="724"/>
    </row>
    <row r="2543" spans="6:6" ht="12.75" customHeight="1">
      <c r="F2543" s="724"/>
    </row>
    <row r="2544" spans="6:6" ht="12.75" customHeight="1">
      <c r="F2544" s="724"/>
    </row>
    <row r="2545" spans="6:6" ht="12.75" customHeight="1">
      <c r="F2545" s="724"/>
    </row>
    <row r="2546" spans="6:6" ht="12.75" customHeight="1">
      <c r="F2546" s="724"/>
    </row>
    <row r="2547" spans="6:6" ht="12.75" customHeight="1">
      <c r="F2547" s="724"/>
    </row>
    <row r="2548" spans="6:6" ht="12.75" customHeight="1">
      <c r="F2548" s="724"/>
    </row>
    <row r="2549" spans="6:6" ht="12.75" customHeight="1">
      <c r="F2549" s="724"/>
    </row>
    <row r="2550" spans="6:6" ht="12.75" customHeight="1">
      <c r="F2550" s="724"/>
    </row>
    <row r="2551" spans="6:6" ht="12.75" customHeight="1">
      <c r="F2551" s="724"/>
    </row>
    <row r="2552" spans="6:6" ht="12.75" customHeight="1">
      <c r="F2552" s="724"/>
    </row>
    <row r="2553" spans="6:6" ht="12.75" customHeight="1">
      <c r="F2553" s="724"/>
    </row>
    <row r="2554" spans="6:6" ht="12.75" customHeight="1">
      <c r="F2554" s="724"/>
    </row>
    <row r="2555" spans="6:6" ht="12.75" customHeight="1">
      <c r="F2555" s="724"/>
    </row>
    <row r="2556" spans="6:6" ht="12.75" customHeight="1">
      <c r="F2556" s="724"/>
    </row>
    <row r="2557" spans="6:6" ht="12.75" customHeight="1">
      <c r="F2557" s="724"/>
    </row>
    <row r="2558" spans="6:6" ht="12.75" customHeight="1">
      <c r="F2558" s="724"/>
    </row>
    <row r="2559" spans="6:6" ht="12.75" customHeight="1">
      <c r="F2559" s="724"/>
    </row>
    <row r="2560" spans="6:6" ht="12.75" customHeight="1">
      <c r="F2560" s="724"/>
    </row>
    <row r="2561" spans="6:6" ht="12.75" customHeight="1">
      <c r="F2561" s="724"/>
    </row>
    <row r="2562" spans="6:6" ht="12.75" customHeight="1">
      <c r="F2562" s="724"/>
    </row>
    <row r="2563" spans="6:6" ht="12.75" customHeight="1">
      <c r="F2563" s="724"/>
    </row>
    <row r="2564" spans="6:6" ht="12.75" customHeight="1">
      <c r="F2564" s="724"/>
    </row>
    <row r="2565" spans="6:6" ht="12.75" customHeight="1">
      <c r="F2565" s="724"/>
    </row>
    <row r="2566" spans="6:6" ht="12.75" customHeight="1">
      <c r="F2566" s="724"/>
    </row>
    <row r="2567" spans="6:6" ht="12.75" customHeight="1">
      <c r="F2567" s="724"/>
    </row>
    <row r="2568" spans="6:6" ht="12.75" customHeight="1">
      <c r="F2568" s="724"/>
    </row>
    <row r="2569" spans="6:6" ht="12.75" customHeight="1">
      <c r="F2569" s="724"/>
    </row>
    <row r="2570" spans="6:6" ht="12.75" customHeight="1">
      <c r="F2570" s="724"/>
    </row>
    <row r="2571" spans="6:6" ht="12.75" customHeight="1">
      <c r="F2571" s="724"/>
    </row>
    <row r="2572" spans="6:6" ht="12.75" customHeight="1">
      <c r="F2572" s="724"/>
    </row>
    <row r="2573" spans="6:6" ht="12.75" customHeight="1">
      <c r="F2573" s="724"/>
    </row>
    <row r="2574" spans="6:6" ht="12.75" customHeight="1">
      <c r="F2574" s="724"/>
    </row>
    <row r="2575" spans="6:6" ht="12.75" customHeight="1">
      <c r="F2575" s="724"/>
    </row>
    <row r="2576" spans="6:6" ht="12.75" customHeight="1">
      <c r="F2576" s="724"/>
    </row>
    <row r="2577" spans="6:6" ht="12.75" customHeight="1">
      <c r="F2577" s="724"/>
    </row>
    <row r="2578" spans="6:6" ht="12.75" customHeight="1">
      <c r="F2578" s="724"/>
    </row>
    <row r="2579" spans="6:6" ht="12.75" customHeight="1">
      <c r="F2579" s="724"/>
    </row>
    <row r="2580" spans="6:6" ht="12.75" customHeight="1">
      <c r="F2580" s="724"/>
    </row>
    <row r="2581" spans="6:6" ht="12.75" customHeight="1">
      <c r="F2581" s="724"/>
    </row>
    <row r="2582" spans="6:6" ht="12.75" customHeight="1">
      <c r="F2582" s="724"/>
    </row>
    <row r="2583" spans="6:6" ht="12.75" customHeight="1">
      <c r="F2583" s="724"/>
    </row>
    <row r="2584" spans="6:6" ht="12.75" customHeight="1">
      <c r="F2584" s="724"/>
    </row>
    <row r="2585" spans="6:6" ht="12.75" customHeight="1">
      <c r="F2585" s="724"/>
    </row>
    <row r="2586" spans="6:6" ht="12.75" customHeight="1">
      <c r="F2586" s="724"/>
    </row>
    <row r="2587" spans="6:6" ht="12.75" customHeight="1">
      <c r="F2587" s="724"/>
    </row>
    <row r="2588" spans="6:6" ht="12.75" customHeight="1">
      <c r="F2588" s="724"/>
    </row>
    <row r="2589" spans="6:6" ht="12.75" customHeight="1">
      <c r="F2589" s="724"/>
    </row>
    <row r="2590" spans="6:6" ht="12.75" customHeight="1">
      <c r="F2590" s="724"/>
    </row>
    <row r="2591" spans="6:6" ht="12.75" customHeight="1">
      <c r="F2591" s="724"/>
    </row>
    <row r="2592" spans="6:6" ht="12.75" customHeight="1">
      <c r="F2592" s="724"/>
    </row>
    <row r="2593" spans="6:6" ht="12.75" customHeight="1">
      <c r="F2593" s="724"/>
    </row>
    <row r="2594" spans="6:6" ht="12.75" customHeight="1">
      <c r="F2594" s="724"/>
    </row>
    <row r="2595" spans="6:6" ht="12.75" customHeight="1">
      <c r="F2595" s="724"/>
    </row>
    <row r="2596" spans="6:6" ht="12.75" customHeight="1">
      <c r="F2596" s="724"/>
    </row>
    <row r="2597" spans="6:6" ht="12.75" customHeight="1">
      <c r="F2597" s="724"/>
    </row>
    <row r="2598" spans="6:6" ht="12.75" customHeight="1">
      <c r="F2598" s="724"/>
    </row>
    <row r="2599" spans="6:6" ht="12.75" customHeight="1">
      <c r="F2599" s="724"/>
    </row>
    <row r="2600" spans="6:6" ht="12.75" customHeight="1">
      <c r="F2600" s="724"/>
    </row>
    <row r="2601" spans="6:6" ht="12.75" customHeight="1">
      <c r="F2601" s="724"/>
    </row>
    <row r="2602" spans="6:6" ht="12.75" customHeight="1">
      <c r="F2602" s="724"/>
    </row>
    <row r="2603" spans="6:6" ht="12.75" customHeight="1">
      <c r="F2603" s="724"/>
    </row>
    <row r="2604" spans="6:6" ht="12.75" customHeight="1">
      <c r="F2604" s="724"/>
    </row>
    <row r="2605" spans="6:6" ht="12.75" customHeight="1">
      <c r="F2605" s="724"/>
    </row>
    <row r="2606" spans="6:6" ht="12.75" customHeight="1">
      <c r="F2606" s="724"/>
    </row>
    <row r="2607" spans="6:6" ht="12.75" customHeight="1">
      <c r="F2607" s="724"/>
    </row>
    <row r="2608" spans="6:6" ht="12.75" customHeight="1">
      <c r="F2608" s="724"/>
    </row>
    <row r="2609" spans="6:6" ht="12.75" customHeight="1">
      <c r="F2609" s="724"/>
    </row>
    <row r="2610" spans="6:6" ht="12.75" customHeight="1">
      <c r="F2610" s="724"/>
    </row>
    <row r="2611" spans="6:6" ht="12.75" customHeight="1">
      <c r="F2611" s="724"/>
    </row>
    <row r="2612" spans="6:6" ht="12.75" customHeight="1">
      <c r="F2612" s="724"/>
    </row>
    <row r="2613" spans="6:6" ht="12.75" customHeight="1">
      <c r="F2613" s="724"/>
    </row>
    <row r="2614" spans="6:6" ht="12.75" customHeight="1">
      <c r="F2614" s="724"/>
    </row>
    <row r="2615" spans="6:6" ht="12.75" customHeight="1">
      <c r="F2615" s="724"/>
    </row>
    <row r="2616" spans="6:6" ht="12.75" customHeight="1">
      <c r="F2616" s="724"/>
    </row>
    <row r="2617" spans="6:6" ht="12.75" customHeight="1">
      <c r="F2617" s="724"/>
    </row>
    <row r="2618" spans="6:6" ht="12.75" customHeight="1">
      <c r="F2618" s="724"/>
    </row>
    <row r="2619" spans="6:6" ht="12.75" customHeight="1">
      <c r="F2619" s="724"/>
    </row>
    <row r="2620" spans="6:6" ht="12.75" customHeight="1">
      <c r="F2620" s="724"/>
    </row>
    <row r="2621" spans="6:6" ht="12.75" customHeight="1">
      <c r="F2621" s="724"/>
    </row>
    <row r="2622" spans="6:6" ht="12.75" customHeight="1">
      <c r="F2622" s="724"/>
    </row>
    <row r="2623" spans="6:6" ht="12.75" customHeight="1">
      <c r="F2623" s="724"/>
    </row>
    <row r="2624" spans="6:6" ht="12.75" customHeight="1">
      <c r="F2624" s="724"/>
    </row>
    <row r="2625" spans="6:6" ht="12.75" customHeight="1">
      <c r="F2625" s="724"/>
    </row>
    <row r="2626" spans="6:6" ht="12.75" customHeight="1">
      <c r="F2626" s="724"/>
    </row>
    <row r="2627" spans="6:6" ht="12.75" customHeight="1">
      <c r="F2627" s="724"/>
    </row>
    <row r="2628" spans="6:6" ht="12.75" customHeight="1">
      <c r="F2628" s="724"/>
    </row>
    <row r="2629" spans="6:6" ht="12.75" customHeight="1">
      <c r="F2629" s="724"/>
    </row>
    <row r="2630" spans="6:6" ht="12.75" customHeight="1">
      <c r="F2630" s="724"/>
    </row>
    <row r="2631" spans="6:6" ht="12.75" customHeight="1">
      <c r="F2631" s="724"/>
    </row>
    <row r="2632" spans="6:6" ht="12.75" customHeight="1">
      <c r="F2632" s="724"/>
    </row>
    <row r="2633" spans="6:6" ht="12.75" customHeight="1">
      <c r="F2633" s="724"/>
    </row>
    <row r="2634" spans="6:6" ht="12.75" customHeight="1">
      <c r="F2634" s="724"/>
    </row>
    <row r="2635" spans="6:6" ht="12.75" customHeight="1">
      <c r="F2635" s="724"/>
    </row>
    <row r="2636" spans="6:6" ht="12.75" customHeight="1">
      <c r="F2636" s="724"/>
    </row>
    <row r="2637" spans="6:6" ht="12.75" customHeight="1">
      <c r="F2637" s="724"/>
    </row>
    <row r="2638" spans="6:6" ht="12.75" customHeight="1">
      <c r="F2638" s="724"/>
    </row>
    <row r="2639" spans="6:6" ht="12.75" customHeight="1">
      <c r="F2639" s="724"/>
    </row>
    <row r="2640" spans="6:6" ht="12.75" customHeight="1">
      <c r="F2640" s="724"/>
    </row>
    <row r="2641" spans="6:6" ht="12.75" customHeight="1">
      <c r="F2641" s="724"/>
    </row>
    <row r="2642" spans="6:6" ht="12.75" customHeight="1">
      <c r="F2642" s="724"/>
    </row>
    <row r="2643" spans="6:6" ht="12.75" customHeight="1">
      <c r="F2643" s="724"/>
    </row>
    <row r="2644" spans="6:6" ht="12.75" customHeight="1">
      <c r="F2644" s="724"/>
    </row>
    <row r="2645" spans="6:6" ht="12.75" customHeight="1">
      <c r="F2645" s="724"/>
    </row>
    <row r="2646" spans="6:6" ht="12.75" customHeight="1">
      <c r="F2646" s="724"/>
    </row>
    <row r="2647" spans="6:6" ht="12.75" customHeight="1">
      <c r="F2647" s="724"/>
    </row>
    <row r="2648" spans="6:6" ht="12.75" customHeight="1">
      <c r="F2648" s="724"/>
    </row>
    <row r="2649" spans="6:6" ht="12.75" customHeight="1">
      <c r="F2649" s="724"/>
    </row>
    <row r="2650" spans="6:6" ht="12.75" customHeight="1">
      <c r="F2650" s="724"/>
    </row>
    <row r="2651" spans="6:6" ht="12.75" customHeight="1">
      <c r="F2651" s="724"/>
    </row>
    <row r="2652" spans="6:6" ht="12.75" customHeight="1">
      <c r="F2652" s="724"/>
    </row>
    <row r="2653" spans="6:6" ht="12.75" customHeight="1">
      <c r="F2653" s="724"/>
    </row>
    <row r="2654" spans="6:6" ht="12.75" customHeight="1">
      <c r="F2654" s="724"/>
    </row>
    <row r="2655" spans="6:6" ht="12.75" customHeight="1">
      <c r="F2655" s="724"/>
    </row>
    <row r="2656" spans="6:6" ht="12.75" customHeight="1">
      <c r="F2656" s="724"/>
    </row>
    <row r="2657" spans="6:6" ht="12.75" customHeight="1">
      <c r="F2657" s="724"/>
    </row>
    <row r="2658" spans="6:6" ht="12.75" customHeight="1">
      <c r="F2658" s="724"/>
    </row>
    <row r="2659" spans="6:6" ht="12.75" customHeight="1">
      <c r="F2659" s="724"/>
    </row>
    <row r="2660" spans="6:6" ht="12.75" customHeight="1">
      <c r="F2660" s="724"/>
    </row>
    <row r="2661" spans="6:6" ht="12.75" customHeight="1">
      <c r="F2661" s="724"/>
    </row>
    <row r="2662" spans="6:6" ht="12.75" customHeight="1">
      <c r="F2662" s="724"/>
    </row>
    <row r="2663" spans="6:6" ht="12.75" customHeight="1">
      <c r="F2663" s="724"/>
    </row>
    <row r="2664" spans="6:6" ht="12.75" customHeight="1">
      <c r="F2664" s="724"/>
    </row>
    <row r="2665" spans="6:6" ht="12.75" customHeight="1">
      <c r="F2665" s="724"/>
    </row>
    <row r="2666" spans="6:6" ht="12.75" customHeight="1">
      <c r="F2666" s="724"/>
    </row>
    <row r="2667" spans="6:6" ht="12.75" customHeight="1">
      <c r="F2667" s="724"/>
    </row>
    <row r="2668" spans="6:6" ht="12.75" customHeight="1">
      <c r="F2668" s="724"/>
    </row>
    <row r="2669" spans="6:6" ht="12.75" customHeight="1">
      <c r="F2669" s="724"/>
    </row>
    <row r="2670" spans="6:6" ht="12.75" customHeight="1">
      <c r="F2670" s="724"/>
    </row>
    <row r="2671" spans="6:6" ht="12.75" customHeight="1">
      <c r="F2671" s="724"/>
    </row>
    <row r="2672" spans="6:6" ht="12.75" customHeight="1">
      <c r="F2672" s="724"/>
    </row>
    <row r="2673" spans="6:6" ht="12.75" customHeight="1">
      <c r="F2673" s="724"/>
    </row>
    <row r="2674" spans="6:6" ht="12.75" customHeight="1">
      <c r="F2674" s="724"/>
    </row>
    <row r="2675" spans="6:6" ht="12.75" customHeight="1">
      <c r="F2675" s="724"/>
    </row>
    <row r="2676" spans="6:6" ht="12.75" customHeight="1">
      <c r="F2676" s="724"/>
    </row>
    <row r="2677" spans="6:6" ht="12.75" customHeight="1">
      <c r="F2677" s="724"/>
    </row>
    <row r="2678" spans="6:6" ht="12.75" customHeight="1">
      <c r="F2678" s="724"/>
    </row>
    <row r="2679" spans="6:6" ht="12.75" customHeight="1">
      <c r="F2679" s="724"/>
    </row>
    <row r="2680" spans="6:6" ht="12.75" customHeight="1">
      <c r="F2680" s="724"/>
    </row>
    <row r="2681" spans="6:6" ht="12.75" customHeight="1">
      <c r="F2681" s="724"/>
    </row>
    <row r="2682" spans="6:6" ht="12.75" customHeight="1">
      <c r="F2682" s="724"/>
    </row>
    <row r="2683" spans="6:6" ht="12.75" customHeight="1">
      <c r="F2683" s="724"/>
    </row>
    <row r="2684" spans="6:6" ht="12.75" customHeight="1">
      <c r="F2684" s="724"/>
    </row>
    <row r="2685" spans="6:6" ht="12.75" customHeight="1">
      <c r="F2685" s="724"/>
    </row>
    <row r="2686" spans="6:6" ht="12.75" customHeight="1">
      <c r="F2686" s="724"/>
    </row>
    <row r="2687" spans="6:6" ht="12.75" customHeight="1">
      <c r="F2687" s="724"/>
    </row>
    <row r="2688" spans="6:6" ht="12.75" customHeight="1">
      <c r="F2688" s="724"/>
    </row>
    <row r="2689" spans="6:6" ht="12.75" customHeight="1">
      <c r="F2689" s="724"/>
    </row>
    <row r="2690" spans="6:6" ht="12.75" customHeight="1">
      <c r="F2690" s="724"/>
    </row>
    <row r="2691" spans="6:6" ht="12.75" customHeight="1">
      <c r="F2691" s="724"/>
    </row>
    <row r="2692" spans="6:6" ht="12.75" customHeight="1">
      <c r="F2692" s="724"/>
    </row>
    <row r="2693" spans="6:6" ht="12.75" customHeight="1">
      <c r="F2693" s="724"/>
    </row>
    <row r="2694" spans="6:6" ht="12.75" customHeight="1">
      <c r="F2694" s="724"/>
    </row>
    <row r="2695" spans="6:6" ht="12.75" customHeight="1">
      <c r="F2695" s="724"/>
    </row>
    <row r="2696" spans="6:6" ht="12.75" customHeight="1">
      <c r="F2696" s="724"/>
    </row>
    <row r="2697" spans="6:6" ht="12.75" customHeight="1">
      <c r="F2697" s="724"/>
    </row>
    <row r="2698" spans="6:6" ht="12.75" customHeight="1">
      <c r="F2698" s="724"/>
    </row>
    <row r="2699" spans="6:6" ht="12.75" customHeight="1">
      <c r="F2699" s="724"/>
    </row>
    <row r="2700" spans="6:6" ht="12.75" customHeight="1">
      <c r="F2700" s="724"/>
    </row>
    <row r="2701" spans="6:6" ht="12.75" customHeight="1">
      <c r="F2701" s="724"/>
    </row>
    <row r="2702" spans="6:6" ht="12.75" customHeight="1">
      <c r="F2702" s="724"/>
    </row>
    <row r="2703" spans="6:6" ht="12.75" customHeight="1">
      <c r="F2703" s="724"/>
    </row>
    <row r="2704" spans="6:6" ht="12.75" customHeight="1">
      <c r="F2704" s="724"/>
    </row>
    <row r="2705" spans="6:6" ht="12.75" customHeight="1">
      <c r="F2705" s="724"/>
    </row>
    <row r="2706" spans="6:6" ht="12.75" customHeight="1">
      <c r="F2706" s="724"/>
    </row>
    <row r="2707" spans="6:6" ht="12.75" customHeight="1">
      <c r="F2707" s="724"/>
    </row>
    <row r="2708" spans="6:6" ht="12.75" customHeight="1">
      <c r="F2708" s="724"/>
    </row>
    <row r="2709" spans="6:6" ht="12.75" customHeight="1">
      <c r="F2709" s="724"/>
    </row>
    <row r="2710" spans="6:6" ht="12.75" customHeight="1">
      <c r="F2710" s="724"/>
    </row>
    <row r="2711" spans="6:6" ht="12.75" customHeight="1">
      <c r="F2711" s="724"/>
    </row>
    <row r="2712" spans="6:6" ht="12.75" customHeight="1">
      <c r="F2712" s="724"/>
    </row>
    <row r="2713" spans="6:6" ht="12.75" customHeight="1">
      <c r="F2713" s="724"/>
    </row>
    <row r="2714" spans="6:6" ht="12.75" customHeight="1">
      <c r="F2714" s="724"/>
    </row>
    <row r="2715" spans="6:6" ht="12.75" customHeight="1">
      <c r="F2715" s="724"/>
    </row>
    <row r="2716" spans="6:6" ht="12.75" customHeight="1">
      <c r="F2716" s="724"/>
    </row>
    <row r="2717" spans="6:6" ht="12.75" customHeight="1">
      <c r="F2717" s="724"/>
    </row>
    <row r="2718" spans="6:6" ht="12.75" customHeight="1">
      <c r="F2718" s="724"/>
    </row>
    <row r="2719" spans="6:6" ht="12.75" customHeight="1">
      <c r="F2719" s="724"/>
    </row>
    <row r="2720" spans="6:6" ht="12.75" customHeight="1">
      <c r="F2720" s="724"/>
    </row>
    <row r="2721" spans="6:6" ht="12.75" customHeight="1">
      <c r="F2721" s="724"/>
    </row>
    <row r="2722" spans="6:6" ht="12.75" customHeight="1">
      <c r="F2722" s="724"/>
    </row>
    <row r="2723" spans="6:6" ht="12.75" customHeight="1">
      <c r="F2723" s="724"/>
    </row>
    <row r="2724" spans="6:6" ht="12.75" customHeight="1">
      <c r="F2724" s="724"/>
    </row>
    <row r="2725" spans="6:6" ht="12.75" customHeight="1">
      <c r="F2725" s="724"/>
    </row>
    <row r="2726" spans="6:6" ht="12.75" customHeight="1">
      <c r="F2726" s="724"/>
    </row>
    <row r="2727" spans="6:6" ht="12.75" customHeight="1">
      <c r="F2727" s="724"/>
    </row>
    <row r="2728" spans="6:6" ht="12.75" customHeight="1">
      <c r="F2728" s="724"/>
    </row>
    <row r="2729" spans="6:6" ht="12.75" customHeight="1">
      <c r="F2729" s="724"/>
    </row>
    <row r="2730" spans="6:6" ht="12.75" customHeight="1">
      <c r="F2730" s="724"/>
    </row>
    <row r="2731" spans="6:6" ht="12.75" customHeight="1">
      <c r="F2731" s="724"/>
    </row>
    <row r="2732" spans="6:6" ht="12.75" customHeight="1">
      <c r="F2732" s="724"/>
    </row>
    <row r="2733" spans="6:6" ht="12.75" customHeight="1">
      <c r="F2733" s="724"/>
    </row>
    <row r="2734" spans="6:6" ht="12.75" customHeight="1">
      <c r="F2734" s="724"/>
    </row>
    <row r="2735" spans="6:6" ht="12.75" customHeight="1">
      <c r="F2735" s="724"/>
    </row>
    <row r="2736" spans="6:6" ht="12.75" customHeight="1">
      <c r="F2736" s="724"/>
    </row>
    <row r="2737" spans="6:6" ht="12.75" customHeight="1">
      <c r="F2737" s="724"/>
    </row>
    <row r="2738" spans="6:6" ht="12.75" customHeight="1">
      <c r="F2738" s="724"/>
    </row>
    <row r="2739" spans="6:6" ht="12.75" customHeight="1">
      <c r="F2739" s="724"/>
    </row>
    <row r="2740" spans="6:6" ht="12.75" customHeight="1">
      <c r="F2740" s="724"/>
    </row>
    <row r="2741" spans="6:6" ht="12.75" customHeight="1">
      <c r="F2741" s="724"/>
    </row>
    <row r="2742" spans="6:6" ht="12.75" customHeight="1">
      <c r="F2742" s="724"/>
    </row>
    <row r="2743" spans="6:6" ht="12.75" customHeight="1">
      <c r="F2743" s="724"/>
    </row>
    <row r="2744" spans="6:6" ht="12.75" customHeight="1">
      <c r="F2744" s="724"/>
    </row>
    <row r="2745" spans="6:6" ht="12.75" customHeight="1">
      <c r="F2745" s="724"/>
    </row>
    <row r="2746" spans="6:6" ht="12.75" customHeight="1">
      <c r="F2746" s="724"/>
    </row>
    <row r="2747" spans="6:6" ht="12.75" customHeight="1">
      <c r="F2747" s="724"/>
    </row>
    <row r="2748" spans="6:6" ht="12.75" customHeight="1">
      <c r="F2748" s="724"/>
    </row>
    <row r="2749" spans="6:6" ht="12.75" customHeight="1">
      <c r="F2749" s="724"/>
    </row>
    <row r="2750" spans="6:6" ht="12.75" customHeight="1">
      <c r="F2750" s="724"/>
    </row>
    <row r="2751" spans="6:6" ht="12.75" customHeight="1">
      <c r="F2751" s="724"/>
    </row>
    <row r="2752" spans="6:6" ht="12.75" customHeight="1">
      <c r="F2752" s="724"/>
    </row>
    <row r="2753" spans="6:6" ht="12.75" customHeight="1">
      <c r="F2753" s="724"/>
    </row>
    <row r="2754" spans="6:6" ht="12.75" customHeight="1">
      <c r="F2754" s="724"/>
    </row>
    <row r="2755" spans="6:6" ht="12.75" customHeight="1">
      <c r="F2755" s="724"/>
    </row>
    <row r="2756" spans="6:6" ht="12.75" customHeight="1">
      <c r="F2756" s="724"/>
    </row>
    <row r="2757" spans="6:6" ht="12.75" customHeight="1">
      <c r="F2757" s="724"/>
    </row>
    <row r="2758" spans="6:6" ht="12.75" customHeight="1">
      <c r="F2758" s="724"/>
    </row>
    <row r="2759" spans="6:6" ht="12.75" customHeight="1">
      <c r="F2759" s="724"/>
    </row>
    <row r="2760" spans="6:6" ht="12.75" customHeight="1">
      <c r="F2760" s="724"/>
    </row>
    <row r="2761" spans="6:6" ht="12.75" customHeight="1">
      <c r="F2761" s="724"/>
    </row>
    <row r="2762" spans="6:6" ht="12.75" customHeight="1">
      <c r="F2762" s="724"/>
    </row>
    <row r="2763" spans="6:6" ht="12.75" customHeight="1">
      <c r="F2763" s="724"/>
    </row>
    <row r="2764" spans="6:6" ht="12.75" customHeight="1">
      <c r="F2764" s="724"/>
    </row>
    <row r="2765" spans="6:6" ht="12.75" customHeight="1">
      <c r="F2765" s="724"/>
    </row>
    <row r="2766" spans="6:6" ht="12.75" customHeight="1">
      <c r="F2766" s="724"/>
    </row>
    <row r="2767" spans="6:6" ht="12.75" customHeight="1">
      <c r="F2767" s="724"/>
    </row>
    <row r="2768" spans="6:6" ht="12.75" customHeight="1">
      <c r="F2768" s="724"/>
    </row>
    <row r="2769" spans="6:6" ht="12.75" customHeight="1">
      <c r="F2769" s="724"/>
    </row>
    <row r="2770" spans="6:6" ht="12.75" customHeight="1">
      <c r="F2770" s="724"/>
    </row>
    <row r="2771" spans="6:6" ht="12.75" customHeight="1">
      <c r="F2771" s="724"/>
    </row>
    <row r="2772" spans="6:6" ht="12.75" customHeight="1">
      <c r="F2772" s="724"/>
    </row>
    <row r="2773" spans="6:6" ht="12.75" customHeight="1">
      <c r="F2773" s="724"/>
    </row>
    <row r="2774" spans="6:6" ht="12.75" customHeight="1">
      <c r="F2774" s="724"/>
    </row>
    <row r="2775" spans="6:6" ht="12.75" customHeight="1">
      <c r="F2775" s="724"/>
    </row>
    <row r="2776" spans="6:6" ht="12.75" customHeight="1">
      <c r="F2776" s="724"/>
    </row>
    <row r="2777" spans="6:6" ht="12.75" customHeight="1">
      <c r="F2777" s="724"/>
    </row>
    <row r="2778" spans="6:6" ht="12.75" customHeight="1">
      <c r="F2778" s="724"/>
    </row>
    <row r="2779" spans="6:6" ht="12.75" customHeight="1">
      <c r="F2779" s="724"/>
    </row>
    <row r="2780" spans="6:6" ht="12.75" customHeight="1">
      <c r="F2780" s="724"/>
    </row>
    <row r="2781" spans="6:6" ht="12.75" customHeight="1">
      <c r="F2781" s="724"/>
    </row>
    <row r="2782" spans="6:6" ht="12.75" customHeight="1">
      <c r="F2782" s="724"/>
    </row>
    <row r="2783" spans="6:6" ht="12.75" customHeight="1">
      <c r="F2783" s="724"/>
    </row>
    <row r="2784" spans="6:6" ht="12.75" customHeight="1">
      <c r="F2784" s="724"/>
    </row>
    <row r="2785" spans="6:6" ht="12.75" customHeight="1">
      <c r="F2785" s="724"/>
    </row>
    <row r="2786" spans="6:6" ht="12.75" customHeight="1">
      <c r="F2786" s="724"/>
    </row>
    <row r="2787" spans="6:6" ht="12.75" customHeight="1">
      <c r="F2787" s="724"/>
    </row>
    <row r="2788" spans="6:6" ht="12.75" customHeight="1">
      <c r="F2788" s="724"/>
    </row>
    <row r="2789" spans="6:6" ht="12.75" customHeight="1">
      <c r="F2789" s="724"/>
    </row>
    <row r="2790" spans="6:6" ht="12.75" customHeight="1">
      <c r="F2790" s="724"/>
    </row>
    <row r="2791" spans="6:6" ht="12.75" customHeight="1">
      <c r="F2791" s="724"/>
    </row>
    <row r="2792" spans="6:6" ht="12.75" customHeight="1">
      <c r="F2792" s="724"/>
    </row>
    <row r="2793" spans="6:6" ht="12.75" customHeight="1">
      <c r="F2793" s="724"/>
    </row>
    <row r="2794" spans="6:6" ht="12.75" customHeight="1">
      <c r="F2794" s="724"/>
    </row>
    <row r="2795" spans="6:6" ht="12.75" customHeight="1">
      <c r="F2795" s="724"/>
    </row>
    <row r="2796" spans="6:6" ht="12.75" customHeight="1">
      <c r="F2796" s="724"/>
    </row>
    <row r="2797" spans="6:6" ht="12.75" customHeight="1">
      <c r="F2797" s="724"/>
    </row>
    <row r="2798" spans="6:6" ht="12.75" customHeight="1">
      <c r="F2798" s="724"/>
    </row>
    <row r="2799" spans="6:6" ht="12.75" customHeight="1">
      <c r="F2799" s="724"/>
    </row>
    <row r="2800" spans="6:6" ht="12.75" customHeight="1">
      <c r="F2800" s="724"/>
    </row>
    <row r="2801" spans="6:6" ht="12.75" customHeight="1">
      <c r="F2801" s="724"/>
    </row>
    <row r="2802" spans="6:6" ht="12.75" customHeight="1">
      <c r="F2802" s="724"/>
    </row>
    <row r="2803" spans="6:6" ht="12.75" customHeight="1">
      <c r="F2803" s="724"/>
    </row>
    <row r="2804" spans="6:6" ht="12.75" customHeight="1">
      <c r="F2804" s="724"/>
    </row>
    <row r="2805" spans="6:6" ht="12.75" customHeight="1">
      <c r="F2805" s="724"/>
    </row>
    <row r="2806" spans="6:6" ht="12.75" customHeight="1">
      <c r="F2806" s="724"/>
    </row>
    <row r="2807" spans="6:6" ht="12.75" customHeight="1">
      <c r="F2807" s="724"/>
    </row>
    <row r="2808" spans="6:6" ht="12.75" customHeight="1">
      <c r="F2808" s="724"/>
    </row>
    <row r="2809" spans="6:6" ht="12.75" customHeight="1">
      <c r="F2809" s="724"/>
    </row>
    <row r="2810" spans="6:6" ht="12.75" customHeight="1">
      <c r="F2810" s="724"/>
    </row>
    <row r="2811" spans="6:6" ht="12.75" customHeight="1">
      <c r="F2811" s="724"/>
    </row>
    <row r="2812" spans="6:6" ht="12.75" customHeight="1">
      <c r="F2812" s="724"/>
    </row>
    <row r="2813" spans="6:6" ht="12.75" customHeight="1">
      <c r="F2813" s="724"/>
    </row>
    <row r="2814" spans="6:6" ht="12.75" customHeight="1">
      <c r="F2814" s="724"/>
    </row>
    <row r="2815" spans="6:6" ht="12.75" customHeight="1">
      <c r="F2815" s="724"/>
    </row>
    <row r="2816" spans="6:6" ht="12.75" customHeight="1">
      <c r="F2816" s="724"/>
    </row>
    <row r="2817" spans="6:6" ht="12.75" customHeight="1">
      <c r="F2817" s="724"/>
    </row>
    <row r="2818" spans="6:6" ht="12.75" customHeight="1">
      <c r="F2818" s="724"/>
    </row>
    <row r="2819" spans="6:6" ht="12.75" customHeight="1">
      <c r="F2819" s="724"/>
    </row>
    <row r="2820" spans="6:6" ht="12.75" customHeight="1">
      <c r="F2820" s="724"/>
    </row>
    <row r="2821" spans="6:6" ht="12.75" customHeight="1">
      <c r="F2821" s="724"/>
    </row>
    <row r="2822" spans="6:6" ht="12.75" customHeight="1">
      <c r="F2822" s="724"/>
    </row>
    <row r="2823" spans="6:6" ht="12.75" customHeight="1">
      <c r="F2823" s="724"/>
    </row>
    <row r="2824" spans="6:6" ht="12.75" customHeight="1">
      <c r="F2824" s="724"/>
    </row>
    <row r="2825" spans="6:6" ht="12.75" customHeight="1">
      <c r="F2825" s="724"/>
    </row>
    <row r="2826" spans="6:6" ht="12.75" customHeight="1">
      <c r="F2826" s="724"/>
    </row>
    <row r="2827" spans="6:6" ht="12.75" customHeight="1">
      <c r="F2827" s="724"/>
    </row>
    <row r="2828" spans="6:6" ht="12.75" customHeight="1">
      <c r="F2828" s="724"/>
    </row>
    <row r="2829" spans="6:6" ht="12.75" customHeight="1">
      <c r="F2829" s="724"/>
    </row>
    <row r="2830" spans="6:6" ht="12.75" customHeight="1">
      <c r="F2830" s="724"/>
    </row>
    <row r="2831" spans="6:6" ht="12.75" customHeight="1">
      <c r="F2831" s="724"/>
    </row>
    <row r="2832" spans="6:6" ht="12.75" customHeight="1">
      <c r="F2832" s="724"/>
    </row>
    <row r="2833" spans="6:6" ht="12.75" customHeight="1">
      <c r="F2833" s="724"/>
    </row>
    <row r="2834" spans="6:6" ht="12.75" customHeight="1">
      <c r="F2834" s="724"/>
    </row>
    <row r="2835" spans="6:6" ht="12.75" customHeight="1">
      <c r="F2835" s="724"/>
    </row>
    <row r="2836" spans="6:6" ht="12.75" customHeight="1">
      <c r="F2836" s="724"/>
    </row>
    <row r="2837" spans="6:6" ht="12.75" customHeight="1">
      <c r="F2837" s="724"/>
    </row>
    <row r="2838" spans="6:6" ht="12.75" customHeight="1">
      <c r="F2838" s="724"/>
    </row>
    <row r="2839" spans="6:6" ht="12.75" customHeight="1">
      <c r="F2839" s="724"/>
    </row>
    <row r="2840" spans="6:6" ht="12.75" customHeight="1">
      <c r="F2840" s="724"/>
    </row>
    <row r="2841" spans="6:6" ht="12.75" customHeight="1">
      <c r="F2841" s="724"/>
    </row>
    <row r="2842" spans="6:6" ht="12.75" customHeight="1">
      <c r="F2842" s="724"/>
    </row>
    <row r="2843" spans="6:6" ht="12.75" customHeight="1">
      <c r="F2843" s="724"/>
    </row>
    <row r="2844" spans="6:6" ht="12.75" customHeight="1">
      <c r="F2844" s="724"/>
    </row>
    <row r="2845" spans="6:6" ht="12.75" customHeight="1">
      <c r="F2845" s="724"/>
    </row>
    <row r="2846" spans="6:6" ht="12.75" customHeight="1">
      <c r="F2846" s="724"/>
    </row>
    <row r="2847" spans="6:6" ht="12.75" customHeight="1">
      <c r="F2847" s="724"/>
    </row>
    <row r="2848" spans="6:6" ht="12.75" customHeight="1">
      <c r="F2848" s="724"/>
    </row>
    <row r="2849" spans="6:6" ht="12.75" customHeight="1">
      <c r="F2849" s="724"/>
    </row>
    <row r="2850" spans="6:6" ht="12.75" customHeight="1">
      <c r="F2850" s="724"/>
    </row>
    <row r="2851" spans="6:6" ht="12.75" customHeight="1">
      <c r="F2851" s="724"/>
    </row>
    <row r="2852" spans="6:6" ht="12.75" customHeight="1">
      <c r="F2852" s="724"/>
    </row>
    <row r="2853" spans="6:6" ht="12.75" customHeight="1">
      <c r="F2853" s="724"/>
    </row>
    <row r="2854" spans="6:6" ht="12.75" customHeight="1">
      <c r="F2854" s="724"/>
    </row>
    <row r="2855" spans="6:6" ht="12.75" customHeight="1">
      <c r="F2855" s="724"/>
    </row>
    <row r="2856" spans="6:6" ht="12.75" customHeight="1">
      <c r="F2856" s="724"/>
    </row>
    <row r="2857" spans="6:6" ht="12.75" customHeight="1">
      <c r="F2857" s="724"/>
    </row>
    <row r="2858" spans="6:6" ht="12.75" customHeight="1">
      <c r="F2858" s="724"/>
    </row>
    <row r="2859" spans="6:6" ht="12.75" customHeight="1">
      <c r="F2859" s="724"/>
    </row>
    <row r="2860" spans="6:6" ht="12.75" customHeight="1">
      <c r="F2860" s="724"/>
    </row>
    <row r="2861" spans="6:6" ht="12.75" customHeight="1">
      <c r="F2861" s="724"/>
    </row>
    <row r="2862" spans="6:6" ht="12.75" customHeight="1">
      <c r="F2862" s="724"/>
    </row>
    <row r="2863" spans="6:6" ht="12.75" customHeight="1">
      <c r="F2863" s="724"/>
    </row>
    <row r="2864" spans="6:6" ht="12.75" customHeight="1">
      <c r="F2864" s="724"/>
    </row>
    <row r="2865" spans="6:6" ht="12.75" customHeight="1">
      <c r="F2865" s="724"/>
    </row>
    <row r="2866" spans="6:6" ht="12.75" customHeight="1">
      <c r="F2866" s="724"/>
    </row>
    <row r="2867" spans="6:6" ht="12.75" customHeight="1">
      <c r="F2867" s="724"/>
    </row>
    <row r="2868" spans="6:6" ht="12.75" customHeight="1">
      <c r="F2868" s="724"/>
    </row>
    <row r="2869" spans="6:6" ht="12.75" customHeight="1">
      <c r="F2869" s="724"/>
    </row>
    <row r="2870" spans="6:6" ht="12.75" customHeight="1">
      <c r="F2870" s="724"/>
    </row>
    <row r="2871" spans="6:6" ht="12.75" customHeight="1">
      <c r="F2871" s="724"/>
    </row>
    <row r="2872" spans="6:6" ht="12.75" customHeight="1">
      <c r="F2872" s="724"/>
    </row>
    <row r="2873" spans="6:6" ht="12.75" customHeight="1">
      <c r="F2873" s="724"/>
    </row>
    <row r="2874" spans="6:6" ht="12.75" customHeight="1">
      <c r="F2874" s="724"/>
    </row>
    <row r="2875" spans="6:6" ht="12.75" customHeight="1">
      <c r="F2875" s="724"/>
    </row>
    <row r="2876" spans="6:6" ht="12.75" customHeight="1">
      <c r="F2876" s="724"/>
    </row>
    <row r="2877" spans="6:6" ht="12.75" customHeight="1">
      <c r="F2877" s="724"/>
    </row>
    <row r="2878" spans="6:6" ht="12.75" customHeight="1">
      <c r="F2878" s="724"/>
    </row>
    <row r="2879" spans="6:6" ht="12.75" customHeight="1">
      <c r="F2879" s="724"/>
    </row>
    <row r="2880" spans="6:6" ht="12.75" customHeight="1">
      <c r="F2880" s="724"/>
    </row>
    <row r="2881" spans="6:6" ht="12.75" customHeight="1">
      <c r="F2881" s="724"/>
    </row>
    <row r="2882" spans="6:6" ht="12.75" customHeight="1">
      <c r="F2882" s="724"/>
    </row>
    <row r="2883" spans="6:6" ht="12.75" customHeight="1">
      <c r="F2883" s="724"/>
    </row>
    <row r="2884" spans="6:6" ht="12.75" customHeight="1">
      <c r="F2884" s="724"/>
    </row>
    <row r="2885" spans="6:6" ht="12.75" customHeight="1">
      <c r="F2885" s="724"/>
    </row>
    <row r="2886" spans="6:6" ht="12.75" customHeight="1">
      <c r="F2886" s="724"/>
    </row>
    <row r="2887" spans="6:6" ht="12.75" customHeight="1">
      <c r="F2887" s="724"/>
    </row>
    <row r="2888" spans="6:6" ht="12.75" customHeight="1">
      <c r="F2888" s="724"/>
    </row>
    <row r="2889" spans="6:6" ht="12.75" customHeight="1">
      <c r="F2889" s="724"/>
    </row>
    <row r="2890" spans="6:6" ht="12.75" customHeight="1">
      <c r="F2890" s="724"/>
    </row>
    <row r="2891" spans="6:6" ht="12.75" customHeight="1">
      <c r="F2891" s="724"/>
    </row>
    <row r="2892" spans="6:6" ht="12.75" customHeight="1">
      <c r="F2892" s="724"/>
    </row>
    <row r="2893" spans="6:6" ht="12.75" customHeight="1">
      <c r="F2893" s="724"/>
    </row>
    <row r="2894" spans="6:6" ht="12.75" customHeight="1">
      <c r="F2894" s="724"/>
    </row>
    <row r="2895" spans="6:6" ht="12.75" customHeight="1">
      <c r="F2895" s="724"/>
    </row>
    <row r="2896" spans="6:6" ht="12.75" customHeight="1">
      <c r="F2896" s="724"/>
    </row>
    <row r="2897" spans="6:6" ht="12.75" customHeight="1">
      <c r="F2897" s="724"/>
    </row>
    <row r="2898" spans="6:6" ht="12.75" customHeight="1">
      <c r="F2898" s="724"/>
    </row>
    <row r="2899" spans="6:6" ht="12.75" customHeight="1">
      <c r="F2899" s="724"/>
    </row>
    <row r="2900" spans="6:6" ht="12.75" customHeight="1">
      <c r="F2900" s="724"/>
    </row>
    <row r="2901" spans="6:6" ht="12.75" customHeight="1">
      <c r="F2901" s="724"/>
    </row>
    <row r="2902" spans="6:6" ht="12.75" customHeight="1">
      <c r="F2902" s="724"/>
    </row>
    <row r="2903" spans="6:6" ht="12.75" customHeight="1">
      <c r="F2903" s="724"/>
    </row>
    <row r="2904" spans="6:6" ht="12.75" customHeight="1">
      <c r="F2904" s="724"/>
    </row>
    <row r="2905" spans="6:6" ht="12.75" customHeight="1">
      <c r="F2905" s="724"/>
    </row>
    <row r="2906" spans="6:6" ht="12.75" customHeight="1">
      <c r="F2906" s="724"/>
    </row>
    <row r="2907" spans="6:6" ht="12.75" customHeight="1">
      <c r="F2907" s="724"/>
    </row>
    <row r="2908" spans="6:6" ht="12.75" customHeight="1">
      <c r="F2908" s="724"/>
    </row>
    <row r="2909" spans="6:6" ht="12.75" customHeight="1">
      <c r="F2909" s="724"/>
    </row>
    <row r="2910" spans="6:6" ht="12.75" customHeight="1">
      <c r="F2910" s="724"/>
    </row>
    <row r="2911" spans="6:6" ht="12.75" customHeight="1">
      <c r="F2911" s="724"/>
    </row>
    <row r="2912" spans="6:6" ht="12.75" customHeight="1">
      <c r="F2912" s="724"/>
    </row>
    <row r="2913" spans="6:6" ht="12.75" customHeight="1">
      <c r="F2913" s="724"/>
    </row>
    <row r="2914" spans="6:6" ht="12.75" customHeight="1">
      <c r="F2914" s="724"/>
    </row>
    <row r="2915" spans="6:6" ht="12.75" customHeight="1">
      <c r="F2915" s="724"/>
    </row>
    <row r="2916" spans="6:6" ht="12.75" customHeight="1">
      <c r="F2916" s="724"/>
    </row>
    <row r="2917" spans="6:6" ht="12.75" customHeight="1">
      <c r="F2917" s="724"/>
    </row>
    <row r="2918" spans="6:6" ht="12.75" customHeight="1">
      <c r="F2918" s="724"/>
    </row>
    <row r="2919" spans="6:6" ht="12.75" customHeight="1">
      <c r="F2919" s="724"/>
    </row>
    <row r="2920" spans="6:6" ht="12.75" customHeight="1">
      <c r="F2920" s="724"/>
    </row>
    <row r="2921" spans="6:6" ht="12.75" customHeight="1">
      <c r="F2921" s="724"/>
    </row>
    <row r="2922" spans="6:6" ht="12.75" customHeight="1">
      <c r="F2922" s="724"/>
    </row>
    <row r="2923" spans="6:6" ht="12.75" customHeight="1">
      <c r="F2923" s="724"/>
    </row>
    <row r="2924" spans="6:6" ht="12.75" customHeight="1">
      <c r="F2924" s="724"/>
    </row>
    <row r="2925" spans="6:6" ht="12.75" customHeight="1">
      <c r="F2925" s="724"/>
    </row>
    <row r="2926" spans="6:6" ht="12.75" customHeight="1">
      <c r="F2926" s="724"/>
    </row>
    <row r="2927" spans="6:6" ht="12.75" customHeight="1">
      <c r="F2927" s="724"/>
    </row>
    <row r="2928" spans="6:6" ht="12.75" customHeight="1">
      <c r="F2928" s="724"/>
    </row>
    <row r="2929" spans="6:6" ht="12.75" customHeight="1">
      <c r="F2929" s="724"/>
    </row>
    <row r="2930" spans="6:6" ht="12.75" customHeight="1">
      <c r="F2930" s="724"/>
    </row>
    <row r="2931" spans="6:6" ht="12.75" customHeight="1">
      <c r="F2931" s="724"/>
    </row>
    <row r="2932" spans="6:6" ht="12.75" customHeight="1">
      <c r="F2932" s="724"/>
    </row>
    <row r="2933" spans="6:6" ht="12.75" customHeight="1">
      <c r="F2933" s="724"/>
    </row>
    <row r="2934" spans="6:6" ht="12.75" customHeight="1">
      <c r="F2934" s="724"/>
    </row>
    <row r="2935" spans="6:6" ht="12.75" customHeight="1">
      <c r="F2935" s="724"/>
    </row>
    <row r="2936" spans="6:6" ht="12.75" customHeight="1">
      <c r="F2936" s="724"/>
    </row>
    <row r="2937" spans="6:6" ht="12.75" customHeight="1">
      <c r="F2937" s="724"/>
    </row>
    <row r="2938" spans="6:6" ht="12.75" customHeight="1">
      <c r="F2938" s="724"/>
    </row>
    <row r="2939" spans="6:6" ht="12.75" customHeight="1">
      <c r="F2939" s="724"/>
    </row>
    <row r="2940" spans="6:6" ht="12.75" customHeight="1">
      <c r="F2940" s="724"/>
    </row>
    <row r="2941" spans="6:6" ht="12.75" customHeight="1">
      <c r="F2941" s="724"/>
    </row>
    <row r="2942" spans="6:6" ht="12.75" customHeight="1">
      <c r="F2942" s="724"/>
    </row>
    <row r="2943" spans="6:6" ht="12.75" customHeight="1">
      <c r="F2943" s="724"/>
    </row>
    <row r="2944" spans="6:6" ht="12.75" customHeight="1">
      <c r="F2944" s="724"/>
    </row>
    <row r="2945" spans="6:6" ht="12.75" customHeight="1">
      <c r="F2945" s="724"/>
    </row>
    <row r="2946" spans="6:6" ht="12.75" customHeight="1">
      <c r="F2946" s="724"/>
    </row>
    <row r="2947" spans="6:6" ht="12.75" customHeight="1">
      <c r="F2947" s="724"/>
    </row>
    <row r="2948" spans="6:6" ht="12.75" customHeight="1">
      <c r="F2948" s="724"/>
    </row>
    <row r="2949" spans="6:6" ht="12.75" customHeight="1">
      <c r="F2949" s="724"/>
    </row>
    <row r="2950" spans="6:6" ht="12.75" customHeight="1">
      <c r="F2950" s="724"/>
    </row>
    <row r="2951" spans="6:6" ht="12.75" customHeight="1">
      <c r="F2951" s="724"/>
    </row>
    <row r="2952" spans="6:6" ht="12.75" customHeight="1">
      <c r="F2952" s="724"/>
    </row>
    <row r="2953" spans="6:6" ht="12.75" customHeight="1">
      <c r="F2953" s="724"/>
    </row>
    <row r="2954" spans="6:6" ht="12.75" customHeight="1">
      <c r="F2954" s="724"/>
    </row>
    <row r="2955" spans="6:6" ht="12.75" customHeight="1">
      <c r="F2955" s="724"/>
    </row>
    <row r="2956" spans="6:6" ht="12.75" customHeight="1">
      <c r="F2956" s="724"/>
    </row>
    <row r="2957" spans="6:6" ht="12.75" customHeight="1">
      <c r="F2957" s="724"/>
    </row>
    <row r="2958" spans="6:6" ht="12.75" customHeight="1">
      <c r="F2958" s="724"/>
    </row>
    <row r="2959" spans="6:6" ht="12.75" customHeight="1">
      <c r="F2959" s="724"/>
    </row>
    <row r="2960" spans="6:6" ht="12.75" customHeight="1">
      <c r="F2960" s="724"/>
    </row>
    <row r="2961" spans="6:6" ht="12.75" customHeight="1">
      <c r="F2961" s="724"/>
    </row>
    <row r="2962" spans="6:6" ht="12.75" customHeight="1">
      <c r="F2962" s="724"/>
    </row>
    <row r="2963" spans="6:6" ht="12.75" customHeight="1">
      <c r="F2963" s="724"/>
    </row>
    <row r="2964" spans="6:6" ht="12.75" customHeight="1">
      <c r="F2964" s="724"/>
    </row>
    <row r="2965" spans="6:6" ht="12.75" customHeight="1">
      <c r="F2965" s="724"/>
    </row>
    <row r="2966" spans="6:6" ht="12.75" customHeight="1">
      <c r="F2966" s="724"/>
    </row>
    <row r="2967" spans="6:6" ht="12.75" customHeight="1">
      <c r="F2967" s="724"/>
    </row>
    <row r="2968" spans="6:6" ht="12.75" customHeight="1">
      <c r="F2968" s="724"/>
    </row>
    <row r="2969" spans="6:6" ht="12.75" customHeight="1">
      <c r="F2969" s="724"/>
    </row>
    <row r="2970" spans="6:6" ht="12.75" customHeight="1">
      <c r="F2970" s="724"/>
    </row>
    <row r="2971" spans="6:6" ht="12.75" customHeight="1">
      <c r="F2971" s="724"/>
    </row>
    <row r="2972" spans="6:6" ht="12.75" customHeight="1">
      <c r="F2972" s="724"/>
    </row>
    <row r="2973" spans="6:6" ht="12.75" customHeight="1">
      <c r="F2973" s="724"/>
    </row>
    <row r="2974" spans="6:6" ht="12.75" customHeight="1">
      <c r="F2974" s="724"/>
    </row>
    <row r="2975" spans="6:6" ht="12.75" customHeight="1">
      <c r="F2975" s="724"/>
    </row>
    <row r="2976" spans="6:6" ht="12.75" customHeight="1">
      <c r="F2976" s="724"/>
    </row>
    <row r="2977" spans="6:6" ht="12.75" customHeight="1">
      <c r="F2977" s="724"/>
    </row>
    <row r="2978" spans="6:6" ht="12.75" customHeight="1">
      <c r="F2978" s="724"/>
    </row>
    <row r="2979" spans="6:6" ht="12.75" customHeight="1">
      <c r="F2979" s="724"/>
    </row>
    <row r="2980" spans="6:6" ht="12.75" customHeight="1">
      <c r="F2980" s="724"/>
    </row>
    <row r="2981" spans="6:6" ht="12.75" customHeight="1">
      <c r="F2981" s="724"/>
    </row>
    <row r="2982" spans="6:6" ht="12.75" customHeight="1">
      <c r="F2982" s="724"/>
    </row>
    <row r="2983" spans="6:6" ht="12.75" customHeight="1">
      <c r="F2983" s="724"/>
    </row>
    <row r="2984" spans="6:6" ht="12.75" customHeight="1">
      <c r="F2984" s="724"/>
    </row>
    <row r="2985" spans="6:6" ht="12.75" customHeight="1">
      <c r="F2985" s="724"/>
    </row>
    <row r="2986" spans="6:6" ht="12.75" customHeight="1">
      <c r="F2986" s="724"/>
    </row>
    <row r="2987" spans="6:6" ht="12.75" customHeight="1">
      <c r="F2987" s="724"/>
    </row>
    <row r="2988" spans="6:6" ht="12.75" customHeight="1">
      <c r="F2988" s="724"/>
    </row>
    <row r="2989" spans="6:6" ht="12.75" customHeight="1">
      <c r="F2989" s="724"/>
    </row>
    <row r="2990" spans="6:6" ht="12.75" customHeight="1">
      <c r="F2990" s="724"/>
    </row>
    <row r="2991" spans="6:6" ht="12.75" customHeight="1">
      <c r="F2991" s="724"/>
    </row>
    <row r="2992" spans="6:6" ht="12.75" customHeight="1">
      <c r="F2992" s="724"/>
    </row>
    <row r="2993" spans="6:6" ht="12.75" customHeight="1">
      <c r="F2993" s="724"/>
    </row>
    <row r="2994" spans="6:6" ht="12.75" customHeight="1">
      <c r="F2994" s="724"/>
    </row>
    <row r="2995" spans="6:6" ht="12.75" customHeight="1">
      <c r="F2995" s="724"/>
    </row>
    <row r="2996" spans="6:6" ht="12.75" customHeight="1">
      <c r="F2996" s="724"/>
    </row>
    <row r="2997" spans="6:6" ht="12.75" customHeight="1">
      <c r="F2997" s="724"/>
    </row>
    <row r="2998" spans="6:6" ht="12.75" customHeight="1">
      <c r="F2998" s="724"/>
    </row>
    <row r="2999" spans="6:6" ht="12.75" customHeight="1">
      <c r="F2999" s="724"/>
    </row>
    <row r="3000" spans="6:6" ht="12.75" customHeight="1">
      <c r="F3000" s="724"/>
    </row>
    <row r="3001" spans="6:6" ht="12.75" customHeight="1">
      <c r="F3001" s="724"/>
    </row>
    <row r="3002" spans="6:6" ht="12.75" customHeight="1">
      <c r="F3002" s="724"/>
    </row>
    <row r="3003" spans="6:6" ht="12.75" customHeight="1">
      <c r="F3003" s="724"/>
    </row>
    <row r="3004" spans="6:6" ht="12.75" customHeight="1">
      <c r="F3004" s="724"/>
    </row>
    <row r="3005" spans="6:6" ht="12.75" customHeight="1">
      <c r="F3005" s="724"/>
    </row>
    <row r="3006" spans="6:6" ht="12.75" customHeight="1">
      <c r="F3006" s="724"/>
    </row>
    <row r="3007" spans="6:6" ht="12.75" customHeight="1">
      <c r="F3007" s="724"/>
    </row>
    <row r="3008" spans="6:6" ht="12.75" customHeight="1">
      <c r="F3008" s="724"/>
    </row>
    <row r="3009" spans="6:6" ht="12.75" customHeight="1">
      <c r="F3009" s="724"/>
    </row>
    <row r="3010" spans="6:6" ht="12.75" customHeight="1">
      <c r="F3010" s="724"/>
    </row>
    <row r="3011" spans="6:6" ht="12.75" customHeight="1">
      <c r="F3011" s="724"/>
    </row>
    <row r="3012" spans="6:6" ht="12.75" customHeight="1">
      <c r="F3012" s="724"/>
    </row>
    <row r="3013" spans="6:6" ht="12.75" customHeight="1">
      <c r="F3013" s="724"/>
    </row>
    <row r="3014" spans="6:6" ht="12.75" customHeight="1">
      <c r="F3014" s="724"/>
    </row>
    <row r="3015" spans="6:6" ht="12.75" customHeight="1">
      <c r="F3015" s="724"/>
    </row>
    <row r="3016" spans="6:6" ht="12.75" customHeight="1">
      <c r="F3016" s="724"/>
    </row>
    <row r="3017" spans="6:6" ht="12.75" customHeight="1">
      <c r="F3017" s="724"/>
    </row>
    <row r="3018" spans="6:6" ht="12.75" customHeight="1">
      <c r="F3018" s="724"/>
    </row>
    <row r="3019" spans="6:6" ht="12.75" customHeight="1">
      <c r="F3019" s="724"/>
    </row>
    <row r="3020" spans="6:6" ht="12.75" customHeight="1">
      <c r="F3020" s="724"/>
    </row>
    <row r="3021" spans="6:6" ht="12.75" customHeight="1">
      <c r="F3021" s="724"/>
    </row>
    <row r="3022" spans="6:6" ht="12.75" customHeight="1">
      <c r="F3022" s="724"/>
    </row>
    <row r="3023" spans="6:6" ht="12.75" customHeight="1">
      <c r="F3023" s="724"/>
    </row>
    <row r="3024" spans="6:6" ht="12.75" customHeight="1">
      <c r="F3024" s="724"/>
    </row>
    <row r="3025" spans="6:6" ht="12.75" customHeight="1">
      <c r="F3025" s="724"/>
    </row>
    <row r="3026" spans="6:6" ht="12.75" customHeight="1">
      <c r="F3026" s="724"/>
    </row>
    <row r="3027" spans="6:6" ht="12.75" customHeight="1">
      <c r="F3027" s="724"/>
    </row>
    <row r="3028" spans="6:6" ht="12.75" customHeight="1">
      <c r="F3028" s="724"/>
    </row>
    <row r="3029" spans="6:6" ht="12.75" customHeight="1">
      <c r="F3029" s="724"/>
    </row>
    <row r="3030" spans="6:6" ht="12.75" customHeight="1">
      <c r="F3030" s="724"/>
    </row>
    <row r="3031" spans="6:6" ht="12.75" customHeight="1">
      <c r="F3031" s="724"/>
    </row>
    <row r="3032" spans="6:6" ht="12.75" customHeight="1">
      <c r="F3032" s="724"/>
    </row>
    <row r="3033" spans="6:6" ht="12.75" customHeight="1">
      <c r="F3033" s="724"/>
    </row>
    <row r="3034" spans="6:6" ht="12.75" customHeight="1">
      <c r="F3034" s="724"/>
    </row>
    <row r="3035" spans="6:6" ht="12.75" customHeight="1">
      <c r="F3035" s="724"/>
    </row>
    <row r="3036" spans="6:6" ht="12.75" customHeight="1">
      <c r="F3036" s="724"/>
    </row>
    <row r="3037" spans="6:6" ht="12.75" customHeight="1">
      <c r="F3037" s="724"/>
    </row>
    <row r="3038" spans="6:6" ht="12.75" customHeight="1">
      <c r="F3038" s="724"/>
    </row>
    <row r="3039" spans="6:6" ht="12.75" customHeight="1">
      <c r="F3039" s="724"/>
    </row>
    <row r="3040" spans="6:6" ht="12.75" customHeight="1">
      <c r="F3040" s="724"/>
    </row>
    <row r="3041" spans="6:6" ht="12.75" customHeight="1">
      <c r="F3041" s="724"/>
    </row>
    <row r="3042" spans="6:6" ht="12.75" customHeight="1">
      <c r="F3042" s="724"/>
    </row>
    <row r="3043" spans="6:6" ht="12.75" customHeight="1">
      <c r="F3043" s="724"/>
    </row>
    <row r="3044" spans="6:6" ht="12.75" customHeight="1">
      <c r="F3044" s="724"/>
    </row>
    <row r="3045" spans="6:6" ht="12.75" customHeight="1">
      <c r="F3045" s="724"/>
    </row>
    <row r="3046" spans="6:6" ht="12.75" customHeight="1">
      <c r="F3046" s="724"/>
    </row>
    <row r="3047" spans="6:6" ht="12.75" customHeight="1">
      <c r="F3047" s="724"/>
    </row>
    <row r="3048" spans="6:6" ht="12.75" customHeight="1">
      <c r="F3048" s="724"/>
    </row>
    <row r="3049" spans="6:6" ht="12.75" customHeight="1">
      <c r="F3049" s="724"/>
    </row>
    <row r="3050" spans="6:6" ht="12.75" customHeight="1">
      <c r="F3050" s="724"/>
    </row>
    <row r="3051" spans="6:6" ht="12.75" customHeight="1">
      <c r="F3051" s="724"/>
    </row>
    <row r="3052" spans="6:6" ht="12.75" customHeight="1">
      <c r="F3052" s="724"/>
    </row>
    <row r="3053" spans="6:6" ht="12.75" customHeight="1">
      <c r="F3053" s="724"/>
    </row>
    <row r="3054" spans="6:6" ht="12.75" customHeight="1">
      <c r="F3054" s="724"/>
    </row>
    <row r="3055" spans="6:6" ht="12.75" customHeight="1">
      <c r="F3055" s="724"/>
    </row>
    <row r="3056" spans="6:6" ht="12.75" customHeight="1">
      <c r="F3056" s="724"/>
    </row>
    <row r="3057" spans="6:6" ht="12.75" customHeight="1">
      <c r="F3057" s="724"/>
    </row>
    <row r="3058" spans="6:6" ht="12.75" customHeight="1">
      <c r="F3058" s="724"/>
    </row>
    <row r="3059" spans="6:6" ht="12.75" customHeight="1">
      <c r="F3059" s="724"/>
    </row>
    <row r="3060" spans="6:6" ht="12.75" customHeight="1">
      <c r="F3060" s="724"/>
    </row>
    <row r="3061" spans="6:6" ht="12.75" customHeight="1">
      <c r="F3061" s="724"/>
    </row>
    <row r="3062" spans="6:6" ht="12.75" customHeight="1">
      <c r="F3062" s="724"/>
    </row>
    <row r="3063" spans="6:6" ht="12.75" customHeight="1">
      <c r="F3063" s="724"/>
    </row>
    <row r="3064" spans="6:6" ht="12.75" customHeight="1">
      <c r="F3064" s="724"/>
    </row>
    <row r="3065" spans="6:6" ht="12.75" customHeight="1">
      <c r="F3065" s="724"/>
    </row>
    <row r="3066" spans="6:6" ht="12.75" customHeight="1">
      <c r="F3066" s="724"/>
    </row>
    <row r="3067" spans="6:6" ht="12.75" customHeight="1">
      <c r="F3067" s="724"/>
    </row>
    <row r="3068" spans="6:6" ht="12.75" customHeight="1">
      <c r="F3068" s="724"/>
    </row>
    <row r="3069" spans="6:6" ht="12.75" customHeight="1">
      <c r="F3069" s="724"/>
    </row>
    <row r="3070" spans="6:6" ht="12.75" customHeight="1">
      <c r="F3070" s="724"/>
    </row>
    <row r="3071" spans="6:6" ht="12.75" customHeight="1">
      <c r="F3071" s="724"/>
    </row>
    <row r="3072" spans="6:6" ht="12.75" customHeight="1">
      <c r="F3072" s="724"/>
    </row>
    <row r="3073" spans="6:6" ht="12.75" customHeight="1">
      <c r="F3073" s="724"/>
    </row>
    <row r="3074" spans="6:6" ht="12.75" customHeight="1">
      <c r="F3074" s="724"/>
    </row>
    <row r="3075" spans="6:6" ht="12.75" customHeight="1">
      <c r="F3075" s="724"/>
    </row>
    <row r="3076" spans="6:6" ht="12.75" customHeight="1">
      <c r="F3076" s="724"/>
    </row>
    <row r="3077" spans="6:6" ht="12.75" customHeight="1">
      <c r="F3077" s="724"/>
    </row>
    <row r="3078" spans="6:6" ht="12.75" customHeight="1">
      <c r="F3078" s="724"/>
    </row>
    <row r="3079" spans="6:6" ht="12.75" customHeight="1">
      <c r="F3079" s="724"/>
    </row>
    <row r="3080" spans="6:6" ht="12.75" customHeight="1">
      <c r="F3080" s="724"/>
    </row>
    <row r="3081" spans="6:6" ht="12.75" customHeight="1">
      <c r="F3081" s="724"/>
    </row>
    <row r="3082" spans="6:6" ht="12.75" customHeight="1">
      <c r="F3082" s="724"/>
    </row>
    <row r="3083" spans="6:6" ht="12.75" customHeight="1">
      <c r="F3083" s="724"/>
    </row>
    <row r="3084" spans="6:6" ht="12.75" customHeight="1">
      <c r="F3084" s="724"/>
    </row>
    <row r="3085" spans="6:6" ht="12.75" customHeight="1">
      <c r="F3085" s="724"/>
    </row>
    <row r="3086" spans="6:6" ht="12.75" customHeight="1">
      <c r="F3086" s="724"/>
    </row>
    <row r="3087" spans="6:6" ht="12.75" customHeight="1">
      <c r="F3087" s="724"/>
    </row>
    <row r="3088" spans="6:6" ht="12.75" customHeight="1">
      <c r="F3088" s="724"/>
    </row>
    <row r="3089" spans="6:6" ht="12.75" customHeight="1">
      <c r="F3089" s="724"/>
    </row>
    <row r="3090" spans="6:6" ht="12.75" customHeight="1">
      <c r="F3090" s="724"/>
    </row>
    <row r="3091" spans="6:6" ht="12.75" customHeight="1">
      <c r="F3091" s="724"/>
    </row>
    <row r="3092" spans="6:6" ht="12.75" customHeight="1">
      <c r="F3092" s="724"/>
    </row>
    <row r="3093" spans="6:6" ht="12.75" customHeight="1">
      <c r="F3093" s="724"/>
    </row>
    <row r="3094" spans="6:6" ht="12.75" customHeight="1">
      <c r="F3094" s="724"/>
    </row>
    <row r="3095" spans="6:6" ht="12.75" customHeight="1">
      <c r="F3095" s="724"/>
    </row>
    <row r="3096" spans="6:6" ht="12.75" customHeight="1">
      <c r="F3096" s="724"/>
    </row>
    <row r="3097" spans="6:6" ht="12.75" customHeight="1">
      <c r="F3097" s="724"/>
    </row>
    <row r="3098" spans="6:6" ht="12.75" customHeight="1">
      <c r="F3098" s="724"/>
    </row>
    <row r="3099" spans="6:6" ht="12.75" customHeight="1">
      <c r="F3099" s="724"/>
    </row>
    <row r="3100" spans="6:6" ht="12.75" customHeight="1">
      <c r="F3100" s="724"/>
    </row>
    <row r="3101" spans="6:6" ht="12.75" customHeight="1">
      <c r="F3101" s="724"/>
    </row>
    <row r="3102" spans="6:6" ht="12.75" customHeight="1">
      <c r="F3102" s="724"/>
    </row>
    <row r="3103" spans="6:6" ht="12.75" customHeight="1">
      <c r="F3103" s="724"/>
    </row>
    <row r="3104" spans="6:6" ht="12.75" customHeight="1">
      <c r="F3104" s="724"/>
    </row>
    <row r="3105" spans="6:6" ht="12.75" customHeight="1">
      <c r="F3105" s="724"/>
    </row>
    <row r="3106" spans="6:6" ht="12.75" customHeight="1">
      <c r="F3106" s="724"/>
    </row>
    <row r="3107" spans="6:6" ht="12.75" customHeight="1">
      <c r="F3107" s="724"/>
    </row>
    <row r="3108" spans="6:6" ht="12.75" customHeight="1">
      <c r="F3108" s="724"/>
    </row>
    <row r="3109" spans="6:6" ht="12.75" customHeight="1">
      <c r="F3109" s="724"/>
    </row>
    <row r="3110" spans="6:6" ht="12.75" customHeight="1">
      <c r="F3110" s="724"/>
    </row>
    <row r="3111" spans="6:6" ht="12.75" customHeight="1">
      <c r="F3111" s="724"/>
    </row>
    <row r="3112" spans="6:6" ht="12.75" customHeight="1">
      <c r="F3112" s="724"/>
    </row>
    <row r="3113" spans="6:6" ht="12.75" customHeight="1">
      <c r="F3113" s="724"/>
    </row>
    <row r="3114" spans="6:6" ht="12.75" customHeight="1">
      <c r="F3114" s="724"/>
    </row>
    <row r="3115" spans="6:6" ht="12.75" customHeight="1">
      <c r="F3115" s="724"/>
    </row>
    <row r="3116" spans="6:6" ht="12.75" customHeight="1">
      <c r="F3116" s="724"/>
    </row>
    <row r="3117" spans="6:6" ht="12.75" customHeight="1">
      <c r="F3117" s="724"/>
    </row>
    <row r="3118" spans="6:6" ht="12.75" customHeight="1">
      <c r="F3118" s="724"/>
    </row>
    <row r="3119" spans="6:6" ht="12.75" customHeight="1">
      <c r="F3119" s="724"/>
    </row>
    <row r="3120" spans="6:6" ht="12.75" customHeight="1">
      <c r="F3120" s="724"/>
    </row>
    <row r="3121" spans="6:6" ht="12.75" customHeight="1">
      <c r="F3121" s="724"/>
    </row>
    <row r="3122" spans="6:6" ht="12.75" customHeight="1">
      <c r="F3122" s="724"/>
    </row>
    <row r="3123" spans="6:6" ht="12.75" customHeight="1">
      <c r="F3123" s="724"/>
    </row>
    <row r="3124" spans="6:6" ht="12.75" customHeight="1">
      <c r="F3124" s="724"/>
    </row>
    <row r="3125" spans="6:6" ht="12.75" customHeight="1">
      <c r="F3125" s="724"/>
    </row>
    <row r="3126" spans="6:6" ht="12.75" customHeight="1">
      <c r="F3126" s="724"/>
    </row>
    <row r="3127" spans="6:6" ht="12.75" customHeight="1">
      <c r="F3127" s="724"/>
    </row>
    <row r="3128" spans="6:6" ht="12.75" customHeight="1">
      <c r="F3128" s="724"/>
    </row>
    <row r="3129" spans="6:6" ht="12.75" customHeight="1">
      <c r="F3129" s="724"/>
    </row>
    <row r="3130" spans="6:6" ht="12.75" customHeight="1">
      <c r="F3130" s="724"/>
    </row>
    <row r="3131" spans="6:6" ht="12.75" customHeight="1">
      <c r="F3131" s="724"/>
    </row>
    <row r="3132" spans="6:6" ht="12.75" customHeight="1">
      <c r="F3132" s="724"/>
    </row>
    <row r="3133" spans="6:6" ht="12.75" customHeight="1">
      <c r="F3133" s="724"/>
    </row>
    <row r="3134" spans="6:6" ht="12.75" customHeight="1">
      <c r="F3134" s="724"/>
    </row>
    <row r="3135" spans="6:6" ht="12.75" customHeight="1">
      <c r="F3135" s="724"/>
    </row>
    <row r="3136" spans="6:6" ht="12.75" customHeight="1">
      <c r="F3136" s="724"/>
    </row>
    <row r="3137" spans="6:6" ht="12.75" customHeight="1">
      <c r="F3137" s="724"/>
    </row>
    <row r="3138" spans="6:6" ht="12.75" customHeight="1">
      <c r="F3138" s="724"/>
    </row>
    <row r="3139" spans="6:6" ht="12.75" customHeight="1">
      <c r="F3139" s="724"/>
    </row>
    <row r="3140" spans="6:6" ht="12.75" customHeight="1">
      <c r="F3140" s="724"/>
    </row>
    <row r="3141" spans="6:6" ht="12.75" customHeight="1">
      <c r="F3141" s="724"/>
    </row>
    <row r="3142" spans="6:6" ht="12.75" customHeight="1">
      <c r="F3142" s="724"/>
    </row>
    <row r="3143" spans="6:6" ht="12.75" customHeight="1">
      <c r="F3143" s="724"/>
    </row>
    <row r="3144" spans="6:6" ht="12.75" customHeight="1">
      <c r="F3144" s="724"/>
    </row>
    <row r="3145" spans="6:6" ht="12.75" customHeight="1">
      <c r="F3145" s="724"/>
    </row>
    <row r="3146" spans="6:6" ht="12.75" customHeight="1">
      <c r="F3146" s="724"/>
    </row>
    <row r="3147" spans="6:6" ht="12.75" customHeight="1">
      <c r="F3147" s="724"/>
    </row>
    <row r="3148" spans="6:6" ht="12.75" customHeight="1">
      <c r="F3148" s="724"/>
    </row>
    <row r="3149" spans="6:6" ht="12.75" customHeight="1">
      <c r="F3149" s="724"/>
    </row>
    <row r="3150" spans="6:6" ht="12.75" customHeight="1">
      <c r="F3150" s="724"/>
    </row>
    <row r="3151" spans="6:6" ht="12.75" customHeight="1">
      <c r="F3151" s="724"/>
    </row>
    <row r="3152" spans="6:6" ht="12.75" customHeight="1">
      <c r="F3152" s="724"/>
    </row>
    <row r="3153" spans="6:6" ht="12.75" customHeight="1">
      <c r="F3153" s="724"/>
    </row>
    <row r="3154" spans="6:6" ht="12.75" customHeight="1">
      <c r="F3154" s="724"/>
    </row>
    <row r="3155" spans="6:6" ht="12.75" customHeight="1">
      <c r="F3155" s="724"/>
    </row>
    <row r="3156" spans="6:6" ht="12.75" customHeight="1">
      <c r="F3156" s="724"/>
    </row>
    <row r="3157" spans="6:6" ht="12.75" customHeight="1">
      <c r="F3157" s="724"/>
    </row>
    <row r="3158" spans="6:6" ht="12.75" customHeight="1">
      <c r="F3158" s="724"/>
    </row>
    <row r="3159" spans="6:6" ht="12.75" customHeight="1">
      <c r="F3159" s="724"/>
    </row>
    <row r="3160" spans="6:6" ht="12.75" customHeight="1">
      <c r="F3160" s="724"/>
    </row>
    <row r="3161" spans="6:6" ht="12.75" customHeight="1">
      <c r="F3161" s="724"/>
    </row>
    <row r="3162" spans="6:6" ht="12.75" customHeight="1">
      <c r="F3162" s="724"/>
    </row>
    <row r="3163" spans="6:6" ht="12.75" customHeight="1">
      <c r="F3163" s="724"/>
    </row>
    <row r="3164" spans="6:6" ht="12.75" customHeight="1">
      <c r="F3164" s="724"/>
    </row>
    <row r="3165" spans="6:6" ht="12.75" customHeight="1">
      <c r="F3165" s="724"/>
    </row>
    <row r="3166" spans="6:6" ht="12.75" customHeight="1">
      <c r="F3166" s="724"/>
    </row>
    <row r="3167" spans="6:6" ht="12.75" customHeight="1">
      <c r="F3167" s="724"/>
    </row>
    <row r="3168" spans="6:6" ht="12.75" customHeight="1">
      <c r="F3168" s="724"/>
    </row>
    <row r="3169" spans="6:6" ht="12.75" customHeight="1">
      <c r="F3169" s="724"/>
    </row>
    <row r="3170" spans="6:6" ht="12.75" customHeight="1">
      <c r="F3170" s="724"/>
    </row>
    <row r="3171" spans="6:6" ht="12.75" customHeight="1">
      <c r="F3171" s="724"/>
    </row>
    <row r="3172" spans="6:6" ht="12.75" customHeight="1">
      <c r="F3172" s="724"/>
    </row>
    <row r="3173" spans="6:6" ht="12.75" customHeight="1">
      <c r="F3173" s="724"/>
    </row>
    <row r="3174" spans="6:6" ht="12.75" customHeight="1">
      <c r="F3174" s="724"/>
    </row>
    <row r="3175" spans="6:6" ht="12.75" customHeight="1">
      <c r="F3175" s="724"/>
    </row>
    <row r="3176" spans="6:6" ht="12.75" customHeight="1">
      <c r="F3176" s="724"/>
    </row>
    <row r="3177" spans="6:6" ht="12.75" customHeight="1">
      <c r="F3177" s="724"/>
    </row>
    <row r="3178" spans="6:6" ht="12.75" customHeight="1">
      <c r="F3178" s="724"/>
    </row>
    <row r="3179" spans="6:6" ht="12.75" customHeight="1">
      <c r="F3179" s="724"/>
    </row>
    <row r="3180" spans="6:6" ht="12.75" customHeight="1">
      <c r="F3180" s="724"/>
    </row>
    <row r="3181" spans="6:6" ht="12.75" customHeight="1">
      <c r="F3181" s="724"/>
    </row>
    <row r="3182" spans="6:6" ht="12.75" customHeight="1">
      <c r="F3182" s="724"/>
    </row>
    <row r="3183" spans="6:6" ht="12.75" customHeight="1">
      <c r="F3183" s="724"/>
    </row>
    <row r="3184" spans="6:6" ht="12.75" customHeight="1">
      <c r="F3184" s="724"/>
    </row>
    <row r="3185" spans="6:6" ht="12.75" customHeight="1">
      <c r="F3185" s="724"/>
    </row>
    <row r="3186" spans="6:6" ht="12.75" customHeight="1">
      <c r="F3186" s="724"/>
    </row>
    <row r="3187" spans="6:6" ht="12.75" customHeight="1">
      <c r="F3187" s="724"/>
    </row>
    <row r="3188" spans="6:6" ht="12.75" customHeight="1">
      <c r="F3188" s="724"/>
    </row>
    <row r="3189" spans="6:6" ht="12.75" customHeight="1">
      <c r="F3189" s="724"/>
    </row>
    <row r="3190" spans="6:6" ht="12.75" customHeight="1">
      <c r="F3190" s="724"/>
    </row>
    <row r="3191" spans="6:6" ht="12.75" customHeight="1">
      <c r="F3191" s="724"/>
    </row>
    <row r="3192" spans="6:6" ht="12.75" customHeight="1">
      <c r="F3192" s="724"/>
    </row>
    <row r="3193" spans="6:6" ht="12.75" customHeight="1">
      <c r="F3193" s="724"/>
    </row>
    <row r="3194" spans="6:6" ht="12.75" customHeight="1">
      <c r="F3194" s="724"/>
    </row>
    <row r="3195" spans="6:6" ht="12.75" customHeight="1">
      <c r="F3195" s="724"/>
    </row>
    <row r="3196" spans="6:6" ht="12.75" customHeight="1">
      <c r="F3196" s="724"/>
    </row>
    <row r="3197" spans="6:6" ht="12.75" customHeight="1">
      <c r="F3197" s="724"/>
    </row>
    <row r="3198" spans="6:6" ht="12.75" customHeight="1">
      <c r="F3198" s="724"/>
    </row>
    <row r="3199" spans="6:6" ht="12.75" customHeight="1">
      <c r="F3199" s="724"/>
    </row>
    <row r="3200" spans="6:6" ht="12.75" customHeight="1">
      <c r="F3200" s="724"/>
    </row>
    <row r="3201" spans="6:6" ht="12.75" customHeight="1">
      <c r="F3201" s="724"/>
    </row>
    <row r="3202" spans="6:6" ht="12.75" customHeight="1">
      <c r="F3202" s="724"/>
    </row>
    <row r="3203" spans="6:6" ht="12.75" customHeight="1">
      <c r="F3203" s="724"/>
    </row>
    <row r="3204" spans="6:6" ht="12.75" customHeight="1">
      <c r="F3204" s="724"/>
    </row>
    <row r="3205" spans="6:6" ht="12.75" customHeight="1">
      <c r="F3205" s="724"/>
    </row>
    <row r="3206" spans="6:6" ht="12.75" customHeight="1">
      <c r="F3206" s="724"/>
    </row>
    <row r="3207" spans="6:6" ht="12.75" customHeight="1">
      <c r="F3207" s="724"/>
    </row>
    <row r="3208" spans="6:6" ht="12.75" customHeight="1">
      <c r="F3208" s="724"/>
    </row>
    <row r="3209" spans="6:6" ht="12.75" customHeight="1">
      <c r="F3209" s="724"/>
    </row>
    <row r="3210" spans="6:6" ht="12.75" customHeight="1">
      <c r="F3210" s="724"/>
    </row>
    <row r="3211" spans="6:6" ht="12.75" customHeight="1">
      <c r="F3211" s="724"/>
    </row>
    <row r="3212" spans="6:6" ht="12.75" customHeight="1">
      <c r="F3212" s="724"/>
    </row>
    <row r="3213" spans="6:6" ht="12.75" customHeight="1">
      <c r="F3213" s="724"/>
    </row>
    <row r="3214" spans="6:6" ht="12.75" customHeight="1">
      <c r="F3214" s="724"/>
    </row>
    <row r="3215" spans="6:6" ht="12.75" customHeight="1">
      <c r="F3215" s="724"/>
    </row>
    <row r="3216" spans="6:6" ht="12.75" customHeight="1">
      <c r="F3216" s="724"/>
    </row>
    <row r="3217" spans="6:6" ht="12.75" customHeight="1">
      <c r="F3217" s="724"/>
    </row>
    <row r="3218" spans="6:6" ht="12.75" customHeight="1">
      <c r="F3218" s="724"/>
    </row>
    <row r="3219" spans="6:6" ht="12.75" customHeight="1">
      <c r="F3219" s="724"/>
    </row>
    <row r="3220" spans="6:6" ht="12.75" customHeight="1">
      <c r="F3220" s="724"/>
    </row>
    <row r="3221" spans="6:6" ht="12.75" customHeight="1">
      <c r="F3221" s="724"/>
    </row>
    <row r="3222" spans="6:6" ht="12.75" customHeight="1">
      <c r="F3222" s="724"/>
    </row>
    <row r="3223" spans="6:6" ht="12.75" customHeight="1">
      <c r="F3223" s="724"/>
    </row>
    <row r="3224" spans="6:6" ht="12.75" customHeight="1">
      <c r="F3224" s="724"/>
    </row>
    <row r="3225" spans="6:6" ht="12.75" customHeight="1">
      <c r="F3225" s="724"/>
    </row>
    <row r="3226" spans="6:6" ht="12.75" customHeight="1">
      <c r="F3226" s="724"/>
    </row>
    <row r="3227" spans="6:6" ht="12.75" customHeight="1">
      <c r="F3227" s="724"/>
    </row>
    <row r="3228" spans="6:6" ht="12.75" customHeight="1">
      <c r="F3228" s="724"/>
    </row>
    <row r="3229" spans="6:6" ht="12.75" customHeight="1">
      <c r="F3229" s="724"/>
    </row>
    <row r="3230" spans="6:6" ht="12.75" customHeight="1">
      <c r="F3230" s="724"/>
    </row>
    <row r="3231" spans="6:6" ht="12.75" customHeight="1">
      <c r="F3231" s="724"/>
    </row>
    <row r="3232" spans="6:6" ht="12.75" customHeight="1">
      <c r="F3232" s="724"/>
    </row>
    <row r="3233" spans="6:6" ht="12.75" customHeight="1">
      <c r="F3233" s="724"/>
    </row>
    <row r="3234" spans="6:6" ht="12.75" customHeight="1">
      <c r="F3234" s="724"/>
    </row>
    <row r="3235" spans="6:6" ht="12.75" customHeight="1">
      <c r="F3235" s="724"/>
    </row>
    <row r="3236" spans="6:6" ht="12.75" customHeight="1">
      <c r="F3236" s="724"/>
    </row>
    <row r="3237" spans="6:6" ht="12.75" customHeight="1">
      <c r="F3237" s="724"/>
    </row>
    <row r="3238" spans="6:6" ht="12.75" customHeight="1">
      <c r="F3238" s="724"/>
    </row>
    <row r="3239" spans="6:6" ht="12.75" customHeight="1">
      <c r="F3239" s="724"/>
    </row>
    <row r="3240" spans="6:6" ht="12.75" customHeight="1">
      <c r="F3240" s="724"/>
    </row>
    <row r="3241" spans="6:6" ht="12.75" customHeight="1">
      <c r="F3241" s="724"/>
    </row>
    <row r="3242" spans="6:6" ht="12.75" customHeight="1">
      <c r="F3242" s="724"/>
    </row>
    <row r="3243" spans="6:6" ht="12.75" customHeight="1">
      <c r="F3243" s="724"/>
    </row>
    <row r="3244" spans="6:6" ht="12.75" customHeight="1">
      <c r="F3244" s="724"/>
    </row>
    <row r="3245" spans="6:6" ht="12.75" customHeight="1">
      <c r="F3245" s="724"/>
    </row>
    <row r="3246" spans="6:6" ht="12.75" customHeight="1">
      <c r="F3246" s="724"/>
    </row>
    <row r="3247" spans="6:6" ht="12.75" customHeight="1">
      <c r="F3247" s="724"/>
    </row>
    <row r="3248" spans="6:6" ht="12.75" customHeight="1">
      <c r="F3248" s="724"/>
    </row>
    <row r="3249" spans="6:6" ht="12.75" customHeight="1">
      <c r="F3249" s="724"/>
    </row>
    <row r="3250" spans="6:6" ht="12.75" customHeight="1">
      <c r="F3250" s="724"/>
    </row>
    <row r="3251" spans="6:6" ht="12.75" customHeight="1">
      <c r="F3251" s="724"/>
    </row>
    <row r="3252" spans="6:6" ht="12.75" customHeight="1">
      <c r="F3252" s="724"/>
    </row>
    <row r="3253" spans="6:6" ht="12.75" customHeight="1">
      <c r="F3253" s="724"/>
    </row>
    <row r="3254" spans="6:6" ht="12.75" customHeight="1">
      <c r="F3254" s="724"/>
    </row>
    <row r="3255" spans="6:6" ht="12.75" customHeight="1">
      <c r="F3255" s="724"/>
    </row>
    <row r="3256" spans="6:6" ht="12.75" customHeight="1">
      <c r="F3256" s="724"/>
    </row>
    <row r="3257" spans="6:6" ht="12.75" customHeight="1">
      <c r="F3257" s="724"/>
    </row>
    <row r="3258" spans="6:6" ht="12.75" customHeight="1">
      <c r="F3258" s="724"/>
    </row>
    <row r="3259" spans="6:6" ht="12.75" customHeight="1">
      <c r="F3259" s="724"/>
    </row>
    <row r="3260" spans="6:6" ht="12.75" customHeight="1">
      <c r="F3260" s="724"/>
    </row>
    <row r="3261" spans="6:6" ht="12.75" customHeight="1">
      <c r="F3261" s="724"/>
    </row>
    <row r="3262" spans="6:6" ht="12.75" customHeight="1">
      <c r="F3262" s="724"/>
    </row>
    <row r="3263" spans="6:6" ht="12.75" customHeight="1">
      <c r="F3263" s="724"/>
    </row>
    <row r="3264" spans="6:6" ht="12.75" customHeight="1">
      <c r="F3264" s="724"/>
    </row>
    <row r="3265" spans="6:6" ht="12.75" customHeight="1">
      <c r="F3265" s="724"/>
    </row>
    <row r="3266" spans="6:6" ht="12.75" customHeight="1">
      <c r="F3266" s="724"/>
    </row>
    <row r="3267" spans="6:6" ht="12.75" customHeight="1">
      <c r="F3267" s="724"/>
    </row>
    <row r="3268" spans="6:6" ht="12.75" customHeight="1">
      <c r="F3268" s="724"/>
    </row>
    <row r="3269" spans="6:6" ht="12.75" customHeight="1">
      <c r="F3269" s="724"/>
    </row>
    <row r="3270" spans="6:6" ht="12.75" customHeight="1">
      <c r="F3270" s="724"/>
    </row>
    <row r="3271" spans="6:6" ht="12.75" customHeight="1">
      <c r="F3271" s="724"/>
    </row>
    <row r="3272" spans="6:6" ht="12.75" customHeight="1">
      <c r="F3272" s="724"/>
    </row>
    <row r="3273" spans="6:6" ht="12.75" customHeight="1">
      <c r="F3273" s="724"/>
    </row>
    <row r="3274" spans="6:6" ht="12.75" customHeight="1">
      <c r="F3274" s="724"/>
    </row>
    <row r="3275" spans="6:6" ht="12.75" customHeight="1">
      <c r="F3275" s="724"/>
    </row>
    <row r="3276" spans="6:6" ht="12.75" customHeight="1">
      <c r="F3276" s="724"/>
    </row>
    <row r="3277" spans="6:6" ht="12.75" customHeight="1">
      <c r="F3277" s="724"/>
    </row>
    <row r="3278" spans="6:6" ht="12.75" customHeight="1">
      <c r="F3278" s="724"/>
    </row>
    <row r="3279" spans="6:6" ht="12.75" customHeight="1">
      <c r="F3279" s="724"/>
    </row>
    <row r="3280" spans="6:6" ht="12.75" customHeight="1">
      <c r="F3280" s="724"/>
    </row>
    <row r="3281" spans="6:6" ht="12.75" customHeight="1">
      <c r="F3281" s="724"/>
    </row>
    <row r="3282" spans="6:6" ht="12.75" customHeight="1">
      <c r="F3282" s="724"/>
    </row>
    <row r="3283" spans="6:6" ht="12.75" customHeight="1">
      <c r="F3283" s="724"/>
    </row>
    <row r="3284" spans="6:6" ht="12.75" customHeight="1">
      <c r="F3284" s="724"/>
    </row>
    <row r="3285" spans="6:6" ht="12.75" customHeight="1">
      <c r="F3285" s="724"/>
    </row>
    <row r="3286" spans="6:6" ht="12.75" customHeight="1">
      <c r="F3286" s="724"/>
    </row>
    <row r="3287" spans="6:6" ht="12.75" customHeight="1">
      <c r="F3287" s="724"/>
    </row>
    <row r="3288" spans="6:6" ht="12.75" customHeight="1">
      <c r="F3288" s="724"/>
    </row>
    <row r="3289" spans="6:6" ht="12.75" customHeight="1">
      <c r="F3289" s="724"/>
    </row>
    <row r="3290" spans="6:6" ht="12.75" customHeight="1">
      <c r="F3290" s="724"/>
    </row>
    <row r="3291" spans="6:6" ht="12.75" customHeight="1">
      <c r="F3291" s="724"/>
    </row>
    <row r="3292" spans="6:6" ht="12.75" customHeight="1">
      <c r="F3292" s="724"/>
    </row>
    <row r="3293" spans="6:6" ht="12.75" customHeight="1">
      <c r="F3293" s="724"/>
    </row>
    <row r="3294" spans="6:6" ht="12.75" customHeight="1">
      <c r="F3294" s="724"/>
    </row>
    <row r="3295" spans="6:6" ht="12.75" customHeight="1">
      <c r="F3295" s="724"/>
    </row>
    <row r="3296" spans="6:6" ht="12.75" customHeight="1">
      <c r="F3296" s="724"/>
    </row>
    <row r="3297" spans="6:6" ht="12.75" customHeight="1">
      <c r="F3297" s="724"/>
    </row>
    <row r="3298" spans="6:6" ht="12.75" customHeight="1">
      <c r="F3298" s="724"/>
    </row>
    <row r="3299" spans="6:6" ht="12.75" customHeight="1">
      <c r="F3299" s="724"/>
    </row>
    <row r="3300" spans="6:6" ht="12.75" customHeight="1">
      <c r="F3300" s="724"/>
    </row>
    <row r="3301" spans="6:6" ht="12.75" customHeight="1">
      <c r="F3301" s="724"/>
    </row>
    <row r="3302" spans="6:6" ht="12.75" customHeight="1">
      <c r="F3302" s="724"/>
    </row>
    <row r="3303" spans="6:6" ht="12.75" customHeight="1">
      <c r="F3303" s="724"/>
    </row>
    <row r="3304" spans="6:6" ht="12.75" customHeight="1">
      <c r="F3304" s="724"/>
    </row>
    <row r="3305" spans="6:6" ht="12.75" customHeight="1">
      <c r="F3305" s="724"/>
    </row>
    <row r="3306" spans="6:6" ht="12.75" customHeight="1">
      <c r="F3306" s="724"/>
    </row>
    <row r="3307" spans="6:6" ht="12.75" customHeight="1">
      <c r="F3307" s="724"/>
    </row>
    <row r="3308" spans="6:6" ht="12.75" customHeight="1">
      <c r="F3308" s="724"/>
    </row>
    <row r="3309" spans="6:6" ht="12.75" customHeight="1">
      <c r="F3309" s="724"/>
    </row>
    <row r="3310" spans="6:6" ht="12.75" customHeight="1">
      <c r="F3310" s="724"/>
    </row>
    <row r="3311" spans="6:6" ht="12.75" customHeight="1">
      <c r="F3311" s="724"/>
    </row>
    <row r="3312" spans="6:6" ht="12.75" customHeight="1">
      <c r="F3312" s="724"/>
    </row>
    <row r="3313" spans="6:6" ht="12.75" customHeight="1">
      <c r="F3313" s="724"/>
    </row>
    <row r="3314" spans="6:6" ht="12.75" customHeight="1">
      <c r="F3314" s="724"/>
    </row>
    <row r="3315" spans="6:6" ht="12.75" customHeight="1">
      <c r="F3315" s="724"/>
    </row>
    <row r="3316" spans="6:6" ht="12.75" customHeight="1">
      <c r="F3316" s="724"/>
    </row>
    <row r="3317" spans="6:6" ht="12.75" customHeight="1">
      <c r="F3317" s="724"/>
    </row>
    <row r="3318" spans="6:6" ht="12.75" customHeight="1">
      <c r="F3318" s="724"/>
    </row>
    <row r="3319" spans="6:6" ht="12.75" customHeight="1">
      <c r="F3319" s="724"/>
    </row>
    <row r="3320" spans="6:6" ht="12.75" customHeight="1">
      <c r="F3320" s="724"/>
    </row>
    <row r="3321" spans="6:6" ht="12.75" customHeight="1">
      <c r="F3321" s="724"/>
    </row>
    <row r="3322" spans="6:6" ht="12.75" customHeight="1">
      <c r="F3322" s="724"/>
    </row>
    <row r="3323" spans="6:6" ht="12.75" customHeight="1">
      <c r="F3323" s="724"/>
    </row>
    <row r="3324" spans="6:6" ht="12.75" customHeight="1">
      <c r="F3324" s="724"/>
    </row>
    <row r="3325" spans="6:6" ht="12.75" customHeight="1">
      <c r="F3325" s="724"/>
    </row>
    <row r="3326" spans="6:6" ht="12.75" customHeight="1">
      <c r="F3326" s="724"/>
    </row>
    <row r="3327" spans="6:6" ht="12.75" customHeight="1">
      <c r="F3327" s="724"/>
    </row>
    <row r="3328" spans="6:6" ht="12.75" customHeight="1">
      <c r="F3328" s="724"/>
    </row>
    <row r="3329" spans="6:6" ht="12.75" customHeight="1">
      <c r="F3329" s="724"/>
    </row>
    <row r="3330" spans="6:6" ht="12.75" customHeight="1">
      <c r="F3330" s="724"/>
    </row>
    <row r="3331" spans="6:6" ht="12.75" customHeight="1">
      <c r="F3331" s="724"/>
    </row>
    <row r="3332" spans="6:6" ht="12.75" customHeight="1">
      <c r="F3332" s="724"/>
    </row>
    <row r="3333" spans="6:6" ht="12.75" customHeight="1">
      <c r="F3333" s="724"/>
    </row>
    <row r="3334" spans="6:6" ht="12.75" customHeight="1">
      <c r="F3334" s="724"/>
    </row>
    <row r="3335" spans="6:6" ht="12.75" customHeight="1">
      <c r="F3335" s="724"/>
    </row>
    <row r="3336" spans="6:6" ht="12.75" customHeight="1">
      <c r="F3336" s="724"/>
    </row>
    <row r="3337" spans="6:6" ht="12.75" customHeight="1">
      <c r="F3337" s="724"/>
    </row>
    <row r="3338" spans="6:6" ht="12.75" customHeight="1">
      <c r="F3338" s="724"/>
    </row>
    <row r="3339" spans="6:6" ht="12.75" customHeight="1">
      <c r="F3339" s="724"/>
    </row>
    <row r="3340" spans="6:6" ht="12.75" customHeight="1">
      <c r="F3340" s="724"/>
    </row>
    <row r="3341" spans="6:6" ht="12.75" customHeight="1">
      <c r="F3341" s="724"/>
    </row>
    <row r="3342" spans="6:6" ht="12.75" customHeight="1">
      <c r="F3342" s="724"/>
    </row>
    <row r="3343" spans="6:6" ht="12.75" customHeight="1">
      <c r="F3343" s="724"/>
    </row>
    <row r="3344" spans="6:6" ht="12.75" customHeight="1">
      <c r="F3344" s="724"/>
    </row>
    <row r="3345" spans="6:6" ht="12.75" customHeight="1">
      <c r="F3345" s="724"/>
    </row>
    <row r="3346" spans="6:6" ht="12.75" customHeight="1">
      <c r="F3346" s="724"/>
    </row>
    <row r="3347" spans="6:6" ht="12.75" customHeight="1">
      <c r="F3347" s="724"/>
    </row>
    <row r="3348" spans="6:6" ht="12.75" customHeight="1">
      <c r="F3348" s="724"/>
    </row>
    <row r="3349" spans="6:6" ht="12.75" customHeight="1">
      <c r="F3349" s="724"/>
    </row>
    <row r="3350" spans="6:6" ht="12.75" customHeight="1">
      <c r="F3350" s="724"/>
    </row>
    <row r="3351" spans="6:6" ht="12.75" customHeight="1">
      <c r="F3351" s="724"/>
    </row>
    <row r="3352" spans="6:6" ht="12.75" customHeight="1">
      <c r="F3352" s="724"/>
    </row>
    <row r="3353" spans="6:6" ht="12.75" customHeight="1">
      <c r="F3353" s="724"/>
    </row>
    <row r="3354" spans="6:6" ht="12.75" customHeight="1">
      <c r="F3354" s="724"/>
    </row>
    <row r="3355" spans="6:6" ht="12.75" customHeight="1">
      <c r="F3355" s="724"/>
    </row>
    <row r="3356" spans="6:6" ht="12.75" customHeight="1">
      <c r="F3356" s="724"/>
    </row>
    <row r="3357" spans="6:6" ht="12.75" customHeight="1">
      <c r="F3357" s="724"/>
    </row>
    <row r="3358" spans="6:6" ht="12.75" customHeight="1">
      <c r="F3358" s="724"/>
    </row>
    <row r="3359" spans="6:6" ht="12.75" customHeight="1">
      <c r="F3359" s="724"/>
    </row>
    <row r="3360" spans="6:6" ht="12.75" customHeight="1">
      <c r="F3360" s="724"/>
    </row>
    <row r="3361" spans="6:6" ht="12.75" customHeight="1">
      <c r="F3361" s="724"/>
    </row>
    <row r="3362" spans="6:6" ht="12.75" customHeight="1">
      <c r="F3362" s="724"/>
    </row>
    <row r="3363" spans="6:6" ht="12.75" customHeight="1">
      <c r="F3363" s="724"/>
    </row>
    <row r="3364" spans="6:6" ht="12.75" customHeight="1">
      <c r="F3364" s="724"/>
    </row>
    <row r="3365" spans="6:6" ht="12.75" customHeight="1">
      <c r="F3365" s="724"/>
    </row>
    <row r="3366" spans="6:6" ht="12.75" customHeight="1">
      <c r="F3366" s="724"/>
    </row>
    <row r="3367" spans="6:6" ht="12.75" customHeight="1">
      <c r="F3367" s="724"/>
    </row>
    <row r="3368" spans="6:6" ht="12.75" customHeight="1">
      <c r="F3368" s="724"/>
    </row>
    <row r="3369" spans="6:6" ht="12.75" customHeight="1">
      <c r="F3369" s="724"/>
    </row>
    <row r="3370" spans="6:6" ht="12.75" customHeight="1">
      <c r="F3370" s="724"/>
    </row>
    <row r="3371" spans="6:6" ht="12.75" customHeight="1">
      <c r="F3371" s="724"/>
    </row>
    <row r="3372" spans="6:6" ht="12.75" customHeight="1">
      <c r="F3372" s="724"/>
    </row>
    <row r="3373" spans="6:6" ht="12.75" customHeight="1">
      <c r="F3373" s="724"/>
    </row>
    <row r="3374" spans="6:6" ht="12.75" customHeight="1">
      <c r="F3374" s="724"/>
    </row>
    <row r="3375" spans="6:6" ht="12.75" customHeight="1">
      <c r="F3375" s="724"/>
    </row>
    <row r="3376" spans="6:6" ht="12.75" customHeight="1">
      <c r="F3376" s="724"/>
    </row>
    <row r="3377" spans="6:6" ht="12.75" customHeight="1">
      <c r="F3377" s="724"/>
    </row>
    <row r="3378" spans="6:6" ht="12.75" customHeight="1">
      <c r="F3378" s="724"/>
    </row>
    <row r="3379" spans="6:6" ht="12.75" customHeight="1">
      <c r="F3379" s="724"/>
    </row>
    <row r="3380" spans="6:6" ht="12.75" customHeight="1">
      <c r="F3380" s="724"/>
    </row>
    <row r="3381" spans="6:6" ht="12.75" customHeight="1">
      <c r="F3381" s="724"/>
    </row>
    <row r="3382" spans="6:6" ht="12.75" customHeight="1">
      <c r="F3382" s="724"/>
    </row>
    <row r="3383" spans="6:6" ht="12.75" customHeight="1">
      <c r="F3383" s="724"/>
    </row>
    <row r="3384" spans="6:6" ht="12.75" customHeight="1">
      <c r="F3384" s="724"/>
    </row>
    <row r="3385" spans="6:6" ht="12.75" customHeight="1">
      <c r="F3385" s="724"/>
    </row>
    <row r="3386" spans="6:6" ht="12.75" customHeight="1">
      <c r="F3386" s="724"/>
    </row>
    <row r="3387" spans="6:6" ht="12.75" customHeight="1">
      <c r="F3387" s="724"/>
    </row>
    <row r="3388" spans="6:6" ht="12.75" customHeight="1">
      <c r="F3388" s="724"/>
    </row>
    <row r="3389" spans="6:6" ht="12.75" customHeight="1">
      <c r="F3389" s="724"/>
    </row>
    <row r="3390" spans="6:6" ht="12.75" customHeight="1">
      <c r="F3390" s="724"/>
    </row>
    <row r="3391" spans="6:6" ht="12.75" customHeight="1">
      <c r="F3391" s="724"/>
    </row>
    <row r="3392" spans="6:6" ht="12.75" customHeight="1">
      <c r="F3392" s="724"/>
    </row>
    <row r="3393" spans="6:6" ht="12.75" customHeight="1">
      <c r="F3393" s="724"/>
    </row>
    <row r="3394" spans="6:6" ht="12.75" customHeight="1">
      <c r="F3394" s="724"/>
    </row>
    <row r="3395" spans="6:6" ht="12.75" customHeight="1">
      <c r="F3395" s="724"/>
    </row>
    <row r="3396" spans="6:6" ht="12.75" customHeight="1">
      <c r="F3396" s="724"/>
    </row>
    <row r="3397" spans="6:6" ht="12.75" customHeight="1">
      <c r="F3397" s="724"/>
    </row>
    <row r="3398" spans="6:6" ht="12.75" customHeight="1">
      <c r="F3398" s="724"/>
    </row>
    <row r="3399" spans="6:6" ht="12.75" customHeight="1">
      <c r="F3399" s="724"/>
    </row>
    <row r="3400" spans="6:6" ht="12.75" customHeight="1">
      <c r="F3400" s="724"/>
    </row>
    <row r="3401" spans="6:6" ht="12.75" customHeight="1">
      <c r="F3401" s="724"/>
    </row>
    <row r="3402" spans="6:6" ht="12.75" customHeight="1">
      <c r="F3402" s="724"/>
    </row>
    <row r="3403" spans="6:6" ht="12.75" customHeight="1">
      <c r="F3403" s="724"/>
    </row>
    <row r="3404" spans="6:6" ht="12.75" customHeight="1">
      <c r="F3404" s="724"/>
    </row>
    <row r="3405" spans="6:6" ht="12.75" customHeight="1">
      <c r="F3405" s="724"/>
    </row>
    <row r="3406" spans="6:6" ht="12.75" customHeight="1">
      <c r="F3406" s="724"/>
    </row>
    <row r="3407" spans="6:6" ht="12.75" customHeight="1">
      <c r="F3407" s="724"/>
    </row>
    <row r="3408" spans="6:6" ht="12.75" customHeight="1">
      <c r="F3408" s="724"/>
    </row>
    <row r="3409" spans="6:6" ht="12.75" customHeight="1">
      <c r="F3409" s="724"/>
    </row>
    <row r="3410" spans="6:6" ht="12.75" customHeight="1">
      <c r="F3410" s="724"/>
    </row>
    <row r="3411" spans="6:6" ht="12.75" customHeight="1">
      <c r="F3411" s="724"/>
    </row>
    <row r="3412" spans="6:6" ht="12.75" customHeight="1">
      <c r="F3412" s="724"/>
    </row>
    <row r="3413" spans="6:6" ht="12.75" customHeight="1">
      <c r="F3413" s="724"/>
    </row>
    <row r="3414" spans="6:6" ht="12.75" customHeight="1">
      <c r="F3414" s="724"/>
    </row>
    <row r="3415" spans="6:6" ht="12.75" customHeight="1">
      <c r="F3415" s="724"/>
    </row>
    <row r="3416" spans="6:6" ht="12.75" customHeight="1">
      <c r="F3416" s="724"/>
    </row>
    <row r="3417" spans="6:6" ht="12.75" customHeight="1">
      <c r="F3417" s="724"/>
    </row>
    <row r="3418" spans="6:6" ht="12.75" customHeight="1">
      <c r="F3418" s="724"/>
    </row>
    <row r="3419" spans="6:6" ht="12.75" customHeight="1">
      <c r="F3419" s="724"/>
    </row>
    <row r="3420" spans="6:6" ht="12.75" customHeight="1">
      <c r="F3420" s="724"/>
    </row>
    <row r="3421" spans="6:6" ht="12.75" customHeight="1">
      <c r="F3421" s="724"/>
    </row>
    <row r="3422" spans="6:6" ht="12.75" customHeight="1">
      <c r="F3422" s="724"/>
    </row>
    <row r="3423" spans="6:6" ht="12.75" customHeight="1">
      <c r="F3423" s="724"/>
    </row>
    <row r="3424" spans="6:6" ht="12.75" customHeight="1">
      <c r="F3424" s="724"/>
    </row>
    <row r="3425" spans="6:6" ht="12.75" customHeight="1">
      <c r="F3425" s="724"/>
    </row>
    <row r="3426" spans="6:6" ht="12.75" customHeight="1">
      <c r="F3426" s="724"/>
    </row>
    <row r="3427" spans="6:6" ht="12.75" customHeight="1">
      <c r="F3427" s="724"/>
    </row>
    <row r="3428" spans="6:6" ht="12.75" customHeight="1">
      <c r="F3428" s="724"/>
    </row>
    <row r="3429" spans="6:6" ht="12.75" customHeight="1">
      <c r="F3429" s="724"/>
    </row>
    <row r="3430" spans="6:6" ht="12.75" customHeight="1">
      <c r="F3430" s="724"/>
    </row>
    <row r="3431" spans="6:6" ht="12.75" customHeight="1">
      <c r="F3431" s="724"/>
    </row>
    <row r="3432" spans="6:6" ht="12.75" customHeight="1">
      <c r="F3432" s="724"/>
    </row>
    <row r="3433" spans="6:6" ht="12.75" customHeight="1">
      <c r="F3433" s="724"/>
    </row>
    <row r="3434" spans="6:6" ht="12.75" customHeight="1">
      <c r="F3434" s="724"/>
    </row>
    <row r="3435" spans="6:6" ht="12.75" customHeight="1">
      <c r="F3435" s="724"/>
    </row>
    <row r="3436" spans="6:6" ht="12.75" customHeight="1">
      <c r="F3436" s="724"/>
    </row>
    <row r="3437" spans="6:6" ht="12.75" customHeight="1">
      <c r="F3437" s="724"/>
    </row>
    <row r="3438" spans="6:6" ht="12.75" customHeight="1">
      <c r="F3438" s="724"/>
    </row>
    <row r="3439" spans="6:6" ht="12.75" customHeight="1">
      <c r="F3439" s="724"/>
    </row>
    <row r="3440" spans="6:6" ht="12.75" customHeight="1">
      <c r="F3440" s="724"/>
    </row>
    <row r="3441" spans="6:6" ht="12.75" customHeight="1">
      <c r="F3441" s="724"/>
    </row>
    <row r="3442" spans="6:6" ht="12.75" customHeight="1">
      <c r="F3442" s="724"/>
    </row>
    <row r="3443" spans="6:6" ht="12.75" customHeight="1">
      <c r="F3443" s="724"/>
    </row>
    <row r="3444" spans="6:6" ht="12.75" customHeight="1">
      <c r="F3444" s="724"/>
    </row>
    <row r="3445" spans="6:6" ht="12.75" customHeight="1">
      <c r="F3445" s="724"/>
    </row>
    <row r="3446" spans="6:6" ht="12.75" customHeight="1">
      <c r="F3446" s="724"/>
    </row>
    <row r="3447" spans="6:6" ht="12.75" customHeight="1">
      <c r="F3447" s="724"/>
    </row>
    <row r="3448" spans="6:6" ht="12.75" customHeight="1">
      <c r="F3448" s="724"/>
    </row>
    <row r="3449" spans="6:6" ht="12.75" customHeight="1">
      <c r="F3449" s="724"/>
    </row>
    <row r="3450" spans="6:6" ht="12.75" customHeight="1">
      <c r="F3450" s="724"/>
    </row>
    <row r="3451" spans="6:6" ht="12.75" customHeight="1">
      <c r="F3451" s="724"/>
    </row>
    <row r="3452" spans="6:6" ht="12.75" customHeight="1">
      <c r="F3452" s="724"/>
    </row>
    <row r="3453" spans="6:6" ht="12.75" customHeight="1">
      <c r="F3453" s="724"/>
    </row>
    <row r="3454" spans="6:6" ht="12.75" customHeight="1">
      <c r="F3454" s="724"/>
    </row>
    <row r="3455" spans="6:6" ht="12.75" customHeight="1">
      <c r="F3455" s="724"/>
    </row>
    <row r="3456" spans="6:6" ht="12.75" customHeight="1">
      <c r="F3456" s="724"/>
    </row>
    <row r="3457" spans="6:6" ht="12.75" customHeight="1">
      <c r="F3457" s="724"/>
    </row>
    <row r="3458" spans="6:6" ht="12.75" customHeight="1">
      <c r="F3458" s="724"/>
    </row>
    <row r="3459" spans="6:6" ht="12.75" customHeight="1">
      <c r="F3459" s="724"/>
    </row>
    <row r="3460" spans="6:6" ht="12.75" customHeight="1">
      <c r="F3460" s="724"/>
    </row>
    <row r="3461" spans="6:6" ht="12.75" customHeight="1">
      <c r="F3461" s="724"/>
    </row>
    <row r="3462" spans="6:6" ht="12.75" customHeight="1">
      <c r="F3462" s="724"/>
    </row>
    <row r="3463" spans="6:6" ht="12.75" customHeight="1">
      <c r="F3463" s="724"/>
    </row>
    <row r="3464" spans="6:6" ht="12.75" customHeight="1">
      <c r="F3464" s="724"/>
    </row>
    <row r="3465" spans="6:6" ht="12.75" customHeight="1">
      <c r="F3465" s="724"/>
    </row>
    <row r="3466" spans="6:6" ht="12.75" customHeight="1">
      <c r="F3466" s="724"/>
    </row>
    <row r="3467" spans="6:6" ht="12.75" customHeight="1">
      <c r="F3467" s="724"/>
    </row>
    <row r="3468" spans="6:6" ht="12.75" customHeight="1">
      <c r="F3468" s="724"/>
    </row>
    <row r="3469" spans="6:6" ht="12.75" customHeight="1">
      <c r="F3469" s="724"/>
    </row>
    <row r="3470" spans="6:6" ht="12.75" customHeight="1">
      <c r="F3470" s="724"/>
    </row>
    <row r="3471" spans="6:6" ht="12.75" customHeight="1">
      <c r="F3471" s="724"/>
    </row>
    <row r="3472" spans="6:6" ht="12.75" customHeight="1">
      <c r="F3472" s="724"/>
    </row>
    <row r="3473" spans="6:6" ht="12.75" customHeight="1">
      <c r="F3473" s="724"/>
    </row>
    <row r="3474" spans="6:6" ht="12.75" customHeight="1">
      <c r="F3474" s="724"/>
    </row>
    <row r="3475" spans="6:6" ht="12.75" customHeight="1">
      <c r="F3475" s="724"/>
    </row>
    <row r="3476" spans="6:6" ht="12.75" customHeight="1">
      <c r="F3476" s="724"/>
    </row>
    <row r="3477" spans="6:6" ht="12.75" customHeight="1">
      <c r="F3477" s="724"/>
    </row>
    <row r="3478" spans="6:6" ht="12.75" customHeight="1">
      <c r="F3478" s="724"/>
    </row>
    <row r="3479" spans="6:6" ht="12.75" customHeight="1">
      <c r="F3479" s="724"/>
    </row>
    <row r="3480" spans="6:6" ht="12.75" customHeight="1">
      <c r="F3480" s="724"/>
    </row>
    <row r="3481" spans="6:6" ht="12.75" customHeight="1">
      <c r="F3481" s="724"/>
    </row>
    <row r="3482" spans="6:6" ht="12.75" customHeight="1">
      <c r="F3482" s="724"/>
    </row>
    <row r="3483" spans="6:6" ht="12.75" customHeight="1">
      <c r="F3483" s="724"/>
    </row>
    <row r="3484" spans="6:6" ht="12.75" customHeight="1">
      <c r="F3484" s="724"/>
    </row>
    <row r="3485" spans="6:6" ht="12.75" customHeight="1">
      <c r="F3485" s="724"/>
    </row>
    <row r="3486" spans="6:6" ht="12.75" customHeight="1">
      <c r="F3486" s="724"/>
    </row>
    <row r="3487" spans="6:6" ht="12.75" customHeight="1">
      <c r="F3487" s="724"/>
    </row>
    <row r="3488" spans="6:6" ht="12.75" customHeight="1">
      <c r="F3488" s="724"/>
    </row>
    <row r="3489" spans="6:6" ht="12.75" customHeight="1">
      <c r="F3489" s="724"/>
    </row>
    <row r="3490" spans="6:6" ht="12.75" customHeight="1">
      <c r="F3490" s="724"/>
    </row>
    <row r="3491" spans="6:6" ht="12.75" customHeight="1">
      <c r="F3491" s="724"/>
    </row>
    <row r="3492" spans="6:6" ht="12.75" customHeight="1">
      <c r="F3492" s="724"/>
    </row>
    <row r="3493" spans="6:6" ht="12.75" customHeight="1">
      <c r="F3493" s="724"/>
    </row>
    <row r="3494" spans="6:6" ht="12.75" customHeight="1">
      <c r="F3494" s="724"/>
    </row>
    <row r="3495" spans="6:6" ht="12.75" customHeight="1">
      <c r="F3495" s="724"/>
    </row>
    <row r="3496" spans="6:6" ht="12.75" customHeight="1">
      <c r="F3496" s="724"/>
    </row>
    <row r="3497" spans="6:6" ht="12.75" customHeight="1">
      <c r="F3497" s="724"/>
    </row>
    <row r="3498" spans="6:6" ht="12.75" customHeight="1">
      <c r="F3498" s="724"/>
    </row>
    <row r="3499" spans="6:6" ht="12.75" customHeight="1">
      <c r="F3499" s="724"/>
    </row>
    <row r="3500" spans="6:6" ht="12.75" customHeight="1">
      <c r="F3500" s="724"/>
    </row>
    <row r="3501" spans="6:6" ht="12.75" customHeight="1">
      <c r="F3501" s="724"/>
    </row>
    <row r="3502" spans="6:6" ht="12.75" customHeight="1">
      <c r="F3502" s="724"/>
    </row>
    <row r="3503" spans="6:6" ht="12.75" customHeight="1">
      <c r="F3503" s="724"/>
    </row>
    <row r="3504" spans="6:6" ht="12.75" customHeight="1">
      <c r="F3504" s="724"/>
    </row>
    <row r="3505" spans="6:6" ht="12.75" customHeight="1">
      <c r="F3505" s="724"/>
    </row>
    <row r="3506" spans="6:6" ht="12.75" customHeight="1">
      <c r="F3506" s="724"/>
    </row>
    <row r="3507" spans="6:6" ht="12.75" customHeight="1">
      <c r="F3507" s="724"/>
    </row>
    <row r="3508" spans="6:6" ht="12.75" customHeight="1">
      <c r="F3508" s="724"/>
    </row>
    <row r="3509" spans="6:6" ht="12.75" customHeight="1">
      <c r="F3509" s="724"/>
    </row>
    <row r="3510" spans="6:6" ht="12.75" customHeight="1">
      <c r="F3510" s="724"/>
    </row>
    <row r="3511" spans="6:6" ht="12.75" customHeight="1">
      <c r="F3511" s="724"/>
    </row>
    <row r="3512" spans="6:6" ht="12.75" customHeight="1">
      <c r="F3512" s="724"/>
    </row>
    <row r="3513" spans="6:6" ht="12.75" customHeight="1">
      <c r="F3513" s="724"/>
    </row>
    <row r="3514" spans="6:6" ht="12.75" customHeight="1">
      <c r="F3514" s="724"/>
    </row>
    <row r="3515" spans="6:6" ht="12.75" customHeight="1">
      <c r="F3515" s="724"/>
    </row>
    <row r="3516" spans="6:6" ht="12.75" customHeight="1">
      <c r="F3516" s="724"/>
    </row>
    <row r="3517" spans="6:6" ht="12.75" customHeight="1">
      <c r="F3517" s="724"/>
    </row>
    <row r="3518" spans="6:6" ht="12.75" customHeight="1">
      <c r="F3518" s="724"/>
    </row>
    <row r="3519" spans="6:6" ht="12.75" customHeight="1">
      <c r="F3519" s="724"/>
    </row>
    <row r="3520" spans="6:6" ht="12.75" customHeight="1">
      <c r="F3520" s="724"/>
    </row>
    <row r="3521" spans="6:6" ht="12.75" customHeight="1">
      <c r="F3521" s="724"/>
    </row>
    <row r="3522" spans="6:6" ht="12.75" customHeight="1">
      <c r="F3522" s="724"/>
    </row>
    <row r="3523" spans="6:6" ht="12.75" customHeight="1">
      <c r="F3523" s="724"/>
    </row>
    <row r="3524" spans="6:6" ht="12.75" customHeight="1">
      <c r="F3524" s="724"/>
    </row>
    <row r="3525" spans="6:6" ht="12.75" customHeight="1">
      <c r="F3525" s="724"/>
    </row>
    <row r="3526" spans="6:6" ht="12.75" customHeight="1">
      <c r="F3526" s="724"/>
    </row>
    <row r="3527" spans="6:6" ht="12.75" customHeight="1">
      <c r="F3527" s="724"/>
    </row>
    <row r="3528" spans="6:6" ht="12.75" customHeight="1">
      <c r="F3528" s="724"/>
    </row>
    <row r="3529" spans="6:6" ht="12.75" customHeight="1">
      <c r="F3529" s="724"/>
    </row>
    <row r="3530" spans="6:6" ht="12.75" customHeight="1">
      <c r="F3530" s="724"/>
    </row>
    <row r="3531" spans="6:6" ht="12.75" customHeight="1">
      <c r="F3531" s="724"/>
    </row>
    <row r="3532" spans="6:6" ht="12.75" customHeight="1">
      <c r="F3532" s="724"/>
    </row>
    <row r="3533" spans="6:6" ht="12.75" customHeight="1">
      <c r="F3533" s="724"/>
    </row>
    <row r="3534" spans="6:6" ht="12.75" customHeight="1">
      <c r="F3534" s="724"/>
    </row>
    <row r="3535" spans="6:6" ht="12.75" customHeight="1">
      <c r="F3535" s="724"/>
    </row>
    <row r="3536" spans="6:6" ht="12.75" customHeight="1">
      <c r="F3536" s="724"/>
    </row>
    <row r="3537" spans="6:6" ht="12.75" customHeight="1">
      <c r="F3537" s="724"/>
    </row>
    <row r="3538" spans="6:6" ht="12.75" customHeight="1">
      <c r="F3538" s="724"/>
    </row>
    <row r="3539" spans="6:6" ht="12.75" customHeight="1">
      <c r="F3539" s="724"/>
    </row>
    <row r="3540" spans="6:6" ht="12.75" customHeight="1">
      <c r="F3540" s="724"/>
    </row>
    <row r="3541" spans="6:6" ht="12.75" customHeight="1">
      <c r="F3541" s="724"/>
    </row>
    <row r="3542" spans="6:6" ht="12.75" customHeight="1">
      <c r="F3542" s="724"/>
    </row>
    <row r="3543" spans="6:6" ht="12.75" customHeight="1">
      <c r="F3543" s="724"/>
    </row>
    <row r="3544" spans="6:6" ht="12.75" customHeight="1">
      <c r="F3544" s="724"/>
    </row>
    <row r="3545" spans="6:6" ht="12.75" customHeight="1">
      <c r="F3545" s="724"/>
    </row>
    <row r="3546" spans="6:6" ht="12.75" customHeight="1">
      <c r="F3546" s="724"/>
    </row>
    <row r="3547" spans="6:6" ht="12.75" customHeight="1">
      <c r="F3547" s="724"/>
    </row>
    <row r="3548" spans="6:6" ht="12.75" customHeight="1">
      <c r="F3548" s="724"/>
    </row>
    <row r="3549" spans="6:6" ht="12.75" customHeight="1">
      <c r="F3549" s="724"/>
    </row>
    <row r="3550" spans="6:6" ht="12.75" customHeight="1">
      <c r="F3550" s="724"/>
    </row>
    <row r="3551" spans="6:6" ht="12.75" customHeight="1">
      <c r="F3551" s="724"/>
    </row>
    <row r="3552" spans="6:6" ht="12.75" customHeight="1">
      <c r="F3552" s="724"/>
    </row>
    <row r="3553" spans="6:6" ht="12.75" customHeight="1">
      <c r="F3553" s="724"/>
    </row>
    <row r="3554" spans="6:6" ht="12.75" customHeight="1">
      <c r="F3554" s="724"/>
    </row>
    <row r="3555" spans="6:6" ht="12.75" customHeight="1">
      <c r="F3555" s="724"/>
    </row>
    <row r="3556" spans="6:6" ht="12.75" customHeight="1">
      <c r="F3556" s="724"/>
    </row>
    <row r="3557" spans="6:6" ht="12.75" customHeight="1">
      <c r="F3557" s="724"/>
    </row>
    <row r="3558" spans="6:6" ht="12.75" customHeight="1">
      <c r="F3558" s="724"/>
    </row>
    <row r="3559" spans="6:6" ht="12.75" customHeight="1">
      <c r="F3559" s="724"/>
    </row>
    <row r="3560" spans="6:6" ht="12.75" customHeight="1">
      <c r="F3560" s="724"/>
    </row>
    <row r="3561" spans="6:6" ht="12.75" customHeight="1">
      <c r="F3561" s="724"/>
    </row>
    <row r="3562" spans="6:6" ht="12.75" customHeight="1">
      <c r="F3562" s="724"/>
    </row>
    <row r="3563" spans="6:6" ht="12.75" customHeight="1">
      <c r="F3563" s="724"/>
    </row>
    <row r="3564" spans="6:6" ht="12.75" customHeight="1">
      <c r="F3564" s="724"/>
    </row>
    <row r="3565" spans="6:6" ht="12.75" customHeight="1">
      <c r="F3565" s="724"/>
    </row>
    <row r="3566" spans="6:6" ht="12.75" customHeight="1">
      <c r="F3566" s="724"/>
    </row>
    <row r="3567" spans="6:6" ht="12.75" customHeight="1">
      <c r="F3567" s="724"/>
    </row>
    <row r="3568" spans="6:6" ht="12.75" customHeight="1">
      <c r="F3568" s="724"/>
    </row>
    <row r="3569" spans="6:6" ht="12.75" customHeight="1">
      <c r="F3569" s="724"/>
    </row>
    <row r="3570" spans="6:6" ht="12.75" customHeight="1">
      <c r="F3570" s="724"/>
    </row>
    <row r="3571" spans="6:6" ht="12.75" customHeight="1">
      <c r="F3571" s="724"/>
    </row>
    <row r="3572" spans="6:6" ht="12.75" customHeight="1">
      <c r="F3572" s="724"/>
    </row>
    <row r="3573" spans="6:6" ht="12.75" customHeight="1">
      <c r="F3573" s="724"/>
    </row>
    <row r="3574" spans="6:6" ht="12.75" customHeight="1">
      <c r="F3574" s="724"/>
    </row>
    <row r="3575" spans="6:6" ht="12.75" customHeight="1">
      <c r="F3575" s="724"/>
    </row>
    <row r="3576" spans="6:6" ht="12.75" customHeight="1">
      <c r="F3576" s="724"/>
    </row>
    <row r="3577" spans="6:6" ht="12.75" customHeight="1">
      <c r="F3577" s="724"/>
    </row>
    <row r="3578" spans="6:6" ht="12.75" customHeight="1">
      <c r="F3578" s="724"/>
    </row>
    <row r="3579" spans="6:6" ht="12.75" customHeight="1">
      <c r="F3579" s="724"/>
    </row>
    <row r="3580" spans="6:6" ht="12.75" customHeight="1">
      <c r="F3580" s="724"/>
    </row>
    <row r="3581" spans="6:6" ht="12.75" customHeight="1">
      <c r="F3581" s="724"/>
    </row>
    <row r="3582" spans="6:6" ht="12.75" customHeight="1">
      <c r="F3582" s="724"/>
    </row>
    <row r="3583" spans="6:6" ht="12.75" customHeight="1">
      <c r="F3583" s="724"/>
    </row>
    <row r="3584" spans="6:6" ht="12.75" customHeight="1">
      <c r="F3584" s="724"/>
    </row>
    <row r="3585" spans="6:6" ht="12.75" customHeight="1">
      <c r="F3585" s="724"/>
    </row>
    <row r="3586" spans="6:6" ht="12.75" customHeight="1">
      <c r="F3586" s="724"/>
    </row>
    <row r="3587" spans="6:6" ht="12.75" customHeight="1">
      <c r="F3587" s="724"/>
    </row>
    <row r="3588" spans="6:6" ht="12.75" customHeight="1">
      <c r="F3588" s="724"/>
    </row>
    <row r="3589" spans="6:6" ht="12.75" customHeight="1">
      <c r="F3589" s="724"/>
    </row>
    <row r="3590" spans="6:6" ht="12.75" customHeight="1">
      <c r="F3590" s="724"/>
    </row>
    <row r="3591" spans="6:6" ht="12.75" customHeight="1">
      <c r="F3591" s="724"/>
    </row>
    <row r="3592" spans="6:6" ht="12.75" customHeight="1">
      <c r="F3592" s="724"/>
    </row>
    <row r="3593" spans="6:6" ht="12.75" customHeight="1">
      <c r="F3593" s="724"/>
    </row>
    <row r="3594" spans="6:6" ht="12.75" customHeight="1">
      <c r="F3594" s="724"/>
    </row>
    <row r="3595" spans="6:6" ht="12.75" customHeight="1">
      <c r="F3595" s="724"/>
    </row>
    <row r="3596" spans="6:6" ht="12.75" customHeight="1">
      <c r="F3596" s="724"/>
    </row>
    <row r="3597" spans="6:6" ht="12.75" customHeight="1">
      <c r="F3597" s="724"/>
    </row>
    <row r="3598" spans="6:6" ht="12.75" customHeight="1">
      <c r="F3598" s="724"/>
    </row>
    <row r="3599" spans="6:6" ht="12.75" customHeight="1">
      <c r="F3599" s="724"/>
    </row>
    <row r="3600" spans="6:6" ht="12.75" customHeight="1">
      <c r="F3600" s="724"/>
    </row>
    <row r="3601" spans="6:6" ht="12.75" customHeight="1">
      <c r="F3601" s="724"/>
    </row>
    <row r="3602" spans="6:6" ht="12.75" customHeight="1">
      <c r="F3602" s="724"/>
    </row>
    <row r="3603" spans="6:6" ht="12.75" customHeight="1">
      <c r="F3603" s="724"/>
    </row>
    <row r="3604" spans="6:6" ht="12.75" customHeight="1">
      <c r="F3604" s="724"/>
    </row>
    <row r="3605" spans="6:6" ht="12.75" customHeight="1">
      <c r="F3605" s="724"/>
    </row>
    <row r="3606" spans="6:6" ht="12.75" customHeight="1">
      <c r="F3606" s="724"/>
    </row>
    <row r="3607" spans="6:6" ht="12.75" customHeight="1">
      <c r="F3607" s="724"/>
    </row>
    <row r="3608" spans="6:6" ht="12.75" customHeight="1">
      <c r="F3608" s="724"/>
    </row>
    <row r="3609" spans="6:6" ht="12.75" customHeight="1">
      <c r="F3609" s="724"/>
    </row>
    <row r="3610" spans="6:6" ht="12.75" customHeight="1">
      <c r="F3610" s="724"/>
    </row>
    <row r="3611" spans="6:6" ht="12.75" customHeight="1">
      <c r="F3611" s="724"/>
    </row>
    <row r="3612" spans="6:6" ht="12.75" customHeight="1">
      <c r="F3612" s="724"/>
    </row>
    <row r="3613" spans="6:6" ht="12.75" customHeight="1">
      <c r="F3613" s="724"/>
    </row>
    <row r="3614" spans="6:6" ht="12.75" customHeight="1">
      <c r="F3614" s="724"/>
    </row>
    <row r="3615" spans="6:6" ht="12.75" customHeight="1">
      <c r="F3615" s="724"/>
    </row>
    <row r="3616" spans="6:6" ht="12.75" customHeight="1">
      <c r="F3616" s="724"/>
    </row>
    <row r="3617" spans="6:6" ht="12.75" customHeight="1">
      <c r="F3617" s="724"/>
    </row>
    <row r="3618" spans="6:6" ht="12.75" customHeight="1">
      <c r="F3618" s="724"/>
    </row>
    <row r="3619" spans="6:6" ht="12.75" customHeight="1">
      <c r="F3619" s="724"/>
    </row>
    <row r="3620" spans="6:6" ht="12.75" customHeight="1">
      <c r="F3620" s="724"/>
    </row>
    <row r="3621" spans="6:6" ht="12.75" customHeight="1">
      <c r="F3621" s="724"/>
    </row>
    <row r="3622" spans="6:6" ht="12.75" customHeight="1">
      <c r="F3622" s="724"/>
    </row>
    <row r="3623" spans="6:6" ht="12.75" customHeight="1">
      <c r="F3623" s="724"/>
    </row>
    <row r="3624" spans="6:6" ht="12.75" customHeight="1">
      <c r="F3624" s="724"/>
    </row>
    <row r="3625" spans="6:6" ht="12.75" customHeight="1">
      <c r="F3625" s="724"/>
    </row>
    <row r="3626" spans="6:6" ht="12.75" customHeight="1">
      <c r="F3626" s="724"/>
    </row>
    <row r="3627" spans="6:6" ht="12.75" customHeight="1">
      <c r="F3627" s="724"/>
    </row>
    <row r="3628" spans="6:6" ht="12.75" customHeight="1">
      <c r="F3628" s="724"/>
    </row>
    <row r="3629" spans="6:6" ht="12.75" customHeight="1">
      <c r="F3629" s="724"/>
    </row>
    <row r="3630" spans="6:6" ht="12.75" customHeight="1">
      <c r="F3630" s="724"/>
    </row>
    <row r="3631" spans="6:6" ht="12.75" customHeight="1">
      <c r="F3631" s="724"/>
    </row>
    <row r="3632" spans="6:6" ht="12.75" customHeight="1">
      <c r="F3632" s="724"/>
    </row>
    <row r="3633" spans="6:6" ht="12.75" customHeight="1">
      <c r="F3633" s="724"/>
    </row>
    <row r="3634" spans="6:6" ht="12.75" customHeight="1">
      <c r="F3634" s="724"/>
    </row>
    <row r="3635" spans="6:6" ht="12.75" customHeight="1">
      <c r="F3635" s="724"/>
    </row>
    <row r="3636" spans="6:6" ht="12.75" customHeight="1">
      <c r="F3636" s="724"/>
    </row>
    <row r="3637" spans="6:6" ht="12.75" customHeight="1">
      <c r="F3637" s="724"/>
    </row>
    <row r="3638" spans="6:6" ht="12.75" customHeight="1">
      <c r="F3638" s="724"/>
    </row>
    <row r="3639" spans="6:6" ht="12.75" customHeight="1">
      <c r="F3639" s="724"/>
    </row>
    <row r="3640" spans="6:6" ht="12.75" customHeight="1">
      <c r="F3640" s="724"/>
    </row>
    <row r="3641" spans="6:6" ht="12.75" customHeight="1">
      <c r="F3641" s="724"/>
    </row>
    <row r="3642" spans="6:6" ht="12.75" customHeight="1">
      <c r="F3642" s="724"/>
    </row>
    <row r="3643" spans="6:6" ht="12.75" customHeight="1">
      <c r="F3643" s="724"/>
    </row>
    <row r="3644" spans="6:6" ht="12.75" customHeight="1">
      <c r="F3644" s="724"/>
    </row>
    <row r="3645" spans="6:6" ht="12.75" customHeight="1">
      <c r="F3645" s="724"/>
    </row>
    <row r="3646" spans="6:6" ht="12.75" customHeight="1">
      <c r="F3646" s="724"/>
    </row>
    <row r="3647" spans="6:6" ht="12.75" customHeight="1">
      <c r="F3647" s="724"/>
    </row>
    <row r="3648" spans="6:6" ht="12.75" customHeight="1">
      <c r="F3648" s="724"/>
    </row>
    <row r="3649" spans="6:6" ht="12.75" customHeight="1">
      <c r="F3649" s="724"/>
    </row>
    <row r="3650" spans="6:6" ht="12.75" customHeight="1">
      <c r="F3650" s="724"/>
    </row>
    <row r="3651" spans="6:6" ht="12.75" customHeight="1">
      <c r="F3651" s="724"/>
    </row>
    <row r="3652" spans="6:6" ht="12.75" customHeight="1">
      <c r="F3652" s="724"/>
    </row>
    <row r="3653" spans="6:6" ht="12.75" customHeight="1">
      <c r="F3653" s="724"/>
    </row>
    <row r="3654" spans="6:6" ht="12.75" customHeight="1">
      <c r="F3654" s="724"/>
    </row>
    <row r="3655" spans="6:6" ht="12.75" customHeight="1">
      <c r="F3655" s="724"/>
    </row>
    <row r="3656" spans="6:6" ht="12.75" customHeight="1">
      <c r="F3656" s="724"/>
    </row>
    <row r="3657" spans="6:6" ht="12.75" customHeight="1">
      <c r="F3657" s="724"/>
    </row>
    <row r="3658" spans="6:6" ht="12.75" customHeight="1">
      <c r="F3658" s="724"/>
    </row>
    <row r="3659" spans="6:6" ht="12.75" customHeight="1">
      <c r="F3659" s="724"/>
    </row>
    <row r="3660" spans="6:6" ht="12.75" customHeight="1">
      <c r="F3660" s="724"/>
    </row>
    <row r="3661" spans="6:6" ht="12.75" customHeight="1">
      <c r="F3661" s="724"/>
    </row>
    <row r="3662" spans="6:6" ht="12.75" customHeight="1">
      <c r="F3662" s="724"/>
    </row>
    <row r="3663" spans="6:6" ht="12.75" customHeight="1">
      <c r="F3663" s="724"/>
    </row>
    <row r="3664" spans="6:6" ht="12.75" customHeight="1">
      <c r="F3664" s="724"/>
    </row>
    <row r="3665" spans="6:6" ht="12.75" customHeight="1">
      <c r="F3665" s="724"/>
    </row>
    <row r="3666" spans="6:6" ht="12.75" customHeight="1">
      <c r="F3666" s="724"/>
    </row>
    <row r="3667" spans="6:6" ht="12.75" customHeight="1">
      <c r="F3667" s="724"/>
    </row>
    <row r="3668" spans="6:6" ht="12.75" customHeight="1">
      <c r="F3668" s="724"/>
    </row>
    <row r="3669" spans="6:6" ht="12.75" customHeight="1">
      <c r="F3669" s="724"/>
    </row>
    <row r="3670" spans="6:6" ht="12.75" customHeight="1">
      <c r="F3670" s="724"/>
    </row>
    <row r="3671" spans="6:6" ht="12.75" customHeight="1">
      <c r="F3671" s="724"/>
    </row>
    <row r="3672" spans="6:6" ht="12.75" customHeight="1">
      <c r="F3672" s="724"/>
    </row>
    <row r="3673" spans="6:6" ht="12.75" customHeight="1">
      <c r="F3673" s="724"/>
    </row>
    <row r="3674" spans="6:6" ht="12.75" customHeight="1">
      <c r="F3674" s="724"/>
    </row>
    <row r="3675" spans="6:6" ht="12.75" customHeight="1">
      <c r="F3675" s="724"/>
    </row>
    <row r="3676" spans="6:6" ht="12.75" customHeight="1">
      <c r="F3676" s="724"/>
    </row>
    <row r="3677" spans="6:6" ht="12.75" customHeight="1">
      <c r="F3677" s="724"/>
    </row>
    <row r="3678" spans="6:6" ht="12.75" customHeight="1">
      <c r="F3678" s="724"/>
    </row>
    <row r="3679" spans="6:6" ht="12.75" customHeight="1">
      <c r="F3679" s="724"/>
    </row>
    <row r="3680" spans="6:6" ht="12.75" customHeight="1">
      <c r="F3680" s="724"/>
    </row>
    <row r="3681" spans="6:6" ht="12.75" customHeight="1">
      <c r="F3681" s="724"/>
    </row>
    <row r="3682" spans="6:6" ht="12.75" customHeight="1">
      <c r="F3682" s="724"/>
    </row>
    <row r="3683" spans="6:6" ht="12.75" customHeight="1">
      <c r="F3683" s="724"/>
    </row>
    <row r="3684" spans="6:6" ht="12.75" customHeight="1">
      <c r="F3684" s="724"/>
    </row>
    <row r="3685" spans="6:6" ht="12.75" customHeight="1">
      <c r="F3685" s="724"/>
    </row>
    <row r="3686" spans="6:6" ht="12.75" customHeight="1">
      <c r="F3686" s="724"/>
    </row>
    <row r="3687" spans="6:6" ht="12.75" customHeight="1">
      <c r="F3687" s="724"/>
    </row>
    <row r="3688" spans="6:6" ht="12.75" customHeight="1">
      <c r="F3688" s="724"/>
    </row>
    <row r="3689" spans="6:6" ht="12.75" customHeight="1">
      <c r="F3689" s="724"/>
    </row>
    <row r="3690" spans="6:6" ht="12.75" customHeight="1">
      <c r="F3690" s="724"/>
    </row>
    <row r="3691" spans="6:6" ht="12.75" customHeight="1">
      <c r="F3691" s="724"/>
    </row>
    <row r="3692" spans="6:6" ht="12.75" customHeight="1">
      <c r="F3692" s="724"/>
    </row>
    <row r="3693" spans="6:6" ht="12.75" customHeight="1">
      <c r="F3693" s="724"/>
    </row>
    <row r="3694" spans="6:6" ht="12.75" customHeight="1">
      <c r="F3694" s="724"/>
    </row>
    <row r="3695" spans="6:6" ht="12.75" customHeight="1">
      <c r="F3695" s="724"/>
    </row>
    <row r="3696" spans="6:6" ht="12.75" customHeight="1">
      <c r="F3696" s="724"/>
    </row>
    <row r="3697" spans="6:6" ht="12.75" customHeight="1">
      <c r="F3697" s="724"/>
    </row>
    <row r="3698" spans="6:6" ht="12.75" customHeight="1">
      <c r="F3698" s="724"/>
    </row>
    <row r="3699" spans="6:6" ht="12.75" customHeight="1">
      <c r="F3699" s="724"/>
    </row>
    <row r="3700" spans="6:6" ht="12.75" customHeight="1">
      <c r="F3700" s="724"/>
    </row>
    <row r="3701" spans="6:6" ht="12.75" customHeight="1">
      <c r="F3701" s="724"/>
    </row>
    <row r="3702" spans="6:6" ht="12.75" customHeight="1">
      <c r="F3702" s="724"/>
    </row>
    <row r="3703" spans="6:6" ht="12.75" customHeight="1">
      <c r="F3703" s="724"/>
    </row>
    <row r="3704" spans="6:6" ht="12.75" customHeight="1">
      <c r="F3704" s="724"/>
    </row>
    <row r="3705" spans="6:6" ht="12.75" customHeight="1">
      <c r="F3705" s="724"/>
    </row>
    <row r="3706" spans="6:6" ht="12.75" customHeight="1">
      <c r="F3706" s="724"/>
    </row>
    <row r="3707" spans="6:6" ht="12.75" customHeight="1">
      <c r="F3707" s="724"/>
    </row>
    <row r="3708" spans="6:6" ht="12.75" customHeight="1">
      <c r="F3708" s="724"/>
    </row>
    <row r="3709" spans="6:6" ht="12.75" customHeight="1">
      <c r="F3709" s="724"/>
    </row>
    <row r="3710" spans="6:6" ht="12.75" customHeight="1">
      <c r="F3710" s="724"/>
    </row>
    <row r="3711" spans="6:6" ht="12.75" customHeight="1">
      <c r="F3711" s="724"/>
    </row>
    <row r="3712" spans="6:6" ht="12.75" customHeight="1">
      <c r="F3712" s="724"/>
    </row>
    <row r="3713" spans="6:6" ht="12.75" customHeight="1">
      <c r="F3713" s="724"/>
    </row>
    <row r="3714" spans="6:6" ht="12.75" customHeight="1">
      <c r="F3714" s="724"/>
    </row>
    <row r="3715" spans="6:6" ht="12.75" customHeight="1">
      <c r="F3715" s="724"/>
    </row>
    <row r="3716" spans="6:6" ht="12.75" customHeight="1">
      <c r="F3716" s="724"/>
    </row>
    <row r="3717" spans="6:6" ht="12.75" customHeight="1">
      <c r="F3717" s="724"/>
    </row>
    <row r="3718" spans="6:6" ht="12.75" customHeight="1">
      <c r="F3718" s="724"/>
    </row>
    <row r="3719" spans="6:6" ht="12.75" customHeight="1">
      <c r="F3719" s="724"/>
    </row>
    <row r="3720" spans="6:6" ht="12.75" customHeight="1">
      <c r="F3720" s="724"/>
    </row>
    <row r="3721" spans="6:6" ht="12.75" customHeight="1">
      <c r="F3721" s="724"/>
    </row>
    <row r="3722" spans="6:6" ht="12.75" customHeight="1">
      <c r="F3722" s="724"/>
    </row>
    <row r="3723" spans="6:6" ht="12.75" customHeight="1">
      <c r="F3723" s="724"/>
    </row>
    <row r="3724" spans="6:6" ht="12.75" customHeight="1">
      <c r="F3724" s="724"/>
    </row>
    <row r="3725" spans="6:6" ht="12.75" customHeight="1">
      <c r="F3725" s="724"/>
    </row>
    <row r="3726" spans="6:6" ht="12.75" customHeight="1">
      <c r="F3726" s="724"/>
    </row>
    <row r="3727" spans="6:6" ht="12.75" customHeight="1">
      <c r="F3727" s="724"/>
    </row>
    <row r="3728" spans="6:6" ht="12.75" customHeight="1">
      <c r="F3728" s="724"/>
    </row>
    <row r="3729" spans="6:6" ht="12.75" customHeight="1">
      <c r="F3729" s="724"/>
    </row>
    <row r="3730" spans="6:6" ht="12.75" customHeight="1">
      <c r="F3730" s="724"/>
    </row>
    <row r="3731" spans="6:6" ht="12.75" customHeight="1">
      <c r="F3731" s="724"/>
    </row>
    <row r="3732" spans="6:6" ht="12.75" customHeight="1">
      <c r="F3732" s="724"/>
    </row>
    <row r="3733" spans="6:6" ht="12.75" customHeight="1">
      <c r="F3733" s="724"/>
    </row>
    <row r="3734" spans="6:6" ht="12.75" customHeight="1">
      <c r="F3734" s="724"/>
    </row>
    <row r="3735" spans="6:6" ht="12.75" customHeight="1">
      <c r="F3735" s="724"/>
    </row>
    <row r="3736" spans="6:6" ht="12.75" customHeight="1">
      <c r="F3736" s="724"/>
    </row>
    <row r="3737" spans="6:6" ht="12.75" customHeight="1">
      <c r="F3737" s="724"/>
    </row>
    <row r="3738" spans="6:6" ht="12.75" customHeight="1">
      <c r="F3738" s="724"/>
    </row>
    <row r="3739" spans="6:6" ht="12.75" customHeight="1">
      <c r="F3739" s="724"/>
    </row>
    <row r="3740" spans="6:6" ht="12.75" customHeight="1">
      <c r="F3740" s="724"/>
    </row>
    <row r="3741" spans="6:6" ht="12.75" customHeight="1">
      <c r="F3741" s="724"/>
    </row>
    <row r="3742" spans="6:6" ht="12.75" customHeight="1">
      <c r="F3742" s="724"/>
    </row>
    <row r="3743" spans="6:6" ht="12.75" customHeight="1">
      <c r="F3743" s="724"/>
    </row>
    <row r="3744" spans="6:6" ht="12.75" customHeight="1">
      <c r="F3744" s="724"/>
    </row>
    <row r="3745" spans="6:6" ht="12.75" customHeight="1">
      <c r="F3745" s="724"/>
    </row>
    <row r="3746" spans="6:6" ht="12.75" customHeight="1">
      <c r="F3746" s="724"/>
    </row>
    <row r="3747" spans="6:6" ht="12.75" customHeight="1">
      <c r="F3747" s="724"/>
    </row>
    <row r="3748" spans="6:6" ht="12.75" customHeight="1">
      <c r="F3748" s="724"/>
    </row>
    <row r="3749" spans="6:6" ht="12.75" customHeight="1">
      <c r="F3749" s="724"/>
    </row>
    <row r="3750" spans="6:6" ht="12.75" customHeight="1">
      <c r="F3750" s="724"/>
    </row>
    <row r="3751" spans="6:6" ht="12.75" customHeight="1">
      <c r="F3751" s="724"/>
    </row>
    <row r="3752" spans="6:6" ht="12.75" customHeight="1">
      <c r="F3752" s="724"/>
    </row>
    <row r="3753" spans="6:6" ht="12.75" customHeight="1">
      <c r="F3753" s="724"/>
    </row>
    <row r="3754" spans="6:6" ht="12.75" customHeight="1">
      <c r="F3754" s="724"/>
    </row>
    <row r="3755" spans="6:6" ht="12.75" customHeight="1">
      <c r="F3755" s="724"/>
    </row>
    <row r="3756" spans="6:6" ht="12.75" customHeight="1">
      <c r="F3756" s="724"/>
    </row>
    <row r="3757" spans="6:6" ht="12.75" customHeight="1">
      <c r="F3757" s="724"/>
    </row>
    <row r="3758" spans="6:6" ht="12.75" customHeight="1">
      <c r="F3758" s="724"/>
    </row>
    <row r="3759" spans="6:6" ht="12.75" customHeight="1">
      <c r="F3759" s="724"/>
    </row>
    <row r="3760" spans="6:6" ht="12.75" customHeight="1">
      <c r="F3760" s="724"/>
    </row>
    <row r="3761" spans="6:6" ht="12.75" customHeight="1">
      <c r="F3761" s="724"/>
    </row>
    <row r="3762" spans="6:6" ht="12.75" customHeight="1">
      <c r="F3762" s="724"/>
    </row>
    <row r="3763" spans="6:6" ht="12.75" customHeight="1">
      <c r="F3763" s="724"/>
    </row>
    <row r="3764" spans="6:6" ht="12.75" customHeight="1">
      <c r="F3764" s="724"/>
    </row>
    <row r="3765" spans="6:6" ht="12.75" customHeight="1">
      <c r="F3765" s="724"/>
    </row>
    <row r="3766" spans="6:6" ht="12.75" customHeight="1">
      <c r="F3766" s="724"/>
    </row>
    <row r="3767" spans="6:6" ht="12.75" customHeight="1">
      <c r="F3767" s="724"/>
    </row>
    <row r="3768" spans="6:6" ht="12.75" customHeight="1">
      <c r="F3768" s="724"/>
    </row>
    <row r="3769" spans="6:6" ht="12.75" customHeight="1">
      <c r="F3769" s="724"/>
    </row>
    <row r="3770" spans="6:6" ht="12.75" customHeight="1">
      <c r="F3770" s="724"/>
    </row>
    <row r="3771" spans="6:6" ht="12.75" customHeight="1">
      <c r="F3771" s="724"/>
    </row>
    <row r="3772" spans="6:6" ht="12.75" customHeight="1">
      <c r="F3772" s="724"/>
    </row>
    <row r="3773" spans="6:6" ht="12.75" customHeight="1">
      <c r="F3773" s="724"/>
    </row>
    <row r="3774" spans="6:6" ht="12.75" customHeight="1">
      <c r="F3774" s="724"/>
    </row>
    <row r="3775" spans="6:6" ht="12.75" customHeight="1">
      <c r="F3775" s="724"/>
    </row>
    <row r="3776" spans="6:6" ht="12.75" customHeight="1">
      <c r="F3776" s="724"/>
    </row>
    <row r="3777" spans="6:6" ht="12.75" customHeight="1">
      <c r="F3777" s="724"/>
    </row>
    <row r="3778" spans="6:6" ht="12.75" customHeight="1">
      <c r="F3778" s="724"/>
    </row>
    <row r="3779" spans="6:6" ht="12.75" customHeight="1">
      <c r="F3779" s="724"/>
    </row>
    <row r="3780" spans="6:6" ht="12.75" customHeight="1">
      <c r="F3780" s="724"/>
    </row>
    <row r="3781" spans="6:6" ht="12.75" customHeight="1">
      <c r="F3781" s="724"/>
    </row>
    <row r="3782" spans="6:6" ht="12.75" customHeight="1">
      <c r="F3782" s="724"/>
    </row>
    <row r="3783" spans="6:6" ht="12.75" customHeight="1">
      <c r="F3783" s="724"/>
    </row>
    <row r="3784" spans="6:6" ht="12.75" customHeight="1">
      <c r="F3784" s="724"/>
    </row>
    <row r="3785" spans="6:6" ht="12.75" customHeight="1">
      <c r="F3785" s="724"/>
    </row>
    <row r="3786" spans="6:6" ht="12.75" customHeight="1">
      <c r="F3786" s="724"/>
    </row>
    <row r="3787" spans="6:6" ht="12.75" customHeight="1">
      <c r="F3787" s="724"/>
    </row>
    <row r="3788" spans="6:6" ht="12.75" customHeight="1">
      <c r="F3788" s="724"/>
    </row>
    <row r="3789" spans="6:6" ht="12.75" customHeight="1">
      <c r="F3789" s="724"/>
    </row>
    <row r="3790" spans="6:6" ht="12.75" customHeight="1">
      <c r="F3790" s="724"/>
    </row>
    <row r="3791" spans="6:6" ht="12.75" customHeight="1">
      <c r="F3791" s="724"/>
    </row>
    <row r="3792" spans="6:6" ht="12.75" customHeight="1">
      <c r="F3792" s="724"/>
    </row>
    <row r="3793" spans="6:6" ht="12.75" customHeight="1">
      <c r="F3793" s="724"/>
    </row>
    <row r="3794" spans="6:6" ht="12.75" customHeight="1">
      <c r="F3794" s="724"/>
    </row>
    <row r="3795" spans="6:6" ht="12.75" customHeight="1">
      <c r="F3795" s="724"/>
    </row>
    <row r="3796" spans="6:6" ht="12.75" customHeight="1">
      <c r="F3796" s="724"/>
    </row>
    <row r="3797" spans="6:6" ht="12.75" customHeight="1">
      <c r="F3797" s="724"/>
    </row>
    <row r="3798" spans="6:6" ht="12.75" customHeight="1">
      <c r="F3798" s="724"/>
    </row>
    <row r="3799" spans="6:6" ht="12.75" customHeight="1">
      <c r="F3799" s="724"/>
    </row>
    <row r="3800" spans="6:6" ht="12.75" customHeight="1">
      <c r="F3800" s="724"/>
    </row>
    <row r="3801" spans="6:6" ht="12.75" customHeight="1">
      <c r="F3801" s="724"/>
    </row>
    <row r="3802" spans="6:6" ht="12.75" customHeight="1">
      <c r="F3802" s="724"/>
    </row>
    <row r="3803" spans="6:6" ht="12.75" customHeight="1">
      <c r="F3803" s="724"/>
    </row>
    <row r="3804" spans="6:6" ht="12.75" customHeight="1">
      <c r="F3804" s="724"/>
    </row>
    <row r="3805" spans="6:6" ht="12.75" customHeight="1">
      <c r="F3805" s="724"/>
    </row>
    <row r="3806" spans="6:6" ht="12.75" customHeight="1">
      <c r="F3806" s="724"/>
    </row>
    <row r="3807" spans="6:6" ht="12.75" customHeight="1">
      <c r="F3807" s="724"/>
    </row>
    <row r="3808" spans="6:6" ht="12.75" customHeight="1">
      <c r="F3808" s="724"/>
    </row>
    <row r="3809" spans="6:6" ht="12.75" customHeight="1">
      <c r="F3809" s="724"/>
    </row>
    <row r="3810" spans="6:6" ht="12.75" customHeight="1">
      <c r="F3810" s="724"/>
    </row>
    <row r="3811" spans="6:6" ht="12.75" customHeight="1">
      <c r="F3811" s="724"/>
    </row>
    <row r="3812" spans="6:6" ht="12.75" customHeight="1">
      <c r="F3812" s="724"/>
    </row>
    <row r="3813" spans="6:6" ht="12.75" customHeight="1">
      <c r="F3813" s="724"/>
    </row>
    <row r="3814" spans="6:6" ht="12.75" customHeight="1">
      <c r="F3814" s="724"/>
    </row>
    <row r="3815" spans="6:6" ht="12.75" customHeight="1">
      <c r="F3815" s="724"/>
    </row>
    <row r="3816" spans="6:6" ht="12.75" customHeight="1">
      <c r="F3816" s="724"/>
    </row>
    <row r="3817" spans="6:6" ht="12.75" customHeight="1">
      <c r="F3817" s="724"/>
    </row>
    <row r="3818" spans="6:6" ht="12.75" customHeight="1">
      <c r="F3818" s="724"/>
    </row>
    <row r="3819" spans="6:6" ht="12.75" customHeight="1">
      <c r="F3819" s="724"/>
    </row>
    <row r="3820" spans="6:6" ht="12.75" customHeight="1">
      <c r="F3820" s="724"/>
    </row>
    <row r="3821" spans="6:6" ht="12.75" customHeight="1">
      <c r="F3821" s="724"/>
    </row>
    <row r="3822" spans="6:6" ht="12.75" customHeight="1">
      <c r="F3822" s="724"/>
    </row>
    <row r="3823" spans="6:6" ht="12.75" customHeight="1">
      <c r="F3823" s="724"/>
    </row>
    <row r="3824" spans="6:6" ht="12.75" customHeight="1">
      <c r="F3824" s="724"/>
    </row>
    <row r="3825" spans="6:6" ht="12.75" customHeight="1">
      <c r="F3825" s="724"/>
    </row>
    <row r="3826" spans="6:6" ht="12.75" customHeight="1">
      <c r="F3826" s="724"/>
    </row>
    <row r="3827" spans="6:6" ht="12.75" customHeight="1">
      <c r="F3827" s="724"/>
    </row>
    <row r="3828" spans="6:6" ht="12.75" customHeight="1">
      <c r="F3828" s="724"/>
    </row>
    <row r="3829" spans="6:6" ht="12.75" customHeight="1">
      <c r="F3829" s="724"/>
    </row>
    <row r="3830" spans="6:6" ht="12.75" customHeight="1">
      <c r="F3830" s="724"/>
    </row>
    <row r="3831" spans="6:6" ht="12.75" customHeight="1">
      <c r="F3831" s="724"/>
    </row>
    <row r="3832" spans="6:6" ht="12.75" customHeight="1">
      <c r="F3832" s="724"/>
    </row>
    <row r="3833" spans="6:6" ht="12.75" customHeight="1">
      <c r="F3833" s="724"/>
    </row>
    <row r="3834" spans="6:6" ht="12.75" customHeight="1">
      <c r="F3834" s="724"/>
    </row>
    <row r="3835" spans="6:6" ht="12.75" customHeight="1">
      <c r="F3835" s="724"/>
    </row>
    <row r="3836" spans="6:6" ht="12.75" customHeight="1">
      <c r="F3836" s="724"/>
    </row>
    <row r="3837" spans="6:6" ht="12.75" customHeight="1">
      <c r="F3837" s="724"/>
    </row>
    <row r="3838" spans="6:6" ht="12.75" customHeight="1">
      <c r="F3838" s="724"/>
    </row>
    <row r="3839" spans="6:6" ht="12.75" customHeight="1">
      <c r="F3839" s="724"/>
    </row>
    <row r="3840" spans="6:6" ht="12.75" customHeight="1">
      <c r="F3840" s="724"/>
    </row>
    <row r="3841" spans="6:6" ht="12.75" customHeight="1">
      <c r="F3841" s="724"/>
    </row>
    <row r="3842" spans="6:6" ht="12.75" customHeight="1">
      <c r="F3842" s="724"/>
    </row>
    <row r="3843" spans="6:6" ht="12.75" customHeight="1">
      <c r="F3843" s="724"/>
    </row>
    <row r="3844" spans="6:6" ht="12.75" customHeight="1">
      <c r="F3844" s="724"/>
    </row>
    <row r="3845" spans="6:6" ht="12.75" customHeight="1">
      <c r="F3845" s="724"/>
    </row>
    <row r="3846" spans="6:6" ht="12.75" customHeight="1">
      <c r="F3846" s="724"/>
    </row>
    <row r="3847" spans="6:6" ht="12.75" customHeight="1">
      <c r="F3847" s="724"/>
    </row>
    <row r="3848" spans="6:6" ht="12.75" customHeight="1">
      <c r="F3848" s="724"/>
    </row>
    <row r="3849" spans="6:6" ht="12.75" customHeight="1">
      <c r="F3849" s="724"/>
    </row>
    <row r="3850" spans="6:6" ht="12.75" customHeight="1">
      <c r="F3850" s="724"/>
    </row>
    <row r="3851" spans="6:6" ht="12.75" customHeight="1">
      <c r="F3851" s="724"/>
    </row>
    <row r="3852" spans="6:6" ht="12.75" customHeight="1">
      <c r="F3852" s="724"/>
    </row>
    <row r="3853" spans="6:6" ht="12.75" customHeight="1">
      <c r="F3853" s="724"/>
    </row>
    <row r="3854" spans="6:6" ht="12.75" customHeight="1">
      <c r="F3854" s="724"/>
    </row>
    <row r="3855" spans="6:6" ht="12.75" customHeight="1">
      <c r="F3855" s="724"/>
    </row>
    <row r="3856" spans="6:6" ht="12.75" customHeight="1">
      <c r="F3856" s="724"/>
    </row>
    <row r="3857" spans="6:6" ht="12.75" customHeight="1">
      <c r="F3857" s="724"/>
    </row>
    <row r="3858" spans="6:6" ht="12.75" customHeight="1">
      <c r="F3858" s="724"/>
    </row>
    <row r="3859" spans="6:6" ht="12.75" customHeight="1">
      <c r="F3859" s="724"/>
    </row>
    <row r="3860" spans="6:6" ht="12.75" customHeight="1">
      <c r="F3860" s="724"/>
    </row>
    <row r="3861" spans="6:6" ht="12.75" customHeight="1">
      <c r="F3861" s="724"/>
    </row>
    <row r="3862" spans="6:6" ht="12.75" customHeight="1">
      <c r="F3862" s="724"/>
    </row>
    <row r="3863" spans="6:6" ht="12.75" customHeight="1">
      <c r="F3863" s="724"/>
    </row>
    <row r="3864" spans="6:6" ht="12.75" customHeight="1">
      <c r="F3864" s="724"/>
    </row>
    <row r="3865" spans="6:6" ht="12.75" customHeight="1">
      <c r="F3865" s="724"/>
    </row>
    <row r="3866" spans="6:6" ht="12.75" customHeight="1">
      <c r="F3866" s="724"/>
    </row>
    <row r="3867" spans="6:6" ht="12.75" customHeight="1">
      <c r="F3867" s="724"/>
    </row>
    <row r="3868" spans="6:6" ht="12.75" customHeight="1">
      <c r="F3868" s="724"/>
    </row>
    <row r="3869" spans="6:6" ht="12.75" customHeight="1">
      <c r="F3869" s="724"/>
    </row>
    <row r="3870" spans="6:6" ht="12.75" customHeight="1">
      <c r="F3870" s="724"/>
    </row>
    <row r="3871" spans="6:6" ht="12.75" customHeight="1">
      <c r="F3871" s="724"/>
    </row>
    <row r="3872" spans="6:6" ht="12.75" customHeight="1">
      <c r="F3872" s="724"/>
    </row>
    <row r="3873" spans="6:6" ht="12.75" customHeight="1">
      <c r="F3873" s="724"/>
    </row>
    <row r="3874" spans="6:6" ht="12.75" customHeight="1">
      <c r="F3874" s="724"/>
    </row>
    <row r="3875" spans="6:6" ht="12.75" customHeight="1">
      <c r="F3875" s="724"/>
    </row>
    <row r="3876" spans="6:6" ht="12.75" customHeight="1">
      <c r="F3876" s="724"/>
    </row>
    <row r="3877" spans="6:6" ht="12.75" customHeight="1">
      <c r="F3877" s="724"/>
    </row>
    <row r="3878" spans="6:6" ht="12.75" customHeight="1">
      <c r="F3878" s="724"/>
    </row>
    <row r="3879" spans="6:6" ht="12.75" customHeight="1">
      <c r="F3879" s="724"/>
    </row>
    <row r="3880" spans="6:6" ht="12.75" customHeight="1">
      <c r="F3880" s="724"/>
    </row>
    <row r="3881" spans="6:6" ht="12.75" customHeight="1">
      <c r="F3881" s="724"/>
    </row>
    <row r="3882" spans="6:6" ht="12.75" customHeight="1">
      <c r="F3882" s="724"/>
    </row>
    <row r="3883" spans="6:6" ht="12.75" customHeight="1">
      <c r="F3883" s="724"/>
    </row>
    <row r="3884" spans="6:6" ht="12.75" customHeight="1">
      <c r="F3884" s="724"/>
    </row>
    <row r="3885" spans="6:6" ht="12.75" customHeight="1">
      <c r="F3885" s="724"/>
    </row>
    <row r="3886" spans="6:6" ht="12.75" customHeight="1">
      <c r="F3886" s="724"/>
    </row>
    <row r="3887" spans="6:6" ht="12.75" customHeight="1">
      <c r="F3887" s="724"/>
    </row>
    <row r="3888" spans="6:6" ht="12.75" customHeight="1">
      <c r="F3888" s="724"/>
    </row>
    <row r="3889" spans="6:6" ht="12.75" customHeight="1">
      <c r="F3889" s="724"/>
    </row>
    <row r="3890" spans="6:6" ht="12.75" customHeight="1">
      <c r="F3890" s="724"/>
    </row>
    <row r="3891" spans="6:6" ht="12.75" customHeight="1">
      <c r="F3891" s="724"/>
    </row>
    <row r="3892" spans="6:6" ht="12.75" customHeight="1">
      <c r="F3892" s="724"/>
    </row>
    <row r="3893" spans="6:6" ht="12.75" customHeight="1">
      <c r="F3893" s="724"/>
    </row>
    <row r="3894" spans="6:6" ht="12.75" customHeight="1">
      <c r="F3894" s="724"/>
    </row>
    <row r="3895" spans="6:6" ht="12.75" customHeight="1">
      <c r="F3895" s="724"/>
    </row>
    <row r="3896" spans="6:6" ht="12.75" customHeight="1">
      <c r="F3896" s="724"/>
    </row>
    <row r="3897" spans="6:6" ht="12.75" customHeight="1">
      <c r="F3897" s="724"/>
    </row>
    <row r="3898" spans="6:6" ht="12.75" customHeight="1">
      <c r="F3898" s="724"/>
    </row>
    <row r="3899" spans="6:6" ht="12.75" customHeight="1">
      <c r="F3899" s="724"/>
    </row>
    <row r="3900" spans="6:6" ht="12.75" customHeight="1">
      <c r="F3900" s="724"/>
    </row>
    <row r="3901" spans="6:6" ht="12.75" customHeight="1">
      <c r="F3901" s="724"/>
    </row>
    <row r="3902" spans="6:6" ht="12.75" customHeight="1">
      <c r="F3902" s="724"/>
    </row>
    <row r="3903" spans="6:6" ht="12.75" customHeight="1">
      <c r="F3903" s="724"/>
    </row>
    <row r="3904" spans="6:6" ht="12.75" customHeight="1">
      <c r="F3904" s="724"/>
    </row>
    <row r="3905" spans="6:6" ht="12.75" customHeight="1">
      <c r="F3905" s="724"/>
    </row>
    <row r="3906" spans="6:6" ht="12.75" customHeight="1">
      <c r="F3906" s="724"/>
    </row>
    <row r="3907" spans="6:6" ht="12.75" customHeight="1">
      <c r="F3907" s="724"/>
    </row>
    <row r="3908" spans="6:6" ht="12.75" customHeight="1">
      <c r="F3908" s="724"/>
    </row>
    <row r="3909" spans="6:6" ht="12.75" customHeight="1">
      <c r="F3909" s="724"/>
    </row>
    <row r="3910" spans="6:6" ht="12.75" customHeight="1">
      <c r="F3910" s="724"/>
    </row>
    <row r="3911" spans="6:6" ht="12.75" customHeight="1">
      <c r="F3911" s="724"/>
    </row>
    <row r="3912" spans="6:6" ht="12.75" customHeight="1">
      <c r="F3912" s="724"/>
    </row>
    <row r="3913" spans="6:6" ht="12.75" customHeight="1">
      <c r="F3913" s="724"/>
    </row>
    <row r="3914" spans="6:6" ht="12.75" customHeight="1">
      <c r="F3914" s="724"/>
    </row>
    <row r="3915" spans="6:6" ht="12.75" customHeight="1">
      <c r="F3915" s="724"/>
    </row>
    <row r="3916" spans="6:6" ht="12.75" customHeight="1">
      <c r="F3916" s="724"/>
    </row>
    <row r="3917" spans="6:6" ht="12.75" customHeight="1">
      <c r="F3917" s="724"/>
    </row>
    <row r="3918" spans="6:6" ht="12.75" customHeight="1">
      <c r="F3918" s="724"/>
    </row>
    <row r="3919" spans="6:6" ht="12.75" customHeight="1">
      <c r="F3919" s="724"/>
    </row>
    <row r="3920" spans="6:6" ht="12.75" customHeight="1">
      <c r="F3920" s="724"/>
    </row>
    <row r="3921" spans="6:6" ht="12.75" customHeight="1">
      <c r="F3921" s="724"/>
    </row>
    <row r="3922" spans="6:6" ht="12.75" customHeight="1">
      <c r="F3922" s="724"/>
    </row>
    <row r="3923" spans="6:6" ht="12.75" customHeight="1">
      <c r="F3923" s="724"/>
    </row>
    <row r="3924" spans="6:6" ht="12.75" customHeight="1">
      <c r="F3924" s="724"/>
    </row>
    <row r="3925" spans="6:6" ht="12.75" customHeight="1">
      <c r="F3925" s="724"/>
    </row>
    <row r="3926" spans="6:6" ht="12.75" customHeight="1">
      <c r="F3926" s="724"/>
    </row>
    <row r="3927" spans="6:6" ht="12.75" customHeight="1">
      <c r="F3927" s="724"/>
    </row>
    <row r="3928" spans="6:6" ht="12.75" customHeight="1">
      <c r="F3928" s="724"/>
    </row>
    <row r="3929" spans="6:6" ht="12.75" customHeight="1">
      <c r="F3929" s="724"/>
    </row>
    <row r="3930" spans="6:6" ht="12.75" customHeight="1">
      <c r="F3930" s="724"/>
    </row>
    <row r="3931" spans="6:6" ht="12.75" customHeight="1">
      <c r="F3931" s="724"/>
    </row>
    <row r="3932" spans="6:6" ht="12.75" customHeight="1">
      <c r="F3932" s="724"/>
    </row>
    <row r="3933" spans="6:6" ht="12.75" customHeight="1">
      <c r="F3933" s="724"/>
    </row>
    <row r="3934" spans="6:6" ht="12.75" customHeight="1">
      <c r="F3934" s="724"/>
    </row>
    <row r="3935" spans="6:6" ht="12.75" customHeight="1">
      <c r="F3935" s="724"/>
    </row>
    <row r="3936" spans="6:6" ht="12.75" customHeight="1">
      <c r="F3936" s="724"/>
    </row>
    <row r="3937" spans="6:6" ht="12.75" customHeight="1">
      <c r="F3937" s="724"/>
    </row>
    <row r="3938" spans="6:6" ht="12.75" customHeight="1">
      <c r="F3938" s="724"/>
    </row>
    <row r="3939" spans="6:6" ht="12.75" customHeight="1">
      <c r="F3939" s="724"/>
    </row>
    <row r="3940" spans="6:6" ht="12.75" customHeight="1">
      <c r="F3940" s="724"/>
    </row>
    <row r="3941" spans="6:6" ht="12.75" customHeight="1">
      <c r="F3941" s="724"/>
    </row>
    <row r="3942" spans="6:6" ht="12.75" customHeight="1">
      <c r="F3942" s="724"/>
    </row>
    <row r="3943" spans="6:6" ht="12.75" customHeight="1">
      <c r="F3943" s="724"/>
    </row>
    <row r="3944" spans="6:6" ht="12.75" customHeight="1">
      <c r="F3944" s="724"/>
    </row>
    <row r="3945" spans="6:6" ht="12.75" customHeight="1">
      <c r="F3945" s="724"/>
    </row>
    <row r="3946" spans="6:6" ht="12.75" customHeight="1">
      <c r="F3946" s="724"/>
    </row>
    <row r="3947" spans="6:6" ht="12.75" customHeight="1">
      <c r="F3947" s="724"/>
    </row>
    <row r="3948" spans="6:6" ht="12.75" customHeight="1">
      <c r="F3948" s="724"/>
    </row>
    <row r="3949" spans="6:6" ht="12.75" customHeight="1">
      <c r="F3949" s="724"/>
    </row>
    <row r="3950" spans="6:6" ht="12.75" customHeight="1">
      <c r="F3950" s="724"/>
    </row>
    <row r="3951" spans="6:6" ht="12.75" customHeight="1">
      <c r="F3951" s="724"/>
    </row>
    <row r="3952" spans="6:6" ht="12.75" customHeight="1">
      <c r="F3952" s="724"/>
    </row>
    <row r="3953" spans="6:6" ht="12.75" customHeight="1">
      <c r="F3953" s="724"/>
    </row>
    <row r="3954" spans="6:6" ht="12.75" customHeight="1">
      <c r="F3954" s="724"/>
    </row>
    <row r="3955" spans="6:6" ht="12.75" customHeight="1">
      <c r="F3955" s="724"/>
    </row>
    <row r="3956" spans="6:6" ht="12.75" customHeight="1">
      <c r="F3956" s="724"/>
    </row>
    <row r="3957" spans="6:6" ht="12.75" customHeight="1">
      <c r="F3957" s="724"/>
    </row>
    <row r="3958" spans="6:6" ht="12.75" customHeight="1">
      <c r="F3958" s="724"/>
    </row>
    <row r="3959" spans="6:6" ht="12.75" customHeight="1">
      <c r="F3959" s="724"/>
    </row>
    <row r="3960" spans="6:6" ht="12.75" customHeight="1">
      <c r="F3960" s="724"/>
    </row>
    <row r="3961" spans="6:6" ht="12.75" customHeight="1">
      <c r="F3961" s="724"/>
    </row>
    <row r="3962" spans="6:6" ht="12.75" customHeight="1">
      <c r="F3962" s="724"/>
    </row>
    <row r="3963" spans="6:6" ht="12.75" customHeight="1">
      <c r="F3963" s="724"/>
    </row>
    <row r="3964" spans="6:6" ht="12.75" customHeight="1">
      <c r="F3964" s="724"/>
    </row>
    <row r="3965" spans="6:6" ht="12.75" customHeight="1">
      <c r="F3965" s="724"/>
    </row>
    <row r="3966" spans="6:6" ht="12.75" customHeight="1">
      <c r="F3966" s="724"/>
    </row>
    <row r="3967" spans="6:6" ht="12.75" customHeight="1">
      <c r="F3967" s="724"/>
    </row>
    <row r="3968" spans="6:6" ht="12.75" customHeight="1">
      <c r="F3968" s="724"/>
    </row>
    <row r="3969" spans="6:6" ht="12.75" customHeight="1">
      <c r="F3969" s="724"/>
    </row>
    <row r="3970" spans="6:6" ht="12.75" customHeight="1">
      <c r="F3970" s="724"/>
    </row>
    <row r="3971" spans="6:6" ht="12.75" customHeight="1">
      <c r="F3971" s="724"/>
    </row>
    <row r="3972" spans="6:6" ht="12.75" customHeight="1">
      <c r="F3972" s="724"/>
    </row>
    <row r="3973" spans="6:6" ht="12.75" customHeight="1">
      <c r="F3973" s="724"/>
    </row>
    <row r="3974" spans="6:6" ht="12.75" customHeight="1">
      <c r="F3974" s="724"/>
    </row>
    <row r="3975" spans="6:6" ht="12.75" customHeight="1">
      <c r="F3975" s="724"/>
    </row>
    <row r="3976" spans="6:6" ht="12.75" customHeight="1">
      <c r="F3976" s="724"/>
    </row>
    <row r="3977" spans="6:6" ht="12.75" customHeight="1">
      <c r="F3977" s="724"/>
    </row>
    <row r="3978" spans="6:6" ht="12.75" customHeight="1">
      <c r="F3978" s="724"/>
    </row>
    <row r="3979" spans="6:6" ht="12.75" customHeight="1">
      <c r="F3979" s="724"/>
    </row>
    <row r="3980" spans="6:6" ht="12.75" customHeight="1">
      <c r="F3980" s="724"/>
    </row>
    <row r="3981" spans="6:6" ht="12.75" customHeight="1">
      <c r="F3981" s="724"/>
    </row>
    <row r="3982" spans="6:6" ht="12.75" customHeight="1">
      <c r="F3982" s="724"/>
    </row>
    <row r="3983" spans="6:6" ht="12.75" customHeight="1">
      <c r="F3983" s="724"/>
    </row>
    <row r="3984" spans="6:6" ht="12.75" customHeight="1">
      <c r="F3984" s="724"/>
    </row>
    <row r="3985" spans="6:6" ht="12.75" customHeight="1">
      <c r="F3985" s="724"/>
    </row>
    <row r="3986" spans="6:6" ht="12.75" customHeight="1">
      <c r="F3986" s="724"/>
    </row>
    <row r="3987" spans="6:6" ht="12.75" customHeight="1">
      <c r="F3987" s="724"/>
    </row>
    <row r="3988" spans="6:6" ht="12.75" customHeight="1">
      <c r="F3988" s="724"/>
    </row>
    <row r="3989" spans="6:6" ht="12.75" customHeight="1">
      <c r="F3989" s="724"/>
    </row>
    <row r="3990" spans="6:6" ht="12.75" customHeight="1">
      <c r="F3990" s="724"/>
    </row>
    <row r="3991" spans="6:6" ht="12.75" customHeight="1">
      <c r="F3991" s="724"/>
    </row>
    <row r="3992" spans="6:6" ht="12.75" customHeight="1">
      <c r="F3992" s="724"/>
    </row>
    <row r="3993" spans="6:6" ht="12.75" customHeight="1">
      <c r="F3993" s="724"/>
    </row>
    <row r="3994" spans="6:6" ht="12.75" customHeight="1">
      <c r="F3994" s="724"/>
    </row>
    <row r="3995" spans="6:6" ht="12.75" customHeight="1">
      <c r="F3995" s="724"/>
    </row>
    <row r="3996" spans="6:6" ht="12.75" customHeight="1">
      <c r="F3996" s="724"/>
    </row>
    <row r="3997" spans="6:6" ht="12.75" customHeight="1">
      <c r="F3997" s="724"/>
    </row>
    <row r="3998" spans="6:6" ht="12.75" customHeight="1">
      <c r="F3998" s="724"/>
    </row>
    <row r="3999" spans="6:6" ht="12.75" customHeight="1">
      <c r="F3999" s="724"/>
    </row>
    <row r="4000" spans="6:6" ht="12.75" customHeight="1">
      <c r="F4000" s="724"/>
    </row>
    <row r="4001" spans="6:6" ht="12.75" customHeight="1">
      <c r="F4001" s="724"/>
    </row>
    <row r="4002" spans="6:6" ht="12.75" customHeight="1">
      <c r="F4002" s="724"/>
    </row>
    <row r="4003" spans="6:6" ht="12.75" customHeight="1">
      <c r="F4003" s="724"/>
    </row>
    <row r="4004" spans="6:6" ht="12.75" customHeight="1">
      <c r="F4004" s="724"/>
    </row>
    <row r="4005" spans="6:6" ht="12.75" customHeight="1">
      <c r="F4005" s="724"/>
    </row>
    <row r="4006" spans="6:6" ht="12.75" customHeight="1">
      <c r="F4006" s="724"/>
    </row>
    <row r="4007" spans="6:6" ht="12.75" customHeight="1">
      <c r="F4007" s="724"/>
    </row>
    <row r="4008" spans="6:6" ht="12.75" customHeight="1">
      <c r="F4008" s="724"/>
    </row>
    <row r="4009" spans="6:6" ht="12.75" customHeight="1">
      <c r="F4009" s="724"/>
    </row>
    <row r="4010" spans="6:6" ht="12.75" customHeight="1">
      <c r="F4010" s="724"/>
    </row>
    <row r="4011" spans="6:6" ht="12.75" customHeight="1">
      <c r="F4011" s="724"/>
    </row>
    <row r="4012" spans="6:6" ht="12.75" customHeight="1">
      <c r="F4012" s="724"/>
    </row>
    <row r="4013" spans="6:6" ht="12.75" customHeight="1">
      <c r="F4013" s="724"/>
    </row>
    <row r="4014" spans="6:6" ht="12.75" customHeight="1">
      <c r="F4014" s="724"/>
    </row>
    <row r="4015" spans="6:6" ht="12.75" customHeight="1">
      <c r="F4015" s="724"/>
    </row>
    <row r="4016" spans="6:6" ht="12.75" customHeight="1">
      <c r="F4016" s="724"/>
    </row>
    <row r="4017" spans="6:6" ht="12.75" customHeight="1">
      <c r="F4017" s="724"/>
    </row>
    <row r="4018" spans="6:6" ht="12.75" customHeight="1">
      <c r="F4018" s="724"/>
    </row>
    <row r="4019" spans="6:6" ht="12.75" customHeight="1">
      <c r="F4019" s="724"/>
    </row>
    <row r="4020" spans="6:6" ht="12.75" customHeight="1">
      <c r="F4020" s="724"/>
    </row>
    <row r="4021" spans="6:6" ht="12.75" customHeight="1">
      <c r="F4021" s="724"/>
    </row>
    <row r="4022" spans="6:6" ht="12.75" customHeight="1">
      <c r="F4022" s="724"/>
    </row>
    <row r="4023" spans="6:6" ht="12.75" customHeight="1">
      <c r="F4023" s="724"/>
    </row>
    <row r="4024" spans="6:6" ht="12.75" customHeight="1">
      <c r="F4024" s="724"/>
    </row>
    <row r="4025" spans="6:6" ht="12.75" customHeight="1">
      <c r="F4025" s="724"/>
    </row>
    <row r="4026" spans="6:6" ht="12.75" customHeight="1">
      <c r="F4026" s="724"/>
    </row>
    <row r="4027" spans="6:6" ht="12.75" customHeight="1">
      <c r="F4027" s="724"/>
    </row>
    <row r="4028" spans="6:6" ht="12.75" customHeight="1">
      <c r="F4028" s="724"/>
    </row>
    <row r="4029" spans="6:6" ht="12.75" customHeight="1">
      <c r="F4029" s="724"/>
    </row>
    <row r="4030" spans="6:6" ht="12.75" customHeight="1">
      <c r="F4030" s="724"/>
    </row>
    <row r="4031" spans="6:6" ht="12.75" customHeight="1">
      <c r="F4031" s="724"/>
    </row>
    <row r="4032" spans="6:6" ht="12.75" customHeight="1">
      <c r="F4032" s="724"/>
    </row>
    <row r="4033" spans="6:6" ht="12.75" customHeight="1">
      <c r="F4033" s="724"/>
    </row>
    <row r="4034" spans="6:6" ht="12.75" customHeight="1">
      <c r="F4034" s="724"/>
    </row>
    <row r="4035" spans="6:6" ht="12.75" customHeight="1">
      <c r="F4035" s="724"/>
    </row>
    <row r="4036" spans="6:6" ht="12.75" customHeight="1">
      <c r="F4036" s="724"/>
    </row>
    <row r="4037" spans="6:6" ht="12.75" customHeight="1">
      <c r="F4037" s="724"/>
    </row>
    <row r="4038" spans="6:6" ht="12.75" customHeight="1">
      <c r="F4038" s="724"/>
    </row>
    <row r="4039" spans="6:6" ht="12.75" customHeight="1">
      <c r="F4039" s="724"/>
    </row>
    <row r="4040" spans="6:6" ht="12.75" customHeight="1">
      <c r="F4040" s="724"/>
    </row>
    <row r="4041" spans="6:6" ht="12.75" customHeight="1">
      <c r="F4041" s="724"/>
    </row>
    <row r="4042" spans="6:6" ht="12.75" customHeight="1">
      <c r="F4042" s="724"/>
    </row>
    <row r="4043" spans="6:6" ht="12.75" customHeight="1">
      <c r="F4043" s="724"/>
    </row>
    <row r="4044" spans="6:6" ht="12.75" customHeight="1">
      <c r="F4044" s="724"/>
    </row>
    <row r="4045" spans="6:6" ht="12.75" customHeight="1">
      <c r="F4045" s="724"/>
    </row>
    <row r="4046" spans="6:6" ht="12.75" customHeight="1">
      <c r="F4046" s="724"/>
    </row>
    <row r="4047" spans="6:6" ht="12.75" customHeight="1">
      <c r="F4047" s="724"/>
    </row>
    <row r="4048" spans="6:6" ht="12.75" customHeight="1">
      <c r="F4048" s="724"/>
    </row>
    <row r="4049" spans="6:6" ht="12.75" customHeight="1">
      <c r="F4049" s="724"/>
    </row>
    <row r="4050" spans="6:6" ht="12.75" customHeight="1">
      <c r="F4050" s="724"/>
    </row>
    <row r="4051" spans="6:6" ht="12.75" customHeight="1">
      <c r="F4051" s="724"/>
    </row>
    <row r="4052" spans="6:6" ht="12.75" customHeight="1">
      <c r="F4052" s="724"/>
    </row>
    <row r="4053" spans="6:6" ht="12.75" customHeight="1">
      <c r="F4053" s="724"/>
    </row>
    <row r="4054" spans="6:6" ht="12.75" customHeight="1">
      <c r="F4054" s="724"/>
    </row>
    <row r="4055" spans="6:6" ht="12.75" customHeight="1">
      <c r="F4055" s="724"/>
    </row>
    <row r="4056" spans="6:6" ht="12.75" customHeight="1">
      <c r="F4056" s="724"/>
    </row>
    <row r="4057" spans="6:6" ht="12.75" customHeight="1">
      <c r="F4057" s="724"/>
    </row>
    <row r="4058" spans="6:6" ht="12.75" customHeight="1">
      <c r="F4058" s="724"/>
    </row>
    <row r="4059" spans="6:6" ht="12.75" customHeight="1">
      <c r="F4059" s="724"/>
    </row>
    <row r="4060" spans="6:6" ht="12.75" customHeight="1">
      <c r="F4060" s="724"/>
    </row>
    <row r="4061" spans="6:6" ht="12.75" customHeight="1">
      <c r="F4061" s="724"/>
    </row>
    <row r="4062" spans="6:6" ht="12.75" customHeight="1">
      <c r="F4062" s="724"/>
    </row>
    <row r="4063" spans="6:6" ht="12.75" customHeight="1">
      <c r="F4063" s="724"/>
    </row>
    <row r="4064" spans="6:6" ht="12.75" customHeight="1">
      <c r="F4064" s="724"/>
    </row>
    <row r="4065" spans="6:6" ht="12.75" customHeight="1">
      <c r="F4065" s="724"/>
    </row>
    <row r="4066" spans="6:6" ht="12.75" customHeight="1">
      <c r="F4066" s="724"/>
    </row>
    <row r="4067" spans="6:6" ht="12.75" customHeight="1">
      <c r="F4067" s="724"/>
    </row>
    <row r="4068" spans="6:6" ht="12.75" customHeight="1">
      <c r="F4068" s="724"/>
    </row>
    <row r="4069" spans="6:6" ht="12.75" customHeight="1">
      <c r="F4069" s="724"/>
    </row>
    <row r="4070" spans="6:6" ht="12.75" customHeight="1">
      <c r="F4070" s="724"/>
    </row>
    <row r="4071" spans="6:6" ht="12.75" customHeight="1">
      <c r="F4071" s="724"/>
    </row>
    <row r="4072" spans="6:6" ht="12.75" customHeight="1">
      <c r="F4072" s="724"/>
    </row>
    <row r="4073" spans="6:6" ht="12.75" customHeight="1">
      <c r="F4073" s="724"/>
    </row>
    <row r="4074" spans="6:6" ht="12.75" customHeight="1">
      <c r="F4074" s="724"/>
    </row>
    <row r="4075" spans="6:6" ht="12.75" customHeight="1">
      <c r="F4075" s="724"/>
    </row>
    <row r="4076" spans="6:6" ht="12.75" customHeight="1">
      <c r="F4076" s="724"/>
    </row>
    <row r="4077" spans="6:6" ht="12.75" customHeight="1">
      <c r="F4077" s="724"/>
    </row>
    <row r="4078" spans="6:6" ht="12.75" customHeight="1">
      <c r="F4078" s="724"/>
    </row>
    <row r="4079" spans="6:6" ht="12.75" customHeight="1">
      <c r="F4079" s="724"/>
    </row>
    <row r="4080" spans="6:6" ht="12.75" customHeight="1">
      <c r="F4080" s="724"/>
    </row>
    <row r="4081" spans="6:6" ht="12.75" customHeight="1">
      <c r="F4081" s="724"/>
    </row>
    <row r="4082" spans="6:6" ht="12.75" customHeight="1">
      <c r="F4082" s="724"/>
    </row>
    <row r="4083" spans="6:6" ht="12.75" customHeight="1">
      <c r="F4083" s="724"/>
    </row>
    <row r="4084" spans="6:6" ht="12.75" customHeight="1">
      <c r="F4084" s="724"/>
    </row>
    <row r="4085" spans="6:6" ht="12.75" customHeight="1">
      <c r="F4085" s="724"/>
    </row>
    <row r="4086" spans="6:6" ht="12.75" customHeight="1">
      <c r="F4086" s="724"/>
    </row>
    <row r="4087" spans="6:6" ht="12.75" customHeight="1">
      <c r="F4087" s="724"/>
    </row>
    <row r="4088" spans="6:6" ht="12.75" customHeight="1">
      <c r="F4088" s="724"/>
    </row>
    <row r="4089" spans="6:6" ht="12.75" customHeight="1">
      <c r="F4089" s="724"/>
    </row>
    <row r="4090" spans="6:6" ht="12.75" customHeight="1">
      <c r="F4090" s="724"/>
    </row>
    <row r="4091" spans="6:6" ht="12.75" customHeight="1">
      <c r="F4091" s="724"/>
    </row>
    <row r="4092" spans="6:6" ht="12.75" customHeight="1">
      <c r="F4092" s="724"/>
    </row>
    <row r="4093" spans="6:6" ht="12.75" customHeight="1">
      <c r="F4093" s="724"/>
    </row>
    <row r="4094" spans="6:6" ht="12.75" customHeight="1">
      <c r="F4094" s="724"/>
    </row>
    <row r="4095" spans="6:6" ht="12.75" customHeight="1">
      <c r="F4095" s="724"/>
    </row>
    <row r="4096" spans="6:6" ht="12.75" customHeight="1">
      <c r="F4096" s="724"/>
    </row>
    <row r="4097" spans="6:6" ht="12.75" customHeight="1">
      <c r="F4097" s="724"/>
    </row>
    <row r="4098" spans="6:6" ht="12.75" customHeight="1">
      <c r="F4098" s="724"/>
    </row>
    <row r="4099" spans="6:6" ht="12.75" customHeight="1">
      <c r="F4099" s="724"/>
    </row>
    <row r="4100" spans="6:6" ht="12.75" customHeight="1">
      <c r="F4100" s="724"/>
    </row>
    <row r="4101" spans="6:6" ht="12.75" customHeight="1">
      <c r="F4101" s="724"/>
    </row>
    <row r="4102" spans="6:6" ht="12.75" customHeight="1">
      <c r="F4102" s="724"/>
    </row>
    <row r="4103" spans="6:6" ht="12.75" customHeight="1">
      <c r="F4103" s="724"/>
    </row>
    <row r="4104" spans="6:6" ht="12.75" customHeight="1">
      <c r="F4104" s="724"/>
    </row>
    <row r="4105" spans="6:6" ht="12.75" customHeight="1">
      <c r="F4105" s="724"/>
    </row>
    <row r="4106" spans="6:6" ht="12.75" customHeight="1">
      <c r="F4106" s="724"/>
    </row>
    <row r="4107" spans="6:6" ht="12.75" customHeight="1">
      <c r="F4107" s="724"/>
    </row>
    <row r="4108" spans="6:6" ht="12.75" customHeight="1">
      <c r="F4108" s="724"/>
    </row>
    <row r="4109" spans="6:6" ht="12.75" customHeight="1">
      <c r="F4109" s="724"/>
    </row>
    <row r="4110" spans="6:6" ht="12.75" customHeight="1">
      <c r="F4110" s="724"/>
    </row>
    <row r="4111" spans="6:6" ht="12.75" customHeight="1">
      <c r="F4111" s="724"/>
    </row>
    <row r="4112" spans="6:6" ht="12.75" customHeight="1">
      <c r="F4112" s="724"/>
    </row>
    <row r="4113" spans="6:6" ht="12.75" customHeight="1">
      <c r="F4113" s="724"/>
    </row>
    <row r="4114" spans="6:6" ht="12.75" customHeight="1">
      <c r="F4114" s="724"/>
    </row>
    <row r="4115" spans="6:6" ht="12.75" customHeight="1">
      <c r="F4115" s="724"/>
    </row>
    <row r="4116" spans="6:6" ht="12.75" customHeight="1">
      <c r="F4116" s="724"/>
    </row>
    <row r="4117" spans="6:6" ht="12.75" customHeight="1">
      <c r="F4117" s="724"/>
    </row>
    <row r="4118" spans="6:6" ht="12.75" customHeight="1">
      <c r="F4118" s="724"/>
    </row>
    <row r="4119" spans="6:6" ht="12.75" customHeight="1">
      <c r="F4119" s="724"/>
    </row>
    <row r="4120" spans="6:6" ht="12.75" customHeight="1">
      <c r="F4120" s="724"/>
    </row>
    <row r="4121" spans="6:6" ht="12.75" customHeight="1">
      <c r="F4121" s="724"/>
    </row>
    <row r="4122" spans="6:6" ht="12.75" customHeight="1">
      <c r="F4122" s="724"/>
    </row>
    <row r="4123" spans="6:6" ht="12.75" customHeight="1">
      <c r="F4123" s="724"/>
    </row>
    <row r="4124" spans="6:6" ht="12.75" customHeight="1">
      <c r="F4124" s="724"/>
    </row>
    <row r="4125" spans="6:6" ht="12.75" customHeight="1">
      <c r="F4125" s="724"/>
    </row>
    <row r="4126" spans="6:6" ht="12.75" customHeight="1">
      <c r="F4126" s="724"/>
    </row>
    <row r="4127" spans="6:6" ht="12.75" customHeight="1">
      <c r="F4127" s="724"/>
    </row>
    <row r="4128" spans="6:6" ht="12.75" customHeight="1">
      <c r="F4128" s="724"/>
    </row>
    <row r="4129" spans="6:6" ht="12.75" customHeight="1">
      <c r="F4129" s="724"/>
    </row>
    <row r="4130" spans="6:6" ht="12.75" customHeight="1">
      <c r="F4130" s="724"/>
    </row>
    <row r="4131" spans="6:6" ht="12.75" customHeight="1">
      <c r="F4131" s="724"/>
    </row>
    <row r="4132" spans="6:6" ht="12.75" customHeight="1">
      <c r="F4132" s="724"/>
    </row>
    <row r="4133" spans="6:6" ht="12.75" customHeight="1">
      <c r="F4133" s="724"/>
    </row>
    <row r="4134" spans="6:6" ht="12.75" customHeight="1">
      <c r="F4134" s="724"/>
    </row>
    <row r="4135" spans="6:6" ht="12.75" customHeight="1">
      <c r="F4135" s="724"/>
    </row>
    <row r="4136" spans="6:6" ht="12.75" customHeight="1">
      <c r="F4136" s="724"/>
    </row>
    <row r="4137" spans="6:6" ht="12.75" customHeight="1">
      <c r="F4137" s="724"/>
    </row>
    <row r="4138" spans="6:6" ht="12.75" customHeight="1">
      <c r="F4138" s="724"/>
    </row>
    <row r="4139" spans="6:6" ht="12.75" customHeight="1">
      <c r="F4139" s="724"/>
    </row>
    <row r="4140" spans="6:6" ht="12.75" customHeight="1">
      <c r="F4140" s="724"/>
    </row>
    <row r="4141" spans="6:6" ht="12.75" customHeight="1">
      <c r="F4141" s="724"/>
    </row>
    <row r="4142" spans="6:6" ht="12.75" customHeight="1">
      <c r="F4142" s="724"/>
    </row>
    <row r="4143" spans="6:6" ht="12.75" customHeight="1">
      <c r="F4143" s="724"/>
    </row>
    <row r="4144" spans="6:6" ht="12.75" customHeight="1">
      <c r="F4144" s="724"/>
    </row>
    <row r="4145" spans="6:6" ht="12.75" customHeight="1">
      <c r="F4145" s="724"/>
    </row>
    <row r="4146" spans="6:6" ht="12.75" customHeight="1">
      <c r="F4146" s="724"/>
    </row>
    <row r="4147" spans="6:6" ht="12.75" customHeight="1">
      <c r="F4147" s="724"/>
    </row>
    <row r="4148" spans="6:6" ht="12.75" customHeight="1">
      <c r="F4148" s="724"/>
    </row>
    <row r="4149" spans="6:6" ht="12.75" customHeight="1">
      <c r="F4149" s="724"/>
    </row>
    <row r="4150" spans="6:6" ht="12.75" customHeight="1">
      <c r="F4150" s="724"/>
    </row>
    <row r="4151" spans="6:6" ht="12.75" customHeight="1">
      <c r="F4151" s="724"/>
    </row>
    <row r="4152" spans="6:6" ht="12.75" customHeight="1">
      <c r="F4152" s="724"/>
    </row>
    <row r="4153" spans="6:6" ht="12.75" customHeight="1">
      <c r="F4153" s="724"/>
    </row>
    <row r="4154" spans="6:6" ht="12.75" customHeight="1">
      <c r="F4154" s="724"/>
    </row>
    <row r="4155" spans="6:6" ht="12.75" customHeight="1">
      <c r="F4155" s="724"/>
    </row>
    <row r="4156" spans="6:6" ht="12.75" customHeight="1">
      <c r="F4156" s="724"/>
    </row>
    <row r="4157" spans="6:6" ht="12.75" customHeight="1">
      <c r="F4157" s="724"/>
    </row>
    <row r="4158" spans="6:6" ht="12.75" customHeight="1">
      <c r="F4158" s="724"/>
    </row>
    <row r="4159" spans="6:6" ht="12.75" customHeight="1">
      <c r="F4159" s="724"/>
    </row>
    <row r="4160" spans="6:6" ht="12.75" customHeight="1">
      <c r="F4160" s="724"/>
    </row>
    <row r="4161" spans="6:6" ht="12.75" customHeight="1">
      <c r="F4161" s="724"/>
    </row>
    <row r="4162" spans="6:6" ht="12.75" customHeight="1">
      <c r="F4162" s="724"/>
    </row>
    <row r="4163" spans="6:6" ht="12.75" customHeight="1">
      <c r="F4163" s="724"/>
    </row>
    <row r="4164" spans="6:6" ht="12.75" customHeight="1">
      <c r="F4164" s="724"/>
    </row>
    <row r="4165" spans="6:6" ht="12.75" customHeight="1">
      <c r="F4165" s="724"/>
    </row>
    <row r="4166" spans="6:6" ht="12.75" customHeight="1">
      <c r="F4166" s="724"/>
    </row>
    <row r="4167" spans="6:6" ht="12.75" customHeight="1">
      <c r="F4167" s="724"/>
    </row>
    <row r="4168" spans="6:6" ht="12.75" customHeight="1">
      <c r="F4168" s="724"/>
    </row>
    <row r="4169" spans="6:6" ht="12.75" customHeight="1">
      <c r="F4169" s="724"/>
    </row>
    <row r="4170" spans="6:6" ht="12.75" customHeight="1">
      <c r="F4170" s="724"/>
    </row>
    <row r="4171" spans="6:6" ht="12.75" customHeight="1">
      <c r="F4171" s="724"/>
    </row>
    <row r="4172" spans="6:6" ht="12.75" customHeight="1">
      <c r="F4172" s="724"/>
    </row>
    <row r="4173" spans="6:6" ht="12.75" customHeight="1">
      <c r="F4173" s="724"/>
    </row>
    <row r="4174" spans="6:6" ht="12.75" customHeight="1">
      <c r="F4174" s="724"/>
    </row>
    <row r="4175" spans="6:6" ht="12.75" customHeight="1">
      <c r="F4175" s="724"/>
    </row>
    <row r="4176" spans="6:6" ht="12.75" customHeight="1">
      <c r="F4176" s="724"/>
    </row>
    <row r="4177" spans="6:6" ht="12.75" customHeight="1">
      <c r="F4177" s="724"/>
    </row>
    <row r="4178" spans="6:6" ht="12.75" customHeight="1">
      <c r="F4178" s="724"/>
    </row>
    <row r="4179" spans="6:6" ht="12.75" customHeight="1">
      <c r="F4179" s="724"/>
    </row>
    <row r="4180" spans="6:6" ht="12.75" customHeight="1">
      <c r="F4180" s="724"/>
    </row>
    <row r="4181" spans="6:6" ht="12.75" customHeight="1">
      <c r="F4181" s="724"/>
    </row>
    <row r="4182" spans="6:6" ht="12.75" customHeight="1">
      <c r="F4182" s="724"/>
    </row>
    <row r="4183" spans="6:6" ht="12.75" customHeight="1">
      <c r="F4183" s="724"/>
    </row>
    <row r="4184" spans="6:6" ht="12.75" customHeight="1">
      <c r="F4184" s="724"/>
    </row>
    <row r="4185" spans="6:6" ht="12.75" customHeight="1">
      <c r="F4185" s="724"/>
    </row>
    <row r="4186" spans="6:6" ht="12.75" customHeight="1">
      <c r="F4186" s="724"/>
    </row>
    <row r="4187" spans="6:6" ht="12.75" customHeight="1">
      <c r="F4187" s="724"/>
    </row>
    <row r="4188" spans="6:6" ht="12.75" customHeight="1">
      <c r="F4188" s="724"/>
    </row>
    <row r="4189" spans="6:6" ht="12.75" customHeight="1">
      <c r="F4189" s="724"/>
    </row>
    <row r="4190" spans="6:6" ht="12.75" customHeight="1">
      <c r="F4190" s="724"/>
    </row>
    <row r="4191" spans="6:6" ht="12.75" customHeight="1">
      <c r="F4191" s="724"/>
    </row>
    <row r="4192" spans="6:6" ht="12.75" customHeight="1">
      <c r="F4192" s="724"/>
    </row>
    <row r="4193" spans="6:6" ht="12.75" customHeight="1">
      <c r="F4193" s="724"/>
    </row>
    <row r="4194" spans="6:6" ht="12.75" customHeight="1">
      <c r="F4194" s="724"/>
    </row>
    <row r="4195" spans="6:6" ht="12.75" customHeight="1">
      <c r="F4195" s="724"/>
    </row>
    <row r="4196" spans="6:6" ht="12.75" customHeight="1">
      <c r="F4196" s="724"/>
    </row>
    <row r="4197" spans="6:6" ht="12.75" customHeight="1">
      <c r="F4197" s="724"/>
    </row>
    <row r="4198" spans="6:6" ht="12.75" customHeight="1">
      <c r="F4198" s="724"/>
    </row>
    <row r="4199" spans="6:6" ht="12.75" customHeight="1">
      <c r="F4199" s="724"/>
    </row>
    <row r="4200" spans="6:6" ht="12.75" customHeight="1">
      <c r="F4200" s="724"/>
    </row>
    <row r="4201" spans="6:6" ht="12.75" customHeight="1">
      <c r="F4201" s="724"/>
    </row>
    <row r="4202" spans="6:6" ht="12.75" customHeight="1">
      <c r="F4202" s="724"/>
    </row>
    <row r="4203" spans="6:6" ht="12.75" customHeight="1">
      <c r="F4203" s="724"/>
    </row>
    <row r="4204" spans="6:6" ht="12.75" customHeight="1">
      <c r="F4204" s="724"/>
    </row>
    <row r="4205" spans="6:6" ht="12.75" customHeight="1">
      <c r="F4205" s="724"/>
    </row>
    <row r="4206" spans="6:6" ht="12.75" customHeight="1">
      <c r="F4206" s="724"/>
    </row>
    <row r="4207" spans="6:6" ht="12.75" customHeight="1">
      <c r="F4207" s="724"/>
    </row>
    <row r="4208" spans="6:6" ht="12.75" customHeight="1">
      <c r="F4208" s="724"/>
    </row>
    <row r="4209" spans="6:6" ht="12.75" customHeight="1">
      <c r="F4209" s="724"/>
    </row>
    <row r="4210" spans="6:6" ht="12.75" customHeight="1">
      <c r="F4210" s="724"/>
    </row>
    <row r="4211" spans="6:6" ht="12.75" customHeight="1">
      <c r="F4211" s="724"/>
    </row>
    <row r="4212" spans="6:6" ht="12.75" customHeight="1">
      <c r="F4212" s="724"/>
    </row>
    <row r="4213" spans="6:6" ht="12.75" customHeight="1">
      <c r="F4213" s="724"/>
    </row>
    <row r="4214" spans="6:6" ht="12.75" customHeight="1">
      <c r="F4214" s="724"/>
    </row>
    <row r="4215" spans="6:6" ht="12.75" customHeight="1">
      <c r="F4215" s="724"/>
    </row>
    <row r="4216" spans="6:6" ht="12.75" customHeight="1">
      <c r="F4216" s="724"/>
    </row>
    <row r="4217" spans="6:6" ht="12.75" customHeight="1">
      <c r="F4217" s="724"/>
    </row>
    <row r="4218" spans="6:6" ht="12.75" customHeight="1">
      <c r="F4218" s="724"/>
    </row>
    <row r="4219" spans="6:6" ht="12.75" customHeight="1">
      <c r="F4219" s="724"/>
    </row>
    <row r="4220" spans="6:6" ht="12.75" customHeight="1">
      <c r="F4220" s="724"/>
    </row>
    <row r="4221" spans="6:6" ht="12.75" customHeight="1">
      <c r="F4221" s="724"/>
    </row>
    <row r="4222" spans="6:6" ht="12.75" customHeight="1">
      <c r="F4222" s="724"/>
    </row>
    <row r="4223" spans="6:6" ht="12.75" customHeight="1">
      <c r="F4223" s="724"/>
    </row>
    <row r="4224" spans="6:6" ht="12.75" customHeight="1">
      <c r="F4224" s="724"/>
    </row>
    <row r="4225" spans="6:6" ht="12.75" customHeight="1">
      <c r="F4225" s="724"/>
    </row>
    <row r="4226" spans="6:6" ht="12.75" customHeight="1">
      <c r="F4226" s="724"/>
    </row>
    <row r="4227" spans="6:6" ht="12.75" customHeight="1">
      <c r="F4227" s="724"/>
    </row>
    <row r="4228" spans="6:6" ht="12.75" customHeight="1">
      <c r="F4228" s="724"/>
    </row>
    <row r="4229" spans="6:6" ht="12.75" customHeight="1">
      <c r="F4229" s="724"/>
    </row>
    <row r="4230" spans="6:6" ht="12.75" customHeight="1">
      <c r="F4230" s="724"/>
    </row>
    <row r="4231" spans="6:6" ht="12.75" customHeight="1">
      <c r="F4231" s="724"/>
    </row>
    <row r="4232" spans="6:6" ht="12.75" customHeight="1">
      <c r="F4232" s="724"/>
    </row>
    <row r="4233" spans="6:6" ht="12.75" customHeight="1">
      <c r="F4233" s="724"/>
    </row>
    <row r="4234" spans="6:6" ht="12.75" customHeight="1">
      <c r="F4234" s="724"/>
    </row>
    <row r="4235" spans="6:6" ht="12.75" customHeight="1">
      <c r="F4235" s="724"/>
    </row>
    <row r="4236" spans="6:6" ht="12.75" customHeight="1">
      <c r="F4236" s="724"/>
    </row>
    <row r="4237" spans="6:6" ht="12.75" customHeight="1">
      <c r="F4237" s="724"/>
    </row>
    <row r="4238" spans="6:6" ht="12.75" customHeight="1">
      <c r="F4238" s="724"/>
    </row>
    <row r="4239" spans="6:6" ht="12.75" customHeight="1">
      <c r="F4239" s="724"/>
    </row>
    <row r="4240" spans="6:6" ht="12.75" customHeight="1">
      <c r="F4240" s="724"/>
    </row>
    <row r="4241" spans="6:6" ht="12.75" customHeight="1">
      <c r="F4241" s="724"/>
    </row>
    <row r="4242" spans="6:6" ht="12.75" customHeight="1">
      <c r="F4242" s="724"/>
    </row>
    <row r="4243" spans="6:6" ht="12.75" customHeight="1">
      <c r="F4243" s="724"/>
    </row>
    <row r="4244" spans="6:6" ht="12.75" customHeight="1">
      <c r="F4244" s="724"/>
    </row>
    <row r="4245" spans="6:6" ht="12.75" customHeight="1">
      <c r="F4245" s="724"/>
    </row>
    <row r="4246" spans="6:6" ht="12.75" customHeight="1">
      <c r="F4246" s="724"/>
    </row>
    <row r="4247" spans="6:6" ht="12.75" customHeight="1">
      <c r="F4247" s="724"/>
    </row>
    <row r="4248" spans="6:6" ht="12.75" customHeight="1">
      <c r="F4248" s="724"/>
    </row>
    <row r="4249" spans="6:6" ht="12.75" customHeight="1">
      <c r="F4249" s="724"/>
    </row>
    <row r="4250" spans="6:6" ht="12.75" customHeight="1">
      <c r="F4250" s="724"/>
    </row>
    <row r="4251" spans="6:6" ht="12.75" customHeight="1">
      <c r="F4251" s="724"/>
    </row>
    <row r="4252" spans="6:6" ht="12.75" customHeight="1">
      <c r="F4252" s="724"/>
    </row>
    <row r="4253" spans="6:6" ht="12.75" customHeight="1">
      <c r="F4253" s="724"/>
    </row>
    <row r="4254" spans="6:6" ht="12.75" customHeight="1">
      <c r="F4254" s="724"/>
    </row>
    <row r="4255" spans="6:6" ht="12.75" customHeight="1">
      <c r="F4255" s="724"/>
    </row>
    <row r="4256" spans="6:6" ht="12.75" customHeight="1">
      <c r="F4256" s="724"/>
    </row>
    <row r="4257" spans="6:6" ht="12.75" customHeight="1">
      <c r="F4257" s="724"/>
    </row>
    <row r="4258" spans="6:6" ht="12.75" customHeight="1">
      <c r="F4258" s="724"/>
    </row>
    <row r="4259" spans="6:6" ht="12.75" customHeight="1">
      <c r="F4259" s="724"/>
    </row>
    <row r="4260" spans="6:6" ht="12.75" customHeight="1">
      <c r="F4260" s="724"/>
    </row>
    <row r="4261" spans="6:6" ht="12.75" customHeight="1">
      <c r="F4261" s="724"/>
    </row>
    <row r="4262" spans="6:6" ht="12.75" customHeight="1">
      <c r="F4262" s="724"/>
    </row>
    <row r="4263" spans="6:6" ht="12.75" customHeight="1">
      <c r="F4263" s="724"/>
    </row>
    <row r="4264" spans="6:6" ht="12.75" customHeight="1">
      <c r="F4264" s="724"/>
    </row>
    <row r="4265" spans="6:6" ht="12.75" customHeight="1">
      <c r="F4265" s="724"/>
    </row>
    <row r="4266" spans="6:6" ht="12.75" customHeight="1">
      <c r="F4266" s="724"/>
    </row>
    <row r="4267" spans="6:6" ht="12.75" customHeight="1">
      <c r="F4267" s="724"/>
    </row>
    <row r="4268" spans="6:6" ht="12.75" customHeight="1">
      <c r="F4268" s="724"/>
    </row>
    <row r="4269" spans="6:6" ht="12.75" customHeight="1">
      <c r="F4269" s="724"/>
    </row>
    <row r="4270" spans="6:6" ht="12.75" customHeight="1">
      <c r="F4270" s="724"/>
    </row>
    <row r="4271" spans="6:6" ht="12.75" customHeight="1">
      <c r="F4271" s="724"/>
    </row>
    <row r="4272" spans="6:6" ht="12.75" customHeight="1">
      <c r="F4272" s="724"/>
    </row>
    <row r="4273" spans="6:6" ht="12.75" customHeight="1">
      <c r="F4273" s="724"/>
    </row>
    <row r="4274" spans="6:6" ht="12.75" customHeight="1">
      <c r="F4274" s="724"/>
    </row>
    <row r="4275" spans="6:6" ht="12.75" customHeight="1">
      <c r="F4275" s="724"/>
    </row>
    <row r="4276" spans="6:6" ht="12.75" customHeight="1">
      <c r="F4276" s="724"/>
    </row>
    <row r="4277" spans="6:6" ht="12.75" customHeight="1">
      <c r="F4277" s="724"/>
    </row>
    <row r="4278" spans="6:6" ht="12.75" customHeight="1">
      <c r="F4278" s="724"/>
    </row>
    <row r="4279" spans="6:6" ht="12.75" customHeight="1">
      <c r="F4279" s="724"/>
    </row>
    <row r="4280" spans="6:6" ht="12.75" customHeight="1">
      <c r="F4280" s="724"/>
    </row>
    <row r="4281" spans="6:6" ht="12.75" customHeight="1">
      <c r="F4281" s="724"/>
    </row>
    <row r="4282" spans="6:6" ht="12.75" customHeight="1">
      <c r="F4282" s="724"/>
    </row>
    <row r="4283" spans="6:6" ht="12.75" customHeight="1">
      <c r="F4283" s="724"/>
    </row>
    <row r="4284" spans="6:6" ht="12.75" customHeight="1">
      <c r="F4284" s="724"/>
    </row>
    <row r="4285" spans="6:6" ht="12.75" customHeight="1">
      <c r="F4285" s="724"/>
    </row>
    <row r="4286" spans="6:6" ht="12.75" customHeight="1">
      <c r="F4286" s="724"/>
    </row>
    <row r="4287" spans="6:6" ht="12.75" customHeight="1">
      <c r="F4287" s="724"/>
    </row>
    <row r="4288" spans="6:6" ht="12.75" customHeight="1">
      <c r="F4288" s="724"/>
    </row>
    <row r="4289" spans="6:6" ht="12.75" customHeight="1">
      <c r="F4289" s="724"/>
    </row>
    <row r="4290" spans="6:6" ht="12.75" customHeight="1">
      <c r="F4290" s="724"/>
    </row>
    <row r="4291" spans="6:6" ht="12.75" customHeight="1">
      <c r="F4291" s="724"/>
    </row>
    <row r="4292" spans="6:6" ht="12.75" customHeight="1">
      <c r="F4292" s="724"/>
    </row>
    <row r="4293" spans="6:6" ht="12.75" customHeight="1">
      <c r="F4293" s="724"/>
    </row>
    <row r="4294" spans="6:6" ht="12.75" customHeight="1">
      <c r="F4294" s="724"/>
    </row>
    <row r="4295" spans="6:6" ht="12.75" customHeight="1">
      <c r="F4295" s="724"/>
    </row>
    <row r="4296" spans="6:6" ht="12.75" customHeight="1">
      <c r="F4296" s="724"/>
    </row>
    <row r="4297" spans="6:6" ht="12.75" customHeight="1">
      <c r="F4297" s="724"/>
    </row>
    <row r="4298" spans="6:6" ht="12.75" customHeight="1">
      <c r="F4298" s="724"/>
    </row>
    <row r="4299" spans="6:6" ht="12.75" customHeight="1">
      <c r="F4299" s="724"/>
    </row>
    <row r="4300" spans="6:6" ht="12.75" customHeight="1">
      <c r="F4300" s="724"/>
    </row>
    <row r="4301" spans="6:6" ht="12.75" customHeight="1">
      <c r="F4301" s="724"/>
    </row>
    <row r="4302" spans="6:6" ht="12.75" customHeight="1">
      <c r="F4302" s="724"/>
    </row>
    <row r="4303" spans="6:6" ht="12.75" customHeight="1">
      <c r="F4303" s="724"/>
    </row>
    <row r="4304" spans="6:6" ht="12.75" customHeight="1">
      <c r="F4304" s="724"/>
    </row>
    <row r="4305" spans="6:6" ht="12.75" customHeight="1">
      <c r="F4305" s="724"/>
    </row>
    <row r="4306" spans="6:6" ht="12.75" customHeight="1">
      <c r="F4306" s="724"/>
    </row>
    <row r="4307" spans="6:6" ht="12.75" customHeight="1">
      <c r="F4307" s="724"/>
    </row>
    <row r="4308" spans="6:6" ht="12.75" customHeight="1">
      <c r="F4308" s="724"/>
    </row>
    <row r="4309" spans="6:6" ht="12.75" customHeight="1">
      <c r="F4309" s="724"/>
    </row>
    <row r="4310" spans="6:6" ht="12.75" customHeight="1">
      <c r="F4310" s="724"/>
    </row>
    <row r="4311" spans="6:6" ht="12.75" customHeight="1">
      <c r="F4311" s="724"/>
    </row>
    <row r="4312" spans="6:6" ht="12.75" customHeight="1">
      <c r="F4312" s="724"/>
    </row>
    <row r="4313" spans="6:6" ht="12.75" customHeight="1">
      <c r="F4313" s="724"/>
    </row>
    <row r="4314" spans="6:6" ht="12.75" customHeight="1">
      <c r="F4314" s="724"/>
    </row>
    <row r="4315" spans="6:6" ht="12.75" customHeight="1">
      <c r="F4315" s="724"/>
    </row>
    <row r="4316" spans="6:6" ht="12.75" customHeight="1">
      <c r="F4316" s="724"/>
    </row>
    <row r="4317" spans="6:6" ht="12.75" customHeight="1">
      <c r="F4317" s="724"/>
    </row>
    <row r="4318" spans="6:6" ht="12.75" customHeight="1">
      <c r="F4318" s="724"/>
    </row>
    <row r="4319" spans="6:6" ht="12.75" customHeight="1">
      <c r="F4319" s="724"/>
    </row>
    <row r="4320" spans="6:6" ht="12.75" customHeight="1">
      <c r="F4320" s="724"/>
    </row>
    <row r="4321" spans="6:6" ht="12.75" customHeight="1">
      <c r="F4321" s="724"/>
    </row>
    <row r="4322" spans="6:6" ht="12.75" customHeight="1">
      <c r="F4322" s="724"/>
    </row>
    <row r="4323" spans="6:6" ht="12.75" customHeight="1">
      <c r="F4323" s="724"/>
    </row>
    <row r="4324" spans="6:6" ht="12.75" customHeight="1">
      <c r="F4324" s="724"/>
    </row>
    <row r="4325" spans="6:6" ht="12.75" customHeight="1">
      <c r="F4325" s="724"/>
    </row>
    <row r="4326" spans="6:6" ht="12.75" customHeight="1">
      <c r="F4326" s="724"/>
    </row>
    <row r="4327" spans="6:6" ht="12.75" customHeight="1">
      <c r="F4327" s="724"/>
    </row>
    <row r="4328" spans="6:6" ht="12.75" customHeight="1">
      <c r="F4328" s="724"/>
    </row>
    <row r="4329" spans="6:6" ht="12.75" customHeight="1">
      <c r="F4329" s="724"/>
    </row>
    <row r="4330" spans="6:6" ht="12.75" customHeight="1">
      <c r="F4330" s="724"/>
    </row>
    <row r="4331" spans="6:6" ht="12.75" customHeight="1">
      <c r="F4331" s="724"/>
    </row>
    <row r="4332" spans="6:6" ht="12.75" customHeight="1">
      <c r="F4332" s="724"/>
    </row>
    <row r="4333" spans="6:6" ht="12.75" customHeight="1">
      <c r="F4333" s="724"/>
    </row>
    <row r="4334" spans="6:6" ht="12.75" customHeight="1">
      <c r="F4334" s="724"/>
    </row>
    <row r="4335" spans="6:6" ht="12.75" customHeight="1">
      <c r="F4335" s="724"/>
    </row>
    <row r="4336" spans="6:6" ht="12.75" customHeight="1">
      <c r="F4336" s="724"/>
    </row>
    <row r="4337" spans="6:6" ht="12.75" customHeight="1">
      <c r="F4337" s="724"/>
    </row>
    <row r="4338" spans="6:6" ht="12.75" customHeight="1">
      <c r="F4338" s="724"/>
    </row>
    <row r="4339" spans="6:6" ht="12.75" customHeight="1">
      <c r="F4339" s="724"/>
    </row>
    <row r="4340" spans="6:6" ht="12.75" customHeight="1">
      <c r="F4340" s="724"/>
    </row>
    <row r="4341" spans="6:6" ht="12.75" customHeight="1">
      <c r="F4341" s="724"/>
    </row>
    <row r="4342" spans="6:6" ht="12.75" customHeight="1">
      <c r="F4342" s="724"/>
    </row>
    <row r="4343" spans="6:6" ht="12.75" customHeight="1">
      <c r="F4343" s="724"/>
    </row>
    <row r="4344" spans="6:6" ht="12.75" customHeight="1">
      <c r="F4344" s="724"/>
    </row>
    <row r="4345" spans="6:6" ht="12.75" customHeight="1">
      <c r="F4345" s="724"/>
    </row>
    <row r="4346" spans="6:6" ht="12.75" customHeight="1">
      <c r="F4346" s="724"/>
    </row>
    <row r="4347" spans="6:6" ht="12.75" customHeight="1">
      <c r="F4347" s="724"/>
    </row>
    <row r="4348" spans="6:6" ht="12.75" customHeight="1">
      <c r="F4348" s="724"/>
    </row>
    <row r="4349" spans="6:6" ht="12.75" customHeight="1">
      <c r="F4349" s="724"/>
    </row>
    <row r="4350" spans="6:6" ht="12.75" customHeight="1">
      <c r="F4350" s="724"/>
    </row>
    <row r="4351" spans="6:6" ht="12.75" customHeight="1">
      <c r="F4351" s="724"/>
    </row>
    <row r="4352" spans="6:6" ht="12.75" customHeight="1">
      <c r="F4352" s="724"/>
    </row>
    <row r="4353" spans="6:6" ht="12.75" customHeight="1">
      <c r="F4353" s="724"/>
    </row>
    <row r="4354" spans="6:6" ht="12.75" customHeight="1">
      <c r="F4354" s="724"/>
    </row>
    <row r="4355" spans="6:6" ht="12.75" customHeight="1">
      <c r="F4355" s="724"/>
    </row>
    <row r="4356" spans="6:6" ht="12.75" customHeight="1">
      <c r="F4356" s="724"/>
    </row>
    <row r="4357" spans="6:6" ht="12.75" customHeight="1">
      <c r="F4357" s="724"/>
    </row>
    <row r="4358" spans="6:6" ht="12.75" customHeight="1">
      <c r="F4358" s="724"/>
    </row>
    <row r="4359" spans="6:6" ht="12.75" customHeight="1">
      <c r="F4359" s="724"/>
    </row>
    <row r="4360" spans="6:6" ht="12.75" customHeight="1">
      <c r="F4360" s="724"/>
    </row>
    <row r="4361" spans="6:6" ht="12.75" customHeight="1">
      <c r="F4361" s="724"/>
    </row>
    <row r="4362" spans="6:6" ht="12.75" customHeight="1">
      <c r="F4362" s="724"/>
    </row>
    <row r="4363" spans="6:6" ht="12.75" customHeight="1">
      <c r="F4363" s="724"/>
    </row>
    <row r="4364" spans="6:6" ht="12.75" customHeight="1">
      <c r="F4364" s="724"/>
    </row>
    <row r="4365" spans="6:6" ht="12.75" customHeight="1">
      <c r="F4365" s="724"/>
    </row>
    <row r="4366" spans="6:6" ht="12.75" customHeight="1">
      <c r="F4366" s="724"/>
    </row>
    <row r="4367" spans="6:6" ht="12.75" customHeight="1">
      <c r="F4367" s="724"/>
    </row>
    <row r="4368" spans="6:6" ht="12.75" customHeight="1">
      <c r="F4368" s="724"/>
    </row>
    <row r="4369" spans="6:6" ht="12.75" customHeight="1">
      <c r="F4369" s="724"/>
    </row>
    <row r="4370" spans="6:6" ht="12.75" customHeight="1">
      <c r="F4370" s="724"/>
    </row>
    <row r="4371" spans="6:6" ht="12.75" customHeight="1">
      <c r="F4371" s="724"/>
    </row>
    <row r="4372" spans="6:6" ht="12.75" customHeight="1">
      <c r="F4372" s="724"/>
    </row>
    <row r="4373" spans="6:6" ht="12.75" customHeight="1">
      <c r="F4373" s="724"/>
    </row>
    <row r="4374" spans="6:6" ht="12.75" customHeight="1">
      <c r="F4374" s="724"/>
    </row>
    <row r="4375" spans="6:6" ht="12.75" customHeight="1">
      <c r="F4375" s="724"/>
    </row>
    <row r="4376" spans="6:6" ht="12.75" customHeight="1">
      <c r="F4376" s="724"/>
    </row>
    <row r="4377" spans="6:6" ht="12.75" customHeight="1">
      <c r="F4377" s="724"/>
    </row>
    <row r="4378" spans="6:6" ht="12.75" customHeight="1">
      <c r="F4378" s="724"/>
    </row>
    <row r="4379" spans="6:6" ht="12.75" customHeight="1">
      <c r="F4379" s="724"/>
    </row>
    <row r="4380" spans="6:6" ht="12.75" customHeight="1">
      <c r="F4380" s="724"/>
    </row>
    <row r="4381" spans="6:6" ht="12.75" customHeight="1">
      <c r="F4381" s="724"/>
    </row>
    <row r="4382" spans="6:6" ht="12.75" customHeight="1">
      <c r="F4382" s="724"/>
    </row>
    <row r="4383" spans="6:6" ht="12.75" customHeight="1">
      <c r="F4383" s="724"/>
    </row>
    <row r="4384" spans="6:6" ht="12.75" customHeight="1">
      <c r="F4384" s="724"/>
    </row>
    <row r="4385" spans="6:6" ht="12.75" customHeight="1">
      <c r="F4385" s="724"/>
    </row>
    <row r="4386" spans="6:6" ht="12.75" customHeight="1">
      <c r="F4386" s="724"/>
    </row>
    <row r="4387" spans="6:6" ht="12.75" customHeight="1">
      <c r="F4387" s="724"/>
    </row>
    <row r="4388" spans="6:6" ht="12.75" customHeight="1">
      <c r="F4388" s="724"/>
    </row>
    <row r="4389" spans="6:6" ht="12.75" customHeight="1">
      <c r="F4389" s="724"/>
    </row>
    <row r="4390" spans="6:6" ht="12.75" customHeight="1">
      <c r="F4390" s="724"/>
    </row>
    <row r="4391" spans="6:6" ht="12.75" customHeight="1">
      <c r="F4391" s="724"/>
    </row>
    <row r="4392" spans="6:6" ht="12.75" customHeight="1">
      <c r="F4392" s="724"/>
    </row>
    <row r="4393" spans="6:6" ht="12.75" customHeight="1">
      <c r="F4393" s="724"/>
    </row>
    <row r="4394" spans="6:6" ht="12.75" customHeight="1">
      <c r="F4394" s="724"/>
    </row>
    <row r="4395" spans="6:6" ht="12.75" customHeight="1">
      <c r="F4395" s="724"/>
    </row>
    <row r="4396" spans="6:6" ht="12.75" customHeight="1">
      <c r="F4396" s="724"/>
    </row>
    <row r="4397" spans="6:6" ht="12.75" customHeight="1">
      <c r="F4397" s="724"/>
    </row>
    <row r="4398" spans="6:6" ht="12.75" customHeight="1">
      <c r="F4398" s="724"/>
    </row>
    <row r="4399" spans="6:6" ht="12.75" customHeight="1">
      <c r="F4399" s="724"/>
    </row>
    <row r="4400" spans="6:6" ht="12.75" customHeight="1">
      <c r="F4400" s="724"/>
    </row>
    <row r="4401" spans="6:6" ht="12.75" customHeight="1">
      <c r="F4401" s="724"/>
    </row>
    <row r="4402" spans="6:6" ht="12.75" customHeight="1">
      <c r="F4402" s="724"/>
    </row>
    <row r="4403" spans="6:6" ht="12.75" customHeight="1">
      <c r="F4403" s="724"/>
    </row>
    <row r="4404" spans="6:6" ht="12.75" customHeight="1">
      <c r="F4404" s="724"/>
    </row>
    <row r="4405" spans="6:6" ht="12.75" customHeight="1">
      <c r="F4405" s="724"/>
    </row>
    <row r="4406" spans="6:6" ht="12.75" customHeight="1">
      <c r="F4406" s="724"/>
    </row>
    <row r="4407" spans="6:6" ht="12.75" customHeight="1">
      <c r="F4407" s="724"/>
    </row>
    <row r="4408" spans="6:6" ht="12.75" customHeight="1">
      <c r="F4408" s="724"/>
    </row>
    <row r="4409" spans="6:6" ht="12.75" customHeight="1">
      <c r="F4409" s="724"/>
    </row>
    <row r="4410" spans="6:6" ht="12.75" customHeight="1">
      <c r="F4410" s="724"/>
    </row>
    <row r="4411" spans="6:6" ht="12.75" customHeight="1">
      <c r="F4411" s="724"/>
    </row>
    <row r="4412" spans="6:6" ht="12.75" customHeight="1">
      <c r="F4412" s="724"/>
    </row>
    <row r="4413" spans="6:6" ht="12.75" customHeight="1">
      <c r="F4413" s="724"/>
    </row>
    <row r="4414" spans="6:6" ht="12.75" customHeight="1">
      <c r="F4414" s="724"/>
    </row>
    <row r="4415" spans="6:6" ht="12.75" customHeight="1">
      <c r="F4415" s="724"/>
    </row>
    <row r="4416" spans="6:6" ht="12.75" customHeight="1">
      <c r="F4416" s="724"/>
    </row>
    <row r="4417" spans="6:6" ht="12.75" customHeight="1">
      <c r="F4417" s="724"/>
    </row>
    <row r="4418" spans="6:6" ht="12.75" customHeight="1">
      <c r="F4418" s="724"/>
    </row>
    <row r="4419" spans="6:6" ht="12.75" customHeight="1">
      <c r="F4419" s="724"/>
    </row>
    <row r="4420" spans="6:6" ht="12.75" customHeight="1">
      <c r="F4420" s="724"/>
    </row>
    <row r="4421" spans="6:6" ht="12.75" customHeight="1">
      <c r="F4421" s="724"/>
    </row>
    <row r="4422" spans="6:6" ht="12.75" customHeight="1">
      <c r="F4422" s="724"/>
    </row>
    <row r="4423" spans="6:6" ht="12.75" customHeight="1">
      <c r="F4423" s="724"/>
    </row>
    <row r="4424" spans="6:6" ht="12.75" customHeight="1">
      <c r="F4424" s="724"/>
    </row>
    <row r="4425" spans="6:6" ht="12.75" customHeight="1">
      <c r="F4425" s="724"/>
    </row>
    <row r="4426" spans="6:6" ht="12.75" customHeight="1">
      <c r="F4426" s="724"/>
    </row>
    <row r="4427" spans="6:6" ht="12.75" customHeight="1">
      <c r="F4427" s="724"/>
    </row>
    <row r="4428" spans="6:6" ht="12.75" customHeight="1">
      <c r="F4428" s="724"/>
    </row>
    <row r="4429" spans="6:6" ht="12.75" customHeight="1">
      <c r="F4429" s="724"/>
    </row>
    <row r="4430" spans="6:6" ht="12.75" customHeight="1">
      <c r="F4430" s="724"/>
    </row>
    <row r="4431" spans="6:6" ht="12.75" customHeight="1">
      <c r="F4431" s="724"/>
    </row>
    <row r="4432" spans="6:6" ht="12.75" customHeight="1">
      <c r="F4432" s="724"/>
    </row>
    <row r="4433" spans="6:6" ht="12.75" customHeight="1">
      <c r="F4433" s="724"/>
    </row>
    <row r="4434" spans="6:6" ht="12.75" customHeight="1">
      <c r="F4434" s="724"/>
    </row>
    <row r="4435" spans="6:6" ht="12.75" customHeight="1">
      <c r="F4435" s="724"/>
    </row>
    <row r="4436" spans="6:6" ht="12.75" customHeight="1">
      <c r="F4436" s="724"/>
    </row>
    <row r="4437" spans="6:6" ht="12.75" customHeight="1">
      <c r="F4437" s="724"/>
    </row>
    <row r="4438" spans="6:6" ht="12.75" customHeight="1">
      <c r="F4438" s="724"/>
    </row>
    <row r="4439" spans="6:6" ht="12.75" customHeight="1">
      <c r="F4439" s="724"/>
    </row>
    <row r="4440" spans="6:6" ht="12.75" customHeight="1">
      <c r="F4440" s="724"/>
    </row>
    <row r="4441" spans="6:6" ht="12.75" customHeight="1">
      <c r="F4441" s="724"/>
    </row>
    <row r="4442" spans="6:6" ht="12.75" customHeight="1">
      <c r="F4442" s="724"/>
    </row>
    <row r="4443" spans="6:6" ht="12.75" customHeight="1">
      <c r="F4443" s="724"/>
    </row>
    <row r="4444" spans="6:6" ht="12.75" customHeight="1">
      <c r="F4444" s="724"/>
    </row>
    <row r="4445" spans="6:6" ht="12.75" customHeight="1">
      <c r="F4445" s="724"/>
    </row>
    <row r="4446" spans="6:6" ht="12.75" customHeight="1">
      <c r="F4446" s="724"/>
    </row>
    <row r="4447" spans="6:6" ht="12.75" customHeight="1">
      <c r="F4447" s="724"/>
    </row>
    <row r="4448" spans="6:6" ht="12.75" customHeight="1">
      <c r="F4448" s="724"/>
    </row>
    <row r="4449" spans="6:6" ht="12.75" customHeight="1">
      <c r="F4449" s="724"/>
    </row>
    <row r="4450" spans="6:6" ht="12.75" customHeight="1">
      <c r="F4450" s="724"/>
    </row>
    <row r="4451" spans="6:6" ht="12.75" customHeight="1">
      <c r="F4451" s="724"/>
    </row>
    <row r="4452" spans="6:6" ht="12.75" customHeight="1">
      <c r="F4452" s="724"/>
    </row>
    <row r="4453" spans="6:6" ht="12.75" customHeight="1">
      <c r="F4453" s="724"/>
    </row>
    <row r="4454" spans="6:6" ht="12.75" customHeight="1">
      <c r="F4454" s="724"/>
    </row>
    <row r="4455" spans="6:6" ht="12.75" customHeight="1">
      <c r="F4455" s="724"/>
    </row>
    <row r="4456" spans="6:6" ht="12.75" customHeight="1">
      <c r="F4456" s="724"/>
    </row>
    <row r="4457" spans="6:6" ht="12.75" customHeight="1">
      <c r="F4457" s="724"/>
    </row>
    <row r="4458" spans="6:6" ht="12.75" customHeight="1">
      <c r="F4458" s="724"/>
    </row>
    <row r="4459" spans="6:6" ht="12.75" customHeight="1">
      <c r="F4459" s="724"/>
    </row>
    <row r="4460" spans="6:6" ht="12.75" customHeight="1">
      <c r="F4460" s="724"/>
    </row>
    <row r="4461" spans="6:6" ht="12.75" customHeight="1">
      <c r="F4461" s="724"/>
    </row>
    <row r="4462" spans="6:6" ht="12.75" customHeight="1">
      <c r="F4462" s="724"/>
    </row>
    <row r="4463" spans="6:6" ht="12.75" customHeight="1">
      <c r="F4463" s="724"/>
    </row>
    <row r="4464" spans="6:6" ht="12.75" customHeight="1">
      <c r="F4464" s="724"/>
    </row>
    <row r="4465" spans="6:6" ht="12.75" customHeight="1">
      <c r="F4465" s="724"/>
    </row>
    <row r="4466" spans="6:6" ht="12.75" customHeight="1">
      <c r="F4466" s="724"/>
    </row>
    <row r="4467" spans="6:6" ht="12.75" customHeight="1">
      <c r="F4467" s="724"/>
    </row>
    <row r="4468" spans="6:6" ht="12.75" customHeight="1">
      <c r="F4468" s="724"/>
    </row>
    <row r="4469" spans="6:6" ht="12.75" customHeight="1">
      <c r="F4469" s="724"/>
    </row>
    <row r="4470" spans="6:6" ht="12.75" customHeight="1">
      <c r="F4470" s="724"/>
    </row>
    <row r="4471" spans="6:6" ht="12.75" customHeight="1">
      <c r="F4471" s="724"/>
    </row>
    <row r="4472" spans="6:6" ht="12.75" customHeight="1">
      <c r="F4472" s="724"/>
    </row>
    <row r="4473" spans="6:6" ht="12.75" customHeight="1">
      <c r="F4473" s="724"/>
    </row>
    <row r="4474" spans="6:6" ht="12.75" customHeight="1">
      <c r="F4474" s="724"/>
    </row>
    <row r="4475" spans="6:6" ht="12.75" customHeight="1">
      <c r="F4475" s="724"/>
    </row>
    <row r="4476" spans="6:6" ht="12.75" customHeight="1">
      <c r="F4476" s="724"/>
    </row>
    <row r="4477" spans="6:6" ht="12.75" customHeight="1">
      <c r="F4477" s="724"/>
    </row>
    <row r="4478" spans="6:6" ht="12.75" customHeight="1">
      <c r="F4478" s="724"/>
    </row>
    <row r="4479" spans="6:6" ht="12.75" customHeight="1">
      <c r="F4479" s="724"/>
    </row>
    <row r="4480" spans="6:6" ht="12.75" customHeight="1">
      <c r="F4480" s="724"/>
    </row>
    <row r="4481" spans="6:6" ht="12.75" customHeight="1">
      <c r="F4481" s="724"/>
    </row>
    <row r="4482" spans="6:6" ht="12.75" customHeight="1">
      <c r="F4482" s="724"/>
    </row>
    <row r="4483" spans="6:6" ht="12.75" customHeight="1">
      <c r="F4483" s="724"/>
    </row>
    <row r="4484" spans="6:6" ht="12.75" customHeight="1">
      <c r="F4484" s="724"/>
    </row>
    <row r="4485" spans="6:6" ht="12.75" customHeight="1">
      <c r="F4485" s="724"/>
    </row>
    <row r="4486" spans="6:6" ht="12.75" customHeight="1">
      <c r="F4486" s="724"/>
    </row>
    <row r="4487" spans="6:6" ht="12.75" customHeight="1">
      <c r="F4487" s="724"/>
    </row>
    <row r="4488" spans="6:6" ht="12.75" customHeight="1">
      <c r="F4488" s="724"/>
    </row>
    <row r="4489" spans="6:6" ht="12.75" customHeight="1">
      <c r="F4489" s="724"/>
    </row>
    <row r="4490" spans="6:6" ht="12.75" customHeight="1">
      <c r="F4490" s="724"/>
    </row>
    <row r="4491" spans="6:6" ht="12.75" customHeight="1">
      <c r="F4491" s="724"/>
    </row>
    <row r="4492" spans="6:6" ht="12.75" customHeight="1">
      <c r="F4492" s="724"/>
    </row>
    <row r="4493" spans="6:6" ht="12.75" customHeight="1">
      <c r="F4493" s="724"/>
    </row>
    <row r="4494" spans="6:6" ht="12.75" customHeight="1">
      <c r="F4494" s="724"/>
    </row>
    <row r="4495" spans="6:6" ht="12.75" customHeight="1">
      <c r="F4495" s="724"/>
    </row>
    <row r="4496" spans="6:6" ht="12.75" customHeight="1">
      <c r="F4496" s="724"/>
    </row>
    <row r="4497" spans="6:6" ht="12.75" customHeight="1">
      <c r="F4497" s="724"/>
    </row>
    <row r="4498" spans="6:6" ht="12.75" customHeight="1">
      <c r="F4498" s="724"/>
    </row>
    <row r="4499" spans="6:6" ht="12.75" customHeight="1">
      <c r="F4499" s="724"/>
    </row>
    <row r="4500" spans="6:6" ht="12.75" customHeight="1">
      <c r="F4500" s="724"/>
    </row>
    <row r="4501" spans="6:6" ht="12.75" customHeight="1">
      <c r="F4501" s="724"/>
    </row>
    <row r="4502" spans="6:6" ht="12.75" customHeight="1">
      <c r="F4502" s="724"/>
    </row>
    <row r="4503" spans="6:6" ht="12.75" customHeight="1">
      <c r="F4503" s="724"/>
    </row>
    <row r="4504" spans="6:6" ht="12.75" customHeight="1">
      <c r="F4504" s="724"/>
    </row>
    <row r="4505" spans="6:6" ht="12.75" customHeight="1">
      <c r="F4505" s="724"/>
    </row>
    <row r="4506" spans="6:6" ht="12.75" customHeight="1">
      <c r="F4506" s="724"/>
    </row>
    <row r="4507" spans="6:6" ht="12.75" customHeight="1">
      <c r="F4507" s="724"/>
    </row>
    <row r="4508" spans="6:6" ht="12.75" customHeight="1">
      <c r="F4508" s="724"/>
    </row>
    <row r="4509" spans="6:6" ht="12.75" customHeight="1">
      <c r="F4509" s="724"/>
    </row>
    <row r="4510" spans="6:6" ht="12.75" customHeight="1">
      <c r="F4510" s="724"/>
    </row>
    <row r="4511" spans="6:6" ht="12.75" customHeight="1">
      <c r="F4511" s="724"/>
    </row>
    <row r="4512" spans="6:6" ht="12.75" customHeight="1">
      <c r="F4512" s="724"/>
    </row>
    <row r="4513" spans="6:6" ht="12.75" customHeight="1">
      <c r="F4513" s="724"/>
    </row>
    <row r="4514" spans="6:6" ht="12.75" customHeight="1">
      <c r="F4514" s="724"/>
    </row>
    <row r="4515" spans="6:6" ht="12.75" customHeight="1">
      <c r="F4515" s="724"/>
    </row>
    <row r="4516" spans="6:6" ht="12.75" customHeight="1">
      <c r="F4516" s="724"/>
    </row>
    <row r="4517" spans="6:6" ht="12.75" customHeight="1">
      <c r="F4517" s="724"/>
    </row>
    <row r="4518" spans="6:6" ht="12.75" customHeight="1">
      <c r="F4518" s="724"/>
    </row>
    <row r="4519" spans="6:6" ht="12.75" customHeight="1">
      <c r="F4519" s="724"/>
    </row>
    <row r="4520" spans="6:6" ht="12.75" customHeight="1">
      <c r="F4520" s="724"/>
    </row>
    <row r="4521" spans="6:6" ht="12.75" customHeight="1">
      <c r="F4521" s="724"/>
    </row>
    <row r="4522" spans="6:6" ht="12.75" customHeight="1">
      <c r="F4522" s="724"/>
    </row>
    <row r="4523" spans="6:6" ht="12.75" customHeight="1">
      <c r="F4523" s="724"/>
    </row>
    <row r="4524" spans="6:6" ht="12.75" customHeight="1">
      <c r="F4524" s="724"/>
    </row>
    <row r="4525" spans="6:6" ht="12.75" customHeight="1">
      <c r="F4525" s="724"/>
    </row>
    <row r="4526" spans="6:6" ht="12.75" customHeight="1">
      <c r="F4526" s="724"/>
    </row>
    <row r="4527" spans="6:6" ht="12.75" customHeight="1">
      <c r="F4527" s="724"/>
    </row>
    <row r="4528" spans="6:6" ht="12.75" customHeight="1">
      <c r="F4528" s="724"/>
    </row>
    <row r="4529" spans="6:6" ht="12.75" customHeight="1">
      <c r="F4529" s="724"/>
    </row>
    <row r="4530" spans="6:6" ht="12.75" customHeight="1">
      <c r="F4530" s="724"/>
    </row>
    <row r="4531" spans="6:6" ht="12.75" customHeight="1">
      <c r="F4531" s="724"/>
    </row>
    <row r="4532" spans="6:6" ht="12.75" customHeight="1">
      <c r="F4532" s="724"/>
    </row>
    <row r="4533" spans="6:6" ht="12.75" customHeight="1">
      <c r="F4533" s="724"/>
    </row>
    <row r="4534" spans="6:6" ht="12.75" customHeight="1">
      <c r="F4534" s="724"/>
    </row>
    <row r="4535" spans="6:6" ht="12.75" customHeight="1">
      <c r="F4535" s="724"/>
    </row>
    <row r="4536" spans="6:6" ht="12.75" customHeight="1">
      <c r="F4536" s="724"/>
    </row>
    <row r="4537" spans="6:6" ht="12.75" customHeight="1">
      <c r="F4537" s="724"/>
    </row>
    <row r="4538" spans="6:6" ht="12.75" customHeight="1">
      <c r="F4538" s="724"/>
    </row>
    <row r="4539" spans="6:6" ht="12.75" customHeight="1">
      <c r="F4539" s="724"/>
    </row>
    <row r="4540" spans="6:6" ht="12.75" customHeight="1">
      <c r="F4540" s="724"/>
    </row>
    <row r="4541" spans="6:6" ht="12.75" customHeight="1">
      <c r="F4541" s="724"/>
    </row>
    <row r="4542" spans="6:6" ht="12.75" customHeight="1">
      <c r="F4542" s="724"/>
    </row>
    <row r="4543" spans="6:6" ht="12.75" customHeight="1">
      <c r="F4543" s="724"/>
    </row>
    <row r="4544" spans="6:6" ht="12.75" customHeight="1">
      <c r="F4544" s="724"/>
    </row>
    <row r="4545" spans="6:6" ht="12.75" customHeight="1">
      <c r="F4545" s="724"/>
    </row>
    <row r="4546" spans="6:6" ht="12.75" customHeight="1">
      <c r="F4546" s="724"/>
    </row>
    <row r="4547" spans="6:6" ht="12.75" customHeight="1">
      <c r="F4547" s="724"/>
    </row>
    <row r="4548" spans="6:6" ht="12.75" customHeight="1">
      <c r="F4548" s="724"/>
    </row>
    <row r="4549" spans="6:6" ht="12.75" customHeight="1">
      <c r="F4549" s="724"/>
    </row>
    <row r="4550" spans="6:6" ht="12.75" customHeight="1">
      <c r="F4550" s="724"/>
    </row>
    <row r="4551" spans="6:6" ht="12.75" customHeight="1">
      <c r="F4551" s="724"/>
    </row>
    <row r="4552" spans="6:6" ht="12.75" customHeight="1">
      <c r="F4552" s="724"/>
    </row>
    <row r="4553" spans="6:6" ht="12.75" customHeight="1">
      <c r="F4553" s="724"/>
    </row>
    <row r="4554" spans="6:6" ht="12.75" customHeight="1">
      <c r="F4554" s="724"/>
    </row>
    <row r="4555" spans="6:6" ht="12.75" customHeight="1">
      <c r="F4555" s="724"/>
    </row>
    <row r="4556" spans="6:6" ht="12.75" customHeight="1">
      <c r="F4556" s="724"/>
    </row>
    <row r="4557" spans="6:6" ht="12.75" customHeight="1">
      <c r="F4557" s="724"/>
    </row>
    <row r="4558" spans="6:6" ht="12.75" customHeight="1">
      <c r="F4558" s="724"/>
    </row>
    <row r="4559" spans="6:6" ht="12.75" customHeight="1">
      <c r="F4559" s="724"/>
    </row>
    <row r="4560" spans="6:6" ht="12.75" customHeight="1">
      <c r="F4560" s="724"/>
    </row>
    <row r="4561" spans="6:6" ht="12.75" customHeight="1">
      <c r="F4561" s="724"/>
    </row>
    <row r="4562" spans="6:6" ht="12.75" customHeight="1">
      <c r="F4562" s="724"/>
    </row>
    <row r="4563" spans="6:6" ht="12.75" customHeight="1">
      <c r="F4563" s="724"/>
    </row>
    <row r="4564" spans="6:6" ht="12.75" customHeight="1">
      <c r="F4564" s="724"/>
    </row>
    <row r="4565" spans="6:6" ht="12.75" customHeight="1">
      <c r="F4565" s="724"/>
    </row>
    <row r="4566" spans="6:6" ht="12.75" customHeight="1">
      <c r="F4566" s="724"/>
    </row>
    <row r="4567" spans="6:6" ht="12.75" customHeight="1">
      <c r="F4567" s="724"/>
    </row>
    <row r="4568" spans="6:6" ht="12.75" customHeight="1">
      <c r="F4568" s="724"/>
    </row>
    <row r="4569" spans="6:6" ht="12.75" customHeight="1">
      <c r="F4569" s="724"/>
    </row>
    <row r="4570" spans="6:6" ht="12.75" customHeight="1">
      <c r="F4570" s="724"/>
    </row>
    <row r="4571" spans="6:6" ht="12.75" customHeight="1">
      <c r="F4571" s="724"/>
    </row>
    <row r="4572" spans="6:6" ht="12.75" customHeight="1">
      <c r="F4572" s="724"/>
    </row>
    <row r="4573" spans="6:6" ht="12.75" customHeight="1">
      <c r="F4573" s="724"/>
    </row>
    <row r="4574" spans="6:6" ht="12.75" customHeight="1">
      <c r="F4574" s="724"/>
    </row>
    <row r="4575" spans="6:6" ht="12.75" customHeight="1">
      <c r="F4575" s="724"/>
    </row>
    <row r="4576" spans="6:6" ht="12.75" customHeight="1">
      <c r="F4576" s="724"/>
    </row>
    <row r="4577" spans="6:6" ht="12.75" customHeight="1">
      <c r="F4577" s="724"/>
    </row>
    <row r="4578" spans="6:6" ht="12.75" customHeight="1">
      <c r="F4578" s="724"/>
    </row>
    <row r="4579" spans="6:6" ht="12.75" customHeight="1">
      <c r="F4579" s="724"/>
    </row>
    <row r="4580" spans="6:6" ht="12.75" customHeight="1">
      <c r="F4580" s="724"/>
    </row>
    <row r="4581" spans="6:6" ht="12.75" customHeight="1">
      <c r="F4581" s="724"/>
    </row>
    <row r="4582" spans="6:6" ht="12.75" customHeight="1">
      <c r="F4582" s="724"/>
    </row>
    <row r="4583" spans="6:6" ht="12.75" customHeight="1">
      <c r="F4583" s="724"/>
    </row>
    <row r="4584" spans="6:6" ht="12.75" customHeight="1">
      <c r="F4584" s="724"/>
    </row>
    <row r="4585" spans="6:6" ht="12.75" customHeight="1">
      <c r="F4585" s="724"/>
    </row>
    <row r="4586" spans="6:6" ht="12.75" customHeight="1">
      <c r="F4586" s="724"/>
    </row>
    <row r="4587" spans="6:6" ht="12.75" customHeight="1">
      <c r="F4587" s="724"/>
    </row>
    <row r="4588" spans="6:6" ht="12.75" customHeight="1">
      <c r="F4588" s="724"/>
    </row>
    <row r="4589" spans="6:6" ht="12.75" customHeight="1">
      <c r="F4589" s="724"/>
    </row>
    <row r="4590" spans="6:6" ht="12.75" customHeight="1">
      <c r="F4590" s="724"/>
    </row>
    <row r="4591" spans="6:6" ht="12.75" customHeight="1">
      <c r="F4591" s="724"/>
    </row>
    <row r="4592" spans="6:6" ht="12.75" customHeight="1">
      <c r="F4592" s="724"/>
    </row>
    <row r="4593" spans="6:6" ht="12.75" customHeight="1">
      <c r="F4593" s="724"/>
    </row>
    <row r="4594" spans="6:6" ht="12.75" customHeight="1">
      <c r="F4594" s="724"/>
    </row>
    <row r="4595" spans="6:6" ht="12.75" customHeight="1">
      <c r="F4595" s="724"/>
    </row>
    <row r="4596" spans="6:6" ht="12.75" customHeight="1">
      <c r="F4596" s="724"/>
    </row>
    <row r="4597" spans="6:6" ht="12.75" customHeight="1">
      <c r="F4597" s="724"/>
    </row>
    <row r="4598" spans="6:6" ht="12.75" customHeight="1">
      <c r="F4598" s="724"/>
    </row>
    <row r="4599" spans="6:6" ht="12.75" customHeight="1">
      <c r="F4599" s="724"/>
    </row>
    <row r="4600" spans="6:6" ht="12.75" customHeight="1">
      <c r="F4600" s="724"/>
    </row>
    <row r="4601" spans="6:6" ht="12.75" customHeight="1">
      <c r="F4601" s="724"/>
    </row>
    <row r="4602" spans="6:6" ht="12.75" customHeight="1">
      <c r="F4602" s="724"/>
    </row>
    <row r="4603" spans="6:6" ht="12.75" customHeight="1">
      <c r="F4603" s="724"/>
    </row>
    <row r="4604" spans="6:6" ht="12.75" customHeight="1">
      <c r="F4604" s="724"/>
    </row>
    <row r="4605" spans="6:6" ht="12.75" customHeight="1">
      <c r="F4605" s="724"/>
    </row>
    <row r="4606" spans="6:6" ht="12.75" customHeight="1">
      <c r="F4606" s="724"/>
    </row>
    <row r="4607" spans="6:6" ht="12.75" customHeight="1">
      <c r="F4607" s="724"/>
    </row>
    <row r="4608" spans="6:6" ht="12.75" customHeight="1">
      <c r="F4608" s="724"/>
    </row>
    <row r="4609" spans="6:6" ht="12.75" customHeight="1">
      <c r="F4609" s="724"/>
    </row>
    <row r="4610" spans="6:6" ht="12.75" customHeight="1">
      <c r="F4610" s="724"/>
    </row>
    <row r="4611" spans="6:6" ht="12.75" customHeight="1">
      <c r="F4611" s="724"/>
    </row>
    <row r="4612" spans="6:6" ht="12.75" customHeight="1">
      <c r="F4612" s="724"/>
    </row>
    <row r="4613" spans="6:6" ht="12.75" customHeight="1">
      <c r="F4613" s="724"/>
    </row>
    <row r="4614" spans="6:6" ht="12.75" customHeight="1">
      <c r="F4614" s="724"/>
    </row>
    <row r="4615" spans="6:6" ht="12.75" customHeight="1">
      <c r="F4615" s="724"/>
    </row>
    <row r="4616" spans="6:6" ht="12.75" customHeight="1">
      <c r="F4616" s="724"/>
    </row>
    <row r="4617" spans="6:6" ht="12.75" customHeight="1">
      <c r="F4617" s="724"/>
    </row>
    <row r="4618" spans="6:6" ht="12.75" customHeight="1">
      <c r="F4618" s="724"/>
    </row>
    <row r="4619" spans="6:6" ht="12.75" customHeight="1">
      <c r="F4619" s="724"/>
    </row>
    <row r="4620" spans="6:6" ht="12.75" customHeight="1">
      <c r="F4620" s="724"/>
    </row>
    <row r="4621" spans="6:6" ht="12.75" customHeight="1">
      <c r="F4621" s="724"/>
    </row>
    <row r="4622" spans="6:6" ht="12.75" customHeight="1">
      <c r="F4622" s="724"/>
    </row>
    <row r="4623" spans="6:6" ht="12.75" customHeight="1">
      <c r="F4623" s="724"/>
    </row>
    <row r="4624" spans="6:6" ht="12.75" customHeight="1">
      <c r="F4624" s="724"/>
    </row>
    <row r="4625" spans="6:6" ht="12.75" customHeight="1">
      <c r="F4625" s="724"/>
    </row>
    <row r="4626" spans="6:6" ht="12.75" customHeight="1">
      <c r="F4626" s="724"/>
    </row>
    <row r="4627" spans="6:6" ht="12.75" customHeight="1">
      <c r="F4627" s="724"/>
    </row>
    <row r="4628" spans="6:6" ht="12.75" customHeight="1">
      <c r="F4628" s="724"/>
    </row>
    <row r="4629" spans="6:6" ht="12.75" customHeight="1">
      <c r="F4629" s="724"/>
    </row>
    <row r="4630" spans="6:6" ht="12.75" customHeight="1">
      <c r="F4630" s="724"/>
    </row>
    <row r="4631" spans="6:6" ht="12.75" customHeight="1">
      <c r="F4631" s="724"/>
    </row>
    <row r="4632" spans="6:6" ht="12.75" customHeight="1">
      <c r="F4632" s="724"/>
    </row>
    <row r="4633" spans="6:6" ht="12.75" customHeight="1">
      <c r="F4633" s="724"/>
    </row>
    <row r="4634" spans="6:6" ht="12.75" customHeight="1">
      <c r="F4634" s="724"/>
    </row>
    <row r="4635" spans="6:6" ht="12.75" customHeight="1">
      <c r="F4635" s="724"/>
    </row>
    <row r="4636" spans="6:6" ht="12.75" customHeight="1">
      <c r="F4636" s="724"/>
    </row>
    <row r="4637" spans="6:6" ht="12.75" customHeight="1">
      <c r="F4637" s="724"/>
    </row>
    <row r="4638" spans="6:6" ht="12.75" customHeight="1">
      <c r="F4638" s="724"/>
    </row>
    <row r="4639" spans="6:6" ht="12.75" customHeight="1">
      <c r="F4639" s="724"/>
    </row>
    <row r="4640" spans="6:6" ht="12.75" customHeight="1">
      <c r="F4640" s="724"/>
    </row>
    <row r="4641" spans="6:6" ht="12.75" customHeight="1">
      <c r="F4641" s="724"/>
    </row>
    <row r="4642" spans="6:6" ht="12.75" customHeight="1">
      <c r="F4642" s="724"/>
    </row>
    <row r="4643" spans="6:6" ht="12.75" customHeight="1">
      <c r="F4643" s="724"/>
    </row>
    <row r="4644" spans="6:6" ht="12.75" customHeight="1">
      <c r="F4644" s="724"/>
    </row>
    <row r="4645" spans="6:6" ht="12.75" customHeight="1">
      <c r="F4645" s="724"/>
    </row>
    <row r="4646" spans="6:6" ht="12.75" customHeight="1">
      <c r="F4646" s="724"/>
    </row>
    <row r="4647" spans="6:6" ht="12.75" customHeight="1">
      <c r="F4647" s="724"/>
    </row>
    <row r="4648" spans="6:6" ht="12.75" customHeight="1">
      <c r="F4648" s="724"/>
    </row>
    <row r="4649" spans="6:6" ht="12.75" customHeight="1">
      <c r="F4649" s="724"/>
    </row>
    <row r="4650" spans="6:6" ht="12.75" customHeight="1">
      <c r="F4650" s="724"/>
    </row>
    <row r="4651" spans="6:6" ht="12.75" customHeight="1">
      <c r="F4651" s="724"/>
    </row>
    <row r="4652" spans="6:6" ht="12.75" customHeight="1">
      <c r="F4652" s="724"/>
    </row>
    <row r="4653" spans="6:6" ht="12.75" customHeight="1">
      <c r="F4653" s="724"/>
    </row>
    <row r="4654" spans="6:6" ht="12.75" customHeight="1">
      <c r="F4654" s="724"/>
    </row>
    <row r="4655" spans="6:6" ht="12.75" customHeight="1">
      <c r="F4655" s="724"/>
    </row>
    <row r="4656" spans="6:6" ht="12.75" customHeight="1">
      <c r="F4656" s="724"/>
    </row>
    <row r="4657" spans="6:6" ht="12.75" customHeight="1">
      <c r="F4657" s="724"/>
    </row>
    <row r="4658" spans="6:6" ht="12.75" customHeight="1">
      <c r="F4658" s="724"/>
    </row>
    <row r="4659" spans="6:6" ht="12.75" customHeight="1">
      <c r="F4659" s="724"/>
    </row>
    <row r="4660" spans="6:6" ht="12.75" customHeight="1">
      <c r="F4660" s="724"/>
    </row>
    <row r="4661" spans="6:6" ht="12.75" customHeight="1">
      <c r="F4661" s="724"/>
    </row>
    <row r="4662" spans="6:6" ht="12.75" customHeight="1">
      <c r="F4662" s="724"/>
    </row>
    <row r="4663" spans="6:6" ht="12.75" customHeight="1">
      <c r="F4663" s="724"/>
    </row>
    <row r="4664" spans="6:6" ht="12.75" customHeight="1">
      <c r="F4664" s="724"/>
    </row>
    <row r="4665" spans="6:6" ht="12.75" customHeight="1">
      <c r="F4665" s="724"/>
    </row>
    <row r="4666" spans="6:6" ht="12.75" customHeight="1">
      <c r="F4666" s="724"/>
    </row>
    <row r="4667" spans="6:6" ht="12.75" customHeight="1">
      <c r="F4667" s="724"/>
    </row>
    <row r="4668" spans="6:6" ht="12.75" customHeight="1">
      <c r="F4668" s="724"/>
    </row>
    <row r="4669" spans="6:6" ht="12.75" customHeight="1">
      <c r="F4669" s="724"/>
    </row>
    <row r="4670" spans="6:6" ht="12.75" customHeight="1">
      <c r="F4670" s="724"/>
    </row>
    <row r="4671" spans="6:6" ht="12.75" customHeight="1">
      <c r="F4671" s="724"/>
    </row>
    <row r="4672" spans="6:6" ht="12.75" customHeight="1">
      <c r="F4672" s="724"/>
    </row>
    <row r="4673" spans="6:6" ht="12.75" customHeight="1">
      <c r="F4673" s="724"/>
    </row>
    <row r="4674" spans="6:6" ht="12.75" customHeight="1">
      <c r="F4674" s="724"/>
    </row>
    <row r="4675" spans="6:6" ht="12.75" customHeight="1">
      <c r="F4675" s="724"/>
    </row>
    <row r="4676" spans="6:6" ht="12.75" customHeight="1">
      <c r="F4676" s="724"/>
    </row>
    <row r="4677" spans="6:6" ht="12.75" customHeight="1">
      <c r="F4677" s="724"/>
    </row>
    <row r="4678" spans="6:6" ht="12.75" customHeight="1">
      <c r="F4678" s="724"/>
    </row>
    <row r="4679" spans="6:6" ht="12.75" customHeight="1">
      <c r="F4679" s="724"/>
    </row>
    <row r="4680" spans="6:6" ht="12.75" customHeight="1">
      <c r="F4680" s="724"/>
    </row>
    <row r="4681" spans="6:6" ht="12.75" customHeight="1">
      <c r="F4681" s="724"/>
    </row>
    <row r="4682" spans="6:6" ht="12.75" customHeight="1">
      <c r="F4682" s="724"/>
    </row>
    <row r="4683" spans="6:6" ht="12.75" customHeight="1">
      <c r="F4683" s="724"/>
    </row>
    <row r="4684" spans="6:6" ht="12.75" customHeight="1">
      <c r="F4684" s="724"/>
    </row>
    <row r="4685" spans="6:6" ht="12.75" customHeight="1">
      <c r="F4685" s="724"/>
    </row>
    <row r="4686" spans="6:6" ht="12.75" customHeight="1">
      <c r="F4686" s="724"/>
    </row>
    <row r="4687" spans="6:6" ht="12.75" customHeight="1">
      <c r="F4687" s="724"/>
    </row>
    <row r="4688" spans="6:6" ht="12.75" customHeight="1">
      <c r="F4688" s="724"/>
    </row>
    <row r="4689" spans="6:6" ht="12.75" customHeight="1">
      <c r="F4689" s="724"/>
    </row>
    <row r="4690" spans="6:6" ht="12.75" customHeight="1">
      <c r="F4690" s="724"/>
    </row>
    <row r="4691" spans="6:6" ht="12.75" customHeight="1">
      <c r="F4691" s="724"/>
    </row>
    <row r="4692" spans="6:6" ht="12.75" customHeight="1">
      <c r="F4692" s="724"/>
    </row>
    <row r="4693" spans="6:6" ht="12.75" customHeight="1">
      <c r="F4693" s="724"/>
    </row>
    <row r="4694" spans="6:6" ht="12.75" customHeight="1">
      <c r="F4694" s="724"/>
    </row>
    <row r="4695" spans="6:6" ht="12.75" customHeight="1">
      <c r="F4695" s="724"/>
    </row>
    <row r="4696" spans="6:6" ht="12.75" customHeight="1">
      <c r="F4696" s="724"/>
    </row>
    <row r="4697" spans="6:6" ht="12.75" customHeight="1">
      <c r="F4697" s="724"/>
    </row>
    <row r="4698" spans="6:6" ht="12.75" customHeight="1">
      <c r="F4698" s="724"/>
    </row>
    <row r="4699" spans="6:6" ht="12.75" customHeight="1">
      <c r="F4699" s="724"/>
    </row>
    <row r="4700" spans="6:6" ht="12.75" customHeight="1">
      <c r="F4700" s="724"/>
    </row>
    <row r="4701" spans="6:6" ht="12.75" customHeight="1">
      <c r="F4701" s="724"/>
    </row>
    <row r="4702" spans="6:6" ht="12.75" customHeight="1">
      <c r="F4702" s="724"/>
    </row>
    <row r="4703" spans="6:6" ht="12.75" customHeight="1">
      <c r="F4703" s="724"/>
    </row>
    <row r="4704" spans="6:6" ht="12.75" customHeight="1">
      <c r="F4704" s="724"/>
    </row>
    <row r="4705" spans="6:6" ht="12.75" customHeight="1">
      <c r="F4705" s="724"/>
    </row>
    <row r="4706" spans="6:6" ht="12.75" customHeight="1">
      <c r="F4706" s="724"/>
    </row>
    <row r="4707" spans="6:6" ht="12.75" customHeight="1">
      <c r="F4707" s="724"/>
    </row>
    <row r="4708" spans="6:6" ht="12.75" customHeight="1">
      <c r="F4708" s="724"/>
    </row>
    <row r="4709" spans="6:6" ht="12.75" customHeight="1">
      <c r="F4709" s="724"/>
    </row>
    <row r="4710" spans="6:6" ht="12.75" customHeight="1">
      <c r="F4710" s="724"/>
    </row>
    <row r="4711" spans="6:6" ht="12.75" customHeight="1">
      <c r="F4711" s="724"/>
    </row>
    <row r="4712" spans="6:6" ht="12.75" customHeight="1">
      <c r="F4712" s="724"/>
    </row>
    <row r="4713" spans="6:6" ht="12.75" customHeight="1">
      <c r="F4713" s="724"/>
    </row>
    <row r="4714" spans="6:6" ht="12.75" customHeight="1">
      <c r="F4714" s="724"/>
    </row>
    <row r="4715" spans="6:6" ht="12.75" customHeight="1">
      <c r="F4715" s="724"/>
    </row>
    <row r="4716" spans="6:6" ht="12.75" customHeight="1">
      <c r="F4716" s="724"/>
    </row>
    <row r="4717" spans="6:6" ht="12.75" customHeight="1">
      <c r="F4717" s="724"/>
    </row>
    <row r="4718" spans="6:6" ht="12.75" customHeight="1">
      <c r="F4718" s="724"/>
    </row>
    <row r="4719" spans="6:6" ht="12.75" customHeight="1">
      <c r="F4719" s="724"/>
    </row>
    <row r="4720" spans="6:6" ht="12.75" customHeight="1">
      <c r="F4720" s="724"/>
    </row>
    <row r="4721" spans="6:6" ht="12.75" customHeight="1">
      <c r="F4721" s="724"/>
    </row>
    <row r="4722" spans="6:6" ht="12.75" customHeight="1">
      <c r="F4722" s="724"/>
    </row>
    <row r="4723" spans="6:6" ht="12.75" customHeight="1">
      <c r="F4723" s="724"/>
    </row>
    <row r="4724" spans="6:6" ht="12.75" customHeight="1">
      <c r="F4724" s="724"/>
    </row>
    <row r="4725" spans="6:6" ht="12.75" customHeight="1">
      <c r="F4725" s="724"/>
    </row>
    <row r="4726" spans="6:6" ht="12.75" customHeight="1">
      <c r="F4726" s="724"/>
    </row>
    <row r="4727" spans="6:6" ht="12.75" customHeight="1">
      <c r="F4727" s="724"/>
    </row>
    <row r="4728" spans="6:6" ht="12.75" customHeight="1">
      <c r="F4728" s="724"/>
    </row>
    <row r="4729" spans="6:6" ht="12.75" customHeight="1">
      <c r="F4729" s="724"/>
    </row>
    <row r="4730" spans="6:6" ht="12.75" customHeight="1">
      <c r="F4730" s="724"/>
    </row>
    <row r="4731" spans="6:6" ht="12.75" customHeight="1">
      <c r="F4731" s="724"/>
    </row>
    <row r="4732" spans="6:6" ht="12.75" customHeight="1">
      <c r="F4732" s="724"/>
    </row>
    <row r="4733" spans="6:6" ht="12.75" customHeight="1">
      <c r="F4733" s="724"/>
    </row>
    <row r="4734" spans="6:6" ht="12.75" customHeight="1">
      <c r="F4734" s="724"/>
    </row>
    <row r="4735" spans="6:6" ht="12.75" customHeight="1">
      <c r="F4735" s="724"/>
    </row>
    <row r="4736" spans="6:6" ht="12.75" customHeight="1">
      <c r="F4736" s="724"/>
    </row>
    <row r="4737" spans="6:6" ht="12.75" customHeight="1">
      <c r="F4737" s="724"/>
    </row>
    <row r="4738" spans="6:6" ht="12.75" customHeight="1">
      <c r="F4738" s="724"/>
    </row>
    <row r="4739" spans="6:6" ht="12.75" customHeight="1">
      <c r="F4739" s="724"/>
    </row>
    <row r="4740" spans="6:6" ht="12.75" customHeight="1">
      <c r="F4740" s="724"/>
    </row>
    <row r="4741" spans="6:6" ht="12.75" customHeight="1">
      <c r="F4741" s="724"/>
    </row>
    <row r="4742" spans="6:6" ht="12.75" customHeight="1">
      <c r="F4742" s="724"/>
    </row>
    <row r="4743" spans="6:6" ht="12.75" customHeight="1">
      <c r="F4743" s="724"/>
    </row>
    <row r="4744" spans="6:6" ht="12.75" customHeight="1">
      <c r="F4744" s="724"/>
    </row>
    <row r="4745" spans="6:6" ht="12.75" customHeight="1">
      <c r="F4745" s="724"/>
    </row>
    <row r="4746" spans="6:6" ht="12.75" customHeight="1">
      <c r="F4746" s="724"/>
    </row>
    <row r="4747" spans="6:6" ht="12.75" customHeight="1">
      <c r="F4747" s="724"/>
    </row>
    <row r="4748" spans="6:6" ht="12.75" customHeight="1">
      <c r="F4748" s="724"/>
    </row>
    <row r="4749" spans="6:6" ht="12.75" customHeight="1">
      <c r="F4749" s="724"/>
    </row>
    <row r="4750" spans="6:6" ht="12.75" customHeight="1">
      <c r="F4750" s="724"/>
    </row>
    <row r="4751" spans="6:6" ht="12.75" customHeight="1">
      <c r="F4751" s="724"/>
    </row>
    <row r="4752" spans="6:6" ht="12.75" customHeight="1">
      <c r="F4752" s="724"/>
    </row>
    <row r="4753" spans="6:6" ht="12.75" customHeight="1">
      <c r="F4753" s="724"/>
    </row>
    <row r="4754" spans="6:6" ht="12.75" customHeight="1">
      <c r="F4754" s="724"/>
    </row>
    <row r="4755" spans="6:6" ht="12.75" customHeight="1">
      <c r="F4755" s="724"/>
    </row>
    <row r="4756" spans="6:6" ht="12.75" customHeight="1">
      <c r="F4756" s="724"/>
    </row>
    <row r="4757" spans="6:6" ht="12.75" customHeight="1">
      <c r="F4757" s="724"/>
    </row>
    <row r="4758" spans="6:6" ht="12.75" customHeight="1">
      <c r="F4758" s="724"/>
    </row>
    <row r="4759" spans="6:6" ht="12.75" customHeight="1">
      <c r="F4759" s="724"/>
    </row>
    <row r="4760" spans="6:6" ht="12.75" customHeight="1">
      <c r="F4760" s="724"/>
    </row>
    <row r="4761" spans="6:6" ht="12.75" customHeight="1">
      <c r="F4761" s="724"/>
    </row>
    <row r="4762" spans="6:6" ht="12.75" customHeight="1">
      <c r="F4762" s="724"/>
    </row>
    <row r="4763" spans="6:6" ht="12.75" customHeight="1">
      <c r="F4763" s="724"/>
    </row>
    <row r="4764" spans="6:6" ht="12.75" customHeight="1">
      <c r="F4764" s="724"/>
    </row>
    <row r="4765" spans="6:6" ht="12.75" customHeight="1">
      <c r="F4765" s="724"/>
    </row>
    <row r="4766" spans="6:6" ht="12.75" customHeight="1">
      <c r="F4766" s="724"/>
    </row>
    <row r="4767" spans="6:6" ht="12.75" customHeight="1">
      <c r="F4767" s="724"/>
    </row>
    <row r="4768" spans="6:6" ht="12.75" customHeight="1">
      <c r="F4768" s="724"/>
    </row>
    <row r="4769" spans="6:6" ht="12.75" customHeight="1">
      <c r="F4769" s="724"/>
    </row>
    <row r="4770" spans="6:6" ht="12.75" customHeight="1">
      <c r="F4770" s="724"/>
    </row>
    <row r="4771" spans="6:6" ht="12.75" customHeight="1">
      <c r="F4771" s="724"/>
    </row>
    <row r="4772" spans="6:6" ht="12.75" customHeight="1">
      <c r="F4772" s="724"/>
    </row>
    <row r="4773" spans="6:6" ht="12.75" customHeight="1">
      <c r="F4773" s="724"/>
    </row>
    <row r="4774" spans="6:6" ht="12.75" customHeight="1">
      <c r="F4774" s="724"/>
    </row>
    <row r="4775" spans="6:6" ht="12.75" customHeight="1">
      <c r="F4775" s="724"/>
    </row>
    <row r="4776" spans="6:6" ht="12.75" customHeight="1">
      <c r="F4776" s="724"/>
    </row>
    <row r="4777" spans="6:6" ht="12.75" customHeight="1">
      <c r="F4777" s="724"/>
    </row>
    <row r="4778" spans="6:6" ht="12.75" customHeight="1">
      <c r="F4778" s="724"/>
    </row>
    <row r="4779" spans="6:6" ht="12.75" customHeight="1">
      <c r="F4779" s="724"/>
    </row>
    <row r="4780" spans="6:6" ht="12.75" customHeight="1">
      <c r="F4780" s="724"/>
    </row>
    <row r="4781" spans="6:6" ht="12.75" customHeight="1">
      <c r="F4781" s="724"/>
    </row>
    <row r="4782" spans="6:6" ht="12.75" customHeight="1">
      <c r="F4782" s="724"/>
    </row>
    <row r="4783" spans="6:6" ht="12.75" customHeight="1">
      <c r="F4783" s="724"/>
    </row>
    <row r="4784" spans="6:6" ht="12.75" customHeight="1">
      <c r="F4784" s="724"/>
    </row>
    <row r="4785" spans="6:6" ht="12.75" customHeight="1">
      <c r="F4785" s="724"/>
    </row>
    <row r="4786" spans="6:6" ht="12.75" customHeight="1">
      <c r="F4786" s="724"/>
    </row>
    <row r="4787" spans="6:6" ht="12.75" customHeight="1">
      <c r="F4787" s="724"/>
    </row>
    <row r="4788" spans="6:6" ht="12.75" customHeight="1">
      <c r="F4788" s="724"/>
    </row>
    <row r="4789" spans="6:6" ht="12.75" customHeight="1">
      <c r="F4789" s="724"/>
    </row>
    <row r="4790" spans="6:6" ht="12.75" customHeight="1">
      <c r="F4790" s="724"/>
    </row>
    <row r="4791" spans="6:6" ht="12.75" customHeight="1">
      <c r="F4791" s="724"/>
    </row>
    <row r="4792" spans="6:6" ht="12.75" customHeight="1">
      <c r="F4792" s="724"/>
    </row>
    <row r="4793" spans="6:6" ht="12.75" customHeight="1">
      <c r="F4793" s="724"/>
    </row>
    <row r="4794" spans="6:6" ht="12.75" customHeight="1">
      <c r="F4794" s="724"/>
    </row>
    <row r="4795" spans="6:6" ht="12.75" customHeight="1">
      <c r="F4795" s="724"/>
    </row>
    <row r="4796" spans="6:6" ht="12.75" customHeight="1">
      <c r="F4796" s="724"/>
    </row>
    <row r="4797" spans="6:6" ht="12.75" customHeight="1">
      <c r="F4797" s="724"/>
    </row>
    <row r="4798" spans="6:6" ht="12.75" customHeight="1">
      <c r="F4798" s="724"/>
    </row>
    <row r="4799" spans="6:6" ht="12.75" customHeight="1">
      <c r="F4799" s="724"/>
    </row>
    <row r="4800" spans="6:6" ht="12.75" customHeight="1">
      <c r="F4800" s="724"/>
    </row>
    <row r="4801" spans="6:6" ht="12.75" customHeight="1">
      <c r="F4801" s="724"/>
    </row>
    <row r="4802" spans="6:6" ht="12.75" customHeight="1">
      <c r="F4802" s="724"/>
    </row>
    <row r="4803" spans="6:6" ht="12.75" customHeight="1">
      <c r="F4803" s="724"/>
    </row>
    <row r="4804" spans="6:6" ht="12.75" customHeight="1">
      <c r="F4804" s="724"/>
    </row>
    <row r="4805" spans="6:6" ht="12.75" customHeight="1">
      <c r="F4805" s="724"/>
    </row>
    <row r="4806" spans="6:6" ht="12.75" customHeight="1">
      <c r="F4806" s="724"/>
    </row>
    <row r="4807" spans="6:6" ht="12.75" customHeight="1">
      <c r="F4807" s="724"/>
    </row>
    <row r="4808" spans="6:6" ht="12.75" customHeight="1">
      <c r="F4808" s="724"/>
    </row>
    <row r="4809" spans="6:6" ht="12.75" customHeight="1">
      <c r="F4809" s="724"/>
    </row>
    <row r="4810" spans="6:6" ht="12.75" customHeight="1">
      <c r="F4810" s="724"/>
    </row>
    <row r="4811" spans="6:6" ht="12.75" customHeight="1">
      <c r="F4811" s="724"/>
    </row>
    <row r="4812" spans="6:6" ht="12.75" customHeight="1">
      <c r="F4812" s="724"/>
    </row>
    <row r="4813" spans="6:6" ht="12.75" customHeight="1">
      <c r="F4813" s="724"/>
    </row>
    <row r="4814" spans="6:6" ht="12.75" customHeight="1">
      <c r="F4814" s="724"/>
    </row>
    <row r="4815" spans="6:6" ht="12.75" customHeight="1">
      <c r="F4815" s="724"/>
    </row>
    <row r="4816" spans="6:6" ht="12.75" customHeight="1">
      <c r="F4816" s="724"/>
    </row>
    <row r="4817" spans="6:6" ht="12.75" customHeight="1">
      <c r="F4817" s="724"/>
    </row>
    <row r="4818" spans="6:6" ht="12.75" customHeight="1">
      <c r="F4818" s="724"/>
    </row>
    <row r="4819" spans="6:6" ht="12.75" customHeight="1">
      <c r="F4819" s="724"/>
    </row>
    <row r="4820" spans="6:6" ht="12.75" customHeight="1">
      <c r="F4820" s="724"/>
    </row>
    <row r="4821" spans="6:6" ht="12.75" customHeight="1">
      <c r="F4821" s="724"/>
    </row>
    <row r="4822" spans="6:6" ht="12.75" customHeight="1">
      <c r="F4822" s="724"/>
    </row>
    <row r="4823" spans="6:6" ht="12.75" customHeight="1">
      <c r="F4823" s="724"/>
    </row>
    <row r="4824" spans="6:6" ht="12.75" customHeight="1">
      <c r="F4824" s="724"/>
    </row>
    <row r="4825" spans="6:6" ht="12.75" customHeight="1">
      <c r="F4825" s="724"/>
    </row>
    <row r="4826" spans="6:6" ht="12.75" customHeight="1">
      <c r="F4826" s="724"/>
    </row>
    <row r="4827" spans="6:6" ht="12.75" customHeight="1">
      <c r="F4827" s="724"/>
    </row>
    <row r="4828" spans="6:6" ht="12.75" customHeight="1">
      <c r="F4828" s="724"/>
    </row>
    <row r="4829" spans="6:6" ht="12.75" customHeight="1">
      <c r="F4829" s="724"/>
    </row>
    <row r="4830" spans="6:6" ht="12.75" customHeight="1">
      <c r="F4830" s="724"/>
    </row>
    <row r="4831" spans="6:6" ht="12.75" customHeight="1">
      <c r="F4831" s="724"/>
    </row>
    <row r="4832" spans="6:6" ht="12.75" customHeight="1">
      <c r="F4832" s="724"/>
    </row>
    <row r="4833" spans="6:6" ht="12.75" customHeight="1">
      <c r="F4833" s="724"/>
    </row>
    <row r="4834" spans="6:6" ht="12.75" customHeight="1">
      <c r="F4834" s="724"/>
    </row>
    <row r="4835" spans="6:6" ht="12.75" customHeight="1">
      <c r="F4835" s="724"/>
    </row>
    <row r="4836" spans="6:6" ht="12.75" customHeight="1">
      <c r="F4836" s="724"/>
    </row>
    <row r="4837" spans="6:6" ht="12.75" customHeight="1">
      <c r="F4837" s="724"/>
    </row>
    <row r="4838" spans="6:6" ht="12.75" customHeight="1">
      <c r="F4838" s="724"/>
    </row>
    <row r="4839" spans="6:6" ht="12.75" customHeight="1">
      <c r="F4839" s="724"/>
    </row>
    <row r="4840" spans="6:6" ht="12.75" customHeight="1">
      <c r="F4840" s="724"/>
    </row>
    <row r="4841" spans="6:6" ht="12.75" customHeight="1">
      <c r="F4841" s="724"/>
    </row>
    <row r="4842" spans="6:6" ht="12.75" customHeight="1">
      <c r="F4842" s="724"/>
    </row>
    <row r="4843" spans="6:6" ht="12.75" customHeight="1">
      <c r="F4843" s="724"/>
    </row>
    <row r="4844" spans="6:6" ht="12.75" customHeight="1">
      <c r="F4844" s="724"/>
    </row>
    <row r="4845" spans="6:6" ht="12.75" customHeight="1">
      <c r="F4845" s="724"/>
    </row>
    <row r="4846" spans="6:6" ht="12.75" customHeight="1">
      <c r="F4846" s="724"/>
    </row>
    <row r="4847" spans="6:6" ht="12.75" customHeight="1">
      <c r="F4847" s="724"/>
    </row>
    <row r="4848" spans="6:6" ht="12.75" customHeight="1">
      <c r="F4848" s="724"/>
    </row>
    <row r="4849" spans="6:6" ht="12.75" customHeight="1">
      <c r="F4849" s="724"/>
    </row>
    <row r="4850" spans="6:6" ht="12.75" customHeight="1">
      <c r="F4850" s="724"/>
    </row>
    <row r="4851" spans="6:6" ht="12.75" customHeight="1">
      <c r="F4851" s="724"/>
    </row>
    <row r="4852" spans="6:6" ht="12.75" customHeight="1">
      <c r="F4852" s="724"/>
    </row>
    <row r="4853" spans="6:6" ht="12.75" customHeight="1">
      <c r="F4853" s="724"/>
    </row>
    <row r="4854" spans="6:6" ht="12.75" customHeight="1">
      <c r="F4854" s="724"/>
    </row>
    <row r="4855" spans="6:6" ht="12.75" customHeight="1">
      <c r="F4855" s="724"/>
    </row>
    <row r="4856" spans="6:6" ht="12.75" customHeight="1">
      <c r="F4856" s="724"/>
    </row>
    <row r="4857" spans="6:6" ht="12.75" customHeight="1">
      <c r="F4857" s="724"/>
    </row>
    <row r="4858" spans="6:6" ht="12.75" customHeight="1">
      <c r="F4858" s="724"/>
    </row>
    <row r="4859" spans="6:6" ht="12.75" customHeight="1">
      <c r="F4859" s="724"/>
    </row>
    <row r="4860" spans="6:6" ht="12.75" customHeight="1">
      <c r="F4860" s="724"/>
    </row>
    <row r="4861" spans="6:6" ht="12.75" customHeight="1">
      <c r="F4861" s="724"/>
    </row>
    <row r="4862" spans="6:6" ht="12.75" customHeight="1">
      <c r="F4862" s="724"/>
    </row>
    <row r="4863" spans="6:6" ht="12.75" customHeight="1">
      <c r="F4863" s="724"/>
    </row>
    <row r="4864" spans="6:6" ht="12.75" customHeight="1">
      <c r="F4864" s="724"/>
    </row>
    <row r="4865" spans="6:6" ht="12.75" customHeight="1">
      <c r="F4865" s="724"/>
    </row>
    <row r="4866" spans="6:6" ht="12.75" customHeight="1">
      <c r="F4866" s="724"/>
    </row>
    <row r="4867" spans="6:6" ht="12.75" customHeight="1">
      <c r="F4867" s="724"/>
    </row>
    <row r="4868" spans="6:6" ht="12.75" customHeight="1">
      <c r="F4868" s="724"/>
    </row>
    <row r="4869" spans="6:6" ht="12.75" customHeight="1">
      <c r="F4869" s="724"/>
    </row>
    <row r="4870" spans="6:6" ht="12.75" customHeight="1">
      <c r="F4870" s="724"/>
    </row>
    <row r="4871" spans="6:6" ht="12.75" customHeight="1">
      <c r="F4871" s="724"/>
    </row>
    <row r="4872" spans="6:6" ht="12.75" customHeight="1">
      <c r="F4872" s="724"/>
    </row>
    <row r="4873" spans="6:6" ht="12.75" customHeight="1">
      <c r="F4873" s="724"/>
    </row>
    <row r="4874" spans="6:6" ht="12.75" customHeight="1">
      <c r="F4874" s="724"/>
    </row>
    <row r="4875" spans="6:6" ht="12.75" customHeight="1">
      <c r="F4875" s="724"/>
    </row>
    <row r="4876" spans="6:6" ht="12.75" customHeight="1">
      <c r="F4876" s="724"/>
    </row>
    <row r="4877" spans="6:6" ht="12.75" customHeight="1">
      <c r="F4877" s="724"/>
    </row>
    <row r="4878" spans="6:6" ht="12.75" customHeight="1">
      <c r="F4878" s="724"/>
    </row>
    <row r="4879" spans="6:6" ht="12.75" customHeight="1">
      <c r="F4879" s="724"/>
    </row>
    <row r="4880" spans="6:6" ht="12.75" customHeight="1">
      <c r="F4880" s="724"/>
    </row>
    <row r="4881" spans="6:6" ht="12.75" customHeight="1">
      <c r="F4881" s="724"/>
    </row>
    <row r="4882" spans="6:6" ht="12.75" customHeight="1">
      <c r="F4882" s="724"/>
    </row>
    <row r="4883" spans="6:6" ht="12.75" customHeight="1">
      <c r="F4883" s="724"/>
    </row>
    <row r="4884" spans="6:6" ht="12.75" customHeight="1">
      <c r="F4884" s="724"/>
    </row>
    <row r="4885" spans="6:6" ht="12.75" customHeight="1">
      <c r="F4885" s="724"/>
    </row>
    <row r="4886" spans="6:6" ht="12.75" customHeight="1">
      <c r="F4886" s="724"/>
    </row>
    <row r="4887" spans="6:6" ht="12.75" customHeight="1">
      <c r="F4887" s="724"/>
    </row>
    <row r="4888" spans="6:6" ht="12.75" customHeight="1">
      <c r="F4888" s="724"/>
    </row>
    <row r="4889" spans="6:6" ht="12.75" customHeight="1">
      <c r="F4889" s="724"/>
    </row>
    <row r="4890" spans="6:6" ht="12.75" customHeight="1">
      <c r="F4890" s="724"/>
    </row>
    <row r="4891" spans="6:6" ht="12.75" customHeight="1">
      <c r="F4891" s="724"/>
    </row>
    <row r="4892" spans="6:6" ht="12.75" customHeight="1">
      <c r="F4892" s="724"/>
    </row>
    <row r="4893" spans="6:6" ht="12.75" customHeight="1">
      <c r="F4893" s="724"/>
    </row>
    <row r="4894" spans="6:6" ht="12.75" customHeight="1">
      <c r="F4894" s="724"/>
    </row>
    <row r="4895" spans="6:6" ht="12.75" customHeight="1">
      <c r="F4895" s="724"/>
    </row>
    <row r="4896" spans="6:6" ht="12.75" customHeight="1">
      <c r="F4896" s="724"/>
    </row>
    <row r="4897" spans="6:6" ht="12.75" customHeight="1">
      <c r="F4897" s="724"/>
    </row>
    <row r="4898" spans="6:6" ht="12.75" customHeight="1">
      <c r="F4898" s="724"/>
    </row>
    <row r="4899" spans="6:6" ht="12.75" customHeight="1">
      <c r="F4899" s="724"/>
    </row>
    <row r="4900" spans="6:6" ht="12.75" customHeight="1">
      <c r="F4900" s="724"/>
    </row>
    <row r="4901" spans="6:6" ht="12.75" customHeight="1">
      <c r="F4901" s="724"/>
    </row>
    <row r="4902" spans="6:6" ht="12.75" customHeight="1">
      <c r="F4902" s="724"/>
    </row>
    <row r="4903" spans="6:6" ht="12.75" customHeight="1">
      <c r="F4903" s="724"/>
    </row>
    <row r="4904" spans="6:6" ht="12.75" customHeight="1">
      <c r="F4904" s="724"/>
    </row>
    <row r="4905" spans="6:6" ht="12.75" customHeight="1">
      <c r="F4905" s="724"/>
    </row>
    <row r="4906" spans="6:6" ht="12.75" customHeight="1">
      <c r="F4906" s="724"/>
    </row>
    <row r="4907" spans="6:6" ht="12.75" customHeight="1">
      <c r="F4907" s="724"/>
    </row>
    <row r="4908" spans="6:6" ht="12.75" customHeight="1">
      <c r="F4908" s="724"/>
    </row>
    <row r="4909" spans="6:6" ht="12.75" customHeight="1">
      <c r="F4909" s="724"/>
    </row>
    <row r="4910" spans="6:6" ht="12.75" customHeight="1">
      <c r="F4910" s="724"/>
    </row>
    <row r="4911" spans="6:6" ht="12.75" customHeight="1">
      <c r="F4911" s="724"/>
    </row>
    <row r="4912" spans="6:6" ht="12.75" customHeight="1">
      <c r="F4912" s="724"/>
    </row>
    <row r="4913" spans="6:6" ht="12.75" customHeight="1">
      <c r="F4913" s="724"/>
    </row>
    <row r="4914" spans="6:6" ht="12.75" customHeight="1">
      <c r="F4914" s="724"/>
    </row>
    <row r="4915" spans="6:6" ht="12.75" customHeight="1">
      <c r="F4915" s="724"/>
    </row>
    <row r="4916" spans="6:6" ht="12.75" customHeight="1">
      <c r="F4916" s="724"/>
    </row>
    <row r="4917" spans="6:6" ht="12.75" customHeight="1">
      <c r="F4917" s="724"/>
    </row>
    <row r="4918" spans="6:6" ht="12.75" customHeight="1">
      <c r="F4918" s="724"/>
    </row>
    <row r="4919" spans="6:6" ht="12.75" customHeight="1">
      <c r="F4919" s="724"/>
    </row>
    <row r="4920" spans="6:6" ht="12.75" customHeight="1">
      <c r="F4920" s="724"/>
    </row>
    <row r="4921" spans="6:6" ht="12.75" customHeight="1">
      <c r="F4921" s="724"/>
    </row>
    <row r="4922" spans="6:6" ht="12.75" customHeight="1">
      <c r="F4922" s="724"/>
    </row>
    <row r="4923" spans="6:6" ht="12.75" customHeight="1">
      <c r="F4923" s="724"/>
    </row>
    <row r="4924" spans="6:6" ht="12.75" customHeight="1">
      <c r="F4924" s="724"/>
    </row>
    <row r="4925" spans="6:6" ht="12.75" customHeight="1">
      <c r="F4925" s="724"/>
    </row>
    <row r="4926" spans="6:6" ht="12.75" customHeight="1">
      <c r="F4926" s="724"/>
    </row>
    <row r="4927" spans="6:6" ht="12.75" customHeight="1">
      <c r="F4927" s="724"/>
    </row>
    <row r="4928" spans="6:6" ht="12.75" customHeight="1">
      <c r="F4928" s="724"/>
    </row>
    <row r="4929" spans="6:6" ht="12.75" customHeight="1">
      <c r="F4929" s="724"/>
    </row>
    <row r="4930" spans="6:6" ht="12.75" customHeight="1">
      <c r="F4930" s="724"/>
    </row>
    <row r="4931" spans="6:6" ht="12.75" customHeight="1">
      <c r="F4931" s="724"/>
    </row>
    <row r="4932" spans="6:6" ht="12.75" customHeight="1">
      <c r="F4932" s="724"/>
    </row>
    <row r="4933" spans="6:6" ht="12.75" customHeight="1">
      <c r="F4933" s="724"/>
    </row>
    <row r="4934" spans="6:6" ht="12.75" customHeight="1">
      <c r="F4934" s="724"/>
    </row>
    <row r="4935" spans="6:6" ht="12.75" customHeight="1">
      <c r="F4935" s="724"/>
    </row>
    <row r="4936" spans="6:6" ht="12.75" customHeight="1">
      <c r="F4936" s="724"/>
    </row>
    <row r="4937" spans="6:6" ht="12.75" customHeight="1">
      <c r="F4937" s="724"/>
    </row>
    <row r="4938" spans="6:6" ht="12.75" customHeight="1">
      <c r="F4938" s="724"/>
    </row>
    <row r="4939" spans="6:6" ht="12.75" customHeight="1">
      <c r="F4939" s="724"/>
    </row>
    <row r="4940" spans="6:6" ht="12.75" customHeight="1">
      <c r="F4940" s="724"/>
    </row>
    <row r="4941" spans="6:6" ht="12.75" customHeight="1">
      <c r="F4941" s="724"/>
    </row>
    <row r="4942" spans="6:6" ht="12.75" customHeight="1">
      <c r="F4942" s="724"/>
    </row>
    <row r="4943" spans="6:6" ht="12.75" customHeight="1">
      <c r="F4943" s="724"/>
    </row>
    <row r="4944" spans="6:6" ht="12.75" customHeight="1">
      <c r="F4944" s="724"/>
    </row>
    <row r="4945" spans="6:6" ht="12.75" customHeight="1">
      <c r="F4945" s="724"/>
    </row>
    <row r="4946" spans="6:6" ht="12.75" customHeight="1">
      <c r="F4946" s="724"/>
    </row>
    <row r="4947" spans="6:6" ht="12.75" customHeight="1">
      <c r="F4947" s="724"/>
    </row>
    <row r="4948" spans="6:6" ht="12.75" customHeight="1">
      <c r="F4948" s="724"/>
    </row>
    <row r="4949" spans="6:6" ht="12.75" customHeight="1">
      <c r="F4949" s="724"/>
    </row>
    <row r="4950" spans="6:6" ht="12.75" customHeight="1">
      <c r="F4950" s="724"/>
    </row>
    <row r="4951" spans="6:6" ht="12.75" customHeight="1">
      <c r="F4951" s="724"/>
    </row>
    <row r="4952" spans="6:6" ht="12.75" customHeight="1">
      <c r="F4952" s="724"/>
    </row>
    <row r="4953" spans="6:6" ht="12.75" customHeight="1">
      <c r="F4953" s="724"/>
    </row>
    <row r="4954" spans="6:6" ht="12.75" customHeight="1">
      <c r="F4954" s="724"/>
    </row>
    <row r="4955" spans="6:6" ht="12.75" customHeight="1">
      <c r="F4955" s="724"/>
    </row>
    <row r="4956" spans="6:6" ht="12.75" customHeight="1">
      <c r="F4956" s="724"/>
    </row>
    <row r="4957" spans="6:6" ht="12.75" customHeight="1">
      <c r="F4957" s="724"/>
    </row>
    <row r="4958" spans="6:6" ht="12.75" customHeight="1">
      <c r="F4958" s="724"/>
    </row>
    <row r="4959" spans="6:6" ht="12.75" customHeight="1">
      <c r="F4959" s="724"/>
    </row>
    <row r="4960" spans="6:6" ht="12.75" customHeight="1">
      <c r="F4960" s="724"/>
    </row>
    <row r="4961" spans="6:6" ht="12.75" customHeight="1">
      <c r="F4961" s="724"/>
    </row>
    <row r="4962" spans="6:6" ht="12.75" customHeight="1">
      <c r="F4962" s="724"/>
    </row>
    <row r="4963" spans="6:6" ht="12.75" customHeight="1">
      <c r="F4963" s="724"/>
    </row>
    <row r="4964" spans="6:6" ht="12.75" customHeight="1">
      <c r="F4964" s="724"/>
    </row>
    <row r="4965" spans="6:6" ht="12.75" customHeight="1">
      <c r="F4965" s="724"/>
    </row>
    <row r="4966" spans="6:6" ht="12.75" customHeight="1">
      <c r="F4966" s="724"/>
    </row>
    <row r="4967" spans="6:6" ht="12.75" customHeight="1">
      <c r="F4967" s="724"/>
    </row>
    <row r="4968" spans="6:6" ht="12.75" customHeight="1">
      <c r="F4968" s="724"/>
    </row>
    <row r="4969" spans="6:6" ht="12.75" customHeight="1">
      <c r="F4969" s="724"/>
    </row>
    <row r="4970" spans="6:6" ht="12.75" customHeight="1">
      <c r="F4970" s="724"/>
    </row>
    <row r="4971" spans="6:6" ht="12.75" customHeight="1">
      <c r="F4971" s="724"/>
    </row>
    <row r="4972" spans="6:6" ht="12.75" customHeight="1">
      <c r="F4972" s="724"/>
    </row>
    <row r="4973" spans="6:6" ht="12.75" customHeight="1">
      <c r="F4973" s="724"/>
    </row>
    <row r="4974" spans="6:6" ht="12.75" customHeight="1">
      <c r="F4974" s="724"/>
    </row>
    <row r="4975" spans="6:6" ht="12.75" customHeight="1">
      <c r="F4975" s="724"/>
    </row>
    <row r="4976" spans="6:6" ht="12.75" customHeight="1">
      <c r="F4976" s="724"/>
    </row>
    <row r="4977" spans="6:6" ht="12.75" customHeight="1">
      <c r="F4977" s="724"/>
    </row>
    <row r="4978" spans="6:6" ht="12.75" customHeight="1">
      <c r="F4978" s="724"/>
    </row>
    <row r="4979" spans="6:6" ht="12.75" customHeight="1">
      <c r="F4979" s="724"/>
    </row>
    <row r="4980" spans="6:6" ht="12.75" customHeight="1">
      <c r="F4980" s="724"/>
    </row>
    <row r="4981" spans="6:6" ht="12.75" customHeight="1">
      <c r="F4981" s="724"/>
    </row>
    <row r="4982" spans="6:6" ht="12.75" customHeight="1">
      <c r="F4982" s="724"/>
    </row>
    <row r="4983" spans="6:6" ht="12.75" customHeight="1">
      <c r="F4983" s="724"/>
    </row>
    <row r="4984" spans="6:6" ht="12.75" customHeight="1">
      <c r="F4984" s="724"/>
    </row>
    <row r="4985" spans="6:6" ht="12.75" customHeight="1">
      <c r="F4985" s="724"/>
    </row>
    <row r="4986" spans="6:6" ht="12.75" customHeight="1">
      <c r="F4986" s="724"/>
    </row>
    <row r="4987" spans="6:6" ht="12.75" customHeight="1">
      <c r="F4987" s="724"/>
    </row>
    <row r="4988" spans="6:6" ht="12.75" customHeight="1">
      <c r="F4988" s="724"/>
    </row>
    <row r="4989" spans="6:6" ht="12.75" customHeight="1">
      <c r="F4989" s="724"/>
    </row>
    <row r="4990" spans="6:6" ht="12.75" customHeight="1">
      <c r="F4990" s="724"/>
    </row>
    <row r="4991" spans="6:6" ht="12.75" customHeight="1">
      <c r="F4991" s="724"/>
    </row>
    <row r="4992" spans="6:6" ht="12.75" customHeight="1">
      <c r="F4992" s="724"/>
    </row>
    <row r="4993" spans="6:6" ht="12.75" customHeight="1">
      <c r="F4993" s="724"/>
    </row>
    <row r="4994" spans="6:6" ht="12.75" customHeight="1">
      <c r="F4994" s="724"/>
    </row>
    <row r="4995" spans="6:6" ht="12.75" customHeight="1">
      <c r="F4995" s="724"/>
    </row>
    <row r="4996" spans="6:6" ht="12.75" customHeight="1">
      <c r="F4996" s="724"/>
    </row>
    <row r="4997" spans="6:6" ht="12.75" customHeight="1">
      <c r="F4997" s="724"/>
    </row>
    <row r="4998" spans="6:6" ht="12.75" customHeight="1">
      <c r="F4998" s="724"/>
    </row>
    <row r="4999" spans="6:6" ht="12.75" customHeight="1">
      <c r="F4999" s="724"/>
    </row>
    <row r="5000" spans="6:6" ht="12.75" customHeight="1">
      <c r="F5000" s="724"/>
    </row>
    <row r="5001" spans="6:6" ht="12.75" customHeight="1">
      <c r="F5001" s="724"/>
    </row>
    <row r="5002" spans="6:6" ht="12.75" customHeight="1">
      <c r="F5002" s="724"/>
    </row>
    <row r="5003" spans="6:6" ht="12.75" customHeight="1">
      <c r="F5003" s="724"/>
    </row>
    <row r="5004" spans="6:6" ht="12.75" customHeight="1">
      <c r="F5004" s="724"/>
    </row>
    <row r="5005" spans="6:6" ht="12.75" customHeight="1">
      <c r="F5005" s="724"/>
    </row>
    <row r="5006" spans="6:6" ht="12.75" customHeight="1">
      <c r="F5006" s="724"/>
    </row>
    <row r="5007" spans="6:6" ht="12.75" customHeight="1">
      <c r="F5007" s="724"/>
    </row>
    <row r="5008" spans="6:6" ht="12.75" customHeight="1">
      <c r="F5008" s="724"/>
    </row>
    <row r="5009" spans="6:6" ht="12.75" customHeight="1">
      <c r="F5009" s="724"/>
    </row>
    <row r="5010" spans="6:6" ht="12.75" customHeight="1">
      <c r="F5010" s="724"/>
    </row>
    <row r="5011" spans="6:6" ht="12.75" customHeight="1">
      <c r="F5011" s="724"/>
    </row>
    <row r="5012" spans="6:6" ht="12.75" customHeight="1">
      <c r="F5012" s="724"/>
    </row>
    <row r="5013" spans="6:6" ht="12.75" customHeight="1">
      <c r="F5013" s="724"/>
    </row>
    <row r="5014" spans="6:6" ht="12.75" customHeight="1">
      <c r="F5014" s="724"/>
    </row>
    <row r="5015" spans="6:6" ht="12.75" customHeight="1">
      <c r="F5015" s="724"/>
    </row>
    <row r="5016" spans="6:6" ht="12.75" customHeight="1">
      <c r="F5016" s="724"/>
    </row>
    <row r="5017" spans="6:6" ht="12.75" customHeight="1">
      <c r="F5017" s="724"/>
    </row>
    <row r="5018" spans="6:6" ht="12.75" customHeight="1">
      <c r="F5018" s="724"/>
    </row>
    <row r="5019" spans="6:6" ht="12.75" customHeight="1">
      <c r="F5019" s="724"/>
    </row>
    <row r="5020" spans="6:6" ht="12.75" customHeight="1">
      <c r="F5020" s="724"/>
    </row>
    <row r="5021" spans="6:6" ht="12.75" customHeight="1">
      <c r="F5021" s="724"/>
    </row>
    <row r="5022" spans="6:6" ht="12.75" customHeight="1">
      <c r="F5022" s="724"/>
    </row>
    <row r="5023" spans="6:6" ht="12.75" customHeight="1">
      <c r="F5023" s="724"/>
    </row>
    <row r="5024" spans="6:6" ht="12.75" customHeight="1">
      <c r="F5024" s="724"/>
    </row>
    <row r="5025" spans="6:6" ht="12.75" customHeight="1">
      <c r="F5025" s="724"/>
    </row>
    <row r="5026" spans="6:6" ht="12.75" customHeight="1">
      <c r="F5026" s="724"/>
    </row>
    <row r="5027" spans="6:6" ht="12.75" customHeight="1">
      <c r="F5027" s="724"/>
    </row>
    <row r="5028" spans="6:6" ht="12.75" customHeight="1">
      <c r="F5028" s="724"/>
    </row>
    <row r="5029" spans="6:6" ht="12.75" customHeight="1">
      <c r="F5029" s="724"/>
    </row>
    <row r="5030" spans="6:6" ht="12.75" customHeight="1">
      <c r="F5030" s="724"/>
    </row>
    <row r="5031" spans="6:6" ht="12.75" customHeight="1">
      <c r="F5031" s="724"/>
    </row>
    <row r="5032" spans="6:6" ht="12.75" customHeight="1">
      <c r="F5032" s="724"/>
    </row>
    <row r="5033" spans="6:6" ht="12.75" customHeight="1">
      <c r="F5033" s="724"/>
    </row>
    <row r="5034" spans="6:6" ht="12.75" customHeight="1">
      <c r="F5034" s="724"/>
    </row>
    <row r="5035" spans="6:6" ht="12.75" customHeight="1">
      <c r="F5035" s="724"/>
    </row>
    <row r="5036" spans="6:6" ht="12.75" customHeight="1">
      <c r="F5036" s="724"/>
    </row>
    <row r="5037" spans="6:6" ht="12.75" customHeight="1">
      <c r="F5037" s="724"/>
    </row>
    <row r="5038" spans="6:6" ht="12.75" customHeight="1">
      <c r="F5038" s="724"/>
    </row>
    <row r="5039" spans="6:6" ht="12.75" customHeight="1">
      <c r="F5039" s="724"/>
    </row>
    <row r="5040" spans="6:6" ht="12.75" customHeight="1">
      <c r="F5040" s="724"/>
    </row>
    <row r="5041" spans="6:6" ht="12.75" customHeight="1">
      <c r="F5041" s="724"/>
    </row>
    <row r="5042" spans="6:6" ht="12.75" customHeight="1">
      <c r="F5042" s="724"/>
    </row>
    <row r="5043" spans="6:6" ht="12.75" customHeight="1">
      <c r="F5043" s="724"/>
    </row>
    <row r="5044" spans="6:6" ht="12.75" customHeight="1">
      <c r="F5044" s="724"/>
    </row>
    <row r="5045" spans="6:6" ht="12.75" customHeight="1">
      <c r="F5045" s="724"/>
    </row>
    <row r="5046" spans="6:6" ht="12.75" customHeight="1">
      <c r="F5046" s="724"/>
    </row>
    <row r="5047" spans="6:6" ht="12.75" customHeight="1">
      <c r="F5047" s="724"/>
    </row>
    <row r="5048" spans="6:6" ht="12.75" customHeight="1">
      <c r="F5048" s="724"/>
    </row>
    <row r="5049" spans="6:6" ht="12.75" customHeight="1">
      <c r="F5049" s="724"/>
    </row>
    <row r="5050" spans="6:6" ht="12.75" customHeight="1">
      <c r="F5050" s="724"/>
    </row>
    <row r="5051" spans="6:6" ht="12.75" customHeight="1">
      <c r="F5051" s="724"/>
    </row>
    <row r="5052" spans="6:6" ht="12.75" customHeight="1">
      <c r="F5052" s="724"/>
    </row>
    <row r="5053" spans="6:6" ht="12.75" customHeight="1">
      <c r="F5053" s="724"/>
    </row>
    <row r="5054" spans="6:6" ht="12.75" customHeight="1">
      <c r="F5054" s="724"/>
    </row>
    <row r="5055" spans="6:6" ht="12.75" customHeight="1">
      <c r="F5055" s="724"/>
    </row>
    <row r="5056" spans="6:6" ht="12.75" customHeight="1">
      <c r="F5056" s="724"/>
    </row>
    <row r="5057" spans="6:6" ht="12.75" customHeight="1">
      <c r="F5057" s="724"/>
    </row>
    <row r="5058" spans="6:6" ht="12.75" customHeight="1">
      <c r="F5058" s="724"/>
    </row>
    <row r="5059" spans="6:6" ht="12.75" customHeight="1">
      <c r="F5059" s="724"/>
    </row>
    <row r="5060" spans="6:6" ht="12.75" customHeight="1">
      <c r="F5060" s="724"/>
    </row>
    <row r="5061" spans="6:6" ht="12.75" customHeight="1">
      <c r="F5061" s="724"/>
    </row>
    <row r="5062" spans="6:6" ht="12.75" customHeight="1">
      <c r="F5062" s="724"/>
    </row>
    <row r="5063" spans="6:6" ht="12.75" customHeight="1">
      <c r="F5063" s="724"/>
    </row>
    <row r="5064" spans="6:6" ht="12.75" customHeight="1">
      <c r="F5064" s="724"/>
    </row>
    <row r="5065" spans="6:6" ht="12.75" customHeight="1">
      <c r="F5065" s="724"/>
    </row>
    <row r="5066" spans="6:6" ht="12.75" customHeight="1">
      <c r="F5066" s="724"/>
    </row>
    <row r="5067" spans="6:6" ht="12.75" customHeight="1">
      <c r="F5067" s="724"/>
    </row>
    <row r="5068" spans="6:6" ht="12.75" customHeight="1">
      <c r="F5068" s="724"/>
    </row>
    <row r="5069" spans="6:6" ht="12.75" customHeight="1">
      <c r="F5069" s="724"/>
    </row>
    <row r="5070" spans="6:6" ht="12.75" customHeight="1">
      <c r="F5070" s="724"/>
    </row>
    <row r="5071" spans="6:6" ht="12.75" customHeight="1">
      <c r="F5071" s="724"/>
    </row>
    <row r="5072" spans="6:6" ht="12.75" customHeight="1">
      <c r="F5072" s="724"/>
    </row>
    <row r="5073" spans="6:6" ht="12.75" customHeight="1">
      <c r="F5073" s="724"/>
    </row>
    <row r="5074" spans="6:6" ht="12.75" customHeight="1">
      <c r="F5074" s="724"/>
    </row>
    <row r="5075" spans="6:6" ht="12.75" customHeight="1">
      <c r="F5075" s="724"/>
    </row>
    <row r="5076" spans="6:6" ht="12.75" customHeight="1">
      <c r="F5076" s="724"/>
    </row>
    <row r="5077" spans="6:6" ht="12.75" customHeight="1">
      <c r="F5077" s="724"/>
    </row>
    <row r="5078" spans="6:6" ht="12.75" customHeight="1">
      <c r="F5078" s="724"/>
    </row>
    <row r="5079" spans="6:6" ht="12.75" customHeight="1">
      <c r="F5079" s="724"/>
    </row>
    <row r="5080" spans="6:6" ht="12.75" customHeight="1">
      <c r="F5080" s="724"/>
    </row>
    <row r="5081" spans="6:6" ht="12.75" customHeight="1">
      <c r="F5081" s="724"/>
    </row>
    <row r="5082" spans="6:6" ht="12.75" customHeight="1">
      <c r="F5082" s="724"/>
    </row>
    <row r="5083" spans="6:6" ht="12.75" customHeight="1">
      <c r="F5083" s="724"/>
    </row>
    <row r="5084" spans="6:6" ht="12.75" customHeight="1">
      <c r="F5084" s="724"/>
    </row>
    <row r="5085" spans="6:6" ht="12.75" customHeight="1">
      <c r="F5085" s="724"/>
    </row>
    <row r="5086" spans="6:6" ht="12.75" customHeight="1">
      <c r="F5086" s="724"/>
    </row>
    <row r="5087" spans="6:6" ht="12.75" customHeight="1">
      <c r="F5087" s="724"/>
    </row>
    <row r="5088" spans="6:6" ht="12.75" customHeight="1">
      <c r="F5088" s="724"/>
    </row>
    <row r="5089" spans="6:6" ht="12.75" customHeight="1">
      <c r="F5089" s="724"/>
    </row>
    <row r="5090" spans="6:6" ht="12.75" customHeight="1">
      <c r="F5090" s="724"/>
    </row>
    <row r="5091" spans="6:6" ht="12.75" customHeight="1">
      <c r="F5091" s="724"/>
    </row>
    <row r="5092" spans="6:6" ht="12.75" customHeight="1">
      <c r="F5092" s="724"/>
    </row>
    <row r="5093" spans="6:6" ht="12.75" customHeight="1">
      <c r="F5093" s="724"/>
    </row>
    <row r="5094" spans="6:6" ht="12.75" customHeight="1">
      <c r="F5094" s="724"/>
    </row>
    <row r="5095" spans="6:6" ht="12.75" customHeight="1">
      <c r="F5095" s="724"/>
    </row>
    <row r="5096" spans="6:6" ht="12.75" customHeight="1">
      <c r="F5096" s="724"/>
    </row>
    <row r="5097" spans="6:6" ht="12.75" customHeight="1">
      <c r="F5097" s="724"/>
    </row>
    <row r="5098" spans="6:6" ht="12.75" customHeight="1">
      <c r="F5098" s="724"/>
    </row>
    <row r="5099" spans="6:6" ht="12.75" customHeight="1">
      <c r="F5099" s="724"/>
    </row>
    <row r="5100" spans="6:6" ht="12.75" customHeight="1">
      <c r="F5100" s="724"/>
    </row>
    <row r="5101" spans="6:6" ht="12.75" customHeight="1">
      <c r="F5101" s="724"/>
    </row>
    <row r="5102" spans="6:6" ht="12.75" customHeight="1">
      <c r="F5102" s="724"/>
    </row>
    <row r="5103" spans="6:6" ht="12.75" customHeight="1">
      <c r="F5103" s="724"/>
    </row>
    <row r="5104" spans="6:6" ht="12.75" customHeight="1">
      <c r="F5104" s="724"/>
    </row>
    <row r="5105" spans="6:6" ht="12.75" customHeight="1">
      <c r="F5105" s="724"/>
    </row>
    <row r="5106" spans="6:6" ht="12.75" customHeight="1">
      <c r="F5106" s="724"/>
    </row>
    <row r="5107" spans="6:6" ht="12.75" customHeight="1">
      <c r="F5107" s="724"/>
    </row>
    <row r="5108" spans="6:6" ht="12.75" customHeight="1">
      <c r="F5108" s="724"/>
    </row>
    <row r="5109" spans="6:6" ht="12.75" customHeight="1">
      <c r="F5109" s="724"/>
    </row>
    <row r="5110" spans="6:6" ht="12.75" customHeight="1">
      <c r="F5110" s="724"/>
    </row>
    <row r="5111" spans="6:6" ht="12.75" customHeight="1">
      <c r="F5111" s="724"/>
    </row>
    <row r="5112" spans="6:6" ht="12.75" customHeight="1">
      <c r="F5112" s="724"/>
    </row>
    <row r="5113" spans="6:6" ht="12.75" customHeight="1">
      <c r="F5113" s="724"/>
    </row>
    <row r="5114" spans="6:6" ht="12.75" customHeight="1">
      <c r="F5114" s="724"/>
    </row>
    <row r="5115" spans="6:6" ht="12.75" customHeight="1">
      <c r="F5115" s="724"/>
    </row>
    <row r="5116" spans="6:6" ht="12.75" customHeight="1">
      <c r="F5116" s="724"/>
    </row>
    <row r="5117" spans="6:6" ht="12.75" customHeight="1">
      <c r="F5117" s="724"/>
    </row>
    <row r="5118" spans="6:6" ht="12.75" customHeight="1">
      <c r="F5118" s="724"/>
    </row>
    <row r="5119" spans="6:6" ht="12.75" customHeight="1">
      <c r="F5119" s="724"/>
    </row>
    <row r="5120" spans="6:6" ht="12.75" customHeight="1">
      <c r="F5120" s="724"/>
    </row>
    <row r="5121" spans="6:6" ht="12.75" customHeight="1">
      <c r="F5121" s="724"/>
    </row>
    <row r="5122" spans="6:6" ht="12.75" customHeight="1">
      <c r="F5122" s="724"/>
    </row>
    <row r="5123" spans="6:6" ht="12.75" customHeight="1">
      <c r="F5123" s="724"/>
    </row>
    <row r="5124" spans="6:6" ht="12.75" customHeight="1">
      <c r="F5124" s="724"/>
    </row>
    <row r="5125" spans="6:6" ht="12.75" customHeight="1">
      <c r="F5125" s="724"/>
    </row>
    <row r="5126" spans="6:6" ht="12.75" customHeight="1">
      <c r="F5126" s="724"/>
    </row>
    <row r="5127" spans="6:6" ht="12.75" customHeight="1">
      <c r="F5127" s="724"/>
    </row>
    <row r="5128" spans="6:6" ht="12.75" customHeight="1">
      <c r="F5128" s="724"/>
    </row>
    <row r="5129" spans="6:6" ht="12.75" customHeight="1">
      <c r="F5129" s="724"/>
    </row>
    <row r="5130" spans="6:6" ht="12.75" customHeight="1">
      <c r="F5130" s="724"/>
    </row>
    <row r="5131" spans="6:6" ht="12.75" customHeight="1">
      <c r="F5131" s="724"/>
    </row>
    <row r="5132" spans="6:6" ht="12.75" customHeight="1">
      <c r="F5132" s="724"/>
    </row>
    <row r="5133" spans="6:6" ht="12.75" customHeight="1">
      <c r="F5133" s="724"/>
    </row>
    <row r="5134" spans="6:6" ht="12.75" customHeight="1">
      <c r="F5134" s="724"/>
    </row>
    <row r="5135" spans="6:6" ht="12.75" customHeight="1">
      <c r="F5135" s="724"/>
    </row>
    <row r="5136" spans="6:6" ht="12.75" customHeight="1">
      <c r="F5136" s="724"/>
    </row>
    <row r="5137" spans="6:6" ht="12.75" customHeight="1">
      <c r="F5137" s="724"/>
    </row>
    <row r="5138" spans="6:6" ht="12.75" customHeight="1">
      <c r="F5138" s="724"/>
    </row>
    <row r="5139" spans="6:6" ht="12.75" customHeight="1">
      <c r="F5139" s="724"/>
    </row>
    <row r="5140" spans="6:6" ht="12.75" customHeight="1">
      <c r="F5140" s="724"/>
    </row>
    <row r="5141" spans="6:6" ht="12.75" customHeight="1">
      <c r="F5141" s="724"/>
    </row>
    <row r="5142" spans="6:6" ht="12.75" customHeight="1">
      <c r="F5142" s="724"/>
    </row>
    <row r="5143" spans="6:6" ht="12.75" customHeight="1">
      <c r="F5143" s="724"/>
    </row>
    <row r="5144" spans="6:6" ht="12.75" customHeight="1">
      <c r="F5144" s="724"/>
    </row>
    <row r="5145" spans="6:6" ht="12.75" customHeight="1">
      <c r="F5145" s="724"/>
    </row>
    <row r="5146" spans="6:6" ht="12.75" customHeight="1">
      <c r="F5146" s="724"/>
    </row>
    <row r="5147" spans="6:6" ht="12.75" customHeight="1">
      <c r="F5147" s="724"/>
    </row>
    <row r="5148" spans="6:6" ht="12.75" customHeight="1">
      <c r="F5148" s="724"/>
    </row>
    <row r="5149" spans="6:6" ht="12.75" customHeight="1">
      <c r="F5149" s="724"/>
    </row>
    <row r="5150" spans="6:6" ht="12.75" customHeight="1">
      <c r="F5150" s="724"/>
    </row>
    <row r="5151" spans="6:6" ht="12.75" customHeight="1">
      <c r="F5151" s="724"/>
    </row>
    <row r="5152" spans="6:6" ht="12.75" customHeight="1">
      <c r="F5152" s="724"/>
    </row>
    <row r="5153" spans="6:6" ht="12.75" customHeight="1">
      <c r="F5153" s="724"/>
    </row>
    <row r="5154" spans="6:6" ht="12.75" customHeight="1">
      <c r="F5154" s="724"/>
    </row>
    <row r="5155" spans="6:6" ht="12.75" customHeight="1">
      <c r="F5155" s="724"/>
    </row>
    <row r="5156" spans="6:6" ht="12.75" customHeight="1">
      <c r="F5156" s="724"/>
    </row>
    <row r="5157" spans="6:6" ht="12.75" customHeight="1">
      <c r="F5157" s="724"/>
    </row>
    <row r="5158" spans="6:6" ht="12.75" customHeight="1">
      <c r="F5158" s="724"/>
    </row>
    <row r="5159" spans="6:6" ht="12.75" customHeight="1">
      <c r="F5159" s="724"/>
    </row>
    <row r="5160" spans="6:6" ht="12.75" customHeight="1">
      <c r="F5160" s="724"/>
    </row>
    <row r="5161" spans="6:6" ht="12.75" customHeight="1">
      <c r="F5161" s="724"/>
    </row>
    <row r="5162" spans="6:6" ht="12.75" customHeight="1">
      <c r="F5162" s="724"/>
    </row>
    <row r="5163" spans="6:6" ht="12.75" customHeight="1">
      <c r="F5163" s="724"/>
    </row>
    <row r="5164" spans="6:6" ht="12.75" customHeight="1">
      <c r="F5164" s="724"/>
    </row>
    <row r="5165" spans="6:6" ht="12.75" customHeight="1">
      <c r="F5165" s="724"/>
    </row>
    <row r="5166" spans="6:6" ht="12.75" customHeight="1">
      <c r="F5166" s="724"/>
    </row>
    <row r="5167" spans="6:6" ht="12.75" customHeight="1">
      <c r="F5167" s="724"/>
    </row>
    <row r="5168" spans="6:6" ht="12.75" customHeight="1">
      <c r="F5168" s="724"/>
    </row>
    <row r="5169" spans="6:6" ht="12.75" customHeight="1">
      <c r="F5169" s="724"/>
    </row>
    <row r="5170" spans="6:6" ht="12.75" customHeight="1">
      <c r="F5170" s="724"/>
    </row>
    <row r="5171" spans="6:6" ht="12.75" customHeight="1">
      <c r="F5171" s="724"/>
    </row>
    <row r="5172" spans="6:6" ht="12.75" customHeight="1">
      <c r="F5172" s="724"/>
    </row>
    <row r="5173" spans="6:6" ht="12.75" customHeight="1">
      <c r="F5173" s="724"/>
    </row>
    <row r="5174" spans="6:6" ht="12.75" customHeight="1">
      <c r="F5174" s="724"/>
    </row>
    <row r="5175" spans="6:6" ht="12.75" customHeight="1">
      <c r="F5175" s="724"/>
    </row>
    <row r="5176" spans="6:6" ht="12.75" customHeight="1">
      <c r="F5176" s="724"/>
    </row>
    <row r="5177" spans="6:6" ht="12.75" customHeight="1">
      <c r="F5177" s="724"/>
    </row>
    <row r="5178" spans="6:6" ht="12.75" customHeight="1">
      <c r="F5178" s="724"/>
    </row>
    <row r="5179" spans="6:6" ht="12.75" customHeight="1">
      <c r="F5179" s="724"/>
    </row>
    <row r="5180" spans="6:6" ht="12.75" customHeight="1">
      <c r="F5180" s="724"/>
    </row>
    <row r="5181" spans="6:6" ht="12.75" customHeight="1">
      <c r="F5181" s="724"/>
    </row>
    <row r="5182" spans="6:6" ht="12.75" customHeight="1">
      <c r="F5182" s="724"/>
    </row>
    <row r="5183" spans="6:6" ht="12.75" customHeight="1">
      <c r="F5183" s="724"/>
    </row>
    <row r="5184" spans="6:6" ht="12.75" customHeight="1">
      <c r="F5184" s="724"/>
    </row>
    <row r="5185" spans="6:6" ht="12.75" customHeight="1">
      <c r="F5185" s="724"/>
    </row>
    <row r="5186" spans="6:6" ht="12.75" customHeight="1">
      <c r="F5186" s="724"/>
    </row>
    <row r="5187" spans="6:6" ht="12.75" customHeight="1">
      <c r="F5187" s="724"/>
    </row>
    <row r="5188" spans="6:6" ht="12.75" customHeight="1">
      <c r="F5188" s="724"/>
    </row>
    <row r="5189" spans="6:6" ht="12.75" customHeight="1">
      <c r="F5189" s="724"/>
    </row>
    <row r="5190" spans="6:6" ht="12.75" customHeight="1">
      <c r="F5190" s="724"/>
    </row>
    <row r="5191" spans="6:6" ht="12.75" customHeight="1">
      <c r="F5191" s="724"/>
    </row>
    <row r="5192" spans="6:6" ht="12.75" customHeight="1">
      <c r="F5192" s="724"/>
    </row>
    <row r="5193" spans="6:6" ht="12.75" customHeight="1">
      <c r="F5193" s="724"/>
    </row>
    <row r="5194" spans="6:6" ht="12.75" customHeight="1">
      <c r="F5194" s="724"/>
    </row>
    <row r="5195" spans="6:6" ht="12.75" customHeight="1">
      <c r="F5195" s="724"/>
    </row>
    <row r="5196" spans="6:6" ht="12.75" customHeight="1">
      <c r="F5196" s="724"/>
    </row>
    <row r="5197" spans="6:6" ht="12.75" customHeight="1">
      <c r="F5197" s="724"/>
    </row>
    <row r="5198" spans="6:6" ht="12.75" customHeight="1">
      <c r="F5198" s="724"/>
    </row>
    <row r="5199" spans="6:6" ht="12.75" customHeight="1">
      <c r="F5199" s="724"/>
    </row>
    <row r="5200" spans="6:6" ht="12.75" customHeight="1">
      <c r="F5200" s="724"/>
    </row>
    <row r="5201" spans="6:6" ht="12.75" customHeight="1">
      <c r="F5201" s="724"/>
    </row>
    <row r="5202" spans="6:6" ht="12.75" customHeight="1">
      <c r="F5202" s="724"/>
    </row>
    <row r="5203" spans="6:6" ht="12.75" customHeight="1">
      <c r="F5203" s="724"/>
    </row>
    <row r="5204" spans="6:6" ht="12.75" customHeight="1">
      <c r="F5204" s="724"/>
    </row>
    <row r="5205" spans="6:6" ht="12.75" customHeight="1">
      <c r="F5205" s="724"/>
    </row>
    <row r="5206" spans="6:6" ht="12.75" customHeight="1">
      <c r="F5206" s="724"/>
    </row>
    <row r="5207" spans="6:6" ht="12.75" customHeight="1">
      <c r="F5207" s="724"/>
    </row>
    <row r="5208" spans="6:6" ht="12.75" customHeight="1">
      <c r="F5208" s="724"/>
    </row>
    <row r="5209" spans="6:6" ht="12.75" customHeight="1">
      <c r="F5209" s="724"/>
    </row>
    <row r="5210" spans="6:6" ht="12.75" customHeight="1">
      <c r="F5210" s="724"/>
    </row>
    <row r="5211" spans="6:6" ht="12.75" customHeight="1">
      <c r="F5211" s="724"/>
    </row>
    <row r="5212" spans="6:6" ht="12.75" customHeight="1">
      <c r="F5212" s="724"/>
    </row>
    <row r="5213" spans="6:6" ht="12.75" customHeight="1">
      <c r="F5213" s="724"/>
    </row>
    <row r="5214" spans="6:6" ht="12.75" customHeight="1">
      <c r="F5214" s="724"/>
    </row>
    <row r="5215" spans="6:6" ht="12.75" customHeight="1">
      <c r="F5215" s="724"/>
    </row>
    <row r="5216" spans="6:6" ht="12.75" customHeight="1">
      <c r="F5216" s="724"/>
    </row>
    <row r="5217" spans="6:6" ht="12.75" customHeight="1">
      <c r="F5217" s="724"/>
    </row>
    <row r="5218" spans="6:6" ht="12.75" customHeight="1">
      <c r="F5218" s="724"/>
    </row>
    <row r="5219" spans="6:6" ht="12.75" customHeight="1">
      <c r="F5219" s="724"/>
    </row>
    <row r="5220" spans="6:6" ht="12.75" customHeight="1">
      <c r="F5220" s="724"/>
    </row>
    <row r="5221" spans="6:6" ht="12.75" customHeight="1">
      <c r="F5221" s="724"/>
    </row>
    <row r="5222" spans="6:6" ht="12.75" customHeight="1">
      <c r="F5222" s="724"/>
    </row>
    <row r="5223" spans="6:6" ht="12.75" customHeight="1">
      <c r="F5223" s="724"/>
    </row>
    <row r="5224" spans="6:6" ht="12.75" customHeight="1">
      <c r="F5224" s="724"/>
    </row>
    <row r="5225" spans="6:6" ht="12.75" customHeight="1">
      <c r="F5225" s="724"/>
    </row>
    <row r="5226" spans="6:6" ht="12.75" customHeight="1">
      <c r="F5226" s="724"/>
    </row>
    <row r="5227" spans="6:6" ht="12.75" customHeight="1">
      <c r="F5227" s="724"/>
    </row>
    <row r="5228" spans="6:6" ht="12.75" customHeight="1">
      <c r="F5228" s="724"/>
    </row>
    <row r="5229" spans="6:6" ht="12.75" customHeight="1">
      <c r="F5229" s="724"/>
    </row>
    <row r="5230" spans="6:6" ht="12.75" customHeight="1">
      <c r="F5230" s="724"/>
    </row>
    <row r="5231" spans="6:6" ht="12.75" customHeight="1">
      <c r="F5231" s="724"/>
    </row>
    <row r="5232" spans="6:6" ht="12.75" customHeight="1">
      <c r="F5232" s="724"/>
    </row>
    <row r="5233" spans="6:6" ht="12.75" customHeight="1">
      <c r="F5233" s="724"/>
    </row>
    <row r="5234" spans="6:6" ht="12.75" customHeight="1">
      <c r="F5234" s="724"/>
    </row>
    <row r="5235" spans="6:6" ht="12.75" customHeight="1">
      <c r="F5235" s="724"/>
    </row>
    <row r="5236" spans="6:6" ht="12.75" customHeight="1">
      <c r="F5236" s="724"/>
    </row>
    <row r="5237" spans="6:6" ht="12.75" customHeight="1">
      <c r="F5237" s="724"/>
    </row>
    <row r="5238" spans="6:6" ht="12.75" customHeight="1">
      <c r="F5238" s="724"/>
    </row>
    <row r="5239" spans="6:6" ht="12.75" customHeight="1">
      <c r="F5239" s="724"/>
    </row>
    <row r="5240" spans="6:6" ht="12.75" customHeight="1">
      <c r="F5240" s="724"/>
    </row>
    <row r="5241" spans="6:6" ht="12.75" customHeight="1">
      <c r="F5241" s="724"/>
    </row>
    <row r="5242" spans="6:6" ht="12.75" customHeight="1">
      <c r="F5242" s="724"/>
    </row>
    <row r="5243" spans="6:6" ht="12.75" customHeight="1">
      <c r="F5243" s="724"/>
    </row>
    <row r="5244" spans="6:6" ht="12.75" customHeight="1">
      <c r="F5244" s="724"/>
    </row>
    <row r="5245" spans="6:6" ht="12.75" customHeight="1">
      <c r="F5245" s="724"/>
    </row>
    <row r="5246" spans="6:6" ht="12.75" customHeight="1">
      <c r="F5246" s="724"/>
    </row>
    <row r="5247" spans="6:6" ht="12.75" customHeight="1">
      <c r="F5247" s="724"/>
    </row>
    <row r="5248" spans="6:6" ht="12.75" customHeight="1">
      <c r="F5248" s="724"/>
    </row>
    <row r="5249" spans="6:6" ht="12.75" customHeight="1">
      <c r="F5249" s="724"/>
    </row>
    <row r="5250" spans="6:6" ht="12.75" customHeight="1">
      <c r="F5250" s="724"/>
    </row>
    <row r="5251" spans="6:6" ht="12.75" customHeight="1">
      <c r="F5251" s="724"/>
    </row>
    <row r="5252" spans="6:6" ht="12.75" customHeight="1">
      <c r="F5252" s="724"/>
    </row>
    <row r="5253" spans="6:6" ht="12.75" customHeight="1">
      <c r="F5253" s="724"/>
    </row>
    <row r="5254" spans="6:6" ht="12.75" customHeight="1">
      <c r="F5254" s="724"/>
    </row>
    <row r="5255" spans="6:6" ht="12.75" customHeight="1">
      <c r="F5255" s="724"/>
    </row>
    <row r="5256" spans="6:6" ht="12.75" customHeight="1">
      <c r="F5256" s="724"/>
    </row>
    <row r="5257" spans="6:6" ht="12.75" customHeight="1">
      <c r="F5257" s="724"/>
    </row>
    <row r="5258" spans="6:6" ht="12.75" customHeight="1">
      <c r="F5258" s="724"/>
    </row>
    <row r="5259" spans="6:6" ht="12.75" customHeight="1">
      <c r="F5259" s="724"/>
    </row>
    <row r="5260" spans="6:6" ht="12.75" customHeight="1">
      <c r="F5260" s="724"/>
    </row>
    <row r="5261" spans="6:6" ht="12.75" customHeight="1">
      <c r="F5261" s="724"/>
    </row>
    <row r="5262" spans="6:6" ht="12.75" customHeight="1">
      <c r="F5262" s="724"/>
    </row>
    <row r="5263" spans="6:6" ht="12.75" customHeight="1">
      <c r="F5263" s="724"/>
    </row>
    <row r="5264" spans="6:6" ht="12.75" customHeight="1">
      <c r="F5264" s="724"/>
    </row>
    <row r="5265" spans="6:6" ht="12.75" customHeight="1">
      <c r="F5265" s="724"/>
    </row>
    <row r="5266" spans="6:6" ht="12.75" customHeight="1">
      <c r="F5266" s="724"/>
    </row>
    <row r="5267" spans="6:6" ht="12.75" customHeight="1">
      <c r="F5267" s="724"/>
    </row>
    <row r="5268" spans="6:6" ht="12.75" customHeight="1">
      <c r="F5268" s="724"/>
    </row>
    <row r="5269" spans="6:6" ht="12.75" customHeight="1">
      <c r="F5269" s="724"/>
    </row>
    <row r="5270" spans="6:6" ht="12.75" customHeight="1">
      <c r="F5270" s="724"/>
    </row>
    <row r="5271" spans="6:6" ht="12.75" customHeight="1">
      <c r="F5271" s="724"/>
    </row>
    <row r="5272" spans="6:6" ht="12.75" customHeight="1">
      <c r="F5272" s="724"/>
    </row>
    <row r="5273" spans="6:6" ht="12.75" customHeight="1">
      <c r="F5273" s="724"/>
    </row>
    <row r="5274" spans="6:6" ht="12.75" customHeight="1">
      <c r="F5274" s="724"/>
    </row>
    <row r="5275" spans="6:6" ht="12.75" customHeight="1">
      <c r="F5275" s="724"/>
    </row>
    <row r="5276" spans="6:6" ht="12.75" customHeight="1">
      <c r="F5276" s="724"/>
    </row>
    <row r="5277" spans="6:6" ht="12.75" customHeight="1">
      <c r="F5277" s="724"/>
    </row>
    <row r="5278" spans="6:6" ht="12.75" customHeight="1">
      <c r="F5278" s="724"/>
    </row>
    <row r="5279" spans="6:6" ht="12.75" customHeight="1">
      <c r="F5279" s="724"/>
    </row>
    <row r="5280" spans="6:6" ht="12.75" customHeight="1">
      <c r="F5280" s="724"/>
    </row>
    <row r="5281" spans="6:6" ht="12.75" customHeight="1">
      <c r="F5281" s="724"/>
    </row>
    <row r="5282" spans="6:6" ht="12.75" customHeight="1">
      <c r="F5282" s="724"/>
    </row>
    <row r="5283" spans="6:6" ht="12.75" customHeight="1">
      <c r="F5283" s="724"/>
    </row>
    <row r="5284" spans="6:6" ht="12.75" customHeight="1">
      <c r="F5284" s="724"/>
    </row>
    <row r="5285" spans="6:6" ht="12.75" customHeight="1">
      <c r="F5285" s="724"/>
    </row>
    <row r="5286" spans="6:6" ht="12.75" customHeight="1">
      <c r="F5286" s="724"/>
    </row>
    <row r="5287" spans="6:6" ht="12.75" customHeight="1">
      <c r="F5287" s="724"/>
    </row>
    <row r="5288" spans="6:6" ht="12.75" customHeight="1">
      <c r="F5288" s="724"/>
    </row>
    <row r="5289" spans="6:6" ht="12.75" customHeight="1">
      <c r="F5289" s="724"/>
    </row>
    <row r="5290" spans="6:6" ht="12.75" customHeight="1">
      <c r="F5290" s="724"/>
    </row>
    <row r="5291" spans="6:6" ht="12.75" customHeight="1">
      <c r="F5291" s="724"/>
    </row>
    <row r="5292" spans="6:6" ht="12.75" customHeight="1">
      <c r="F5292" s="724"/>
    </row>
    <row r="5293" spans="6:6" ht="12.75" customHeight="1">
      <c r="F5293" s="724"/>
    </row>
    <row r="5294" spans="6:6" ht="12.75" customHeight="1">
      <c r="F5294" s="724"/>
    </row>
    <row r="5295" spans="6:6" ht="12.75" customHeight="1">
      <c r="F5295" s="724"/>
    </row>
    <row r="5296" spans="6:6" ht="12.75" customHeight="1">
      <c r="F5296" s="724"/>
    </row>
    <row r="5297" spans="6:6" ht="12.75" customHeight="1">
      <c r="F5297" s="724"/>
    </row>
    <row r="5298" spans="6:6" ht="12.75" customHeight="1">
      <c r="F5298" s="724"/>
    </row>
    <row r="5299" spans="6:6" ht="12.75" customHeight="1">
      <c r="F5299" s="724"/>
    </row>
    <row r="5300" spans="6:6" ht="12.75" customHeight="1">
      <c r="F5300" s="724"/>
    </row>
    <row r="5301" spans="6:6" ht="12.75" customHeight="1">
      <c r="F5301" s="724"/>
    </row>
    <row r="5302" spans="6:6" ht="12.75" customHeight="1">
      <c r="F5302" s="724"/>
    </row>
    <row r="5303" spans="6:6" ht="12.75" customHeight="1">
      <c r="F5303" s="724"/>
    </row>
    <row r="5304" spans="6:6" ht="12.75" customHeight="1">
      <c r="F5304" s="724"/>
    </row>
    <row r="5305" spans="6:6" ht="12.75" customHeight="1">
      <c r="F5305" s="724"/>
    </row>
    <row r="5306" spans="6:6" ht="12.75" customHeight="1">
      <c r="F5306" s="724"/>
    </row>
    <row r="5307" spans="6:6" ht="12.75" customHeight="1">
      <c r="F5307" s="724"/>
    </row>
    <row r="5308" spans="6:6" ht="12.75" customHeight="1">
      <c r="F5308" s="724"/>
    </row>
    <row r="5309" spans="6:6" ht="12.75" customHeight="1">
      <c r="F5309" s="724"/>
    </row>
    <row r="5310" spans="6:6" ht="12.75" customHeight="1">
      <c r="F5310" s="724"/>
    </row>
    <row r="5311" spans="6:6" ht="12.75" customHeight="1">
      <c r="F5311" s="724"/>
    </row>
    <row r="5312" spans="6:6" ht="12.75" customHeight="1">
      <c r="F5312" s="724"/>
    </row>
    <row r="5313" spans="6:6" ht="12.75" customHeight="1">
      <c r="F5313" s="724"/>
    </row>
    <row r="5314" spans="6:6" ht="12.75" customHeight="1">
      <c r="F5314" s="724"/>
    </row>
    <row r="5315" spans="6:6" ht="12.75" customHeight="1">
      <c r="F5315" s="724"/>
    </row>
    <row r="5316" spans="6:6" ht="12.75" customHeight="1">
      <c r="F5316" s="724"/>
    </row>
    <row r="5317" spans="6:6" ht="12.75" customHeight="1">
      <c r="F5317" s="724"/>
    </row>
    <row r="5318" spans="6:6" ht="12.75" customHeight="1">
      <c r="F5318" s="724"/>
    </row>
    <row r="5319" spans="6:6" ht="12.75" customHeight="1">
      <c r="F5319" s="724"/>
    </row>
    <row r="5320" spans="6:6" ht="12.75" customHeight="1">
      <c r="F5320" s="724"/>
    </row>
    <row r="5321" spans="6:6" ht="12.75" customHeight="1">
      <c r="F5321" s="724"/>
    </row>
    <row r="5322" spans="6:6" ht="12.75" customHeight="1">
      <c r="F5322" s="724"/>
    </row>
    <row r="5323" spans="6:6" ht="12.75" customHeight="1">
      <c r="F5323" s="724"/>
    </row>
    <row r="5324" spans="6:6" ht="12.75" customHeight="1">
      <c r="F5324" s="724"/>
    </row>
    <row r="5325" spans="6:6" ht="12.75" customHeight="1">
      <c r="F5325" s="724"/>
    </row>
    <row r="5326" spans="6:6" ht="12.75" customHeight="1">
      <c r="F5326" s="724"/>
    </row>
    <row r="5327" spans="6:6" ht="12.75" customHeight="1">
      <c r="F5327" s="724"/>
    </row>
    <row r="5328" spans="6:6" ht="12.75" customHeight="1">
      <c r="F5328" s="724"/>
    </row>
    <row r="5329" spans="6:6" ht="12.75" customHeight="1">
      <c r="F5329" s="724"/>
    </row>
    <row r="5330" spans="6:6" ht="12.75" customHeight="1">
      <c r="F5330" s="724"/>
    </row>
    <row r="5331" spans="6:6" ht="12.75" customHeight="1">
      <c r="F5331" s="724"/>
    </row>
    <row r="5332" spans="6:6" ht="12.75" customHeight="1">
      <c r="F5332" s="724"/>
    </row>
    <row r="5333" spans="6:6" ht="12.75" customHeight="1">
      <c r="F5333" s="724"/>
    </row>
    <row r="5334" spans="6:6" ht="12.75" customHeight="1">
      <c r="F5334" s="724"/>
    </row>
    <row r="5335" spans="6:6" ht="12.75" customHeight="1">
      <c r="F5335" s="724"/>
    </row>
    <row r="5336" spans="6:6" ht="12.75" customHeight="1">
      <c r="F5336" s="724"/>
    </row>
    <row r="5337" spans="6:6" ht="12.75" customHeight="1">
      <c r="F5337" s="724"/>
    </row>
    <row r="5338" spans="6:6" ht="12.75" customHeight="1">
      <c r="F5338" s="724"/>
    </row>
    <row r="5339" spans="6:6" ht="12.75" customHeight="1">
      <c r="F5339" s="724"/>
    </row>
    <row r="5340" spans="6:6" ht="12.75" customHeight="1">
      <c r="F5340" s="724"/>
    </row>
    <row r="5341" spans="6:6" ht="12.75" customHeight="1">
      <c r="F5341" s="724"/>
    </row>
    <row r="5342" spans="6:6" ht="12.75" customHeight="1">
      <c r="F5342" s="724"/>
    </row>
    <row r="5343" spans="6:6" ht="12.75" customHeight="1">
      <c r="F5343" s="724"/>
    </row>
    <row r="5344" spans="6:6" ht="12.75" customHeight="1">
      <c r="F5344" s="724"/>
    </row>
    <row r="5345" spans="6:6" ht="12.75" customHeight="1">
      <c r="F5345" s="724"/>
    </row>
    <row r="5346" spans="6:6" ht="12.75" customHeight="1">
      <c r="F5346" s="724"/>
    </row>
    <row r="5347" spans="6:6" ht="12.75" customHeight="1">
      <c r="F5347" s="724"/>
    </row>
    <row r="5348" spans="6:6" ht="12.75" customHeight="1">
      <c r="F5348" s="724"/>
    </row>
    <row r="5349" spans="6:6" ht="12.75" customHeight="1">
      <c r="F5349" s="724"/>
    </row>
    <row r="5350" spans="6:6" ht="12.75" customHeight="1">
      <c r="F5350" s="724"/>
    </row>
    <row r="5351" spans="6:6" ht="12.75" customHeight="1">
      <c r="F5351" s="724"/>
    </row>
    <row r="5352" spans="6:6" ht="12.75" customHeight="1">
      <c r="F5352" s="724"/>
    </row>
    <row r="5353" spans="6:6" ht="12.75" customHeight="1">
      <c r="F5353" s="724"/>
    </row>
    <row r="5354" spans="6:6" ht="12.75" customHeight="1">
      <c r="F5354" s="724"/>
    </row>
    <row r="5355" spans="6:6" ht="12.75" customHeight="1">
      <c r="F5355" s="724"/>
    </row>
    <row r="5356" spans="6:6" ht="12.75" customHeight="1">
      <c r="F5356" s="724"/>
    </row>
    <row r="5357" spans="6:6" ht="12.75" customHeight="1">
      <c r="F5357" s="724"/>
    </row>
    <row r="5358" spans="6:6" ht="12.75" customHeight="1">
      <c r="F5358" s="724"/>
    </row>
    <row r="5359" spans="6:6" ht="12.75" customHeight="1">
      <c r="F5359" s="724"/>
    </row>
    <row r="5360" spans="6:6" ht="12.75" customHeight="1">
      <c r="F5360" s="724"/>
    </row>
    <row r="5361" spans="6:6" ht="12.75" customHeight="1">
      <c r="F5361" s="724"/>
    </row>
    <row r="5362" spans="6:6" ht="12.75" customHeight="1">
      <c r="F5362" s="724"/>
    </row>
    <row r="5363" spans="6:6" ht="12.75" customHeight="1">
      <c r="F5363" s="724"/>
    </row>
    <row r="5364" spans="6:6" ht="12.75" customHeight="1">
      <c r="F5364" s="724"/>
    </row>
    <row r="5365" spans="6:6" ht="12.75" customHeight="1">
      <c r="F5365" s="724"/>
    </row>
    <row r="5366" spans="6:6" ht="12.75" customHeight="1">
      <c r="F5366" s="724"/>
    </row>
    <row r="5367" spans="6:6" ht="12.75" customHeight="1">
      <c r="F5367" s="724"/>
    </row>
    <row r="5368" spans="6:6" ht="12.75" customHeight="1">
      <c r="F5368" s="724"/>
    </row>
    <row r="5369" spans="6:6" ht="12.75" customHeight="1">
      <c r="F5369" s="724"/>
    </row>
    <row r="5370" spans="6:6" ht="12.75" customHeight="1">
      <c r="F5370" s="724"/>
    </row>
    <row r="5371" spans="6:6" ht="12.75" customHeight="1">
      <c r="F5371" s="724"/>
    </row>
    <row r="5372" spans="6:6" ht="12.75" customHeight="1">
      <c r="F5372" s="724"/>
    </row>
    <row r="5373" spans="6:6" ht="12.75" customHeight="1">
      <c r="F5373" s="724"/>
    </row>
    <row r="5374" spans="6:6" ht="12.75" customHeight="1">
      <c r="F5374" s="724"/>
    </row>
    <row r="5375" spans="6:6" ht="12.75" customHeight="1">
      <c r="F5375" s="724"/>
    </row>
    <row r="5376" spans="6:6" ht="12.75" customHeight="1">
      <c r="F5376" s="724"/>
    </row>
    <row r="5377" spans="6:6" ht="12.75" customHeight="1">
      <c r="F5377" s="724"/>
    </row>
    <row r="5378" spans="6:6" ht="12.75" customHeight="1">
      <c r="F5378" s="724"/>
    </row>
    <row r="5379" spans="6:6" ht="12.75" customHeight="1">
      <c r="F5379" s="724"/>
    </row>
    <row r="5380" spans="6:6" ht="12.75" customHeight="1">
      <c r="F5380" s="724"/>
    </row>
    <row r="5381" spans="6:6" ht="12.75" customHeight="1">
      <c r="F5381" s="724"/>
    </row>
    <row r="5382" spans="6:6" ht="12.75" customHeight="1">
      <c r="F5382" s="724"/>
    </row>
    <row r="5383" spans="6:6" ht="12.75" customHeight="1">
      <c r="F5383" s="724"/>
    </row>
    <row r="5384" spans="6:6" ht="12.75" customHeight="1">
      <c r="F5384" s="724"/>
    </row>
    <row r="5385" spans="6:6" ht="12.75" customHeight="1">
      <c r="F5385" s="724"/>
    </row>
    <row r="5386" spans="6:6" ht="12.75" customHeight="1">
      <c r="F5386" s="724"/>
    </row>
    <row r="5387" spans="6:6" ht="12.75" customHeight="1">
      <c r="F5387" s="724"/>
    </row>
    <row r="5388" spans="6:6" ht="12.75" customHeight="1">
      <c r="F5388" s="724"/>
    </row>
    <row r="5389" spans="6:6" ht="12.75" customHeight="1">
      <c r="F5389" s="724"/>
    </row>
    <row r="5390" spans="6:6" ht="12.75" customHeight="1">
      <c r="F5390" s="724"/>
    </row>
    <row r="5391" spans="6:6" ht="12.75" customHeight="1">
      <c r="F5391" s="724"/>
    </row>
    <row r="5392" spans="6:6" ht="12.75" customHeight="1">
      <c r="F5392" s="724"/>
    </row>
    <row r="5393" spans="6:6" ht="12.75" customHeight="1">
      <c r="F5393" s="724"/>
    </row>
    <row r="5394" spans="6:6" ht="12.75" customHeight="1">
      <c r="F5394" s="724"/>
    </row>
    <row r="5395" spans="6:6" ht="12.75" customHeight="1">
      <c r="F5395" s="724"/>
    </row>
    <row r="5396" spans="6:6" ht="12.75" customHeight="1">
      <c r="F5396" s="724"/>
    </row>
    <row r="5397" spans="6:6" ht="12.75" customHeight="1">
      <c r="F5397" s="724"/>
    </row>
    <row r="5398" spans="6:6" ht="12.75" customHeight="1">
      <c r="F5398" s="724"/>
    </row>
    <row r="5399" spans="6:6" ht="12.75" customHeight="1">
      <c r="F5399" s="724"/>
    </row>
    <row r="5400" spans="6:6" ht="12.75" customHeight="1">
      <c r="F5400" s="724"/>
    </row>
    <row r="5401" spans="6:6" ht="12.75" customHeight="1">
      <c r="F5401" s="724"/>
    </row>
    <row r="5402" spans="6:6" ht="12.75" customHeight="1">
      <c r="F5402" s="724"/>
    </row>
    <row r="5403" spans="6:6" ht="12.75" customHeight="1">
      <c r="F5403" s="724"/>
    </row>
    <row r="5404" spans="6:6" ht="12.75" customHeight="1">
      <c r="F5404" s="724"/>
    </row>
    <row r="5405" spans="6:6" ht="12.75" customHeight="1">
      <c r="F5405" s="724"/>
    </row>
    <row r="5406" spans="6:6" ht="12.75" customHeight="1">
      <c r="F5406" s="724"/>
    </row>
    <row r="5407" spans="6:6" ht="12.75" customHeight="1">
      <c r="F5407" s="724"/>
    </row>
    <row r="5408" spans="6:6" ht="12.75" customHeight="1">
      <c r="F5408" s="724"/>
    </row>
    <row r="5409" spans="6:6" ht="12.75" customHeight="1">
      <c r="F5409" s="724"/>
    </row>
    <row r="5410" spans="6:6" ht="12.75" customHeight="1">
      <c r="F5410" s="724"/>
    </row>
    <row r="5411" spans="6:6" ht="12.75" customHeight="1">
      <c r="F5411" s="724"/>
    </row>
    <row r="5412" spans="6:6" ht="12.75" customHeight="1">
      <c r="F5412" s="724"/>
    </row>
    <row r="5413" spans="6:6" ht="12.75" customHeight="1">
      <c r="F5413" s="724"/>
    </row>
    <row r="5414" spans="6:6" ht="12.75" customHeight="1">
      <c r="F5414" s="724"/>
    </row>
    <row r="5415" spans="6:6" ht="12.75" customHeight="1">
      <c r="F5415" s="724"/>
    </row>
    <row r="5416" spans="6:6" ht="12.75" customHeight="1">
      <c r="F5416" s="724"/>
    </row>
    <row r="5417" spans="6:6" ht="12.75" customHeight="1">
      <c r="F5417" s="724"/>
    </row>
    <row r="5418" spans="6:6" ht="12.75" customHeight="1">
      <c r="F5418" s="724"/>
    </row>
    <row r="5419" spans="6:6" ht="12.75" customHeight="1">
      <c r="F5419" s="724"/>
    </row>
    <row r="5420" spans="6:6" ht="12.75" customHeight="1">
      <c r="F5420" s="724"/>
    </row>
    <row r="5421" spans="6:6" ht="12.75" customHeight="1">
      <c r="F5421" s="724"/>
    </row>
    <row r="5422" spans="6:6" ht="12.75" customHeight="1">
      <c r="F5422" s="724"/>
    </row>
    <row r="5423" spans="6:6" ht="12.75" customHeight="1">
      <c r="F5423" s="724"/>
    </row>
    <row r="5424" spans="6:6" ht="12.75" customHeight="1">
      <c r="F5424" s="724"/>
    </row>
    <row r="5425" spans="6:6" ht="12.75" customHeight="1">
      <c r="F5425" s="724"/>
    </row>
    <row r="5426" spans="6:6" ht="12.75" customHeight="1">
      <c r="F5426" s="724"/>
    </row>
    <row r="5427" spans="6:6" ht="12.75" customHeight="1">
      <c r="F5427" s="724"/>
    </row>
    <row r="5428" spans="6:6" ht="12.75" customHeight="1">
      <c r="F5428" s="724"/>
    </row>
    <row r="5429" spans="6:6" ht="12.75" customHeight="1">
      <c r="F5429" s="724"/>
    </row>
    <row r="5430" spans="6:6" ht="12.75" customHeight="1">
      <c r="F5430" s="724"/>
    </row>
    <row r="5431" spans="6:6" ht="12.75" customHeight="1">
      <c r="F5431" s="724"/>
    </row>
    <row r="5432" spans="6:6" ht="12.75" customHeight="1">
      <c r="F5432" s="724"/>
    </row>
    <row r="5433" spans="6:6" ht="12.75" customHeight="1">
      <c r="F5433" s="724"/>
    </row>
    <row r="5434" spans="6:6" ht="12.75" customHeight="1">
      <c r="F5434" s="724"/>
    </row>
    <row r="5435" spans="6:6" ht="12.75" customHeight="1">
      <c r="F5435" s="724"/>
    </row>
    <row r="5436" spans="6:6" ht="12.75" customHeight="1">
      <c r="F5436" s="724"/>
    </row>
    <row r="5437" spans="6:6" ht="12.75" customHeight="1">
      <c r="F5437" s="724"/>
    </row>
    <row r="5438" spans="6:6" ht="12.75" customHeight="1">
      <c r="F5438" s="724"/>
    </row>
    <row r="5439" spans="6:6" ht="12.75" customHeight="1">
      <c r="F5439" s="724"/>
    </row>
    <row r="5440" spans="6:6" ht="12.75" customHeight="1">
      <c r="F5440" s="724"/>
    </row>
    <row r="5441" spans="6:6" ht="12.75" customHeight="1">
      <c r="F5441" s="724"/>
    </row>
    <row r="5442" spans="6:6" ht="12.75" customHeight="1">
      <c r="F5442" s="724"/>
    </row>
    <row r="5443" spans="6:6" ht="12.75" customHeight="1">
      <c r="F5443" s="724"/>
    </row>
    <row r="5444" spans="6:6" ht="12.75" customHeight="1">
      <c r="F5444" s="724"/>
    </row>
    <row r="5445" spans="6:6" ht="12.75" customHeight="1">
      <c r="F5445" s="724"/>
    </row>
    <row r="5446" spans="6:6" ht="12.75" customHeight="1">
      <c r="F5446" s="724"/>
    </row>
    <row r="5447" spans="6:6" ht="12.75" customHeight="1">
      <c r="F5447" s="724"/>
    </row>
    <row r="5448" spans="6:6" ht="12.75" customHeight="1">
      <c r="F5448" s="724"/>
    </row>
    <row r="5449" spans="6:6" ht="12.75" customHeight="1">
      <c r="F5449" s="724"/>
    </row>
    <row r="5450" spans="6:6" ht="12.75" customHeight="1">
      <c r="F5450" s="724"/>
    </row>
    <row r="5451" spans="6:6" ht="12.75" customHeight="1">
      <c r="F5451" s="724"/>
    </row>
    <row r="5452" spans="6:6" ht="12.75" customHeight="1">
      <c r="F5452" s="724"/>
    </row>
    <row r="5453" spans="6:6" ht="12.75" customHeight="1">
      <c r="F5453" s="724"/>
    </row>
    <row r="5454" spans="6:6" ht="12.75" customHeight="1">
      <c r="F5454" s="724"/>
    </row>
    <row r="5455" spans="6:6" ht="12.75" customHeight="1">
      <c r="F5455" s="724"/>
    </row>
    <row r="5456" spans="6:6" ht="12.75" customHeight="1">
      <c r="F5456" s="724"/>
    </row>
    <row r="5457" spans="6:6" ht="12.75" customHeight="1">
      <c r="F5457" s="724"/>
    </row>
    <row r="5458" spans="6:6" ht="12.75" customHeight="1">
      <c r="F5458" s="724"/>
    </row>
    <row r="5459" spans="6:6" ht="12.75" customHeight="1">
      <c r="F5459" s="724"/>
    </row>
    <row r="5460" spans="6:6" ht="12.75" customHeight="1">
      <c r="F5460" s="724"/>
    </row>
    <row r="5461" spans="6:6" ht="12.75" customHeight="1">
      <c r="F5461" s="724"/>
    </row>
    <row r="5462" spans="6:6" ht="12.75" customHeight="1">
      <c r="F5462" s="724"/>
    </row>
    <row r="5463" spans="6:6" ht="12.75" customHeight="1">
      <c r="F5463" s="724"/>
    </row>
    <row r="5464" spans="6:6" ht="12.75" customHeight="1">
      <c r="F5464" s="724"/>
    </row>
    <row r="5465" spans="6:6" ht="12.75" customHeight="1">
      <c r="F5465" s="724"/>
    </row>
    <row r="5466" spans="6:6" ht="12.75" customHeight="1">
      <c r="F5466" s="724"/>
    </row>
    <row r="5467" spans="6:6" ht="12.75" customHeight="1">
      <c r="F5467" s="724"/>
    </row>
    <row r="5468" spans="6:6" ht="12.75" customHeight="1">
      <c r="F5468" s="724"/>
    </row>
    <row r="5469" spans="6:6" ht="12.75" customHeight="1">
      <c r="F5469" s="724"/>
    </row>
    <row r="5470" spans="6:6" ht="12.75" customHeight="1">
      <c r="F5470" s="724"/>
    </row>
    <row r="5471" spans="6:6" ht="12.75" customHeight="1">
      <c r="F5471" s="724"/>
    </row>
    <row r="5472" spans="6:6" ht="12.75" customHeight="1">
      <c r="F5472" s="724"/>
    </row>
    <row r="5473" spans="6:6" ht="12.75" customHeight="1">
      <c r="F5473" s="724"/>
    </row>
    <row r="5474" spans="6:6" ht="12.75" customHeight="1">
      <c r="F5474" s="724"/>
    </row>
    <row r="5475" spans="6:6" ht="12.75" customHeight="1">
      <c r="F5475" s="724"/>
    </row>
    <row r="5476" spans="6:6" ht="12.75" customHeight="1">
      <c r="F5476" s="724"/>
    </row>
    <row r="5477" spans="6:6" ht="12.75" customHeight="1">
      <c r="F5477" s="724"/>
    </row>
    <row r="5478" spans="6:6" ht="12.75" customHeight="1">
      <c r="F5478" s="724"/>
    </row>
    <row r="5479" spans="6:6" ht="12.75" customHeight="1">
      <c r="F5479" s="724"/>
    </row>
    <row r="5480" spans="6:6" ht="12.75" customHeight="1">
      <c r="F5480" s="724"/>
    </row>
    <row r="5481" spans="6:6" ht="12.75" customHeight="1">
      <c r="F5481" s="724"/>
    </row>
    <row r="5482" spans="6:6" ht="12.75" customHeight="1">
      <c r="F5482" s="724"/>
    </row>
    <row r="5483" spans="6:6" ht="12.75" customHeight="1">
      <c r="F5483" s="724"/>
    </row>
    <row r="5484" spans="6:6" ht="12.75" customHeight="1">
      <c r="F5484" s="724"/>
    </row>
    <row r="5485" spans="6:6" ht="12.75" customHeight="1">
      <c r="F5485" s="724"/>
    </row>
    <row r="5486" spans="6:6" ht="12.75" customHeight="1">
      <c r="F5486" s="724"/>
    </row>
    <row r="5487" spans="6:6" ht="12.75" customHeight="1">
      <c r="F5487" s="724"/>
    </row>
    <row r="5488" spans="6:6" ht="12.75" customHeight="1">
      <c r="F5488" s="724"/>
    </row>
    <row r="5489" spans="6:6" ht="12.75" customHeight="1">
      <c r="F5489" s="724"/>
    </row>
    <row r="5490" spans="6:6" ht="12.75" customHeight="1">
      <c r="F5490" s="724"/>
    </row>
    <row r="5491" spans="6:6" ht="12.75" customHeight="1">
      <c r="F5491" s="724"/>
    </row>
    <row r="5492" spans="6:6" ht="12.75" customHeight="1">
      <c r="F5492" s="724"/>
    </row>
    <row r="5493" spans="6:6" ht="12.75" customHeight="1">
      <c r="F5493" s="724"/>
    </row>
    <row r="5494" spans="6:6" ht="12.75" customHeight="1">
      <c r="F5494" s="724"/>
    </row>
    <row r="5495" spans="6:6" ht="12.75" customHeight="1">
      <c r="F5495" s="724"/>
    </row>
    <row r="5496" spans="6:6" ht="12.75" customHeight="1">
      <c r="F5496" s="724"/>
    </row>
    <row r="5497" spans="6:6" ht="12.75" customHeight="1">
      <c r="F5497" s="724"/>
    </row>
    <row r="5498" spans="6:6" ht="12.75" customHeight="1">
      <c r="F5498" s="724"/>
    </row>
    <row r="5499" spans="6:6" ht="12.75" customHeight="1">
      <c r="F5499" s="724"/>
    </row>
    <row r="5500" spans="6:6" ht="12.75" customHeight="1">
      <c r="F5500" s="724"/>
    </row>
    <row r="5501" spans="6:6" ht="12.75" customHeight="1">
      <c r="F5501" s="724"/>
    </row>
    <row r="5502" spans="6:6" ht="12.75" customHeight="1">
      <c r="F5502" s="724"/>
    </row>
    <row r="5503" spans="6:6" ht="12.75" customHeight="1">
      <c r="F5503" s="724"/>
    </row>
    <row r="5504" spans="6:6" ht="12.75" customHeight="1">
      <c r="F5504" s="724"/>
    </row>
    <row r="5505" spans="6:6" ht="12.75" customHeight="1">
      <c r="F5505" s="724"/>
    </row>
    <row r="5506" spans="6:6" ht="12.75" customHeight="1">
      <c r="F5506" s="724"/>
    </row>
    <row r="5507" spans="6:6" ht="12.75" customHeight="1">
      <c r="F5507" s="724"/>
    </row>
    <row r="5508" spans="6:6" ht="12.75" customHeight="1">
      <c r="F5508" s="724"/>
    </row>
    <row r="5509" spans="6:6" ht="12.75" customHeight="1">
      <c r="F5509" s="724"/>
    </row>
    <row r="5510" spans="6:6" ht="12.75" customHeight="1">
      <c r="F5510" s="724"/>
    </row>
    <row r="5511" spans="6:6" ht="12.75" customHeight="1">
      <c r="F5511" s="724"/>
    </row>
    <row r="5512" spans="6:6" ht="12.75" customHeight="1">
      <c r="F5512" s="724"/>
    </row>
    <row r="5513" spans="6:6" ht="12.75" customHeight="1">
      <c r="F5513" s="724"/>
    </row>
    <row r="5514" spans="6:6" ht="12.75" customHeight="1">
      <c r="F5514" s="724"/>
    </row>
    <row r="5515" spans="6:6" ht="12.75" customHeight="1">
      <c r="F5515" s="724"/>
    </row>
    <row r="5516" spans="6:6" ht="12.75" customHeight="1">
      <c r="F5516" s="724"/>
    </row>
    <row r="5517" spans="6:6" ht="12.75" customHeight="1">
      <c r="F5517" s="724"/>
    </row>
    <row r="5518" spans="6:6" ht="12.75" customHeight="1">
      <c r="F5518" s="724"/>
    </row>
    <row r="5519" spans="6:6" ht="12.75" customHeight="1">
      <c r="F5519" s="724"/>
    </row>
    <row r="5520" spans="6:6" ht="12.75" customHeight="1">
      <c r="F5520" s="724"/>
    </row>
    <row r="5521" spans="6:6" ht="12.75" customHeight="1">
      <c r="F5521" s="724"/>
    </row>
    <row r="5522" spans="6:6" ht="12.75" customHeight="1">
      <c r="F5522" s="724"/>
    </row>
    <row r="5523" spans="6:6" ht="12.75" customHeight="1">
      <c r="F5523" s="724"/>
    </row>
    <row r="5524" spans="6:6" ht="12.75" customHeight="1">
      <c r="F5524" s="724"/>
    </row>
    <row r="5525" spans="6:6" ht="12.75" customHeight="1">
      <c r="F5525" s="724"/>
    </row>
    <row r="5526" spans="6:6" ht="12.75" customHeight="1">
      <c r="F5526" s="724"/>
    </row>
    <row r="5527" spans="6:6" ht="12.75" customHeight="1">
      <c r="F5527" s="724"/>
    </row>
    <row r="5528" spans="6:6" ht="12.75" customHeight="1">
      <c r="F5528" s="724"/>
    </row>
    <row r="5529" spans="6:6" ht="12.75" customHeight="1">
      <c r="F5529" s="724"/>
    </row>
    <row r="5530" spans="6:6" ht="12.75" customHeight="1">
      <c r="F5530" s="724"/>
    </row>
    <row r="5531" spans="6:6" ht="12.75" customHeight="1">
      <c r="F5531" s="724"/>
    </row>
    <row r="5532" spans="6:6" ht="12.75" customHeight="1">
      <c r="F5532" s="724"/>
    </row>
    <row r="5533" spans="6:6" ht="12.75" customHeight="1">
      <c r="F5533" s="724"/>
    </row>
    <row r="5534" spans="6:6" ht="12.75" customHeight="1">
      <c r="F5534" s="724"/>
    </row>
    <row r="5535" spans="6:6" ht="12.75" customHeight="1">
      <c r="F5535" s="724"/>
    </row>
    <row r="5536" spans="6:6" ht="12.75" customHeight="1">
      <c r="F5536" s="724"/>
    </row>
    <row r="5537" spans="6:6" ht="12.75" customHeight="1">
      <c r="F5537" s="724"/>
    </row>
    <row r="5538" spans="6:6" ht="12.75" customHeight="1">
      <c r="F5538" s="724"/>
    </row>
    <row r="5539" spans="6:6" ht="12.75" customHeight="1">
      <c r="F5539" s="724"/>
    </row>
    <row r="5540" spans="6:6" ht="12.75" customHeight="1">
      <c r="F5540" s="724"/>
    </row>
    <row r="5541" spans="6:6" ht="12.75" customHeight="1">
      <c r="F5541" s="724"/>
    </row>
    <row r="5542" spans="6:6" ht="12.75" customHeight="1">
      <c r="F5542" s="724"/>
    </row>
    <row r="5543" spans="6:6" ht="12.75" customHeight="1">
      <c r="F5543" s="724"/>
    </row>
    <row r="5544" spans="6:6" ht="12.75" customHeight="1">
      <c r="F5544" s="724"/>
    </row>
    <row r="5545" spans="6:6" ht="12.75" customHeight="1">
      <c r="F5545" s="724"/>
    </row>
    <row r="5546" spans="6:6" ht="12.75" customHeight="1">
      <c r="F5546" s="724"/>
    </row>
    <row r="5547" spans="6:6" ht="12.75" customHeight="1">
      <c r="F5547" s="724"/>
    </row>
    <row r="5548" spans="6:6" ht="12.75" customHeight="1">
      <c r="F5548" s="724"/>
    </row>
    <row r="5549" spans="6:6" ht="12.75" customHeight="1">
      <c r="F5549" s="724"/>
    </row>
    <row r="5550" spans="6:6" ht="12.75" customHeight="1">
      <c r="F5550" s="724"/>
    </row>
    <row r="5551" spans="6:6" ht="12.75" customHeight="1">
      <c r="F5551" s="724"/>
    </row>
    <row r="5552" spans="6:6" ht="12.75" customHeight="1">
      <c r="F5552" s="724"/>
    </row>
    <row r="5553" spans="6:6" ht="12.75" customHeight="1">
      <c r="F5553" s="724"/>
    </row>
    <row r="5554" spans="6:6" ht="12.75" customHeight="1">
      <c r="F5554" s="724"/>
    </row>
    <row r="5555" spans="6:6" ht="12.75" customHeight="1">
      <c r="F5555" s="724"/>
    </row>
    <row r="5556" spans="6:6" ht="12.75" customHeight="1">
      <c r="F5556" s="724"/>
    </row>
    <row r="5557" spans="6:6" ht="12.75" customHeight="1">
      <c r="F5557" s="724"/>
    </row>
    <row r="5558" spans="6:6" ht="12.75" customHeight="1">
      <c r="F5558" s="724"/>
    </row>
    <row r="5559" spans="6:6" ht="12.75" customHeight="1">
      <c r="F5559" s="724"/>
    </row>
    <row r="5560" spans="6:6" ht="12.75" customHeight="1">
      <c r="F5560" s="724"/>
    </row>
    <row r="5561" spans="6:6" ht="12.75" customHeight="1">
      <c r="F5561" s="724"/>
    </row>
    <row r="5562" spans="6:6" ht="12.75" customHeight="1">
      <c r="F5562" s="724"/>
    </row>
    <row r="5563" spans="6:6" ht="12.75" customHeight="1">
      <c r="F5563" s="724"/>
    </row>
    <row r="5564" spans="6:6" ht="12.75" customHeight="1">
      <c r="F5564" s="724"/>
    </row>
    <row r="5565" spans="6:6" ht="12.75" customHeight="1">
      <c r="F5565" s="724"/>
    </row>
    <row r="5566" spans="6:6" ht="12.75" customHeight="1">
      <c r="F5566" s="724"/>
    </row>
    <row r="5567" spans="6:6" ht="12.75" customHeight="1">
      <c r="F5567" s="724"/>
    </row>
    <row r="5568" spans="6:6" ht="12.75" customHeight="1">
      <c r="F5568" s="724"/>
    </row>
    <row r="5569" spans="6:6" ht="12.75" customHeight="1">
      <c r="F5569" s="724"/>
    </row>
    <row r="5570" spans="6:6" ht="12.75" customHeight="1">
      <c r="F5570" s="724"/>
    </row>
    <row r="5571" spans="6:6" ht="12.75" customHeight="1">
      <c r="F5571" s="724"/>
    </row>
    <row r="5572" spans="6:6" ht="12.75" customHeight="1">
      <c r="F5572" s="724"/>
    </row>
    <row r="5573" spans="6:6" ht="12.75" customHeight="1">
      <c r="F5573" s="724"/>
    </row>
    <row r="5574" spans="6:6" ht="12.75" customHeight="1">
      <c r="F5574" s="724"/>
    </row>
    <row r="5575" spans="6:6" ht="12.75" customHeight="1">
      <c r="F5575" s="724"/>
    </row>
    <row r="5576" spans="6:6" ht="12.75" customHeight="1">
      <c r="F5576" s="724"/>
    </row>
    <row r="5577" spans="6:6" ht="12.75" customHeight="1">
      <c r="F5577" s="724"/>
    </row>
    <row r="5578" spans="6:6" ht="12.75" customHeight="1">
      <c r="F5578" s="724"/>
    </row>
    <row r="5579" spans="6:6" ht="12.75" customHeight="1">
      <c r="F5579" s="724"/>
    </row>
    <row r="5580" spans="6:6" ht="12.75" customHeight="1">
      <c r="F5580" s="724"/>
    </row>
    <row r="5581" spans="6:6" ht="12.75" customHeight="1">
      <c r="F5581" s="724"/>
    </row>
    <row r="5582" spans="6:6" ht="12.75" customHeight="1">
      <c r="F5582" s="724"/>
    </row>
    <row r="5583" spans="6:6" ht="12.75" customHeight="1">
      <c r="F5583" s="724"/>
    </row>
    <row r="5584" spans="6:6" ht="12.75" customHeight="1">
      <c r="F5584" s="724"/>
    </row>
    <row r="5585" spans="6:6" ht="12.75" customHeight="1">
      <c r="F5585" s="724"/>
    </row>
    <row r="5586" spans="6:6" ht="12.75" customHeight="1">
      <c r="F5586" s="724"/>
    </row>
    <row r="5587" spans="6:6" ht="12.75" customHeight="1">
      <c r="F5587" s="724"/>
    </row>
    <row r="5588" spans="6:6" ht="12.75" customHeight="1">
      <c r="F5588" s="724"/>
    </row>
    <row r="5589" spans="6:6" ht="12.75" customHeight="1">
      <c r="F5589" s="724"/>
    </row>
    <row r="5590" spans="6:6" ht="12.75" customHeight="1">
      <c r="F5590" s="724"/>
    </row>
    <row r="5591" spans="6:6" ht="12.75" customHeight="1">
      <c r="F5591" s="724"/>
    </row>
    <row r="5592" spans="6:6" ht="12.75" customHeight="1">
      <c r="F5592" s="724"/>
    </row>
    <row r="5593" spans="6:6" ht="12.75" customHeight="1">
      <c r="F5593" s="724"/>
    </row>
    <row r="5594" spans="6:6" ht="12.75" customHeight="1">
      <c r="F5594" s="724"/>
    </row>
    <row r="5595" spans="6:6" ht="12.75" customHeight="1">
      <c r="F5595" s="724"/>
    </row>
    <row r="5596" spans="6:6" ht="12.75" customHeight="1">
      <c r="F5596" s="724"/>
    </row>
    <row r="5597" spans="6:6" ht="12.75" customHeight="1">
      <c r="F5597" s="724"/>
    </row>
    <row r="5598" spans="6:6" ht="12.75" customHeight="1">
      <c r="F5598" s="724"/>
    </row>
    <row r="5599" spans="6:6" ht="12.75" customHeight="1">
      <c r="F5599" s="724"/>
    </row>
    <row r="5600" spans="6:6" ht="12.75" customHeight="1">
      <c r="F5600" s="724"/>
    </row>
    <row r="5601" spans="6:6" ht="12.75" customHeight="1">
      <c r="F5601" s="724"/>
    </row>
    <row r="5602" spans="6:6" ht="12.75" customHeight="1">
      <c r="F5602" s="724"/>
    </row>
    <row r="5603" spans="6:6" ht="12.75" customHeight="1">
      <c r="F5603" s="724"/>
    </row>
    <row r="5604" spans="6:6" ht="12.75" customHeight="1">
      <c r="F5604" s="724"/>
    </row>
    <row r="5605" spans="6:6" ht="12.75" customHeight="1">
      <c r="F5605" s="724"/>
    </row>
    <row r="5606" spans="6:6" ht="12.75" customHeight="1">
      <c r="F5606" s="724"/>
    </row>
    <row r="5607" spans="6:6" ht="12.75" customHeight="1">
      <c r="F5607" s="724"/>
    </row>
    <row r="5608" spans="6:6" ht="12.75" customHeight="1">
      <c r="F5608" s="724"/>
    </row>
    <row r="5609" spans="6:6" ht="12.75" customHeight="1">
      <c r="F5609" s="724"/>
    </row>
    <row r="5610" spans="6:6" ht="12.75" customHeight="1">
      <c r="F5610" s="724"/>
    </row>
    <row r="5611" spans="6:6" ht="12.75" customHeight="1">
      <c r="F5611" s="724"/>
    </row>
    <row r="5612" spans="6:6" ht="12.75" customHeight="1">
      <c r="F5612" s="724"/>
    </row>
    <row r="5613" spans="6:6" ht="12.75" customHeight="1">
      <c r="F5613" s="724"/>
    </row>
    <row r="5614" spans="6:6" ht="12.75" customHeight="1">
      <c r="F5614" s="724"/>
    </row>
    <row r="5615" spans="6:6" ht="12.75" customHeight="1">
      <c r="F5615" s="724"/>
    </row>
    <row r="5616" spans="6:6" ht="12.75" customHeight="1">
      <c r="F5616" s="724"/>
    </row>
    <row r="5617" spans="6:6" ht="12.75" customHeight="1">
      <c r="F5617" s="724"/>
    </row>
    <row r="5618" spans="6:6" ht="12.75" customHeight="1">
      <c r="F5618" s="724"/>
    </row>
    <row r="5619" spans="6:6" ht="12.75" customHeight="1">
      <c r="F5619" s="724"/>
    </row>
    <row r="5620" spans="6:6" ht="12.75" customHeight="1">
      <c r="F5620" s="724"/>
    </row>
    <row r="5621" spans="6:6" ht="12.75" customHeight="1">
      <c r="F5621" s="724"/>
    </row>
    <row r="5622" spans="6:6" ht="12.75" customHeight="1">
      <c r="F5622" s="724"/>
    </row>
    <row r="5623" spans="6:6" ht="12.75" customHeight="1">
      <c r="F5623" s="724"/>
    </row>
    <row r="5624" spans="6:6" ht="12.75" customHeight="1">
      <c r="F5624" s="724"/>
    </row>
    <row r="5625" spans="6:6" ht="12.75" customHeight="1">
      <c r="F5625" s="724"/>
    </row>
    <row r="5626" spans="6:6" ht="12.75" customHeight="1">
      <c r="F5626" s="724"/>
    </row>
    <row r="5627" spans="6:6" ht="12.75" customHeight="1">
      <c r="F5627" s="724"/>
    </row>
    <row r="5628" spans="6:6" ht="12.75" customHeight="1">
      <c r="F5628" s="724"/>
    </row>
    <row r="5629" spans="6:6" ht="12.75" customHeight="1">
      <c r="F5629" s="724"/>
    </row>
    <row r="5630" spans="6:6" ht="12.75" customHeight="1">
      <c r="F5630" s="724"/>
    </row>
    <row r="5631" spans="6:6" ht="12.75" customHeight="1">
      <c r="F5631" s="724"/>
    </row>
    <row r="5632" spans="6:6" ht="12.75" customHeight="1">
      <c r="F5632" s="724"/>
    </row>
    <row r="5633" spans="6:6" ht="12.75" customHeight="1">
      <c r="F5633" s="724"/>
    </row>
    <row r="5634" spans="6:6" ht="12.75" customHeight="1">
      <c r="F5634" s="724"/>
    </row>
    <row r="5635" spans="6:6" ht="12.75" customHeight="1">
      <c r="F5635" s="724"/>
    </row>
    <row r="5636" spans="6:6" ht="12.75" customHeight="1">
      <c r="F5636" s="724"/>
    </row>
    <row r="5637" spans="6:6" ht="12.75" customHeight="1">
      <c r="F5637" s="724"/>
    </row>
    <row r="5638" spans="6:6" ht="12.75" customHeight="1">
      <c r="F5638" s="724"/>
    </row>
    <row r="5639" spans="6:6" ht="12.75" customHeight="1">
      <c r="F5639" s="724"/>
    </row>
    <row r="5640" spans="6:6" ht="12.75" customHeight="1">
      <c r="F5640" s="724"/>
    </row>
    <row r="5641" spans="6:6" ht="12.75" customHeight="1">
      <c r="F5641" s="724"/>
    </row>
    <row r="5642" spans="6:6" ht="12.75" customHeight="1">
      <c r="F5642" s="724"/>
    </row>
    <row r="5643" spans="6:6" ht="12.75" customHeight="1">
      <c r="F5643" s="724"/>
    </row>
    <row r="5644" spans="6:6" ht="12.75" customHeight="1">
      <c r="F5644" s="724"/>
    </row>
    <row r="5645" spans="6:6" ht="12.75" customHeight="1">
      <c r="F5645" s="724"/>
    </row>
    <row r="5646" spans="6:6" ht="12.75" customHeight="1">
      <c r="F5646" s="724"/>
    </row>
    <row r="5647" spans="6:6" ht="12.75" customHeight="1">
      <c r="F5647" s="724"/>
    </row>
    <row r="5648" spans="6:6" ht="12.75" customHeight="1">
      <c r="F5648" s="724"/>
    </row>
    <row r="5649" spans="6:6" ht="12.75" customHeight="1">
      <c r="F5649" s="724"/>
    </row>
    <row r="5650" spans="6:6" ht="12.75" customHeight="1">
      <c r="F5650" s="724"/>
    </row>
    <row r="5651" spans="6:6" ht="12.75" customHeight="1">
      <c r="F5651" s="724"/>
    </row>
    <row r="5652" spans="6:6" ht="12.75" customHeight="1">
      <c r="F5652" s="724"/>
    </row>
    <row r="5653" spans="6:6" ht="12.75" customHeight="1">
      <c r="F5653" s="724"/>
    </row>
    <row r="5654" spans="6:6" ht="12.75" customHeight="1">
      <c r="F5654" s="724"/>
    </row>
    <row r="5655" spans="6:6" ht="12.75" customHeight="1">
      <c r="F5655" s="724"/>
    </row>
    <row r="5656" spans="6:6" ht="12.75" customHeight="1">
      <c r="F5656" s="724"/>
    </row>
    <row r="5657" spans="6:6" ht="12.75" customHeight="1">
      <c r="F5657" s="724"/>
    </row>
    <row r="5658" spans="6:6" ht="12.75" customHeight="1">
      <c r="F5658" s="724"/>
    </row>
    <row r="5659" spans="6:6" ht="12.75" customHeight="1">
      <c r="F5659" s="724"/>
    </row>
    <row r="5660" spans="6:6" ht="12.75" customHeight="1">
      <c r="F5660" s="724"/>
    </row>
    <row r="5661" spans="6:6" ht="12.75" customHeight="1">
      <c r="F5661" s="724"/>
    </row>
    <row r="5662" spans="6:6" ht="12.75" customHeight="1">
      <c r="F5662" s="724"/>
    </row>
    <row r="5663" spans="6:6" ht="12.75" customHeight="1">
      <c r="F5663" s="724"/>
    </row>
    <row r="5664" spans="6:6" ht="12.75" customHeight="1">
      <c r="F5664" s="724"/>
    </row>
    <row r="5665" spans="6:6" ht="12.75" customHeight="1">
      <c r="F5665" s="724"/>
    </row>
    <row r="5666" spans="6:6" ht="12.75" customHeight="1">
      <c r="F5666" s="724"/>
    </row>
    <row r="5667" spans="6:6" ht="12.75" customHeight="1">
      <c r="F5667" s="724"/>
    </row>
    <row r="5668" spans="6:6" ht="12.75" customHeight="1">
      <c r="F5668" s="724"/>
    </row>
    <row r="5669" spans="6:6" ht="12.75" customHeight="1">
      <c r="F5669" s="724"/>
    </row>
    <row r="5670" spans="6:6" ht="12.75" customHeight="1">
      <c r="F5670" s="724"/>
    </row>
    <row r="5671" spans="6:6" ht="12.75" customHeight="1">
      <c r="F5671" s="724"/>
    </row>
    <row r="5672" spans="6:6" ht="12.75" customHeight="1">
      <c r="F5672" s="724"/>
    </row>
    <row r="5673" spans="6:6" ht="12.75" customHeight="1">
      <c r="F5673" s="724"/>
    </row>
    <row r="5674" spans="6:6" ht="12.75" customHeight="1">
      <c r="F5674" s="724"/>
    </row>
    <row r="5675" spans="6:6" ht="12.75" customHeight="1">
      <c r="F5675" s="724"/>
    </row>
    <row r="5676" spans="6:6" ht="12.75" customHeight="1">
      <c r="F5676" s="724"/>
    </row>
    <row r="5677" spans="6:6" ht="12.75" customHeight="1">
      <c r="F5677" s="724"/>
    </row>
    <row r="5678" spans="6:6" ht="12.75" customHeight="1">
      <c r="F5678" s="724"/>
    </row>
    <row r="5679" spans="6:6" ht="12.75" customHeight="1">
      <c r="F5679" s="724"/>
    </row>
    <row r="5680" spans="6:6" ht="12.75" customHeight="1">
      <c r="F5680" s="724"/>
    </row>
    <row r="5681" spans="6:6" ht="12.75" customHeight="1">
      <c r="F5681" s="724"/>
    </row>
    <row r="5682" spans="6:6" ht="12.75" customHeight="1">
      <c r="F5682" s="724"/>
    </row>
    <row r="5683" spans="6:6" ht="12.75" customHeight="1">
      <c r="F5683" s="724"/>
    </row>
    <row r="5684" spans="6:6" ht="12.75" customHeight="1">
      <c r="F5684" s="724"/>
    </row>
    <row r="5685" spans="6:6" ht="12.75" customHeight="1">
      <c r="F5685" s="724"/>
    </row>
    <row r="5686" spans="6:6" ht="12.75" customHeight="1">
      <c r="F5686" s="724"/>
    </row>
    <row r="5687" spans="6:6" ht="12.75" customHeight="1">
      <c r="F5687" s="724"/>
    </row>
    <row r="5688" spans="6:6" ht="12.75" customHeight="1">
      <c r="F5688" s="724"/>
    </row>
    <row r="5689" spans="6:6" ht="12.75" customHeight="1">
      <c r="F5689" s="724"/>
    </row>
    <row r="5690" spans="6:6" ht="12.75" customHeight="1">
      <c r="F5690" s="724"/>
    </row>
    <row r="5691" spans="6:6" ht="12.75" customHeight="1">
      <c r="F5691" s="724"/>
    </row>
    <row r="5692" spans="6:6" ht="12.75" customHeight="1">
      <c r="F5692" s="724"/>
    </row>
    <row r="5693" spans="6:6" ht="12.75" customHeight="1">
      <c r="F5693" s="724"/>
    </row>
    <row r="5694" spans="6:6" ht="12.75" customHeight="1">
      <c r="F5694" s="724"/>
    </row>
    <row r="5695" spans="6:6" ht="12.75" customHeight="1">
      <c r="F5695" s="724"/>
    </row>
    <row r="5696" spans="6:6" ht="12.75" customHeight="1">
      <c r="F5696" s="724"/>
    </row>
    <row r="5697" spans="6:6" ht="12.75" customHeight="1">
      <c r="F5697" s="724"/>
    </row>
    <row r="5698" spans="6:6" ht="12.75" customHeight="1">
      <c r="F5698" s="724"/>
    </row>
    <row r="5699" spans="6:6" ht="12.75" customHeight="1">
      <c r="F5699" s="724"/>
    </row>
    <row r="5700" spans="6:6" ht="12.75" customHeight="1">
      <c r="F5700" s="724"/>
    </row>
    <row r="5701" spans="6:6" ht="12.75" customHeight="1">
      <c r="F5701" s="724"/>
    </row>
    <row r="5702" spans="6:6" ht="12.75" customHeight="1">
      <c r="F5702" s="724"/>
    </row>
    <row r="5703" spans="6:6" ht="12.75" customHeight="1">
      <c r="F5703" s="724"/>
    </row>
    <row r="5704" spans="6:6" ht="12.75" customHeight="1">
      <c r="F5704" s="724"/>
    </row>
    <row r="5705" spans="6:6" ht="12.75" customHeight="1">
      <c r="F5705" s="724"/>
    </row>
    <row r="5706" spans="6:6" ht="12.75" customHeight="1">
      <c r="F5706" s="724"/>
    </row>
    <row r="5707" spans="6:6" ht="12.75" customHeight="1">
      <c r="F5707" s="724"/>
    </row>
    <row r="5708" spans="6:6" ht="12.75" customHeight="1">
      <c r="F5708" s="724"/>
    </row>
    <row r="5709" spans="6:6" ht="12.75" customHeight="1">
      <c r="F5709" s="724"/>
    </row>
    <row r="5710" spans="6:6" ht="12.75" customHeight="1">
      <c r="F5710" s="724"/>
    </row>
    <row r="5711" spans="6:6" ht="12.75" customHeight="1">
      <c r="F5711" s="724"/>
    </row>
    <row r="5712" spans="6:6" ht="12.75" customHeight="1">
      <c r="F5712" s="724"/>
    </row>
    <row r="5713" spans="6:6" ht="12.75" customHeight="1">
      <c r="F5713" s="724"/>
    </row>
    <row r="5714" spans="6:6" ht="12.75" customHeight="1">
      <c r="F5714" s="724"/>
    </row>
    <row r="5715" spans="6:6" ht="12.75" customHeight="1">
      <c r="F5715" s="724"/>
    </row>
    <row r="5716" spans="6:6" ht="12.75" customHeight="1">
      <c r="F5716" s="724"/>
    </row>
    <row r="5717" spans="6:6" ht="12.75" customHeight="1">
      <c r="F5717" s="724"/>
    </row>
    <row r="5718" spans="6:6" ht="12.75" customHeight="1">
      <c r="F5718" s="724"/>
    </row>
    <row r="5719" spans="6:6" ht="12.75" customHeight="1">
      <c r="F5719" s="724"/>
    </row>
    <row r="5720" spans="6:6" ht="12.75" customHeight="1">
      <c r="F5720" s="724"/>
    </row>
    <row r="5721" spans="6:6" ht="12.75" customHeight="1">
      <c r="F5721" s="724"/>
    </row>
    <row r="5722" spans="6:6" ht="12.75" customHeight="1">
      <c r="F5722" s="724"/>
    </row>
    <row r="5723" spans="6:6" ht="12.75" customHeight="1">
      <c r="F5723" s="724"/>
    </row>
    <row r="5724" spans="6:6" ht="12.75" customHeight="1">
      <c r="F5724" s="724"/>
    </row>
    <row r="5725" spans="6:6" ht="12.75" customHeight="1">
      <c r="F5725" s="724"/>
    </row>
    <row r="5726" spans="6:6" ht="12.75" customHeight="1">
      <c r="F5726" s="724"/>
    </row>
    <row r="5727" spans="6:6" ht="12.75" customHeight="1">
      <c r="F5727" s="724"/>
    </row>
    <row r="5728" spans="6:6" ht="12.75" customHeight="1">
      <c r="F5728" s="724"/>
    </row>
    <row r="5729" spans="6:6" ht="12.75" customHeight="1">
      <c r="F5729" s="724"/>
    </row>
    <row r="5730" spans="6:6" ht="12.75" customHeight="1">
      <c r="F5730" s="724"/>
    </row>
    <row r="5731" spans="6:6" ht="12.75" customHeight="1">
      <c r="F5731" s="724"/>
    </row>
    <row r="5732" spans="6:6" ht="12.75" customHeight="1">
      <c r="F5732" s="724"/>
    </row>
    <row r="5733" spans="6:6" ht="12.75" customHeight="1">
      <c r="F5733" s="724"/>
    </row>
    <row r="5734" spans="6:6" ht="12.75" customHeight="1">
      <c r="F5734" s="724"/>
    </row>
    <row r="5735" spans="6:6" ht="12.75" customHeight="1">
      <c r="F5735" s="724"/>
    </row>
    <row r="5736" spans="6:6" ht="12.75" customHeight="1">
      <c r="F5736" s="724"/>
    </row>
    <row r="5737" spans="6:6" ht="12.75" customHeight="1">
      <c r="F5737" s="724"/>
    </row>
    <row r="5738" spans="6:6" ht="12.75" customHeight="1">
      <c r="F5738" s="724"/>
    </row>
    <row r="5739" spans="6:6" ht="12.75" customHeight="1">
      <c r="F5739" s="724"/>
    </row>
    <row r="5740" spans="6:6" ht="12.75" customHeight="1">
      <c r="F5740" s="724"/>
    </row>
    <row r="5741" spans="6:6" ht="12.75" customHeight="1">
      <c r="F5741" s="724"/>
    </row>
    <row r="5742" spans="6:6" ht="12.75" customHeight="1">
      <c r="F5742" s="724"/>
    </row>
    <row r="5743" spans="6:6" ht="12.75" customHeight="1">
      <c r="F5743" s="724"/>
    </row>
    <row r="5744" spans="6:6" ht="12.75" customHeight="1">
      <c r="F5744" s="724"/>
    </row>
    <row r="5745" spans="6:6" ht="12.75" customHeight="1">
      <c r="F5745" s="724"/>
    </row>
    <row r="5746" spans="6:6" ht="12.75" customHeight="1">
      <c r="F5746" s="724"/>
    </row>
    <row r="5747" spans="6:6" ht="12.75" customHeight="1">
      <c r="F5747" s="724"/>
    </row>
    <row r="5748" spans="6:6" ht="12.75" customHeight="1">
      <c r="F5748" s="724"/>
    </row>
    <row r="5749" spans="6:6" ht="12.75" customHeight="1">
      <c r="F5749" s="724"/>
    </row>
    <row r="5750" spans="6:6" ht="12.75" customHeight="1">
      <c r="F5750" s="724"/>
    </row>
    <row r="5751" spans="6:6" ht="12.75" customHeight="1">
      <c r="F5751" s="724"/>
    </row>
    <row r="5752" spans="6:6" ht="12.75" customHeight="1">
      <c r="F5752" s="724"/>
    </row>
    <row r="5753" spans="6:6" ht="12.75" customHeight="1">
      <c r="F5753" s="724"/>
    </row>
    <row r="5754" spans="6:6" ht="12.75" customHeight="1">
      <c r="F5754" s="724"/>
    </row>
    <row r="5755" spans="6:6" ht="12.75" customHeight="1">
      <c r="F5755" s="724"/>
    </row>
    <row r="5756" spans="6:6" ht="12.75" customHeight="1">
      <c r="F5756" s="724"/>
    </row>
    <row r="5757" spans="6:6" ht="12.75" customHeight="1">
      <c r="F5757" s="724"/>
    </row>
    <row r="5758" spans="6:6" ht="12.75" customHeight="1">
      <c r="F5758" s="724"/>
    </row>
    <row r="5759" spans="6:6" ht="12.75" customHeight="1">
      <c r="F5759" s="724"/>
    </row>
    <row r="5760" spans="6:6" ht="12.75" customHeight="1">
      <c r="F5760" s="724"/>
    </row>
    <row r="5761" spans="6:6" ht="12.75" customHeight="1">
      <c r="F5761" s="724"/>
    </row>
    <row r="5762" spans="6:6" ht="12.75" customHeight="1">
      <c r="F5762" s="724"/>
    </row>
    <row r="5763" spans="6:6" ht="12.75" customHeight="1">
      <c r="F5763" s="724"/>
    </row>
    <row r="5764" spans="6:6" ht="12.75" customHeight="1">
      <c r="F5764" s="724"/>
    </row>
    <row r="5765" spans="6:6" ht="12.75" customHeight="1">
      <c r="F5765" s="724"/>
    </row>
    <row r="5766" spans="6:6" ht="12.75" customHeight="1">
      <c r="F5766" s="724"/>
    </row>
    <row r="5767" spans="6:6" ht="12.75" customHeight="1">
      <c r="F5767" s="724"/>
    </row>
    <row r="5768" spans="6:6" ht="12.75" customHeight="1">
      <c r="F5768" s="724"/>
    </row>
    <row r="5769" spans="6:6" ht="12.75" customHeight="1">
      <c r="F5769" s="724"/>
    </row>
    <row r="5770" spans="6:6" ht="12.75" customHeight="1">
      <c r="F5770" s="724"/>
    </row>
    <row r="5771" spans="6:6" ht="12.75" customHeight="1">
      <c r="F5771" s="724"/>
    </row>
    <row r="5772" spans="6:6" ht="12.75" customHeight="1">
      <c r="F5772" s="724"/>
    </row>
    <row r="5773" spans="6:6" ht="12.75" customHeight="1">
      <c r="F5773" s="724"/>
    </row>
    <row r="5774" spans="6:6" ht="12.75" customHeight="1">
      <c r="F5774" s="724"/>
    </row>
    <row r="5775" spans="6:6" ht="12.75" customHeight="1">
      <c r="F5775" s="724"/>
    </row>
    <row r="5776" spans="6:6" ht="12.75" customHeight="1">
      <c r="F5776" s="724"/>
    </row>
    <row r="5777" spans="6:6" ht="12.75" customHeight="1">
      <c r="F5777" s="724"/>
    </row>
    <row r="5778" spans="6:6" ht="12.75" customHeight="1">
      <c r="F5778" s="724"/>
    </row>
    <row r="5779" spans="6:6" ht="12.75" customHeight="1">
      <c r="F5779" s="724"/>
    </row>
    <row r="5780" spans="6:6" ht="12.75" customHeight="1">
      <c r="F5780" s="724"/>
    </row>
    <row r="5781" spans="6:6" ht="12.75" customHeight="1">
      <c r="F5781" s="724"/>
    </row>
    <row r="5782" spans="6:6" ht="12.75" customHeight="1">
      <c r="F5782" s="724"/>
    </row>
    <row r="5783" spans="6:6" ht="12.75" customHeight="1">
      <c r="F5783" s="724"/>
    </row>
    <row r="5784" spans="6:6" ht="12.75" customHeight="1">
      <c r="F5784" s="724"/>
    </row>
    <row r="5785" spans="6:6" ht="12.75" customHeight="1">
      <c r="F5785" s="724"/>
    </row>
    <row r="5786" spans="6:6" ht="12.75" customHeight="1">
      <c r="F5786" s="724"/>
    </row>
    <row r="5787" spans="6:6" ht="12.75" customHeight="1">
      <c r="F5787" s="724"/>
    </row>
    <row r="5788" spans="6:6" ht="12.75" customHeight="1">
      <c r="F5788" s="724"/>
    </row>
    <row r="5789" spans="6:6" ht="12.75" customHeight="1">
      <c r="F5789" s="724"/>
    </row>
    <row r="5790" spans="6:6" ht="12.75" customHeight="1">
      <c r="F5790" s="724"/>
    </row>
    <row r="5791" spans="6:6" ht="12.75" customHeight="1">
      <c r="F5791" s="724"/>
    </row>
    <row r="5792" spans="6:6" ht="12.75" customHeight="1">
      <c r="F5792" s="724"/>
    </row>
    <row r="5793" spans="6:6" ht="12.75" customHeight="1">
      <c r="F5793" s="724"/>
    </row>
    <row r="5794" spans="6:6" ht="12.75" customHeight="1">
      <c r="F5794" s="724"/>
    </row>
    <row r="5795" spans="6:6" ht="12.75" customHeight="1">
      <c r="F5795" s="724"/>
    </row>
    <row r="5796" spans="6:6" ht="12.75" customHeight="1">
      <c r="F5796" s="724"/>
    </row>
    <row r="5797" spans="6:6" ht="12.75" customHeight="1">
      <c r="F5797" s="724"/>
    </row>
    <row r="5798" spans="6:6" ht="12.75" customHeight="1">
      <c r="F5798" s="724"/>
    </row>
    <row r="5799" spans="6:6" ht="12.75" customHeight="1">
      <c r="F5799" s="724"/>
    </row>
    <row r="5800" spans="6:6" ht="12.75" customHeight="1">
      <c r="F5800" s="724"/>
    </row>
    <row r="5801" spans="6:6" ht="12.75" customHeight="1">
      <c r="F5801" s="724"/>
    </row>
    <row r="5802" spans="6:6" ht="12.75" customHeight="1">
      <c r="F5802" s="724"/>
    </row>
    <row r="5803" spans="6:6" ht="12.75" customHeight="1">
      <c r="F5803" s="724"/>
    </row>
    <row r="5804" spans="6:6" ht="12.75" customHeight="1">
      <c r="F5804" s="724"/>
    </row>
    <row r="5805" spans="6:6" ht="12.75" customHeight="1">
      <c r="F5805" s="724"/>
    </row>
    <row r="5806" spans="6:6" ht="12.75" customHeight="1">
      <c r="F5806" s="724"/>
    </row>
    <row r="5807" spans="6:6" ht="12.75" customHeight="1">
      <c r="F5807" s="724"/>
    </row>
    <row r="5808" spans="6:6" ht="12.75" customHeight="1">
      <c r="F5808" s="724"/>
    </row>
    <row r="5809" spans="6:6" ht="12.75" customHeight="1">
      <c r="F5809" s="724"/>
    </row>
    <row r="5810" spans="6:6" ht="12.75" customHeight="1">
      <c r="F5810" s="724"/>
    </row>
    <row r="5811" spans="6:6" ht="12.75" customHeight="1">
      <c r="F5811" s="724"/>
    </row>
    <row r="5812" spans="6:6" ht="12.75" customHeight="1">
      <c r="F5812" s="724"/>
    </row>
    <row r="5813" spans="6:6" ht="12.75" customHeight="1">
      <c r="F5813" s="724"/>
    </row>
    <row r="5814" spans="6:6" ht="12.75" customHeight="1">
      <c r="F5814" s="724"/>
    </row>
    <row r="5815" spans="6:6" ht="12.75" customHeight="1">
      <c r="F5815" s="724"/>
    </row>
    <row r="5816" spans="6:6" ht="12.75" customHeight="1">
      <c r="F5816" s="724"/>
    </row>
    <row r="5817" spans="6:6" ht="12.75" customHeight="1">
      <c r="F5817" s="724"/>
    </row>
    <row r="5818" spans="6:6" ht="12.75" customHeight="1">
      <c r="F5818" s="724"/>
    </row>
    <row r="5819" spans="6:6" ht="12.75" customHeight="1">
      <c r="F5819" s="724"/>
    </row>
    <row r="5820" spans="6:6" ht="12.75" customHeight="1">
      <c r="F5820" s="724"/>
    </row>
    <row r="5821" spans="6:6" ht="12.75" customHeight="1">
      <c r="F5821" s="724"/>
    </row>
    <row r="5822" spans="6:6" ht="12.75" customHeight="1">
      <c r="F5822" s="724"/>
    </row>
    <row r="5823" spans="6:6" ht="12.75" customHeight="1">
      <c r="F5823" s="724"/>
    </row>
    <row r="5824" spans="6:6" ht="12.75" customHeight="1">
      <c r="F5824" s="724"/>
    </row>
    <row r="5825" spans="6:6" ht="12.75" customHeight="1">
      <c r="F5825" s="724"/>
    </row>
    <row r="5826" spans="6:6" ht="12.75" customHeight="1">
      <c r="F5826" s="724"/>
    </row>
    <row r="5827" spans="6:6" ht="12.75" customHeight="1">
      <c r="F5827" s="724"/>
    </row>
    <row r="5828" spans="6:6" ht="12.75" customHeight="1">
      <c r="F5828" s="724"/>
    </row>
    <row r="5829" spans="6:6" ht="12.75" customHeight="1">
      <c r="F5829" s="724"/>
    </row>
    <row r="5830" spans="6:6" ht="12.75" customHeight="1">
      <c r="F5830" s="724"/>
    </row>
    <row r="5831" spans="6:6" ht="12.75" customHeight="1">
      <c r="F5831" s="724"/>
    </row>
    <row r="5832" spans="6:6" ht="12.75" customHeight="1">
      <c r="F5832" s="724"/>
    </row>
    <row r="5833" spans="6:6" ht="12.75" customHeight="1">
      <c r="F5833" s="724"/>
    </row>
    <row r="5834" spans="6:6" ht="12.75" customHeight="1">
      <c r="F5834" s="724"/>
    </row>
    <row r="5835" spans="6:6" ht="12.75" customHeight="1">
      <c r="F5835" s="724"/>
    </row>
    <row r="5836" spans="6:6" ht="12.75" customHeight="1">
      <c r="F5836" s="724"/>
    </row>
    <row r="5837" spans="6:6" ht="12.75" customHeight="1">
      <c r="F5837" s="724"/>
    </row>
    <row r="5838" spans="6:6" ht="12.75" customHeight="1">
      <c r="F5838" s="724"/>
    </row>
    <row r="5839" spans="6:6" ht="12.75" customHeight="1">
      <c r="F5839" s="724"/>
    </row>
    <row r="5840" spans="6:6" ht="12.75" customHeight="1">
      <c r="F5840" s="724"/>
    </row>
    <row r="5841" spans="6:6" ht="12.75" customHeight="1">
      <c r="F5841" s="724"/>
    </row>
    <row r="5842" spans="6:6" ht="12.75" customHeight="1">
      <c r="F5842" s="724"/>
    </row>
    <row r="5843" spans="6:6" ht="12.75" customHeight="1">
      <c r="F5843" s="724"/>
    </row>
    <row r="5844" spans="6:6" ht="12.75" customHeight="1">
      <c r="F5844" s="724"/>
    </row>
    <row r="5845" spans="6:6" ht="12.75" customHeight="1">
      <c r="F5845" s="724"/>
    </row>
    <row r="5846" spans="6:6" ht="12.75" customHeight="1">
      <c r="F5846" s="724"/>
    </row>
    <row r="5847" spans="6:6" ht="12.75" customHeight="1">
      <c r="F5847" s="724"/>
    </row>
    <row r="5848" spans="6:6" ht="12.75" customHeight="1">
      <c r="F5848" s="724"/>
    </row>
    <row r="5849" spans="6:6" ht="12.75" customHeight="1">
      <c r="F5849" s="724"/>
    </row>
    <row r="5850" spans="6:6" ht="12.75" customHeight="1">
      <c r="F5850" s="724"/>
    </row>
    <row r="5851" spans="6:6" ht="12.75" customHeight="1">
      <c r="F5851" s="724"/>
    </row>
    <row r="5852" spans="6:6" ht="12.75" customHeight="1">
      <c r="F5852" s="724"/>
    </row>
    <row r="5853" spans="6:6" ht="12.75" customHeight="1">
      <c r="F5853" s="724"/>
    </row>
    <row r="5854" spans="6:6" ht="12.75" customHeight="1">
      <c r="F5854" s="724"/>
    </row>
    <row r="5855" spans="6:6" ht="12.75" customHeight="1">
      <c r="F5855" s="724"/>
    </row>
    <row r="5856" spans="6:6" ht="12.75" customHeight="1">
      <c r="F5856" s="724"/>
    </row>
    <row r="5857" spans="6:6" ht="12.75" customHeight="1">
      <c r="F5857" s="724"/>
    </row>
    <row r="5858" spans="6:6" ht="12.75" customHeight="1">
      <c r="F5858" s="724"/>
    </row>
    <row r="5859" spans="6:6" ht="12.75" customHeight="1">
      <c r="F5859" s="724"/>
    </row>
    <row r="5860" spans="6:6" ht="12.75" customHeight="1">
      <c r="F5860" s="724"/>
    </row>
    <row r="5861" spans="6:6" ht="12.75" customHeight="1">
      <c r="F5861" s="724"/>
    </row>
    <row r="5862" spans="6:6" ht="12.75" customHeight="1">
      <c r="F5862" s="724"/>
    </row>
    <row r="5863" spans="6:6" ht="12.75" customHeight="1">
      <c r="F5863" s="724"/>
    </row>
    <row r="5864" spans="6:6" ht="12.75" customHeight="1">
      <c r="F5864" s="724"/>
    </row>
    <row r="5865" spans="6:6" ht="12.75" customHeight="1">
      <c r="F5865" s="724"/>
    </row>
    <row r="5866" spans="6:6" ht="12.75" customHeight="1">
      <c r="F5866" s="724"/>
    </row>
    <row r="5867" spans="6:6" ht="12.75" customHeight="1">
      <c r="F5867" s="724"/>
    </row>
    <row r="5868" spans="6:6" ht="12.75" customHeight="1">
      <c r="F5868" s="724"/>
    </row>
    <row r="5869" spans="6:6" ht="12.75" customHeight="1">
      <c r="F5869" s="724"/>
    </row>
    <row r="5870" spans="6:6" ht="12.75" customHeight="1">
      <c r="F5870" s="724"/>
    </row>
    <row r="5871" spans="6:6" ht="12.75" customHeight="1">
      <c r="F5871" s="724"/>
    </row>
    <row r="5872" spans="6:6" ht="12.75" customHeight="1">
      <c r="F5872" s="724"/>
    </row>
    <row r="5873" spans="6:6" ht="12.75" customHeight="1">
      <c r="F5873" s="724"/>
    </row>
    <row r="5874" spans="6:6" ht="12.75" customHeight="1">
      <c r="F5874" s="724"/>
    </row>
    <row r="5875" spans="6:6" ht="12.75" customHeight="1">
      <c r="F5875" s="724"/>
    </row>
    <row r="5876" spans="6:6" ht="12.75" customHeight="1">
      <c r="F5876" s="724"/>
    </row>
    <row r="5877" spans="6:6" ht="12.75" customHeight="1">
      <c r="F5877" s="724"/>
    </row>
    <row r="5878" spans="6:6" ht="12.75" customHeight="1">
      <c r="F5878" s="724"/>
    </row>
    <row r="5879" spans="6:6" ht="12.75" customHeight="1">
      <c r="F5879" s="724"/>
    </row>
    <row r="5880" spans="6:6" ht="12.75" customHeight="1">
      <c r="F5880" s="724"/>
    </row>
    <row r="5881" spans="6:6" ht="12.75" customHeight="1">
      <c r="F5881" s="724"/>
    </row>
    <row r="5882" spans="6:6" ht="12.75" customHeight="1">
      <c r="F5882" s="724"/>
    </row>
    <row r="5883" spans="6:6" ht="12.75" customHeight="1">
      <c r="F5883" s="724"/>
    </row>
    <row r="5884" spans="6:6" ht="12.75" customHeight="1">
      <c r="F5884" s="724"/>
    </row>
    <row r="5885" spans="6:6" ht="12.75" customHeight="1">
      <c r="F5885" s="724"/>
    </row>
    <row r="5886" spans="6:6" ht="12.75" customHeight="1">
      <c r="F5886" s="724"/>
    </row>
    <row r="5887" spans="6:6" ht="12.75" customHeight="1">
      <c r="F5887" s="724"/>
    </row>
    <row r="5888" spans="6:6" ht="12.75" customHeight="1">
      <c r="F5888" s="724"/>
    </row>
    <row r="5889" spans="6:6" ht="12.75" customHeight="1">
      <c r="F5889" s="724"/>
    </row>
    <row r="5890" spans="6:6" ht="12.75" customHeight="1">
      <c r="F5890" s="724"/>
    </row>
    <row r="5891" spans="6:6" ht="12.75" customHeight="1">
      <c r="F5891" s="724"/>
    </row>
    <row r="5892" spans="6:6" ht="12.75" customHeight="1">
      <c r="F5892" s="724"/>
    </row>
    <row r="5893" spans="6:6" ht="12.75" customHeight="1">
      <c r="F5893" s="724"/>
    </row>
    <row r="5894" spans="6:6" ht="12.75" customHeight="1">
      <c r="F5894" s="724"/>
    </row>
    <row r="5895" spans="6:6" ht="12.75" customHeight="1">
      <c r="F5895" s="724"/>
    </row>
    <row r="5896" spans="6:6" ht="12.75" customHeight="1">
      <c r="F5896" s="724"/>
    </row>
    <row r="5897" spans="6:6" ht="12.75" customHeight="1">
      <c r="F5897" s="724"/>
    </row>
    <row r="5898" spans="6:6" ht="12.75" customHeight="1">
      <c r="F5898" s="724"/>
    </row>
    <row r="5899" spans="6:6" ht="12.75" customHeight="1">
      <c r="F5899" s="724"/>
    </row>
    <row r="5900" spans="6:6" ht="12.75" customHeight="1">
      <c r="F5900" s="724"/>
    </row>
    <row r="5901" spans="6:6" ht="12.75" customHeight="1">
      <c r="F5901" s="724"/>
    </row>
    <row r="5902" spans="6:6" ht="12.75" customHeight="1">
      <c r="F5902" s="724"/>
    </row>
    <row r="5903" spans="6:6" ht="12.75" customHeight="1">
      <c r="F5903" s="724"/>
    </row>
    <row r="5904" spans="6:6" ht="12.75" customHeight="1">
      <c r="F5904" s="724"/>
    </row>
    <row r="5905" spans="6:6" ht="12.75" customHeight="1">
      <c r="F5905" s="724"/>
    </row>
    <row r="5906" spans="6:6" ht="12.75" customHeight="1">
      <c r="F5906" s="724"/>
    </row>
    <row r="5907" spans="6:6" ht="12.75" customHeight="1">
      <c r="F5907" s="724"/>
    </row>
    <row r="5908" spans="6:6" ht="12.75" customHeight="1">
      <c r="F5908" s="724"/>
    </row>
    <row r="5909" spans="6:6" ht="12.75" customHeight="1">
      <c r="F5909" s="724"/>
    </row>
    <row r="5910" spans="6:6" ht="12.75" customHeight="1">
      <c r="F5910" s="724"/>
    </row>
    <row r="5911" spans="6:6" ht="12.75" customHeight="1">
      <c r="F5911" s="724"/>
    </row>
    <row r="5912" spans="6:6" ht="12.75" customHeight="1">
      <c r="F5912" s="724"/>
    </row>
    <row r="5913" spans="6:6" ht="12.75" customHeight="1">
      <c r="F5913" s="724"/>
    </row>
    <row r="5914" spans="6:6" ht="12.75" customHeight="1">
      <c r="F5914" s="724"/>
    </row>
    <row r="5915" spans="6:6" ht="12.75" customHeight="1">
      <c r="F5915" s="724"/>
    </row>
    <row r="5916" spans="6:6" ht="12.75" customHeight="1">
      <c r="F5916" s="724"/>
    </row>
    <row r="5917" spans="6:6" ht="12.75" customHeight="1">
      <c r="F5917" s="724"/>
    </row>
    <row r="5918" spans="6:6" ht="12.75" customHeight="1">
      <c r="F5918" s="724"/>
    </row>
    <row r="5919" spans="6:6" ht="12.75" customHeight="1">
      <c r="F5919" s="724"/>
    </row>
    <row r="5920" spans="6:6" ht="12.75" customHeight="1">
      <c r="F5920" s="724"/>
    </row>
    <row r="5921" spans="6:6" ht="12.75" customHeight="1">
      <c r="F5921" s="724"/>
    </row>
    <row r="5922" spans="6:6" ht="12.75" customHeight="1">
      <c r="F5922" s="724"/>
    </row>
    <row r="5923" spans="6:6" ht="12.75" customHeight="1">
      <c r="F5923" s="724"/>
    </row>
    <row r="5924" spans="6:6" ht="12.75" customHeight="1">
      <c r="F5924" s="724"/>
    </row>
    <row r="5925" spans="6:6" ht="12.75" customHeight="1">
      <c r="F5925" s="724"/>
    </row>
    <row r="5926" spans="6:6" ht="12.75" customHeight="1">
      <c r="F5926" s="724"/>
    </row>
    <row r="5927" spans="6:6" ht="12.75" customHeight="1">
      <c r="F5927" s="724"/>
    </row>
    <row r="5928" spans="6:6" ht="12.75" customHeight="1">
      <c r="F5928" s="724"/>
    </row>
    <row r="5929" spans="6:6" ht="12.75" customHeight="1">
      <c r="F5929" s="724"/>
    </row>
    <row r="5930" spans="6:6" ht="12.75" customHeight="1">
      <c r="F5930" s="724"/>
    </row>
    <row r="5931" spans="6:6" ht="12.75" customHeight="1">
      <c r="F5931" s="724"/>
    </row>
    <row r="5932" spans="6:6" ht="12.75" customHeight="1">
      <c r="F5932" s="724"/>
    </row>
    <row r="5933" spans="6:6" ht="12.75" customHeight="1">
      <c r="F5933" s="724"/>
    </row>
    <row r="5934" spans="6:6" ht="12.75" customHeight="1">
      <c r="F5934" s="724"/>
    </row>
    <row r="5935" spans="6:6" ht="12.75" customHeight="1">
      <c r="F5935" s="724"/>
    </row>
    <row r="5936" spans="6:6" ht="12.75" customHeight="1">
      <c r="F5936" s="724"/>
    </row>
    <row r="5937" spans="6:6" ht="12.75" customHeight="1">
      <c r="F5937" s="724"/>
    </row>
    <row r="5938" spans="6:6" ht="12.75" customHeight="1">
      <c r="F5938" s="724"/>
    </row>
    <row r="5939" spans="6:6" ht="12.75" customHeight="1">
      <c r="F5939" s="724"/>
    </row>
    <row r="5940" spans="6:6" ht="12.75" customHeight="1">
      <c r="F5940" s="724"/>
    </row>
    <row r="5941" spans="6:6" ht="12.75" customHeight="1">
      <c r="F5941" s="724"/>
    </row>
    <row r="5942" spans="6:6" ht="12.75" customHeight="1">
      <c r="F5942" s="724"/>
    </row>
    <row r="5943" spans="6:6" ht="12.75" customHeight="1">
      <c r="F5943" s="724"/>
    </row>
    <row r="5944" spans="6:6" ht="12.75" customHeight="1">
      <c r="F5944" s="724"/>
    </row>
    <row r="5945" spans="6:6" ht="12.75" customHeight="1">
      <c r="F5945" s="724"/>
    </row>
    <row r="5946" spans="6:6" ht="12.75" customHeight="1">
      <c r="F5946" s="724"/>
    </row>
    <row r="5947" spans="6:6" ht="12.75" customHeight="1">
      <c r="F5947" s="724"/>
    </row>
    <row r="5948" spans="6:6" ht="12.75" customHeight="1">
      <c r="F5948" s="724"/>
    </row>
    <row r="5949" spans="6:6" ht="12.75" customHeight="1">
      <c r="F5949" s="724"/>
    </row>
    <row r="5950" spans="6:6" ht="12.75" customHeight="1">
      <c r="F5950" s="724"/>
    </row>
    <row r="5951" spans="6:6" ht="12.75" customHeight="1">
      <c r="F5951" s="724"/>
    </row>
    <row r="5952" spans="6:6" ht="12.75" customHeight="1">
      <c r="F5952" s="724"/>
    </row>
    <row r="5953" spans="6:6" ht="12.75" customHeight="1">
      <c r="F5953" s="724"/>
    </row>
    <row r="5954" spans="6:6" ht="12.75" customHeight="1">
      <c r="F5954" s="724"/>
    </row>
    <row r="5955" spans="6:6" ht="12.75" customHeight="1">
      <c r="F5955" s="724"/>
    </row>
    <row r="5956" spans="6:6" ht="12.75" customHeight="1">
      <c r="F5956" s="724"/>
    </row>
    <row r="5957" spans="6:6" ht="12.75" customHeight="1">
      <c r="F5957" s="724"/>
    </row>
    <row r="5958" spans="6:6" ht="12.75" customHeight="1">
      <c r="F5958" s="724"/>
    </row>
    <row r="5959" spans="6:6" ht="12.75" customHeight="1">
      <c r="F5959" s="724"/>
    </row>
    <row r="5960" spans="6:6" ht="12.75" customHeight="1">
      <c r="F5960" s="724"/>
    </row>
    <row r="5961" spans="6:6" ht="12.75" customHeight="1">
      <c r="F5961" s="724"/>
    </row>
    <row r="5962" spans="6:6" ht="12.75" customHeight="1">
      <c r="F5962" s="724"/>
    </row>
    <row r="5963" spans="6:6" ht="12.75" customHeight="1">
      <c r="F5963" s="724"/>
    </row>
    <row r="5964" spans="6:6" ht="12.75" customHeight="1">
      <c r="F5964" s="724"/>
    </row>
    <row r="5965" spans="6:6" ht="12.75" customHeight="1">
      <c r="F5965" s="724"/>
    </row>
    <row r="5966" spans="6:6" ht="12.75" customHeight="1">
      <c r="F5966" s="724"/>
    </row>
    <row r="5967" spans="6:6" ht="12.75" customHeight="1">
      <c r="F5967" s="724"/>
    </row>
    <row r="5968" spans="6:6" ht="12.75" customHeight="1">
      <c r="F5968" s="724"/>
    </row>
    <row r="5969" spans="6:6" ht="12.75" customHeight="1">
      <c r="F5969" s="724"/>
    </row>
    <row r="5970" spans="6:6" ht="12.75" customHeight="1">
      <c r="F5970" s="724"/>
    </row>
    <row r="5971" spans="6:6" ht="12.75" customHeight="1">
      <c r="F5971" s="724"/>
    </row>
    <row r="5972" spans="6:6" ht="12.75" customHeight="1">
      <c r="F5972" s="724"/>
    </row>
    <row r="5973" spans="6:6" ht="12.75" customHeight="1">
      <c r="F5973" s="724"/>
    </row>
    <row r="5974" spans="6:6" ht="12.75" customHeight="1">
      <c r="F5974" s="724"/>
    </row>
    <row r="5975" spans="6:6" ht="12.75" customHeight="1">
      <c r="F5975" s="724"/>
    </row>
    <row r="5976" spans="6:6" ht="12.75" customHeight="1">
      <c r="F5976" s="724"/>
    </row>
    <row r="5977" spans="6:6" ht="12.75" customHeight="1">
      <c r="F5977" s="724"/>
    </row>
    <row r="5978" spans="6:6" ht="12.75" customHeight="1">
      <c r="F5978" s="724"/>
    </row>
    <row r="5979" spans="6:6" ht="12.75" customHeight="1">
      <c r="F5979" s="724"/>
    </row>
    <row r="5980" spans="6:6" ht="12.75" customHeight="1">
      <c r="F5980" s="724"/>
    </row>
    <row r="5981" spans="6:6" ht="12.75" customHeight="1">
      <c r="F5981" s="724"/>
    </row>
    <row r="5982" spans="6:6" ht="12.75" customHeight="1">
      <c r="F5982" s="724"/>
    </row>
    <row r="5983" spans="6:6" ht="12.75" customHeight="1">
      <c r="F5983" s="724"/>
    </row>
    <row r="5984" spans="6:6" ht="12.75" customHeight="1">
      <c r="F5984" s="724"/>
    </row>
    <row r="5985" spans="6:6" ht="12.75" customHeight="1">
      <c r="F5985" s="724"/>
    </row>
    <row r="5986" spans="6:6" ht="12.75" customHeight="1">
      <c r="F5986" s="724"/>
    </row>
    <row r="5987" spans="6:6" ht="12.75" customHeight="1">
      <c r="F5987" s="724"/>
    </row>
    <row r="5988" spans="6:6" ht="12.75" customHeight="1">
      <c r="F5988" s="724"/>
    </row>
    <row r="5989" spans="6:6" ht="12.75" customHeight="1">
      <c r="F5989" s="724"/>
    </row>
    <row r="5990" spans="6:6" ht="12.75" customHeight="1">
      <c r="F5990" s="724"/>
    </row>
    <row r="5991" spans="6:6" ht="12.75" customHeight="1">
      <c r="F5991" s="724"/>
    </row>
    <row r="5992" spans="6:6" ht="12.75" customHeight="1">
      <c r="F5992" s="724"/>
    </row>
    <row r="5993" spans="6:6" ht="12.75" customHeight="1">
      <c r="F5993" s="724"/>
    </row>
    <row r="5994" spans="6:6" ht="12.75" customHeight="1">
      <c r="F5994" s="724"/>
    </row>
    <row r="5995" spans="6:6" ht="12.75" customHeight="1">
      <c r="F5995" s="724"/>
    </row>
    <row r="5996" spans="6:6" ht="12.75" customHeight="1">
      <c r="F5996" s="724"/>
    </row>
    <row r="5997" spans="6:6" ht="12.75" customHeight="1">
      <c r="F5997" s="724"/>
    </row>
    <row r="5998" spans="6:6" ht="12.75" customHeight="1">
      <c r="F5998" s="724"/>
    </row>
    <row r="5999" spans="6:6" ht="12.75" customHeight="1">
      <c r="F5999" s="724"/>
    </row>
    <row r="6000" spans="6:6" ht="12.75" customHeight="1">
      <c r="F6000" s="724"/>
    </row>
    <row r="6001" spans="6:6" ht="12.75" customHeight="1">
      <c r="F6001" s="724"/>
    </row>
    <row r="6002" spans="6:6" ht="12.75" customHeight="1">
      <c r="F6002" s="724"/>
    </row>
    <row r="6003" spans="6:6" ht="12.75" customHeight="1">
      <c r="F6003" s="724"/>
    </row>
    <row r="6004" spans="6:6" ht="12.75" customHeight="1">
      <c r="F6004" s="724"/>
    </row>
    <row r="6005" spans="6:6" ht="12.75" customHeight="1">
      <c r="F6005" s="724"/>
    </row>
    <row r="6006" spans="6:6" ht="12.75" customHeight="1">
      <c r="F6006" s="724"/>
    </row>
    <row r="6007" spans="6:6" ht="12.75" customHeight="1">
      <c r="F6007" s="724"/>
    </row>
    <row r="6008" spans="6:6" ht="12.75" customHeight="1">
      <c r="F6008" s="724"/>
    </row>
    <row r="6009" spans="6:6" ht="12.75" customHeight="1">
      <c r="F6009" s="724"/>
    </row>
    <row r="6010" spans="6:6" ht="12.75" customHeight="1">
      <c r="F6010" s="724"/>
    </row>
    <row r="6011" spans="6:6" ht="12.75" customHeight="1">
      <c r="F6011" s="724"/>
    </row>
    <row r="6012" spans="6:6" ht="12.75" customHeight="1">
      <c r="F6012" s="724"/>
    </row>
    <row r="6013" spans="6:6" ht="12.75" customHeight="1">
      <c r="F6013" s="724"/>
    </row>
    <row r="6014" spans="6:6" ht="12.75" customHeight="1">
      <c r="F6014" s="724"/>
    </row>
    <row r="6015" spans="6:6" ht="12.75" customHeight="1">
      <c r="F6015" s="724"/>
    </row>
    <row r="6016" spans="6:6" ht="12.75" customHeight="1">
      <c r="F6016" s="724"/>
    </row>
    <row r="6017" spans="6:6" ht="12.75" customHeight="1">
      <c r="F6017" s="724"/>
    </row>
    <row r="6018" spans="6:6" ht="12.75" customHeight="1">
      <c r="F6018" s="724"/>
    </row>
    <row r="6019" spans="6:6" ht="12.75" customHeight="1">
      <c r="F6019" s="724"/>
    </row>
    <row r="6020" spans="6:6" ht="12.75" customHeight="1">
      <c r="F6020" s="724"/>
    </row>
    <row r="6021" spans="6:6" ht="12.75" customHeight="1">
      <c r="F6021" s="724"/>
    </row>
    <row r="6022" spans="6:6" ht="12.75" customHeight="1">
      <c r="F6022" s="724"/>
    </row>
    <row r="6023" spans="6:6" ht="12.75" customHeight="1">
      <c r="F6023" s="724"/>
    </row>
    <row r="6024" spans="6:6" ht="12.75" customHeight="1">
      <c r="F6024" s="724"/>
    </row>
    <row r="6025" spans="6:6" ht="12.75" customHeight="1">
      <c r="F6025" s="724"/>
    </row>
    <row r="6026" spans="6:6" ht="12.75" customHeight="1">
      <c r="F6026" s="724"/>
    </row>
    <row r="6027" spans="6:6" ht="12.75" customHeight="1">
      <c r="F6027" s="724"/>
    </row>
    <row r="6028" spans="6:6" ht="12.75" customHeight="1">
      <c r="F6028" s="724"/>
    </row>
    <row r="6029" spans="6:6" ht="12.75" customHeight="1">
      <c r="F6029" s="724"/>
    </row>
    <row r="6030" spans="6:6" ht="12.75" customHeight="1">
      <c r="F6030" s="724"/>
    </row>
    <row r="6031" spans="6:6" ht="12.75" customHeight="1">
      <c r="F6031" s="724"/>
    </row>
    <row r="6032" spans="6:6" ht="12.75" customHeight="1">
      <c r="F6032" s="724"/>
    </row>
    <row r="6033" spans="6:6" ht="12.75" customHeight="1">
      <c r="F6033" s="724"/>
    </row>
    <row r="6034" spans="6:6" ht="12.75" customHeight="1">
      <c r="F6034" s="724"/>
    </row>
    <row r="6035" spans="6:6" ht="12.75" customHeight="1">
      <c r="F6035" s="724"/>
    </row>
    <row r="6036" spans="6:6" ht="12.75" customHeight="1">
      <c r="F6036" s="724"/>
    </row>
    <row r="6037" spans="6:6" ht="12.75" customHeight="1">
      <c r="F6037" s="724"/>
    </row>
    <row r="6038" spans="6:6" ht="12.75" customHeight="1">
      <c r="F6038" s="724"/>
    </row>
    <row r="6039" spans="6:6" ht="12.75" customHeight="1">
      <c r="F6039" s="724"/>
    </row>
    <row r="6040" spans="6:6" ht="12.75" customHeight="1">
      <c r="F6040" s="724"/>
    </row>
    <row r="6041" spans="6:6" ht="12.75" customHeight="1">
      <c r="F6041" s="724"/>
    </row>
    <row r="6042" spans="6:6" ht="12.75" customHeight="1">
      <c r="F6042" s="724"/>
    </row>
    <row r="6043" spans="6:6" ht="12.75" customHeight="1">
      <c r="F6043" s="724"/>
    </row>
    <row r="6044" spans="6:6" ht="12.75" customHeight="1">
      <c r="F6044" s="724"/>
    </row>
    <row r="6045" spans="6:6" ht="12.75" customHeight="1">
      <c r="F6045" s="724"/>
    </row>
    <row r="6046" spans="6:6" ht="12.75" customHeight="1">
      <c r="F6046" s="724"/>
    </row>
    <row r="6047" spans="6:6" ht="12.75" customHeight="1">
      <c r="F6047" s="724"/>
    </row>
    <row r="6048" spans="6:6" ht="12.75" customHeight="1">
      <c r="F6048" s="724"/>
    </row>
    <row r="6049" spans="6:6" ht="12.75" customHeight="1">
      <c r="F6049" s="724"/>
    </row>
    <row r="6050" spans="6:6" ht="12.75" customHeight="1">
      <c r="F6050" s="724"/>
    </row>
    <row r="6051" spans="6:6" ht="12.75" customHeight="1">
      <c r="F6051" s="724"/>
    </row>
    <row r="6052" spans="6:6" ht="12.75" customHeight="1">
      <c r="F6052" s="724"/>
    </row>
    <row r="6053" spans="6:6" ht="12.75" customHeight="1">
      <c r="F6053" s="724"/>
    </row>
    <row r="6054" spans="6:6" ht="12.75" customHeight="1">
      <c r="F6054" s="724"/>
    </row>
    <row r="6055" spans="6:6" ht="12.75" customHeight="1">
      <c r="F6055" s="724"/>
    </row>
    <row r="6056" spans="6:6" ht="12.75" customHeight="1">
      <c r="F6056" s="724"/>
    </row>
    <row r="6057" spans="6:6" ht="12.75" customHeight="1">
      <c r="F6057" s="724"/>
    </row>
    <row r="6058" spans="6:6" ht="12.75" customHeight="1">
      <c r="F6058" s="724"/>
    </row>
    <row r="6059" spans="6:6" ht="12.75" customHeight="1">
      <c r="F6059" s="724"/>
    </row>
    <row r="6060" spans="6:6" ht="12.75" customHeight="1">
      <c r="F6060" s="724"/>
    </row>
    <row r="6061" spans="6:6" ht="12.75" customHeight="1">
      <c r="F6061" s="724"/>
    </row>
    <row r="6062" spans="6:6" ht="12.75" customHeight="1">
      <c r="F6062" s="724"/>
    </row>
    <row r="6063" spans="6:6" ht="12.75" customHeight="1">
      <c r="F6063" s="724"/>
    </row>
    <row r="6064" spans="6:6" ht="12.75" customHeight="1">
      <c r="F6064" s="724"/>
    </row>
    <row r="6065" spans="6:6" ht="12.75" customHeight="1">
      <c r="F6065" s="724"/>
    </row>
    <row r="6066" spans="6:6" ht="12.75" customHeight="1">
      <c r="F6066" s="724"/>
    </row>
    <row r="6067" spans="6:6" ht="12.75" customHeight="1">
      <c r="F6067" s="724"/>
    </row>
    <row r="6068" spans="6:6" ht="12.75" customHeight="1">
      <c r="F6068" s="724"/>
    </row>
    <row r="6069" spans="6:6" ht="12.75" customHeight="1">
      <c r="F6069" s="724"/>
    </row>
    <row r="6070" spans="6:6" ht="12.75" customHeight="1">
      <c r="F6070" s="724"/>
    </row>
    <row r="6071" spans="6:6" ht="12.75" customHeight="1">
      <c r="F6071" s="724"/>
    </row>
    <row r="6072" spans="6:6" ht="12.75" customHeight="1">
      <c r="F6072" s="724"/>
    </row>
    <row r="6073" spans="6:6" ht="12.75" customHeight="1">
      <c r="F6073" s="724"/>
    </row>
    <row r="6074" spans="6:6" ht="12.75" customHeight="1">
      <c r="F6074" s="724"/>
    </row>
    <row r="6075" spans="6:6" ht="12.75" customHeight="1">
      <c r="F6075" s="724"/>
    </row>
    <row r="6076" spans="6:6" ht="12.75" customHeight="1">
      <c r="F6076" s="724"/>
    </row>
    <row r="6077" spans="6:6" ht="12.75" customHeight="1">
      <c r="F6077" s="724"/>
    </row>
    <row r="6078" spans="6:6" ht="12.75" customHeight="1">
      <c r="F6078" s="724"/>
    </row>
    <row r="6079" spans="6:6" ht="12.75" customHeight="1">
      <c r="F6079" s="724"/>
    </row>
    <row r="6080" spans="6:6" ht="12.75" customHeight="1">
      <c r="F6080" s="724"/>
    </row>
    <row r="6081" spans="6:6" ht="12.75" customHeight="1">
      <c r="F6081" s="724"/>
    </row>
    <row r="6082" spans="6:6" ht="12.75" customHeight="1">
      <c r="F6082" s="724"/>
    </row>
    <row r="6083" spans="6:6" ht="12.75" customHeight="1">
      <c r="F6083" s="724"/>
    </row>
    <row r="6084" spans="6:6" ht="12.75" customHeight="1">
      <c r="F6084" s="724"/>
    </row>
    <row r="6085" spans="6:6" ht="12.75" customHeight="1">
      <c r="F6085" s="724"/>
    </row>
    <row r="6086" spans="6:6" ht="12.75" customHeight="1">
      <c r="F6086" s="724"/>
    </row>
    <row r="6087" spans="6:6" ht="12.75" customHeight="1">
      <c r="F6087" s="724"/>
    </row>
    <row r="6088" spans="6:6" ht="12.75" customHeight="1">
      <c r="F6088" s="724"/>
    </row>
    <row r="6089" spans="6:6" ht="12.75" customHeight="1">
      <c r="F6089" s="724"/>
    </row>
    <row r="6090" spans="6:6" ht="12.75" customHeight="1">
      <c r="F6090" s="724"/>
    </row>
    <row r="6091" spans="6:6" ht="12.75" customHeight="1">
      <c r="F6091" s="724"/>
    </row>
    <row r="6092" spans="6:6" ht="12.75" customHeight="1">
      <c r="F6092" s="724"/>
    </row>
    <row r="6093" spans="6:6" ht="12.75" customHeight="1">
      <c r="F6093" s="724"/>
    </row>
    <row r="6094" spans="6:6" ht="12.75" customHeight="1">
      <c r="F6094" s="724"/>
    </row>
    <row r="6095" spans="6:6" ht="12.75" customHeight="1">
      <c r="F6095" s="724"/>
    </row>
    <row r="6096" spans="6:6" ht="12.75" customHeight="1">
      <c r="F6096" s="724"/>
    </row>
    <row r="6097" spans="6:6" ht="12.75" customHeight="1">
      <c r="F6097" s="724"/>
    </row>
    <row r="6098" spans="6:6" ht="12.75" customHeight="1">
      <c r="F6098" s="724"/>
    </row>
    <row r="6099" spans="6:6" ht="12.75" customHeight="1">
      <c r="F6099" s="724"/>
    </row>
    <row r="6100" spans="6:6" ht="12.75" customHeight="1">
      <c r="F6100" s="724"/>
    </row>
    <row r="6101" spans="6:6" ht="12.75" customHeight="1">
      <c r="F6101" s="724"/>
    </row>
    <row r="6102" spans="6:6" ht="12.75" customHeight="1">
      <c r="F6102" s="724"/>
    </row>
    <row r="6103" spans="6:6" ht="12.75" customHeight="1">
      <c r="F6103" s="724"/>
    </row>
    <row r="6104" spans="6:6" ht="12.75" customHeight="1">
      <c r="F6104" s="724"/>
    </row>
    <row r="6105" spans="6:6" ht="12.75" customHeight="1">
      <c r="F6105" s="724"/>
    </row>
    <row r="6106" spans="6:6" ht="12.75" customHeight="1">
      <c r="F6106" s="724"/>
    </row>
    <row r="6107" spans="6:6" ht="12.75" customHeight="1">
      <c r="F6107" s="724"/>
    </row>
    <row r="6108" spans="6:6" ht="12.75" customHeight="1">
      <c r="F6108" s="724"/>
    </row>
    <row r="6109" spans="6:6" ht="12.75" customHeight="1">
      <c r="F6109" s="724"/>
    </row>
    <row r="6110" spans="6:6" ht="12.75" customHeight="1">
      <c r="F6110" s="724"/>
    </row>
    <row r="6111" spans="6:6" ht="12.75" customHeight="1">
      <c r="F6111" s="724"/>
    </row>
    <row r="6112" spans="6:6" ht="12.75" customHeight="1">
      <c r="F6112" s="724"/>
    </row>
    <row r="6113" spans="6:6" ht="12.75" customHeight="1">
      <c r="F6113" s="724"/>
    </row>
    <row r="6114" spans="6:6" ht="12.75" customHeight="1">
      <c r="F6114" s="724"/>
    </row>
    <row r="6115" spans="6:6" ht="12.75" customHeight="1">
      <c r="F6115" s="724"/>
    </row>
    <row r="6116" spans="6:6" ht="12.75" customHeight="1">
      <c r="F6116" s="724"/>
    </row>
    <row r="6117" spans="6:6" ht="12.75" customHeight="1">
      <c r="F6117" s="724"/>
    </row>
    <row r="6118" spans="6:6" ht="12.75" customHeight="1">
      <c r="F6118" s="724"/>
    </row>
    <row r="6119" spans="6:6" ht="12.75" customHeight="1">
      <c r="F6119" s="724"/>
    </row>
    <row r="6120" spans="6:6" ht="12.75" customHeight="1">
      <c r="F6120" s="724"/>
    </row>
    <row r="6121" spans="6:6" ht="12.75" customHeight="1">
      <c r="F6121" s="724"/>
    </row>
    <row r="6122" spans="6:6" ht="12.75" customHeight="1">
      <c r="F6122" s="724"/>
    </row>
    <row r="6123" spans="6:6" ht="12.75" customHeight="1">
      <c r="F6123" s="724"/>
    </row>
    <row r="6124" spans="6:6" ht="12.75" customHeight="1">
      <c r="F6124" s="724"/>
    </row>
    <row r="6125" spans="6:6" ht="12.75" customHeight="1">
      <c r="F6125" s="724"/>
    </row>
    <row r="6126" spans="6:6" ht="12.75" customHeight="1">
      <c r="F6126" s="724"/>
    </row>
    <row r="6127" spans="6:6" ht="12.75" customHeight="1">
      <c r="F6127" s="724"/>
    </row>
    <row r="6128" spans="6:6" ht="12.75" customHeight="1">
      <c r="F6128" s="724"/>
    </row>
    <row r="6129" spans="6:6" ht="12.75" customHeight="1">
      <c r="F6129" s="724"/>
    </row>
    <row r="6130" spans="6:6" ht="12.75" customHeight="1">
      <c r="F6130" s="724"/>
    </row>
    <row r="6131" spans="6:6" ht="12.75" customHeight="1">
      <c r="F6131" s="724"/>
    </row>
    <row r="6132" spans="6:6" ht="12.75" customHeight="1">
      <c r="F6132" s="724"/>
    </row>
    <row r="6133" spans="6:6" ht="12.75" customHeight="1">
      <c r="F6133" s="724"/>
    </row>
    <row r="6134" spans="6:6" ht="12.75" customHeight="1">
      <c r="F6134" s="724"/>
    </row>
    <row r="6135" spans="6:6" ht="12.75" customHeight="1">
      <c r="F6135" s="724"/>
    </row>
    <row r="6136" spans="6:6" ht="12.75" customHeight="1">
      <c r="F6136" s="724"/>
    </row>
    <row r="6137" spans="6:6" ht="12.75" customHeight="1">
      <c r="F6137" s="724"/>
    </row>
    <row r="6138" spans="6:6" ht="12.75" customHeight="1">
      <c r="F6138" s="724"/>
    </row>
    <row r="6139" spans="6:6" ht="12.75" customHeight="1">
      <c r="F6139" s="724"/>
    </row>
    <row r="6140" spans="6:6" ht="12.75" customHeight="1">
      <c r="F6140" s="724"/>
    </row>
    <row r="6141" spans="6:6" ht="12.75" customHeight="1">
      <c r="F6141" s="724"/>
    </row>
    <row r="6142" spans="6:6" ht="12.75" customHeight="1">
      <c r="F6142" s="724"/>
    </row>
    <row r="6143" spans="6:6" ht="12.75" customHeight="1">
      <c r="F6143" s="724"/>
    </row>
    <row r="6144" spans="6:6" ht="12.75" customHeight="1">
      <c r="F6144" s="724"/>
    </row>
    <row r="6145" spans="6:6" ht="12.75" customHeight="1">
      <c r="F6145" s="724"/>
    </row>
    <row r="6146" spans="6:6" ht="12.75" customHeight="1">
      <c r="F6146" s="724"/>
    </row>
    <row r="6147" spans="6:6" ht="12.75" customHeight="1">
      <c r="F6147" s="724"/>
    </row>
    <row r="6148" spans="6:6" ht="12.75" customHeight="1">
      <c r="F6148" s="724"/>
    </row>
    <row r="6149" spans="6:6" ht="12.75" customHeight="1">
      <c r="F6149" s="724"/>
    </row>
    <row r="6150" spans="6:6" ht="12.75" customHeight="1">
      <c r="F6150" s="724"/>
    </row>
    <row r="6151" spans="6:6" ht="12.75" customHeight="1">
      <c r="F6151" s="724"/>
    </row>
    <row r="6152" spans="6:6" ht="12.75" customHeight="1">
      <c r="F6152" s="724"/>
    </row>
    <row r="6153" spans="6:6" ht="12.75" customHeight="1">
      <c r="F6153" s="724"/>
    </row>
    <row r="6154" spans="6:6" ht="12.75" customHeight="1">
      <c r="F6154" s="724"/>
    </row>
    <row r="6155" spans="6:6" ht="12.75" customHeight="1">
      <c r="F6155" s="724"/>
    </row>
    <row r="6156" spans="6:6" ht="12.75" customHeight="1">
      <c r="F6156" s="724"/>
    </row>
    <row r="6157" spans="6:6" ht="12.75" customHeight="1">
      <c r="F6157" s="724"/>
    </row>
    <row r="6158" spans="6:6" ht="12.75" customHeight="1">
      <c r="F6158" s="724"/>
    </row>
    <row r="6159" spans="6:6" ht="12.75" customHeight="1">
      <c r="F6159" s="724"/>
    </row>
    <row r="6160" spans="6:6" ht="12.75" customHeight="1">
      <c r="F6160" s="724"/>
    </row>
    <row r="6161" spans="6:6" ht="12.75" customHeight="1">
      <c r="F6161" s="724"/>
    </row>
    <row r="6162" spans="6:6" ht="12.75" customHeight="1">
      <c r="F6162" s="724"/>
    </row>
    <row r="6163" spans="6:6" ht="12.75" customHeight="1">
      <c r="F6163" s="724"/>
    </row>
    <row r="6164" spans="6:6" ht="12.75" customHeight="1">
      <c r="F6164" s="724"/>
    </row>
    <row r="6165" spans="6:6" ht="12.75" customHeight="1">
      <c r="F6165" s="724"/>
    </row>
    <row r="6166" spans="6:6" ht="12.75" customHeight="1">
      <c r="F6166" s="724"/>
    </row>
    <row r="6167" spans="6:6" ht="12.75" customHeight="1">
      <c r="F6167" s="724"/>
    </row>
    <row r="6168" spans="6:6" ht="12.75" customHeight="1">
      <c r="F6168" s="724"/>
    </row>
    <row r="6169" spans="6:6" ht="12.75" customHeight="1">
      <c r="F6169" s="724"/>
    </row>
    <row r="6170" spans="6:6" ht="12.75" customHeight="1">
      <c r="F6170" s="724"/>
    </row>
    <row r="6171" spans="6:6" ht="12.75" customHeight="1">
      <c r="F6171" s="724"/>
    </row>
    <row r="6172" spans="6:6" ht="12.75" customHeight="1">
      <c r="F6172" s="724"/>
    </row>
    <row r="6173" spans="6:6" ht="12.75" customHeight="1">
      <c r="F6173" s="724"/>
    </row>
    <row r="6174" spans="6:6" ht="12.75" customHeight="1">
      <c r="F6174" s="724"/>
    </row>
    <row r="6175" spans="6:6" ht="12.75" customHeight="1">
      <c r="F6175" s="724"/>
    </row>
    <row r="6176" spans="6:6" ht="12.75" customHeight="1">
      <c r="F6176" s="724"/>
    </row>
    <row r="6177" spans="6:6" ht="12.75" customHeight="1">
      <c r="F6177" s="724"/>
    </row>
    <row r="6178" spans="6:6" ht="12.75" customHeight="1">
      <c r="F6178" s="724"/>
    </row>
    <row r="6179" spans="6:6" ht="12.75" customHeight="1">
      <c r="F6179" s="724"/>
    </row>
    <row r="6180" spans="6:6" ht="12.75" customHeight="1">
      <c r="F6180" s="724"/>
    </row>
    <row r="6181" spans="6:6" ht="12.75" customHeight="1">
      <c r="F6181" s="724"/>
    </row>
    <row r="6182" spans="6:6" ht="12.75" customHeight="1">
      <c r="F6182" s="724"/>
    </row>
    <row r="6183" spans="6:6" ht="12.75" customHeight="1">
      <c r="F6183" s="724"/>
    </row>
    <row r="6184" spans="6:6" ht="12.75" customHeight="1">
      <c r="F6184" s="724"/>
    </row>
    <row r="6185" spans="6:6" ht="12.75" customHeight="1">
      <c r="F6185" s="724"/>
    </row>
    <row r="6186" spans="6:6" ht="12.75" customHeight="1">
      <c r="F6186" s="724"/>
    </row>
    <row r="6187" spans="6:6" ht="12.75" customHeight="1">
      <c r="F6187" s="724"/>
    </row>
    <row r="6188" spans="6:6" ht="12.75" customHeight="1">
      <c r="F6188" s="724"/>
    </row>
    <row r="6189" spans="6:6" ht="12.75" customHeight="1">
      <c r="F6189" s="724"/>
    </row>
    <row r="6190" spans="6:6" ht="12.75" customHeight="1">
      <c r="F6190" s="724"/>
    </row>
    <row r="6191" spans="6:6" ht="12.75" customHeight="1">
      <c r="F6191" s="724"/>
    </row>
    <row r="6192" spans="6:6" ht="12.75" customHeight="1">
      <c r="F6192" s="724"/>
    </row>
    <row r="6193" spans="6:6" ht="12.75" customHeight="1">
      <c r="F6193" s="724"/>
    </row>
    <row r="6194" spans="6:6" ht="12.75" customHeight="1">
      <c r="F6194" s="724"/>
    </row>
    <row r="6195" spans="6:6" ht="12.75" customHeight="1">
      <c r="F6195" s="724"/>
    </row>
    <row r="6196" spans="6:6" ht="12.75" customHeight="1">
      <c r="F6196" s="724"/>
    </row>
    <row r="6197" spans="6:6" ht="12.75" customHeight="1">
      <c r="F6197" s="724"/>
    </row>
    <row r="6198" spans="6:6" ht="12.75" customHeight="1">
      <c r="F6198" s="724"/>
    </row>
    <row r="6199" spans="6:6" ht="12.75" customHeight="1">
      <c r="F6199" s="724"/>
    </row>
    <row r="6200" spans="6:6" ht="12.75" customHeight="1">
      <c r="F6200" s="724"/>
    </row>
    <row r="6201" spans="6:6" ht="12.75" customHeight="1">
      <c r="F6201" s="724"/>
    </row>
    <row r="6202" spans="6:6" ht="12.75" customHeight="1">
      <c r="F6202" s="724"/>
    </row>
    <row r="6203" spans="6:6" ht="12.75" customHeight="1">
      <c r="F6203" s="724"/>
    </row>
    <row r="6204" spans="6:6" ht="12.75" customHeight="1">
      <c r="F6204" s="724"/>
    </row>
    <row r="6205" spans="6:6" ht="12.75" customHeight="1">
      <c r="F6205" s="724"/>
    </row>
    <row r="6206" spans="6:6" ht="12.75" customHeight="1">
      <c r="F6206" s="724"/>
    </row>
    <row r="6207" spans="6:6" ht="12.75" customHeight="1">
      <c r="F6207" s="724"/>
    </row>
    <row r="6208" spans="6:6" ht="12.75" customHeight="1">
      <c r="F6208" s="724"/>
    </row>
    <row r="6209" spans="6:6" ht="12.75" customHeight="1">
      <c r="F6209" s="724"/>
    </row>
    <row r="6210" spans="6:6" ht="12.75" customHeight="1">
      <c r="F6210" s="724"/>
    </row>
    <row r="6211" spans="6:6" ht="12.75" customHeight="1">
      <c r="F6211" s="724"/>
    </row>
    <row r="6212" spans="6:6" ht="12.75" customHeight="1">
      <c r="F6212" s="724"/>
    </row>
    <row r="6213" spans="6:6" ht="12.75" customHeight="1">
      <c r="F6213" s="724"/>
    </row>
    <row r="6214" spans="6:6" ht="12.75" customHeight="1">
      <c r="F6214" s="724"/>
    </row>
    <row r="6215" spans="6:6" ht="12.75" customHeight="1">
      <c r="F6215" s="724"/>
    </row>
    <row r="6216" spans="6:6" ht="12.75" customHeight="1">
      <c r="F6216" s="724"/>
    </row>
    <row r="6217" spans="6:6" ht="12.75" customHeight="1">
      <c r="F6217" s="724"/>
    </row>
    <row r="6218" spans="6:6" ht="12.75" customHeight="1">
      <c r="F6218" s="724"/>
    </row>
    <row r="6219" spans="6:6" ht="12.75" customHeight="1">
      <c r="F6219" s="724"/>
    </row>
    <row r="6220" spans="6:6" ht="12.75" customHeight="1">
      <c r="F6220" s="724"/>
    </row>
    <row r="6221" spans="6:6" ht="12.75" customHeight="1">
      <c r="F6221" s="724"/>
    </row>
    <row r="6222" spans="6:6" ht="12.75" customHeight="1">
      <c r="F6222" s="724"/>
    </row>
    <row r="6223" spans="6:6" ht="12.75" customHeight="1">
      <c r="F6223" s="724"/>
    </row>
    <row r="6224" spans="6:6" ht="12.75" customHeight="1">
      <c r="F6224" s="724"/>
    </row>
    <row r="6225" spans="6:6" ht="12.75" customHeight="1">
      <c r="F6225" s="724"/>
    </row>
    <row r="6226" spans="6:6" ht="12.75" customHeight="1">
      <c r="F6226" s="724"/>
    </row>
    <row r="6227" spans="6:6" ht="12.75" customHeight="1">
      <c r="F6227" s="724"/>
    </row>
    <row r="6228" spans="6:6" ht="12.75" customHeight="1">
      <c r="F6228" s="724"/>
    </row>
    <row r="6229" spans="6:6" ht="12.75" customHeight="1">
      <c r="F6229" s="724"/>
    </row>
    <row r="6230" spans="6:6" ht="12.75" customHeight="1">
      <c r="F6230" s="724"/>
    </row>
    <row r="6231" spans="6:6" ht="12.75" customHeight="1">
      <c r="F6231" s="724"/>
    </row>
    <row r="6232" spans="6:6" ht="12.75" customHeight="1">
      <c r="F6232" s="724"/>
    </row>
    <row r="6233" spans="6:6" ht="12.75" customHeight="1">
      <c r="F6233" s="724"/>
    </row>
    <row r="6234" spans="6:6" ht="12.75" customHeight="1">
      <c r="F6234" s="724"/>
    </row>
    <row r="6235" spans="6:6" ht="12.75" customHeight="1">
      <c r="F6235" s="724"/>
    </row>
    <row r="6236" spans="6:6" ht="12.75" customHeight="1">
      <c r="F6236" s="724"/>
    </row>
    <row r="6237" spans="6:6" ht="12.75" customHeight="1">
      <c r="F6237" s="724"/>
    </row>
    <row r="6238" spans="6:6" ht="12.75" customHeight="1">
      <c r="F6238" s="724"/>
    </row>
    <row r="6239" spans="6:6" ht="12.75" customHeight="1">
      <c r="F6239" s="724"/>
    </row>
    <row r="6240" spans="6:6" ht="12.75" customHeight="1">
      <c r="F6240" s="724"/>
    </row>
    <row r="6241" spans="6:6" ht="12.75" customHeight="1">
      <c r="F6241" s="724"/>
    </row>
    <row r="6242" spans="6:6" ht="12.75" customHeight="1">
      <c r="F6242" s="724"/>
    </row>
    <row r="6243" spans="6:6" ht="12.75" customHeight="1">
      <c r="F6243" s="724"/>
    </row>
    <row r="6244" spans="6:6" ht="12.75" customHeight="1">
      <c r="F6244" s="724"/>
    </row>
    <row r="6245" spans="6:6" ht="12.75" customHeight="1">
      <c r="F6245" s="724"/>
    </row>
    <row r="6246" spans="6:6" ht="12.75" customHeight="1">
      <c r="F6246" s="724"/>
    </row>
    <row r="6247" spans="6:6" ht="12.75" customHeight="1">
      <c r="F6247" s="724"/>
    </row>
    <row r="6248" spans="6:6" ht="12.75" customHeight="1">
      <c r="F6248" s="724"/>
    </row>
    <row r="6249" spans="6:6" ht="12.75" customHeight="1">
      <c r="F6249" s="724"/>
    </row>
    <row r="6250" spans="6:6" ht="12.75" customHeight="1">
      <c r="F6250" s="724"/>
    </row>
    <row r="6251" spans="6:6" ht="12.75" customHeight="1">
      <c r="F6251" s="724"/>
    </row>
    <row r="6252" spans="6:6" ht="12.75" customHeight="1">
      <c r="F6252" s="724"/>
    </row>
    <row r="6253" spans="6:6" ht="12.75" customHeight="1">
      <c r="F6253" s="724"/>
    </row>
    <row r="6254" spans="6:6" ht="12.75" customHeight="1">
      <c r="F6254" s="724"/>
    </row>
    <row r="6255" spans="6:6" ht="12.75" customHeight="1">
      <c r="F6255" s="724"/>
    </row>
    <row r="6256" spans="6:6" ht="12.75" customHeight="1">
      <c r="F6256" s="724"/>
    </row>
    <row r="6257" spans="6:6" ht="12.75" customHeight="1">
      <c r="F6257" s="724"/>
    </row>
    <row r="6258" spans="6:6" ht="12.75" customHeight="1">
      <c r="F6258" s="724"/>
    </row>
    <row r="6259" spans="6:6" ht="12.75" customHeight="1">
      <c r="F6259" s="724"/>
    </row>
    <row r="6260" spans="6:6" ht="12.75" customHeight="1">
      <c r="F6260" s="724"/>
    </row>
    <row r="6261" spans="6:6" ht="12.75" customHeight="1">
      <c r="F6261" s="724"/>
    </row>
    <row r="6262" spans="6:6" ht="12.75" customHeight="1">
      <c r="F6262" s="724"/>
    </row>
    <row r="6263" spans="6:6" ht="12.75" customHeight="1">
      <c r="F6263" s="724"/>
    </row>
    <row r="6264" spans="6:6" ht="12.75" customHeight="1">
      <c r="F6264" s="724"/>
    </row>
    <row r="6265" spans="6:6" ht="12.75" customHeight="1">
      <c r="F6265" s="724"/>
    </row>
    <row r="6266" spans="6:6" ht="12.75" customHeight="1">
      <c r="F6266" s="724"/>
    </row>
    <row r="6267" spans="6:6" ht="12.75" customHeight="1">
      <c r="F6267" s="724"/>
    </row>
    <row r="6268" spans="6:6" ht="12.75" customHeight="1">
      <c r="F6268" s="724"/>
    </row>
    <row r="6269" spans="6:6" ht="12.75" customHeight="1">
      <c r="F6269" s="724"/>
    </row>
    <row r="6270" spans="6:6" ht="12.75" customHeight="1">
      <c r="F6270" s="724"/>
    </row>
    <row r="6271" spans="6:6" ht="12.75" customHeight="1">
      <c r="F6271" s="724"/>
    </row>
    <row r="6272" spans="6:6" ht="12.75" customHeight="1">
      <c r="F6272" s="724"/>
    </row>
    <row r="6273" spans="6:6" ht="12.75" customHeight="1">
      <c r="F6273" s="724"/>
    </row>
    <row r="6274" spans="6:6" ht="12.75" customHeight="1">
      <c r="F6274" s="724"/>
    </row>
    <row r="6275" spans="6:6" ht="12.75" customHeight="1">
      <c r="F6275" s="724"/>
    </row>
    <row r="6276" spans="6:6" ht="12.75" customHeight="1">
      <c r="F6276" s="724"/>
    </row>
    <row r="6277" spans="6:6" ht="12.75" customHeight="1">
      <c r="F6277" s="724"/>
    </row>
    <row r="6278" spans="6:6" ht="12.75" customHeight="1">
      <c r="F6278" s="724"/>
    </row>
    <row r="6279" spans="6:6" ht="12.75" customHeight="1">
      <c r="F6279" s="724"/>
    </row>
    <row r="6280" spans="6:6" ht="12.75" customHeight="1">
      <c r="F6280" s="724"/>
    </row>
    <row r="6281" spans="6:6" ht="12.75" customHeight="1">
      <c r="F6281" s="724"/>
    </row>
    <row r="6282" spans="6:6" ht="12.75" customHeight="1">
      <c r="F6282" s="724"/>
    </row>
    <row r="6283" spans="6:6" ht="12.75" customHeight="1">
      <c r="F6283" s="724"/>
    </row>
    <row r="6284" spans="6:6" ht="12.75" customHeight="1">
      <c r="F6284" s="724"/>
    </row>
    <row r="6285" spans="6:6" ht="12.75" customHeight="1">
      <c r="F6285" s="724"/>
    </row>
    <row r="6286" spans="6:6" ht="12.75" customHeight="1">
      <c r="F6286" s="724"/>
    </row>
    <row r="6287" spans="6:6" ht="12.75" customHeight="1">
      <c r="F6287" s="724"/>
    </row>
    <row r="6288" spans="6:6" ht="12.75" customHeight="1">
      <c r="F6288" s="724"/>
    </row>
    <row r="6289" spans="6:6" ht="12.75" customHeight="1">
      <c r="F6289" s="724"/>
    </row>
    <row r="6290" spans="6:6" ht="12.75" customHeight="1">
      <c r="F6290" s="724"/>
    </row>
    <row r="6291" spans="6:6" ht="12.75" customHeight="1">
      <c r="F6291" s="724"/>
    </row>
    <row r="6292" spans="6:6" ht="12.75" customHeight="1">
      <c r="F6292" s="724"/>
    </row>
    <row r="6293" spans="6:6" ht="12.75" customHeight="1">
      <c r="F6293" s="724"/>
    </row>
    <row r="6294" spans="6:6" ht="12.75" customHeight="1">
      <c r="F6294" s="724"/>
    </row>
    <row r="6295" spans="6:6" ht="12.75" customHeight="1">
      <c r="F6295" s="724"/>
    </row>
    <row r="6296" spans="6:6" ht="12.75" customHeight="1">
      <c r="F6296" s="724"/>
    </row>
    <row r="6297" spans="6:6" ht="12.75" customHeight="1">
      <c r="F6297" s="724"/>
    </row>
    <row r="6298" spans="6:6" ht="12.75" customHeight="1">
      <c r="F6298" s="724"/>
    </row>
    <row r="6299" spans="6:6" ht="12.75" customHeight="1">
      <c r="F6299" s="724"/>
    </row>
    <row r="6300" spans="6:6" ht="12.75" customHeight="1">
      <c r="F6300" s="724"/>
    </row>
    <row r="6301" spans="6:6" ht="12.75" customHeight="1">
      <c r="F6301" s="724"/>
    </row>
    <row r="6302" spans="6:6" ht="12.75" customHeight="1">
      <c r="F6302" s="724"/>
    </row>
    <row r="6303" spans="6:6" ht="12.75" customHeight="1">
      <c r="F6303" s="724"/>
    </row>
    <row r="6304" spans="6:6" ht="12.75" customHeight="1">
      <c r="F6304" s="724"/>
    </row>
    <row r="6305" spans="6:6" ht="12.75" customHeight="1">
      <c r="F6305" s="724"/>
    </row>
    <row r="6306" spans="6:6" ht="12.75" customHeight="1">
      <c r="F6306" s="724"/>
    </row>
    <row r="6307" spans="6:6" ht="12.75" customHeight="1">
      <c r="F6307" s="724"/>
    </row>
    <row r="6308" spans="6:6" ht="12.75" customHeight="1">
      <c r="F6308" s="724"/>
    </row>
    <row r="6309" spans="6:6" ht="12.75" customHeight="1">
      <c r="F6309" s="724"/>
    </row>
    <row r="6310" spans="6:6" ht="12.75" customHeight="1">
      <c r="F6310" s="724"/>
    </row>
    <row r="6311" spans="6:6" ht="12.75" customHeight="1">
      <c r="F6311" s="724"/>
    </row>
    <row r="6312" spans="6:6" ht="12.75" customHeight="1">
      <c r="F6312" s="724"/>
    </row>
    <row r="6313" spans="6:6" ht="12.75" customHeight="1">
      <c r="F6313" s="724"/>
    </row>
    <row r="6314" spans="6:6" ht="12.75" customHeight="1">
      <c r="F6314" s="724"/>
    </row>
    <row r="6315" spans="6:6" ht="12.75" customHeight="1">
      <c r="F6315" s="724"/>
    </row>
    <row r="6316" spans="6:6" ht="12.75" customHeight="1">
      <c r="F6316" s="724"/>
    </row>
    <row r="6317" spans="6:6" ht="12.75" customHeight="1">
      <c r="F6317" s="724"/>
    </row>
    <row r="6318" spans="6:6" ht="12.75" customHeight="1">
      <c r="F6318" s="724"/>
    </row>
    <row r="6319" spans="6:6" ht="12.75" customHeight="1">
      <c r="F6319" s="724"/>
    </row>
    <row r="6320" spans="6:6" ht="12.75" customHeight="1">
      <c r="F6320" s="724"/>
    </row>
    <row r="6321" spans="6:6" ht="12.75" customHeight="1">
      <c r="F6321" s="724"/>
    </row>
    <row r="6322" spans="6:6" ht="12.75" customHeight="1">
      <c r="F6322" s="724"/>
    </row>
    <row r="6323" spans="6:6" ht="12.75" customHeight="1">
      <c r="F6323" s="724"/>
    </row>
    <row r="6324" spans="6:6" ht="12.75" customHeight="1">
      <c r="F6324" s="724"/>
    </row>
    <row r="6325" spans="6:6" ht="12.75" customHeight="1">
      <c r="F6325" s="724"/>
    </row>
    <row r="6326" spans="6:6" ht="12.75" customHeight="1">
      <c r="F6326" s="724"/>
    </row>
    <row r="6327" spans="6:6" ht="12.75" customHeight="1">
      <c r="F6327" s="724"/>
    </row>
    <row r="6328" spans="6:6" ht="12.75" customHeight="1">
      <c r="F6328" s="724"/>
    </row>
    <row r="6329" spans="6:6" ht="12.75" customHeight="1">
      <c r="F6329" s="724"/>
    </row>
    <row r="6330" spans="6:6" ht="12.75" customHeight="1">
      <c r="F6330" s="724"/>
    </row>
    <row r="6331" spans="6:6" ht="12.75" customHeight="1">
      <c r="F6331" s="724"/>
    </row>
  </sheetData>
  <customSheetViews>
    <customSheetView guid="{700BB901-DE3D-40AF-9E84-3437521A0345}" showPageBreaks="1" topLeftCell="B195">
      <selection activeCell="J207" sqref="J207:J265"/>
      <pageMargins left="0.7" right="0.7" top="0.75" bottom="0.75" header="0.3" footer="0.3"/>
      <pageSetup orientation="portrait" r:id="rId1"/>
      <headerFooter>
        <oddFooter>&amp;LSponsored by: J David Spring&amp;CII-E-3.7</oddFooter>
      </headerFooter>
    </customSheetView>
    <customSheetView guid="{D30DA162-D620-4A19-970C-1046A6A23ED1}" topLeftCell="E173">
      <selection activeCell="F197" sqref="F108:R197"/>
      <pageMargins left="0.7" right="0.7" top="0.75" bottom="0.75" header="0.3" footer="0.3"/>
      <pageSetup orientation="portrait" r:id="rId2"/>
      <headerFooter>
        <oddFooter>&amp;LSponsored by: J David Spring&amp;CII-E-3.7</oddFooter>
      </headerFooter>
    </customSheetView>
    <customSheetView guid="{7B208CC4-03EC-49A3-9AEF-BDEAF48D6BE2}" topLeftCell="B195">
      <selection activeCell="J207" sqref="J207:J265"/>
      <pageMargins left="0.7" right="0.7" top="0.75" bottom="0.75" header="0.3" footer="0.3"/>
      <pageSetup orientation="portrait" r:id="rId3"/>
      <headerFooter>
        <oddFooter>&amp;LSponsored by: J David Spring&amp;CII-E-3.7</oddFooter>
      </headerFooter>
    </customSheetView>
    <customSheetView guid="{FAFF7267-5C8D-421B-A6E7-C317663504A2}">
      <selection activeCell="A288" sqref="A288:IV288"/>
      <pageMargins left="0.7" right="0.7" top="0.75" bottom="0.75" header="0.3" footer="0.3"/>
      <pageSetup orientation="portrait" r:id="rId4"/>
      <headerFooter>
        <oddFooter>&amp;LSponsored by: J David Spring&amp;CII-E-3.7</oddFooter>
      </headerFooter>
    </customSheetView>
    <customSheetView guid="{659C7A86-29AF-4EB2-A484-62929168C99A}" topLeftCell="J212">
      <selection activeCell="R234" sqref="R234:R235"/>
      <pageMargins left="0.7" right="0.7" top="0.75" bottom="0.75" header="0.3" footer="0.3"/>
      <pageSetup orientation="portrait" r:id="rId5"/>
      <headerFooter>
        <oddFooter>&amp;LSponsored by: J David Spring&amp;CII-E-3.7</oddFooter>
      </headerFooter>
    </customSheetView>
    <customSheetView guid="{DE1D8474-1C81-4DEF-9FC4-4CC6D52CA0A7}">
      <pageMargins left="0.7" right="0.7" top="0.75" bottom="0.75" header="0.3" footer="0.3"/>
      <pageSetup orientation="portrait" r:id="rId6"/>
      <headerFooter>
        <oddFooter>&amp;LSponsored by: J David Spring&amp;CII-E-3.7</oddFooter>
      </headerFooter>
    </customSheetView>
  </customSheetViews>
  <pageMargins left="1" right="1" top="0.75" bottom="1" header="0.75" footer="0.8"/>
  <pageSetup scale="70" pageOrder="overThenDown" orientation="landscape" r:id="rId7"/>
  <headerFooter>
    <oddHeader>&amp;R&amp;"Times New Roman,Regular"&amp;9SCHEDULE II-E-3.5
PAGE &amp;P OF &amp;N</oddHeader>
    <oddFooter>&amp;L&amp;"Times New Roman,Regular"&amp;9Sponsored by: Michael N Kelly</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R3014"/>
  <sheetViews>
    <sheetView workbookViewId="0"/>
  </sheetViews>
  <sheetFormatPr defaultColWidth="9.140625" defaultRowHeight="11.25"/>
  <cols>
    <col min="1" max="1" width="5.42578125" style="676" bestFit="1" customWidth="1"/>
    <col min="2" max="2" width="6" style="676" customWidth="1"/>
    <col min="3" max="3" width="2" style="676" customWidth="1"/>
    <col min="4" max="4" width="25" style="676" customWidth="1"/>
    <col min="5" max="5" width="9.42578125" style="676" customWidth="1"/>
    <col min="6" max="6" width="11.140625" style="676" customWidth="1"/>
    <col min="7" max="7" width="12.5703125" style="738" bestFit="1" customWidth="1"/>
    <col min="8" max="8" width="5.85546875" style="677" bestFit="1" customWidth="1"/>
    <col min="9" max="9" width="7.42578125" style="676" bestFit="1" customWidth="1"/>
    <col min="10" max="10" width="8" style="676" bestFit="1" customWidth="1"/>
    <col min="11" max="11" width="9.85546875" style="677" bestFit="1" customWidth="1"/>
    <col min="12" max="12" width="2.7109375" style="676" bestFit="1" customWidth="1"/>
    <col min="13" max="13" width="5.28515625" style="676" bestFit="1" customWidth="1"/>
    <col min="14" max="14" width="5.42578125" style="676" bestFit="1" customWidth="1"/>
    <col min="15" max="16" width="4.5703125" style="676" bestFit="1" customWidth="1"/>
    <col min="17" max="17" width="5" style="676" bestFit="1" customWidth="1"/>
    <col min="18" max="18" width="11.5703125" style="676" customWidth="1"/>
    <col min="19" max="19" width="12.5703125" style="676" customWidth="1"/>
    <col min="20" max="20" width="14" style="676" customWidth="1"/>
    <col min="21" max="21" width="9.140625" style="676" customWidth="1"/>
    <col min="22" max="16384" width="9.140625" style="676"/>
  </cols>
  <sheetData>
    <row r="1" spans="1:18" ht="12" thickBot="1">
      <c r="R1" s="740" t="s">
        <v>1701</v>
      </c>
    </row>
    <row r="2" spans="1:18">
      <c r="B2" s="1804" t="s">
        <v>465</v>
      </c>
      <c r="C2" s="1805"/>
      <c r="D2" s="1917"/>
      <c r="E2" s="706"/>
      <c r="F2" s="1913"/>
      <c r="R2" s="740" t="s">
        <v>1661</v>
      </c>
    </row>
    <row r="3" spans="1:18">
      <c r="B3" s="295" t="s">
        <v>1407</v>
      </c>
      <c r="C3" s="711"/>
      <c r="D3" s="705"/>
      <c r="F3" s="1914"/>
    </row>
    <row r="4" spans="1:18">
      <c r="B4" s="1806" t="s">
        <v>1734</v>
      </c>
      <c r="C4" s="732"/>
      <c r="D4" s="705"/>
      <c r="F4" s="1914"/>
    </row>
    <row r="5" spans="1:18">
      <c r="B5" s="1806" t="s">
        <v>1260</v>
      </c>
      <c r="C5" s="732"/>
      <c r="D5" s="705"/>
      <c r="F5" s="1914"/>
    </row>
    <row r="6" spans="1:18" ht="12" thickBot="1">
      <c r="B6" s="684" t="s">
        <v>584</v>
      </c>
      <c r="C6" s="685"/>
      <c r="D6" s="1918"/>
      <c r="E6" s="1915"/>
      <c r="F6" s="1916"/>
    </row>
    <row r="7" spans="1:18">
      <c r="B7" s="687"/>
      <c r="C7" s="687"/>
    </row>
    <row r="8" spans="1:18" ht="12" thickBot="1">
      <c r="B8" s="676" t="s">
        <v>584</v>
      </c>
      <c r="F8" s="688">
        <v>1</v>
      </c>
      <c r="G8" s="742">
        <v>2</v>
      </c>
      <c r="H8" s="689">
        <v>3</v>
      </c>
      <c r="I8" s="688">
        <v>4</v>
      </c>
      <c r="J8" s="688">
        <v>5</v>
      </c>
      <c r="K8" s="689">
        <v>6</v>
      </c>
      <c r="L8" s="688">
        <v>7</v>
      </c>
      <c r="M8" s="688">
        <v>8</v>
      </c>
      <c r="N8" s="688">
        <v>9</v>
      </c>
      <c r="O8" s="688">
        <v>10</v>
      </c>
      <c r="P8" s="689">
        <v>11</v>
      </c>
      <c r="Q8" s="689">
        <v>12</v>
      </c>
      <c r="R8" s="690">
        <v>13</v>
      </c>
    </row>
    <row r="9" spans="1:18">
      <c r="A9" s="691"/>
      <c r="B9" s="1908"/>
      <c r="C9" s="1908"/>
      <c r="D9" s="680"/>
      <c r="E9" s="680"/>
      <c r="F9" s="692"/>
      <c r="G9" s="743"/>
      <c r="H9" s="693"/>
      <c r="I9" s="694" t="s">
        <v>352</v>
      </c>
      <c r="J9" s="694" t="s">
        <v>355</v>
      </c>
      <c r="K9" s="693"/>
      <c r="L9" s="692"/>
      <c r="M9" s="692"/>
      <c r="N9" s="694"/>
      <c r="O9" s="694"/>
      <c r="P9" s="694"/>
      <c r="Q9" s="695"/>
      <c r="R9" s="694"/>
    </row>
    <row r="10" spans="1:18">
      <c r="A10" s="696"/>
      <c r="B10" s="1909" t="s">
        <v>611</v>
      </c>
      <c r="C10" s="1909"/>
      <c r="D10" s="1911" t="s">
        <v>578</v>
      </c>
      <c r="E10" s="1911" t="s">
        <v>583</v>
      </c>
      <c r="F10" s="698" t="s">
        <v>281</v>
      </c>
      <c r="G10" s="744" t="s">
        <v>282</v>
      </c>
      <c r="H10" s="699" t="s">
        <v>251</v>
      </c>
      <c r="I10" s="697" t="s">
        <v>283</v>
      </c>
      <c r="J10" s="697" t="s">
        <v>773</v>
      </c>
      <c r="K10" s="699" t="s">
        <v>284</v>
      </c>
      <c r="L10" s="697" t="s">
        <v>285</v>
      </c>
      <c r="M10" s="697" t="s">
        <v>383</v>
      </c>
      <c r="N10" s="697" t="s">
        <v>162</v>
      </c>
      <c r="O10" s="697" t="s">
        <v>163</v>
      </c>
      <c r="P10" s="697" t="s">
        <v>993</v>
      </c>
      <c r="Q10" s="697" t="s">
        <v>270</v>
      </c>
      <c r="R10" s="697" t="s">
        <v>283</v>
      </c>
    </row>
    <row r="11" spans="1:18">
      <c r="A11" s="696" t="s">
        <v>272</v>
      </c>
      <c r="B11" s="1909" t="s">
        <v>250</v>
      </c>
      <c r="C11" s="1909"/>
      <c r="D11" s="1911"/>
      <c r="E11" s="1911" t="s">
        <v>586</v>
      </c>
      <c r="F11" s="698" t="s">
        <v>352</v>
      </c>
      <c r="G11" s="744" t="s">
        <v>353</v>
      </c>
      <c r="H11" s="699" t="s">
        <v>176</v>
      </c>
      <c r="I11" s="697" t="s">
        <v>354</v>
      </c>
      <c r="J11" s="697" t="s">
        <v>774</v>
      </c>
      <c r="K11" s="699" t="s">
        <v>355</v>
      </c>
      <c r="L11" s="697" t="s">
        <v>356</v>
      </c>
      <c r="M11" s="697" t="s">
        <v>286</v>
      </c>
      <c r="N11" s="697"/>
      <c r="O11" s="697"/>
      <c r="P11" s="697"/>
      <c r="Q11" s="697"/>
      <c r="R11" s="697" t="s">
        <v>466</v>
      </c>
    </row>
    <row r="12" spans="1:18" ht="12" thickBot="1">
      <c r="A12" s="700" t="s">
        <v>1083</v>
      </c>
      <c r="B12" s="1910"/>
      <c r="C12" s="1910"/>
      <c r="D12" s="1912"/>
      <c r="E12" s="1912"/>
      <c r="F12" s="702"/>
      <c r="G12" s="745"/>
      <c r="H12" s="703"/>
      <c r="I12" s="701"/>
      <c r="J12" s="701" t="s">
        <v>286</v>
      </c>
      <c r="K12" s="703"/>
      <c r="L12" s="701"/>
      <c r="M12" s="701" t="s">
        <v>357</v>
      </c>
      <c r="N12" s="701"/>
      <c r="O12" s="701"/>
      <c r="P12" s="701"/>
      <c r="Q12" s="701"/>
      <c r="R12" s="704"/>
    </row>
    <row r="13" spans="1:18" ht="12.75" customHeight="1">
      <c r="A13" s="708">
        <v>1</v>
      </c>
      <c r="B13" s="706"/>
      <c r="E13" s="706"/>
    </row>
    <row r="14" spans="1:18" ht="12.75" customHeight="1">
      <c r="A14" s="690">
        <v>2</v>
      </c>
      <c r="F14" s="724"/>
    </row>
    <row r="15" spans="1:18" ht="12.75" customHeight="1">
      <c r="A15" s="690">
        <v>3</v>
      </c>
      <c r="B15" s="1801" t="s">
        <v>1659</v>
      </c>
      <c r="F15" s="724"/>
    </row>
    <row r="16" spans="1:18" ht="12.75" customHeight="1">
      <c r="A16" s="690">
        <v>4</v>
      </c>
      <c r="F16" s="724"/>
    </row>
    <row r="17" spans="1:6" ht="12.75" customHeight="1">
      <c r="A17" s="690">
        <v>5</v>
      </c>
      <c r="F17" s="724"/>
    </row>
    <row r="18" spans="1:6" ht="12.75" customHeight="1">
      <c r="F18" s="724"/>
    </row>
    <row r="19" spans="1:6" ht="12.75" customHeight="1">
      <c r="F19" s="724"/>
    </row>
    <row r="20" spans="1:6" ht="12.75" customHeight="1">
      <c r="F20" s="724"/>
    </row>
    <row r="21" spans="1:6" ht="12.75" customHeight="1">
      <c r="F21" s="724"/>
    </row>
    <row r="22" spans="1:6" ht="12.75" customHeight="1">
      <c r="F22" s="724"/>
    </row>
    <row r="23" spans="1:6" ht="12.75" customHeight="1">
      <c r="F23" s="724"/>
    </row>
    <row r="24" spans="1:6" ht="12.75" customHeight="1">
      <c r="F24" s="724"/>
    </row>
    <row r="25" spans="1:6" ht="12.75" customHeight="1">
      <c r="F25" s="724"/>
    </row>
    <row r="26" spans="1:6" ht="12.75" customHeight="1">
      <c r="F26" s="724"/>
    </row>
    <row r="27" spans="1:6" ht="12.75" customHeight="1">
      <c r="F27" s="724"/>
    </row>
    <row r="28" spans="1:6" ht="12.75" customHeight="1">
      <c r="F28" s="724"/>
    </row>
    <row r="29" spans="1:6" ht="12.75" customHeight="1">
      <c r="F29" s="724"/>
    </row>
    <row r="30" spans="1:6" ht="12.75" customHeight="1">
      <c r="F30" s="724"/>
    </row>
    <row r="31" spans="1:6" ht="12.75" customHeight="1">
      <c r="F31" s="724"/>
    </row>
    <row r="32" spans="1:6" ht="12.75" customHeight="1">
      <c r="F32" s="724"/>
    </row>
    <row r="33" spans="6:6" ht="12.75" customHeight="1">
      <c r="F33" s="724"/>
    </row>
    <row r="34" spans="6:6" ht="12.75" customHeight="1">
      <c r="F34" s="724"/>
    </row>
    <row r="35" spans="6:6" ht="12.75" customHeight="1">
      <c r="F35" s="724"/>
    </row>
    <row r="36" spans="6:6" ht="12.75" customHeight="1">
      <c r="F36" s="724"/>
    </row>
    <row r="37" spans="6:6" ht="12.75" customHeight="1">
      <c r="F37" s="724"/>
    </row>
    <row r="38" spans="6:6" ht="12.75" customHeight="1">
      <c r="F38" s="724"/>
    </row>
    <row r="39" spans="6:6" ht="12.75" customHeight="1">
      <c r="F39" s="724"/>
    </row>
    <row r="40" spans="6:6" ht="12.75" customHeight="1">
      <c r="F40" s="724"/>
    </row>
    <row r="41" spans="6:6" ht="12.75" customHeight="1">
      <c r="F41" s="724"/>
    </row>
    <row r="42" spans="6:6" ht="12.75" customHeight="1">
      <c r="F42" s="724"/>
    </row>
    <row r="43" spans="6:6" ht="12.75" customHeight="1">
      <c r="F43" s="724"/>
    </row>
    <row r="44" spans="6:6" ht="12.75" customHeight="1">
      <c r="F44" s="724"/>
    </row>
    <row r="45" spans="6:6" ht="12.75" customHeight="1">
      <c r="F45" s="724"/>
    </row>
    <row r="46" spans="6:6" ht="12.75" customHeight="1">
      <c r="F46" s="724"/>
    </row>
    <row r="47" spans="6:6" ht="12.75" customHeight="1">
      <c r="F47" s="724"/>
    </row>
    <row r="48" spans="6:6" ht="12.75" customHeight="1">
      <c r="F48" s="724"/>
    </row>
    <row r="49" spans="6:6" ht="12.75" customHeight="1">
      <c r="F49" s="724"/>
    </row>
    <row r="50" spans="6:6" ht="12.75" customHeight="1">
      <c r="F50" s="724"/>
    </row>
    <row r="51" spans="6:6" ht="12.75" customHeight="1">
      <c r="F51" s="724"/>
    </row>
    <row r="52" spans="6:6" ht="12.75" customHeight="1">
      <c r="F52" s="724"/>
    </row>
    <row r="53" spans="6:6" ht="12.75" customHeight="1">
      <c r="F53" s="724"/>
    </row>
    <row r="54" spans="6:6" ht="12.75" customHeight="1">
      <c r="F54" s="724"/>
    </row>
    <row r="55" spans="6:6" ht="12.75" customHeight="1">
      <c r="F55" s="724"/>
    </row>
    <row r="56" spans="6:6" ht="12.75" customHeight="1">
      <c r="F56" s="724"/>
    </row>
    <row r="57" spans="6:6" ht="12.75" customHeight="1">
      <c r="F57" s="724"/>
    </row>
    <row r="58" spans="6:6" ht="12.75" customHeight="1">
      <c r="F58" s="724"/>
    </row>
    <row r="59" spans="6:6" ht="12.75" customHeight="1">
      <c r="F59" s="724"/>
    </row>
    <row r="60" spans="6:6" ht="12.75" customHeight="1">
      <c r="F60" s="724"/>
    </row>
    <row r="61" spans="6:6" ht="12.75" customHeight="1">
      <c r="F61" s="724"/>
    </row>
    <row r="62" spans="6:6" ht="12.75" customHeight="1">
      <c r="F62" s="724"/>
    </row>
    <row r="63" spans="6:6" ht="12.75" customHeight="1">
      <c r="F63" s="724"/>
    </row>
    <row r="64" spans="6:6" ht="12.75" customHeight="1">
      <c r="F64" s="724"/>
    </row>
    <row r="65" spans="6:6" ht="12.75" customHeight="1">
      <c r="F65" s="724"/>
    </row>
    <row r="66" spans="6:6" ht="12.75" customHeight="1">
      <c r="F66" s="724"/>
    </row>
    <row r="67" spans="6:6" ht="12.75" customHeight="1">
      <c r="F67" s="724"/>
    </row>
    <row r="68" spans="6:6" ht="12.75" customHeight="1">
      <c r="F68" s="724"/>
    </row>
    <row r="69" spans="6:6" ht="12.75" customHeight="1">
      <c r="F69" s="724"/>
    </row>
    <row r="70" spans="6:6" ht="12.75" customHeight="1">
      <c r="F70" s="724"/>
    </row>
    <row r="71" spans="6:6" ht="12.75" customHeight="1">
      <c r="F71" s="724"/>
    </row>
    <row r="72" spans="6:6" ht="12.75" customHeight="1">
      <c r="F72" s="724"/>
    </row>
    <row r="73" spans="6:6" ht="12.75" customHeight="1">
      <c r="F73" s="724"/>
    </row>
    <row r="74" spans="6:6" ht="12.75" customHeight="1">
      <c r="F74" s="724"/>
    </row>
    <row r="75" spans="6:6" ht="12.75" customHeight="1">
      <c r="F75" s="724"/>
    </row>
    <row r="76" spans="6:6" ht="12.75" customHeight="1">
      <c r="F76" s="724"/>
    </row>
    <row r="77" spans="6:6" ht="12.75" customHeight="1">
      <c r="F77" s="724"/>
    </row>
    <row r="78" spans="6:6" ht="12.75" customHeight="1">
      <c r="F78" s="724"/>
    </row>
    <row r="79" spans="6:6" ht="12.75" customHeight="1">
      <c r="F79" s="724"/>
    </row>
    <row r="80" spans="6:6" ht="12.75" customHeight="1">
      <c r="F80" s="724"/>
    </row>
    <row r="81" spans="6:6" ht="12.75" customHeight="1">
      <c r="F81" s="724"/>
    </row>
    <row r="82" spans="6:6" ht="12.75" customHeight="1">
      <c r="F82" s="724"/>
    </row>
    <row r="83" spans="6:6" ht="12.75" customHeight="1">
      <c r="F83" s="724"/>
    </row>
    <row r="84" spans="6:6" ht="12.75" customHeight="1">
      <c r="F84" s="724"/>
    </row>
    <row r="85" spans="6:6" ht="12.75" customHeight="1">
      <c r="F85" s="724"/>
    </row>
    <row r="86" spans="6:6" ht="12.75" customHeight="1">
      <c r="F86" s="724"/>
    </row>
    <row r="87" spans="6:6" ht="12.75" customHeight="1">
      <c r="F87" s="724"/>
    </row>
    <row r="88" spans="6:6" ht="12.75" customHeight="1">
      <c r="F88" s="724"/>
    </row>
    <row r="89" spans="6:6" ht="12.75" customHeight="1">
      <c r="F89" s="724"/>
    </row>
    <row r="90" spans="6:6" ht="12.75" customHeight="1">
      <c r="F90" s="724"/>
    </row>
    <row r="91" spans="6:6" ht="12.75" customHeight="1">
      <c r="F91" s="724"/>
    </row>
    <row r="92" spans="6:6" ht="12.75" customHeight="1">
      <c r="F92" s="724"/>
    </row>
    <row r="93" spans="6:6" ht="12.75" customHeight="1">
      <c r="F93" s="724"/>
    </row>
    <row r="94" spans="6:6" ht="12.75" customHeight="1">
      <c r="F94" s="724"/>
    </row>
    <row r="95" spans="6:6" ht="12.75" customHeight="1">
      <c r="F95" s="724"/>
    </row>
    <row r="96" spans="6:6" ht="12.75" customHeight="1">
      <c r="F96" s="724"/>
    </row>
    <row r="97" spans="6:6" ht="12.75" customHeight="1">
      <c r="F97" s="724"/>
    </row>
    <row r="98" spans="6:6" ht="12.75" customHeight="1">
      <c r="F98" s="724"/>
    </row>
    <row r="99" spans="6:6" ht="12.75" customHeight="1">
      <c r="F99" s="724"/>
    </row>
    <row r="100" spans="6:6" ht="12.75" customHeight="1">
      <c r="F100" s="724"/>
    </row>
    <row r="101" spans="6:6" ht="12.75" customHeight="1">
      <c r="F101" s="724"/>
    </row>
    <row r="102" spans="6:6" ht="12.75" customHeight="1">
      <c r="F102" s="724"/>
    </row>
    <row r="103" spans="6:6" ht="12.75" customHeight="1">
      <c r="F103" s="724"/>
    </row>
    <row r="104" spans="6:6" ht="12.75" customHeight="1">
      <c r="F104" s="724"/>
    </row>
    <row r="105" spans="6:6" ht="12.75" customHeight="1">
      <c r="F105" s="724"/>
    </row>
    <row r="106" spans="6:6" ht="12.75" customHeight="1">
      <c r="F106" s="724"/>
    </row>
    <row r="107" spans="6:6" ht="12.75" customHeight="1">
      <c r="F107" s="724"/>
    </row>
    <row r="108" spans="6:6" ht="12.75" customHeight="1">
      <c r="F108" s="724"/>
    </row>
    <row r="109" spans="6:6" ht="12.75" customHeight="1">
      <c r="F109" s="724"/>
    </row>
    <row r="110" spans="6:6" ht="12.75" customHeight="1">
      <c r="F110" s="724"/>
    </row>
    <row r="111" spans="6:6" ht="12.75" customHeight="1">
      <c r="F111" s="724"/>
    </row>
    <row r="112" spans="6:6" ht="12.75" customHeight="1">
      <c r="F112" s="724"/>
    </row>
    <row r="113" spans="6:6" ht="12.75" customHeight="1">
      <c r="F113" s="724"/>
    </row>
    <row r="114" spans="6:6" ht="12.75" customHeight="1">
      <c r="F114" s="724"/>
    </row>
    <row r="115" spans="6:6" ht="12.75" customHeight="1">
      <c r="F115" s="724"/>
    </row>
    <row r="116" spans="6:6" ht="12.75" customHeight="1">
      <c r="F116" s="724"/>
    </row>
    <row r="117" spans="6:6" ht="12.75" customHeight="1">
      <c r="F117" s="724"/>
    </row>
    <row r="118" spans="6:6" ht="12.75" customHeight="1">
      <c r="F118" s="724"/>
    </row>
    <row r="119" spans="6:6" ht="12.75" customHeight="1">
      <c r="F119" s="724"/>
    </row>
    <row r="120" spans="6:6" ht="12.75" customHeight="1">
      <c r="F120" s="724"/>
    </row>
    <row r="121" spans="6:6" ht="12.75" customHeight="1">
      <c r="F121" s="724"/>
    </row>
    <row r="122" spans="6:6" ht="12.75" customHeight="1">
      <c r="F122" s="724"/>
    </row>
    <row r="123" spans="6:6" ht="12.75" customHeight="1">
      <c r="F123" s="724"/>
    </row>
    <row r="124" spans="6:6" ht="12.75" customHeight="1">
      <c r="F124" s="724"/>
    </row>
    <row r="125" spans="6:6" ht="12.75" customHeight="1">
      <c r="F125" s="724"/>
    </row>
    <row r="126" spans="6:6" ht="12.75" customHeight="1">
      <c r="F126" s="724"/>
    </row>
    <row r="127" spans="6:6" ht="12.75" customHeight="1">
      <c r="F127" s="724"/>
    </row>
    <row r="128" spans="6:6" ht="12.75" customHeight="1">
      <c r="F128" s="724"/>
    </row>
    <row r="129" spans="6:6" ht="12.75" customHeight="1">
      <c r="F129" s="724"/>
    </row>
    <row r="130" spans="6:6" ht="12.75" customHeight="1">
      <c r="F130" s="724"/>
    </row>
    <row r="131" spans="6:6" ht="12.75" customHeight="1">
      <c r="F131" s="724"/>
    </row>
    <row r="132" spans="6:6" ht="12.75" customHeight="1">
      <c r="F132" s="724"/>
    </row>
    <row r="133" spans="6:6" ht="12.75" customHeight="1">
      <c r="F133" s="724"/>
    </row>
    <row r="134" spans="6:6" ht="12.75" customHeight="1">
      <c r="F134" s="724"/>
    </row>
    <row r="135" spans="6:6" ht="12.75" customHeight="1">
      <c r="F135" s="724"/>
    </row>
    <row r="136" spans="6:6" ht="12.75" customHeight="1">
      <c r="F136" s="724"/>
    </row>
    <row r="137" spans="6:6" ht="12.75" customHeight="1">
      <c r="F137" s="724"/>
    </row>
    <row r="138" spans="6:6" ht="12.75" customHeight="1">
      <c r="F138" s="724"/>
    </row>
    <row r="139" spans="6:6" ht="12.75" customHeight="1">
      <c r="F139" s="724"/>
    </row>
    <row r="140" spans="6:6" ht="12.75" customHeight="1">
      <c r="F140" s="724"/>
    </row>
    <row r="141" spans="6:6" ht="12.75" customHeight="1">
      <c r="F141" s="724"/>
    </row>
    <row r="142" spans="6:6" ht="12.75" customHeight="1">
      <c r="F142" s="724"/>
    </row>
    <row r="143" spans="6:6" ht="12.75" customHeight="1">
      <c r="F143" s="724"/>
    </row>
    <row r="144" spans="6:6" ht="12.75" customHeight="1">
      <c r="F144" s="724"/>
    </row>
    <row r="145" spans="6:6" ht="12.75" customHeight="1">
      <c r="F145" s="724"/>
    </row>
    <row r="146" spans="6:6" ht="12.75" customHeight="1">
      <c r="F146" s="724"/>
    </row>
    <row r="147" spans="6:6" ht="12.75" customHeight="1">
      <c r="F147" s="724"/>
    </row>
    <row r="148" spans="6:6" ht="12.75" customHeight="1">
      <c r="F148" s="724"/>
    </row>
    <row r="149" spans="6:6" ht="12.75" customHeight="1">
      <c r="F149" s="724"/>
    </row>
    <row r="150" spans="6:6" ht="12.75" customHeight="1">
      <c r="F150" s="724"/>
    </row>
    <row r="151" spans="6:6" ht="12.75" customHeight="1">
      <c r="F151" s="724"/>
    </row>
    <row r="152" spans="6:6" ht="12.75" customHeight="1">
      <c r="F152" s="724"/>
    </row>
    <row r="153" spans="6:6" ht="12.75" customHeight="1">
      <c r="F153" s="724"/>
    </row>
    <row r="154" spans="6:6" ht="12.75" customHeight="1">
      <c r="F154" s="724"/>
    </row>
    <row r="155" spans="6:6" ht="12.75" customHeight="1">
      <c r="F155" s="724"/>
    </row>
    <row r="156" spans="6:6" ht="12.75" customHeight="1">
      <c r="F156" s="724"/>
    </row>
    <row r="157" spans="6:6" ht="12.75" customHeight="1">
      <c r="F157" s="724"/>
    </row>
    <row r="158" spans="6:6" ht="12.75" customHeight="1">
      <c r="F158" s="724"/>
    </row>
    <row r="159" spans="6:6" ht="12.75" customHeight="1">
      <c r="F159" s="724"/>
    </row>
    <row r="160" spans="6:6" ht="12.75" customHeight="1">
      <c r="F160" s="724"/>
    </row>
    <row r="161" spans="6:6" ht="12.75" customHeight="1">
      <c r="F161" s="724"/>
    </row>
    <row r="162" spans="6:6" ht="12.75" customHeight="1">
      <c r="F162" s="724"/>
    </row>
    <row r="163" spans="6:6" ht="12.75" customHeight="1">
      <c r="F163" s="724"/>
    </row>
    <row r="164" spans="6:6" ht="12.75" customHeight="1">
      <c r="F164" s="724"/>
    </row>
    <row r="165" spans="6:6" ht="12.75" customHeight="1">
      <c r="F165" s="724"/>
    </row>
    <row r="166" spans="6:6" ht="12.75" customHeight="1">
      <c r="F166" s="724"/>
    </row>
    <row r="167" spans="6:6" ht="12.75" customHeight="1">
      <c r="F167" s="724"/>
    </row>
    <row r="168" spans="6:6" ht="12.75" customHeight="1">
      <c r="F168" s="724"/>
    </row>
    <row r="169" spans="6:6" ht="12.75" customHeight="1">
      <c r="F169" s="724"/>
    </row>
    <row r="170" spans="6:6" ht="12.75" customHeight="1">
      <c r="F170" s="724"/>
    </row>
    <row r="171" spans="6:6" ht="12.75" customHeight="1">
      <c r="F171" s="724"/>
    </row>
    <row r="172" spans="6:6" ht="12.75" customHeight="1">
      <c r="F172" s="724"/>
    </row>
    <row r="173" spans="6:6" ht="12.75" customHeight="1">
      <c r="F173" s="724"/>
    </row>
    <row r="174" spans="6:6" ht="12.75" customHeight="1">
      <c r="F174" s="724"/>
    </row>
    <row r="175" spans="6:6" ht="12.75" customHeight="1">
      <c r="F175" s="724"/>
    </row>
    <row r="176" spans="6:6" ht="12.75" customHeight="1">
      <c r="F176" s="724"/>
    </row>
    <row r="177" spans="6:6" ht="12.75" customHeight="1">
      <c r="F177" s="724"/>
    </row>
    <row r="178" spans="6:6" ht="12.75" customHeight="1">
      <c r="F178" s="724"/>
    </row>
    <row r="179" spans="6:6" ht="12.75" customHeight="1">
      <c r="F179" s="724"/>
    </row>
    <row r="180" spans="6:6" ht="12.75" customHeight="1">
      <c r="F180" s="724"/>
    </row>
    <row r="181" spans="6:6" ht="12.75" customHeight="1">
      <c r="F181" s="724"/>
    </row>
    <row r="182" spans="6:6" ht="12.75" customHeight="1">
      <c r="F182" s="724"/>
    </row>
    <row r="183" spans="6:6" ht="12.75" customHeight="1">
      <c r="F183" s="724"/>
    </row>
    <row r="184" spans="6:6" ht="12.75" customHeight="1">
      <c r="F184" s="724"/>
    </row>
    <row r="185" spans="6:6" ht="12.75" customHeight="1">
      <c r="F185" s="724"/>
    </row>
    <row r="186" spans="6:6" ht="12.75" customHeight="1">
      <c r="F186" s="724"/>
    </row>
    <row r="187" spans="6:6" ht="12.75" customHeight="1">
      <c r="F187" s="724"/>
    </row>
    <row r="188" spans="6:6" ht="12.75" customHeight="1">
      <c r="F188" s="724"/>
    </row>
    <row r="189" spans="6:6" ht="12.75" customHeight="1">
      <c r="F189" s="724"/>
    </row>
    <row r="190" spans="6:6" ht="12.75" customHeight="1">
      <c r="F190" s="724"/>
    </row>
    <row r="191" spans="6:6" ht="12.75" customHeight="1">
      <c r="F191" s="724"/>
    </row>
    <row r="192" spans="6:6" ht="12.75" customHeight="1">
      <c r="F192" s="724"/>
    </row>
    <row r="193" spans="6:6" ht="12.75" customHeight="1">
      <c r="F193" s="724"/>
    </row>
    <row r="194" spans="6:6" ht="12.75" customHeight="1">
      <c r="F194" s="724"/>
    </row>
    <row r="195" spans="6:6" ht="12.75" customHeight="1">
      <c r="F195" s="724"/>
    </row>
    <row r="196" spans="6:6" ht="12.75" customHeight="1">
      <c r="F196" s="724"/>
    </row>
    <row r="197" spans="6:6" ht="12.75" customHeight="1">
      <c r="F197" s="724"/>
    </row>
    <row r="198" spans="6:6" ht="12.75" customHeight="1">
      <c r="F198" s="724"/>
    </row>
    <row r="199" spans="6:6" ht="12.75" customHeight="1">
      <c r="F199" s="724"/>
    </row>
    <row r="200" spans="6:6" ht="12.75" customHeight="1">
      <c r="F200" s="724"/>
    </row>
    <row r="201" spans="6:6" ht="12.75" customHeight="1">
      <c r="F201" s="724"/>
    </row>
    <row r="202" spans="6:6" ht="12.75" customHeight="1">
      <c r="F202" s="724"/>
    </row>
    <row r="203" spans="6:6" ht="12.75" customHeight="1">
      <c r="F203" s="724"/>
    </row>
    <row r="204" spans="6:6" ht="12.75" customHeight="1">
      <c r="F204" s="724"/>
    </row>
    <row r="205" spans="6:6" ht="12.75" customHeight="1">
      <c r="F205" s="724"/>
    </row>
    <row r="206" spans="6:6" ht="12.75" customHeight="1">
      <c r="F206" s="724"/>
    </row>
    <row r="207" spans="6:6" ht="12.75" customHeight="1">
      <c r="F207" s="724"/>
    </row>
    <row r="208" spans="6:6" ht="12.75" customHeight="1">
      <c r="F208" s="724"/>
    </row>
    <row r="209" spans="6:6" ht="12.75" customHeight="1">
      <c r="F209" s="724"/>
    </row>
    <row r="210" spans="6:6" ht="12.75" customHeight="1">
      <c r="F210" s="724"/>
    </row>
    <row r="211" spans="6:6" ht="12.75" customHeight="1">
      <c r="F211" s="724"/>
    </row>
    <row r="212" spans="6:6" ht="12.75" customHeight="1">
      <c r="F212" s="724"/>
    </row>
    <row r="213" spans="6:6" ht="12.75" customHeight="1">
      <c r="F213" s="724"/>
    </row>
    <row r="214" spans="6:6" ht="12.75" customHeight="1">
      <c r="F214" s="724"/>
    </row>
    <row r="215" spans="6:6" ht="12.75" customHeight="1">
      <c r="F215" s="724"/>
    </row>
    <row r="216" spans="6:6" ht="12.75" customHeight="1">
      <c r="F216" s="724"/>
    </row>
    <row r="217" spans="6:6" ht="12.75" customHeight="1">
      <c r="F217" s="724"/>
    </row>
    <row r="218" spans="6:6" ht="12.75" customHeight="1">
      <c r="F218" s="724"/>
    </row>
    <row r="219" spans="6:6" ht="12.75" customHeight="1">
      <c r="F219" s="724"/>
    </row>
    <row r="220" spans="6:6" ht="12.75" customHeight="1">
      <c r="F220" s="724"/>
    </row>
    <row r="221" spans="6:6" ht="12.75" customHeight="1">
      <c r="F221" s="724"/>
    </row>
    <row r="222" spans="6:6" ht="12.75" customHeight="1">
      <c r="F222" s="724"/>
    </row>
    <row r="223" spans="6:6" ht="12.75" customHeight="1">
      <c r="F223" s="724"/>
    </row>
    <row r="224" spans="6:6" ht="12.75" customHeight="1">
      <c r="F224" s="724"/>
    </row>
    <row r="225" spans="6:6" ht="12.75" customHeight="1">
      <c r="F225" s="724"/>
    </row>
    <row r="226" spans="6:6" ht="12.75" customHeight="1">
      <c r="F226" s="724"/>
    </row>
    <row r="227" spans="6:6" ht="12.75" customHeight="1">
      <c r="F227" s="724"/>
    </row>
    <row r="228" spans="6:6" ht="12.75" customHeight="1">
      <c r="F228" s="724"/>
    </row>
    <row r="229" spans="6:6" ht="12.75" customHeight="1">
      <c r="F229" s="724"/>
    </row>
    <row r="230" spans="6:6" ht="12.75" customHeight="1">
      <c r="F230" s="724"/>
    </row>
    <row r="231" spans="6:6" ht="12.75" customHeight="1">
      <c r="F231" s="724"/>
    </row>
    <row r="232" spans="6:6" ht="12.75" customHeight="1">
      <c r="F232" s="724"/>
    </row>
    <row r="233" spans="6:6" ht="12.75" customHeight="1">
      <c r="F233" s="724"/>
    </row>
    <row r="234" spans="6:6" ht="12.75" customHeight="1">
      <c r="F234" s="724"/>
    </row>
    <row r="235" spans="6:6" ht="12.75" customHeight="1">
      <c r="F235" s="724"/>
    </row>
    <row r="236" spans="6:6" ht="12.75" customHeight="1">
      <c r="F236" s="724"/>
    </row>
    <row r="237" spans="6:6" ht="12.75" customHeight="1">
      <c r="F237" s="724"/>
    </row>
    <row r="238" spans="6:6" ht="12.75" customHeight="1">
      <c r="F238" s="724"/>
    </row>
    <row r="239" spans="6:6" ht="12.75" customHeight="1">
      <c r="F239" s="724"/>
    </row>
    <row r="240" spans="6:6" ht="12.75" customHeight="1">
      <c r="F240" s="724"/>
    </row>
    <row r="241" spans="6:6" ht="12.75" customHeight="1">
      <c r="F241" s="724"/>
    </row>
    <row r="242" spans="6:6" ht="12.75" customHeight="1">
      <c r="F242" s="724"/>
    </row>
    <row r="243" spans="6:6" ht="12.75" customHeight="1">
      <c r="F243" s="724"/>
    </row>
    <row r="244" spans="6:6" ht="12.75" customHeight="1">
      <c r="F244" s="724"/>
    </row>
    <row r="245" spans="6:6" ht="12.75" customHeight="1">
      <c r="F245" s="724"/>
    </row>
    <row r="246" spans="6:6" ht="12.75" customHeight="1">
      <c r="F246" s="724"/>
    </row>
    <row r="247" spans="6:6" ht="12.75" customHeight="1">
      <c r="F247" s="724"/>
    </row>
    <row r="248" spans="6:6" ht="12.75" customHeight="1">
      <c r="F248" s="724"/>
    </row>
    <row r="249" spans="6:6" ht="12.75" customHeight="1">
      <c r="F249" s="724"/>
    </row>
    <row r="250" spans="6:6" ht="12.75" customHeight="1">
      <c r="F250" s="724"/>
    </row>
    <row r="251" spans="6:6" ht="12.75" customHeight="1">
      <c r="F251" s="724"/>
    </row>
    <row r="252" spans="6:6" ht="12.75" customHeight="1">
      <c r="F252" s="724"/>
    </row>
    <row r="253" spans="6:6" ht="12.75" customHeight="1">
      <c r="F253" s="724"/>
    </row>
    <row r="254" spans="6:6" ht="12.75" customHeight="1">
      <c r="F254" s="724"/>
    </row>
    <row r="255" spans="6:6" ht="12.75" customHeight="1">
      <c r="F255" s="724"/>
    </row>
    <row r="256" spans="6:6" ht="12.75" customHeight="1">
      <c r="F256" s="724"/>
    </row>
    <row r="257" spans="6:6" ht="12.75" customHeight="1">
      <c r="F257" s="724"/>
    </row>
    <row r="258" spans="6:6" ht="12.75" customHeight="1">
      <c r="F258" s="724"/>
    </row>
    <row r="259" spans="6:6" ht="12.75" customHeight="1">
      <c r="F259" s="724"/>
    </row>
    <row r="260" spans="6:6" ht="12.75" customHeight="1">
      <c r="F260" s="724"/>
    </row>
    <row r="261" spans="6:6" ht="12.75" customHeight="1">
      <c r="F261" s="724"/>
    </row>
    <row r="262" spans="6:6" ht="12.75" customHeight="1">
      <c r="F262" s="724"/>
    </row>
    <row r="263" spans="6:6" ht="12.75" customHeight="1">
      <c r="F263" s="724"/>
    </row>
    <row r="264" spans="6:6" ht="12.75" customHeight="1">
      <c r="F264" s="724"/>
    </row>
    <row r="265" spans="6:6" ht="12.75" customHeight="1">
      <c r="F265" s="724"/>
    </row>
    <row r="266" spans="6:6" ht="12.75" customHeight="1">
      <c r="F266" s="724"/>
    </row>
    <row r="267" spans="6:6" ht="12.75" customHeight="1">
      <c r="F267" s="724"/>
    </row>
    <row r="268" spans="6:6" ht="12.75" customHeight="1">
      <c r="F268" s="724"/>
    </row>
    <row r="269" spans="6:6" ht="12.75" customHeight="1">
      <c r="F269" s="724"/>
    </row>
    <row r="270" spans="6:6" ht="12.75" customHeight="1">
      <c r="F270" s="724"/>
    </row>
    <row r="271" spans="6:6" ht="12.75" customHeight="1">
      <c r="F271" s="724"/>
    </row>
    <row r="272" spans="6:6" ht="12.75" customHeight="1">
      <c r="F272" s="724"/>
    </row>
    <row r="273" spans="6:6" ht="12.75" customHeight="1">
      <c r="F273" s="724"/>
    </row>
    <row r="274" spans="6:6" ht="12.75" customHeight="1">
      <c r="F274" s="724"/>
    </row>
    <row r="275" spans="6:6" ht="12.75" customHeight="1">
      <c r="F275" s="724"/>
    </row>
    <row r="276" spans="6:6" ht="12.75" customHeight="1">
      <c r="F276" s="724"/>
    </row>
    <row r="277" spans="6:6" ht="12.75" customHeight="1">
      <c r="F277" s="724"/>
    </row>
    <row r="278" spans="6:6" ht="12.75" customHeight="1">
      <c r="F278" s="724"/>
    </row>
    <row r="279" spans="6:6" ht="12.75" customHeight="1">
      <c r="F279" s="724"/>
    </row>
    <row r="280" spans="6:6" ht="12.75" customHeight="1">
      <c r="F280" s="724"/>
    </row>
    <row r="281" spans="6:6" ht="12.75" customHeight="1">
      <c r="F281" s="724"/>
    </row>
    <row r="282" spans="6:6" ht="12.75" customHeight="1">
      <c r="F282" s="724"/>
    </row>
    <row r="283" spans="6:6" ht="12.75" customHeight="1">
      <c r="F283" s="724"/>
    </row>
    <row r="284" spans="6:6" ht="12.75" customHeight="1">
      <c r="F284" s="724"/>
    </row>
    <row r="285" spans="6:6" ht="12.75" customHeight="1">
      <c r="F285" s="724"/>
    </row>
    <row r="286" spans="6:6" ht="12.75" customHeight="1">
      <c r="F286" s="724"/>
    </row>
    <row r="287" spans="6:6" ht="12.75" customHeight="1">
      <c r="F287" s="724"/>
    </row>
    <row r="288" spans="6:6" ht="12.75" customHeight="1">
      <c r="F288" s="724"/>
    </row>
    <row r="289" spans="6:6" ht="12.75" customHeight="1">
      <c r="F289" s="724"/>
    </row>
    <row r="290" spans="6:6" ht="12.75" customHeight="1">
      <c r="F290" s="724"/>
    </row>
    <row r="291" spans="6:6" ht="12.75" customHeight="1">
      <c r="F291" s="724"/>
    </row>
    <row r="292" spans="6:6" ht="12.75" customHeight="1">
      <c r="F292" s="724"/>
    </row>
    <row r="293" spans="6:6" ht="12.75" customHeight="1">
      <c r="F293" s="724"/>
    </row>
    <row r="294" spans="6:6" ht="12.75" customHeight="1">
      <c r="F294" s="724"/>
    </row>
    <row r="295" spans="6:6" ht="12.75" customHeight="1">
      <c r="F295" s="724"/>
    </row>
    <row r="296" spans="6:6" ht="12.75" customHeight="1">
      <c r="F296" s="724"/>
    </row>
    <row r="297" spans="6:6" ht="12.75" customHeight="1">
      <c r="F297" s="724"/>
    </row>
    <row r="298" spans="6:6" ht="12.75" customHeight="1">
      <c r="F298" s="724"/>
    </row>
    <row r="299" spans="6:6" ht="12.75" customHeight="1">
      <c r="F299" s="724"/>
    </row>
    <row r="300" spans="6:6" ht="12.75" customHeight="1">
      <c r="F300" s="724"/>
    </row>
    <row r="301" spans="6:6" ht="12.75" customHeight="1">
      <c r="F301" s="724"/>
    </row>
    <row r="302" spans="6:6" ht="12.75" customHeight="1">
      <c r="F302" s="724"/>
    </row>
    <row r="303" spans="6:6" ht="12.75" customHeight="1">
      <c r="F303" s="724"/>
    </row>
    <row r="304" spans="6:6" ht="12.75" customHeight="1">
      <c r="F304" s="724"/>
    </row>
    <row r="305" spans="6:6" ht="12.75" customHeight="1">
      <c r="F305" s="724"/>
    </row>
    <row r="306" spans="6:6" ht="12.75" customHeight="1">
      <c r="F306" s="724"/>
    </row>
    <row r="307" spans="6:6" ht="12.75" customHeight="1">
      <c r="F307" s="724"/>
    </row>
    <row r="308" spans="6:6" ht="12.75" customHeight="1">
      <c r="F308" s="724"/>
    </row>
    <row r="309" spans="6:6" ht="12.75" customHeight="1">
      <c r="F309" s="724"/>
    </row>
    <row r="310" spans="6:6" ht="12.75" customHeight="1">
      <c r="F310" s="724"/>
    </row>
    <row r="311" spans="6:6" ht="12.75" customHeight="1">
      <c r="F311" s="724"/>
    </row>
    <row r="312" spans="6:6" ht="12.75" customHeight="1">
      <c r="F312" s="724"/>
    </row>
    <row r="313" spans="6:6" ht="12.75" customHeight="1">
      <c r="F313" s="724"/>
    </row>
    <row r="314" spans="6:6" ht="12.75" customHeight="1">
      <c r="F314" s="724"/>
    </row>
    <row r="315" spans="6:6" ht="12.75" customHeight="1">
      <c r="F315" s="724"/>
    </row>
    <row r="316" spans="6:6" ht="12.75" customHeight="1">
      <c r="F316" s="724"/>
    </row>
    <row r="317" spans="6:6" ht="12.75" customHeight="1">
      <c r="F317" s="724"/>
    </row>
    <row r="318" spans="6:6" ht="12.75" customHeight="1">
      <c r="F318" s="724"/>
    </row>
    <row r="319" spans="6:6" ht="12.75" customHeight="1">
      <c r="F319" s="724"/>
    </row>
    <row r="320" spans="6:6" ht="12.75" customHeight="1">
      <c r="F320" s="724"/>
    </row>
    <row r="321" spans="6:6" ht="12.75" customHeight="1">
      <c r="F321" s="724"/>
    </row>
    <row r="322" spans="6:6" ht="12.75" customHeight="1">
      <c r="F322" s="724"/>
    </row>
    <row r="323" spans="6:6" ht="12.75" customHeight="1">
      <c r="F323" s="724"/>
    </row>
    <row r="324" spans="6:6" ht="12.75" customHeight="1">
      <c r="F324" s="724"/>
    </row>
    <row r="325" spans="6:6" ht="12.75" customHeight="1">
      <c r="F325" s="724"/>
    </row>
    <row r="326" spans="6:6" ht="12.75" customHeight="1">
      <c r="F326" s="724"/>
    </row>
    <row r="327" spans="6:6" ht="12.75" customHeight="1">
      <c r="F327" s="724"/>
    </row>
    <row r="328" spans="6:6" ht="12.75" customHeight="1">
      <c r="F328" s="724"/>
    </row>
    <row r="329" spans="6:6" ht="12.75" customHeight="1">
      <c r="F329" s="724"/>
    </row>
    <row r="330" spans="6:6" ht="12.75" customHeight="1">
      <c r="F330" s="724"/>
    </row>
    <row r="331" spans="6:6" ht="12.75" customHeight="1">
      <c r="F331" s="724"/>
    </row>
    <row r="332" spans="6:6" ht="12.75" customHeight="1">
      <c r="F332" s="724"/>
    </row>
    <row r="333" spans="6:6" ht="12.75" customHeight="1">
      <c r="F333" s="724"/>
    </row>
    <row r="334" spans="6:6" ht="12.75" customHeight="1">
      <c r="F334" s="724"/>
    </row>
    <row r="335" spans="6:6" ht="12.75" customHeight="1">
      <c r="F335" s="724"/>
    </row>
    <row r="336" spans="6:6" ht="12.75" customHeight="1">
      <c r="F336" s="724"/>
    </row>
    <row r="337" spans="6:6" ht="12.75" customHeight="1">
      <c r="F337" s="724"/>
    </row>
    <row r="338" spans="6:6" ht="12.75" customHeight="1">
      <c r="F338" s="724"/>
    </row>
    <row r="339" spans="6:6" ht="12.75" customHeight="1">
      <c r="F339" s="724"/>
    </row>
    <row r="340" spans="6:6" ht="12.75" customHeight="1">
      <c r="F340" s="724"/>
    </row>
    <row r="341" spans="6:6" ht="12.75" customHeight="1">
      <c r="F341" s="724"/>
    </row>
    <row r="342" spans="6:6" ht="12.75" customHeight="1">
      <c r="F342" s="724"/>
    </row>
    <row r="343" spans="6:6" ht="12.75" customHeight="1">
      <c r="F343" s="724"/>
    </row>
    <row r="344" spans="6:6" ht="12.75" customHeight="1">
      <c r="F344" s="724"/>
    </row>
    <row r="345" spans="6:6" ht="12.75" customHeight="1">
      <c r="F345" s="724"/>
    </row>
    <row r="346" spans="6:6" ht="12.75" customHeight="1">
      <c r="F346" s="724"/>
    </row>
    <row r="347" spans="6:6" ht="12.75" customHeight="1">
      <c r="F347" s="724"/>
    </row>
    <row r="348" spans="6:6" ht="12.75" customHeight="1">
      <c r="F348" s="724"/>
    </row>
    <row r="349" spans="6:6" ht="12.75" customHeight="1">
      <c r="F349" s="724"/>
    </row>
    <row r="350" spans="6:6" ht="12.75" customHeight="1">
      <c r="F350" s="724"/>
    </row>
    <row r="351" spans="6:6" ht="12.75" customHeight="1">
      <c r="F351" s="724"/>
    </row>
    <row r="352" spans="6:6" ht="12.75" customHeight="1">
      <c r="F352" s="724"/>
    </row>
    <row r="353" spans="6:6" ht="12.75" customHeight="1">
      <c r="F353" s="724"/>
    </row>
    <row r="354" spans="6:6" ht="12.75" customHeight="1">
      <c r="F354" s="724"/>
    </row>
    <row r="355" spans="6:6" ht="12.75" customHeight="1">
      <c r="F355" s="724"/>
    </row>
    <row r="356" spans="6:6" ht="12.75" customHeight="1">
      <c r="F356" s="724"/>
    </row>
    <row r="357" spans="6:6" ht="12.75" customHeight="1">
      <c r="F357" s="724"/>
    </row>
    <row r="358" spans="6:6" ht="12.75" customHeight="1">
      <c r="F358" s="724"/>
    </row>
    <row r="359" spans="6:6" ht="12.75" customHeight="1">
      <c r="F359" s="724"/>
    </row>
    <row r="360" spans="6:6" ht="12.75" customHeight="1">
      <c r="F360" s="724"/>
    </row>
    <row r="361" spans="6:6" ht="12.75" customHeight="1">
      <c r="F361" s="724"/>
    </row>
    <row r="362" spans="6:6" ht="12.75" customHeight="1">
      <c r="F362" s="724"/>
    </row>
    <row r="363" spans="6:6" ht="12.75" customHeight="1">
      <c r="F363" s="724"/>
    </row>
    <row r="364" spans="6:6" ht="12.75" customHeight="1">
      <c r="F364" s="724"/>
    </row>
    <row r="365" spans="6:6" ht="12.75" customHeight="1">
      <c r="F365" s="724"/>
    </row>
    <row r="366" spans="6:6" ht="12.75" customHeight="1">
      <c r="F366" s="724"/>
    </row>
    <row r="367" spans="6:6" ht="12.75" customHeight="1">
      <c r="F367" s="724"/>
    </row>
    <row r="368" spans="6:6" ht="12.75" customHeight="1">
      <c r="F368" s="724"/>
    </row>
    <row r="369" spans="6:6" ht="12.75" customHeight="1">
      <c r="F369" s="724"/>
    </row>
    <row r="370" spans="6:6" ht="12.75" customHeight="1">
      <c r="F370" s="724"/>
    </row>
    <row r="371" spans="6:6" ht="12.75" customHeight="1">
      <c r="F371" s="724"/>
    </row>
    <row r="372" spans="6:6" ht="12.75" customHeight="1">
      <c r="F372" s="724"/>
    </row>
    <row r="373" spans="6:6" ht="12.75" customHeight="1">
      <c r="F373" s="724"/>
    </row>
    <row r="374" spans="6:6" ht="12.75" customHeight="1">
      <c r="F374" s="724"/>
    </row>
    <row r="375" spans="6:6" ht="12.75" customHeight="1">
      <c r="F375" s="724"/>
    </row>
    <row r="376" spans="6:6" ht="12.75" customHeight="1">
      <c r="F376" s="724"/>
    </row>
    <row r="377" spans="6:6" ht="12.75" customHeight="1">
      <c r="F377" s="724"/>
    </row>
    <row r="378" spans="6:6" ht="12.75" customHeight="1">
      <c r="F378" s="724"/>
    </row>
    <row r="379" spans="6:6" ht="12.75" customHeight="1">
      <c r="F379" s="724"/>
    </row>
    <row r="380" spans="6:6" ht="12.75" customHeight="1">
      <c r="F380" s="724"/>
    </row>
    <row r="381" spans="6:6" ht="12.75" customHeight="1">
      <c r="F381" s="724"/>
    </row>
    <row r="382" spans="6:6" ht="12.75" customHeight="1">
      <c r="F382" s="724"/>
    </row>
    <row r="383" spans="6:6" ht="12.75" customHeight="1">
      <c r="F383" s="724"/>
    </row>
    <row r="384" spans="6:6" ht="12.75" customHeight="1">
      <c r="F384" s="724"/>
    </row>
    <row r="385" spans="6:6" ht="12.75" customHeight="1">
      <c r="F385" s="724"/>
    </row>
    <row r="386" spans="6:6" ht="12.75" customHeight="1">
      <c r="F386" s="724"/>
    </row>
    <row r="387" spans="6:6" ht="12.75" customHeight="1">
      <c r="F387" s="724"/>
    </row>
    <row r="388" spans="6:6" ht="12.75" customHeight="1">
      <c r="F388" s="724"/>
    </row>
    <row r="389" spans="6:6" ht="12.75" customHeight="1">
      <c r="F389" s="724"/>
    </row>
    <row r="390" spans="6:6" ht="12.75" customHeight="1">
      <c r="F390" s="724"/>
    </row>
    <row r="391" spans="6:6" ht="12.75" customHeight="1">
      <c r="F391" s="724"/>
    </row>
    <row r="392" spans="6:6" ht="12.75" customHeight="1">
      <c r="F392" s="724"/>
    </row>
    <row r="393" spans="6:6" ht="12.75" customHeight="1">
      <c r="F393" s="724"/>
    </row>
    <row r="394" spans="6:6" ht="12.75" customHeight="1">
      <c r="F394" s="724"/>
    </row>
    <row r="395" spans="6:6" ht="12.75" customHeight="1">
      <c r="F395" s="724"/>
    </row>
    <row r="396" spans="6:6" ht="12.75" customHeight="1">
      <c r="F396" s="724"/>
    </row>
    <row r="397" spans="6:6" ht="12.75" customHeight="1">
      <c r="F397" s="724"/>
    </row>
    <row r="398" spans="6:6" ht="12.75" customHeight="1">
      <c r="F398" s="724"/>
    </row>
    <row r="399" spans="6:6" ht="12.75" customHeight="1">
      <c r="F399" s="724"/>
    </row>
    <row r="400" spans="6:6" ht="12.75" customHeight="1">
      <c r="F400" s="724"/>
    </row>
    <row r="401" spans="6:6" ht="12.75" customHeight="1">
      <c r="F401" s="724"/>
    </row>
    <row r="402" spans="6:6" ht="12.75" customHeight="1">
      <c r="F402" s="724"/>
    </row>
    <row r="403" spans="6:6" ht="12.75" customHeight="1">
      <c r="F403" s="724"/>
    </row>
    <row r="404" spans="6:6" ht="12.75" customHeight="1">
      <c r="F404" s="724"/>
    </row>
    <row r="405" spans="6:6" ht="12.75" customHeight="1">
      <c r="F405" s="724"/>
    </row>
    <row r="406" spans="6:6" ht="12.75" customHeight="1">
      <c r="F406" s="724"/>
    </row>
    <row r="407" spans="6:6" ht="12.75" customHeight="1">
      <c r="F407" s="724"/>
    </row>
    <row r="408" spans="6:6" ht="12.75" customHeight="1">
      <c r="F408" s="724"/>
    </row>
    <row r="409" spans="6:6" ht="12.75" customHeight="1">
      <c r="F409" s="724"/>
    </row>
    <row r="410" spans="6:6" ht="12.75" customHeight="1">
      <c r="F410" s="724"/>
    </row>
    <row r="411" spans="6:6" ht="12.75" customHeight="1">
      <c r="F411" s="724"/>
    </row>
    <row r="412" spans="6:6" ht="12.75" customHeight="1">
      <c r="F412" s="724"/>
    </row>
    <row r="413" spans="6:6" ht="12.75" customHeight="1">
      <c r="F413" s="724"/>
    </row>
    <row r="414" spans="6:6" ht="12.75" customHeight="1">
      <c r="F414" s="724"/>
    </row>
    <row r="415" spans="6:6" ht="12.75" customHeight="1">
      <c r="F415" s="724"/>
    </row>
    <row r="416" spans="6:6" ht="12.75" customHeight="1">
      <c r="F416" s="724"/>
    </row>
    <row r="417" spans="6:6" ht="12.75" customHeight="1">
      <c r="F417" s="724"/>
    </row>
    <row r="418" spans="6:6" ht="12.75" customHeight="1">
      <c r="F418" s="724"/>
    </row>
    <row r="419" spans="6:6" ht="12.75" customHeight="1">
      <c r="F419" s="724"/>
    </row>
    <row r="420" spans="6:6" ht="12.75" customHeight="1">
      <c r="F420" s="724"/>
    </row>
    <row r="421" spans="6:6" ht="12.75" customHeight="1">
      <c r="F421" s="724"/>
    </row>
    <row r="422" spans="6:6" ht="12.75" customHeight="1">
      <c r="F422" s="724"/>
    </row>
    <row r="423" spans="6:6" ht="12.75" customHeight="1">
      <c r="F423" s="724"/>
    </row>
    <row r="424" spans="6:6" ht="12.75" customHeight="1">
      <c r="F424" s="724"/>
    </row>
    <row r="425" spans="6:6" ht="12.75" customHeight="1">
      <c r="F425" s="724"/>
    </row>
    <row r="426" spans="6:6" ht="12.75" customHeight="1">
      <c r="F426" s="724"/>
    </row>
    <row r="427" spans="6:6" ht="12.75" customHeight="1">
      <c r="F427" s="724"/>
    </row>
    <row r="428" spans="6:6" ht="12.75" customHeight="1">
      <c r="F428" s="724"/>
    </row>
    <row r="429" spans="6:6" ht="12.75" customHeight="1">
      <c r="F429" s="724"/>
    </row>
    <row r="430" spans="6:6" ht="12.75" customHeight="1">
      <c r="F430" s="724"/>
    </row>
    <row r="431" spans="6:6" ht="12.75" customHeight="1">
      <c r="F431" s="724"/>
    </row>
    <row r="432" spans="6:6" ht="12.75" customHeight="1">
      <c r="F432" s="724"/>
    </row>
    <row r="433" spans="6:6" ht="12.75" customHeight="1">
      <c r="F433" s="724"/>
    </row>
    <row r="434" spans="6:6" ht="12.75" customHeight="1">
      <c r="F434" s="724"/>
    </row>
    <row r="435" spans="6:6" ht="12.75" customHeight="1">
      <c r="F435" s="724"/>
    </row>
    <row r="436" spans="6:6" ht="12.75" customHeight="1">
      <c r="F436" s="724"/>
    </row>
    <row r="437" spans="6:6" ht="12.75" customHeight="1">
      <c r="F437" s="724"/>
    </row>
    <row r="438" spans="6:6" ht="12.75" customHeight="1">
      <c r="F438" s="724"/>
    </row>
    <row r="439" spans="6:6" ht="12.75" customHeight="1">
      <c r="F439" s="724"/>
    </row>
    <row r="440" spans="6:6" ht="12.75" customHeight="1">
      <c r="F440" s="724"/>
    </row>
    <row r="441" spans="6:6" ht="12.75" customHeight="1">
      <c r="F441" s="724"/>
    </row>
    <row r="442" spans="6:6" ht="12.75" customHeight="1">
      <c r="F442" s="724"/>
    </row>
    <row r="443" spans="6:6" ht="12.75" customHeight="1">
      <c r="F443" s="724"/>
    </row>
    <row r="444" spans="6:6" ht="12.75" customHeight="1">
      <c r="F444" s="724"/>
    </row>
    <row r="445" spans="6:6" ht="12.75" customHeight="1">
      <c r="F445" s="724"/>
    </row>
    <row r="446" spans="6:6" ht="12.75" customHeight="1">
      <c r="F446" s="724"/>
    </row>
    <row r="447" spans="6:6" ht="12.75" customHeight="1">
      <c r="F447" s="724"/>
    </row>
    <row r="448" spans="6:6" ht="12.75" customHeight="1">
      <c r="F448" s="724"/>
    </row>
    <row r="449" spans="6:6" ht="12.75" customHeight="1">
      <c r="F449" s="724"/>
    </row>
    <row r="450" spans="6:6" ht="12.75" customHeight="1">
      <c r="F450" s="724"/>
    </row>
    <row r="451" spans="6:6" ht="12.75" customHeight="1">
      <c r="F451" s="724"/>
    </row>
    <row r="452" spans="6:6" ht="12.75" customHeight="1">
      <c r="F452" s="724"/>
    </row>
    <row r="453" spans="6:6" ht="12.75" customHeight="1">
      <c r="F453" s="724"/>
    </row>
    <row r="454" spans="6:6" ht="12.75" customHeight="1">
      <c r="F454" s="724"/>
    </row>
    <row r="455" spans="6:6" ht="12.75" customHeight="1">
      <c r="F455" s="724"/>
    </row>
    <row r="456" spans="6:6" ht="12.75" customHeight="1">
      <c r="F456" s="724"/>
    </row>
    <row r="457" spans="6:6" ht="12.75" customHeight="1">
      <c r="F457" s="724"/>
    </row>
    <row r="458" spans="6:6" ht="12.75" customHeight="1">
      <c r="F458" s="724"/>
    </row>
    <row r="459" spans="6:6" ht="12.75" customHeight="1">
      <c r="F459" s="724"/>
    </row>
    <row r="460" spans="6:6" ht="12.75" customHeight="1">
      <c r="F460" s="724"/>
    </row>
    <row r="461" spans="6:6" ht="12.75" customHeight="1">
      <c r="F461" s="724"/>
    </row>
    <row r="462" spans="6:6" ht="12.75" customHeight="1">
      <c r="F462" s="724"/>
    </row>
    <row r="463" spans="6:6" ht="12.75" customHeight="1">
      <c r="F463" s="724"/>
    </row>
    <row r="464" spans="6:6" ht="12.75" customHeight="1">
      <c r="F464" s="724"/>
    </row>
    <row r="465" spans="6:6" ht="12.75" customHeight="1">
      <c r="F465" s="724"/>
    </row>
    <row r="466" spans="6:6" ht="12.75" customHeight="1">
      <c r="F466" s="724"/>
    </row>
    <row r="467" spans="6:6" ht="12.75" customHeight="1">
      <c r="F467" s="724"/>
    </row>
    <row r="468" spans="6:6" ht="12.75" customHeight="1">
      <c r="F468" s="724"/>
    </row>
    <row r="469" spans="6:6" ht="12.75" customHeight="1">
      <c r="F469" s="724"/>
    </row>
    <row r="470" spans="6:6" ht="12.75" customHeight="1">
      <c r="F470" s="724"/>
    </row>
    <row r="471" spans="6:6" ht="12.75" customHeight="1">
      <c r="F471" s="724"/>
    </row>
    <row r="472" spans="6:6" ht="12.75" customHeight="1">
      <c r="F472" s="724"/>
    </row>
    <row r="473" spans="6:6" ht="12.75" customHeight="1">
      <c r="F473" s="724"/>
    </row>
    <row r="474" spans="6:6" ht="12.75" customHeight="1">
      <c r="F474" s="724"/>
    </row>
    <row r="475" spans="6:6" ht="12.75" customHeight="1">
      <c r="F475" s="724"/>
    </row>
    <row r="476" spans="6:6" ht="12.75" customHeight="1">
      <c r="F476" s="724"/>
    </row>
    <row r="477" spans="6:6" ht="12.75" customHeight="1">
      <c r="F477" s="724"/>
    </row>
    <row r="478" spans="6:6" ht="12.75" customHeight="1">
      <c r="F478" s="724"/>
    </row>
    <row r="479" spans="6:6" ht="12.75" customHeight="1">
      <c r="F479" s="724"/>
    </row>
    <row r="480" spans="6:6" ht="12.75" customHeight="1">
      <c r="F480" s="724"/>
    </row>
    <row r="481" spans="6:6" ht="12.75" customHeight="1">
      <c r="F481" s="724"/>
    </row>
    <row r="482" spans="6:6" ht="12.75" customHeight="1">
      <c r="F482" s="724"/>
    </row>
    <row r="483" spans="6:6" ht="12.75" customHeight="1">
      <c r="F483" s="724"/>
    </row>
    <row r="484" spans="6:6" ht="12.75" customHeight="1">
      <c r="F484" s="724"/>
    </row>
    <row r="485" spans="6:6" ht="12.75" customHeight="1">
      <c r="F485" s="724"/>
    </row>
    <row r="486" spans="6:6" ht="12.75" customHeight="1">
      <c r="F486" s="724"/>
    </row>
    <row r="487" spans="6:6" ht="12.75" customHeight="1">
      <c r="F487" s="724"/>
    </row>
    <row r="488" spans="6:6" ht="12.75" customHeight="1">
      <c r="F488" s="724"/>
    </row>
    <row r="489" spans="6:6" ht="12.75" customHeight="1">
      <c r="F489" s="724"/>
    </row>
    <row r="490" spans="6:6" ht="12.75" customHeight="1">
      <c r="F490" s="724"/>
    </row>
    <row r="491" spans="6:6" ht="12.75" customHeight="1">
      <c r="F491" s="724"/>
    </row>
    <row r="492" spans="6:6" ht="12.75" customHeight="1">
      <c r="F492" s="724"/>
    </row>
    <row r="493" spans="6:6" ht="12.75" customHeight="1">
      <c r="F493" s="724"/>
    </row>
    <row r="494" spans="6:6" ht="12.75" customHeight="1">
      <c r="F494" s="724"/>
    </row>
    <row r="495" spans="6:6" ht="12.75" customHeight="1">
      <c r="F495" s="724"/>
    </row>
    <row r="496" spans="6:6" ht="12.75" customHeight="1">
      <c r="F496" s="724"/>
    </row>
    <row r="497" spans="6:6" ht="12.75" customHeight="1">
      <c r="F497" s="724"/>
    </row>
    <row r="498" spans="6:6" ht="12.75" customHeight="1">
      <c r="F498" s="724"/>
    </row>
    <row r="499" spans="6:6" ht="12.75" customHeight="1">
      <c r="F499" s="724"/>
    </row>
    <row r="500" spans="6:6" ht="12.75" customHeight="1">
      <c r="F500" s="724"/>
    </row>
    <row r="501" spans="6:6" ht="12.75" customHeight="1">
      <c r="F501" s="724"/>
    </row>
    <row r="502" spans="6:6" ht="12.75" customHeight="1">
      <c r="F502" s="724"/>
    </row>
    <row r="503" spans="6:6" ht="12.75" customHeight="1">
      <c r="F503" s="724"/>
    </row>
    <row r="504" spans="6:6" ht="12.75" customHeight="1">
      <c r="F504" s="724"/>
    </row>
    <row r="505" spans="6:6" ht="12.75" customHeight="1">
      <c r="F505" s="724"/>
    </row>
    <row r="506" spans="6:6" ht="12.75" customHeight="1">
      <c r="F506" s="724"/>
    </row>
    <row r="507" spans="6:6" ht="12.75" customHeight="1">
      <c r="F507" s="724"/>
    </row>
    <row r="508" spans="6:6" ht="12.75" customHeight="1">
      <c r="F508" s="724"/>
    </row>
    <row r="509" spans="6:6" ht="12.75" customHeight="1">
      <c r="F509" s="724"/>
    </row>
    <row r="510" spans="6:6" ht="12.75" customHeight="1">
      <c r="F510" s="724"/>
    </row>
    <row r="511" spans="6:6" ht="12.75" customHeight="1">
      <c r="F511" s="724"/>
    </row>
    <row r="512" spans="6:6" ht="12.75" customHeight="1">
      <c r="F512" s="724"/>
    </row>
    <row r="513" spans="6:6" ht="12.75" customHeight="1">
      <c r="F513" s="724"/>
    </row>
    <row r="514" spans="6:6" ht="12.75" customHeight="1">
      <c r="F514" s="724"/>
    </row>
    <row r="515" spans="6:6" ht="12.75" customHeight="1">
      <c r="F515" s="724"/>
    </row>
    <row r="516" spans="6:6" ht="12.75" customHeight="1">
      <c r="F516" s="724"/>
    </row>
    <row r="517" spans="6:6" ht="12.75" customHeight="1">
      <c r="F517" s="724"/>
    </row>
    <row r="518" spans="6:6" ht="12.75" customHeight="1">
      <c r="F518" s="724"/>
    </row>
    <row r="519" spans="6:6" ht="12.75" customHeight="1">
      <c r="F519" s="724"/>
    </row>
    <row r="520" spans="6:6" ht="12.75" customHeight="1">
      <c r="F520" s="724"/>
    </row>
    <row r="521" spans="6:6" ht="12.75" customHeight="1">
      <c r="F521" s="724"/>
    </row>
    <row r="522" spans="6:6" ht="12.75" customHeight="1">
      <c r="F522" s="724"/>
    </row>
    <row r="523" spans="6:6" ht="12.75" customHeight="1">
      <c r="F523" s="724"/>
    </row>
    <row r="524" spans="6:6" ht="12.75" customHeight="1">
      <c r="F524" s="724"/>
    </row>
    <row r="525" spans="6:6" ht="12.75" customHeight="1">
      <c r="F525" s="724"/>
    </row>
    <row r="526" spans="6:6" ht="12.75" customHeight="1">
      <c r="F526" s="724"/>
    </row>
    <row r="527" spans="6:6" ht="12.75" customHeight="1">
      <c r="F527" s="724"/>
    </row>
    <row r="528" spans="6:6" ht="12.75" customHeight="1">
      <c r="F528" s="724"/>
    </row>
    <row r="529" spans="6:6" ht="12.75" customHeight="1">
      <c r="F529" s="724"/>
    </row>
    <row r="530" spans="6:6" ht="12.75" customHeight="1">
      <c r="F530" s="724"/>
    </row>
    <row r="531" spans="6:6" ht="12.75" customHeight="1">
      <c r="F531" s="724"/>
    </row>
    <row r="532" spans="6:6" ht="12.75" customHeight="1">
      <c r="F532" s="724"/>
    </row>
    <row r="533" spans="6:6" ht="12.75" customHeight="1">
      <c r="F533" s="724"/>
    </row>
    <row r="534" spans="6:6" ht="12.75" customHeight="1">
      <c r="F534" s="724"/>
    </row>
    <row r="535" spans="6:6" ht="12.75" customHeight="1">
      <c r="F535" s="724"/>
    </row>
    <row r="536" spans="6:6" ht="12.75" customHeight="1">
      <c r="F536" s="724"/>
    </row>
    <row r="537" spans="6:6" ht="12.75" customHeight="1">
      <c r="F537" s="724"/>
    </row>
    <row r="538" spans="6:6" ht="12.75" customHeight="1">
      <c r="F538" s="724"/>
    </row>
    <row r="539" spans="6:6" ht="12.75" customHeight="1">
      <c r="F539" s="724"/>
    </row>
    <row r="540" spans="6:6" ht="12.75" customHeight="1">
      <c r="F540" s="724"/>
    </row>
    <row r="541" spans="6:6" ht="12.75" customHeight="1">
      <c r="F541" s="724"/>
    </row>
    <row r="542" spans="6:6" ht="12.75" customHeight="1">
      <c r="F542" s="724"/>
    </row>
    <row r="543" spans="6:6" ht="12.75" customHeight="1">
      <c r="F543" s="724"/>
    </row>
    <row r="544" spans="6:6" ht="12.75" customHeight="1">
      <c r="F544" s="724"/>
    </row>
    <row r="545" spans="6:6" ht="12.75" customHeight="1">
      <c r="F545" s="724"/>
    </row>
    <row r="546" spans="6:6" ht="12.75" customHeight="1">
      <c r="F546" s="724"/>
    </row>
    <row r="547" spans="6:6" ht="12.75" customHeight="1">
      <c r="F547" s="724"/>
    </row>
    <row r="548" spans="6:6" ht="12.75" customHeight="1">
      <c r="F548" s="724"/>
    </row>
    <row r="549" spans="6:6" ht="12.75" customHeight="1">
      <c r="F549" s="724"/>
    </row>
    <row r="550" spans="6:6" ht="12.75" customHeight="1">
      <c r="F550" s="724"/>
    </row>
    <row r="551" spans="6:6" ht="12.75" customHeight="1">
      <c r="F551" s="724"/>
    </row>
    <row r="552" spans="6:6" ht="12.75" customHeight="1">
      <c r="F552" s="724"/>
    </row>
    <row r="553" spans="6:6" ht="12.75" customHeight="1">
      <c r="F553" s="724"/>
    </row>
    <row r="554" spans="6:6" ht="12.75" customHeight="1">
      <c r="F554" s="724"/>
    </row>
    <row r="555" spans="6:6" ht="12.75" customHeight="1">
      <c r="F555" s="724"/>
    </row>
    <row r="556" spans="6:6" ht="12.75" customHeight="1">
      <c r="F556" s="724"/>
    </row>
    <row r="557" spans="6:6" ht="12.75" customHeight="1">
      <c r="F557" s="724"/>
    </row>
    <row r="558" spans="6:6" ht="12.75" customHeight="1">
      <c r="F558" s="724"/>
    </row>
    <row r="559" spans="6:6" ht="12.75" customHeight="1">
      <c r="F559" s="724"/>
    </row>
    <row r="560" spans="6:6" ht="12.75" customHeight="1">
      <c r="F560" s="724"/>
    </row>
    <row r="561" spans="6:6" ht="12.75" customHeight="1">
      <c r="F561" s="724"/>
    </row>
    <row r="562" spans="6:6" ht="12.75" customHeight="1">
      <c r="F562" s="724"/>
    </row>
    <row r="563" spans="6:6" ht="12.75" customHeight="1">
      <c r="F563" s="724"/>
    </row>
    <row r="564" spans="6:6" ht="12.75" customHeight="1">
      <c r="F564" s="724"/>
    </row>
    <row r="565" spans="6:6" ht="12.75" customHeight="1">
      <c r="F565" s="724"/>
    </row>
    <row r="566" spans="6:6" ht="12.75" customHeight="1">
      <c r="F566" s="724"/>
    </row>
    <row r="567" spans="6:6" ht="12.75" customHeight="1">
      <c r="F567" s="724"/>
    </row>
    <row r="568" spans="6:6" ht="12.75" customHeight="1">
      <c r="F568" s="724"/>
    </row>
    <row r="569" spans="6:6" ht="12.75" customHeight="1">
      <c r="F569" s="724"/>
    </row>
    <row r="570" spans="6:6" ht="12.75" customHeight="1">
      <c r="F570" s="724"/>
    </row>
    <row r="571" spans="6:6" ht="12.75" customHeight="1">
      <c r="F571" s="724"/>
    </row>
    <row r="572" spans="6:6" ht="12.75" customHeight="1">
      <c r="F572" s="724"/>
    </row>
    <row r="573" spans="6:6" ht="12.75" customHeight="1">
      <c r="F573" s="724"/>
    </row>
    <row r="574" spans="6:6" ht="12.75" customHeight="1">
      <c r="F574" s="724"/>
    </row>
    <row r="575" spans="6:6" ht="12.75" customHeight="1">
      <c r="F575" s="724"/>
    </row>
    <row r="576" spans="6:6" ht="12.75" customHeight="1">
      <c r="F576" s="724"/>
    </row>
    <row r="577" spans="6:6" ht="12.75" customHeight="1">
      <c r="F577" s="724"/>
    </row>
    <row r="578" spans="6:6" ht="12.75" customHeight="1">
      <c r="F578" s="724"/>
    </row>
    <row r="579" spans="6:6" ht="12.75" customHeight="1">
      <c r="F579" s="724"/>
    </row>
    <row r="580" spans="6:6" ht="12.75" customHeight="1">
      <c r="F580" s="724"/>
    </row>
    <row r="581" spans="6:6" ht="12.75" customHeight="1">
      <c r="F581" s="724"/>
    </row>
    <row r="582" spans="6:6" ht="12.75" customHeight="1">
      <c r="F582" s="724"/>
    </row>
    <row r="583" spans="6:6" ht="12.75" customHeight="1">
      <c r="F583" s="724"/>
    </row>
    <row r="584" spans="6:6" ht="12.75" customHeight="1">
      <c r="F584" s="724"/>
    </row>
    <row r="585" spans="6:6" ht="12.75" customHeight="1">
      <c r="F585" s="724"/>
    </row>
    <row r="586" spans="6:6" ht="12.75" customHeight="1">
      <c r="F586" s="724"/>
    </row>
    <row r="587" spans="6:6" ht="12.75" customHeight="1">
      <c r="F587" s="724"/>
    </row>
    <row r="588" spans="6:6" ht="12.75" customHeight="1">
      <c r="F588" s="724"/>
    </row>
    <row r="589" spans="6:6" ht="12.75" customHeight="1">
      <c r="F589" s="724"/>
    </row>
    <row r="590" spans="6:6" ht="12.75" customHeight="1">
      <c r="F590" s="724"/>
    </row>
    <row r="591" spans="6:6" ht="12.75" customHeight="1">
      <c r="F591" s="724"/>
    </row>
    <row r="592" spans="6:6" ht="12.75" customHeight="1">
      <c r="F592" s="724"/>
    </row>
    <row r="593" spans="6:6" ht="12.75" customHeight="1">
      <c r="F593" s="724"/>
    </row>
    <row r="594" spans="6:6" ht="12.75" customHeight="1">
      <c r="F594" s="724"/>
    </row>
    <row r="595" spans="6:6" ht="12.75" customHeight="1">
      <c r="F595" s="724"/>
    </row>
    <row r="596" spans="6:6" ht="12.75" customHeight="1">
      <c r="F596" s="724"/>
    </row>
    <row r="597" spans="6:6" ht="12.75" customHeight="1">
      <c r="F597" s="724"/>
    </row>
    <row r="598" spans="6:6" ht="12.75" customHeight="1">
      <c r="F598" s="724"/>
    </row>
    <row r="599" spans="6:6" ht="12.75" customHeight="1">
      <c r="F599" s="724"/>
    </row>
    <row r="600" spans="6:6" ht="12.75" customHeight="1">
      <c r="F600" s="724"/>
    </row>
    <row r="601" spans="6:6" ht="12.75" customHeight="1">
      <c r="F601" s="724"/>
    </row>
    <row r="602" spans="6:6" ht="12.75" customHeight="1">
      <c r="F602" s="724"/>
    </row>
    <row r="603" spans="6:6" ht="12.75" customHeight="1">
      <c r="F603" s="724"/>
    </row>
    <row r="604" spans="6:6" ht="12.75" customHeight="1">
      <c r="F604" s="724"/>
    </row>
    <row r="605" spans="6:6" ht="12.75" customHeight="1">
      <c r="F605" s="724"/>
    </row>
    <row r="606" spans="6:6" ht="12.75" customHeight="1">
      <c r="F606" s="724"/>
    </row>
    <row r="607" spans="6:6" ht="12.75" customHeight="1">
      <c r="F607" s="724"/>
    </row>
    <row r="608" spans="6:6" ht="12.75" customHeight="1">
      <c r="F608" s="724"/>
    </row>
    <row r="609" spans="6:6" ht="12.75" customHeight="1">
      <c r="F609" s="724"/>
    </row>
    <row r="610" spans="6:6" ht="12.75" customHeight="1">
      <c r="F610" s="724"/>
    </row>
    <row r="611" spans="6:6" ht="12.75" customHeight="1">
      <c r="F611" s="724"/>
    </row>
    <row r="612" spans="6:6" ht="12.75" customHeight="1">
      <c r="F612" s="724"/>
    </row>
    <row r="613" spans="6:6" ht="12.75" customHeight="1">
      <c r="F613" s="724"/>
    </row>
    <row r="614" spans="6:6" ht="12.75" customHeight="1">
      <c r="F614" s="724"/>
    </row>
    <row r="615" spans="6:6" ht="12.75" customHeight="1">
      <c r="F615" s="724"/>
    </row>
    <row r="616" spans="6:6" ht="12.75" customHeight="1">
      <c r="F616" s="724"/>
    </row>
    <row r="617" spans="6:6" ht="12.75" customHeight="1">
      <c r="F617" s="724"/>
    </row>
    <row r="618" spans="6:6" ht="12.75" customHeight="1">
      <c r="F618" s="724"/>
    </row>
    <row r="619" spans="6:6" ht="12.75" customHeight="1">
      <c r="F619" s="724"/>
    </row>
    <row r="620" spans="6:6" ht="12.75" customHeight="1">
      <c r="F620" s="724"/>
    </row>
    <row r="621" spans="6:6" ht="12.75" customHeight="1">
      <c r="F621" s="724"/>
    </row>
    <row r="622" spans="6:6" ht="12.75" customHeight="1">
      <c r="F622" s="724"/>
    </row>
    <row r="623" spans="6:6" ht="12.75" customHeight="1">
      <c r="F623" s="724"/>
    </row>
    <row r="624" spans="6:6" ht="12.75" customHeight="1">
      <c r="F624" s="724"/>
    </row>
    <row r="625" spans="6:6" ht="12.75" customHeight="1">
      <c r="F625" s="724"/>
    </row>
    <row r="626" spans="6:6" ht="12.75" customHeight="1">
      <c r="F626" s="724"/>
    </row>
    <row r="627" spans="6:6" ht="12.75" customHeight="1">
      <c r="F627" s="724"/>
    </row>
    <row r="628" spans="6:6" ht="12.75" customHeight="1">
      <c r="F628" s="724"/>
    </row>
    <row r="629" spans="6:6" ht="12.75" customHeight="1">
      <c r="F629" s="724"/>
    </row>
    <row r="630" spans="6:6" ht="12.75" customHeight="1">
      <c r="F630" s="724"/>
    </row>
    <row r="631" spans="6:6" ht="12.75" customHeight="1">
      <c r="F631" s="724"/>
    </row>
    <row r="632" spans="6:6" ht="12.75" customHeight="1">
      <c r="F632" s="724"/>
    </row>
    <row r="633" spans="6:6" ht="12.75" customHeight="1">
      <c r="F633" s="724"/>
    </row>
    <row r="634" spans="6:6" ht="12.75" customHeight="1">
      <c r="F634" s="724"/>
    </row>
    <row r="635" spans="6:6" ht="12.75" customHeight="1">
      <c r="F635" s="724"/>
    </row>
    <row r="636" spans="6:6" ht="12.75" customHeight="1">
      <c r="F636" s="724"/>
    </row>
    <row r="637" spans="6:6" ht="12.75" customHeight="1">
      <c r="F637" s="724"/>
    </row>
    <row r="638" spans="6:6" ht="12.75" customHeight="1">
      <c r="F638" s="724"/>
    </row>
    <row r="639" spans="6:6" ht="12.75" customHeight="1">
      <c r="F639" s="724"/>
    </row>
    <row r="640" spans="6:6" ht="12.75" customHeight="1">
      <c r="F640" s="724"/>
    </row>
    <row r="641" spans="6:6" ht="12.75" customHeight="1">
      <c r="F641" s="724"/>
    </row>
    <row r="642" spans="6:6" ht="12.75" customHeight="1">
      <c r="F642" s="724"/>
    </row>
    <row r="643" spans="6:6" ht="12.75" customHeight="1">
      <c r="F643" s="724"/>
    </row>
    <row r="644" spans="6:6" ht="12.75" customHeight="1">
      <c r="F644" s="724"/>
    </row>
    <row r="645" spans="6:6" ht="12.75" customHeight="1">
      <c r="F645" s="724"/>
    </row>
    <row r="646" spans="6:6" ht="12.75" customHeight="1">
      <c r="F646" s="724"/>
    </row>
    <row r="647" spans="6:6" ht="12.75" customHeight="1">
      <c r="F647" s="724"/>
    </row>
    <row r="648" spans="6:6" ht="12.75" customHeight="1">
      <c r="F648" s="724"/>
    </row>
    <row r="649" spans="6:6" ht="12.75" customHeight="1">
      <c r="F649" s="724"/>
    </row>
    <row r="650" spans="6:6" ht="12.75" customHeight="1">
      <c r="F650" s="724"/>
    </row>
    <row r="651" spans="6:6" ht="12.75" customHeight="1">
      <c r="F651" s="724"/>
    </row>
    <row r="652" spans="6:6" ht="12.75" customHeight="1">
      <c r="F652" s="724"/>
    </row>
    <row r="653" spans="6:6" ht="12.75" customHeight="1">
      <c r="F653" s="724"/>
    </row>
    <row r="654" spans="6:6" ht="12.75" customHeight="1">
      <c r="F654" s="724"/>
    </row>
    <row r="655" spans="6:6" ht="12.75" customHeight="1">
      <c r="F655" s="724"/>
    </row>
    <row r="656" spans="6:6" ht="12.75" customHeight="1">
      <c r="F656" s="724"/>
    </row>
    <row r="657" spans="6:6" ht="12.75" customHeight="1">
      <c r="F657" s="724"/>
    </row>
    <row r="658" spans="6:6" ht="12.75" customHeight="1">
      <c r="F658" s="724"/>
    </row>
    <row r="659" spans="6:6" ht="12.75" customHeight="1">
      <c r="F659" s="724"/>
    </row>
    <row r="660" spans="6:6" ht="12.75" customHeight="1">
      <c r="F660" s="724"/>
    </row>
    <row r="661" spans="6:6" ht="12.75" customHeight="1">
      <c r="F661" s="724"/>
    </row>
    <row r="662" spans="6:6" ht="12.75" customHeight="1">
      <c r="F662" s="724"/>
    </row>
    <row r="663" spans="6:6" ht="12.75" customHeight="1">
      <c r="F663" s="724"/>
    </row>
    <row r="664" spans="6:6" ht="12.75" customHeight="1">
      <c r="F664" s="724"/>
    </row>
    <row r="665" spans="6:6" ht="12.75" customHeight="1">
      <c r="F665" s="724"/>
    </row>
    <row r="666" spans="6:6" ht="12.75" customHeight="1">
      <c r="F666" s="724"/>
    </row>
    <row r="667" spans="6:6" ht="12.75" customHeight="1">
      <c r="F667" s="724"/>
    </row>
    <row r="668" spans="6:6" ht="12.75" customHeight="1">
      <c r="F668" s="724"/>
    </row>
    <row r="669" spans="6:6" ht="12.75" customHeight="1">
      <c r="F669" s="724"/>
    </row>
    <row r="670" spans="6:6" ht="12.75" customHeight="1">
      <c r="F670" s="724"/>
    </row>
    <row r="671" spans="6:6" ht="12.75" customHeight="1">
      <c r="F671" s="724"/>
    </row>
    <row r="672" spans="6:6" ht="12.75" customHeight="1">
      <c r="F672" s="724"/>
    </row>
    <row r="673" spans="6:6" ht="12.75" customHeight="1">
      <c r="F673" s="724"/>
    </row>
    <row r="674" spans="6:6" ht="12.75" customHeight="1">
      <c r="F674" s="724"/>
    </row>
    <row r="675" spans="6:6" ht="12.75" customHeight="1">
      <c r="F675" s="724"/>
    </row>
    <row r="676" spans="6:6" ht="12.75" customHeight="1">
      <c r="F676" s="724"/>
    </row>
    <row r="677" spans="6:6" ht="12.75" customHeight="1">
      <c r="F677" s="724"/>
    </row>
    <row r="678" spans="6:6" ht="12.75" customHeight="1">
      <c r="F678" s="724"/>
    </row>
    <row r="679" spans="6:6" ht="12.75" customHeight="1">
      <c r="F679" s="724"/>
    </row>
    <row r="680" spans="6:6" ht="12.75" customHeight="1">
      <c r="F680" s="724"/>
    </row>
    <row r="681" spans="6:6" ht="12.75" customHeight="1">
      <c r="F681" s="724"/>
    </row>
    <row r="682" spans="6:6" ht="12.75" customHeight="1">
      <c r="F682" s="724"/>
    </row>
    <row r="683" spans="6:6" ht="12.75" customHeight="1">
      <c r="F683" s="724"/>
    </row>
    <row r="684" spans="6:6" ht="12.75" customHeight="1">
      <c r="F684" s="724"/>
    </row>
    <row r="685" spans="6:6" ht="12.75" customHeight="1">
      <c r="F685" s="724"/>
    </row>
    <row r="686" spans="6:6" ht="12.75" customHeight="1">
      <c r="F686" s="724"/>
    </row>
    <row r="687" spans="6:6" ht="12.75" customHeight="1">
      <c r="F687" s="724"/>
    </row>
    <row r="688" spans="6:6" ht="12.75" customHeight="1">
      <c r="F688" s="724"/>
    </row>
    <row r="689" spans="6:6" ht="12.75" customHeight="1">
      <c r="F689" s="724"/>
    </row>
    <row r="690" spans="6:6" ht="12.75" customHeight="1">
      <c r="F690" s="724"/>
    </row>
    <row r="691" spans="6:6" ht="12.75" customHeight="1">
      <c r="F691" s="724"/>
    </row>
    <row r="692" spans="6:6" ht="12.75" customHeight="1">
      <c r="F692" s="724"/>
    </row>
    <row r="693" spans="6:6" ht="12.75" customHeight="1">
      <c r="F693" s="724"/>
    </row>
    <row r="694" spans="6:6" ht="12.75" customHeight="1">
      <c r="F694" s="724"/>
    </row>
    <row r="695" spans="6:6" ht="12.75" customHeight="1">
      <c r="F695" s="724"/>
    </row>
    <row r="696" spans="6:6" ht="12.75" customHeight="1">
      <c r="F696" s="724"/>
    </row>
    <row r="697" spans="6:6" ht="12.75" customHeight="1">
      <c r="F697" s="724"/>
    </row>
    <row r="698" spans="6:6" ht="12.75" customHeight="1">
      <c r="F698" s="724"/>
    </row>
    <row r="699" spans="6:6" ht="12.75" customHeight="1">
      <c r="F699" s="724"/>
    </row>
    <row r="700" spans="6:6" ht="12.75" customHeight="1">
      <c r="F700" s="724"/>
    </row>
    <row r="701" spans="6:6" ht="12.75" customHeight="1">
      <c r="F701" s="724"/>
    </row>
    <row r="702" spans="6:6" ht="12.75" customHeight="1">
      <c r="F702" s="724"/>
    </row>
    <row r="703" spans="6:6" ht="12.75" customHeight="1">
      <c r="F703" s="724"/>
    </row>
    <row r="704" spans="6:6" ht="12.75" customHeight="1">
      <c r="F704" s="724"/>
    </row>
    <row r="705" spans="6:6" ht="12.75" customHeight="1">
      <c r="F705" s="724"/>
    </row>
    <row r="706" spans="6:6" ht="12.75" customHeight="1">
      <c r="F706" s="724"/>
    </row>
    <row r="707" spans="6:6" ht="12.75" customHeight="1">
      <c r="F707" s="724"/>
    </row>
    <row r="708" spans="6:6" ht="12.75" customHeight="1">
      <c r="F708" s="724"/>
    </row>
    <row r="709" spans="6:6" ht="12.75" customHeight="1">
      <c r="F709" s="724"/>
    </row>
    <row r="710" spans="6:6" ht="12.75" customHeight="1">
      <c r="F710" s="724"/>
    </row>
    <row r="711" spans="6:6" ht="12.75" customHeight="1">
      <c r="F711" s="724"/>
    </row>
    <row r="712" spans="6:6" ht="12.75" customHeight="1">
      <c r="F712" s="724"/>
    </row>
    <row r="713" spans="6:6" ht="12.75" customHeight="1">
      <c r="F713" s="724"/>
    </row>
    <row r="714" spans="6:6" ht="12.75" customHeight="1">
      <c r="F714" s="724"/>
    </row>
    <row r="715" spans="6:6" ht="12.75" customHeight="1">
      <c r="F715" s="724"/>
    </row>
    <row r="716" spans="6:6" ht="12.75" customHeight="1">
      <c r="F716" s="724"/>
    </row>
    <row r="717" spans="6:6" ht="12.75" customHeight="1">
      <c r="F717" s="724"/>
    </row>
    <row r="718" spans="6:6" ht="12.75" customHeight="1">
      <c r="F718" s="724"/>
    </row>
    <row r="719" spans="6:6" ht="12.75" customHeight="1">
      <c r="F719" s="724"/>
    </row>
    <row r="720" spans="6:6" ht="12.75" customHeight="1">
      <c r="F720" s="724"/>
    </row>
    <row r="721" spans="6:6" ht="12.75" customHeight="1">
      <c r="F721" s="724"/>
    </row>
    <row r="722" spans="6:6" ht="12.75" customHeight="1">
      <c r="F722" s="724"/>
    </row>
    <row r="723" spans="6:6" ht="12.75" customHeight="1">
      <c r="F723" s="724"/>
    </row>
    <row r="724" spans="6:6" ht="12.75" customHeight="1">
      <c r="F724" s="724"/>
    </row>
    <row r="725" spans="6:6" ht="12.75" customHeight="1">
      <c r="F725" s="724"/>
    </row>
    <row r="726" spans="6:6" ht="12.75" customHeight="1">
      <c r="F726" s="724"/>
    </row>
    <row r="727" spans="6:6" ht="12.75" customHeight="1">
      <c r="F727" s="724"/>
    </row>
    <row r="728" spans="6:6" ht="12.75" customHeight="1">
      <c r="F728" s="724"/>
    </row>
    <row r="729" spans="6:6" ht="12.75" customHeight="1">
      <c r="F729" s="724"/>
    </row>
    <row r="730" spans="6:6" ht="12.75" customHeight="1">
      <c r="F730" s="724"/>
    </row>
    <row r="731" spans="6:6" ht="12.75" customHeight="1">
      <c r="F731" s="724"/>
    </row>
    <row r="732" spans="6:6" ht="12.75" customHeight="1">
      <c r="F732" s="724"/>
    </row>
    <row r="733" spans="6:6" ht="12.75" customHeight="1">
      <c r="F733" s="724"/>
    </row>
    <row r="734" spans="6:6" ht="12.75" customHeight="1">
      <c r="F734" s="724"/>
    </row>
    <row r="735" spans="6:6" ht="12.75" customHeight="1">
      <c r="F735" s="724"/>
    </row>
    <row r="736" spans="6:6" ht="12.75" customHeight="1">
      <c r="F736" s="724"/>
    </row>
    <row r="737" spans="6:6" ht="12.75" customHeight="1">
      <c r="F737" s="724"/>
    </row>
    <row r="738" spans="6:6" ht="12.75" customHeight="1">
      <c r="F738" s="724"/>
    </row>
    <row r="739" spans="6:6" ht="12.75" customHeight="1">
      <c r="F739" s="724"/>
    </row>
    <row r="740" spans="6:6" ht="12.75" customHeight="1">
      <c r="F740" s="724"/>
    </row>
    <row r="741" spans="6:6" ht="12.75" customHeight="1">
      <c r="F741" s="724"/>
    </row>
    <row r="742" spans="6:6" ht="12.75" customHeight="1">
      <c r="F742" s="724"/>
    </row>
    <row r="743" spans="6:6" ht="12.75" customHeight="1">
      <c r="F743" s="724"/>
    </row>
    <row r="744" spans="6:6" ht="12.75" customHeight="1">
      <c r="F744" s="724"/>
    </row>
    <row r="745" spans="6:6" ht="12.75" customHeight="1">
      <c r="F745" s="724"/>
    </row>
    <row r="746" spans="6:6" ht="12.75" customHeight="1">
      <c r="F746" s="724"/>
    </row>
    <row r="747" spans="6:6" ht="12.75" customHeight="1">
      <c r="F747" s="724"/>
    </row>
    <row r="748" spans="6:6" ht="12.75" customHeight="1">
      <c r="F748" s="724"/>
    </row>
    <row r="749" spans="6:6" ht="12.75" customHeight="1">
      <c r="F749" s="724"/>
    </row>
    <row r="750" spans="6:6" ht="12.75" customHeight="1">
      <c r="F750" s="724"/>
    </row>
    <row r="751" spans="6:6" ht="12.75" customHeight="1">
      <c r="F751" s="724"/>
    </row>
    <row r="752" spans="6:6" ht="12.75" customHeight="1">
      <c r="F752" s="724"/>
    </row>
    <row r="753" spans="6:6" ht="12.75" customHeight="1">
      <c r="F753" s="724"/>
    </row>
    <row r="754" spans="6:6" ht="12.75" customHeight="1">
      <c r="F754" s="724"/>
    </row>
    <row r="755" spans="6:6" ht="12.75" customHeight="1">
      <c r="F755" s="724"/>
    </row>
    <row r="756" spans="6:6" ht="12.75" customHeight="1">
      <c r="F756" s="724"/>
    </row>
    <row r="757" spans="6:6" ht="12.75" customHeight="1">
      <c r="F757" s="724"/>
    </row>
    <row r="758" spans="6:6" ht="12.75" customHeight="1">
      <c r="F758" s="724"/>
    </row>
    <row r="759" spans="6:6" ht="12.75" customHeight="1">
      <c r="F759" s="724"/>
    </row>
    <row r="760" spans="6:6" ht="12.75" customHeight="1">
      <c r="F760" s="724"/>
    </row>
    <row r="761" spans="6:6" ht="12.75" customHeight="1">
      <c r="F761" s="724"/>
    </row>
    <row r="762" spans="6:6" ht="12.75" customHeight="1">
      <c r="F762" s="724"/>
    </row>
    <row r="763" spans="6:6" ht="12.75" customHeight="1">
      <c r="F763" s="724"/>
    </row>
    <row r="764" spans="6:6" ht="12.75" customHeight="1">
      <c r="F764" s="724"/>
    </row>
    <row r="765" spans="6:6" ht="12.75" customHeight="1">
      <c r="F765" s="724"/>
    </row>
    <row r="766" spans="6:6" ht="12.75" customHeight="1">
      <c r="F766" s="724"/>
    </row>
    <row r="767" spans="6:6" ht="12.75" customHeight="1">
      <c r="F767" s="724"/>
    </row>
    <row r="768" spans="6:6" ht="12.75" customHeight="1">
      <c r="F768" s="724"/>
    </row>
    <row r="769" spans="6:6" ht="12.75" customHeight="1">
      <c r="F769" s="724"/>
    </row>
    <row r="770" spans="6:6" ht="12.75" customHeight="1">
      <c r="F770" s="724"/>
    </row>
    <row r="771" spans="6:6" ht="12.75" customHeight="1">
      <c r="F771" s="724"/>
    </row>
    <row r="772" spans="6:6" ht="12.75" customHeight="1">
      <c r="F772" s="724"/>
    </row>
    <row r="773" spans="6:6" ht="12.75" customHeight="1">
      <c r="F773" s="724"/>
    </row>
    <row r="774" spans="6:6" ht="12.75" customHeight="1">
      <c r="F774" s="724"/>
    </row>
    <row r="775" spans="6:6" ht="12.75" customHeight="1">
      <c r="F775" s="724"/>
    </row>
    <row r="776" spans="6:6" ht="12.75" customHeight="1">
      <c r="F776" s="724"/>
    </row>
    <row r="777" spans="6:6" ht="12.75" customHeight="1">
      <c r="F777" s="724"/>
    </row>
    <row r="778" spans="6:6" ht="12.75" customHeight="1">
      <c r="F778" s="724"/>
    </row>
    <row r="779" spans="6:6" ht="12.75" customHeight="1">
      <c r="F779" s="724"/>
    </row>
    <row r="780" spans="6:6" ht="12.75" customHeight="1">
      <c r="F780" s="724"/>
    </row>
    <row r="781" spans="6:6" ht="12.75" customHeight="1">
      <c r="F781" s="724"/>
    </row>
    <row r="782" spans="6:6" ht="12.75" customHeight="1">
      <c r="F782" s="724"/>
    </row>
    <row r="783" spans="6:6" ht="12.75" customHeight="1">
      <c r="F783" s="724"/>
    </row>
    <row r="784" spans="6:6" ht="12.75" customHeight="1">
      <c r="F784" s="724"/>
    </row>
    <row r="785" spans="6:6" ht="12.75" customHeight="1">
      <c r="F785" s="724"/>
    </row>
    <row r="786" spans="6:6" ht="12.75" customHeight="1">
      <c r="F786" s="724"/>
    </row>
    <row r="787" spans="6:6" ht="12.75" customHeight="1">
      <c r="F787" s="724"/>
    </row>
    <row r="788" spans="6:6" ht="12.75" customHeight="1">
      <c r="F788" s="724"/>
    </row>
    <row r="789" spans="6:6" ht="12.75" customHeight="1">
      <c r="F789" s="724"/>
    </row>
    <row r="790" spans="6:6" ht="12.75" customHeight="1">
      <c r="F790" s="724"/>
    </row>
    <row r="791" spans="6:6" ht="12.75" customHeight="1">
      <c r="F791" s="724"/>
    </row>
    <row r="792" spans="6:6" ht="12.75" customHeight="1">
      <c r="F792" s="724"/>
    </row>
    <row r="793" spans="6:6" ht="12.75" customHeight="1">
      <c r="F793" s="724"/>
    </row>
    <row r="794" spans="6:6" ht="12.75" customHeight="1">
      <c r="F794" s="724"/>
    </row>
    <row r="795" spans="6:6" ht="12.75" customHeight="1">
      <c r="F795" s="724"/>
    </row>
    <row r="796" spans="6:6" ht="12.75" customHeight="1">
      <c r="F796" s="724"/>
    </row>
    <row r="797" spans="6:6" ht="12.75" customHeight="1">
      <c r="F797" s="724"/>
    </row>
    <row r="798" spans="6:6" ht="12.75" customHeight="1">
      <c r="F798" s="724"/>
    </row>
    <row r="799" spans="6:6" ht="12.75" customHeight="1">
      <c r="F799" s="724"/>
    </row>
    <row r="800" spans="6:6" ht="12.75" customHeight="1">
      <c r="F800" s="724"/>
    </row>
    <row r="801" spans="6:6" ht="12.75" customHeight="1">
      <c r="F801" s="724"/>
    </row>
    <row r="802" spans="6:6" ht="12.75" customHeight="1">
      <c r="F802" s="724"/>
    </row>
    <row r="803" spans="6:6" ht="12.75" customHeight="1">
      <c r="F803" s="724"/>
    </row>
    <row r="804" spans="6:6" ht="12.75" customHeight="1">
      <c r="F804" s="724"/>
    </row>
    <row r="805" spans="6:6" ht="12.75" customHeight="1">
      <c r="F805" s="724"/>
    </row>
    <row r="806" spans="6:6" ht="12.75" customHeight="1">
      <c r="F806" s="724"/>
    </row>
    <row r="807" spans="6:6" ht="12.75" customHeight="1">
      <c r="F807" s="724"/>
    </row>
    <row r="808" spans="6:6" ht="12.75" customHeight="1">
      <c r="F808" s="724"/>
    </row>
    <row r="809" spans="6:6" ht="12.75" customHeight="1">
      <c r="F809" s="724"/>
    </row>
    <row r="810" spans="6:6" ht="12.75" customHeight="1">
      <c r="F810" s="724"/>
    </row>
    <row r="811" spans="6:6" ht="12.75" customHeight="1">
      <c r="F811" s="724"/>
    </row>
    <row r="812" spans="6:6" ht="12.75" customHeight="1">
      <c r="F812" s="724"/>
    </row>
    <row r="813" spans="6:6" ht="12.75" customHeight="1">
      <c r="F813" s="724"/>
    </row>
    <row r="814" spans="6:6" ht="12.75" customHeight="1">
      <c r="F814" s="724"/>
    </row>
    <row r="815" spans="6:6" ht="12.75" customHeight="1">
      <c r="F815" s="724"/>
    </row>
    <row r="816" spans="6:6" ht="12.75" customHeight="1">
      <c r="F816" s="724"/>
    </row>
    <row r="817" spans="6:6" ht="12.75" customHeight="1">
      <c r="F817" s="724"/>
    </row>
    <row r="818" spans="6:6" ht="12.75" customHeight="1">
      <c r="F818" s="724"/>
    </row>
    <row r="819" spans="6:6" ht="12.75" customHeight="1">
      <c r="F819" s="724"/>
    </row>
    <row r="820" spans="6:6" ht="12.75" customHeight="1">
      <c r="F820" s="724"/>
    </row>
    <row r="821" spans="6:6" ht="12.75" customHeight="1">
      <c r="F821" s="724"/>
    </row>
    <row r="822" spans="6:6" ht="12.75" customHeight="1">
      <c r="F822" s="724"/>
    </row>
    <row r="823" spans="6:6" ht="12.75" customHeight="1">
      <c r="F823" s="724"/>
    </row>
    <row r="824" spans="6:6" ht="12.75" customHeight="1">
      <c r="F824" s="724"/>
    </row>
    <row r="825" spans="6:6" ht="12.75" customHeight="1">
      <c r="F825" s="724"/>
    </row>
    <row r="826" spans="6:6" ht="12.75" customHeight="1">
      <c r="F826" s="724"/>
    </row>
    <row r="827" spans="6:6" ht="12.75" customHeight="1">
      <c r="F827" s="724"/>
    </row>
    <row r="828" spans="6:6" ht="12.75" customHeight="1">
      <c r="F828" s="724"/>
    </row>
    <row r="829" spans="6:6" ht="12.75" customHeight="1">
      <c r="F829" s="724"/>
    </row>
    <row r="830" spans="6:6" ht="12.75" customHeight="1">
      <c r="F830" s="724"/>
    </row>
    <row r="831" spans="6:6" ht="12.75" customHeight="1">
      <c r="F831" s="724"/>
    </row>
    <row r="832" spans="6:6" ht="12.75" customHeight="1">
      <c r="F832" s="724"/>
    </row>
    <row r="833" spans="6:6" ht="12.75" customHeight="1">
      <c r="F833" s="724"/>
    </row>
    <row r="834" spans="6:6" ht="12.75" customHeight="1">
      <c r="F834" s="724"/>
    </row>
    <row r="835" spans="6:6" ht="12.75" customHeight="1">
      <c r="F835" s="724"/>
    </row>
    <row r="836" spans="6:6" ht="12.75" customHeight="1">
      <c r="F836" s="724"/>
    </row>
    <row r="837" spans="6:6" ht="12.75" customHeight="1">
      <c r="F837" s="724"/>
    </row>
    <row r="838" spans="6:6" ht="12.75" customHeight="1">
      <c r="F838" s="724"/>
    </row>
    <row r="839" spans="6:6" ht="12.75" customHeight="1">
      <c r="F839" s="724"/>
    </row>
    <row r="840" spans="6:6" ht="12.75" customHeight="1">
      <c r="F840" s="724"/>
    </row>
    <row r="841" spans="6:6" ht="12.75" customHeight="1">
      <c r="F841" s="724"/>
    </row>
    <row r="842" spans="6:6" ht="12.75" customHeight="1">
      <c r="F842" s="724"/>
    </row>
    <row r="843" spans="6:6" ht="12.75" customHeight="1">
      <c r="F843" s="724"/>
    </row>
    <row r="844" spans="6:6" ht="12.75" customHeight="1">
      <c r="F844" s="724"/>
    </row>
    <row r="845" spans="6:6" ht="12.75" customHeight="1">
      <c r="F845" s="724"/>
    </row>
    <row r="846" spans="6:6" ht="12.75" customHeight="1">
      <c r="F846" s="724"/>
    </row>
    <row r="847" spans="6:6" ht="12.75" customHeight="1">
      <c r="F847" s="724"/>
    </row>
    <row r="848" spans="6:6" ht="12.75" customHeight="1">
      <c r="F848" s="724"/>
    </row>
    <row r="849" spans="6:6" ht="12.75" customHeight="1">
      <c r="F849" s="724"/>
    </row>
    <row r="850" spans="6:6" ht="12.75" customHeight="1">
      <c r="F850" s="724"/>
    </row>
    <row r="851" spans="6:6" ht="12.75" customHeight="1">
      <c r="F851" s="724"/>
    </row>
    <row r="852" spans="6:6" ht="12.75" customHeight="1">
      <c r="F852" s="724"/>
    </row>
    <row r="853" spans="6:6" ht="12.75" customHeight="1">
      <c r="F853" s="724"/>
    </row>
    <row r="854" spans="6:6" ht="12.75" customHeight="1">
      <c r="F854" s="724"/>
    </row>
    <row r="855" spans="6:6" ht="12.75" customHeight="1">
      <c r="F855" s="724"/>
    </row>
    <row r="856" spans="6:6" ht="12.75" customHeight="1">
      <c r="F856" s="724"/>
    </row>
    <row r="857" spans="6:6" ht="12.75" customHeight="1">
      <c r="F857" s="724"/>
    </row>
    <row r="858" spans="6:6" ht="12.75" customHeight="1">
      <c r="F858" s="724"/>
    </row>
    <row r="859" spans="6:6" ht="12.75" customHeight="1">
      <c r="F859" s="724"/>
    </row>
    <row r="860" spans="6:6" ht="12.75" customHeight="1">
      <c r="F860" s="724"/>
    </row>
    <row r="861" spans="6:6" ht="12.75" customHeight="1">
      <c r="F861" s="724"/>
    </row>
    <row r="862" spans="6:6" ht="12.75" customHeight="1">
      <c r="F862" s="724"/>
    </row>
    <row r="863" spans="6:6" ht="12.75" customHeight="1">
      <c r="F863" s="724"/>
    </row>
    <row r="864" spans="6:6" ht="12.75" customHeight="1">
      <c r="F864" s="724"/>
    </row>
    <row r="865" spans="6:6" ht="12.75" customHeight="1">
      <c r="F865" s="724"/>
    </row>
    <row r="866" spans="6:6" ht="12.75" customHeight="1">
      <c r="F866" s="724"/>
    </row>
    <row r="867" spans="6:6" ht="12.75" customHeight="1">
      <c r="F867" s="724"/>
    </row>
    <row r="868" spans="6:6" ht="12.75" customHeight="1">
      <c r="F868" s="724"/>
    </row>
    <row r="869" spans="6:6" ht="12.75" customHeight="1">
      <c r="F869" s="724"/>
    </row>
    <row r="870" spans="6:6" ht="12.75" customHeight="1">
      <c r="F870" s="724"/>
    </row>
    <row r="871" spans="6:6" ht="12.75" customHeight="1">
      <c r="F871" s="724"/>
    </row>
    <row r="872" spans="6:6" ht="12.75" customHeight="1">
      <c r="F872" s="724"/>
    </row>
    <row r="873" spans="6:6" ht="12.75" customHeight="1">
      <c r="F873" s="724"/>
    </row>
    <row r="874" spans="6:6" ht="12.75" customHeight="1">
      <c r="F874" s="724"/>
    </row>
    <row r="875" spans="6:6" ht="12.75" customHeight="1">
      <c r="F875" s="724"/>
    </row>
    <row r="876" spans="6:6" ht="12.75" customHeight="1">
      <c r="F876" s="724"/>
    </row>
    <row r="877" spans="6:6" ht="12.75" customHeight="1">
      <c r="F877" s="724"/>
    </row>
    <row r="878" spans="6:6" ht="12.75" customHeight="1">
      <c r="F878" s="724"/>
    </row>
    <row r="879" spans="6:6" ht="12.75" customHeight="1">
      <c r="F879" s="724"/>
    </row>
    <row r="880" spans="6:6" ht="12.75" customHeight="1">
      <c r="F880" s="724"/>
    </row>
    <row r="881" spans="6:6" ht="12.75" customHeight="1">
      <c r="F881" s="724"/>
    </row>
    <row r="882" spans="6:6" ht="12.75" customHeight="1">
      <c r="F882" s="724"/>
    </row>
    <row r="883" spans="6:6" ht="12.75" customHeight="1">
      <c r="F883" s="724"/>
    </row>
    <row r="884" spans="6:6" ht="12.75" customHeight="1">
      <c r="F884" s="724"/>
    </row>
    <row r="885" spans="6:6" ht="12.75" customHeight="1">
      <c r="F885" s="724"/>
    </row>
    <row r="886" spans="6:6" ht="12.75" customHeight="1">
      <c r="F886" s="724"/>
    </row>
    <row r="887" spans="6:6" ht="12.75" customHeight="1">
      <c r="F887" s="724"/>
    </row>
    <row r="888" spans="6:6" ht="12.75" customHeight="1">
      <c r="F888" s="724"/>
    </row>
    <row r="889" spans="6:6" ht="12.75" customHeight="1">
      <c r="F889" s="724"/>
    </row>
    <row r="890" spans="6:6" ht="12.75" customHeight="1">
      <c r="F890" s="724"/>
    </row>
    <row r="891" spans="6:6" ht="12.75" customHeight="1">
      <c r="F891" s="724"/>
    </row>
    <row r="892" spans="6:6" ht="12.75" customHeight="1">
      <c r="F892" s="724"/>
    </row>
    <row r="893" spans="6:6" ht="12.75" customHeight="1">
      <c r="F893" s="724"/>
    </row>
    <row r="894" spans="6:6" ht="12.75" customHeight="1">
      <c r="F894" s="724"/>
    </row>
    <row r="895" spans="6:6" ht="12.75" customHeight="1">
      <c r="F895" s="724"/>
    </row>
    <row r="896" spans="6:6" ht="12.75" customHeight="1">
      <c r="F896" s="724"/>
    </row>
    <row r="897" spans="6:6" ht="12.75" customHeight="1">
      <c r="F897" s="724"/>
    </row>
    <row r="898" spans="6:6" ht="12.75" customHeight="1">
      <c r="F898" s="724"/>
    </row>
    <row r="899" spans="6:6" ht="12.75" customHeight="1">
      <c r="F899" s="724"/>
    </row>
    <row r="900" spans="6:6" ht="12.75" customHeight="1">
      <c r="F900" s="724"/>
    </row>
    <row r="901" spans="6:6" ht="12.75" customHeight="1">
      <c r="F901" s="724"/>
    </row>
    <row r="902" spans="6:6" ht="12.75" customHeight="1">
      <c r="F902" s="724"/>
    </row>
    <row r="903" spans="6:6" ht="12.75" customHeight="1">
      <c r="F903" s="724"/>
    </row>
    <row r="904" spans="6:6" ht="12.75" customHeight="1">
      <c r="F904" s="724"/>
    </row>
    <row r="905" spans="6:6" ht="12.75" customHeight="1">
      <c r="F905" s="724"/>
    </row>
    <row r="906" spans="6:6" ht="12.75" customHeight="1">
      <c r="F906" s="724"/>
    </row>
    <row r="907" spans="6:6" ht="12.75" customHeight="1">
      <c r="F907" s="724"/>
    </row>
    <row r="908" spans="6:6" ht="12.75" customHeight="1">
      <c r="F908" s="724"/>
    </row>
    <row r="909" spans="6:6" ht="12.75" customHeight="1">
      <c r="F909" s="724"/>
    </row>
    <row r="910" spans="6:6" ht="12.75" customHeight="1">
      <c r="F910" s="724"/>
    </row>
    <row r="911" spans="6:6" ht="12.75" customHeight="1">
      <c r="F911" s="724"/>
    </row>
    <row r="912" spans="6:6" ht="12.75" customHeight="1">
      <c r="F912" s="724"/>
    </row>
    <row r="913" spans="6:6" ht="12.75" customHeight="1">
      <c r="F913" s="724"/>
    </row>
    <row r="914" spans="6:6" ht="12.75" customHeight="1">
      <c r="F914" s="724"/>
    </row>
    <row r="915" spans="6:6" ht="12.75" customHeight="1">
      <c r="F915" s="724"/>
    </row>
    <row r="916" spans="6:6" ht="12.75" customHeight="1">
      <c r="F916" s="724"/>
    </row>
    <row r="917" spans="6:6" ht="12.75" customHeight="1">
      <c r="F917" s="724"/>
    </row>
    <row r="918" spans="6:6" ht="12.75" customHeight="1">
      <c r="F918" s="724"/>
    </row>
    <row r="919" spans="6:6" ht="12.75" customHeight="1">
      <c r="F919" s="724"/>
    </row>
    <row r="920" spans="6:6" ht="12.75" customHeight="1">
      <c r="F920" s="724"/>
    </row>
    <row r="921" spans="6:6" ht="12.75" customHeight="1">
      <c r="F921" s="724"/>
    </row>
    <row r="922" spans="6:6" ht="12.75" customHeight="1">
      <c r="F922" s="724"/>
    </row>
    <row r="923" spans="6:6" ht="12.75" customHeight="1">
      <c r="F923" s="724"/>
    </row>
    <row r="924" spans="6:6" ht="12.75" customHeight="1">
      <c r="F924" s="724"/>
    </row>
    <row r="925" spans="6:6" ht="12.75" customHeight="1">
      <c r="F925" s="724"/>
    </row>
    <row r="926" spans="6:6" ht="12.75" customHeight="1">
      <c r="F926" s="724"/>
    </row>
    <row r="927" spans="6:6" ht="12.75" customHeight="1">
      <c r="F927" s="724"/>
    </row>
    <row r="928" spans="6:6" ht="12.75" customHeight="1">
      <c r="F928" s="724"/>
    </row>
    <row r="929" spans="6:6" ht="12.75" customHeight="1">
      <c r="F929" s="724"/>
    </row>
    <row r="930" spans="6:6" ht="12.75" customHeight="1">
      <c r="F930" s="724"/>
    </row>
    <row r="931" spans="6:6" ht="12.75" customHeight="1">
      <c r="F931" s="724"/>
    </row>
    <row r="932" spans="6:6" ht="12.75" customHeight="1">
      <c r="F932" s="724"/>
    </row>
    <row r="933" spans="6:6" ht="12.75" customHeight="1">
      <c r="F933" s="724"/>
    </row>
    <row r="934" spans="6:6" ht="12.75" customHeight="1">
      <c r="F934" s="724"/>
    </row>
    <row r="935" spans="6:6" ht="12.75" customHeight="1">
      <c r="F935" s="724"/>
    </row>
    <row r="936" spans="6:6" ht="12.75" customHeight="1">
      <c r="F936" s="724"/>
    </row>
    <row r="937" spans="6:6" ht="12.75" customHeight="1">
      <c r="F937" s="724"/>
    </row>
    <row r="938" spans="6:6" ht="12.75" customHeight="1">
      <c r="F938" s="724"/>
    </row>
    <row r="939" spans="6:6" ht="12.75" customHeight="1">
      <c r="F939" s="724"/>
    </row>
    <row r="940" spans="6:6" ht="12.75" customHeight="1">
      <c r="F940" s="724"/>
    </row>
    <row r="941" spans="6:6" ht="12.75" customHeight="1">
      <c r="F941" s="724"/>
    </row>
    <row r="942" spans="6:6" ht="12.75" customHeight="1">
      <c r="F942" s="724"/>
    </row>
    <row r="943" spans="6:6" ht="12.75" customHeight="1">
      <c r="F943" s="724"/>
    </row>
    <row r="944" spans="6:6" ht="12.75" customHeight="1">
      <c r="F944" s="724"/>
    </row>
    <row r="945" spans="6:6" ht="12.75" customHeight="1">
      <c r="F945" s="724"/>
    </row>
    <row r="946" spans="6:6" ht="12.75" customHeight="1">
      <c r="F946" s="724"/>
    </row>
    <row r="947" spans="6:6" ht="12.75" customHeight="1">
      <c r="F947" s="724"/>
    </row>
    <row r="948" spans="6:6" ht="12.75" customHeight="1">
      <c r="F948" s="724"/>
    </row>
    <row r="949" spans="6:6" ht="12.75" customHeight="1">
      <c r="F949" s="724"/>
    </row>
    <row r="950" spans="6:6" ht="12.75" customHeight="1">
      <c r="F950" s="724"/>
    </row>
    <row r="951" spans="6:6" ht="12.75" customHeight="1">
      <c r="F951" s="724"/>
    </row>
    <row r="952" spans="6:6" ht="12.75" customHeight="1">
      <c r="F952" s="724"/>
    </row>
    <row r="953" spans="6:6" ht="12.75" customHeight="1">
      <c r="F953" s="724"/>
    </row>
    <row r="954" spans="6:6" ht="12.75" customHeight="1">
      <c r="F954" s="724"/>
    </row>
    <row r="955" spans="6:6" ht="12.75" customHeight="1">
      <c r="F955" s="724"/>
    </row>
    <row r="956" spans="6:6" ht="12.75" customHeight="1">
      <c r="F956" s="724"/>
    </row>
    <row r="957" spans="6:6" ht="12.75" customHeight="1">
      <c r="F957" s="724"/>
    </row>
    <row r="958" spans="6:6" ht="12.75" customHeight="1">
      <c r="F958" s="724"/>
    </row>
    <row r="959" spans="6:6" ht="12.75" customHeight="1">
      <c r="F959" s="724"/>
    </row>
    <row r="960" spans="6:6" ht="12.75" customHeight="1">
      <c r="F960" s="724"/>
    </row>
    <row r="961" spans="6:6" ht="12.75" customHeight="1">
      <c r="F961" s="724"/>
    </row>
    <row r="962" spans="6:6" ht="12.75" customHeight="1">
      <c r="F962" s="724"/>
    </row>
    <row r="963" spans="6:6" ht="12.75" customHeight="1">
      <c r="F963" s="724"/>
    </row>
    <row r="964" spans="6:6" ht="12.75" customHeight="1">
      <c r="F964" s="724"/>
    </row>
    <row r="965" spans="6:6" ht="12.75" customHeight="1">
      <c r="F965" s="724"/>
    </row>
    <row r="966" spans="6:6" ht="12.75" customHeight="1">
      <c r="F966" s="724"/>
    </row>
    <row r="967" spans="6:6" ht="12.75" customHeight="1">
      <c r="F967" s="724"/>
    </row>
    <row r="968" spans="6:6" ht="12.75" customHeight="1">
      <c r="F968" s="724"/>
    </row>
    <row r="969" spans="6:6" ht="12.75" customHeight="1">
      <c r="F969" s="724"/>
    </row>
    <row r="970" spans="6:6" ht="12.75" customHeight="1">
      <c r="F970" s="724"/>
    </row>
    <row r="971" spans="6:6" ht="12.75" customHeight="1">
      <c r="F971" s="724"/>
    </row>
    <row r="972" spans="6:6" ht="12.75" customHeight="1">
      <c r="F972" s="724"/>
    </row>
    <row r="973" spans="6:6" ht="12.75" customHeight="1">
      <c r="F973" s="724"/>
    </row>
    <row r="974" spans="6:6" ht="12.75" customHeight="1">
      <c r="F974" s="724"/>
    </row>
    <row r="975" spans="6:6" ht="12.75" customHeight="1">
      <c r="F975" s="724"/>
    </row>
    <row r="976" spans="6:6" ht="12.75" customHeight="1">
      <c r="F976" s="724"/>
    </row>
    <row r="977" spans="6:6" ht="12.75" customHeight="1">
      <c r="F977" s="724"/>
    </row>
    <row r="978" spans="6:6" ht="12.75" customHeight="1">
      <c r="F978" s="724"/>
    </row>
    <row r="979" spans="6:6" ht="12.75" customHeight="1">
      <c r="F979" s="724"/>
    </row>
    <row r="980" spans="6:6" ht="12.75" customHeight="1">
      <c r="F980" s="724"/>
    </row>
    <row r="981" spans="6:6" ht="12.75" customHeight="1">
      <c r="F981" s="724"/>
    </row>
    <row r="982" spans="6:6" ht="12.75" customHeight="1">
      <c r="F982" s="724"/>
    </row>
    <row r="983" spans="6:6" ht="12.75" customHeight="1">
      <c r="F983" s="724"/>
    </row>
    <row r="984" spans="6:6" ht="12.75" customHeight="1">
      <c r="F984" s="724"/>
    </row>
    <row r="985" spans="6:6" ht="12.75" customHeight="1">
      <c r="F985" s="724"/>
    </row>
    <row r="986" spans="6:6" ht="12.75" customHeight="1">
      <c r="F986" s="724"/>
    </row>
    <row r="987" spans="6:6" ht="12.75" customHeight="1">
      <c r="F987" s="724"/>
    </row>
    <row r="988" spans="6:6" ht="12.75" customHeight="1">
      <c r="F988" s="724"/>
    </row>
    <row r="989" spans="6:6" ht="12.75" customHeight="1">
      <c r="F989" s="724"/>
    </row>
    <row r="990" spans="6:6" ht="12.75" customHeight="1">
      <c r="F990" s="724"/>
    </row>
    <row r="991" spans="6:6" ht="12.75" customHeight="1">
      <c r="F991" s="724"/>
    </row>
    <row r="992" spans="6:6" ht="12.75" customHeight="1">
      <c r="F992" s="724"/>
    </row>
    <row r="993" spans="6:6" ht="12.75" customHeight="1">
      <c r="F993" s="724"/>
    </row>
    <row r="994" spans="6:6" ht="12.75" customHeight="1">
      <c r="F994" s="724"/>
    </row>
    <row r="995" spans="6:6" ht="12.75" customHeight="1">
      <c r="F995" s="724"/>
    </row>
    <row r="996" spans="6:6" ht="12.75" customHeight="1">
      <c r="F996" s="724"/>
    </row>
    <row r="997" spans="6:6" ht="12.75" customHeight="1">
      <c r="F997" s="724"/>
    </row>
    <row r="998" spans="6:6" ht="12.75" customHeight="1">
      <c r="F998" s="724"/>
    </row>
    <row r="999" spans="6:6" ht="12.75" customHeight="1">
      <c r="F999" s="724"/>
    </row>
    <row r="1000" spans="6:6" ht="12.75" customHeight="1">
      <c r="F1000" s="724"/>
    </row>
    <row r="1001" spans="6:6" ht="12.75" customHeight="1">
      <c r="F1001" s="724"/>
    </row>
    <row r="1002" spans="6:6" ht="12.75" customHeight="1">
      <c r="F1002" s="724"/>
    </row>
    <row r="1003" spans="6:6" ht="12.75" customHeight="1">
      <c r="F1003" s="724"/>
    </row>
    <row r="1004" spans="6:6" ht="12.75" customHeight="1">
      <c r="F1004" s="724"/>
    </row>
    <row r="1005" spans="6:6" ht="12.75" customHeight="1">
      <c r="F1005" s="724"/>
    </row>
    <row r="1006" spans="6:6" ht="12.75" customHeight="1">
      <c r="F1006" s="724"/>
    </row>
    <row r="1007" spans="6:6" ht="12.75" customHeight="1">
      <c r="F1007" s="724"/>
    </row>
    <row r="1008" spans="6:6" ht="12.75" customHeight="1">
      <c r="F1008" s="724"/>
    </row>
    <row r="1009" spans="6:6" ht="12.75" customHeight="1">
      <c r="F1009" s="724"/>
    </row>
    <row r="1010" spans="6:6" ht="12.75" customHeight="1">
      <c r="F1010" s="724"/>
    </row>
    <row r="1011" spans="6:6" ht="12.75" customHeight="1">
      <c r="F1011" s="724"/>
    </row>
    <row r="1012" spans="6:6" ht="12.75" customHeight="1">
      <c r="F1012" s="724"/>
    </row>
    <row r="1013" spans="6:6" ht="12.75" customHeight="1">
      <c r="F1013" s="724"/>
    </row>
    <row r="1014" spans="6:6" ht="12.75" customHeight="1">
      <c r="F1014" s="724"/>
    </row>
    <row r="1015" spans="6:6" ht="12.75" customHeight="1">
      <c r="F1015" s="724"/>
    </row>
    <row r="1016" spans="6:6" ht="12.75" customHeight="1">
      <c r="F1016" s="724"/>
    </row>
    <row r="1017" spans="6:6" ht="12.75" customHeight="1">
      <c r="F1017" s="724"/>
    </row>
    <row r="1018" spans="6:6" ht="12.75" customHeight="1">
      <c r="F1018" s="724"/>
    </row>
    <row r="1019" spans="6:6" ht="12.75" customHeight="1">
      <c r="F1019" s="724"/>
    </row>
    <row r="1020" spans="6:6" ht="12.75" customHeight="1">
      <c r="F1020" s="724"/>
    </row>
    <row r="1021" spans="6:6" ht="12.75" customHeight="1">
      <c r="F1021" s="724"/>
    </row>
    <row r="1022" spans="6:6" ht="12.75" customHeight="1">
      <c r="F1022" s="724"/>
    </row>
    <row r="1023" spans="6:6" ht="12.75" customHeight="1">
      <c r="F1023" s="724"/>
    </row>
    <row r="1024" spans="6:6" ht="12.75" customHeight="1">
      <c r="F1024" s="724"/>
    </row>
    <row r="1025" spans="6:6" ht="12.75" customHeight="1">
      <c r="F1025" s="724"/>
    </row>
    <row r="1026" spans="6:6" ht="12.75" customHeight="1">
      <c r="F1026" s="724"/>
    </row>
    <row r="1027" spans="6:6" ht="12.75" customHeight="1">
      <c r="F1027" s="724"/>
    </row>
    <row r="1028" spans="6:6" ht="12.75" customHeight="1">
      <c r="F1028" s="724"/>
    </row>
    <row r="1029" spans="6:6" ht="12.75" customHeight="1">
      <c r="F1029" s="724"/>
    </row>
    <row r="1030" spans="6:6" ht="12.75" customHeight="1">
      <c r="F1030" s="724"/>
    </row>
    <row r="1031" spans="6:6" ht="12.75" customHeight="1">
      <c r="F1031" s="724"/>
    </row>
    <row r="1032" spans="6:6" ht="12.75" customHeight="1">
      <c r="F1032" s="724"/>
    </row>
    <row r="1033" spans="6:6" ht="12.75" customHeight="1">
      <c r="F1033" s="724"/>
    </row>
    <row r="1034" spans="6:6" ht="12.75" customHeight="1">
      <c r="F1034" s="724"/>
    </row>
    <row r="1035" spans="6:6" ht="12.75" customHeight="1">
      <c r="F1035" s="724"/>
    </row>
    <row r="1036" spans="6:6" ht="12.75" customHeight="1">
      <c r="F1036" s="724"/>
    </row>
    <row r="1037" spans="6:6" ht="12.75" customHeight="1">
      <c r="F1037" s="724"/>
    </row>
    <row r="1038" spans="6:6" ht="12.75" customHeight="1">
      <c r="F1038" s="724"/>
    </row>
    <row r="1039" spans="6:6" ht="12.75" customHeight="1">
      <c r="F1039" s="724"/>
    </row>
    <row r="1040" spans="6:6" ht="12.75" customHeight="1">
      <c r="F1040" s="724"/>
    </row>
    <row r="1041" spans="6:6" ht="12.75" customHeight="1">
      <c r="F1041" s="724"/>
    </row>
    <row r="1042" spans="6:6" ht="12.75" customHeight="1">
      <c r="F1042" s="724"/>
    </row>
    <row r="1043" spans="6:6" ht="12.75" customHeight="1">
      <c r="F1043" s="724"/>
    </row>
    <row r="1044" spans="6:6" ht="12.75" customHeight="1">
      <c r="F1044" s="724"/>
    </row>
    <row r="1045" spans="6:6" ht="12.75" customHeight="1">
      <c r="F1045" s="724"/>
    </row>
    <row r="1046" spans="6:6" ht="12.75" customHeight="1">
      <c r="F1046" s="724"/>
    </row>
    <row r="1047" spans="6:6" ht="12.75" customHeight="1">
      <c r="F1047" s="724"/>
    </row>
    <row r="1048" spans="6:6" ht="12.75" customHeight="1">
      <c r="F1048" s="724"/>
    </row>
    <row r="1049" spans="6:6" ht="12.75" customHeight="1">
      <c r="F1049" s="724"/>
    </row>
    <row r="1050" spans="6:6" ht="12.75" customHeight="1">
      <c r="F1050" s="724"/>
    </row>
    <row r="1051" spans="6:6" ht="12.75" customHeight="1">
      <c r="F1051" s="724"/>
    </row>
    <row r="1052" spans="6:6" ht="12.75" customHeight="1">
      <c r="F1052" s="724"/>
    </row>
    <row r="1053" spans="6:6" ht="12.75" customHeight="1">
      <c r="F1053" s="724"/>
    </row>
    <row r="1054" spans="6:6" ht="12.75" customHeight="1">
      <c r="F1054" s="724"/>
    </row>
    <row r="1055" spans="6:6" ht="12.75" customHeight="1">
      <c r="F1055" s="724"/>
    </row>
    <row r="1056" spans="6:6" ht="12.75" customHeight="1">
      <c r="F1056" s="724"/>
    </row>
    <row r="1057" spans="6:6" ht="12.75" customHeight="1">
      <c r="F1057" s="724"/>
    </row>
    <row r="1058" spans="6:6" ht="12.75" customHeight="1">
      <c r="F1058" s="724"/>
    </row>
    <row r="1059" spans="6:6" ht="12.75" customHeight="1">
      <c r="F1059" s="724"/>
    </row>
    <row r="1060" spans="6:6" ht="12.75" customHeight="1">
      <c r="F1060" s="724"/>
    </row>
    <row r="1061" spans="6:6" ht="12.75" customHeight="1">
      <c r="F1061" s="724"/>
    </row>
    <row r="1062" spans="6:6" ht="12.75" customHeight="1">
      <c r="F1062" s="724"/>
    </row>
    <row r="1063" spans="6:6" ht="12.75" customHeight="1">
      <c r="F1063" s="724"/>
    </row>
    <row r="1064" spans="6:6" ht="12.75" customHeight="1">
      <c r="F1064" s="724"/>
    </row>
    <row r="1065" spans="6:6" ht="12.75" customHeight="1">
      <c r="F1065" s="724"/>
    </row>
    <row r="1066" spans="6:6" ht="12.75" customHeight="1">
      <c r="F1066" s="724"/>
    </row>
    <row r="1067" spans="6:6" ht="12.75" customHeight="1">
      <c r="F1067" s="724"/>
    </row>
    <row r="1068" spans="6:6" ht="12.75" customHeight="1">
      <c r="F1068" s="724"/>
    </row>
    <row r="1069" spans="6:6" ht="12.75" customHeight="1">
      <c r="F1069" s="724"/>
    </row>
    <row r="1070" spans="6:6" ht="12.75" customHeight="1">
      <c r="F1070" s="724"/>
    </row>
    <row r="1071" spans="6:6" ht="12.75" customHeight="1">
      <c r="F1071" s="724"/>
    </row>
    <row r="1072" spans="6:6" ht="12.75" customHeight="1">
      <c r="F1072" s="724"/>
    </row>
    <row r="1073" spans="6:6" ht="12.75" customHeight="1">
      <c r="F1073" s="724"/>
    </row>
    <row r="1074" spans="6:6" ht="12.75" customHeight="1">
      <c r="F1074" s="724"/>
    </row>
    <row r="1075" spans="6:6" ht="12.75" customHeight="1">
      <c r="F1075" s="724"/>
    </row>
    <row r="1076" spans="6:6" ht="12.75" customHeight="1">
      <c r="F1076" s="724"/>
    </row>
    <row r="1077" spans="6:6" ht="12.75" customHeight="1">
      <c r="F1077" s="724"/>
    </row>
    <row r="1078" spans="6:6" ht="12.75" customHeight="1">
      <c r="F1078" s="724"/>
    </row>
    <row r="1079" spans="6:6" ht="12.75" customHeight="1">
      <c r="F1079" s="724"/>
    </row>
    <row r="1080" spans="6:6" ht="12.75" customHeight="1">
      <c r="F1080" s="724"/>
    </row>
    <row r="1081" spans="6:6" ht="12.75" customHeight="1">
      <c r="F1081" s="724"/>
    </row>
    <row r="1082" spans="6:6" ht="12.75" customHeight="1">
      <c r="F1082" s="724"/>
    </row>
    <row r="1083" spans="6:6" ht="12.75" customHeight="1">
      <c r="F1083" s="724"/>
    </row>
    <row r="1084" spans="6:6" ht="12.75" customHeight="1">
      <c r="F1084" s="724"/>
    </row>
    <row r="1085" spans="6:6" ht="12.75" customHeight="1">
      <c r="F1085" s="724"/>
    </row>
    <row r="1086" spans="6:6" ht="12.75" customHeight="1">
      <c r="F1086" s="724"/>
    </row>
    <row r="1087" spans="6:6" ht="12.75" customHeight="1">
      <c r="F1087" s="724"/>
    </row>
    <row r="1088" spans="6:6" ht="12.75" customHeight="1">
      <c r="F1088" s="724"/>
    </row>
    <row r="1089" spans="6:6" ht="12.75" customHeight="1">
      <c r="F1089" s="724"/>
    </row>
    <row r="1090" spans="6:6" ht="12.75" customHeight="1">
      <c r="F1090" s="724"/>
    </row>
    <row r="1091" spans="6:6" ht="12.75" customHeight="1">
      <c r="F1091" s="724"/>
    </row>
    <row r="1092" spans="6:6" ht="12.75" customHeight="1">
      <c r="F1092" s="724"/>
    </row>
    <row r="1093" spans="6:6" ht="12.75" customHeight="1">
      <c r="F1093" s="724"/>
    </row>
    <row r="1094" spans="6:6" ht="12.75" customHeight="1">
      <c r="F1094" s="724"/>
    </row>
    <row r="1095" spans="6:6" ht="12.75" customHeight="1">
      <c r="F1095" s="724"/>
    </row>
    <row r="1096" spans="6:6" ht="12.75" customHeight="1">
      <c r="F1096" s="724"/>
    </row>
    <row r="1097" spans="6:6" ht="12.75" customHeight="1">
      <c r="F1097" s="724"/>
    </row>
    <row r="1098" spans="6:6" ht="12.75" customHeight="1">
      <c r="F1098" s="724"/>
    </row>
    <row r="1099" spans="6:6" ht="12.75" customHeight="1">
      <c r="F1099" s="724"/>
    </row>
    <row r="1100" spans="6:6" ht="12.75" customHeight="1">
      <c r="F1100" s="724"/>
    </row>
    <row r="1101" spans="6:6" ht="12.75" customHeight="1">
      <c r="F1101" s="724"/>
    </row>
    <row r="1102" spans="6:6" ht="12.75" customHeight="1">
      <c r="F1102" s="724"/>
    </row>
    <row r="1103" spans="6:6" ht="12.75" customHeight="1">
      <c r="F1103" s="724"/>
    </row>
    <row r="1104" spans="6:6" ht="12.75" customHeight="1">
      <c r="F1104" s="724"/>
    </row>
    <row r="1105" spans="6:6" ht="12.75" customHeight="1">
      <c r="F1105" s="724"/>
    </row>
    <row r="1106" spans="6:6" ht="12.75" customHeight="1">
      <c r="F1106" s="724"/>
    </row>
    <row r="1107" spans="6:6" ht="12.75" customHeight="1">
      <c r="F1107" s="724"/>
    </row>
    <row r="1108" spans="6:6" ht="12.75" customHeight="1">
      <c r="F1108" s="724"/>
    </row>
    <row r="1109" spans="6:6" ht="12.75" customHeight="1">
      <c r="F1109" s="724"/>
    </row>
    <row r="1110" spans="6:6" ht="12.75" customHeight="1">
      <c r="F1110" s="724"/>
    </row>
    <row r="1111" spans="6:6" ht="12.75" customHeight="1">
      <c r="F1111" s="724"/>
    </row>
    <row r="1112" spans="6:6" ht="12.75" customHeight="1">
      <c r="F1112" s="724"/>
    </row>
    <row r="1113" spans="6:6" ht="12.75" customHeight="1">
      <c r="F1113" s="724"/>
    </row>
    <row r="1114" spans="6:6" ht="12.75" customHeight="1">
      <c r="F1114" s="724"/>
    </row>
    <row r="1115" spans="6:6" ht="12.75" customHeight="1">
      <c r="F1115" s="724"/>
    </row>
    <row r="1116" spans="6:6" ht="12.75" customHeight="1">
      <c r="F1116" s="724"/>
    </row>
    <row r="1117" spans="6:6" ht="12.75" customHeight="1">
      <c r="F1117" s="724"/>
    </row>
    <row r="1118" spans="6:6" ht="12.75" customHeight="1">
      <c r="F1118" s="724"/>
    </row>
    <row r="1119" spans="6:6" ht="12.75" customHeight="1">
      <c r="F1119" s="724"/>
    </row>
    <row r="1120" spans="6:6" ht="12.75" customHeight="1">
      <c r="F1120" s="724"/>
    </row>
    <row r="1121" spans="6:6" ht="12.75" customHeight="1">
      <c r="F1121" s="724"/>
    </row>
    <row r="1122" spans="6:6" ht="12.75" customHeight="1">
      <c r="F1122" s="724"/>
    </row>
    <row r="1123" spans="6:6" ht="12.75" customHeight="1">
      <c r="F1123" s="724"/>
    </row>
    <row r="1124" spans="6:6" ht="12.75" customHeight="1">
      <c r="F1124" s="724"/>
    </row>
    <row r="1125" spans="6:6" ht="12.75" customHeight="1">
      <c r="F1125" s="724"/>
    </row>
    <row r="1126" spans="6:6" ht="12.75" customHeight="1">
      <c r="F1126" s="724"/>
    </row>
    <row r="1127" spans="6:6" ht="12.75" customHeight="1">
      <c r="F1127" s="724"/>
    </row>
    <row r="1128" spans="6:6" ht="12.75" customHeight="1">
      <c r="F1128" s="724"/>
    </row>
    <row r="1129" spans="6:6" ht="12.75" customHeight="1">
      <c r="F1129" s="724"/>
    </row>
    <row r="1130" spans="6:6" ht="12.75" customHeight="1">
      <c r="F1130" s="724"/>
    </row>
    <row r="1131" spans="6:6" ht="12.75" customHeight="1">
      <c r="F1131" s="724"/>
    </row>
    <row r="1132" spans="6:6" ht="12.75" customHeight="1">
      <c r="F1132" s="724"/>
    </row>
    <row r="1133" spans="6:6" ht="12.75" customHeight="1">
      <c r="F1133" s="724"/>
    </row>
    <row r="1134" spans="6:6" ht="12.75" customHeight="1">
      <c r="F1134" s="724"/>
    </row>
    <row r="1135" spans="6:6" ht="12.75" customHeight="1">
      <c r="F1135" s="724"/>
    </row>
    <row r="1136" spans="6:6" ht="12.75" customHeight="1">
      <c r="F1136" s="724"/>
    </row>
    <row r="1137" spans="6:6" ht="12.75" customHeight="1">
      <c r="F1137" s="724"/>
    </row>
    <row r="1138" spans="6:6" ht="12.75" customHeight="1">
      <c r="F1138" s="724"/>
    </row>
    <row r="1139" spans="6:6" ht="12.75" customHeight="1">
      <c r="F1139" s="724"/>
    </row>
    <row r="1140" spans="6:6" ht="12.75" customHeight="1">
      <c r="F1140" s="724"/>
    </row>
    <row r="1141" spans="6:6" ht="12.75" customHeight="1">
      <c r="F1141" s="724"/>
    </row>
    <row r="1142" spans="6:6" ht="12.75" customHeight="1">
      <c r="F1142" s="724"/>
    </row>
    <row r="1143" spans="6:6" ht="12.75" customHeight="1">
      <c r="F1143" s="724"/>
    </row>
    <row r="1144" spans="6:6" ht="12.75" customHeight="1">
      <c r="F1144" s="724"/>
    </row>
    <row r="1145" spans="6:6" ht="12.75" customHeight="1">
      <c r="F1145" s="724"/>
    </row>
    <row r="1146" spans="6:6" ht="12.75" customHeight="1">
      <c r="F1146" s="724"/>
    </row>
    <row r="1147" spans="6:6" ht="12.75" customHeight="1">
      <c r="F1147" s="724"/>
    </row>
    <row r="1148" spans="6:6" ht="12.75" customHeight="1">
      <c r="F1148" s="724"/>
    </row>
    <row r="1149" spans="6:6" ht="12.75" customHeight="1">
      <c r="F1149" s="724"/>
    </row>
    <row r="1150" spans="6:6" ht="12.75" customHeight="1">
      <c r="F1150" s="724"/>
    </row>
    <row r="1151" spans="6:6" ht="12.75" customHeight="1">
      <c r="F1151" s="724"/>
    </row>
    <row r="1152" spans="6:6" ht="12.75" customHeight="1">
      <c r="F1152" s="724"/>
    </row>
    <row r="1153" spans="6:6" ht="12.75" customHeight="1">
      <c r="F1153" s="724"/>
    </row>
    <row r="1154" spans="6:6" ht="12.75" customHeight="1">
      <c r="F1154" s="724"/>
    </row>
    <row r="1155" spans="6:6" ht="12.75" customHeight="1">
      <c r="F1155" s="724"/>
    </row>
    <row r="1156" spans="6:6" ht="12.75" customHeight="1">
      <c r="F1156" s="724"/>
    </row>
    <row r="1157" spans="6:6" ht="12.75" customHeight="1">
      <c r="F1157" s="724"/>
    </row>
    <row r="1158" spans="6:6" ht="12.75" customHeight="1">
      <c r="F1158" s="724"/>
    </row>
    <row r="1159" spans="6:6" ht="12.75" customHeight="1">
      <c r="F1159" s="724"/>
    </row>
    <row r="1160" spans="6:6" ht="12.75" customHeight="1">
      <c r="F1160" s="724"/>
    </row>
    <row r="1161" spans="6:6" ht="12.75" customHeight="1">
      <c r="F1161" s="724"/>
    </row>
    <row r="1162" spans="6:6" ht="12.75" customHeight="1">
      <c r="F1162" s="724"/>
    </row>
    <row r="1163" spans="6:6" ht="12.75" customHeight="1">
      <c r="F1163" s="724"/>
    </row>
    <row r="1164" spans="6:6" ht="12.75" customHeight="1">
      <c r="F1164" s="724"/>
    </row>
    <row r="1165" spans="6:6" ht="12.75" customHeight="1">
      <c r="F1165" s="724"/>
    </row>
    <row r="1166" spans="6:6" ht="12.75" customHeight="1">
      <c r="F1166" s="724"/>
    </row>
    <row r="1167" spans="6:6" ht="12.75" customHeight="1">
      <c r="F1167" s="724"/>
    </row>
    <row r="1168" spans="6:6" ht="12.75" customHeight="1">
      <c r="F1168" s="724"/>
    </row>
    <row r="1169" spans="6:6" ht="12.75" customHeight="1">
      <c r="F1169" s="724"/>
    </row>
    <row r="1170" spans="6:6" ht="12.75" customHeight="1">
      <c r="F1170" s="724"/>
    </row>
    <row r="1171" spans="6:6" ht="12.75" customHeight="1">
      <c r="F1171" s="724"/>
    </row>
    <row r="1172" spans="6:6" ht="12.75" customHeight="1">
      <c r="F1172" s="724"/>
    </row>
    <row r="1173" spans="6:6" ht="12.75" customHeight="1">
      <c r="F1173" s="724"/>
    </row>
    <row r="1174" spans="6:6" ht="12.75" customHeight="1">
      <c r="F1174" s="724"/>
    </row>
    <row r="1175" spans="6:6" ht="12.75" customHeight="1">
      <c r="F1175" s="724"/>
    </row>
    <row r="1176" spans="6:6" ht="12.75" customHeight="1">
      <c r="F1176" s="724"/>
    </row>
    <row r="1177" spans="6:6" ht="12.75" customHeight="1">
      <c r="F1177" s="724"/>
    </row>
    <row r="1178" spans="6:6" ht="12.75" customHeight="1">
      <c r="F1178" s="724"/>
    </row>
    <row r="1179" spans="6:6" ht="12.75" customHeight="1">
      <c r="F1179" s="724"/>
    </row>
    <row r="1180" spans="6:6" ht="12.75" customHeight="1">
      <c r="F1180" s="724"/>
    </row>
    <row r="1181" spans="6:6" ht="12.75" customHeight="1">
      <c r="F1181" s="724"/>
    </row>
    <row r="1182" spans="6:6" ht="12.75" customHeight="1">
      <c r="F1182" s="724"/>
    </row>
    <row r="1183" spans="6:6" ht="12.75" customHeight="1">
      <c r="F1183" s="724"/>
    </row>
    <row r="1184" spans="6:6" ht="12.75" customHeight="1">
      <c r="F1184" s="724"/>
    </row>
    <row r="1185" spans="6:6" ht="12.75" customHeight="1">
      <c r="F1185" s="724"/>
    </row>
    <row r="1186" spans="6:6" ht="12.75" customHeight="1">
      <c r="F1186" s="724"/>
    </row>
    <row r="1187" spans="6:6" ht="12.75" customHeight="1">
      <c r="F1187" s="724"/>
    </row>
    <row r="1188" spans="6:6" ht="12.75" customHeight="1">
      <c r="F1188" s="724"/>
    </row>
    <row r="1189" spans="6:6" ht="12.75" customHeight="1">
      <c r="F1189" s="724"/>
    </row>
    <row r="1190" spans="6:6" ht="12.75" customHeight="1">
      <c r="F1190" s="724"/>
    </row>
    <row r="1191" spans="6:6" ht="12.75" customHeight="1">
      <c r="F1191" s="724"/>
    </row>
    <row r="1192" spans="6:6" ht="12.75" customHeight="1">
      <c r="F1192" s="724"/>
    </row>
    <row r="1193" spans="6:6" ht="12.75" customHeight="1">
      <c r="F1193" s="724"/>
    </row>
    <row r="1194" spans="6:6" ht="12.75" customHeight="1">
      <c r="F1194" s="724"/>
    </row>
    <row r="1195" spans="6:6" ht="12.75" customHeight="1">
      <c r="F1195" s="724"/>
    </row>
    <row r="1196" spans="6:6" ht="12.75" customHeight="1">
      <c r="F1196" s="724"/>
    </row>
    <row r="1197" spans="6:6" ht="12.75" customHeight="1">
      <c r="F1197" s="724"/>
    </row>
    <row r="1198" spans="6:6" ht="12.75" customHeight="1">
      <c r="F1198" s="724"/>
    </row>
    <row r="1199" spans="6:6" ht="12.75" customHeight="1">
      <c r="F1199" s="724"/>
    </row>
    <row r="1200" spans="6:6" ht="12.75" customHeight="1">
      <c r="F1200" s="724"/>
    </row>
    <row r="1201" spans="6:6" ht="12.75" customHeight="1">
      <c r="F1201" s="724"/>
    </row>
    <row r="1202" spans="6:6" ht="12.75" customHeight="1">
      <c r="F1202" s="724"/>
    </row>
    <row r="1203" spans="6:6" ht="12.75" customHeight="1">
      <c r="F1203" s="724"/>
    </row>
    <row r="1204" spans="6:6" ht="12.75" customHeight="1">
      <c r="F1204" s="724"/>
    </row>
    <row r="1205" spans="6:6" ht="12.75" customHeight="1">
      <c r="F1205" s="724"/>
    </row>
    <row r="1206" spans="6:6" ht="12.75" customHeight="1">
      <c r="F1206" s="724"/>
    </row>
    <row r="1207" spans="6:6" ht="12.75" customHeight="1">
      <c r="F1207" s="724"/>
    </row>
    <row r="1208" spans="6:6" ht="12.75" customHeight="1">
      <c r="F1208" s="724"/>
    </row>
    <row r="1209" spans="6:6" ht="12.75" customHeight="1">
      <c r="F1209" s="724"/>
    </row>
    <row r="1210" spans="6:6" ht="12.75" customHeight="1">
      <c r="F1210" s="724"/>
    </row>
    <row r="1211" spans="6:6" ht="12.75" customHeight="1">
      <c r="F1211" s="724"/>
    </row>
    <row r="1212" spans="6:6" ht="12.75" customHeight="1">
      <c r="F1212" s="724"/>
    </row>
    <row r="1213" spans="6:6" ht="12.75" customHeight="1">
      <c r="F1213" s="724"/>
    </row>
    <row r="1214" spans="6:6" ht="12.75" customHeight="1">
      <c r="F1214" s="724"/>
    </row>
    <row r="1215" spans="6:6" ht="12.75" customHeight="1">
      <c r="F1215" s="724"/>
    </row>
    <row r="1216" spans="6:6" ht="12.75" customHeight="1">
      <c r="F1216" s="724"/>
    </row>
    <row r="1217" spans="6:6" ht="12.75" customHeight="1">
      <c r="F1217" s="724"/>
    </row>
    <row r="1218" spans="6:6" ht="12.75" customHeight="1">
      <c r="F1218" s="724"/>
    </row>
    <row r="1219" spans="6:6" ht="12.75" customHeight="1">
      <c r="F1219" s="724"/>
    </row>
    <row r="1220" spans="6:6" ht="12.75" customHeight="1">
      <c r="F1220" s="724"/>
    </row>
    <row r="1221" spans="6:6" ht="12.75" customHeight="1">
      <c r="F1221" s="724"/>
    </row>
    <row r="1222" spans="6:6" ht="12.75" customHeight="1">
      <c r="F1222" s="724"/>
    </row>
    <row r="1223" spans="6:6" ht="12.75" customHeight="1">
      <c r="F1223" s="724"/>
    </row>
    <row r="1224" spans="6:6" ht="12.75" customHeight="1">
      <c r="F1224" s="724"/>
    </row>
    <row r="1225" spans="6:6" ht="12.75" customHeight="1">
      <c r="F1225" s="724"/>
    </row>
    <row r="1226" spans="6:6" ht="12.75" customHeight="1">
      <c r="F1226" s="724"/>
    </row>
    <row r="1227" spans="6:6" ht="12.75" customHeight="1">
      <c r="F1227" s="724"/>
    </row>
    <row r="1228" spans="6:6" ht="12.75" customHeight="1">
      <c r="F1228" s="724"/>
    </row>
    <row r="1229" spans="6:6" ht="12.75" customHeight="1">
      <c r="F1229" s="724"/>
    </row>
    <row r="1230" spans="6:6" ht="12.75" customHeight="1">
      <c r="F1230" s="724"/>
    </row>
    <row r="1231" spans="6:6" ht="12.75" customHeight="1">
      <c r="F1231" s="724"/>
    </row>
    <row r="1232" spans="6:6" ht="12.75" customHeight="1">
      <c r="F1232" s="724"/>
    </row>
    <row r="1233" spans="6:6" ht="12.75" customHeight="1">
      <c r="F1233" s="724"/>
    </row>
    <row r="1234" spans="6:6" ht="12.75" customHeight="1">
      <c r="F1234" s="724"/>
    </row>
    <row r="1235" spans="6:6" ht="12.75" customHeight="1">
      <c r="F1235" s="724"/>
    </row>
    <row r="1236" spans="6:6" ht="12.75" customHeight="1">
      <c r="F1236" s="724"/>
    </row>
    <row r="1237" spans="6:6" ht="12.75" customHeight="1">
      <c r="F1237" s="724"/>
    </row>
    <row r="1238" spans="6:6" ht="12.75" customHeight="1">
      <c r="F1238" s="724"/>
    </row>
    <row r="1239" spans="6:6" ht="12.75" customHeight="1">
      <c r="F1239" s="724"/>
    </row>
    <row r="1240" spans="6:6" ht="12.75" customHeight="1">
      <c r="F1240" s="724"/>
    </row>
    <row r="1241" spans="6:6" ht="12.75" customHeight="1">
      <c r="F1241" s="724"/>
    </row>
    <row r="1242" spans="6:6" ht="12.75" customHeight="1">
      <c r="F1242" s="724"/>
    </row>
    <row r="1243" spans="6:6" ht="12.75" customHeight="1">
      <c r="F1243" s="724"/>
    </row>
    <row r="1244" spans="6:6" ht="12.75" customHeight="1">
      <c r="F1244" s="724"/>
    </row>
    <row r="1245" spans="6:6" ht="12.75" customHeight="1">
      <c r="F1245" s="724"/>
    </row>
    <row r="1246" spans="6:6" ht="12.75" customHeight="1">
      <c r="F1246" s="724"/>
    </row>
    <row r="1247" spans="6:6" ht="12.75" customHeight="1">
      <c r="F1247" s="724"/>
    </row>
    <row r="1248" spans="6:6" ht="12.75" customHeight="1">
      <c r="F1248" s="724"/>
    </row>
    <row r="1249" spans="6:6" ht="12.75" customHeight="1">
      <c r="F1249" s="724"/>
    </row>
    <row r="1250" spans="6:6" ht="12.75" customHeight="1">
      <c r="F1250" s="724"/>
    </row>
    <row r="1251" spans="6:6" ht="12.75" customHeight="1">
      <c r="F1251" s="724"/>
    </row>
    <row r="1252" spans="6:6" ht="12.75" customHeight="1">
      <c r="F1252" s="724"/>
    </row>
    <row r="1253" spans="6:6" ht="12.75" customHeight="1">
      <c r="F1253" s="724"/>
    </row>
    <row r="1254" spans="6:6" ht="12.75" customHeight="1">
      <c r="F1254" s="724"/>
    </row>
    <row r="1255" spans="6:6" ht="12.75" customHeight="1">
      <c r="F1255" s="724"/>
    </row>
    <row r="1256" spans="6:6" ht="12.75" customHeight="1">
      <c r="F1256" s="724"/>
    </row>
    <row r="1257" spans="6:6" ht="12.75" customHeight="1">
      <c r="F1257" s="724"/>
    </row>
    <row r="1258" spans="6:6" ht="12.75" customHeight="1">
      <c r="F1258" s="724"/>
    </row>
    <row r="1259" spans="6:6" ht="12.75" customHeight="1">
      <c r="F1259" s="724"/>
    </row>
    <row r="1260" spans="6:6" ht="12.75" customHeight="1">
      <c r="F1260" s="724"/>
    </row>
    <row r="1261" spans="6:6" ht="12.75" customHeight="1">
      <c r="F1261" s="724"/>
    </row>
    <row r="1262" spans="6:6" ht="12.75" customHeight="1">
      <c r="F1262" s="724"/>
    </row>
    <row r="1263" spans="6:6" ht="12.75" customHeight="1">
      <c r="F1263" s="724"/>
    </row>
    <row r="1264" spans="6:6" ht="12.75" customHeight="1">
      <c r="F1264" s="724"/>
    </row>
    <row r="1265" spans="6:6" ht="12.75" customHeight="1">
      <c r="F1265" s="724"/>
    </row>
    <row r="1266" spans="6:6" ht="12.75" customHeight="1">
      <c r="F1266" s="724"/>
    </row>
    <row r="1267" spans="6:6" ht="12.75" customHeight="1">
      <c r="F1267" s="724"/>
    </row>
    <row r="1268" spans="6:6" ht="12.75" customHeight="1">
      <c r="F1268" s="724"/>
    </row>
    <row r="1269" spans="6:6" ht="12.75" customHeight="1">
      <c r="F1269" s="724"/>
    </row>
    <row r="1270" spans="6:6" ht="12.75" customHeight="1">
      <c r="F1270" s="724"/>
    </row>
    <row r="1271" spans="6:6" ht="12.75" customHeight="1">
      <c r="F1271" s="724"/>
    </row>
    <row r="1272" spans="6:6" ht="12.75" customHeight="1">
      <c r="F1272" s="724"/>
    </row>
    <row r="1273" spans="6:6" ht="12.75" customHeight="1">
      <c r="F1273" s="724"/>
    </row>
    <row r="1274" spans="6:6" ht="12.75" customHeight="1">
      <c r="F1274" s="724"/>
    </row>
    <row r="1275" spans="6:6" ht="12.75" customHeight="1">
      <c r="F1275" s="724"/>
    </row>
    <row r="1276" spans="6:6" ht="12.75" customHeight="1">
      <c r="F1276" s="724"/>
    </row>
    <row r="1277" spans="6:6" ht="12.75" customHeight="1">
      <c r="F1277" s="724"/>
    </row>
    <row r="1278" spans="6:6" ht="12.75" customHeight="1">
      <c r="F1278" s="724"/>
    </row>
    <row r="1279" spans="6:6" ht="12.75" customHeight="1">
      <c r="F1279" s="724"/>
    </row>
    <row r="1280" spans="6:6" ht="12.75" customHeight="1">
      <c r="F1280" s="724"/>
    </row>
    <row r="1281" spans="6:6" ht="12.75" customHeight="1">
      <c r="F1281" s="724"/>
    </row>
    <row r="1282" spans="6:6" ht="12.75" customHeight="1">
      <c r="F1282" s="724"/>
    </row>
    <row r="1283" spans="6:6" ht="12.75" customHeight="1">
      <c r="F1283" s="724"/>
    </row>
    <row r="1284" spans="6:6" ht="12.75" customHeight="1">
      <c r="F1284" s="724"/>
    </row>
    <row r="1285" spans="6:6" ht="12.75" customHeight="1">
      <c r="F1285" s="724"/>
    </row>
    <row r="1286" spans="6:6" ht="12.75" customHeight="1">
      <c r="F1286" s="724"/>
    </row>
    <row r="1287" spans="6:6" ht="12.75" customHeight="1">
      <c r="F1287" s="724"/>
    </row>
    <row r="1288" spans="6:6" ht="12.75" customHeight="1">
      <c r="F1288" s="724"/>
    </row>
    <row r="1289" spans="6:6" ht="12.75" customHeight="1">
      <c r="F1289" s="724"/>
    </row>
    <row r="1290" spans="6:6" ht="12.75" customHeight="1">
      <c r="F1290" s="724"/>
    </row>
    <row r="1291" spans="6:6" ht="12.75" customHeight="1">
      <c r="F1291" s="724"/>
    </row>
    <row r="1292" spans="6:6" ht="12.75" customHeight="1">
      <c r="F1292" s="724"/>
    </row>
    <row r="1293" spans="6:6" ht="12.75" customHeight="1">
      <c r="F1293" s="724"/>
    </row>
    <row r="1294" spans="6:6" ht="12.75" customHeight="1">
      <c r="F1294" s="724"/>
    </row>
    <row r="1295" spans="6:6" ht="12.75" customHeight="1">
      <c r="F1295" s="724"/>
    </row>
    <row r="1296" spans="6:6" ht="12.75" customHeight="1">
      <c r="F1296" s="724"/>
    </row>
    <row r="1297" spans="6:6" ht="12.75" customHeight="1">
      <c r="F1297" s="724"/>
    </row>
    <row r="1298" spans="6:6" ht="12.75" customHeight="1">
      <c r="F1298" s="724"/>
    </row>
    <row r="1299" spans="6:6" ht="12.75" customHeight="1">
      <c r="F1299" s="724"/>
    </row>
    <row r="1300" spans="6:6" ht="12.75" customHeight="1">
      <c r="F1300" s="724"/>
    </row>
    <row r="1301" spans="6:6" ht="12.75" customHeight="1">
      <c r="F1301" s="724"/>
    </row>
    <row r="1302" spans="6:6" ht="12.75" customHeight="1">
      <c r="F1302" s="724"/>
    </row>
    <row r="1303" spans="6:6" ht="12.75" customHeight="1">
      <c r="F1303" s="724"/>
    </row>
    <row r="1304" spans="6:6" ht="12.75" customHeight="1">
      <c r="F1304" s="724"/>
    </row>
    <row r="1305" spans="6:6" ht="12.75" customHeight="1">
      <c r="F1305" s="724"/>
    </row>
    <row r="1306" spans="6:6" ht="12.75" customHeight="1">
      <c r="F1306" s="724"/>
    </row>
    <row r="1307" spans="6:6" ht="12.75" customHeight="1">
      <c r="F1307" s="724"/>
    </row>
    <row r="1308" spans="6:6" ht="12.75" customHeight="1">
      <c r="F1308" s="724"/>
    </row>
    <row r="1309" spans="6:6" ht="12.75" customHeight="1">
      <c r="F1309" s="724"/>
    </row>
    <row r="1310" spans="6:6" ht="12.75" customHeight="1">
      <c r="F1310" s="724"/>
    </row>
    <row r="1311" spans="6:6" ht="12.75" customHeight="1">
      <c r="F1311" s="724"/>
    </row>
    <row r="1312" spans="6:6" ht="12.75" customHeight="1">
      <c r="F1312" s="724"/>
    </row>
    <row r="1313" spans="6:6" ht="12.75" customHeight="1">
      <c r="F1313" s="724"/>
    </row>
    <row r="1314" spans="6:6" ht="12.75" customHeight="1">
      <c r="F1314" s="724"/>
    </row>
    <row r="1315" spans="6:6" ht="12.75" customHeight="1">
      <c r="F1315" s="724"/>
    </row>
    <row r="1316" spans="6:6" ht="12.75" customHeight="1">
      <c r="F1316" s="724"/>
    </row>
    <row r="1317" spans="6:6" ht="12.75" customHeight="1">
      <c r="F1317" s="724"/>
    </row>
    <row r="1318" spans="6:6" ht="12.75" customHeight="1">
      <c r="F1318" s="724"/>
    </row>
    <row r="1319" spans="6:6" ht="12.75" customHeight="1">
      <c r="F1319" s="724"/>
    </row>
    <row r="1320" spans="6:6" ht="12.75" customHeight="1">
      <c r="F1320" s="724"/>
    </row>
    <row r="1321" spans="6:6" ht="12.75" customHeight="1">
      <c r="F1321" s="724"/>
    </row>
    <row r="1322" spans="6:6" ht="12.75" customHeight="1">
      <c r="F1322" s="724"/>
    </row>
    <row r="1323" spans="6:6" ht="12.75" customHeight="1">
      <c r="F1323" s="724"/>
    </row>
    <row r="1324" spans="6:6" ht="12.75" customHeight="1">
      <c r="F1324" s="724"/>
    </row>
    <row r="1325" spans="6:6" ht="12.75" customHeight="1">
      <c r="F1325" s="724"/>
    </row>
    <row r="1326" spans="6:6" ht="12.75" customHeight="1">
      <c r="F1326" s="724"/>
    </row>
    <row r="1327" spans="6:6" ht="12.75" customHeight="1">
      <c r="F1327" s="724"/>
    </row>
    <row r="1328" spans="6:6" ht="12.75" customHeight="1">
      <c r="F1328" s="724"/>
    </row>
    <row r="1329" spans="6:6" ht="12.75" customHeight="1">
      <c r="F1329" s="724"/>
    </row>
    <row r="1330" spans="6:6" ht="12.75" customHeight="1">
      <c r="F1330" s="724"/>
    </row>
    <row r="1331" spans="6:6" ht="12.75" customHeight="1">
      <c r="F1331" s="724"/>
    </row>
    <row r="1332" spans="6:6" ht="12.75" customHeight="1">
      <c r="F1332" s="724"/>
    </row>
    <row r="1333" spans="6:6" ht="12.75" customHeight="1">
      <c r="F1333" s="724"/>
    </row>
    <row r="1334" spans="6:6" ht="12.75" customHeight="1">
      <c r="F1334" s="724"/>
    </row>
    <row r="1335" spans="6:6" ht="12.75" customHeight="1">
      <c r="F1335" s="724"/>
    </row>
    <row r="1336" spans="6:6" ht="12.75" customHeight="1">
      <c r="F1336" s="724"/>
    </row>
    <row r="1337" spans="6:6" ht="12.75" customHeight="1">
      <c r="F1337" s="724"/>
    </row>
    <row r="1338" spans="6:6" ht="12.75" customHeight="1">
      <c r="F1338" s="724"/>
    </row>
    <row r="1339" spans="6:6" ht="12.75" customHeight="1">
      <c r="F1339" s="724"/>
    </row>
    <row r="1340" spans="6:6" ht="12.75" customHeight="1">
      <c r="F1340" s="724"/>
    </row>
    <row r="1341" spans="6:6" ht="12.75" customHeight="1">
      <c r="F1341" s="724"/>
    </row>
    <row r="1342" spans="6:6" ht="12.75" customHeight="1">
      <c r="F1342" s="724"/>
    </row>
    <row r="1343" spans="6:6" ht="12.75" customHeight="1">
      <c r="F1343" s="724"/>
    </row>
    <row r="1344" spans="6:6" ht="12.75" customHeight="1">
      <c r="F1344" s="724"/>
    </row>
    <row r="1345" spans="6:6" ht="12.75" customHeight="1">
      <c r="F1345" s="724"/>
    </row>
    <row r="1346" spans="6:6" ht="12.75" customHeight="1">
      <c r="F1346" s="724"/>
    </row>
    <row r="1347" spans="6:6" ht="12.75" customHeight="1">
      <c r="F1347" s="724"/>
    </row>
    <row r="1348" spans="6:6" ht="12.75" customHeight="1">
      <c r="F1348" s="724"/>
    </row>
    <row r="1349" spans="6:6" ht="12.75" customHeight="1">
      <c r="F1349" s="724"/>
    </row>
    <row r="1350" spans="6:6" ht="12.75" customHeight="1">
      <c r="F1350" s="724"/>
    </row>
    <row r="1351" spans="6:6" ht="12.75" customHeight="1">
      <c r="F1351" s="724"/>
    </row>
    <row r="1352" spans="6:6" ht="12.75" customHeight="1">
      <c r="F1352" s="724"/>
    </row>
    <row r="1353" spans="6:6" ht="12.75" customHeight="1">
      <c r="F1353" s="724"/>
    </row>
    <row r="1354" spans="6:6" ht="12.75" customHeight="1">
      <c r="F1354" s="724"/>
    </row>
    <row r="1355" spans="6:6" ht="12.75" customHeight="1">
      <c r="F1355" s="724"/>
    </row>
    <row r="1356" spans="6:6" ht="12.75" customHeight="1">
      <c r="F1356" s="724"/>
    </row>
    <row r="1357" spans="6:6" ht="12.75" customHeight="1">
      <c r="F1357" s="724"/>
    </row>
    <row r="1358" spans="6:6" ht="12.75" customHeight="1">
      <c r="F1358" s="724"/>
    </row>
    <row r="1359" spans="6:6" ht="12.75" customHeight="1">
      <c r="F1359" s="724"/>
    </row>
    <row r="1360" spans="6:6" ht="12.75" customHeight="1">
      <c r="F1360" s="724"/>
    </row>
    <row r="1361" spans="6:6" ht="12.75" customHeight="1">
      <c r="F1361" s="724"/>
    </row>
    <row r="1362" spans="6:6" ht="12.75" customHeight="1">
      <c r="F1362" s="724"/>
    </row>
    <row r="1363" spans="6:6" ht="12.75" customHeight="1">
      <c r="F1363" s="724"/>
    </row>
    <row r="1364" spans="6:6" ht="12.75" customHeight="1">
      <c r="F1364" s="724"/>
    </row>
    <row r="1365" spans="6:6" ht="12.75" customHeight="1">
      <c r="F1365" s="724"/>
    </row>
    <row r="1366" spans="6:6" ht="12.75" customHeight="1">
      <c r="F1366" s="724"/>
    </row>
    <row r="1367" spans="6:6" ht="12.75" customHeight="1">
      <c r="F1367" s="724"/>
    </row>
    <row r="1368" spans="6:6" ht="12.75" customHeight="1">
      <c r="F1368" s="724"/>
    </row>
    <row r="1369" spans="6:6" ht="12.75" customHeight="1">
      <c r="F1369" s="724"/>
    </row>
    <row r="1370" spans="6:6" ht="12.75" customHeight="1">
      <c r="F1370" s="724"/>
    </row>
    <row r="1371" spans="6:6" ht="12.75" customHeight="1">
      <c r="F1371" s="724"/>
    </row>
    <row r="1372" spans="6:6" ht="12.75" customHeight="1">
      <c r="F1372" s="724"/>
    </row>
    <row r="1373" spans="6:6" ht="12.75" customHeight="1">
      <c r="F1373" s="724"/>
    </row>
    <row r="1374" spans="6:6" ht="12.75" customHeight="1">
      <c r="F1374" s="724"/>
    </row>
    <row r="1375" spans="6:6" ht="12.75" customHeight="1">
      <c r="F1375" s="724"/>
    </row>
    <row r="1376" spans="6:6" ht="12.75" customHeight="1">
      <c r="F1376" s="724"/>
    </row>
    <row r="1377" spans="6:6" ht="12.75" customHeight="1">
      <c r="F1377" s="724"/>
    </row>
    <row r="1378" spans="6:6" ht="12.75" customHeight="1">
      <c r="F1378" s="724"/>
    </row>
    <row r="1379" spans="6:6" ht="12.75" customHeight="1">
      <c r="F1379" s="724"/>
    </row>
    <row r="1380" spans="6:6" ht="12.75" customHeight="1">
      <c r="F1380" s="724"/>
    </row>
    <row r="1381" spans="6:6" ht="12.75" customHeight="1">
      <c r="F1381" s="724"/>
    </row>
    <row r="1382" spans="6:6" ht="12.75" customHeight="1">
      <c r="F1382" s="724"/>
    </row>
    <row r="1383" spans="6:6" ht="12.75" customHeight="1">
      <c r="F1383" s="724"/>
    </row>
    <row r="1384" spans="6:6" ht="12.75" customHeight="1">
      <c r="F1384" s="724"/>
    </row>
    <row r="1385" spans="6:6" ht="12.75" customHeight="1">
      <c r="F1385" s="724"/>
    </row>
    <row r="1386" spans="6:6" ht="12.75" customHeight="1">
      <c r="F1386" s="724"/>
    </row>
    <row r="1387" spans="6:6" ht="12.75" customHeight="1">
      <c r="F1387" s="724"/>
    </row>
    <row r="1388" spans="6:6" ht="12.75" customHeight="1">
      <c r="F1388" s="724"/>
    </row>
    <row r="1389" spans="6:6" ht="12.75" customHeight="1">
      <c r="F1389" s="724"/>
    </row>
    <row r="1390" spans="6:6" ht="12.75" customHeight="1">
      <c r="F1390" s="724"/>
    </row>
    <row r="1391" spans="6:6" ht="12.75" customHeight="1">
      <c r="F1391" s="724"/>
    </row>
    <row r="1392" spans="6:6" ht="12.75" customHeight="1">
      <c r="F1392" s="724"/>
    </row>
    <row r="1393" spans="6:6" ht="12.75" customHeight="1">
      <c r="F1393" s="724"/>
    </row>
    <row r="1394" spans="6:6" ht="12.75" customHeight="1">
      <c r="F1394" s="724"/>
    </row>
    <row r="1395" spans="6:6" ht="12.75" customHeight="1">
      <c r="F1395" s="724"/>
    </row>
    <row r="1396" spans="6:6" ht="12.75" customHeight="1">
      <c r="F1396" s="724"/>
    </row>
    <row r="1397" spans="6:6" ht="12.75" customHeight="1">
      <c r="F1397" s="724"/>
    </row>
    <row r="1398" spans="6:6" ht="12.75" customHeight="1">
      <c r="F1398" s="724"/>
    </row>
    <row r="1399" spans="6:6" ht="12.75" customHeight="1">
      <c r="F1399" s="724"/>
    </row>
    <row r="1400" spans="6:6" ht="12.75" customHeight="1">
      <c r="F1400" s="724"/>
    </row>
    <row r="1401" spans="6:6" ht="12.75" customHeight="1">
      <c r="F1401" s="724"/>
    </row>
    <row r="1402" spans="6:6" ht="12.75" customHeight="1">
      <c r="F1402" s="724"/>
    </row>
    <row r="1403" spans="6:6" ht="12.75" customHeight="1">
      <c r="F1403" s="724"/>
    </row>
    <row r="1404" spans="6:6" ht="12.75" customHeight="1">
      <c r="F1404" s="724"/>
    </row>
    <row r="1405" spans="6:6" ht="12.75" customHeight="1">
      <c r="F1405" s="724"/>
    </row>
    <row r="1406" spans="6:6" ht="12.75" customHeight="1">
      <c r="F1406" s="724"/>
    </row>
    <row r="1407" spans="6:6" ht="12.75" customHeight="1">
      <c r="F1407" s="724"/>
    </row>
    <row r="1408" spans="6:6" ht="12.75" customHeight="1">
      <c r="F1408" s="724"/>
    </row>
    <row r="1409" spans="6:6" ht="12.75" customHeight="1">
      <c r="F1409" s="724"/>
    </row>
    <row r="1410" spans="6:6" ht="12.75" customHeight="1">
      <c r="F1410" s="724"/>
    </row>
    <row r="1411" spans="6:6" ht="12.75" customHeight="1">
      <c r="F1411" s="724"/>
    </row>
    <row r="1412" spans="6:6" ht="12.75" customHeight="1">
      <c r="F1412" s="724"/>
    </row>
    <row r="1413" spans="6:6" ht="12.75" customHeight="1">
      <c r="F1413" s="724"/>
    </row>
    <row r="1414" spans="6:6" ht="12.75" customHeight="1">
      <c r="F1414" s="724"/>
    </row>
    <row r="1415" spans="6:6" ht="12.75" customHeight="1">
      <c r="F1415" s="724"/>
    </row>
    <row r="1416" spans="6:6" ht="12.75" customHeight="1">
      <c r="F1416" s="724"/>
    </row>
    <row r="1417" spans="6:6" ht="12.75" customHeight="1">
      <c r="F1417" s="724"/>
    </row>
    <row r="1418" spans="6:6" ht="12.75" customHeight="1">
      <c r="F1418" s="724"/>
    </row>
    <row r="1419" spans="6:6" ht="12.75" customHeight="1">
      <c r="F1419" s="724"/>
    </row>
    <row r="1420" spans="6:6" ht="12.75" customHeight="1">
      <c r="F1420" s="724"/>
    </row>
    <row r="1421" spans="6:6" ht="12.75" customHeight="1">
      <c r="F1421" s="724"/>
    </row>
    <row r="1422" spans="6:6" ht="12.75" customHeight="1">
      <c r="F1422" s="724"/>
    </row>
    <row r="1423" spans="6:6" ht="12.75" customHeight="1">
      <c r="F1423" s="724"/>
    </row>
    <row r="1424" spans="6:6" ht="12.75" customHeight="1">
      <c r="F1424" s="724"/>
    </row>
    <row r="1425" spans="6:6" ht="12.75" customHeight="1">
      <c r="F1425" s="724"/>
    </row>
    <row r="1426" spans="6:6" ht="12.75" customHeight="1">
      <c r="F1426" s="724"/>
    </row>
    <row r="1427" spans="6:6" ht="12.75" customHeight="1">
      <c r="F1427" s="724"/>
    </row>
    <row r="1428" spans="6:6" ht="12.75" customHeight="1">
      <c r="F1428" s="724"/>
    </row>
    <row r="1429" spans="6:6" ht="12.75" customHeight="1">
      <c r="F1429" s="724"/>
    </row>
    <row r="1430" spans="6:6" ht="12.75" customHeight="1">
      <c r="F1430" s="724"/>
    </row>
    <row r="1431" spans="6:6" ht="12.75" customHeight="1">
      <c r="F1431" s="724"/>
    </row>
    <row r="1432" spans="6:6" ht="12.75" customHeight="1">
      <c r="F1432" s="724"/>
    </row>
    <row r="1433" spans="6:6" ht="12.75" customHeight="1">
      <c r="F1433" s="724"/>
    </row>
    <row r="1434" spans="6:6" ht="12.75" customHeight="1">
      <c r="F1434" s="724"/>
    </row>
    <row r="1435" spans="6:6" ht="12.75" customHeight="1">
      <c r="F1435" s="724"/>
    </row>
    <row r="1436" spans="6:6" ht="12.75" customHeight="1">
      <c r="F1436" s="724"/>
    </row>
    <row r="1437" spans="6:6" ht="12.75" customHeight="1">
      <c r="F1437" s="724"/>
    </row>
    <row r="1438" spans="6:6" ht="12.75" customHeight="1">
      <c r="F1438" s="724"/>
    </row>
    <row r="1439" spans="6:6" ht="12.75" customHeight="1">
      <c r="F1439" s="724"/>
    </row>
    <row r="1440" spans="6:6" ht="12.75" customHeight="1">
      <c r="F1440" s="724"/>
    </row>
    <row r="1441" spans="6:6" ht="12.75" customHeight="1">
      <c r="F1441" s="724"/>
    </row>
    <row r="1442" spans="6:6" ht="12.75" customHeight="1">
      <c r="F1442" s="724"/>
    </row>
    <row r="1443" spans="6:6" ht="12.75" customHeight="1">
      <c r="F1443" s="724"/>
    </row>
    <row r="1444" spans="6:6" ht="12.75" customHeight="1">
      <c r="F1444" s="724"/>
    </row>
    <row r="1445" spans="6:6" ht="12.75" customHeight="1">
      <c r="F1445" s="724"/>
    </row>
    <row r="1446" spans="6:6" ht="12.75" customHeight="1">
      <c r="F1446" s="724"/>
    </row>
    <row r="1447" spans="6:6" ht="12.75" customHeight="1">
      <c r="F1447" s="724"/>
    </row>
    <row r="1448" spans="6:6" ht="12.75" customHeight="1">
      <c r="F1448" s="724"/>
    </row>
    <row r="1449" spans="6:6" ht="12.75" customHeight="1">
      <c r="F1449" s="724"/>
    </row>
    <row r="1450" spans="6:6" ht="12.75" customHeight="1">
      <c r="F1450" s="724"/>
    </row>
    <row r="1451" spans="6:6" ht="12.75" customHeight="1">
      <c r="F1451" s="724"/>
    </row>
    <row r="1452" spans="6:6" ht="12.75" customHeight="1">
      <c r="F1452" s="724"/>
    </row>
    <row r="1453" spans="6:6" ht="12.75" customHeight="1">
      <c r="F1453" s="724"/>
    </row>
    <row r="1454" spans="6:6" ht="12.75" customHeight="1">
      <c r="F1454" s="724"/>
    </row>
    <row r="1455" spans="6:6" ht="12.75" customHeight="1">
      <c r="F1455" s="724"/>
    </row>
    <row r="1456" spans="6:6" ht="12.75" customHeight="1">
      <c r="F1456" s="724"/>
    </row>
    <row r="1457" spans="6:6" ht="12.75" customHeight="1">
      <c r="F1457" s="724"/>
    </row>
    <row r="1458" spans="6:6" ht="12.75" customHeight="1">
      <c r="F1458" s="724"/>
    </row>
    <row r="1459" spans="6:6" ht="12.75" customHeight="1">
      <c r="F1459" s="724"/>
    </row>
    <row r="1460" spans="6:6" ht="12.75" customHeight="1">
      <c r="F1460" s="724"/>
    </row>
    <row r="1461" spans="6:6" ht="12.75" customHeight="1">
      <c r="F1461" s="724"/>
    </row>
    <row r="1462" spans="6:6" ht="12.75" customHeight="1">
      <c r="F1462" s="724"/>
    </row>
    <row r="1463" spans="6:6" ht="12.75" customHeight="1">
      <c r="F1463" s="724"/>
    </row>
    <row r="1464" spans="6:6" ht="12.75" customHeight="1">
      <c r="F1464" s="724"/>
    </row>
    <row r="1465" spans="6:6" ht="12.75" customHeight="1">
      <c r="F1465" s="724"/>
    </row>
    <row r="1466" spans="6:6" ht="12.75" customHeight="1">
      <c r="F1466" s="724"/>
    </row>
    <row r="1467" spans="6:6" ht="12.75" customHeight="1">
      <c r="F1467" s="724"/>
    </row>
    <row r="1468" spans="6:6" ht="12.75" customHeight="1">
      <c r="F1468" s="724"/>
    </row>
    <row r="1469" spans="6:6" ht="12.75" customHeight="1">
      <c r="F1469" s="724"/>
    </row>
    <row r="1470" spans="6:6" ht="12.75" customHeight="1">
      <c r="F1470" s="724"/>
    </row>
    <row r="1471" spans="6:6" ht="12.75" customHeight="1">
      <c r="F1471" s="724"/>
    </row>
    <row r="1472" spans="6:6" ht="12.75" customHeight="1">
      <c r="F1472" s="724"/>
    </row>
    <row r="1473" spans="6:6" ht="12.75" customHeight="1">
      <c r="F1473" s="724"/>
    </row>
    <row r="1474" spans="6:6" ht="12.75" customHeight="1">
      <c r="F1474" s="724"/>
    </row>
    <row r="1475" spans="6:6" ht="12.75" customHeight="1">
      <c r="F1475" s="724"/>
    </row>
    <row r="1476" spans="6:6" ht="12.75" customHeight="1">
      <c r="F1476" s="724"/>
    </row>
    <row r="1477" spans="6:6" ht="12.75" customHeight="1">
      <c r="F1477" s="724"/>
    </row>
    <row r="1478" spans="6:6" ht="12.75" customHeight="1">
      <c r="F1478" s="724"/>
    </row>
    <row r="1479" spans="6:6" ht="12.75" customHeight="1">
      <c r="F1479" s="724"/>
    </row>
    <row r="1480" spans="6:6" ht="12.75" customHeight="1">
      <c r="F1480" s="724"/>
    </row>
    <row r="1481" spans="6:6" ht="12.75" customHeight="1">
      <c r="F1481" s="724"/>
    </row>
    <row r="1482" spans="6:6" ht="12.75" customHeight="1">
      <c r="F1482" s="724"/>
    </row>
    <row r="1483" spans="6:6" ht="12.75" customHeight="1">
      <c r="F1483" s="724"/>
    </row>
    <row r="1484" spans="6:6" ht="12.75" customHeight="1">
      <c r="F1484" s="724"/>
    </row>
    <row r="1485" spans="6:6" ht="12.75" customHeight="1">
      <c r="F1485" s="724"/>
    </row>
    <row r="1486" spans="6:6" ht="12.75" customHeight="1">
      <c r="F1486" s="724"/>
    </row>
    <row r="1487" spans="6:6" ht="12.75" customHeight="1">
      <c r="F1487" s="724"/>
    </row>
    <row r="1488" spans="6:6" ht="12.75" customHeight="1">
      <c r="F1488" s="724"/>
    </row>
    <row r="1489" spans="6:6" ht="12.75" customHeight="1">
      <c r="F1489" s="724"/>
    </row>
    <row r="1490" spans="6:6" ht="12.75" customHeight="1">
      <c r="F1490" s="724"/>
    </row>
    <row r="1491" spans="6:6" ht="12.75" customHeight="1">
      <c r="F1491" s="724"/>
    </row>
    <row r="1492" spans="6:6" ht="12.75" customHeight="1">
      <c r="F1492" s="724"/>
    </row>
    <row r="1493" spans="6:6" ht="12.75" customHeight="1">
      <c r="F1493" s="724"/>
    </row>
    <row r="1494" spans="6:6" ht="12.75" customHeight="1">
      <c r="F1494" s="724"/>
    </row>
    <row r="1495" spans="6:6" ht="12.75" customHeight="1">
      <c r="F1495" s="724"/>
    </row>
    <row r="1496" spans="6:6" ht="12.75" customHeight="1">
      <c r="F1496" s="724"/>
    </row>
    <row r="1497" spans="6:6" ht="12.75" customHeight="1">
      <c r="F1497" s="724"/>
    </row>
    <row r="1498" spans="6:6" ht="12.75" customHeight="1">
      <c r="F1498" s="724"/>
    </row>
    <row r="1499" spans="6:6" ht="12.75" customHeight="1">
      <c r="F1499" s="724"/>
    </row>
    <row r="1500" spans="6:6" ht="12.75" customHeight="1">
      <c r="F1500" s="724"/>
    </row>
    <row r="1501" spans="6:6" ht="12.75" customHeight="1">
      <c r="F1501" s="724"/>
    </row>
    <row r="1502" spans="6:6" ht="12.75" customHeight="1">
      <c r="F1502" s="724"/>
    </row>
    <row r="1503" spans="6:6" ht="12.75" customHeight="1">
      <c r="F1503" s="724"/>
    </row>
    <row r="1504" spans="6:6" ht="12.75" customHeight="1">
      <c r="F1504" s="724"/>
    </row>
    <row r="1505" spans="6:6" ht="12.75" customHeight="1">
      <c r="F1505" s="724"/>
    </row>
    <row r="1506" spans="6:6" ht="12.75" customHeight="1">
      <c r="F1506" s="724"/>
    </row>
    <row r="1507" spans="6:6" ht="12.75" customHeight="1">
      <c r="F1507" s="724"/>
    </row>
    <row r="1508" spans="6:6" ht="12.75" customHeight="1">
      <c r="F1508" s="724"/>
    </row>
    <row r="1509" spans="6:6" ht="12.75" customHeight="1">
      <c r="F1509" s="724"/>
    </row>
    <row r="1510" spans="6:6" ht="12.75" customHeight="1">
      <c r="F1510" s="724"/>
    </row>
    <row r="1511" spans="6:6" ht="12.75" customHeight="1">
      <c r="F1511" s="724"/>
    </row>
    <row r="1512" spans="6:6" ht="12.75" customHeight="1">
      <c r="F1512" s="724"/>
    </row>
    <row r="1513" spans="6:6" ht="12.75" customHeight="1">
      <c r="F1513" s="724"/>
    </row>
    <row r="1514" spans="6:6" ht="12.75" customHeight="1">
      <c r="F1514" s="724"/>
    </row>
    <row r="1515" spans="6:6" ht="12.75" customHeight="1">
      <c r="F1515" s="724"/>
    </row>
    <row r="1516" spans="6:6" ht="12.75" customHeight="1">
      <c r="F1516" s="724"/>
    </row>
    <row r="1517" spans="6:6" ht="12.75" customHeight="1">
      <c r="F1517" s="724"/>
    </row>
    <row r="1518" spans="6:6" ht="12.75" customHeight="1">
      <c r="F1518" s="724"/>
    </row>
    <row r="1519" spans="6:6" ht="12.75" customHeight="1">
      <c r="F1519" s="724"/>
    </row>
    <row r="1520" spans="6:6" ht="12.75" customHeight="1">
      <c r="F1520" s="724"/>
    </row>
    <row r="1521" spans="6:6" ht="12.75" customHeight="1">
      <c r="F1521" s="724"/>
    </row>
    <row r="1522" spans="6:6" ht="12.75" customHeight="1">
      <c r="F1522" s="724"/>
    </row>
    <row r="1523" spans="6:6" ht="12.75" customHeight="1">
      <c r="F1523" s="724"/>
    </row>
    <row r="1524" spans="6:6" ht="12.75" customHeight="1">
      <c r="F1524" s="724"/>
    </row>
    <row r="1525" spans="6:6" ht="12.75" customHeight="1">
      <c r="F1525" s="724"/>
    </row>
    <row r="1526" spans="6:6" ht="12.75" customHeight="1">
      <c r="F1526" s="724"/>
    </row>
    <row r="1527" spans="6:6" ht="12.75" customHeight="1">
      <c r="F1527" s="724"/>
    </row>
    <row r="1528" spans="6:6" ht="12.75" customHeight="1">
      <c r="F1528" s="724"/>
    </row>
    <row r="1529" spans="6:6" ht="12.75" customHeight="1">
      <c r="F1529" s="724"/>
    </row>
    <row r="1530" spans="6:6" ht="12.75" customHeight="1">
      <c r="F1530" s="724"/>
    </row>
    <row r="1531" spans="6:6" ht="12.75" customHeight="1">
      <c r="F1531" s="724"/>
    </row>
    <row r="1532" spans="6:6" ht="12.75" customHeight="1">
      <c r="F1532" s="724"/>
    </row>
    <row r="1533" spans="6:6" ht="12.75" customHeight="1">
      <c r="F1533" s="724"/>
    </row>
    <row r="1534" spans="6:6" ht="12.75" customHeight="1">
      <c r="F1534" s="724"/>
    </row>
    <row r="1535" spans="6:6" ht="12.75" customHeight="1">
      <c r="F1535" s="724"/>
    </row>
    <row r="1536" spans="6:6" ht="12.75" customHeight="1">
      <c r="F1536" s="724"/>
    </row>
    <row r="1537" spans="6:6" ht="12.75" customHeight="1">
      <c r="F1537" s="724"/>
    </row>
    <row r="1538" spans="6:6" ht="12.75" customHeight="1">
      <c r="F1538" s="724"/>
    </row>
    <row r="1539" spans="6:6" ht="12.75" customHeight="1">
      <c r="F1539" s="724"/>
    </row>
    <row r="1540" spans="6:6" ht="12.75" customHeight="1">
      <c r="F1540" s="724"/>
    </row>
    <row r="1541" spans="6:6" ht="12.75" customHeight="1">
      <c r="F1541" s="724"/>
    </row>
    <row r="1542" spans="6:6" ht="12.75" customHeight="1">
      <c r="F1542" s="724"/>
    </row>
    <row r="1543" spans="6:6" ht="12.75" customHeight="1">
      <c r="F1543" s="724"/>
    </row>
    <row r="1544" spans="6:6" ht="12.75" customHeight="1">
      <c r="F1544" s="724"/>
    </row>
    <row r="1545" spans="6:6" ht="12.75" customHeight="1">
      <c r="F1545" s="724"/>
    </row>
    <row r="1546" spans="6:6" ht="12.75" customHeight="1">
      <c r="F1546" s="724"/>
    </row>
    <row r="1547" spans="6:6" ht="12.75" customHeight="1">
      <c r="F1547" s="724"/>
    </row>
    <row r="1548" spans="6:6" ht="12.75" customHeight="1">
      <c r="F1548" s="724"/>
    </row>
    <row r="1549" spans="6:6" ht="12.75" customHeight="1">
      <c r="F1549" s="724"/>
    </row>
    <row r="1550" spans="6:6" ht="12.75" customHeight="1">
      <c r="F1550" s="724"/>
    </row>
    <row r="1551" spans="6:6" ht="12.75" customHeight="1">
      <c r="F1551" s="724"/>
    </row>
    <row r="1552" spans="6:6" ht="12.75" customHeight="1">
      <c r="F1552" s="724"/>
    </row>
    <row r="1553" spans="6:6" ht="12.75" customHeight="1">
      <c r="F1553" s="724"/>
    </row>
    <row r="1554" spans="6:6" ht="12.75" customHeight="1">
      <c r="F1554" s="724"/>
    </row>
    <row r="1555" spans="6:6" ht="12.75" customHeight="1">
      <c r="F1555" s="724"/>
    </row>
    <row r="1556" spans="6:6" ht="12.75" customHeight="1">
      <c r="F1556" s="724"/>
    </row>
    <row r="1557" spans="6:6" ht="12.75" customHeight="1">
      <c r="F1557" s="724"/>
    </row>
    <row r="1558" spans="6:6" ht="12.75" customHeight="1">
      <c r="F1558" s="724"/>
    </row>
    <row r="1559" spans="6:6" ht="12.75" customHeight="1">
      <c r="F1559" s="724"/>
    </row>
    <row r="1560" spans="6:6" ht="12.75" customHeight="1">
      <c r="F1560" s="724"/>
    </row>
    <row r="1561" spans="6:6" ht="12.75" customHeight="1">
      <c r="F1561" s="724"/>
    </row>
    <row r="1562" spans="6:6" ht="12.75" customHeight="1">
      <c r="F1562" s="724"/>
    </row>
    <row r="1563" spans="6:6" ht="12.75" customHeight="1">
      <c r="F1563" s="724"/>
    </row>
    <row r="1564" spans="6:6" ht="12.75" customHeight="1">
      <c r="F1564" s="724"/>
    </row>
    <row r="1565" spans="6:6" ht="12.75" customHeight="1">
      <c r="F1565" s="724"/>
    </row>
    <row r="1566" spans="6:6" ht="12.75" customHeight="1">
      <c r="F1566" s="724"/>
    </row>
    <row r="1567" spans="6:6" ht="12.75" customHeight="1">
      <c r="F1567" s="724"/>
    </row>
    <row r="1568" spans="6:6" ht="12.75" customHeight="1">
      <c r="F1568" s="724"/>
    </row>
    <row r="1569" spans="6:6" ht="12.75" customHeight="1">
      <c r="F1569" s="724"/>
    </row>
    <row r="1570" spans="6:6" ht="12.75" customHeight="1">
      <c r="F1570" s="724"/>
    </row>
    <row r="1571" spans="6:6" ht="12.75" customHeight="1">
      <c r="F1571" s="724"/>
    </row>
    <row r="1572" spans="6:6" ht="12.75" customHeight="1">
      <c r="F1572" s="724"/>
    </row>
    <row r="1573" spans="6:6" ht="12.75" customHeight="1">
      <c r="F1573" s="724"/>
    </row>
    <row r="1574" spans="6:6" ht="12.75" customHeight="1">
      <c r="F1574" s="724"/>
    </row>
    <row r="1575" spans="6:6" ht="12.75" customHeight="1">
      <c r="F1575" s="724"/>
    </row>
    <row r="1576" spans="6:6" ht="12.75" customHeight="1">
      <c r="F1576" s="724"/>
    </row>
    <row r="1577" spans="6:6" ht="12.75" customHeight="1">
      <c r="F1577" s="724"/>
    </row>
    <row r="1578" spans="6:6" ht="12.75" customHeight="1">
      <c r="F1578" s="724"/>
    </row>
    <row r="1579" spans="6:6" ht="12.75" customHeight="1">
      <c r="F1579" s="724"/>
    </row>
    <row r="1580" spans="6:6" ht="12.75" customHeight="1">
      <c r="F1580" s="724"/>
    </row>
    <row r="1581" spans="6:6" ht="12.75" customHeight="1">
      <c r="F1581" s="724"/>
    </row>
    <row r="1582" spans="6:6" ht="12.75" customHeight="1">
      <c r="F1582" s="724"/>
    </row>
    <row r="1583" spans="6:6" ht="12.75" customHeight="1">
      <c r="F1583" s="724"/>
    </row>
    <row r="1584" spans="6:6" ht="12.75" customHeight="1">
      <c r="F1584" s="724"/>
    </row>
    <row r="1585" spans="6:6" ht="12.75" customHeight="1">
      <c r="F1585" s="724"/>
    </row>
    <row r="1586" spans="6:6" ht="12.75" customHeight="1">
      <c r="F1586" s="724"/>
    </row>
    <row r="1587" spans="6:6" ht="12.75" customHeight="1">
      <c r="F1587" s="724"/>
    </row>
    <row r="1588" spans="6:6" ht="12.75" customHeight="1">
      <c r="F1588" s="724"/>
    </row>
    <row r="1589" spans="6:6" ht="12.75" customHeight="1">
      <c r="F1589" s="724"/>
    </row>
    <row r="1590" spans="6:6" ht="12.75" customHeight="1">
      <c r="F1590" s="724"/>
    </row>
    <row r="1591" spans="6:6" ht="12.75" customHeight="1">
      <c r="F1591" s="724"/>
    </row>
    <row r="1592" spans="6:6" ht="12.75" customHeight="1">
      <c r="F1592" s="724"/>
    </row>
    <row r="1593" spans="6:6" ht="12.75" customHeight="1">
      <c r="F1593" s="724"/>
    </row>
    <row r="1594" spans="6:6" ht="12.75" customHeight="1">
      <c r="F1594" s="724"/>
    </row>
    <row r="1595" spans="6:6" ht="12.75" customHeight="1">
      <c r="F1595" s="724"/>
    </row>
    <row r="1596" spans="6:6" ht="12.75" customHeight="1">
      <c r="F1596" s="724"/>
    </row>
    <row r="1597" spans="6:6" ht="12.75" customHeight="1">
      <c r="F1597" s="724"/>
    </row>
    <row r="1598" spans="6:6" ht="12.75" customHeight="1">
      <c r="F1598" s="724"/>
    </row>
    <row r="1599" spans="6:6" ht="12.75" customHeight="1">
      <c r="F1599" s="724"/>
    </row>
    <row r="1600" spans="6:6" ht="12.75" customHeight="1">
      <c r="F1600" s="724"/>
    </row>
    <row r="1601" spans="6:6" ht="12.75" customHeight="1">
      <c r="F1601" s="724"/>
    </row>
    <row r="1602" spans="6:6" ht="12.75" customHeight="1">
      <c r="F1602" s="724"/>
    </row>
    <row r="1603" spans="6:6" ht="12.75" customHeight="1">
      <c r="F1603" s="724"/>
    </row>
    <row r="1604" spans="6:6" ht="12.75" customHeight="1">
      <c r="F1604" s="724"/>
    </row>
    <row r="1605" spans="6:6" ht="12.75" customHeight="1">
      <c r="F1605" s="724"/>
    </row>
    <row r="1606" spans="6:6" ht="12.75" customHeight="1">
      <c r="F1606" s="724"/>
    </row>
    <row r="1607" spans="6:6" ht="12.75" customHeight="1">
      <c r="F1607" s="724"/>
    </row>
    <row r="1608" spans="6:6" ht="12.75" customHeight="1">
      <c r="F1608" s="724"/>
    </row>
    <row r="1609" spans="6:6" ht="12.75" customHeight="1">
      <c r="F1609" s="724"/>
    </row>
    <row r="1610" spans="6:6" ht="12.75" customHeight="1">
      <c r="F1610" s="724"/>
    </row>
    <row r="1611" spans="6:6" ht="12.75" customHeight="1">
      <c r="F1611" s="724"/>
    </row>
    <row r="1612" spans="6:6" ht="12.75" customHeight="1">
      <c r="F1612" s="724"/>
    </row>
    <row r="1613" spans="6:6" ht="12.75" customHeight="1">
      <c r="F1613" s="724"/>
    </row>
    <row r="1614" spans="6:6" ht="12.75" customHeight="1">
      <c r="F1614" s="724"/>
    </row>
    <row r="1615" spans="6:6" ht="12.75" customHeight="1">
      <c r="F1615" s="724"/>
    </row>
    <row r="1616" spans="6:6" ht="12.75" customHeight="1">
      <c r="F1616" s="724"/>
    </row>
    <row r="1617" spans="6:6" ht="12.75" customHeight="1">
      <c r="F1617" s="724"/>
    </row>
    <row r="1618" spans="6:6" ht="12.75" customHeight="1">
      <c r="F1618" s="724"/>
    </row>
    <row r="1619" spans="6:6" ht="12.75" customHeight="1">
      <c r="F1619" s="724"/>
    </row>
    <row r="1620" spans="6:6" ht="12.75" customHeight="1">
      <c r="F1620" s="724"/>
    </row>
    <row r="1621" spans="6:6" ht="12.75" customHeight="1">
      <c r="F1621" s="724"/>
    </row>
    <row r="1622" spans="6:6" ht="12.75" customHeight="1">
      <c r="F1622" s="724"/>
    </row>
    <row r="1623" spans="6:6" ht="12.75" customHeight="1">
      <c r="F1623" s="724"/>
    </row>
    <row r="1624" spans="6:6" ht="12.75" customHeight="1">
      <c r="F1624" s="724"/>
    </row>
    <row r="1625" spans="6:6" ht="12.75" customHeight="1">
      <c r="F1625" s="724"/>
    </row>
    <row r="1626" spans="6:6" ht="12.75" customHeight="1">
      <c r="F1626" s="724"/>
    </row>
    <row r="1627" spans="6:6" ht="12.75" customHeight="1">
      <c r="F1627" s="724"/>
    </row>
    <row r="1628" spans="6:6" ht="12.75" customHeight="1">
      <c r="F1628" s="724"/>
    </row>
    <row r="1629" spans="6:6" ht="12.75" customHeight="1">
      <c r="F1629" s="724"/>
    </row>
    <row r="1630" spans="6:6" ht="12.75" customHeight="1">
      <c r="F1630" s="724"/>
    </row>
    <row r="1631" spans="6:6" ht="12.75" customHeight="1">
      <c r="F1631" s="724"/>
    </row>
    <row r="1632" spans="6:6" ht="12.75" customHeight="1">
      <c r="F1632" s="724"/>
    </row>
    <row r="1633" spans="6:6" ht="12.75" customHeight="1">
      <c r="F1633" s="724"/>
    </row>
    <row r="1634" spans="6:6" ht="12.75" customHeight="1">
      <c r="F1634" s="724"/>
    </row>
    <row r="1635" spans="6:6" ht="12.75" customHeight="1">
      <c r="F1635" s="724"/>
    </row>
    <row r="1636" spans="6:6" ht="12.75" customHeight="1">
      <c r="F1636" s="724"/>
    </row>
    <row r="1637" spans="6:6" ht="12.75" customHeight="1">
      <c r="F1637" s="724"/>
    </row>
    <row r="1638" spans="6:6" ht="12.75" customHeight="1">
      <c r="F1638" s="724"/>
    </row>
    <row r="1639" spans="6:6" ht="12.75" customHeight="1">
      <c r="F1639" s="724"/>
    </row>
    <row r="1640" spans="6:6" ht="12.75" customHeight="1">
      <c r="F1640" s="724"/>
    </row>
    <row r="1641" spans="6:6" ht="12.75" customHeight="1">
      <c r="F1641" s="724"/>
    </row>
    <row r="1642" spans="6:6" ht="12.75" customHeight="1">
      <c r="F1642" s="724"/>
    </row>
    <row r="1643" spans="6:6" ht="12.75" customHeight="1">
      <c r="F1643" s="724"/>
    </row>
    <row r="1644" spans="6:6" ht="12.75" customHeight="1">
      <c r="F1644" s="724"/>
    </row>
    <row r="1645" spans="6:6" ht="12.75" customHeight="1">
      <c r="F1645" s="724"/>
    </row>
    <row r="1646" spans="6:6" ht="12.75" customHeight="1">
      <c r="F1646" s="724"/>
    </row>
    <row r="1647" spans="6:6" ht="12.75" customHeight="1">
      <c r="F1647" s="724"/>
    </row>
    <row r="1648" spans="6:6" ht="12.75" customHeight="1">
      <c r="F1648" s="724"/>
    </row>
    <row r="1649" spans="6:6" ht="12.75" customHeight="1">
      <c r="F1649" s="724"/>
    </row>
    <row r="1650" spans="6:6" ht="12.75" customHeight="1">
      <c r="F1650" s="724"/>
    </row>
    <row r="1651" spans="6:6" ht="12.75" customHeight="1">
      <c r="F1651" s="724"/>
    </row>
    <row r="1652" spans="6:6" ht="12.75" customHeight="1">
      <c r="F1652" s="724"/>
    </row>
    <row r="1653" spans="6:6" ht="12.75" customHeight="1">
      <c r="F1653" s="724"/>
    </row>
    <row r="1654" spans="6:6" ht="12.75" customHeight="1">
      <c r="F1654" s="724"/>
    </row>
    <row r="1655" spans="6:6" ht="12.75" customHeight="1">
      <c r="F1655" s="724"/>
    </row>
    <row r="1656" spans="6:6" ht="12.75" customHeight="1">
      <c r="F1656" s="724"/>
    </row>
    <row r="1657" spans="6:6" ht="12.75" customHeight="1">
      <c r="F1657" s="724"/>
    </row>
    <row r="1658" spans="6:6" ht="12.75" customHeight="1">
      <c r="F1658" s="724"/>
    </row>
    <row r="1659" spans="6:6" ht="12.75" customHeight="1">
      <c r="F1659" s="724"/>
    </row>
    <row r="1660" spans="6:6" ht="12.75" customHeight="1">
      <c r="F1660" s="724"/>
    </row>
    <row r="1661" spans="6:6" ht="12.75" customHeight="1">
      <c r="F1661" s="724"/>
    </row>
    <row r="1662" spans="6:6" ht="12.75" customHeight="1">
      <c r="F1662" s="724"/>
    </row>
    <row r="1663" spans="6:6" ht="12.75" customHeight="1">
      <c r="F1663" s="724"/>
    </row>
    <row r="1664" spans="6:6" ht="12.75" customHeight="1">
      <c r="F1664" s="724"/>
    </row>
    <row r="1665" spans="6:6" ht="12.75" customHeight="1">
      <c r="F1665" s="724"/>
    </row>
    <row r="1666" spans="6:6" ht="12.75" customHeight="1">
      <c r="F1666" s="724"/>
    </row>
    <row r="1667" spans="6:6" ht="12.75" customHeight="1">
      <c r="F1667" s="724"/>
    </row>
    <row r="1668" spans="6:6" ht="12.75" customHeight="1">
      <c r="F1668" s="724"/>
    </row>
    <row r="1669" spans="6:6" ht="12.75" customHeight="1">
      <c r="F1669" s="724"/>
    </row>
    <row r="1670" spans="6:6" ht="12.75" customHeight="1">
      <c r="F1670" s="724"/>
    </row>
    <row r="1671" spans="6:6" ht="12.75" customHeight="1">
      <c r="F1671" s="724"/>
    </row>
    <row r="1672" spans="6:6" ht="12.75" customHeight="1">
      <c r="F1672" s="724"/>
    </row>
    <row r="1673" spans="6:6" ht="12.75" customHeight="1">
      <c r="F1673" s="724"/>
    </row>
    <row r="1674" spans="6:6" ht="12.75" customHeight="1">
      <c r="F1674" s="724"/>
    </row>
    <row r="1675" spans="6:6" ht="12.75" customHeight="1">
      <c r="F1675" s="724"/>
    </row>
    <row r="1676" spans="6:6" ht="12.75" customHeight="1">
      <c r="F1676" s="724"/>
    </row>
    <row r="1677" spans="6:6" ht="12.75" customHeight="1">
      <c r="F1677" s="724"/>
    </row>
    <row r="1678" spans="6:6" ht="12.75" customHeight="1">
      <c r="F1678" s="724"/>
    </row>
    <row r="1679" spans="6:6" ht="12.75" customHeight="1">
      <c r="F1679" s="724"/>
    </row>
    <row r="1680" spans="6:6" ht="12.75" customHeight="1">
      <c r="F1680" s="724"/>
    </row>
    <row r="1681" spans="6:6" ht="12.75" customHeight="1">
      <c r="F1681" s="724"/>
    </row>
    <row r="1682" spans="6:6" ht="12.75" customHeight="1">
      <c r="F1682" s="724"/>
    </row>
    <row r="1683" spans="6:6" ht="12.75" customHeight="1">
      <c r="F1683" s="724"/>
    </row>
    <row r="1684" spans="6:6" ht="12.75" customHeight="1">
      <c r="F1684" s="724"/>
    </row>
    <row r="1685" spans="6:6" ht="12.75" customHeight="1">
      <c r="F1685" s="724"/>
    </row>
    <row r="1686" spans="6:6" ht="12.75" customHeight="1">
      <c r="F1686" s="724"/>
    </row>
    <row r="1687" spans="6:6" ht="12.75" customHeight="1">
      <c r="F1687" s="724"/>
    </row>
    <row r="1688" spans="6:6" ht="12.75" customHeight="1">
      <c r="F1688" s="724"/>
    </row>
    <row r="1689" spans="6:6" ht="12.75" customHeight="1">
      <c r="F1689" s="724"/>
    </row>
    <row r="1690" spans="6:6" ht="12.75" customHeight="1">
      <c r="F1690" s="724"/>
    </row>
    <row r="1691" spans="6:6" ht="12.75" customHeight="1">
      <c r="F1691" s="724"/>
    </row>
    <row r="1692" spans="6:6" ht="12.75" customHeight="1">
      <c r="F1692" s="724"/>
    </row>
    <row r="1693" spans="6:6" ht="12.75" customHeight="1">
      <c r="F1693" s="724"/>
    </row>
    <row r="1694" spans="6:6" ht="12.75" customHeight="1">
      <c r="F1694" s="724"/>
    </row>
    <row r="1695" spans="6:6" ht="12.75" customHeight="1">
      <c r="F1695" s="724"/>
    </row>
    <row r="1696" spans="6:6" ht="12.75" customHeight="1">
      <c r="F1696" s="724"/>
    </row>
    <row r="1697" spans="6:6" ht="12.75" customHeight="1">
      <c r="F1697" s="724"/>
    </row>
    <row r="1698" spans="6:6" ht="12.75" customHeight="1">
      <c r="F1698" s="724"/>
    </row>
    <row r="1699" spans="6:6" ht="12.75" customHeight="1">
      <c r="F1699" s="724"/>
    </row>
    <row r="1700" spans="6:6" ht="12.75" customHeight="1">
      <c r="F1700" s="724"/>
    </row>
    <row r="1701" spans="6:6" ht="12.75" customHeight="1">
      <c r="F1701" s="724"/>
    </row>
    <row r="1702" spans="6:6" ht="12.75" customHeight="1">
      <c r="F1702" s="724"/>
    </row>
    <row r="1703" spans="6:6" ht="12.75" customHeight="1">
      <c r="F1703" s="724"/>
    </row>
    <row r="1704" spans="6:6" ht="12.75" customHeight="1">
      <c r="F1704" s="724"/>
    </row>
    <row r="1705" spans="6:6" ht="12.75" customHeight="1">
      <c r="F1705" s="724"/>
    </row>
    <row r="1706" spans="6:6" ht="12.75" customHeight="1">
      <c r="F1706" s="724"/>
    </row>
    <row r="1707" spans="6:6" ht="12.75" customHeight="1">
      <c r="F1707" s="724"/>
    </row>
    <row r="1708" spans="6:6" ht="12.75" customHeight="1">
      <c r="F1708" s="724"/>
    </row>
    <row r="1709" spans="6:6" ht="12.75" customHeight="1">
      <c r="F1709" s="724"/>
    </row>
    <row r="1710" spans="6:6" ht="12.75" customHeight="1">
      <c r="F1710" s="724"/>
    </row>
    <row r="1711" spans="6:6" ht="12.75" customHeight="1">
      <c r="F1711" s="724"/>
    </row>
    <row r="1712" spans="6:6" ht="12.75" customHeight="1">
      <c r="F1712" s="724"/>
    </row>
    <row r="1713" spans="6:6" ht="12.75" customHeight="1">
      <c r="F1713" s="724"/>
    </row>
    <row r="1714" spans="6:6" ht="12.75" customHeight="1">
      <c r="F1714" s="724"/>
    </row>
    <row r="1715" spans="6:6" ht="12.75" customHeight="1">
      <c r="F1715" s="724"/>
    </row>
    <row r="1716" spans="6:6" ht="12.75" customHeight="1">
      <c r="F1716" s="724"/>
    </row>
    <row r="1717" spans="6:6" ht="12.75" customHeight="1">
      <c r="F1717" s="724"/>
    </row>
    <row r="1718" spans="6:6" ht="12.75" customHeight="1">
      <c r="F1718" s="724"/>
    </row>
    <row r="1719" spans="6:6" ht="12.75" customHeight="1">
      <c r="F1719" s="724"/>
    </row>
    <row r="1720" spans="6:6" ht="12.75" customHeight="1">
      <c r="F1720" s="724"/>
    </row>
    <row r="1721" spans="6:6" ht="12.75" customHeight="1">
      <c r="F1721" s="724"/>
    </row>
    <row r="1722" spans="6:6" ht="12.75" customHeight="1">
      <c r="F1722" s="724"/>
    </row>
    <row r="1723" spans="6:6" ht="12.75" customHeight="1">
      <c r="F1723" s="724"/>
    </row>
    <row r="1724" spans="6:6" ht="12.75" customHeight="1">
      <c r="F1724" s="724"/>
    </row>
    <row r="1725" spans="6:6" ht="12.75" customHeight="1">
      <c r="F1725" s="724"/>
    </row>
    <row r="1726" spans="6:6" ht="12.75" customHeight="1">
      <c r="F1726" s="724"/>
    </row>
    <row r="1727" spans="6:6" ht="12.75" customHeight="1">
      <c r="F1727" s="724"/>
    </row>
    <row r="1728" spans="6:6" ht="12.75" customHeight="1">
      <c r="F1728" s="724"/>
    </row>
    <row r="1729" spans="6:6" ht="12.75" customHeight="1">
      <c r="F1729" s="724"/>
    </row>
    <row r="1730" spans="6:6" ht="12.75" customHeight="1">
      <c r="F1730" s="724"/>
    </row>
    <row r="1731" spans="6:6" ht="12.75" customHeight="1">
      <c r="F1731" s="724"/>
    </row>
    <row r="1732" spans="6:6" ht="12.75" customHeight="1">
      <c r="F1732" s="724"/>
    </row>
    <row r="1733" spans="6:6" ht="12.75" customHeight="1">
      <c r="F1733" s="724"/>
    </row>
    <row r="1734" spans="6:6" ht="12.75" customHeight="1">
      <c r="F1734" s="724"/>
    </row>
    <row r="1735" spans="6:6" ht="12.75" customHeight="1">
      <c r="F1735" s="724"/>
    </row>
    <row r="1736" spans="6:6" ht="12.75" customHeight="1">
      <c r="F1736" s="724"/>
    </row>
    <row r="1737" spans="6:6" ht="12.75" customHeight="1">
      <c r="F1737" s="724"/>
    </row>
    <row r="1738" spans="6:6" ht="12.75" customHeight="1">
      <c r="F1738" s="724"/>
    </row>
    <row r="1739" spans="6:6" ht="12.75" customHeight="1">
      <c r="F1739" s="724"/>
    </row>
    <row r="1740" spans="6:6" ht="12.75" customHeight="1">
      <c r="F1740" s="724"/>
    </row>
    <row r="1741" spans="6:6" ht="12.75" customHeight="1">
      <c r="F1741" s="724"/>
    </row>
    <row r="1742" spans="6:6" ht="12.75" customHeight="1">
      <c r="F1742" s="724"/>
    </row>
    <row r="1743" spans="6:6" ht="12.75" customHeight="1">
      <c r="F1743" s="724"/>
    </row>
    <row r="1744" spans="6:6" ht="12.75" customHeight="1">
      <c r="F1744" s="724"/>
    </row>
    <row r="1745" spans="6:6" ht="12.75" customHeight="1">
      <c r="F1745" s="724"/>
    </row>
    <row r="1746" spans="6:6" ht="12.75" customHeight="1">
      <c r="F1746" s="724"/>
    </row>
    <row r="1747" spans="6:6" ht="12.75" customHeight="1">
      <c r="F1747" s="724"/>
    </row>
    <row r="1748" spans="6:6" ht="12.75" customHeight="1">
      <c r="F1748" s="724"/>
    </row>
    <row r="1749" spans="6:6" ht="12.75" customHeight="1">
      <c r="F1749" s="724"/>
    </row>
    <row r="1750" spans="6:6" ht="12.75" customHeight="1">
      <c r="F1750" s="724"/>
    </row>
    <row r="1751" spans="6:6" ht="12.75" customHeight="1">
      <c r="F1751" s="724"/>
    </row>
    <row r="1752" spans="6:6" ht="12.75" customHeight="1">
      <c r="F1752" s="724"/>
    </row>
    <row r="1753" spans="6:6" ht="12.75" customHeight="1">
      <c r="F1753" s="724"/>
    </row>
    <row r="1754" spans="6:6" ht="12.75" customHeight="1">
      <c r="F1754" s="724"/>
    </row>
    <row r="1755" spans="6:6" ht="12.75" customHeight="1">
      <c r="F1755" s="724"/>
    </row>
    <row r="1756" spans="6:6" ht="12.75" customHeight="1">
      <c r="F1756" s="724"/>
    </row>
    <row r="1757" spans="6:6" ht="12.75" customHeight="1">
      <c r="F1757" s="724"/>
    </row>
    <row r="1758" spans="6:6" ht="12.75" customHeight="1">
      <c r="F1758" s="724"/>
    </row>
    <row r="1759" spans="6:6" ht="12.75" customHeight="1">
      <c r="F1759" s="724"/>
    </row>
    <row r="1760" spans="6:6" ht="12.75" customHeight="1">
      <c r="F1760" s="724"/>
    </row>
    <row r="1761" spans="6:6" ht="12.75" customHeight="1">
      <c r="F1761" s="724"/>
    </row>
    <row r="1762" spans="6:6" ht="12.75" customHeight="1">
      <c r="F1762" s="724"/>
    </row>
    <row r="1763" spans="6:6" ht="12.75" customHeight="1">
      <c r="F1763" s="724"/>
    </row>
    <row r="1764" spans="6:6" ht="12.75" customHeight="1">
      <c r="F1764" s="724"/>
    </row>
    <row r="1765" spans="6:6" ht="12.75" customHeight="1">
      <c r="F1765" s="724"/>
    </row>
    <row r="1766" spans="6:6" ht="12.75" customHeight="1">
      <c r="F1766" s="724"/>
    </row>
    <row r="1767" spans="6:6" ht="12.75" customHeight="1">
      <c r="F1767" s="724"/>
    </row>
    <row r="1768" spans="6:6" ht="12.75" customHeight="1">
      <c r="F1768" s="724"/>
    </row>
    <row r="1769" spans="6:6" ht="12.75" customHeight="1">
      <c r="F1769" s="724"/>
    </row>
    <row r="1770" spans="6:6" ht="12.75" customHeight="1">
      <c r="F1770" s="724"/>
    </row>
    <row r="1771" spans="6:6" ht="12.75" customHeight="1">
      <c r="F1771" s="724"/>
    </row>
    <row r="1772" spans="6:6" ht="12.75" customHeight="1">
      <c r="F1772" s="724"/>
    </row>
    <row r="1773" spans="6:6" ht="12.75" customHeight="1">
      <c r="F1773" s="724"/>
    </row>
    <row r="1774" spans="6:6" ht="12.75" customHeight="1">
      <c r="F1774" s="724"/>
    </row>
    <row r="1775" spans="6:6" ht="12.75" customHeight="1">
      <c r="F1775" s="724"/>
    </row>
    <row r="1776" spans="6:6" ht="12.75" customHeight="1">
      <c r="F1776" s="724"/>
    </row>
    <row r="1777" spans="6:6" ht="12.75" customHeight="1">
      <c r="F1777" s="724"/>
    </row>
    <row r="1778" spans="6:6" ht="12.75" customHeight="1">
      <c r="F1778" s="724"/>
    </row>
    <row r="1779" spans="6:6" ht="12.75" customHeight="1">
      <c r="F1779" s="724"/>
    </row>
    <row r="1780" spans="6:6" ht="12.75" customHeight="1">
      <c r="F1780" s="724"/>
    </row>
    <row r="1781" spans="6:6" ht="12.75" customHeight="1">
      <c r="F1781" s="724"/>
    </row>
    <row r="1782" spans="6:6" ht="12.75" customHeight="1">
      <c r="F1782" s="724"/>
    </row>
    <row r="1783" spans="6:6" ht="12.75" customHeight="1">
      <c r="F1783" s="724"/>
    </row>
    <row r="1784" spans="6:6" ht="12.75" customHeight="1">
      <c r="F1784" s="724"/>
    </row>
    <row r="1785" spans="6:6" ht="12.75" customHeight="1">
      <c r="F1785" s="724"/>
    </row>
    <row r="1786" spans="6:6" ht="12.75" customHeight="1">
      <c r="F1786" s="724"/>
    </row>
    <row r="1787" spans="6:6" ht="12.75" customHeight="1">
      <c r="F1787" s="724"/>
    </row>
    <row r="1788" spans="6:6" ht="12.75" customHeight="1">
      <c r="F1788" s="724"/>
    </row>
    <row r="1789" spans="6:6" ht="12.75" customHeight="1">
      <c r="F1789" s="724"/>
    </row>
    <row r="1790" spans="6:6" ht="12.75" customHeight="1">
      <c r="F1790" s="724"/>
    </row>
    <row r="1791" spans="6:6" ht="12.75" customHeight="1">
      <c r="F1791" s="724"/>
    </row>
    <row r="1792" spans="6:6" ht="12.75" customHeight="1">
      <c r="F1792" s="724"/>
    </row>
    <row r="1793" spans="6:6" ht="12.75" customHeight="1">
      <c r="F1793" s="724"/>
    </row>
    <row r="1794" spans="6:6" ht="12.75" customHeight="1">
      <c r="F1794" s="724"/>
    </row>
    <row r="1795" spans="6:6" ht="12.75" customHeight="1">
      <c r="F1795" s="724"/>
    </row>
    <row r="1796" spans="6:6" ht="12.75" customHeight="1">
      <c r="F1796" s="724"/>
    </row>
    <row r="1797" spans="6:6" ht="12.75" customHeight="1">
      <c r="F1797" s="724"/>
    </row>
    <row r="1798" spans="6:6" ht="12.75" customHeight="1">
      <c r="F1798" s="724"/>
    </row>
    <row r="1799" spans="6:6" ht="12.75" customHeight="1">
      <c r="F1799" s="724"/>
    </row>
    <row r="1800" spans="6:6" ht="12.75" customHeight="1">
      <c r="F1800" s="724"/>
    </row>
    <row r="1801" spans="6:6" ht="12.75" customHeight="1">
      <c r="F1801" s="724"/>
    </row>
    <row r="1802" spans="6:6" ht="12.75" customHeight="1">
      <c r="F1802" s="724"/>
    </row>
    <row r="1803" spans="6:6" ht="12.75" customHeight="1">
      <c r="F1803" s="724"/>
    </row>
    <row r="1804" spans="6:6" ht="12.75" customHeight="1">
      <c r="F1804" s="724"/>
    </row>
    <row r="1805" spans="6:6" ht="12.75" customHeight="1">
      <c r="F1805" s="724"/>
    </row>
    <row r="1806" spans="6:6" ht="12.75" customHeight="1">
      <c r="F1806" s="724"/>
    </row>
    <row r="1807" spans="6:6" ht="12.75" customHeight="1">
      <c r="F1807" s="724"/>
    </row>
    <row r="1808" spans="6:6" ht="12.75" customHeight="1">
      <c r="F1808" s="724"/>
    </row>
    <row r="1809" spans="6:6" ht="12.75" customHeight="1">
      <c r="F1809" s="724"/>
    </row>
    <row r="1810" spans="6:6" ht="12.75" customHeight="1">
      <c r="F1810" s="724"/>
    </row>
    <row r="1811" spans="6:6" ht="12.75" customHeight="1">
      <c r="F1811" s="724"/>
    </row>
    <row r="1812" spans="6:6" ht="12.75" customHeight="1">
      <c r="F1812" s="724"/>
    </row>
    <row r="1813" spans="6:6" ht="12.75" customHeight="1">
      <c r="F1813" s="724"/>
    </row>
    <row r="1814" spans="6:6" ht="12.75" customHeight="1">
      <c r="F1814" s="724"/>
    </row>
    <row r="1815" spans="6:6" ht="12.75" customHeight="1">
      <c r="F1815" s="724"/>
    </row>
    <row r="1816" spans="6:6" ht="12.75" customHeight="1">
      <c r="F1816" s="724"/>
    </row>
    <row r="1817" spans="6:6" ht="12.75" customHeight="1">
      <c r="F1817" s="724"/>
    </row>
    <row r="1818" spans="6:6" ht="12.75" customHeight="1">
      <c r="F1818" s="724"/>
    </row>
    <row r="1819" spans="6:6" ht="12.75" customHeight="1">
      <c r="F1819" s="724"/>
    </row>
    <row r="1820" spans="6:6" ht="12.75" customHeight="1">
      <c r="F1820" s="724"/>
    </row>
    <row r="1821" spans="6:6" ht="12.75" customHeight="1">
      <c r="F1821" s="724"/>
    </row>
    <row r="1822" spans="6:6" ht="12.75" customHeight="1">
      <c r="F1822" s="724"/>
    </row>
    <row r="1823" spans="6:6" ht="12.75" customHeight="1">
      <c r="F1823" s="724"/>
    </row>
    <row r="1824" spans="6:6" ht="12.75" customHeight="1">
      <c r="F1824" s="724"/>
    </row>
    <row r="1825" spans="6:6" ht="12.75" customHeight="1">
      <c r="F1825" s="724"/>
    </row>
    <row r="1826" spans="6:6" ht="12.75" customHeight="1">
      <c r="F1826" s="724"/>
    </row>
    <row r="1827" spans="6:6" ht="12.75" customHeight="1">
      <c r="F1827" s="724"/>
    </row>
    <row r="1828" spans="6:6" ht="12.75" customHeight="1">
      <c r="F1828" s="724"/>
    </row>
    <row r="1829" spans="6:6" ht="12.75" customHeight="1">
      <c r="F1829" s="724"/>
    </row>
    <row r="1830" spans="6:6" ht="12.75" customHeight="1">
      <c r="F1830" s="724"/>
    </row>
    <row r="1831" spans="6:6" ht="12.75" customHeight="1">
      <c r="F1831" s="724"/>
    </row>
    <row r="1832" spans="6:6" ht="12.75" customHeight="1">
      <c r="F1832" s="724"/>
    </row>
    <row r="1833" spans="6:6" ht="12.75" customHeight="1">
      <c r="F1833" s="724"/>
    </row>
    <row r="1834" spans="6:6" ht="12.75" customHeight="1">
      <c r="F1834" s="724"/>
    </row>
    <row r="1835" spans="6:6" ht="12.75" customHeight="1">
      <c r="F1835" s="724"/>
    </row>
    <row r="1836" spans="6:6" ht="12.75" customHeight="1">
      <c r="F1836" s="724"/>
    </row>
    <row r="1837" spans="6:6" ht="12.75" customHeight="1">
      <c r="F1837" s="724"/>
    </row>
    <row r="1838" spans="6:6" ht="12.75" customHeight="1">
      <c r="F1838" s="724"/>
    </row>
    <row r="1839" spans="6:6" ht="12.75" customHeight="1">
      <c r="F1839" s="724"/>
    </row>
    <row r="1840" spans="6:6" ht="12.75" customHeight="1">
      <c r="F1840" s="724"/>
    </row>
    <row r="1841" spans="6:6" ht="12.75" customHeight="1">
      <c r="F1841" s="724"/>
    </row>
    <row r="1842" spans="6:6" ht="12.75" customHeight="1">
      <c r="F1842" s="724"/>
    </row>
    <row r="1843" spans="6:6" ht="12.75" customHeight="1">
      <c r="F1843" s="724"/>
    </row>
    <row r="1844" spans="6:6" ht="12.75" customHeight="1">
      <c r="F1844" s="724"/>
    </row>
    <row r="1845" spans="6:6" ht="12.75" customHeight="1">
      <c r="F1845" s="724"/>
    </row>
    <row r="1846" spans="6:6" ht="12.75" customHeight="1">
      <c r="F1846" s="724"/>
    </row>
    <row r="1847" spans="6:6" ht="12.75" customHeight="1">
      <c r="F1847" s="724"/>
    </row>
    <row r="1848" spans="6:6" ht="12.75" customHeight="1">
      <c r="F1848" s="724"/>
    </row>
    <row r="1849" spans="6:6" ht="12.75" customHeight="1">
      <c r="F1849" s="724"/>
    </row>
    <row r="1850" spans="6:6" ht="12.75" customHeight="1">
      <c r="F1850" s="724"/>
    </row>
    <row r="1851" spans="6:6" ht="12.75" customHeight="1">
      <c r="F1851" s="724"/>
    </row>
    <row r="1852" spans="6:6" ht="12.75" customHeight="1">
      <c r="F1852" s="724"/>
    </row>
    <row r="1853" spans="6:6" ht="12.75" customHeight="1">
      <c r="F1853" s="724"/>
    </row>
    <row r="1854" spans="6:6" ht="12.75" customHeight="1">
      <c r="F1854" s="724"/>
    </row>
    <row r="1855" spans="6:6" ht="12.75" customHeight="1">
      <c r="F1855" s="724"/>
    </row>
    <row r="1856" spans="6:6" ht="12.75" customHeight="1">
      <c r="F1856" s="724"/>
    </row>
    <row r="1857" spans="6:6" ht="12.75" customHeight="1">
      <c r="F1857" s="724"/>
    </row>
    <row r="1858" spans="6:6" ht="12.75" customHeight="1">
      <c r="F1858" s="724"/>
    </row>
    <row r="1859" spans="6:6" ht="12.75" customHeight="1">
      <c r="F1859" s="724"/>
    </row>
    <row r="1860" spans="6:6" ht="12.75" customHeight="1">
      <c r="F1860" s="724"/>
    </row>
    <row r="1861" spans="6:6" ht="12.75" customHeight="1">
      <c r="F1861" s="724"/>
    </row>
    <row r="1862" spans="6:6" ht="12.75" customHeight="1">
      <c r="F1862" s="724"/>
    </row>
    <row r="1863" spans="6:6" ht="12.75" customHeight="1">
      <c r="F1863" s="724"/>
    </row>
    <row r="1864" spans="6:6" ht="12.75" customHeight="1">
      <c r="F1864" s="724"/>
    </row>
    <row r="1865" spans="6:6" ht="12.75" customHeight="1">
      <c r="F1865" s="724"/>
    </row>
    <row r="1866" spans="6:6" ht="12.75" customHeight="1">
      <c r="F1866" s="724"/>
    </row>
    <row r="1867" spans="6:6" ht="12.75" customHeight="1">
      <c r="F1867" s="724"/>
    </row>
    <row r="1868" spans="6:6" ht="12.75" customHeight="1">
      <c r="F1868" s="724"/>
    </row>
    <row r="1869" spans="6:6" ht="12.75" customHeight="1">
      <c r="F1869" s="724"/>
    </row>
    <row r="1870" spans="6:6" ht="12.75" customHeight="1">
      <c r="F1870" s="724"/>
    </row>
    <row r="1871" spans="6:6" ht="12.75" customHeight="1">
      <c r="F1871" s="724"/>
    </row>
    <row r="1872" spans="6:6" ht="12.75" customHeight="1">
      <c r="F1872" s="724"/>
    </row>
    <row r="1873" spans="6:6" ht="12.75" customHeight="1">
      <c r="F1873" s="724"/>
    </row>
    <row r="1874" spans="6:6" ht="12.75" customHeight="1">
      <c r="F1874" s="724"/>
    </row>
    <row r="1875" spans="6:6" ht="12.75" customHeight="1">
      <c r="F1875" s="724"/>
    </row>
    <row r="1876" spans="6:6" ht="12.75" customHeight="1">
      <c r="F1876" s="724"/>
    </row>
    <row r="1877" spans="6:6" ht="12.75" customHeight="1">
      <c r="F1877" s="724"/>
    </row>
    <row r="1878" spans="6:6" ht="12.75" customHeight="1">
      <c r="F1878" s="724"/>
    </row>
    <row r="1879" spans="6:6" ht="12.75" customHeight="1">
      <c r="F1879" s="724"/>
    </row>
    <row r="1880" spans="6:6" ht="12.75" customHeight="1">
      <c r="F1880" s="724"/>
    </row>
    <row r="1881" spans="6:6" ht="12.75" customHeight="1">
      <c r="F1881" s="724"/>
    </row>
    <row r="1882" spans="6:6" ht="12.75" customHeight="1">
      <c r="F1882" s="724"/>
    </row>
    <row r="1883" spans="6:6" ht="12.75" customHeight="1">
      <c r="F1883" s="724"/>
    </row>
    <row r="1884" spans="6:6" ht="12.75" customHeight="1">
      <c r="F1884" s="724"/>
    </row>
    <row r="1885" spans="6:6" ht="12.75" customHeight="1">
      <c r="F1885" s="724"/>
    </row>
    <row r="1886" spans="6:6" ht="12.75" customHeight="1">
      <c r="F1886" s="724"/>
    </row>
    <row r="1887" spans="6:6" ht="12.75" customHeight="1">
      <c r="F1887" s="724"/>
    </row>
    <row r="1888" spans="6:6" ht="12.75" customHeight="1">
      <c r="F1888" s="724"/>
    </row>
    <row r="1889" spans="6:6" ht="12.75" customHeight="1">
      <c r="F1889" s="724"/>
    </row>
    <row r="1890" spans="6:6" ht="12.75" customHeight="1">
      <c r="F1890" s="724"/>
    </row>
    <row r="1891" spans="6:6" ht="12.75" customHeight="1">
      <c r="F1891" s="724"/>
    </row>
    <row r="1892" spans="6:6" ht="12.75" customHeight="1">
      <c r="F1892" s="724"/>
    </row>
    <row r="1893" spans="6:6" ht="12.75" customHeight="1">
      <c r="F1893" s="724"/>
    </row>
    <row r="1894" spans="6:6" ht="12.75" customHeight="1">
      <c r="F1894" s="724"/>
    </row>
    <row r="1895" spans="6:6" ht="12.75" customHeight="1">
      <c r="F1895" s="724"/>
    </row>
    <row r="1896" spans="6:6" ht="12.75" customHeight="1">
      <c r="F1896" s="724"/>
    </row>
    <row r="1897" spans="6:6" ht="12.75" customHeight="1">
      <c r="F1897" s="724"/>
    </row>
    <row r="1898" spans="6:6" ht="12.75" customHeight="1">
      <c r="F1898" s="724"/>
    </row>
    <row r="1899" spans="6:6" ht="12.75" customHeight="1">
      <c r="F1899" s="724"/>
    </row>
    <row r="1900" spans="6:6" ht="12.75" customHeight="1">
      <c r="F1900" s="724"/>
    </row>
    <row r="1901" spans="6:6" ht="12.75" customHeight="1">
      <c r="F1901" s="724"/>
    </row>
    <row r="1902" spans="6:6" ht="12.75" customHeight="1">
      <c r="F1902" s="724"/>
    </row>
    <row r="1903" spans="6:6" ht="12.75" customHeight="1">
      <c r="F1903" s="724"/>
    </row>
    <row r="1904" spans="6:6" ht="12.75" customHeight="1">
      <c r="F1904" s="724"/>
    </row>
    <row r="1905" spans="6:6" ht="12.75" customHeight="1">
      <c r="F1905" s="724"/>
    </row>
    <row r="1906" spans="6:6" ht="12.75" customHeight="1">
      <c r="F1906" s="724"/>
    </row>
    <row r="1907" spans="6:6" ht="12.75" customHeight="1">
      <c r="F1907" s="724"/>
    </row>
    <row r="1908" spans="6:6" ht="12.75" customHeight="1">
      <c r="F1908" s="724"/>
    </row>
    <row r="1909" spans="6:6" ht="12.75" customHeight="1">
      <c r="F1909" s="724"/>
    </row>
    <row r="1910" spans="6:6" ht="12.75" customHeight="1">
      <c r="F1910" s="724"/>
    </row>
    <row r="1911" spans="6:6" ht="12.75" customHeight="1">
      <c r="F1911" s="724"/>
    </row>
    <row r="1912" spans="6:6" ht="12.75" customHeight="1">
      <c r="F1912" s="724"/>
    </row>
    <row r="1913" spans="6:6" ht="12.75" customHeight="1">
      <c r="F1913" s="724"/>
    </row>
    <row r="1914" spans="6:6" ht="12.75" customHeight="1">
      <c r="F1914" s="724"/>
    </row>
    <row r="1915" spans="6:6" ht="12.75" customHeight="1">
      <c r="F1915" s="724"/>
    </row>
    <row r="1916" spans="6:6" ht="12.75" customHeight="1">
      <c r="F1916" s="724"/>
    </row>
    <row r="1917" spans="6:6" ht="12.75" customHeight="1">
      <c r="F1917" s="724"/>
    </row>
    <row r="1918" spans="6:6" ht="12.75" customHeight="1">
      <c r="F1918" s="724"/>
    </row>
    <row r="1919" spans="6:6" ht="12.75" customHeight="1">
      <c r="F1919" s="724"/>
    </row>
    <row r="1920" spans="6:6" ht="12.75" customHeight="1">
      <c r="F1920" s="724"/>
    </row>
    <row r="1921" spans="6:6" ht="12.75" customHeight="1">
      <c r="F1921" s="724"/>
    </row>
    <row r="1922" spans="6:6" ht="12.75" customHeight="1">
      <c r="F1922" s="724"/>
    </row>
    <row r="1923" spans="6:6" ht="12.75" customHeight="1">
      <c r="F1923" s="724"/>
    </row>
    <row r="1924" spans="6:6" ht="12.75" customHeight="1">
      <c r="F1924" s="724"/>
    </row>
    <row r="1925" spans="6:6" ht="12.75" customHeight="1">
      <c r="F1925" s="724"/>
    </row>
    <row r="1926" spans="6:6" ht="12.75" customHeight="1">
      <c r="F1926" s="724"/>
    </row>
    <row r="1927" spans="6:6" ht="12.75" customHeight="1">
      <c r="F1927" s="724"/>
    </row>
    <row r="1928" spans="6:6" ht="12.75" customHeight="1">
      <c r="F1928" s="724"/>
    </row>
    <row r="1929" spans="6:6" ht="12.75" customHeight="1">
      <c r="F1929" s="724"/>
    </row>
    <row r="1930" spans="6:6" ht="12.75" customHeight="1">
      <c r="F1930" s="724"/>
    </row>
    <row r="1931" spans="6:6" ht="12.75" customHeight="1">
      <c r="F1931" s="724"/>
    </row>
    <row r="1932" spans="6:6" ht="12.75" customHeight="1">
      <c r="F1932" s="724"/>
    </row>
    <row r="1933" spans="6:6" ht="12.75" customHeight="1">
      <c r="F1933" s="724"/>
    </row>
    <row r="1934" spans="6:6" ht="12.75" customHeight="1">
      <c r="F1934" s="724"/>
    </row>
    <row r="1935" spans="6:6" ht="12.75" customHeight="1">
      <c r="F1935" s="724"/>
    </row>
    <row r="1936" spans="6:6" ht="12.75" customHeight="1">
      <c r="F1936" s="724"/>
    </row>
    <row r="1937" spans="6:6" ht="12.75" customHeight="1">
      <c r="F1937" s="724"/>
    </row>
    <row r="1938" spans="6:6" ht="12.75" customHeight="1">
      <c r="F1938" s="724"/>
    </row>
    <row r="1939" spans="6:6" ht="12.75" customHeight="1">
      <c r="F1939" s="724"/>
    </row>
    <row r="1940" spans="6:6" ht="12.75" customHeight="1">
      <c r="F1940" s="724"/>
    </row>
    <row r="1941" spans="6:6" ht="12.75" customHeight="1">
      <c r="F1941" s="724"/>
    </row>
    <row r="1942" spans="6:6" ht="12.75" customHeight="1">
      <c r="F1942" s="724"/>
    </row>
    <row r="1943" spans="6:6" ht="12.75" customHeight="1">
      <c r="F1943" s="724"/>
    </row>
    <row r="1944" spans="6:6" ht="12.75" customHeight="1">
      <c r="F1944" s="724"/>
    </row>
    <row r="1945" spans="6:6" ht="12.75" customHeight="1">
      <c r="F1945" s="724"/>
    </row>
    <row r="1946" spans="6:6" ht="12.75" customHeight="1">
      <c r="F1946" s="724"/>
    </row>
    <row r="1947" spans="6:6" ht="12.75" customHeight="1">
      <c r="F1947" s="724"/>
    </row>
    <row r="1948" spans="6:6" ht="12.75" customHeight="1">
      <c r="F1948" s="724"/>
    </row>
    <row r="1949" spans="6:6" ht="12.75" customHeight="1">
      <c r="F1949" s="724"/>
    </row>
    <row r="1950" spans="6:6" ht="12.75" customHeight="1">
      <c r="F1950" s="724"/>
    </row>
    <row r="1951" spans="6:6" ht="12.75" customHeight="1">
      <c r="F1951" s="724"/>
    </row>
    <row r="1952" spans="6:6" ht="12.75" customHeight="1">
      <c r="F1952" s="724"/>
    </row>
    <row r="1953" spans="6:6" ht="12.75" customHeight="1">
      <c r="F1953" s="724"/>
    </row>
    <row r="1954" spans="6:6" ht="12.75" customHeight="1">
      <c r="F1954" s="724"/>
    </row>
    <row r="1955" spans="6:6" ht="12.75" customHeight="1">
      <c r="F1955" s="724"/>
    </row>
    <row r="1956" spans="6:6" ht="12.75" customHeight="1">
      <c r="F1956" s="724"/>
    </row>
    <row r="1957" spans="6:6" ht="12.75" customHeight="1">
      <c r="F1957" s="724"/>
    </row>
    <row r="1958" spans="6:6" ht="12.75" customHeight="1">
      <c r="F1958" s="724"/>
    </row>
    <row r="1959" spans="6:6" ht="12.75" customHeight="1">
      <c r="F1959" s="724"/>
    </row>
    <row r="1960" spans="6:6" ht="12.75" customHeight="1">
      <c r="F1960" s="724"/>
    </row>
    <row r="1961" spans="6:6" ht="12.75" customHeight="1">
      <c r="F1961" s="724"/>
    </row>
    <row r="1962" spans="6:6" ht="12.75" customHeight="1">
      <c r="F1962" s="724"/>
    </row>
    <row r="1963" spans="6:6" ht="12.75" customHeight="1">
      <c r="F1963" s="724"/>
    </row>
    <row r="1964" spans="6:6" ht="12.75" customHeight="1">
      <c r="F1964" s="724"/>
    </row>
    <row r="1965" spans="6:6" ht="12.75" customHeight="1">
      <c r="F1965" s="724"/>
    </row>
    <row r="1966" spans="6:6" ht="12.75" customHeight="1">
      <c r="F1966" s="724"/>
    </row>
    <row r="1967" spans="6:6" ht="12.75" customHeight="1">
      <c r="F1967" s="724"/>
    </row>
    <row r="1968" spans="6:6" ht="12.75" customHeight="1">
      <c r="F1968" s="724"/>
    </row>
    <row r="1969" spans="6:6" ht="12.75" customHeight="1">
      <c r="F1969" s="724"/>
    </row>
    <row r="1970" spans="6:6" ht="12.75" customHeight="1">
      <c r="F1970" s="724"/>
    </row>
    <row r="1971" spans="6:6" ht="12.75" customHeight="1">
      <c r="F1971" s="724"/>
    </row>
    <row r="1972" spans="6:6" ht="12.75" customHeight="1">
      <c r="F1972" s="724"/>
    </row>
    <row r="1973" spans="6:6" ht="12.75" customHeight="1">
      <c r="F1973" s="724"/>
    </row>
    <row r="1974" spans="6:6" ht="12.75" customHeight="1">
      <c r="F1974" s="724"/>
    </row>
    <row r="1975" spans="6:6" ht="12.75" customHeight="1">
      <c r="F1975" s="724"/>
    </row>
    <row r="1976" spans="6:6" ht="12.75" customHeight="1">
      <c r="F1976" s="724"/>
    </row>
    <row r="1977" spans="6:6" ht="12.75" customHeight="1">
      <c r="F1977" s="724"/>
    </row>
    <row r="1978" spans="6:6" ht="12.75" customHeight="1">
      <c r="F1978" s="724"/>
    </row>
    <row r="1979" spans="6:6" ht="12.75" customHeight="1">
      <c r="F1979" s="724"/>
    </row>
    <row r="1980" spans="6:6" ht="12.75" customHeight="1">
      <c r="F1980" s="724"/>
    </row>
    <row r="1981" spans="6:6" ht="12.75" customHeight="1">
      <c r="F1981" s="724"/>
    </row>
    <row r="1982" spans="6:6" ht="12.75" customHeight="1">
      <c r="F1982" s="724"/>
    </row>
    <row r="1983" spans="6:6" ht="12.75" customHeight="1">
      <c r="F1983" s="724"/>
    </row>
    <row r="1984" spans="6:6" ht="12.75" customHeight="1">
      <c r="F1984" s="724"/>
    </row>
    <row r="1985" spans="6:6" ht="12.75" customHeight="1">
      <c r="F1985" s="724"/>
    </row>
    <row r="1986" spans="6:6" ht="12.75" customHeight="1">
      <c r="F1986" s="724"/>
    </row>
    <row r="1987" spans="6:6" ht="12.75" customHeight="1">
      <c r="F1987" s="724"/>
    </row>
    <row r="1988" spans="6:6" ht="12.75" customHeight="1">
      <c r="F1988" s="724"/>
    </row>
    <row r="1989" spans="6:6" ht="12.75" customHeight="1">
      <c r="F1989" s="724"/>
    </row>
    <row r="1990" spans="6:6" ht="12.75" customHeight="1">
      <c r="F1990" s="724"/>
    </row>
    <row r="1991" spans="6:6" ht="12.75" customHeight="1">
      <c r="F1991" s="724"/>
    </row>
    <row r="1992" spans="6:6" ht="12.75" customHeight="1">
      <c r="F1992" s="724"/>
    </row>
    <row r="1993" spans="6:6" ht="12.75" customHeight="1">
      <c r="F1993" s="724"/>
    </row>
    <row r="1994" spans="6:6" ht="12.75" customHeight="1">
      <c r="F1994" s="724"/>
    </row>
    <row r="1995" spans="6:6" ht="12.75" customHeight="1">
      <c r="F1995" s="724"/>
    </row>
    <row r="1996" spans="6:6" ht="12.75" customHeight="1">
      <c r="F1996" s="724"/>
    </row>
    <row r="1997" spans="6:6" ht="12.75" customHeight="1">
      <c r="F1997" s="724"/>
    </row>
    <row r="1998" spans="6:6" ht="12.75" customHeight="1">
      <c r="F1998" s="724"/>
    </row>
    <row r="1999" spans="6:6" ht="12.75" customHeight="1">
      <c r="F1999" s="724"/>
    </row>
    <row r="2000" spans="6:6" ht="12.75" customHeight="1">
      <c r="F2000" s="724"/>
    </row>
    <row r="2001" spans="6:6" ht="12.75" customHeight="1">
      <c r="F2001" s="724"/>
    </row>
    <row r="2002" spans="6:6" ht="12.75" customHeight="1">
      <c r="F2002" s="724"/>
    </row>
    <row r="2003" spans="6:6" ht="12.75" customHeight="1">
      <c r="F2003" s="724"/>
    </row>
    <row r="2004" spans="6:6" ht="12.75" customHeight="1">
      <c r="F2004" s="724"/>
    </row>
    <row r="2005" spans="6:6" ht="12.75" customHeight="1">
      <c r="F2005" s="724"/>
    </row>
    <row r="2006" spans="6:6" ht="12.75" customHeight="1">
      <c r="F2006" s="724"/>
    </row>
    <row r="2007" spans="6:6" ht="12.75" customHeight="1">
      <c r="F2007" s="724"/>
    </row>
    <row r="2008" spans="6:6" ht="12.75" customHeight="1">
      <c r="F2008" s="724"/>
    </row>
    <row r="2009" spans="6:6" ht="12.75" customHeight="1">
      <c r="F2009" s="724"/>
    </row>
    <row r="2010" spans="6:6" ht="12.75" customHeight="1">
      <c r="F2010" s="724"/>
    </row>
    <row r="2011" spans="6:6" ht="12.75" customHeight="1">
      <c r="F2011" s="724"/>
    </row>
    <row r="2012" spans="6:6" ht="12.75" customHeight="1">
      <c r="F2012" s="724"/>
    </row>
    <row r="2013" spans="6:6" ht="12.75" customHeight="1">
      <c r="F2013" s="724"/>
    </row>
    <row r="2014" spans="6:6" ht="12.75" customHeight="1">
      <c r="F2014" s="724"/>
    </row>
    <row r="2015" spans="6:6" ht="12.75" customHeight="1">
      <c r="F2015" s="724"/>
    </row>
    <row r="2016" spans="6:6" ht="12.75" customHeight="1">
      <c r="F2016" s="724"/>
    </row>
    <row r="2017" spans="6:6" ht="12.75" customHeight="1">
      <c r="F2017" s="724"/>
    </row>
    <row r="2018" spans="6:6" ht="12.75" customHeight="1">
      <c r="F2018" s="724"/>
    </row>
    <row r="2019" spans="6:6" ht="12.75" customHeight="1">
      <c r="F2019" s="724"/>
    </row>
    <row r="2020" spans="6:6" ht="12.75" customHeight="1">
      <c r="F2020" s="724"/>
    </row>
    <row r="2021" spans="6:6" ht="12.75" customHeight="1">
      <c r="F2021" s="724"/>
    </row>
    <row r="2022" spans="6:6" ht="12.75" customHeight="1">
      <c r="F2022" s="724"/>
    </row>
    <row r="2023" spans="6:6" ht="12.75" customHeight="1">
      <c r="F2023" s="724"/>
    </row>
    <row r="2024" spans="6:6" ht="12.75" customHeight="1">
      <c r="F2024" s="724"/>
    </row>
    <row r="2025" spans="6:6" ht="12.75" customHeight="1">
      <c r="F2025" s="724"/>
    </row>
    <row r="2026" spans="6:6" ht="12.75" customHeight="1">
      <c r="F2026" s="724"/>
    </row>
    <row r="2027" spans="6:6" ht="12.75" customHeight="1">
      <c r="F2027" s="724"/>
    </row>
    <row r="2028" spans="6:6" ht="12.75" customHeight="1">
      <c r="F2028" s="724"/>
    </row>
    <row r="2029" spans="6:6" ht="12.75" customHeight="1">
      <c r="F2029" s="724"/>
    </row>
    <row r="2030" spans="6:6" ht="12.75" customHeight="1">
      <c r="F2030" s="724"/>
    </row>
    <row r="2031" spans="6:6" ht="12.75" customHeight="1">
      <c r="F2031" s="724"/>
    </row>
    <row r="2032" spans="6:6" ht="12.75" customHeight="1">
      <c r="F2032" s="724"/>
    </row>
    <row r="2033" spans="6:6" ht="12.75" customHeight="1">
      <c r="F2033" s="724"/>
    </row>
    <row r="2034" spans="6:6" ht="12.75" customHeight="1">
      <c r="F2034" s="724"/>
    </row>
    <row r="2035" spans="6:6" ht="12.75" customHeight="1">
      <c r="F2035" s="724"/>
    </row>
    <row r="2036" spans="6:6" ht="12.75" customHeight="1">
      <c r="F2036" s="724"/>
    </row>
    <row r="2037" spans="6:6" ht="12.75" customHeight="1">
      <c r="F2037" s="724"/>
    </row>
    <row r="2038" spans="6:6" ht="12.75" customHeight="1">
      <c r="F2038" s="724"/>
    </row>
    <row r="2039" spans="6:6" ht="12.75" customHeight="1">
      <c r="F2039" s="724"/>
    </row>
    <row r="2040" spans="6:6" ht="12.75" customHeight="1">
      <c r="F2040" s="724"/>
    </row>
    <row r="2041" spans="6:6" ht="12.75" customHeight="1">
      <c r="F2041" s="724"/>
    </row>
    <row r="2042" spans="6:6" ht="12.75" customHeight="1">
      <c r="F2042" s="724"/>
    </row>
    <row r="2043" spans="6:6" ht="12.75" customHeight="1">
      <c r="F2043" s="724"/>
    </row>
    <row r="2044" spans="6:6" ht="12.75" customHeight="1">
      <c r="F2044" s="724"/>
    </row>
    <row r="2045" spans="6:6" ht="12.75" customHeight="1">
      <c r="F2045" s="724"/>
    </row>
    <row r="2046" spans="6:6" ht="12.75" customHeight="1">
      <c r="F2046" s="724"/>
    </row>
    <row r="2047" spans="6:6" ht="12.75" customHeight="1">
      <c r="F2047" s="724"/>
    </row>
    <row r="2048" spans="6:6" ht="12.75" customHeight="1">
      <c r="F2048" s="724"/>
    </row>
    <row r="2049" spans="6:6" ht="12.75" customHeight="1">
      <c r="F2049" s="724"/>
    </row>
    <row r="2050" spans="6:6" ht="12.75" customHeight="1">
      <c r="F2050" s="724"/>
    </row>
    <row r="2051" spans="6:6" ht="12.75" customHeight="1">
      <c r="F2051" s="724"/>
    </row>
    <row r="2052" spans="6:6" ht="12.75" customHeight="1">
      <c r="F2052" s="724"/>
    </row>
    <row r="2053" spans="6:6" ht="12.75" customHeight="1">
      <c r="F2053" s="724"/>
    </row>
    <row r="2054" spans="6:6" ht="12.75" customHeight="1">
      <c r="F2054" s="724"/>
    </row>
    <row r="2055" spans="6:6" ht="12.75" customHeight="1">
      <c r="F2055" s="724"/>
    </row>
    <row r="2056" spans="6:6" ht="12.75" customHeight="1">
      <c r="F2056" s="724"/>
    </row>
    <row r="2057" spans="6:6" ht="12.75" customHeight="1">
      <c r="F2057" s="724"/>
    </row>
    <row r="2058" spans="6:6" ht="12.75" customHeight="1">
      <c r="F2058" s="724"/>
    </row>
    <row r="2059" spans="6:6" ht="12.75" customHeight="1">
      <c r="F2059" s="724"/>
    </row>
    <row r="2060" spans="6:6" ht="12.75" customHeight="1">
      <c r="F2060" s="724"/>
    </row>
    <row r="2061" spans="6:6" ht="12.75" customHeight="1">
      <c r="F2061" s="724"/>
    </row>
    <row r="2062" spans="6:6" ht="12.75" customHeight="1">
      <c r="F2062" s="724"/>
    </row>
    <row r="2063" spans="6:6" ht="12.75" customHeight="1">
      <c r="F2063" s="724"/>
    </row>
    <row r="2064" spans="6:6" ht="12.75" customHeight="1">
      <c r="F2064" s="724"/>
    </row>
    <row r="2065" spans="6:6" ht="12.75" customHeight="1">
      <c r="F2065" s="724"/>
    </row>
    <row r="2066" spans="6:6" ht="12.75" customHeight="1">
      <c r="F2066" s="724"/>
    </row>
    <row r="2067" spans="6:6" ht="12.75" customHeight="1">
      <c r="F2067" s="724"/>
    </row>
    <row r="2068" spans="6:6" ht="12.75" customHeight="1">
      <c r="F2068" s="724"/>
    </row>
    <row r="2069" spans="6:6" ht="12.75" customHeight="1">
      <c r="F2069" s="724"/>
    </row>
    <row r="2070" spans="6:6" ht="12.75" customHeight="1">
      <c r="F2070" s="724"/>
    </row>
    <row r="2071" spans="6:6" ht="12.75" customHeight="1">
      <c r="F2071" s="724"/>
    </row>
    <row r="2072" spans="6:6" ht="12.75" customHeight="1">
      <c r="F2072" s="724"/>
    </row>
    <row r="2073" spans="6:6" ht="12.75" customHeight="1">
      <c r="F2073" s="724"/>
    </row>
    <row r="2074" spans="6:6" ht="12.75" customHeight="1">
      <c r="F2074" s="724"/>
    </row>
    <row r="2075" spans="6:6" ht="12.75" customHeight="1">
      <c r="F2075" s="724"/>
    </row>
    <row r="2076" spans="6:6" ht="12.75" customHeight="1">
      <c r="F2076" s="724"/>
    </row>
    <row r="2077" spans="6:6" ht="12.75" customHeight="1">
      <c r="F2077" s="724"/>
    </row>
    <row r="2078" spans="6:6" ht="12.75" customHeight="1">
      <c r="F2078" s="724"/>
    </row>
    <row r="2079" spans="6:6" ht="12.75" customHeight="1">
      <c r="F2079" s="724"/>
    </row>
    <row r="2080" spans="6:6" ht="12.75" customHeight="1">
      <c r="F2080" s="724"/>
    </row>
    <row r="2081" spans="6:6" ht="12.75" customHeight="1">
      <c r="F2081" s="724"/>
    </row>
    <row r="2082" spans="6:6" ht="12.75" customHeight="1">
      <c r="F2082" s="724"/>
    </row>
    <row r="2083" spans="6:6" ht="12.75" customHeight="1">
      <c r="F2083" s="724"/>
    </row>
    <row r="2084" spans="6:6" ht="12.75" customHeight="1">
      <c r="F2084" s="724"/>
    </row>
    <row r="2085" spans="6:6" ht="12.75" customHeight="1">
      <c r="F2085" s="724"/>
    </row>
    <row r="2086" spans="6:6" ht="12.75" customHeight="1">
      <c r="F2086" s="724"/>
    </row>
    <row r="2087" spans="6:6" ht="12.75" customHeight="1">
      <c r="F2087" s="724"/>
    </row>
    <row r="2088" spans="6:6" ht="12.75" customHeight="1">
      <c r="F2088" s="724"/>
    </row>
    <row r="2089" spans="6:6" ht="12.75" customHeight="1">
      <c r="F2089" s="724"/>
    </row>
    <row r="2090" spans="6:6" ht="12.75" customHeight="1">
      <c r="F2090" s="724"/>
    </row>
    <row r="2091" spans="6:6" ht="12.75" customHeight="1">
      <c r="F2091" s="724"/>
    </row>
    <row r="2092" spans="6:6" ht="12.75" customHeight="1">
      <c r="F2092" s="724"/>
    </row>
    <row r="2093" spans="6:6" ht="12.75" customHeight="1">
      <c r="F2093" s="724"/>
    </row>
    <row r="2094" spans="6:6" ht="12.75" customHeight="1">
      <c r="F2094" s="724"/>
    </row>
    <row r="2095" spans="6:6" ht="12.75" customHeight="1">
      <c r="F2095" s="724"/>
    </row>
    <row r="2096" spans="6:6" ht="12.75" customHeight="1">
      <c r="F2096" s="724"/>
    </row>
    <row r="2097" spans="6:6" ht="12.75" customHeight="1">
      <c r="F2097" s="724"/>
    </row>
    <row r="2098" spans="6:6" ht="12.75" customHeight="1">
      <c r="F2098" s="724"/>
    </row>
    <row r="2099" spans="6:6" ht="12.75" customHeight="1">
      <c r="F2099" s="724"/>
    </row>
    <row r="2100" spans="6:6" ht="12.75" customHeight="1">
      <c r="F2100" s="724"/>
    </row>
    <row r="2101" spans="6:6" ht="12.75" customHeight="1">
      <c r="F2101" s="724"/>
    </row>
    <row r="2102" spans="6:6" ht="12.75" customHeight="1">
      <c r="F2102" s="724"/>
    </row>
    <row r="2103" spans="6:6" ht="12.75" customHeight="1">
      <c r="F2103" s="724"/>
    </row>
    <row r="2104" spans="6:6" ht="12.75" customHeight="1">
      <c r="F2104" s="724"/>
    </row>
    <row r="2105" spans="6:6" ht="12.75" customHeight="1">
      <c r="F2105" s="724"/>
    </row>
    <row r="2106" spans="6:6" ht="12.75" customHeight="1">
      <c r="F2106" s="724"/>
    </row>
    <row r="2107" spans="6:6" ht="12.75" customHeight="1">
      <c r="F2107" s="724"/>
    </row>
    <row r="2108" spans="6:6" ht="12.75" customHeight="1">
      <c r="F2108" s="724"/>
    </row>
    <row r="2109" spans="6:6" ht="12.75" customHeight="1">
      <c r="F2109" s="724"/>
    </row>
    <row r="2110" spans="6:6" ht="12.75" customHeight="1">
      <c r="F2110" s="724"/>
    </row>
    <row r="2111" spans="6:6" ht="12.75" customHeight="1">
      <c r="F2111" s="724"/>
    </row>
    <row r="2112" spans="6:6" ht="12.75" customHeight="1">
      <c r="F2112" s="724"/>
    </row>
    <row r="2113" spans="6:6" ht="12.75" customHeight="1">
      <c r="F2113" s="724"/>
    </row>
    <row r="2114" spans="6:6" ht="12.75" customHeight="1">
      <c r="F2114" s="724"/>
    </row>
    <row r="2115" spans="6:6" ht="12.75" customHeight="1">
      <c r="F2115" s="724"/>
    </row>
    <row r="2116" spans="6:6" ht="12.75" customHeight="1">
      <c r="F2116" s="724"/>
    </row>
    <row r="2117" spans="6:6" ht="12.75" customHeight="1">
      <c r="F2117" s="724"/>
    </row>
    <row r="2118" spans="6:6" ht="12.75" customHeight="1">
      <c r="F2118" s="724"/>
    </row>
    <row r="2119" spans="6:6" ht="12.75" customHeight="1">
      <c r="F2119" s="724"/>
    </row>
    <row r="2120" spans="6:6" ht="12.75" customHeight="1">
      <c r="F2120" s="724"/>
    </row>
    <row r="2121" spans="6:6" ht="12.75" customHeight="1">
      <c r="F2121" s="724"/>
    </row>
    <row r="2122" spans="6:6" ht="12.75" customHeight="1">
      <c r="F2122" s="724"/>
    </row>
    <row r="2123" spans="6:6" ht="12.75" customHeight="1">
      <c r="F2123" s="724"/>
    </row>
    <row r="2124" spans="6:6" ht="12.75" customHeight="1">
      <c r="F2124" s="724"/>
    </row>
    <row r="2125" spans="6:6" ht="12.75" customHeight="1">
      <c r="F2125" s="724"/>
    </row>
    <row r="2126" spans="6:6" ht="12.75" customHeight="1">
      <c r="F2126" s="724"/>
    </row>
    <row r="2127" spans="6:6" ht="12.75" customHeight="1">
      <c r="F2127" s="724"/>
    </row>
    <row r="2128" spans="6:6" ht="12.75" customHeight="1">
      <c r="F2128" s="724"/>
    </row>
    <row r="2129" spans="6:6" ht="12.75" customHeight="1">
      <c r="F2129" s="724"/>
    </row>
    <row r="2130" spans="6:6" ht="12.75" customHeight="1">
      <c r="F2130" s="724"/>
    </row>
    <row r="2131" spans="6:6" ht="12.75" customHeight="1">
      <c r="F2131" s="724"/>
    </row>
    <row r="2132" spans="6:6" ht="12.75" customHeight="1">
      <c r="F2132" s="724"/>
    </row>
    <row r="2133" spans="6:6" ht="12.75" customHeight="1">
      <c r="F2133" s="724"/>
    </row>
    <row r="2134" spans="6:6" ht="12.75" customHeight="1">
      <c r="F2134" s="724"/>
    </row>
    <row r="2135" spans="6:6" ht="12.75" customHeight="1">
      <c r="F2135" s="724"/>
    </row>
    <row r="2136" spans="6:6" ht="12.75" customHeight="1">
      <c r="F2136" s="724"/>
    </row>
    <row r="2137" spans="6:6" ht="12.75" customHeight="1">
      <c r="F2137" s="724"/>
    </row>
    <row r="2138" spans="6:6" ht="12.75" customHeight="1">
      <c r="F2138" s="724"/>
    </row>
    <row r="2139" spans="6:6" ht="12.75" customHeight="1">
      <c r="F2139" s="724"/>
    </row>
    <row r="2140" spans="6:6" ht="12.75" customHeight="1">
      <c r="F2140" s="724"/>
    </row>
    <row r="2141" spans="6:6" ht="12.75" customHeight="1">
      <c r="F2141" s="724"/>
    </row>
    <row r="2142" spans="6:6" ht="12.75" customHeight="1">
      <c r="F2142" s="724"/>
    </row>
    <row r="2143" spans="6:6" ht="12.75" customHeight="1">
      <c r="F2143" s="724"/>
    </row>
    <row r="2144" spans="6:6" ht="12.75" customHeight="1">
      <c r="F2144" s="724"/>
    </row>
    <row r="2145" spans="6:6" ht="12.75" customHeight="1">
      <c r="F2145" s="724"/>
    </row>
    <row r="2146" spans="6:6" ht="12.75" customHeight="1">
      <c r="F2146" s="724"/>
    </row>
    <row r="2147" spans="6:6" ht="12.75" customHeight="1">
      <c r="F2147" s="724"/>
    </row>
    <row r="2148" spans="6:6" ht="12.75" customHeight="1">
      <c r="F2148" s="724"/>
    </row>
    <row r="2149" spans="6:6" ht="12.75" customHeight="1">
      <c r="F2149" s="724"/>
    </row>
    <row r="2150" spans="6:6" ht="12.75" customHeight="1">
      <c r="F2150" s="724"/>
    </row>
    <row r="2151" spans="6:6" ht="12.75" customHeight="1">
      <c r="F2151" s="724"/>
    </row>
    <row r="2152" spans="6:6" ht="12.75" customHeight="1">
      <c r="F2152" s="724"/>
    </row>
    <row r="2153" spans="6:6" ht="12.75" customHeight="1">
      <c r="F2153" s="724"/>
    </row>
    <row r="2154" spans="6:6" ht="12.75" customHeight="1">
      <c r="F2154" s="724"/>
    </row>
    <row r="2155" spans="6:6" ht="12.75" customHeight="1">
      <c r="F2155" s="724"/>
    </row>
    <row r="2156" spans="6:6" ht="12.75" customHeight="1">
      <c r="F2156" s="724"/>
    </row>
    <row r="2157" spans="6:6" ht="12.75" customHeight="1">
      <c r="F2157" s="724"/>
    </row>
    <row r="2158" spans="6:6" ht="12.75" customHeight="1">
      <c r="F2158" s="724"/>
    </row>
    <row r="2159" spans="6:6" ht="12.75" customHeight="1">
      <c r="F2159" s="724"/>
    </row>
    <row r="2160" spans="6:6" ht="12.75" customHeight="1">
      <c r="F2160" s="724"/>
    </row>
    <row r="2161" spans="6:6" ht="12.75" customHeight="1">
      <c r="F2161" s="724"/>
    </row>
    <row r="2162" spans="6:6" ht="12.75" customHeight="1">
      <c r="F2162" s="724"/>
    </row>
    <row r="2163" spans="6:6" ht="12.75" customHeight="1">
      <c r="F2163" s="724"/>
    </row>
    <row r="2164" spans="6:6" ht="12.75" customHeight="1">
      <c r="F2164" s="724"/>
    </row>
    <row r="2165" spans="6:6" ht="12.75" customHeight="1">
      <c r="F2165" s="724"/>
    </row>
    <row r="2166" spans="6:6" ht="12.75" customHeight="1">
      <c r="F2166" s="724"/>
    </row>
    <row r="2167" spans="6:6" ht="12.75" customHeight="1">
      <c r="F2167" s="724"/>
    </row>
    <row r="2168" spans="6:6" ht="12.75" customHeight="1">
      <c r="F2168" s="724"/>
    </row>
    <row r="2169" spans="6:6" ht="12.75" customHeight="1">
      <c r="F2169" s="724"/>
    </row>
    <row r="2170" spans="6:6" ht="12.75" customHeight="1">
      <c r="F2170" s="724"/>
    </row>
    <row r="2171" spans="6:6" ht="12.75" customHeight="1">
      <c r="F2171" s="724"/>
    </row>
    <row r="2172" spans="6:6" ht="12.75" customHeight="1">
      <c r="F2172" s="724"/>
    </row>
    <row r="2173" spans="6:6" ht="12.75" customHeight="1">
      <c r="F2173" s="724"/>
    </row>
    <row r="2174" spans="6:6" ht="12.75" customHeight="1">
      <c r="F2174" s="724"/>
    </row>
    <row r="2175" spans="6:6" ht="12.75" customHeight="1">
      <c r="F2175" s="724"/>
    </row>
    <row r="2176" spans="6:6" ht="12.75" customHeight="1">
      <c r="F2176" s="724"/>
    </row>
    <row r="2177" spans="6:6" ht="12.75" customHeight="1">
      <c r="F2177" s="724"/>
    </row>
    <row r="2178" spans="6:6" ht="12.75" customHeight="1">
      <c r="F2178" s="724"/>
    </row>
    <row r="2179" spans="6:6" ht="12.75" customHeight="1">
      <c r="F2179" s="724"/>
    </row>
    <row r="2180" spans="6:6" ht="12.75" customHeight="1">
      <c r="F2180" s="724"/>
    </row>
    <row r="2181" spans="6:6" ht="12.75" customHeight="1">
      <c r="F2181" s="724"/>
    </row>
    <row r="2182" spans="6:6" ht="12.75" customHeight="1">
      <c r="F2182" s="724"/>
    </row>
    <row r="2183" spans="6:6" ht="12.75" customHeight="1">
      <c r="F2183" s="724"/>
    </row>
    <row r="2184" spans="6:6" ht="12.75" customHeight="1">
      <c r="F2184" s="724"/>
    </row>
    <row r="2185" spans="6:6" ht="12.75" customHeight="1">
      <c r="F2185" s="724"/>
    </row>
    <row r="2186" spans="6:6" ht="12.75" customHeight="1">
      <c r="F2186" s="724"/>
    </row>
    <row r="2187" spans="6:6" ht="12.75" customHeight="1">
      <c r="F2187" s="724"/>
    </row>
    <row r="2188" spans="6:6" ht="12.75" customHeight="1">
      <c r="F2188" s="724"/>
    </row>
    <row r="2189" spans="6:6" ht="12.75" customHeight="1">
      <c r="F2189" s="724"/>
    </row>
    <row r="2190" spans="6:6" ht="12.75" customHeight="1">
      <c r="F2190" s="724"/>
    </row>
    <row r="2191" spans="6:6" ht="12.75" customHeight="1">
      <c r="F2191" s="724"/>
    </row>
    <row r="2192" spans="6:6" ht="12.75" customHeight="1">
      <c r="F2192" s="724"/>
    </row>
    <row r="2193" spans="6:6" ht="12.75" customHeight="1">
      <c r="F2193" s="724"/>
    </row>
    <row r="2194" spans="6:6" ht="12.75" customHeight="1">
      <c r="F2194" s="724"/>
    </row>
    <row r="2195" spans="6:6" ht="12.75" customHeight="1">
      <c r="F2195" s="724"/>
    </row>
    <row r="2196" spans="6:6" ht="12.75" customHeight="1">
      <c r="F2196" s="724"/>
    </row>
    <row r="2197" spans="6:6" ht="12.75" customHeight="1">
      <c r="F2197" s="724"/>
    </row>
    <row r="2198" spans="6:6" ht="12.75" customHeight="1">
      <c r="F2198" s="724"/>
    </row>
    <row r="2199" spans="6:6" ht="12.75" customHeight="1">
      <c r="F2199" s="724"/>
    </row>
    <row r="2200" spans="6:6" ht="12.75" customHeight="1">
      <c r="F2200" s="724"/>
    </row>
    <row r="2201" spans="6:6" ht="12.75" customHeight="1">
      <c r="F2201" s="724"/>
    </row>
    <row r="2202" spans="6:6" ht="12.75" customHeight="1">
      <c r="F2202" s="724"/>
    </row>
    <row r="2203" spans="6:6" ht="12.75" customHeight="1">
      <c r="F2203" s="724"/>
    </row>
    <row r="2204" spans="6:6" ht="12.75" customHeight="1">
      <c r="F2204" s="724"/>
    </row>
    <row r="2205" spans="6:6" ht="12.75" customHeight="1">
      <c r="F2205" s="724"/>
    </row>
    <row r="2206" spans="6:6" ht="12.75" customHeight="1">
      <c r="F2206" s="724"/>
    </row>
    <row r="2207" spans="6:6" ht="12.75" customHeight="1">
      <c r="F2207" s="724"/>
    </row>
    <row r="2208" spans="6:6" ht="12.75" customHeight="1">
      <c r="F2208" s="724"/>
    </row>
    <row r="2209" spans="6:6" ht="12.75" customHeight="1">
      <c r="F2209" s="724"/>
    </row>
    <row r="2210" spans="6:6" ht="12.75" customHeight="1">
      <c r="F2210" s="724"/>
    </row>
    <row r="2211" spans="6:6" ht="12.75" customHeight="1">
      <c r="F2211" s="724"/>
    </row>
    <row r="2212" spans="6:6" ht="12.75" customHeight="1">
      <c r="F2212" s="724"/>
    </row>
    <row r="2213" spans="6:6" ht="12.75" customHeight="1">
      <c r="F2213" s="724"/>
    </row>
    <row r="2214" spans="6:6" ht="12.75" customHeight="1">
      <c r="F2214" s="724"/>
    </row>
    <row r="2215" spans="6:6" ht="12.75" customHeight="1">
      <c r="F2215" s="724"/>
    </row>
    <row r="2216" spans="6:6" ht="12.75" customHeight="1">
      <c r="F2216" s="724"/>
    </row>
    <row r="2217" spans="6:6" ht="12.75" customHeight="1">
      <c r="F2217" s="724"/>
    </row>
    <row r="2218" spans="6:6" ht="12.75" customHeight="1">
      <c r="F2218" s="724"/>
    </row>
    <row r="2219" spans="6:6" ht="12.75" customHeight="1">
      <c r="F2219" s="724"/>
    </row>
    <row r="2220" spans="6:6" ht="12.75" customHeight="1">
      <c r="F2220" s="724"/>
    </row>
    <row r="2221" spans="6:6" ht="12.75" customHeight="1">
      <c r="F2221" s="724"/>
    </row>
    <row r="2222" spans="6:6" ht="12.75" customHeight="1">
      <c r="F2222" s="724"/>
    </row>
    <row r="2223" spans="6:6" ht="12.75" customHeight="1">
      <c r="F2223" s="724"/>
    </row>
    <row r="2224" spans="6:6" ht="12.75" customHeight="1">
      <c r="F2224" s="724"/>
    </row>
    <row r="2225" spans="6:6" ht="12.75" customHeight="1">
      <c r="F2225" s="724"/>
    </row>
    <row r="2226" spans="6:6" ht="12.75" customHeight="1">
      <c r="F2226" s="724"/>
    </row>
    <row r="2227" spans="6:6" ht="12.75" customHeight="1">
      <c r="F2227" s="724"/>
    </row>
    <row r="2228" spans="6:6" ht="12.75" customHeight="1">
      <c r="F2228" s="724"/>
    </row>
    <row r="2229" spans="6:6" ht="12.75" customHeight="1">
      <c r="F2229" s="724"/>
    </row>
    <row r="2230" spans="6:6" ht="12.75" customHeight="1">
      <c r="F2230" s="724"/>
    </row>
    <row r="2231" spans="6:6" ht="12.75" customHeight="1">
      <c r="F2231" s="724"/>
    </row>
    <row r="2232" spans="6:6" ht="12.75" customHeight="1">
      <c r="F2232" s="724"/>
    </row>
    <row r="2233" spans="6:6" ht="12.75" customHeight="1">
      <c r="F2233" s="724"/>
    </row>
    <row r="2234" spans="6:6" ht="12.75" customHeight="1">
      <c r="F2234" s="724"/>
    </row>
    <row r="2235" spans="6:6" ht="12.75" customHeight="1">
      <c r="F2235" s="724"/>
    </row>
    <row r="2236" spans="6:6" ht="12.75" customHeight="1">
      <c r="F2236" s="724"/>
    </row>
    <row r="2237" spans="6:6" ht="12.75" customHeight="1">
      <c r="F2237" s="724"/>
    </row>
    <row r="2238" spans="6:6" ht="12.75" customHeight="1">
      <c r="F2238" s="724"/>
    </row>
    <row r="2239" spans="6:6" ht="12.75" customHeight="1">
      <c r="F2239" s="724"/>
    </row>
    <row r="2240" spans="6:6" ht="12.75" customHeight="1">
      <c r="F2240" s="724"/>
    </row>
    <row r="2241" spans="6:6" ht="12.75" customHeight="1">
      <c r="F2241" s="724"/>
    </row>
    <row r="2242" spans="6:6" ht="12.75" customHeight="1">
      <c r="F2242" s="724"/>
    </row>
    <row r="2243" spans="6:6" ht="12.75" customHeight="1">
      <c r="F2243" s="724"/>
    </row>
    <row r="2244" spans="6:6" ht="12.75" customHeight="1">
      <c r="F2244" s="724"/>
    </row>
    <row r="2245" spans="6:6" ht="12.75" customHeight="1">
      <c r="F2245" s="724"/>
    </row>
    <row r="2246" spans="6:6" ht="12.75" customHeight="1">
      <c r="F2246" s="724"/>
    </row>
    <row r="2247" spans="6:6" ht="12.75" customHeight="1">
      <c r="F2247" s="724"/>
    </row>
    <row r="2248" spans="6:6" ht="12.75" customHeight="1">
      <c r="F2248" s="724"/>
    </row>
    <row r="2249" spans="6:6" ht="12.75" customHeight="1">
      <c r="F2249" s="724"/>
    </row>
    <row r="2250" spans="6:6" ht="12.75" customHeight="1">
      <c r="F2250" s="724"/>
    </row>
    <row r="2251" spans="6:6" ht="12.75" customHeight="1">
      <c r="F2251" s="724"/>
    </row>
    <row r="2252" spans="6:6" ht="12.75" customHeight="1">
      <c r="F2252" s="724"/>
    </row>
    <row r="2253" spans="6:6" ht="12.75" customHeight="1">
      <c r="F2253" s="724"/>
    </row>
    <row r="2254" spans="6:6" ht="12.75" customHeight="1">
      <c r="F2254" s="724"/>
    </row>
    <row r="2255" spans="6:6" ht="12.75" customHeight="1">
      <c r="F2255" s="724"/>
    </row>
    <row r="2256" spans="6:6" ht="12.75" customHeight="1">
      <c r="F2256" s="724"/>
    </row>
    <row r="2257" spans="6:6" ht="12.75" customHeight="1">
      <c r="F2257" s="724"/>
    </row>
    <row r="2258" spans="6:6" ht="12.75" customHeight="1">
      <c r="F2258" s="724"/>
    </row>
    <row r="2259" spans="6:6" ht="12.75" customHeight="1">
      <c r="F2259" s="724"/>
    </row>
    <row r="2260" spans="6:6" ht="12.75" customHeight="1">
      <c r="F2260" s="724"/>
    </row>
    <row r="2261" spans="6:6" ht="12.75" customHeight="1">
      <c r="F2261" s="724"/>
    </row>
    <row r="2262" spans="6:6" ht="12.75" customHeight="1">
      <c r="F2262" s="724"/>
    </row>
    <row r="2263" spans="6:6" ht="12.75" customHeight="1">
      <c r="F2263" s="724"/>
    </row>
    <row r="2264" spans="6:6" ht="12.75" customHeight="1">
      <c r="F2264" s="724"/>
    </row>
    <row r="2265" spans="6:6" ht="12.75" customHeight="1">
      <c r="F2265" s="724"/>
    </row>
    <row r="2266" spans="6:6" ht="12.75" customHeight="1">
      <c r="F2266" s="724"/>
    </row>
    <row r="2267" spans="6:6" ht="12.75" customHeight="1">
      <c r="F2267" s="724"/>
    </row>
    <row r="2268" spans="6:6" ht="12.75" customHeight="1">
      <c r="F2268" s="724"/>
    </row>
    <row r="2269" spans="6:6" ht="12.75" customHeight="1">
      <c r="F2269" s="724"/>
    </row>
    <row r="2270" spans="6:6" ht="12.75" customHeight="1">
      <c r="F2270" s="724"/>
    </row>
    <row r="2271" spans="6:6" ht="12.75" customHeight="1">
      <c r="F2271" s="724"/>
    </row>
    <row r="2272" spans="6:6" ht="12.75" customHeight="1">
      <c r="F2272" s="724"/>
    </row>
    <row r="2273" spans="6:6" ht="12.75" customHeight="1">
      <c r="F2273" s="724"/>
    </row>
    <row r="2274" spans="6:6" ht="12.75" customHeight="1">
      <c r="F2274" s="724"/>
    </row>
    <row r="2275" spans="6:6" ht="12.75" customHeight="1">
      <c r="F2275" s="724"/>
    </row>
    <row r="2276" spans="6:6" ht="12.75" customHeight="1">
      <c r="F2276" s="724"/>
    </row>
    <row r="2277" spans="6:6" ht="12.75" customHeight="1">
      <c r="F2277" s="724"/>
    </row>
    <row r="2278" spans="6:6" ht="12.75" customHeight="1">
      <c r="F2278" s="724"/>
    </row>
    <row r="2279" spans="6:6" ht="12.75" customHeight="1">
      <c r="F2279" s="724"/>
    </row>
    <row r="2280" spans="6:6" ht="12.75" customHeight="1">
      <c r="F2280" s="724"/>
    </row>
    <row r="2281" spans="6:6" ht="12.75" customHeight="1">
      <c r="F2281" s="724"/>
    </row>
    <row r="2282" spans="6:6" ht="12.75" customHeight="1">
      <c r="F2282" s="724"/>
    </row>
    <row r="2283" spans="6:6" ht="12.75" customHeight="1">
      <c r="F2283" s="724"/>
    </row>
    <row r="2284" spans="6:6" ht="12.75" customHeight="1">
      <c r="F2284" s="724"/>
    </row>
    <row r="2285" spans="6:6" ht="12.75" customHeight="1">
      <c r="F2285" s="724"/>
    </row>
    <row r="2286" spans="6:6" ht="12.75" customHeight="1">
      <c r="F2286" s="724"/>
    </row>
    <row r="2287" spans="6:6" ht="12.75" customHeight="1">
      <c r="F2287" s="724"/>
    </row>
    <row r="2288" spans="6:6" ht="12.75" customHeight="1">
      <c r="F2288" s="724"/>
    </row>
    <row r="2289" spans="6:6" ht="12.75" customHeight="1">
      <c r="F2289" s="724"/>
    </row>
    <row r="2290" spans="6:6" ht="12.75" customHeight="1">
      <c r="F2290" s="724"/>
    </row>
    <row r="2291" spans="6:6" ht="12.75" customHeight="1">
      <c r="F2291" s="724"/>
    </row>
    <row r="2292" spans="6:6" ht="12.75" customHeight="1">
      <c r="F2292" s="724"/>
    </row>
    <row r="2293" spans="6:6" ht="12.75" customHeight="1">
      <c r="F2293" s="724"/>
    </row>
    <row r="2294" spans="6:6" ht="12.75" customHeight="1">
      <c r="F2294" s="724"/>
    </row>
    <row r="2295" spans="6:6" ht="12.75" customHeight="1">
      <c r="F2295" s="724"/>
    </row>
    <row r="2296" spans="6:6" ht="12.75" customHeight="1">
      <c r="F2296" s="724"/>
    </row>
    <row r="2297" spans="6:6" ht="12.75" customHeight="1">
      <c r="F2297" s="724"/>
    </row>
    <row r="2298" spans="6:6" ht="12.75" customHeight="1">
      <c r="F2298" s="724"/>
    </row>
    <row r="2299" spans="6:6" ht="12.75" customHeight="1">
      <c r="F2299" s="724"/>
    </row>
    <row r="2300" spans="6:6" ht="12.75" customHeight="1">
      <c r="F2300" s="724"/>
    </row>
    <row r="2301" spans="6:6" ht="12.75" customHeight="1">
      <c r="F2301" s="724"/>
    </row>
    <row r="2302" spans="6:6" ht="12.75" customHeight="1">
      <c r="F2302" s="724"/>
    </row>
    <row r="2303" spans="6:6" ht="12.75" customHeight="1">
      <c r="F2303" s="724"/>
    </row>
    <row r="2304" spans="6:6" ht="12.75" customHeight="1">
      <c r="F2304" s="724"/>
    </row>
    <row r="2305" spans="6:6" ht="12.75" customHeight="1">
      <c r="F2305" s="724"/>
    </row>
    <row r="2306" spans="6:6" ht="12.75" customHeight="1">
      <c r="F2306" s="724"/>
    </row>
    <row r="2307" spans="6:6" ht="12.75" customHeight="1">
      <c r="F2307" s="724"/>
    </row>
    <row r="2308" spans="6:6" ht="12.75" customHeight="1">
      <c r="F2308" s="724"/>
    </row>
    <row r="2309" spans="6:6" ht="12.75" customHeight="1">
      <c r="F2309" s="724"/>
    </row>
    <row r="2310" spans="6:6" ht="12.75" customHeight="1">
      <c r="F2310" s="724"/>
    </row>
    <row r="2311" spans="6:6" ht="12.75" customHeight="1">
      <c r="F2311" s="724"/>
    </row>
    <row r="2312" spans="6:6" ht="12.75" customHeight="1">
      <c r="F2312" s="724"/>
    </row>
    <row r="2313" spans="6:6" ht="12.75" customHeight="1">
      <c r="F2313" s="724"/>
    </row>
    <row r="2314" spans="6:6" ht="12.75" customHeight="1">
      <c r="F2314" s="724"/>
    </row>
    <row r="2315" spans="6:6" ht="12.75" customHeight="1">
      <c r="F2315" s="724"/>
    </row>
    <row r="2316" spans="6:6" ht="12.75" customHeight="1">
      <c r="F2316" s="724"/>
    </row>
    <row r="2317" spans="6:6" ht="12.75" customHeight="1">
      <c r="F2317" s="724"/>
    </row>
    <row r="2318" spans="6:6" ht="12.75" customHeight="1">
      <c r="F2318" s="724"/>
    </row>
    <row r="2319" spans="6:6" ht="12.75" customHeight="1">
      <c r="F2319" s="724"/>
    </row>
    <row r="2320" spans="6:6" ht="12.75" customHeight="1">
      <c r="F2320" s="724"/>
    </row>
    <row r="2321" spans="6:6" ht="12.75" customHeight="1">
      <c r="F2321" s="724"/>
    </row>
    <row r="2322" spans="6:6" ht="12.75" customHeight="1">
      <c r="F2322" s="724"/>
    </row>
    <row r="2323" spans="6:6" ht="12.75" customHeight="1">
      <c r="F2323" s="724"/>
    </row>
    <row r="2324" spans="6:6" ht="12.75" customHeight="1">
      <c r="F2324" s="724"/>
    </row>
    <row r="2325" spans="6:6" ht="12.75" customHeight="1">
      <c r="F2325" s="724"/>
    </row>
    <row r="2326" spans="6:6" ht="12.75" customHeight="1">
      <c r="F2326" s="724"/>
    </row>
    <row r="2327" spans="6:6" ht="12.75" customHeight="1">
      <c r="F2327" s="724"/>
    </row>
    <row r="2328" spans="6:6" ht="12.75" customHeight="1">
      <c r="F2328" s="724"/>
    </row>
    <row r="2329" spans="6:6" ht="12.75" customHeight="1">
      <c r="F2329" s="724"/>
    </row>
    <row r="2330" spans="6:6" ht="12.75" customHeight="1">
      <c r="F2330" s="724"/>
    </row>
    <row r="2331" spans="6:6" ht="12.75" customHeight="1">
      <c r="F2331" s="724"/>
    </row>
    <row r="2332" spans="6:6" ht="12.75" customHeight="1">
      <c r="F2332" s="724"/>
    </row>
    <row r="2333" spans="6:6" ht="12.75" customHeight="1">
      <c r="F2333" s="724"/>
    </row>
    <row r="2334" spans="6:6" ht="12.75" customHeight="1">
      <c r="F2334" s="724"/>
    </row>
    <row r="2335" spans="6:6" ht="12.75" customHeight="1">
      <c r="F2335" s="724"/>
    </row>
    <row r="2336" spans="6:6" ht="12.75" customHeight="1">
      <c r="F2336" s="724"/>
    </row>
    <row r="2337" spans="6:6" ht="12.75" customHeight="1">
      <c r="F2337" s="724"/>
    </row>
    <row r="2338" spans="6:6" ht="12.75" customHeight="1">
      <c r="F2338" s="724"/>
    </row>
    <row r="2339" spans="6:6" ht="12.75" customHeight="1">
      <c r="F2339" s="724"/>
    </row>
    <row r="2340" spans="6:6" ht="12.75" customHeight="1">
      <c r="F2340" s="724"/>
    </row>
    <row r="2341" spans="6:6" ht="12.75" customHeight="1">
      <c r="F2341" s="724"/>
    </row>
    <row r="2342" spans="6:6" ht="12.75" customHeight="1">
      <c r="F2342" s="724"/>
    </row>
    <row r="2343" spans="6:6" ht="12.75" customHeight="1">
      <c r="F2343" s="724"/>
    </row>
    <row r="2344" spans="6:6" ht="12.75" customHeight="1">
      <c r="F2344" s="724"/>
    </row>
    <row r="2345" spans="6:6" ht="12.75" customHeight="1">
      <c r="F2345" s="724"/>
    </row>
    <row r="2346" spans="6:6" ht="12.75" customHeight="1">
      <c r="F2346" s="724"/>
    </row>
    <row r="2347" spans="6:6" ht="12.75" customHeight="1">
      <c r="F2347" s="724"/>
    </row>
    <row r="2348" spans="6:6" ht="12.75" customHeight="1">
      <c r="F2348" s="724"/>
    </row>
    <row r="2349" spans="6:6" ht="12.75" customHeight="1">
      <c r="F2349" s="724"/>
    </row>
    <row r="2350" spans="6:6" ht="12.75" customHeight="1">
      <c r="F2350" s="724"/>
    </row>
    <row r="2351" spans="6:6" ht="12.75" customHeight="1">
      <c r="F2351" s="724"/>
    </row>
    <row r="2352" spans="6:6" ht="12.75" customHeight="1">
      <c r="F2352" s="724"/>
    </row>
    <row r="2353" spans="6:6" ht="12.75" customHeight="1">
      <c r="F2353" s="724"/>
    </row>
    <row r="2354" spans="6:6" ht="12.75" customHeight="1">
      <c r="F2354" s="724"/>
    </row>
    <row r="2355" spans="6:6" ht="12.75" customHeight="1">
      <c r="F2355" s="724"/>
    </row>
    <row r="2356" spans="6:6" ht="12.75" customHeight="1">
      <c r="F2356" s="724"/>
    </row>
    <row r="2357" spans="6:6" ht="12.75" customHeight="1">
      <c r="F2357" s="724"/>
    </row>
    <row r="2358" spans="6:6" ht="12.75" customHeight="1">
      <c r="F2358" s="724"/>
    </row>
    <row r="2359" spans="6:6" ht="12.75" customHeight="1">
      <c r="F2359" s="724"/>
    </row>
    <row r="2360" spans="6:6" ht="12.75" customHeight="1">
      <c r="F2360" s="724"/>
    </row>
    <row r="2361" spans="6:6" ht="12.75" customHeight="1">
      <c r="F2361" s="724"/>
    </row>
    <row r="2362" spans="6:6" ht="12.75" customHeight="1">
      <c r="F2362" s="724"/>
    </row>
    <row r="2363" spans="6:6" ht="12.75" customHeight="1">
      <c r="F2363" s="724"/>
    </row>
    <row r="2364" spans="6:6" ht="12.75" customHeight="1">
      <c r="F2364" s="724"/>
    </row>
    <row r="2365" spans="6:6" ht="12.75" customHeight="1">
      <c r="F2365" s="724"/>
    </row>
    <row r="2366" spans="6:6" ht="12.75" customHeight="1">
      <c r="F2366" s="724"/>
    </row>
    <row r="2367" spans="6:6" ht="12.75" customHeight="1">
      <c r="F2367" s="724"/>
    </row>
    <row r="2368" spans="6:6" ht="12.75" customHeight="1">
      <c r="F2368" s="724"/>
    </row>
    <row r="2369" spans="6:6" ht="12.75" customHeight="1">
      <c r="F2369" s="724"/>
    </row>
    <row r="2370" spans="6:6" ht="12.75" customHeight="1">
      <c r="F2370" s="724"/>
    </row>
    <row r="2371" spans="6:6" ht="12.75" customHeight="1">
      <c r="F2371" s="724"/>
    </row>
    <row r="2372" spans="6:6" ht="12.75" customHeight="1">
      <c r="F2372" s="724"/>
    </row>
    <row r="2373" spans="6:6" ht="12.75" customHeight="1">
      <c r="F2373" s="724"/>
    </row>
    <row r="2374" spans="6:6" ht="12.75" customHeight="1">
      <c r="F2374" s="724"/>
    </row>
    <row r="2375" spans="6:6" ht="12.75" customHeight="1">
      <c r="F2375" s="724"/>
    </row>
    <row r="2376" spans="6:6" ht="12.75" customHeight="1">
      <c r="F2376" s="724"/>
    </row>
    <row r="2377" spans="6:6" ht="12.75" customHeight="1">
      <c r="F2377" s="724"/>
    </row>
    <row r="2378" spans="6:6" ht="12.75" customHeight="1">
      <c r="F2378" s="724"/>
    </row>
    <row r="2379" spans="6:6" ht="12.75" customHeight="1">
      <c r="F2379" s="724"/>
    </row>
    <row r="2380" spans="6:6" ht="12.75" customHeight="1">
      <c r="F2380" s="724"/>
    </row>
    <row r="2381" spans="6:6" ht="12.75" customHeight="1">
      <c r="F2381" s="724"/>
    </row>
    <row r="2382" spans="6:6" ht="12.75" customHeight="1">
      <c r="F2382" s="724"/>
    </row>
    <row r="2383" spans="6:6" ht="12.75" customHeight="1">
      <c r="F2383" s="724"/>
    </row>
    <row r="2384" spans="6:6" ht="12.75" customHeight="1">
      <c r="F2384" s="724"/>
    </row>
    <row r="2385" spans="6:6" ht="12.75" customHeight="1">
      <c r="F2385" s="724"/>
    </row>
    <row r="2386" spans="6:6" ht="12.75" customHeight="1">
      <c r="F2386" s="724"/>
    </row>
    <row r="2387" spans="6:6" ht="12.75" customHeight="1">
      <c r="F2387" s="724"/>
    </row>
    <row r="2388" spans="6:6" ht="12.75" customHeight="1">
      <c r="F2388" s="724"/>
    </row>
    <row r="2389" spans="6:6" ht="12.75" customHeight="1">
      <c r="F2389" s="724"/>
    </row>
    <row r="2390" spans="6:6" ht="12.75" customHeight="1">
      <c r="F2390" s="724"/>
    </row>
    <row r="2391" spans="6:6" ht="12.75" customHeight="1">
      <c r="F2391" s="724"/>
    </row>
    <row r="2392" spans="6:6" ht="12.75" customHeight="1">
      <c r="F2392" s="724"/>
    </row>
    <row r="2393" spans="6:6" ht="12.75" customHeight="1">
      <c r="F2393" s="724"/>
    </row>
    <row r="2394" spans="6:6" ht="12.75" customHeight="1">
      <c r="F2394" s="724"/>
    </row>
    <row r="2395" spans="6:6" ht="12.75" customHeight="1">
      <c r="F2395" s="724"/>
    </row>
    <row r="2396" spans="6:6" ht="12.75" customHeight="1">
      <c r="F2396" s="724"/>
    </row>
    <row r="2397" spans="6:6" ht="12.75" customHeight="1">
      <c r="F2397" s="724"/>
    </row>
    <row r="2398" spans="6:6" ht="12.75" customHeight="1">
      <c r="F2398" s="724"/>
    </row>
    <row r="2399" spans="6:6" ht="12.75" customHeight="1">
      <c r="F2399" s="724"/>
    </row>
    <row r="2400" spans="6:6" ht="12.75" customHeight="1">
      <c r="F2400" s="724"/>
    </row>
    <row r="2401" spans="6:6" ht="12.75" customHeight="1">
      <c r="F2401" s="724"/>
    </row>
    <row r="2402" spans="6:6" ht="12.75" customHeight="1">
      <c r="F2402" s="724"/>
    </row>
    <row r="2403" spans="6:6" ht="12.75" customHeight="1">
      <c r="F2403" s="724"/>
    </row>
    <row r="2404" spans="6:6" ht="12.75" customHeight="1">
      <c r="F2404" s="724"/>
    </row>
    <row r="2405" spans="6:6" ht="12.75" customHeight="1">
      <c r="F2405" s="724"/>
    </row>
    <row r="2406" spans="6:6" ht="12.75" customHeight="1">
      <c r="F2406" s="724"/>
    </row>
    <row r="2407" spans="6:6" ht="12.75" customHeight="1">
      <c r="F2407" s="724"/>
    </row>
    <row r="2408" spans="6:6" ht="12.75" customHeight="1">
      <c r="F2408" s="724"/>
    </row>
    <row r="2409" spans="6:6" ht="12.75" customHeight="1">
      <c r="F2409" s="724"/>
    </row>
    <row r="2410" spans="6:6" ht="12.75" customHeight="1">
      <c r="F2410" s="724"/>
    </row>
    <row r="2411" spans="6:6" ht="12.75" customHeight="1">
      <c r="F2411" s="724"/>
    </row>
    <row r="2412" spans="6:6" ht="12.75" customHeight="1">
      <c r="F2412" s="724"/>
    </row>
    <row r="2413" spans="6:6" ht="12.75" customHeight="1">
      <c r="F2413" s="724"/>
    </row>
    <row r="2414" spans="6:6" ht="12.75" customHeight="1">
      <c r="F2414" s="724"/>
    </row>
    <row r="2415" spans="6:6" ht="12.75" customHeight="1">
      <c r="F2415" s="724"/>
    </row>
    <row r="2416" spans="6:6" ht="12.75" customHeight="1">
      <c r="F2416" s="724"/>
    </row>
    <row r="2417" spans="6:6" ht="12.75" customHeight="1">
      <c r="F2417" s="724"/>
    </row>
    <row r="2418" spans="6:6" ht="12.75" customHeight="1">
      <c r="F2418" s="724"/>
    </row>
    <row r="2419" spans="6:6" ht="12.75" customHeight="1">
      <c r="F2419" s="724"/>
    </row>
    <row r="2420" spans="6:6" ht="12.75" customHeight="1">
      <c r="F2420" s="724"/>
    </row>
    <row r="2421" spans="6:6" ht="12.75" customHeight="1">
      <c r="F2421" s="724"/>
    </row>
    <row r="2422" spans="6:6" ht="12.75" customHeight="1">
      <c r="F2422" s="724"/>
    </row>
    <row r="2423" spans="6:6" ht="12.75" customHeight="1">
      <c r="F2423" s="724"/>
    </row>
    <row r="2424" spans="6:6" ht="12.75" customHeight="1">
      <c r="F2424" s="724"/>
    </row>
    <row r="2425" spans="6:6" ht="12.75" customHeight="1">
      <c r="F2425" s="724"/>
    </row>
    <row r="2426" spans="6:6" ht="12.75" customHeight="1">
      <c r="F2426" s="724"/>
    </row>
    <row r="2427" spans="6:6" ht="12.75" customHeight="1">
      <c r="F2427" s="724"/>
    </row>
    <row r="2428" spans="6:6" ht="12.75" customHeight="1">
      <c r="F2428" s="724"/>
    </row>
    <row r="2429" spans="6:6" ht="12.75" customHeight="1">
      <c r="F2429" s="724"/>
    </row>
    <row r="2430" spans="6:6" ht="12.75" customHeight="1">
      <c r="F2430" s="724"/>
    </row>
    <row r="2431" spans="6:6" ht="12.75" customHeight="1">
      <c r="F2431" s="724"/>
    </row>
    <row r="2432" spans="6:6" ht="12.75" customHeight="1">
      <c r="F2432" s="724"/>
    </row>
    <row r="2433" spans="6:6" ht="12.75" customHeight="1">
      <c r="F2433" s="724"/>
    </row>
    <row r="2434" spans="6:6" ht="12.75" customHeight="1">
      <c r="F2434" s="724"/>
    </row>
    <row r="2435" spans="6:6" ht="12.75" customHeight="1">
      <c r="F2435" s="724"/>
    </row>
    <row r="2436" spans="6:6" ht="12.75" customHeight="1">
      <c r="F2436" s="724"/>
    </row>
    <row r="2437" spans="6:6" ht="12.75" customHeight="1">
      <c r="F2437" s="724"/>
    </row>
    <row r="2438" spans="6:6" ht="12.75" customHeight="1">
      <c r="F2438" s="724"/>
    </row>
    <row r="2439" spans="6:6" ht="12.75" customHeight="1">
      <c r="F2439" s="724"/>
    </row>
    <row r="2440" spans="6:6" ht="12.75" customHeight="1">
      <c r="F2440" s="724"/>
    </row>
    <row r="2441" spans="6:6" ht="12.75" customHeight="1">
      <c r="F2441" s="724"/>
    </row>
    <row r="2442" spans="6:6" ht="12.75" customHeight="1">
      <c r="F2442" s="724"/>
    </row>
    <row r="2443" spans="6:6" ht="12.75" customHeight="1">
      <c r="F2443" s="724"/>
    </row>
    <row r="2444" spans="6:6" ht="12.75" customHeight="1">
      <c r="F2444" s="724"/>
    </row>
    <row r="2445" spans="6:6" ht="12.75" customHeight="1">
      <c r="F2445" s="724"/>
    </row>
    <row r="2446" spans="6:6" ht="12.75" customHeight="1">
      <c r="F2446" s="724"/>
    </row>
    <row r="2447" spans="6:6" ht="12.75" customHeight="1">
      <c r="F2447" s="724"/>
    </row>
    <row r="2448" spans="6:6" ht="12.75" customHeight="1">
      <c r="F2448" s="724"/>
    </row>
    <row r="2449" spans="6:6" ht="12.75" customHeight="1">
      <c r="F2449" s="724"/>
    </row>
    <row r="2450" spans="6:6" ht="12.75" customHeight="1">
      <c r="F2450" s="724"/>
    </row>
    <row r="2451" spans="6:6" ht="12.75" customHeight="1">
      <c r="F2451" s="724"/>
    </row>
    <row r="2452" spans="6:6" ht="12.75" customHeight="1">
      <c r="F2452" s="724"/>
    </row>
    <row r="2453" spans="6:6" ht="12.75" customHeight="1">
      <c r="F2453" s="724"/>
    </row>
    <row r="2454" spans="6:6" ht="12.75" customHeight="1">
      <c r="F2454" s="724"/>
    </row>
    <row r="2455" spans="6:6" ht="12.75" customHeight="1">
      <c r="F2455" s="724"/>
    </row>
    <row r="2456" spans="6:6" ht="12.75" customHeight="1">
      <c r="F2456" s="724"/>
    </row>
    <row r="2457" spans="6:6" ht="12.75" customHeight="1">
      <c r="F2457" s="724"/>
    </row>
    <row r="2458" spans="6:6" ht="12.75" customHeight="1">
      <c r="F2458" s="724"/>
    </row>
    <row r="2459" spans="6:6" ht="12.75" customHeight="1">
      <c r="F2459" s="724"/>
    </row>
    <row r="2460" spans="6:6" ht="12.75" customHeight="1">
      <c r="F2460" s="724"/>
    </row>
    <row r="2461" spans="6:6" ht="12.75" customHeight="1">
      <c r="F2461" s="724"/>
    </row>
    <row r="2462" spans="6:6" ht="12.75" customHeight="1">
      <c r="F2462" s="724"/>
    </row>
    <row r="2463" spans="6:6" ht="12.75" customHeight="1">
      <c r="F2463" s="724"/>
    </row>
    <row r="2464" spans="6:6" ht="12.75" customHeight="1">
      <c r="F2464" s="724"/>
    </row>
    <row r="2465" spans="6:6" ht="12.75" customHeight="1">
      <c r="F2465" s="724"/>
    </row>
    <row r="2466" spans="6:6" ht="12.75" customHeight="1">
      <c r="F2466" s="724"/>
    </row>
    <row r="2467" spans="6:6" ht="12.75" customHeight="1">
      <c r="F2467" s="724"/>
    </row>
    <row r="2468" spans="6:6" ht="12.75" customHeight="1">
      <c r="F2468" s="724"/>
    </row>
    <row r="2469" spans="6:6" ht="12.75" customHeight="1">
      <c r="F2469" s="724"/>
    </row>
    <row r="2470" spans="6:6" ht="12.75" customHeight="1">
      <c r="F2470" s="724"/>
    </row>
    <row r="2471" spans="6:6" ht="12.75" customHeight="1">
      <c r="F2471" s="724"/>
    </row>
    <row r="2472" spans="6:6" ht="12.75" customHeight="1">
      <c r="F2472" s="724"/>
    </row>
    <row r="2473" spans="6:6" ht="12.75" customHeight="1">
      <c r="F2473" s="724"/>
    </row>
    <row r="2474" spans="6:6" ht="12.75" customHeight="1">
      <c r="F2474" s="724"/>
    </row>
    <row r="2475" spans="6:6" ht="12.75" customHeight="1">
      <c r="F2475" s="724"/>
    </row>
    <row r="2476" spans="6:6" ht="12.75" customHeight="1">
      <c r="F2476" s="724"/>
    </row>
    <row r="2477" spans="6:6" ht="12.75" customHeight="1">
      <c r="F2477" s="724"/>
    </row>
    <row r="2478" spans="6:6" ht="12.75" customHeight="1">
      <c r="F2478" s="724"/>
    </row>
    <row r="2479" spans="6:6" ht="12.75" customHeight="1">
      <c r="F2479" s="724"/>
    </row>
    <row r="2480" spans="6:6" ht="12.75" customHeight="1">
      <c r="F2480" s="724"/>
    </row>
    <row r="2481" spans="6:6" ht="12.75" customHeight="1">
      <c r="F2481" s="724"/>
    </row>
    <row r="2482" spans="6:6" ht="12.75" customHeight="1">
      <c r="F2482" s="724"/>
    </row>
    <row r="2483" spans="6:6" ht="12.75" customHeight="1">
      <c r="F2483" s="724"/>
    </row>
    <row r="2484" spans="6:6" ht="12.75" customHeight="1">
      <c r="F2484" s="724"/>
    </row>
    <row r="2485" spans="6:6" ht="12.75" customHeight="1">
      <c r="F2485" s="724"/>
    </row>
    <row r="2486" spans="6:6" ht="12.75" customHeight="1">
      <c r="F2486" s="724"/>
    </row>
    <row r="2487" spans="6:6" ht="12.75" customHeight="1">
      <c r="F2487" s="724"/>
    </row>
    <row r="2488" spans="6:6" ht="12.75" customHeight="1">
      <c r="F2488" s="724"/>
    </row>
    <row r="2489" spans="6:6" ht="12.75" customHeight="1">
      <c r="F2489" s="724"/>
    </row>
    <row r="2490" spans="6:6" ht="12.75" customHeight="1">
      <c r="F2490" s="724"/>
    </row>
    <row r="2491" spans="6:6" ht="12.75" customHeight="1">
      <c r="F2491" s="724"/>
    </row>
    <row r="2492" spans="6:6" ht="12.75" customHeight="1">
      <c r="F2492" s="724"/>
    </row>
    <row r="2493" spans="6:6" ht="12.75" customHeight="1">
      <c r="F2493" s="724"/>
    </row>
    <row r="2494" spans="6:6" ht="12.75" customHeight="1">
      <c r="F2494" s="724"/>
    </row>
    <row r="2495" spans="6:6" ht="12.75" customHeight="1">
      <c r="F2495" s="724"/>
    </row>
    <row r="2496" spans="6:6" ht="12.75" customHeight="1">
      <c r="F2496" s="724"/>
    </row>
    <row r="2497" spans="6:6" ht="12.75" customHeight="1">
      <c r="F2497" s="724"/>
    </row>
    <row r="2498" spans="6:6" ht="12.75" customHeight="1">
      <c r="F2498" s="724"/>
    </row>
    <row r="2499" spans="6:6" ht="12.75" customHeight="1">
      <c r="F2499" s="724"/>
    </row>
    <row r="2500" spans="6:6" ht="12.75" customHeight="1">
      <c r="F2500" s="724"/>
    </row>
    <row r="2501" spans="6:6" ht="12.75" customHeight="1">
      <c r="F2501" s="724"/>
    </row>
    <row r="2502" spans="6:6" ht="12.75" customHeight="1">
      <c r="F2502" s="724"/>
    </row>
    <row r="2503" spans="6:6" ht="12.75" customHeight="1">
      <c r="F2503" s="724"/>
    </row>
    <row r="2504" spans="6:6" ht="12.75" customHeight="1">
      <c r="F2504" s="724"/>
    </row>
    <row r="2505" spans="6:6" ht="12.75" customHeight="1">
      <c r="F2505" s="724"/>
    </row>
    <row r="2506" spans="6:6" ht="12.75" customHeight="1">
      <c r="F2506" s="724"/>
    </row>
    <row r="2507" spans="6:6" ht="12.75" customHeight="1">
      <c r="F2507" s="724"/>
    </row>
    <row r="2508" spans="6:6" ht="12.75" customHeight="1">
      <c r="F2508" s="724"/>
    </row>
    <row r="2509" spans="6:6" ht="12.75" customHeight="1">
      <c r="F2509" s="724"/>
    </row>
    <row r="2510" spans="6:6" ht="12.75" customHeight="1">
      <c r="F2510" s="724"/>
    </row>
    <row r="2511" spans="6:6" ht="12.75" customHeight="1">
      <c r="F2511" s="724"/>
    </row>
    <row r="2512" spans="6:6" ht="12.75" customHeight="1">
      <c r="F2512" s="724"/>
    </row>
    <row r="2513" spans="6:6" ht="12.75" customHeight="1">
      <c r="F2513" s="724"/>
    </row>
    <row r="2514" spans="6:6" ht="12.75" customHeight="1">
      <c r="F2514" s="724"/>
    </row>
    <row r="2515" spans="6:6" ht="12.75" customHeight="1">
      <c r="F2515" s="724"/>
    </row>
    <row r="2516" spans="6:6" ht="12.75" customHeight="1">
      <c r="F2516" s="724"/>
    </row>
    <row r="2517" spans="6:6" ht="12.75" customHeight="1">
      <c r="F2517" s="724"/>
    </row>
    <row r="2518" spans="6:6" ht="12.75" customHeight="1">
      <c r="F2518" s="724"/>
    </row>
    <row r="2519" spans="6:6" ht="12.75" customHeight="1">
      <c r="F2519" s="724"/>
    </row>
    <row r="2520" spans="6:6" ht="12.75" customHeight="1">
      <c r="F2520" s="724"/>
    </row>
    <row r="2521" spans="6:6" ht="12.75" customHeight="1">
      <c r="F2521" s="724"/>
    </row>
    <row r="2522" spans="6:6" ht="12.75" customHeight="1">
      <c r="F2522" s="724"/>
    </row>
    <row r="2523" spans="6:6" ht="12.75" customHeight="1">
      <c r="F2523" s="724"/>
    </row>
    <row r="2524" spans="6:6" ht="12.75" customHeight="1">
      <c r="F2524" s="724"/>
    </row>
    <row r="2525" spans="6:6" ht="12.75" customHeight="1">
      <c r="F2525" s="724"/>
    </row>
    <row r="2526" spans="6:6" ht="12.75" customHeight="1">
      <c r="F2526" s="724"/>
    </row>
    <row r="2527" spans="6:6" ht="12.75" customHeight="1">
      <c r="F2527" s="724"/>
    </row>
    <row r="2528" spans="6:6" ht="12.75" customHeight="1">
      <c r="F2528" s="724"/>
    </row>
    <row r="2529" spans="6:6" ht="12.75" customHeight="1">
      <c r="F2529" s="724"/>
    </row>
    <row r="2530" spans="6:6" ht="12.75" customHeight="1">
      <c r="F2530" s="724"/>
    </row>
    <row r="2531" spans="6:6" ht="12.75" customHeight="1">
      <c r="F2531" s="724"/>
    </row>
    <row r="2532" spans="6:6" ht="12.75" customHeight="1">
      <c r="F2532" s="724"/>
    </row>
    <row r="2533" spans="6:6" ht="12.75" customHeight="1">
      <c r="F2533" s="724"/>
    </row>
    <row r="2534" spans="6:6" ht="12.75" customHeight="1">
      <c r="F2534" s="724"/>
    </row>
    <row r="2535" spans="6:6" ht="12.75" customHeight="1">
      <c r="F2535" s="724"/>
    </row>
    <row r="2536" spans="6:6" ht="12.75" customHeight="1">
      <c r="F2536" s="724"/>
    </row>
    <row r="2537" spans="6:6" ht="12.75" customHeight="1">
      <c r="F2537" s="724"/>
    </row>
    <row r="2538" spans="6:6" ht="12.75" customHeight="1">
      <c r="F2538" s="724"/>
    </row>
    <row r="2539" spans="6:6" ht="12.75" customHeight="1">
      <c r="F2539" s="724"/>
    </row>
    <row r="2540" spans="6:6" ht="12.75" customHeight="1">
      <c r="F2540" s="724"/>
    </row>
    <row r="2541" spans="6:6" ht="12.75" customHeight="1">
      <c r="F2541" s="724"/>
    </row>
    <row r="2542" spans="6:6" ht="12.75" customHeight="1">
      <c r="F2542" s="724"/>
    </row>
    <row r="2543" spans="6:6" ht="12.75" customHeight="1">
      <c r="F2543" s="724"/>
    </row>
    <row r="2544" spans="6:6" ht="12.75" customHeight="1">
      <c r="F2544" s="724"/>
    </row>
    <row r="2545" spans="6:6" ht="12.75" customHeight="1">
      <c r="F2545" s="724"/>
    </row>
    <row r="2546" spans="6:6" ht="12.75" customHeight="1">
      <c r="F2546" s="724"/>
    </row>
    <row r="2547" spans="6:6" ht="12.75" customHeight="1">
      <c r="F2547" s="724"/>
    </row>
    <row r="2548" spans="6:6" ht="12.75" customHeight="1">
      <c r="F2548" s="724"/>
    </row>
    <row r="2549" spans="6:6" ht="12.75" customHeight="1">
      <c r="F2549" s="724"/>
    </row>
    <row r="2550" spans="6:6" ht="12.75" customHeight="1">
      <c r="F2550" s="724"/>
    </row>
    <row r="2551" spans="6:6" ht="12.75" customHeight="1">
      <c r="F2551" s="724"/>
    </row>
    <row r="2552" spans="6:6" ht="12.75" customHeight="1">
      <c r="F2552" s="724"/>
    </row>
    <row r="2553" spans="6:6" ht="12.75" customHeight="1">
      <c r="F2553" s="724"/>
    </row>
    <row r="2554" spans="6:6" ht="12.75" customHeight="1">
      <c r="F2554" s="724"/>
    </row>
    <row r="2555" spans="6:6" ht="12.75" customHeight="1">
      <c r="F2555" s="724"/>
    </row>
    <row r="2556" spans="6:6" ht="12.75" customHeight="1">
      <c r="F2556" s="724"/>
    </row>
    <row r="2557" spans="6:6" ht="12.75" customHeight="1">
      <c r="F2557" s="724"/>
    </row>
    <row r="2558" spans="6:6" ht="12.75" customHeight="1">
      <c r="F2558" s="724"/>
    </row>
    <row r="2559" spans="6:6" ht="12.75" customHeight="1">
      <c r="F2559" s="724"/>
    </row>
    <row r="2560" spans="6:6" ht="12.75" customHeight="1">
      <c r="F2560" s="724"/>
    </row>
    <row r="2561" spans="6:6" ht="12.75" customHeight="1">
      <c r="F2561" s="724"/>
    </row>
    <row r="2562" spans="6:6" ht="12.75" customHeight="1">
      <c r="F2562" s="724"/>
    </row>
    <row r="2563" spans="6:6" ht="12.75" customHeight="1">
      <c r="F2563" s="724"/>
    </row>
    <row r="2564" spans="6:6" ht="12.75" customHeight="1">
      <c r="F2564" s="724"/>
    </row>
    <row r="2565" spans="6:6" ht="12.75" customHeight="1">
      <c r="F2565" s="724"/>
    </row>
    <row r="2566" spans="6:6" ht="12.75" customHeight="1">
      <c r="F2566" s="724"/>
    </row>
    <row r="2567" spans="6:6" ht="12.75" customHeight="1">
      <c r="F2567" s="724"/>
    </row>
    <row r="2568" spans="6:6" ht="12.75" customHeight="1">
      <c r="F2568" s="724"/>
    </row>
    <row r="2569" spans="6:6" ht="12.75" customHeight="1">
      <c r="F2569" s="724"/>
    </row>
    <row r="2570" spans="6:6" ht="12.75" customHeight="1">
      <c r="F2570" s="724"/>
    </row>
    <row r="2571" spans="6:6" ht="12.75" customHeight="1">
      <c r="F2571" s="724"/>
    </row>
    <row r="2572" spans="6:6" ht="12.75" customHeight="1">
      <c r="F2572" s="724"/>
    </row>
    <row r="2573" spans="6:6" ht="12.75" customHeight="1">
      <c r="F2573" s="724"/>
    </row>
    <row r="2574" spans="6:6" ht="12.75" customHeight="1">
      <c r="F2574" s="724"/>
    </row>
    <row r="2575" spans="6:6" ht="12.75" customHeight="1">
      <c r="F2575" s="724"/>
    </row>
    <row r="2576" spans="6:6" ht="12.75" customHeight="1">
      <c r="F2576" s="724"/>
    </row>
    <row r="2577" spans="6:6" ht="12.75" customHeight="1">
      <c r="F2577" s="724"/>
    </row>
    <row r="2578" spans="6:6" ht="12.75" customHeight="1">
      <c r="F2578" s="724"/>
    </row>
    <row r="2579" spans="6:6" ht="12.75" customHeight="1">
      <c r="F2579" s="724"/>
    </row>
    <row r="2580" spans="6:6" ht="12.75" customHeight="1">
      <c r="F2580" s="724"/>
    </row>
    <row r="2581" spans="6:6" ht="12.75" customHeight="1">
      <c r="F2581" s="724"/>
    </row>
    <row r="2582" spans="6:6" ht="12.75" customHeight="1">
      <c r="F2582" s="724"/>
    </row>
    <row r="2583" spans="6:6" ht="12.75" customHeight="1">
      <c r="F2583" s="724"/>
    </row>
    <row r="2584" spans="6:6" ht="12.75" customHeight="1">
      <c r="F2584" s="724"/>
    </row>
    <row r="2585" spans="6:6" ht="12.75" customHeight="1">
      <c r="F2585" s="724"/>
    </row>
    <row r="2586" spans="6:6" ht="12.75" customHeight="1">
      <c r="F2586" s="724"/>
    </row>
    <row r="2587" spans="6:6" ht="12.75" customHeight="1">
      <c r="F2587" s="724"/>
    </row>
    <row r="2588" spans="6:6" ht="12.75" customHeight="1">
      <c r="F2588" s="724"/>
    </row>
    <row r="2589" spans="6:6" ht="12.75" customHeight="1">
      <c r="F2589" s="724"/>
    </row>
    <row r="2590" spans="6:6" ht="12.75" customHeight="1">
      <c r="F2590" s="724"/>
    </row>
    <row r="2591" spans="6:6" ht="12.75" customHeight="1">
      <c r="F2591" s="724"/>
    </row>
    <row r="2592" spans="6:6" ht="12.75" customHeight="1">
      <c r="F2592" s="724"/>
    </row>
    <row r="2593" spans="6:6" ht="12.75" customHeight="1">
      <c r="F2593" s="724"/>
    </row>
    <row r="2594" spans="6:6" ht="12.75" customHeight="1">
      <c r="F2594" s="724"/>
    </row>
    <row r="2595" spans="6:6" ht="12.75" customHeight="1">
      <c r="F2595" s="724"/>
    </row>
    <row r="2596" spans="6:6" ht="12.75" customHeight="1">
      <c r="F2596" s="724"/>
    </row>
    <row r="2597" spans="6:6" ht="12.75" customHeight="1">
      <c r="F2597" s="724"/>
    </row>
    <row r="2598" spans="6:6" ht="12.75" customHeight="1">
      <c r="F2598" s="724"/>
    </row>
    <row r="2599" spans="6:6" ht="12.75" customHeight="1">
      <c r="F2599" s="724"/>
    </row>
    <row r="2600" spans="6:6" ht="12.75" customHeight="1">
      <c r="F2600" s="724"/>
    </row>
    <row r="2601" spans="6:6" ht="12.75" customHeight="1">
      <c r="F2601" s="724"/>
    </row>
    <row r="2602" spans="6:6" ht="12.75" customHeight="1">
      <c r="F2602" s="724"/>
    </row>
    <row r="2603" spans="6:6" ht="12.75" customHeight="1">
      <c r="F2603" s="724"/>
    </row>
    <row r="2604" spans="6:6" ht="12.75" customHeight="1">
      <c r="F2604" s="724"/>
    </row>
    <row r="2605" spans="6:6" ht="12.75" customHeight="1">
      <c r="F2605" s="724"/>
    </row>
    <row r="2606" spans="6:6" ht="12.75" customHeight="1">
      <c r="F2606" s="724"/>
    </row>
    <row r="2607" spans="6:6" ht="12.75" customHeight="1">
      <c r="F2607" s="724"/>
    </row>
    <row r="2608" spans="6:6" ht="12.75" customHeight="1">
      <c r="F2608" s="724"/>
    </row>
    <row r="2609" spans="6:6" ht="12.75" customHeight="1">
      <c r="F2609" s="724"/>
    </row>
    <row r="2610" spans="6:6" ht="12.75" customHeight="1">
      <c r="F2610" s="724"/>
    </row>
    <row r="2611" spans="6:6" ht="12.75" customHeight="1">
      <c r="F2611" s="724"/>
    </row>
    <row r="2612" spans="6:6" ht="12.75" customHeight="1">
      <c r="F2612" s="724"/>
    </row>
    <row r="2613" spans="6:6" ht="12.75" customHeight="1">
      <c r="F2613" s="724"/>
    </row>
    <row r="2614" spans="6:6" ht="12.75" customHeight="1">
      <c r="F2614" s="724"/>
    </row>
    <row r="2615" spans="6:6" ht="12.75" customHeight="1">
      <c r="F2615" s="724"/>
    </row>
    <row r="2616" spans="6:6" ht="12.75" customHeight="1">
      <c r="F2616" s="724"/>
    </row>
    <row r="2617" spans="6:6" ht="12.75" customHeight="1">
      <c r="F2617" s="724"/>
    </row>
    <row r="2618" spans="6:6" ht="12.75" customHeight="1">
      <c r="F2618" s="724"/>
    </row>
    <row r="2619" spans="6:6" ht="12.75" customHeight="1">
      <c r="F2619" s="724"/>
    </row>
    <row r="2620" spans="6:6" ht="12.75" customHeight="1">
      <c r="F2620" s="724"/>
    </row>
    <row r="2621" spans="6:6" ht="12.75" customHeight="1">
      <c r="F2621" s="724"/>
    </row>
    <row r="2622" spans="6:6" ht="12.75" customHeight="1">
      <c r="F2622" s="724"/>
    </row>
    <row r="2623" spans="6:6" ht="12.75" customHeight="1">
      <c r="F2623" s="724"/>
    </row>
    <row r="2624" spans="6:6" ht="12.75" customHeight="1">
      <c r="F2624" s="724"/>
    </row>
    <row r="2625" spans="6:6" ht="12.75" customHeight="1">
      <c r="F2625" s="724"/>
    </row>
    <row r="2626" spans="6:6" ht="12.75" customHeight="1">
      <c r="F2626" s="724"/>
    </row>
    <row r="2627" spans="6:6" ht="12.75" customHeight="1">
      <c r="F2627" s="724"/>
    </row>
    <row r="2628" spans="6:6" ht="12.75" customHeight="1">
      <c r="F2628" s="724"/>
    </row>
    <row r="2629" spans="6:6" ht="12.75" customHeight="1">
      <c r="F2629" s="724"/>
    </row>
    <row r="2630" spans="6:6" ht="12.75" customHeight="1">
      <c r="F2630" s="724"/>
    </row>
    <row r="2631" spans="6:6" ht="12.75" customHeight="1">
      <c r="F2631" s="724"/>
    </row>
    <row r="2632" spans="6:6" ht="12.75" customHeight="1">
      <c r="F2632" s="724"/>
    </row>
    <row r="2633" spans="6:6" ht="12.75" customHeight="1">
      <c r="F2633" s="724"/>
    </row>
    <row r="2634" spans="6:6" ht="12.75" customHeight="1">
      <c r="F2634" s="724"/>
    </row>
    <row r="2635" spans="6:6" ht="12.75" customHeight="1">
      <c r="F2635" s="724"/>
    </row>
    <row r="2636" spans="6:6" ht="12.75" customHeight="1">
      <c r="F2636" s="724"/>
    </row>
    <row r="2637" spans="6:6" ht="12.75" customHeight="1">
      <c r="F2637" s="724"/>
    </row>
    <row r="2638" spans="6:6" ht="12.75" customHeight="1">
      <c r="F2638" s="724"/>
    </row>
    <row r="2639" spans="6:6" ht="12.75" customHeight="1">
      <c r="F2639" s="724"/>
    </row>
    <row r="2640" spans="6:6" ht="12.75" customHeight="1">
      <c r="F2640" s="724"/>
    </row>
    <row r="2641" spans="6:6" ht="12.75" customHeight="1">
      <c r="F2641" s="724"/>
    </row>
    <row r="2642" spans="6:6" ht="12.75" customHeight="1">
      <c r="F2642" s="724"/>
    </row>
    <row r="2643" spans="6:6" ht="12.75" customHeight="1">
      <c r="F2643" s="724"/>
    </row>
    <row r="2644" spans="6:6" ht="12.75" customHeight="1">
      <c r="F2644" s="724"/>
    </row>
    <row r="2645" spans="6:6" ht="12.75" customHeight="1">
      <c r="F2645" s="724"/>
    </row>
    <row r="2646" spans="6:6" ht="12.75" customHeight="1">
      <c r="F2646" s="724"/>
    </row>
    <row r="2647" spans="6:6" ht="12.75" customHeight="1">
      <c r="F2647" s="724"/>
    </row>
    <row r="2648" spans="6:6" ht="12.75" customHeight="1">
      <c r="F2648" s="724"/>
    </row>
    <row r="2649" spans="6:6" ht="12.75" customHeight="1">
      <c r="F2649" s="724"/>
    </row>
    <row r="2650" spans="6:6" ht="12.75" customHeight="1">
      <c r="F2650" s="724"/>
    </row>
    <row r="2651" spans="6:6" ht="12.75" customHeight="1">
      <c r="F2651" s="724"/>
    </row>
    <row r="2652" spans="6:6" ht="12.75" customHeight="1">
      <c r="F2652" s="724"/>
    </row>
    <row r="2653" spans="6:6" ht="12.75" customHeight="1">
      <c r="F2653" s="724"/>
    </row>
    <row r="2654" spans="6:6" ht="12.75" customHeight="1">
      <c r="F2654" s="724"/>
    </row>
    <row r="2655" spans="6:6" ht="12.75" customHeight="1">
      <c r="F2655" s="724"/>
    </row>
    <row r="2656" spans="6:6" ht="12.75" customHeight="1">
      <c r="F2656" s="724"/>
    </row>
    <row r="2657" spans="6:6" ht="12.75" customHeight="1">
      <c r="F2657" s="724"/>
    </row>
    <row r="2658" spans="6:6" ht="12.75" customHeight="1">
      <c r="F2658" s="724"/>
    </row>
    <row r="2659" spans="6:6" ht="12.75" customHeight="1">
      <c r="F2659" s="724"/>
    </row>
    <row r="2660" spans="6:6" ht="12.75" customHeight="1">
      <c r="F2660" s="724"/>
    </row>
    <row r="2661" spans="6:6" ht="12.75" customHeight="1">
      <c r="F2661" s="724"/>
    </row>
    <row r="2662" spans="6:6" ht="12.75" customHeight="1">
      <c r="F2662" s="724"/>
    </row>
    <row r="2663" spans="6:6" ht="12.75" customHeight="1">
      <c r="F2663" s="724"/>
    </row>
    <row r="2664" spans="6:6" ht="12.75" customHeight="1">
      <c r="F2664" s="724"/>
    </row>
    <row r="2665" spans="6:6" ht="12.75" customHeight="1">
      <c r="F2665" s="724"/>
    </row>
    <row r="2666" spans="6:6" ht="12.75" customHeight="1">
      <c r="F2666" s="724"/>
    </row>
    <row r="2667" spans="6:6" ht="12.75" customHeight="1">
      <c r="F2667" s="724"/>
    </row>
    <row r="2668" spans="6:6" ht="12.75" customHeight="1">
      <c r="F2668" s="724"/>
    </row>
    <row r="2669" spans="6:6" ht="12.75" customHeight="1">
      <c r="F2669" s="724"/>
    </row>
    <row r="2670" spans="6:6" ht="12.75" customHeight="1">
      <c r="F2670" s="724"/>
    </row>
    <row r="2671" spans="6:6" ht="12.75" customHeight="1">
      <c r="F2671" s="724"/>
    </row>
    <row r="2672" spans="6:6" ht="12.75" customHeight="1">
      <c r="F2672" s="724"/>
    </row>
    <row r="2673" spans="6:6" ht="12.75" customHeight="1">
      <c r="F2673" s="724"/>
    </row>
    <row r="2674" spans="6:6" ht="12.75" customHeight="1">
      <c r="F2674" s="724"/>
    </row>
    <row r="2675" spans="6:6" ht="12.75" customHeight="1">
      <c r="F2675" s="724"/>
    </row>
    <row r="2676" spans="6:6" ht="12.75" customHeight="1">
      <c r="F2676" s="724"/>
    </row>
    <row r="2677" spans="6:6" ht="12.75" customHeight="1">
      <c r="F2677" s="724"/>
    </row>
    <row r="2678" spans="6:6" ht="12.75" customHeight="1">
      <c r="F2678" s="724"/>
    </row>
    <row r="2679" spans="6:6" ht="12.75" customHeight="1">
      <c r="F2679" s="724"/>
    </row>
    <row r="2680" spans="6:6" ht="12.75" customHeight="1">
      <c r="F2680" s="724"/>
    </row>
    <row r="2681" spans="6:6" ht="12.75" customHeight="1">
      <c r="F2681" s="724"/>
    </row>
    <row r="2682" spans="6:6" ht="12.75" customHeight="1">
      <c r="F2682" s="724"/>
    </row>
    <row r="2683" spans="6:6" ht="12.75" customHeight="1">
      <c r="F2683" s="724"/>
    </row>
    <row r="2684" spans="6:6" ht="12.75" customHeight="1">
      <c r="F2684" s="724"/>
    </row>
    <row r="2685" spans="6:6" ht="12.75" customHeight="1">
      <c r="F2685" s="724"/>
    </row>
    <row r="2686" spans="6:6" ht="12.75" customHeight="1">
      <c r="F2686" s="724"/>
    </row>
    <row r="2687" spans="6:6" ht="12.75" customHeight="1">
      <c r="F2687" s="724"/>
    </row>
    <row r="2688" spans="6:6" ht="12.75" customHeight="1">
      <c r="F2688" s="724"/>
    </row>
    <row r="2689" spans="6:6" ht="12.75" customHeight="1">
      <c r="F2689" s="724"/>
    </row>
    <row r="2690" spans="6:6" ht="12.75" customHeight="1">
      <c r="F2690" s="724"/>
    </row>
    <row r="2691" spans="6:6" ht="12.75" customHeight="1">
      <c r="F2691" s="724"/>
    </row>
    <row r="2692" spans="6:6" ht="12.75" customHeight="1">
      <c r="F2692" s="724"/>
    </row>
    <row r="2693" spans="6:6" ht="12.75" customHeight="1">
      <c r="F2693" s="724"/>
    </row>
    <row r="2694" spans="6:6" ht="12.75" customHeight="1">
      <c r="F2694" s="724"/>
    </row>
    <row r="2695" spans="6:6" ht="12.75" customHeight="1">
      <c r="F2695" s="724"/>
    </row>
    <row r="2696" spans="6:6" ht="12.75" customHeight="1">
      <c r="F2696" s="724"/>
    </row>
    <row r="2697" spans="6:6" ht="12.75" customHeight="1">
      <c r="F2697" s="724"/>
    </row>
    <row r="2698" spans="6:6" ht="12.75" customHeight="1">
      <c r="F2698" s="724"/>
    </row>
    <row r="2699" spans="6:6" ht="12.75" customHeight="1">
      <c r="F2699" s="724"/>
    </row>
    <row r="2700" spans="6:6" ht="12.75" customHeight="1">
      <c r="F2700" s="724"/>
    </row>
    <row r="2701" spans="6:6" ht="12.75" customHeight="1">
      <c r="F2701" s="724"/>
    </row>
    <row r="2702" spans="6:6" ht="12.75" customHeight="1">
      <c r="F2702" s="724"/>
    </row>
    <row r="2703" spans="6:6" ht="12.75" customHeight="1">
      <c r="F2703" s="724"/>
    </row>
    <row r="2704" spans="6:6" ht="12.75" customHeight="1">
      <c r="F2704" s="724"/>
    </row>
    <row r="2705" spans="6:6" ht="12.75" customHeight="1">
      <c r="F2705" s="724"/>
    </row>
    <row r="2706" spans="6:6" ht="12.75" customHeight="1">
      <c r="F2706" s="724"/>
    </row>
    <row r="2707" spans="6:6" ht="12.75" customHeight="1">
      <c r="F2707" s="724"/>
    </row>
    <row r="2708" spans="6:6" ht="12.75" customHeight="1">
      <c r="F2708" s="724"/>
    </row>
    <row r="2709" spans="6:6" ht="12.75" customHeight="1">
      <c r="F2709" s="724"/>
    </row>
    <row r="2710" spans="6:6" ht="12.75" customHeight="1">
      <c r="F2710" s="724"/>
    </row>
    <row r="2711" spans="6:6" ht="12.75" customHeight="1">
      <c r="F2711" s="724"/>
    </row>
    <row r="2712" spans="6:6" ht="12.75" customHeight="1">
      <c r="F2712" s="724"/>
    </row>
    <row r="2713" spans="6:6" ht="12.75" customHeight="1">
      <c r="F2713" s="724"/>
    </row>
    <row r="2714" spans="6:6" ht="12.75" customHeight="1">
      <c r="F2714" s="724"/>
    </row>
    <row r="2715" spans="6:6" ht="12.75" customHeight="1">
      <c r="F2715" s="724"/>
    </row>
    <row r="2716" spans="6:6" ht="12.75" customHeight="1">
      <c r="F2716" s="724"/>
    </row>
    <row r="2717" spans="6:6" ht="12.75" customHeight="1">
      <c r="F2717" s="724"/>
    </row>
    <row r="2718" spans="6:6" ht="12.75" customHeight="1">
      <c r="F2718" s="724"/>
    </row>
    <row r="2719" spans="6:6" ht="12.75" customHeight="1">
      <c r="F2719" s="724"/>
    </row>
    <row r="2720" spans="6:6" ht="12.75" customHeight="1">
      <c r="F2720" s="724"/>
    </row>
    <row r="2721" spans="6:6" ht="12.75" customHeight="1">
      <c r="F2721" s="724"/>
    </row>
    <row r="2722" spans="6:6" ht="12.75" customHeight="1">
      <c r="F2722" s="724"/>
    </row>
    <row r="2723" spans="6:6" ht="12.75" customHeight="1">
      <c r="F2723" s="724"/>
    </row>
    <row r="2724" spans="6:6" ht="12.75" customHeight="1">
      <c r="F2724" s="724"/>
    </row>
    <row r="2725" spans="6:6" ht="12.75" customHeight="1">
      <c r="F2725" s="724"/>
    </row>
    <row r="2726" spans="6:6" ht="12.75" customHeight="1">
      <c r="F2726" s="724"/>
    </row>
    <row r="2727" spans="6:6" ht="12.75" customHeight="1">
      <c r="F2727" s="724"/>
    </row>
    <row r="2728" spans="6:6" ht="12.75" customHeight="1">
      <c r="F2728" s="724"/>
    </row>
    <row r="2729" spans="6:6" ht="12.75" customHeight="1">
      <c r="F2729" s="724"/>
    </row>
    <row r="2730" spans="6:6" ht="12.75" customHeight="1">
      <c r="F2730" s="724"/>
    </row>
    <row r="2731" spans="6:6" ht="12.75" customHeight="1">
      <c r="F2731" s="724"/>
    </row>
    <row r="2732" spans="6:6" ht="12.75" customHeight="1">
      <c r="F2732" s="724"/>
    </row>
    <row r="2733" spans="6:6" ht="12.75" customHeight="1">
      <c r="F2733" s="724"/>
    </row>
    <row r="2734" spans="6:6" ht="12.75" customHeight="1">
      <c r="F2734" s="724"/>
    </row>
    <row r="2735" spans="6:6" ht="12.75" customHeight="1">
      <c r="F2735" s="724"/>
    </row>
    <row r="2736" spans="6:6" ht="12.75" customHeight="1">
      <c r="F2736" s="724"/>
    </row>
    <row r="2737" spans="6:6" ht="12.75" customHeight="1">
      <c r="F2737" s="724"/>
    </row>
    <row r="2738" spans="6:6" ht="12.75" customHeight="1">
      <c r="F2738" s="724"/>
    </row>
    <row r="2739" spans="6:6" ht="12.75" customHeight="1">
      <c r="F2739" s="724"/>
    </row>
    <row r="2740" spans="6:6" ht="12.75" customHeight="1">
      <c r="F2740" s="724"/>
    </row>
    <row r="2741" spans="6:6" ht="12.75" customHeight="1">
      <c r="F2741" s="724"/>
    </row>
    <row r="2742" spans="6:6" ht="12.75" customHeight="1">
      <c r="F2742" s="724"/>
    </row>
    <row r="2743" spans="6:6" ht="12.75" customHeight="1">
      <c r="F2743" s="724"/>
    </row>
    <row r="2744" spans="6:6" ht="12.75" customHeight="1">
      <c r="F2744" s="724"/>
    </row>
    <row r="2745" spans="6:6" ht="12.75" customHeight="1">
      <c r="F2745" s="724"/>
    </row>
    <row r="2746" spans="6:6" ht="12.75" customHeight="1">
      <c r="F2746" s="724"/>
    </row>
    <row r="2747" spans="6:6" ht="12.75" customHeight="1">
      <c r="F2747" s="724"/>
    </row>
    <row r="2748" spans="6:6" ht="12.75" customHeight="1">
      <c r="F2748" s="724"/>
    </row>
    <row r="2749" spans="6:6" ht="12.75" customHeight="1">
      <c r="F2749" s="724"/>
    </row>
    <row r="2750" spans="6:6" ht="12.75" customHeight="1">
      <c r="F2750" s="724"/>
    </row>
    <row r="2751" spans="6:6" ht="12.75" customHeight="1">
      <c r="F2751" s="724"/>
    </row>
    <row r="2752" spans="6:6" ht="12.75" customHeight="1">
      <c r="F2752" s="724"/>
    </row>
    <row r="2753" spans="6:6" ht="12.75" customHeight="1">
      <c r="F2753" s="724"/>
    </row>
    <row r="2754" spans="6:6" ht="12.75" customHeight="1">
      <c r="F2754" s="724"/>
    </row>
    <row r="2755" spans="6:6" ht="12.75" customHeight="1">
      <c r="F2755" s="724"/>
    </row>
    <row r="2756" spans="6:6" ht="12.75" customHeight="1">
      <c r="F2756" s="724"/>
    </row>
    <row r="2757" spans="6:6" ht="12.75" customHeight="1">
      <c r="F2757" s="724"/>
    </row>
    <row r="2758" spans="6:6" ht="12.75" customHeight="1">
      <c r="F2758" s="724"/>
    </row>
    <row r="2759" spans="6:6" ht="12.75" customHeight="1">
      <c r="F2759" s="724"/>
    </row>
    <row r="2760" spans="6:6" ht="12.75" customHeight="1">
      <c r="F2760" s="724"/>
    </row>
    <row r="2761" spans="6:6" ht="12.75" customHeight="1">
      <c r="F2761" s="724"/>
    </row>
    <row r="2762" spans="6:6" ht="12.75" customHeight="1">
      <c r="F2762" s="724"/>
    </row>
    <row r="2763" spans="6:6" ht="12.75" customHeight="1">
      <c r="F2763" s="724"/>
    </row>
    <row r="2764" spans="6:6" ht="12.75" customHeight="1">
      <c r="F2764" s="724"/>
    </row>
    <row r="2765" spans="6:6" ht="12.75" customHeight="1">
      <c r="F2765" s="724"/>
    </row>
    <row r="2766" spans="6:6" ht="12.75" customHeight="1">
      <c r="F2766" s="724"/>
    </row>
    <row r="2767" spans="6:6" ht="12.75" customHeight="1">
      <c r="F2767" s="724"/>
    </row>
    <row r="2768" spans="6:6" ht="12.75" customHeight="1">
      <c r="F2768" s="724"/>
    </row>
    <row r="2769" spans="6:6" ht="12.75" customHeight="1">
      <c r="F2769" s="724"/>
    </row>
    <row r="2770" spans="6:6" ht="12.75" customHeight="1">
      <c r="F2770" s="724"/>
    </row>
    <row r="2771" spans="6:6" ht="12.75" customHeight="1">
      <c r="F2771" s="724"/>
    </row>
    <row r="2772" spans="6:6" ht="12.75" customHeight="1">
      <c r="F2772" s="724"/>
    </row>
    <row r="2773" spans="6:6" ht="12.75" customHeight="1">
      <c r="F2773" s="724"/>
    </row>
    <row r="2774" spans="6:6" ht="12.75" customHeight="1">
      <c r="F2774" s="724"/>
    </row>
    <row r="2775" spans="6:6" ht="12.75" customHeight="1">
      <c r="F2775" s="724"/>
    </row>
    <row r="2776" spans="6:6" ht="12.75" customHeight="1">
      <c r="F2776" s="724"/>
    </row>
    <row r="2777" spans="6:6" ht="12.75" customHeight="1">
      <c r="F2777" s="724"/>
    </row>
    <row r="2778" spans="6:6" ht="12.75" customHeight="1">
      <c r="F2778" s="724"/>
    </row>
    <row r="2779" spans="6:6" ht="12.75" customHeight="1">
      <c r="F2779" s="724"/>
    </row>
    <row r="2780" spans="6:6" ht="12.75" customHeight="1">
      <c r="F2780" s="724"/>
    </row>
    <row r="2781" spans="6:6" ht="12.75" customHeight="1">
      <c r="F2781" s="724"/>
    </row>
    <row r="2782" spans="6:6" ht="12.75" customHeight="1">
      <c r="F2782" s="724"/>
    </row>
    <row r="2783" spans="6:6" ht="12.75" customHeight="1">
      <c r="F2783" s="724"/>
    </row>
    <row r="2784" spans="6:6" ht="12.75" customHeight="1">
      <c r="F2784" s="724"/>
    </row>
    <row r="2785" spans="6:6" ht="12.75" customHeight="1">
      <c r="F2785" s="724"/>
    </row>
    <row r="2786" spans="6:6" ht="12.75" customHeight="1">
      <c r="F2786" s="724"/>
    </row>
    <row r="2787" spans="6:6" ht="12.75" customHeight="1">
      <c r="F2787" s="724"/>
    </row>
    <row r="2788" spans="6:6" ht="12.75" customHeight="1">
      <c r="F2788" s="724"/>
    </row>
    <row r="2789" spans="6:6" ht="12.75" customHeight="1">
      <c r="F2789" s="724"/>
    </row>
    <row r="2790" spans="6:6" ht="12.75" customHeight="1">
      <c r="F2790" s="724"/>
    </row>
    <row r="2791" spans="6:6" ht="12.75" customHeight="1">
      <c r="F2791" s="724"/>
    </row>
    <row r="2792" spans="6:6" ht="12.75" customHeight="1">
      <c r="F2792" s="724"/>
    </row>
    <row r="2793" spans="6:6" ht="12.75" customHeight="1">
      <c r="F2793" s="724"/>
    </row>
    <row r="2794" spans="6:6" ht="12.75" customHeight="1">
      <c r="F2794" s="724"/>
    </row>
    <row r="2795" spans="6:6" ht="12.75" customHeight="1">
      <c r="F2795" s="724"/>
    </row>
    <row r="2796" spans="6:6" ht="12.75" customHeight="1">
      <c r="F2796" s="724"/>
    </row>
    <row r="2797" spans="6:6" ht="12.75" customHeight="1">
      <c r="F2797" s="724"/>
    </row>
    <row r="2798" spans="6:6" ht="12.75" customHeight="1">
      <c r="F2798" s="724"/>
    </row>
    <row r="2799" spans="6:6" ht="12.75" customHeight="1">
      <c r="F2799" s="724"/>
    </row>
    <row r="2800" spans="6:6" ht="12.75" customHeight="1">
      <c r="F2800" s="724"/>
    </row>
    <row r="2801" spans="6:6" ht="12.75" customHeight="1">
      <c r="F2801" s="724"/>
    </row>
    <row r="2802" spans="6:6" ht="12.75" customHeight="1">
      <c r="F2802" s="724"/>
    </row>
    <row r="2803" spans="6:6" ht="12.75" customHeight="1">
      <c r="F2803" s="724"/>
    </row>
    <row r="2804" spans="6:6" ht="12.75" customHeight="1">
      <c r="F2804" s="724"/>
    </row>
    <row r="2805" spans="6:6" ht="12.75" customHeight="1">
      <c r="F2805" s="724"/>
    </row>
    <row r="2806" spans="6:6" ht="12.75" customHeight="1">
      <c r="F2806" s="724"/>
    </row>
    <row r="2807" spans="6:6" ht="12.75" customHeight="1">
      <c r="F2807" s="724"/>
    </row>
    <row r="2808" spans="6:6" ht="12.75" customHeight="1">
      <c r="F2808" s="724"/>
    </row>
    <row r="2809" spans="6:6" ht="12.75" customHeight="1">
      <c r="F2809" s="724"/>
    </row>
    <row r="2810" spans="6:6" ht="12.75" customHeight="1">
      <c r="F2810" s="724"/>
    </row>
    <row r="2811" spans="6:6" ht="12.75" customHeight="1">
      <c r="F2811" s="724"/>
    </row>
    <row r="2812" spans="6:6" ht="12.75" customHeight="1">
      <c r="F2812" s="724"/>
    </row>
    <row r="2813" spans="6:6" ht="12.75" customHeight="1">
      <c r="F2813" s="724"/>
    </row>
    <row r="2814" spans="6:6" ht="12.75" customHeight="1">
      <c r="F2814" s="724"/>
    </row>
    <row r="2815" spans="6:6" ht="12.75" customHeight="1">
      <c r="F2815" s="724"/>
    </row>
    <row r="2816" spans="6:6" ht="12.75" customHeight="1">
      <c r="F2816" s="724"/>
    </row>
    <row r="2817" spans="6:6" ht="12.75" customHeight="1">
      <c r="F2817" s="724"/>
    </row>
    <row r="2818" spans="6:6" ht="12.75" customHeight="1">
      <c r="F2818" s="724"/>
    </row>
    <row r="2819" spans="6:6" ht="12.75" customHeight="1">
      <c r="F2819" s="724"/>
    </row>
    <row r="2820" spans="6:6" ht="12.75" customHeight="1">
      <c r="F2820" s="724"/>
    </row>
    <row r="2821" spans="6:6" ht="12.75" customHeight="1">
      <c r="F2821" s="724"/>
    </row>
    <row r="2822" spans="6:6" ht="12.75" customHeight="1">
      <c r="F2822" s="724"/>
    </row>
    <row r="2823" spans="6:6" ht="12.75" customHeight="1">
      <c r="F2823" s="724"/>
    </row>
    <row r="2824" spans="6:6" ht="12.75" customHeight="1">
      <c r="F2824" s="724"/>
    </row>
    <row r="2825" spans="6:6" ht="12.75" customHeight="1">
      <c r="F2825" s="724"/>
    </row>
    <row r="2826" spans="6:6" ht="12.75" customHeight="1">
      <c r="F2826" s="724"/>
    </row>
    <row r="2827" spans="6:6" ht="12.75" customHeight="1">
      <c r="F2827" s="724"/>
    </row>
    <row r="2828" spans="6:6" ht="12.75" customHeight="1">
      <c r="F2828" s="724"/>
    </row>
    <row r="2829" spans="6:6" ht="12.75" customHeight="1">
      <c r="F2829" s="724"/>
    </row>
    <row r="2830" spans="6:6" ht="12.75" customHeight="1">
      <c r="F2830" s="724"/>
    </row>
    <row r="2831" spans="6:6" ht="12.75" customHeight="1">
      <c r="F2831" s="724"/>
    </row>
    <row r="2832" spans="6:6" ht="12.75" customHeight="1">
      <c r="F2832" s="724"/>
    </row>
    <row r="2833" spans="6:6" ht="12.75" customHeight="1">
      <c r="F2833" s="724"/>
    </row>
    <row r="2834" spans="6:6" ht="12.75" customHeight="1">
      <c r="F2834" s="724"/>
    </row>
    <row r="2835" spans="6:6" ht="12.75" customHeight="1">
      <c r="F2835" s="724"/>
    </row>
    <row r="2836" spans="6:6" ht="12.75" customHeight="1">
      <c r="F2836" s="724"/>
    </row>
    <row r="2837" spans="6:6" ht="12.75" customHeight="1">
      <c r="F2837" s="724"/>
    </row>
    <row r="2838" spans="6:6" ht="12.75" customHeight="1">
      <c r="F2838" s="724"/>
    </row>
    <row r="2839" spans="6:6" ht="12.75" customHeight="1">
      <c r="F2839" s="724"/>
    </row>
    <row r="2840" spans="6:6" ht="12.75" customHeight="1">
      <c r="F2840" s="724"/>
    </row>
    <row r="2841" spans="6:6" ht="12.75" customHeight="1">
      <c r="F2841" s="724"/>
    </row>
    <row r="2842" spans="6:6" ht="12.75" customHeight="1">
      <c r="F2842" s="724"/>
    </row>
    <row r="2843" spans="6:6" ht="12.75" customHeight="1">
      <c r="F2843" s="724"/>
    </row>
    <row r="2844" spans="6:6" ht="12.75" customHeight="1">
      <c r="F2844" s="724"/>
    </row>
    <row r="2845" spans="6:6" ht="12.75" customHeight="1">
      <c r="F2845" s="724"/>
    </row>
    <row r="2846" spans="6:6" ht="12.75" customHeight="1">
      <c r="F2846" s="724"/>
    </row>
    <row r="2847" spans="6:6" ht="12.75" customHeight="1">
      <c r="F2847" s="724"/>
    </row>
    <row r="2848" spans="6:6" ht="12.75" customHeight="1">
      <c r="F2848" s="724"/>
    </row>
    <row r="2849" spans="6:6" ht="12.75" customHeight="1">
      <c r="F2849" s="724"/>
    </row>
    <row r="2850" spans="6:6" ht="12.75" customHeight="1">
      <c r="F2850" s="724"/>
    </row>
    <row r="2851" spans="6:6" ht="12.75" customHeight="1">
      <c r="F2851" s="724"/>
    </row>
    <row r="2852" spans="6:6" ht="12.75" customHeight="1">
      <c r="F2852" s="724"/>
    </row>
    <row r="2853" spans="6:6" ht="12.75" customHeight="1">
      <c r="F2853" s="724"/>
    </row>
    <row r="2854" spans="6:6" ht="12.75" customHeight="1">
      <c r="F2854" s="724"/>
    </row>
    <row r="2855" spans="6:6" ht="12.75" customHeight="1">
      <c r="F2855" s="724"/>
    </row>
    <row r="2856" spans="6:6" ht="12.75" customHeight="1">
      <c r="F2856" s="724"/>
    </row>
    <row r="2857" spans="6:6" ht="12.75" customHeight="1">
      <c r="F2857" s="724"/>
    </row>
    <row r="2858" spans="6:6" ht="12.75" customHeight="1">
      <c r="F2858" s="724"/>
    </row>
    <row r="2859" spans="6:6" ht="12.75" customHeight="1">
      <c r="F2859" s="724"/>
    </row>
    <row r="2860" spans="6:6" ht="12.75" customHeight="1">
      <c r="F2860" s="724"/>
    </row>
    <row r="2861" spans="6:6" ht="12.75" customHeight="1">
      <c r="F2861" s="724"/>
    </row>
    <row r="2862" spans="6:6" ht="12.75" customHeight="1">
      <c r="F2862" s="724"/>
    </row>
    <row r="2863" spans="6:6" ht="12.75" customHeight="1">
      <c r="F2863" s="724"/>
    </row>
    <row r="2864" spans="6:6" ht="12.75" customHeight="1">
      <c r="F2864" s="724"/>
    </row>
    <row r="2865" spans="6:6" ht="12.75" customHeight="1">
      <c r="F2865" s="724"/>
    </row>
    <row r="2866" spans="6:6" ht="12.75" customHeight="1">
      <c r="F2866" s="724"/>
    </row>
    <row r="2867" spans="6:6" ht="12.75" customHeight="1">
      <c r="F2867" s="724"/>
    </row>
    <row r="2868" spans="6:6" ht="12.75" customHeight="1">
      <c r="F2868" s="724"/>
    </row>
    <row r="2869" spans="6:6" ht="12.75" customHeight="1">
      <c r="F2869" s="724"/>
    </row>
    <row r="2870" spans="6:6" ht="12.75" customHeight="1">
      <c r="F2870" s="724"/>
    </row>
    <row r="2871" spans="6:6" ht="12.75" customHeight="1">
      <c r="F2871" s="724"/>
    </row>
    <row r="2872" spans="6:6" ht="12.75" customHeight="1">
      <c r="F2872" s="724"/>
    </row>
    <row r="2873" spans="6:6" ht="12.75" customHeight="1">
      <c r="F2873" s="724"/>
    </row>
    <row r="2874" spans="6:6" ht="12.75" customHeight="1">
      <c r="F2874" s="724"/>
    </row>
    <row r="2875" spans="6:6" ht="12.75" customHeight="1">
      <c r="F2875" s="724"/>
    </row>
    <row r="2876" spans="6:6" ht="12.75" customHeight="1">
      <c r="F2876" s="724"/>
    </row>
    <row r="2877" spans="6:6" ht="12.75" customHeight="1">
      <c r="F2877" s="724"/>
    </row>
    <row r="2878" spans="6:6" ht="12.75" customHeight="1">
      <c r="F2878" s="724"/>
    </row>
    <row r="2879" spans="6:6" ht="12.75" customHeight="1">
      <c r="F2879" s="724"/>
    </row>
    <row r="2880" spans="6:6" ht="12.75" customHeight="1">
      <c r="F2880" s="724"/>
    </row>
    <row r="2881" spans="6:6" ht="12.75" customHeight="1">
      <c r="F2881" s="724"/>
    </row>
    <row r="2882" spans="6:6" ht="12.75" customHeight="1">
      <c r="F2882" s="724"/>
    </row>
    <row r="2883" spans="6:6" ht="12.75" customHeight="1">
      <c r="F2883" s="724"/>
    </row>
    <row r="2884" spans="6:6" ht="12.75" customHeight="1">
      <c r="F2884" s="724"/>
    </row>
    <row r="2885" spans="6:6" ht="12.75" customHeight="1">
      <c r="F2885" s="724"/>
    </row>
    <row r="2886" spans="6:6" ht="12.75" customHeight="1">
      <c r="F2886" s="724"/>
    </row>
    <row r="2887" spans="6:6" ht="12.75" customHeight="1">
      <c r="F2887" s="724"/>
    </row>
    <row r="2888" spans="6:6" ht="12.75" customHeight="1">
      <c r="F2888" s="724"/>
    </row>
    <row r="2889" spans="6:6" ht="12.75" customHeight="1">
      <c r="F2889" s="724"/>
    </row>
    <row r="2890" spans="6:6" ht="12.75" customHeight="1">
      <c r="F2890" s="724"/>
    </row>
    <row r="2891" spans="6:6" ht="12.75" customHeight="1">
      <c r="F2891" s="724"/>
    </row>
    <row r="2892" spans="6:6" ht="12.75" customHeight="1">
      <c r="F2892" s="724"/>
    </row>
    <row r="2893" spans="6:6" ht="12.75" customHeight="1">
      <c r="F2893" s="724"/>
    </row>
    <row r="2894" spans="6:6" ht="12.75" customHeight="1">
      <c r="F2894" s="724"/>
    </row>
    <row r="2895" spans="6:6" ht="12.75" customHeight="1">
      <c r="F2895" s="724"/>
    </row>
    <row r="2896" spans="6:6" ht="12.75" customHeight="1">
      <c r="F2896" s="724"/>
    </row>
    <row r="2897" spans="6:6" ht="12.75" customHeight="1">
      <c r="F2897" s="724"/>
    </row>
    <row r="2898" spans="6:6" ht="12.75" customHeight="1">
      <c r="F2898" s="724"/>
    </row>
    <row r="2899" spans="6:6" ht="12.75" customHeight="1">
      <c r="F2899" s="724"/>
    </row>
    <row r="2900" spans="6:6" ht="12.75" customHeight="1">
      <c r="F2900" s="724"/>
    </row>
    <row r="2901" spans="6:6" ht="12.75" customHeight="1">
      <c r="F2901" s="724"/>
    </row>
    <row r="2902" spans="6:6" ht="12.75" customHeight="1">
      <c r="F2902" s="724"/>
    </row>
    <row r="2903" spans="6:6" ht="12.75" customHeight="1">
      <c r="F2903" s="724"/>
    </row>
    <row r="2904" spans="6:6" ht="12.75" customHeight="1">
      <c r="F2904" s="724"/>
    </row>
    <row r="2905" spans="6:6" ht="12.75" customHeight="1">
      <c r="F2905" s="724"/>
    </row>
    <row r="2906" spans="6:6" ht="12.75" customHeight="1">
      <c r="F2906" s="724"/>
    </row>
    <row r="2907" spans="6:6" ht="12.75" customHeight="1">
      <c r="F2907" s="724"/>
    </row>
    <row r="2908" spans="6:6" ht="12.75" customHeight="1">
      <c r="F2908" s="724"/>
    </row>
    <row r="2909" spans="6:6" ht="12.75" customHeight="1">
      <c r="F2909" s="724"/>
    </row>
    <row r="2910" spans="6:6" ht="12.75" customHeight="1">
      <c r="F2910" s="724"/>
    </row>
    <row r="2911" spans="6:6" ht="12.75" customHeight="1">
      <c r="F2911" s="724"/>
    </row>
    <row r="2912" spans="6:6" ht="12.75" customHeight="1">
      <c r="F2912" s="724"/>
    </row>
    <row r="2913" spans="6:6" ht="12.75" customHeight="1">
      <c r="F2913" s="724"/>
    </row>
    <row r="2914" spans="6:6" ht="12.75" customHeight="1">
      <c r="F2914" s="724"/>
    </row>
    <row r="2915" spans="6:6" ht="12.75" customHeight="1">
      <c r="F2915" s="724"/>
    </row>
    <row r="2916" spans="6:6" ht="12.75" customHeight="1">
      <c r="F2916" s="724"/>
    </row>
    <row r="2917" spans="6:6" ht="12.75" customHeight="1">
      <c r="F2917" s="724"/>
    </row>
    <row r="2918" spans="6:6" ht="12.75" customHeight="1">
      <c r="F2918" s="724"/>
    </row>
    <row r="2919" spans="6:6" ht="12.75" customHeight="1">
      <c r="F2919" s="724"/>
    </row>
    <row r="2920" spans="6:6" ht="12.75" customHeight="1">
      <c r="F2920" s="724"/>
    </row>
    <row r="2921" spans="6:6" ht="12.75" customHeight="1">
      <c r="F2921" s="724"/>
    </row>
    <row r="2922" spans="6:6" ht="12.75" customHeight="1">
      <c r="F2922" s="724"/>
    </row>
    <row r="2923" spans="6:6" ht="12.75" customHeight="1">
      <c r="F2923" s="724"/>
    </row>
    <row r="2924" spans="6:6" ht="12.75" customHeight="1">
      <c r="F2924" s="724"/>
    </row>
    <row r="2925" spans="6:6" ht="12.75" customHeight="1">
      <c r="F2925" s="724"/>
    </row>
    <row r="2926" spans="6:6" ht="12.75" customHeight="1">
      <c r="F2926" s="724"/>
    </row>
    <row r="2927" spans="6:6" ht="12.75" customHeight="1">
      <c r="F2927" s="724"/>
    </row>
    <row r="2928" spans="6:6" ht="12.75" customHeight="1">
      <c r="F2928" s="724"/>
    </row>
    <row r="2929" spans="6:6" ht="12.75" customHeight="1">
      <c r="F2929" s="724"/>
    </row>
    <row r="2930" spans="6:6" ht="12.75" customHeight="1">
      <c r="F2930" s="724"/>
    </row>
    <row r="2931" spans="6:6" ht="12.75" customHeight="1">
      <c r="F2931" s="724"/>
    </row>
    <row r="2932" spans="6:6" ht="12.75" customHeight="1">
      <c r="F2932" s="724"/>
    </row>
    <row r="2933" spans="6:6" ht="12.75" customHeight="1">
      <c r="F2933" s="724"/>
    </row>
    <row r="2934" spans="6:6" ht="12.75" customHeight="1">
      <c r="F2934" s="724"/>
    </row>
    <row r="2935" spans="6:6" ht="12.75" customHeight="1">
      <c r="F2935" s="724"/>
    </row>
    <row r="2936" spans="6:6" ht="12.75" customHeight="1">
      <c r="F2936" s="724"/>
    </row>
    <row r="2937" spans="6:6" ht="12.75" customHeight="1">
      <c r="F2937" s="724"/>
    </row>
    <row r="2938" spans="6:6" ht="12.75" customHeight="1">
      <c r="F2938" s="724"/>
    </row>
    <row r="2939" spans="6:6" ht="12.75" customHeight="1">
      <c r="F2939" s="724"/>
    </row>
    <row r="2940" spans="6:6" ht="12.75" customHeight="1">
      <c r="F2940" s="724"/>
    </row>
    <row r="2941" spans="6:6" ht="12.75" customHeight="1">
      <c r="F2941" s="724"/>
    </row>
    <row r="2942" spans="6:6" ht="12.75" customHeight="1">
      <c r="F2942" s="724"/>
    </row>
    <row r="2943" spans="6:6" ht="12.75" customHeight="1">
      <c r="F2943" s="724"/>
    </row>
    <row r="2944" spans="6:6" ht="12.75" customHeight="1">
      <c r="F2944" s="724"/>
    </row>
    <row r="2945" spans="6:6" ht="12.75" customHeight="1">
      <c r="F2945" s="724"/>
    </row>
    <row r="2946" spans="6:6" ht="12.75" customHeight="1">
      <c r="F2946" s="724"/>
    </row>
    <row r="2947" spans="6:6" ht="12.75" customHeight="1">
      <c r="F2947" s="724"/>
    </row>
    <row r="2948" spans="6:6" ht="12.75" customHeight="1">
      <c r="F2948" s="724"/>
    </row>
    <row r="2949" spans="6:6" ht="12.75" customHeight="1">
      <c r="F2949" s="724"/>
    </row>
    <row r="2950" spans="6:6" ht="12.75" customHeight="1">
      <c r="F2950" s="724"/>
    </row>
    <row r="2951" spans="6:6" ht="12.75" customHeight="1">
      <c r="F2951" s="724"/>
    </row>
    <row r="2952" spans="6:6" ht="12.75" customHeight="1">
      <c r="F2952" s="724"/>
    </row>
    <row r="2953" spans="6:6" ht="12.75" customHeight="1">
      <c r="F2953" s="724"/>
    </row>
    <row r="2954" spans="6:6" ht="12.75" customHeight="1">
      <c r="F2954" s="724"/>
    </row>
    <row r="2955" spans="6:6" ht="12.75" customHeight="1">
      <c r="F2955" s="724"/>
    </row>
    <row r="2956" spans="6:6" ht="12.75" customHeight="1">
      <c r="F2956" s="724"/>
    </row>
    <row r="2957" spans="6:6" ht="12.75" customHeight="1">
      <c r="F2957" s="724"/>
    </row>
    <row r="2958" spans="6:6" ht="12.75" customHeight="1">
      <c r="F2958" s="724"/>
    </row>
    <row r="2959" spans="6:6" ht="12.75" customHeight="1">
      <c r="F2959" s="724"/>
    </row>
    <row r="2960" spans="6:6" ht="12.75" customHeight="1">
      <c r="F2960" s="724"/>
    </row>
    <row r="2961" spans="6:6" ht="12.75" customHeight="1">
      <c r="F2961" s="724"/>
    </row>
    <row r="2962" spans="6:6" ht="12.75" customHeight="1">
      <c r="F2962" s="724"/>
    </row>
    <row r="2963" spans="6:6" ht="12.75" customHeight="1">
      <c r="F2963" s="724"/>
    </row>
    <row r="2964" spans="6:6" ht="12.75" customHeight="1">
      <c r="F2964" s="724"/>
    </row>
    <row r="2965" spans="6:6" ht="12.75" customHeight="1">
      <c r="F2965" s="724"/>
    </row>
    <row r="2966" spans="6:6" ht="12.75" customHeight="1">
      <c r="F2966" s="724"/>
    </row>
    <row r="2967" spans="6:6" ht="12.75" customHeight="1">
      <c r="F2967" s="724"/>
    </row>
    <row r="2968" spans="6:6" ht="12.75" customHeight="1">
      <c r="F2968" s="724"/>
    </row>
    <row r="2969" spans="6:6" ht="12.75" customHeight="1">
      <c r="F2969" s="724"/>
    </row>
    <row r="2970" spans="6:6" ht="12.75" customHeight="1">
      <c r="F2970" s="724"/>
    </row>
    <row r="2971" spans="6:6" ht="12.75" customHeight="1">
      <c r="F2971" s="724"/>
    </row>
    <row r="2972" spans="6:6" ht="12.75" customHeight="1">
      <c r="F2972" s="724"/>
    </row>
    <row r="2973" spans="6:6" ht="12.75" customHeight="1">
      <c r="F2973" s="724"/>
    </row>
    <row r="2974" spans="6:6" ht="12.75" customHeight="1">
      <c r="F2974" s="724"/>
    </row>
    <row r="2975" spans="6:6" ht="12.75" customHeight="1">
      <c r="F2975" s="724"/>
    </row>
    <row r="2976" spans="6:6" ht="12.75" customHeight="1">
      <c r="F2976" s="724"/>
    </row>
    <row r="2977" spans="6:6" ht="12.75" customHeight="1">
      <c r="F2977" s="724"/>
    </row>
    <row r="2978" spans="6:6" ht="12.75" customHeight="1">
      <c r="F2978" s="724"/>
    </row>
    <row r="2979" spans="6:6" ht="12.75" customHeight="1">
      <c r="F2979" s="724"/>
    </row>
    <row r="2980" spans="6:6" ht="12.75" customHeight="1">
      <c r="F2980" s="724"/>
    </row>
    <row r="2981" spans="6:6" ht="12.75" customHeight="1">
      <c r="F2981" s="724"/>
    </row>
    <row r="2982" spans="6:6" ht="12.75" customHeight="1">
      <c r="F2982" s="724"/>
    </row>
    <row r="2983" spans="6:6" ht="12.75" customHeight="1">
      <c r="F2983" s="724"/>
    </row>
    <row r="2984" spans="6:6" ht="12.75" customHeight="1">
      <c r="F2984" s="724"/>
    </row>
    <row r="2985" spans="6:6" ht="12.75" customHeight="1">
      <c r="F2985" s="724"/>
    </row>
    <row r="2986" spans="6:6" ht="12.75" customHeight="1">
      <c r="F2986" s="724"/>
    </row>
    <row r="2987" spans="6:6" ht="12.75" customHeight="1">
      <c r="F2987" s="724"/>
    </row>
    <row r="2988" spans="6:6" ht="12.75" customHeight="1">
      <c r="F2988" s="724"/>
    </row>
    <row r="2989" spans="6:6" ht="12.75" customHeight="1">
      <c r="F2989" s="724"/>
    </row>
    <row r="2990" spans="6:6" ht="12.75" customHeight="1">
      <c r="F2990" s="724"/>
    </row>
    <row r="2991" spans="6:6" ht="12.75" customHeight="1">
      <c r="F2991" s="724"/>
    </row>
    <row r="2992" spans="6:6" ht="12.75" customHeight="1">
      <c r="F2992" s="724"/>
    </row>
    <row r="2993" spans="6:6" ht="12.75" customHeight="1">
      <c r="F2993" s="724"/>
    </row>
    <row r="2994" spans="6:6" ht="12.75" customHeight="1">
      <c r="F2994" s="724"/>
    </row>
    <row r="2995" spans="6:6" ht="12.75" customHeight="1">
      <c r="F2995" s="724"/>
    </row>
    <row r="2996" spans="6:6" ht="12.75" customHeight="1">
      <c r="F2996" s="724"/>
    </row>
    <row r="2997" spans="6:6" ht="12.75" customHeight="1">
      <c r="F2997" s="724"/>
    </row>
    <row r="2998" spans="6:6" ht="12.75" customHeight="1">
      <c r="F2998" s="724"/>
    </row>
    <row r="2999" spans="6:6" ht="12.75" customHeight="1">
      <c r="F2999" s="724"/>
    </row>
    <row r="3000" spans="6:6" ht="12.75" customHeight="1">
      <c r="F3000" s="724"/>
    </row>
    <row r="3001" spans="6:6" ht="12.75" customHeight="1">
      <c r="F3001" s="724"/>
    </row>
    <row r="3002" spans="6:6" ht="12.75" customHeight="1">
      <c r="F3002" s="724"/>
    </row>
    <row r="3003" spans="6:6" ht="12.75" customHeight="1">
      <c r="F3003" s="724"/>
    </row>
    <row r="3004" spans="6:6" ht="12.75" customHeight="1">
      <c r="F3004" s="724"/>
    </row>
    <row r="3005" spans="6:6" ht="12.75" customHeight="1">
      <c r="F3005" s="724"/>
    </row>
    <row r="3006" spans="6:6" ht="12.75" customHeight="1">
      <c r="F3006" s="724"/>
    </row>
    <row r="3007" spans="6:6" ht="12.75" customHeight="1">
      <c r="F3007" s="724"/>
    </row>
    <row r="3008" spans="6:6" ht="12.75" customHeight="1">
      <c r="F3008" s="724"/>
    </row>
    <row r="3009" spans="6:6" ht="12.75" customHeight="1">
      <c r="F3009" s="724"/>
    </row>
    <row r="3010" spans="6:6" ht="12.75" customHeight="1">
      <c r="F3010" s="724"/>
    </row>
    <row r="3011" spans="6:6" ht="12.75" customHeight="1">
      <c r="F3011" s="724"/>
    </row>
    <row r="3012" spans="6:6" ht="12.75" customHeight="1">
      <c r="F3012" s="724"/>
    </row>
    <row r="3013" spans="6:6" ht="12.75" customHeight="1">
      <c r="F3013" s="724"/>
    </row>
    <row r="3014" spans="6:6" ht="12.75" customHeight="1">
      <c r="F3014" s="724"/>
    </row>
  </sheetData>
  <pageMargins left="0.75" right="0.75" top="1" bottom="1" header="0.75" footer="0.75"/>
  <pageSetup scale="75" orientation="landscape" r:id="rId1"/>
  <headerFooter>
    <oddFooter>&amp;L&amp;"Times New Roman,Regular"&amp;9Sponsored by: Michael N. Kelly</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1"/>
  <dimension ref="A1:F169"/>
  <sheetViews>
    <sheetView workbookViewId="0"/>
  </sheetViews>
  <sheetFormatPr defaultColWidth="9.140625" defaultRowHeight="12.75"/>
  <cols>
    <col min="1" max="1" width="7" style="593" customWidth="1"/>
    <col min="2" max="2" width="9.140625" style="593"/>
    <col min="3" max="3" width="4.42578125" style="593" customWidth="1"/>
    <col min="4" max="4" width="38.140625" style="593" customWidth="1"/>
    <col min="5" max="5" width="71.5703125" style="593" customWidth="1"/>
    <col min="6" max="6" width="17.7109375" style="593" customWidth="1"/>
    <col min="7" max="16384" width="9.140625" style="593"/>
  </cols>
  <sheetData>
    <row r="1" spans="1:6">
      <c r="B1" s="1111" t="s">
        <v>465</v>
      </c>
      <c r="C1" s="1111"/>
      <c r="D1" s="1111"/>
      <c r="E1" s="1111"/>
      <c r="F1" s="612" t="s">
        <v>1702</v>
      </c>
    </row>
    <row r="2" spans="1:6">
      <c r="B2" s="377" t="s">
        <v>1407</v>
      </c>
      <c r="C2" s="377"/>
      <c r="D2" s="377"/>
      <c r="E2" s="377"/>
      <c r="F2" s="377"/>
    </row>
    <row r="3" spans="1:6">
      <c r="B3" s="1799" t="s">
        <v>1735</v>
      </c>
      <c r="C3" s="630"/>
      <c r="D3" s="1049"/>
      <c r="E3" s="1652"/>
      <c r="F3" s="1049"/>
    </row>
    <row r="4" spans="1:6">
      <c r="B4" s="1111" t="s">
        <v>1360</v>
      </c>
      <c r="C4" s="630"/>
      <c r="D4" s="1049"/>
      <c r="E4" s="1049"/>
      <c r="F4" s="1049"/>
    </row>
    <row r="6" spans="1:6">
      <c r="A6" s="1050" t="s">
        <v>272</v>
      </c>
      <c r="B6" s="1047"/>
      <c r="C6" s="1047"/>
      <c r="D6" s="1047"/>
      <c r="E6" s="1047"/>
      <c r="F6" s="1047" t="s">
        <v>1061</v>
      </c>
    </row>
    <row r="7" spans="1:6">
      <c r="A7" s="1051" t="s">
        <v>1083</v>
      </c>
      <c r="B7" s="1052" t="s">
        <v>949</v>
      </c>
      <c r="C7" s="1052"/>
      <c r="D7" s="1052" t="s">
        <v>950</v>
      </c>
      <c r="E7" s="1052" t="s">
        <v>578</v>
      </c>
      <c r="F7" s="1052" t="s">
        <v>1062</v>
      </c>
    </row>
    <row r="8" spans="1:6">
      <c r="A8" s="1514">
        <v>1</v>
      </c>
      <c r="B8" s="1515"/>
      <c r="C8" s="1515"/>
      <c r="D8" s="1516"/>
      <c r="E8" s="1516"/>
      <c r="F8" s="1516"/>
    </row>
    <row r="9" spans="1:6">
      <c r="A9" s="1514">
        <v>2</v>
      </c>
      <c r="B9" s="1515"/>
      <c r="C9" s="1515"/>
      <c r="D9" s="1516"/>
      <c r="E9" s="1516"/>
      <c r="F9" s="1516"/>
    </row>
    <row r="10" spans="1:6" ht="15">
      <c r="A10" s="1514">
        <v>3</v>
      </c>
      <c r="B10" s="1801" t="s">
        <v>1655</v>
      </c>
      <c r="C10" s="1515"/>
      <c r="D10" s="1516"/>
      <c r="E10" s="1516"/>
      <c r="F10" s="1516"/>
    </row>
    <row r="11" spans="1:6">
      <c r="A11" s="1514">
        <v>4</v>
      </c>
      <c r="B11" s="1516"/>
      <c r="C11" s="1516"/>
      <c r="D11" s="1516"/>
      <c r="E11" s="1516"/>
      <c r="F11" s="1516"/>
    </row>
    <row r="12" spans="1:6">
      <c r="A12" s="1514">
        <v>5</v>
      </c>
      <c r="B12" s="1516"/>
      <c r="C12" s="1516"/>
      <c r="D12" s="1516"/>
      <c r="E12" s="1516"/>
      <c r="F12" s="1516"/>
    </row>
    <row r="13" spans="1:6">
      <c r="A13" s="1047"/>
      <c r="B13" s="1047"/>
      <c r="C13" s="1047"/>
      <c r="D13" s="1047"/>
      <c r="E13" s="1047"/>
      <c r="F13" s="1047"/>
    </row>
    <row r="14" spans="1:6">
      <c r="A14" s="1047"/>
      <c r="B14" s="1047"/>
      <c r="C14" s="1047"/>
      <c r="D14" s="1047"/>
      <c r="E14" s="1047"/>
      <c r="F14" s="1047"/>
    </row>
    <row r="15" spans="1:6">
      <c r="A15" s="1047"/>
      <c r="B15" s="1047"/>
      <c r="C15" s="1047"/>
      <c r="D15" s="1047"/>
      <c r="E15" s="1047"/>
      <c r="F15" s="1047"/>
    </row>
    <row r="16" spans="1:6">
      <c r="A16" s="1047"/>
      <c r="B16" s="1047"/>
      <c r="C16" s="1047"/>
      <c r="D16" s="1047"/>
      <c r="E16" s="1047"/>
      <c r="F16" s="1047"/>
    </row>
    <row r="17" spans="1:6">
      <c r="A17" s="1047"/>
      <c r="B17" s="1047"/>
      <c r="C17" s="1047"/>
      <c r="D17" s="1047"/>
      <c r="E17" s="1047"/>
      <c r="F17" s="1047"/>
    </row>
    <row r="18" spans="1:6">
      <c r="A18" s="1047"/>
      <c r="B18" s="1047"/>
      <c r="C18" s="1047"/>
      <c r="D18" s="1047"/>
      <c r="E18" s="1047"/>
      <c r="F18" s="1047"/>
    </row>
    <row r="19" spans="1:6">
      <c r="A19" s="1047"/>
      <c r="B19" s="1047"/>
      <c r="C19" s="1047"/>
      <c r="D19" s="1047"/>
      <c r="E19" s="1047"/>
      <c r="F19" s="1047"/>
    </row>
    <row r="20" spans="1:6">
      <c r="A20" s="1047"/>
      <c r="B20" s="1047"/>
      <c r="C20" s="1047"/>
      <c r="D20" s="1047"/>
      <c r="E20" s="1047"/>
      <c r="F20" s="1047"/>
    </row>
    <row r="21" spans="1:6">
      <c r="A21" s="1047"/>
      <c r="B21" s="1047"/>
      <c r="C21" s="1047"/>
      <c r="D21" s="1047"/>
      <c r="E21" s="1047"/>
      <c r="F21" s="1047"/>
    </row>
    <row r="22" spans="1:6">
      <c r="A22" s="1047"/>
      <c r="B22" s="1047"/>
      <c r="C22" s="1047"/>
      <c r="D22" s="1047"/>
      <c r="E22" s="1047"/>
      <c r="F22" s="1047"/>
    </row>
    <row r="23" spans="1:6">
      <c r="A23" s="1047"/>
      <c r="B23" s="1047"/>
      <c r="C23" s="1047"/>
      <c r="D23" s="1047"/>
      <c r="E23" s="1047"/>
      <c r="F23" s="1047"/>
    </row>
    <row r="24" spans="1:6">
      <c r="A24" s="1047"/>
      <c r="B24" s="1047"/>
      <c r="C24" s="1047"/>
      <c r="D24" s="1047"/>
      <c r="E24" s="1047"/>
      <c r="F24" s="1047"/>
    </row>
    <row r="25" spans="1:6">
      <c r="A25" s="1047"/>
      <c r="B25" s="1047"/>
      <c r="C25" s="1047"/>
      <c r="D25" s="1047"/>
      <c r="E25" s="1047"/>
      <c r="F25" s="1047"/>
    </row>
    <row r="26" spans="1:6">
      <c r="A26" s="1047"/>
      <c r="B26" s="1047"/>
      <c r="C26" s="1047"/>
      <c r="D26" s="1047"/>
      <c r="E26" s="1047"/>
      <c r="F26" s="1047"/>
    </row>
    <row r="27" spans="1:6">
      <c r="A27" s="1047"/>
      <c r="B27" s="1047"/>
      <c r="C27" s="1047"/>
      <c r="D27" s="1047"/>
      <c r="E27" s="1047"/>
      <c r="F27" s="1047"/>
    </row>
    <row r="28" spans="1:6">
      <c r="A28" s="1047"/>
      <c r="B28" s="1047"/>
      <c r="C28" s="1047"/>
      <c r="D28" s="1047"/>
      <c r="E28" s="1047"/>
      <c r="F28" s="1047"/>
    </row>
    <row r="29" spans="1:6">
      <c r="A29" s="1047"/>
      <c r="B29" s="1047"/>
      <c r="C29" s="1047"/>
      <c r="D29" s="1047"/>
      <c r="E29" s="1047"/>
      <c r="F29" s="1047"/>
    </row>
    <row r="30" spans="1:6">
      <c r="A30" s="1047"/>
      <c r="B30" s="1047"/>
      <c r="C30" s="1047"/>
      <c r="D30" s="1047"/>
      <c r="E30" s="1047"/>
      <c r="F30" s="1047"/>
    </row>
    <row r="31" spans="1:6">
      <c r="A31" s="1047"/>
      <c r="B31" s="1047"/>
      <c r="C31" s="1047"/>
      <c r="D31" s="1047"/>
      <c r="E31" s="1047"/>
      <c r="F31" s="1047"/>
    </row>
    <row r="32" spans="1:6">
      <c r="A32" s="1047"/>
      <c r="B32" s="1047"/>
      <c r="C32" s="1047"/>
      <c r="D32" s="1047"/>
      <c r="E32" s="1047"/>
      <c r="F32" s="1047"/>
    </row>
    <row r="33" spans="1:6">
      <c r="A33" s="1047"/>
      <c r="B33" s="1047"/>
      <c r="C33" s="1047"/>
      <c r="D33" s="1047"/>
      <c r="E33" s="1047"/>
      <c r="F33" s="1047"/>
    </row>
    <row r="34" spans="1:6">
      <c r="A34" s="1047"/>
      <c r="B34" s="1047"/>
      <c r="C34" s="1047"/>
      <c r="D34" s="1047"/>
      <c r="E34" s="1047"/>
      <c r="F34" s="1047"/>
    </row>
    <row r="35" spans="1:6">
      <c r="A35" s="1047"/>
      <c r="B35" s="1047"/>
      <c r="C35" s="1047"/>
      <c r="D35" s="1047"/>
      <c r="E35" s="1047"/>
      <c r="F35" s="1047"/>
    </row>
    <row r="36" spans="1:6">
      <c r="A36" s="1047"/>
      <c r="B36" s="1047"/>
      <c r="C36" s="1047"/>
      <c r="D36" s="1047"/>
      <c r="E36" s="1047"/>
      <c r="F36" s="1047"/>
    </row>
    <row r="37" spans="1:6">
      <c r="A37" s="1047"/>
      <c r="B37" s="1047"/>
      <c r="C37" s="1047"/>
      <c r="D37" s="1047"/>
      <c r="E37" s="1047"/>
      <c r="F37" s="1047"/>
    </row>
    <row r="38" spans="1:6">
      <c r="A38" s="1047"/>
      <c r="B38" s="1047"/>
      <c r="C38" s="1047"/>
      <c r="D38" s="1047"/>
      <c r="E38" s="1047"/>
      <c r="F38" s="1047"/>
    </row>
    <row r="39" spans="1:6">
      <c r="A39" s="1047"/>
      <c r="B39" s="1047"/>
      <c r="C39" s="1047"/>
      <c r="D39" s="1047"/>
      <c r="E39" s="1047"/>
      <c r="F39" s="1047"/>
    </row>
    <row r="40" spans="1:6">
      <c r="A40" s="1047"/>
      <c r="B40" s="1047"/>
      <c r="C40" s="1047"/>
      <c r="D40" s="1047"/>
      <c r="E40" s="1047"/>
      <c r="F40" s="1047"/>
    </row>
    <row r="41" spans="1:6">
      <c r="A41" s="1047"/>
      <c r="B41" s="1047"/>
      <c r="C41" s="1047"/>
      <c r="D41" s="1047"/>
      <c r="E41" s="1047"/>
      <c r="F41" s="1047"/>
    </row>
    <row r="42" spans="1:6">
      <c r="A42" s="1047"/>
      <c r="B42" s="1047"/>
      <c r="C42" s="1047"/>
      <c r="D42" s="1047"/>
      <c r="E42" s="1047"/>
      <c r="F42" s="1047"/>
    </row>
    <row r="43" spans="1:6">
      <c r="A43" s="1047"/>
      <c r="B43" s="1047"/>
      <c r="C43" s="1047"/>
      <c r="D43" s="1047"/>
      <c r="E43" s="1047"/>
      <c r="F43" s="1047"/>
    </row>
    <row r="44" spans="1:6">
      <c r="A44" s="175"/>
      <c r="B44" s="1047"/>
      <c r="C44" s="1047"/>
      <c r="D44" s="1047"/>
      <c r="E44" s="1047"/>
      <c r="F44" s="1047"/>
    </row>
    <row r="45" spans="1:6">
      <c r="A45" s="175"/>
      <c r="B45" s="1047"/>
      <c r="C45" s="1047"/>
      <c r="D45" s="1047"/>
      <c r="E45" s="1047"/>
      <c r="F45" s="1047"/>
    </row>
    <row r="46" spans="1:6">
      <c r="A46" s="175"/>
      <c r="B46" s="1047"/>
      <c r="C46" s="1047"/>
      <c r="D46" s="1047"/>
      <c r="E46" s="1047"/>
      <c r="F46" s="1047"/>
    </row>
    <row r="47" spans="1:6">
      <c r="A47" s="175"/>
      <c r="B47" s="1047"/>
      <c r="C47" s="1047"/>
      <c r="D47" s="1047"/>
      <c r="E47" s="1047"/>
      <c r="F47" s="1047"/>
    </row>
    <row r="48" spans="1:6">
      <c r="A48" s="175"/>
      <c r="B48" s="1047"/>
      <c r="C48" s="1047"/>
      <c r="D48" s="1047"/>
      <c r="E48" s="1047"/>
      <c r="F48" s="1047"/>
    </row>
    <row r="49" spans="1:6">
      <c r="A49" s="175"/>
      <c r="B49" s="1047"/>
      <c r="C49" s="1047"/>
      <c r="D49" s="1047"/>
      <c r="E49" s="1047"/>
      <c r="F49" s="1047"/>
    </row>
    <row r="50" spans="1:6">
      <c r="A50" s="175"/>
      <c r="B50" s="1047"/>
      <c r="C50" s="1047"/>
      <c r="D50" s="1047"/>
      <c r="E50" s="1047"/>
      <c r="F50" s="1047"/>
    </row>
    <row r="51" spans="1:6">
      <c r="A51" s="175"/>
      <c r="B51" s="1047"/>
      <c r="C51" s="1047"/>
      <c r="D51" s="1047"/>
      <c r="E51" s="1047"/>
      <c r="F51" s="1047"/>
    </row>
    <row r="52" spans="1:6">
      <c r="A52" s="175"/>
      <c r="B52" s="1047"/>
      <c r="C52" s="1047"/>
      <c r="D52" s="1047"/>
      <c r="E52" s="1047"/>
      <c r="F52" s="1047"/>
    </row>
    <row r="53" spans="1:6">
      <c r="A53" s="175"/>
      <c r="B53" s="1047"/>
      <c r="C53" s="1047"/>
      <c r="D53" s="1047"/>
      <c r="E53" s="1047"/>
      <c r="F53" s="1047"/>
    </row>
    <row r="54" spans="1:6">
      <c r="A54" s="175"/>
      <c r="B54" s="1047"/>
      <c r="C54" s="1047"/>
      <c r="D54" s="1047"/>
      <c r="E54" s="1047"/>
      <c r="F54" s="1047"/>
    </row>
    <row r="55" spans="1:6">
      <c r="A55" s="175"/>
      <c r="B55" s="1047"/>
      <c r="C55" s="1047"/>
      <c r="D55" s="1047"/>
      <c r="E55" s="1047"/>
      <c r="F55" s="1047"/>
    </row>
    <row r="56" spans="1:6">
      <c r="A56" s="175"/>
      <c r="B56" s="1047"/>
      <c r="C56" s="1047"/>
      <c r="D56" s="1047"/>
      <c r="E56" s="1047"/>
      <c r="F56" s="1047"/>
    </row>
    <row r="57" spans="1:6">
      <c r="A57" s="175"/>
      <c r="B57" s="1047"/>
      <c r="C57" s="1047"/>
      <c r="D57" s="1047"/>
      <c r="E57" s="1047"/>
      <c r="F57" s="1047"/>
    </row>
    <row r="58" spans="1:6">
      <c r="A58" s="175"/>
      <c r="B58" s="1047"/>
      <c r="C58" s="1047"/>
      <c r="D58" s="1047"/>
      <c r="E58" s="1047"/>
      <c r="F58" s="1047"/>
    </row>
    <row r="59" spans="1:6">
      <c r="A59" s="175"/>
      <c r="B59" s="1047"/>
      <c r="C59" s="1047"/>
      <c r="D59" s="1047"/>
      <c r="E59" s="1047"/>
      <c r="F59" s="1047"/>
    </row>
    <row r="60" spans="1:6">
      <c r="A60" s="175"/>
      <c r="B60" s="1047"/>
      <c r="C60" s="1047"/>
      <c r="D60" s="1047"/>
      <c r="E60" s="1047"/>
      <c r="F60" s="1047"/>
    </row>
    <row r="61" spans="1:6">
      <c r="A61" s="175"/>
      <c r="B61" s="1047"/>
      <c r="C61" s="1047"/>
      <c r="D61" s="1047"/>
      <c r="E61" s="1047"/>
      <c r="F61" s="1047"/>
    </row>
    <row r="62" spans="1:6">
      <c r="A62" s="175"/>
      <c r="B62" s="1047"/>
      <c r="C62" s="1047"/>
      <c r="D62" s="1047"/>
      <c r="E62" s="1047"/>
      <c r="F62" s="1047"/>
    </row>
    <row r="63" spans="1:6">
      <c r="A63" s="175"/>
      <c r="B63" s="1047"/>
      <c r="C63" s="1047"/>
      <c r="D63" s="1047"/>
      <c r="E63" s="1047"/>
      <c r="F63" s="1047"/>
    </row>
    <row r="64" spans="1:6">
      <c r="A64" s="175"/>
      <c r="B64" s="1047"/>
      <c r="C64" s="1047"/>
      <c r="D64" s="1047"/>
      <c r="E64" s="1047"/>
      <c r="F64" s="1047"/>
    </row>
    <row r="65" spans="1:6">
      <c r="A65" s="175"/>
      <c r="B65" s="1047"/>
      <c r="C65" s="1047"/>
      <c r="D65" s="1047"/>
      <c r="E65" s="1047"/>
      <c r="F65" s="1047"/>
    </row>
    <row r="66" spans="1:6">
      <c r="A66" s="175"/>
      <c r="B66" s="1047"/>
      <c r="C66" s="1047"/>
      <c r="D66" s="1047"/>
      <c r="E66" s="1047"/>
      <c r="F66" s="1047"/>
    </row>
    <row r="67" spans="1:6">
      <c r="A67" s="175"/>
      <c r="B67" s="1047"/>
      <c r="C67" s="1047"/>
      <c r="D67" s="1047"/>
      <c r="E67" s="1047"/>
      <c r="F67" s="1047"/>
    </row>
    <row r="68" spans="1:6">
      <c r="A68" s="175"/>
      <c r="B68" s="1047"/>
      <c r="C68" s="1047"/>
      <c r="D68" s="1047"/>
      <c r="E68" s="1047"/>
      <c r="F68" s="1047"/>
    </row>
    <row r="69" spans="1:6">
      <c r="A69" s="175"/>
      <c r="B69" s="1047"/>
      <c r="C69" s="1047"/>
      <c r="D69" s="1047"/>
      <c r="E69" s="1047"/>
      <c r="F69" s="1047"/>
    </row>
    <row r="70" spans="1:6">
      <c r="A70" s="175"/>
      <c r="B70" s="1047"/>
      <c r="C70" s="1047"/>
      <c r="D70" s="1047"/>
      <c r="E70" s="1047"/>
      <c r="F70" s="1047"/>
    </row>
    <row r="71" spans="1:6">
      <c r="A71" s="175"/>
      <c r="B71" s="1047"/>
      <c r="C71" s="1047"/>
      <c r="D71" s="1047"/>
      <c r="E71" s="1047"/>
      <c r="F71" s="1047"/>
    </row>
    <row r="72" spans="1:6">
      <c r="A72" s="175"/>
      <c r="B72" s="1047"/>
      <c r="C72" s="1047"/>
      <c r="D72" s="1047"/>
      <c r="E72" s="1047"/>
      <c r="F72" s="1047"/>
    </row>
    <row r="73" spans="1:6">
      <c r="A73" s="175"/>
      <c r="B73" s="1047"/>
      <c r="C73" s="1047"/>
      <c r="D73" s="1047"/>
      <c r="E73" s="1047"/>
      <c r="F73" s="1047"/>
    </row>
    <row r="74" spans="1:6">
      <c r="A74" s="175"/>
      <c r="B74" s="1047"/>
      <c r="C74" s="1047"/>
      <c r="D74" s="1047"/>
      <c r="E74" s="1047"/>
      <c r="F74" s="1047"/>
    </row>
    <row r="75" spans="1:6">
      <c r="A75" s="175"/>
      <c r="B75" s="1047"/>
      <c r="C75" s="1047"/>
      <c r="D75" s="1047"/>
      <c r="E75" s="1047"/>
      <c r="F75" s="1047"/>
    </row>
    <row r="76" spans="1:6">
      <c r="A76" s="175"/>
      <c r="B76" s="1047"/>
      <c r="C76" s="1047"/>
      <c r="D76" s="1047"/>
      <c r="E76" s="1047"/>
      <c r="F76" s="1047"/>
    </row>
    <row r="77" spans="1:6">
      <c r="A77" s="175"/>
      <c r="B77" s="1047"/>
      <c r="C77" s="1047"/>
      <c r="D77" s="1047"/>
      <c r="E77" s="1047"/>
      <c r="F77" s="1047"/>
    </row>
    <row r="78" spans="1:6">
      <c r="A78" s="175"/>
      <c r="B78" s="1047"/>
      <c r="C78" s="1047"/>
      <c r="D78" s="1047"/>
      <c r="E78" s="1047"/>
      <c r="F78" s="1047"/>
    </row>
    <row r="79" spans="1:6">
      <c r="A79" s="175"/>
      <c r="B79" s="1047"/>
      <c r="C79" s="1047"/>
      <c r="D79" s="1047"/>
      <c r="E79" s="1047"/>
      <c r="F79" s="1047"/>
    </row>
    <row r="80" spans="1:6">
      <c r="A80" s="175"/>
      <c r="B80" s="1047"/>
      <c r="C80" s="1047"/>
      <c r="D80" s="1047"/>
      <c r="E80" s="1047"/>
      <c r="F80" s="1047"/>
    </row>
    <row r="81" spans="1:6">
      <c r="A81" s="175"/>
      <c r="B81" s="1047"/>
      <c r="C81" s="1047"/>
      <c r="D81" s="1047"/>
      <c r="E81" s="1047"/>
      <c r="F81" s="1047"/>
    </row>
    <row r="82" spans="1:6">
      <c r="A82" s="175"/>
      <c r="B82" s="1047"/>
      <c r="C82" s="1047"/>
      <c r="D82" s="1047"/>
      <c r="E82" s="1047"/>
      <c r="F82" s="1047"/>
    </row>
    <row r="83" spans="1:6">
      <c r="A83" s="175"/>
      <c r="B83" s="1047"/>
      <c r="C83" s="1047"/>
      <c r="D83" s="1047"/>
      <c r="E83" s="1047"/>
      <c r="F83" s="1047"/>
    </row>
    <row r="84" spans="1:6">
      <c r="A84" s="175"/>
      <c r="B84" s="1047"/>
      <c r="C84" s="1047"/>
      <c r="D84" s="1047"/>
      <c r="E84" s="1047"/>
      <c r="F84" s="1047"/>
    </row>
    <row r="85" spans="1:6">
      <c r="A85" s="175"/>
      <c r="B85" s="1047"/>
      <c r="C85" s="1047"/>
      <c r="D85" s="1047"/>
      <c r="E85" s="1047"/>
      <c r="F85" s="1047"/>
    </row>
    <row r="86" spans="1:6">
      <c r="A86" s="175"/>
      <c r="B86" s="1047"/>
      <c r="C86" s="1047"/>
      <c r="D86" s="1047"/>
      <c r="E86" s="1047"/>
      <c r="F86" s="1047"/>
    </row>
    <row r="87" spans="1:6">
      <c r="A87" s="175"/>
      <c r="B87" s="1047"/>
      <c r="C87" s="1047"/>
      <c r="D87" s="1047"/>
      <c r="E87" s="1047"/>
      <c r="F87" s="1047"/>
    </row>
    <row r="88" spans="1:6">
      <c r="A88" s="175"/>
      <c r="B88" s="1047"/>
      <c r="C88" s="1047"/>
      <c r="D88" s="1047"/>
      <c r="E88" s="1047"/>
      <c r="F88" s="1047"/>
    </row>
    <row r="89" spans="1:6">
      <c r="A89" s="175"/>
      <c r="B89" s="1047"/>
      <c r="C89" s="1047"/>
      <c r="D89" s="1047"/>
      <c r="E89" s="1047"/>
      <c r="F89" s="1047"/>
    </row>
    <row r="90" spans="1:6">
      <c r="A90" s="175"/>
      <c r="B90" s="1047"/>
      <c r="C90" s="1047"/>
      <c r="D90" s="1047"/>
      <c r="E90" s="1047"/>
      <c r="F90" s="1047"/>
    </row>
    <row r="91" spans="1:6">
      <c r="A91" s="175"/>
      <c r="B91" s="1047"/>
      <c r="C91" s="1047"/>
      <c r="D91" s="1047"/>
      <c r="E91" s="1047"/>
      <c r="F91" s="1047"/>
    </row>
    <row r="92" spans="1:6">
      <c r="A92" s="175"/>
      <c r="B92" s="1047"/>
      <c r="C92" s="1047"/>
      <c r="D92" s="1047"/>
      <c r="E92" s="1047"/>
      <c r="F92" s="1047"/>
    </row>
    <row r="93" spans="1:6">
      <c r="A93" s="175"/>
      <c r="B93" s="1047"/>
      <c r="C93" s="1047"/>
      <c r="D93" s="1047"/>
      <c r="E93" s="1047"/>
      <c r="F93" s="1047"/>
    </row>
    <row r="94" spans="1:6">
      <c r="A94" s="175"/>
      <c r="B94" s="1047"/>
      <c r="C94" s="1047"/>
      <c r="D94" s="1047"/>
      <c r="E94" s="1047"/>
      <c r="F94" s="1047"/>
    </row>
    <row r="95" spans="1:6">
      <c r="A95" s="175"/>
      <c r="B95" s="1047"/>
      <c r="C95" s="1047"/>
      <c r="D95" s="1047"/>
      <c r="E95" s="1047"/>
      <c r="F95" s="1047"/>
    </row>
    <row r="96" spans="1:6">
      <c r="A96" s="175"/>
      <c r="B96" s="1047"/>
      <c r="C96" s="1047"/>
      <c r="D96" s="1047"/>
      <c r="E96" s="1047"/>
      <c r="F96" s="1047"/>
    </row>
    <row r="97" spans="1:6">
      <c r="A97" s="175"/>
      <c r="B97" s="1047"/>
      <c r="C97" s="1047"/>
      <c r="D97" s="1047"/>
      <c r="E97" s="1047"/>
      <c r="F97" s="1047"/>
    </row>
    <row r="98" spans="1:6">
      <c r="A98" s="175"/>
      <c r="B98" s="1047"/>
      <c r="C98" s="1047"/>
      <c r="D98" s="1047"/>
      <c r="E98" s="1047"/>
      <c r="F98" s="1047"/>
    </row>
    <row r="99" spans="1:6">
      <c r="A99" s="175"/>
      <c r="B99" s="1047"/>
      <c r="C99" s="1047"/>
      <c r="D99" s="1047"/>
      <c r="E99" s="1047"/>
      <c r="F99" s="1047"/>
    </row>
    <row r="100" spans="1:6">
      <c r="A100" s="175"/>
      <c r="B100" s="1047"/>
      <c r="C100" s="1047"/>
      <c r="D100" s="1047"/>
      <c r="E100" s="1047"/>
      <c r="F100" s="1047"/>
    </row>
    <row r="101" spans="1:6">
      <c r="A101" s="175"/>
      <c r="B101" s="1047"/>
      <c r="C101" s="1047"/>
      <c r="D101" s="1047"/>
      <c r="E101" s="1047"/>
      <c r="F101" s="1047"/>
    </row>
    <row r="102" spans="1:6">
      <c r="A102" s="175"/>
      <c r="B102" s="1047"/>
      <c r="C102" s="1047"/>
      <c r="D102" s="1047"/>
      <c r="E102" s="1047"/>
      <c r="F102" s="1047"/>
    </row>
    <row r="103" spans="1:6">
      <c r="A103" s="175"/>
      <c r="B103" s="1047"/>
      <c r="C103" s="1047"/>
      <c r="D103" s="1047"/>
      <c r="E103" s="1047"/>
      <c r="F103" s="1047"/>
    </row>
    <row r="104" spans="1:6">
      <c r="A104" s="175"/>
      <c r="B104" s="1047"/>
      <c r="C104" s="1047"/>
      <c r="D104" s="1047"/>
      <c r="E104" s="1047"/>
      <c r="F104" s="1047"/>
    </row>
    <row r="105" spans="1:6">
      <c r="A105" s="175"/>
      <c r="B105" s="1047"/>
      <c r="C105" s="1047"/>
      <c r="D105" s="1047"/>
      <c r="E105" s="1047"/>
      <c r="F105" s="1047"/>
    </row>
    <row r="106" spans="1:6">
      <c r="A106" s="175"/>
      <c r="B106" s="1047"/>
      <c r="C106" s="1047"/>
      <c r="D106" s="1047"/>
      <c r="E106" s="1047"/>
      <c r="F106" s="1047"/>
    </row>
    <row r="107" spans="1:6">
      <c r="A107" s="175"/>
      <c r="B107" s="1047"/>
      <c r="C107" s="1047"/>
      <c r="D107" s="1047"/>
      <c r="E107" s="1047"/>
      <c r="F107" s="1047"/>
    </row>
    <row r="108" spans="1:6">
      <c r="A108" s="175"/>
      <c r="B108" s="1047"/>
      <c r="C108" s="1047"/>
      <c r="D108" s="1047"/>
      <c r="E108" s="1047"/>
      <c r="F108" s="1047"/>
    </row>
    <row r="109" spans="1:6">
      <c r="A109" s="175"/>
      <c r="B109" s="1047"/>
      <c r="C109" s="1047"/>
      <c r="D109" s="1047"/>
      <c r="E109" s="1047"/>
      <c r="F109" s="1047"/>
    </row>
    <row r="110" spans="1:6">
      <c r="A110" s="175"/>
      <c r="B110" s="1047"/>
      <c r="C110" s="1047"/>
      <c r="D110" s="1047"/>
      <c r="E110" s="1047"/>
      <c r="F110" s="1047"/>
    </row>
    <row r="111" spans="1:6">
      <c r="A111" s="175"/>
      <c r="B111" s="1047"/>
      <c r="C111" s="1047"/>
      <c r="D111" s="1047"/>
      <c r="E111" s="1047"/>
      <c r="F111" s="1047"/>
    </row>
    <row r="112" spans="1:6">
      <c r="A112" s="175"/>
      <c r="B112" s="1047"/>
      <c r="C112" s="1047"/>
      <c r="D112" s="1047"/>
      <c r="E112" s="1047"/>
      <c r="F112" s="1047"/>
    </row>
    <row r="113" spans="1:6">
      <c r="A113" s="175"/>
      <c r="B113" s="1047"/>
      <c r="C113" s="1047"/>
      <c r="D113" s="1047"/>
      <c r="E113" s="1047"/>
      <c r="F113" s="1047"/>
    </row>
    <row r="114" spans="1:6">
      <c r="A114" s="175"/>
      <c r="B114" s="1047"/>
      <c r="C114" s="1047"/>
      <c r="D114" s="1047"/>
      <c r="E114" s="1047"/>
      <c r="F114" s="1047"/>
    </row>
    <row r="115" spans="1:6">
      <c r="A115" s="175"/>
      <c r="B115" s="1047"/>
      <c r="C115" s="1047"/>
      <c r="D115" s="1047"/>
      <c r="E115" s="1047"/>
      <c r="F115" s="1047"/>
    </row>
    <row r="116" spans="1:6">
      <c r="A116" s="175"/>
      <c r="B116" s="1047"/>
      <c r="C116" s="1047"/>
      <c r="D116" s="1047"/>
      <c r="E116" s="1047"/>
      <c r="F116" s="1047"/>
    </row>
    <row r="117" spans="1:6">
      <c r="A117" s="175"/>
      <c r="B117" s="1047"/>
      <c r="C117" s="1047"/>
      <c r="D117" s="1047"/>
      <c r="E117" s="1047"/>
      <c r="F117" s="1047"/>
    </row>
    <row r="118" spans="1:6">
      <c r="A118" s="175"/>
      <c r="B118" s="1047"/>
      <c r="C118" s="1047"/>
      <c r="D118" s="1047"/>
      <c r="E118" s="1047"/>
      <c r="F118" s="1047"/>
    </row>
    <row r="119" spans="1:6">
      <c r="A119" s="175"/>
      <c r="B119" s="1047"/>
      <c r="C119" s="1047"/>
      <c r="D119" s="1047"/>
      <c r="E119" s="1047"/>
      <c r="F119" s="1047"/>
    </row>
    <row r="120" spans="1:6">
      <c r="A120" s="175"/>
      <c r="B120" s="1047"/>
      <c r="C120" s="1047"/>
      <c r="D120" s="1047"/>
      <c r="E120" s="1047"/>
      <c r="F120" s="1047"/>
    </row>
    <row r="121" spans="1:6">
      <c r="A121" s="175"/>
      <c r="B121" s="1047"/>
      <c r="C121" s="1047"/>
      <c r="D121" s="1047"/>
      <c r="E121" s="1047"/>
      <c r="F121" s="1047"/>
    </row>
    <row r="122" spans="1:6">
      <c r="A122" s="175"/>
      <c r="B122" s="1047"/>
      <c r="C122" s="1047"/>
      <c r="D122" s="1047"/>
      <c r="E122" s="1047"/>
      <c r="F122" s="1047"/>
    </row>
    <row r="123" spans="1:6">
      <c r="A123" s="175"/>
      <c r="B123" s="1047"/>
      <c r="C123" s="1047"/>
      <c r="D123" s="1047"/>
      <c r="E123" s="1047"/>
      <c r="F123" s="1047"/>
    </row>
    <row r="124" spans="1:6">
      <c r="A124" s="175"/>
      <c r="B124" s="1047"/>
      <c r="C124" s="1047"/>
      <c r="D124" s="1047"/>
      <c r="E124" s="1047"/>
      <c r="F124" s="1047"/>
    </row>
    <row r="125" spans="1:6">
      <c r="A125" s="175"/>
      <c r="B125" s="1047"/>
      <c r="C125" s="1047"/>
      <c r="D125" s="1047"/>
      <c r="E125" s="1047"/>
      <c r="F125" s="1047"/>
    </row>
    <row r="126" spans="1:6">
      <c r="A126" s="175"/>
      <c r="B126" s="1047"/>
      <c r="C126" s="1047"/>
      <c r="D126" s="1047"/>
      <c r="E126" s="1047"/>
      <c r="F126" s="1047"/>
    </row>
    <row r="127" spans="1:6">
      <c r="A127" s="175"/>
      <c r="B127" s="1047"/>
      <c r="C127" s="1047"/>
      <c r="D127" s="1047"/>
      <c r="E127" s="1047"/>
      <c r="F127" s="1047"/>
    </row>
    <row r="128" spans="1:6">
      <c r="A128" s="175"/>
      <c r="B128" s="1047"/>
      <c r="C128" s="1047"/>
      <c r="D128" s="1047"/>
      <c r="E128" s="1047"/>
      <c r="F128" s="1047"/>
    </row>
    <row r="129" spans="1:6">
      <c r="A129" s="175"/>
      <c r="B129" s="1047"/>
      <c r="C129" s="1047"/>
      <c r="D129" s="1047"/>
      <c r="E129" s="1047"/>
      <c r="F129" s="1047"/>
    </row>
    <row r="130" spans="1:6">
      <c r="A130" s="175"/>
      <c r="B130" s="1047"/>
      <c r="C130" s="1047"/>
      <c r="D130" s="1047"/>
      <c r="E130" s="1047"/>
      <c r="F130" s="1047"/>
    </row>
    <row r="131" spans="1:6">
      <c r="A131" s="175"/>
      <c r="B131" s="1047"/>
      <c r="C131" s="1047"/>
      <c r="D131" s="1047"/>
      <c r="E131" s="1047"/>
      <c r="F131" s="1047"/>
    </row>
    <row r="132" spans="1:6">
      <c r="A132" s="175"/>
      <c r="B132" s="1047"/>
      <c r="C132" s="1047"/>
      <c r="D132" s="1047"/>
      <c r="E132" s="1047"/>
      <c r="F132" s="1047"/>
    </row>
    <row r="133" spans="1:6">
      <c r="A133" s="175"/>
      <c r="B133" s="1047"/>
      <c r="C133" s="1047"/>
      <c r="D133" s="1047"/>
      <c r="E133" s="1047"/>
      <c r="F133" s="1047"/>
    </row>
    <row r="134" spans="1:6">
      <c r="A134" s="175"/>
      <c r="B134" s="1047"/>
      <c r="C134" s="1047"/>
      <c r="D134" s="1047"/>
      <c r="E134" s="1047"/>
      <c r="F134" s="1047"/>
    </row>
    <row r="135" spans="1:6">
      <c r="A135" s="175"/>
      <c r="B135" s="1047"/>
      <c r="C135" s="1047"/>
      <c r="D135" s="1047"/>
      <c r="E135" s="1047"/>
      <c r="F135" s="1047"/>
    </row>
    <row r="136" spans="1:6">
      <c r="A136" s="175"/>
      <c r="B136" s="1047"/>
      <c r="C136" s="1047"/>
      <c r="D136" s="1047"/>
      <c r="E136" s="1047"/>
      <c r="F136" s="1047"/>
    </row>
    <row r="137" spans="1:6">
      <c r="A137" s="175"/>
      <c r="B137" s="1047"/>
      <c r="C137" s="1047"/>
      <c r="D137" s="1047"/>
      <c r="E137" s="1047"/>
      <c r="F137" s="1047"/>
    </row>
    <row r="138" spans="1:6">
      <c r="A138" s="175"/>
      <c r="B138" s="1047"/>
      <c r="C138" s="1047"/>
      <c r="D138" s="1047"/>
      <c r="E138" s="1047"/>
      <c r="F138" s="1047"/>
    </row>
    <row r="139" spans="1:6">
      <c r="A139" s="175"/>
      <c r="B139" s="1047"/>
      <c r="C139" s="1047"/>
      <c r="D139" s="1047"/>
      <c r="E139" s="1047"/>
      <c r="F139" s="1047"/>
    </row>
    <row r="140" spans="1:6">
      <c r="A140" s="175"/>
      <c r="B140" s="1047"/>
      <c r="C140" s="1047"/>
      <c r="D140" s="1047"/>
      <c r="E140" s="1047"/>
      <c r="F140" s="1047"/>
    </row>
    <row r="141" spans="1:6">
      <c r="A141" s="175"/>
      <c r="B141" s="1047"/>
      <c r="C141" s="1047"/>
      <c r="D141" s="1047"/>
      <c r="E141" s="1047"/>
      <c r="F141" s="1047"/>
    </row>
    <row r="142" spans="1:6">
      <c r="A142" s="175"/>
      <c r="B142" s="1047"/>
      <c r="C142" s="1047"/>
      <c r="D142" s="1047"/>
      <c r="E142" s="1047"/>
      <c r="F142" s="1047"/>
    </row>
    <row r="143" spans="1:6">
      <c r="A143" s="175"/>
      <c r="B143" s="1047"/>
      <c r="C143" s="1047"/>
      <c r="D143" s="1047"/>
      <c r="E143" s="1047"/>
      <c r="F143" s="1047"/>
    </row>
    <row r="144" spans="1:6">
      <c r="A144" s="175"/>
      <c r="B144" s="1047"/>
      <c r="C144" s="1047"/>
      <c r="D144" s="1047"/>
      <c r="E144" s="1047"/>
      <c r="F144" s="1047"/>
    </row>
    <row r="145" spans="1:6">
      <c r="A145" s="175"/>
      <c r="B145" s="1047"/>
      <c r="C145" s="1047"/>
      <c r="D145" s="1047"/>
      <c r="E145" s="1047"/>
      <c r="F145" s="1047"/>
    </row>
    <row r="146" spans="1:6">
      <c r="A146" s="175"/>
      <c r="B146" s="1047"/>
      <c r="C146" s="1047"/>
      <c r="D146" s="1047"/>
      <c r="E146" s="1047"/>
      <c r="F146" s="1047"/>
    </row>
    <row r="147" spans="1:6">
      <c r="A147" s="175"/>
      <c r="B147" s="1047"/>
      <c r="C147" s="1047"/>
      <c r="D147" s="1047"/>
      <c r="E147" s="1047"/>
      <c r="F147" s="1047"/>
    </row>
    <row r="148" spans="1:6">
      <c r="A148" s="175"/>
      <c r="B148" s="1047"/>
      <c r="C148" s="1047"/>
      <c r="D148" s="1047"/>
      <c r="E148" s="1047"/>
      <c r="F148" s="1047"/>
    </row>
    <row r="149" spans="1:6">
      <c r="A149" s="175"/>
      <c r="B149" s="1047"/>
      <c r="C149" s="1047"/>
      <c r="D149" s="1047"/>
      <c r="E149" s="1047"/>
      <c r="F149" s="1047"/>
    </row>
    <row r="150" spans="1:6">
      <c r="A150" s="175"/>
      <c r="B150" s="1047"/>
      <c r="C150" s="1047"/>
      <c r="D150" s="1047"/>
      <c r="E150" s="1047"/>
      <c r="F150" s="1047"/>
    </row>
    <row r="151" spans="1:6">
      <c r="A151" s="175"/>
      <c r="B151" s="1047"/>
      <c r="C151" s="1047"/>
      <c r="D151" s="1047"/>
      <c r="E151" s="1047"/>
      <c r="F151" s="1047"/>
    </row>
    <row r="152" spans="1:6">
      <c r="A152" s="175"/>
      <c r="B152" s="1047"/>
      <c r="C152" s="1047"/>
      <c r="D152" s="1047"/>
      <c r="E152" s="1047"/>
      <c r="F152" s="1047"/>
    </row>
    <row r="153" spans="1:6">
      <c r="A153" s="175"/>
      <c r="B153" s="1047"/>
      <c r="C153" s="1047"/>
      <c r="D153" s="1047"/>
      <c r="E153" s="1047"/>
      <c r="F153" s="1047"/>
    </row>
    <row r="154" spans="1:6">
      <c r="A154" s="175"/>
      <c r="B154" s="1047"/>
      <c r="C154" s="1047"/>
      <c r="D154" s="1047"/>
      <c r="E154" s="1047"/>
      <c r="F154" s="1047"/>
    </row>
    <row r="155" spans="1:6">
      <c r="A155" s="175"/>
      <c r="B155" s="1047"/>
      <c r="C155" s="1047"/>
      <c r="D155" s="1047"/>
      <c r="E155" s="1047"/>
      <c r="F155" s="1047"/>
    </row>
    <row r="156" spans="1:6">
      <c r="A156" s="175"/>
      <c r="B156" s="1047"/>
      <c r="C156" s="1047"/>
      <c r="D156" s="1047"/>
      <c r="E156" s="1047"/>
      <c r="F156" s="1047"/>
    </row>
    <row r="157" spans="1:6">
      <c r="A157" s="175"/>
      <c r="B157" s="1047"/>
      <c r="C157" s="1047"/>
      <c r="D157" s="1047"/>
      <c r="E157" s="1047"/>
      <c r="F157" s="1047"/>
    </row>
    <row r="158" spans="1:6">
      <c r="A158" s="175"/>
    </row>
    <row r="159" spans="1:6">
      <c r="A159" s="175">
        <f t="shared" ref="A159:A168" si="0">+A158+1</f>
        <v>1</v>
      </c>
    </row>
    <row r="160" spans="1:6">
      <c r="A160" s="175">
        <f t="shared" si="0"/>
        <v>2</v>
      </c>
    </row>
    <row r="161" spans="1:1">
      <c r="A161" s="175">
        <f t="shared" si="0"/>
        <v>3</v>
      </c>
    </row>
    <row r="162" spans="1:1">
      <c r="A162" s="175">
        <f t="shared" si="0"/>
        <v>4</v>
      </c>
    </row>
    <row r="163" spans="1:1">
      <c r="A163" s="175">
        <f t="shared" si="0"/>
        <v>5</v>
      </c>
    </row>
    <row r="164" spans="1:1">
      <c r="A164" s="175">
        <f t="shared" si="0"/>
        <v>6</v>
      </c>
    </row>
    <row r="165" spans="1:1">
      <c r="A165" s="175">
        <f t="shared" si="0"/>
        <v>7</v>
      </c>
    </row>
    <row r="166" spans="1:1">
      <c r="A166" s="175">
        <f t="shared" si="0"/>
        <v>8</v>
      </c>
    </row>
    <row r="167" spans="1:1">
      <c r="A167" s="175">
        <f t="shared" si="0"/>
        <v>9</v>
      </c>
    </row>
    <row r="168" spans="1:1">
      <c r="A168" s="175">
        <f t="shared" si="0"/>
        <v>10</v>
      </c>
    </row>
    <row r="169" spans="1:1">
      <c r="A169" s="175"/>
    </row>
  </sheetData>
  <customSheetViews>
    <customSheetView guid="{700BB901-DE3D-40AF-9E84-3437521A0345}" showPageBreaks="1">
      <pageMargins left="0.99" right="0.5" top="1" bottom="1.03" header="0.5" footer="0.5"/>
      <pageSetup scale="72" orientation="portrait" horizontalDpi="4294967292" r:id="rId1"/>
      <headerFooter alignWithMargins="0">
        <oddFooter>&amp;LSponsored by:  J. David Spring
&amp;C&amp;A&amp;R&amp;P of &amp;N</oddFooter>
      </headerFooter>
    </customSheetView>
    <customSheetView guid="{D30DA162-D620-4A19-970C-1046A6A23ED1}">
      <pageMargins left="0.99" right="0.5" top="1" bottom="1.03" header="0.5" footer="0.5"/>
      <pageSetup scale="72" orientation="portrait" horizontalDpi="4294967292" r:id="rId2"/>
      <headerFooter alignWithMargins="0">
        <oddFooter>&amp;LSponsored by:  J. David Spring
&amp;C&amp;A&amp;R&amp;P of &amp;N</oddFooter>
      </headerFooter>
    </customSheetView>
    <customSheetView guid="{7B208CC4-03EC-49A3-9AEF-BDEAF48D6BE2}" showPageBreaks="1">
      <pageMargins left="0.99" right="0.5" top="1" bottom="1.03" header="0.5" footer="0.5"/>
      <pageSetup scale="72" orientation="portrait" horizontalDpi="4294967292" r:id="rId3"/>
      <headerFooter alignWithMargins="0">
        <oddFooter>&amp;LSponsored by:  J. David Spring
&amp;C&amp;A&amp;R&amp;P of &amp;N</oddFooter>
      </headerFooter>
    </customSheetView>
    <customSheetView guid="{FAFF7267-5C8D-421B-A6E7-C317663504A2}">
      <pageMargins left="0.99" right="0.5" top="1" bottom="1.03" header="0.5" footer="0.5"/>
      <pageSetup scale="72" orientation="portrait" horizontalDpi="4294967292" r:id="rId4"/>
      <headerFooter alignWithMargins="0">
        <oddFooter>&amp;LSponsored by:  J. David Spring
&amp;C&amp;A&amp;R&amp;P of &amp;N</oddFooter>
      </headerFooter>
    </customSheetView>
    <customSheetView guid="{659C7A86-29AF-4EB2-A484-62929168C99A}">
      <pageMargins left="0.99" right="0.5" top="1" bottom="1.03" header="0.5" footer="0.5"/>
      <pageSetup scale="72" orientation="portrait" horizontalDpi="4294967292" r:id="rId5"/>
      <headerFooter alignWithMargins="0">
        <oddFooter>&amp;LSponsored by:  J. David Spring
&amp;C&amp;A&amp;R&amp;P of &amp;N</oddFooter>
      </headerFooter>
    </customSheetView>
    <customSheetView guid="{DE1D8474-1C81-4DEF-9FC4-4CC6D52CA0A7}">
      <pageMargins left="0.99" right="0.5" top="1" bottom="1.03" header="0.5" footer="0.5"/>
      <pageSetup scale="72" orientation="portrait" horizontalDpi="4294967292" r:id="rId6"/>
      <headerFooter alignWithMargins="0">
        <oddFooter>&amp;LSponsored by:  J. David Spring
&amp;C&amp;A&amp;R&amp;P of &amp;N</oddFooter>
      </headerFooter>
    </customSheetView>
  </customSheetViews>
  <phoneticPr fontId="0" type="noConversion"/>
  <pageMargins left="0.75" right="0.75" top="1" bottom="1.03" header="0.75" footer="0.75"/>
  <pageSetup scale="75" orientation="landscape" r:id="rId7"/>
  <headerFooter alignWithMargins="0">
    <oddFooter>&amp;L&amp;"Times New Roman,Regular"&amp;9Sponsored by:  Michael N. Kelly</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5"/>
  <dimension ref="A1:S2426"/>
  <sheetViews>
    <sheetView workbookViewId="0"/>
  </sheetViews>
  <sheetFormatPr defaultColWidth="9.140625" defaultRowHeight="11.25"/>
  <cols>
    <col min="1" max="1" width="4.42578125" style="690" customWidth="1"/>
    <col min="2" max="2" width="6.5703125" style="734" customWidth="1"/>
    <col min="3" max="3" width="5.140625" style="734" bestFit="1" customWidth="1"/>
    <col min="4" max="4" width="43.42578125" style="734" customWidth="1"/>
    <col min="5" max="5" width="3.42578125" style="734" customWidth="1"/>
    <col min="6" max="6" width="12.42578125" style="734" customWidth="1"/>
    <col min="7" max="7" width="15.140625" style="734" customWidth="1"/>
    <col min="8" max="8" width="14.85546875" style="734" customWidth="1"/>
    <col min="9" max="9" width="39" style="734" customWidth="1"/>
    <col min="10" max="10" width="9.140625" style="734" customWidth="1"/>
    <col min="11" max="16384" width="9.140625" style="734"/>
  </cols>
  <sheetData>
    <row r="1" spans="1:19">
      <c r="I1" s="1925" t="s">
        <v>1703</v>
      </c>
    </row>
    <row r="2" spans="1:19" ht="11.25" customHeight="1">
      <c r="B2" s="732" t="s">
        <v>465</v>
      </c>
      <c r="C2" s="732"/>
      <c r="D2" s="705"/>
      <c r="E2" s="676"/>
      <c r="F2" s="676"/>
      <c r="G2" s="676"/>
      <c r="H2" s="676"/>
      <c r="I2" s="676"/>
    </row>
    <row r="3" spans="1:19" ht="11.25" customHeight="1">
      <c r="B3" s="31" t="s">
        <v>1407</v>
      </c>
      <c r="C3" s="711"/>
      <c r="D3" s="705"/>
      <c r="E3" s="676"/>
      <c r="F3" s="676"/>
      <c r="G3" s="735"/>
      <c r="H3" s="735"/>
      <c r="I3" s="736"/>
    </row>
    <row r="4" spans="1:19" ht="11.25" customHeight="1">
      <c r="B4" s="732" t="s">
        <v>1519</v>
      </c>
      <c r="C4" s="732"/>
      <c r="D4" s="705"/>
      <c r="E4" s="676"/>
      <c r="F4" s="676"/>
      <c r="G4" s="735"/>
      <c r="H4" s="676"/>
      <c r="I4" s="736"/>
    </row>
    <row r="5" spans="1:19" ht="11.25" customHeight="1">
      <c r="B5" s="732" t="s">
        <v>1260</v>
      </c>
      <c r="C5" s="732"/>
      <c r="D5" s="705"/>
      <c r="E5" s="676"/>
      <c r="F5" s="676"/>
      <c r="G5" s="735"/>
      <c r="H5" s="735"/>
      <c r="I5" s="736"/>
    </row>
    <row r="6" spans="1:19" ht="11.25" customHeight="1">
      <c r="B6" s="732"/>
      <c r="C6" s="732"/>
      <c r="D6" s="705"/>
      <c r="E6" s="676"/>
      <c r="F6" s="676"/>
      <c r="G6" s="735"/>
      <c r="H6" s="735"/>
      <c r="I6" s="737"/>
    </row>
    <row r="7" spans="1:19" ht="11.25" customHeight="1">
      <c r="B7" s="687"/>
      <c r="C7" s="687"/>
      <c r="D7" s="676"/>
      <c r="E7" s="676"/>
      <c r="F7" s="676"/>
      <c r="G7" s="676"/>
      <c r="H7" s="676"/>
      <c r="I7" s="676"/>
    </row>
    <row r="8" spans="1:19" s="1920" customFormat="1" ht="11.25" customHeight="1">
      <c r="A8" s="1919"/>
      <c r="B8" s="687" t="s">
        <v>584</v>
      </c>
      <c r="C8" s="687"/>
      <c r="D8" s="687"/>
      <c r="E8" s="687"/>
      <c r="F8" s="687"/>
      <c r="G8" s="687"/>
      <c r="H8" s="687"/>
      <c r="I8" s="687"/>
    </row>
    <row r="9" spans="1:19" s="1920" customFormat="1" ht="11.25" customHeight="1">
      <c r="A9" s="1919"/>
      <c r="B9" s="711"/>
      <c r="C9" s="711"/>
      <c r="D9" s="711"/>
      <c r="E9" s="711"/>
      <c r="F9" s="687" t="s">
        <v>584</v>
      </c>
      <c r="G9" s="687"/>
      <c r="H9" s="717" t="s">
        <v>406</v>
      </c>
      <c r="I9" s="687"/>
    </row>
    <row r="10" spans="1:19" s="1920" customFormat="1" ht="11.25" customHeight="1">
      <c r="A10" s="1919"/>
      <c r="C10" s="717"/>
      <c r="E10" s="717"/>
      <c r="F10" s="1919" t="s">
        <v>660</v>
      </c>
      <c r="G10" s="687"/>
      <c r="H10" s="717" t="s">
        <v>189</v>
      </c>
      <c r="I10" s="687"/>
    </row>
    <row r="11" spans="1:19" s="1920" customFormat="1" ht="11.25" customHeight="1">
      <c r="A11" s="1919" t="s">
        <v>272</v>
      </c>
      <c r="B11" s="717" t="s">
        <v>611</v>
      </c>
      <c r="C11" s="717"/>
      <c r="D11" s="717" t="s">
        <v>578</v>
      </c>
      <c r="E11" s="717"/>
      <c r="F11" s="1919" t="s">
        <v>1350</v>
      </c>
      <c r="G11" s="687"/>
      <c r="H11" s="717"/>
      <c r="I11" s="687"/>
    </row>
    <row r="12" spans="1:19" s="1920" customFormat="1" ht="11.25" customHeight="1">
      <c r="A12" s="1921" t="s">
        <v>1083</v>
      </c>
      <c r="B12" s="1922" t="s">
        <v>250</v>
      </c>
      <c r="C12" s="1922"/>
      <c r="D12" s="1922"/>
      <c r="E12" s="1922"/>
      <c r="F12" s="1923" t="s">
        <v>1351</v>
      </c>
      <c r="G12" s="1921" t="s">
        <v>15</v>
      </c>
      <c r="H12" s="1922"/>
      <c r="I12" s="1924" t="s">
        <v>934</v>
      </c>
    </row>
    <row r="13" spans="1:19" s="711" customFormat="1" ht="11.25" customHeight="1">
      <c r="A13" s="708">
        <v>1</v>
      </c>
    </row>
    <row r="14" spans="1:19" s="705" customFormat="1" ht="11.25" customHeight="1">
      <c r="A14" s="708">
        <f t="shared" ref="A14:A15" si="0">+A13+1</f>
        <v>2</v>
      </c>
      <c r="B14" s="711"/>
      <c r="C14" s="711"/>
      <c r="D14" s="711"/>
      <c r="E14" s="711"/>
      <c r="F14" s="711"/>
      <c r="G14" s="711"/>
      <c r="H14" s="711"/>
      <c r="I14" s="711"/>
      <c r="J14" s="711"/>
      <c r="K14" s="711"/>
      <c r="L14" s="711"/>
      <c r="M14" s="711"/>
      <c r="N14" s="711"/>
      <c r="O14" s="711"/>
      <c r="P14" s="711"/>
      <c r="Q14" s="711"/>
      <c r="R14" s="711"/>
      <c r="S14" s="711"/>
    </row>
    <row r="15" spans="1:19" s="711" customFormat="1" ht="11.25" customHeight="1">
      <c r="A15" s="708">
        <f t="shared" si="0"/>
        <v>3</v>
      </c>
      <c r="B15" s="1801" t="s">
        <v>1655</v>
      </c>
    </row>
    <row r="16" spans="1:19" s="711" customFormat="1" ht="11.25" customHeight="1">
      <c r="A16" s="708">
        <f>A15+1</f>
        <v>4</v>
      </c>
    </row>
    <row r="17" spans="1:1" s="711" customFormat="1" ht="11.25" customHeight="1">
      <c r="A17" s="708">
        <f>A16+1</f>
        <v>5</v>
      </c>
    </row>
    <row r="18" spans="1:1" ht="11.25" customHeight="1"/>
    <row r="19" spans="1:1" ht="11.25" customHeight="1"/>
    <row r="20" spans="1:1" ht="11.25" customHeight="1"/>
    <row r="21" spans="1:1" ht="11.25" customHeight="1"/>
    <row r="22" spans="1:1" ht="11.25" customHeight="1"/>
    <row r="23" spans="1:1" ht="11.25" customHeight="1"/>
    <row r="24" spans="1:1" ht="11.25" customHeight="1"/>
    <row r="25" spans="1:1" ht="11.25" customHeight="1"/>
    <row r="26" spans="1:1" ht="11.25" customHeight="1"/>
    <row r="27" spans="1:1" ht="11.25" customHeight="1"/>
    <row r="28" spans="1:1" ht="11.25" customHeight="1"/>
    <row r="29" spans="1:1" ht="11.25" customHeight="1"/>
    <row r="30" spans="1:1" ht="11.25" customHeight="1"/>
    <row r="31" spans="1:1" ht="11.25" customHeight="1"/>
    <row r="32" spans="1:1" ht="11.25" customHeight="1"/>
    <row r="33" spans="6:6" ht="11.25" customHeight="1"/>
    <row r="34" spans="6:6" ht="11.25" customHeight="1"/>
    <row r="35" spans="6:6" ht="11.25" customHeight="1"/>
    <row r="36" spans="6:6" ht="11.25" customHeight="1"/>
    <row r="37" spans="6:6" ht="11.25" customHeight="1"/>
    <row r="38" spans="6:6" ht="11.25" customHeight="1"/>
    <row r="39" spans="6:6" ht="11.25" customHeight="1"/>
    <row r="40" spans="6:6" ht="11.25" customHeight="1"/>
    <row r="41" spans="6:6" ht="11.25" customHeight="1"/>
    <row r="42" spans="6:6" ht="11.25" customHeight="1"/>
    <row r="43" spans="6:6" ht="11.25" customHeight="1"/>
    <row r="44" spans="6:6" ht="11.25" customHeight="1">
      <c r="F44" s="741"/>
    </row>
    <row r="45" spans="6:6" ht="11.25" customHeight="1">
      <c r="F45" s="741"/>
    </row>
    <row r="46" spans="6:6" ht="11.25" customHeight="1">
      <c r="F46" s="741"/>
    </row>
    <row r="47" spans="6:6" ht="11.25" customHeight="1">
      <c r="F47" s="741"/>
    </row>
    <row r="48" spans="6:6" ht="11.25" customHeight="1">
      <c r="F48" s="741"/>
    </row>
    <row r="49" spans="6:6" ht="11.25" customHeight="1">
      <c r="F49" s="741"/>
    </row>
    <row r="50" spans="6:6" ht="11.25" customHeight="1">
      <c r="F50" s="741"/>
    </row>
    <row r="51" spans="6:6" ht="11.25" customHeight="1">
      <c r="F51" s="741"/>
    </row>
    <row r="52" spans="6:6" ht="11.25" customHeight="1">
      <c r="F52" s="741"/>
    </row>
    <row r="53" spans="6:6" ht="11.25" customHeight="1">
      <c r="F53" s="741"/>
    </row>
    <row r="54" spans="6:6" ht="11.25" customHeight="1">
      <c r="F54" s="741"/>
    </row>
    <row r="55" spans="6:6" ht="11.25" customHeight="1">
      <c r="F55" s="741"/>
    </row>
    <row r="56" spans="6:6" ht="11.25" customHeight="1">
      <c r="F56" s="741"/>
    </row>
    <row r="57" spans="6:6" ht="11.25" customHeight="1">
      <c r="F57" s="741"/>
    </row>
    <row r="58" spans="6:6" ht="11.25" customHeight="1">
      <c r="F58" s="741"/>
    </row>
    <row r="59" spans="6:6" ht="11.25" customHeight="1">
      <c r="F59" s="741"/>
    </row>
    <row r="60" spans="6:6" ht="11.25" customHeight="1">
      <c r="F60" s="741"/>
    </row>
    <row r="61" spans="6:6" ht="11.25" customHeight="1">
      <c r="F61" s="741"/>
    </row>
    <row r="62" spans="6:6" ht="11.25" customHeight="1">
      <c r="F62" s="741"/>
    </row>
    <row r="63" spans="6:6" ht="11.25" customHeight="1">
      <c r="F63" s="741"/>
    </row>
    <row r="64" spans="6:6" ht="11.25" customHeight="1">
      <c r="F64" s="741"/>
    </row>
    <row r="65" spans="6:6" ht="11.25" customHeight="1">
      <c r="F65" s="741"/>
    </row>
    <row r="66" spans="6:6" ht="11.25" customHeight="1">
      <c r="F66" s="741"/>
    </row>
    <row r="67" spans="6:6" ht="11.25" customHeight="1">
      <c r="F67" s="741"/>
    </row>
    <row r="68" spans="6:6" ht="11.25" customHeight="1">
      <c r="F68" s="741"/>
    </row>
    <row r="69" spans="6:6" ht="11.25" customHeight="1">
      <c r="F69" s="741"/>
    </row>
    <row r="70" spans="6:6" ht="11.25" customHeight="1">
      <c r="F70" s="741"/>
    </row>
    <row r="71" spans="6:6" ht="11.25" customHeight="1">
      <c r="F71" s="741"/>
    </row>
    <row r="72" spans="6:6" ht="11.25" customHeight="1">
      <c r="F72" s="741"/>
    </row>
    <row r="73" spans="6:6" ht="11.25" customHeight="1">
      <c r="F73" s="741"/>
    </row>
    <row r="74" spans="6:6" ht="11.25" customHeight="1">
      <c r="F74" s="741"/>
    </row>
    <row r="75" spans="6:6" ht="11.25" customHeight="1">
      <c r="F75" s="741"/>
    </row>
    <row r="76" spans="6:6" ht="11.25" customHeight="1">
      <c r="F76" s="741"/>
    </row>
    <row r="77" spans="6:6" ht="11.25" customHeight="1">
      <c r="F77" s="741"/>
    </row>
    <row r="78" spans="6:6" ht="11.25" customHeight="1">
      <c r="F78" s="741"/>
    </row>
    <row r="79" spans="6:6" ht="11.25" customHeight="1">
      <c r="F79" s="741"/>
    </row>
    <row r="80" spans="6:6" ht="11.25" customHeight="1">
      <c r="F80" s="741"/>
    </row>
    <row r="81" spans="6:6" ht="11.25" customHeight="1">
      <c r="F81" s="741"/>
    </row>
    <row r="82" spans="6:6" ht="11.25" customHeight="1">
      <c r="F82" s="741"/>
    </row>
    <row r="83" spans="6:6" ht="11.25" customHeight="1">
      <c r="F83" s="741"/>
    </row>
    <row r="84" spans="6:6" ht="11.25" customHeight="1">
      <c r="F84" s="741"/>
    </row>
    <row r="85" spans="6:6" ht="11.25" customHeight="1">
      <c r="F85" s="741"/>
    </row>
    <row r="86" spans="6:6" ht="11.25" customHeight="1">
      <c r="F86" s="741"/>
    </row>
    <row r="87" spans="6:6" ht="11.25" customHeight="1">
      <c r="F87" s="741"/>
    </row>
    <row r="88" spans="6:6" ht="11.25" customHeight="1">
      <c r="F88" s="741"/>
    </row>
    <row r="89" spans="6:6" ht="11.25" customHeight="1">
      <c r="F89" s="741"/>
    </row>
    <row r="90" spans="6:6" ht="11.25" customHeight="1">
      <c r="F90" s="741"/>
    </row>
    <row r="91" spans="6:6" ht="11.25" customHeight="1">
      <c r="F91" s="741"/>
    </row>
    <row r="92" spans="6:6" ht="11.25" customHeight="1">
      <c r="F92" s="741"/>
    </row>
    <row r="93" spans="6:6" ht="11.25" customHeight="1">
      <c r="F93" s="741"/>
    </row>
    <row r="94" spans="6:6" ht="11.25" customHeight="1">
      <c r="F94" s="741"/>
    </row>
    <row r="95" spans="6:6" ht="11.25" customHeight="1">
      <c r="F95" s="741"/>
    </row>
    <row r="96" spans="6:6" ht="11.25" customHeight="1">
      <c r="F96" s="741"/>
    </row>
    <row r="97" spans="6:6" ht="11.25" customHeight="1">
      <c r="F97" s="741"/>
    </row>
    <row r="98" spans="6:6" ht="11.25" customHeight="1">
      <c r="F98" s="741"/>
    </row>
    <row r="99" spans="6:6" ht="11.25" customHeight="1">
      <c r="F99" s="741"/>
    </row>
    <row r="100" spans="6:6" ht="11.25" customHeight="1">
      <c r="F100" s="741"/>
    </row>
    <row r="101" spans="6:6" ht="11.25" customHeight="1">
      <c r="F101" s="741"/>
    </row>
    <row r="102" spans="6:6" ht="11.25" customHeight="1">
      <c r="F102" s="741"/>
    </row>
    <row r="103" spans="6:6" ht="11.25" customHeight="1">
      <c r="F103" s="741"/>
    </row>
    <row r="104" spans="6:6" ht="11.25" customHeight="1">
      <c r="F104" s="741"/>
    </row>
    <row r="105" spans="6:6" ht="11.25" customHeight="1">
      <c r="F105" s="741"/>
    </row>
    <row r="106" spans="6:6" ht="11.25" customHeight="1">
      <c r="F106" s="741"/>
    </row>
    <row r="107" spans="6:6" ht="11.25" customHeight="1">
      <c r="F107" s="741"/>
    </row>
    <row r="108" spans="6:6" ht="11.25" customHeight="1">
      <c r="F108" s="741"/>
    </row>
    <row r="109" spans="6:6" ht="11.25" customHeight="1">
      <c r="F109" s="741"/>
    </row>
    <row r="110" spans="6:6" ht="11.25" customHeight="1">
      <c r="F110" s="741"/>
    </row>
    <row r="111" spans="6:6" ht="11.25" customHeight="1">
      <c r="F111" s="741"/>
    </row>
    <row r="112" spans="6:6" ht="11.25" customHeight="1">
      <c r="F112" s="741"/>
    </row>
    <row r="113" spans="6:6" ht="11.25" customHeight="1">
      <c r="F113" s="741"/>
    </row>
    <row r="114" spans="6:6" ht="11.25" customHeight="1">
      <c r="F114" s="741"/>
    </row>
    <row r="115" spans="6:6" ht="11.25" customHeight="1">
      <c r="F115" s="741"/>
    </row>
    <row r="116" spans="6:6" ht="11.25" customHeight="1">
      <c r="F116" s="741"/>
    </row>
    <row r="117" spans="6:6" ht="11.25" customHeight="1">
      <c r="F117" s="741"/>
    </row>
    <row r="118" spans="6:6" ht="11.25" customHeight="1">
      <c r="F118" s="741"/>
    </row>
    <row r="119" spans="6:6" ht="11.25" customHeight="1">
      <c r="F119" s="741"/>
    </row>
    <row r="120" spans="6:6" ht="11.25" customHeight="1">
      <c r="F120" s="741"/>
    </row>
    <row r="121" spans="6:6" ht="11.25" customHeight="1">
      <c r="F121" s="741"/>
    </row>
    <row r="122" spans="6:6" ht="11.25" customHeight="1">
      <c r="F122" s="741"/>
    </row>
    <row r="123" spans="6:6" ht="11.25" customHeight="1">
      <c r="F123" s="741"/>
    </row>
    <row r="124" spans="6:6" ht="11.25" customHeight="1">
      <c r="F124" s="741"/>
    </row>
    <row r="125" spans="6:6" ht="11.25" customHeight="1">
      <c r="F125" s="741"/>
    </row>
    <row r="126" spans="6:6" ht="11.25" customHeight="1">
      <c r="F126" s="741"/>
    </row>
    <row r="127" spans="6:6" ht="11.25" customHeight="1">
      <c r="F127" s="741"/>
    </row>
    <row r="128" spans="6:6" ht="11.25" customHeight="1">
      <c r="F128" s="741"/>
    </row>
    <row r="129" spans="6:6" ht="11.25" customHeight="1">
      <c r="F129" s="741"/>
    </row>
    <row r="130" spans="6:6" ht="11.25" customHeight="1">
      <c r="F130" s="741"/>
    </row>
    <row r="131" spans="6:6" ht="11.25" customHeight="1">
      <c r="F131" s="741"/>
    </row>
    <row r="132" spans="6:6" ht="11.25" customHeight="1">
      <c r="F132" s="741"/>
    </row>
    <row r="133" spans="6:6" ht="11.25" customHeight="1">
      <c r="F133" s="741"/>
    </row>
    <row r="134" spans="6:6" ht="11.25" customHeight="1">
      <c r="F134" s="741"/>
    </row>
    <row r="135" spans="6:6" ht="11.25" customHeight="1">
      <c r="F135" s="741"/>
    </row>
    <row r="136" spans="6:6" ht="11.25" customHeight="1">
      <c r="F136" s="741"/>
    </row>
    <row r="137" spans="6:6" ht="11.25" customHeight="1">
      <c r="F137" s="741"/>
    </row>
    <row r="138" spans="6:6" ht="11.25" customHeight="1">
      <c r="F138" s="741"/>
    </row>
    <row r="139" spans="6:6" ht="11.25" customHeight="1">
      <c r="F139" s="741"/>
    </row>
    <row r="140" spans="6:6" ht="11.25" customHeight="1">
      <c r="F140" s="741"/>
    </row>
    <row r="141" spans="6:6" ht="11.25" customHeight="1">
      <c r="F141" s="741"/>
    </row>
    <row r="142" spans="6:6" ht="11.25" customHeight="1">
      <c r="F142" s="741"/>
    </row>
    <row r="143" spans="6:6" ht="11.25" customHeight="1">
      <c r="F143" s="741"/>
    </row>
    <row r="144" spans="6:6" ht="11.25" customHeight="1">
      <c r="F144" s="741"/>
    </row>
    <row r="145" spans="6:6" ht="11.25" customHeight="1">
      <c r="F145" s="741"/>
    </row>
    <row r="146" spans="6:6" ht="11.25" customHeight="1">
      <c r="F146" s="741"/>
    </row>
    <row r="147" spans="6:6" ht="11.25" customHeight="1">
      <c r="F147" s="741"/>
    </row>
    <row r="148" spans="6:6" ht="11.25" customHeight="1">
      <c r="F148" s="741"/>
    </row>
    <row r="149" spans="6:6" ht="11.25" customHeight="1">
      <c r="F149" s="741"/>
    </row>
    <row r="150" spans="6:6" ht="11.25" customHeight="1">
      <c r="F150" s="741"/>
    </row>
    <row r="151" spans="6:6" ht="11.25" customHeight="1">
      <c r="F151" s="741"/>
    </row>
    <row r="152" spans="6:6" ht="11.25" customHeight="1">
      <c r="F152" s="741"/>
    </row>
    <row r="153" spans="6:6" ht="11.25" customHeight="1">
      <c r="F153" s="741"/>
    </row>
    <row r="154" spans="6:6" ht="11.25" customHeight="1">
      <c r="F154" s="741"/>
    </row>
    <row r="155" spans="6:6" ht="11.25" customHeight="1">
      <c r="F155" s="741"/>
    </row>
    <row r="156" spans="6:6" ht="11.25" customHeight="1">
      <c r="F156" s="741"/>
    </row>
    <row r="157" spans="6:6" ht="11.25" customHeight="1">
      <c r="F157" s="741"/>
    </row>
    <row r="158" spans="6:6" ht="11.25" customHeight="1">
      <c r="F158" s="741"/>
    </row>
    <row r="159" spans="6:6" ht="11.25" customHeight="1">
      <c r="F159" s="741"/>
    </row>
    <row r="160" spans="6:6" ht="11.25" customHeight="1">
      <c r="F160" s="741"/>
    </row>
    <row r="161" spans="6:6" ht="11.25" customHeight="1">
      <c r="F161" s="741"/>
    </row>
    <row r="162" spans="6:6" ht="11.25" customHeight="1">
      <c r="F162" s="741"/>
    </row>
    <row r="163" spans="6:6" ht="11.25" customHeight="1">
      <c r="F163" s="741"/>
    </row>
    <row r="164" spans="6:6" ht="11.25" customHeight="1">
      <c r="F164" s="741"/>
    </row>
    <row r="165" spans="6:6" ht="11.25" customHeight="1">
      <c r="F165" s="741"/>
    </row>
    <row r="166" spans="6:6" ht="11.25" customHeight="1">
      <c r="F166" s="741"/>
    </row>
    <row r="167" spans="6:6" ht="11.25" customHeight="1">
      <c r="F167" s="741"/>
    </row>
    <row r="168" spans="6:6" ht="11.25" customHeight="1">
      <c r="F168" s="741"/>
    </row>
    <row r="169" spans="6:6" ht="11.25" customHeight="1">
      <c r="F169" s="741"/>
    </row>
    <row r="170" spans="6:6" ht="11.25" customHeight="1">
      <c r="F170" s="741"/>
    </row>
    <row r="171" spans="6:6" ht="11.25" customHeight="1">
      <c r="F171" s="741"/>
    </row>
    <row r="172" spans="6:6" ht="11.25" customHeight="1">
      <c r="F172" s="741"/>
    </row>
    <row r="173" spans="6:6" ht="11.25" customHeight="1">
      <c r="F173" s="741"/>
    </row>
    <row r="174" spans="6:6" ht="11.25" customHeight="1">
      <c r="F174" s="741"/>
    </row>
    <row r="175" spans="6:6" ht="11.25" customHeight="1">
      <c r="F175" s="741"/>
    </row>
    <row r="176" spans="6:6" ht="11.25" customHeight="1">
      <c r="F176" s="741"/>
    </row>
    <row r="177" spans="6:6" ht="11.25" customHeight="1">
      <c r="F177" s="741"/>
    </row>
    <row r="178" spans="6:6" ht="11.25" customHeight="1">
      <c r="F178" s="741"/>
    </row>
    <row r="179" spans="6:6" ht="11.25" customHeight="1">
      <c r="F179" s="741"/>
    </row>
    <row r="180" spans="6:6" ht="11.25" customHeight="1">
      <c r="F180" s="741"/>
    </row>
    <row r="181" spans="6:6" ht="11.25" customHeight="1">
      <c r="F181" s="741"/>
    </row>
    <row r="182" spans="6:6" ht="11.25" customHeight="1">
      <c r="F182" s="741"/>
    </row>
    <row r="183" spans="6:6" ht="11.25" customHeight="1">
      <c r="F183" s="741"/>
    </row>
    <row r="184" spans="6:6" ht="11.25" customHeight="1">
      <c r="F184" s="741"/>
    </row>
    <row r="185" spans="6:6" ht="11.25" customHeight="1">
      <c r="F185" s="741"/>
    </row>
    <row r="186" spans="6:6" ht="11.25" customHeight="1">
      <c r="F186" s="741"/>
    </row>
    <row r="187" spans="6:6" ht="11.25" customHeight="1">
      <c r="F187" s="741"/>
    </row>
    <row r="188" spans="6:6" ht="11.25" customHeight="1">
      <c r="F188" s="741"/>
    </row>
    <row r="189" spans="6:6" ht="11.25" customHeight="1">
      <c r="F189" s="741"/>
    </row>
    <row r="190" spans="6:6" ht="11.25" customHeight="1">
      <c r="F190" s="741"/>
    </row>
    <row r="191" spans="6:6" ht="11.25" customHeight="1">
      <c r="F191" s="741"/>
    </row>
    <row r="192" spans="6:6" ht="11.25" customHeight="1">
      <c r="F192" s="741"/>
    </row>
    <row r="193" spans="6:6" ht="11.25" customHeight="1">
      <c r="F193" s="741"/>
    </row>
    <row r="194" spans="6:6" ht="11.25" customHeight="1">
      <c r="F194" s="741"/>
    </row>
    <row r="195" spans="6:6" ht="11.25" customHeight="1">
      <c r="F195" s="741"/>
    </row>
    <row r="196" spans="6:6" ht="11.25" customHeight="1">
      <c r="F196" s="741"/>
    </row>
    <row r="197" spans="6:6" ht="11.25" customHeight="1">
      <c r="F197" s="741"/>
    </row>
    <row r="198" spans="6:6" ht="11.25" customHeight="1">
      <c r="F198" s="741"/>
    </row>
    <row r="199" spans="6:6" ht="11.25" customHeight="1">
      <c r="F199" s="741"/>
    </row>
    <row r="200" spans="6:6" ht="11.25" customHeight="1">
      <c r="F200" s="741"/>
    </row>
    <row r="201" spans="6:6" ht="11.25" customHeight="1">
      <c r="F201" s="741"/>
    </row>
    <row r="202" spans="6:6" ht="11.25" customHeight="1">
      <c r="F202" s="741"/>
    </row>
    <row r="203" spans="6:6" ht="11.25" customHeight="1">
      <c r="F203" s="741"/>
    </row>
    <row r="204" spans="6:6" ht="11.25" customHeight="1">
      <c r="F204" s="741"/>
    </row>
    <row r="205" spans="6:6" ht="11.25" customHeight="1">
      <c r="F205" s="741"/>
    </row>
    <row r="206" spans="6:6" ht="11.25" customHeight="1">
      <c r="F206" s="741"/>
    </row>
    <row r="207" spans="6:6" ht="11.25" customHeight="1">
      <c r="F207" s="741"/>
    </row>
    <row r="208" spans="6:6" ht="11.25" customHeight="1">
      <c r="F208" s="741"/>
    </row>
    <row r="209" spans="6:6" ht="11.25" customHeight="1">
      <c r="F209" s="741"/>
    </row>
    <row r="210" spans="6:6" ht="11.25" customHeight="1">
      <c r="F210" s="741"/>
    </row>
    <row r="211" spans="6:6" ht="11.25" customHeight="1">
      <c r="F211" s="741"/>
    </row>
    <row r="212" spans="6:6" ht="11.25" customHeight="1">
      <c r="F212" s="741"/>
    </row>
    <row r="213" spans="6:6" ht="11.25" customHeight="1">
      <c r="F213" s="741"/>
    </row>
    <row r="214" spans="6:6" ht="11.25" customHeight="1">
      <c r="F214" s="741"/>
    </row>
    <row r="215" spans="6:6" ht="11.25" customHeight="1">
      <c r="F215" s="741"/>
    </row>
    <row r="216" spans="6:6" ht="11.25" customHeight="1">
      <c r="F216" s="741"/>
    </row>
    <row r="217" spans="6:6" ht="11.25" customHeight="1">
      <c r="F217" s="741"/>
    </row>
    <row r="218" spans="6:6" ht="11.25" customHeight="1">
      <c r="F218" s="741"/>
    </row>
    <row r="219" spans="6:6" ht="11.25" customHeight="1">
      <c r="F219" s="741"/>
    </row>
    <row r="220" spans="6:6" ht="11.25" customHeight="1">
      <c r="F220" s="741"/>
    </row>
    <row r="221" spans="6:6" ht="11.25" customHeight="1">
      <c r="F221" s="741"/>
    </row>
    <row r="222" spans="6:6" ht="11.25" customHeight="1">
      <c r="F222" s="741"/>
    </row>
    <row r="223" spans="6:6" ht="11.25" customHeight="1">
      <c r="F223" s="741"/>
    </row>
    <row r="224" spans="6:6" ht="11.25" customHeight="1">
      <c r="F224" s="741"/>
    </row>
    <row r="225" spans="6:6" ht="11.25" customHeight="1">
      <c r="F225" s="741"/>
    </row>
    <row r="226" spans="6:6" ht="11.25" customHeight="1">
      <c r="F226" s="741"/>
    </row>
    <row r="227" spans="6:6" ht="11.25" customHeight="1">
      <c r="F227" s="741"/>
    </row>
    <row r="228" spans="6:6" ht="11.25" customHeight="1">
      <c r="F228" s="741"/>
    </row>
    <row r="229" spans="6:6" ht="11.25" customHeight="1">
      <c r="F229" s="741"/>
    </row>
    <row r="230" spans="6:6" ht="11.25" customHeight="1">
      <c r="F230" s="741"/>
    </row>
    <row r="231" spans="6:6" ht="11.25" customHeight="1">
      <c r="F231" s="741"/>
    </row>
    <row r="232" spans="6:6" ht="11.25" customHeight="1">
      <c r="F232" s="741"/>
    </row>
    <row r="233" spans="6:6" ht="11.25" customHeight="1">
      <c r="F233" s="741"/>
    </row>
    <row r="234" spans="6:6" ht="11.25" customHeight="1">
      <c r="F234" s="741"/>
    </row>
    <row r="235" spans="6:6" ht="11.25" customHeight="1">
      <c r="F235" s="741"/>
    </row>
    <row r="236" spans="6:6" ht="11.25" customHeight="1">
      <c r="F236" s="741"/>
    </row>
    <row r="237" spans="6:6" ht="11.25" customHeight="1">
      <c r="F237" s="741"/>
    </row>
    <row r="238" spans="6:6" ht="11.25" customHeight="1">
      <c r="F238" s="741"/>
    </row>
    <row r="239" spans="6:6" ht="11.25" customHeight="1">
      <c r="F239" s="741"/>
    </row>
    <row r="240" spans="6:6" ht="11.25" customHeight="1">
      <c r="F240" s="741"/>
    </row>
    <row r="241" spans="6:6" ht="11.25" customHeight="1">
      <c r="F241" s="741"/>
    </row>
    <row r="242" spans="6:6" ht="11.25" customHeight="1">
      <c r="F242" s="741"/>
    </row>
    <row r="243" spans="6:6" ht="11.25" customHeight="1">
      <c r="F243" s="741"/>
    </row>
    <row r="244" spans="6:6" ht="11.25" customHeight="1">
      <c r="F244" s="741"/>
    </row>
    <row r="245" spans="6:6" ht="11.25" customHeight="1">
      <c r="F245" s="741"/>
    </row>
    <row r="246" spans="6:6" ht="11.25" customHeight="1">
      <c r="F246" s="741"/>
    </row>
    <row r="247" spans="6:6" ht="11.25" customHeight="1">
      <c r="F247" s="741"/>
    </row>
    <row r="248" spans="6:6" ht="11.25" customHeight="1">
      <c r="F248" s="741"/>
    </row>
    <row r="249" spans="6:6" ht="11.25" customHeight="1">
      <c r="F249" s="741"/>
    </row>
    <row r="250" spans="6:6" ht="11.25" customHeight="1">
      <c r="F250" s="741"/>
    </row>
    <row r="251" spans="6:6" ht="11.25" customHeight="1">
      <c r="F251" s="741"/>
    </row>
    <row r="252" spans="6:6" ht="11.25" customHeight="1">
      <c r="F252" s="741"/>
    </row>
    <row r="253" spans="6:6" ht="11.25" customHeight="1">
      <c r="F253" s="741"/>
    </row>
    <row r="254" spans="6:6" ht="11.25" customHeight="1">
      <c r="F254" s="741"/>
    </row>
    <row r="255" spans="6:6" ht="11.25" customHeight="1">
      <c r="F255" s="741"/>
    </row>
    <row r="256" spans="6:6" ht="11.25" customHeight="1">
      <c r="F256" s="741"/>
    </row>
    <row r="257" spans="6:6" ht="11.25" customHeight="1">
      <c r="F257" s="741"/>
    </row>
    <row r="258" spans="6:6" ht="11.25" customHeight="1">
      <c r="F258" s="741"/>
    </row>
    <row r="259" spans="6:6" ht="11.25" customHeight="1">
      <c r="F259" s="741"/>
    </row>
    <row r="260" spans="6:6" ht="11.25" customHeight="1">
      <c r="F260" s="741"/>
    </row>
    <row r="261" spans="6:6" ht="11.25" customHeight="1">
      <c r="F261" s="741"/>
    </row>
    <row r="262" spans="6:6" ht="11.25" customHeight="1">
      <c r="F262" s="741"/>
    </row>
    <row r="263" spans="6:6" ht="11.25" customHeight="1">
      <c r="F263" s="741"/>
    </row>
    <row r="264" spans="6:6" ht="11.25" customHeight="1">
      <c r="F264" s="741"/>
    </row>
    <row r="265" spans="6:6" ht="11.25" customHeight="1">
      <c r="F265" s="741"/>
    </row>
    <row r="266" spans="6:6" ht="11.25" customHeight="1">
      <c r="F266" s="741"/>
    </row>
    <row r="267" spans="6:6" ht="11.25" customHeight="1">
      <c r="F267" s="741"/>
    </row>
    <row r="268" spans="6:6" ht="11.25" customHeight="1">
      <c r="F268" s="741"/>
    </row>
    <row r="269" spans="6:6" ht="11.25" customHeight="1">
      <c r="F269" s="741"/>
    </row>
    <row r="270" spans="6:6" ht="11.25" customHeight="1">
      <c r="F270" s="741"/>
    </row>
    <row r="271" spans="6:6" ht="11.25" customHeight="1">
      <c r="F271" s="741"/>
    </row>
    <row r="272" spans="6:6" ht="11.25" customHeight="1">
      <c r="F272" s="741"/>
    </row>
    <row r="273" spans="6:6" ht="11.25" customHeight="1">
      <c r="F273" s="741"/>
    </row>
    <row r="274" spans="6:6" ht="11.25" customHeight="1">
      <c r="F274" s="741"/>
    </row>
    <row r="275" spans="6:6" ht="11.25" customHeight="1">
      <c r="F275" s="741"/>
    </row>
    <row r="276" spans="6:6" ht="11.25" customHeight="1">
      <c r="F276" s="741"/>
    </row>
    <row r="277" spans="6:6" ht="11.25" customHeight="1">
      <c r="F277" s="741"/>
    </row>
    <row r="278" spans="6:6" ht="11.25" customHeight="1">
      <c r="F278" s="741"/>
    </row>
    <row r="279" spans="6:6" ht="11.25" customHeight="1">
      <c r="F279" s="741"/>
    </row>
    <row r="280" spans="6:6" ht="11.25" customHeight="1">
      <c r="F280" s="741"/>
    </row>
    <row r="281" spans="6:6" ht="11.25" customHeight="1">
      <c r="F281" s="741"/>
    </row>
    <row r="282" spans="6:6" ht="11.25" customHeight="1">
      <c r="F282" s="741"/>
    </row>
    <row r="283" spans="6:6" ht="11.25" customHeight="1">
      <c r="F283" s="741"/>
    </row>
    <row r="284" spans="6:6" ht="11.25" customHeight="1">
      <c r="F284" s="741"/>
    </row>
    <row r="285" spans="6:6" ht="11.25" customHeight="1">
      <c r="F285" s="741"/>
    </row>
    <row r="286" spans="6:6" ht="11.25" customHeight="1">
      <c r="F286" s="741"/>
    </row>
    <row r="287" spans="6:6" ht="11.25" customHeight="1">
      <c r="F287" s="741"/>
    </row>
    <row r="288" spans="6:6" ht="11.25" customHeight="1">
      <c r="F288" s="741"/>
    </row>
    <row r="289" spans="6:6" ht="11.25" customHeight="1">
      <c r="F289" s="741"/>
    </row>
    <row r="290" spans="6:6" ht="11.25" customHeight="1">
      <c r="F290" s="741"/>
    </row>
    <row r="291" spans="6:6" ht="11.25" customHeight="1">
      <c r="F291" s="741"/>
    </row>
    <row r="292" spans="6:6" ht="11.25" customHeight="1">
      <c r="F292" s="741"/>
    </row>
    <row r="293" spans="6:6" ht="11.25" customHeight="1">
      <c r="F293" s="741"/>
    </row>
    <row r="294" spans="6:6" ht="11.25" customHeight="1">
      <c r="F294" s="741"/>
    </row>
    <row r="295" spans="6:6" ht="11.25" customHeight="1">
      <c r="F295" s="741"/>
    </row>
    <row r="296" spans="6:6" ht="11.25" customHeight="1">
      <c r="F296" s="741"/>
    </row>
    <row r="297" spans="6:6" ht="11.25" customHeight="1">
      <c r="F297" s="741"/>
    </row>
    <row r="298" spans="6:6" ht="11.25" customHeight="1">
      <c r="F298" s="741"/>
    </row>
    <row r="299" spans="6:6" ht="11.25" customHeight="1">
      <c r="F299" s="741"/>
    </row>
    <row r="300" spans="6:6" ht="11.25" customHeight="1">
      <c r="F300" s="741"/>
    </row>
    <row r="301" spans="6:6" ht="11.25" customHeight="1">
      <c r="F301" s="741"/>
    </row>
    <row r="302" spans="6:6" ht="11.25" customHeight="1">
      <c r="F302" s="741"/>
    </row>
    <row r="303" spans="6:6" ht="11.25" customHeight="1">
      <c r="F303" s="741"/>
    </row>
    <row r="304" spans="6:6" ht="11.25" customHeight="1">
      <c r="F304" s="741"/>
    </row>
    <row r="305" spans="6:6" ht="11.25" customHeight="1">
      <c r="F305" s="741"/>
    </row>
    <row r="306" spans="6:6" ht="11.25" customHeight="1">
      <c r="F306" s="741"/>
    </row>
    <row r="307" spans="6:6" ht="11.25" customHeight="1">
      <c r="F307" s="741"/>
    </row>
    <row r="308" spans="6:6" ht="11.25" customHeight="1">
      <c r="F308" s="741"/>
    </row>
    <row r="309" spans="6:6" ht="11.25" customHeight="1">
      <c r="F309" s="741"/>
    </row>
    <row r="310" spans="6:6" ht="11.25" customHeight="1">
      <c r="F310" s="741"/>
    </row>
    <row r="311" spans="6:6" ht="11.25" customHeight="1">
      <c r="F311" s="741"/>
    </row>
    <row r="312" spans="6:6" ht="11.25" customHeight="1">
      <c r="F312" s="741"/>
    </row>
    <row r="313" spans="6:6" ht="11.25" customHeight="1">
      <c r="F313" s="741"/>
    </row>
    <row r="314" spans="6:6" ht="11.25" customHeight="1">
      <c r="F314" s="741"/>
    </row>
    <row r="315" spans="6:6" ht="11.25" customHeight="1">
      <c r="F315" s="741"/>
    </row>
    <row r="316" spans="6:6" ht="11.25" customHeight="1">
      <c r="F316" s="741"/>
    </row>
    <row r="317" spans="6:6" ht="11.25" customHeight="1">
      <c r="F317" s="741"/>
    </row>
    <row r="318" spans="6:6" ht="11.25" customHeight="1">
      <c r="F318" s="741"/>
    </row>
    <row r="319" spans="6:6" ht="11.25" customHeight="1">
      <c r="F319" s="741"/>
    </row>
    <row r="320" spans="6:6" ht="11.25" customHeight="1">
      <c r="F320" s="741"/>
    </row>
    <row r="321" spans="6:6" ht="11.25" customHeight="1">
      <c r="F321" s="741"/>
    </row>
    <row r="322" spans="6:6" ht="11.25" customHeight="1">
      <c r="F322" s="741"/>
    </row>
    <row r="323" spans="6:6" ht="11.25" customHeight="1">
      <c r="F323" s="741"/>
    </row>
    <row r="324" spans="6:6" ht="11.25" customHeight="1">
      <c r="F324" s="741"/>
    </row>
    <row r="325" spans="6:6" ht="11.25" customHeight="1">
      <c r="F325" s="741"/>
    </row>
    <row r="326" spans="6:6" ht="11.25" customHeight="1">
      <c r="F326" s="741"/>
    </row>
    <row r="327" spans="6:6" ht="11.25" customHeight="1">
      <c r="F327" s="741"/>
    </row>
    <row r="328" spans="6:6" ht="11.25" customHeight="1">
      <c r="F328" s="741"/>
    </row>
    <row r="329" spans="6:6" ht="11.25" customHeight="1">
      <c r="F329" s="741"/>
    </row>
    <row r="330" spans="6:6" ht="11.25" customHeight="1">
      <c r="F330" s="741"/>
    </row>
    <row r="331" spans="6:6" ht="11.25" customHeight="1">
      <c r="F331" s="741"/>
    </row>
    <row r="332" spans="6:6" ht="11.25" customHeight="1">
      <c r="F332" s="741"/>
    </row>
    <row r="333" spans="6:6" ht="11.25" customHeight="1">
      <c r="F333" s="741"/>
    </row>
    <row r="334" spans="6:6" ht="11.25" customHeight="1">
      <c r="F334" s="741"/>
    </row>
    <row r="335" spans="6:6" ht="11.25" customHeight="1">
      <c r="F335" s="741"/>
    </row>
    <row r="336" spans="6:6" ht="11.25" customHeight="1">
      <c r="F336" s="741"/>
    </row>
    <row r="337" spans="6:6" ht="11.25" customHeight="1">
      <c r="F337" s="741"/>
    </row>
    <row r="338" spans="6:6" ht="11.25" customHeight="1">
      <c r="F338" s="741"/>
    </row>
    <row r="339" spans="6:6" ht="11.25" customHeight="1">
      <c r="F339" s="741"/>
    </row>
    <row r="340" spans="6:6" ht="11.25" customHeight="1">
      <c r="F340" s="741"/>
    </row>
    <row r="341" spans="6:6" ht="11.25" customHeight="1">
      <c r="F341" s="741"/>
    </row>
    <row r="342" spans="6:6" ht="11.25" customHeight="1">
      <c r="F342" s="741"/>
    </row>
    <row r="343" spans="6:6" ht="11.25" customHeight="1">
      <c r="F343" s="741"/>
    </row>
    <row r="344" spans="6:6" ht="11.25" customHeight="1">
      <c r="F344" s="741"/>
    </row>
    <row r="345" spans="6:6" ht="11.25" customHeight="1">
      <c r="F345" s="741"/>
    </row>
    <row r="346" spans="6:6" ht="11.25" customHeight="1">
      <c r="F346" s="741"/>
    </row>
    <row r="347" spans="6:6" ht="11.25" customHeight="1">
      <c r="F347" s="741"/>
    </row>
    <row r="348" spans="6:6" ht="11.25" customHeight="1">
      <c r="F348" s="741"/>
    </row>
    <row r="349" spans="6:6" ht="11.25" customHeight="1">
      <c r="F349" s="741"/>
    </row>
    <row r="350" spans="6:6" ht="11.25" customHeight="1">
      <c r="F350" s="741"/>
    </row>
    <row r="351" spans="6:6" ht="11.25" customHeight="1">
      <c r="F351" s="741"/>
    </row>
    <row r="352" spans="6:6" ht="11.25" customHeight="1">
      <c r="F352" s="741"/>
    </row>
    <row r="353" spans="6:6" ht="11.25" customHeight="1">
      <c r="F353" s="741"/>
    </row>
    <row r="354" spans="6:6" ht="11.25" customHeight="1">
      <c r="F354" s="741"/>
    </row>
    <row r="355" spans="6:6" ht="11.25" customHeight="1">
      <c r="F355" s="741"/>
    </row>
    <row r="356" spans="6:6" ht="11.25" customHeight="1">
      <c r="F356" s="741"/>
    </row>
    <row r="357" spans="6:6" ht="11.25" customHeight="1">
      <c r="F357" s="741"/>
    </row>
    <row r="358" spans="6:6" ht="11.25" customHeight="1">
      <c r="F358" s="741"/>
    </row>
    <row r="359" spans="6:6" ht="11.25" customHeight="1">
      <c r="F359" s="741"/>
    </row>
    <row r="360" spans="6:6" ht="11.25" customHeight="1">
      <c r="F360" s="741"/>
    </row>
    <row r="361" spans="6:6" ht="11.25" customHeight="1">
      <c r="F361" s="741"/>
    </row>
    <row r="362" spans="6:6" ht="11.25" customHeight="1">
      <c r="F362" s="741"/>
    </row>
    <row r="363" spans="6:6" ht="11.25" customHeight="1">
      <c r="F363" s="741"/>
    </row>
    <row r="364" spans="6:6" ht="11.25" customHeight="1">
      <c r="F364" s="741"/>
    </row>
    <row r="365" spans="6:6" ht="11.25" customHeight="1">
      <c r="F365" s="741"/>
    </row>
    <row r="366" spans="6:6" ht="11.25" customHeight="1">
      <c r="F366" s="741"/>
    </row>
    <row r="367" spans="6:6" ht="11.25" customHeight="1">
      <c r="F367" s="741"/>
    </row>
    <row r="368" spans="6:6" ht="11.25" customHeight="1">
      <c r="F368" s="741"/>
    </row>
    <row r="369" spans="6:6" ht="11.25" customHeight="1">
      <c r="F369" s="741"/>
    </row>
    <row r="370" spans="6:6" ht="11.25" customHeight="1">
      <c r="F370" s="741"/>
    </row>
    <row r="371" spans="6:6" ht="11.25" customHeight="1">
      <c r="F371" s="741"/>
    </row>
    <row r="372" spans="6:6" ht="11.25" customHeight="1">
      <c r="F372" s="741"/>
    </row>
    <row r="373" spans="6:6" ht="11.25" customHeight="1">
      <c r="F373" s="741"/>
    </row>
    <row r="374" spans="6:6" ht="11.25" customHeight="1">
      <c r="F374" s="741"/>
    </row>
    <row r="375" spans="6:6" ht="11.25" customHeight="1">
      <c r="F375" s="741"/>
    </row>
    <row r="376" spans="6:6" ht="11.25" customHeight="1">
      <c r="F376" s="741"/>
    </row>
    <row r="377" spans="6:6" ht="11.25" customHeight="1">
      <c r="F377" s="741"/>
    </row>
    <row r="378" spans="6:6" ht="11.25" customHeight="1">
      <c r="F378" s="741"/>
    </row>
    <row r="379" spans="6:6" ht="11.25" customHeight="1">
      <c r="F379" s="741"/>
    </row>
    <row r="380" spans="6:6" ht="11.25" customHeight="1">
      <c r="F380" s="741"/>
    </row>
    <row r="381" spans="6:6" ht="11.25" customHeight="1">
      <c r="F381" s="741"/>
    </row>
    <row r="382" spans="6:6" ht="11.25" customHeight="1">
      <c r="F382" s="741"/>
    </row>
    <row r="383" spans="6:6" ht="11.25" customHeight="1">
      <c r="F383" s="741"/>
    </row>
    <row r="384" spans="6:6" ht="11.25" customHeight="1">
      <c r="F384" s="741"/>
    </row>
    <row r="385" spans="6:6" ht="11.25" customHeight="1">
      <c r="F385" s="741"/>
    </row>
    <row r="386" spans="6:6" ht="11.25" customHeight="1">
      <c r="F386" s="741"/>
    </row>
    <row r="387" spans="6:6" ht="11.25" customHeight="1">
      <c r="F387" s="741"/>
    </row>
    <row r="388" spans="6:6" ht="11.25" customHeight="1">
      <c r="F388" s="741"/>
    </row>
    <row r="389" spans="6:6" ht="11.25" customHeight="1">
      <c r="F389" s="741"/>
    </row>
    <row r="390" spans="6:6" ht="11.25" customHeight="1">
      <c r="F390" s="741"/>
    </row>
    <row r="391" spans="6:6" ht="11.25" customHeight="1">
      <c r="F391" s="741"/>
    </row>
    <row r="392" spans="6:6" ht="11.25" customHeight="1">
      <c r="F392" s="741"/>
    </row>
    <row r="393" spans="6:6" ht="11.25" customHeight="1">
      <c r="F393" s="741"/>
    </row>
    <row r="394" spans="6:6" ht="11.25" customHeight="1">
      <c r="F394" s="741"/>
    </row>
    <row r="395" spans="6:6" ht="11.25" customHeight="1">
      <c r="F395" s="741"/>
    </row>
    <row r="396" spans="6:6" ht="11.25" customHeight="1">
      <c r="F396" s="741"/>
    </row>
    <row r="397" spans="6:6" ht="11.25" customHeight="1">
      <c r="F397" s="741"/>
    </row>
    <row r="398" spans="6:6" ht="11.25" customHeight="1">
      <c r="F398" s="741"/>
    </row>
    <row r="399" spans="6:6" ht="11.25" customHeight="1">
      <c r="F399" s="741"/>
    </row>
    <row r="400" spans="6:6" ht="11.25" customHeight="1">
      <c r="F400" s="741"/>
    </row>
    <row r="401" spans="6:6" ht="11.25" customHeight="1">
      <c r="F401" s="741"/>
    </row>
    <row r="402" spans="6:6" ht="11.25" customHeight="1">
      <c r="F402" s="741"/>
    </row>
    <row r="403" spans="6:6" ht="11.25" customHeight="1">
      <c r="F403" s="741"/>
    </row>
    <row r="404" spans="6:6" ht="11.25" customHeight="1">
      <c r="F404" s="741"/>
    </row>
    <row r="405" spans="6:6" ht="11.25" customHeight="1">
      <c r="F405" s="741"/>
    </row>
    <row r="406" spans="6:6" ht="11.25" customHeight="1">
      <c r="F406" s="741"/>
    </row>
    <row r="407" spans="6:6" ht="11.25" customHeight="1">
      <c r="F407" s="741"/>
    </row>
    <row r="408" spans="6:6" ht="11.25" customHeight="1">
      <c r="F408" s="741"/>
    </row>
    <row r="409" spans="6:6" ht="11.25" customHeight="1">
      <c r="F409" s="741"/>
    </row>
    <row r="410" spans="6:6" ht="11.25" customHeight="1">
      <c r="F410" s="741"/>
    </row>
    <row r="411" spans="6:6" ht="11.25" customHeight="1">
      <c r="F411" s="741"/>
    </row>
    <row r="412" spans="6:6" ht="11.25" customHeight="1">
      <c r="F412" s="741"/>
    </row>
    <row r="413" spans="6:6" ht="11.25" customHeight="1">
      <c r="F413" s="741"/>
    </row>
    <row r="414" spans="6:6" ht="11.25" customHeight="1">
      <c r="F414" s="741"/>
    </row>
    <row r="415" spans="6:6" ht="11.25" customHeight="1">
      <c r="F415" s="741"/>
    </row>
    <row r="416" spans="6:6" ht="11.25" customHeight="1">
      <c r="F416" s="741"/>
    </row>
    <row r="417" spans="6:6" ht="11.25" customHeight="1">
      <c r="F417" s="741"/>
    </row>
    <row r="418" spans="6:6" ht="11.25" customHeight="1">
      <c r="F418" s="741"/>
    </row>
    <row r="419" spans="6:6" ht="11.25" customHeight="1">
      <c r="F419" s="741"/>
    </row>
    <row r="420" spans="6:6" ht="11.25" customHeight="1">
      <c r="F420" s="741"/>
    </row>
    <row r="421" spans="6:6" ht="11.25" customHeight="1">
      <c r="F421" s="741"/>
    </row>
    <row r="422" spans="6:6" ht="11.25" customHeight="1">
      <c r="F422" s="741"/>
    </row>
    <row r="423" spans="6:6" ht="11.25" customHeight="1">
      <c r="F423" s="741"/>
    </row>
    <row r="424" spans="6:6" ht="11.25" customHeight="1">
      <c r="F424" s="741"/>
    </row>
    <row r="425" spans="6:6" ht="11.25" customHeight="1">
      <c r="F425" s="741"/>
    </row>
    <row r="426" spans="6:6" ht="11.25" customHeight="1">
      <c r="F426" s="741"/>
    </row>
    <row r="427" spans="6:6" ht="11.25" customHeight="1">
      <c r="F427" s="741"/>
    </row>
    <row r="428" spans="6:6" ht="11.25" customHeight="1">
      <c r="F428" s="741"/>
    </row>
    <row r="429" spans="6:6" ht="11.25" customHeight="1">
      <c r="F429" s="741"/>
    </row>
    <row r="430" spans="6:6" ht="11.25" customHeight="1">
      <c r="F430" s="741"/>
    </row>
    <row r="431" spans="6:6" ht="11.25" customHeight="1">
      <c r="F431" s="741"/>
    </row>
    <row r="432" spans="6:6" ht="11.25" customHeight="1">
      <c r="F432" s="741"/>
    </row>
    <row r="433" spans="6:6" ht="11.25" customHeight="1">
      <c r="F433" s="741"/>
    </row>
    <row r="434" spans="6:6" ht="11.25" customHeight="1">
      <c r="F434" s="741"/>
    </row>
    <row r="435" spans="6:6" ht="11.25" customHeight="1">
      <c r="F435" s="741"/>
    </row>
    <row r="436" spans="6:6" ht="11.25" customHeight="1">
      <c r="F436" s="741"/>
    </row>
    <row r="437" spans="6:6" ht="11.25" customHeight="1">
      <c r="F437" s="741"/>
    </row>
    <row r="438" spans="6:6" ht="11.25" customHeight="1">
      <c r="F438" s="741"/>
    </row>
    <row r="439" spans="6:6" ht="11.25" customHeight="1">
      <c r="F439" s="741"/>
    </row>
    <row r="440" spans="6:6" ht="11.25" customHeight="1">
      <c r="F440" s="741"/>
    </row>
    <row r="441" spans="6:6" ht="11.25" customHeight="1">
      <c r="F441" s="741"/>
    </row>
    <row r="442" spans="6:6" ht="11.25" customHeight="1">
      <c r="F442" s="741"/>
    </row>
    <row r="443" spans="6:6" ht="11.25" customHeight="1">
      <c r="F443" s="741"/>
    </row>
    <row r="444" spans="6:6" ht="11.25" customHeight="1">
      <c r="F444" s="741"/>
    </row>
    <row r="445" spans="6:6" ht="11.25" customHeight="1">
      <c r="F445" s="741"/>
    </row>
    <row r="446" spans="6:6" ht="11.25" customHeight="1">
      <c r="F446" s="741"/>
    </row>
    <row r="447" spans="6:6" ht="11.25" customHeight="1">
      <c r="F447" s="741"/>
    </row>
    <row r="448" spans="6:6" ht="11.25" customHeight="1">
      <c r="F448" s="741"/>
    </row>
    <row r="449" spans="6:6" ht="11.25" customHeight="1">
      <c r="F449" s="741"/>
    </row>
    <row r="450" spans="6:6" ht="11.25" customHeight="1">
      <c r="F450" s="741"/>
    </row>
    <row r="451" spans="6:6" ht="11.25" customHeight="1">
      <c r="F451" s="741"/>
    </row>
    <row r="452" spans="6:6" ht="11.25" customHeight="1">
      <c r="F452" s="741"/>
    </row>
    <row r="453" spans="6:6" ht="11.25" customHeight="1">
      <c r="F453" s="741"/>
    </row>
    <row r="454" spans="6:6" ht="11.25" customHeight="1">
      <c r="F454" s="741"/>
    </row>
    <row r="455" spans="6:6" ht="11.25" customHeight="1">
      <c r="F455" s="741"/>
    </row>
    <row r="456" spans="6:6" ht="11.25" customHeight="1">
      <c r="F456" s="741"/>
    </row>
    <row r="457" spans="6:6" ht="11.25" customHeight="1">
      <c r="F457" s="741"/>
    </row>
    <row r="458" spans="6:6" ht="11.25" customHeight="1">
      <c r="F458" s="741"/>
    </row>
    <row r="459" spans="6:6" ht="11.25" customHeight="1">
      <c r="F459" s="741"/>
    </row>
    <row r="460" spans="6:6" ht="11.25" customHeight="1">
      <c r="F460" s="741"/>
    </row>
    <row r="461" spans="6:6" ht="11.25" customHeight="1">
      <c r="F461" s="741"/>
    </row>
    <row r="462" spans="6:6" ht="11.25" customHeight="1">
      <c r="F462" s="741"/>
    </row>
    <row r="463" spans="6:6" ht="11.25" customHeight="1">
      <c r="F463" s="741"/>
    </row>
    <row r="464" spans="6:6" ht="11.25" customHeight="1">
      <c r="F464" s="741"/>
    </row>
    <row r="465" spans="6:6" ht="11.25" customHeight="1">
      <c r="F465" s="741"/>
    </row>
    <row r="466" spans="6:6" ht="11.25" customHeight="1">
      <c r="F466" s="741"/>
    </row>
    <row r="467" spans="6:6" ht="11.25" customHeight="1">
      <c r="F467" s="741"/>
    </row>
    <row r="468" spans="6:6" ht="11.25" customHeight="1">
      <c r="F468" s="741"/>
    </row>
    <row r="469" spans="6:6" ht="11.25" customHeight="1">
      <c r="F469" s="741"/>
    </row>
    <row r="470" spans="6:6" ht="11.25" customHeight="1">
      <c r="F470" s="741"/>
    </row>
    <row r="471" spans="6:6" ht="11.25" customHeight="1">
      <c r="F471" s="741"/>
    </row>
    <row r="472" spans="6:6" ht="11.25" customHeight="1">
      <c r="F472" s="741"/>
    </row>
    <row r="473" spans="6:6" ht="11.25" customHeight="1">
      <c r="F473" s="741"/>
    </row>
    <row r="474" spans="6:6" ht="11.25" customHeight="1">
      <c r="F474" s="741"/>
    </row>
    <row r="475" spans="6:6" ht="11.25" customHeight="1">
      <c r="F475" s="741"/>
    </row>
    <row r="476" spans="6:6" ht="11.25" customHeight="1">
      <c r="F476" s="741"/>
    </row>
    <row r="477" spans="6:6" ht="11.25" customHeight="1">
      <c r="F477" s="741"/>
    </row>
    <row r="478" spans="6:6" ht="11.25" customHeight="1">
      <c r="F478" s="741"/>
    </row>
    <row r="479" spans="6:6" ht="11.25" customHeight="1">
      <c r="F479" s="741"/>
    </row>
    <row r="480" spans="6:6" ht="11.25" customHeight="1">
      <c r="F480" s="741"/>
    </row>
    <row r="481" spans="6:6" ht="11.25" customHeight="1">
      <c r="F481" s="741"/>
    </row>
    <row r="482" spans="6:6" ht="11.25" customHeight="1">
      <c r="F482" s="741"/>
    </row>
    <row r="483" spans="6:6" ht="11.25" customHeight="1">
      <c r="F483" s="741"/>
    </row>
    <row r="484" spans="6:6" ht="11.25" customHeight="1">
      <c r="F484" s="741"/>
    </row>
    <row r="485" spans="6:6" ht="11.25" customHeight="1">
      <c r="F485" s="741"/>
    </row>
    <row r="486" spans="6:6" ht="11.25" customHeight="1">
      <c r="F486" s="741"/>
    </row>
    <row r="487" spans="6:6" ht="11.25" customHeight="1">
      <c r="F487" s="741"/>
    </row>
    <row r="488" spans="6:6" ht="11.25" customHeight="1">
      <c r="F488" s="741"/>
    </row>
    <row r="489" spans="6:6" ht="11.25" customHeight="1">
      <c r="F489" s="741"/>
    </row>
    <row r="490" spans="6:6" ht="11.25" customHeight="1">
      <c r="F490" s="741"/>
    </row>
    <row r="491" spans="6:6" ht="11.25" customHeight="1">
      <c r="F491" s="741"/>
    </row>
    <row r="492" spans="6:6" ht="11.25" customHeight="1">
      <c r="F492" s="741"/>
    </row>
    <row r="493" spans="6:6" ht="11.25" customHeight="1">
      <c r="F493" s="741"/>
    </row>
    <row r="494" spans="6:6" ht="11.25" customHeight="1">
      <c r="F494" s="741"/>
    </row>
    <row r="495" spans="6:6" ht="11.25" customHeight="1">
      <c r="F495" s="741"/>
    </row>
    <row r="496" spans="6:6" ht="11.25" customHeight="1">
      <c r="F496" s="741"/>
    </row>
    <row r="497" spans="6:6" ht="11.25" customHeight="1">
      <c r="F497" s="741"/>
    </row>
    <row r="498" spans="6:6" ht="11.25" customHeight="1">
      <c r="F498" s="741"/>
    </row>
    <row r="499" spans="6:6" ht="11.25" customHeight="1">
      <c r="F499" s="741"/>
    </row>
    <row r="500" spans="6:6" ht="11.25" customHeight="1">
      <c r="F500" s="741"/>
    </row>
    <row r="501" spans="6:6" ht="11.25" customHeight="1">
      <c r="F501" s="741"/>
    </row>
    <row r="502" spans="6:6" ht="11.25" customHeight="1">
      <c r="F502" s="741"/>
    </row>
    <row r="503" spans="6:6" ht="11.25" customHeight="1">
      <c r="F503" s="741"/>
    </row>
    <row r="504" spans="6:6" ht="11.25" customHeight="1">
      <c r="F504" s="741"/>
    </row>
    <row r="505" spans="6:6" ht="11.25" customHeight="1">
      <c r="F505" s="741"/>
    </row>
    <row r="506" spans="6:6" ht="11.25" customHeight="1">
      <c r="F506" s="741"/>
    </row>
    <row r="507" spans="6:6" ht="11.25" customHeight="1">
      <c r="F507" s="741"/>
    </row>
    <row r="508" spans="6:6" ht="11.25" customHeight="1">
      <c r="F508" s="741"/>
    </row>
    <row r="509" spans="6:6" ht="11.25" customHeight="1">
      <c r="F509" s="741"/>
    </row>
    <row r="510" spans="6:6" ht="11.25" customHeight="1">
      <c r="F510" s="741"/>
    </row>
    <row r="511" spans="6:6" ht="11.25" customHeight="1">
      <c r="F511" s="741"/>
    </row>
    <row r="512" spans="6:6" ht="11.25" customHeight="1">
      <c r="F512" s="741"/>
    </row>
    <row r="513" spans="6:6" ht="11.25" customHeight="1">
      <c r="F513" s="741"/>
    </row>
    <row r="514" spans="6:6" ht="11.25" customHeight="1">
      <c r="F514" s="741"/>
    </row>
    <row r="515" spans="6:6" ht="11.25" customHeight="1">
      <c r="F515" s="741"/>
    </row>
    <row r="516" spans="6:6" ht="11.25" customHeight="1">
      <c r="F516" s="741"/>
    </row>
    <row r="517" spans="6:6" ht="11.25" customHeight="1">
      <c r="F517" s="741"/>
    </row>
    <row r="518" spans="6:6" ht="11.25" customHeight="1">
      <c r="F518" s="741"/>
    </row>
    <row r="519" spans="6:6" ht="11.25" customHeight="1">
      <c r="F519" s="741"/>
    </row>
    <row r="520" spans="6:6" ht="11.25" customHeight="1">
      <c r="F520" s="741"/>
    </row>
    <row r="521" spans="6:6" ht="11.25" customHeight="1">
      <c r="F521" s="741"/>
    </row>
    <row r="522" spans="6:6" ht="11.25" customHeight="1">
      <c r="F522" s="741"/>
    </row>
    <row r="523" spans="6:6" ht="11.25" customHeight="1">
      <c r="F523" s="741"/>
    </row>
    <row r="524" spans="6:6" ht="11.25" customHeight="1">
      <c r="F524" s="741"/>
    </row>
    <row r="525" spans="6:6" ht="11.25" customHeight="1">
      <c r="F525" s="741"/>
    </row>
    <row r="526" spans="6:6" ht="11.25" customHeight="1">
      <c r="F526" s="741"/>
    </row>
    <row r="527" spans="6:6" ht="11.25" customHeight="1">
      <c r="F527" s="741"/>
    </row>
    <row r="528" spans="6:6" ht="11.25" customHeight="1">
      <c r="F528" s="741"/>
    </row>
    <row r="529" spans="6:6" ht="11.25" customHeight="1">
      <c r="F529" s="741"/>
    </row>
    <row r="530" spans="6:6" ht="11.25" customHeight="1">
      <c r="F530" s="741"/>
    </row>
    <row r="531" spans="6:6" ht="11.25" customHeight="1">
      <c r="F531" s="741"/>
    </row>
    <row r="532" spans="6:6" ht="11.25" customHeight="1">
      <c r="F532" s="741"/>
    </row>
    <row r="533" spans="6:6" ht="11.25" customHeight="1">
      <c r="F533" s="741"/>
    </row>
    <row r="534" spans="6:6" ht="11.25" customHeight="1">
      <c r="F534" s="741"/>
    </row>
    <row r="535" spans="6:6" ht="11.25" customHeight="1">
      <c r="F535" s="741"/>
    </row>
    <row r="536" spans="6:6" ht="11.25" customHeight="1">
      <c r="F536" s="741"/>
    </row>
    <row r="537" spans="6:6" ht="11.25" customHeight="1">
      <c r="F537" s="741"/>
    </row>
    <row r="538" spans="6:6" ht="11.25" customHeight="1">
      <c r="F538" s="741"/>
    </row>
    <row r="539" spans="6:6" ht="11.25" customHeight="1">
      <c r="F539" s="741"/>
    </row>
    <row r="540" spans="6:6" ht="11.25" customHeight="1">
      <c r="F540" s="741"/>
    </row>
    <row r="541" spans="6:6" ht="11.25" customHeight="1">
      <c r="F541" s="741"/>
    </row>
    <row r="542" spans="6:6" ht="11.25" customHeight="1">
      <c r="F542" s="741"/>
    </row>
    <row r="543" spans="6:6" ht="11.25" customHeight="1">
      <c r="F543" s="741"/>
    </row>
    <row r="544" spans="6:6" ht="11.25" customHeight="1">
      <c r="F544" s="741"/>
    </row>
    <row r="545" spans="6:6" ht="11.25" customHeight="1">
      <c r="F545" s="741"/>
    </row>
    <row r="546" spans="6:6" ht="11.25" customHeight="1">
      <c r="F546" s="741"/>
    </row>
    <row r="547" spans="6:6" ht="11.25" customHeight="1">
      <c r="F547" s="741"/>
    </row>
    <row r="548" spans="6:6" ht="11.25" customHeight="1">
      <c r="F548" s="741"/>
    </row>
    <row r="549" spans="6:6" ht="11.25" customHeight="1">
      <c r="F549" s="741"/>
    </row>
    <row r="550" spans="6:6" ht="11.25" customHeight="1">
      <c r="F550" s="741"/>
    </row>
    <row r="551" spans="6:6" ht="11.25" customHeight="1">
      <c r="F551" s="741"/>
    </row>
    <row r="552" spans="6:6" ht="11.25" customHeight="1">
      <c r="F552" s="741"/>
    </row>
    <row r="553" spans="6:6" ht="11.25" customHeight="1">
      <c r="F553" s="741"/>
    </row>
    <row r="554" spans="6:6" ht="11.25" customHeight="1">
      <c r="F554" s="741"/>
    </row>
    <row r="555" spans="6:6" ht="11.25" customHeight="1">
      <c r="F555" s="741"/>
    </row>
    <row r="556" spans="6:6" ht="11.25" customHeight="1">
      <c r="F556" s="741"/>
    </row>
    <row r="557" spans="6:6" ht="11.25" customHeight="1">
      <c r="F557" s="741"/>
    </row>
    <row r="558" spans="6:6" ht="11.25" customHeight="1">
      <c r="F558" s="741"/>
    </row>
    <row r="559" spans="6:6" ht="11.25" customHeight="1">
      <c r="F559" s="741"/>
    </row>
    <row r="560" spans="6:6" ht="11.25" customHeight="1">
      <c r="F560" s="741"/>
    </row>
    <row r="561" spans="6:6" ht="11.25" customHeight="1">
      <c r="F561" s="741"/>
    </row>
    <row r="562" spans="6:6" ht="11.25" customHeight="1">
      <c r="F562" s="741"/>
    </row>
    <row r="563" spans="6:6" ht="11.25" customHeight="1">
      <c r="F563" s="741"/>
    </row>
    <row r="564" spans="6:6" ht="11.25" customHeight="1">
      <c r="F564" s="741"/>
    </row>
    <row r="565" spans="6:6" ht="11.25" customHeight="1">
      <c r="F565" s="741"/>
    </row>
    <row r="566" spans="6:6" ht="11.25" customHeight="1">
      <c r="F566" s="741"/>
    </row>
    <row r="567" spans="6:6" ht="11.25" customHeight="1">
      <c r="F567" s="741"/>
    </row>
    <row r="568" spans="6:6" ht="11.25" customHeight="1">
      <c r="F568" s="741"/>
    </row>
    <row r="569" spans="6:6" ht="11.25" customHeight="1">
      <c r="F569" s="741"/>
    </row>
    <row r="570" spans="6:6" ht="11.25" customHeight="1">
      <c r="F570" s="741"/>
    </row>
    <row r="571" spans="6:6" ht="11.25" customHeight="1">
      <c r="F571" s="741"/>
    </row>
    <row r="572" spans="6:6" ht="11.25" customHeight="1">
      <c r="F572" s="741"/>
    </row>
    <row r="573" spans="6:6" ht="11.25" customHeight="1">
      <c r="F573" s="741"/>
    </row>
    <row r="574" spans="6:6" ht="11.25" customHeight="1">
      <c r="F574" s="741"/>
    </row>
    <row r="575" spans="6:6" ht="11.25" customHeight="1">
      <c r="F575" s="741"/>
    </row>
    <row r="576" spans="6:6" ht="11.25" customHeight="1">
      <c r="F576" s="741"/>
    </row>
    <row r="577" spans="6:6" ht="11.25" customHeight="1">
      <c r="F577" s="741"/>
    </row>
    <row r="578" spans="6:6" ht="11.25" customHeight="1">
      <c r="F578" s="741"/>
    </row>
    <row r="579" spans="6:6" ht="11.25" customHeight="1">
      <c r="F579" s="741"/>
    </row>
    <row r="580" spans="6:6" ht="11.25" customHeight="1">
      <c r="F580" s="741"/>
    </row>
    <row r="581" spans="6:6" ht="11.25" customHeight="1">
      <c r="F581" s="741"/>
    </row>
    <row r="582" spans="6:6" ht="11.25" customHeight="1">
      <c r="F582" s="741"/>
    </row>
    <row r="583" spans="6:6" ht="11.25" customHeight="1">
      <c r="F583" s="741"/>
    </row>
    <row r="584" spans="6:6" ht="11.25" customHeight="1">
      <c r="F584" s="741"/>
    </row>
    <row r="585" spans="6:6" ht="11.25" customHeight="1">
      <c r="F585" s="741"/>
    </row>
    <row r="586" spans="6:6" ht="11.25" customHeight="1">
      <c r="F586" s="741"/>
    </row>
    <row r="587" spans="6:6" ht="11.25" customHeight="1">
      <c r="F587" s="741"/>
    </row>
    <row r="588" spans="6:6" ht="11.25" customHeight="1">
      <c r="F588" s="741"/>
    </row>
    <row r="589" spans="6:6" ht="11.25" customHeight="1">
      <c r="F589" s="741"/>
    </row>
    <row r="590" spans="6:6" ht="11.25" customHeight="1">
      <c r="F590" s="741"/>
    </row>
    <row r="591" spans="6:6" ht="11.25" customHeight="1">
      <c r="F591" s="741"/>
    </row>
    <row r="592" spans="6:6" ht="11.25" customHeight="1">
      <c r="F592" s="741"/>
    </row>
    <row r="593" spans="6:6" ht="11.25" customHeight="1">
      <c r="F593" s="741"/>
    </row>
    <row r="594" spans="6:6" ht="11.25" customHeight="1">
      <c r="F594" s="741"/>
    </row>
    <row r="595" spans="6:6" ht="11.25" customHeight="1">
      <c r="F595" s="741"/>
    </row>
    <row r="596" spans="6:6" ht="11.25" customHeight="1">
      <c r="F596" s="741"/>
    </row>
    <row r="597" spans="6:6" ht="11.25" customHeight="1">
      <c r="F597" s="741"/>
    </row>
    <row r="598" spans="6:6" ht="11.25" customHeight="1">
      <c r="F598" s="741"/>
    </row>
    <row r="599" spans="6:6" ht="11.25" customHeight="1">
      <c r="F599" s="741"/>
    </row>
    <row r="600" spans="6:6" ht="11.25" customHeight="1">
      <c r="F600" s="741"/>
    </row>
    <row r="601" spans="6:6" ht="11.25" customHeight="1">
      <c r="F601" s="741"/>
    </row>
    <row r="602" spans="6:6" ht="11.25" customHeight="1">
      <c r="F602" s="741"/>
    </row>
    <row r="603" spans="6:6" ht="11.25" customHeight="1">
      <c r="F603" s="741"/>
    </row>
    <row r="604" spans="6:6" ht="11.25" customHeight="1">
      <c r="F604" s="741"/>
    </row>
    <row r="605" spans="6:6" ht="11.25" customHeight="1">
      <c r="F605" s="741"/>
    </row>
    <row r="606" spans="6:6" ht="11.25" customHeight="1">
      <c r="F606" s="741"/>
    </row>
    <row r="607" spans="6:6" ht="11.25" customHeight="1">
      <c r="F607" s="741"/>
    </row>
    <row r="608" spans="6:6" ht="11.25" customHeight="1">
      <c r="F608" s="741"/>
    </row>
    <row r="609" spans="6:6" ht="11.25" customHeight="1">
      <c r="F609" s="741"/>
    </row>
    <row r="610" spans="6:6" ht="11.25" customHeight="1">
      <c r="F610" s="741"/>
    </row>
    <row r="611" spans="6:6" ht="11.25" customHeight="1">
      <c r="F611" s="741"/>
    </row>
    <row r="612" spans="6:6" ht="11.25" customHeight="1">
      <c r="F612" s="741"/>
    </row>
    <row r="613" spans="6:6" ht="11.25" customHeight="1">
      <c r="F613" s="741"/>
    </row>
    <row r="614" spans="6:6" ht="11.25" customHeight="1">
      <c r="F614" s="741"/>
    </row>
    <row r="615" spans="6:6" ht="11.25" customHeight="1">
      <c r="F615" s="741"/>
    </row>
    <row r="616" spans="6:6" ht="11.25" customHeight="1">
      <c r="F616" s="741"/>
    </row>
    <row r="617" spans="6:6" ht="11.25" customHeight="1">
      <c r="F617" s="741"/>
    </row>
    <row r="618" spans="6:6" ht="11.25" customHeight="1">
      <c r="F618" s="741"/>
    </row>
    <row r="619" spans="6:6" ht="11.25" customHeight="1">
      <c r="F619" s="741"/>
    </row>
    <row r="620" spans="6:6" ht="11.25" customHeight="1">
      <c r="F620" s="741"/>
    </row>
    <row r="621" spans="6:6" ht="11.25" customHeight="1">
      <c r="F621" s="741"/>
    </row>
    <row r="622" spans="6:6" ht="11.25" customHeight="1">
      <c r="F622" s="741"/>
    </row>
    <row r="623" spans="6:6" ht="11.25" customHeight="1">
      <c r="F623" s="741"/>
    </row>
    <row r="624" spans="6:6" ht="11.25" customHeight="1">
      <c r="F624" s="741"/>
    </row>
    <row r="625" spans="6:6" ht="11.25" customHeight="1">
      <c r="F625" s="741"/>
    </row>
    <row r="626" spans="6:6" ht="11.25" customHeight="1">
      <c r="F626" s="741"/>
    </row>
    <row r="627" spans="6:6" ht="11.25" customHeight="1">
      <c r="F627" s="741"/>
    </row>
    <row r="628" spans="6:6" ht="11.25" customHeight="1">
      <c r="F628" s="741"/>
    </row>
    <row r="629" spans="6:6" ht="11.25" customHeight="1">
      <c r="F629" s="741"/>
    </row>
    <row r="630" spans="6:6" ht="11.25" customHeight="1">
      <c r="F630" s="741"/>
    </row>
    <row r="631" spans="6:6" ht="11.25" customHeight="1">
      <c r="F631" s="741"/>
    </row>
    <row r="632" spans="6:6" ht="11.25" customHeight="1">
      <c r="F632" s="741"/>
    </row>
    <row r="633" spans="6:6" ht="11.25" customHeight="1">
      <c r="F633" s="741"/>
    </row>
    <row r="634" spans="6:6" ht="11.25" customHeight="1">
      <c r="F634" s="741"/>
    </row>
    <row r="635" spans="6:6" ht="11.25" customHeight="1">
      <c r="F635" s="741"/>
    </row>
    <row r="636" spans="6:6" ht="11.25" customHeight="1">
      <c r="F636" s="741"/>
    </row>
    <row r="637" spans="6:6" ht="11.25" customHeight="1">
      <c r="F637" s="741"/>
    </row>
    <row r="638" spans="6:6" ht="11.25" customHeight="1">
      <c r="F638" s="741"/>
    </row>
    <row r="639" spans="6:6" ht="11.25" customHeight="1">
      <c r="F639" s="741"/>
    </row>
    <row r="640" spans="6:6" ht="11.25" customHeight="1">
      <c r="F640" s="741"/>
    </row>
    <row r="641" spans="6:6" ht="11.25" customHeight="1">
      <c r="F641" s="741"/>
    </row>
    <row r="642" spans="6:6" ht="11.25" customHeight="1">
      <c r="F642" s="741"/>
    </row>
    <row r="643" spans="6:6" ht="11.25" customHeight="1">
      <c r="F643" s="741"/>
    </row>
    <row r="644" spans="6:6" ht="11.25" customHeight="1">
      <c r="F644" s="741"/>
    </row>
    <row r="645" spans="6:6" ht="11.25" customHeight="1">
      <c r="F645" s="741"/>
    </row>
    <row r="646" spans="6:6" ht="11.25" customHeight="1">
      <c r="F646" s="741"/>
    </row>
    <row r="647" spans="6:6" ht="11.25" customHeight="1">
      <c r="F647" s="741"/>
    </row>
    <row r="648" spans="6:6" ht="11.25" customHeight="1">
      <c r="F648" s="741"/>
    </row>
    <row r="649" spans="6:6" ht="11.25" customHeight="1">
      <c r="F649" s="741"/>
    </row>
    <row r="650" spans="6:6" ht="11.25" customHeight="1">
      <c r="F650" s="741"/>
    </row>
    <row r="651" spans="6:6" ht="11.25" customHeight="1">
      <c r="F651" s="741"/>
    </row>
    <row r="652" spans="6:6" ht="11.25" customHeight="1">
      <c r="F652" s="741"/>
    </row>
    <row r="653" spans="6:6" ht="11.25" customHeight="1">
      <c r="F653" s="741"/>
    </row>
    <row r="654" spans="6:6" ht="11.25" customHeight="1">
      <c r="F654" s="741"/>
    </row>
    <row r="655" spans="6:6" ht="11.25" customHeight="1">
      <c r="F655" s="741"/>
    </row>
    <row r="656" spans="6:6" ht="11.25" customHeight="1">
      <c r="F656" s="741"/>
    </row>
    <row r="657" spans="6:6" ht="11.25" customHeight="1">
      <c r="F657" s="741"/>
    </row>
    <row r="658" spans="6:6" ht="11.25" customHeight="1">
      <c r="F658" s="741"/>
    </row>
    <row r="659" spans="6:6" ht="11.25" customHeight="1">
      <c r="F659" s="741"/>
    </row>
    <row r="660" spans="6:6" ht="11.25" customHeight="1">
      <c r="F660" s="741"/>
    </row>
    <row r="661" spans="6:6" ht="11.25" customHeight="1">
      <c r="F661" s="741"/>
    </row>
    <row r="662" spans="6:6" ht="11.25" customHeight="1">
      <c r="F662" s="741"/>
    </row>
    <row r="663" spans="6:6" ht="11.25" customHeight="1">
      <c r="F663" s="741"/>
    </row>
    <row r="664" spans="6:6" ht="11.25" customHeight="1">
      <c r="F664" s="741"/>
    </row>
    <row r="665" spans="6:6" ht="11.25" customHeight="1">
      <c r="F665" s="741"/>
    </row>
    <row r="666" spans="6:6" ht="11.25" customHeight="1">
      <c r="F666" s="741"/>
    </row>
    <row r="667" spans="6:6" ht="11.25" customHeight="1">
      <c r="F667" s="741"/>
    </row>
    <row r="668" spans="6:6" ht="11.25" customHeight="1">
      <c r="F668" s="741"/>
    </row>
    <row r="669" spans="6:6" ht="11.25" customHeight="1">
      <c r="F669" s="741"/>
    </row>
    <row r="670" spans="6:6" ht="11.25" customHeight="1">
      <c r="F670" s="741"/>
    </row>
    <row r="671" spans="6:6" ht="11.25" customHeight="1">
      <c r="F671" s="741"/>
    </row>
    <row r="672" spans="6:6" ht="11.25" customHeight="1">
      <c r="F672" s="741"/>
    </row>
    <row r="673" spans="6:6" ht="11.25" customHeight="1">
      <c r="F673" s="741"/>
    </row>
    <row r="674" spans="6:6" ht="11.25" customHeight="1">
      <c r="F674" s="741"/>
    </row>
    <row r="675" spans="6:6" ht="11.25" customHeight="1">
      <c r="F675" s="741"/>
    </row>
    <row r="676" spans="6:6" ht="11.25" customHeight="1">
      <c r="F676" s="741"/>
    </row>
    <row r="677" spans="6:6" ht="11.25" customHeight="1">
      <c r="F677" s="741"/>
    </row>
    <row r="678" spans="6:6" ht="11.25" customHeight="1">
      <c r="F678" s="741"/>
    </row>
    <row r="679" spans="6:6" ht="11.25" customHeight="1">
      <c r="F679" s="741"/>
    </row>
    <row r="680" spans="6:6" ht="11.25" customHeight="1">
      <c r="F680" s="741"/>
    </row>
    <row r="681" spans="6:6" ht="11.25" customHeight="1">
      <c r="F681" s="741"/>
    </row>
    <row r="682" spans="6:6" ht="11.25" customHeight="1">
      <c r="F682" s="741"/>
    </row>
    <row r="683" spans="6:6" ht="11.25" customHeight="1">
      <c r="F683" s="741"/>
    </row>
    <row r="684" spans="6:6" ht="11.25" customHeight="1">
      <c r="F684" s="741"/>
    </row>
    <row r="685" spans="6:6" ht="11.25" customHeight="1">
      <c r="F685" s="741"/>
    </row>
    <row r="686" spans="6:6" ht="11.25" customHeight="1">
      <c r="F686" s="741"/>
    </row>
    <row r="687" spans="6:6" ht="11.25" customHeight="1">
      <c r="F687" s="741"/>
    </row>
    <row r="688" spans="6:6" ht="11.25" customHeight="1">
      <c r="F688" s="741"/>
    </row>
    <row r="689" spans="6:6" ht="11.25" customHeight="1">
      <c r="F689" s="741"/>
    </row>
    <row r="690" spans="6:6" ht="11.25" customHeight="1">
      <c r="F690" s="741"/>
    </row>
    <row r="691" spans="6:6" ht="11.25" customHeight="1">
      <c r="F691" s="741"/>
    </row>
    <row r="692" spans="6:6" ht="11.25" customHeight="1">
      <c r="F692" s="741"/>
    </row>
    <row r="693" spans="6:6" ht="11.25" customHeight="1">
      <c r="F693" s="741"/>
    </row>
    <row r="694" spans="6:6" ht="11.25" customHeight="1">
      <c r="F694" s="741"/>
    </row>
    <row r="695" spans="6:6" ht="11.25" customHeight="1">
      <c r="F695" s="741"/>
    </row>
    <row r="696" spans="6:6" ht="11.25" customHeight="1">
      <c r="F696" s="741"/>
    </row>
    <row r="697" spans="6:6" ht="11.25" customHeight="1">
      <c r="F697" s="741"/>
    </row>
    <row r="698" spans="6:6" ht="11.25" customHeight="1">
      <c r="F698" s="741"/>
    </row>
    <row r="699" spans="6:6" ht="11.25" customHeight="1">
      <c r="F699" s="741"/>
    </row>
    <row r="700" spans="6:6" ht="11.25" customHeight="1">
      <c r="F700" s="741"/>
    </row>
    <row r="701" spans="6:6" ht="11.25" customHeight="1">
      <c r="F701" s="741"/>
    </row>
    <row r="702" spans="6:6" ht="11.25" customHeight="1">
      <c r="F702" s="741"/>
    </row>
    <row r="703" spans="6:6" ht="11.25" customHeight="1">
      <c r="F703" s="741"/>
    </row>
    <row r="704" spans="6:6" ht="11.25" customHeight="1">
      <c r="F704" s="741"/>
    </row>
    <row r="705" spans="6:6" ht="11.25" customHeight="1">
      <c r="F705" s="741"/>
    </row>
    <row r="706" spans="6:6" ht="11.25" customHeight="1">
      <c r="F706" s="741"/>
    </row>
    <row r="707" spans="6:6" ht="11.25" customHeight="1">
      <c r="F707" s="741"/>
    </row>
    <row r="708" spans="6:6" ht="11.25" customHeight="1">
      <c r="F708" s="741"/>
    </row>
    <row r="709" spans="6:6" ht="11.25" customHeight="1">
      <c r="F709" s="741"/>
    </row>
    <row r="710" spans="6:6" ht="11.25" customHeight="1">
      <c r="F710" s="741"/>
    </row>
    <row r="711" spans="6:6" ht="11.25" customHeight="1">
      <c r="F711" s="741"/>
    </row>
    <row r="712" spans="6:6" ht="11.25" customHeight="1">
      <c r="F712" s="741"/>
    </row>
    <row r="713" spans="6:6" ht="11.25" customHeight="1">
      <c r="F713" s="741"/>
    </row>
    <row r="714" spans="6:6" ht="11.25" customHeight="1">
      <c r="F714" s="741"/>
    </row>
    <row r="715" spans="6:6" ht="11.25" customHeight="1">
      <c r="F715" s="741"/>
    </row>
    <row r="716" spans="6:6" ht="11.25" customHeight="1">
      <c r="F716" s="741"/>
    </row>
    <row r="717" spans="6:6" ht="11.25" customHeight="1">
      <c r="F717" s="741"/>
    </row>
    <row r="718" spans="6:6" ht="11.25" customHeight="1">
      <c r="F718" s="741"/>
    </row>
    <row r="719" spans="6:6" ht="11.25" customHeight="1">
      <c r="F719" s="741"/>
    </row>
    <row r="720" spans="6:6" ht="11.25" customHeight="1">
      <c r="F720" s="741"/>
    </row>
    <row r="721" spans="6:6" ht="11.25" customHeight="1">
      <c r="F721" s="741"/>
    </row>
    <row r="722" spans="6:6" ht="11.25" customHeight="1">
      <c r="F722" s="741"/>
    </row>
    <row r="723" spans="6:6" ht="11.25" customHeight="1">
      <c r="F723" s="741"/>
    </row>
    <row r="724" spans="6:6" ht="11.25" customHeight="1">
      <c r="F724" s="741"/>
    </row>
    <row r="725" spans="6:6" ht="11.25" customHeight="1">
      <c r="F725" s="741"/>
    </row>
    <row r="726" spans="6:6" ht="11.25" customHeight="1">
      <c r="F726" s="741"/>
    </row>
    <row r="727" spans="6:6" ht="11.25" customHeight="1">
      <c r="F727" s="741"/>
    </row>
    <row r="728" spans="6:6" ht="11.25" customHeight="1">
      <c r="F728" s="741"/>
    </row>
    <row r="729" spans="6:6" ht="11.25" customHeight="1">
      <c r="F729" s="741"/>
    </row>
    <row r="730" spans="6:6" ht="11.25" customHeight="1">
      <c r="F730" s="741"/>
    </row>
    <row r="731" spans="6:6" ht="11.25" customHeight="1">
      <c r="F731" s="741"/>
    </row>
    <row r="732" spans="6:6" ht="11.25" customHeight="1">
      <c r="F732" s="741"/>
    </row>
    <row r="733" spans="6:6" ht="11.25" customHeight="1">
      <c r="F733" s="741"/>
    </row>
    <row r="734" spans="6:6" ht="11.25" customHeight="1">
      <c r="F734" s="741"/>
    </row>
    <row r="735" spans="6:6" ht="11.25" customHeight="1">
      <c r="F735" s="741"/>
    </row>
    <row r="736" spans="6:6" ht="11.25" customHeight="1">
      <c r="F736" s="741"/>
    </row>
    <row r="737" spans="6:6" ht="11.25" customHeight="1">
      <c r="F737" s="741"/>
    </row>
    <row r="738" spans="6:6" ht="11.25" customHeight="1">
      <c r="F738" s="741"/>
    </row>
    <row r="739" spans="6:6" ht="11.25" customHeight="1">
      <c r="F739" s="741"/>
    </row>
    <row r="740" spans="6:6" ht="11.25" customHeight="1">
      <c r="F740" s="741"/>
    </row>
    <row r="741" spans="6:6" ht="11.25" customHeight="1">
      <c r="F741" s="741"/>
    </row>
    <row r="742" spans="6:6" ht="11.25" customHeight="1">
      <c r="F742" s="741"/>
    </row>
    <row r="743" spans="6:6" ht="11.25" customHeight="1">
      <c r="F743" s="741"/>
    </row>
    <row r="744" spans="6:6" ht="11.25" customHeight="1">
      <c r="F744" s="741"/>
    </row>
    <row r="745" spans="6:6" ht="11.25" customHeight="1">
      <c r="F745" s="741"/>
    </row>
    <row r="746" spans="6:6" ht="11.25" customHeight="1">
      <c r="F746" s="741"/>
    </row>
    <row r="747" spans="6:6" ht="11.25" customHeight="1">
      <c r="F747" s="741"/>
    </row>
    <row r="748" spans="6:6" ht="11.25" customHeight="1">
      <c r="F748" s="741"/>
    </row>
    <row r="749" spans="6:6" ht="11.25" customHeight="1">
      <c r="F749" s="741"/>
    </row>
    <row r="750" spans="6:6" ht="11.25" customHeight="1">
      <c r="F750" s="741"/>
    </row>
    <row r="751" spans="6:6" ht="11.25" customHeight="1">
      <c r="F751" s="741"/>
    </row>
    <row r="752" spans="6:6" ht="11.25" customHeight="1">
      <c r="F752" s="741"/>
    </row>
    <row r="753" spans="6:6" ht="11.25" customHeight="1">
      <c r="F753" s="741"/>
    </row>
    <row r="754" spans="6:6" ht="11.25" customHeight="1">
      <c r="F754" s="741"/>
    </row>
    <row r="755" spans="6:6" ht="11.25" customHeight="1">
      <c r="F755" s="741"/>
    </row>
    <row r="756" spans="6:6" ht="11.25" customHeight="1">
      <c r="F756" s="741"/>
    </row>
    <row r="757" spans="6:6" ht="11.25" customHeight="1">
      <c r="F757" s="741"/>
    </row>
    <row r="758" spans="6:6" ht="11.25" customHeight="1">
      <c r="F758" s="741"/>
    </row>
    <row r="759" spans="6:6" ht="11.25" customHeight="1">
      <c r="F759" s="741"/>
    </row>
    <row r="760" spans="6:6" ht="11.25" customHeight="1">
      <c r="F760" s="741"/>
    </row>
    <row r="761" spans="6:6" ht="11.25" customHeight="1">
      <c r="F761" s="741"/>
    </row>
    <row r="762" spans="6:6" ht="11.25" customHeight="1">
      <c r="F762" s="741"/>
    </row>
    <row r="763" spans="6:6" ht="11.25" customHeight="1">
      <c r="F763" s="741"/>
    </row>
    <row r="764" spans="6:6" ht="11.25" customHeight="1">
      <c r="F764" s="741"/>
    </row>
    <row r="765" spans="6:6" ht="11.25" customHeight="1">
      <c r="F765" s="741"/>
    </row>
    <row r="766" spans="6:6" ht="11.25" customHeight="1">
      <c r="F766" s="741"/>
    </row>
    <row r="767" spans="6:6" ht="11.25" customHeight="1">
      <c r="F767" s="741"/>
    </row>
    <row r="768" spans="6:6" ht="11.25" customHeight="1">
      <c r="F768" s="741"/>
    </row>
    <row r="769" spans="6:6" ht="11.25" customHeight="1">
      <c r="F769" s="741"/>
    </row>
    <row r="770" spans="6:6" ht="11.25" customHeight="1">
      <c r="F770" s="741"/>
    </row>
    <row r="771" spans="6:6" ht="11.25" customHeight="1">
      <c r="F771" s="741"/>
    </row>
    <row r="772" spans="6:6" ht="11.25" customHeight="1">
      <c r="F772" s="741"/>
    </row>
    <row r="773" spans="6:6" ht="11.25" customHeight="1">
      <c r="F773" s="741"/>
    </row>
    <row r="774" spans="6:6" ht="11.25" customHeight="1">
      <c r="F774" s="741"/>
    </row>
    <row r="775" spans="6:6" ht="11.25" customHeight="1">
      <c r="F775" s="741"/>
    </row>
    <row r="776" spans="6:6" ht="11.25" customHeight="1">
      <c r="F776" s="741"/>
    </row>
    <row r="777" spans="6:6" ht="11.25" customHeight="1">
      <c r="F777" s="741"/>
    </row>
    <row r="778" spans="6:6" ht="11.25" customHeight="1">
      <c r="F778" s="741"/>
    </row>
    <row r="779" spans="6:6" ht="11.25" customHeight="1">
      <c r="F779" s="741"/>
    </row>
    <row r="780" spans="6:6" ht="11.25" customHeight="1">
      <c r="F780" s="741"/>
    </row>
    <row r="781" spans="6:6" ht="11.25" customHeight="1">
      <c r="F781" s="741"/>
    </row>
    <row r="782" spans="6:6" ht="11.25" customHeight="1">
      <c r="F782" s="741"/>
    </row>
    <row r="783" spans="6:6" ht="11.25" customHeight="1">
      <c r="F783" s="741"/>
    </row>
    <row r="784" spans="6:6" ht="11.25" customHeight="1">
      <c r="F784" s="741"/>
    </row>
    <row r="785" spans="6:6" ht="11.25" customHeight="1">
      <c r="F785" s="741"/>
    </row>
    <row r="786" spans="6:6" ht="11.25" customHeight="1">
      <c r="F786" s="741"/>
    </row>
    <row r="787" spans="6:6" ht="11.25" customHeight="1">
      <c r="F787" s="741"/>
    </row>
    <row r="788" spans="6:6" ht="11.25" customHeight="1">
      <c r="F788" s="741"/>
    </row>
    <row r="789" spans="6:6" ht="11.25" customHeight="1">
      <c r="F789" s="741"/>
    </row>
    <row r="790" spans="6:6" ht="11.25" customHeight="1">
      <c r="F790" s="741"/>
    </row>
    <row r="791" spans="6:6" ht="11.25" customHeight="1">
      <c r="F791" s="741"/>
    </row>
    <row r="792" spans="6:6" ht="11.25" customHeight="1">
      <c r="F792" s="741"/>
    </row>
    <row r="793" spans="6:6" ht="11.25" customHeight="1">
      <c r="F793" s="741"/>
    </row>
    <row r="794" spans="6:6" ht="11.25" customHeight="1">
      <c r="F794" s="741"/>
    </row>
    <row r="795" spans="6:6" ht="11.25" customHeight="1">
      <c r="F795" s="741"/>
    </row>
    <row r="796" spans="6:6" ht="11.25" customHeight="1">
      <c r="F796" s="741"/>
    </row>
    <row r="797" spans="6:6" ht="11.25" customHeight="1">
      <c r="F797" s="741"/>
    </row>
    <row r="798" spans="6:6" ht="11.25" customHeight="1">
      <c r="F798" s="741"/>
    </row>
    <row r="799" spans="6:6" ht="11.25" customHeight="1">
      <c r="F799" s="741"/>
    </row>
    <row r="800" spans="6:6" ht="11.25" customHeight="1">
      <c r="F800" s="741"/>
    </row>
    <row r="801" spans="6:6" ht="11.25" customHeight="1">
      <c r="F801" s="741"/>
    </row>
    <row r="802" spans="6:6" ht="11.25" customHeight="1">
      <c r="F802" s="741"/>
    </row>
    <row r="803" spans="6:6" ht="11.25" customHeight="1">
      <c r="F803" s="741"/>
    </row>
    <row r="804" spans="6:6" ht="11.25" customHeight="1">
      <c r="F804" s="741"/>
    </row>
    <row r="805" spans="6:6" ht="11.25" customHeight="1">
      <c r="F805" s="741"/>
    </row>
    <row r="806" spans="6:6" ht="11.25" customHeight="1">
      <c r="F806" s="741"/>
    </row>
    <row r="807" spans="6:6" ht="11.25" customHeight="1">
      <c r="F807" s="741"/>
    </row>
    <row r="808" spans="6:6" ht="11.25" customHeight="1">
      <c r="F808" s="741"/>
    </row>
    <row r="809" spans="6:6" ht="11.25" customHeight="1">
      <c r="F809" s="741"/>
    </row>
    <row r="810" spans="6:6" ht="11.25" customHeight="1">
      <c r="F810" s="741"/>
    </row>
    <row r="811" spans="6:6" ht="11.25" customHeight="1">
      <c r="F811" s="741"/>
    </row>
    <row r="812" spans="6:6" ht="11.25" customHeight="1">
      <c r="F812" s="741"/>
    </row>
    <row r="813" spans="6:6" ht="11.25" customHeight="1">
      <c r="F813" s="741"/>
    </row>
    <row r="814" spans="6:6" ht="11.25" customHeight="1">
      <c r="F814" s="741"/>
    </row>
    <row r="815" spans="6:6" ht="11.25" customHeight="1">
      <c r="F815" s="741"/>
    </row>
    <row r="816" spans="6:6" ht="11.25" customHeight="1">
      <c r="F816" s="741"/>
    </row>
    <row r="817" spans="6:6" ht="11.25" customHeight="1">
      <c r="F817" s="741"/>
    </row>
    <row r="818" spans="6:6" ht="11.25" customHeight="1">
      <c r="F818" s="741"/>
    </row>
    <row r="819" spans="6:6" ht="11.25" customHeight="1">
      <c r="F819" s="741"/>
    </row>
    <row r="820" spans="6:6" ht="11.25" customHeight="1">
      <c r="F820" s="741"/>
    </row>
    <row r="821" spans="6:6" ht="11.25" customHeight="1">
      <c r="F821" s="741"/>
    </row>
    <row r="822" spans="6:6" ht="11.25" customHeight="1">
      <c r="F822" s="741"/>
    </row>
    <row r="823" spans="6:6" ht="11.25" customHeight="1">
      <c r="F823" s="741"/>
    </row>
    <row r="824" spans="6:6" ht="11.25" customHeight="1">
      <c r="F824" s="741"/>
    </row>
    <row r="825" spans="6:6" ht="11.25" customHeight="1">
      <c r="F825" s="741"/>
    </row>
    <row r="826" spans="6:6" ht="11.25" customHeight="1">
      <c r="F826" s="741"/>
    </row>
    <row r="827" spans="6:6" ht="11.25" customHeight="1">
      <c r="F827" s="741"/>
    </row>
    <row r="828" spans="6:6" ht="11.25" customHeight="1">
      <c r="F828" s="741"/>
    </row>
    <row r="829" spans="6:6" ht="11.25" customHeight="1">
      <c r="F829" s="741"/>
    </row>
    <row r="830" spans="6:6" ht="11.25" customHeight="1">
      <c r="F830" s="741"/>
    </row>
    <row r="831" spans="6:6" ht="11.25" customHeight="1">
      <c r="F831" s="741"/>
    </row>
    <row r="832" spans="6:6" ht="11.25" customHeight="1">
      <c r="F832" s="741"/>
    </row>
    <row r="833" spans="6:6" ht="11.25" customHeight="1">
      <c r="F833" s="741"/>
    </row>
    <row r="834" spans="6:6" ht="11.25" customHeight="1">
      <c r="F834" s="741"/>
    </row>
    <row r="835" spans="6:6" ht="11.25" customHeight="1">
      <c r="F835" s="741"/>
    </row>
    <row r="836" spans="6:6" ht="11.25" customHeight="1">
      <c r="F836" s="741"/>
    </row>
    <row r="837" spans="6:6" ht="11.25" customHeight="1">
      <c r="F837" s="741"/>
    </row>
    <row r="838" spans="6:6" ht="11.25" customHeight="1">
      <c r="F838" s="741"/>
    </row>
    <row r="839" spans="6:6" ht="11.25" customHeight="1">
      <c r="F839" s="741"/>
    </row>
    <row r="840" spans="6:6" ht="11.25" customHeight="1">
      <c r="F840" s="741"/>
    </row>
    <row r="841" spans="6:6" ht="11.25" customHeight="1">
      <c r="F841" s="741"/>
    </row>
    <row r="842" spans="6:6" ht="11.25" customHeight="1">
      <c r="F842" s="741"/>
    </row>
    <row r="843" spans="6:6" ht="11.25" customHeight="1">
      <c r="F843" s="741"/>
    </row>
    <row r="844" spans="6:6" ht="11.25" customHeight="1">
      <c r="F844" s="741"/>
    </row>
    <row r="845" spans="6:6" ht="11.25" customHeight="1">
      <c r="F845" s="741"/>
    </row>
    <row r="846" spans="6:6" ht="11.25" customHeight="1">
      <c r="F846" s="741"/>
    </row>
    <row r="847" spans="6:6" ht="11.25" customHeight="1">
      <c r="F847" s="741"/>
    </row>
    <row r="848" spans="6:6" ht="11.25" customHeight="1">
      <c r="F848" s="741"/>
    </row>
    <row r="849" spans="6:6" ht="11.25" customHeight="1">
      <c r="F849" s="741"/>
    </row>
    <row r="850" spans="6:6" ht="11.25" customHeight="1">
      <c r="F850" s="741"/>
    </row>
    <row r="851" spans="6:6" ht="11.25" customHeight="1">
      <c r="F851" s="741"/>
    </row>
    <row r="852" spans="6:6" ht="11.25" customHeight="1">
      <c r="F852" s="741"/>
    </row>
    <row r="853" spans="6:6" ht="11.25" customHeight="1">
      <c r="F853" s="741"/>
    </row>
    <row r="854" spans="6:6" ht="11.25" customHeight="1">
      <c r="F854" s="741"/>
    </row>
    <row r="855" spans="6:6" ht="11.25" customHeight="1">
      <c r="F855" s="741"/>
    </row>
    <row r="856" spans="6:6" ht="11.25" customHeight="1">
      <c r="F856" s="741"/>
    </row>
    <row r="857" spans="6:6" ht="11.25" customHeight="1">
      <c r="F857" s="741"/>
    </row>
    <row r="858" spans="6:6" ht="11.25" customHeight="1">
      <c r="F858" s="741"/>
    </row>
    <row r="859" spans="6:6" ht="11.25" customHeight="1">
      <c r="F859" s="741"/>
    </row>
    <row r="860" spans="6:6" ht="11.25" customHeight="1">
      <c r="F860" s="741"/>
    </row>
    <row r="861" spans="6:6" ht="11.25" customHeight="1">
      <c r="F861" s="741"/>
    </row>
    <row r="862" spans="6:6" ht="11.25" customHeight="1">
      <c r="F862" s="741"/>
    </row>
    <row r="863" spans="6:6" ht="11.25" customHeight="1">
      <c r="F863" s="741"/>
    </row>
    <row r="864" spans="6:6" ht="11.25" customHeight="1">
      <c r="F864" s="741"/>
    </row>
    <row r="865" spans="6:6" ht="11.25" customHeight="1">
      <c r="F865" s="741"/>
    </row>
    <row r="866" spans="6:6" ht="11.25" customHeight="1">
      <c r="F866" s="741"/>
    </row>
    <row r="867" spans="6:6" ht="11.25" customHeight="1">
      <c r="F867" s="741"/>
    </row>
    <row r="868" spans="6:6" ht="11.25" customHeight="1">
      <c r="F868" s="741"/>
    </row>
    <row r="869" spans="6:6" ht="11.25" customHeight="1">
      <c r="F869" s="741"/>
    </row>
    <row r="870" spans="6:6" ht="11.25" customHeight="1">
      <c r="F870" s="741"/>
    </row>
    <row r="871" spans="6:6" ht="11.25" customHeight="1">
      <c r="F871" s="741"/>
    </row>
    <row r="872" spans="6:6" ht="11.25" customHeight="1">
      <c r="F872" s="741"/>
    </row>
    <row r="873" spans="6:6" ht="11.25" customHeight="1">
      <c r="F873" s="741"/>
    </row>
    <row r="874" spans="6:6" ht="11.25" customHeight="1">
      <c r="F874" s="741"/>
    </row>
    <row r="875" spans="6:6" ht="11.25" customHeight="1">
      <c r="F875" s="741"/>
    </row>
    <row r="876" spans="6:6" ht="11.25" customHeight="1">
      <c r="F876" s="741"/>
    </row>
    <row r="877" spans="6:6" ht="11.25" customHeight="1">
      <c r="F877" s="741"/>
    </row>
    <row r="878" spans="6:6" ht="11.25" customHeight="1">
      <c r="F878" s="741"/>
    </row>
    <row r="879" spans="6:6" ht="11.25" customHeight="1">
      <c r="F879" s="741"/>
    </row>
    <row r="880" spans="6:6" ht="11.25" customHeight="1">
      <c r="F880" s="741"/>
    </row>
    <row r="881" spans="6:6" ht="11.25" customHeight="1">
      <c r="F881" s="741"/>
    </row>
    <row r="882" spans="6:6" ht="11.25" customHeight="1">
      <c r="F882" s="741"/>
    </row>
    <row r="883" spans="6:6" ht="11.25" customHeight="1">
      <c r="F883" s="741"/>
    </row>
    <row r="884" spans="6:6" ht="11.25" customHeight="1">
      <c r="F884" s="741"/>
    </row>
    <row r="885" spans="6:6" ht="11.25" customHeight="1">
      <c r="F885" s="741"/>
    </row>
    <row r="886" spans="6:6" ht="11.25" customHeight="1">
      <c r="F886" s="741"/>
    </row>
    <row r="887" spans="6:6" ht="11.25" customHeight="1">
      <c r="F887" s="741"/>
    </row>
    <row r="888" spans="6:6" ht="11.25" customHeight="1">
      <c r="F888" s="741"/>
    </row>
    <row r="889" spans="6:6" ht="11.25" customHeight="1">
      <c r="F889" s="741"/>
    </row>
    <row r="890" spans="6:6" ht="11.25" customHeight="1">
      <c r="F890" s="741"/>
    </row>
    <row r="891" spans="6:6" ht="11.25" customHeight="1">
      <c r="F891" s="741"/>
    </row>
    <row r="892" spans="6:6" ht="11.25" customHeight="1">
      <c r="F892" s="741"/>
    </row>
    <row r="893" spans="6:6" ht="11.25" customHeight="1">
      <c r="F893" s="741"/>
    </row>
    <row r="894" spans="6:6" ht="11.25" customHeight="1">
      <c r="F894" s="741"/>
    </row>
    <row r="895" spans="6:6" ht="11.25" customHeight="1">
      <c r="F895" s="741"/>
    </row>
    <row r="896" spans="6:6" ht="11.25" customHeight="1">
      <c r="F896" s="741"/>
    </row>
    <row r="897" spans="6:6" ht="11.25" customHeight="1">
      <c r="F897" s="741"/>
    </row>
    <row r="898" spans="6:6" ht="11.25" customHeight="1">
      <c r="F898" s="741"/>
    </row>
    <row r="899" spans="6:6" ht="11.25" customHeight="1">
      <c r="F899" s="741"/>
    </row>
    <row r="900" spans="6:6" ht="11.25" customHeight="1">
      <c r="F900" s="741"/>
    </row>
    <row r="901" spans="6:6" ht="11.25" customHeight="1">
      <c r="F901" s="741"/>
    </row>
    <row r="902" spans="6:6" ht="11.25" customHeight="1">
      <c r="F902" s="741"/>
    </row>
    <row r="903" spans="6:6" ht="11.25" customHeight="1">
      <c r="F903" s="741"/>
    </row>
    <row r="904" spans="6:6" ht="11.25" customHeight="1">
      <c r="F904" s="741"/>
    </row>
    <row r="905" spans="6:6" ht="11.25" customHeight="1">
      <c r="F905" s="741"/>
    </row>
    <row r="906" spans="6:6" ht="11.25" customHeight="1">
      <c r="F906" s="741"/>
    </row>
    <row r="907" spans="6:6" ht="11.25" customHeight="1">
      <c r="F907" s="741"/>
    </row>
    <row r="908" spans="6:6" ht="11.25" customHeight="1">
      <c r="F908" s="741"/>
    </row>
    <row r="909" spans="6:6" ht="11.25" customHeight="1">
      <c r="F909" s="741"/>
    </row>
    <row r="910" spans="6:6" ht="11.25" customHeight="1">
      <c r="F910" s="741"/>
    </row>
    <row r="911" spans="6:6" ht="11.25" customHeight="1">
      <c r="F911" s="741"/>
    </row>
    <row r="912" spans="6:6" ht="11.25" customHeight="1">
      <c r="F912" s="741"/>
    </row>
    <row r="913" spans="6:6" ht="11.25" customHeight="1">
      <c r="F913" s="741"/>
    </row>
    <row r="914" spans="6:6" ht="11.25" customHeight="1">
      <c r="F914" s="741"/>
    </row>
    <row r="915" spans="6:6" ht="11.25" customHeight="1">
      <c r="F915" s="741"/>
    </row>
    <row r="916" spans="6:6" ht="11.25" customHeight="1">
      <c r="F916" s="741"/>
    </row>
    <row r="917" spans="6:6" ht="11.25" customHeight="1">
      <c r="F917" s="741"/>
    </row>
    <row r="918" spans="6:6" ht="11.25" customHeight="1">
      <c r="F918" s="741"/>
    </row>
    <row r="919" spans="6:6" ht="11.25" customHeight="1">
      <c r="F919" s="741"/>
    </row>
    <row r="920" spans="6:6" ht="11.25" customHeight="1">
      <c r="F920" s="741"/>
    </row>
    <row r="921" spans="6:6" ht="11.25" customHeight="1">
      <c r="F921" s="741"/>
    </row>
    <row r="922" spans="6:6" ht="11.25" customHeight="1">
      <c r="F922" s="741"/>
    </row>
    <row r="923" spans="6:6" ht="11.25" customHeight="1">
      <c r="F923" s="741"/>
    </row>
    <row r="924" spans="6:6" ht="11.25" customHeight="1">
      <c r="F924" s="741"/>
    </row>
    <row r="925" spans="6:6" ht="11.25" customHeight="1">
      <c r="F925" s="741"/>
    </row>
    <row r="926" spans="6:6" ht="11.25" customHeight="1">
      <c r="F926" s="741"/>
    </row>
    <row r="927" spans="6:6" ht="11.25" customHeight="1">
      <c r="F927" s="741"/>
    </row>
    <row r="928" spans="6:6" ht="11.25" customHeight="1">
      <c r="F928" s="741"/>
    </row>
    <row r="929" spans="6:6" ht="11.25" customHeight="1">
      <c r="F929" s="741"/>
    </row>
    <row r="930" spans="6:6" ht="11.25" customHeight="1">
      <c r="F930" s="741"/>
    </row>
    <row r="931" spans="6:6" ht="11.25" customHeight="1">
      <c r="F931" s="741"/>
    </row>
    <row r="932" spans="6:6" ht="11.25" customHeight="1">
      <c r="F932" s="741"/>
    </row>
    <row r="933" spans="6:6" ht="11.25" customHeight="1">
      <c r="F933" s="741"/>
    </row>
    <row r="934" spans="6:6" ht="11.25" customHeight="1">
      <c r="F934" s="741"/>
    </row>
    <row r="935" spans="6:6" ht="11.25" customHeight="1">
      <c r="F935" s="741"/>
    </row>
    <row r="936" spans="6:6" ht="11.25" customHeight="1">
      <c r="F936" s="741"/>
    </row>
    <row r="937" spans="6:6" ht="11.25" customHeight="1">
      <c r="F937" s="741"/>
    </row>
    <row r="938" spans="6:6" ht="11.25" customHeight="1">
      <c r="F938" s="741"/>
    </row>
    <row r="939" spans="6:6" ht="11.25" customHeight="1">
      <c r="F939" s="741"/>
    </row>
    <row r="940" spans="6:6" ht="11.25" customHeight="1">
      <c r="F940" s="741"/>
    </row>
    <row r="941" spans="6:6" ht="11.25" customHeight="1">
      <c r="F941" s="741"/>
    </row>
    <row r="942" spans="6:6" ht="11.25" customHeight="1">
      <c r="F942" s="741"/>
    </row>
    <row r="943" spans="6:6" ht="11.25" customHeight="1">
      <c r="F943" s="741"/>
    </row>
    <row r="944" spans="6:6" ht="11.25" customHeight="1">
      <c r="F944" s="741"/>
    </row>
    <row r="945" spans="6:6" ht="11.25" customHeight="1">
      <c r="F945" s="741"/>
    </row>
    <row r="946" spans="6:6" ht="11.25" customHeight="1">
      <c r="F946" s="741"/>
    </row>
    <row r="947" spans="6:6" ht="11.25" customHeight="1">
      <c r="F947" s="741"/>
    </row>
    <row r="948" spans="6:6" ht="11.25" customHeight="1">
      <c r="F948" s="741"/>
    </row>
    <row r="949" spans="6:6" ht="11.25" customHeight="1">
      <c r="F949" s="741"/>
    </row>
    <row r="950" spans="6:6" ht="11.25" customHeight="1">
      <c r="F950" s="741"/>
    </row>
    <row r="951" spans="6:6" ht="11.25" customHeight="1">
      <c r="F951" s="741"/>
    </row>
    <row r="952" spans="6:6" ht="11.25" customHeight="1">
      <c r="F952" s="741"/>
    </row>
    <row r="953" spans="6:6" ht="11.25" customHeight="1">
      <c r="F953" s="741"/>
    </row>
    <row r="954" spans="6:6" ht="11.25" customHeight="1">
      <c r="F954" s="741"/>
    </row>
    <row r="955" spans="6:6" ht="11.25" customHeight="1">
      <c r="F955" s="741"/>
    </row>
    <row r="956" spans="6:6" ht="11.25" customHeight="1">
      <c r="F956" s="741"/>
    </row>
    <row r="957" spans="6:6" ht="11.25" customHeight="1">
      <c r="F957" s="741"/>
    </row>
    <row r="958" spans="6:6" ht="11.25" customHeight="1">
      <c r="F958" s="741"/>
    </row>
    <row r="959" spans="6:6" ht="11.25" customHeight="1">
      <c r="F959" s="741"/>
    </row>
    <row r="960" spans="6:6" ht="11.25" customHeight="1">
      <c r="F960" s="741"/>
    </row>
    <row r="961" spans="6:6" ht="11.25" customHeight="1">
      <c r="F961" s="741"/>
    </row>
    <row r="962" spans="6:6" ht="11.25" customHeight="1">
      <c r="F962" s="741"/>
    </row>
    <row r="963" spans="6:6" ht="11.25" customHeight="1">
      <c r="F963" s="741"/>
    </row>
    <row r="964" spans="6:6" ht="11.25" customHeight="1">
      <c r="F964" s="741"/>
    </row>
    <row r="965" spans="6:6" ht="11.25" customHeight="1">
      <c r="F965" s="741"/>
    </row>
    <row r="966" spans="6:6" ht="11.25" customHeight="1">
      <c r="F966" s="741"/>
    </row>
    <row r="967" spans="6:6" ht="11.25" customHeight="1">
      <c r="F967" s="741"/>
    </row>
    <row r="968" spans="6:6" ht="11.25" customHeight="1">
      <c r="F968" s="741"/>
    </row>
    <row r="969" spans="6:6" ht="11.25" customHeight="1">
      <c r="F969" s="741"/>
    </row>
    <row r="970" spans="6:6" ht="11.25" customHeight="1">
      <c r="F970" s="741"/>
    </row>
    <row r="971" spans="6:6" ht="11.25" customHeight="1">
      <c r="F971" s="741"/>
    </row>
    <row r="972" spans="6:6" ht="11.25" customHeight="1">
      <c r="F972" s="741"/>
    </row>
    <row r="973" spans="6:6" ht="11.25" customHeight="1">
      <c r="F973" s="741"/>
    </row>
    <row r="974" spans="6:6" ht="11.25" customHeight="1">
      <c r="F974" s="741"/>
    </row>
    <row r="975" spans="6:6" ht="11.25" customHeight="1">
      <c r="F975" s="741"/>
    </row>
    <row r="976" spans="6:6" ht="11.25" customHeight="1">
      <c r="F976" s="741"/>
    </row>
    <row r="977" spans="6:6" ht="11.25" customHeight="1">
      <c r="F977" s="741"/>
    </row>
    <row r="978" spans="6:6" ht="11.25" customHeight="1">
      <c r="F978" s="741"/>
    </row>
    <row r="979" spans="6:6" ht="11.25" customHeight="1">
      <c r="F979" s="741"/>
    </row>
    <row r="980" spans="6:6" ht="11.25" customHeight="1">
      <c r="F980" s="741"/>
    </row>
    <row r="981" spans="6:6" ht="11.25" customHeight="1">
      <c r="F981" s="741"/>
    </row>
    <row r="982" spans="6:6" ht="11.25" customHeight="1">
      <c r="F982" s="741"/>
    </row>
    <row r="983" spans="6:6" ht="11.25" customHeight="1">
      <c r="F983" s="741"/>
    </row>
    <row r="984" spans="6:6" ht="11.25" customHeight="1">
      <c r="F984" s="741"/>
    </row>
    <row r="985" spans="6:6" ht="11.25" customHeight="1">
      <c r="F985" s="741"/>
    </row>
    <row r="986" spans="6:6" ht="11.25" customHeight="1">
      <c r="F986" s="741"/>
    </row>
    <row r="987" spans="6:6" ht="11.25" customHeight="1">
      <c r="F987" s="741"/>
    </row>
    <row r="988" spans="6:6" ht="11.25" customHeight="1">
      <c r="F988" s="741"/>
    </row>
    <row r="989" spans="6:6" ht="11.25" customHeight="1">
      <c r="F989" s="741"/>
    </row>
    <row r="990" spans="6:6" ht="11.25" customHeight="1">
      <c r="F990" s="741"/>
    </row>
    <row r="991" spans="6:6" ht="11.25" customHeight="1">
      <c r="F991" s="741"/>
    </row>
    <row r="992" spans="6:6" ht="11.25" customHeight="1">
      <c r="F992" s="741"/>
    </row>
    <row r="993" spans="6:6" ht="11.25" customHeight="1">
      <c r="F993" s="741"/>
    </row>
    <row r="994" spans="6:6" ht="11.25" customHeight="1">
      <c r="F994" s="741"/>
    </row>
    <row r="995" spans="6:6" ht="11.25" customHeight="1">
      <c r="F995" s="741"/>
    </row>
    <row r="996" spans="6:6" ht="11.25" customHeight="1">
      <c r="F996" s="741"/>
    </row>
    <row r="997" spans="6:6" ht="11.25" customHeight="1">
      <c r="F997" s="741"/>
    </row>
    <row r="998" spans="6:6" ht="11.25" customHeight="1">
      <c r="F998" s="741"/>
    </row>
    <row r="999" spans="6:6" ht="11.25" customHeight="1">
      <c r="F999" s="741"/>
    </row>
    <row r="1000" spans="6:6" ht="11.25" customHeight="1">
      <c r="F1000" s="741"/>
    </row>
    <row r="1001" spans="6:6" ht="11.25" customHeight="1">
      <c r="F1001" s="741"/>
    </row>
    <row r="1002" spans="6:6" ht="11.25" customHeight="1">
      <c r="F1002" s="741"/>
    </row>
    <row r="1003" spans="6:6" ht="11.25" customHeight="1">
      <c r="F1003" s="741"/>
    </row>
    <row r="1004" spans="6:6" ht="11.25" customHeight="1">
      <c r="F1004" s="741"/>
    </row>
    <row r="1005" spans="6:6" ht="11.25" customHeight="1">
      <c r="F1005" s="741"/>
    </row>
    <row r="1006" spans="6:6" ht="11.25" customHeight="1">
      <c r="F1006" s="741"/>
    </row>
    <row r="1007" spans="6:6" ht="11.25" customHeight="1">
      <c r="F1007" s="741"/>
    </row>
    <row r="1008" spans="6:6" ht="11.25" customHeight="1">
      <c r="F1008" s="741"/>
    </row>
    <row r="1009" spans="6:6" ht="11.25" customHeight="1">
      <c r="F1009" s="741"/>
    </row>
    <row r="1010" spans="6:6" ht="11.25" customHeight="1">
      <c r="F1010" s="741"/>
    </row>
    <row r="1011" spans="6:6" ht="11.25" customHeight="1">
      <c r="F1011" s="741"/>
    </row>
    <row r="1012" spans="6:6" ht="11.25" customHeight="1">
      <c r="F1012" s="741"/>
    </row>
    <row r="1013" spans="6:6" ht="11.25" customHeight="1">
      <c r="F1013" s="741"/>
    </row>
    <row r="1014" spans="6:6" ht="11.25" customHeight="1">
      <c r="F1014" s="741"/>
    </row>
    <row r="1015" spans="6:6" ht="11.25" customHeight="1">
      <c r="F1015" s="741"/>
    </row>
    <row r="1016" spans="6:6" ht="11.25" customHeight="1">
      <c r="F1016" s="741"/>
    </row>
    <row r="1017" spans="6:6" ht="11.25" customHeight="1">
      <c r="F1017" s="741"/>
    </row>
    <row r="1018" spans="6:6" ht="11.25" customHeight="1">
      <c r="F1018" s="741"/>
    </row>
    <row r="1019" spans="6:6" ht="11.25" customHeight="1">
      <c r="F1019" s="741"/>
    </row>
    <row r="1020" spans="6:6" ht="11.25" customHeight="1">
      <c r="F1020" s="741"/>
    </row>
    <row r="1021" spans="6:6" ht="11.25" customHeight="1">
      <c r="F1021" s="741"/>
    </row>
    <row r="1022" spans="6:6" ht="11.25" customHeight="1">
      <c r="F1022" s="741"/>
    </row>
    <row r="1023" spans="6:6" ht="11.25" customHeight="1">
      <c r="F1023" s="741"/>
    </row>
    <row r="1024" spans="6:6" ht="11.25" customHeight="1">
      <c r="F1024" s="741"/>
    </row>
    <row r="1025" spans="6:6" ht="11.25" customHeight="1">
      <c r="F1025" s="741"/>
    </row>
    <row r="1026" spans="6:6" ht="11.25" customHeight="1">
      <c r="F1026" s="741"/>
    </row>
    <row r="1027" spans="6:6" ht="11.25" customHeight="1">
      <c r="F1027" s="741"/>
    </row>
    <row r="1028" spans="6:6" ht="11.25" customHeight="1">
      <c r="F1028" s="741"/>
    </row>
    <row r="1029" spans="6:6" ht="11.25" customHeight="1">
      <c r="F1029" s="741"/>
    </row>
    <row r="1030" spans="6:6" ht="11.25" customHeight="1">
      <c r="F1030" s="741"/>
    </row>
    <row r="1031" spans="6:6" ht="11.25" customHeight="1">
      <c r="F1031" s="741"/>
    </row>
    <row r="1032" spans="6:6" ht="11.25" customHeight="1">
      <c r="F1032" s="741"/>
    </row>
    <row r="1033" spans="6:6" ht="11.25" customHeight="1">
      <c r="F1033" s="741"/>
    </row>
    <row r="1034" spans="6:6" ht="11.25" customHeight="1">
      <c r="F1034" s="741"/>
    </row>
    <row r="1035" spans="6:6" ht="11.25" customHeight="1">
      <c r="F1035" s="741"/>
    </row>
    <row r="1036" spans="6:6" ht="11.25" customHeight="1">
      <c r="F1036" s="741"/>
    </row>
    <row r="1037" spans="6:6" ht="11.25" customHeight="1">
      <c r="F1037" s="741"/>
    </row>
    <row r="1038" spans="6:6" ht="11.25" customHeight="1">
      <c r="F1038" s="741"/>
    </row>
    <row r="1039" spans="6:6" ht="11.25" customHeight="1">
      <c r="F1039" s="741"/>
    </row>
    <row r="1040" spans="6:6" ht="11.25" customHeight="1">
      <c r="F1040" s="741"/>
    </row>
    <row r="1041" spans="6:6" ht="11.25" customHeight="1">
      <c r="F1041" s="741"/>
    </row>
    <row r="1042" spans="6:6" ht="11.25" customHeight="1">
      <c r="F1042" s="741"/>
    </row>
    <row r="1043" spans="6:6" ht="11.25" customHeight="1">
      <c r="F1043" s="741"/>
    </row>
    <row r="1044" spans="6:6" ht="11.25" customHeight="1">
      <c r="F1044" s="741"/>
    </row>
    <row r="1045" spans="6:6" ht="11.25" customHeight="1">
      <c r="F1045" s="741"/>
    </row>
    <row r="1046" spans="6:6" ht="11.25" customHeight="1">
      <c r="F1046" s="741"/>
    </row>
    <row r="1047" spans="6:6" ht="11.25" customHeight="1">
      <c r="F1047" s="741"/>
    </row>
    <row r="1048" spans="6:6" ht="11.25" customHeight="1">
      <c r="F1048" s="741"/>
    </row>
    <row r="1049" spans="6:6" ht="11.25" customHeight="1">
      <c r="F1049" s="741"/>
    </row>
    <row r="1050" spans="6:6" ht="11.25" customHeight="1">
      <c r="F1050" s="741"/>
    </row>
    <row r="1051" spans="6:6" ht="11.25" customHeight="1">
      <c r="F1051" s="741"/>
    </row>
    <row r="1052" spans="6:6" ht="11.25" customHeight="1">
      <c r="F1052" s="741"/>
    </row>
    <row r="1053" spans="6:6" ht="11.25" customHeight="1">
      <c r="F1053" s="741"/>
    </row>
    <row r="1054" spans="6:6" ht="11.25" customHeight="1">
      <c r="F1054" s="741"/>
    </row>
    <row r="1055" spans="6:6" ht="11.25" customHeight="1">
      <c r="F1055" s="741"/>
    </row>
    <row r="1056" spans="6:6" ht="11.25" customHeight="1">
      <c r="F1056" s="741"/>
    </row>
    <row r="1057" spans="6:6" ht="11.25" customHeight="1">
      <c r="F1057" s="741"/>
    </row>
    <row r="1058" spans="6:6" ht="11.25" customHeight="1">
      <c r="F1058" s="741"/>
    </row>
    <row r="1059" spans="6:6" ht="11.25" customHeight="1">
      <c r="F1059" s="741"/>
    </row>
    <row r="1060" spans="6:6" ht="11.25" customHeight="1">
      <c r="F1060" s="741"/>
    </row>
    <row r="1061" spans="6:6" ht="11.25" customHeight="1">
      <c r="F1061" s="741"/>
    </row>
    <row r="1062" spans="6:6" ht="11.25" customHeight="1">
      <c r="F1062" s="741"/>
    </row>
    <row r="1063" spans="6:6" ht="11.25" customHeight="1">
      <c r="F1063" s="741"/>
    </row>
    <row r="1064" spans="6:6" ht="11.25" customHeight="1">
      <c r="F1064" s="741"/>
    </row>
    <row r="1065" spans="6:6" ht="11.25" customHeight="1">
      <c r="F1065" s="741"/>
    </row>
    <row r="1066" spans="6:6" ht="11.25" customHeight="1">
      <c r="F1066" s="741"/>
    </row>
    <row r="1067" spans="6:6" ht="11.25" customHeight="1">
      <c r="F1067" s="741"/>
    </row>
    <row r="1068" spans="6:6" ht="11.25" customHeight="1">
      <c r="F1068" s="741"/>
    </row>
    <row r="1069" spans="6:6" ht="11.25" customHeight="1">
      <c r="F1069" s="741"/>
    </row>
    <row r="1070" spans="6:6" ht="11.25" customHeight="1">
      <c r="F1070" s="741"/>
    </row>
    <row r="1071" spans="6:6" ht="11.25" customHeight="1">
      <c r="F1071" s="741"/>
    </row>
    <row r="1072" spans="6:6" ht="11.25" customHeight="1">
      <c r="F1072" s="741"/>
    </row>
    <row r="1073" spans="6:6" ht="11.25" customHeight="1">
      <c r="F1073" s="741"/>
    </row>
    <row r="1074" spans="6:6" ht="11.25" customHeight="1">
      <c r="F1074" s="741"/>
    </row>
    <row r="1075" spans="6:6" ht="11.25" customHeight="1">
      <c r="F1075" s="741"/>
    </row>
    <row r="1076" spans="6:6" ht="11.25" customHeight="1">
      <c r="F1076" s="741"/>
    </row>
    <row r="1077" spans="6:6" ht="11.25" customHeight="1">
      <c r="F1077" s="741"/>
    </row>
    <row r="1078" spans="6:6" ht="11.25" customHeight="1">
      <c r="F1078" s="741"/>
    </row>
    <row r="1079" spans="6:6" ht="11.25" customHeight="1">
      <c r="F1079" s="741"/>
    </row>
    <row r="1080" spans="6:6" ht="11.25" customHeight="1">
      <c r="F1080" s="741"/>
    </row>
    <row r="1081" spans="6:6" ht="11.25" customHeight="1">
      <c r="F1081" s="741"/>
    </row>
    <row r="1082" spans="6:6" ht="11.25" customHeight="1">
      <c r="F1082" s="741"/>
    </row>
    <row r="1083" spans="6:6" ht="11.25" customHeight="1">
      <c r="F1083" s="741"/>
    </row>
    <row r="1084" spans="6:6" ht="11.25" customHeight="1">
      <c r="F1084" s="741"/>
    </row>
    <row r="1085" spans="6:6" ht="11.25" customHeight="1">
      <c r="F1085" s="741"/>
    </row>
    <row r="1086" spans="6:6" ht="11.25" customHeight="1">
      <c r="F1086" s="741"/>
    </row>
    <row r="1087" spans="6:6" ht="11.25" customHeight="1">
      <c r="F1087" s="741"/>
    </row>
    <row r="1088" spans="6:6" ht="11.25" customHeight="1">
      <c r="F1088" s="741"/>
    </row>
    <row r="1089" spans="6:6" ht="11.25" customHeight="1">
      <c r="F1089" s="741"/>
    </row>
    <row r="1090" spans="6:6" ht="11.25" customHeight="1">
      <c r="F1090" s="741"/>
    </row>
    <row r="1091" spans="6:6" ht="11.25" customHeight="1">
      <c r="F1091" s="741"/>
    </row>
    <row r="1092" spans="6:6" ht="11.25" customHeight="1">
      <c r="F1092" s="741"/>
    </row>
    <row r="1093" spans="6:6" ht="11.25" customHeight="1">
      <c r="F1093" s="741"/>
    </row>
    <row r="1094" spans="6:6" ht="11.25" customHeight="1">
      <c r="F1094" s="741"/>
    </row>
    <row r="1095" spans="6:6" ht="11.25" customHeight="1">
      <c r="F1095" s="741"/>
    </row>
    <row r="1096" spans="6:6" ht="11.25" customHeight="1">
      <c r="F1096" s="741"/>
    </row>
    <row r="1097" spans="6:6" ht="11.25" customHeight="1">
      <c r="F1097" s="741"/>
    </row>
    <row r="1098" spans="6:6" ht="11.25" customHeight="1">
      <c r="F1098" s="741"/>
    </row>
    <row r="1099" spans="6:6" ht="11.25" customHeight="1">
      <c r="F1099" s="741"/>
    </row>
    <row r="1100" spans="6:6" ht="11.25" customHeight="1">
      <c r="F1100" s="741"/>
    </row>
    <row r="1101" spans="6:6" ht="11.25" customHeight="1">
      <c r="F1101" s="741"/>
    </row>
    <row r="1102" spans="6:6" ht="11.25" customHeight="1">
      <c r="F1102" s="741"/>
    </row>
    <row r="1103" spans="6:6" ht="11.25" customHeight="1">
      <c r="F1103" s="741"/>
    </row>
    <row r="1104" spans="6:6" ht="11.25" customHeight="1">
      <c r="F1104" s="741"/>
    </row>
    <row r="1105" spans="6:6" ht="11.25" customHeight="1">
      <c r="F1105" s="741"/>
    </row>
    <row r="1106" spans="6:6" ht="11.25" customHeight="1">
      <c r="F1106" s="741"/>
    </row>
    <row r="1107" spans="6:6" ht="11.25" customHeight="1">
      <c r="F1107" s="741"/>
    </row>
    <row r="1108" spans="6:6" ht="11.25" customHeight="1">
      <c r="F1108" s="741"/>
    </row>
    <row r="1109" spans="6:6" ht="11.25" customHeight="1">
      <c r="F1109" s="741"/>
    </row>
    <row r="1110" spans="6:6" ht="11.25" customHeight="1">
      <c r="F1110" s="741"/>
    </row>
    <row r="1111" spans="6:6" ht="11.25" customHeight="1">
      <c r="F1111" s="741"/>
    </row>
    <row r="1112" spans="6:6" ht="11.25" customHeight="1">
      <c r="F1112" s="741"/>
    </row>
    <row r="1113" spans="6:6" ht="11.25" customHeight="1">
      <c r="F1113" s="741"/>
    </row>
    <row r="1114" spans="6:6" ht="11.25" customHeight="1">
      <c r="F1114" s="741"/>
    </row>
    <row r="1115" spans="6:6" ht="11.25" customHeight="1">
      <c r="F1115" s="741"/>
    </row>
    <row r="1116" spans="6:6" ht="11.25" customHeight="1">
      <c r="F1116" s="741"/>
    </row>
    <row r="1117" spans="6:6" ht="11.25" customHeight="1">
      <c r="F1117" s="741"/>
    </row>
    <row r="1118" spans="6:6" ht="11.25" customHeight="1">
      <c r="F1118" s="741"/>
    </row>
    <row r="1119" spans="6:6" ht="11.25" customHeight="1">
      <c r="F1119" s="741"/>
    </row>
    <row r="1120" spans="6:6" ht="11.25" customHeight="1">
      <c r="F1120" s="741"/>
    </row>
    <row r="1121" spans="6:6" ht="11.25" customHeight="1">
      <c r="F1121" s="741"/>
    </row>
    <row r="1122" spans="6:6" ht="11.25" customHeight="1">
      <c r="F1122" s="741"/>
    </row>
    <row r="1123" spans="6:6" ht="11.25" customHeight="1">
      <c r="F1123" s="741"/>
    </row>
    <row r="1124" spans="6:6" ht="11.25" customHeight="1">
      <c r="F1124" s="741"/>
    </row>
    <row r="1125" spans="6:6" ht="11.25" customHeight="1">
      <c r="F1125" s="741"/>
    </row>
    <row r="1126" spans="6:6" ht="11.25" customHeight="1">
      <c r="F1126" s="741"/>
    </row>
    <row r="1127" spans="6:6" ht="11.25" customHeight="1">
      <c r="F1127" s="741"/>
    </row>
    <row r="1128" spans="6:6" ht="11.25" customHeight="1">
      <c r="F1128" s="741"/>
    </row>
    <row r="1129" spans="6:6" ht="11.25" customHeight="1">
      <c r="F1129" s="741"/>
    </row>
    <row r="1130" spans="6:6" ht="11.25" customHeight="1">
      <c r="F1130" s="741"/>
    </row>
    <row r="1131" spans="6:6" ht="11.25" customHeight="1">
      <c r="F1131" s="741"/>
    </row>
    <row r="1132" spans="6:6" ht="11.25" customHeight="1">
      <c r="F1132" s="741"/>
    </row>
    <row r="1133" spans="6:6" ht="11.25" customHeight="1">
      <c r="F1133" s="741"/>
    </row>
    <row r="1134" spans="6:6" ht="11.25" customHeight="1">
      <c r="F1134" s="741"/>
    </row>
    <row r="1135" spans="6:6" ht="11.25" customHeight="1">
      <c r="F1135" s="741"/>
    </row>
    <row r="1136" spans="6:6" ht="11.25" customHeight="1">
      <c r="F1136" s="741"/>
    </row>
    <row r="1137" spans="6:6" ht="11.25" customHeight="1">
      <c r="F1137" s="741"/>
    </row>
    <row r="1138" spans="6:6" ht="11.25" customHeight="1">
      <c r="F1138" s="741"/>
    </row>
    <row r="1139" spans="6:6" ht="11.25" customHeight="1">
      <c r="F1139" s="741"/>
    </row>
    <row r="1140" spans="6:6" ht="11.25" customHeight="1">
      <c r="F1140" s="741"/>
    </row>
    <row r="1141" spans="6:6" ht="11.25" customHeight="1">
      <c r="F1141" s="741"/>
    </row>
    <row r="1142" spans="6:6" ht="11.25" customHeight="1">
      <c r="F1142" s="741"/>
    </row>
    <row r="1143" spans="6:6" ht="11.25" customHeight="1">
      <c r="F1143" s="741"/>
    </row>
    <row r="1144" spans="6:6" ht="11.25" customHeight="1">
      <c r="F1144" s="741"/>
    </row>
    <row r="1145" spans="6:6" ht="11.25" customHeight="1">
      <c r="F1145" s="741"/>
    </row>
    <row r="1146" spans="6:6" ht="11.25" customHeight="1">
      <c r="F1146" s="741"/>
    </row>
    <row r="1147" spans="6:6" ht="11.25" customHeight="1">
      <c r="F1147" s="741"/>
    </row>
    <row r="1148" spans="6:6" ht="11.25" customHeight="1">
      <c r="F1148" s="741"/>
    </row>
    <row r="1149" spans="6:6" ht="11.25" customHeight="1">
      <c r="F1149" s="741"/>
    </row>
    <row r="1150" spans="6:6" ht="11.25" customHeight="1">
      <c r="F1150" s="741"/>
    </row>
    <row r="1151" spans="6:6" ht="11.25" customHeight="1">
      <c r="F1151" s="741"/>
    </row>
    <row r="1152" spans="6:6" ht="11.25" customHeight="1">
      <c r="F1152" s="741"/>
    </row>
    <row r="1153" spans="6:6" ht="11.25" customHeight="1">
      <c r="F1153" s="741"/>
    </row>
    <row r="1154" spans="6:6" ht="11.25" customHeight="1">
      <c r="F1154" s="741"/>
    </row>
    <row r="1155" spans="6:6" ht="11.25" customHeight="1">
      <c r="F1155" s="741"/>
    </row>
    <row r="1156" spans="6:6" ht="11.25" customHeight="1">
      <c r="F1156" s="741"/>
    </row>
    <row r="1157" spans="6:6" ht="11.25" customHeight="1">
      <c r="F1157" s="741"/>
    </row>
    <row r="1158" spans="6:6" ht="11.25" customHeight="1">
      <c r="F1158" s="741"/>
    </row>
    <row r="1159" spans="6:6" ht="11.25" customHeight="1">
      <c r="F1159" s="741"/>
    </row>
    <row r="1160" spans="6:6" ht="11.25" customHeight="1">
      <c r="F1160" s="741"/>
    </row>
    <row r="1161" spans="6:6" ht="11.25" customHeight="1">
      <c r="F1161" s="741"/>
    </row>
    <row r="1162" spans="6:6" ht="11.25" customHeight="1">
      <c r="F1162" s="741"/>
    </row>
    <row r="1163" spans="6:6" ht="11.25" customHeight="1">
      <c r="F1163" s="741"/>
    </row>
    <row r="1164" spans="6:6" ht="11.25" customHeight="1">
      <c r="F1164" s="741"/>
    </row>
    <row r="1165" spans="6:6" ht="11.25" customHeight="1">
      <c r="F1165" s="741"/>
    </row>
    <row r="1166" spans="6:6" ht="11.25" customHeight="1">
      <c r="F1166" s="741"/>
    </row>
    <row r="1167" spans="6:6" ht="11.25" customHeight="1">
      <c r="F1167" s="741"/>
    </row>
    <row r="1168" spans="6:6" ht="11.25" customHeight="1">
      <c r="F1168" s="741"/>
    </row>
    <row r="1169" spans="6:6" ht="11.25" customHeight="1">
      <c r="F1169" s="741"/>
    </row>
    <row r="1170" spans="6:6" ht="11.25" customHeight="1">
      <c r="F1170" s="741"/>
    </row>
    <row r="1171" spans="6:6" ht="11.25" customHeight="1">
      <c r="F1171" s="741"/>
    </row>
    <row r="1172" spans="6:6" ht="11.25" customHeight="1">
      <c r="F1172" s="741"/>
    </row>
    <row r="1173" spans="6:6" ht="11.25" customHeight="1">
      <c r="F1173" s="741"/>
    </row>
    <row r="1174" spans="6:6" ht="11.25" customHeight="1">
      <c r="F1174" s="741"/>
    </row>
    <row r="1175" spans="6:6" ht="11.25" customHeight="1">
      <c r="F1175" s="741"/>
    </row>
    <row r="1176" spans="6:6" ht="11.25" customHeight="1">
      <c r="F1176" s="741"/>
    </row>
    <row r="1177" spans="6:6" ht="11.25" customHeight="1">
      <c r="F1177" s="741"/>
    </row>
    <row r="1178" spans="6:6" ht="11.25" customHeight="1">
      <c r="F1178" s="741"/>
    </row>
    <row r="1179" spans="6:6" ht="11.25" customHeight="1">
      <c r="F1179" s="741"/>
    </row>
    <row r="1180" spans="6:6" ht="11.25" customHeight="1">
      <c r="F1180" s="741"/>
    </row>
    <row r="1181" spans="6:6" ht="11.25" customHeight="1">
      <c r="F1181" s="741"/>
    </row>
    <row r="1182" spans="6:6" ht="11.25" customHeight="1">
      <c r="F1182" s="741"/>
    </row>
    <row r="1183" spans="6:6" ht="11.25" customHeight="1">
      <c r="F1183" s="741"/>
    </row>
    <row r="1184" spans="6:6" ht="11.25" customHeight="1">
      <c r="F1184" s="741"/>
    </row>
    <row r="1185" spans="6:6" ht="11.25" customHeight="1">
      <c r="F1185" s="741"/>
    </row>
    <row r="1186" spans="6:6" ht="11.25" customHeight="1">
      <c r="F1186" s="741"/>
    </row>
    <row r="1187" spans="6:6" ht="11.25" customHeight="1">
      <c r="F1187" s="741"/>
    </row>
    <row r="1188" spans="6:6" ht="11.25" customHeight="1">
      <c r="F1188" s="741"/>
    </row>
    <row r="1189" spans="6:6" ht="11.25" customHeight="1">
      <c r="F1189" s="741"/>
    </row>
    <row r="1190" spans="6:6" ht="11.25" customHeight="1">
      <c r="F1190" s="741"/>
    </row>
    <row r="1191" spans="6:6" ht="11.25" customHeight="1">
      <c r="F1191" s="741"/>
    </row>
    <row r="1192" spans="6:6" ht="11.25" customHeight="1">
      <c r="F1192" s="741"/>
    </row>
    <row r="1193" spans="6:6" ht="11.25" customHeight="1">
      <c r="F1193" s="741"/>
    </row>
    <row r="1194" spans="6:6" ht="11.25" customHeight="1">
      <c r="F1194" s="741"/>
    </row>
    <row r="1195" spans="6:6" ht="11.25" customHeight="1">
      <c r="F1195" s="741"/>
    </row>
    <row r="1196" spans="6:6" ht="11.25" customHeight="1">
      <c r="F1196" s="741"/>
    </row>
    <row r="1197" spans="6:6" ht="11.25" customHeight="1">
      <c r="F1197" s="741"/>
    </row>
    <row r="1198" spans="6:6" ht="11.25" customHeight="1">
      <c r="F1198" s="741"/>
    </row>
    <row r="1199" spans="6:6" ht="11.25" customHeight="1">
      <c r="F1199" s="741"/>
    </row>
    <row r="1200" spans="6:6" ht="11.25" customHeight="1">
      <c r="F1200" s="741"/>
    </row>
    <row r="1201" spans="6:6" ht="11.25" customHeight="1">
      <c r="F1201" s="741"/>
    </row>
    <row r="1202" spans="6:6" ht="11.25" customHeight="1">
      <c r="F1202" s="741"/>
    </row>
    <row r="1203" spans="6:6" ht="11.25" customHeight="1">
      <c r="F1203" s="741"/>
    </row>
    <row r="1204" spans="6:6" ht="11.25" customHeight="1">
      <c r="F1204" s="741"/>
    </row>
    <row r="1205" spans="6:6" ht="11.25" customHeight="1">
      <c r="F1205" s="741"/>
    </row>
    <row r="1206" spans="6:6" ht="11.25" customHeight="1">
      <c r="F1206" s="741"/>
    </row>
    <row r="1207" spans="6:6" ht="11.25" customHeight="1">
      <c r="F1207" s="741"/>
    </row>
    <row r="1208" spans="6:6" ht="11.25" customHeight="1">
      <c r="F1208" s="741"/>
    </row>
    <row r="1209" spans="6:6" ht="11.25" customHeight="1">
      <c r="F1209" s="741"/>
    </row>
    <row r="1210" spans="6:6" ht="11.25" customHeight="1">
      <c r="F1210" s="741"/>
    </row>
    <row r="1211" spans="6:6" ht="11.25" customHeight="1">
      <c r="F1211" s="741"/>
    </row>
    <row r="1212" spans="6:6" ht="11.25" customHeight="1">
      <c r="F1212" s="741"/>
    </row>
    <row r="1213" spans="6:6" ht="11.25" customHeight="1">
      <c r="F1213" s="741"/>
    </row>
    <row r="1214" spans="6:6" ht="11.25" customHeight="1">
      <c r="F1214" s="741"/>
    </row>
    <row r="1215" spans="6:6" ht="11.25" customHeight="1">
      <c r="F1215" s="741"/>
    </row>
    <row r="1216" spans="6:6" ht="11.25" customHeight="1">
      <c r="F1216" s="741"/>
    </row>
    <row r="1217" spans="6:6" ht="11.25" customHeight="1">
      <c r="F1217" s="741"/>
    </row>
    <row r="1218" spans="6:6" ht="11.25" customHeight="1">
      <c r="F1218" s="741"/>
    </row>
    <row r="1219" spans="6:6" ht="11.25" customHeight="1">
      <c r="F1219" s="741"/>
    </row>
    <row r="1220" spans="6:6" ht="11.25" customHeight="1">
      <c r="F1220" s="741"/>
    </row>
    <row r="1221" spans="6:6" ht="11.25" customHeight="1">
      <c r="F1221" s="741"/>
    </row>
    <row r="1222" spans="6:6" ht="11.25" customHeight="1">
      <c r="F1222" s="741"/>
    </row>
    <row r="1223" spans="6:6" ht="11.25" customHeight="1">
      <c r="F1223" s="741"/>
    </row>
    <row r="1224" spans="6:6" ht="11.25" customHeight="1">
      <c r="F1224" s="741"/>
    </row>
    <row r="1225" spans="6:6" ht="11.25" customHeight="1">
      <c r="F1225" s="741"/>
    </row>
    <row r="1226" spans="6:6" ht="11.25" customHeight="1">
      <c r="F1226" s="741"/>
    </row>
    <row r="1227" spans="6:6" ht="11.25" customHeight="1">
      <c r="F1227" s="741"/>
    </row>
    <row r="1228" spans="6:6" ht="11.25" customHeight="1">
      <c r="F1228" s="741"/>
    </row>
    <row r="1229" spans="6:6" ht="11.25" customHeight="1">
      <c r="F1229" s="741"/>
    </row>
    <row r="1230" spans="6:6" ht="11.25" customHeight="1">
      <c r="F1230" s="741"/>
    </row>
    <row r="1231" spans="6:6" ht="11.25" customHeight="1">
      <c r="F1231" s="741"/>
    </row>
    <row r="1232" spans="6:6" ht="11.25" customHeight="1">
      <c r="F1232" s="741"/>
    </row>
    <row r="1233" spans="6:6" ht="11.25" customHeight="1">
      <c r="F1233" s="741"/>
    </row>
    <row r="1234" spans="6:6" ht="11.25" customHeight="1">
      <c r="F1234" s="741"/>
    </row>
    <row r="1235" spans="6:6" ht="11.25" customHeight="1">
      <c r="F1235" s="741"/>
    </row>
    <row r="1236" spans="6:6" ht="11.25" customHeight="1">
      <c r="F1236" s="741"/>
    </row>
    <row r="1237" spans="6:6" ht="11.25" customHeight="1">
      <c r="F1237" s="741"/>
    </row>
    <row r="1238" spans="6:6" ht="11.25" customHeight="1">
      <c r="F1238" s="741"/>
    </row>
    <row r="1239" spans="6:6" ht="11.25" customHeight="1">
      <c r="F1239" s="741"/>
    </row>
    <row r="1240" spans="6:6" ht="11.25" customHeight="1">
      <c r="F1240" s="741"/>
    </row>
    <row r="1241" spans="6:6" ht="11.25" customHeight="1">
      <c r="F1241" s="741"/>
    </row>
    <row r="1242" spans="6:6" ht="11.25" customHeight="1">
      <c r="F1242" s="741"/>
    </row>
    <row r="1243" spans="6:6" ht="11.25" customHeight="1">
      <c r="F1243" s="741"/>
    </row>
    <row r="1244" spans="6:6" ht="11.25" customHeight="1">
      <c r="F1244" s="741"/>
    </row>
    <row r="1245" spans="6:6" ht="11.25" customHeight="1">
      <c r="F1245" s="741"/>
    </row>
    <row r="1246" spans="6:6" ht="11.25" customHeight="1">
      <c r="F1246" s="741"/>
    </row>
    <row r="1247" spans="6:6" ht="11.25" customHeight="1">
      <c r="F1247" s="741"/>
    </row>
    <row r="1248" spans="6:6" ht="11.25" customHeight="1">
      <c r="F1248" s="741"/>
    </row>
    <row r="1249" spans="6:6" ht="11.25" customHeight="1">
      <c r="F1249" s="741"/>
    </row>
    <row r="1250" spans="6:6" ht="11.25" customHeight="1">
      <c r="F1250" s="741"/>
    </row>
    <row r="1251" spans="6:6" ht="11.25" customHeight="1">
      <c r="F1251" s="741"/>
    </row>
    <row r="1252" spans="6:6" ht="11.25" customHeight="1">
      <c r="F1252" s="741"/>
    </row>
    <row r="1253" spans="6:6" ht="11.25" customHeight="1">
      <c r="F1253" s="741"/>
    </row>
    <row r="1254" spans="6:6" ht="11.25" customHeight="1">
      <c r="F1254" s="741"/>
    </row>
    <row r="1255" spans="6:6" ht="11.25" customHeight="1">
      <c r="F1255" s="741"/>
    </row>
    <row r="1256" spans="6:6" ht="11.25" customHeight="1">
      <c r="F1256" s="741"/>
    </row>
    <row r="1257" spans="6:6" ht="11.25" customHeight="1">
      <c r="F1257" s="741"/>
    </row>
    <row r="1258" spans="6:6" ht="11.25" customHeight="1">
      <c r="F1258" s="741"/>
    </row>
    <row r="1259" spans="6:6" ht="11.25" customHeight="1">
      <c r="F1259" s="741"/>
    </row>
    <row r="1260" spans="6:6" ht="11.25" customHeight="1">
      <c r="F1260" s="741"/>
    </row>
    <row r="1261" spans="6:6" ht="11.25" customHeight="1">
      <c r="F1261" s="741"/>
    </row>
    <row r="1262" spans="6:6" ht="11.25" customHeight="1">
      <c r="F1262" s="741"/>
    </row>
    <row r="1263" spans="6:6" ht="11.25" customHeight="1">
      <c r="F1263" s="741"/>
    </row>
    <row r="1264" spans="6:6" ht="11.25" customHeight="1">
      <c r="F1264" s="741"/>
    </row>
    <row r="1265" spans="6:6" ht="11.25" customHeight="1">
      <c r="F1265" s="741"/>
    </row>
    <row r="1266" spans="6:6" ht="11.25" customHeight="1">
      <c r="F1266" s="741"/>
    </row>
    <row r="1267" spans="6:6" ht="11.25" customHeight="1">
      <c r="F1267" s="741"/>
    </row>
    <row r="1268" spans="6:6" ht="11.25" customHeight="1">
      <c r="F1268" s="741"/>
    </row>
    <row r="1269" spans="6:6" ht="11.25" customHeight="1">
      <c r="F1269" s="741"/>
    </row>
    <row r="1270" spans="6:6" ht="11.25" customHeight="1">
      <c r="F1270" s="741"/>
    </row>
    <row r="1271" spans="6:6" ht="11.25" customHeight="1">
      <c r="F1271" s="741"/>
    </row>
    <row r="1272" spans="6:6" ht="11.25" customHeight="1">
      <c r="F1272" s="741"/>
    </row>
    <row r="1273" spans="6:6" ht="11.25" customHeight="1">
      <c r="F1273" s="741"/>
    </row>
    <row r="1274" spans="6:6" ht="11.25" customHeight="1">
      <c r="F1274" s="741"/>
    </row>
    <row r="1275" spans="6:6" ht="11.25" customHeight="1">
      <c r="F1275" s="741"/>
    </row>
    <row r="1276" spans="6:6" ht="11.25" customHeight="1">
      <c r="F1276" s="741"/>
    </row>
    <row r="1277" spans="6:6" ht="11.25" customHeight="1">
      <c r="F1277" s="741"/>
    </row>
    <row r="1278" spans="6:6" ht="11.25" customHeight="1">
      <c r="F1278" s="741"/>
    </row>
    <row r="1279" spans="6:6" ht="11.25" customHeight="1">
      <c r="F1279" s="741"/>
    </row>
    <row r="1280" spans="6:6" ht="11.25" customHeight="1">
      <c r="F1280" s="741"/>
    </row>
    <row r="1281" spans="6:6" ht="11.25" customHeight="1">
      <c r="F1281" s="741"/>
    </row>
    <row r="1282" spans="6:6" ht="11.25" customHeight="1">
      <c r="F1282" s="741"/>
    </row>
    <row r="1283" spans="6:6" ht="11.25" customHeight="1">
      <c r="F1283" s="741"/>
    </row>
    <row r="1284" spans="6:6" ht="11.25" customHeight="1">
      <c r="F1284" s="741"/>
    </row>
    <row r="1285" spans="6:6" ht="11.25" customHeight="1">
      <c r="F1285" s="741"/>
    </row>
    <row r="1286" spans="6:6" ht="11.25" customHeight="1">
      <c r="F1286" s="741"/>
    </row>
    <row r="1287" spans="6:6" ht="11.25" customHeight="1">
      <c r="F1287" s="741"/>
    </row>
    <row r="1288" spans="6:6" ht="11.25" customHeight="1">
      <c r="F1288" s="741"/>
    </row>
    <row r="1289" spans="6:6" ht="11.25" customHeight="1">
      <c r="F1289" s="741"/>
    </row>
    <row r="1290" spans="6:6" ht="11.25" customHeight="1">
      <c r="F1290" s="741"/>
    </row>
    <row r="1291" spans="6:6" ht="11.25" customHeight="1">
      <c r="F1291" s="741"/>
    </row>
    <row r="1292" spans="6:6" ht="11.25" customHeight="1">
      <c r="F1292" s="741"/>
    </row>
    <row r="1293" spans="6:6" ht="11.25" customHeight="1">
      <c r="F1293" s="741"/>
    </row>
    <row r="1294" spans="6:6" ht="11.25" customHeight="1">
      <c r="F1294" s="741"/>
    </row>
    <row r="1295" spans="6:6" ht="11.25" customHeight="1">
      <c r="F1295" s="741"/>
    </row>
    <row r="1296" spans="6:6" ht="11.25" customHeight="1">
      <c r="F1296" s="741"/>
    </row>
    <row r="1297" spans="6:6" ht="11.25" customHeight="1">
      <c r="F1297" s="741"/>
    </row>
    <row r="1298" spans="6:6" ht="11.25" customHeight="1">
      <c r="F1298" s="741"/>
    </row>
    <row r="1299" spans="6:6" ht="11.25" customHeight="1">
      <c r="F1299" s="741"/>
    </row>
    <row r="1300" spans="6:6" ht="11.25" customHeight="1">
      <c r="F1300" s="741"/>
    </row>
    <row r="1301" spans="6:6" ht="11.25" customHeight="1">
      <c r="F1301" s="741"/>
    </row>
    <row r="1302" spans="6:6" ht="11.25" customHeight="1">
      <c r="F1302" s="741"/>
    </row>
    <row r="1303" spans="6:6" ht="11.25" customHeight="1">
      <c r="F1303" s="741"/>
    </row>
    <row r="1304" spans="6:6" ht="11.25" customHeight="1">
      <c r="F1304" s="741"/>
    </row>
    <row r="1305" spans="6:6" ht="11.25" customHeight="1">
      <c r="F1305" s="741"/>
    </row>
    <row r="1306" spans="6:6" ht="11.25" customHeight="1">
      <c r="F1306" s="741"/>
    </row>
    <row r="1307" spans="6:6" ht="11.25" customHeight="1">
      <c r="F1307" s="741"/>
    </row>
    <row r="1308" spans="6:6" ht="11.25" customHeight="1">
      <c r="F1308" s="741"/>
    </row>
    <row r="1309" spans="6:6" ht="11.25" customHeight="1">
      <c r="F1309" s="741"/>
    </row>
    <row r="1310" spans="6:6" ht="11.25" customHeight="1">
      <c r="F1310" s="741"/>
    </row>
    <row r="1311" spans="6:6" ht="11.25" customHeight="1">
      <c r="F1311" s="741"/>
    </row>
    <row r="1312" spans="6:6" ht="11.25" customHeight="1">
      <c r="F1312" s="741"/>
    </row>
    <row r="1313" spans="6:6" ht="11.25" customHeight="1">
      <c r="F1313" s="741"/>
    </row>
    <row r="1314" spans="6:6" ht="11.25" customHeight="1">
      <c r="F1314" s="741"/>
    </row>
    <row r="1315" spans="6:6" ht="11.25" customHeight="1">
      <c r="F1315" s="741"/>
    </row>
    <row r="1316" spans="6:6" ht="11.25" customHeight="1">
      <c r="F1316" s="741"/>
    </row>
    <row r="1317" spans="6:6" ht="11.25" customHeight="1">
      <c r="F1317" s="741"/>
    </row>
    <row r="1318" spans="6:6" ht="11.25" customHeight="1">
      <c r="F1318" s="741"/>
    </row>
    <row r="1319" spans="6:6" ht="11.25" customHeight="1">
      <c r="F1319" s="741"/>
    </row>
    <row r="1320" spans="6:6" ht="11.25" customHeight="1">
      <c r="F1320" s="741"/>
    </row>
    <row r="1321" spans="6:6" ht="11.25" customHeight="1">
      <c r="F1321" s="741"/>
    </row>
    <row r="1322" spans="6:6" ht="11.25" customHeight="1">
      <c r="F1322" s="741"/>
    </row>
    <row r="1323" spans="6:6" ht="11.25" customHeight="1">
      <c r="F1323" s="741"/>
    </row>
    <row r="1324" spans="6:6" ht="11.25" customHeight="1">
      <c r="F1324" s="741"/>
    </row>
    <row r="1325" spans="6:6" ht="11.25" customHeight="1">
      <c r="F1325" s="741"/>
    </row>
    <row r="1326" spans="6:6" ht="11.25" customHeight="1">
      <c r="F1326" s="741"/>
    </row>
    <row r="1327" spans="6:6" ht="11.25" customHeight="1">
      <c r="F1327" s="741"/>
    </row>
    <row r="1328" spans="6:6" ht="11.25" customHeight="1">
      <c r="F1328" s="741"/>
    </row>
    <row r="1329" spans="6:6" ht="11.25" customHeight="1">
      <c r="F1329" s="741"/>
    </row>
    <row r="1330" spans="6:6" ht="11.25" customHeight="1">
      <c r="F1330" s="741"/>
    </row>
    <row r="1331" spans="6:6" ht="11.25" customHeight="1">
      <c r="F1331" s="741"/>
    </row>
    <row r="1332" spans="6:6" ht="11.25" customHeight="1">
      <c r="F1332" s="741"/>
    </row>
    <row r="1333" spans="6:6" ht="11.25" customHeight="1">
      <c r="F1333" s="741"/>
    </row>
    <row r="1334" spans="6:6" ht="11.25" customHeight="1">
      <c r="F1334" s="741"/>
    </row>
    <row r="1335" spans="6:6" ht="11.25" customHeight="1">
      <c r="F1335" s="741"/>
    </row>
    <row r="1336" spans="6:6" ht="11.25" customHeight="1">
      <c r="F1336" s="741"/>
    </row>
    <row r="1337" spans="6:6" ht="11.25" customHeight="1">
      <c r="F1337" s="741"/>
    </row>
    <row r="1338" spans="6:6" ht="11.25" customHeight="1">
      <c r="F1338" s="741"/>
    </row>
    <row r="1339" spans="6:6" ht="11.25" customHeight="1">
      <c r="F1339" s="741"/>
    </row>
    <row r="1340" spans="6:6" ht="11.25" customHeight="1">
      <c r="F1340" s="741"/>
    </row>
    <row r="1341" spans="6:6" ht="11.25" customHeight="1">
      <c r="F1341" s="741"/>
    </row>
    <row r="1342" spans="6:6" ht="11.25" customHeight="1">
      <c r="F1342" s="741"/>
    </row>
    <row r="1343" spans="6:6" ht="11.25" customHeight="1">
      <c r="F1343" s="741"/>
    </row>
    <row r="1344" spans="6:6" ht="11.25" customHeight="1">
      <c r="F1344" s="741"/>
    </row>
    <row r="1345" spans="6:6" ht="11.25" customHeight="1">
      <c r="F1345" s="741"/>
    </row>
    <row r="1346" spans="6:6" ht="11.25" customHeight="1">
      <c r="F1346" s="741"/>
    </row>
    <row r="1347" spans="6:6" ht="11.25" customHeight="1">
      <c r="F1347" s="741"/>
    </row>
    <row r="1348" spans="6:6" ht="11.25" customHeight="1">
      <c r="F1348" s="741"/>
    </row>
    <row r="1349" spans="6:6" ht="11.25" customHeight="1">
      <c r="F1349" s="741"/>
    </row>
    <row r="1350" spans="6:6" ht="11.25" customHeight="1">
      <c r="F1350" s="741"/>
    </row>
    <row r="1351" spans="6:6" ht="11.25" customHeight="1">
      <c r="F1351" s="741"/>
    </row>
    <row r="1352" spans="6:6" ht="11.25" customHeight="1">
      <c r="F1352" s="741"/>
    </row>
    <row r="1353" spans="6:6" ht="11.25" customHeight="1">
      <c r="F1353" s="741"/>
    </row>
    <row r="1354" spans="6:6" ht="11.25" customHeight="1">
      <c r="F1354" s="741"/>
    </row>
    <row r="1355" spans="6:6" ht="11.25" customHeight="1">
      <c r="F1355" s="741"/>
    </row>
    <row r="1356" spans="6:6" ht="11.25" customHeight="1">
      <c r="F1356" s="741"/>
    </row>
    <row r="1357" spans="6:6" ht="11.25" customHeight="1">
      <c r="F1357" s="741"/>
    </row>
    <row r="1358" spans="6:6" ht="11.25" customHeight="1">
      <c r="F1358" s="741"/>
    </row>
    <row r="1359" spans="6:6" ht="11.25" customHeight="1">
      <c r="F1359" s="741"/>
    </row>
    <row r="1360" spans="6:6" ht="11.25" customHeight="1">
      <c r="F1360" s="741"/>
    </row>
    <row r="1361" spans="6:6" ht="11.25" customHeight="1">
      <c r="F1361" s="741"/>
    </row>
    <row r="1362" spans="6:6" ht="11.25" customHeight="1">
      <c r="F1362" s="741"/>
    </row>
    <row r="1363" spans="6:6" ht="11.25" customHeight="1">
      <c r="F1363" s="741"/>
    </row>
    <row r="1364" spans="6:6" ht="11.25" customHeight="1">
      <c r="F1364" s="741"/>
    </row>
    <row r="1365" spans="6:6" ht="11.25" customHeight="1">
      <c r="F1365" s="741"/>
    </row>
    <row r="1366" spans="6:6" ht="11.25" customHeight="1">
      <c r="F1366" s="741"/>
    </row>
    <row r="1367" spans="6:6" ht="11.25" customHeight="1">
      <c r="F1367" s="741"/>
    </row>
    <row r="1368" spans="6:6" ht="11.25" customHeight="1">
      <c r="F1368" s="741"/>
    </row>
    <row r="1369" spans="6:6" ht="11.25" customHeight="1">
      <c r="F1369" s="741"/>
    </row>
    <row r="1370" spans="6:6" ht="11.25" customHeight="1">
      <c r="F1370" s="741"/>
    </row>
    <row r="1371" spans="6:6" ht="11.25" customHeight="1">
      <c r="F1371" s="741"/>
    </row>
    <row r="1372" spans="6:6" ht="11.25" customHeight="1">
      <c r="F1372" s="741"/>
    </row>
    <row r="1373" spans="6:6" ht="11.25" customHeight="1">
      <c r="F1373" s="741"/>
    </row>
    <row r="1374" spans="6:6" ht="11.25" customHeight="1">
      <c r="F1374" s="741"/>
    </row>
    <row r="1375" spans="6:6" ht="11.25" customHeight="1">
      <c r="F1375" s="741"/>
    </row>
    <row r="1376" spans="6:6" ht="11.25" customHeight="1">
      <c r="F1376" s="741"/>
    </row>
    <row r="1377" spans="6:6" ht="11.25" customHeight="1">
      <c r="F1377" s="741"/>
    </row>
    <row r="1378" spans="6:6" ht="11.25" customHeight="1">
      <c r="F1378" s="741"/>
    </row>
    <row r="1379" spans="6:6" ht="11.25" customHeight="1">
      <c r="F1379" s="741"/>
    </row>
    <row r="1380" spans="6:6" ht="11.25" customHeight="1">
      <c r="F1380" s="741"/>
    </row>
    <row r="1381" spans="6:6" ht="11.25" customHeight="1">
      <c r="F1381" s="741"/>
    </row>
    <row r="1382" spans="6:6" ht="11.25" customHeight="1">
      <c r="F1382" s="741"/>
    </row>
    <row r="1383" spans="6:6" ht="11.25" customHeight="1">
      <c r="F1383" s="741"/>
    </row>
    <row r="1384" spans="6:6" ht="11.25" customHeight="1">
      <c r="F1384" s="741"/>
    </row>
    <row r="1385" spans="6:6" ht="11.25" customHeight="1">
      <c r="F1385" s="741"/>
    </row>
    <row r="1386" spans="6:6" ht="11.25" customHeight="1">
      <c r="F1386" s="741"/>
    </row>
    <row r="1387" spans="6:6" ht="11.25" customHeight="1">
      <c r="F1387" s="741"/>
    </row>
    <row r="1388" spans="6:6" ht="11.25" customHeight="1">
      <c r="F1388" s="741"/>
    </row>
    <row r="1389" spans="6:6" ht="11.25" customHeight="1">
      <c r="F1389" s="741"/>
    </row>
    <row r="1390" spans="6:6" ht="11.25" customHeight="1">
      <c r="F1390" s="741"/>
    </row>
    <row r="1391" spans="6:6" ht="11.25" customHeight="1">
      <c r="F1391" s="741"/>
    </row>
    <row r="1392" spans="6:6" ht="11.25" customHeight="1">
      <c r="F1392" s="741"/>
    </row>
    <row r="1393" spans="6:6" ht="11.25" customHeight="1">
      <c r="F1393" s="741"/>
    </row>
    <row r="1394" spans="6:6" ht="11.25" customHeight="1">
      <c r="F1394" s="741"/>
    </row>
    <row r="1395" spans="6:6" ht="11.25" customHeight="1">
      <c r="F1395" s="741"/>
    </row>
    <row r="1396" spans="6:6" ht="11.25" customHeight="1">
      <c r="F1396" s="741"/>
    </row>
    <row r="1397" spans="6:6" ht="11.25" customHeight="1">
      <c r="F1397" s="741"/>
    </row>
    <row r="1398" spans="6:6" ht="11.25" customHeight="1">
      <c r="F1398" s="741"/>
    </row>
    <row r="1399" spans="6:6" ht="11.25" customHeight="1">
      <c r="F1399" s="741"/>
    </row>
    <row r="1400" spans="6:6" ht="11.25" customHeight="1">
      <c r="F1400" s="741"/>
    </row>
    <row r="1401" spans="6:6" ht="11.25" customHeight="1">
      <c r="F1401" s="741"/>
    </row>
    <row r="1402" spans="6:6" ht="11.25" customHeight="1">
      <c r="F1402" s="741"/>
    </row>
    <row r="1403" spans="6:6" ht="11.25" customHeight="1">
      <c r="F1403" s="741"/>
    </row>
    <row r="1404" spans="6:6" ht="11.25" customHeight="1">
      <c r="F1404" s="741"/>
    </row>
    <row r="1405" spans="6:6" ht="11.25" customHeight="1">
      <c r="F1405" s="741"/>
    </row>
    <row r="1406" spans="6:6" ht="11.25" customHeight="1">
      <c r="F1406" s="741"/>
    </row>
    <row r="1407" spans="6:6" ht="11.25" customHeight="1">
      <c r="F1407" s="741"/>
    </row>
    <row r="1408" spans="6:6" ht="11.25" customHeight="1">
      <c r="F1408" s="741"/>
    </row>
    <row r="1409" spans="6:6" ht="11.25" customHeight="1">
      <c r="F1409" s="741"/>
    </row>
    <row r="1410" spans="6:6" ht="11.25" customHeight="1">
      <c r="F1410" s="741"/>
    </row>
    <row r="1411" spans="6:6" ht="11.25" customHeight="1">
      <c r="F1411" s="741"/>
    </row>
    <row r="1412" spans="6:6" ht="11.25" customHeight="1">
      <c r="F1412" s="741"/>
    </row>
    <row r="1413" spans="6:6" ht="11.25" customHeight="1">
      <c r="F1413" s="741"/>
    </row>
    <row r="1414" spans="6:6" ht="11.25" customHeight="1">
      <c r="F1414" s="741"/>
    </row>
    <row r="1415" spans="6:6" ht="11.25" customHeight="1">
      <c r="F1415" s="741"/>
    </row>
    <row r="1416" spans="6:6" ht="11.25" customHeight="1">
      <c r="F1416" s="741"/>
    </row>
    <row r="1417" spans="6:6" ht="11.25" customHeight="1">
      <c r="F1417" s="741"/>
    </row>
    <row r="1418" spans="6:6" ht="11.25" customHeight="1">
      <c r="F1418" s="741"/>
    </row>
    <row r="1419" spans="6:6" ht="11.25" customHeight="1">
      <c r="F1419" s="741"/>
    </row>
    <row r="1420" spans="6:6" ht="11.25" customHeight="1">
      <c r="F1420" s="741"/>
    </row>
    <row r="1421" spans="6:6" ht="11.25" customHeight="1">
      <c r="F1421" s="741"/>
    </row>
    <row r="1422" spans="6:6" ht="11.25" customHeight="1">
      <c r="F1422" s="741"/>
    </row>
    <row r="1423" spans="6:6" ht="11.25" customHeight="1">
      <c r="F1423" s="741"/>
    </row>
    <row r="1424" spans="6:6" ht="11.25" customHeight="1">
      <c r="F1424" s="741"/>
    </row>
    <row r="1425" spans="6:6" ht="11.25" customHeight="1">
      <c r="F1425" s="741"/>
    </row>
    <row r="1426" spans="6:6" ht="11.25" customHeight="1">
      <c r="F1426" s="741"/>
    </row>
    <row r="1427" spans="6:6" ht="11.25" customHeight="1">
      <c r="F1427" s="741"/>
    </row>
    <row r="1428" spans="6:6" ht="11.25" customHeight="1">
      <c r="F1428" s="741"/>
    </row>
    <row r="1429" spans="6:6" ht="11.25" customHeight="1">
      <c r="F1429" s="741"/>
    </row>
    <row r="1430" spans="6:6" ht="11.25" customHeight="1">
      <c r="F1430" s="741"/>
    </row>
    <row r="1431" spans="6:6" ht="11.25" customHeight="1">
      <c r="F1431" s="741"/>
    </row>
    <row r="1432" spans="6:6" ht="11.25" customHeight="1">
      <c r="F1432" s="741"/>
    </row>
    <row r="1433" spans="6:6" ht="11.25" customHeight="1">
      <c r="F1433" s="741"/>
    </row>
    <row r="1434" spans="6:6" ht="11.25" customHeight="1">
      <c r="F1434" s="741"/>
    </row>
    <row r="1435" spans="6:6" ht="11.25" customHeight="1">
      <c r="F1435" s="741"/>
    </row>
    <row r="1436" spans="6:6" ht="11.25" customHeight="1">
      <c r="F1436" s="741"/>
    </row>
    <row r="1437" spans="6:6" ht="11.25" customHeight="1">
      <c r="F1437" s="741"/>
    </row>
    <row r="1438" spans="6:6" ht="11.25" customHeight="1">
      <c r="F1438" s="741"/>
    </row>
    <row r="1439" spans="6:6" ht="11.25" customHeight="1">
      <c r="F1439" s="741"/>
    </row>
    <row r="1440" spans="6:6" ht="11.25" customHeight="1">
      <c r="F1440" s="741"/>
    </row>
    <row r="1441" spans="6:6" ht="11.25" customHeight="1">
      <c r="F1441" s="741"/>
    </row>
    <row r="1442" spans="6:6" ht="11.25" customHeight="1">
      <c r="F1442" s="741"/>
    </row>
    <row r="1443" spans="6:6" ht="11.25" customHeight="1">
      <c r="F1443" s="741"/>
    </row>
    <row r="1444" spans="6:6" ht="11.25" customHeight="1">
      <c r="F1444" s="741"/>
    </row>
    <row r="1445" spans="6:6" ht="11.25" customHeight="1">
      <c r="F1445" s="741"/>
    </row>
    <row r="1446" spans="6:6" ht="11.25" customHeight="1">
      <c r="F1446" s="741"/>
    </row>
    <row r="1447" spans="6:6" ht="11.25" customHeight="1">
      <c r="F1447" s="741"/>
    </row>
    <row r="1448" spans="6:6" ht="11.25" customHeight="1">
      <c r="F1448" s="741"/>
    </row>
    <row r="1449" spans="6:6" ht="11.25" customHeight="1">
      <c r="F1449" s="741"/>
    </row>
    <row r="1450" spans="6:6" ht="11.25" customHeight="1">
      <c r="F1450" s="741"/>
    </row>
    <row r="1451" spans="6:6" ht="11.25" customHeight="1">
      <c r="F1451" s="741"/>
    </row>
    <row r="1452" spans="6:6" ht="11.25" customHeight="1">
      <c r="F1452" s="741"/>
    </row>
    <row r="1453" spans="6:6" ht="11.25" customHeight="1">
      <c r="F1453" s="741"/>
    </row>
    <row r="1454" spans="6:6" ht="11.25" customHeight="1">
      <c r="F1454" s="741"/>
    </row>
    <row r="1455" spans="6:6" ht="11.25" customHeight="1">
      <c r="F1455" s="741"/>
    </row>
    <row r="1456" spans="6:6" ht="11.25" customHeight="1">
      <c r="F1456" s="741"/>
    </row>
    <row r="1457" spans="6:6" ht="11.25" customHeight="1">
      <c r="F1457" s="741"/>
    </row>
    <row r="1458" spans="6:6" ht="11.25" customHeight="1">
      <c r="F1458" s="741"/>
    </row>
    <row r="1459" spans="6:6" ht="11.25" customHeight="1">
      <c r="F1459" s="741"/>
    </row>
    <row r="1460" spans="6:6" ht="11.25" customHeight="1">
      <c r="F1460" s="741"/>
    </row>
    <row r="1461" spans="6:6" ht="11.25" customHeight="1">
      <c r="F1461" s="741"/>
    </row>
    <row r="1462" spans="6:6" ht="11.25" customHeight="1">
      <c r="F1462" s="741"/>
    </row>
    <row r="1463" spans="6:6" ht="11.25" customHeight="1">
      <c r="F1463" s="741"/>
    </row>
    <row r="1464" spans="6:6" ht="11.25" customHeight="1">
      <c r="F1464" s="741"/>
    </row>
    <row r="1465" spans="6:6" ht="11.25" customHeight="1">
      <c r="F1465" s="741"/>
    </row>
    <row r="1466" spans="6:6" ht="11.25" customHeight="1">
      <c r="F1466" s="741"/>
    </row>
    <row r="1467" spans="6:6" ht="11.25" customHeight="1">
      <c r="F1467" s="741"/>
    </row>
    <row r="1468" spans="6:6" ht="11.25" customHeight="1">
      <c r="F1468" s="741"/>
    </row>
    <row r="1469" spans="6:6" ht="11.25" customHeight="1">
      <c r="F1469" s="741"/>
    </row>
    <row r="1470" spans="6:6" ht="11.25" customHeight="1">
      <c r="F1470" s="741"/>
    </row>
    <row r="1471" spans="6:6" ht="11.25" customHeight="1">
      <c r="F1471" s="741"/>
    </row>
    <row r="1472" spans="6:6" ht="11.25" customHeight="1">
      <c r="F1472" s="741"/>
    </row>
    <row r="1473" spans="6:6" ht="11.25" customHeight="1">
      <c r="F1473" s="741"/>
    </row>
    <row r="1474" spans="6:6" ht="11.25" customHeight="1">
      <c r="F1474" s="741"/>
    </row>
    <row r="1475" spans="6:6" ht="11.25" customHeight="1">
      <c r="F1475" s="741"/>
    </row>
    <row r="1476" spans="6:6" ht="11.25" customHeight="1">
      <c r="F1476" s="741"/>
    </row>
    <row r="1477" spans="6:6" ht="11.25" customHeight="1">
      <c r="F1477" s="741"/>
    </row>
    <row r="1478" spans="6:6" ht="11.25" customHeight="1">
      <c r="F1478" s="741"/>
    </row>
    <row r="1479" spans="6:6" ht="11.25" customHeight="1">
      <c r="F1479" s="741"/>
    </row>
    <row r="1480" spans="6:6" ht="11.25" customHeight="1">
      <c r="F1480" s="741"/>
    </row>
    <row r="1481" spans="6:6" ht="11.25" customHeight="1">
      <c r="F1481" s="741"/>
    </row>
    <row r="1482" spans="6:6" ht="11.25" customHeight="1">
      <c r="F1482" s="741"/>
    </row>
    <row r="1483" spans="6:6" ht="11.25" customHeight="1">
      <c r="F1483" s="741"/>
    </row>
    <row r="1484" spans="6:6" ht="11.25" customHeight="1">
      <c r="F1484" s="741"/>
    </row>
    <row r="1485" spans="6:6" ht="11.25" customHeight="1">
      <c r="F1485" s="741"/>
    </row>
    <row r="1486" spans="6:6" ht="11.25" customHeight="1">
      <c r="F1486" s="741"/>
    </row>
    <row r="1487" spans="6:6" ht="11.25" customHeight="1">
      <c r="F1487" s="741"/>
    </row>
    <row r="1488" spans="6:6" ht="11.25" customHeight="1">
      <c r="F1488" s="741"/>
    </row>
    <row r="1489" spans="6:6" ht="11.25" customHeight="1">
      <c r="F1489" s="741"/>
    </row>
    <row r="1490" spans="6:6" ht="11.25" customHeight="1">
      <c r="F1490" s="741"/>
    </row>
    <row r="1491" spans="6:6" ht="11.25" customHeight="1">
      <c r="F1491" s="741"/>
    </row>
    <row r="1492" spans="6:6" ht="11.25" customHeight="1">
      <c r="F1492" s="741"/>
    </row>
    <row r="1493" spans="6:6" ht="11.25" customHeight="1">
      <c r="F1493" s="741"/>
    </row>
    <row r="1494" spans="6:6" ht="11.25" customHeight="1">
      <c r="F1494" s="741"/>
    </row>
    <row r="1495" spans="6:6" ht="11.25" customHeight="1">
      <c r="F1495" s="741"/>
    </row>
    <row r="1496" spans="6:6" ht="11.25" customHeight="1">
      <c r="F1496" s="741"/>
    </row>
    <row r="1497" spans="6:6" ht="11.25" customHeight="1">
      <c r="F1497" s="741"/>
    </row>
    <row r="1498" spans="6:6" ht="11.25" customHeight="1">
      <c r="F1498" s="741"/>
    </row>
    <row r="1499" spans="6:6" ht="11.25" customHeight="1">
      <c r="F1499" s="741"/>
    </row>
    <row r="1500" spans="6:6" ht="11.25" customHeight="1">
      <c r="F1500" s="741"/>
    </row>
    <row r="1501" spans="6:6" ht="11.25" customHeight="1">
      <c r="F1501" s="741"/>
    </row>
    <row r="1502" spans="6:6" ht="11.25" customHeight="1">
      <c r="F1502" s="741"/>
    </row>
    <row r="1503" spans="6:6" ht="11.25" customHeight="1">
      <c r="F1503" s="741"/>
    </row>
    <row r="1504" spans="6:6" ht="11.25" customHeight="1">
      <c r="F1504" s="741"/>
    </row>
    <row r="1505" spans="6:6" ht="11.25" customHeight="1">
      <c r="F1505" s="741"/>
    </row>
    <row r="1506" spans="6:6" ht="11.25" customHeight="1">
      <c r="F1506" s="741"/>
    </row>
    <row r="1507" spans="6:6" ht="11.25" customHeight="1">
      <c r="F1507" s="741"/>
    </row>
    <row r="1508" spans="6:6" ht="11.25" customHeight="1">
      <c r="F1508" s="741"/>
    </row>
    <row r="1509" spans="6:6" ht="11.25" customHeight="1">
      <c r="F1509" s="741"/>
    </row>
    <row r="1510" spans="6:6" ht="11.25" customHeight="1">
      <c r="F1510" s="741"/>
    </row>
    <row r="1511" spans="6:6" ht="11.25" customHeight="1">
      <c r="F1511" s="741"/>
    </row>
    <row r="1512" spans="6:6" ht="11.25" customHeight="1">
      <c r="F1512" s="741"/>
    </row>
    <row r="1513" spans="6:6" ht="11.25" customHeight="1">
      <c r="F1513" s="741"/>
    </row>
    <row r="1514" spans="6:6" ht="11.25" customHeight="1">
      <c r="F1514" s="741"/>
    </row>
    <row r="1515" spans="6:6" ht="11.25" customHeight="1">
      <c r="F1515" s="741"/>
    </row>
    <row r="1516" spans="6:6" ht="11.25" customHeight="1">
      <c r="F1516" s="741"/>
    </row>
    <row r="1517" spans="6:6" ht="11.25" customHeight="1">
      <c r="F1517" s="741"/>
    </row>
    <row r="1518" spans="6:6" ht="11.25" customHeight="1">
      <c r="F1518" s="741"/>
    </row>
    <row r="1519" spans="6:6" ht="11.25" customHeight="1">
      <c r="F1519" s="741"/>
    </row>
    <row r="1520" spans="6:6" ht="11.25" customHeight="1">
      <c r="F1520" s="741"/>
    </row>
    <row r="1521" spans="6:6" ht="11.25" customHeight="1">
      <c r="F1521" s="741"/>
    </row>
    <row r="1522" spans="6:6" ht="11.25" customHeight="1">
      <c r="F1522" s="741"/>
    </row>
    <row r="1523" spans="6:6" ht="11.25" customHeight="1">
      <c r="F1523" s="741"/>
    </row>
    <row r="1524" spans="6:6" ht="11.25" customHeight="1">
      <c r="F1524" s="741"/>
    </row>
    <row r="1525" spans="6:6" ht="11.25" customHeight="1">
      <c r="F1525" s="741"/>
    </row>
    <row r="1526" spans="6:6" ht="11.25" customHeight="1">
      <c r="F1526" s="741"/>
    </row>
    <row r="1527" spans="6:6" ht="11.25" customHeight="1">
      <c r="F1527" s="741"/>
    </row>
    <row r="1528" spans="6:6" ht="11.25" customHeight="1">
      <c r="F1528" s="741"/>
    </row>
    <row r="1529" spans="6:6" ht="11.25" customHeight="1">
      <c r="F1529" s="741"/>
    </row>
    <row r="1530" spans="6:6" ht="11.25" customHeight="1">
      <c r="F1530" s="741"/>
    </row>
    <row r="1531" spans="6:6" ht="11.25" customHeight="1">
      <c r="F1531" s="741"/>
    </row>
    <row r="1532" spans="6:6" ht="11.25" customHeight="1">
      <c r="F1532" s="741"/>
    </row>
    <row r="1533" spans="6:6" ht="11.25" customHeight="1">
      <c r="F1533" s="741"/>
    </row>
    <row r="1534" spans="6:6" ht="11.25" customHeight="1">
      <c r="F1534" s="741"/>
    </row>
    <row r="1535" spans="6:6" ht="11.25" customHeight="1">
      <c r="F1535" s="741"/>
    </row>
    <row r="1536" spans="6:6" ht="11.25" customHeight="1">
      <c r="F1536" s="741"/>
    </row>
    <row r="1537" spans="6:6" ht="11.25" customHeight="1">
      <c r="F1537" s="741"/>
    </row>
    <row r="1538" spans="6:6" ht="11.25" customHeight="1">
      <c r="F1538" s="741"/>
    </row>
    <row r="1539" spans="6:6" ht="11.25" customHeight="1">
      <c r="F1539" s="741"/>
    </row>
    <row r="1540" spans="6:6" ht="11.25" customHeight="1">
      <c r="F1540" s="741"/>
    </row>
    <row r="1541" spans="6:6" ht="11.25" customHeight="1">
      <c r="F1541" s="741"/>
    </row>
    <row r="1542" spans="6:6" ht="11.25" customHeight="1">
      <c r="F1542" s="741"/>
    </row>
    <row r="1543" spans="6:6" ht="11.25" customHeight="1">
      <c r="F1543" s="741"/>
    </row>
    <row r="1544" spans="6:6" ht="11.25" customHeight="1">
      <c r="F1544" s="741"/>
    </row>
    <row r="1545" spans="6:6" ht="11.25" customHeight="1">
      <c r="F1545" s="741"/>
    </row>
    <row r="1546" spans="6:6" ht="11.25" customHeight="1">
      <c r="F1546" s="741"/>
    </row>
    <row r="1547" spans="6:6" ht="11.25" customHeight="1">
      <c r="F1547" s="741"/>
    </row>
    <row r="1548" spans="6:6" ht="11.25" customHeight="1">
      <c r="F1548" s="741"/>
    </row>
    <row r="1549" spans="6:6" ht="11.25" customHeight="1">
      <c r="F1549" s="741"/>
    </row>
    <row r="1550" spans="6:6" ht="11.25" customHeight="1">
      <c r="F1550" s="741"/>
    </row>
    <row r="1551" spans="6:6" ht="11.25" customHeight="1">
      <c r="F1551" s="741"/>
    </row>
    <row r="1552" spans="6:6" ht="11.25" customHeight="1">
      <c r="F1552" s="741"/>
    </row>
    <row r="1553" spans="6:6" ht="11.25" customHeight="1">
      <c r="F1553" s="741"/>
    </row>
    <row r="1554" spans="6:6" ht="11.25" customHeight="1">
      <c r="F1554" s="741"/>
    </row>
    <row r="1555" spans="6:6" ht="11.25" customHeight="1">
      <c r="F1555" s="741"/>
    </row>
    <row r="1556" spans="6:6" ht="11.25" customHeight="1">
      <c r="F1556" s="741"/>
    </row>
    <row r="1557" spans="6:6" ht="11.25" customHeight="1">
      <c r="F1557" s="741"/>
    </row>
    <row r="1558" spans="6:6" ht="11.25" customHeight="1">
      <c r="F1558" s="741"/>
    </row>
    <row r="1559" spans="6:6" ht="11.25" customHeight="1">
      <c r="F1559" s="741"/>
    </row>
    <row r="1560" spans="6:6" ht="11.25" customHeight="1">
      <c r="F1560" s="741"/>
    </row>
    <row r="1561" spans="6:6" ht="11.25" customHeight="1">
      <c r="F1561" s="741"/>
    </row>
    <row r="1562" spans="6:6" ht="11.25" customHeight="1">
      <c r="F1562" s="741"/>
    </row>
    <row r="1563" spans="6:6" ht="11.25" customHeight="1">
      <c r="F1563" s="741"/>
    </row>
    <row r="1564" spans="6:6" ht="11.25" customHeight="1">
      <c r="F1564" s="741"/>
    </row>
    <row r="1565" spans="6:6" ht="11.25" customHeight="1">
      <c r="F1565" s="741"/>
    </row>
    <row r="1566" spans="6:6" ht="11.25" customHeight="1">
      <c r="F1566" s="741"/>
    </row>
    <row r="1567" spans="6:6" ht="11.25" customHeight="1">
      <c r="F1567" s="741"/>
    </row>
    <row r="1568" spans="6:6" ht="11.25" customHeight="1">
      <c r="F1568" s="741"/>
    </row>
    <row r="1569" spans="6:6" ht="11.25" customHeight="1">
      <c r="F1569" s="741"/>
    </row>
    <row r="1570" spans="6:6" ht="11.25" customHeight="1">
      <c r="F1570" s="741"/>
    </row>
    <row r="1571" spans="6:6" ht="11.25" customHeight="1">
      <c r="F1571" s="741"/>
    </row>
    <row r="1572" spans="6:6" ht="11.25" customHeight="1">
      <c r="F1572" s="741"/>
    </row>
    <row r="1573" spans="6:6" ht="11.25" customHeight="1">
      <c r="F1573" s="741"/>
    </row>
    <row r="1574" spans="6:6" ht="11.25" customHeight="1">
      <c r="F1574" s="741"/>
    </row>
    <row r="1575" spans="6:6" ht="11.25" customHeight="1">
      <c r="F1575" s="741"/>
    </row>
    <row r="1576" spans="6:6" ht="11.25" customHeight="1">
      <c r="F1576" s="741"/>
    </row>
    <row r="1577" spans="6:6" ht="11.25" customHeight="1">
      <c r="F1577" s="741"/>
    </row>
    <row r="1578" spans="6:6" ht="11.25" customHeight="1">
      <c r="F1578" s="741"/>
    </row>
    <row r="1579" spans="6:6" ht="11.25" customHeight="1">
      <c r="F1579" s="741"/>
    </row>
    <row r="1580" spans="6:6" ht="11.25" customHeight="1">
      <c r="F1580" s="741"/>
    </row>
    <row r="1581" spans="6:6" ht="11.25" customHeight="1">
      <c r="F1581" s="741"/>
    </row>
    <row r="1582" spans="6:6" ht="11.25" customHeight="1">
      <c r="F1582" s="741"/>
    </row>
    <row r="1583" spans="6:6" ht="11.25" customHeight="1">
      <c r="F1583" s="741"/>
    </row>
    <row r="1584" spans="6:6" ht="11.25" customHeight="1">
      <c r="F1584" s="741"/>
    </row>
    <row r="1585" spans="6:6" ht="11.25" customHeight="1">
      <c r="F1585" s="741"/>
    </row>
    <row r="1586" spans="6:6" ht="11.25" customHeight="1">
      <c r="F1586" s="741"/>
    </row>
    <row r="1587" spans="6:6" ht="11.25" customHeight="1">
      <c r="F1587" s="741"/>
    </row>
    <row r="1588" spans="6:6" ht="11.25" customHeight="1">
      <c r="F1588" s="741"/>
    </row>
    <row r="1589" spans="6:6" ht="11.25" customHeight="1">
      <c r="F1589" s="741"/>
    </row>
    <row r="1590" spans="6:6" ht="11.25" customHeight="1">
      <c r="F1590" s="741"/>
    </row>
    <row r="1591" spans="6:6" ht="11.25" customHeight="1">
      <c r="F1591" s="741"/>
    </row>
    <row r="1592" spans="6:6" ht="11.25" customHeight="1">
      <c r="F1592" s="741"/>
    </row>
    <row r="1593" spans="6:6" ht="11.25" customHeight="1">
      <c r="F1593" s="741"/>
    </row>
    <row r="1594" spans="6:6" ht="11.25" customHeight="1">
      <c r="F1594" s="741"/>
    </row>
    <row r="1595" spans="6:6" ht="11.25" customHeight="1">
      <c r="F1595" s="741"/>
    </row>
    <row r="1596" spans="6:6" ht="11.25" customHeight="1">
      <c r="F1596" s="741"/>
    </row>
    <row r="1597" spans="6:6" ht="11.25" customHeight="1">
      <c r="F1597" s="741"/>
    </row>
    <row r="1598" spans="6:6" ht="11.25" customHeight="1">
      <c r="F1598" s="741"/>
    </row>
    <row r="1599" spans="6:6" ht="11.25" customHeight="1">
      <c r="F1599" s="741"/>
    </row>
    <row r="1600" spans="6:6" ht="11.25" customHeight="1">
      <c r="F1600" s="741"/>
    </row>
    <row r="1601" spans="6:6" ht="11.25" customHeight="1">
      <c r="F1601" s="741"/>
    </row>
    <row r="1602" spans="6:6" ht="11.25" customHeight="1">
      <c r="F1602" s="741"/>
    </row>
    <row r="1603" spans="6:6" ht="11.25" customHeight="1">
      <c r="F1603" s="741"/>
    </row>
    <row r="1604" spans="6:6" ht="11.25" customHeight="1">
      <c r="F1604" s="741"/>
    </row>
    <row r="1605" spans="6:6" ht="11.25" customHeight="1">
      <c r="F1605" s="741"/>
    </row>
    <row r="1606" spans="6:6" ht="11.25" customHeight="1">
      <c r="F1606" s="741"/>
    </row>
    <row r="1607" spans="6:6" ht="11.25" customHeight="1">
      <c r="F1607" s="741"/>
    </row>
    <row r="1608" spans="6:6" ht="11.25" customHeight="1">
      <c r="F1608" s="741"/>
    </row>
    <row r="1609" spans="6:6" ht="11.25" customHeight="1">
      <c r="F1609" s="741"/>
    </row>
    <row r="1610" spans="6:6" ht="11.25" customHeight="1">
      <c r="F1610" s="741"/>
    </row>
    <row r="1611" spans="6:6" ht="11.25" customHeight="1">
      <c r="F1611" s="741"/>
    </row>
    <row r="1612" spans="6:6" ht="11.25" customHeight="1">
      <c r="F1612" s="741"/>
    </row>
    <row r="1613" spans="6:6" ht="11.25" customHeight="1">
      <c r="F1613" s="741"/>
    </row>
    <row r="1614" spans="6:6" ht="11.25" customHeight="1">
      <c r="F1614" s="741"/>
    </row>
    <row r="1615" spans="6:6" ht="11.25" customHeight="1">
      <c r="F1615" s="741"/>
    </row>
    <row r="1616" spans="6:6" ht="11.25" customHeight="1">
      <c r="F1616" s="741"/>
    </row>
    <row r="1617" spans="6:6" ht="11.25" customHeight="1">
      <c r="F1617" s="741"/>
    </row>
    <row r="1618" spans="6:6" ht="11.25" customHeight="1">
      <c r="F1618" s="741"/>
    </row>
    <row r="1619" spans="6:6" ht="11.25" customHeight="1">
      <c r="F1619" s="741"/>
    </row>
    <row r="1620" spans="6:6" ht="11.25" customHeight="1">
      <c r="F1620" s="741"/>
    </row>
    <row r="1621" spans="6:6" ht="11.25" customHeight="1">
      <c r="F1621" s="741"/>
    </row>
    <row r="1622" spans="6:6" ht="11.25" customHeight="1">
      <c r="F1622" s="741"/>
    </row>
    <row r="1623" spans="6:6" ht="11.25" customHeight="1">
      <c r="F1623" s="741"/>
    </row>
    <row r="1624" spans="6:6" ht="11.25" customHeight="1">
      <c r="F1624" s="741"/>
    </row>
    <row r="1625" spans="6:6" ht="11.25" customHeight="1">
      <c r="F1625" s="741"/>
    </row>
    <row r="1626" spans="6:6" ht="11.25" customHeight="1">
      <c r="F1626" s="741"/>
    </row>
    <row r="1627" spans="6:6" ht="11.25" customHeight="1">
      <c r="F1627" s="741"/>
    </row>
    <row r="1628" spans="6:6" ht="11.25" customHeight="1">
      <c r="F1628" s="741"/>
    </row>
    <row r="1629" spans="6:6" ht="11.25" customHeight="1">
      <c r="F1629" s="741"/>
    </row>
    <row r="1630" spans="6:6" ht="11.25" customHeight="1">
      <c r="F1630" s="741"/>
    </row>
    <row r="1631" spans="6:6" ht="11.25" customHeight="1">
      <c r="F1631" s="741"/>
    </row>
    <row r="1632" spans="6:6" ht="11.25" customHeight="1">
      <c r="F1632" s="741"/>
    </row>
    <row r="1633" spans="6:6" ht="11.25" customHeight="1">
      <c r="F1633" s="741"/>
    </row>
    <row r="1634" spans="6:6" ht="11.25" customHeight="1">
      <c r="F1634" s="741"/>
    </row>
    <row r="1635" spans="6:6" ht="11.25" customHeight="1">
      <c r="F1635" s="741"/>
    </row>
    <row r="1636" spans="6:6" ht="11.25" customHeight="1">
      <c r="F1636" s="741"/>
    </row>
    <row r="1637" spans="6:6" ht="11.25" customHeight="1">
      <c r="F1637" s="741"/>
    </row>
    <row r="1638" spans="6:6" ht="11.25" customHeight="1">
      <c r="F1638" s="741"/>
    </row>
    <row r="1639" spans="6:6" ht="11.25" customHeight="1">
      <c r="F1639" s="741"/>
    </row>
    <row r="1640" spans="6:6" ht="11.25" customHeight="1">
      <c r="F1640" s="741"/>
    </row>
    <row r="1641" spans="6:6" ht="11.25" customHeight="1">
      <c r="F1641" s="741"/>
    </row>
    <row r="1642" spans="6:6" ht="11.25" customHeight="1">
      <c r="F1642" s="741"/>
    </row>
    <row r="1643" spans="6:6" ht="11.25" customHeight="1">
      <c r="F1643" s="741"/>
    </row>
    <row r="1644" spans="6:6" ht="11.25" customHeight="1">
      <c r="F1644" s="741"/>
    </row>
    <row r="1645" spans="6:6" ht="11.25" customHeight="1">
      <c r="F1645" s="741"/>
    </row>
    <row r="1646" spans="6:6" ht="11.25" customHeight="1">
      <c r="F1646" s="741"/>
    </row>
    <row r="1647" spans="6:6" ht="11.25" customHeight="1">
      <c r="F1647" s="741"/>
    </row>
    <row r="1648" spans="6:6" ht="11.25" customHeight="1">
      <c r="F1648" s="741"/>
    </row>
    <row r="1649" spans="6:6" ht="11.25" customHeight="1">
      <c r="F1649" s="741"/>
    </row>
    <row r="1650" spans="6:6" ht="11.25" customHeight="1">
      <c r="F1650" s="741"/>
    </row>
    <row r="1651" spans="6:6" ht="11.25" customHeight="1">
      <c r="F1651" s="741"/>
    </row>
    <row r="1652" spans="6:6" ht="11.25" customHeight="1">
      <c r="F1652" s="741"/>
    </row>
    <row r="1653" spans="6:6" ht="11.25" customHeight="1">
      <c r="F1653" s="741"/>
    </row>
    <row r="1654" spans="6:6" ht="11.25" customHeight="1">
      <c r="F1654" s="741"/>
    </row>
    <row r="1655" spans="6:6" ht="11.25" customHeight="1">
      <c r="F1655" s="741"/>
    </row>
    <row r="1656" spans="6:6" ht="11.25" customHeight="1">
      <c r="F1656" s="741"/>
    </row>
    <row r="1657" spans="6:6" ht="11.25" customHeight="1">
      <c r="F1657" s="741"/>
    </row>
    <row r="1658" spans="6:6" ht="11.25" customHeight="1">
      <c r="F1658" s="741"/>
    </row>
    <row r="1659" spans="6:6" ht="11.25" customHeight="1">
      <c r="F1659" s="741"/>
    </row>
    <row r="1660" spans="6:6" ht="11.25" customHeight="1">
      <c r="F1660" s="741"/>
    </row>
    <row r="1661" spans="6:6" ht="11.25" customHeight="1">
      <c r="F1661" s="741"/>
    </row>
    <row r="1662" spans="6:6" ht="11.25" customHeight="1">
      <c r="F1662" s="741"/>
    </row>
    <row r="1663" spans="6:6" ht="11.25" customHeight="1">
      <c r="F1663" s="741"/>
    </row>
    <row r="1664" spans="6:6" ht="11.25" customHeight="1">
      <c r="F1664" s="741"/>
    </row>
    <row r="1665" spans="6:6" ht="11.25" customHeight="1">
      <c r="F1665" s="741"/>
    </row>
    <row r="1666" spans="6:6" ht="11.25" customHeight="1">
      <c r="F1666" s="741"/>
    </row>
    <row r="1667" spans="6:6" ht="11.25" customHeight="1">
      <c r="F1667" s="741"/>
    </row>
    <row r="1668" spans="6:6" ht="11.25" customHeight="1">
      <c r="F1668" s="741"/>
    </row>
    <row r="1669" spans="6:6" ht="11.25" customHeight="1">
      <c r="F1669" s="741"/>
    </row>
    <row r="1670" spans="6:6" ht="11.25" customHeight="1">
      <c r="F1670" s="741"/>
    </row>
    <row r="1671" spans="6:6" ht="11.25" customHeight="1">
      <c r="F1671" s="741"/>
    </row>
    <row r="1672" spans="6:6" ht="11.25" customHeight="1">
      <c r="F1672" s="741"/>
    </row>
    <row r="1673" spans="6:6" ht="11.25" customHeight="1">
      <c r="F1673" s="741"/>
    </row>
    <row r="1674" spans="6:6" ht="11.25" customHeight="1">
      <c r="F1674" s="741"/>
    </row>
    <row r="1675" spans="6:6" ht="11.25" customHeight="1">
      <c r="F1675" s="741"/>
    </row>
    <row r="1676" spans="6:6" ht="11.25" customHeight="1">
      <c r="F1676" s="741"/>
    </row>
    <row r="1677" spans="6:6" ht="11.25" customHeight="1">
      <c r="F1677" s="741"/>
    </row>
    <row r="1678" spans="6:6" ht="11.25" customHeight="1">
      <c r="F1678" s="741"/>
    </row>
    <row r="1679" spans="6:6" ht="11.25" customHeight="1">
      <c r="F1679" s="741"/>
    </row>
    <row r="1680" spans="6:6" ht="11.25" customHeight="1">
      <c r="F1680" s="741"/>
    </row>
    <row r="1681" spans="6:6" ht="11.25" customHeight="1">
      <c r="F1681" s="741"/>
    </row>
    <row r="1682" spans="6:6" ht="11.25" customHeight="1">
      <c r="F1682" s="741"/>
    </row>
    <row r="1683" spans="6:6" ht="11.25" customHeight="1">
      <c r="F1683" s="741"/>
    </row>
    <row r="1684" spans="6:6" ht="11.25" customHeight="1">
      <c r="F1684" s="741"/>
    </row>
    <row r="1685" spans="6:6" ht="11.25" customHeight="1">
      <c r="F1685" s="741"/>
    </row>
    <row r="1686" spans="6:6" ht="11.25" customHeight="1">
      <c r="F1686" s="741"/>
    </row>
    <row r="1687" spans="6:6" ht="11.25" customHeight="1">
      <c r="F1687" s="741"/>
    </row>
    <row r="1688" spans="6:6" ht="11.25" customHeight="1">
      <c r="F1688" s="741"/>
    </row>
    <row r="1689" spans="6:6" ht="11.25" customHeight="1">
      <c r="F1689" s="741"/>
    </row>
    <row r="1690" spans="6:6" ht="11.25" customHeight="1">
      <c r="F1690" s="741"/>
    </row>
    <row r="1691" spans="6:6" ht="11.25" customHeight="1">
      <c r="F1691" s="741"/>
    </row>
    <row r="1692" spans="6:6" ht="11.25" customHeight="1">
      <c r="F1692" s="741"/>
    </row>
    <row r="1693" spans="6:6" ht="11.25" customHeight="1">
      <c r="F1693" s="741"/>
    </row>
    <row r="1694" spans="6:6" ht="11.25" customHeight="1">
      <c r="F1694" s="741"/>
    </row>
    <row r="1695" spans="6:6" ht="11.25" customHeight="1">
      <c r="F1695" s="741"/>
    </row>
    <row r="1696" spans="6:6" ht="11.25" customHeight="1">
      <c r="F1696" s="741"/>
    </row>
    <row r="1697" spans="6:6" ht="11.25" customHeight="1">
      <c r="F1697" s="741"/>
    </row>
    <row r="1698" spans="6:6" ht="11.25" customHeight="1">
      <c r="F1698" s="741"/>
    </row>
    <row r="1699" spans="6:6" ht="11.25" customHeight="1">
      <c r="F1699" s="741"/>
    </row>
    <row r="1700" spans="6:6" ht="11.25" customHeight="1">
      <c r="F1700" s="741"/>
    </row>
    <row r="1701" spans="6:6" ht="11.25" customHeight="1">
      <c r="F1701" s="741"/>
    </row>
    <row r="1702" spans="6:6" ht="11.25" customHeight="1">
      <c r="F1702" s="741"/>
    </row>
    <row r="1703" spans="6:6" ht="11.25" customHeight="1">
      <c r="F1703" s="741"/>
    </row>
    <row r="1704" spans="6:6" ht="11.25" customHeight="1">
      <c r="F1704" s="741"/>
    </row>
    <row r="1705" spans="6:6" ht="11.25" customHeight="1">
      <c r="F1705" s="741"/>
    </row>
    <row r="1706" spans="6:6" ht="11.25" customHeight="1">
      <c r="F1706" s="741"/>
    </row>
    <row r="1707" spans="6:6" ht="11.25" customHeight="1">
      <c r="F1707" s="741"/>
    </row>
    <row r="1708" spans="6:6" ht="11.25" customHeight="1">
      <c r="F1708" s="741"/>
    </row>
    <row r="1709" spans="6:6" ht="11.25" customHeight="1">
      <c r="F1709" s="741"/>
    </row>
    <row r="1710" spans="6:6" ht="11.25" customHeight="1">
      <c r="F1710" s="741"/>
    </row>
    <row r="1711" spans="6:6" ht="11.25" customHeight="1">
      <c r="F1711" s="741"/>
    </row>
    <row r="1712" spans="6:6" ht="11.25" customHeight="1">
      <c r="F1712" s="741"/>
    </row>
    <row r="1713" spans="6:6" ht="11.25" customHeight="1">
      <c r="F1713" s="741"/>
    </row>
    <row r="1714" spans="6:6" ht="11.25" customHeight="1">
      <c r="F1714" s="741"/>
    </row>
    <row r="1715" spans="6:6" ht="11.25" customHeight="1">
      <c r="F1715" s="741"/>
    </row>
    <row r="1716" spans="6:6" ht="11.25" customHeight="1">
      <c r="F1716" s="741"/>
    </row>
    <row r="1717" spans="6:6" ht="11.25" customHeight="1">
      <c r="F1717" s="741"/>
    </row>
    <row r="1718" spans="6:6" ht="11.25" customHeight="1">
      <c r="F1718" s="741"/>
    </row>
    <row r="1719" spans="6:6" ht="11.25" customHeight="1">
      <c r="F1719" s="741"/>
    </row>
    <row r="1720" spans="6:6" ht="11.25" customHeight="1">
      <c r="F1720" s="741"/>
    </row>
    <row r="1721" spans="6:6" ht="11.25" customHeight="1">
      <c r="F1721" s="741"/>
    </row>
    <row r="1722" spans="6:6" ht="11.25" customHeight="1">
      <c r="F1722" s="741"/>
    </row>
    <row r="1723" spans="6:6" ht="11.25" customHeight="1">
      <c r="F1723" s="741"/>
    </row>
    <row r="1724" spans="6:6" ht="11.25" customHeight="1">
      <c r="F1724" s="741"/>
    </row>
    <row r="1725" spans="6:6" ht="11.25" customHeight="1">
      <c r="F1725" s="741"/>
    </row>
    <row r="1726" spans="6:6" ht="11.25" customHeight="1">
      <c r="F1726" s="741"/>
    </row>
    <row r="1727" spans="6:6" ht="11.25" customHeight="1">
      <c r="F1727" s="741"/>
    </row>
    <row r="1728" spans="6:6" ht="11.25" customHeight="1">
      <c r="F1728" s="741"/>
    </row>
    <row r="1729" spans="6:6" ht="11.25" customHeight="1">
      <c r="F1729" s="741"/>
    </row>
    <row r="1730" spans="6:6" ht="11.25" customHeight="1">
      <c r="F1730" s="741"/>
    </row>
    <row r="1731" spans="6:6" ht="11.25" customHeight="1">
      <c r="F1731" s="741"/>
    </row>
    <row r="1732" spans="6:6" ht="11.25" customHeight="1">
      <c r="F1732" s="741"/>
    </row>
    <row r="1733" spans="6:6" ht="11.25" customHeight="1">
      <c r="F1733" s="741"/>
    </row>
    <row r="1734" spans="6:6" ht="11.25" customHeight="1">
      <c r="F1734" s="741"/>
    </row>
    <row r="1735" spans="6:6" ht="11.25" customHeight="1">
      <c r="F1735" s="741"/>
    </row>
    <row r="1736" spans="6:6" ht="11.25" customHeight="1">
      <c r="F1736" s="741"/>
    </row>
    <row r="1737" spans="6:6" ht="11.25" customHeight="1">
      <c r="F1737" s="741"/>
    </row>
    <row r="1738" spans="6:6" ht="11.25" customHeight="1">
      <c r="F1738" s="741"/>
    </row>
    <row r="1739" spans="6:6" ht="11.25" customHeight="1">
      <c r="F1739" s="741"/>
    </row>
    <row r="1740" spans="6:6" ht="11.25" customHeight="1">
      <c r="F1740" s="741"/>
    </row>
    <row r="1741" spans="6:6" ht="11.25" customHeight="1">
      <c r="F1741" s="741"/>
    </row>
    <row r="1742" spans="6:6" ht="11.25" customHeight="1">
      <c r="F1742" s="741"/>
    </row>
    <row r="1743" spans="6:6" ht="11.25" customHeight="1">
      <c r="F1743" s="741"/>
    </row>
    <row r="1744" spans="6:6" ht="11.25" customHeight="1">
      <c r="F1744" s="741"/>
    </row>
    <row r="1745" spans="6:6" ht="11.25" customHeight="1">
      <c r="F1745" s="741"/>
    </row>
    <row r="1746" spans="6:6" ht="11.25" customHeight="1">
      <c r="F1746" s="741"/>
    </row>
    <row r="1747" spans="6:6" ht="11.25" customHeight="1">
      <c r="F1747" s="741"/>
    </row>
    <row r="1748" spans="6:6" ht="11.25" customHeight="1">
      <c r="F1748" s="741"/>
    </row>
    <row r="1749" spans="6:6" ht="11.25" customHeight="1">
      <c r="F1749" s="741"/>
    </row>
    <row r="1750" spans="6:6" ht="11.25" customHeight="1">
      <c r="F1750" s="741"/>
    </row>
    <row r="1751" spans="6:6" ht="11.25" customHeight="1">
      <c r="F1751" s="741"/>
    </row>
    <row r="1752" spans="6:6" ht="11.25" customHeight="1">
      <c r="F1752" s="741"/>
    </row>
    <row r="1753" spans="6:6" ht="11.25" customHeight="1">
      <c r="F1753" s="741"/>
    </row>
    <row r="1754" spans="6:6" ht="11.25" customHeight="1">
      <c r="F1754" s="741"/>
    </row>
    <row r="1755" spans="6:6" ht="11.25" customHeight="1">
      <c r="F1755" s="741"/>
    </row>
    <row r="1756" spans="6:6" ht="11.25" customHeight="1">
      <c r="F1756" s="741"/>
    </row>
    <row r="1757" spans="6:6" ht="11.25" customHeight="1">
      <c r="F1757" s="741"/>
    </row>
    <row r="1758" spans="6:6" ht="11.25" customHeight="1">
      <c r="F1758" s="741"/>
    </row>
    <row r="1759" spans="6:6" ht="11.25" customHeight="1">
      <c r="F1759" s="741"/>
    </row>
    <row r="1760" spans="6:6" ht="11.25" customHeight="1">
      <c r="F1760" s="741"/>
    </row>
    <row r="1761" spans="6:6" ht="11.25" customHeight="1">
      <c r="F1761" s="741"/>
    </row>
    <row r="1762" spans="6:6" ht="11.25" customHeight="1">
      <c r="F1762" s="741"/>
    </row>
    <row r="1763" spans="6:6" ht="11.25" customHeight="1">
      <c r="F1763" s="741"/>
    </row>
    <row r="1764" spans="6:6" ht="11.25" customHeight="1">
      <c r="F1764" s="741"/>
    </row>
    <row r="1765" spans="6:6" ht="11.25" customHeight="1">
      <c r="F1765" s="741"/>
    </row>
    <row r="1766" spans="6:6" ht="11.25" customHeight="1">
      <c r="F1766" s="741"/>
    </row>
    <row r="1767" spans="6:6" ht="11.25" customHeight="1">
      <c r="F1767" s="741"/>
    </row>
    <row r="1768" spans="6:6" ht="11.25" customHeight="1">
      <c r="F1768" s="741"/>
    </row>
    <row r="1769" spans="6:6" ht="11.25" customHeight="1">
      <c r="F1769" s="741"/>
    </row>
    <row r="1770" spans="6:6" ht="11.25" customHeight="1">
      <c r="F1770" s="741"/>
    </row>
    <row r="1771" spans="6:6" ht="11.25" customHeight="1">
      <c r="F1771" s="741"/>
    </row>
    <row r="1772" spans="6:6" ht="11.25" customHeight="1">
      <c r="F1772" s="741"/>
    </row>
    <row r="1773" spans="6:6" ht="11.25" customHeight="1">
      <c r="F1773" s="741"/>
    </row>
    <row r="1774" spans="6:6" ht="11.25" customHeight="1">
      <c r="F1774" s="741"/>
    </row>
    <row r="1775" spans="6:6" ht="11.25" customHeight="1">
      <c r="F1775" s="741"/>
    </row>
    <row r="1776" spans="6:6" ht="11.25" customHeight="1">
      <c r="F1776" s="741"/>
    </row>
    <row r="1777" spans="6:6" ht="11.25" customHeight="1">
      <c r="F1777" s="741"/>
    </row>
    <row r="1778" spans="6:6" ht="11.25" customHeight="1">
      <c r="F1778" s="741"/>
    </row>
    <row r="1779" spans="6:6" ht="11.25" customHeight="1">
      <c r="F1779" s="741"/>
    </row>
    <row r="1780" spans="6:6" ht="11.25" customHeight="1">
      <c r="F1780" s="741"/>
    </row>
    <row r="1781" spans="6:6" ht="11.25" customHeight="1">
      <c r="F1781" s="741"/>
    </row>
    <row r="1782" spans="6:6" ht="11.25" customHeight="1">
      <c r="F1782" s="741"/>
    </row>
    <row r="1783" spans="6:6" ht="11.25" customHeight="1">
      <c r="F1783" s="741"/>
    </row>
    <row r="1784" spans="6:6" ht="11.25" customHeight="1">
      <c r="F1784" s="741"/>
    </row>
    <row r="1785" spans="6:6" ht="11.25" customHeight="1">
      <c r="F1785" s="741"/>
    </row>
    <row r="1786" spans="6:6" ht="11.25" customHeight="1">
      <c r="F1786" s="741"/>
    </row>
    <row r="1787" spans="6:6" ht="11.25" customHeight="1">
      <c r="F1787" s="741"/>
    </row>
    <row r="1788" spans="6:6" ht="11.25" customHeight="1">
      <c r="F1788" s="741"/>
    </row>
    <row r="1789" spans="6:6" ht="11.25" customHeight="1">
      <c r="F1789" s="741"/>
    </row>
    <row r="1790" spans="6:6" ht="11.25" customHeight="1">
      <c r="F1790" s="741"/>
    </row>
    <row r="1791" spans="6:6" ht="11.25" customHeight="1">
      <c r="F1791" s="741"/>
    </row>
    <row r="1792" spans="6:6" ht="11.25" customHeight="1">
      <c r="F1792" s="741"/>
    </row>
    <row r="1793" spans="6:6" ht="11.25" customHeight="1">
      <c r="F1793" s="741"/>
    </row>
    <row r="1794" spans="6:6" ht="11.25" customHeight="1">
      <c r="F1794" s="741"/>
    </row>
    <row r="1795" spans="6:6" ht="11.25" customHeight="1">
      <c r="F1795" s="741"/>
    </row>
    <row r="1796" spans="6:6" ht="11.25" customHeight="1">
      <c r="F1796" s="741"/>
    </row>
    <row r="1797" spans="6:6" ht="11.25" customHeight="1">
      <c r="F1797" s="741"/>
    </row>
    <row r="1798" spans="6:6" ht="11.25" customHeight="1">
      <c r="F1798" s="741"/>
    </row>
    <row r="1799" spans="6:6" ht="11.25" customHeight="1">
      <c r="F1799" s="741"/>
    </row>
    <row r="1800" spans="6:6" ht="11.25" customHeight="1">
      <c r="F1800" s="741"/>
    </row>
    <row r="1801" spans="6:6" ht="11.25" customHeight="1">
      <c r="F1801" s="741"/>
    </row>
    <row r="1802" spans="6:6" ht="11.25" customHeight="1">
      <c r="F1802" s="741"/>
    </row>
    <row r="1803" spans="6:6" ht="11.25" customHeight="1">
      <c r="F1803" s="741"/>
    </row>
    <row r="1804" spans="6:6" ht="11.25" customHeight="1">
      <c r="F1804" s="741"/>
    </row>
    <row r="1805" spans="6:6" ht="11.25" customHeight="1">
      <c r="F1805" s="741"/>
    </row>
    <row r="1806" spans="6:6" ht="11.25" customHeight="1">
      <c r="F1806" s="741"/>
    </row>
    <row r="1807" spans="6:6" ht="11.25" customHeight="1">
      <c r="F1807" s="741"/>
    </row>
    <row r="1808" spans="6:6" ht="11.25" customHeight="1">
      <c r="F1808" s="741"/>
    </row>
    <row r="1809" spans="6:6" ht="11.25" customHeight="1">
      <c r="F1809" s="741"/>
    </row>
    <row r="1810" spans="6:6" ht="11.25" customHeight="1">
      <c r="F1810" s="741"/>
    </row>
    <row r="1811" spans="6:6" ht="11.25" customHeight="1">
      <c r="F1811" s="741"/>
    </row>
    <row r="1812" spans="6:6" ht="11.25" customHeight="1">
      <c r="F1812" s="741"/>
    </row>
    <row r="1813" spans="6:6" ht="11.25" customHeight="1">
      <c r="F1813" s="741"/>
    </row>
    <row r="1814" spans="6:6" ht="11.25" customHeight="1">
      <c r="F1814" s="741"/>
    </row>
    <row r="1815" spans="6:6" ht="11.25" customHeight="1">
      <c r="F1815" s="741"/>
    </row>
    <row r="1816" spans="6:6" ht="11.25" customHeight="1">
      <c r="F1816" s="741"/>
    </row>
    <row r="1817" spans="6:6" ht="11.25" customHeight="1">
      <c r="F1817" s="741"/>
    </row>
    <row r="1818" spans="6:6" ht="11.25" customHeight="1">
      <c r="F1818" s="741"/>
    </row>
    <row r="1819" spans="6:6" ht="11.25" customHeight="1">
      <c r="F1819" s="741"/>
    </row>
    <row r="1820" spans="6:6" ht="11.25" customHeight="1">
      <c r="F1820" s="741"/>
    </row>
    <row r="1821" spans="6:6" ht="11.25" customHeight="1">
      <c r="F1821" s="741"/>
    </row>
    <row r="1822" spans="6:6" ht="11.25" customHeight="1">
      <c r="F1822" s="741"/>
    </row>
    <row r="1823" spans="6:6" ht="11.25" customHeight="1">
      <c r="F1823" s="741"/>
    </row>
    <row r="1824" spans="6:6" ht="11.25" customHeight="1">
      <c r="F1824" s="741"/>
    </row>
    <row r="1825" spans="6:6" ht="11.25" customHeight="1">
      <c r="F1825" s="741"/>
    </row>
    <row r="1826" spans="6:6" ht="11.25" customHeight="1">
      <c r="F1826" s="741"/>
    </row>
    <row r="1827" spans="6:6" ht="11.25" customHeight="1">
      <c r="F1827" s="741"/>
    </row>
    <row r="1828" spans="6:6" ht="11.25" customHeight="1">
      <c r="F1828" s="741"/>
    </row>
    <row r="1829" spans="6:6" ht="11.25" customHeight="1">
      <c r="F1829" s="741"/>
    </row>
    <row r="1830" spans="6:6" ht="11.25" customHeight="1">
      <c r="F1830" s="741"/>
    </row>
    <row r="1831" spans="6:6" ht="11.25" customHeight="1">
      <c r="F1831" s="741"/>
    </row>
    <row r="1832" spans="6:6" ht="11.25" customHeight="1">
      <c r="F1832" s="741"/>
    </row>
    <row r="1833" spans="6:6" ht="11.25" customHeight="1">
      <c r="F1833" s="741"/>
    </row>
    <row r="1834" spans="6:6" ht="11.25" customHeight="1">
      <c r="F1834" s="741"/>
    </row>
    <row r="1835" spans="6:6" ht="11.25" customHeight="1">
      <c r="F1835" s="741"/>
    </row>
    <row r="1836" spans="6:6" ht="11.25" customHeight="1">
      <c r="F1836" s="741"/>
    </row>
    <row r="1837" spans="6:6" ht="11.25" customHeight="1">
      <c r="F1837" s="741"/>
    </row>
    <row r="1838" spans="6:6" ht="11.25" customHeight="1">
      <c r="F1838" s="741"/>
    </row>
    <row r="1839" spans="6:6" ht="11.25" customHeight="1">
      <c r="F1839" s="741"/>
    </row>
    <row r="1840" spans="6:6" ht="11.25" customHeight="1">
      <c r="F1840" s="741"/>
    </row>
    <row r="1841" spans="6:6" ht="11.25" customHeight="1">
      <c r="F1841" s="741"/>
    </row>
    <row r="1842" spans="6:6" ht="11.25" customHeight="1">
      <c r="F1842" s="741"/>
    </row>
    <row r="1843" spans="6:6" ht="11.25" customHeight="1">
      <c r="F1843" s="741"/>
    </row>
    <row r="1844" spans="6:6" ht="11.25" customHeight="1">
      <c r="F1844" s="741"/>
    </row>
    <row r="1845" spans="6:6" ht="11.25" customHeight="1">
      <c r="F1845" s="741"/>
    </row>
    <row r="1846" spans="6:6" ht="11.25" customHeight="1">
      <c r="F1846" s="741"/>
    </row>
    <row r="1847" spans="6:6" ht="11.25" customHeight="1">
      <c r="F1847" s="741"/>
    </row>
    <row r="1848" spans="6:6" ht="11.25" customHeight="1">
      <c r="F1848" s="741"/>
    </row>
    <row r="1849" spans="6:6" ht="11.25" customHeight="1">
      <c r="F1849" s="741"/>
    </row>
    <row r="1850" spans="6:6" ht="11.25" customHeight="1">
      <c r="F1850" s="741"/>
    </row>
    <row r="1851" spans="6:6" ht="11.25" customHeight="1">
      <c r="F1851" s="741"/>
    </row>
    <row r="1852" spans="6:6" ht="11.25" customHeight="1">
      <c r="F1852" s="741"/>
    </row>
    <row r="1853" spans="6:6" ht="11.25" customHeight="1">
      <c r="F1853" s="741"/>
    </row>
    <row r="1854" spans="6:6" ht="11.25" customHeight="1">
      <c r="F1854" s="741"/>
    </row>
    <row r="1855" spans="6:6" ht="11.25" customHeight="1">
      <c r="F1855" s="741"/>
    </row>
    <row r="1856" spans="6:6" ht="11.25" customHeight="1">
      <c r="F1856" s="741"/>
    </row>
    <row r="1857" spans="6:6" ht="11.25" customHeight="1">
      <c r="F1857" s="741"/>
    </row>
    <row r="1858" spans="6:6" ht="11.25" customHeight="1">
      <c r="F1858" s="741"/>
    </row>
    <row r="1859" spans="6:6" ht="11.25" customHeight="1">
      <c r="F1859" s="741"/>
    </row>
    <row r="1860" spans="6:6" ht="11.25" customHeight="1">
      <c r="F1860" s="741"/>
    </row>
    <row r="1861" spans="6:6" ht="11.25" customHeight="1">
      <c r="F1861" s="741"/>
    </row>
    <row r="1862" spans="6:6" ht="11.25" customHeight="1">
      <c r="F1862" s="741"/>
    </row>
    <row r="1863" spans="6:6" ht="11.25" customHeight="1">
      <c r="F1863" s="741"/>
    </row>
    <row r="1864" spans="6:6" ht="11.25" customHeight="1">
      <c r="F1864" s="741"/>
    </row>
    <row r="1865" spans="6:6" ht="11.25" customHeight="1">
      <c r="F1865" s="741"/>
    </row>
    <row r="1866" spans="6:6" ht="11.25" customHeight="1">
      <c r="F1866" s="741"/>
    </row>
    <row r="1867" spans="6:6" ht="11.25" customHeight="1">
      <c r="F1867" s="741"/>
    </row>
    <row r="1868" spans="6:6" ht="11.25" customHeight="1">
      <c r="F1868" s="741"/>
    </row>
    <row r="1869" spans="6:6" ht="11.25" customHeight="1">
      <c r="F1869" s="741"/>
    </row>
    <row r="1870" spans="6:6" ht="11.25" customHeight="1">
      <c r="F1870" s="741"/>
    </row>
    <row r="1871" spans="6:6" ht="11.25" customHeight="1">
      <c r="F1871" s="741"/>
    </row>
    <row r="1872" spans="6:6" ht="11.25" customHeight="1">
      <c r="F1872" s="741"/>
    </row>
    <row r="1873" spans="6:6" ht="11.25" customHeight="1">
      <c r="F1873" s="741"/>
    </row>
    <row r="1874" spans="6:6" ht="11.25" customHeight="1">
      <c r="F1874" s="741"/>
    </row>
    <row r="1875" spans="6:6" ht="11.25" customHeight="1">
      <c r="F1875" s="741"/>
    </row>
    <row r="1876" spans="6:6" ht="11.25" customHeight="1">
      <c r="F1876" s="741"/>
    </row>
    <row r="1877" spans="6:6" ht="11.25" customHeight="1">
      <c r="F1877" s="741"/>
    </row>
    <row r="1878" spans="6:6" ht="11.25" customHeight="1">
      <c r="F1878" s="741"/>
    </row>
    <row r="1879" spans="6:6" ht="11.25" customHeight="1">
      <c r="F1879" s="741"/>
    </row>
    <row r="1880" spans="6:6" ht="11.25" customHeight="1">
      <c r="F1880" s="741"/>
    </row>
    <row r="1881" spans="6:6" ht="11.25" customHeight="1">
      <c r="F1881" s="741"/>
    </row>
    <row r="1882" spans="6:6" ht="11.25" customHeight="1">
      <c r="F1882" s="741"/>
    </row>
    <row r="1883" spans="6:6" ht="11.25" customHeight="1">
      <c r="F1883" s="741"/>
    </row>
    <row r="1884" spans="6:6" ht="11.25" customHeight="1">
      <c r="F1884" s="741"/>
    </row>
    <row r="1885" spans="6:6" ht="11.25" customHeight="1">
      <c r="F1885" s="741"/>
    </row>
    <row r="1886" spans="6:6" ht="11.25" customHeight="1">
      <c r="F1886" s="741"/>
    </row>
    <row r="1887" spans="6:6" ht="11.25" customHeight="1">
      <c r="F1887" s="741"/>
    </row>
    <row r="1888" spans="6:6" ht="11.25" customHeight="1">
      <c r="F1888" s="741"/>
    </row>
    <row r="1889" spans="6:6" ht="11.25" customHeight="1">
      <c r="F1889" s="741"/>
    </row>
    <row r="1890" spans="6:6" ht="11.25" customHeight="1">
      <c r="F1890" s="741"/>
    </row>
    <row r="1891" spans="6:6" ht="11.25" customHeight="1">
      <c r="F1891" s="741"/>
    </row>
    <row r="1892" spans="6:6" ht="11.25" customHeight="1">
      <c r="F1892" s="741"/>
    </row>
    <row r="1893" spans="6:6" ht="11.25" customHeight="1">
      <c r="F1893" s="741"/>
    </row>
    <row r="1894" spans="6:6" ht="11.25" customHeight="1">
      <c r="F1894" s="741"/>
    </row>
    <row r="1895" spans="6:6" ht="11.25" customHeight="1">
      <c r="F1895" s="741"/>
    </row>
    <row r="1896" spans="6:6" ht="11.25" customHeight="1">
      <c r="F1896" s="741"/>
    </row>
    <row r="1897" spans="6:6" ht="11.25" customHeight="1">
      <c r="F1897" s="741"/>
    </row>
    <row r="1898" spans="6:6" ht="11.25" customHeight="1">
      <c r="F1898" s="741"/>
    </row>
    <row r="1899" spans="6:6" ht="11.25" customHeight="1">
      <c r="F1899" s="741"/>
    </row>
    <row r="1900" spans="6:6" ht="11.25" customHeight="1">
      <c r="F1900" s="741"/>
    </row>
    <row r="1901" spans="6:6" ht="11.25" customHeight="1">
      <c r="F1901" s="741"/>
    </row>
    <row r="1902" spans="6:6" ht="11.25" customHeight="1">
      <c r="F1902" s="741"/>
    </row>
    <row r="1903" spans="6:6" ht="11.25" customHeight="1">
      <c r="F1903" s="741"/>
    </row>
    <row r="1904" spans="6:6" ht="11.25" customHeight="1">
      <c r="F1904" s="741"/>
    </row>
    <row r="1905" spans="6:6" ht="11.25" customHeight="1">
      <c r="F1905" s="741"/>
    </row>
    <row r="1906" spans="6:6" ht="11.25" customHeight="1">
      <c r="F1906" s="741"/>
    </row>
    <row r="1907" spans="6:6" ht="11.25" customHeight="1">
      <c r="F1907" s="741"/>
    </row>
    <row r="1908" spans="6:6" ht="11.25" customHeight="1">
      <c r="F1908" s="741"/>
    </row>
    <row r="1909" spans="6:6" ht="11.25" customHeight="1">
      <c r="F1909" s="741"/>
    </row>
    <row r="1910" spans="6:6" ht="11.25" customHeight="1">
      <c r="F1910" s="741"/>
    </row>
    <row r="1911" spans="6:6" ht="11.25" customHeight="1">
      <c r="F1911" s="741"/>
    </row>
    <row r="1912" spans="6:6" ht="11.25" customHeight="1">
      <c r="F1912" s="741"/>
    </row>
    <row r="1913" spans="6:6" ht="11.25" customHeight="1">
      <c r="F1913" s="741"/>
    </row>
    <row r="1914" spans="6:6" ht="11.25" customHeight="1">
      <c r="F1914" s="741"/>
    </row>
    <row r="1915" spans="6:6" ht="11.25" customHeight="1">
      <c r="F1915" s="741"/>
    </row>
    <row r="1916" spans="6:6" ht="11.25" customHeight="1">
      <c r="F1916" s="741"/>
    </row>
    <row r="1917" spans="6:6" ht="11.25" customHeight="1">
      <c r="F1917" s="741"/>
    </row>
    <row r="1918" spans="6:6" ht="11.25" customHeight="1">
      <c r="F1918" s="741"/>
    </row>
    <row r="1919" spans="6:6" ht="11.25" customHeight="1">
      <c r="F1919" s="741"/>
    </row>
    <row r="1920" spans="6:6" ht="11.25" customHeight="1">
      <c r="F1920" s="741"/>
    </row>
    <row r="1921" spans="6:6" ht="11.25" customHeight="1">
      <c r="F1921" s="741"/>
    </row>
    <row r="1922" spans="6:6" ht="11.25" customHeight="1">
      <c r="F1922" s="741"/>
    </row>
    <row r="1923" spans="6:6" ht="11.25" customHeight="1">
      <c r="F1923" s="741"/>
    </row>
    <row r="1924" spans="6:6" ht="11.25" customHeight="1">
      <c r="F1924" s="741"/>
    </row>
    <row r="1925" spans="6:6" ht="11.25" customHeight="1">
      <c r="F1925" s="741"/>
    </row>
    <row r="1926" spans="6:6" ht="11.25" customHeight="1">
      <c r="F1926" s="741"/>
    </row>
    <row r="1927" spans="6:6" ht="11.25" customHeight="1">
      <c r="F1927" s="741"/>
    </row>
    <row r="1928" spans="6:6" ht="11.25" customHeight="1">
      <c r="F1928" s="741"/>
    </row>
    <row r="1929" spans="6:6" ht="11.25" customHeight="1">
      <c r="F1929" s="741"/>
    </row>
    <row r="1930" spans="6:6" ht="11.25" customHeight="1">
      <c r="F1930" s="741"/>
    </row>
    <row r="1931" spans="6:6" ht="11.25" customHeight="1">
      <c r="F1931" s="741"/>
    </row>
    <row r="1932" spans="6:6" ht="11.25" customHeight="1">
      <c r="F1932" s="741"/>
    </row>
    <row r="1933" spans="6:6" ht="11.25" customHeight="1">
      <c r="F1933" s="741"/>
    </row>
    <row r="1934" spans="6:6" ht="11.25" customHeight="1">
      <c r="F1934" s="741"/>
    </row>
    <row r="1935" spans="6:6" ht="11.25" customHeight="1">
      <c r="F1935" s="741"/>
    </row>
    <row r="1936" spans="6:6" ht="11.25" customHeight="1">
      <c r="F1936" s="741"/>
    </row>
    <row r="1937" spans="6:6" ht="11.25" customHeight="1">
      <c r="F1937" s="741"/>
    </row>
    <row r="1938" spans="6:6" ht="11.25" customHeight="1">
      <c r="F1938" s="741"/>
    </row>
    <row r="1939" spans="6:6" ht="11.25" customHeight="1">
      <c r="F1939" s="741"/>
    </row>
    <row r="1940" spans="6:6" ht="11.25" customHeight="1">
      <c r="F1940" s="741"/>
    </row>
    <row r="1941" spans="6:6" ht="11.25" customHeight="1">
      <c r="F1941" s="741"/>
    </row>
    <row r="1942" spans="6:6" ht="11.25" customHeight="1">
      <c r="F1942" s="741"/>
    </row>
    <row r="1943" spans="6:6" ht="11.25" customHeight="1">
      <c r="F1943" s="741"/>
    </row>
    <row r="1944" spans="6:6" ht="11.25" customHeight="1">
      <c r="F1944" s="741"/>
    </row>
    <row r="1945" spans="6:6" ht="11.25" customHeight="1">
      <c r="F1945" s="741"/>
    </row>
    <row r="1946" spans="6:6" ht="11.25" customHeight="1">
      <c r="F1946" s="741"/>
    </row>
    <row r="1947" spans="6:6" ht="11.25" customHeight="1">
      <c r="F1947" s="741"/>
    </row>
    <row r="1948" spans="6:6" ht="11.25" customHeight="1">
      <c r="F1948" s="741"/>
    </row>
    <row r="1949" spans="6:6" ht="11.25" customHeight="1">
      <c r="F1949" s="741"/>
    </row>
    <row r="1950" spans="6:6" ht="11.25" customHeight="1">
      <c r="F1950" s="741"/>
    </row>
    <row r="1951" spans="6:6" ht="11.25" customHeight="1">
      <c r="F1951" s="741"/>
    </row>
    <row r="1952" spans="6:6" ht="11.25" customHeight="1">
      <c r="F1952" s="741"/>
    </row>
    <row r="1953" spans="6:6" ht="11.25" customHeight="1">
      <c r="F1953" s="741"/>
    </row>
    <row r="1954" spans="6:6" ht="11.25" customHeight="1">
      <c r="F1954" s="741"/>
    </row>
    <row r="1955" spans="6:6" ht="11.25" customHeight="1">
      <c r="F1955" s="741"/>
    </row>
    <row r="1956" spans="6:6" ht="11.25" customHeight="1">
      <c r="F1956" s="741"/>
    </row>
    <row r="1957" spans="6:6" ht="11.25" customHeight="1">
      <c r="F1957" s="741"/>
    </row>
    <row r="1958" spans="6:6" ht="11.25" customHeight="1">
      <c r="F1958" s="741"/>
    </row>
    <row r="1959" spans="6:6" ht="11.25" customHeight="1">
      <c r="F1959" s="741"/>
    </row>
    <row r="1960" spans="6:6" ht="11.25" customHeight="1">
      <c r="F1960" s="741"/>
    </row>
    <row r="1961" spans="6:6" ht="11.25" customHeight="1">
      <c r="F1961" s="741"/>
    </row>
    <row r="1962" spans="6:6" ht="11.25" customHeight="1">
      <c r="F1962" s="741"/>
    </row>
    <row r="1963" spans="6:6" ht="11.25" customHeight="1">
      <c r="F1963" s="741"/>
    </row>
    <row r="1964" spans="6:6" ht="11.25" customHeight="1">
      <c r="F1964" s="741"/>
    </row>
    <row r="1965" spans="6:6" ht="11.25" customHeight="1">
      <c r="F1965" s="741"/>
    </row>
    <row r="1966" spans="6:6" ht="11.25" customHeight="1">
      <c r="F1966" s="741"/>
    </row>
    <row r="1967" spans="6:6" ht="11.25" customHeight="1">
      <c r="F1967" s="741"/>
    </row>
    <row r="1968" spans="6:6" ht="11.25" customHeight="1">
      <c r="F1968" s="741"/>
    </row>
    <row r="1969" spans="6:6" ht="11.25" customHeight="1">
      <c r="F1969" s="741"/>
    </row>
    <row r="1970" spans="6:6" ht="11.25" customHeight="1">
      <c r="F1970" s="741"/>
    </row>
    <row r="1971" spans="6:6" ht="11.25" customHeight="1">
      <c r="F1971" s="741"/>
    </row>
    <row r="1972" spans="6:6" ht="11.25" customHeight="1">
      <c r="F1972" s="741"/>
    </row>
    <row r="1973" spans="6:6" ht="11.25" customHeight="1">
      <c r="F1973" s="741"/>
    </row>
    <row r="1974" spans="6:6" ht="11.25" customHeight="1">
      <c r="F1974" s="741"/>
    </row>
    <row r="1975" spans="6:6" ht="11.25" customHeight="1">
      <c r="F1975" s="741"/>
    </row>
    <row r="1976" spans="6:6" ht="11.25" customHeight="1">
      <c r="F1976" s="741"/>
    </row>
    <row r="1977" spans="6:6" ht="11.25" customHeight="1">
      <c r="F1977" s="741"/>
    </row>
    <row r="1978" spans="6:6" ht="11.25" customHeight="1">
      <c r="F1978" s="741"/>
    </row>
    <row r="1979" spans="6:6" ht="11.25" customHeight="1">
      <c r="F1979" s="741"/>
    </row>
    <row r="1980" spans="6:6" ht="11.25" customHeight="1">
      <c r="F1980" s="741"/>
    </row>
    <row r="1981" spans="6:6" ht="11.25" customHeight="1">
      <c r="F1981" s="741"/>
    </row>
    <row r="1982" spans="6:6" ht="11.25" customHeight="1">
      <c r="F1982" s="741"/>
    </row>
    <row r="1983" spans="6:6" ht="11.25" customHeight="1">
      <c r="F1983" s="741"/>
    </row>
    <row r="1984" spans="6:6" ht="11.25" customHeight="1">
      <c r="F1984" s="741"/>
    </row>
    <row r="1985" spans="6:6" ht="11.25" customHeight="1">
      <c r="F1985" s="741"/>
    </row>
    <row r="1986" spans="6:6" ht="11.25" customHeight="1">
      <c r="F1986" s="741"/>
    </row>
    <row r="1987" spans="6:6" ht="11.25" customHeight="1">
      <c r="F1987" s="741"/>
    </row>
    <row r="1988" spans="6:6" ht="11.25" customHeight="1">
      <c r="F1988" s="741"/>
    </row>
    <row r="1989" spans="6:6" ht="11.25" customHeight="1">
      <c r="F1989" s="741"/>
    </row>
    <row r="1990" spans="6:6" ht="11.25" customHeight="1">
      <c r="F1990" s="741"/>
    </row>
    <row r="1991" spans="6:6" ht="11.25" customHeight="1">
      <c r="F1991" s="741"/>
    </row>
    <row r="1992" spans="6:6" ht="11.25" customHeight="1">
      <c r="F1992" s="741"/>
    </row>
    <row r="1993" spans="6:6" ht="11.25" customHeight="1">
      <c r="F1993" s="741"/>
    </row>
    <row r="1994" spans="6:6" ht="11.25" customHeight="1">
      <c r="F1994" s="741"/>
    </row>
    <row r="1995" spans="6:6" ht="11.25" customHeight="1">
      <c r="F1995" s="741"/>
    </row>
    <row r="1996" spans="6:6" ht="11.25" customHeight="1">
      <c r="F1996" s="741"/>
    </row>
    <row r="1997" spans="6:6" ht="11.25" customHeight="1">
      <c r="F1997" s="741"/>
    </row>
    <row r="1998" spans="6:6" ht="11.25" customHeight="1">
      <c r="F1998" s="741"/>
    </row>
    <row r="1999" spans="6:6" ht="11.25" customHeight="1">
      <c r="F1999" s="741"/>
    </row>
    <row r="2000" spans="6:6" ht="11.25" customHeight="1">
      <c r="F2000" s="741"/>
    </row>
    <row r="2001" spans="6:6" ht="11.25" customHeight="1">
      <c r="F2001" s="741"/>
    </row>
    <row r="2002" spans="6:6" ht="11.25" customHeight="1">
      <c r="F2002" s="741"/>
    </row>
    <row r="2003" spans="6:6" ht="11.25" customHeight="1">
      <c r="F2003" s="741"/>
    </row>
    <row r="2004" spans="6:6" ht="11.25" customHeight="1">
      <c r="F2004" s="741"/>
    </row>
    <row r="2005" spans="6:6" ht="11.25" customHeight="1">
      <c r="F2005" s="741"/>
    </row>
    <row r="2006" spans="6:6" ht="11.25" customHeight="1">
      <c r="F2006" s="741"/>
    </row>
    <row r="2007" spans="6:6" ht="11.25" customHeight="1">
      <c r="F2007" s="741"/>
    </row>
    <row r="2008" spans="6:6" ht="11.25" customHeight="1">
      <c r="F2008" s="741"/>
    </row>
    <row r="2009" spans="6:6" ht="11.25" customHeight="1">
      <c r="F2009" s="741"/>
    </row>
    <row r="2010" spans="6:6" ht="11.25" customHeight="1">
      <c r="F2010" s="741"/>
    </row>
    <row r="2011" spans="6:6" ht="11.25" customHeight="1">
      <c r="F2011" s="741"/>
    </row>
    <row r="2012" spans="6:6" ht="11.25" customHeight="1">
      <c r="F2012" s="741"/>
    </row>
    <row r="2013" spans="6:6" ht="11.25" customHeight="1">
      <c r="F2013" s="741"/>
    </row>
    <row r="2014" spans="6:6" ht="11.25" customHeight="1">
      <c r="F2014" s="741"/>
    </row>
    <row r="2015" spans="6:6" ht="11.25" customHeight="1">
      <c r="F2015" s="741"/>
    </row>
    <row r="2016" spans="6:6" ht="11.25" customHeight="1">
      <c r="F2016" s="741"/>
    </row>
    <row r="2017" spans="6:6" ht="11.25" customHeight="1">
      <c r="F2017" s="741"/>
    </row>
    <row r="2018" spans="6:6" ht="11.25" customHeight="1">
      <c r="F2018" s="741"/>
    </row>
    <row r="2019" spans="6:6" ht="11.25" customHeight="1">
      <c r="F2019" s="741"/>
    </row>
    <row r="2020" spans="6:6" ht="11.25" customHeight="1">
      <c r="F2020" s="741"/>
    </row>
    <row r="2021" spans="6:6" ht="11.25" customHeight="1">
      <c r="F2021" s="741"/>
    </row>
    <row r="2022" spans="6:6" ht="11.25" customHeight="1">
      <c r="F2022" s="741"/>
    </row>
    <row r="2023" spans="6:6" ht="11.25" customHeight="1">
      <c r="F2023" s="741"/>
    </row>
    <row r="2024" spans="6:6" ht="11.25" customHeight="1">
      <c r="F2024" s="741"/>
    </row>
    <row r="2025" spans="6:6" ht="11.25" customHeight="1">
      <c r="F2025" s="741"/>
    </row>
    <row r="2026" spans="6:6" ht="11.25" customHeight="1">
      <c r="F2026" s="741"/>
    </row>
    <row r="2027" spans="6:6" ht="11.25" customHeight="1">
      <c r="F2027" s="741"/>
    </row>
    <row r="2028" spans="6:6" ht="11.25" customHeight="1">
      <c r="F2028" s="741"/>
    </row>
    <row r="2029" spans="6:6" ht="11.25" customHeight="1">
      <c r="F2029" s="741"/>
    </row>
    <row r="2030" spans="6:6" ht="11.25" customHeight="1">
      <c r="F2030" s="741"/>
    </row>
    <row r="2031" spans="6:6" ht="11.25" customHeight="1">
      <c r="F2031" s="741"/>
    </row>
    <row r="2032" spans="6:6" ht="11.25" customHeight="1">
      <c r="F2032" s="741"/>
    </row>
    <row r="2033" spans="6:6" ht="11.25" customHeight="1">
      <c r="F2033" s="741"/>
    </row>
    <row r="2034" spans="6:6" ht="11.25" customHeight="1">
      <c r="F2034" s="741"/>
    </row>
    <row r="2035" spans="6:6" ht="11.25" customHeight="1">
      <c r="F2035" s="741"/>
    </row>
    <row r="2036" spans="6:6" ht="11.25" customHeight="1">
      <c r="F2036" s="741"/>
    </row>
    <row r="2037" spans="6:6" ht="11.25" customHeight="1">
      <c r="F2037" s="741"/>
    </row>
    <row r="2038" spans="6:6" ht="11.25" customHeight="1">
      <c r="F2038" s="741"/>
    </row>
    <row r="2039" spans="6:6" ht="11.25" customHeight="1">
      <c r="F2039" s="741"/>
    </row>
    <row r="2040" spans="6:6" ht="11.25" customHeight="1">
      <c r="F2040" s="741"/>
    </row>
    <row r="2041" spans="6:6" ht="11.25" customHeight="1">
      <c r="F2041" s="741"/>
    </row>
    <row r="2042" spans="6:6" ht="11.25" customHeight="1">
      <c r="F2042" s="741"/>
    </row>
    <row r="2043" spans="6:6" ht="11.25" customHeight="1">
      <c r="F2043" s="741"/>
    </row>
    <row r="2044" spans="6:6" ht="11.25" customHeight="1">
      <c r="F2044" s="741"/>
    </row>
    <row r="2045" spans="6:6" ht="11.25" customHeight="1">
      <c r="F2045" s="741"/>
    </row>
    <row r="2046" spans="6:6" ht="11.25" customHeight="1">
      <c r="F2046" s="741"/>
    </row>
    <row r="2047" spans="6:6" ht="11.25" customHeight="1">
      <c r="F2047" s="741"/>
    </row>
    <row r="2048" spans="6:6" ht="11.25" customHeight="1">
      <c r="F2048" s="741"/>
    </row>
    <row r="2049" spans="6:6" ht="11.25" customHeight="1">
      <c r="F2049" s="741"/>
    </row>
    <row r="2050" spans="6:6" ht="11.25" customHeight="1">
      <c r="F2050" s="741"/>
    </row>
    <row r="2051" spans="6:6" ht="11.25" customHeight="1">
      <c r="F2051" s="741"/>
    </row>
    <row r="2052" spans="6:6" ht="11.25" customHeight="1">
      <c r="F2052" s="741"/>
    </row>
    <row r="2053" spans="6:6" ht="11.25" customHeight="1">
      <c r="F2053" s="741"/>
    </row>
    <row r="2054" spans="6:6" ht="11.25" customHeight="1">
      <c r="F2054" s="741"/>
    </row>
    <row r="2055" spans="6:6" ht="11.25" customHeight="1">
      <c r="F2055" s="741"/>
    </row>
    <row r="2056" spans="6:6" ht="11.25" customHeight="1">
      <c r="F2056" s="741"/>
    </row>
    <row r="2057" spans="6:6" ht="11.25" customHeight="1">
      <c r="F2057" s="741"/>
    </row>
    <row r="2058" spans="6:6" ht="11.25" customHeight="1">
      <c r="F2058" s="741"/>
    </row>
    <row r="2059" spans="6:6" ht="11.25" customHeight="1">
      <c r="F2059" s="741"/>
    </row>
    <row r="2060" spans="6:6" ht="11.25" customHeight="1">
      <c r="F2060" s="741"/>
    </row>
    <row r="2061" spans="6:6" ht="11.25" customHeight="1">
      <c r="F2061" s="741"/>
    </row>
    <row r="2062" spans="6:6" ht="11.25" customHeight="1">
      <c r="F2062" s="741"/>
    </row>
    <row r="2063" spans="6:6" ht="11.25" customHeight="1">
      <c r="F2063" s="741"/>
    </row>
    <row r="2064" spans="6:6" ht="11.25" customHeight="1">
      <c r="F2064" s="741"/>
    </row>
    <row r="2065" spans="6:6" ht="11.25" customHeight="1">
      <c r="F2065" s="741"/>
    </row>
    <row r="2066" spans="6:6" ht="11.25" customHeight="1">
      <c r="F2066" s="741"/>
    </row>
    <row r="2067" spans="6:6" ht="11.25" customHeight="1">
      <c r="F2067" s="741"/>
    </row>
    <row r="2068" spans="6:6" ht="11.25" customHeight="1">
      <c r="F2068" s="741"/>
    </row>
    <row r="2069" spans="6:6" ht="11.25" customHeight="1">
      <c r="F2069" s="741"/>
    </row>
    <row r="2070" spans="6:6" ht="11.25" customHeight="1">
      <c r="F2070" s="741"/>
    </row>
    <row r="2071" spans="6:6" ht="11.25" customHeight="1">
      <c r="F2071" s="741"/>
    </row>
    <row r="2072" spans="6:6" ht="11.25" customHeight="1">
      <c r="F2072" s="741"/>
    </row>
    <row r="2073" spans="6:6" ht="11.25" customHeight="1">
      <c r="F2073" s="741"/>
    </row>
    <row r="2074" spans="6:6" ht="11.25" customHeight="1">
      <c r="F2074" s="741"/>
    </row>
    <row r="2075" spans="6:6" ht="11.25" customHeight="1">
      <c r="F2075" s="741"/>
    </row>
    <row r="2076" spans="6:6" ht="11.25" customHeight="1">
      <c r="F2076" s="741"/>
    </row>
    <row r="2077" spans="6:6" ht="11.25" customHeight="1">
      <c r="F2077" s="741"/>
    </row>
    <row r="2078" spans="6:6" ht="11.25" customHeight="1">
      <c r="F2078" s="741"/>
    </row>
    <row r="2079" spans="6:6" ht="11.25" customHeight="1">
      <c r="F2079" s="741"/>
    </row>
    <row r="2080" spans="6:6" ht="11.25" customHeight="1">
      <c r="F2080" s="741"/>
    </row>
    <row r="2081" spans="6:6" ht="11.25" customHeight="1">
      <c r="F2081" s="741"/>
    </row>
    <row r="2082" spans="6:6" ht="11.25" customHeight="1">
      <c r="F2082" s="741"/>
    </row>
    <row r="2083" spans="6:6" ht="11.25" customHeight="1">
      <c r="F2083" s="741"/>
    </row>
    <row r="2084" spans="6:6" ht="11.25" customHeight="1">
      <c r="F2084" s="741"/>
    </row>
    <row r="2085" spans="6:6" ht="11.25" customHeight="1">
      <c r="F2085" s="741"/>
    </row>
    <row r="2086" spans="6:6" ht="11.25" customHeight="1">
      <c r="F2086" s="741"/>
    </row>
    <row r="2087" spans="6:6" ht="11.25" customHeight="1">
      <c r="F2087" s="741"/>
    </row>
    <row r="2088" spans="6:6" ht="11.25" customHeight="1">
      <c r="F2088" s="741"/>
    </row>
    <row r="2089" spans="6:6" ht="11.25" customHeight="1">
      <c r="F2089" s="741"/>
    </row>
    <row r="2090" spans="6:6" ht="11.25" customHeight="1">
      <c r="F2090" s="741"/>
    </row>
    <row r="2091" spans="6:6" ht="11.25" customHeight="1">
      <c r="F2091" s="741"/>
    </row>
    <row r="2092" spans="6:6" ht="11.25" customHeight="1">
      <c r="F2092" s="741"/>
    </row>
    <row r="2093" spans="6:6" ht="11.25" customHeight="1">
      <c r="F2093" s="741"/>
    </row>
    <row r="2094" spans="6:6" ht="11.25" customHeight="1">
      <c r="F2094" s="741"/>
    </row>
    <row r="2095" spans="6:6" ht="11.25" customHeight="1">
      <c r="F2095" s="741"/>
    </row>
    <row r="2096" spans="6:6" ht="11.25" customHeight="1">
      <c r="F2096" s="741"/>
    </row>
    <row r="2097" spans="6:6" ht="11.25" customHeight="1">
      <c r="F2097" s="741"/>
    </row>
    <row r="2098" spans="6:6" ht="11.25" customHeight="1">
      <c r="F2098" s="741"/>
    </row>
    <row r="2099" spans="6:6" ht="11.25" customHeight="1">
      <c r="F2099" s="741"/>
    </row>
    <row r="2100" spans="6:6" ht="11.25" customHeight="1">
      <c r="F2100" s="741"/>
    </row>
    <row r="2101" spans="6:6" ht="11.25" customHeight="1">
      <c r="F2101" s="741"/>
    </row>
    <row r="2102" spans="6:6" ht="11.25" customHeight="1">
      <c r="F2102" s="741"/>
    </row>
    <row r="2103" spans="6:6" ht="11.25" customHeight="1">
      <c r="F2103" s="741"/>
    </row>
    <row r="2104" spans="6:6" ht="11.25" customHeight="1">
      <c r="F2104" s="741"/>
    </row>
    <row r="2105" spans="6:6" ht="11.25" customHeight="1">
      <c r="F2105" s="741"/>
    </row>
    <row r="2106" spans="6:6" ht="11.25" customHeight="1">
      <c r="F2106" s="741"/>
    </row>
    <row r="2107" spans="6:6" ht="11.25" customHeight="1">
      <c r="F2107" s="741"/>
    </row>
    <row r="2108" spans="6:6" ht="11.25" customHeight="1">
      <c r="F2108" s="741"/>
    </row>
    <row r="2109" spans="6:6" ht="11.25" customHeight="1">
      <c r="F2109" s="741"/>
    </row>
    <row r="2110" spans="6:6" ht="11.25" customHeight="1">
      <c r="F2110" s="741"/>
    </row>
    <row r="2111" spans="6:6" ht="11.25" customHeight="1">
      <c r="F2111" s="741"/>
    </row>
    <row r="2112" spans="6:6" ht="11.25" customHeight="1">
      <c r="F2112" s="741"/>
    </row>
    <row r="2113" spans="6:6" ht="11.25" customHeight="1">
      <c r="F2113" s="741"/>
    </row>
    <row r="2114" spans="6:6" ht="11.25" customHeight="1">
      <c r="F2114" s="741"/>
    </row>
    <row r="2115" spans="6:6" ht="11.25" customHeight="1">
      <c r="F2115" s="741"/>
    </row>
    <row r="2116" spans="6:6" ht="11.25" customHeight="1">
      <c r="F2116" s="741"/>
    </row>
    <row r="2117" spans="6:6" ht="11.25" customHeight="1">
      <c r="F2117" s="741"/>
    </row>
    <row r="2118" spans="6:6" ht="11.25" customHeight="1">
      <c r="F2118" s="741"/>
    </row>
    <row r="2119" spans="6:6" ht="11.25" customHeight="1">
      <c r="F2119" s="741"/>
    </row>
    <row r="2120" spans="6:6" ht="11.25" customHeight="1">
      <c r="F2120" s="741"/>
    </row>
    <row r="2121" spans="6:6" ht="11.25" customHeight="1">
      <c r="F2121" s="741"/>
    </row>
    <row r="2122" spans="6:6" ht="11.25" customHeight="1">
      <c r="F2122" s="741"/>
    </row>
    <row r="2123" spans="6:6" ht="11.25" customHeight="1">
      <c r="F2123" s="741"/>
    </row>
    <row r="2124" spans="6:6" ht="11.25" customHeight="1">
      <c r="F2124" s="741"/>
    </row>
    <row r="2125" spans="6:6" ht="11.25" customHeight="1">
      <c r="F2125" s="741"/>
    </row>
    <row r="2126" spans="6:6" ht="11.25" customHeight="1">
      <c r="F2126" s="741"/>
    </row>
    <row r="2127" spans="6:6" ht="11.25" customHeight="1">
      <c r="F2127" s="741"/>
    </row>
    <row r="2128" spans="6:6" ht="11.25" customHeight="1">
      <c r="F2128" s="741"/>
    </row>
    <row r="2129" spans="6:6" ht="11.25" customHeight="1">
      <c r="F2129" s="741"/>
    </row>
    <row r="2130" spans="6:6" ht="11.25" customHeight="1">
      <c r="F2130" s="741"/>
    </row>
    <row r="2131" spans="6:6" ht="11.25" customHeight="1">
      <c r="F2131" s="741"/>
    </row>
    <row r="2132" spans="6:6" ht="11.25" customHeight="1">
      <c r="F2132" s="741"/>
    </row>
    <row r="2133" spans="6:6" ht="11.25" customHeight="1">
      <c r="F2133" s="741"/>
    </row>
    <row r="2134" spans="6:6" ht="11.25" customHeight="1">
      <c r="F2134" s="741"/>
    </row>
    <row r="2135" spans="6:6" ht="11.25" customHeight="1">
      <c r="F2135" s="741"/>
    </row>
    <row r="2136" spans="6:6" ht="11.25" customHeight="1">
      <c r="F2136" s="741"/>
    </row>
    <row r="2137" spans="6:6" ht="11.25" customHeight="1">
      <c r="F2137" s="741"/>
    </row>
    <row r="2138" spans="6:6" ht="11.25" customHeight="1">
      <c r="F2138" s="741"/>
    </row>
    <row r="2139" spans="6:6" ht="11.25" customHeight="1">
      <c r="F2139" s="741"/>
    </row>
    <row r="2140" spans="6:6" ht="11.25" customHeight="1">
      <c r="F2140" s="741"/>
    </row>
    <row r="2141" spans="6:6" ht="11.25" customHeight="1">
      <c r="F2141" s="741"/>
    </row>
    <row r="2142" spans="6:6" ht="11.25" customHeight="1">
      <c r="F2142" s="741"/>
    </row>
    <row r="2143" spans="6:6" ht="11.25" customHeight="1">
      <c r="F2143" s="741"/>
    </row>
    <row r="2144" spans="6:6" ht="11.25" customHeight="1">
      <c r="F2144" s="741"/>
    </row>
    <row r="2145" spans="6:6" ht="11.25" customHeight="1">
      <c r="F2145" s="741"/>
    </row>
    <row r="2146" spans="6:6" ht="11.25" customHeight="1">
      <c r="F2146" s="741"/>
    </row>
    <row r="2147" spans="6:6" ht="11.25" customHeight="1">
      <c r="F2147" s="741"/>
    </row>
    <row r="2148" spans="6:6" ht="11.25" customHeight="1">
      <c r="F2148" s="741"/>
    </row>
    <row r="2149" spans="6:6" ht="11.25" customHeight="1">
      <c r="F2149" s="741"/>
    </row>
    <row r="2150" spans="6:6" ht="11.25" customHeight="1">
      <c r="F2150" s="741"/>
    </row>
    <row r="2151" spans="6:6" ht="11.25" customHeight="1">
      <c r="F2151" s="741"/>
    </row>
    <row r="2152" spans="6:6" ht="11.25" customHeight="1">
      <c r="F2152" s="741"/>
    </row>
    <row r="2153" spans="6:6" ht="11.25" customHeight="1">
      <c r="F2153" s="741"/>
    </row>
    <row r="2154" spans="6:6" ht="11.25" customHeight="1">
      <c r="F2154" s="741"/>
    </row>
    <row r="2155" spans="6:6" ht="11.25" customHeight="1">
      <c r="F2155" s="741"/>
    </row>
    <row r="2156" spans="6:6" ht="11.25" customHeight="1">
      <c r="F2156" s="741"/>
    </row>
    <row r="2157" spans="6:6" ht="11.25" customHeight="1">
      <c r="F2157" s="741"/>
    </row>
    <row r="2158" spans="6:6" ht="11.25" customHeight="1">
      <c r="F2158" s="741"/>
    </row>
    <row r="2159" spans="6:6" ht="11.25" customHeight="1">
      <c r="F2159" s="741"/>
    </row>
    <row r="2160" spans="6:6" ht="11.25" customHeight="1">
      <c r="F2160" s="741"/>
    </row>
    <row r="2161" spans="6:6" ht="11.25" customHeight="1">
      <c r="F2161" s="741"/>
    </row>
    <row r="2162" spans="6:6" ht="11.25" customHeight="1">
      <c r="F2162" s="741"/>
    </row>
    <row r="2163" spans="6:6" ht="11.25" customHeight="1">
      <c r="F2163" s="741"/>
    </row>
    <row r="2164" spans="6:6" ht="11.25" customHeight="1">
      <c r="F2164" s="741"/>
    </row>
    <row r="2165" spans="6:6" ht="11.25" customHeight="1">
      <c r="F2165" s="741"/>
    </row>
    <row r="2166" spans="6:6" ht="11.25" customHeight="1">
      <c r="F2166" s="741"/>
    </row>
    <row r="2167" spans="6:6" ht="11.25" customHeight="1">
      <c r="F2167" s="741"/>
    </row>
    <row r="2168" spans="6:6" ht="11.25" customHeight="1">
      <c r="F2168" s="741"/>
    </row>
    <row r="2169" spans="6:6" ht="11.25" customHeight="1">
      <c r="F2169" s="741"/>
    </row>
    <row r="2170" spans="6:6" ht="11.25" customHeight="1">
      <c r="F2170" s="741"/>
    </row>
    <row r="2171" spans="6:6" ht="11.25" customHeight="1">
      <c r="F2171" s="741"/>
    </row>
    <row r="2172" spans="6:6" ht="11.25" customHeight="1">
      <c r="F2172" s="741"/>
    </row>
    <row r="2173" spans="6:6" ht="11.25" customHeight="1">
      <c r="F2173" s="741"/>
    </row>
    <row r="2174" spans="6:6" ht="11.25" customHeight="1">
      <c r="F2174" s="741"/>
    </row>
    <row r="2175" spans="6:6" ht="11.25" customHeight="1">
      <c r="F2175" s="741"/>
    </row>
    <row r="2176" spans="6:6" ht="11.25" customHeight="1">
      <c r="F2176" s="741"/>
    </row>
    <row r="2177" spans="6:6" ht="11.25" customHeight="1">
      <c r="F2177" s="741"/>
    </row>
    <row r="2178" spans="6:6" ht="11.25" customHeight="1">
      <c r="F2178" s="741"/>
    </row>
    <row r="2179" spans="6:6" ht="11.25" customHeight="1">
      <c r="F2179" s="741"/>
    </row>
    <row r="2180" spans="6:6" ht="11.25" customHeight="1">
      <c r="F2180" s="741"/>
    </row>
    <row r="2181" spans="6:6" ht="11.25" customHeight="1">
      <c r="F2181" s="741"/>
    </row>
    <row r="2182" spans="6:6" ht="11.25" customHeight="1">
      <c r="F2182" s="741"/>
    </row>
    <row r="2183" spans="6:6" ht="11.25" customHeight="1">
      <c r="F2183" s="741"/>
    </row>
    <row r="2184" spans="6:6" ht="11.25" customHeight="1">
      <c r="F2184" s="741"/>
    </row>
    <row r="2185" spans="6:6" ht="11.25" customHeight="1">
      <c r="F2185" s="741"/>
    </row>
    <row r="2186" spans="6:6" ht="11.25" customHeight="1">
      <c r="F2186" s="741"/>
    </row>
    <row r="2187" spans="6:6" ht="11.25" customHeight="1">
      <c r="F2187" s="741"/>
    </row>
    <row r="2188" spans="6:6" ht="11.25" customHeight="1">
      <c r="F2188" s="741"/>
    </row>
    <row r="2189" spans="6:6" ht="11.25" customHeight="1">
      <c r="F2189" s="741"/>
    </row>
    <row r="2190" spans="6:6" ht="11.25" customHeight="1">
      <c r="F2190" s="741"/>
    </row>
    <row r="2191" spans="6:6" ht="11.25" customHeight="1">
      <c r="F2191" s="741"/>
    </row>
    <row r="2192" spans="6:6" ht="11.25" customHeight="1">
      <c r="F2192" s="741"/>
    </row>
    <row r="2193" spans="6:6" ht="11.25" customHeight="1">
      <c r="F2193" s="741"/>
    </row>
    <row r="2194" spans="6:6" ht="11.25" customHeight="1">
      <c r="F2194" s="741"/>
    </row>
    <row r="2195" spans="6:6" ht="11.25" customHeight="1">
      <c r="F2195" s="741"/>
    </row>
    <row r="2196" spans="6:6" ht="11.25" customHeight="1">
      <c r="F2196" s="741"/>
    </row>
    <row r="2197" spans="6:6" ht="11.25" customHeight="1">
      <c r="F2197" s="741"/>
    </row>
    <row r="2198" spans="6:6" ht="11.25" customHeight="1">
      <c r="F2198" s="741"/>
    </row>
    <row r="2199" spans="6:6" ht="11.25" customHeight="1">
      <c r="F2199" s="741"/>
    </row>
    <row r="2200" spans="6:6" ht="11.25" customHeight="1">
      <c r="F2200" s="741"/>
    </row>
    <row r="2201" spans="6:6" ht="11.25" customHeight="1">
      <c r="F2201" s="741"/>
    </row>
    <row r="2202" spans="6:6" ht="11.25" customHeight="1">
      <c r="F2202" s="741"/>
    </row>
    <row r="2203" spans="6:6" ht="11.25" customHeight="1">
      <c r="F2203" s="741"/>
    </row>
    <row r="2204" spans="6:6" ht="11.25" customHeight="1">
      <c r="F2204" s="741"/>
    </row>
    <row r="2205" spans="6:6" ht="11.25" customHeight="1">
      <c r="F2205" s="741"/>
    </row>
    <row r="2206" spans="6:6" ht="11.25" customHeight="1">
      <c r="F2206" s="741"/>
    </row>
    <row r="2207" spans="6:6" ht="11.25" customHeight="1">
      <c r="F2207" s="741"/>
    </row>
    <row r="2208" spans="6:6" ht="11.25" customHeight="1">
      <c r="F2208" s="741"/>
    </row>
    <row r="2209" spans="6:6" ht="11.25" customHeight="1">
      <c r="F2209" s="741"/>
    </row>
    <row r="2210" spans="6:6" ht="11.25" customHeight="1">
      <c r="F2210" s="741"/>
    </row>
    <row r="2211" spans="6:6" ht="11.25" customHeight="1">
      <c r="F2211" s="741"/>
    </row>
    <row r="2212" spans="6:6" ht="11.25" customHeight="1">
      <c r="F2212" s="741"/>
    </row>
    <row r="2213" spans="6:6" ht="11.25" customHeight="1">
      <c r="F2213" s="741"/>
    </row>
    <row r="2214" spans="6:6" ht="11.25" customHeight="1">
      <c r="F2214" s="741"/>
    </row>
    <row r="2215" spans="6:6" ht="11.25" customHeight="1">
      <c r="F2215" s="741"/>
    </row>
    <row r="2216" spans="6:6" ht="11.25" customHeight="1">
      <c r="F2216" s="741"/>
    </row>
    <row r="2217" spans="6:6" ht="11.25" customHeight="1">
      <c r="F2217" s="741"/>
    </row>
    <row r="2218" spans="6:6" ht="11.25" customHeight="1">
      <c r="F2218" s="741"/>
    </row>
    <row r="2219" spans="6:6" ht="11.25" customHeight="1">
      <c r="F2219" s="741"/>
    </row>
    <row r="2220" spans="6:6" ht="11.25" customHeight="1">
      <c r="F2220" s="741"/>
    </row>
    <row r="2221" spans="6:6" ht="11.25" customHeight="1">
      <c r="F2221" s="741"/>
    </row>
    <row r="2222" spans="6:6" ht="11.25" customHeight="1">
      <c r="F2222" s="741"/>
    </row>
    <row r="2223" spans="6:6" ht="11.25" customHeight="1">
      <c r="F2223" s="741"/>
    </row>
    <row r="2224" spans="6:6" ht="11.25" customHeight="1">
      <c r="F2224" s="741"/>
    </row>
    <row r="2225" spans="6:6" ht="11.25" customHeight="1">
      <c r="F2225" s="741"/>
    </row>
    <row r="2226" spans="6:6" ht="11.25" customHeight="1">
      <c r="F2226" s="741"/>
    </row>
    <row r="2227" spans="6:6" ht="11.25" customHeight="1">
      <c r="F2227" s="741"/>
    </row>
    <row r="2228" spans="6:6" ht="11.25" customHeight="1">
      <c r="F2228" s="741"/>
    </row>
    <row r="2229" spans="6:6" ht="11.25" customHeight="1">
      <c r="F2229" s="741"/>
    </row>
    <row r="2230" spans="6:6" ht="11.25" customHeight="1">
      <c r="F2230" s="741"/>
    </row>
    <row r="2231" spans="6:6" ht="11.25" customHeight="1">
      <c r="F2231" s="741"/>
    </row>
    <row r="2232" spans="6:6" ht="11.25" customHeight="1">
      <c r="F2232" s="741"/>
    </row>
    <row r="2233" spans="6:6" ht="11.25" customHeight="1">
      <c r="F2233" s="741"/>
    </row>
    <row r="2234" spans="6:6" ht="11.25" customHeight="1">
      <c r="F2234" s="741"/>
    </row>
    <row r="2235" spans="6:6" ht="11.25" customHeight="1">
      <c r="F2235" s="741"/>
    </row>
    <row r="2236" spans="6:6" ht="11.25" customHeight="1">
      <c r="F2236" s="741"/>
    </row>
    <row r="2237" spans="6:6" ht="11.25" customHeight="1">
      <c r="F2237" s="741"/>
    </row>
    <row r="2238" spans="6:6" ht="11.25" customHeight="1">
      <c r="F2238" s="741"/>
    </row>
    <row r="2239" spans="6:6" ht="11.25" customHeight="1">
      <c r="F2239" s="741"/>
    </row>
    <row r="2240" spans="6:6" ht="11.25" customHeight="1">
      <c r="F2240" s="741"/>
    </row>
    <row r="2241" spans="6:6" ht="11.25" customHeight="1">
      <c r="F2241" s="741"/>
    </row>
    <row r="2242" spans="6:6" ht="11.25" customHeight="1">
      <c r="F2242" s="741"/>
    </row>
    <row r="2243" spans="6:6" ht="11.25" customHeight="1">
      <c r="F2243" s="741"/>
    </row>
    <row r="2244" spans="6:6" ht="11.25" customHeight="1">
      <c r="F2244" s="741"/>
    </row>
    <row r="2245" spans="6:6" ht="11.25" customHeight="1">
      <c r="F2245" s="741"/>
    </row>
    <row r="2246" spans="6:6" ht="11.25" customHeight="1">
      <c r="F2246" s="741"/>
    </row>
    <row r="2247" spans="6:6" ht="11.25" customHeight="1">
      <c r="F2247" s="741"/>
    </row>
    <row r="2248" spans="6:6" ht="11.25" customHeight="1">
      <c r="F2248" s="741"/>
    </row>
    <row r="2249" spans="6:6" ht="11.25" customHeight="1">
      <c r="F2249" s="741"/>
    </row>
    <row r="2250" spans="6:6" ht="11.25" customHeight="1">
      <c r="F2250" s="741"/>
    </row>
    <row r="2251" spans="6:6" ht="11.25" customHeight="1">
      <c r="F2251" s="741"/>
    </row>
    <row r="2252" spans="6:6" ht="11.25" customHeight="1">
      <c r="F2252" s="741"/>
    </row>
    <row r="2253" spans="6:6" ht="11.25" customHeight="1">
      <c r="F2253" s="741"/>
    </row>
    <row r="2254" spans="6:6" ht="11.25" customHeight="1">
      <c r="F2254" s="741"/>
    </row>
    <row r="2255" spans="6:6" ht="11.25" customHeight="1">
      <c r="F2255" s="741"/>
    </row>
    <row r="2256" spans="6:6" ht="11.25" customHeight="1">
      <c r="F2256" s="741"/>
    </row>
    <row r="2257" spans="6:6" ht="11.25" customHeight="1">
      <c r="F2257" s="741"/>
    </row>
    <row r="2258" spans="6:6" ht="11.25" customHeight="1">
      <c r="F2258" s="741"/>
    </row>
    <row r="2259" spans="6:6" ht="11.25" customHeight="1">
      <c r="F2259" s="741"/>
    </row>
    <row r="2260" spans="6:6" ht="11.25" customHeight="1">
      <c r="F2260" s="741"/>
    </row>
    <row r="2261" spans="6:6" ht="11.25" customHeight="1">
      <c r="F2261" s="741"/>
    </row>
    <row r="2262" spans="6:6" ht="11.25" customHeight="1">
      <c r="F2262" s="741"/>
    </row>
    <row r="2263" spans="6:6" ht="11.25" customHeight="1">
      <c r="F2263" s="741"/>
    </row>
    <row r="2264" spans="6:6" ht="11.25" customHeight="1">
      <c r="F2264" s="741"/>
    </row>
    <row r="2265" spans="6:6" ht="11.25" customHeight="1">
      <c r="F2265" s="741"/>
    </row>
    <row r="2266" spans="6:6" ht="11.25" customHeight="1">
      <c r="F2266" s="741"/>
    </row>
    <row r="2267" spans="6:6" ht="11.25" customHeight="1">
      <c r="F2267" s="741"/>
    </row>
    <row r="2268" spans="6:6" ht="11.25" customHeight="1">
      <c r="F2268" s="741"/>
    </row>
    <row r="2269" spans="6:6" ht="11.25" customHeight="1">
      <c r="F2269" s="741"/>
    </row>
    <row r="2270" spans="6:6" ht="11.25" customHeight="1">
      <c r="F2270" s="741"/>
    </row>
    <row r="2271" spans="6:6" ht="11.25" customHeight="1">
      <c r="F2271" s="741"/>
    </row>
    <row r="2272" spans="6:6" ht="11.25" customHeight="1">
      <c r="F2272" s="741"/>
    </row>
    <row r="2273" spans="6:6" ht="11.25" customHeight="1">
      <c r="F2273" s="741"/>
    </row>
    <row r="2274" spans="6:6" ht="11.25" customHeight="1">
      <c r="F2274" s="741"/>
    </row>
    <row r="2275" spans="6:6" ht="11.25" customHeight="1">
      <c r="F2275" s="741"/>
    </row>
    <row r="2276" spans="6:6" ht="11.25" customHeight="1">
      <c r="F2276" s="741"/>
    </row>
    <row r="2277" spans="6:6" ht="11.25" customHeight="1">
      <c r="F2277" s="741"/>
    </row>
    <row r="2278" spans="6:6" ht="11.25" customHeight="1">
      <c r="F2278" s="741"/>
    </row>
    <row r="2279" spans="6:6" ht="11.25" customHeight="1">
      <c r="F2279" s="741"/>
    </row>
    <row r="2280" spans="6:6" ht="11.25" customHeight="1">
      <c r="F2280" s="741"/>
    </row>
    <row r="2281" spans="6:6" ht="11.25" customHeight="1">
      <c r="F2281" s="741"/>
    </row>
    <row r="2282" spans="6:6" ht="11.25" customHeight="1">
      <c r="F2282" s="741"/>
    </row>
    <row r="2283" spans="6:6" ht="11.25" customHeight="1">
      <c r="F2283" s="741"/>
    </row>
    <row r="2284" spans="6:6" ht="11.25" customHeight="1">
      <c r="F2284" s="741"/>
    </row>
    <row r="2285" spans="6:6" ht="11.25" customHeight="1">
      <c r="F2285" s="741"/>
    </row>
    <row r="2286" spans="6:6" ht="11.25" customHeight="1">
      <c r="F2286" s="741"/>
    </row>
    <row r="2287" spans="6:6" ht="11.25" customHeight="1">
      <c r="F2287" s="741"/>
    </row>
    <row r="2288" spans="6:6" ht="11.25" customHeight="1">
      <c r="F2288" s="741"/>
    </row>
    <row r="2289" spans="6:6" ht="11.25" customHeight="1">
      <c r="F2289" s="741"/>
    </row>
    <row r="2290" spans="6:6" ht="11.25" customHeight="1">
      <c r="F2290" s="741"/>
    </row>
    <row r="2291" spans="6:6" ht="11.25" customHeight="1">
      <c r="F2291" s="741"/>
    </row>
    <row r="2292" spans="6:6" ht="11.25" customHeight="1">
      <c r="F2292" s="741"/>
    </row>
    <row r="2293" spans="6:6" ht="11.25" customHeight="1">
      <c r="F2293" s="741"/>
    </row>
    <row r="2294" spans="6:6" ht="11.25" customHeight="1">
      <c r="F2294" s="741"/>
    </row>
    <row r="2295" spans="6:6" ht="11.25" customHeight="1">
      <c r="F2295" s="741"/>
    </row>
    <row r="2296" spans="6:6" ht="11.25" customHeight="1">
      <c r="F2296" s="741"/>
    </row>
    <row r="2297" spans="6:6" ht="11.25" customHeight="1">
      <c r="F2297" s="741"/>
    </row>
    <row r="2298" spans="6:6" ht="11.25" customHeight="1">
      <c r="F2298" s="741"/>
    </row>
    <row r="2299" spans="6:6" ht="11.25" customHeight="1">
      <c r="F2299" s="741"/>
    </row>
    <row r="2300" spans="6:6" ht="11.25" customHeight="1">
      <c r="F2300" s="741"/>
    </row>
    <row r="2301" spans="6:6" ht="11.25" customHeight="1">
      <c r="F2301" s="741"/>
    </row>
    <row r="2302" spans="6:6" ht="11.25" customHeight="1">
      <c r="F2302" s="741"/>
    </row>
    <row r="2303" spans="6:6" ht="11.25" customHeight="1">
      <c r="F2303" s="741"/>
    </row>
    <row r="2304" spans="6:6" ht="11.25" customHeight="1">
      <c r="F2304" s="741"/>
    </row>
    <row r="2305" spans="6:6" ht="11.25" customHeight="1">
      <c r="F2305" s="741"/>
    </row>
    <row r="2306" spans="6:6" ht="11.25" customHeight="1">
      <c r="F2306" s="741"/>
    </row>
    <row r="2307" spans="6:6" ht="11.25" customHeight="1">
      <c r="F2307" s="741"/>
    </row>
    <row r="2308" spans="6:6" ht="11.25" customHeight="1">
      <c r="F2308" s="741"/>
    </row>
    <row r="2309" spans="6:6" ht="11.25" customHeight="1">
      <c r="F2309" s="741"/>
    </row>
    <row r="2310" spans="6:6" ht="11.25" customHeight="1">
      <c r="F2310" s="741"/>
    </row>
    <row r="2311" spans="6:6" ht="11.25" customHeight="1">
      <c r="F2311" s="741"/>
    </row>
    <row r="2312" spans="6:6" ht="11.25" customHeight="1">
      <c r="F2312" s="741"/>
    </row>
    <row r="2313" spans="6:6" ht="11.25" customHeight="1">
      <c r="F2313" s="741"/>
    </row>
    <row r="2314" spans="6:6" ht="11.25" customHeight="1">
      <c r="F2314" s="741"/>
    </row>
    <row r="2315" spans="6:6" ht="11.25" customHeight="1">
      <c r="F2315" s="741"/>
    </row>
    <row r="2316" spans="6:6" ht="11.25" customHeight="1">
      <c r="F2316" s="741"/>
    </row>
    <row r="2317" spans="6:6" ht="11.25" customHeight="1">
      <c r="F2317" s="741"/>
    </row>
    <row r="2318" spans="6:6" ht="11.25" customHeight="1">
      <c r="F2318" s="741"/>
    </row>
    <row r="2319" spans="6:6" ht="11.25" customHeight="1">
      <c r="F2319" s="741"/>
    </row>
    <row r="2320" spans="6:6" ht="11.25" customHeight="1">
      <c r="F2320" s="741"/>
    </row>
    <row r="2321" spans="6:6" ht="11.25" customHeight="1">
      <c r="F2321" s="741"/>
    </row>
    <row r="2322" spans="6:6" ht="11.25" customHeight="1">
      <c r="F2322" s="741"/>
    </row>
    <row r="2323" spans="6:6" ht="11.25" customHeight="1">
      <c r="F2323" s="741"/>
    </row>
    <row r="2324" spans="6:6" ht="11.25" customHeight="1">
      <c r="F2324" s="741"/>
    </row>
    <row r="2325" spans="6:6" ht="11.25" customHeight="1">
      <c r="F2325" s="741"/>
    </row>
    <row r="2326" spans="6:6" ht="11.25" customHeight="1">
      <c r="F2326" s="741"/>
    </row>
    <row r="2327" spans="6:6" ht="11.25" customHeight="1">
      <c r="F2327" s="741"/>
    </row>
    <row r="2328" spans="6:6" ht="11.25" customHeight="1">
      <c r="F2328" s="741"/>
    </row>
    <row r="2329" spans="6:6" ht="11.25" customHeight="1">
      <c r="F2329" s="741"/>
    </row>
    <row r="2330" spans="6:6" ht="11.25" customHeight="1">
      <c r="F2330" s="741"/>
    </row>
    <row r="2331" spans="6:6" ht="11.25" customHeight="1">
      <c r="F2331" s="741"/>
    </row>
    <row r="2332" spans="6:6" ht="11.25" customHeight="1">
      <c r="F2332" s="741"/>
    </row>
    <row r="2333" spans="6:6" ht="11.25" customHeight="1">
      <c r="F2333" s="741"/>
    </row>
    <row r="2334" spans="6:6" ht="11.25" customHeight="1">
      <c r="F2334" s="741"/>
    </row>
    <row r="2335" spans="6:6" ht="11.25" customHeight="1">
      <c r="F2335" s="741"/>
    </row>
    <row r="2336" spans="6:6" ht="11.25" customHeight="1">
      <c r="F2336" s="741"/>
    </row>
    <row r="2337" spans="6:6" ht="11.25" customHeight="1">
      <c r="F2337" s="741"/>
    </row>
    <row r="2338" spans="6:6" ht="11.25" customHeight="1">
      <c r="F2338" s="741"/>
    </row>
    <row r="2339" spans="6:6" ht="11.25" customHeight="1">
      <c r="F2339" s="741"/>
    </row>
    <row r="2340" spans="6:6" ht="11.25" customHeight="1">
      <c r="F2340" s="741"/>
    </row>
    <row r="2341" spans="6:6" ht="11.25" customHeight="1">
      <c r="F2341" s="741"/>
    </row>
    <row r="2342" spans="6:6" ht="11.25" customHeight="1">
      <c r="F2342" s="741"/>
    </row>
    <row r="2343" spans="6:6" ht="11.25" customHeight="1">
      <c r="F2343" s="741"/>
    </row>
    <row r="2344" spans="6:6" ht="11.25" customHeight="1">
      <c r="F2344" s="741"/>
    </row>
    <row r="2345" spans="6:6" ht="11.25" customHeight="1">
      <c r="F2345" s="741"/>
    </row>
    <row r="2346" spans="6:6" ht="11.25" customHeight="1">
      <c r="F2346" s="741"/>
    </row>
    <row r="2347" spans="6:6" ht="11.25" customHeight="1">
      <c r="F2347" s="741"/>
    </row>
    <row r="2348" spans="6:6" ht="11.25" customHeight="1">
      <c r="F2348" s="741"/>
    </row>
    <row r="2349" spans="6:6" ht="11.25" customHeight="1">
      <c r="F2349" s="741"/>
    </row>
    <row r="2350" spans="6:6" ht="11.25" customHeight="1">
      <c r="F2350" s="741"/>
    </row>
    <row r="2351" spans="6:6" ht="11.25" customHeight="1">
      <c r="F2351" s="741"/>
    </row>
    <row r="2352" spans="6:6" ht="11.25" customHeight="1">
      <c r="F2352" s="741"/>
    </row>
    <row r="2353" spans="6:6" ht="11.25" customHeight="1">
      <c r="F2353" s="741"/>
    </row>
    <row r="2354" spans="6:6" ht="11.25" customHeight="1">
      <c r="F2354" s="741"/>
    </row>
    <row r="2355" spans="6:6" ht="11.25" customHeight="1">
      <c r="F2355" s="741"/>
    </row>
    <row r="2356" spans="6:6" ht="11.25" customHeight="1">
      <c r="F2356" s="741"/>
    </row>
    <row r="2357" spans="6:6" ht="11.25" customHeight="1">
      <c r="F2357" s="741"/>
    </row>
    <row r="2358" spans="6:6" ht="11.25" customHeight="1">
      <c r="F2358" s="741"/>
    </row>
    <row r="2359" spans="6:6" ht="11.25" customHeight="1">
      <c r="F2359" s="741"/>
    </row>
    <row r="2360" spans="6:6" ht="11.25" customHeight="1">
      <c r="F2360" s="741"/>
    </row>
    <row r="2361" spans="6:6" ht="11.25" customHeight="1">
      <c r="F2361" s="741"/>
    </row>
    <row r="2362" spans="6:6" ht="11.25" customHeight="1">
      <c r="F2362" s="741"/>
    </row>
    <row r="2363" spans="6:6" ht="11.25" customHeight="1">
      <c r="F2363" s="741"/>
    </row>
    <row r="2364" spans="6:6" ht="11.25" customHeight="1">
      <c r="F2364" s="741"/>
    </row>
    <row r="2365" spans="6:6" ht="11.25" customHeight="1">
      <c r="F2365" s="741"/>
    </row>
    <row r="2366" spans="6:6" ht="11.25" customHeight="1">
      <c r="F2366" s="741"/>
    </row>
    <row r="2367" spans="6:6" ht="11.25" customHeight="1">
      <c r="F2367" s="741"/>
    </row>
    <row r="2368" spans="6:6" ht="11.25" customHeight="1">
      <c r="F2368" s="741"/>
    </row>
    <row r="2369" spans="6:6" ht="11.25" customHeight="1">
      <c r="F2369" s="741"/>
    </row>
    <row r="2370" spans="6:6" ht="11.25" customHeight="1">
      <c r="F2370" s="741"/>
    </row>
    <row r="2371" spans="6:6" ht="11.25" customHeight="1">
      <c r="F2371" s="741"/>
    </row>
    <row r="2372" spans="6:6" ht="11.25" customHeight="1">
      <c r="F2372" s="741"/>
    </row>
    <row r="2373" spans="6:6" ht="11.25" customHeight="1">
      <c r="F2373" s="741"/>
    </row>
    <row r="2374" spans="6:6" ht="11.25" customHeight="1">
      <c r="F2374" s="741"/>
    </row>
    <row r="2375" spans="6:6" ht="11.25" customHeight="1">
      <c r="F2375" s="741"/>
    </row>
    <row r="2376" spans="6:6" ht="11.25" customHeight="1">
      <c r="F2376" s="741"/>
    </row>
    <row r="2377" spans="6:6" ht="11.25" customHeight="1">
      <c r="F2377" s="741"/>
    </row>
    <row r="2378" spans="6:6" ht="11.25" customHeight="1">
      <c r="F2378" s="741"/>
    </row>
    <row r="2379" spans="6:6" ht="11.25" customHeight="1">
      <c r="F2379" s="741"/>
    </row>
    <row r="2380" spans="6:6" ht="11.25" customHeight="1">
      <c r="F2380" s="741"/>
    </row>
    <row r="2381" spans="6:6" ht="11.25" customHeight="1">
      <c r="F2381" s="741"/>
    </row>
    <row r="2382" spans="6:6" ht="11.25" customHeight="1">
      <c r="F2382" s="741"/>
    </row>
    <row r="2383" spans="6:6" ht="11.25" customHeight="1">
      <c r="F2383" s="741"/>
    </row>
    <row r="2384" spans="6:6" ht="11.25" customHeight="1">
      <c r="F2384" s="741"/>
    </row>
    <row r="2385" spans="6:6" ht="11.25" customHeight="1">
      <c r="F2385" s="741"/>
    </row>
    <row r="2386" spans="6:6" ht="11.25" customHeight="1">
      <c r="F2386" s="741"/>
    </row>
    <row r="2387" spans="6:6" ht="11.25" customHeight="1">
      <c r="F2387" s="741"/>
    </row>
    <row r="2388" spans="6:6" ht="11.25" customHeight="1">
      <c r="F2388" s="741"/>
    </row>
    <row r="2389" spans="6:6" ht="11.25" customHeight="1">
      <c r="F2389" s="741"/>
    </row>
    <row r="2390" spans="6:6" ht="11.25" customHeight="1">
      <c r="F2390" s="741"/>
    </row>
    <row r="2391" spans="6:6" ht="11.25" customHeight="1">
      <c r="F2391" s="741"/>
    </row>
    <row r="2392" spans="6:6" ht="11.25" customHeight="1">
      <c r="F2392" s="741"/>
    </row>
    <row r="2393" spans="6:6" ht="11.25" customHeight="1">
      <c r="F2393" s="741"/>
    </row>
    <row r="2394" spans="6:6" ht="11.25" customHeight="1">
      <c r="F2394" s="741"/>
    </row>
    <row r="2395" spans="6:6" ht="11.25" customHeight="1">
      <c r="F2395" s="741"/>
    </row>
    <row r="2396" spans="6:6" ht="11.25" customHeight="1">
      <c r="F2396" s="741"/>
    </row>
    <row r="2397" spans="6:6" ht="11.25" customHeight="1">
      <c r="F2397" s="741"/>
    </row>
    <row r="2398" spans="6:6" ht="11.25" customHeight="1">
      <c r="F2398" s="741"/>
    </row>
    <row r="2399" spans="6:6" ht="11.25" customHeight="1">
      <c r="F2399" s="741"/>
    </row>
    <row r="2400" spans="6:6" ht="11.25" customHeight="1">
      <c r="F2400" s="741"/>
    </row>
    <row r="2401" spans="6:6" ht="11.25" customHeight="1">
      <c r="F2401" s="741"/>
    </row>
    <row r="2402" spans="6:6" ht="11.25" customHeight="1">
      <c r="F2402" s="741"/>
    </row>
    <row r="2403" spans="6:6" ht="11.25" customHeight="1">
      <c r="F2403" s="741"/>
    </row>
    <row r="2404" spans="6:6" ht="11.25" customHeight="1">
      <c r="F2404" s="741"/>
    </row>
    <row r="2405" spans="6:6" ht="11.25" customHeight="1">
      <c r="F2405" s="741"/>
    </row>
    <row r="2406" spans="6:6" ht="11.25" customHeight="1">
      <c r="F2406" s="741"/>
    </row>
    <row r="2407" spans="6:6" ht="11.25" customHeight="1">
      <c r="F2407" s="741"/>
    </row>
    <row r="2408" spans="6:6" ht="11.25" customHeight="1">
      <c r="F2408" s="741"/>
    </row>
    <row r="2409" spans="6:6" ht="11.25" customHeight="1">
      <c r="F2409" s="741"/>
    </row>
    <row r="2410" spans="6:6" ht="11.25" customHeight="1">
      <c r="F2410" s="741"/>
    </row>
    <row r="2411" spans="6:6" ht="11.25" customHeight="1">
      <c r="F2411" s="741"/>
    </row>
    <row r="2412" spans="6:6" ht="11.25" customHeight="1">
      <c r="F2412" s="741"/>
    </row>
    <row r="2413" spans="6:6" ht="11.25" customHeight="1">
      <c r="F2413" s="741"/>
    </row>
    <row r="2414" spans="6:6" ht="11.25" customHeight="1">
      <c r="F2414" s="741"/>
    </row>
    <row r="2415" spans="6:6" ht="11.25" customHeight="1">
      <c r="F2415" s="741"/>
    </row>
    <row r="2416" spans="6:6" ht="11.25" customHeight="1">
      <c r="F2416" s="741"/>
    </row>
    <row r="2417" spans="6:6" ht="11.25" customHeight="1">
      <c r="F2417" s="741"/>
    </row>
    <row r="2418" spans="6:6" ht="11.25" customHeight="1">
      <c r="F2418" s="741"/>
    </row>
    <row r="2419" spans="6:6" ht="11.25" customHeight="1">
      <c r="F2419" s="741"/>
    </row>
    <row r="2420" spans="6:6" ht="11.25" customHeight="1">
      <c r="F2420" s="741"/>
    </row>
    <row r="2421" spans="6:6" ht="11.25" customHeight="1">
      <c r="F2421" s="741"/>
    </row>
    <row r="2422" spans="6:6" ht="11.25" customHeight="1">
      <c r="F2422" s="741"/>
    </row>
    <row r="2423" spans="6:6" ht="11.25" customHeight="1">
      <c r="F2423" s="741"/>
    </row>
    <row r="2424" spans="6:6" ht="11.25" customHeight="1">
      <c r="F2424" s="741"/>
    </row>
    <row r="2425" spans="6:6" ht="11.25" customHeight="1">
      <c r="F2425" s="741"/>
    </row>
    <row r="2426" spans="6:6" ht="11.25" customHeight="1">
      <c r="F2426" s="741"/>
    </row>
  </sheetData>
  <customSheetViews>
    <customSheetView guid="{700BB901-DE3D-40AF-9E84-3437521A0345}" showPageBreaks="1">
      <selection activeCell="F17" sqref="F17"/>
      <pageMargins left="0.7" right="0.7" top="0.75" bottom="0.75" header="0.3" footer="0.3"/>
      <pageSetup orientation="portrait" r:id="rId1"/>
      <headerFooter>
        <oddFooter>&amp;LSponsored by : J. David Spring&amp;C&amp;A&amp;R&amp;P of &amp;N</oddFooter>
      </headerFooter>
    </customSheetView>
    <customSheetView guid="{D30DA162-D620-4A19-970C-1046A6A23ED1}">
      <selection activeCell="F17" sqref="F17"/>
      <pageMargins left="0.7" right="0.7" top="0.75" bottom="0.75" header="0.3" footer="0.3"/>
      <pageSetup orientation="portrait" r:id="rId2"/>
      <headerFooter>
        <oddFooter>&amp;LSponsored by : J. David Spring&amp;C&amp;A&amp;R&amp;P of &amp;N</oddFooter>
      </headerFooter>
    </customSheetView>
    <customSheetView guid="{7B208CC4-03EC-49A3-9AEF-BDEAF48D6BE2}">
      <selection activeCell="F17" sqref="F17"/>
      <pageMargins left="0.7" right="0.7" top="0.75" bottom="0.75" header="0.3" footer="0.3"/>
      <pageSetup orientation="portrait" r:id="rId3"/>
      <headerFooter>
        <oddFooter>&amp;LSponsored by : J. David Spring&amp;C&amp;A&amp;R&amp;P of &amp;N</oddFooter>
      </headerFooter>
    </customSheetView>
    <customSheetView guid="{FAFF7267-5C8D-421B-A6E7-C317663504A2}">
      <pageMargins left="0.7" right="0.7" top="0.75" bottom="0.75" header="0.3" footer="0.3"/>
      <pageSetup orientation="portrait" r:id="rId4"/>
      <headerFooter>
        <oddFooter>&amp;LSponsored by : J. David Spring&amp;C&amp;A&amp;R&amp;P of &amp;N</oddFooter>
      </headerFooter>
    </customSheetView>
    <customSheetView guid="{659C7A86-29AF-4EB2-A484-62929168C99A}">
      <selection activeCell="F17" sqref="F17"/>
      <pageMargins left="0.7" right="0.7" top="0.75" bottom="0.75" header="0.3" footer="0.3"/>
      <pageSetup orientation="portrait" r:id="rId5"/>
      <headerFooter>
        <oddFooter>&amp;LSponsored by : J. David Spring&amp;C&amp;A&amp;R&amp;P of &amp;N</oddFooter>
      </headerFooter>
    </customSheetView>
    <customSheetView guid="{DE1D8474-1C81-4DEF-9FC4-4CC6D52CA0A7}">
      <pageMargins left="0.7" right="0.7" top="0.75" bottom="0.75" header="0.3" footer="0.3"/>
      <pageSetup orientation="portrait" r:id="rId6"/>
      <headerFooter>
        <oddFooter>&amp;LSponsored by : J. David Spring&amp;C&amp;A&amp;R&amp;P of &amp;N</oddFooter>
      </headerFooter>
    </customSheetView>
  </customSheetViews>
  <pageMargins left="1" right="1" top="1" bottom="1" header="0.8" footer="0.8"/>
  <pageSetup scale="80" orientation="landscape" r:id="rId7"/>
  <headerFooter>
    <oddFooter>&amp;LSponsored by : Michael N. Kelly</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3"/>
  <dimension ref="A1:B9"/>
  <sheetViews>
    <sheetView workbookViewId="0"/>
  </sheetViews>
  <sheetFormatPr defaultColWidth="76.5703125" defaultRowHeight="12.75"/>
  <cols>
    <col min="1" max="1" width="76.5703125" style="423"/>
    <col min="2" max="2" width="75.140625" style="423" customWidth="1"/>
    <col min="3" max="16384" width="76.5703125" style="423"/>
  </cols>
  <sheetData>
    <row r="1" spans="1:2">
      <c r="A1" s="1040" t="s">
        <v>465</v>
      </c>
      <c r="B1" s="758" t="s">
        <v>1704</v>
      </c>
    </row>
    <row r="2" spans="1:2">
      <c r="A2" s="617" t="s">
        <v>1407</v>
      </c>
    </row>
    <row r="3" spans="1:2">
      <c r="A3" s="1040" t="s">
        <v>1736</v>
      </c>
    </row>
    <row r="4" spans="1:2">
      <c r="A4" s="1040" t="s">
        <v>1657</v>
      </c>
    </row>
    <row r="9" spans="1:2" ht="15">
      <c r="A9" s="1801" t="s">
        <v>1655</v>
      </c>
    </row>
  </sheetData>
  <customSheetViews>
    <customSheetView guid="{700BB901-DE3D-40AF-9E84-3437521A0345}" showPageBreaks="1">
      <pageMargins left="1.74" right="0.75" top="1.5" bottom="1" header="0.5" footer="0.5"/>
      <pageSetup scale="85" orientation="portrait" horizontalDpi="4294967292" r:id="rId1"/>
      <headerFooter alignWithMargins="0">
        <oddFooter>&amp;LSponsored by:  J. David Spring&amp;C&amp;A&amp;R&amp;P of &amp;N</oddFooter>
      </headerFooter>
    </customSheetView>
    <customSheetView guid="{D30DA162-D620-4A19-970C-1046A6A23ED1}">
      <pageMargins left="1.74" right="0.75" top="1.5" bottom="1" header="0.5" footer="0.5"/>
      <pageSetup scale="85" orientation="portrait" horizontalDpi="4294967292" r:id="rId2"/>
      <headerFooter alignWithMargins="0">
        <oddFooter>&amp;LSponsored by:  J. David Spring&amp;C&amp;A&amp;R&amp;P of &amp;N</oddFooter>
      </headerFooter>
    </customSheetView>
    <customSheetView guid="{7B208CC4-03EC-49A3-9AEF-BDEAF48D6BE2}">
      <pageMargins left="1.74" right="0.75" top="1.5" bottom="1" header="0.5" footer="0.5"/>
      <pageSetup scale="85" orientation="portrait" horizontalDpi="4294967292" r:id="rId3"/>
      <headerFooter alignWithMargins="0">
        <oddFooter>&amp;LSponsored by:  J. David Spring&amp;C&amp;A&amp;R&amp;P of &amp;N</oddFooter>
      </headerFooter>
    </customSheetView>
    <customSheetView guid="{FAFF7267-5C8D-421B-A6E7-C317663504A2}">
      <pageMargins left="1.74" right="0.75" top="1.5" bottom="1" header="0.5" footer="0.5"/>
      <pageSetup scale="85" orientation="portrait" horizontalDpi="4294967292" r:id="rId4"/>
      <headerFooter alignWithMargins="0">
        <oddFooter>&amp;LSponsored by:  J. David Spring&amp;C&amp;A&amp;R&amp;P of &amp;N</oddFooter>
      </headerFooter>
    </customSheetView>
    <customSheetView guid="{659C7A86-29AF-4EB2-A484-62929168C99A}">
      <pageMargins left="1.74" right="0.75" top="1.5" bottom="1" header="0.5" footer="0.5"/>
      <pageSetup scale="85" orientation="portrait" horizontalDpi="4294967292" r:id="rId5"/>
      <headerFooter alignWithMargins="0">
        <oddFooter>&amp;LSponsored by:  J. David Spring&amp;C&amp;A&amp;R&amp;P of &amp;N</oddFooter>
      </headerFooter>
    </customSheetView>
    <customSheetView guid="{DE1D8474-1C81-4DEF-9FC4-4CC6D52CA0A7}">
      <pageMargins left="1.74" right="0.75" top="1.5" bottom="1" header="0.5" footer="0.5"/>
      <pageSetup scale="85" orientation="portrait" horizontalDpi="4294967292" r:id="rId6"/>
      <headerFooter alignWithMargins="0">
        <oddFooter>&amp;LSponsored by:  J. David Spring&amp;C&amp;A&amp;R&amp;P of &amp;N</oddFooter>
      </headerFooter>
    </customSheetView>
  </customSheetViews>
  <phoneticPr fontId="0" type="noConversion"/>
  <pageMargins left="1" right="1" top="1" bottom="1" header="0.75" footer="0.75"/>
  <pageSetup scale="75" orientation="landscape" horizontalDpi="4294967292" r:id="rId7"/>
  <headerFooter alignWithMargins="0">
    <oddFooter>&amp;L&amp;"Times New Roman,Regular"&amp;9Sponsored by:  Michael N. Kelly</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4"/>
  <dimension ref="A1:L1565"/>
  <sheetViews>
    <sheetView workbookViewId="0"/>
  </sheetViews>
  <sheetFormatPr defaultColWidth="9.140625" defaultRowHeight="12.75"/>
  <cols>
    <col min="1" max="1" width="5.42578125" style="1053" customWidth="1"/>
    <col min="2" max="2" width="1.7109375" style="1053" customWidth="1"/>
    <col min="3" max="3" width="15.85546875" style="1053" bestFit="1" customWidth="1"/>
    <col min="4" max="4" width="14.85546875" style="1053" bestFit="1" customWidth="1"/>
    <col min="5" max="5" width="23.140625" style="1053" customWidth="1"/>
    <col min="6" max="6" width="1.5703125" style="1053" customWidth="1"/>
    <col min="7" max="7" width="20.85546875" style="1053" customWidth="1"/>
    <col min="8" max="8" width="1.5703125" style="1053" customWidth="1"/>
    <col min="9" max="9" width="18.85546875" style="1053" customWidth="1"/>
    <col min="10" max="10" width="1.5703125" style="1053" customWidth="1"/>
    <col min="11" max="11" width="18.28515625" style="1053" customWidth="1"/>
    <col min="12" max="12" width="21.140625" style="1053" customWidth="1"/>
    <col min="13" max="16384" width="9.140625" style="1053"/>
  </cols>
  <sheetData>
    <row r="1" spans="1:12">
      <c r="B1" s="1926"/>
      <c r="C1" s="1928" t="s">
        <v>465</v>
      </c>
      <c r="D1" s="1926"/>
      <c r="E1" s="1926"/>
      <c r="F1" s="1926"/>
      <c r="L1" s="1935" t="s">
        <v>1705</v>
      </c>
    </row>
    <row r="2" spans="1:12">
      <c r="B2" s="377"/>
      <c r="C2" s="617" t="s">
        <v>1407</v>
      </c>
      <c r="D2" s="377"/>
      <c r="E2" s="377"/>
      <c r="F2" s="1927"/>
      <c r="G2" s="618"/>
      <c r="H2" s="618"/>
      <c r="I2" s="618"/>
      <c r="J2" s="618"/>
      <c r="K2" s="618"/>
      <c r="L2" s="618"/>
    </row>
    <row r="3" spans="1:12">
      <c r="B3" s="1927"/>
      <c r="C3" s="1928" t="s">
        <v>1737</v>
      </c>
      <c r="D3" s="1927"/>
      <c r="E3" s="1927"/>
      <c r="F3" s="1927"/>
      <c r="G3" s="618"/>
      <c r="H3" s="618"/>
      <c r="I3" s="618"/>
      <c r="J3" s="618"/>
      <c r="K3" s="618"/>
      <c r="L3" s="618"/>
    </row>
    <row r="4" spans="1:12">
      <c r="B4" s="1927"/>
      <c r="C4" s="1928" t="s">
        <v>1360</v>
      </c>
      <c r="D4" s="1927"/>
      <c r="E4" s="1927"/>
      <c r="F4" s="1927"/>
      <c r="G4" s="618"/>
      <c r="H4" s="618"/>
      <c r="I4" s="618"/>
      <c r="J4" s="618"/>
      <c r="K4" s="618"/>
      <c r="L4" s="618"/>
    </row>
    <row r="5" spans="1:12">
      <c r="C5" s="1054"/>
      <c r="D5" s="1054"/>
      <c r="G5" s="618"/>
      <c r="H5" s="618"/>
      <c r="I5" s="618"/>
      <c r="J5" s="618"/>
      <c r="K5" s="618"/>
      <c r="L5" s="618"/>
    </row>
    <row r="6" spans="1:12">
      <c r="C6" s="1803"/>
      <c r="D6" s="1803"/>
      <c r="G6" s="618"/>
      <c r="H6" s="618"/>
      <c r="I6" s="618"/>
      <c r="J6" s="618"/>
      <c r="K6" s="618"/>
      <c r="L6" s="618"/>
    </row>
    <row r="7" spans="1:12" s="1054" customFormat="1">
      <c r="A7" s="1927" t="s">
        <v>272</v>
      </c>
      <c r="B7" s="1927"/>
      <c r="G7" s="622"/>
      <c r="H7" s="622"/>
      <c r="I7" s="622"/>
      <c r="J7" s="622"/>
      <c r="K7" s="622"/>
      <c r="L7" s="622"/>
    </row>
    <row r="8" spans="1:12" s="1054" customFormat="1">
      <c r="A8" s="1929" t="s">
        <v>1631</v>
      </c>
      <c r="B8" s="1930"/>
      <c r="C8" s="1929" t="s">
        <v>452</v>
      </c>
      <c r="D8" s="1929"/>
      <c r="E8" s="1931"/>
      <c r="F8" s="1931"/>
      <c r="G8" s="627" t="s">
        <v>746</v>
      </c>
      <c r="H8" s="1932"/>
      <c r="I8" s="627" t="s">
        <v>809</v>
      </c>
      <c r="J8" s="1933"/>
      <c r="K8" s="627" t="s">
        <v>572</v>
      </c>
      <c r="L8" s="1934"/>
    </row>
    <row r="9" spans="1:12">
      <c r="A9" s="1752">
        <v>1</v>
      </c>
      <c r="B9" s="1055"/>
      <c r="C9" s="1055"/>
      <c r="D9" s="1055"/>
      <c r="E9" s="1055"/>
      <c r="F9" s="1055"/>
      <c r="G9" s="1033"/>
      <c r="H9" s="1033"/>
      <c r="I9" s="1033"/>
      <c r="J9" s="1033"/>
      <c r="K9" s="1033"/>
      <c r="L9" s="618"/>
    </row>
    <row r="10" spans="1:12">
      <c r="A10" s="1752">
        <v>2</v>
      </c>
      <c r="B10" s="1056"/>
      <c r="C10" s="1055"/>
      <c r="D10" s="1055"/>
      <c r="E10" s="1055"/>
      <c r="F10" s="1055"/>
      <c r="G10" s="1033"/>
      <c r="H10" s="1033"/>
      <c r="I10" s="1033"/>
      <c r="J10" s="1033"/>
      <c r="K10" s="1033"/>
      <c r="L10" s="618"/>
    </row>
    <row r="11" spans="1:12" ht="15">
      <c r="A11" s="1752">
        <v>3</v>
      </c>
      <c r="B11" s="1056"/>
      <c r="C11" s="1801" t="s">
        <v>1655</v>
      </c>
      <c r="D11" s="1055"/>
      <c r="E11" s="1055"/>
      <c r="F11" s="1055"/>
      <c r="G11" s="1033"/>
      <c r="H11" s="1033"/>
      <c r="I11" s="1033"/>
      <c r="J11" s="1033"/>
      <c r="K11" s="1033"/>
      <c r="L11" s="618"/>
    </row>
    <row r="12" spans="1:12">
      <c r="A12" s="1752">
        <v>4</v>
      </c>
      <c r="B12" s="1056"/>
      <c r="C12" s="1055"/>
      <c r="D12" s="1055"/>
      <c r="E12" s="1055"/>
      <c r="F12" s="1055"/>
      <c r="G12" s="1033"/>
      <c r="H12" s="1033"/>
      <c r="I12" s="1033"/>
      <c r="J12" s="1033"/>
      <c r="K12" s="1033"/>
      <c r="L12" s="618"/>
    </row>
    <row r="13" spans="1:12">
      <c r="A13" s="1752">
        <v>5</v>
      </c>
      <c r="B13" s="1056"/>
      <c r="C13" s="1055"/>
      <c r="D13" s="1055"/>
      <c r="E13" s="1055"/>
      <c r="F13" s="1055"/>
      <c r="G13" s="1033"/>
      <c r="H13" s="1033"/>
      <c r="I13" s="1033"/>
      <c r="J13" s="1033"/>
      <c r="K13" s="1033"/>
      <c r="L13" s="618"/>
    </row>
    <row r="14" spans="1:12">
      <c r="A14" s="423"/>
      <c r="B14" s="423"/>
      <c r="C14" s="423"/>
      <c r="D14" s="423"/>
      <c r="E14" s="423"/>
      <c r="F14" s="423"/>
      <c r="G14" s="423"/>
      <c r="H14" s="423"/>
    </row>
    <row r="15" spans="1:12">
      <c r="A15" s="423"/>
      <c r="B15" s="423"/>
      <c r="C15" s="423"/>
      <c r="D15" s="423"/>
      <c r="E15" s="423"/>
      <c r="F15" s="423"/>
      <c r="G15" s="423"/>
      <c r="H15" s="423"/>
    </row>
    <row r="16" spans="1:12">
      <c r="A16" s="423"/>
      <c r="B16" s="423"/>
      <c r="C16" s="423"/>
      <c r="D16" s="423"/>
      <c r="E16" s="423"/>
      <c r="F16" s="423"/>
      <c r="G16" s="423"/>
      <c r="H16" s="423"/>
    </row>
    <row r="17" spans="1:8">
      <c r="A17" s="423"/>
      <c r="B17" s="423"/>
      <c r="C17" s="423"/>
      <c r="D17" s="423"/>
      <c r="E17" s="423"/>
      <c r="F17" s="423"/>
      <c r="G17" s="423"/>
      <c r="H17" s="423"/>
    </row>
    <row r="18" spans="1:8">
      <c r="A18" s="423"/>
      <c r="B18" s="423"/>
      <c r="C18" s="423"/>
      <c r="D18" s="423"/>
      <c r="E18" s="423"/>
      <c r="F18" s="423"/>
      <c r="G18" s="423"/>
      <c r="H18" s="423"/>
    </row>
    <row r="19" spans="1:8">
      <c r="A19" s="423"/>
      <c r="B19" s="423"/>
      <c r="C19" s="423"/>
      <c r="D19" s="423"/>
      <c r="E19" s="423"/>
      <c r="F19" s="423"/>
      <c r="G19" s="423"/>
      <c r="H19" s="423"/>
    </row>
    <row r="20" spans="1:8">
      <c r="A20" s="423"/>
      <c r="B20" s="423"/>
      <c r="C20" s="423"/>
      <c r="D20" s="423"/>
      <c r="E20" s="423"/>
      <c r="F20" s="423"/>
      <c r="G20" s="423"/>
      <c r="H20" s="423"/>
    </row>
    <row r="21" spans="1:8">
      <c r="A21" s="423"/>
      <c r="B21" s="423"/>
      <c r="C21" s="423"/>
      <c r="D21" s="423"/>
      <c r="E21" s="423"/>
      <c r="F21" s="423"/>
      <c r="G21" s="423"/>
      <c r="H21" s="423"/>
    </row>
    <row r="22" spans="1:8">
      <c r="A22" s="423"/>
      <c r="B22" s="423"/>
      <c r="C22" s="423"/>
      <c r="D22" s="423"/>
      <c r="E22" s="423"/>
      <c r="F22" s="423"/>
      <c r="G22" s="423"/>
      <c r="H22" s="423"/>
    </row>
    <row r="23" spans="1:8">
      <c r="A23" s="423"/>
      <c r="B23" s="423"/>
      <c r="C23" s="423"/>
      <c r="D23" s="423"/>
      <c r="E23" s="423"/>
      <c r="F23" s="423"/>
      <c r="G23" s="423"/>
      <c r="H23" s="423"/>
    </row>
    <row r="24" spans="1:8">
      <c r="A24" s="423"/>
      <c r="B24" s="423"/>
      <c r="C24" s="423"/>
      <c r="D24" s="423"/>
      <c r="E24" s="423"/>
      <c r="F24" s="423"/>
      <c r="G24" s="423"/>
      <c r="H24" s="423"/>
    </row>
    <row r="25" spans="1:8">
      <c r="A25" s="423"/>
      <c r="B25" s="423"/>
      <c r="C25" s="423"/>
      <c r="D25" s="423"/>
      <c r="E25" s="423"/>
      <c r="F25" s="423"/>
      <c r="G25" s="423"/>
      <c r="H25" s="423"/>
    </row>
    <row r="26" spans="1:8">
      <c r="A26" s="423"/>
      <c r="B26" s="423"/>
      <c r="C26" s="423"/>
      <c r="D26" s="423"/>
      <c r="E26" s="423"/>
      <c r="F26" s="423"/>
      <c r="G26" s="423"/>
      <c r="H26" s="423"/>
    </row>
    <row r="27" spans="1:8">
      <c r="A27" s="423"/>
      <c r="B27" s="423"/>
      <c r="C27" s="423"/>
      <c r="D27" s="423"/>
      <c r="E27" s="423"/>
      <c r="F27" s="423"/>
      <c r="G27" s="423"/>
      <c r="H27" s="423"/>
    </row>
    <row r="28" spans="1:8">
      <c r="A28" s="423"/>
      <c r="B28" s="423"/>
      <c r="C28" s="423"/>
      <c r="D28" s="423"/>
      <c r="E28" s="423"/>
      <c r="F28" s="423"/>
      <c r="G28" s="423"/>
      <c r="H28" s="423"/>
    </row>
    <row r="29" spans="1:8">
      <c r="A29" s="423"/>
      <c r="B29" s="423"/>
      <c r="C29" s="423"/>
      <c r="D29" s="423"/>
      <c r="E29" s="423"/>
      <c r="F29" s="423"/>
      <c r="G29" s="423"/>
      <c r="H29" s="423"/>
    </row>
    <row r="30" spans="1:8">
      <c r="A30" s="423"/>
      <c r="B30" s="423"/>
      <c r="C30" s="423"/>
      <c r="D30" s="423"/>
      <c r="E30" s="423"/>
      <c r="F30" s="423"/>
      <c r="G30" s="423"/>
      <c r="H30" s="423"/>
    </row>
    <row r="31" spans="1:8">
      <c r="A31" s="423"/>
      <c r="B31" s="423"/>
      <c r="C31" s="423"/>
      <c r="D31" s="423"/>
      <c r="E31" s="423"/>
      <c r="F31" s="423"/>
      <c r="G31" s="423"/>
      <c r="H31" s="423"/>
    </row>
    <row r="32" spans="1:8">
      <c r="A32" s="423"/>
      <c r="B32" s="423"/>
      <c r="C32" s="423"/>
      <c r="D32" s="423"/>
      <c r="E32" s="423"/>
      <c r="F32" s="423"/>
      <c r="G32" s="423"/>
      <c r="H32" s="423"/>
    </row>
    <row r="33" spans="1:8">
      <c r="A33" s="423"/>
      <c r="B33" s="423"/>
      <c r="C33" s="423"/>
      <c r="D33" s="423"/>
      <c r="E33" s="423"/>
      <c r="F33" s="423"/>
      <c r="G33" s="423"/>
      <c r="H33" s="423"/>
    </row>
    <row r="34" spans="1:8">
      <c r="A34" s="423"/>
      <c r="B34" s="423"/>
      <c r="C34" s="423"/>
      <c r="D34" s="423"/>
      <c r="E34" s="423"/>
      <c r="F34" s="423"/>
      <c r="G34" s="423"/>
      <c r="H34" s="423"/>
    </row>
    <row r="35" spans="1:8">
      <c r="A35" s="423"/>
      <c r="B35" s="423"/>
      <c r="C35" s="423"/>
      <c r="D35" s="423"/>
      <c r="E35" s="423"/>
      <c r="F35" s="423"/>
      <c r="G35" s="423"/>
      <c r="H35" s="423"/>
    </row>
    <row r="36" spans="1:8">
      <c r="A36" s="423"/>
      <c r="B36" s="423"/>
      <c r="C36" s="423"/>
      <c r="D36" s="423"/>
      <c r="E36" s="423"/>
      <c r="F36" s="423"/>
      <c r="G36" s="423"/>
      <c r="H36" s="423"/>
    </row>
    <row r="37" spans="1:8">
      <c r="A37" s="423"/>
      <c r="B37" s="423"/>
      <c r="C37" s="423"/>
      <c r="D37" s="423"/>
      <c r="E37" s="423"/>
      <c r="F37" s="423"/>
      <c r="G37" s="423"/>
      <c r="H37" s="423"/>
    </row>
    <row r="38" spans="1:8">
      <c r="A38" s="423"/>
      <c r="B38" s="423"/>
      <c r="C38" s="423"/>
      <c r="D38" s="423"/>
      <c r="E38" s="423"/>
      <c r="F38" s="423"/>
      <c r="G38" s="423"/>
      <c r="H38" s="423"/>
    </row>
    <row r="39" spans="1:8">
      <c r="A39" s="423"/>
      <c r="B39" s="423"/>
      <c r="C39" s="423"/>
      <c r="D39" s="423"/>
      <c r="E39" s="423"/>
      <c r="F39" s="423"/>
      <c r="G39" s="423"/>
      <c r="H39" s="423"/>
    </row>
    <row r="40" spans="1:8">
      <c r="A40" s="423"/>
      <c r="B40" s="423"/>
      <c r="C40" s="423"/>
      <c r="D40" s="423"/>
      <c r="E40" s="423"/>
      <c r="F40" s="423"/>
      <c r="G40" s="423"/>
      <c r="H40" s="423"/>
    </row>
    <row r="41" spans="1:8">
      <c r="A41" s="423"/>
      <c r="B41" s="423"/>
      <c r="C41" s="423"/>
      <c r="D41" s="423"/>
      <c r="E41" s="423"/>
      <c r="F41" s="423"/>
      <c r="G41" s="423"/>
      <c r="H41" s="423"/>
    </row>
    <row r="42" spans="1:8">
      <c r="A42" s="423"/>
      <c r="B42" s="423"/>
      <c r="C42" s="423"/>
      <c r="D42" s="423"/>
      <c r="E42" s="423"/>
      <c r="F42" s="423"/>
      <c r="G42" s="423"/>
      <c r="H42" s="423"/>
    </row>
    <row r="43" spans="1:8">
      <c r="A43" s="423"/>
      <c r="B43" s="423"/>
      <c r="C43" s="423"/>
      <c r="D43" s="423"/>
      <c r="E43" s="423"/>
      <c r="F43" s="423"/>
      <c r="G43" s="423"/>
      <c r="H43" s="423"/>
    </row>
    <row r="44" spans="1:8">
      <c r="A44" s="423"/>
      <c r="B44" s="423"/>
      <c r="C44" s="423"/>
      <c r="D44" s="423"/>
      <c r="E44" s="423"/>
      <c r="F44" s="423"/>
      <c r="G44" s="423"/>
      <c r="H44" s="423"/>
    </row>
    <row r="45" spans="1:8">
      <c r="A45" s="423"/>
      <c r="B45" s="423"/>
      <c r="C45" s="423"/>
      <c r="D45" s="423"/>
      <c r="E45" s="423"/>
      <c r="F45" s="423"/>
      <c r="G45" s="423"/>
      <c r="H45" s="423"/>
    </row>
    <row r="46" spans="1:8">
      <c r="A46" s="423"/>
      <c r="B46" s="423"/>
      <c r="C46" s="423"/>
      <c r="D46" s="423"/>
      <c r="E46" s="423"/>
      <c r="F46" s="423"/>
      <c r="G46" s="423"/>
      <c r="H46" s="423"/>
    </row>
    <row r="47" spans="1:8">
      <c r="A47" s="423"/>
      <c r="B47" s="423"/>
      <c r="C47" s="423"/>
      <c r="D47" s="423"/>
      <c r="E47" s="423"/>
      <c r="F47" s="423"/>
      <c r="G47" s="423"/>
      <c r="H47" s="423"/>
    </row>
    <row r="48" spans="1:8">
      <c r="A48" s="423"/>
      <c r="B48" s="423"/>
      <c r="C48" s="423"/>
      <c r="D48" s="423"/>
      <c r="E48" s="423"/>
      <c r="F48" s="423"/>
      <c r="G48" s="423"/>
      <c r="H48" s="423"/>
    </row>
    <row r="49" spans="1:8">
      <c r="A49" s="423"/>
      <c r="B49" s="423"/>
      <c r="C49" s="423"/>
      <c r="D49" s="423"/>
      <c r="E49" s="423"/>
      <c r="F49" s="423"/>
      <c r="G49" s="423"/>
      <c r="H49" s="423"/>
    </row>
    <row r="50" spans="1:8">
      <c r="A50" s="423"/>
      <c r="B50" s="423"/>
      <c r="C50" s="423"/>
      <c r="D50" s="423"/>
      <c r="E50" s="423"/>
      <c r="F50" s="423"/>
      <c r="G50" s="423"/>
      <c r="H50" s="423"/>
    </row>
    <row r="51" spans="1:8">
      <c r="A51" s="423"/>
      <c r="B51" s="423"/>
      <c r="C51" s="423"/>
      <c r="D51" s="423"/>
      <c r="E51" s="423"/>
      <c r="F51" s="423"/>
      <c r="G51" s="423"/>
      <c r="H51" s="423"/>
    </row>
    <row r="52" spans="1:8">
      <c r="A52" s="423"/>
      <c r="B52" s="423"/>
      <c r="C52" s="423"/>
      <c r="D52" s="423"/>
      <c r="E52" s="423"/>
      <c r="F52" s="423"/>
      <c r="G52" s="423"/>
      <c r="H52" s="423"/>
    </row>
    <row r="53" spans="1:8">
      <c r="A53" s="423"/>
      <c r="B53" s="423"/>
      <c r="C53" s="423"/>
      <c r="D53" s="423"/>
      <c r="E53" s="423"/>
      <c r="F53" s="423"/>
      <c r="G53" s="423"/>
      <c r="H53" s="423"/>
    </row>
    <row r="54" spans="1:8">
      <c r="A54" s="423"/>
      <c r="B54" s="423"/>
      <c r="C54" s="423"/>
      <c r="D54" s="423"/>
      <c r="E54" s="423"/>
      <c r="F54" s="423"/>
      <c r="G54" s="423"/>
      <c r="H54" s="423"/>
    </row>
    <row r="55" spans="1:8">
      <c r="A55" s="423"/>
      <c r="B55" s="423"/>
      <c r="C55" s="423"/>
      <c r="D55" s="423"/>
      <c r="E55" s="423"/>
      <c r="F55" s="423"/>
      <c r="G55" s="423"/>
      <c r="H55" s="423"/>
    </row>
    <row r="56" spans="1:8">
      <c r="A56" s="423"/>
      <c r="B56" s="423"/>
      <c r="C56" s="423"/>
      <c r="D56" s="423"/>
      <c r="E56" s="423"/>
      <c r="F56" s="423"/>
      <c r="G56" s="423"/>
      <c r="H56" s="423"/>
    </row>
    <row r="57" spans="1:8">
      <c r="A57" s="423"/>
      <c r="B57" s="423"/>
      <c r="C57" s="423"/>
      <c r="D57" s="423"/>
      <c r="E57" s="423"/>
      <c r="F57" s="423"/>
      <c r="G57" s="423"/>
      <c r="H57" s="423"/>
    </row>
    <row r="58" spans="1:8">
      <c r="A58" s="423"/>
      <c r="B58" s="423"/>
      <c r="C58" s="423"/>
      <c r="D58" s="423"/>
      <c r="E58" s="423"/>
      <c r="F58" s="423"/>
      <c r="G58" s="423"/>
      <c r="H58" s="423"/>
    </row>
    <row r="59" spans="1:8">
      <c r="A59" s="423"/>
      <c r="B59" s="423"/>
      <c r="C59" s="423"/>
      <c r="D59" s="423"/>
      <c r="E59" s="423"/>
      <c r="F59" s="423"/>
      <c r="G59" s="423"/>
      <c r="H59" s="423"/>
    </row>
    <row r="60" spans="1:8">
      <c r="A60" s="423"/>
      <c r="B60" s="423"/>
      <c r="C60" s="423"/>
      <c r="D60" s="423"/>
      <c r="E60" s="423"/>
      <c r="F60" s="423"/>
      <c r="G60" s="423"/>
      <c r="H60" s="423"/>
    </row>
    <row r="61" spans="1:8">
      <c r="A61" s="423"/>
      <c r="B61" s="423"/>
      <c r="C61" s="423"/>
      <c r="D61" s="423"/>
      <c r="E61" s="423"/>
      <c r="F61" s="423"/>
      <c r="G61" s="423"/>
      <c r="H61" s="423"/>
    </row>
    <row r="62" spans="1:8">
      <c r="A62" s="423"/>
      <c r="B62" s="423"/>
      <c r="C62" s="423"/>
      <c r="D62" s="423"/>
      <c r="E62" s="423"/>
      <c r="F62" s="423"/>
      <c r="G62" s="423"/>
      <c r="H62" s="423"/>
    </row>
    <row r="63" spans="1:8">
      <c r="A63" s="423"/>
      <c r="B63" s="423"/>
      <c r="C63" s="423"/>
      <c r="D63" s="423"/>
      <c r="E63" s="423"/>
      <c r="F63" s="423"/>
      <c r="G63" s="423"/>
      <c r="H63" s="423"/>
    </row>
    <row r="64" spans="1:8">
      <c r="A64" s="423"/>
      <c r="B64" s="423"/>
      <c r="C64" s="423"/>
      <c r="D64" s="423"/>
      <c r="E64" s="423"/>
      <c r="F64" s="423"/>
      <c r="G64" s="423"/>
      <c r="H64" s="423"/>
    </row>
    <row r="65" spans="1:8">
      <c r="A65" s="423"/>
      <c r="B65" s="423"/>
      <c r="C65" s="423"/>
      <c r="D65" s="423"/>
      <c r="E65" s="423"/>
      <c r="F65" s="423"/>
      <c r="G65" s="423"/>
      <c r="H65" s="423"/>
    </row>
    <row r="66" spans="1:8">
      <c r="A66" s="423"/>
      <c r="B66" s="423"/>
      <c r="C66" s="423"/>
      <c r="D66" s="423"/>
      <c r="E66" s="423"/>
      <c r="F66" s="423"/>
      <c r="G66" s="423"/>
      <c r="H66" s="423"/>
    </row>
    <row r="67" spans="1:8">
      <c r="A67" s="423"/>
      <c r="B67" s="423"/>
      <c r="C67" s="423"/>
      <c r="D67" s="423"/>
      <c r="E67" s="423"/>
      <c r="F67" s="423"/>
      <c r="G67" s="423"/>
      <c r="H67" s="423"/>
    </row>
    <row r="68" spans="1:8">
      <c r="A68" s="423"/>
      <c r="B68" s="423"/>
      <c r="C68" s="423"/>
      <c r="D68" s="423"/>
      <c r="E68" s="423"/>
      <c r="F68" s="423"/>
      <c r="G68" s="423"/>
      <c r="H68" s="423"/>
    </row>
    <row r="69" spans="1:8">
      <c r="A69" s="423"/>
      <c r="B69" s="423"/>
      <c r="C69" s="423"/>
      <c r="D69" s="423"/>
      <c r="E69" s="423"/>
      <c r="F69" s="423"/>
      <c r="G69" s="423"/>
      <c r="H69" s="423"/>
    </row>
    <row r="70" spans="1:8">
      <c r="A70" s="423"/>
      <c r="B70" s="423"/>
      <c r="C70" s="423"/>
      <c r="D70" s="423"/>
      <c r="E70" s="423"/>
      <c r="F70" s="423"/>
      <c r="G70" s="423"/>
      <c r="H70" s="423"/>
    </row>
    <row r="71" spans="1:8">
      <c r="A71" s="423"/>
      <c r="B71" s="423"/>
      <c r="C71" s="423"/>
      <c r="D71" s="423"/>
      <c r="E71" s="423"/>
      <c r="F71" s="423"/>
      <c r="G71" s="423"/>
      <c r="H71" s="423"/>
    </row>
    <row r="72" spans="1:8">
      <c r="A72" s="423"/>
      <c r="B72" s="423"/>
      <c r="C72" s="423"/>
      <c r="D72" s="423"/>
      <c r="E72" s="423"/>
      <c r="F72" s="423"/>
      <c r="G72" s="423"/>
      <c r="H72" s="423"/>
    </row>
    <row r="73" spans="1:8">
      <c r="A73" s="423"/>
      <c r="B73" s="423"/>
      <c r="C73" s="423"/>
      <c r="D73" s="423"/>
      <c r="E73" s="423"/>
      <c r="F73" s="423"/>
      <c r="G73" s="423"/>
      <c r="H73" s="423"/>
    </row>
    <row r="74" spans="1:8">
      <c r="A74" s="423"/>
      <c r="B74" s="423"/>
      <c r="C74" s="423"/>
      <c r="D74" s="423"/>
      <c r="E74" s="423"/>
      <c r="F74" s="423"/>
      <c r="G74" s="423"/>
      <c r="H74" s="423"/>
    </row>
    <row r="75" spans="1:8">
      <c r="A75" s="423"/>
      <c r="B75" s="423"/>
      <c r="C75" s="423"/>
      <c r="D75" s="423"/>
      <c r="E75" s="423"/>
      <c r="F75" s="423"/>
      <c r="G75" s="423"/>
      <c r="H75" s="423"/>
    </row>
    <row r="76" spans="1:8">
      <c r="A76" s="423"/>
      <c r="B76" s="423"/>
      <c r="C76" s="423"/>
      <c r="D76" s="423"/>
      <c r="E76" s="423"/>
      <c r="F76" s="423"/>
      <c r="G76" s="423"/>
      <c r="H76" s="423"/>
    </row>
    <row r="77" spans="1:8">
      <c r="A77" s="423"/>
      <c r="B77" s="423"/>
      <c r="C77" s="423"/>
      <c r="D77" s="423"/>
      <c r="E77" s="423"/>
      <c r="F77" s="423"/>
      <c r="G77" s="423"/>
      <c r="H77" s="423"/>
    </row>
    <row r="78" spans="1:8">
      <c r="A78" s="423"/>
      <c r="B78" s="423"/>
      <c r="C78" s="423"/>
      <c r="D78" s="423"/>
      <c r="E78" s="423"/>
      <c r="F78" s="423"/>
      <c r="G78" s="423"/>
      <c r="H78" s="423"/>
    </row>
    <row r="79" spans="1:8">
      <c r="A79" s="423"/>
      <c r="B79" s="423"/>
      <c r="C79" s="423"/>
      <c r="D79" s="423"/>
      <c r="E79" s="423"/>
      <c r="F79" s="423"/>
      <c r="G79" s="423"/>
      <c r="H79" s="423"/>
    </row>
    <row r="80" spans="1:8">
      <c r="A80" s="423"/>
      <c r="B80" s="423"/>
      <c r="C80" s="423"/>
      <c r="D80" s="423"/>
      <c r="E80" s="423"/>
      <c r="F80" s="423"/>
      <c r="G80" s="423"/>
      <c r="H80" s="423"/>
    </row>
    <row r="81" spans="1:8">
      <c r="A81" s="423"/>
      <c r="B81" s="423"/>
      <c r="C81" s="423"/>
      <c r="D81" s="423"/>
      <c r="E81" s="423"/>
      <c r="F81" s="423"/>
      <c r="G81" s="423"/>
      <c r="H81" s="423"/>
    </row>
    <row r="82" spans="1:8">
      <c r="A82" s="423"/>
      <c r="B82" s="423"/>
      <c r="C82" s="423"/>
      <c r="D82" s="423"/>
      <c r="E82" s="423"/>
      <c r="F82" s="423"/>
      <c r="G82" s="423"/>
      <c r="H82" s="423"/>
    </row>
    <row r="83" spans="1:8">
      <c r="A83" s="423"/>
      <c r="B83" s="423"/>
      <c r="C83" s="423"/>
      <c r="D83" s="423"/>
      <c r="E83" s="423"/>
      <c r="F83" s="423"/>
      <c r="G83" s="423"/>
      <c r="H83" s="423"/>
    </row>
    <row r="84" spans="1:8">
      <c r="A84" s="423"/>
      <c r="B84" s="423"/>
      <c r="C84" s="423"/>
      <c r="D84" s="423"/>
      <c r="E84" s="423"/>
      <c r="F84" s="423"/>
      <c r="G84" s="423"/>
      <c r="H84" s="423"/>
    </row>
    <row r="85" spans="1:8">
      <c r="A85" s="423"/>
      <c r="B85" s="423"/>
      <c r="C85" s="423"/>
      <c r="D85" s="423"/>
      <c r="E85" s="423"/>
      <c r="F85" s="423"/>
      <c r="G85" s="423"/>
      <c r="H85" s="423"/>
    </row>
    <row r="86" spans="1:8">
      <c r="A86" s="423"/>
      <c r="B86" s="423"/>
      <c r="C86" s="423"/>
      <c r="D86" s="423"/>
      <c r="E86" s="423"/>
      <c r="F86" s="423"/>
      <c r="G86" s="423"/>
      <c r="H86" s="423"/>
    </row>
    <row r="87" spans="1:8">
      <c r="A87" s="423"/>
      <c r="B87" s="423"/>
      <c r="C87" s="423"/>
      <c r="D87" s="423"/>
      <c r="E87" s="423"/>
      <c r="F87" s="423"/>
      <c r="G87" s="423"/>
      <c r="H87" s="423"/>
    </row>
    <row r="88" spans="1:8">
      <c r="A88" s="423"/>
      <c r="B88" s="423"/>
      <c r="C88" s="423"/>
      <c r="D88" s="423"/>
      <c r="E88" s="423"/>
      <c r="F88" s="423"/>
      <c r="G88" s="423"/>
      <c r="H88" s="423"/>
    </row>
    <row r="89" spans="1:8">
      <c r="A89" s="423"/>
      <c r="B89" s="423"/>
      <c r="C89" s="423"/>
      <c r="D89" s="423"/>
      <c r="E89" s="423"/>
      <c r="F89" s="423"/>
      <c r="G89" s="423"/>
      <c r="H89" s="423"/>
    </row>
    <row r="90" spans="1:8">
      <c r="A90" s="423"/>
      <c r="B90" s="423"/>
      <c r="C90" s="423"/>
      <c r="D90" s="423"/>
      <c r="E90" s="423"/>
      <c r="F90" s="423"/>
      <c r="G90" s="423"/>
      <c r="H90" s="423"/>
    </row>
    <row r="91" spans="1:8">
      <c r="A91" s="423"/>
      <c r="B91" s="423"/>
      <c r="C91" s="423"/>
      <c r="D91" s="423"/>
      <c r="E91" s="423"/>
      <c r="F91" s="423"/>
      <c r="G91" s="423"/>
      <c r="H91" s="423"/>
    </row>
    <row r="92" spans="1:8">
      <c r="A92" s="423"/>
      <c r="B92" s="423"/>
      <c r="C92" s="423"/>
      <c r="D92" s="423"/>
      <c r="E92" s="423"/>
      <c r="F92" s="423"/>
      <c r="G92" s="423"/>
      <c r="H92" s="423"/>
    </row>
    <row r="93" spans="1:8">
      <c r="A93" s="423"/>
      <c r="B93" s="423"/>
      <c r="C93" s="423"/>
      <c r="D93" s="423"/>
      <c r="E93" s="423"/>
      <c r="F93" s="423"/>
      <c r="G93" s="423"/>
      <c r="H93" s="423"/>
    </row>
    <row r="94" spans="1:8">
      <c r="A94" s="423"/>
      <c r="B94" s="423"/>
      <c r="C94" s="423"/>
      <c r="D94" s="423"/>
      <c r="E94" s="423"/>
      <c r="F94" s="423"/>
      <c r="G94" s="423"/>
      <c r="H94" s="423"/>
    </row>
    <row r="95" spans="1:8">
      <c r="A95" s="423"/>
      <c r="B95" s="423"/>
      <c r="C95" s="423"/>
      <c r="D95" s="423"/>
      <c r="E95" s="423"/>
      <c r="F95" s="423"/>
      <c r="G95" s="423"/>
      <c r="H95" s="423"/>
    </row>
    <row r="96" spans="1:8">
      <c r="A96" s="423"/>
      <c r="B96" s="423"/>
      <c r="C96" s="423"/>
      <c r="D96" s="423"/>
      <c r="E96" s="423"/>
      <c r="F96" s="423"/>
      <c r="G96" s="423"/>
      <c r="H96" s="423"/>
    </row>
    <row r="97" spans="1:8">
      <c r="A97" s="423"/>
      <c r="B97" s="423"/>
      <c r="C97" s="423"/>
      <c r="D97" s="423"/>
      <c r="E97" s="423"/>
      <c r="F97" s="423"/>
      <c r="G97" s="423"/>
      <c r="H97" s="423"/>
    </row>
    <row r="98" spans="1:8">
      <c r="A98" s="423"/>
      <c r="B98" s="423"/>
      <c r="C98" s="423"/>
      <c r="D98" s="423"/>
      <c r="E98" s="423"/>
      <c r="F98" s="423"/>
      <c r="G98" s="423"/>
      <c r="H98" s="423"/>
    </row>
    <row r="99" spans="1:8">
      <c r="A99" s="423"/>
      <c r="B99" s="423"/>
      <c r="C99" s="423"/>
      <c r="D99" s="423"/>
      <c r="E99" s="423"/>
      <c r="F99" s="423"/>
      <c r="G99" s="423"/>
      <c r="H99" s="423"/>
    </row>
    <row r="100" spans="1:8">
      <c r="A100" s="423"/>
      <c r="B100" s="423"/>
      <c r="C100" s="423"/>
      <c r="D100" s="423"/>
      <c r="E100" s="423"/>
      <c r="F100" s="423"/>
      <c r="G100" s="423"/>
      <c r="H100" s="423"/>
    </row>
    <row r="101" spans="1:8">
      <c r="A101" s="423"/>
      <c r="B101" s="423"/>
      <c r="C101" s="423"/>
      <c r="D101" s="423"/>
      <c r="E101" s="423"/>
      <c r="F101" s="423"/>
      <c r="G101" s="423"/>
      <c r="H101" s="423"/>
    </row>
    <row r="102" spans="1:8">
      <c r="A102" s="423"/>
      <c r="B102" s="423"/>
      <c r="C102" s="423"/>
      <c r="D102" s="423"/>
      <c r="E102" s="423"/>
      <c r="F102" s="423"/>
      <c r="G102" s="423"/>
      <c r="H102" s="423"/>
    </row>
    <row r="103" spans="1:8">
      <c r="A103" s="423"/>
      <c r="B103" s="423"/>
      <c r="C103" s="423"/>
      <c r="D103" s="423"/>
      <c r="E103" s="423"/>
      <c r="F103" s="423"/>
      <c r="G103" s="423"/>
      <c r="H103" s="423"/>
    </row>
    <row r="104" spans="1:8">
      <c r="A104" s="423"/>
      <c r="B104" s="423"/>
      <c r="C104" s="423"/>
      <c r="D104" s="423"/>
      <c r="E104" s="423"/>
      <c r="F104" s="423"/>
      <c r="G104" s="423"/>
      <c r="H104" s="423"/>
    </row>
    <row r="105" spans="1:8">
      <c r="A105" s="423"/>
      <c r="B105" s="423"/>
      <c r="C105" s="423"/>
      <c r="D105" s="423"/>
      <c r="E105" s="423"/>
      <c r="F105" s="423"/>
      <c r="G105" s="423"/>
      <c r="H105" s="423"/>
    </row>
    <row r="106" spans="1:8">
      <c r="A106" s="423"/>
      <c r="B106" s="423"/>
      <c r="C106" s="423"/>
      <c r="D106" s="423"/>
      <c r="E106" s="423"/>
      <c r="F106" s="423"/>
      <c r="G106" s="423"/>
      <c r="H106" s="423"/>
    </row>
    <row r="107" spans="1:8">
      <c r="A107" s="423"/>
      <c r="B107" s="423"/>
      <c r="C107" s="423"/>
      <c r="D107" s="423"/>
      <c r="E107" s="423"/>
      <c r="F107" s="423"/>
      <c r="G107" s="423"/>
      <c r="H107" s="423"/>
    </row>
    <row r="108" spans="1:8">
      <c r="A108" s="423"/>
      <c r="B108" s="423"/>
      <c r="C108" s="423"/>
      <c r="D108" s="423"/>
      <c r="E108" s="423"/>
      <c r="F108" s="423"/>
      <c r="G108" s="423"/>
      <c r="H108" s="423"/>
    </row>
    <row r="109" spans="1:8">
      <c r="A109" s="423"/>
      <c r="B109" s="423"/>
      <c r="C109" s="423"/>
      <c r="D109" s="423"/>
      <c r="E109" s="423"/>
      <c r="F109" s="423"/>
      <c r="G109" s="423"/>
      <c r="H109" s="423"/>
    </row>
    <row r="110" spans="1:8">
      <c r="A110" s="423"/>
      <c r="B110" s="423"/>
      <c r="C110" s="423"/>
      <c r="D110" s="423"/>
      <c r="E110" s="423"/>
      <c r="F110" s="423"/>
      <c r="G110" s="423"/>
      <c r="H110" s="423"/>
    </row>
    <row r="111" spans="1:8">
      <c r="A111" s="423"/>
      <c r="B111" s="423"/>
      <c r="C111" s="423"/>
      <c r="D111" s="423"/>
      <c r="E111" s="423"/>
      <c r="F111" s="423"/>
      <c r="G111" s="423"/>
      <c r="H111" s="423"/>
    </row>
    <row r="112" spans="1:8">
      <c r="A112" s="423"/>
      <c r="B112" s="423"/>
      <c r="C112" s="423"/>
      <c r="D112" s="423"/>
      <c r="E112" s="423"/>
      <c r="F112" s="423"/>
      <c r="G112" s="423"/>
      <c r="H112" s="423"/>
    </row>
    <row r="113" spans="1:8">
      <c r="A113" s="423"/>
      <c r="B113" s="423"/>
      <c r="C113" s="423"/>
      <c r="D113" s="423"/>
      <c r="E113" s="423"/>
      <c r="F113" s="423"/>
      <c r="G113" s="423"/>
      <c r="H113" s="423"/>
    </row>
    <row r="114" spans="1:8">
      <c r="A114" s="423"/>
      <c r="B114" s="423"/>
      <c r="C114" s="423"/>
      <c r="D114" s="423"/>
      <c r="E114" s="423"/>
      <c r="F114" s="423"/>
      <c r="G114" s="423"/>
      <c r="H114" s="423"/>
    </row>
    <row r="115" spans="1:8">
      <c r="A115" s="423"/>
      <c r="B115" s="423"/>
      <c r="C115" s="423"/>
      <c r="D115" s="423"/>
      <c r="E115" s="423"/>
      <c r="F115" s="423"/>
      <c r="G115" s="423"/>
      <c r="H115" s="423"/>
    </row>
    <row r="116" spans="1:8">
      <c r="A116" s="423"/>
      <c r="B116" s="423"/>
      <c r="C116" s="423"/>
      <c r="D116" s="423"/>
      <c r="E116" s="423"/>
      <c r="F116" s="423"/>
      <c r="G116" s="423"/>
      <c r="H116" s="423"/>
    </row>
    <row r="117" spans="1:8">
      <c r="A117" s="423"/>
      <c r="B117" s="423"/>
      <c r="C117" s="423"/>
      <c r="D117" s="423"/>
      <c r="E117" s="423"/>
      <c r="F117" s="423"/>
      <c r="G117" s="423"/>
      <c r="H117" s="423"/>
    </row>
    <row r="118" spans="1:8">
      <c r="A118" s="423"/>
      <c r="B118" s="423"/>
      <c r="C118" s="423"/>
      <c r="D118" s="423"/>
      <c r="E118" s="423"/>
      <c r="F118" s="423"/>
      <c r="G118" s="423"/>
      <c r="H118" s="423"/>
    </row>
    <row r="119" spans="1:8">
      <c r="A119" s="423"/>
      <c r="B119" s="423"/>
      <c r="C119" s="423"/>
      <c r="D119" s="423"/>
      <c r="E119" s="423"/>
      <c r="F119" s="423"/>
      <c r="G119" s="423"/>
      <c r="H119" s="423"/>
    </row>
    <row r="120" spans="1:8">
      <c r="A120" s="423"/>
      <c r="B120" s="423"/>
      <c r="C120" s="423"/>
      <c r="D120" s="423"/>
      <c r="E120" s="423"/>
      <c r="F120" s="423"/>
      <c r="G120" s="423"/>
      <c r="H120" s="423"/>
    </row>
    <row r="121" spans="1:8">
      <c r="A121" s="423"/>
      <c r="B121" s="423"/>
      <c r="C121" s="423"/>
      <c r="D121" s="423"/>
      <c r="E121" s="423"/>
      <c r="F121" s="423"/>
      <c r="G121" s="423"/>
      <c r="H121" s="423"/>
    </row>
    <row r="122" spans="1:8">
      <c r="A122" s="423"/>
      <c r="B122" s="423"/>
      <c r="C122" s="423"/>
      <c r="D122" s="423"/>
      <c r="E122" s="423"/>
      <c r="F122" s="423"/>
      <c r="G122" s="423"/>
      <c r="H122" s="423"/>
    </row>
    <row r="123" spans="1:8">
      <c r="A123" s="423"/>
      <c r="B123" s="423"/>
      <c r="C123" s="423"/>
      <c r="D123" s="423"/>
      <c r="E123" s="423"/>
      <c r="F123" s="423"/>
      <c r="G123" s="423"/>
      <c r="H123" s="423"/>
    </row>
    <row r="124" spans="1:8">
      <c r="A124" s="423"/>
      <c r="B124" s="423"/>
      <c r="C124" s="423"/>
      <c r="D124" s="423"/>
      <c r="E124" s="423"/>
      <c r="F124" s="423"/>
      <c r="G124" s="423"/>
      <c r="H124" s="423"/>
    </row>
    <row r="125" spans="1:8">
      <c r="A125" s="423"/>
      <c r="B125" s="423"/>
      <c r="C125" s="423"/>
      <c r="D125" s="423"/>
      <c r="E125" s="423"/>
      <c r="F125" s="423"/>
      <c r="G125" s="423"/>
      <c r="H125" s="423"/>
    </row>
    <row r="126" spans="1:8">
      <c r="A126" s="423"/>
      <c r="B126" s="423"/>
      <c r="C126" s="423"/>
      <c r="D126" s="423"/>
      <c r="E126" s="423"/>
      <c r="F126" s="423"/>
      <c r="G126" s="423"/>
      <c r="H126" s="423"/>
    </row>
    <row r="127" spans="1:8">
      <c r="A127" s="423"/>
      <c r="B127" s="423"/>
      <c r="C127" s="423"/>
      <c r="D127" s="423"/>
      <c r="E127" s="423"/>
      <c r="F127" s="423"/>
      <c r="G127" s="423"/>
      <c r="H127" s="423"/>
    </row>
    <row r="128" spans="1:8">
      <c r="A128" s="423"/>
      <c r="B128" s="423"/>
      <c r="C128" s="423"/>
      <c r="D128" s="423"/>
      <c r="E128" s="423"/>
      <c r="F128" s="423"/>
      <c r="G128" s="423"/>
      <c r="H128" s="423"/>
    </row>
    <row r="129" spans="1:8">
      <c r="A129" s="423"/>
      <c r="B129" s="423"/>
      <c r="C129" s="423"/>
      <c r="D129" s="423"/>
      <c r="E129" s="423"/>
      <c r="F129" s="423"/>
      <c r="G129" s="423"/>
      <c r="H129" s="423"/>
    </row>
    <row r="130" spans="1:8">
      <c r="A130" s="423"/>
      <c r="B130" s="423"/>
      <c r="C130" s="423"/>
      <c r="D130" s="423"/>
      <c r="E130" s="423"/>
      <c r="F130" s="423"/>
      <c r="G130" s="423"/>
      <c r="H130" s="423"/>
    </row>
    <row r="131" spans="1:8">
      <c r="A131" s="423"/>
      <c r="B131" s="423"/>
      <c r="C131" s="423"/>
      <c r="D131" s="423"/>
      <c r="E131" s="423"/>
      <c r="F131" s="423"/>
      <c r="G131" s="423"/>
      <c r="H131" s="423"/>
    </row>
    <row r="132" spans="1:8">
      <c r="A132" s="423"/>
      <c r="B132" s="423"/>
      <c r="C132" s="423"/>
      <c r="D132" s="423"/>
      <c r="E132" s="423"/>
      <c r="F132" s="423"/>
      <c r="G132" s="423"/>
      <c r="H132" s="423"/>
    </row>
    <row r="133" spans="1:8">
      <c r="A133" s="423"/>
      <c r="B133" s="423"/>
      <c r="C133" s="423"/>
      <c r="D133" s="423"/>
      <c r="E133" s="423"/>
      <c r="F133" s="423"/>
      <c r="G133" s="423"/>
      <c r="H133" s="423"/>
    </row>
    <row r="134" spans="1:8">
      <c r="A134" s="423"/>
      <c r="B134" s="423"/>
      <c r="C134" s="423"/>
      <c r="D134" s="423"/>
      <c r="E134" s="423"/>
      <c r="F134" s="423"/>
      <c r="G134" s="423"/>
      <c r="H134" s="423"/>
    </row>
    <row r="135" spans="1:8">
      <c r="A135" s="423"/>
      <c r="B135" s="423"/>
      <c r="C135" s="423"/>
      <c r="D135" s="423"/>
      <c r="E135" s="423"/>
      <c r="F135" s="423"/>
      <c r="G135" s="423"/>
      <c r="H135" s="423"/>
    </row>
    <row r="136" spans="1:8">
      <c r="A136" s="423"/>
      <c r="B136" s="423"/>
      <c r="C136" s="423"/>
      <c r="D136" s="423"/>
      <c r="E136" s="423"/>
      <c r="F136" s="423"/>
      <c r="G136" s="423"/>
      <c r="H136" s="423"/>
    </row>
    <row r="137" spans="1:8">
      <c r="A137" s="423"/>
      <c r="B137" s="423"/>
      <c r="C137" s="423"/>
      <c r="D137" s="423"/>
      <c r="E137" s="423"/>
      <c r="F137" s="423"/>
      <c r="G137" s="423"/>
      <c r="H137" s="423"/>
    </row>
    <row r="138" spans="1:8">
      <c r="A138" s="423"/>
      <c r="B138" s="423"/>
      <c r="C138" s="423"/>
      <c r="D138" s="423"/>
      <c r="E138" s="423"/>
      <c r="F138" s="423"/>
      <c r="G138" s="423"/>
      <c r="H138" s="423"/>
    </row>
    <row r="139" spans="1:8">
      <c r="A139" s="423"/>
      <c r="B139" s="423"/>
      <c r="C139" s="423"/>
      <c r="D139" s="423"/>
      <c r="E139" s="423"/>
      <c r="F139" s="423"/>
      <c r="G139" s="423"/>
      <c r="H139" s="423"/>
    </row>
    <row r="140" spans="1:8">
      <c r="A140" s="423"/>
      <c r="B140" s="423"/>
      <c r="C140" s="423"/>
      <c r="D140" s="423"/>
      <c r="E140" s="423"/>
      <c r="F140" s="423"/>
      <c r="G140" s="423"/>
      <c r="H140" s="423"/>
    </row>
    <row r="141" spans="1:8">
      <c r="A141" s="423"/>
      <c r="B141" s="423"/>
      <c r="C141" s="423"/>
      <c r="D141" s="423"/>
      <c r="E141" s="423"/>
      <c r="F141" s="423"/>
      <c r="G141" s="423"/>
      <c r="H141" s="423"/>
    </row>
    <row r="142" spans="1:8">
      <c r="A142" s="423"/>
      <c r="B142" s="423"/>
      <c r="C142" s="423"/>
      <c r="D142" s="423"/>
      <c r="E142" s="423"/>
      <c r="F142" s="423"/>
      <c r="G142" s="423"/>
      <c r="H142" s="423"/>
    </row>
    <row r="143" spans="1:8">
      <c r="A143" s="423"/>
      <c r="B143" s="423"/>
      <c r="C143" s="423"/>
      <c r="D143" s="423"/>
      <c r="E143" s="423"/>
      <c r="F143" s="423"/>
      <c r="G143" s="423"/>
      <c r="H143" s="423"/>
    </row>
    <row r="144" spans="1:8">
      <c r="A144" s="423"/>
      <c r="B144" s="423"/>
      <c r="C144" s="423"/>
      <c r="D144" s="423"/>
      <c r="E144" s="423"/>
      <c r="F144" s="423"/>
      <c r="G144" s="423"/>
      <c r="H144" s="423"/>
    </row>
    <row r="145" spans="1:8">
      <c r="A145" s="423"/>
      <c r="B145" s="423"/>
      <c r="C145" s="423"/>
      <c r="D145" s="423"/>
      <c r="E145" s="423"/>
      <c r="F145" s="423"/>
      <c r="G145" s="423"/>
      <c r="H145" s="423"/>
    </row>
    <row r="146" spans="1:8">
      <c r="A146" s="423"/>
      <c r="B146" s="423"/>
      <c r="C146" s="423"/>
      <c r="D146" s="423"/>
      <c r="E146" s="423"/>
      <c r="F146" s="423"/>
      <c r="G146" s="423"/>
      <c r="H146" s="423"/>
    </row>
    <row r="147" spans="1:8">
      <c r="A147" s="423"/>
      <c r="B147" s="423"/>
      <c r="C147" s="423"/>
      <c r="D147" s="423"/>
      <c r="E147" s="423"/>
      <c r="F147" s="423"/>
      <c r="G147" s="423"/>
      <c r="H147" s="423"/>
    </row>
    <row r="148" spans="1:8">
      <c r="A148" s="423"/>
      <c r="B148" s="423"/>
      <c r="C148" s="423"/>
      <c r="D148" s="423"/>
      <c r="E148" s="423"/>
      <c r="F148" s="423"/>
      <c r="G148" s="423"/>
      <c r="H148" s="423"/>
    </row>
    <row r="149" spans="1:8">
      <c r="A149" s="423"/>
      <c r="B149" s="423"/>
      <c r="C149" s="423"/>
      <c r="D149" s="423"/>
      <c r="E149" s="423"/>
      <c r="F149" s="423"/>
      <c r="G149" s="423"/>
      <c r="H149" s="423"/>
    </row>
    <row r="150" spans="1:8">
      <c r="A150" s="423"/>
      <c r="B150" s="423"/>
      <c r="C150" s="423"/>
      <c r="D150" s="423"/>
      <c r="E150" s="423"/>
      <c r="F150" s="423"/>
      <c r="G150" s="423"/>
      <c r="H150" s="423"/>
    </row>
    <row r="151" spans="1:8">
      <c r="A151" s="423"/>
      <c r="B151" s="423"/>
      <c r="C151" s="423"/>
      <c r="D151" s="423"/>
      <c r="E151" s="423"/>
      <c r="F151" s="423"/>
      <c r="G151" s="423"/>
      <c r="H151" s="423"/>
    </row>
    <row r="152" spans="1:8">
      <c r="A152" s="423"/>
      <c r="B152" s="423"/>
      <c r="C152" s="423"/>
      <c r="D152" s="423"/>
      <c r="E152" s="423"/>
      <c r="F152" s="423"/>
      <c r="G152" s="423"/>
      <c r="H152" s="423"/>
    </row>
    <row r="153" spans="1:8">
      <c r="A153" s="423"/>
      <c r="B153" s="423"/>
      <c r="C153" s="423"/>
      <c r="D153" s="423"/>
      <c r="E153" s="423"/>
      <c r="F153" s="423"/>
      <c r="G153" s="423"/>
      <c r="H153" s="423"/>
    </row>
    <row r="154" spans="1:8">
      <c r="A154" s="423"/>
      <c r="B154" s="423"/>
      <c r="C154" s="423"/>
      <c r="D154" s="423"/>
      <c r="E154" s="423"/>
      <c r="F154" s="423"/>
      <c r="G154" s="423"/>
      <c r="H154" s="423"/>
    </row>
    <row r="155" spans="1:8">
      <c r="A155" s="423"/>
      <c r="B155" s="423"/>
      <c r="C155" s="423"/>
      <c r="D155" s="423"/>
      <c r="E155" s="423"/>
      <c r="F155" s="423"/>
      <c r="G155" s="423"/>
      <c r="H155" s="423"/>
    </row>
    <row r="156" spans="1:8">
      <c r="A156" s="423"/>
      <c r="B156" s="423"/>
      <c r="C156" s="423"/>
      <c r="D156" s="423"/>
      <c r="E156" s="423"/>
      <c r="F156" s="423"/>
      <c r="G156" s="423"/>
      <c r="H156" s="423"/>
    </row>
    <row r="157" spans="1:8">
      <c r="A157" s="423"/>
      <c r="B157" s="423"/>
      <c r="C157" s="423"/>
      <c r="D157" s="423"/>
      <c r="E157" s="423"/>
      <c r="F157" s="423"/>
      <c r="G157" s="423"/>
      <c r="H157" s="423"/>
    </row>
    <row r="158" spans="1:8">
      <c r="A158" s="423"/>
      <c r="B158" s="423"/>
      <c r="C158" s="423"/>
      <c r="D158" s="423"/>
      <c r="E158" s="423"/>
      <c r="F158" s="423"/>
      <c r="G158" s="423"/>
      <c r="H158" s="423"/>
    </row>
    <row r="159" spans="1:8">
      <c r="A159" s="423"/>
      <c r="B159" s="423"/>
      <c r="C159" s="423"/>
      <c r="D159" s="423"/>
      <c r="E159" s="423"/>
      <c r="F159" s="423"/>
      <c r="G159" s="423"/>
      <c r="H159" s="423"/>
    </row>
    <row r="160" spans="1:8">
      <c r="A160" s="423"/>
      <c r="B160" s="423"/>
      <c r="C160" s="423"/>
      <c r="D160" s="423"/>
      <c r="E160" s="423"/>
      <c r="F160" s="423"/>
      <c r="G160" s="423"/>
      <c r="H160" s="423"/>
    </row>
    <row r="161" spans="1:8">
      <c r="A161" s="423"/>
      <c r="B161" s="423"/>
      <c r="C161" s="423"/>
      <c r="D161" s="423"/>
      <c r="E161" s="423"/>
      <c r="F161" s="423"/>
      <c r="G161" s="423"/>
      <c r="H161" s="423"/>
    </row>
    <row r="162" spans="1:8">
      <c r="A162" s="423"/>
      <c r="B162" s="423"/>
      <c r="C162" s="423"/>
      <c r="D162" s="423"/>
      <c r="E162" s="423"/>
      <c r="F162" s="423"/>
      <c r="G162" s="423"/>
      <c r="H162" s="423"/>
    </row>
    <row r="163" spans="1:8">
      <c r="A163" s="423"/>
      <c r="B163" s="423"/>
      <c r="C163" s="423"/>
      <c r="D163" s="423"/>
      <c r="E163" s="423"/>
      <c r="F163" s="423"/>
      <c r="G163" s="423"/>
      <c r="H163" s="423"/>
    </row>
    <row r="164" spans="1:8">
      <c r="A164" s="423"/>
      <c r="B164" s="423"/>
      <c r="C164" s="423"/>
      <c r="D164" s="423"/>
      <c r="E164" s="423"/>
      <c r="F164" s="423"/>
      <c r="G164" s="423"/>
      <c r="H164" s="423"/>
    </row>
    <row r="165" spans="1:8">
      <c r="A165" s="423"/>
      <c r="B165" s="423"/>
      <c r="C165" s="423"/>
      <c r="D165" s="423"/>
      <c r="E165" s="423"/>
      <c r="F165" s="423"/>
      <c r="G165" s="423"/>
      <c r="H165" s="423"/>
    </row>
    <row r="166" spans="1:8">
      <c r="A166" s="423"/>
      <c r="B166" s="423"/>
      <c r="C166" s="423"/>
      <c r="D166" s="423"/>
      <c r="E166" s="423"/>
      <c r="F166" s="423"/>
      <c r="G166" s="423"/>
      <c r="H166" s="423"/>
    </row>
    <row r="167" spans="1:8">
      <c r="A167" s="423"/>
      <c r="B167" s="423"/>
      <c r="C167" s="423"/>
      <c r="D167" s="423"/>
      <c r="E167" s="423"/>
      <c r="F167" s="423"/>
      <c r="G167" s="423"/>
      <c r="H167" s="423"/>
    </row>
    <row r="168" spans="1:8">
      <c r="A168" s="423"/>
      <c r="B168" s="423"/>
      <c r="C168" s="423"/>
      <c r="D168" s="423"/>
      <c r="E168" s="423"/>
      <c r="F168" s="423"/>
      <c r="G168" s="423"/>
      <c r="H168" s="423"/>
    </row>
    <row r="169" spans="1:8">
      <c r="A169" s="423"/>
      <c r="B169" s="423"/>
      <c r="C169" s="423"/>
      <c r="D169" s="423"/>
      <c r="E169" s="423"/>
      <c r="F169" s="423"/>
      <c r="G169" s="423"/>
      <c r="H169" s="423"/>
    </row>
    <row r="170" spans="1:8">
      <c r="A170" s="423"/>
      <c r="B170" s="423"/>
      <c r="C170" s="423"/>
      <c r="D170" s="423"/>
      <c r="E170" s="423"/>
      <c r="F170" s="423"/>
      <c r="G170" s="423"/>
      <c r="H170" s="423"/>
    </row>
    <row r="171" spans="1:8">
      <c r="A171" s="423"/>
      <c r="B171" s="423"/>
      <c r="C171" s="423"/>
      <c r="D171" s="423"/>
      <c r="E171" s="423"/>
      <c r="F171" s="423"/>
      <c r="G171" s="423"/>
      <c r="H171" s="423"/>
    </row>
    <row r="172" spans="1:8">
      <c r="A172" s="423"/>
      <c r="B172" s="423"/>
      <c r="C172" s="423"/>
      <c r="D172" s="423"/>
      <c r="E172" s="423"/>
      <c r="F172" s="423"/>
      <c r="G172" s="423"/>
      <c r="H172" s="423"/>
    </row>
    <row r="173" spans="1:8">
      <c r="A173" s="423"/>
      <c r="B173" s="423"/>
      <c r="C173" s="423"/>
      <c r="D173" s="423"/>
      <c r="E173" s="423"/>
      <c r="F173" s="423"/>
      <c r="G173" s="423"/>
      <c r="H173" s="423"/>
    </row>
    <row r="174" spans="1:8">
      <c r="A174" s="423"/>
      <c r="B174" s="423"/>
      <c r="C174" s="423"/>
      <c r="D174" s="423"/>
      <c r="E174" s="423"/>
      <c r="F174" s="423"/>
      <c r="G174" s="423"/>
      <c r="H174" s="423"/>
    </row>
    <row r="175" spans="1:8">
      <c r="A175" s="423"/>
      <c r="B175" s="423"/>
      <c r="C175" s="423"/>
      <c r="D175" s="423"/>
      <c r="E175" s="423"/>
      <c r="F175" s="423"/>
      <c r="G175" s="423"/>
      <c r="H175" s="423"/>
    </row>
    <row r="176" spans="1:8">
      <c r="A176" s="423"/>
      <c r="B176" s="423"/>
      <c r="C176" s="423"/>
      <c r="D176" s="423"/>
      <c r="E176" s="423"/>
      <c r="F176" s="423"/>
      <c r="G176" s="423"/>
      <c r="H176" s="423"/>
    </row>
    <row r="177" spans="1:8">
      <c r="A177" s="423"/>
      <c r="B177" s="423"/>
      <c r="C177" s="423"/>
      <c r="D177" s="423"/>
      <c r="E177" s="423"/>
      <c r="F177" s="423"/>
      <c r="G177" s="423"/>
      <c r="H177" s="423"/>
    </row>
    <row r="178" spans="1:8">
      <c r="A178" s="423"/>
      <c r="B178" s="423"/>
      <c r="C178" s="423"/>
      <c r="D178" s="423"/>
      <c r="E178" s="423"/>
      <c r="F178" s="423"/>
      <c r="G178" s="423"/>
      <c r="H178" s="423"/>
    </row>
    <row r="179" spans="1:8">
      <c r="A179" s="423"/>
      <c r="B179" s="423"/>
      <c r="C179" s="423"/>
      <c r="D179" s="423"/>
      <c r="E179" s="423"/>
      <c r="F179" s="423"/>
      <c r="G179" s="423"/>
      <c r="H179" s="423"/>
    </row>
    <row r="180" spans="1:8">
      <c r="A180" s="423"/>
      <c r="B180" s="423"/>
      <c r="C180" s="423"/>
      <c r="D180" s="423"/>
      <c r="E180" s="423"/>
      <c r="F180" s="423"/>
      <c r="G180" s="423"/>
      <c r="H180" s="423"/>
    </row>
    <row r="181" spans="1:8">
      <c r="A181" s="423"/>
      <c r="B181" s="423"/>
      <c r="C181" s="423"/>
      <c r="D181" s="423"/>
      <c r="E181" s="423"/>
      <c r="F181" s="423"/>
      <c r="G181" s="423"/>
      <c r="H181" s="423"/>
    </row>
    <row r="182" spans="1:8">
      <c r="A182" s="423"/>
      <c r="B182" s="423"/>
      <c r="C182" s="423"/>
      <c r="D182" s="423"/>
      <c r="E182" s="423"/>
      <c r="F182" s="423"/>
      <c r="G182" s="423"/>
      <c r="H182" s="423"/>
    </row>
    <row r="183" spans="1:8">
      <c r="A183" s="423"/>
      <c r="B183" s="423"/>
      <c r="C183" s="423"/>
      <c r="D183" s="423"/>
      <c r="E183" s="423"/>
      <c r="F183" s="423"/>
      <c r="G183" s="423"/>
      <c r="H183" s="423"/>
    </row>
    <row r="184" spans="1:8">
      <c r="A184" s="423"/>
      <c r="B184" s="423"/>
      <c r="C184" s="423"/>
      <c r="D184" s="423"/>
      <c r="E184" s="423"/>
      <c r="F184" s="423"/>
      <c r="G184" s="423"/>
      <c r="H184" s="423"/>
    </row>
    <row r="185" spans="1:8">
      <c r="A185" s="423"/>
      <c r="B185" s="423"/>
      <c r="C185" s="423"/>
      <c r="D185" s="423"/>
      <c r="E185" s="423"/>
      <c r="F185" s="423"/>
      <c r="G185" s="423"/>
      <c r="H185" s="423"/>
    </row>
    <row r="186" spans="1:8">
      <c r="A186" s="423"/>
      <c r="B186" s="423"/>
      <c r="C186" s="423"/>
      <c r="D186" s="423"/>
      <c r="E186" s="423"/>
      <c r="F186" s="423"/>
      <c r="G186" s="423"/>
      <c r="H186" s="423"/>
    </row>
    <row r="187" spans="1:8">
      <c r="A187" s="423"/>
      <c r="B187" s="423"/>
      <c r="C187" s="423"/>
      <c r="D187" s="423"/>
      <c r="E187" s="423"/>
      <c r="F187" s="423"/>
      <c r="G187" s="423"/>
      <c r="H187" s="423"/>
    </row>
    <row r="188" spans="1:8">
      <c r="A188" s="423"/>
      <c r="B188" s="423"/>
      <c r="C188" s="423"/>
      <c r="D188" s="423"/>
      <c r="E188" s="423"/>
      <c r="F188" s="423"/>
      <c r="G188" s="423"/>
      <c r="H188" s="423"/>
    </row>
    <row r="189" spans="1:8">
      <c r="A189" s="423"/>
      <c r="B189" s="423"/>
      <c r="C189" s="423"/>
      <c r="D189" s="423"/>
      <c r="E189" s="423"/>
      <c r="F189" s="423"/>
      <c r="G189" s="423"/>
      <c r="H189" s="423"/>
    </row>
    <row r="190" spans="1:8">
      <c r="A190" s="423"/>
      <c r="B190" s="423"/>
      <c r="C190" s="423"/>
      <c r="D190" s="423"/>
      <c r="E190" s="423"/>
      <c r="F190" s="423"/>
      <c r="G190" s="423"/>
      <c r="H190" s="423"/>
    </row>
    <row r="191" spans="1:8">
      <c r="A191" s="423"/>
      <c r="B191" s="423"/>
      <c r="C191" s="423"/>
      <c r="D191" s="423"/>
      <c r="E191" s="423"/>
      <c r="F191" s="423"/>
      <c r="G191" s="423"/>
      <c r="H191" s="423"/>
    </row>
    <row r="192" spans="1:8">
      <c r="A192" s="423"/>
      <c r="B192" s="423"/>
      <c r="C192" s="423"/>
      <c r="D192" s="423"/>
      <c r="E192" s="423"/>
      <c r="F192" s="423"/>
      <c r="G192" s="423"/>
      <c r="H192" s="423"/>
    </row>
    <row r="193" spans="1:8">
      <c r="A193" s="423"/>
      <c r="B193" s="423"/>
      <c r="C193" s="423"/>
      <c r="D193" s="423"/>
      <c r="E193" s="423"/>
      <c r="F193" s="423"/>
      <c r="G193" s="423"/>
      <c r="H193" s="423"/>
    </row>
    <row r="194" spans="1:8">
      <c r="A194" s="423"/>
      <c r="B194" s="423"/>
      <c r="C194" s="423"/>
      <c r="D194" s="423"/>
      <c r="E194" s="423"/>
      <c r="F194" s="423"/>
      <c r="G194" s="423"/>
      <c r="H194" s="423"/>
    </row>
    <row r="195" spans="1:8">
      <c r="A195" s="423"/>
      <c r="B195" s="423"/>
      <c r="C195" s="423"/>
      <c r="D195" s="423"/>
      <c r="E195" s="423"/>
      <c r="F195" s="423"/>
      <c r="G195" s="423"/>
      <c r="H195" s="423"/>
    </row>
    <row r="196" spans="1:8">
      <c r="A196" s="423"/>
      <c r="B196" s="423"/>
      <c r="C196" s="423"/>
      <c r="D196" s="423"/>
      <c r="E196" s="423"/>
      <c r="F196" s="423"/>
      <c r="G196" s="423"/>
      <c r="H196" s="423"/>
    </row>
    <row r="197" spans="1:8">
      <c r="A197" s="423"/>
      <c r="B197" s="423"/>
      <c r="C197" s="423"/>
      <c r="D197" s="423"/>
      <c r="E197" s="423"/>
      <c r="F197" s="423"/>
      <c r="G197" s="423"/>
      <c r="H197" s="423"/>
    </row>
    <row r="198" spans="1:8">
      <c r="A198" s="423"/>
      <c r="B198" s="423"/>
      <c r="C198" s="423"/>
      <c r="D198" s="423"/>
      <c r="E198" s="423"/>
      <c r="F198" s="423"/>
      <c r="G198" s="423"/>
      <c r="H198" s="423"/>
    </row>
    <row r="199" spans="1:8">
      <c r="A199" s="423"/>
      <c r="B199" s="423"/>
      <c r="C199" s="423"/>
      <c r="D199" s="423"/>
      <c r="E199" s="423"/>
      <c r="F199" s="423"/>
      <c r="G199" s="423"/>
      <c r="H199" s="423"/>
    </row>
    <row r="200" spans="1:8">
      <c r="A200" s="423"/>
      <c r="B200" s="423"/>
      <c r="C200" s="423"/>
      <c r="D200" s="423"/>
      <c r="E200" s="423"/>
      <c r="F200" s="423"/>
      <c r="G200" s="423"/>
      <c r="H200" s="423"/>
    </row>
    <row r="201" spans="1:8">
      <c r="A201" s="423"/>
      <c r="B201" s="423"/>
      <c r="C201" s="423"/>
      <c r="D201" s="423"/>
      <c r="E201" s="423"/>
      <c r="F201" s="423"/>
      <c r="G201" s="423"/>
      <c r="H201" s="423"/>
    </row>
    <row r="202" spans="1:8">
      <c r="A202" s="423"/>
      <c r="B202" s="423"/>
      <c r="C202" s="423"/>
      <c r="D202" s="423"/>
      <c r="E202" s="423"/>
      <c r="F202" s="423"/>
      <c r="G202" s="423"/>
      <c r="H202" s="423"/>
    </row>
    <row r="203" spans="1:8">
      <c r="A203" s="423"/>
      <c r="B203" s="423"/>
      <c r="C203" s="423"/>
      <c r="D203" s="423"/>
      <c r="E203" s="423"/>
      <c r="F203" s="423"/>
      <c r="G203" s="423"/>
      <c r="H203" s="423"/>
    </row>
    <row r="204" spans="1:8">
      <c r="A204" s="423"/>
      <c r="B204" s="423"/>
      <c r="C204" s="423"/>
      <c r="D204" s="423"/>
      <c r="E204" s="423"/>
      <c r="F204" s="423"/>
      <c r="G204" s="423"/>
      <c r="H204" s="423"/>
    </row>
    <row r="205" spans="1:8">
      <c r="A205" s="423"/>
      <c r="B205" s="423"/>
      <c r="C205" s="423"/>
      <c r="D205" s="423"/>
      <c r="E205" s="423"/>
      <c r="F205" s="423"/>
      <c r="G205" s="423"/>
      <c r="H205" s="423"/>
    </row>
    <row r="206" spans="1:8">
      <c r="A206" s="423"/>
      <c r="B206" s="423"/>
      <c r="C206" s="423"/>
      <c r="D206" s="423"/>
      <c r="E206" s="423"/>
      <c r="F206" s="423"/>
      <c r="G206" s="423"/>
      <c r="H206" s="423"/>
    </row>
    <row r="207" spans="1:8">
      <c r="A207" s="423"/>
      <c r="B207" s="423"/>
      <c r="C207" s="423"/>
      <c r="D207" s="423"/>
      <c r="E207" s="423"/>
      <c r="F207" s="423"/>
      <c r="G207" s="423"/>
      <c r="H207" s="423"/>
    </row>
    <row r="208" spans="1:8">
      <c r="A208" s="423"/>
      <c r="B208" s="423"/>
      <c r="C208" s="423"/>
      <c r="D208" s="423"/>
      <c r="E208" s="423"/>
      <c r="F208" s="423"/>
      <c r="G208" s="423"/>
      <c r="H208" s="423"/>
    </row>
    <row r="209" spans="1:8">
      <c r="A209" s="423"/>
      <c r="B209" s="423"/>
      <c r="C209" s="423"/>
      <c r="D209" s="423"/>
      <c r="E209" s="423"/>
      <c r="F209" s="423"/>
      <c r="G209" s="423"/>
      <c r="H209" s="423"/>
    </row>
    <row r="210" spans="1:8">
      <c r="A210" s="423"/>
      <c r="B210" s="423"/>
      <c r="C210" s="423"/>
      <c r="D210" s="423"/>
      <c r="E210" s="423"/>
      <c r="F210" s="423"/>
      <c r="G210" s="423"/>
      <c r="H210" s="423"/>
    </row>
    <row r="211" spans="1:8">
      <c r="A211" s="423"/>
      <c r="B211" s="423"/>
      <c r="C211" s="423"/>
      <c r="D211" s="423"/>
      <c r="E211" s="423"/>
      <c r="F211" s="423"/>
      <c r="G211" s="423"/>
      <c r="H211" s="423"/>
    </row>
    <row r="212" spans="1:8">
      <c r="A212" s="423"/>
      <c r="B212" s="423"/>
      <c r="C212" s="423"/>
      <c r="D212" s="423"/>
      <c r="E212" s="423"/>
      <c r="F212" s="423"/>
      <c r="G212" s="423"/>
      <c r="H212" s="423"/>
    </row>
    <row r="213" spans="1:8">
      <c r="A213" s="423"/>
      <c r="B213" s="423"/>
      <c r="C213" s="423"/>
      <c r="D213" s="423"/>
      <c r="E213" s="423"/>
      <c r="F213" s="423"/>
      <c r="G213" s="423"/>
      <c r="H213" s="423"/>
    </row>
    <row r="214" spans="1:8">
      <c r="A214" s="423"/>
      <c r="B214" s="423"/>
      <c r="C214" s="423"/>
      <c r="D214" s="423"/>
      <c r="E214" s="423"/>
      <c r="F214" s="423"/>
      <c r="G214" s="423"/>
      <c r="H214" s="423"/>
    </row>
    <row r="215" spans="1:8">
      <c r="A215" s="423"/>
      <c r="B215" s="423"/>
      <c r="C215" s="423"/>
      <c r="D215" s="423"/>
      <c r="E215" s="423"/>
      <c r="F215" s="423"/>
      <c r="G215" s="423"/>
      <c r="H215" s="423"/>
    </row>
    <row r="216" spans="1:8">
      <c r="A216" s="423"/>
      <c r="B216" s="423"/>
      <c r="C216" s="423"/>
      <c r="D216" s="423"/>
      <c r="E216" s="423"/>
      <c r="F216" s="423"/>
      <c r="G216" s="423"/>
      <c r="H216" s="423"/>
    </row>
    <row r="217" spans="1:8">
      <c r="A217" s="423"/>
      <c r="B217" s="423"/>
      <c r="C217" s="423"/>
      <c r="D217" s="423"/>
      <c r="E217" s="423"/>
      <c r="F217" s="423"/>
      <c r="G217" s="423"/>
      <c r="H217" s="423"/>
    </row>
    <row r="218" spans="1:8">
      <c r="A218" s="423"/>
      <c r="B218" s="423"/>
      <c r="C218" s="423"/>
      <c r="D218" s="423"/>
      <c r="E218" s="423"/>
      <c r="F218" s="423"/>
      <c r="G218" s="423"/>
      <c r="H218" s="423"/>
    </row>
    <row r="219" spans="1:8">
      <c r="A219" s="423"/>
      <c r="B219" s="423"/>
      <c r="C219" s="423"/>
      <c r="D219" s="423"/>
      <c r="E219" s="423"/>
      <c r="F219" s="423"/>
      <c r="G219" s="423"/>
      <c r="H219" s="423"/>
    </row>
    <row r="220" spans="1:8">
      <c r="A220" s="423"/>
      <c r="B220" s="423"/>
      <c r="C220" s="423"/>
      <c r="D220" s="423"/>
      <c r="E220" s="423"/>
      <c r="F220" s="423"/>
      <c r="G220" s="423"/>
      <c r="H220" s="423"/>
    </row>
    <row r="221" spans="1:8">
      <c r="A221" s="423"/>
      <c r="B221" s="423"/>
      <c r="C221" s="423"/>
      <c r="D221" s="423"/>
      <c r="E221" s="423"/>
      <c r="F221" s="423"/>
      <c r="G221" s="423"/>
      <c r="H221" s="423"/>
    </row>
    <row r="222" spans="1:8">
      <c r="A222" s="423"/>
      <c r="B222" s="423"/>
      <c r="C222" s="423"/>
      <c r="D222" s="423"/>
      <c r="E222" s="423"/>
      <c r="F222" s="423"/>
      <c r="G222" s="423"/>
      <c r="H222" s="423"/>
    </row>
    <row r="223" spans="1:8">
      <c r="A223" s="423"/>
      <c r="B223" s="423"/>
      <c r="C223" s="423"/>
      <c r="D223" s="423"/>
      <c r="E223" s="423"/>
      <c r="F223" s="423"/>
      <c r="G223" s="423"/>
      <c r="H223" s="423"/>
    </row>
    <row r="224" spans="1:8">
      <c r="A224" s="423"/>
      <c r="B224" s="423"/>
      <c r="C224" s="423"/>
      <c r="D224" s="423"/>
      <c r="E224" s="423"/>
      <c r="F224" s="423"/>
      <c r="G224" s="423"/>
      <c r="H224" s="423"/>
    </row>
    <row r="225" spans="1:8">
      <c r="A225" s="423"/>
      <c r="B225" s="423"/>
      <c r="C225" s="423"/>
      <c r="D225" s="423"/>
      <c r="E225" s="423"/>
      <c r="F225" s="423"/>
      <c r="G225" s="423"/>
      <c r="H225" s="423"/>
    </row>
    <row r="226" spans="1:8">
      <c r="A226" s="423"/>
      <c r="B226" s="423"/>
      <c r="C226" s="423"/>
      <c r="D226" s="423"/>
      <c r="E226" s="423"/>
      <c r="F226" s="423"/>
      <c r="G226" s="423"/>
      <c r="H226" s="423"/>
    </row>
    <row r="227" spans="1:8">
      <c r="A227" s="423"/>
      <c r="B227" s="423"/>
      <c r="C227" s="423"/>
      <c r="D227" s="423"/>
      <c r="E227" s="423"/>
      <c r="F227" s="423"/>
      <c r="G227" s="423"/>
      <c r="H227" s="423"/>
    </row>
    <row r="228" spans="1:8">
      <c r="A228" s="423"/>
      <c r="B228" s="423"/>
      <c r="C228" s="423"/>
      <c r="D228" s="423"/>
      <c r="E228" s="423"/>
      <c r="F228" s="423"/>
      <c r="G228" s="423"/>
      <c r="H228" s="423"/>
    </row>
    <row r="229" spans="1:8">
      <c r="A229" s="423"/>
      <c r="B229" s="423"/>
      <c r="C229" s="423"/>
      <c r="D229" s="423"/>
      <c r="E229" s="423"/>
      <c r="F229" s="423"/>
      <c r="G229" s="423"/>
      <c r="H229" s="423"/>
    </row>
    <row r="230" spans="1:8">
      <c r="A230" s="423"/>
      <c r="B230" s="423"/>
      <c r="C230" s="423"/>
      <c r="D230" s="423"/>
      <c r="E230" s="423"/>
      <c r="F230" s="423"/>
      <c r="G230" s="423"/>
      <c r="H230" s="423"/>
    </row>
    <row r="231" spans="1:8">
      <c r="A231" s="423"/>
      <c r="B231" s="423"/>
      <c r="C231" s="423"/>
      <c r="D231" s="423"/>
      <c r="E231" s="423"/>
      <c r="F231" s="423"/>
      <c r="G231" s="423"/>
      <c r="H231" s="423"/>
    </row>
    <row r="232" spans="1:8">
      <c r="A232" s="423"/>
      <c r="B232" s="423"/>
      <c r="C232" s="423"/>
      <c r="D232" s="423"/>
      <c r="E232" s="423"/>
      <c r="F232" s="423"/>
      <c r="G232" s="423"/>
      <c r="H232" s="423"/>
    </row>
    <row r="233" spans="1:8">
      <c r="A233" s="423"/>
      <c r="B233" s="423"/>
      <c r="C233" s="423"/>
      <c r="D233" s="423"/>
      <c r="E233" s="423"/>
      <c r="F233" s="423"/>
      <c r="G233" s="423"/>
      <c r="H233" s="423"/>
    </row>
    <row r="234" spans="1:8">
      <c r="A234" s="423"/>
      <c r="B234" s="423"/>
      <c r="C234" s="423"/>
      <c r="D234" s="423"/>
      <c r="E234" s="423"/>
      <c r="F234" s="423"/>
      <c r="G234" s="423"/>
      <c r="H234" s="423"/>
    </row>
    <row r="235" spans="1:8">
      <c r="A235" s="423"/>
      <c r="B235" s="423"/>
      <c r="C235" s="423"/>
      <c r="D235" s="423"/>
      <c r="E235" s="423"/>
      <c r="F235" s="423"/>
      <c r="G235" s="423"/>
      <c r="H235" s="423"/>
    </row>
    <row r="236" spans="1:8">
      <c r="A236" s="423"/>
      <c r="B236" s="423"/>
      <c r="C236" s="423"/>
      <c r="D236" s="423"/>
      <c r="E236" s="423"/>
      <c r="F236" s="423"/>
      <c r="G236" s="423"/>
      <c r="H236" s="423"/>
    </row>
    <row r="237" spans="1:8">
      <c r="A237" s="423"/>
      <c r="B237" s="423"/>
      <c r="C237" s="423"/>
      <c r="D237" s="423"/>
      <c r="E237" s="423"/>
      <c r="F237" s="423"/>
      <c r="G237" s="423"/>
      <c r="H237" s="423"/>
    </row>
    <row r="238" spans="1:8">
      <c r="A238" s="423"/>
      <c r="B238" s="423"/>
      <c r="C238" s="423"/>
      <c r="D238" s="423"/>
      <c r="E238" s="423"/>
      <c r="F238" s="423"/>
      <c r="G238" s="423"/>
      <c r="H238" s="423"/>
    </row>
    <row r="239" spans="1:8">
      <c r="A239" s="423"/>
      <c r="B239" s="423"/>
      <c r="C239" s="423"/>
      <c r="D239" s="423"/>
      <c r="E239" s="423"/>
      <c r="F239" s="423"/>
      <c r="G239" s="423"/>
      <c r="H239" s="423"/>
    </row>
    <row r="240" spans="1:8">
      <c r="A240" s="423"/>
      <c r="B240" s="423"/>
      <c r="C240" s="423"/>
      <c r="D240" s="423"/>
      <c r="E240" s="423"/>
      <c r="F240" s="423"/>
      <c r="G240" s="423"/>
      <c r="H240" s="423"/>
    </row>
    <row r="241" spans="1:8">
      <c r="A241" s="423"/>
      <c r="B241" s="423"/>
      <c r="C241" s="423"/>
      <c r="D241" s="423"/>
      <c r="E241" s="423"/>
      <c r="F241" s="423"/>
      <c r="G241" s="423"/>
      <c r="H241" s="423"/>
    </row>
    <row r="242" spans="1:8">
      <c r="A242" s="423"/>
      <c r="B242" s="423"/>
      <c r="C242" s="423"/>
      <c r="D242" s="423"/>
      <c r="E242" s="423"/>
      <c r="F242" s="423"/>
      <c r="G242" s="423"/>
      <c r="H242" s="423"/>
    </row>
    <row r="243" spans="1:8">
      <c r="A243" s="423"/>
      <c r="B243" s="423"/>
      <c r="C243" s="423"/>
      <c r="D243" s="423"/>
      <c r="E243" s="423"/>
      <c r="F243" s="423"/>
      <c r="G243" s="423"/>
      <c r="H243" s="423"/>
    </row>
    <row r="244" spans="1:8">
      <c r="A244" s="423"/>
      <c r="B244" s="423"/>
      <c r="C244" s="423"/>
      <c r="D244" s="423"/>
      <c r="E244" s="423"/>
      <c r="F244" s="423"/>
      <c r="G244" s="423"/>
      <c r="H244" s="423"/>
    </row>
    <row r="245" spans="1:8">
      <c r="A245" s="423"/>
      <c r="B245" s="423"/>
      <c r="C245" s="423"/>
      <c r="D245" s="423"/>
      <c r="E245" s="423"/>
      <c r="F245" s="423"/>
      <c r="G245" s="423"/>
      <c r="H245" s="423"/>
    </row>
    <row r="246" spans="1:8">
      <c r="A246" s="423"/>
      <c r="B246" s="423"/>
      <c r="C246" s="423"/>
      <c r="D246" s="423"/>
      <c r="E246" s="423"/>
      <c r="F246" s="423"/>
      <c r="G246" s="423"/>
      <c r="H246" s="423"/>
    </row>
    <row r="247" spans="1:8">
      <c r="A247" s="423"/>
      <c r="B247" s="423"/>
      <c r="C247" s="423"/>
      <c r="D247" s="423"/>
      <c r="E247" s="423"/>
      <c r="F247" s="423"/>
      <c r="G247" s="423"/>
      <c r="H247" s="423"/>
    </row>
    <row r="248" spans="1:8">
      <c r="A248" s="423"/>
      <c r="B248" s="423"/>
      <c r="C248" s="423"/>
      <c r="D248" s="423"/>
      <c r="E248" s="423"/>
      <c r="F248" s="423"/>
      <c r="G248" s="423"/>
      <c r="H248" s="423"/>
    </row>
    <row r="249" spans="1:8">
      <c r="A249" s="423"/>
      <c r="B249" s="423"/>
      <c r="C249" s="423"/>
      <c r="D249" s="423"/>
      <c r="E249" s="423"/>
      <c r="F249" s="423"/>
      <c r="G249" s="423"/>
      <c r="H249" s="423"/>
    </row>
    <row r="250" spans="1:8">
      <c r="A250" s="423"/>
      <c r="B250" s="423"/>
      <c r="C250" s="423"/>
      <c r="D250" s="423"/>
      <c r="E250" s="423"/>
      <c r="F250" s="423"/>
      <c r="G250" s="423"/>
      <c r="H250" s="423"/>
    </row>
    <row r="251" spans="1:8">
      <c r="A251" s="423"/>
      <c r="B251" s="423"/>
      <c r="C251" s="423"/>
      <c r="D251" s="423"/>
      <c r="E251" s="423"/>
      <c r="F251" s="423"/>
      <c r="G251" s="423"/>
      <c r="H251" s="423"/>
    </row>
    <row r="252" spans="1:8">
      <c r="A252" s="423"/>
      <c r="B252" s="423"/>
      <c r="C252" s="423"/>
      <c r="D252" s="423"/>
      <c r="E252" s="423"/>
      <c r="F252" s="423"/>
      <c r="G252" s="423"/>
      <c r="H252" s="423"/>
    </row>
    <row r="253" spans="1:8">
      <c r="A253" s="423"/>
      <c r="B253" s="423"/>
      <c r="C253" s="423"/>
      <c r="D253" s="423"/>
      <c r="E253" s="423"/>
      <c r="F253" s="423"/>
      <c r="G253" s="423"/>
      <c r="H253" s="423"/>
    </row>
    <row r="254" spans="1:8">
      <c r="A254" s="423"/>
      <c r="B254" s="423"/>
      <c r="C254" s="423"/>
      <c r="D254" s="423"/>
      <c r="E254" s="423"/>
      <c r="F254" s="423"/>
      <c r="G254" s="423"/>
      <c r="H254" s="423"/>
    </row>
    <row r="255" spans="1:8">
      <c r="A255" s="423"/>
      <c r="B255" s="423"/>
      <c r="C255" s="423"/>
      <c r="D255" s="423"/>
      <c r="E255" s="423"/>
      <c r="F255" s="423"/>
      <c r="G255" s="423"/>
      <c r="H255" s="423"/>
    </row>
    <row r="256" spans="1:8">
      <c r="A256" s="423"/>
      <c r="B256" s="423"/>
      <c r="C256" s="423"/>
      <c r="D256" s="423"/>
      <c r="E256" s="423"/>
      <c r="F256" s="423"/>
      <c r="G256" s="423"/>
      <c r="H256" s="423"/>
    </row>
    <row r="257" spans="1:8">
      <c r="A257" s="423"/>
      <c r="B257" s="423"/>
      <c r="C257" s="423"/>
      <c r="D257" s="423"/>
      <c r="E257" s="423"/>
      <c r="F257" s="423"/>
      <c r="G257" s="423"/>
      <c r="H257" s="423"/>
    </row>
    <row r="258" spans="1:8">
      <c r="A258" s="423"/>
      <c r="B258" s="423"/>
      <c r="C258" s="423"/>
      <c r="D258" s="423"/>
      <c r="E258" s="423"/>
      <c r="F258" s="423"/>
      <c r="G258" s="423"/>
      <c r="H258" s="423"/>
    </row>
    <row r="259" spans="1:8">
      <c r="A259" s="423"/>
      <c r="B259" s="423"/>
      <c r="C259" s="423"/>
      <c r="D259" s="423"/>
      <c r="E259" s="423"/>
      <c r="F259" s="423"/>
      <c r="G259" s="423"/>
      <c r="H259" s="423"/>
    </row>
    <row r="260" spans="1:8">
      <c r="A260" s="423"/>
      <c r="B260" s="423"/>
      <c r="C260" s="423"/>
      <c r="D260" s="423"/>
      <c r="E260" s="423"/>
      <c r="F260" s="423"/>
      <c r="G260" s="423"/>
      <c r="H260" s="423"/>
    </row>
    <row r="261" spans="1:8">
      <c r="A261" s="423"/>
      <c r="B261" s="423"/>
      <c r="C261" s="423"/>
      <c r="D261" s="423"/>
      <c r="E261" s="423"/>
      <c r="F261" s="423"/>
      <c r="G261" s="423"/>
      <c r="H261" s="423"/>
    </row>
    <row r="262" spans="1:8">
      <c r="A262" s="423"/>
      <c r="B262" s="423"/>
      <c r="C262" s="423"/>
      <c r="D262" s="423"/>
      <c r="E262" s="423"/>
      <c r="F262" s="423"/>
      <c r="G262" s="423"/>
      <c r="H262" s="423"/>
    </row>
    <row r="263" spans="1:8">
      <c r="A263" s="423"/>
      <c r="B263" s="423"/>
      <c r="C263" s="423"/>
      <c r="D263" s="423"/>
      <c r="E263" s="423"/>
      <c r="F263" s="423"/>
      <c r="G263" s="423"/>
      <c r="H263" s="423"/>
    </row>
    <row r="264" spans="1:8">
      <c r="A264" s="423"/>
      <c r="B264" s="423"/>
      <c r="C264" s="423"/>
      <c r="D264" s="423"/>
      <c r="E264" s="423"/>
      <c r="F264" s="423"/>
      <c r="G264" s="423"/>
      <c r="H264" s="423"/>
    </row>
    <row r="265" spans="1:8">
      <c r="A265" s="423"/>
      <c r="B265" s="423"/>
      <c r="C265" s="423"/>
      <c r="D265" s="423"/>
      <c r="E265" s="423"/>
      <c r="F265" s="423"/>
      <c r="G265" s="423"/>
      <c r="H265" s="423"/>
    </row>
    <row r="266" spans="1:8">
      <c r="A266" s="423"/>
      <c r="B266" s="423"/>
      <c r="C266" s="423"/>
      <c r="D266" s="423"/>
      <c r="E266" s="423"/>
      <c r="F266" s="423"/>
      <c r="G266" s="423"/>
      <c r="H266" s="423"/>
    </row>
    <row r="267" spans="1:8">
      <c r="A267" s="423"/>
      <c r="B267" s="423"/>
      <c r="C267" s="423"/>
      <c r="D267" s="423"/>
      <c r="E267" s="423"/>
      <c r="F267" s="423"/>
      <c r="G267" s="423"/>
      <c r="H267" s="423"/>
    </row>
    <row r="268" spans="1:8">
      <c r="A268" s="423"/>
      <c r="B268" s="423"/>
      <c r="C268" s="423"/>
      <c r="D268" s="423"/>
      <c r="E268" s="423"/>
      <c r="F268" s="423"/>
      <c r="G268" s="423"/>
      <c r="H268" s="423"/>
    </row>
    <row r="269" spans="1:8">
      <c r="A269" s="423"/>
      <c r="B269" s="423"/>
      <c r="C269" s="423"/>
      <c r="D269" s="423"/>
      <c r="E269" s="423"/>
      <c r="F269" s="423"/>
      <c r="G269" s="423"/>
      <c r="H269" s="423"/>
    </row>
    <row r="270" spans="1:8">
      <c r="A270" s="423"/>
      <c r="B270" s="423"/>
      <c r="C270" s="423"/>
      <c r="D270" s="423"/>
      <c r="E270" s="423"/>
      <c r="F270" s="423"/>
      <c r="G270" s="423"/>
      <c r="H270" s="423"/>
    </row>
    <row r="271" spans="1:8">
      <c r="A271" s="423"/>
      <c r="B271" s="423"/>
      <c r="C271" s="423"/>
      <c r="D271" s="423"/>
      <c r="E271" s="423"/>
      <c r="F271" s="423"/>
      <c r="G271" s="423"/>
      <c r="H271" s="423"/>
    </row>
    <row r="272" spans="1:8">
      <c r="A272" s="423"/>
      <c r="B272" s="423"/>
      <c r="C272" s="423"/>
      <c r="D272" s="423"/>
      <c r="E272" s="423"/>
      <c r="F272" s="423"/>
      <c r="G272" s="423"/>
      <c r="H272" s="423"/>
    </row>
    <row r="273" spans="1:8">
      <c r="A273" s="423"/>
      <c r="B273" s="423"/>
      <c r="C273" s="423"/>
      <c r="D273" s="423"/>
      <c r="E273" s="423"/>
      <c r="F273" s="423"/>
      <c r="G273" s="423"/>
      <c r="H273" s="423"/>
    </row>
    <row r="274" spans="1:8">
      <c r="A274" s="423"/>
      <c r="B274" s="423"/>
      <c r="C274" s="423"/>
      <c r="D274" s="423"/>
      <c r="E274" s="423"/>
      <c r="F274" s="423"/>
      <c r="G274" s="423"/>
      <c r="H274" s="423"/>
    </row>
    <row r="275" spans="1:8">
      <c r="A275" s="423"/>
      <c r="B275" s="423"/>
      <c r="C275" s="423"/>
      <c r="D275" s="423"/>
      <c r="E275" s="423"/>
      <c r="F275" s="423"/>
      <c r="G275" s="423"/>
      <c r="H275" s="423"/>
    </row>
    <row r="276" spans="1:8">
      <c r="A276" s="423"/>
      <c r="B276" s="423"/>
      <c r="C276" s="423"/>
      <c r="D276" s="423"/>
      <c r="E276" s="423"/>
      <c r="F276" s="423"/>
      <c r="G276" s="423"/>
      <c r="H276" s="423"/>
    </row>
    <row r="277" spans="1:8">
      <c r="A277" s="423"/>
      <c r="B277" s="423"/>
      <c r="C277" s="423"/>
      <c r="D277" s="423"/>
      <c r="E277" s="423"/>
      <c r="F277" s="423"/>
      <c r="G277" s="423"/>
      <c r="H277" s="423"/>
    </row>
    <row r="278" spans="1:8">
      <c r="A278" s="423"/>
      <c r="B278" s="423"/>
      <c r="C278" s="423"/>
      <c r="D278" s="423"/>
      <c r="E278" s="423"/>
      <c r="F278" s="423"/>
      <c r="G278" s="423"/>
      <c r="H278" s="423"/>
    </row>
    <row r="279" spans="1:8">
      <c r="A279" s="423"/>
      <c r="B279" s="423"/>
      <c r="C279" s="423"/>
      <c r="D279" s="423"/>
      <c r="E279" s="423"/>
      <c r="F279" s="423"/>
      <c r="G279" s="423"/>
      <c r="H279" s="423"/>
    </row>
    <row r="280" spans="1:8">
      <c r="A280" s="423"/>
      <c r="B280" s="423"/>
      <c r="C280" s="423"/>
      <c r="D280" s="423"/>
      <c r="E280" s="423"/>
      <c r="F280" s="423"/>
      <c r="G280" s="423"/>
      <c r="H280" s="423"/>
    </row>
    <row r="281" spans="1:8">
      <c r="A281" s="423"/>
      <c r="B281" s="423"/>
      <c r="C281" s="423"/>
      <c r="D281" s="423"/>
      <c r="E281" s="423"/>
      <c r="F281" s="423"/>
      <c r="G281" s="423"/>
      <c r="H281" s="423"/>
    </row>
    <row r="282" spans="1:8">
      <c r="A282" s="423"/>
      <c r="B282" s="423"/>
      <c r="C282" s="423"/>
      <c r="D282" s="423"/>
      <c r="E282" s="423"/>
      <c r="F282" s="423"/>
      <c r="G282" s="423"/>
      <c r="H282" s="423"/>
    </row>
    <row r="283" spans="1:8">
      <c r="A283" s="423"/>
      <c r="B283" s="423"/>
      <c r="C283" s="423"/>
      <c r="D283" s="423"/>
      <c r="E283" s="423"/>
      <c r="F283" s="423"/>
      <c r="G283" s="423"/>
      <c r="H283" s="423"/>
    </row>
    <row r="284" spans="1:8">
      <c r="A284" s="423"/>
      <c r="B284" s="423"/>
      <c r="C284" s="423"/>
      <c r="D284" s="423"/>
      <c r="E284" s="423"/>
      <c r="F284" s="423"/>
      <c r="G284" s="423"/>
      <c r="H284" s="423"/>
    </row>
    <row r="285" spans="1:8">
      <c r="A285" s="423"/>
      <c r="B285" s="423"/>
      <c r="C285" s="423"/>
      <c r="D285" s="423"/>
      <c r="E285" s="423"/>
      <c r="F285" s="423"/>
      <c r="G285" s="423"/>
      <c r="H285" s="423"/>
    </row>
    <row r="286" spans="1:8">
      <c r="A286" s="423"/>
      <c r="B286" s="423"/>
      <c r="C286" s="423"/>
      <c r="D286" s="423"/>
      <c r="E286" s="423"/>
      <c r="F286" s="423"/>
      <c r="G286" s="423"/>
      <c r="H286" s="423"/>
    </row>
    <row r="287" spans="1:8">
      <c r="A287" s="423"/>
      <c r="B287" s="423"/>
      <c r="C287" s="423"/>
      <c r="D287" s="423"/>
      <c r="E287" s="423"/>
      <c r="F287" s="423"/>
      <c r="G287" s="423"/>
      <c r="H287" s="423"/>
    </row>
    <row r="288" spans="1:8">
      <c r="A288" s="423"/>
      <c r="B288" s="423"/>
      <c r="C288" s="423"/>
      <c r="D288" s="423"/>
      <c r="E288" s="423"/>
      <c r="F288" s="423"/>
      <c r="G288" s="423"/>
      <c r="H288" s="423"/>
    </row>
    <row r="289" spans="1:8">
      <c r="A289" s="423"/>
      <c r="B289" s="423"/>
      <c r="C289" s="423"/>
      <c r="D289" s="423"/>
      <c r="E289" s="423"/>
      <c r="F289" s="423"/>
      <c r="G289" s="423"/>
      <c r="H289" s="423"/>
    </row>
    <row r="290" spans="1:8">
      <c r="A290" s="423"/>
      <c r="B290" s="423"/>
      <c r="C290" s="423"/>
      <c r="D290" s="423"/>
      <c r="E290" s="423"/>
      <c r="F290" s="423"/>
      <c r="G290" s="423"/>
      <c r="H290" s="423"/>
    </row>
    <row r="291" spans="1:8">
      <c r="A291" s="423"/>
      <c r="B291" s="423"/>
      <c r="C291" s="423"/>
      <c r="D291" s="423"/>
      <c r="E291" s="423"/>
      <c r="F291" s="423"/>
      <c r="G291" s="423"/>
      <c r="H291" s="423"/>
    </row>
    <row r="292" spans="1:8">
      <c r="A292" s="423"/>
      <c r="B292" s="423"/>
      <c r="C292" s="423"/>
      <c r="D292" s="423"/>
      <c r="E292" s="423"/>
      <c r="F292" s="423"/>
      <c r="G292" s="423"/>
      <c r="H292" s="423"/>
    </row>
    <row r="293" spans="1:8">
      <c r="A293" s="423"/>
      <c r="B293" s="423"/>
      <c r="C293" s="423"/>
      <c r="D293" s="423"/>
      <c r="E293" s="423"/>
      <c r="F293" s="423"/>
      <c r="G293" s="423"/>
      <c r="H293" s="423"/>
    </row>
    <row r="294" spans="1:8">
      <c r="A294" s="423"/>
      <c r="B294" s="423"/>
      <c r="C294" s="423"/>
      <c r="D294" s="423"/>
      <c r="E294" s="423"/>
      <c r="F294" s="423"/>
      <c r="G294" s="423"/>
      <c r="H294" s="423"/>
    </row>
    <row r="295" spans="1:8">
      <c r="A295" s="423"/>
      <c r="B295" s="423"/>
      <c r="C295" s="423"/>
      <c r="D295" s="423"/>
      <c r="E295" s="423"/>
      <c r="F295" s="423"/>
      <c r="G295" s="423"/>
      <c r="H295" s="423"/>
    </row>
    <row r="296" spans="1:8">
      <c r="A296" s="423"/>
      <c r="B296" s="423"/>
      <c r="C296" s="423"/>
      <c r="D296" s="423"/>
      <c r="E296" s="423"/>
      <c r="F296" s="423"/>
      <c r="G296" s="423"/>
      <c r="H296" s="423"/>
    </row>
    <row r="297" spans="1:8">
      <c r="A297" s="423"/>
      <c r="B297" s="423"/>
      <c r="C297" s="423"/>
      <c r="D297" s="423"/>
      <c r="E297" s="423"/>
      <c r="F297" s="423"/>
      <c r="G297" s="423"/>
      <c r="H297" s="423"/>
    </row>
    <row r="298" spans="1:8">
      <c r="A298" s="423"/>
      <c r="B298" s="423"/>
      <c r="C298" s="423"/>
      <c r="D298" s="423"/>
      <c r="E298" s="423"/>
      <c r="F298" s="423"/>
      <c r="G298" s="423"/>
      <c r="H298" s="423"/>
    </row>
    <row r="299" spans="1:8">
      <c r="A299" s="423"/>
      <c r="B299" s="423"/>
      <c r="C299" s="423"/>
      <c r="D299" s="423"/>
      <c r="E299" s="423"/>
      <c r="F299" s="423"/>
      <c r="G299" s="423"/>
      <c r="H299" s="423"/>
    </row>
    <row r="300" spans="1:8">
      <c r="A300" s="423"/>
      <c r="B300" s="423"/>
      <c r="C300" s="423"/>
      <c r="D300" s="423"/>
      <c r="E300" s="423"/>
      <c r="F300" s="423"/>
      <c r="G300" s="423"/>
      <c r="H300" s="423"/>
    </row>
    <row r="301" spans="1:8">
      <c r="A301" s="423"/>
      <c r="B301" s="423"/>
      <c r="C301" s="423"/>
      <c r="D301" s="423"/>
      <c r="E301" s="423"/>
      <c r="F301" s="423"/>
      <c r="G301" s="423"/>
      <c r="H301" s="423"/>
    </row>
    <row r="302" spans="1:8">
      <c r="A302" s="423"/>
      <c r="B302" s="423"/>
      <c r="C302" s="423"/>
      <c r="D302" s="423"/>
      <c r="E302" s="423"/>
      <c r="F302" s="423"/>
      <c r="G302" s="423"/>
      <c r="H302" s="423"/>
    </row>
    <row r="303" spans="1:8">
      <c r="A303" s="423"/>
      <c r="B303" s="423"/>
      <c r="C303" s="423"/>
      <c r="D303" s="423"/>
      <c r="E303" s="423"/>
      <c r="F303" s="423"/>
      <c r="G303" s="423"/>
      <c r="H303" s="423"/>
    </row>
    <row r="304" spans="1:8">
      <c r="A304" s="423"/>
      <c r="B304" s="423"/>
      <c r="C304" s="423"/>
      <c r="D304" s="423"/>
      <c r="E304" s="423"/>
      <c r="F304" s="423"/>
      <c r="G304" s="423"/>
      <c r="H304" s="423"/>
    </row>
    <row r="305" spans="1:8">
      <c r="A305" s="423"/>
      <c r="B305" s="423"/>
      <c r="C305" s="423"/>
      <c r="D305" s="423"/>
      <c r="E305" s="423"/>
      <c r="F305" s="423"/>
      <c r="G305" s="423"/>
      <c r="H305" s="423"/>
    </row>
    <row r="306" spans="1:8">
      <c r="A306" s="423"/>
      <c r="B306" s="423"/>
      <c r="C306" s="423"/>
      <c r="D306" s="423"/>
      <c r="E306" s="423"/>
      <c r="F306" s="423"/>
      <c r="G306" s="423"/>
      <c r="H306" s="423"/>
    </row>
    <row r="307" spans="1:8">
      <c r="A307" s="423"/>
      <c r="B307" s="423"/>
      <c r="C307" s="423"/>
      <c r="D307" s="423"/>
      <c r="E307" s="423"/>
      <c r="F307" s="423"/>
      <c r="G307" s="423"/>
      <c r="H307" s="423"/>
    </row>
    <row r="308" spans="1:8">
      <c r="A308" s="423"/>
      <c r="B308" s="423"/>
      <c r="C308" s="423"/>
      <c r="D308" s="423"/>
      <c r="E308" s="423"/>
      <c r="F308" s="423"/>
      <c r="G308" s="423"/>
      <c r="H308" s="423"/>
    </row>
    <row r="309" spans="1:8">
      <c r="A309" s="423"/>
      <c r="B309" s="423"/>
      <c r="C309" s="423"/>
      <c r="D309" s="423"/>
      <c r="E309" s="423"/>
      <c r="F309" s="423"/>
      <c r="G309" s="423"/>
      <c r="H309" s="423"/>
    </row>
    <row r="310" spans="1:8">
      <c r="A310" s="423"/>
      <c r="B310" s="423"/>
      <c r="C310" s="423"/>
      <c r="D310" s="423"/>
      <c r="E310" s="423"/>
      <c r="F310" s="423"/>
      <c r="G310" s="423"/>
      <c r="H310" s="423"/>
    </row>
    <row r="311" spans="1:8">
      <c r="A311" s="423"/>
      <c r="B311" s="423"/>
      <c r="C311" s="423"/>
      <c r="D311" s="423"/>
      <c r="E311" s="423"/>
      <c r="F311" s="423"/>
      <c r="G311" s="423"/>
      <c r="H311" s="423"/>
    </row>
    <row r="312" spans="1:8">
      <c r="A312" s="423"/>
      <c r="B312" s="423"/>
      <c r="C312" s="423"/>
      <c r="D312" s="423"/>
      <c r="E312" s="423"/>
      <c r="F312" s="423"/>
      <c r="G312" s="423"/>
      <c r="H312" s="423"/>
    </row>
    <row r="313" spans="1:8">
      <c r="A313" s="423"/>
      <c r="B313" s="423"/>
      <c r="C313" s="423"/>
      <c r="D313" s="423"/>
      <c r="E313" s="423"/>
      <c r="F313" s="423"/>
      <c r="G313" s="423"/>
      <c r="H313" s="423"/>
    </row>
    <row r="314" spans="1:8">
      <c r="A314" s="423"/>
      <c r="B314" s="423"/>
      <c r="C314" s="423"/>
      <c r="D314" s="423"/>
      <c r="E314" s="423"/>
      <c r="F314" s="423"/>
      <c r="G314" s="423"/>
      <c r="H314" s="423"/>
    </row>
    <row r="315" spans="1:8">
      <c r="A315" s="423"/>
      <c r="B315" s="423"/>
      <c r="C315" s="423"/>
      <c r="D315" s="423"/>
      <c r="E315" s="423"/>
      <c r="F315" s="423"/>
      <c r="G315" s="423"/>
      <c r="H315" s="423"/>
    </row>
    <row r="316" spans="1:8">
      <c r="A316" s="423"/>
      <c r="B316" s="423"/>
      <c r="C316" s="423"/>
      <c r="D316" s="423"/>
      <c r="E316" s="423"/>
      <c r="F316" s="423"/>
      <c r="G316" s="423"/>
      <c r="H316" s="423"/>
    </row>
    <row r="317" spans="1:8">
      <c r="A317" s="423"/>
      <c r="B317" s="423"/>
      <c r="C317" s="423"/>
      <c r="D317" s="423"/>
      <c r="E317" s="423"/>
      <c r="F317" s="423"/>
      <c r="G317" s="423"/>
      <c r="H317" s="423"/>
    </row>
    <row r="318" spans="1:8">
      <c r="A318" s="423"/>
      <c r="B318" s="423"/>
      <c r="C318" s="423"/>
      <c r="D318" s="423"/>
      <c r="E318" s="423"/>
      <c r="F318" s="423"/>
      <c r="G318" s="423"/>
      <c r="H318" s="423"/>
    </row>
    <row r="319" spans="1:8">
      <c r="A319" s="423"/>
      <c r="B319" s="423"/>
      <c r="C319" s="423"/>
      <c r="D319" s="423"/>
      <c r="E319" s="423"/>
      <c r="F319" s="423"/>
      <c r="G319" s="423"/>
      <c r="H319" s="423"/>
    </row>
    <row r="320" spans="1:8">
      <c r="A320" s="423"/>
      <c r="B320" s="423"/>
      <c r="C320" s="423"/>
      <c r="D320" s="423"/>
      <c r="E320" s="423"/>
      <c r="F320" s="423"/>
      <c r="G320" s="423"/>
      <c r="H320" s="423"/>
    </row>
    <row r="321" spans="1:8">
      <c r="A321" s="423"/>
      <c r="B321" s="423"/>
      <c r="C321" s="423"/>
      <c r="D321" s="423"/>
      <c r="E321" s="423"/>
      <c r="F321" s="423"/>
      <c r="G321" s="423"/>
      <c r="H321" s="423"/>
    </row>
    <row r="322" spans="1:8">
      <c r="A322" s="423"/>
      <c r="B322" s="423"/>
      <c r="C322" s="423"/>
      <c r="D322" s="423"/>
      <c r="E322" s="423"/>
      <c r="F322" s="423"/>
      <c r="G322" s="423"/>
      <c r="H322" s="423"/>
    </row>
    <row r="323" spans="1:8">
      <c r="A323" s="423"/>
      <c r="B323" s="423"/>
      <c r="C323" s="423"/>
      <c r="D323" s="423"/>
      <c r="E323" s="423"/>
      <c r="F323" s="423"/>
      <c r="G323" s="423"/>
      <c r="H323" s="423"/>
    </row>
    <row r="324" spans="1:8">
      <c r="A324" s="423"/>
      <c r="B324" s="423"/>
      <c r="C324" s="423"/>
      <c r="D324" s="423"/>
      <c r="E324" s="423"/>
      <c r="F324" s="423"/>
      <c r="G324" s="423"/>
      <c r="H324" s="423"/>
    </row>
    <row r="325" spans="1:8">
      <c r="A325" s="423"/>
      <c r="B325" s="423"/>
      <c r="C325" s="423"/>
      <c r="D325" s="423"/>
      <c r="E325" s="423"/>
      <c r="F325" s="423"/>
      <c r="G325" s="423"/>
      <c r="H325" s="423"/>
    </row>
    <row r="326" spans="1:8">
      <c r="A326" s="423"/>
      <c r="B326" s="423"/>
      <c r="C326" s="423"/>
      <c r="D326" s="423"/>
      <c r="E326" s="423"/>
      <c r="F326" s="423"/>
      <c r="G326" s="423"/>
      <c r="H326" s="423"/>
    </row>
    <row r="327" spans="1:8">
      <c r="A327" s="423"/>
      <c r="B327" s="423"/>
      <c r="C327" s="423"/>
      <c r="D327" s="423"/>
      <c r="E327" s="423"/>
      <c r="F327" s="423"/>
      <c r="G327" s="423"/>
      <c r="H327" s="423"/>
    </row>
    <row r="328" spans="1:8">
      <c r="A328" s="423"/>
      <c r="B328" s="423"/>
      <c r="C328" s="423"/>
      <c r="D328" s="423"/>
      <c r="E328" s="423"/>
      <c r="F328" s="423"/>
      <c r="G328" s="423"/>
      <c r="H328" s="423"/>
    </row>
    <row r="329" spans="1:8">
      <c r="A329" s="423"/>
      <c r="B329" s="423"/>
      <c r="C329" s="423"/>
      <c r="D329" s="423"/>
      <c r="E329" s="423"/>
      <c r="F329" s="423"/>
      <c r="G329" s="423"/>
      <c r="H329" s="423"/>
    </row>
    <row r="330" spans="1:8">
      <c r="A330" s="423"/>
      <c r="B330" s="423"/>
      <c r="C330" s="423"/>
      <c r="D330" s="423"/>
      <c r="E330" s="423"/>
      <c r="F330" s="423"/>
      <c r="G330" s="423"/>
      <c r="H330" s="423"/>
    </row>
    <row r="331" spans="1:8">
      <c r="A331" s="423"/>
      <c r="B331" s="423"/>
      <c r="C331" s="423"/>
      <c r="D331" s="423"/>
      <c r="E331" s="423"/>
      <c r="F331" s="423"/>
      <c r="G331" s="423"/>
      <c r="H331" s="423"/>
    </row>
    <row r="332" spans="1:8">
      <c r="A332" s="423"/>
      <c r="B332" s="423"/>
      <c r="C332" s="423"/>
      <c r="D332" s="423"/>
      <c r="E332" s="423"/>
      <c r="F332" s="423"/>
      <c r="G332" s="423"/>
      <c r="H332" s="423"/>
    </row>
    <row r="333" spans="1:8">
      <c r="A333" s="423"/>
      <c r="B333" s="423"/>
      <c r="C333" s="423"/>
      <c r="D333" s="423"/>
      <c r="E333" s="423"/>
      <c r="F333" s="423"/>
      <c r="G333" s="423"/>
      <c r="H333" s="423"/>
    </row>
    <row r="334" spans="1:8">
      <c r="A334" s="423"/>
      <c r="B334" s="423"/>
      <c r="C334" s="423"/>
      <c r="D334" s="423"/>
      <c r="E334" s="423"/>
      <c r="F334" s="423"/>
      <c r="G334" s="423"/>
      <c r="H334" s="423"/>
    </row>
    <row r="335" spans="1:8">
      <c r="A335" s="423"/>
      <c r="B335" s="423"/>
      <c r="C335" s="423"/>
      <c r="D335" s="423"/>
      <c r="E335" s="423"/>
      <c r="F335" s="423"/>
      <c r="G335" s="423"/>
      <c r="H335" s="423"/>
    </row>
    <row r="336" spans="1:8">
      <c r="A336" s="423"/>
      <c r="B336" s="423"/>
      <c r="C336" s="423"/>
      <c r="D336" s="423"/>
      <c r="E336" s="423"/>
      <c r="F336" s="423"/>
      <c r="G336" s="423"/>
      <c r="H336" s="423"/>
    </row>
    <row r="337" spans="1:8">
      <c r="A337" s="423"/>
      <c r="B337" s="423"/>
      <c r="C337" s="423"/>
      <c r="D337" s="423"/>
      <c r="E337" s="423"/>
      <c r="F337" s="423"/>
      <c r="G337" s="423"/>
      <c r="H337" s="423"/>
    </row>
    <row r="338" spans="1:8">
      <c r="A338" s="423"/>
      <c r="B338" s="423"/>
      <c r="C338" s="423"/>
      <c r="D338" s="423"/>
      <c r="E338" s="423"/>
      <c r="F338" s="423"/>
      <c r="G338" s="423"/>
      <c r="H338" s="423"/>
    </row>
    <row r="339" spans="1:8">
      <c r="A339" s="423"/>
      <c r="B339" s="423"/>
      <c r="C339" s="423"/>
      <c r="D339" s="423"/>
      <c r="E339" s="423"/>
      <c r="F339" s="423"/>
      <c r="G339" s="423"/>
      <c r="H339" s="423"/>
    </row>
    <row r="340" spans="1:8">
      <c r="A340" s="423"/>
      <c r="B340" s="423"/>
      <c r="C340" s="423"/>
      <c r="D340" s="423"/>
      <c r="E340" s="423"/>
      <c r="F340" s="423"/>
      <c r="G340" s="423"/>
      <c r="H340" s="423"/>
    </row>
    <row r="341" spans="1:8">
      <c r="A341" s="423"/>
      <c r="B341" s="423"/>
      <c r="C341" s="423"/>
      <c r="D341" s="423"/>
      <c r="E341" s="423"/>
      <c r="F341" s="423"/>
      <c r="G341" s="423"/>
      <c r="H341" s="423"/>
    </row>
    <row r="342" spans="1:8">
      <c r="A342" s="423"/>
      <c r="B342" s="423"/>
      <c r="C342" s="423"/>
      <c r="D342" s="423"/>
      <c r="E342" s="423"/>
      <c r="F342" s="423"/>
      <c r="G342" s="423"/>
      <c r="H342" s="423"/>
    </row>
    <row r="343" spans="1:8">
      <c r="A343" s="423"/>
      <c r="B343" s="423"/>
      <c r="C343" s="423"/>
      <c r="D343" s="423"/>
      <c r="E343" s="423"/>
      <c r="F343" s="423"/>
      <c r="G343" s="423"/>
      <c r="H343" s="423"/>
    </row>
    <row r="344" spans="1:8">
      <c r="A344" s="423"/>
      <c r="B344" s="423"/>
      <c r="C344" s="423"/>
      <c r="D344" s="423"/>
      <c r="E344" s="423"/>
      <c r="F344" s="423"/>
      <c r="G344" s="423"/>
      <c r="H344" s="423"/>
    </row>
    <row r="345" spans="1:8">
      <c r="A345" s="423"/>
      <c r="B345" s="423"/>
      <c r="C345" s="423"/>
      <c r="D345" s="423"/>
      <c r="E345" s="423"/>
      <c r="F345" s="423"/>
      <c r="G345" s="423"/>
      <c r="H345" s="423"/>
    </row>
    <row r="346" spans="1:8">
      <c r="A346" s="423"/>
      <c r="B346" s="423"/>
      <c r="C346" s="423"/>
      <c r="D346" s="423"/>
      <c r="E346" s="423"/>
      <c r="F346" s="423"/>
      <c r="G346" s="423"/>
      <c r="H346" s="423"/>
    </row>
    <row r="347" spans="1:8">
      <c r="A347" s="423"/>
      <c r="B347" s="423"/>
      <c r="C347" s="423"/>
      <c r="D347" s="423"/>
      <c r="E347" s="423"/>
      <c r="F347" s="423"/>
      <c r="G347" s="423"/>
      <c r="H347" s="423"/>
    </row>
    <row r="348" spans="1:8">
      <c r="A348" s="423"/>
      <c r="B348" s="423"/>
      <c r="C348" s="423"/>
      <c r="D348" s="423"/>
      <c r="E348" s="423"/>
      <c r="F348" s="423"/>
      <c r="G348" s="423"/>
      <c r="H348" s="423"/>
    </row>
    <row r="349" spans="1:8">
      <c r="A349" s="423"/>
      <c r="B349" s="423"/>
      <c r="C349" s="423"/>
      <c r="D349" s="423"/>
      <c r="E349" s="423"/>
      <c r="F349" s="423"/>
      <c r="G349" s="423"/>
      <c r="H349" s="423"/>
    </row>
    <row r="350" spans="1:8">
      <c r="A350" s="423"/>
      <c r="B350" s="423"/>
      <c r="C350" s="423"/>
      <c r="D350" s="423"/>
      <c r="E350" s="423"/>
      <c r="F350" s="423"/>
      <c r="G350" s="423"/>
      <c r="H350" s="423"/>
    </row>
    <row r="351" spans="1:8">
      <c r="A351" s="423"/>
      <c r="B351" s="423"/>
      <c r="C351" s="423"/>
      <c r="D351" s="423"/>
      <c r="E351" s="423"/>
      <c r="F351" s="423"/>
      <c r="G351" s="423"/>
      <c r="H351" s="423"/>
    </row>
    <row r="352" spans="1:8">
      <c r="A352" s="423"/>
      <c r="B352" s="423"/>
      <c r="C352" s="423"/>
      <c r="D352" s="423"/>
      <c r="E352" s="423"/>
      <c r="F352" s="423"/>
      <c r="G352" s="423"/>
      <c r="H352" s="423"/>
    </row>
    <row r="353" spans="1:8">
      <c r="A353" s="423"/>
      <c r="B353" s="423"/>
      <c r="C353" s="423"/>
      <c r="D353" s="423"/>
      <c r="E353" s="423"/>
      <c r="F353" s="423"/>
      <c r="G353" s="423"/>
      <c r="H353" s="423"/>
    </row>
    <row r="354" spans="1:8">
      <c r="A354" s="423"/>
      <c r="B354" s="423"/>
      <c r="C354" s="423"/>
      <c r="D354" s="423"/>
      <c r="E354" s="423"/>
      <c r="F354" s="423"/>
      <c r="G354" s="423"/>
      <c r="H354" s="423"/>
    </row>
    <row r="355" spans="1:8">
      <c r="A355" s="423"/>
      <c r="B355" s="423"/>
      <c r="C355" s="423"/>
      <c r="D355" s="423"/>
      <c r="E355" s="423"/>
      <c r="F355" s="423"/>
      <c r="G355" s="423"/>
      <c r="H355" s="423"/>
    </row>
    <row r="356" spans="1:8">
      <c r="A356" s="423"/>
      <c r="B356" s="423"/>
      <c r="C356" s="423"/>
      <c r="D356" s="423"/>
      <c r="E356" s="423"/>
      <c r="F356" s="423"/>
      <c r="G356" s="423"/>
      <c r="H356" s="423"/>
    </row>
    <row r="357" spans="1:8">
      <c r="A357" s="423"/>
      <c r="B357" s="423"/>
      <c r="C357" s="423"/>
      <c r="D357" s="423"/>
      <c r="E357" s="423"/>
      <c r="F357" s="423"/>
      <c r="G357" s="423"/>
      <c r="H357" s="423"/>
    </row>
    <row r="358" spans="1:8">
      <c r="A358" s="423"/>
      <c r="B358" s="423"/>
      <c r="C358" s="423"/>
      <c r="D358" s="423"/>
      <c r="E358" s="423"/>
      <c r="F358" s="423"/>
      <c r="G358" s="423"/>
      <c r="H358" s="423"/>
    </row>
    <row r="359" spans="1:8">
      <c r="A359" s="423"/>
      <c r="B359" s="423"/>
      <c r="C359" s="423"/>
      <c r="D359" s="423"/>
      <c r="E359" s="423"/>
      <c r="F359" s="423"/>
      <c r="G359" s="423"/>
      <c r="H359" s="423"/>
    </row>
    <row r="360" spans="1:8">
      <c r="A360" s="423"/>
      <c r="B360" s="423"/>
      <c r="C360" s="423"/>
      <c r="D360" s="423"/>
      <c r="E360" s="423"/>
      <c r="F360" s="423"/>
      <c r="G360" s="423"/>
      <c r="H360" s="423"/>
    </row>
    <row r="361" spans="1:8">
      <c r="A361" s="423"/>
      <c r="B361" s="423"/>
      <c r="C361" s="423"/>
      <c r="D361" s="423"/>
      <c r="E361" s="423"/>
      <c r="F361" s="423"/>
      <c r="G361" s="423"/>
      <c r="H361" s="423"/>
    </row>
    <row r="362" spans="1:8">
      <c r="A362" s="423"/>
      <c r="B362" s="423"/>
      <c r="C362" s="423"/>
      <c r="D362" s="423"/>
      <c r="E362" s="423"/>
      <c r="F362" s="423"/>
      <c r="G362" s="423"/>
      <c r="H362" s="423"/>
    </row>
    <row r="363" spans="1:8">
      <c r="A363" s="423"/>
      <c r="B363" s="423"/>
      <c r="C363" s="423"/>
      <c r="D363" s="423"/>
      <c r="E363" s="423"/>
      <c r="F363" s="423"/>
      <c r="G363" s="423"/>
      <c r="H363" s="423"/>
    </row>
    <row r="364" spans="1:8">
      <c r="A364" s="423"/>
      <c r="B364" s="423"/>
      <c r="C364" s="423"/>
      <c r="D364" s="423"/>
      <c r="E364" s="423"/>
      <c r="F364" s="423"/>
      <c r="G364" s="423"/>
      <c r="H364" s="423"/>
    </row>
    <row r="365" spans="1:8">
      <c r="A365" s="423"/>
      <c r="B365" s="423"/>
      <c r="C365" s="423"/>
      <c r="D365" s="423"/>
      <c r="E365" s="423"/>
      <c r="F365" s="423"/>
      <c r="G365" s="423"/>
      <c r="H365" s="423"/>
    </row>
    <row r="366" spans="1:8">
      <c r="A366" s="423"/>
      <c r="B366" s="423"/>
      <c r="C366" s="423"/>
      <c r="D366" s="423"/>
      <c r="E366" s="423"/>
      <c r="F366" s="423"/>
      <c r="G366" s="423"/>
      <c r="H366" s="423"/>
    </row>
    <row r="367" spans="1:8">
      <c r="A367" s="423"/>
      <c r="B367" s="423"/>
      <c r="C367" s="423"/>
      <c r="D367" s="423"/>
      <c r="E367" s="423"/>
      <c r="F367" s="423"/>
      <c r="G367" s="423"/>
      <c r="H367" s="423"/>
    </row>
    <row r="368" spans="1:8">
      <c r="A368" s="423"/>
      <c r="B368" s="423"/>
      <c r="C368" s="423"/>
      <c r="D368" s="423"/>
      <c r="E368" s="423"/>
      <c r="F368" s="423"/>
      <c r="G368" s="423"/>
      <c r="H368" s="423"/>
    </row>
    <row r="369" spans="1:8">
      <c r="A369" s="423"/>
      <c r="B369" s="423"/>
      <c r="C369" s="423"/>
      <c r="D369" s="423"/>
      <c r="E369" s="423"/>
      <c r="F369" s="423"/>
      <c r="G369" s="423"/>
      <c r="H369" s="423"/>
    </row>
    <row r="370" spans="1:8">
      <c r="A370" s="423"/>
      <c r="B370" s="423"/>
      <c r="C370" s="423"/>
      <c r="D370" s="423"/>
      <c r="E370" s="423"/>
      <c r="F370" s="423"/>
      <c r="G370" s="423"/>
      <c r="H370" s="423"/>
    </row>
    <row r="371" spans="1:8">
      <c r="A371" s="423"/>
      <c r="B371" s="423"/>
      <c r="C371" s="423"/>
      <c r="D371" s="423"/>
      <c r="E371" s="423"/>
      <c r="F371" s="423"/>
      <c r="G371" s="423"/>
      <c r="H371" s="423"/>
    </row>
    <row r="372" spans="1:8">
      <c r="A372" s="423"/>
      <c r="B372" s="423"/>
      <c r="C372" s="423"/>
      <c r="D372" s="423"/>
      <c r="E372" s="423"/>
      <c r="F372" s="423"/>
      <c r="G372" s="423"/>
      <c r="H372" s="423"/>
    </row>
    <row r="373" spans="1:8">
      <c r="A373" s="423"/>
      <c r="B373" s="423"/>
      <c r="C373" s="423"/>
      <c r="D373" s="423"/>
      <c r="E373" s="423"/>
      <c r="F373" s="423"/>
      <c r="G373" s="423"/>
      <c r="H373" s="423"/>
    </row>
    <row r="374" spans="1:8">
      <c r="A374" s="423"/>
      <c r="B374" s="423"/>
      <c r="C374" s="423"/>
      <c r="D374" s="423"/>
      <c r="E374" s="423"/>
      <c r="F374" s="423"/>
      <c r="G374" s="423"/>
      <c r="H374" s="423"/>
    </row>
    <row r="375" spans="1:8">
      <c r="A375" s="423"/>
      <c r="B375" s="423"/>
      <c r="C375" s="423"/>
      <c r="D375" s="423"/>
      <c r="E375" s="423"/>
      <c r="F375" s="423"/>
      <c r="G375" s="423"/>
      <c r="H375" s="423"/>
    </row>
    <row r="376" spans="1:8">
      <c r="A376" s="423"/>
      <c r="B376" s="423"/>
      <c r="C376" s="423"/>
      <c r="D376" s="423"/>
      <c r="E376" s="423"/>
      <c r="F376" s="423"/>
      <c r="G376" s="423"/>
      <c r="H376" s="423"/>
    </row>
    <row r="377" spans="1:8">
      <c r="A377" s="423"/>
      <c r="B377" s="423"/>
      <c r="C377" s="423"/>
      <c r="D377" s="423"/>
      <c r="E377" s="423"/>
      <c r="F377" s="423"/>
      <c r="G377" s="423"/>
      <c r="H377" s="423"/>
    </row>
    <row r="378" spans="1:8">
      <c r="A378" s="423"/>
      <c r="B378" s="423"/>
      <c r="C378" s="423"/>
      <c r="D378" s="423"/>
      <c r="E378" s="423"/>
      <c r="F378" s="423"/>
      <c r="G378" s="423"/>
      <c r="H378" s="423"/>
    </row>
    <row r="379" spans="1:8">
      <c r="A379" s="423"/>
      <c r="B379" s="423"/>
      <c r="C379" s="423"/>
      <c r="D379" s="423"/>
      <c r="E379" s="423"/>
      <c r="F379" s="423"/>
      <c r="G379" s="423"/>
      <c r="H379" s="423"/>
    </row>
    <row r="380" spans="1:8">
      <c r="A380" s="423"/>
      <c r="B380" s="423"/>
      <c r="C380" s="423"/>
      <c r="D380" s="423"/>
      <c r="E380" s="423"/>
      <c r="F380" s="423"/>
      <c r="G380" s="423"/>
      <c r="H380" s="423"/>
    </row>
    <row r="381" spans="1:8">
      <c r="A381" s="423"/>
      <c r="B381" s="423"/>
      <c r="C381" s="423"/>
      <c r="D381" s="423"/>
      <c r="E381" s="423"/>
      <c r="F381" s="423"/>
      <c r="G381" s="423"/>
      <c r="H381" s="423"/>
    </row>
    <row r="382" spans="1:8">
      <c r="A382" s="423"/>
      <c r="B382" s="423"/>
      <c r="C382" s="423"/>
      <c r="D382" s="423"/>
      <c r="E382" s="423"/>
      <c r="F382" s="423"/>
      <c r="G382" s="423"/>
      <c r="H382" s="423"/>
    </row>
    <row r="383" spans="1:8">
      <c r="A383" s="423"/>
      <c r="B383" s="423"/>
      <c r="C383" s="423"/>
      <c r="D383" s="423"/>
      <c r="E383" s="423"/>
      <c r="F383" s="423"/>
      <c r="G383" s="423"/>
      <c r="H383" s="423"/>
    </row>
    <row r="384" spans="1:8">
      <c r="A384" s="423"/>
      <c r="B384" s="423"/>
      <c r="C384" s="423"/>
      <c r="D384" s="423"/>
      <c r="E384" s="423"/>
      <c r="F384" s="423"/>
      <c r="G384" s="423"/>
      <c r="H384" s="423"/>
    </row>
    <row r="385" spans="1:8">
      <c r="A385" s="423"/>
      <c r="B385" s="423"/>
      <c r="C385" s="423"/>
      <c r="D385" s="423"/>
      <c r="E385" s="423"/>
      <c r="F385" s="423"/>
      <c r="G385" s="423"/>
      <c r="H385" s="423"/>
    </row>
    <row r="386" spans="1:8">
      <c r="A386" s="423"/>
      <c r="B386" s="423"/>
      <c r="C386" s="423"/>
      <c r="D386" s="423"/>
      <c r="E386" s="423"/>
      <c r="F386" s="423"/>
      <c r="G386" s="423"/>
      <c r="H386" s="423"/>
    </row>
    <row r="387" spans="1:8">
      <c r="A387" s="423"/>
      <c r="B387" s="423"/>
      <c r="C387" s="423"/>
      <c r="D387" s="423"/>
      <c r="E387" s="423"/>
      <c r="F387" s="423"/>
      <c r="G387" s="423"/>
      <c r="H387" s="423"/>
    </row>
    <row r="388" spans="1:8">
      <c r="A388" s="423"/>
      <c r="B388" s="423"/>
      <c r="C388" s="423"/>
      <c r="D388" s="423"/>
      <c r="E388" s="423"/>
      <c r="F388" s="423"/>
      <c r="G388" s="423"/>
      <c r="H388" s="423"/>
    </row>
    <row r="389" spans="1:8">
      <c r="A389" s="423"/>
      <c r="B389" s="423"/>
      <c r="C389" s="423"/>
      <c r="D389" s="423"/>
      <c r="E389" s="423"/>
      <c r="F389" s="423"/>
      <c r="G389" s="423"/>
      <c r="H389" s="423"/>
    </row>
    <row r="390" spans="1:8">
      <c r="A390" s="423"/>
      <c r="B390" s="423"/>
      <c r="C390" s="423"/>
      <c r="D390" s="423"/>
      <c r="E390" s="423"/>
      <c r="F390" s="423"/>
      <c r="G390" s="423"/>
      <c r="H390" s="423"/>
    </row>
    <row r="391" spans="1:8">
      <c r="A391" s="423"/>
      <c r="B391" s="423"/>
      <c r="C391" s="423"/>
      <c r="D391" s="423"/>
      <c r="E391" s="423"/>
      <c r="F391" s="423"/>
      <c r="G391" s="423"/>
      <c r="H391" s="423"/>
    </row>
    <row r="392" spans="1:8">
      <c r="A392" s="423"/>
      <c r="B392" s="423"/>
      <c r="C392" s="423"/>
      <c r="D392" s="423"/>
      <c r="E392" s="423"/>
      <c r="F392" s="423"/>
      <c r="G392" s="423"/>
      <c r="H392" s="423"/>
    </row>
    <row r="393" spans="1:8">
      <c r="A393" s="423"/>
      <c r="B393" s="423"/>
      <c r="C393" s="423"/>
      <c r="D393" s="423"/>
      <c r="E393" s="423"/>
      <c r="F393" s="423"/>
      <c r="G393" s="423"/>
      <c r="H393" s="423"/>
    </row>
    <row r="394" spans="1:8">
      <c r="A394" s="423"/>
      <c r="B394" s="423"/>
      <c r="C394" s="423"/>
      <c r="D394" s="423"/>
      <c r="E394" s="423"/>
      <c r="F394" s="423"/>
      <c r="G394" s="423"/>
      <c r="H394" s="423"/>
    </row>
    <row r="395" spans="1:8">
      <c r="A395" s="423"/>
      <c r="B395" s="423"/>
      <c r="C395" s="423"/>
      <c r="D395" s="423"/>
      <c r="E395" s="423"/>
      <c r="F395" s="423"/>
      <c r="G395" s="423"/>
      <c r="H395" s="423"/>
    </row>
    <row r="396" spans="1:8">
      <c r="A396" s="423"/>
      <c r="B396" s="423"/>
      <c r="C396" s="423"/>
      <c r="D396" s="423"/>
      <c r="E396" s="423"/>
      <c r="F396" s="423"/>
      <c r="G396" s="423"/>
      <c r="H396" s="423"/>
    </row>
    <row r="397" spans="1:8">
      <c r="A397" s="423"/>
      <c r="B397" s="423"/>
      <c r="C397" s="423"/>
      <c r="D397" s="423"/>
      <c r="E397" s="423"/>
      <c r="F397" s="423"/>
      <c r="G397" s="423"/>
      <c r="H397" s="423"/>
    </row>
    <row r="398" spans="1:8">
      <c r="A398" s="423"/>
      <c r="B398" s="423"/>
      <c r="C398" s="423"/>
      <c r="D398" s="423"/>
      <c r="E398" s="423"/>
      <c r="F398" s="423"/>
      <c r="G398" s="423"/>
      <c r="H398" s="423"/>
    </row>
    <row r="399" spans="1:8">
      <c r="A399" s="423"/>
      <c r="B399" s="423"/>
      <c r="C399" s="423"/>
      <c r="D399" s="423"/>
      <c r="E399" s="423"/>
      <c r="F399" s="423"/>
      <c r="G399" s="423"/>
      <c r="H399" s="423"/>
    </row>
    <row r="400" spans="1:8">
      <c r="A400" s="423"/>
      <c r="B400" s="423"/>
      <c r="C400" s="423"/>
      <c r="D400" s="423"/>
      <c r="E400" s="423"/>
      <c r="F400" s="423"/>
      <c r="G400" s="423"/>
      <c r="H400" s="423"/>
    </row>
    <row r="401" spans="1:8">
      <c r="A401" s="423"/>
      <c r="B401" s="423"/>
      <c r="C401" s="423"/>
      <c r="D401" s="423"/>
      <c r="E401" s="423"/>
      <c r="F401" s="423"/>
      <c r="G401" s="423"/>
      <c r="H401" s="423"/>
    </row>
    <row r="402" spans="1:8">
      <c r="A402" s="423"/>
      <c r="B402" s="423"/>
      <c r="C402" s="423"/>
      <c r="D402" s="423"/>
      <c r="E402" s="423"/>
      <c r="F402" s="423"/>
      <c r="G402" s="423"/>
      <c r="H402" s="423"/>
    </row>
    <row r="403" spans="1:8">
      <c r="A403" s="423"/>
      <c r="B403" s="423"/>
      <c r="C403" s="423"/>
      <c r="D403" s="423"/>
      <c r="E403" s="423"/>
      <c r="F403" s="423"/>
      <c r="G403" s="423"/>
      <c r="H403" s="423"/>
    </row>
    <row r="404" spans="1:8">
      <c r="A404" s="423"/>
      <c r="B404" s="423"/>
      <c r="C404" s="423"/>
      <c r="D404" s="423"/>
      <c r="E404" s="423"/>
      <c r="F404" s="423"/>
      <c r="G404" s="423"/>
      <c r="H404" s="423"/>
    </row>
    <row r="405" spans="1:8">
      <c r="A405" s="423"/>
      <c r="B405" s="423"/>
      <c r="C405" s="423"/>
      <c r="D405" s="423"/>
      <c r="E405" s="423"/>
      <c r="F405" s="423"/>
      <c r="G405" s="423"/>
      <c r="H405" s="423"/>
    </row>
    <row r="406" spans="1:8">
      <c r="A406" s="423"/>
      <c r="B406" s="423"/>
      <c r="C406" s="423"/>
      <c r="D406" s="423"/>
      <c r="E406" s="423"/>
      <c r="F406" s="423"/>
      <c r="G406" s="423"/>
      <c r="H406" s="423"/>
    </row>
    <row r="407" spans="1:8">
      <c r="A407" s="423"/>
      <c r="B407" s="423"/>
      <c r="C407" s="423"/>
      <c r="D407" s="423"/>
      <c r="E407" s="423"/>
      <c r="F407" s="423"/>
      <c r="G407" s="423"/>
      <c r="H407" s="423"/>
    </row>
    <row r="408" spans="1:8">
      <c r="A408" s="423"/>
      <c r="B408" s="423"/>
      <c r="C408" s="423"/>
      <c r="D408" s="423"/>
      <c r="E408" s="423"/>
      <c r="F408" s="423"/>
      <c r="G408" s="423"/>
      <c r="H408" s="423"/>
    </row>
    <row r="409" spans="1:8">
      <c r="A409" s="423"/>
      <c r="B409" s="423"/>
      <c r="C409" s="423"/>
      <c r="D409" s="423"/>
      <c r="E409" s="423"/>
      <c r="F409" s="423"/>
      <c r="G409" s="423"/>
      <c r="H409" s="423"/>
    </row>
    <row r="410" spans="1:8">
      <c r="A410" s="423"/>
      <c r="B410" s="423"/>
      <c r="C410" s="423"/>
      <c r="D410" s="423"/>
      <c r="E410" s="423"/>
      <c r="F410" s="423"/>
      <c r="G410" s="423"/>
      <c r="H410" s="423"/>
    </row>
    <row r="411" spans="1:8">
      <c r="A411" s="423"/>
      <c r="B411" s="423"/>
      <c r="C411" s="423"/>
      <c r="D411" s="423"/>
      <c r="E411" s="423"/>
      <c r="F411" s="423"/>
      <c r="G411" s="423"/>
      <c r="H411" s="423"/>
    </row>
    <row r="412" spans="1:8">
      <c r="A412" s="423"/>
      <c r="B412" s="423"/>
      <c r="C412" s="423"/>
      <c r="D412" s="423"/>
      <c r="E412" s="423"/>
      <c r="F412" s="423"/>
      <c r="G412" s="423"/>
      <c r="H412" s="423"/>
    </row>
    <row r="413" spans="1:8">
      <c r="A413" s="423"/>
      <c r="B413" s="423"/>
      <c r="C413" s="423"/>
      <c r="D413" s="423"/>
      <c r="E413" s="423"/>
      <c r="F413" s="423"/>
      <c r="G413" s="423"/>
      <c r="H413" s="423"/>
    </row>
    <row r="414" spans="1:8">
      <c r="A414" s="423"/>
      <c r="B414" s="423"/>
      <c r="C414" s="423"/>
      <c r="D414" s="423"/>
      <c r="E414" s="423"/>
      <c r="F414" s="423"/>
      <c r="G414" s="423"/>
      <c r="H414" s="423"/>
    </row>
    <row r="415" spans="1:8">
      <c r="A415" s="423"/>
      <c r="B415" s="423"/>
      <c r="C415" s="423"/>
      <c r="D415" s="423"/>
      <c r="E415" s="423"/>
      <c r="F415" s="423"/>
      <c r="G415" s="423"/>
      <c r="H415" s="423"/>
    </row>
    <row r="416" spans="1:8">
      <c r="A416" s="423"/>
      <c r="B416" s="423"/>
      <c r="C416" s="423"/>
      <c r="D416" s="423"/>
      <c r="E416" s="423"/>
      <c r="F416" s="423"/>
      <c r="G416" s="423"/>
      <c r="H416" s="423"/>
    </row>
    <row r="417" spans="1:8">
      <c r="A417" s="423"/>
      <c r="B417" s="423"/>
      <c r="C417" s="423"/>
      <c r="D417" s="423"/>
      <c r="E417" s="423"/>
      <c r="F417" s="423"/>
      <c r="G417" s="423"/>
      <c r="H417" s="423"/>
    </row>
    <row r="418" spans="1:8">
      <c r="A418" s="423"/>
      <c r="B418" s="423"/>
      <c r="C418" s="423"/>
      <c r="D418" s="423"/>
      <c r="E418" s="423"/>
      <c r="F418" s="423"/>
      <c r="G418" s="423"/>
      <c r="H418" s="423"/>
    </row>
    <row r="419" spans="1:8">
      <c r="A419" s="423"/>
      <c r="B419" s="423"/>
      <c r="C419" s="423"/>
      <c r="D419" s="423"/>
      <c r="E419" s="423"/>
      <c r="F419" s="423"/>
      <c r="G419" s="423"/>
      <c r="H419" s="423"/>
    </row>
    <row r="420" spans="1:8">
      <c r="A420" s="423"/>
      <c r="B420" s="423"/>
      <c r="C420" s="423"/>
      <c r="D420" s="423"/>
      <c r="E420" s="423"/>
      <c r="F420" s="423"/>
      <c r="G420" s="423"/>
      <c r="H420" s="423"/>
    </row>
    <row r="421" spans="1:8">
      <c r="A421" s="423"/>
      <c r="B421" s="423"/>
      <c r="C421" s="423"/>
      <c r="D421" s="423"/>
      <c r="E421" s="423"/>
      <c r="F421" s="423"/>
      <c r="G421" s="423"/>
      <c r="H421" s="423"/>
    </row>
    <row r="422" spans="1:8">
      <c r="A422" s="423"/>
      <c r="B422" s="423"/>
      <c r="C422" s="423"/>
      <c r="D422" s="423"/>
      <c r="E422" s="423"/>
      <c r="F422" s="423"/>
      <c r="G422" s="423"/>
      <c r="H422" s="423"/>
    </row>
    <row r="423" spans="1:8">
      <c r="A423" s="423"/>
      <c r="B423" s="423"/>
      <c r="C423" s="423"/>
      <c r="D423" s="423"/>
      <c r="E423" s="423"/>
      <c r="F423" s="423"/>
      <c r="G423" s="423"/>
      <c r="H423" s="423"/>
    </row>
    <row r="424" spans="1:8">
      <c r="A424" s="423"/>
      <c r="B424" s="423"/>
      <c r="C424" s="423"/>
      <c r="D424" s="423"/>
      <c r="E424" s="423"/>
      <c r="F424" s="423"/>
      <c r="G424" s="423"/>
      <c r="H424" s="423"/>
    </row>
    <row r="425" spans="1:8">
      <c r="A425" s="423"/>
      <c r="B425" s="423"/>
      <c r="C425" s="423"/>
      <c r="D425" s="423"/>
      <c r="E425" s="423"/>
      <c r="F425" s="423"/>
      <c r="G425" s="423"/>
      <c r="H425" s="423"/>
    </row>
    <row r="426" spans="1:8">
      <c r="A426" s="423"/>
      <c r="B426" s="423"/>
      <c r="C426" s="423"/>
      <c r="D426" s="423"/>
      <c r="E426" s="423"/>
      <c r="F426" s="423"/>
      <c r="G426" s="423"/>
      <c r="H426" s="423"/>
    </row>
    <row r="427" spans="1:8">
      <c r="A427" s="423"/>
      <c r="B427" s="423"/>
      <c r="C427" s="423"/>
      <c r="D427" s="423"/>
      <c r="E427" s="423"/>
      <c r="F427" s="423"/>
      <c r="G427" s="423"/>
      <c r="H427" s="423"/>
    </row>
    <row r="428" spans="1:8">
      <c r="A428" s="423"/>
      <c r="B428" s="423"/>
      <c r="C428" s="423"/>
      <c r="D428" s="423"/>
      <c r="E428" s="423"/>
      <c r="F428" s="423"/>
      <c r="G428" s="423"/>
      <c r="H428" s="423"/>
    </row>
    <row r="429" spans="1:8">
      <c r="A429" s="423"/>
      <c r="B429" s="423"/>
      <c r="C429" s="423"/>
      <c r="D429" s="423"/>
      <c r="E429" s="423"/>
      <c r="F429" s="423"/>
      <c r="G429" s="423"/>
      <c r="H429" s="423"/>
    </row>
    <row r="430" spans="1:8">
      <c r="A430" s="423"/>
      <c r="B430" s="423"/>
      <c r="C430" s="423"/>
      <c r="D430" s="423"/>
      <c r="E430" s="423"/>
      <c r="F430" s="423"/>
      <c r="G430" s="423"/>
      <c r="H430" s="423"/>
    </row>
    <row r="431" spans="1:8">
      <c r="A431" s="423"/>
      <c r="B431" s="423"/>
      <c r="C431" s="423"/>
      <c r="D431" s="423"/>
      <c r="E431" s="423"/>
      <c r="F431" s="423"/>
      <c r="G431" s="423"/>
      <c r="H431" s="423"/>
    </row>
    <row r="432" spans="1:8">
      <c r="A432" s="423"/>
      <c r="B432" s="423"/>
      <c r="C432" s="423"/>
      <c r="D432" s="423"/>
      <c r="E432" s="423"/>
      <c r="F432" s="423"/>
      <c r="G432" s="423"/>
      <c r="H432" s="423"/>
    </row>
    <row r="433" spans="1:8">
      <c r="A433" s="423"/>
      <c r="B433" s="423"/>
      <c r="C433" s="423"/>
      <c r="D433" s="423"/>
      <c r="E433" s="423"/>
      <c r="F433" s="423"/>
      <c r="G433" s="423"/>
      <c r="H433" s="423"/>
    </row>
    <row r="434" spans="1:8">
      <c r="A434" s="423"/>
      <c r="B434" s="423"/>
      <c r="C434" s="423"/>
      <c r="D434" s="423"/>
      <c r="E434" s="423"/>
      <c r="F434" s="423"/>
      <c r="G434" s="423"/>
      <c r="H434" s="423"/>
    </row>
    <row r="435" spans="1:8">
      <c r="A435" s="423"/>
      <c r="B435" s="423"/>
      <c r="C435" s="423"/>
      <c r="D435" s="423"/>
      <c r="E435" s="423"/>
      <c r="F435" s="423"/>
      <c r="G435" s="423"/>
      <c r="H435" s="423"/>
    </row>
    <row r="436" spans="1:8">
      <c r="A436" s="423"/>
      <c r="B436" s="423"/>
      <c r="C436" s="423"/>
      <c r="D436" s="423"/>
      <c r="E436" s="423"/>
      <c r="F436" s="423"/>
      <c r="G436" s="423"/>
      <c r="H436" s="423"/>
    </row>
    <row r="437" spans="1:8">
      <c r="A437" s="423"/>
      <c r="B437" s="423"/>
      <c r="C437" s="423"/>
      <c r="D437" s="423"/>
      <c r="E437" s="423"/>
      <c r="F437" s="423"/>
      <c r="G437" s="423"/>
      <c r="H437" s="423"/>
    </row>
    <row r="438" spans="1:8">
      <c r="A438" s="423"/>
      <c r="B438" s="423"/>
      <c r="C438" s="423"/>
      <c r="D438" s="423"/>
      <c r="E438" s="423"/>
      <c r="F438" s="423"/>
      <c r="G438" s="423"/>
      <c r="H438" s="423"/>
    </row>
    <row r="439" spans="1:8">
      <c r="A439" s="423"/>
      <c r="B439" s="423"/>
      <c r="C439" s="423"/>
      <c r="D439" s="423"/>
      <c r="E439" s="423"/>
      <c r="F439" s="423"/>
      <c r="G439" s="423"/>
      <c r="H439" s="423"/>
    </row>
    <row r="440" spans="1:8">
      <c r="A440" s="423"/>
      <c r="B440" s="423"/>
      <c r="C440" s="423"/>
      <c r="D440" s="423"/>
      <c r="E440" s="423"/>
      <c r="F440" s="423"/>
      <c r="G440" s="423"/>
      <c r="H440" s="423"/>
    </row>
    <row r="441" spans="1:8">
      <c r="A441" s="423"/>
      <c r="B441" s="423"/>
      <c r="C441" s="423"/>
      <c r="D441" s="423"/>
      <c r="E441" s="423"/>
      <c r="F441" s="423"/>
      <c r="G441" s="423"/>
      <c r="H441" s="423"/>
    </row>
    <row r="442" spans="1:8">
      <c r="A442" s="423"/>
      <c r="B442" s="423"/>
      <c r="C442" s="423"/>
      <c r="D442" s="423"/>
      <c r="E442" s="423"/>
      <c r="F442" s="423"/>
      <c r="G442" s="423"/>
      <c r="H442" s="423"/>
    </row>
    <row r="443" spans="1:8">
      <c r="A443" s="423"/>
      <c r="B443" s="423"/>
      <c r="C443" s="423"/>
      <c r="D443" s="423"/>
      <c r="E443" s="423"/>
      <c r="F443" s="423"/>
      <c r="G443" s="423"/>
      <c r="H443" s="423"/>
    </row>
    <row r="444" spans="1:8">
      <c r="A444" s="423"/>
      <c r="B444" s="423"/>
      <c r="C444" s="423"/>
      <c r="D444" s="423"/>
      <c r="E444" s="423"/>
      <c r="F444" s="423"/>
      <c r="G444" s="423"/>
      <c r="H444" s="423"/>
    </row>
    <row r="445" spans="1:8">
      <c r="A445" s="423"/>
      <c r="B445" s="423"/>
      <c r="C445" s="423"/>
      <c r="D445" s="423"/>
      <c r="E445" s="423"/>
      <c r="F445" s="423"/>
      <c r="G445" s="423"/>
      <c r="H445" s="423"/>
    </row>
    <row r="446" spans="1:8">
      <c r="A446" s="423"/>
      <c r="B446" s="423"/>
      <c r="C446" s="423"/>
      <c r="D446" s="423"/>
      <c r="E446" s="423"/>
      <c r="F446" s="423"/>
      <c r="G446" s="423"/>
      <c r="H446" s="423"/>
    </row>
    <row r="447" spans="1:8">
      <c r="A447" s="423"/>
      <c r="B447" s="423"/>
      <c r="C447" s="423"/>
      <c r="D447" s="423"/>
      <c r="E447" s="423"/>
      <c r="F447" s="423"/>
      <c r="G447" s="423"/>
      <c r="H447" s="423"/>
    </row>
    <row r="448" spans="1:8">
      <c r="A448" s="423"/>
      <c r="B448" s="423"/>
      <c r="C448" s="423"/>
      <c r="D448" s="423"/>
      <c r="E448" s="423"/>
      <c r="F448" s="423"/>
      <c r="G448" s="423"/>
      <c r="H448" s="423"/>
    </row>
    <row r="449" spans="1:8">
      <c r="A449" s="423"/>
      <c r="B449" s="423"/>
      <c r="C449" s="423"/>
      <c r="D449" s="423"/>
      <c r="E449" s="423"/>
      <c r="F449" s="423"/>
      <c r="G449" s="423"/>
      <c r="H449" s="423"/>
    </row>
    <row r="450" spans="1:8">
      <c r="A450" s="423"/>
      <c r="B450" s="423"/>
      <c r="C450" s="423"/>
      <c r="D450" s="423"/>
      <c r="E450" s="423"/>
      <c r="F450" s="423"/>
      <c r="G450" s="423"/>
      <c r="H450" s="423"/>
    </row>
    <row r="451" spans="1:8">
      <c r="A451" s="423"/>
      <c r="B451" s="423"/>
      <c r="C451" s="423"/>
      <c r="D451" s="423"/>
      <c r="E451" s="423"/>
      <c r="F451" s="423"/>
      <c r="G451" s="423"/>
      <c r="H451" s="423"/>
    </row>
    <row r="452" spans="1:8">
      <c r="A452" s="423"/>
      <c r="B452" s="423"/>
      <c r="C452" s="423"/>
      <c r="D452" s="423"/>
      <c r="E452" s="423"/>
      <c r="F452" s="423"/>
      <c r="G452" s="423"/>
      <c r="H452" s="423"/>
    </row>
    <row r="453" spans="1:8">
      <c r="A453" s="423"/>
      <c r="B453" s="423"/>
      <c r="C453" s="423"/>
      <c r="D453" s="423"/>
      <c r="E453" s="423"/>
      <c r="F453" s="423"/>
      <c r="G453" s="423"/>
      <c r="H453" s="423"/>
    </row>
    <row r="454" spans="1:8">
      <c r="A454" s="423"/>
      <c r="B454" s="423"/>
      <c r="C454" s="423"/>
      <c r="D454" s="423"/>
      <c r="E454" s="423"/>
      <c r="F454" s="423"/>
      <c r="G454" s="423"/>
      <c r="H454" s="423"/>
    </row>
    <row r="455" spans="1:8">
      <c r="A455" s="423"/>
      <c r="B455" s="423"/>
      <c r="C455" s="423"/>
      <c r="D455" s="423"/>
      <c r="E455" s="423"/>
      <c r="F455" s="423"/>
      <c r="G455" s="423"/>
      <c r="H455" s="423"/>
    </row>
    <row r="456" spans="1:8">
      <c r="A456" s="423"/>
      <c r="B456" s="423"/>
      <c r="C456" s="423"/>
      <c r="D456" s="423"/>
      <c r="E456" s="423"/>
      <c r="F456" s="423"/>
      <c r="G456" s="423"/>
      <c r="H456" s="423"/>
    </row>
    <row r="457" spans="1:8">
      <c r="A457" s="423"/>
      <c r="B457" s="423"/>
      <c r="C457" s="423"/>
      <c r="D457" s="423"/>
      <c r="E457" s="423"/>
      <c r="F457" s="423"/>
      <c r="G457" s="423"/>
      <c r="H457" s="423"/>
    </row>
    <row r="458" spans="1:8">
      <c r="A458" s="423"/>
      <c r="B458" s="423"/>
      <c r="C458" s="423"/>
      <c r="D458" s="423"/>
      <c r="E458" s="423"/>
      <c r="F458" s="423"/>
      <c r="G458" s="423"/>
      <c r="H458" s="423"/>
    </row>
    <row r="459" spans="1:8">
      <c r="A459" s="423"/>
      <c r="B459" s="423"/>
      <c r="C459" s="423"/>
      <c r="D459" s="423"/>
      <c r="E459" s="423"/>
      <c r="F459" s="423"/>
      <c r="G459" s="423"/>
      <c r="H459" s="423"/>
    </row>
    <row r="460" spans="1:8">
      <c r="A460" s="423"/>
      <c r="B460" s="423"/>
      <c r="C460" s="423"/>
      <c r="D460" s="423"/>
      <c r="E460" s="423"/>
      <c r="F460" s="423"/>
      <c r="G460" s="423"/>
      <c r="H460" s="423"/>
    </row>
    <row r="461" spans="1:8">
      <c r="A461" s="423"/>
      <c r="B461" s="423"/>
      <c r="C461" s="423"/>
      <c r="D461" s="423"/>
      <c r="E461" s="423"/>
      <c r="F461" s="423"/>
      <c r="G461" s="423"/>
      <c r="H461" s="423"/>
    </row>
    <row r="462" spans="1:8">
      <c r="A462" s="423"/>
      <c r="B462" s="423"/>
      <c r="C462" s="423"/>
      <c r="D462" s="423"/>
      <c r="E462" s="423"/>
      <c r="F462" s="423"/>
      <c r="G462" s="423"/>
      <c r="H462" s="423"/>
    </row>
    <row r="463" spans="1:8">
      <c r="A463" s="423"/>
      <c r="B463" s="423"/>
      <c r="C463" s="423"/>
      <c r="D463" s="423"/>
      <c r="E463" s="423"/>
      <c r="F463" s="423"/>
      <c r="G463" s="423"/>
      <c r="H463" s="423"/>
    </row>
    <row r="464" spans="1:8">
      <c r="A464" s="423"/>
      <c r="B464" s="423"/>
      <c r="C464" s="423"/>
      <c r="D464" s="423"/>
      <c r="E464" s="423"/>
      <c r="F464" s="423"/>
      <c r="G464" s="423"/>
      <c r="H464" s="423"/>
    </row>
    <row r="465" spans="1:8">
      <c r="A465" s="423"/>
      <c r="B465" s="423"/>
      <c r="C465" s="423"/>
      <c r="D465" s="423"/>
      <c r="E465" s="423"/>
      <c r="F465" s="423"/>
      <c r="G465" s="423"/>
      <c r="H465" s="423"/>
    </row>
    <row r="466" spans="1:8">
      <c r="A466" s="423"/>
      <c r="B466" s="423"/>
      <c r="C466" s="423"/>
      <c r="D466" s="423"/>
      <c r="E466" s="423"/>
      <c r="F466" s="423"/>
      <c r="G466" s="423"/>
      <c r="H466" s="423"/>
    </row>
    <row r="467" spans="1:8">
      <c r="A467" s="423"/>
      <c r="B467" s="423"/>
      <c r="C467" s="423"/>
      <c r="D467" s="423"/>
      <c r="E467" s="423"/>
      <c r="F467" s="423"/>
      <c r="G467" s="423"/>
      <c r="H467" s="423"/>
    </row>
    <row r="468" spans="1:8">
      <c r="A468" s="423"/>
      <c r="B468" s="423"/>
      <c r="C468" s="423"/>
      <c r="D468" s="423"/>
      <c r="E468" s="423"/>
      <c r="F468" s="423"/>
      <c r="G468" s="423"/>
      <c r="H468" s="423"/>
    </row>
    <row r="469" spans="1:8">
      <c r="A469" s="423"/>
      <c r="B469" s="423"/>
      <c r="C469" s="423"/>
      <c r="D469" s="423"/>
      <c r="E469" s="423"/>
      <c r="F469" s="423"/>
      <c r="G469" s="423"/>
      <c r="H469" s="423"/>
    </row>
    <row r="470" spans="1:8">
      <c r="A470" s="423"/>
      <c r="B470" s="423"/>
      <c r="C470" s="423"/>
      <c r="D470" s="423"/>
      <c r="E470" s="423"/>
      <c r="F470" s="423"/>
      <c r="G470" s="423"/>
      <c r="H470" s="423"/>
    </row>
    <row r="471" spans="1:8">
      <c r="A471" s="423"/>
      <c r="B471" s="423"/>
      <c r="C471" s="423"/>
      <c r="D471" s="423"/>
      <c r="E471" s="423"/>
      <c r="F471" s="423"/>
      <c r="G471" s="423"/>
      <c r="H471" s="423"/>
    </row>
    <row r="472" spans="1:8">
      <c r="A472" s="423"/>
      <c r="B472" s="423"/>
      <c r="C472" s="423"/>
      <c r="D472" s="423"/>
      <c r="E472" s="423"/>
      <c r="F472" s="423"/>
      <c r="G472" s="423"/>
      <c r="H472" s="423"/>
    </row>
    <row r="473" spans="1:8">
      <c r="A473" s="423"/>
      <c r="B473" s="423"/>
      <c r="C473" s="423"/>
      <c r="D473" s="423"/>
      <c r="E473" s="423"/>
      <c r="F473" s="423"/>
      <c r="G473" s="423"/>
      <c r="H473" s="423"/>
    </row>
    <row r="474" spans="1:8">
      <c r="A474" s="423"/>
      <c r="B474" s="423"/>
      <c r="C474" s="423"/>
      <c r="D474" s="423"/>
      <c r="E474" s="423"/>
      <c r="F474" s="423"/>
      <c r="G474" s="423"/>
      <c r="H474" s="423"/>
    </row>
    <row r="475" spans="1:8">
      <c r="A475" s="423"/>
      <c r="B475" s="423"/>
      <c r="C475" s="423"/>
      <c r="D475" s="423"/>
      <c r="E475" s="423"/>
      <c r="F475" s="423"/>
      <c r="G475" s="423"/>
      <c r="H475" s="423"/>
    </row>
    <row r="476" spans="1:8">
      <c r="A476" s="423"/>
      <c r="B476" s="423"/>
      <c r="C476" s="423"/>
      <c r="D476" s="423"/>
      <c r="E476" s="423"/>
      <c r="F476" s="423"/>
      <c r="G476" s="423"/>
      <c r="H476" s="423"/>
    </row>
    <row r="477" spans="1:8">
      <c r="A477" s="423"/>
      <c r="B477" s="423"/>
      <c r="C477" s="423"/>
      <c r="D477" s="423"/>
      <c r="E477" s="423"/>
      <c r="F477" s="423"/>
      <c r="G477" s="423"/>
      <c r="H477" s="423"/>
    </row>
    <row r="478" spans="1:8">
      <c r="A478" s="423"/>
      <c r="B478" s="423"/>
      <c r="C478" s="423"/>
      <c r="D478" s="423"/>
      <c r="E478" s="423"/>
      <c r="F478" s="423"/>
      <c r="G478" s="423"/>
      <c r="H478" s="423"/>
    </row>
    <row r="479" spans="1:8">
      <c r="A479" s="423"/>
      <c r="B479" s="423"/>
      <c r="C479" s="423"/>
      <c r="D479" s="423"/>
      <c r="E479" s="423"/>
      <c r="F479" s="423"/>
      <c r="G479" s="423"/>
      <c r="H479" s="423"/>
    </row>
    <row r="480" spans="1:8">
      <c r="A480" s="423"/>
      <c r="B480" s="423"/>
      <c r="C480" s="423"/>
      <c r="D480" s="423"/>
      <c r="E480" s="423"/>
      <c r="F480" s="423"/>
      <c r="G480" s="423"/>
      <c r="H480" s="423"/>
    </row>
    <row r="481" spans="1:8">
      <c r="A481" s="423"/>
      <c r="B481" s="423"/>
      <c r="C481" s="423"/>
      <c r="D481" s="423"/>
      <c r="E481" s="423"/>
      <c r="F481" s="423"/>
      <c r="G481" s="423"/>
      <c r="H481" s="423"/>
    </row>
    <row r="482" spans="1:8">
      <c r="A482" s="423"/>
      <c r="B482" s="423"/>
      <c r="C482" s="423"/>
      <c r="D482" s="423"/>
      <c r="E482" s="423"/>
      <c r="F482" s="423"/>
      <c r="G482" s="423"/>
      <c r="H482" s="423"/>
    </row>
    <row r="483" spans="1:8">
      <c r="A483" s="423"/>
      <c r="B483" s="423"/>
      <c r="C483" s="423"/>
      <c r="D483" s="423"/>
      <c r="E483" s="423"/>
      <c r="F483" s="423"/>
      <c r="G483" s="423"/>
      <c r="H483" s="423"/>
    </row>
    <row r="484" spans="1:8">
      <c r="A484" s="423"/>
      <c r="B484" s="423"/>
      <c r="C484" s="423"/>
      <c r="D484" s="423"/>
      <c r="E484" s="423"/>
      <c r="F484" s="423"/>
      <c r="G484" s="423"/>
      <c r="H484" s="423"/>
    </row>
    <row r="485" spans="1:8">
      <c r="A485" s="423"/>
      <c r="B485" s="423"/>
      <c r="C485" s="423"/>
      <c r="D485" s="423"/>
      <c r="E485" s="423"/>
      <c r="F485" s="423"/>
      <c r="G485" s="423"/>
      <c r="H485" s="423"/>
    </row>
    <row r="486" spans="1:8">
      <c r="A486" s="423"/>
      <c r="B486" s="423"/>
      <c r="C486" s="423"/>
      <c r="D486" s="423"/>
      <c r="E486" s="423"/>
      <c r="F486" s="423"/>
      <c r="G486" s="423"/>
      <c r="H486" s="423"/>
    </row>
    <row r="487" spans="1:8">
      <c r="A487" s="423"/>
      <c r="B487" s="423"/>
      <c r="C487" s="423"/>
      <c r="D487" s="423"/>
      <c r="E487" s="423"/>
      <c r="F487" s="423"/>
      <c r="G487" s="423"/>
      <c r="H487" s="423"/>
    </row>
    <row r="488" spans="1:8">
      <c r="A488" s="423"/>
      <c r="B488" s="423"/>
      <c r="C488" s="423"/>
      <c r="D488" s="423"/>
      <c r="E488" s="423"/>
      <c r="F488" s="423"/>
      <c r="G488" s="423"/>
      <c r="H488" s="423"/>
    </row>
    <row r="489" spans="1:8">
      <c r="A489" s="423"/>
      <c r="B489" s="423"/>
      <c r="C489" s="423"/>
      <c r="D489" s="423"/>
      <c r="E489" s="423"/>
      <c r="F489" s="423"/>
      <c r="G489" s="423"/>
      <c r="H489" s="423"/>
    </row>
    <row r="490" spans="1:8">
      <c r="A490" s="423"/>
      <c r="B490" s="423"/>
      <c r="C490" s="423"/>
      <c r="D490" s="423"/>
      <c r="E490" s="423"/>
      <c r="F490" s="423"/>
      <c r="G490" s="423"/>
      <c r="H490" s="423"/>
    </row>
    <row r="491" spans="1:8">
      <c r="A491" s="423"/>
      <c r="B491" s="423"/>
      <c r="C491" s="423"/>
      <c r="D491" s="423"/>
      <c r="E491" s="423"/>
      <c r="F491" s="423"/>
      <c r="G491" s="423"/>
      <c r="H491" s="423"/>
    </row>
    <row r="492" spans="1:8">
      <c r="A492" s="423"/>
      <c r="B492" s="423"/>
      <c r="C492" s="423"/>
      <c r="D492" s="423"/>
      <c r="E492" s="423"/>
      <c r="F492" s="423"/>
      <c r="G492" s="423"/>
      <c r="H492" s="423"/>
    </row>
    <row r="493" spans="1:8">
      <c r="A493" s="423"/>
      <c r="B493" s="423"/>
      <c r="C493" s="423"/>
      <c r="D493" s="423"/>
      <c r="E493" s="423"/>
      <c r="F493" s="423"/>
      <c r="G493" s="423"/>
      <c r="H493" s="423"/>
    </row>
    <row r="494" spans="1:8">
      <c r="A494" s="423"/>
      <c r="B494" s="423"/>
      <c r="C494" s="423"/>
      <c r="D494" s="423"/>
      <c r="E494" s="423"/>
      <c r="F494" s="423"/>
      <c r="G494" s="423"/>
      <c r="H494" s="423"/>
    </row>
    <row r="495" spans="1:8">
      <c r="A495" s="423"/>
      <c r="B495" s="423"/>
      <c r="C495" s="423"/>
      <c r="D495" s="423"/>
      <c r="E495" s="423"/>
      <c r="F495" s="423"/>
      <c r="G495" s="423"/>
      <c r="H495" s="423"/>
    </row>
    <row r="496" spans="1:8">
      <c r="A496" s="423"/>
      <c r="B496" s="423"/>
      <c r="C496" s="423"/>
      <c r="D496" s="423"/>
      <c r="E496" s="423"/>
      <c r="F496" s="423"/>
      <c r="G496" s="423"/>
      <c r="H496" s="423"/>
    </row>
    <row r="497" spans="1:8">
      <c r="A497" s="423"/>
      <c r="B497" s="423"/>
      <c r="C497" s="423"/>
      <c r="D497" s="423"/>
      <c r="E497" s="423"/>
      <c r="F497" s="423"/>
      <c r="G497" s="423"/>
      <c r="H497" s="423"/>
    </row>
    <row r="498" spans="1:8">
      <c r="A498" s="423"/>
      <c r="B498" s="423"/>
      <c r="C498" s="423"/>
      <c r="D498" s="423"/>
      <c r="E498" s="423"/>
      <c r="F498" s="423"/>
      <c r="G498" s="423"/>
      <c r="H498" s="423"/>
    </row>
    <row r="499" spans="1:8">
      <c r="A499" s="423"/>
      <c r="B499" s="423"/>
      <c r="C499" s="423"/>
      <c r="D499" s="423"/>
      <c r="E499" s="423"/>
      <c r="F499" s="423"/>
      <c r="G499" s="423"/>
      <c r="H499" s="423"/>
    </row>
    <row r="500" spans="1:8">
      <c r="A500" s="423"/>
      <c r="B500" s="423"/>
      <c r="C500" s="423"/>
      <c r="D500" s="423"/>
      <c r="E500" s="423"/>
      <c r="F500" s="423"/>
      <c r="G500" s="423"/>
      <c r="H500" s="423"/>
    </row>
    <row r="501" spans="1:8">
      <c r="A501" s="423"/>
      <c r="B501" s="423"/>
      <c r="C501" s="423"/>
      <c r="D501" s="423"/>
      <c r="E501" s="423"/>
      <c r="F501" s="423"/>
      <c r="G501" s="423"/>
      <c r="H501" s="423"/>
    </row>
    <row r="502" spans="1:8">
      <c r="A502" s="423"/>
      <c r="B502" s="423"/>
      <c r="C502" s="423"/>
      <c r="D502" s="423"/>
      <c r="E502" s="423"/>
      <c r="F502" s="423"/>
      <c r="G502" s="423"/>
      <c r="H502" s="423"/>
    </row>
    <row r="503" spans="1:8">
      <c r="A503" s="423"/>
      <c r="B503" s="423"/>
      <c r="C503" s="423"/>
      <c r="D503" s="423"/>
      <c r="E503" s="423"/>
      <c r="F503" s="423"/>
      <c r="G503" s="423"/>
      <c r="H503" s="423"/>
    </row>
    <row r="504" spans="1:8">
      <c r="A504" s="423"/>
      <c r="B504" s="423"/>
      <c r="C504" s="423"/>
      <c r="D504" s="423"/>
      <c r="E504" s="423"/>
      <c r="F504" s="423"/>
      <c r="G504" s="423"/>
      <c r="H504" s="423"/>
    </row>
    <row r="505" spans="1:8">
      <c r="A505" s="423"/>
      <c r="B505" s="423"/>
      <c r="C505" s="423"/>
      <c r="D505" s="423"/>
      <c r="E505" s="423"/>
      <c r="F505" s="423"/>
      <c r="G505" s="423"/>
      <c r="H505" s="423"/>
    </row>
    <row r="506" spans="1:8">
      <c r="A506" s="423"/>
      <c r="B506" s="423"/>
      <c r="C506" s="423"/>
      <c r="D506" s="423"/>
      <c r="E506" s="423"/>
      <c r="F506" s="423"/>
      <c r="G506" s="423"/>
      <c r="H506" s="423"/>
    </row>
    <row r="507" spans="1:8">
      <c r="A507" s="423"/>
      <c r="B507" s="423"/>
      <c r="C507" s="423"/>
      <c r="D507" s="423"/>
      <c r="E507" s="423"/>
      <c r="F507" s="423"/>
      <c r="G507" s="423"/>
      <c r="H507" s="423"/>
    </row>
    <row r="508" spans="1:8">
      <c r="A508" s="423"/>
      <c r="B508" s="423"/>
      <c r="C508" s="423"/>
      <c r="D508" s="423"/>
      <c r="E508" s="423"/>
      <c r="F508" s="423"/>
      <c r="G508" s="423"/>
      <c r="H508" s="423"/>
    </row>
    <row r="509" spans="1:8">
      <c r="A509" s="423"/>
      <c r="B509" s="423"/>
      <c r="C509" s="423"/>
      <c r="D509" s="423"/>
      <c r="E509" s="423"/>
      <c r="F509" s="423"/>
      <c r="G509" s="423"/>
      <c r="H509" s="423"/>
    </row>
    <row r="510" spans="1:8">
      <c r="A510" s="423"/>
      <c r="B510" s="423"/>
      <c r="C510" s="423"/>
      <c r="D510" s="423"/>
      <c r="E510" s="423"/>
      <c r="F510" s="423"/>
      <c r="G510" s="423"/>
      <c r="H510" s="423"/>
    </row>
    <row r="511" spans="1:8">
      <c r="A511" s="423"/>
      <c r="B511" s="423"/>
      <c r="C511" s="423"/>
      <c r="D511" s="423"/>
      <c r="E511" s="423"/>
      <c r="F511" s="423"/>
      <c r="G511" s="423"/>
      <c r="H511" s="423"/>
    </row>
    <row r="512" spans="1:8">
      <c r="A512" s="423"/>
      <c r="B512" s="423"/>
      <c r="C512" s="423"/>
      <c r="D512" s="423"/>
      <c r="E512" s="423"/>
      <c r="F512" s="423"/>
      <c r="G512" s="423"/>
      <c r="H512" s="423"/>
    </row>
    <row r="513" spans="1:8">
      <c r="A513" s="423"/>
      <c r="B513" s="423"/>
      <c r="C513" s="423"/>
      <c r="D513" s="423"/>
      <c r="E513" s="423"/>
      <c r="F513" s="423"/>
      <c r="G513" s="423"/>
      <c r="H513" s="423"/>
    </row>
    <row r="514" spans="1:8">
      <c r="A514" s="423"/>
      <c r="B514" s="423"/>
      <c r="C514" s="423"/>
      <c r="D514" s="423"/>
      <c r="E514" s="423"/>
      <c r="F514" s="423"/>
      <c r="G514" s="423"/>
      <c r="H514" s="423"/>
    </row>
    <row r="515" spans="1:8">
      <c r="A515" s="423"/>
      <c r="B515" s="423"/>
      <c r="C515" s="423"/>
      <c r="D515" s="423"/>
      <c r="E515" s="423"/>
      <c r="F515" s="423"/>
      <c r="G515" s="423"/>
      <c r="H515" s="423"/>
    </row>
    <row r="516" spans="1:8">
      <c r="A516" s="423"/>
      <c r="B516" s="423"/>
      <c r="C516" s="423"/>
      <c r="D516" s="423"/>
      <c r="E516" s="423"/>
      <c r="F516" s="423"/>
      <c r="G516" s="423"/>
      <c r="H516" s="423"/>
    </row>
    <row r="517" spans="1:8">
      <c r="A517" s="423"/>
      <c r="B517" s="423"/>
      <c r="C517" s="423"/>
      <c r="D517" s="423"/>
      <c r="E517" s="423"/>
      <c r="F517" s="423"/>
      <c r="G517" s="423"/>
      <c r="H517" s="423"/>
    </row>
    <row r="518" spans="1:8">
      <c r="A518" s="423"/>
      <c r="B518" s="423"/>
      <c r="C518" s="423"/>
      <c r="D518" s="423"/>
      <c r="E518" s="423"/>
      <c r="F518" s="423"/>
      <c r="G518" s="423"/>
      <c r="H518" s="423"/>
    </row>
    <row r="519" spans="1:8">
      <c r="A519" s="423"/>
      <c r="B519" s="423"/>
      <c r="C519" s="423"/>
      <c r="D519" s="423"/>
      <c r="E519" s="423"/>
      <c r="F519" s="423"/>
      <c r="G519" s="423"/>
      <c r="H519" s="423"/>
    </row>
    <row r="520" spans="1:8">
      <c r="A520" s="423"/>
      <c r="B520" s="423"/>
      <c r="C520" s="423"/>
      <c r="D520" s="423"/>
      <c r="E520" s="423"/>
      <c r="F520" s="423"/>
      <c r="G520" s="423"/>
      <c r="H520" s="423"/>
    </row>
    <row r="521" spans="1:8">
      <c r="A521" s="423"/>
      <c r="B521" s="423"/>
      <c r="C521" s="423"/>
      <c r="D521" s="423"/>
      <c r="E521" s="423"/>
      <c r="F521" s="423"/>
      <c r="G521" s="423"/>
      <c r="H521" s="423"/>
    </row>
    <row r="522" spans="1:8">
      <c r="A522" s="423"/>
      <c r="B522" s="423"/>
      <c r="C522" s="423"/>
      <c r="D522" s="423"/>
      <c r="E522" s="423"/>
      <c r="F522" s="423"/>
      <c r="G522" s="423"/>
      <c r="H522" s="423"/>
    </row>
    <row r="523" spans="1:8">
      <c r="A523" s="423"/>
      <c r="B523" s="423"/>
      <c r="C523" s="423"/>
      <c r="D523" s="423"/>
      <c r="E523" s="423"/>
      <c r="F523" s="423"/>
      <c r="G523" s="423"/>
      <c r="H523" s="423"/>
    </row>
    <row r="524" spans="1:8">
      <c r="A524" s="423"/>
      <c r="B524" s="423"/>
      <c r="C524" s="423"/>
      <c r="D524" s="423"/>
      <c r="E524" s="423"/>
      <c r="F524" s="423"/>
      <c r="G524" s="423"/>
      <c r="H524" s="423"/>
    </row>
    <row r="525" spans="1:8">
      <c r="A525" s="423"/>
      <c r="B525" s="423"/>
      <c r="C525" s="423"/>
      <c r="D525" s="423"/>
      <c r="E525" s="423"/>
      <c r="F525" s="423"/>
      <c r="G525" s="423"/>
      <c r="H525" s="423"/>
    </row>
    <row r="526" spans="1:8">
      <c r="A526" s="423"/>
      <c r="B526" s="423"/>
      <c r="C526" s="423"/>
      <c r="D526" s="423"/>
      <c r="E526" s="423"/>
      <c r="F526" s="423"/>
      <c r="G526" s="423"/>
      <c r="H526" s="423"/>
    </row>
    <row r="527" spans="1:8">
      <c r="A527" s="423"/>
      <c r="B527" s="423"/>
      <c r="C527" s="423"/>
      <c r="D527" s="423"/>
      <c r="E527" s="423"/>
      <c r="F527" s="423"/>
      <c r="G527" s="423"/>
      <c r="H527" s="423"/>
    </row>
    <row r="528" spans="1:8">
      <c r="A528" s="423"/>
      <c r="B528" s="423"/>
      <c r="C528" s="423"/>
      <c r="D528" s="423"/>
      <c r="E528" s="423"/>
      <c r="F528" s="423"/>
      <c r="G528" s="423"/>
      <c r="H528" s="423"/>
    </row>
    <row r="529" spans="1:8">
      <c r="A529" s="423"/>
      <c r="B529" s="423"/>
      <c r="C529" s="423"/>
      <c r="D529" s="423"/>
      <c r="E529" s="423"/>
      <c r="F529" s="423"/>
      <c r="G529" s="423"/>
      <c r="H529" s="423"/>
    </row>
    <row r="530" spans="1:8">
      <c r="A530" s="423"/>
      <c r="B530" s="423"/>
      <c r="C530" s="423"/>
      <c r="D530" s="423"/>
      <c r="E530" s="423"/>
      <c r="F530" s="423"/>
      <c r="G530" s="423"/>
      <c r="H530" s="423"/>
    </row>
    <row r="531" spans="1:8">
      <c r="A531" s="423"/>
      <c r="B531" s="423"/>
      <c r="C531" s="423"/>
      <c r="D531" s="423"/>
      <c r="E531" s="423"/>
      <c r="F531" s="423"/>
      <c r="G531" s="423"/>
      <c r="H531" s="423"/>
    </row>
    <row r="532" spans="1:8">
      <c r="A532" s="423"/>
      <c r="B532" s="423"/>
      <c r="C532" s="423"/>
      <c r="D532" s="423"/>
      <c r="E532" s="423"/>
      <c r="F532" s="423"/>
      <c r="G532" s="423"/>
      <c r="H532" s="423"/>
    </row>
    <row r="533" spans="1:8">
      <c r="A533" s="423"/>
      <c r="B533" s="423"/>
      <c r="C533" s="423"/>
      <c r="D533" s="423"/>
      <c r="E533" s="423"/>
      <c r="F533" s="423"/>
      <c r="G533" s="423"/>
      <c r="H533" s="423"/>
    </row>
    <row r="534" spans="1:8">
      <c r="A534" s="423"/>
      <c r="B534" s="423"/>
      <c r="C534" s="423"/>
      <c r="D534" s="423"/>
      <c r="E534" s="423"/>
      <c r="F534" s="423"/>
      <c r="G534" s="423"/>
      <c r="H534" s="423"/>
    </row>
    <row r="535" spans="1:8">
      <c r="A535" s="423"/>
      <c r="B535" s="423"/>
      <c r="C535" s="423"/>
      <c r="D535" s="423"/>
      <c r="E535" s="423"/>
      <c r="F535" s="423"/>
      <c r="G535" s="423"/>
      <c r="H535" s="423"/>
    </row>
    <row r="536" spans="1:8">
      <c r="A536" s="423"/>
      <c r="B536" s="423"/>
      <c r="C536" s="423"/>
      <c r="D536" s="423"/>
      <c r="E536" s="423"/>
      <c r="F536" s="423"/>
      <c r="G536" s="423"/>
      <c r="H536" s="423"/>
    </row>
    <row r="537" spans="1:8">
      <c r="A537" s="423"/>
      <c r="B537" s="423"/>
      <c r="C537" s="423"/>
      <c r="D537" s="423"/>
      <c r="E537" s="423"/>
      <c r="F537" s="423"/>
      <c r="G537" s="423"/>
      <c r="H537" s="423"/>
    </row>
    <row r="538" spans="1:8">
      <c r="A538" s="423"/>
      <c r="B538" s="423"/>
      <c r="C538" s="423"/>
      <c r="D538" s="423"/>
      <c r="E538" s="423"/>
      <c r="F538" s="423"/>
      <c r="G538" s="423"/>
      <c r="H538" s="423"/>
    </row>
    <row r="539" spans="1:8">
      <c r="A539" s="423"/>
      <c r="B539" s="423"/>
      <c r="C539" s="423"/>
      <c r="D539" s="423"/>
      <c r="E539" s="423"/>
      <c r="F539" s="423"/>
      <c r="G539" s="423"/>
      <c r="H539" s="423"/>
    </row>
    <row r="540" spans="1:8">
      <c r="A540" s="423"/>
      <c r="B540" s="423"/>
      <c r="C540" s="423"/>
      <c r="D540" s="423"/>
      <c r="E540" s="423"/>
      <c r="F540" s="423"/>
      <c r="G540" s="423"/>
      <c r="H540" s="423"/>
    </row>
    <row r="541" spans="1:8">
      <c r="A541" s="423"/>
      <c r="B541" s="423"/>
      <c r="C541" s="423"/>
      <c r="D541" s="423"/>
      <c r="E541" s="423"/>
      <c r="F541" s="423"/>
      <c r="G541" s="423"/>
      <c r="H541" s="423"/>
    </row>
    <row r="542" spans="1:8">
      <c r="A542" s="423"/>
      <c r="B542" s="423"/>
      <c r="C542" s="423"/>
      <c r="D542" s="423"/>
      <c r="E542" s="423"/>
      <c r="F542" s="423"/>
      <c r="G542" s="423"/>
      <c r="H542" s="423"/>
    </row>
    <row r="543" spans="1:8">
      <c r="A543" s="423"/>
      <c r="B543" s="423"/>
      <c r="C543" s="423"/>
      <c r="D543" s="423"/>
      <c r="E543" s="423"/>
      <c r="F543" s="423"/>
      <c r="G543" s="423"/>
      <c r="H543" s="423"/>
    </row>
    <row r="544" spans="1:8">
      <c r="A544" s="423"/>
      <c r="B544" s="423"/>
      <c r="C544" s="423"/>
      <c r="D544" s="423"/>
      <c r="E544" s="423"/>
      <c r="F544" s="423"/>
      <c r="G544" s="423"/>
      <c r="H544" s="423"/>
    </row>
    <row r="545" spans="1:8">
      <c r="A545" s="423"/>
      <c r="B545" s="423"/>
      <c r="C545" s="423"/>
      <c r="D545" s="423"/>
      <c r="E545" s="423"/>
      <c r="F545" s="423"/>
      <c r="G545" s="423"/>
      <c r="H545" s="423"/>
    </row>
    <row r="546" spans="1:8">
      <c r="A546" s="423"/>
      <c r="B546" s="423"/>
      <c r="C546" s="423"/>
      <c r="D546" s="423"/>
      <c r="E546" s="423"/>
      <c r="F546" s="423"/>
      <c r="G546" s="423"/>
      <c r="H546" s="423"/>
    </row>
    <row r="547" spans="1:8">
      <c r="A547" s="423"/>
      <c r="B547" s="423"/>
      <c r="C547" s="423"/>
      <c r="D547" s="423"/>
      <c r="E547" s="423"/>
      <c r="F547" s="423"/>
      <c r="G547" s="423"/>
      <c r="H547" s="423"/>
    </row>
    <row r="548" spans="1:8">
      <c r="A548" s="423"/>
      <c r="B548" s="423"/>
      <c r="C548" s="423"/>
      <c r="D548" s="423"/>
      <c r="E548" s="423"/>
      <c r="F548" s="423"/>
      <c r="G548" s="423"/>
      <c r="H548" s="423"/>
    </row>
    <row r="549" spans="1:8">
      <c r="A549" s="423"/>
      <c r="B549" s="423"/>
      <c r="C549" s="423"/>
      <c r="D549" s="423"/>
      <c r="E549" s="423"/>
      <c r="F549" s="423"/>
      <c r="G549" s="423"/>
      <c r="H549" s="423"/>
    </row>
    <row r="550" spans="1:8">
      <c r="A550" s="423"/>
      <c r="B550" s="423"/>
      <c r="C550" s="423"/>
      <c r="D550" s="423"/>
      <c r="E550" s="423"/>
      <c r="F550" s="423"/>
      <c r="G550" s="423"/>
      <c r="H550" s="423"/>
    </row>
    <row r="551" spans="1:8">
      <c r="A551" s="423"/>
      <c r="B551" s="423"/>
      <c r="C551" s="423"/>
      <c r="D551" s="423"/>
      <c r="E551" s="423"/>
      <c r="F551" s="423"/>
      <c r="G551" s="423"/>
      <c r="H551" s="423"/>
    </row>
    <row r="552" spans="1:8">
      <c r="A552" s="423"/>
      <c r="B552" s="423"/>
      <c r="C552" s="423"/>
      <c r="D552" s="423"/>
      <c r="E552" s="423"/>
      <c r="F552" s="423"/>
      <c r="G552" s="423"/>
      <c r="H552" s="423"/>
    </row>
    <row r="553" spans="1:8">
      <c r="A553" s="423"/>
      <c r="B553" s="423"/>
      <c r="C553" s="423"/>
      <c r="D553" s="423"/>
      <c r="E553" s="423"/>
      <c r="F553" s="423"/>
      <c r="G553" s="423"/>
      <c r="H553" s="423"/>
    </row>
    <row r="554" spans="1:8">
      <c r="A554" s="423"/>
      <c r="B554" s="423"/>
      <c r="C554" s="423"/>
      <c r="D554" s="423"/>
      <c r="E554" s="423"/>
      <c r="F554" s="423"/>
      <c r="G554" s="423"/>
      <c r="H554" s="423"/>
    </row>
    <row r="555" spans="1:8">
      <c r="A555" s="423"/>
      <c r="B555" s="423"/>
      <c r="C555" s="423"/>
      <c r="D555" s="423"/>
      <c r="E555" s="423"/>
      <c r="F555" s="423"/>
      <c r="G555" s="423"/>
      <c r="H555" s="423"/>
    </row>
    <row r="556" spans="1:8">
      <c r="A556" s="423"/>
      <c r="B556" s="423"/>
      <c r="C556" s="423"/>
      <c r="D556" s="423"/>
      <c r="E556" s="423"/>
      <c r="F556" s="423"/>
      <c r="G556" s="423"/>
      <c r="H556" s="423"/>
    </row>
    <row r="557" spans="1:8">
      <c r="A557" s="423"/>
      <c r="B557" s="423"/>
      <c r="C557" s="423"/>
      <c r="D557" s="423"/>
      <c r="E557" s="423"/>
      <c r="F557" s="423"/>
      <c r="G557" s="423"/>
      <c r="H557" s="423"/>
    </row>
    <row r="558" spans="1:8">
      <c r="A558" s="423"/>
      <c r="B558" s="423"/>
      <c r="C558" s="423"/>
      <c r="D558" s="423"/>
      <c r="E558" s="423"/>
      <c r="F558" s="423"/>
      <c r="G558" s="423"/>
      <c r="H558" s="423"/>
    </row>
    <row r="559" spans="1:8">
      <c r="A559" s="423"/>
      <c r="B559" s="423"/>
      <c r="C559" s="423"/>
      <c r="D559" s="423"/>
      <c r="E559" s="423"/>
      <c r="F559" s="423"/>
      <c r="G559" s="423"/>
      <c r="H559" s="423"/>
    </row>
    <row r="560" spans="1:8">
      <c r="A560" s="423"/>
      <c r="B560" s="423"/>
      <c r="C560" s="423"/>
      <c r="D560" s="423"/>
      <c r="E560" s="423"/>
      <c r="F560" s="423"/>
      <c r="G560" s="423"/>
      <c r="H560" s="423"/>
    </row>
    <row r="561" spans="1:8">
      <c r="A561" s="423"/>
      <c r="B561" s="423"/>
      <c r="C561" s="423"/>
      <c r="D561" s="423"/>
      <c r="E561" s="423"/>
      <c r="F561" s="423"/>
      <c r="G561" s="423"/>
      <c r="H561" s="423"/>
    </row>
    <row r="562" spans="1:8">
      <c r="A562" s="423"/>
      <c r="B562" s="423"/>
      <c r="C562" s="423"/>
      <c r="D562" s="423"/>
      <c r="E562" s="423"/>
      <c r="F562" s="423"/>
      <c r="G562" s="423"/>
      <c r="H562" s="423"/>
    </row>
    <row r="563" spans="1:8">
      <c r="A563" s="423"/>
      <c r="B563" s="423"/>
      <c r="C563" s="423"/>
      <c r="D563" s="423"/>
      <c r="E563" s="423"/>
      <c r="F563" s="423"/>
      <c r="G563" s="423"/>
      <c r="H563" s="423"/>
    </row>
    <row r="564" spans="1:8">
      <c r="A564" s="423"/>
      <c r="B564" s="423"/>
      <c r="C564" s="423"/>
      <c r="D564" s="423"/>
      <c r="E564" s="423"/>
      <c r="F564" s="423"/>
      <c r="G564" s="423"/>
      <c r="H564" s="423"/>
    </row>
    <row r="565" spans="1:8">
      <c r="A565" s="423"/>
      <c r="B565" s="423"/>
      <c r="C565" s="423"/>
      <c r="D565" s="423"/>
      <c r="E565" s="423"/>
      <c r="F565" s="423"/>
      <c r="G565" s="423"/>
      <c r="H565" s="423"/>
    </row>
    <row r="566" spans="1:8">
      <c r="A566" s="423"/>
      <c r="B566" s="423"/>
      <c r="C566" s="423"/>
      <c r="D566" s="423"/>
      <c r="E566" s="423"/>
      <c r="F566" s="423"/>
      <c r="G566" s="423"/>
      <c r="H566" s="423"/>
    </row>
    <row r="567" spans="1:8">
      <c r="A567" s="423"/>
      <c r="B567" s="423"/>
      <c r="C567" s="423"/>
      <c r="D567" s="423"/>
      <c r="E567" s="423"/>
      <c r="F567" s="423"/>
      <c r="G567" s="423"/>
      <c r="H567" s="423"/>
    </row>
    <row r="568" spans="1:8">
      <c r="A568" s="423"/>
      <c r="B568" s="423"/>
      <c r="C568" s="423"/>
      <c r="D568" s="423"/>
      <c r="E568" s="423"/>
      <c r="F568" s="423"/>
      <c r="G568" s="423"/>
      <c r="H568" s="423"/>
    </row>
    <row r="569" spans="1:8">
      <c r="A569" s="423"/>
      <c r="B569" s="423"/>
      <c r="C569" s="423"/>
      <c r="D569" s="423"/>
      <c r="E569" s="423"/>
      <c r="F569" s="423"/>
      <c r="G569" s="423"/>
      <c r="H569" s="423"/>
    </row>
    <row r="570" spans="1:8">
      <c r="A570" s="423"/>
      <c r="B570" s="423"/>
      <c r="C570" s="423"/>
      <c r="D570" s="423"/>
      <c r="E570" s="423"/>
      <c r="F570" s="423"/>
      <c r="G570" s="423"/>
      <c r="H570" s="423"/>
    </row>
    <row r="571" spans="1:8">
      <c r="A571" s="423"/>
      <c r="B571" s="423"/>
      <c r="C571" s="423"/>
      <c r="D571" s="423"/>
      <c r="E571" s="423"/>
      <c r="F571" s="423"/>
      <c r="G571" s="423"/>
      <c r="H571" s="423"/>
    </row>
    <row r="572" spans="1:8">
      <c r="A572" s="423"/>
      <c r="B572" s="423"/>
      <c r="C572" s="423"/>
      <c r="D572" s="423"/>
      <c r="E572" s="423"/>
      <c r="F572" s="423"/>
      <c r="G572" s="423"/>
      <c r="H572" s="423"/>
    </row>
    <row r="573" spans="1:8">
      <c r="A573" s="423"/>
      <c r="B573" s="423"/>
      <c r="C573" s="423"/>
      <c r="D573" s="423"/>
      <c r="E573" s="423"/>
      <c r="F573" s="423"/>
      <c r="G573" s="423"/>
      <c r="H573" s="423"/>
    </row>
    <row r="574" spans="1:8">
      <c r="A574" s="423"/>
      <c r="B574" s="423"/>
      <c r="C574" s="423"/>
      <c r="D574" s="423"/>
      <c r="E574" s="423"/>
      <c r="F574" s="423"/>
      <c r="G574" s="423"/>
      <c r="H574" s="423"/>
    </row>
    <row r="575" spans="1:8">
      <c r="A575" s="423"/>
      <c r="B575" s="423"/>
      <c r="C575" s="423"/>
      <c r="D575" s="423"/>
      <c r="E575" s="423"/>
      <c r="F575" s="423"/>
      <c r="G575" s="423"/>
      <c r="H575" s="423"/>
    </row>
    <row r="576" spans="1:8">
      <c r="A576" s="423"/>
      <c r="B576" s="423"/>
      <c r="C576" s="423"/>
      <c r="D576" s="423"/>
      <c r="E576" s="423"/>
      <c r="F576" s="423"/>
      <c r="G576" s="423"/>
      <c r="H576" s="423"/>
    </row>
    <row r="577" spans="1:8">
      <c r="A577" s="423"/>
      <c r="B577" s="423"/>
      <c r="C577" s="423"/>
      <c r="D577" s="423"/>
      <c r="E577" s="423"/>
      <c r="F577" s="423"/>
      <c r="G577" s="423"/>
      <c r="H577" s="423"/>
    </row>
    <row r="578" spans="1:8">
      <c r="A578" s="423"/>
      <c r="B578" s="423"/>
      <c r="C578" s="423"/>
      <c r="D578" s="423"/>
      <c r="E578" s="423"/>
      <c r="F578" s="423"/>
      <c r="G578" s="423"/>
      <c r="H578" s="423"/>
    </row>
    <row r="579" spans="1:8">
      <c r="A579" s="423"/>
      <c r="B579" s="423"/>
      <c r="C579" s="423"/>
      <c r="D579" s="423"/>
      <c r="E579" s="423"/>
      <c r="F579" s="423"/>
      <c r="G579" s="423"/>
      <c r="H579" s="423"/>
    </row>
    <row r="580" spans="1:8">
      <c r="A580" s="423"/>
      <c r="B580" s="423"/>
      <c r="C580" s="423"/>
      <c r="D580" s="423"/>
      <c r="E580" s="423"/>
      <c r="F580" s="423"/>
      <c r="G580" s="423"/>
      <c r="H580" s="423"/>
    </row>
    <row r="581" spans="1:8">
      <c r="A581" s="423"/>
      <c r="B581" s="423"/>
      <c r="C581" s="423"/>
      <c r="D581" s="423"/>
      <c r="E581" s="423"/>
      <c r="F581" s="423"/>
      <c r="G581" s="423"/>
      <c r="H581" s="423"/>
    </row>
    <row r="582" spans="1:8">
      <c r="A582" s="423"/>
      <c r="B582" s="423"/>
      <c r="C582" s="423"/>
      <c r="D582" s="423"/>
      <c r="E582" s="423"/>
      <c r="F582" s="423"/>
      <c r="G582" s="423"/>
      <c r="H582" s="423"/>
    </row>
    <row r="583" spans="1:8">
      <c r="A583" s="423"/>
      <c r="B583" s="423"/>
      <c r="C583" s="423"/>
      <c r="D583" s="423"/>
      <c r="E583" s="423"/>
      <c r="F583" s="423"/>
      <c r="G583" s="423"/>
      <c r="H583" s="423"/>
    </row>
    <row r="584" spans="1:8">
      <c r="A584" s="423"/>
      <c r="B584" s="423"/>
      <c r="C584" s="423"/>
      <c r="D584" s="423"/>
      <c r="E584" s="423"/>
      <c r="F584" s="423"/>
      <c r="G584" s="423"/>
      <c r="H584" s="423"/>
    </row>
    <row r="585" spans="1:8">
      <c r="A585" s="423"/>
      <c r="B585" s="423"/>
      <c r="C585" s="423"/>
      <c r="D585" s="423"/>
      <c r="E585" s="423"/>
      <c r="F585" s="423"/>
      <c r="G585" s="423"/>
      <c r="H585" s="423"/>
    </row>
    <row r="586" spans="1:8">
      <c r="A586" s="423"/>
      <c r="B586" s="423"/>
      <c r="C586" s="423"/>
      <c r="D586" s="423"/>
      <c r="E586" s="423"/>
      <c r="F586" s="423"/>
      <c r="G586" s="423"/>
      <c r="H586" s="423"/>
    </row>
    <row r="587" spans="1:8">
      <c r="A587" s="423"/>
      <c r="B587" s="423"/>
      <c r="C587" s="423"/>
      <c r="D587" s="423"/>
      <c r="E587" s="423"/>
      <c r="F587" s="423"/>
      <c r="G587" s="423"/>
      <c r="H587" s="423"/>
    </row>
    <row r="588" spans="1:8">
      <c r="A588" s="423"/>
      <c r="B588" s="423"/>
      <c r="C588" s="423"/>
      <c r="D588" s="423"/>
      <c r="E588" s="423"/>
      <c r="F588" s="423"/>
      <c r="G588" s="423"/>
      <c r="H588" s="423"/>
    </row>
    <row r="589" spans="1:8">
      <c r="A589" s="423"/>
      <c r="B589" s="423"/>
      <c r="C589" s="423"/>
      <c r="D589" s="423"/>
      <c r="E589" s="423"/>
      <c r="F589" s="423"/>
      <c r="G589" s="423"/>
      <c r="H589" s="423"/>
    </row>
    <row r="590" spans="1:8">
      <c r="A590" s="423"/>
      <c r="B590" s="423"/>
      <c r="C590" s="423"/>
      <c r="D590" s="423"/>
      <c r="E590" s="423"/>
      <c r="F590" s="423"/>
      <c r="G590" s="423"/>
      <c r="H590" s="423"/>
    </row>
    <row r="591" spans="1:8">
      <c r="A591" s="423"/>
      <c r="B591" s="423"/>
      <c r="C591" s="423"/>
      <c r="D591" s="423"/>
      <c r="E591" s="423"/>
      <c r="F591" s="423"/>
      <c r="G591" s="423"/>
      <c r="H591" s="423"/>
    </row>
    <row r="592" spans="1:8">
      <c r="A592" s="423"/>
      <c r="B592" s="423"/>
      <c r="C592" s="423"/>
      <c r="D592" s="423"/>
      <c r="E592" s="423"/>
      <c r="F592" s="423"/>
      <c r="G592" s="423"/>
      <c r="H592" s="423"/>
    </row>
    <row r="593" spans="1:8">
      <c r="A593" s="423"/>
      <c r="B593" s="423"/>
      <c r="C593" s="423"/>
      <c r="D593" s="423"/>
      <c r="E593" s="423"/>
      <c r="F593" s="423"/>
      <c r="G593" s="423"/>
      <c r="H593" s="423"/>
    </row>
    <row r="594" spans="1:8">
      <c r="A594" s="423"/>
      <c r="B594" s="423"/>
      <c r="C594" s="423"/>
      <c r="D594" s="423"/>
      <c r="E594" s="423"/>
      <c r="F594" s="423"/>
      <c r="G594" s="423"/>
      <c r="H594" s="423"/>
    </row>
    <row r="595" spans="1:8">
      <c r="A595" s="423"/>
      <c r="B595" s="423"/>
      <c r="C595" s="423"/>
      <c r="D595" s="423"/>
      <c r="E595" s="423"/>
      <c r="F595" s="423"/>
      <c r="G595" s="423"/>
      <c r="H595" s="423"/>
    </row>
    <row r="596" spans="1:8">
      <c r="A596" s="423"/>
      <c r="B596" s="423"/>
      <c r="C596" s="423"/>
      <c r="D596" s="423"/>
      <c r="E596" s="423"/>
      <c r="F596" s="423"/>
      <c r="G596" s="423"/>
      <c r="H596" s="423"/>
    </row>
    <row r="597" spans="1:8">
      <c r="A597" s="423"/>
      <c r="B597" s="423"/>
      <c r="C597" s="423"/>
      <c r="D597" s="423"/>
      <c r="E597" s="423"/>
      <c r="F597" s="423"/>
      <c r="G597" s="423"/>
      <c r="H597" s="423"/>
    </row>
    <row r="598" spans="1:8">
      <c r="A598" s="423"/>
      <c r="B598" s="423"/>
      <c r="C598" s="423"/>
      <c r="D598" s="423"/>
      <c r="E598" s="423"/>
      <c r="F598" s="423"/>
      <c r="G598" s="423"/>
      <c r="H598" s="423"/>
    </row>
    <row r="599" spans="1:8">
      <c r="A599" s="423"/>
      <c r="B599" s="423"/>
      <c r="C599" s="423"/>
      <c r="D599" s="423"/>
      <c r="E599" s="423"/>
      <c r="F599" s="423"/>
      <c r="G599" s="423"/>
      <c r="H599" s="423"/>
    </row>
    <row r="600" spans="1:8">
      <c r="A600" s="423"/>
      <c r="B600" s="423"/>
      <c r="C600" s="423"/>
      <c r="D600" s="423"/>
      <c r="E600" s="423"/>
      <c r="F600" s="423"/>
      <c r="G600" s="423"/>
      <c r="H600" s="423"/>
    </row>
    <row r="601" spans="1:8">
      <c r="A601" s="423"/>
      <c r="B601" s="423"/>
      <c r="C601" s="423"/>
      <c r="D601" s="423"/>
      <c r="E601" s="423"/>
      <c r="F601" s="423"/>
      <c r="G601" s="423"/>
      <c r="H601" s="423"/>
    </row>
    <row r="602" spans="1:8">
      <c r="A602" s="423"/>
      <c r="B602" s="423"/>
      <c r="C602" s="423"/>
      <c r="D602" s="423"/>
      <c r="E602" s="423"/>
      <c r="F602" s="423"/>
      <c r="G602" s="423"/>
      <c r="H602" s="423"/>
    </row>
    <row r="603" spans="1:8">
      <c r="A603" s="423"/>
      <c r="B603" s="423"/>
      <c r="C603" s="423"/>
      <c r="D603" s="423"/>
      <c r="E603" s="423"/>
      <c r="F603" s="423"/>
      <c r="G603" s="423"/>
      <c r="H603" s="423"/>
    </row>
    <row r="604" spans="1:8">
      <c r="A604" s="423"/>
      <c r="B604" s="423"/>
      <c r="C604" s="423"/>
      <c r="D604" s="423"/>
      <c r="E604" s="423"/>
      <c r="F604" s="423"/>
      <c r="G604" s="423"/>
      <c r="H604" s="423"/>
    </row>
    <row r="605" spans="1:8">
      <c r="A605" s="423"/>
      <c r="B605" s="423"/>
      <c r="C605" s="423"/>
      <c r="D605" s="423"/>
      <c r="E605" s="423"/>
      <c r="F605" s="423"/>
      <c r="G605" s="423"/>
      <c r="H605" s="423"/>
    </row>
    <row r="606" spans="1:8">
      <c r="A606" s="423"/>
      <c r="B606" s="423"/>
      <c r="C606" s="423"/>
      <c r="D606" s="423"/>
      <c r="E606" s="423"/>
      <c r="F606" s="423"/>
      <c r="G606" s="423"/>
      <c r="H606" s="423"/>
    </row>
    <row r="607" spans="1:8">
      <c r="A607" s="423"/>
      <c r="B607" s="423"/>
      <c r="C607" s="423"/>
      <c r="D607" s="423"/>
      <c r="E607" s="423"/>
      <c r="F607" s="423"/>
      <c r="G607" s="423"/>
      <c r="H607" s="423"/>
    </row>
    <row r="608" spans="1:8">
      <c r="A608" s="423"/>
      <c r="B608" s="423"/>
      <c r="C608" s="423"/>
      <c r="D608" s="423"/>
      <c r="E608" s="423"/>
      <c r="F608" s="423"/>
      <c r="G608" s="423"/>
      <c r="H608" s="423"/>
    </row>
    <row r="609" spans="1:8">
      <c r="A609" s="423"/>
      <c r="B609" s="423"/>
      <c r="C609" s="423"/>
      <c r="D609" s="423"/>
      <c r="E609" s="423"/>
      <c r="F609" s="423"/>
      <c r="G609" s="423"/>
      <c r="H609" s="423"/>
    </row>
    <row r="610" spans="1:8">
      <c r="A610" s="423"/>
      <c r="B610" s="423"/>
      <c r="C610" s="423"/>
      <c r="D610" s="423"/>
      <c r="E610" s="423"/>
      <c r="F610" s="423"/>
      <c r="G610" s="423"/>
      <c r="H610" s="423"/>
    </row>
    <row r="611" spans="1:8">
      <c r="A611" s="423"/>
      <c r="B611" s="423"/>
      <c r="C611" s="423"/>
      <c r="D611" s="423"/>
      <c r="E611" s="423"/>
      <c r="F611" s="423"/>
      <c r="G611" s="423"/>
      <c r="H611" s="423"/>
    </row>
    <row r="612" spans="1:8">
      <c r="A612" s="423"/>
      <c r="B612" s="423"/>
      <c r="C612" s="423"/>
      <c r="D612" s="423"/>
      <c r="E612" s="423"/>
      <c r="F612" s="423"/>
      <c r="G612" s="423"/>
      <c r="H612" s="423"/>
    </row>
    <row r="613" spans="1:8">
      <c r="A613" s="423"/>
      <c r="B613" s="423"/>
      <c r="C613" s="423"/>
      <c r="D613" s="423"/>
      <c r="E613" s="423"/>
      <c r="F613" s="423"/>
      <c r="G613" s="423"/>
      <c r="H613" s="423"/>
    </row>
    <row r="614" spans="1:8">
      <c r="A614" s="423"/>
      <c r="B614" s="423"/>
      <c r="C614" s="423"/>
      <c r="D614" s="423"/>
      <c r="E614" s="423"/>
      <c r="F614" s="423"/>
      <c r="G614" s="423"/>
      <c r="H614" s="423"/>
    </row>
    <row r="615" spans="1:8">
      <c r="A615" s="423"/>
      <c r="B615" s="423"/>
      <c r="C615" s="423"/>
      <c r="D615" s="423"/>
      <c r="E615" s="423"/>
      <c r="F615" s="423"/>
      <c r="G615" s="423"/>
      <c r="H615" s="423"/>
    </row>
    <row r="616" spans="1:8">
      <c r="A616" s="423"/>
      <c r="B616" s="423"/>
      <c r="C616" s="423"/>
      <c r="D616" s="423"/>
      <c r="E616" s="423"/>
      <c r="F616" s="423"/>
      <c r="G616" s="423"/>
      <c r="H616" s="423"/>
    </row>
    <row r="617" spans="1:8">
      <c r="A617" s="423"/>
      <c r="B617" s="423"/>
      <c r="C617" s="423"/>
      <c r="D617" s="423"/>
      <c r="E617" s="423"/>
      <c r="F617" s="423"/>
      <c r="G617" s="423"/>
      <c r="H617" s="423"/>
    </row>
    <row r="618" spans="1:8">
      <c r="A618" s="423"/>
      <c r="B618" s="423"/>
      <c r="C618" s="423"/>
      <c r="D618" s="423"/>
      <c r="E618" s="423"/>
      <c r="F618" s="423"/>
      <c r="G618" s="423"/>
      <c r="H618" s="423"/>
    </row>
    <row r="619" spans="1:8">
      <c r="A619" s="423"/>
      <c r="B619" s="423"/>
      <c r="C619" s="423"/>
      <c r="D619" s="423"/>
      <c r="E619" s="423"/>
      <c r="F619" s="423"/>
      <c r="G619" s="423"/>
      <c r="H619" s="423"/>
    </row>
    <row r="620" spans="1:8">
      <c r="A620" s="423"/>
      <c r="B620" s="423"/>
      <c r="C620" s="423"/>
      <c r="D620" s="423"/>
      <c r="E620" s="423"/>
      <c r="F620" s="423"/>
      <c r="G620" s="423"/>
      <c r="H620" s="423"/>
    </row>
    <row r="621" spans="1:8">
      <c r="A621" s="423"/>
      <c r="B621" s="423"/>
      <c r="C621" s="423"/>
      <c r="D621" s="423"/>
      <c r="E621" s="423"/>
      <c r="F621" s="423"/>
      <c r="G621" s="423"/>
      <c r="H621" s="423"/>
    </row>
    <row r="622" spans="1:8">
      <c r="A622" s="423"/>
      <c r="B622" s="423"/>
      <c r="C622" s="423"/>
      <c r="D622" s="423"/>
      <c r="E622" s="423"/>
      <c r="F622" s="423"/>
      <c r="G622" s="423"/>
      <c r="H622" s="423"/>
    </row>
    <row r="623" spans="1:8">
      <c r="A623" s="423"/>
      <c r="B623" s="423"/>
      <c r="C623" s="423"/>
      <c r="D623" s="423"/>
      <c r="E623" s="423"/>
      <c r="F623" s="423"/>
      <c r="G623" s="423"/>
      <c r="H623" s="423"/>
    </row>
    <row r="624" spans="1:8">
      <c r="A624" s="423"/>
      <c r="B624" s="423"/>
      <c r="C624" s="423"/>
      <c r="D624" s="423"/>
      <c r="E624" s="423"/>
      <c r="F624" s="423"/>
      <c r="G624" s="423"/>
      <c r="H624" s="423"/>
    </row>
    <row r="625" spans="1:8">
      <c r="A625" s="423"/>
      <c r="B625" s="423"/>
      <c r="C625" s="423"/>
      <c r="D625" s="423"/>
      <c r="E625" s="423"/>
      <c r="F625" s="423"/>
      <c r="G625" s="423"/>
      <c r="H625" s="423"/>
    </row>
    <row r="626" spans="1:8">
      <c r="A626" s="423"/>
      <c r="B626" s="423"/>
      <c r="C626" s="423"/>
      <c r="D626" s="423"/>
      <c r="E626" s="423"/>
      <c r="F626" s="423"/>
      <c r="G626" s="423"/>
      <c r="H626" s="423"/>
    </row>
    <row r="627" spans="1:8">
      <c r="A627" s="423"/>
      <c r="B627" s="423"/>
      <c r="C627" s="423"/>
      <c r="D627" s="423"/>
      <c r="E627" s="423"/>
      <c r="F627" s="423"/>
      <c r="G627" s="423"/>
      <c r="H627" s="423"/>
    </row>
    <row r="628" spans="1:8">
      <c r="A628" s="423"/>
      <c r="B628" s="423"/>
      <c r="C628" s="423"/>
      <c r="D628" s="423"/>
      <c r="E628" s="423"/>
      <c r="F628" s="423"/>
      <c r="G628" s="423"/>
      <c r="H628" s="423"/>
    </row>
    <row r="629" spans="1:8">
      <c r="A629" s="423"/>
      <c r="B629" s="423"/>
      <c r="C629" s="423"/>
      <c r="D629" s="423"/>
      <c r="E629" s="423"/>
      <c r="F629" s="423"/>
      <c r="G629" s="423"/>
      <c r="H629" s="423"/>
    </row>
    <row r="630" spans="1:8">
      <c r="A630" s="423"/>
      <c r="B630" s="423"/>
      <c r="C630" s="423"/>
      <c r="D630" s="423"/>
      <c r="E630" s="423"/>
      <c r="F630" s="423"/>
      <c r="G630" s="423"/>
      <c r="H630" s="423"/>
    </row>
    <row r="631" spans="1:8">
      <c r="A631" s="423"/>
      <c r="B631" s="423"/>
      <c r="C631" s="423"/>
      <c r="D631" s="423"/>
      <c r="E631" s="423"/>
      <c r="F631" s="423"/>
      <c r="G631" s="423"/>
      <c r="H631" s="423"/>
    </row>
    <row r="632" spans="1:8">
      <c r="A632" s="423"/>
      <c r="B632" s="423"/>
      <c r="C632" s="423"/>
      <c r="D632" s="423"/>
      <c r="E632" s="423"/>
      <c r="F632" s="423"/>
      <c r="G632" s="423"/>
      <c r="H632" s="423"/>
    </row>
    <row r="633" spans="1:8">
      <c r="A633" s="423"/>
      <c r="B633" s="423"/>
      <c r="C633" s="423"/>
      <c r="D633" s="423"/>
      <c r="E633" s="423"/>
      <c r="F633" s="423"/>
      <c r="G633" s="423"/>
      <c r="H633" s="423"/>
    </row>
    <row r="634" spans="1:8">
      <c r="A634" s="423"/>
      <c r="B634" s="423"/>
      <c r="C634" s="423"/>
      <c r="D634" s="423"/>
      <c r="E634" s="423"/>
      <c r="F634" s="423"/>
      <c r="G634" s="423"/>
      <c r="H634" s="423"/>
    </row>
    <row r="635" spans="1:8">
      <c r="A635" s="423"/>
      <c r="B635" s="423"/>
      <c r="C635" s="423"/>
      <c r="D635" s="423"/>
      <c r="E635" s="423"/>
      <c r="F635" s="423"/>
      <c r="G635" s="423"/>
      <c r="H635" s="423"/>
    </row>
    <row r="636" spans="1:8">
      <c r="A636" s="423"/>
      <c r="B636" s="423"/>
      <c r="C636" s="423"/>
      <c r="D636" s="423"/>
      <c r="E636" s="423"/>
      <c r="F636" s="423"/>
      <c r="G636" s="423"/>
      <c r="H636" s="423"/>
    </row>
    <row r="637" spans="1:8">
      <c r="A637" s="423"/>
      <c r="B637" s="423"/>
      <c r="C637" s="423"/>
      <c r="D637" s="423"/>
      <c r="E637" s="423"/>
      <c r="F637" s="423"/>
      <c r="G637" s="423"/>
      <c r="H637" s="423"/>
    </row>
    <row r="638" spans="1:8">
      <c r="A638" s="423"/>
      <c r="B638" s="423"/>
      <c r="C638" s="423"/>
      <c r="D638" s="423"/>
      <c r="E638" s="423"/>
      <c r="F638" s="423"/>
      <c r="G638" s="423"/>
      <c r="H638" s="423"/>
    </row>
    <row r="639" spans="1:8">
      <c r="A639" s="423"/>
      <c r="B639" s="423"/>
      <c r="C639" s="423"/>
      <c r="D639" s="423"/>
      <c r="E639" s="423"/>
      <c r="F639" s="423"/>
      <c r="G639" s="423"/>
      <c r="H639" s="423"/>
    </row>
    <row r="640" spans="1:8">
      <c r="A640" s="423"/>
      <c r="B640" s="423"/>
      <c r="C640" s="423"/>
      <c r="D640" s="423"/>
      <c r="E640" s="423"/>
      <c r="F640" s="423"/>
      <c r="G640" s="423"/>
      <c r="H640" s="423"/>
    </row>
    <row r="641" spans="1:8">
      <c r="A641" s="423"/>
      <c r="B641" s="423"/>
      <c r="C641" s="423"/>
      <c r="D641" s="423"/>
      <c r="E641" s="423"/>
      <c r="F641" s="423"/>
      <c r="G641" s="423"/>
      <c r="H641" s="423"/>
    </row>
    <row r="642" spans="1:8">
      <c r="A642" s="423"/>
      <c r="B642" s="423"/>
      <c r="C642" s="423"/>
      <c r="D642" s="423"/>
      <c r="E642" s="423"/>
      <c r="F642" s="423"/>
      <c r="G642" s="423"/>
      <c r="H642" s="423"/>
    </row>
    <row r="643" spans="1:8">
      <c r="A643" s="423"/>
      <c r="B643" s="423"/>
      <c r="C643" s="423"/>
      <c r="D643" s="423"/>
      <c r="E643" s="423"/>
      <c r="F643" s="423"/>
      <c r="G643" s="423"/>
      <c r="H643" s="423"/>
    </row>
    <row r="644" spans="1:8">
      <c r="A644" s="423"/>
      <c r="B644" s="423"/>
      <c r="C644" s="423"/>
      <c r="D644" s="423"/>
      <c r="E644" s="423"/>
      <c r="F644" s="423"/>
      <c r="G644" s="423"/>
      <c r="H644" s="423"/>
    </row>
    <row r="645" spans="1:8">
      <c r="A645" s="423"/>
      <c r="B645" s="423"/>
      <c r="C645" s="423"/>
      <c r="D645" s="423"/>
      <c r="E645" s="423"/>
      <c r="F645" s="423"/>
      <c r="G645" s="423"/>
      <c r="H645" s="423"/>
    </row>
    <row r="646" spans="1:8">
      <c r="A646" s="423"/>
      <c r="B646" s="423"/>
      <c r="C646" s="423"/>
      <c r="D646" s="423"/>
      <c r="E646" s="423"/>
      <c r="F646" s="423"/>
      <c r="G646" s="423"/>
      <c r="H646" s="423"/>
    </row>
    <row r="647" spans="1:8">
      <c r="A647" s="423"/>
      <c r="B647" s="423"/>
      <c r="C647" s="423"/>
      <c r="D647" s="423"/>
      <c r="E647" s="423"/>
      <c r="F647" s="423"/>
      <c r="G647" s="423"/>
      <c r="H647" s="423"/>
    </row>
    <row r="648" spans="1:8">
      <c r="A648" s="423"/>
      <c r="B648" s="423"/>
      <c r="C648" s="423"/>
      <c r="D648" s="423"/>
      <c r="E648" s="423"/>
      <c r="F648" s="423"/>
      <c r="G648" s="423"/>
      <c r="H648" s="423"/>
    </row>
    <row r="649" spans="1:8">
      <c r="A649" s="423"/>
      <c r="B649" s="423"/>
      <c r="C649" s="423"/>
      <c r="D649" s="423"/>
      <c r="E649" s="423"/>
      <c r="F649" s="423"/>
      <c r="G649" s="423"/>
      <c r="H649" s="423"/>
    </row>
    <row r="650" spans="1:8">
      <c r="A650" s="423"/>
      <c r="B650" s="423"/>
      <c r="C650" s="423"/>
      <c r="D650" s="423"/>
      <c r="E650" s="423"/>
      <c r="F650" s="423"/>
      <c r="G650" s="423"/>
      <c r="H650" s="423"/>
    </row>
    <row r="651" spans="1:8">
      <c r="A651" s="423"/>
      <c r="B651" s="423"/>
      <c r="C651" s="423"/>
      <c r="D651" s="423"/>
      <c r="E651" s="423"/>
      <c r="F651" s="423"/>
      <c r="G651" s="423"/>
      <c r="H651" s="423"/>
    </row>
    <row r="652" spans="1:8">
      <c r="A652" s="423"/>
      <c r="B652" s="423"/>
      <c r="C652" s="423"/>
      <c r="D652" s="423"/>
      <c r="E652" s="423"/>
      <c r="F652" s="423"/>
      <c r="G652" s="423"/>
      <c r="H652" s="423"/>
    </row>
    <row r="653" spans="1:8">
      <c r="A653" s="423"/>
      <c r="B653" s="423"/>
      <c r="C653" s="423"/>
      <c r="D653" s="423"/>
      <c r="E653" s="423"/>
      <c r="F653" s="423"/>
      <c r="G653" s="423"/>
      <c r="H653" s="423"/>
    </row>
    <row r="654" spans="1:8">
      <c r="A654" s="423"/>
      <c r="B654" s="423"/>
      <c r="C654" s="423"/>
      <c r="D654" s="423"/>
      <c r="E654" s="423"/>
      <c r="F654" s="423"/>
      <c r="G654" s="423"/>
      <c r="H654" s="423"/>
    </row>
    <row r="655" spans="1:8">
      <c r="A655" s="423"/>
      <c r="B655" s="423"/>
      <c r="C655" s="423"/>
      <c r="D655" s="423"/>
      <c r="E655" s="423"/>
      <c r="F655" s="423"/>
      <c r="G655" s="423"/>
      <c r="H655" s="423"/>
    </row>
    <row r="656" spans="1:8">
      <c r="A656" s="423"/>
      <c r="B656" s="423"/>
      <c r="C656" s="423"/>
      <c r="D656" s="423"/>
      <c r="E656" s="423"/>
      <c r="F656" s="423"/>
      <c r="G656" s="423"/>
      <c r="H656" s="423"/>
    </row>
    <row r="657" spans="1:8">
      <c r="A657" s="423"/>
      <c r="B657" s="423"/>
      <c r="C657" s="423"/>
      <c r="D657" s="423"/>
      <c r="E657" s="423"/>
      <c r="F657" s="423"/>
      <c r="G657" s="423"/>
      <c r="H657" s="423"/>
    </row>
    <row r="658" spans="1:8">
      <c r="A658" s="423"/>
      <c r="B658" s="423"/>
      <c r="C658" s="423"/>
      <c r="D658" s="423"/>
      <c r="E658" s="423"/>
      <c r="F658" s="423"/>
      <c r="G658" s="423"/>
      <c r="H658" s="423"/>
    </row>
    <row r="659" spans="1:8">
      <c r="A659" s="423"/>
      <c r="B659" s="423"/>
      <c r="C659" s="423"/>
      <c r="D659" s="423"/>
      <c r="E659" s="423"/>
      <c r="F659" s="423"/>
      <c r="G659" s="423"/>
      <c r="H659" s="423"/>
    </row>
    <row r="660" spans="1:8">
      <c r="A660" s="423"/>
      <c r="B660" s="423"/>
      <c r="C660" s="423"/>
      <c r="D660" s="423"/>
      <c r="E660" s="423"/>
      <c r="F660" s="423"/>
      <c r="G660" s="423"/>
      <c r="H660" s="423"/>
    </row>
    <row r="661" spans="1:8">
      <c r="A661" s="423"/>
      <c r="B661" s="423"/>
      <c r="C661" s="423"/>
      <c r="D661" s="423"/>
      <c r="E661" s="423"/>
      <c r="F661" s="423"/>
      <c r="G661" s="423"/>
      <c r="H661" s="423"/>
    </row>
    <row r="662" spans="1:8">
      <c r="A662" s="423"/>
      <c r="B662" s="423"/>
      <c r="C662" s="423"/>
      <c r="D662" s="423"/>
      <c r="E662" s="423"/>
      <c r="F662" s="423"/>
      <c r="G662" s="423"/>
      <c r="H662" s="423"/>
    </row>
    <row r="663" spans="1:8">
      <c r="A663" s="423"/>
      <c r="B663" s="423"/>
      <c r="C663" s="423"/>
      <c r="D663" s="423"/>
      <c r="E663" s="423"/>
      <c r="F663" s="423"/>
      <c r="G663" s="423"/>
      <c r="H663" s="423"/>
    </row>
    <row r="664" spans="1:8">
      <c r="A664" s="423"/>
      <c r="B664" s="423"/>
      <c r="C664" s="423"/>
      <c r="D664" s="423"/>
      <c r="E664" s="423"/>
      <c r="F664" s="423"/>
      <c r="G664" s="423"/>
      <c r="H664" s="423"/>
    </row>
    <row r="665" spans="1:8">
      <c r="A665" s="423"/>
      <c r="B665" s="423"/>
      <c r="C665" s="423"/>
      <c r="D665" s="423"/>
      <c r="E665" s="423"/>
      <c r="F665" s="423"/>
      <c r="G665" s="423"/>
      <c r="H665" s="423"/>
    </row>
    <row r="666" spans="1:8">
      <c r="A666" s="423"/>
      <c r="B666" s="423"/>
      <c r="C666" s="423"/>
      <c r="D666" s="423"/>
      <c r="E666" s="423"/>
      <c r="F666" s="423"/>
      <c r="G666" s="423"/>
      <c r="H666" s="423"/>
    </row>
    <row r="667" spans="1:8">
      <c r="A667" s="423"/>
      <c r="B667" s="423"/>
      <c r="C667" s="423"/>
      <c r="D667" s="423"/>
      <c r="E667" s="423"/>
      <c r="F667" s="423"/>
      <c r="G667" s="423"/>
      <c r="H667" s="423"/>
    </row>
    <row r="668" spans="1:8">
      <c r="A668" s="423"/>
      <c r="B668" s="423"/>
      <c r="C668" s="423"/>
      <c r="D668" s="423"/>
      <c r="E668" s="423"/>
      <c r="F668" s="423"/>
      <c r="G668" s="423"/>
      <c r="H668" s="423"/>
    </row>
    <row r="669" spans="1:8">
      <c r="A669" s="423"/>
      <c r="B669" s="423"/>
      <c r="C669" s="423"/>
      <c r="D669" s="423"/>
      <c r="E669" s="423"/>
      <c r="F669" s="423"/>
      <c r="G669" s="423"/>
      <c r="H669" s="423"/>
    </row>
    <row r="670" spans="1:8">
      <c r="A670" s="423"/>
      <c r="B670" s="423"/>
      <c r="C670" s="423"/>
      <c r="D670" s="423"/>
      <c r="E670" s="423"/>
      <c r="F670" s="423"/>
      <c r="G670" s="423"/>
      <c r="H670" s="423"/>
    </row>
    <row r="671" spans="1:8">
      <c r="A671" s="423"/>
      <c r="B671" s="423"/>
      <c r="C671" s="423"/>
      <c r="D671" s="423"/>
      <c r="E671" s="423"/>
      <c r="F671" s="423"/>
      <c r="G671" s="423"/>
      <c r="H671" s="423"/>
    </row>
    <row r="672" spans="1:8">
      <c r="A672" s="423"/>
      <c r="B672" s="423"/>
      <c r="C672" s="423"/>
      <c r="D672" s="423"/>
      <c r="E672" s="423"/>
      <c r="F672" s="423"/>
      <c r="G672" s="423"/>
      <c r="H672" s="423"/>
    </row>
    <row r="673" spans="1:8">
      <c r="A673" s="423"/>
      <c r="B673" s="423"/>
      <c r="C673" s="423"/>
      <c r="D673" s="423"/>
      <c r="E673" s="423"/>
      <c r="F673" s="423"/>
      <c r="G673" s="423"/>
      <c r="H673" s="423"/>
    </row>
    <row r="674" spans="1:8">
      <c r="A674" s="423"/>
      <c r="B674" s="423"/>
      <c r="C674" s="423"/>
      <c r="D674" s="423"/>
      <c r="E674" s="423"/>
      <c r="F674" s="423"/>
      <c r="G674" s="423"/>
      <c r="H674" s="423"/>
    </row>
    <row r="675" spans="1:8">
      <c r="A675" s="423"/>
      <c r="B675" s="423"/>
      <c r="C675" s="423"/>
      <c r="D675" s="423"/>
      <c r="E675" s="423"/>
      <c r="F675" s="423"/>
      <c r="G675" s="423"/>
      <c r="H675" s="423"/>
    </row>
    <row r="676" spans="1:8">
      <c r="A676" s="423"/>
      <c r="B676" s="423"/>
      <c r="C676" s="423"/>
      <c r="D676" s="423"/>
      <c r="E676" s="423"/>
      <c r="F676" s="423"/>
      <c r="G676" s="423"/>
      <c r="H676" s="423"/>
    </row>
    <row r="677" spans="1:8">
      <c r="A677" s="423"/>
      <c r="B677" s="423"/>
      <c r="C677" s="423"/>
      <c r="D677" s="423"/>
      <c r="E677" s="423"/>
      <c r="F677" s="423"/>
      <c r="G677" s="423"/>
      <c r="H677" s="423"/>
    </row>
    <row r="678" spans="1:8">
      <c r="A678" s="423"/>
      <c r="B678" s="423"/>
      <c r="C678" s="423"/>
      <c r="D678" s="423"/>
      <c r="E678" s="423"/>
      <c r="F678" s="423"/>
      <c r="G678" s="423"/>
      <c r="H678" s="423"/>
    </row>
    <row r="679" spans="1:8">
      <c r="A679" s="423"/>
      <c r="B679" s="423"/>
      <c r="C679" s="423"/>
      <c r="D679" s="423"/>
      <c r="E679" s="423"/>
      <c r="F679" s="423"/>
      <c r="G679" s="423"/>
      <c r="H679" s="423"/>
    </row>
    <row r="680" spans="1:8">
      <c r="A680" s="423"/>
      <c r="B680" s="423"/>
      <c r="C680" s="423"/>
      <c r="D680" s="423"/>
      <c r="E680" s="423"/>
      <c r="F680" s="423"/>
      <c r="G680" s="423"/>
      <c r="H680" s="423"/>
    </row>
    <row r="681" spans="1:8">
      <c r="A681" s="423"/>
      <c r="B681" s="423"/>
      <c r="C681" s="423"/>
      <c r="D681" s="423"/>
      <c r="E681" s="423"/>
      <c r="F681" s="423"/>
      <c r="G681" s="423"/>
      <c r="H681" s="423"/>
    </row>
    <row r="682" spans="1:8">
      <c r="A682" s="423"/>
      <c r="B682" s="423"/>
      <c r="C682" s="423"/>
      <c r="D682" s="423"/>
      <c r="E682" s="423"/>
      <c r="F682" s="423"/>
      <c r="G682" s="423"/>
      <c r="H682" s="423"/>
    </row>
    <row r="683" spans="1:8">
      <c r="A683" s="423"/>
      <c r="B683" s="423"/>
      <c r="C683" s="423"/>
      <c r="D683" s="423"/>
      <c r="E683" s="423"/>
      <c r="F683" s="423"/>
      <c r="G683" s="423"/>
      <c r="H683" s="423"/>
    </row>
    <row r="684" spans="1:8">
      <c r="A684" s="423"/>
      <c r="B684" s="423"/>
      <c r="C684" s="423"/>
      <c r="D684" s="423"/>
      <c r="E684" s="423"/>
      <c r="F684" s="423"/>
      <c r="G684" s="423"/>
      <c r="H684" s="423"/>
    </row>
    <row r="685" spans="1:8">
      <c r="A685" s="423"/>
      <c r="B685" s="423"/>
      <c r="C685" s="423"/>
      <c r="D685" s="423"/>
      <c r="E685" s="423"/>
      <c r="F685" s="423"/>
      <c r="G685" s="423"/>
      <c r="H685" s="423"/>
    </row>
    <row r="686" spans="1:8">
      <c r="A686" s="423"/>
      <c r="B686" s="423"/>
      <c r="C686" s="423"/>
      <c r="D686" s="423"/>
      <c r="E686" s="423"/>
      <c r="F686" s="423"/>
      <c r="G686" s="423"/>
      <c r="H686" s="423"/>
    </row>
    <row r="687" spans="1:8">
      <c r="A687" s="423"/>
      <c r="B687" s="423"/>
      <c r="C687" s="423"/>
      <c r="D687" s="423"/>
      <c r="E687" s="423"/>
      <c r="F687" s="423"/>
      <c r="G687" s="423"/>
      <c r="H687" s="423"/>
    </row>
    <row r="688" spans="1:8">
      <c r="A688" s="423"/>
      <c r="B688" s="423"/>
      <c r="C688" s="423"/>
      <c r="D688" s="423"/>
      <c r="E688" s="423"/>
      <c r="F688" s="423"/>
      <c r="G688" s="423"/>
      <c r="H688" s="423"/>
    </row>
    <row r="689" spans="1:8">
      <c r="A689" s="423"/>
      <c r="B689" s="423"/>
      <c r="C689" s="423"/>
      <c r="D689" s="423"/>
      <c r="E689" s="423"/>
      <c r="F689" s="423"/>
      <c r="G689" s="423"/>
      <c r="H689" s="423"/>
    </row>
    <row r="690" spans="1:8">
      <c r="A690" s="423"/>
      <c r="B690" s="423"/>
      <c r="C690" s="423"/>
      <c r="D690" s="423"/>
      <c r="E690" s="423"/>
      <c r="F690" s="423"/>
      <c r="G690" s="423"/>
      <c r="H690" s="423"/>
    </row>
    <row r="691" spans="1:8">
      <c r="A691" s="423"/>
      <c r="B691" s="423"/>
      <c r="C691" s="423"/>
      <c r="D691" s="423"/>
      <c r="E691" s="423"/>
      <c r="F691" s="423"/>
      <c r="G691" s="423"/>
      <c r="H691" s="423"/>
    </row>
    <row r="692" spans="1:8">
      <c r="A692" s="423"/>
      <c r="B692" s="423"/>
      <c r="C692" s="423"/>
      <c r="D692" s="423"/>
      <c r="E692" s="423"/>
      <c r="F692" s="423"/>
      <c r="G692" s="423"/>
      <c r="H692" s="423"/>
    </row>
    <row r="693" spans="1:8">
      <c r="A693" s="423"/>
      <c r="B693" s="423"/>
      <c r="C693" s="423"/>
      <c r="D693" s="423"/>
      <c r="E693" s="423"/>
      <c r="F693" s="423"/>
      <c r="G693" s="423"/>
      <c r="H693" s="423"/>
    </row>
    <row r="694" spans="1:8">
      <c r="A694" s="423"/>
      <c r="B694" s="423"/>
      <c r="C694" s="423"/>
      <c r="D694" s="423"/>
      <c r="E694" s="423"/>
      <c r="F694" s="423"/>
      <c r="G694" s="423"/>
      <c r="H694" s="423"/>
    </row>
    <row r="695" spans="1:8">
      <c r="A695" s="423"/>
      <c r="B695" s="423"/>
      <c r="C695" s="423"/>
      <c r="D695" s="423"/>
      <c r="E695" s="423"/>
      <c r="F695" s="423"/>
      <c r="G695" s="423"/>
      <c r="H695" s="423"/>
    </row>
    <row r="696" spans="1:8">
      <c r="A696" s="423"/>
      <c r="B696" s="423"/>
      <c r="C696" s="423"/>
      <c r="D696" s="423"/>
      <c r="E696" s="423"/>
      <c r="F696" s="423"/>
      <c r="G696" s="423"/>
      <c r="H696" s="423"/>
    </row>
    <row r="697" spans="1:8">
      <c r="A697" s="423"/>
      <c r="B697" s="423"/>
      <c r="C697" s="423"/>
      <c r="D697" s="423"/>
      <c r="E697" s="423"/>
      <c r="F697" s="423"/>
      <c r="G697" s="423"/>
      <c r="H697" s="423"/>
    </row>
    <row r="698" spans="1:8">
      <c r="A698" s="423"/>
      <c r="B698" s="423"/>
      <c r="C698" s="423"/>
      <c r="D698" s="423"/>
      <c r="E698" s="423"/>
      <c r="F698" s="423"/>
      <c r="G698" s="423"/>
      <c r="H698" s="423"/>
    </row>
    <row r="699" spans="1:8">
      <c r="A699" s="423"/>
      <c r="B699" s="423"/>
      <c r="C699" s="423"/>
      <c r="D699" s="423"/>
      <c r="E699" s="423"/>
      <c r="F699" s="423"/>
      <c r="G699" s="423"/>
      <c r="H699" s="423"/>
    </row>
    <row r="700" spans="1:8">
      <c r="A700" s="423"/>
      <c r="B700" s="423"/>
      <c r="C700" s="423"/>
      <c r="D700" s="423"/>
      <c r="E700" s="423"/>
      <c r="F700" s="423"/>
      <c r="G700" s="423"/>
      <c r="H700" s="423"/>
    </row>
    <row r="701" spans="1:8">
      <c r="A701" s="423"/>
      <c r="B701" s="423"/>
      <c r="C701" s="423"/>
      <c r="D701" s="423"/>
      <c r="E701" s="423"/>
      <c r="F701" s="423"/>
      <c r="G701" s="423"/>
      <c r="H701" s="423"/>
    </row>
    <row r="702" spans="1:8">
      <c r="A702" s="423"/>
      <c r="B702" s="423"/>
      <c r="C702" s="423"/>
      <c r="D702" s="423"/>
      <c r="E702" s="423"/>
      <c r="F702" s="423"/>
      <c r="G702" s="423"/>
      <c r="H702" s="423"/>
    </row>
    <row r="703" spans="1:8">
      <c r="A703" s="423"/>
      <c r="B703" s="423"/>
      <c r="C703" s="423"/>
      <c r="D703" s="423"/>
      <c r="E703" s="423"/>
      <c r="F703" s="423"/>
      <c r="G703" s="423"/>
      <c r="H703" s="423"/>
    </row>
    <row r="704" spans="1:8">
      <c r="A704" s="423"/>
      <c r="B704" s="423"/>
      <c r="C704" s="423"/>
      <c r="D704" s="423"/>
      <c r="E704" s="423"/>
      <c r="F704" s="423"/>
      <c r="G704" s="423"/>
      <c r="H704" s="423"/>
    </row>
    <row r="705" spans="1:8">
      <c r="A705" s="423"/>
      <c r="B705" s="423"/>
      <c r="C705" s="423"/>
      <c r="D705" s="423"/>
      <c r="E705" s="423"/>
      <c r="F705" s="423"/>
      <c r="G705" s="423"/>
      <c r="H705" s="423"/>
    </row>
    <row r="706" spans="1:8">
      <c r="A706" s="423"/>
      <c r="B706" s="423"/>
      <c r="C706" s="423"/>
      <c r="D706" s="423"/>
      <c r="E706" s="423"/>
      <c r="F706" s="423"/>
      <c r="G706" s="423"/>
      <c r="H706" s="423"/>
    </row>
    <row r="707" spans="1:8">
      <c r="A707" s="423"/>
      <c r="B707" s="423"/>
      <c r="C707" s="423"/>
      <c r="D707" s="423"/>
      <c r="E707" s="423"/>
      <c r="F707" s="423"/>
      <c r="G707" s="423"/>
      <c r="H707" s="423"/>
    </row>
    <row r="708" spans="1:8">
      <c r="A708" s="423"/>
      <c r="B708" s="423"/>
      <c r="C708" s="423"/>
      <c r="D708" s="423"/>
      <c r="E708" s="423"/>
      <c r="F708" s="423"/>
      <c r="G708" s="423"/>
      <c r="H708" s="423"/>
    </row>
    <row r="709" spans="1:8">
      <c r="A709" s="423"/>
      <c r="B709" s="423"/>
      <c r="C709" s="423"/>
      <c r="D709" s="423"/>
      <c r="E709" s="423"/>
      <c r="F709" s="423"/>
      <c r="G709" s="423"/>
      <c r="H709" s="423"/>
    </row>
    <row r="710" spans="1:8">
      <c r="A710" s="423"/>
      <c r="B710" s="423"/>
      <c r="C710" s="423"/>
      <c r="D710" s="423"/>
      <c r="E710" s="423"/>
      <c r="F710" s="423"/>
      <c r="G710" s="423"/>
      <c r="H710" s="423"/>
    </row>
    <row r="711" spans="1:8">
      <c r="A711" s="423"/>
      <c r="B711" s="423"/>
      <c r="C711" s="423"/>
      <c r="D711" s="423"/>
      <c r="E711" s="423"/>
      <c r="F711" s="423"/>
      <c r="G711" s="423"/>
      <c r="H711" s="423"/>
    </row>
    <row r="712" spans="1:8">
      <c r="A712" s="423"/>
      <c r="B712" s="423"/>
      <c r="C712" s="423"/>
      <c r="D712" s="423"/>
      <c r="E712" s="423"/>
      <c r="F712" s="423"/>
      <c r="G712" s="423"/>
      <c r="H712" s="423"/>
    </row>
    <row r="713" spans="1:8">
      <c r="A713" s="423"/>
      <c r="B713" s="423"/>
      <c r="C713" s="423"/>
      <c r="D713" s="423"/>
      <c r="E713" s="423"/>
      <c r="F713" s="423"/>
      <c r="G713" s="423"/>
      <c r="H713" s="423"/>
    </row>
    <row r="714" spans="1:8">
      <c r="A714" s="423"/>
      <c r="B714" s="423"/>
      <c r="C714" s="423"/>
      <c r="D714" s="423"/>
      <c r="E714" s="423"/>
      <c r="F714" s="423"/>
      <c r="G714" s="423"/>
      <c r="H714" s="423"/>
    </row>
    <row r="715" spans="1:8">
      <c r="A715" s="423"/>
      <c r="B715" s="423"/>
      <c r="C715" s="423"/>
      <c r="D715" s="423"/>
      <c r="E715" s="423"/>
      <c r="F715" s="423"/>
      <c r="G715" s="423"/>
      <c r="H715" s="423"/>
    </row>
    <row r="716" spans="1:8">
      <c r="A716" s="423"/>
      <c r="B716" s="423"/>
      <c r="C716" s="423"/>
      <c r="D716" s="423"/>
      <c r="E716" s="423"/>
      <c r="F716" s="423"/>
      <c r="G716" s="423"/>
      <c r="H716" s="423"/>
    </row>
    <row r="717" spans="1:8">
      <c r="A717" s="423"/>
      <c r="B717" s="423"/>
      <c r="C717" s="423"/>
      <c r="D717" s="423"/>
      <c r="E717" s="423"/>
      <c r="F717" s="423"/>
      <c r="G717" s="423"/>
      <c r="H717" s="423"/>
    </row>
    <row r="718" spans="1:8">
      <c r="A718" s="423"/>
      <c r="B718" s="423"/>
      <c r="C718" s="423"/>
      <c r="D718" s="423"/>
      <c r="E718" s="423"/>
      <c r="F718" s="423"/>
      <c r="G718" s="423"/>
      <c r="H718" s="423"/>
    </row>
    <row r="719" spans="1:8">
      <c r="A719" s="423"/>
      <c r="B719" s="423"/>
      <c r="C719" s="423"/>
      <c r="D719" s="423"/>
      <c r="E719" s="423"/>
      <c r="F719" s="423"/>
      <c r="G719" s="423"/>
      <c r="H719" s="423"/>
    </row>
    <row r="720" spans="1:8">
      <c r="A720" s="423"/>
      <c r="B720" s="423"/>
      <c r="C720" s="423"/>
      <c r="D720" s="423"/>
      <c r="E720" s="423"/>
      <c r="F720" s="423"/>
      <c r="G720" s="423"/>
      <c r="H720" s="423"/>
    </row>
    <row r="721" spans="1:8">
      <c r="A721" s="423"/>
      <c r="B721" s="423"/>
      <c r="C721" s="423"/>
      <c r="D721" s="423"/>
      <c r="E721" s="423"/>
      <c r="F721" s="423"/>
      <c r="G721" s="423"/>
      <c r="H721" s="423"/>
    </row>
    <row r="722" spans="1:8">
      <c r="A722" s="423"/>
      <c r="B722" s="423"/>
      <c r="C722" s="423"/>
      <c r="D722" s="423"/>
      <c r="E722" s="423"/>
      <c r="F722" s="423"/>
      <c r="G722" s="423"/>
      <c r="H722" s="423"/>
    </row>
    <row r="723" spans="1:8">
      <c r="A723" s="423"/>
      <c r="B723" s="423"/>
      <c r="C723" s="423"/>
      <c r="D723" s="423"/>
      <c r="E723" s="423"/>
      <c r="F723" s="423"/>
      <c r="G723" s="423"/>
      <c r="H723" s="423"/>
    </row>
    <row r="724" spans="1:8">
      <c r="A724" s="423"/>
      <c r="B724" s="423"/>
      <c r="C724" s="423"/>
      <c r="D724" s="423"/>
      <c r="E724" s="423"/>
      <c r="F724" s="423"/>
      <c r="G724" s="423"/>
      <c r="H724" s="423"/>
    </row>
    <row r="725" spans="1:8">
      <c r="A725" s="423"/>
      <c r="B725" s="423"/>
      <c r="C725" s="423"/>
      <c r="D725" s="423"/>
      <c r="E725" s="423"/>
      <c r="F725" s="423"/>
      <c r="G725" s="423"/>
      <c r="H725" s="423"/>
    </row>
    <row r="726" spans="1:8">
      <c r="A726" s="423"/>
      <c r="B726" s="423"/>
      <c r="C726" s="423"/>
      <c r="D726" s="423"/>
      <c r="E726" s="423"/>
      <c r="F726" s="423"/>
      <c r="G726" s="423"/>
      <c r="H726" s="423"/>
    </row>
    <row r="727" spans="1:8">
      <c r="A727" s="423"/>
      <c r="B727" s="423"/>
      <c r="C727" s="423"/>
      <c r="D727" s="423"/>
      <c r="E727" s="423"/>
      <c r="F727" s="423"/>
      <c r="G727" s="423"/>
      <c r="H727" s="423"/>
    </row>
    <row r="728" spans="1:8">
      <c r="A728" s="423"/>
      <c r="B728" s="423"/>
      <c r="C728" s="423"/>
      <c r="D728" s="423"/>
      <c r="E728" s="423"/>
      <c r="F728" s="423"/>
      <c r="G728" s="423"/>
      <c r="H728" s="423"/>
    </row>
    <row r="729" spans="1:8">
      <c r="A729" s="423"/>
      <c r="B729" s="423"/>
      <c r="C729" s="423"/>
      <c r="D729" s="423"/>
      <c r="E729" s="423"/>
      <c r="F729" s="423"/>
      <c r="G729" s="423"/>
      <c r="H729" s="423"/>
    </row>
    <row r="730" spans="1:8">
      <c r="A730" s="423"/>
      <c r="B730" s="423"/>
      <c r="C730" s="423"/>
      <c r="D730" s="423"/>
      <c r="E730" s="423"/>
      <c r="F730" s="423"/>
      <c r="G730" s="423"/>
      <c r="H730" s="423"/>
    </row>
    <row r="731" spans="1:8">
      <c r="A731" s="423"/>
      <c r="B731" s="423"/>
      <c r="C731" s="423"/>
      <c r="D731" s="423"/>
      <c r="E731" s="423"/>
      <c r="F731" s="423"/>
      <c r="G731" s="423"/>
      <c r="H731" s="423"/>
    </row>
    <row r="732" spans="1:8">
      <c r="A732" s="423"/>
      <c r="B732" s="423"/>
      <c r="C732" s="423"/>
      <c r="D732" s="423"/>
      <c r="E732" s="423"/>
      <c r="F732" s="423"/>
      <c r="G732" s="423"/>
      <c r="H732" s="423"/>
    </row>
    <row r="733" spans="1:8">
      <c r="A733" s="423"/>
      <c r="B733" s="423"/>
      <c r="C733" s="423"/>
      <c r="D733" s="423"/>
      <c r="E733" s="423"/>
      <c r="F733" s="423"/>
      <c r="G733" s="423"/>
      <c r="H733" s="423"/>
    </row>
    <row r="734" spans="1:8">
      <c r="A734" s="423"/>
      <c r="B734" s="423"/>
      <c r="C734" s="423"/>
      <c r="D734" s="423"/>
      <c r="E734" s="423"/>
      <c r="F734" s="423"/>
      <c r="G734" s="423"/>
      <c r="H734" s="423"/>
    </row>
    <row r="735" spans="1:8">
      <c r="A735" s="423"/>
      <c r="B735" s="423"/>
      <c r="C735" s="423"/>
      <c r="D735" s="423"/>
      <c r="E735" s="423"/>
      <c r="F735" s="423"/>
      <c r="G735" s="423"/>
      <c r="H735" s="423"/>
    </row>
    <row r="736" spans="1:8">
      <c r="A736" s="423"/>
      <c r="B736" s="423"/>
      <c r="C736" s="423"/>
      <c r="D736" s="423"/>
      <c r="E736" s="423"/>
      <c r="F736" s="423"/>
      <c r="G736" s="423"/>
      <c r="H736" s="423"/>
    </row>
    <row r="737" spans="1:8">
      <c r="A737" s="423"/>
      <c r="B737" s="423"/>
      <c r="C737" s="423"/>
      <c r="D737" s="423"/>
      <c r="E737" s="423"/>
      <c r="F737" s="423"/>
      <c r="G737" s="423"/>
      <c r="H737" s="423"/>
    </row>
    <row r="738" spans="1:8">
      <c r="A738" s="423"/>
      <c r="B738" s="423"/>
      <c r="C738" s="423"/>
      <c r="D738" s="423"/>
      <c r="E738" s="423"/>
      <c r="F738" s="423"/>
      <c r="G738" s="423"/>
      <c r="H738" s="423"/>
    </row>
    <row r="739" spans="1:8">
      <c r="A739" s="423"/>
      <c r="B739" s="423"/>
      <c r="C739" s="423"/>
      <c r="D739" s="423"/>
      <c r="E739" s="423"/>
      <c r="F739" s="423"/>
      <c r="G739" s="423"/>
      <c r="H739" s="423"/>
    </row>
    <row r="740" spans="1:8">
      <c r="A740" s="423"/>
      <c r="B740" s="423"/>
      <c r="C740" s="423"/>
      <c r="D740" s="423"/>
      <c r="E740" s="423"/>
      <c r="F740" s="423"/>
      <c r="G740" s="423"/>
      <c r="H740" s="423"/>
    </row>
    <row r="741" spans="1:8">
      <c r="A741" s="423"/>
      <c r="B741" s="423"/>
      <c r="C741" s="423"/>
      <c r="D741" s="423"/>
      <c r="E741" s="423"/>
      <c r="F741" s="423"/>
      <c r="G741" s="423"/>
      <c r="H741" s="423"/>
    </row>
    <row r="742" spans="1:8">
      <c r="A742" s="423"/>
      <c r="B742" s="423"/>
      <c r="C742" s="423"/>
      <c r="D742" s="423"/>
      <c r="E742" s="423"/>
      <c r="F742" s="423"/>
      <c r="G742" s="423"/>
      <c r="H742" s="423"/>
    </row>
    <row r="743" spans="1:8">
      <c r="A743" s="423"/>
      <c r="B743" s="423"/>
      <c r="C743" s="423"/>
      <c r="D743" s="423"/>
      <c r="E743" s="423"/>
      <c r="F743" s="423"/>
      <c r="G743" s="423"/>
      <c r="H743" s="423"/>
    </row>
    <row r="744" spans="1:8">
      <c r="A744" s="423"/>
      <c r="B744" s="423"/>
      <c r="C744" s="423"/>
      <c r="D744" s="423"/>
      <c r="E744" s="423"/>
      <c r="F744" s="423"/>
      <c r="G744" s="423"/>
      <c r="H744" s="423"/>
    </row>
    <row r="745" spans="1:8">
      <c r="A745" s="423"/>
      <c r="B745" s="423"/>
      <c r="C745" s="423"/>
      <c r="D745" s="423"/>
      <c r="E745" s="423"/>
      <c r="F745" s="423"/>
      <c r="G745" s="423"/>
      <c r="H745" s="423"/>
    </row>
    <row r="746" spans="1:8">
      <c r="A746" s="423"/>
      <c r="B746" s="423"/>
      <c r="C746" s="423"/>
      <c r="D746" s="423"/>
      <c r="E746" s="423"/>
      <c r="F746" s="423"/>
      <c r="G746" s="423"/>
      <c r="H746" s="423"/>
    </row>
    <row r="747" spans="1:8">
      <c r="A747" s="423"/>
      <c r="B747" s="423"/>
      <c r="C747" s="423"/>
      <c r="D747" s="423"/>
      <c r="E747" s="423"/>
      <c r="F747" s="423"/>
      <c r="G747" s="423"/>
      <c r="H747" s="423"/>
    </row>
    <row r="748" spans="1:8">
      <c r="A748" s="423"/>
      <c r="B748" s="423"/>
      <c r="C748" s="423"/>
      <c r="D748" s="423"/>
      <c r="E748" s="423"/>
      <c r="F748" s="423"/>
      <c r="G748" s="423"/>
      <c r="H748" s="423"/>
    </row>
    <row r="749" spans="1:8">
      <c r="A749" s="423"/>
      <c r="B749" s="423"/>
      <c r="C749" s="423"/>
      <c r="D749" s="423"/>
      <c r="E749" s="423"/>
      <c r="F749" s="423"/>
      <c r="G749" s="423"/>
      <c r="H749" s="423"/>
    </row>
    <row r="750" spans="1:8">
      <c r="A750" s="423"/>
      <c r="B750" s="423"/>
      <c r="C750" s="423"/>
      <c r="D750" s="423"/>
      <c r="E750" s="423"/>
      <c r="F750" s="423"/>
      <c r="G750" s="423"/>
      <c r="H750" s="423"/>
    </row>
    <row r="751" spans="1:8">
      <c r="A751" s="423"/>
      <c r="B751" s="423"/>
      <c r="C751" s="423"/>
      <c r="D751" s="423"/>
      <c r="E751" s="423"/>
      <c r="F751" s="423"/>
      <c r="G751" s="423"/>
      <c r="H751" s="423"/>
    </row>
    <row r="752" spans="1:8">
      <c r="A752" s="423"/>
      <c r="B752" s="423"/>
      <c r="C752" s="423"/>
      <c r="D752" s="423"/>
      <c r="E752" s="423"/>
      <c r="F752" s="423"/>
      <c r="G752" s="423"/>
      <c r="H752" s="423"/>
    </row>
    <row r="753" spans="1:8">
      <c r="A753" s="423"/>
      <c r="B753" s="423"/>
      <c r="C753" s="423"/>
      <c r="D753" s="423"/>
      <c r="E753" s="423"/>
      <c r="F753" s="423"/>
      <c r="G753" s="423"/>
      <c r="H753" s="423"/>
    </row>
    <row r="754" spans="1:8">
      <c r="A754" s="423"/>
      <c r="B754" s="423"/>
      <c r="C754" s="423"/>
      <c r="D754" s="423"/>
      <c r="E754" s="423"/>
      <c r="F754" s="423"/>
      <c r="G754" s="423"/>
      <c r="H754" s="423"/>
    </row>
    <row r="755" spans="1:8">
      <c r="A755" s="423"/>
      <c r="B755" s="423"/>
      <c r="C755" s="423"/>
      <c r="D755" s="423"/>
      <c r="E755" s="423"/>
      <c r="F755" s="423"/>
      <c r="G755" s="423"/>
      <c r="H755" s="423"/>
    </row>
    <row r="756" spans="1:8">
      <c r="A756" s="423"/>
      <c r="B756" s="423"/>
      <c r="C756" s="423"/>
      <c r="D756" s="423"/>
      <c r="E756" s="423"/>
      <c r="F756" s="423"/>
      <c r="G756" s="423"/>
      <c r="H756" s="423"/>
    </row>
    <row r="757" spans="1:8">
      <c r="A757" s="423"/>
      <c r="B757" s="423"/>
      <c r="C757" s="423"/>
      <c r="D757" s="423"/>
      <c r="E757" s="423"/>
      <c r="F757" s="423"/>
      <c r="G757" s="423"/>
      <c r="H757" s="423"/>
    </row>
    <row r="758" spans="1:8">
      <c r="A758" s="423"/>
      <c r="B758" s="423"/>
      <c r="C758" s="423"/>
      <c r="D758" s="423"/>
      <c r="E758" s="423"/>
      <c r="F758" s="423"/>
      <c r="G758" s="423"/>
      <c r="H758" s="423"/>
    </row>
    <row r="759" spans="1:8">
      <c r="A759" s="423"/>
      <c r="B759" s="423"/>
      <c r="C759" s="423"/>
      <c r="D759" s="423"/>
      <c r="E759" s="423"/>
      <c r="F759" s="423"/>
      <c r="G759" s="423"/>
      <c r="H759" s="423"/>
    </row>
    <row r="760" spans="1:8">
      <c r="A760" s="423"/>
      <c r="B760" s="423"/>
      <c r="C760" s="423"/>
      <c r="D760" s="423"/>
      <c r="E760" s="423"/>
      <c r="F760" s="423"/>
      <c r="G760" s="423"/>
      <c r="H760" s="423"/>
    </row>
    <row r="761" spans="1:8">
      <c r="A761" s="423"/>
      <c r="B761" s="423"/>
      <c r="C761" s="423"/>
      <c r="D761" s="423"/>
      <c r="E761" s="423"/>
      <c r="F761" s="423"/>
      <c r="G761" s="423"/>
      <c r="H761" s="423"/>
    </row>
    <row r="762" spans="1:8">
      <c r="A762" s="423"/>
      <c r="B762" s="423"/>
      <c r="C762" s="423"/>
      <c r="D762" s="423"/>
      <c r="E762" s="423"/>
      <c r="F762" s="423"/>
      <c r="G762" s="423"/>
      <c r="H762" s="423"/>
    </row>
    <row r="763" spans="1:8">
      <c r="A763" s="423"/>
      <c r="B763" s="423"/>
      <c r="C763" s="423"/>
      <c r="D763" s="423"/>
      <c r="E763" s="423"/>
      <c r="F763" s="423"/>
      <c r="G763" s="423"/>
      <c r="H763" s="423"/>
    </row>
    <row r="764" spans="1:8">
      <c r="A764" s="423"/>
      <c r="B764" s="423"/>
      <c r="C764" s="423"/>
      <c r="D764" s="423"/>
      <c r="E764" s="423"/>
      <c r="F764" s="423"/>
      <c r="G764" s="423"/>
      <c r="H764" s="423"/>
    </row>
    <row r="765" spans="1:8">
      <c r="A765" s="423"/>
      <c r="B765" s="423"/>
      <c r="C765" s="423"/>
      <c r="D765" s="423"/>
      <c r="E765" s="423"/>
      <c r="F765" s="423"/>
      <c r="G765" s="423"/>
      <c r="H765" s="423"/>
    </row>
    <row r="766" spans="1:8">
      <c r="A766" s="423"/>
      <c r="B766" s="423"/>
      <c r="C766" s="423"/>
      <c r="D766" s="423"/>
      <c r="E766" s="423"/>
      <c r="F766" s="423"/>
      <c r="G766" s="423"/>
      <c r="H766" s="423"/>
    </row>
    <row r="767" spans="1:8">
      <c r="A767" s="423"/>
      <c r="B767" s="423"/>
      <c r="C767" s="423"/>
      <c r="D767" s="423"/>
      <c r="E767" s="423"/>
      <c r="F767" s="423"/>
      <c r="G767" s="423"/>
      <c r="H767" s="423"/>
    </row>
    <row r="768" spans="1:8">
      <c r="A768" s="423"/>
      <c r="B768" s="423"/>
      <c r="C768" s="423"/>
      <c r="D768" s="423"/>
      <c r="E768" s="423"/>
      <c r="F768" s="423"/>
      <c r="G768" s="423"/>
      <c r="H768" s="423"/>
    </row>
    <row r="769" spans="1:8">
      <c r="A769" s="423"/>
      <c r="B769" s="423"/>
      <c r="C769" s="423"/>
      <c r="D769" s="423"/>
      <c r="E769" s="423"/>
      <c r="F769" s="423"/>
      <c r="G769" s="423"/>
      <c r="H769" s="423"/>
    </row>
    <row r="770" spans="1:8">
      <c r="A770" s="423"/>
      <c r="B770" s="423"/>
      <c r="C770" s="423"/>
      <c r="D770" s="423"/>
      <c r="E770" s="423"/>
      <c r="F770" s="423"/>
      <c r="G770" s="423"/>
      <c r="H770" s="423"/>
    </row>
    <row r="771" spans="1:8">
      <c r="A771" s="423"/>
      <c r="B771" s="423"/>
      <c r="C771" s="423"/>
      <c r="D771" s="423"/>
      <c r="E771" s="423"/>
      <c r="F771" s="423"/>
      <c r="G771" s="423"/>
      <c r="H771" s="423"/>
    </row>
    <row r="772" spans="1:8">
      <c r="A772" s="423"/>
      <c r="B772" s="423"/>
      <c r="C772" s="423"/>
      <c r="D772" s="423"/>
      <c r="E772" s="423"/>
      <c r="F772" s="423"/>
      <c r="G772" s="423"/>
      <c r="H772" s="423"/>
    </row>
    <row r="773" spans="1:8">
      <c r="A773" s="423"/>
      <c r="B773" s="423"/>
      <c r="C773" s="423"/>
      <c r="D773" s="423"/>
      <c r="E773" s="423"/>
      <c r="F773" s="423"/>
      <c r="G773" s="423"/>
      <c r="H773" s="423"/>
    </row>
    <row r="774" spans="1:8">
      <c r="A774" s="423"/>
      <c r="B774" s="423"/>
      <c r="C774" s="423"/>
      <c r="D774" s="423"/>
      <c r="E774" s="423"/>
      <c r="F774" s="423"/>
      <c r="G774" s="423"/>
      <c r="H774" s="423"/>
    </row>
    <row r="775" spans="1:8">
      <c r="A775" s="423"/>
      <c r="B775" s="423"/>
      <c r="C775" s="423"/>
      <c r="D775" s="423"/>
      <c r="E775" s="423"/>
      <c r="F775" s="423"/>
      <c r="G775" s="423"/>
      <c r="H775" s="423"/>
    </row>
    <row r="776" spans="1:8">
      <c r="A776" s="423"/>
      <c r="B776" s="423"/>
      <c r="C776" s="423"/>
      <c r="D776" s="423"/>
      <c r="E776" s="423"/>
      <c r="F776" s="423"/>
      <c r="G776" s="423"/>
      <c r="H776" s="423"/>
    </row>
    <row r="777" spans="1:8">
      <c r="A777" s="423"/>
      <c r="B777" s="423"/>
      <c r="C777" s="423"/>
      <c r="D777" s="423"/>
      <c r="E777" s="423"/>
      <c r="F777" s="423"/>
      <c r="G777" s="423"/>
      <c r="H777" s="423"/>
    </row>
    <row r="778" spans="1:8">
      <c r="A778" s="423"/>
      <c r="B778" s="423"/>
      <c r="C778" s="423"/>
      <c r="D778" s="423"/>
      <c r="E778" s="423"/>
      <c r="F778" s="423"/>
      <c r="G778" s="423"/>
      <c r="H778" s="423"/>
    </row>
    <row r="779" spans="1:8">
      <c r="A779" s="423"/>
      <c r="B779" s="423"/>
      <c r="C779" s="423"/>
      <c r="D779" s="423"/>
      <c r="E779" s="423"/>
      <c r="F779" s="423"/>
      <c r="G779" s="423"/>
      <c r="H779" s="423"/>
    </row>
    <row r="780" spans="1:8">
      <c r="A780" s="423"/>
      <c r="B780" s="423"/>
      <c r="C780" s="423"/>
      <c r="D780" s="423"/>
      <c r="E780" s="423"/>
      <c r="F780" s="423"/>
      <c r="G780" s="423"/>
      <c r="H780" s="423"/>
    </row>
    <row r="781" spans="1:8">
      <c r="A781" s="423"/>
      <c r="B781" s="423"/>
      <c r="C781" s="423"/>
      <c r="D781" s="423"/>
      <c r="E781" s="423"/>
      <c r="F781" s="423"/>
      <c r="G781" s="423"/>
      <c r="H781" s="423"/>
    </row>
    <row r="782" spans="1:8">
      <c r="A782" s="423"/>
      <c r="B782" s="423"/>
      <c r="C782" s="423"/>
      <c r="D782" s="423"/>
      <c r="E782" s="423"/>
      <c r="F782" s="423"/>
      <c r="G782" s="423"/>
      <c r="H782" s="423"/>
    </row>
    <row r="783" spans="1:8">
      <c r="A783" s="423"/>
      <c r="B783" s="423"/>
      <c r="C783" s="423"/>
      <c r="D783" s="423"/>
      <c r="E783" s="423"/>
      <c r="F783" s="423"/>
      <c r="G783" s="423"/>
      <c r="H783" s="423"/>
    </row>
    <row r="784" spans="1:8">
      <c r="A784" s="423"/>
      <c r="B784" s="423"/>
      <c r="C784" s="423"/>
      <c r="D784" s="423"/>
      <c r="E784" s="423"/>
      <c r="F784" s="423"/>
      <c r="G784" s="423"/>
      <c r="H784" s="423"/>
    </row>
    <row r="785" spans="1:8">
      <c r="A785" s="423"/>
      <c r="B785" s="423"/>
      <c r="C785" s="423"/>
      <c r="D785" s="423"/>
      <c r="E785" s="423"/>
      <c r="F785" s="423"/>
      <c r="G785" s="423"/>
      <c r="H785" s="423"/>
    </row>
    <row r="786" spans="1:8">
      <c r="A786" s="423"/>
      <c r="B786" s="423"/>
      <c r="C786" s="423"/>
      <c r="D786" s="423"/>
      <c r="E786" s="423"/>
      <c r="F786" s="423"/>
      <c r="G786" s="423"/>
      <c r="H786" s="423"/>
    </row>
    <row r="787" spans="1:8">
      <c r="A787" s="423"/>
      <c r="B787" s="423"/>
      <c r="C787" s="423"/>
      <c r="D787" s="423"/>
      <c r="E787" s="423"/>
      <c r="F787" s="423"/>
      <c r="G787" s="423"/>
      <c r="H787" s="423"/>
    </row>
    <row r="788" spans="1:8">
      <c r="A788" s="423"/>
      <c r="B788" s="423"/>
      <c r="C788" s="423"/>
      <c r="D788" s="423"/>
      <c r="E788" s="423"/>
      <c r="F788" s="423"/>
      <c r="G788" s="423"/>
      <c r="H788" s="423"/>
    </row>
    <row r="789" spans="1:8">
      <c r="A789" s="423"/>
      <c r="B789" s="423"/>
      <c r="C789" s="423"/>
      <c r="D789" s="423"/>
      <c r="E789" s="423"/>
      <c r="F789" s="423"/>
      <c r="G789" s="423"/>
      <c r="H789" s="423"/>
    </row>
    <row r="790" spans="1:8">
      <c r="A790" s="423"/>
      <c r="B790" s="423"/>
      <c r="C790" s="423"/>
      <c r="D790" s="423"/>
      <c r="E790" s="423"/>
      <c r="F790" s="423"/>
      <c r="G790" s="423"/>
      <c r="H790" s="423"/>
    </row>
    <row r="791" spans="1:8">
      <c r="A791" s="423"/>
      <c r="B791" s="423"/>
      <c r="C791" s="423"/>
      <c r="D791" s="423"/>
      <c r="E791" s="423"/>
      <c r="F791" s="423"/>
      <c r="G791" s="423"/>
      <c r="H791" s="423"/>
    </row>
    <row r="792" spans="1:8">
      <c r="A792" s="423"/>
      <c r="B792" s="423"/>
      <c r="C792" s="423"/>
      <c r="D792" s="423"/>
      <c r="E792" s="423"/>
      <c r="F792" s="423"/>
      <c r="G792" s="423"/>
      <c r="H792" s="423"/>
    </row>
    <row r="793" spans="1:8">
      <c r="A793" s="423"/>
      <c r="B793" s="423"/>
      <c r="C793" s="423"/>
      <c r="D793" s="423"/>
      <c r="E793" s="423"/>
      <c r="F793" s="423"/>
      <c r="G793" s="423"/>
      <c r="H793" s="423"/>
    </row>
    <row r="794" spans="1:8">
      <c r="A794" s="423"/>
      <c r="B794" s="423"/>
      <c r="C794" s="423"/>
      <c r="D794" s="423"/>
      <c r="E794" s="423"/>
      <c r="F794" s="423"/>
      <c r="G794" s="423"/>
      <c r="H794" s="423"/>
    </row>
    <row r="795" spans="1:8">
      <c r="A795" s="423"/>
      <c r="B795" s="423"/>
      <c r="C795" s="423"/>
      <c r="D795" s="423"/>
      <c r="E795" s="423"/>
      <c r="F795" s="423"/>
      <c r="G795" s="423"/>
      <c r="H795" s="423"/>
    </row>
    <row r="796" spans="1:8">
      <c r="A796" s="423"/>
      <c r="B796" s="423"/>
      <c r="C796" s="423"/>
      <c r="D796" s="423"/>
      <c r="E796" s="423"/>
      <c r="F796" s="423"/>
      <c r="G796" s="423"/>
      <c r="H796" s="423"/>
    </row>
    <row r="797" spans="1:8">
      <c r="A797" s="423"/>
      <c r="B797" s="423"/>
      <c r="C797" s="423"/>
      <c r="D797" s="423"/>
      <c r="E797" s="423"/>
      <c r="F797" s="423"/>
      <c r="G797" s="423"/>
      <c r="H797" s="423"/>
    </row>
    <row r="798" spans="1:8">
      <c r="A798" s="423"/>
      <c r="B798" s="423"/>
      <c r="C798" s="423"/>
      <c r="D798" s="423"/>
      <c r="E798" s="423"/>
      <c r="F798" s="423"/>
      <c r="G798" s="423"/>
      <c r="H798" s="423"/>
    </row>
    <row r="799" spans="1:8">
      <c r="A799" s="423"/>
      <c r="B799" s="423"/>
      <c r="C799" s="423"/>
      <c r="D799" s="423"/>
      <c r="E799" s="423"/>
      <c r="F799" s="423"/>
      <c r="G799" s="423"/>
      <c r="H799" s="423"/>
    </row>
    <row r="800" spans="1:8">
      <c r="A800" s="423"/>
      <c r="B800" s="423"/>
      <c r="C800" s="423"/>
      <c r="D800" s="423"/>
      <c r="E800" s="423"/>
      <c r="F800" s="423"/>
      <c r="G800" s="423"/>
      <c r="H800" s="423"/>
    </row>
    <row r="801" spans="1:8">
      <c r="A801" s="423"/>
      <c r="B801" s="423"/>
      <c r="C801" s="423"/>
      <c r="D801" s="423"/>
      <c r="E801" s="423"/>
      <c r="F801" s="423"/>
      <c r="G801" s="423"/>
      <c r="H801" s="423"/>
    </row>
    <row r="802" spans="1:8">
      <c r="A802" s="423"/>
      <c r="B802" s="423"/>
      <c r="C802" s="423"/>
      <c r="D802" s="423"/>
      <c r="E802" s="423"/>
      <c r="F802" s="423"/>
      <c r="G802" s="423"/>
      <c r="H802" s="423"/>
    </row>
    <row r="803" spans="1:8">
      <c r="A803" s="423"/>
      <c r="B803" s="423"/>
      <c r="C803" s="423"/>
      <c r="D803" s="423"/>
      <c r="E803" s="423"/>
      <c r="F803" s="423"/>
      <c r="G803" s="423"/>
      <c r="H803" s="423"/>
    </row>
    <row r="804" spans="1:8">
      <c r="A804" s="423"/>
      <c r="B804" s="423"/>
      <c r="C804" s="423"/>
      <c r="D804" s="423"/>
      <c r="E804" s="423"/>
      <c r="F804" s="423"/>
      <c r="G804" s="423"/>
      <c r="H804" s="423"/>
    </row>
    <row r="805" spans="1:8">
      <c r="A805" s="423"/>
      <c r="B805" s="423"/>
      <c r="C805" s="423"/>
      <c r="D805" s="423"/>
      <c r="E805" s="423"/>
      <c r="F805" s="423"/>
      <c r="G805" s="423"/>
      <c r="H805" s="423"/>
    </row>
    <row r="806" spans="1:8">
      <c r="A806" s="423"/>
      <c r="B806" s="423"/>
      <c r="C806" s="423"/>
      <c r="D806" s="423"/>
      <c r="E806" s="423"/>
      <c r="F806" s="423"/>
      <c r="G806" s="423"/>
      <c r="H806" s="423"/>
    </row>
    <row r="807" spans="1:8">
      <c r="A807" s="423"/>
      <c r="B807" s="423"/>
      <c r="C807" s="423"/>
      <c r="D807" s="423"/>
      <c r="E807" s="423"/>
      <c r="F807" s="423"/>
      <c r="G807" s="423"/>
      <c r="H807" s="423"/>
    </row>
    <row r="808" spans="1:8">
      <c r="A808" s="423"/>
      <c r="B808" s="423"/>
      <c r="C808" s="423"/>
      <c r="D808" s="423"/>
      <c r="E808" s="423"/>
      <c r="F808" s="423"/>
      <c r="G808" s="423"/>
      <c r="H808" s="423"/>
    </row>
    <row r="809" spans="1:8">
      <c r="A809" s="423"/>
      <c r="B809" s="423"/>
      <c r="C809" s="423"/>
      <c r="D809" s="423"/>
      <c r="E809" s="423"/>
      <c r="F809" s="423"/>
      <c r="G809" s="423"/>
      <c r="H809" s="423"/>
    </row>
    <row r="810" spans="1:8">
      <c r="A810" s="423"/>
      <c r="B810" s="423"/>
      <c r="C810" s="423"/>
      <c r="D810" s="423"/>
      <c r="E810" s="423"/>
      <c r="F810" s="423"/>
      <c r="G810" s="423"/>
      <c r="H810" s="423"/>
    </row>
    <row r="811" spans="1:8">
      <c r="A811" s="423"/>
      <c r="B811" s="423"/>
      <c r="C811" s="423"/>
      <c r="D811" s="423"/>
      <c r="E811" s="423"/>
      <c r="F811" s="423"/>
      <c r="G811" s="423"/>
      <c r="H811" s="423"/>
    </row>
    <row r="812" spans="1:8">
      <c r="A812" s="423"/>
      <c r="B812" s="423"/>
      <c r="C812" s="423"/>
      <c r="D812" s="423"/>
      <c r="E812" s="423"/>
      <c r="F812" s="423"/>
      <c r="G812" s="423"/>
      <c r="H812" s="423"/>
    </row>
    <row r="813" spans="1:8">
      <c r="A813" s="423"/>
      <c r="B813" s="423"/>
      <c r="C813" s="423"/>
      <c r="D813" s="423"/>
      <c r="E813" s="423"/>
      <c r="F813" s="423"/>
      <c r="G813" s="423"/>
      <c r="H813" s="423"/>
    </row>
    <row r="814" spans="1:8">
      <c r="A814" s="423"/>
      <c r="B814" s="423"/>
      <c r="C814" s="423"/>
      <c r="D814" s="423"/>
      <c r="E814" s="423"/>
      <c r="F814" s="423"/>
      <c r="G814" s="423"/>
      <c r="H814" s="423"/>
    </row>
    <row r="815" spans="1:8">
      <c r="A815" s="423"/>
      <c r="B815" s="423"/>
      <c r="C815" s="423"/>
      <c r="D815" s="423"/>
      <c r="E815" s="423"/>
      <c r="F815" s="423"/>
      <c r="G815" s="423"/>
      <c r="H815" s="423"/>
    </row>
    <row r="816" spans="1:8">
      <c r="A816" s="423"/>
      <c r="B816" s="423"/>
      <c r="C816" s="423"/>
      <c r="D816" s="423"/>
      <c r="E816" s="423"/>
      <c r="F816" s="423"/>
      <c r="G816" s="423"/>
      <c r="H816" s="423"/>
    </row>
    <row r="817" spans="1:8">
      <c r="A817" s="423"/>
      <c r="B817" s="423"/>
      <c r="C817" s="423"/>
      <c r="D817" s="423"/>
      <c r="E817" s="423"/>
      <c r="F817" s="423"/>
      <c r="G817" s="423"/>
      <c r="H817" s="423"/>
    </row>
    <row r="818" spans="1:8">
      <c r="A818" s="423"/>
      <c r="B818" s="423"/>
      <c r="C818" s="423"/>
      <c r="D818" s="423"/>
      <c r="E818" s="423"/>
      <c r="F818" s="423"/>
      <c r="G818" s="423"/>
      <c r="H818" s="423"/>
    </row>
    <row r="819" spans="1:8">
      <c r="A819" s="423"/>
      <c r="B819" s="423"/>
      <c r="C819" s="423"/>
      <c r="D819" s="423"/>
      <c r="E819" s="423"/>
      <c r="F819" s="423"/>
      <c r="G819" s="423"/>
      <c r="H819" s="423"/>
    </row>
    <row r="820" spans="1:8">
      <c r="A820" s="423"/>
      <c r="B820" s="423"/>
      <c r="C820" s="423"/>
      <c r="D820" s="423"/>
      <c r="E820" s="423"/>
      <c r="F820" s="423"/>
      <c r="G820" s="423"/>
      <c r="H820" s="423"/>
    </row>
    <row r="821" spans="1:8">
      <c r="A821" s="423"/>
      <c r="B821" s="423"/>
      <c r="C821" s="423"/>
      <c r="D821" s="423"/>
      <c r="E821" s="423"/>
      <c r="F821" s="423"/>
      <c r="G821" s="423"/>
      <c r="H821" s="423"/>
    </row>
    <row r="822" spans="1:8">
      <c r="A822" s="423"/>
      <c r="B822" s="423"/>
      <c r="C822" s="423"/>
      <c r="D822" s="423"/>
      <c r="E822" s="423"/>
      <c r="F822" s="423"/>
      <c r="G822" s="423"/>
      <c r="H822" s="423"/>
    </row>
    <row r="823" spans="1:8">
      <c r="A823" s="423"/>
      <c r="B823" s="423"/>
      <c r="C823" s="423"/>
      <c r="D823" s="423"/>
      <c r="E823" s="423"/>
      <c r="F823" s="423"/>
      <c r="G823" s="423"/>
      <c r="H823" s="423"/>
    </row>
    <row r="824" spans="1:8">
      <c r="A824" s="423"/>
      <c r="B824" s="423"/>
      <c r="C824" s="423"/>
      <c r="D824" s="423"/>
      <c r="E824" s="423"/>
      <c r="F824" s="423"/>
      <c r="G824" s="423"/>
      <c r="H824" s="423"/>
    </row>
    <row r="825" spans="1:8">
      <c r="A825" s="423"/>
      <c r="B825" s="423"/>
      <c r="C825" s="423"/>
      <c r="D825" s="423"/>
      <c r="E825" s="423"/>
      <c r="F825" s="423"/>
      <c r="G825" s="423"/>
      <c r="H825" s="423"/>
    </row>
    <row r="826" spans="1:8">
      <c r="A826" s="423"/>
      <c r="B826" s="423"/>
      <c r="C826" s="423"/>
      <c r="D826" s="423"/>
      <c r="E826" s="423"/>
      <c r="F826" s="423"/>
      <c r="G826" s="423"/>
      <c r="H826" s="423"/>
    </row>
    <row r="827" spans="1:8">
      <c r="A827" s="423"/>
      <c r="B827" s="423"/>
      <c r="C827" s="423"/>
      <c r="D827" s="423"/>
      <c r="E827" s="423"/>
      <c r="F827" s="423"/>
      <c r="G827" s="423"/>
      <c r="H827" s="423"/>
    </row>
    <row r="828" spans="1:8">
      <c r="A828" s="423"/>
      <c r="B828" s="423"/>
      <c r="C828" s="423"/>
      <c r="D828" s="423"/>
      <c r="E828" s="423"/>
      <c r="F828" s="423"/>
      <c r="G828" s="423"/>
      <c r="H828" s="423"/>
    </row>
    <row r="829" spans="1:8">
      <c r="A829" s="423"/>
      <c r="B829" s="423"/>
      <c r="C829" s="423"/>
      <c r="D829" s="423"/>
      <c r="E829" s="423"/>
      <c r="F829" s="423"/>
      <c r="G829" s="423"/>
      <c r="H829" s="423"/>
    </row>
    <row r="830" spans="1:8">
      <c r="A830" s="423"/>
      <c r="B830" s="423"/>
      <c r="C830" s="423"/>
      <c r="D830" s="423"/>
      <c r="E830" s="423"/>
      <c r="F830" s="423"/>
      <c r="G830" s="423"/>
      <c r="H830" s="423"/>
    </row>
    <row r="831" spans="1:8">
      <c r="A831" s="423"/>
      <c r="B831" s="423"/>
      <c r="C831" s="423"/>
      <c r="D831" s="423"/>
      <c r="E831" s="423"/>
      <c r="F831" s="423"/>
      <c r="G831" s="423"/>
      <c r="H831" s="423"/>
    </row>
    <row r="832" spans="1:8">
      <c r="A832" s="423"/>
      <c r="B832" s="423"/>
      <c r="C832" s="423"/>
      <c r="D832" s="423"/>
      <c r="E832" s="423"/>
      <c r="F832" s="423"/>
      <c r="G832" s="423"/>
      <c r="H832" s="423"/>
    </row>
    <row r="833" spans="1:8">
      <c r="A833" s="423"/>
      <c r="B833" s="423"/>
      <c r="C833" s="423"/>
      <c r="D833" s="423"/>
      <c r="E833" s="423"/>
      <c r="F833" s="423"/>
      <c r="G833" s="423"/>
      <c r="H833" s="423"/>
    </row>
    <row r="834" spans="1:8">
      <c r="A834" s="423"/>
      <c r="B834" s="423"/>
      <c r="C834" s="423"/>
      <c r="D834" s="423"/>
      <c r="E834" s="423"/>
      <c r="F834" s="423"/>
      <c r="G834" s="423"/>
      <c r="H834" s="423"/>
    </row>
    <row r="835" spans="1:8">
      <c r="A835" s="423"/>
      <c r="B835" s="423"/>
      <c r="C835" s="423"/>
      <c r="D835" s="423"/>
      <c r="E835" s="423"/>
      <c r="F835" s="423"/>
      <c r="G835" s="423"/>
      <c r="H835" s="423"/>
    </row>
    <row r="836" spans="1:8">
      <c r="A836" s="423"/>
      <c r="B836" s="423"/>
      <c r="C836" s="423"/>
      <c r="D836" s="423"/>
      <c r="E836" s="423"/>
      <c r="F836" s="423"/>
      <c r="G836" s="423"/>
      <c r="H836" s="423"/>
    </row>
    <row r="837" spans="1:8">
      <c r="A837" s="423"/>
      <c r="B837" s="423"/>
      <c r="C837" s="423"/>
      <c r="D837" s="423"/>
      <c r="E837" s="423"/>
      <c r="F837" s="423"/>
      <c r="G837" s="423"/>
      <c r="H837" s="423"/>
    </row>
    <row r="838" spans="1:8">
      <c r="A838" s="423"/>
      <c r="B838" s="423"/>
      <c r="C838" s="423"/>
      <c r="D838" s="423"/>
      <c r="E838" s="423"/>
      <c r="F838" s="423"/>
      <c r="G838" s="423"/>
      <c r="H838" s="423"/>
    </row>
    <row r="839" spans="1:8">
      <c r="A839" s="423"/>
      <c r="B839" s="423"/>
      <c r="C839" s="423"/>
      <c r="D839" s="423"/>
      <c r="E839" s="423"/>
      <c r="F839" s="423"/>
      <c r="G839" s="423"/>
      <c r="H839" s="423"/>
    </row>
    <row r="840" spans="1:8">
      <c r="A840" s="423"/>
      <c r="B840" s="423"/>
      <c r="C840" s="423"/>
      <c r="D840" s="423"/>
      <c r="E840" s="423"/>
      <c r="F840" s="423"/>
      <c r="G840" s="423"/>
      <c r="H840" s="423"/>
    </row>
    <row r="841" spans="1:8">
      <c r="A841" s="423"/>
      <c r="B841" s="423"/>
      <c r="C841" s="423"/>
      <c r="D841" s="423"/>
      <c r="E841" s="423"/>
      <c r="F841" s="423"/>
      <c r="G841" s="423"/>
      <c r="H841" s="423"/>
    </row>
    <row r="842" spans="1:8">
      <c r="A842" s="423"/>
      <c r="B842" s="423"/>
      <c r="C842" s="423"/>
      <c r="D842" s="423"/>
      <c r="E842" s="423"/>
      <c r="F842" s="423"/>
      <c r="G842" s="423"/>
      <c r="H842" s="423"/>
    </row>
    <row r="843" spans="1:8">
      <c r="A843" s="423"/>
      <c r="B843" s="423"/>
      <c r="C843" s="423"/>
      <c r="D843" s="423"/>
      <c r="E843" s="423"/>
      <c r="F843" s="423"/>
      <c r="G843" s="423"/>
      <c r="H843" s="423"/>
    </row>
    <row r="844" spans="1:8">
      <c r="A844" s="423"/>
      <c r="B844" s="423"/>
      <c r="C844" s="423"/>
      <c r="D844" s="423"/>
      <c r="E844" s="423"/>
      <c r="F844" s="423"/>
      <c r="G844" s="423"/>
      <c r="H844" s="423"/>
    </row>
    <row r="845" spans="1:8">
      <c r="A845" s="423"/>
      <c r="B845" s="423"/>
      <c r="C845" s="423"/>
      <c r="D845" s="423"/>
      <c r="E845" s="423"/>
      <c r="F845" s="423"/>
      <c r="G845" s="423"/>
      <c r="H845" s="423"/>
    </row>
    <row r="846" spans="1:8">
      <c r="A846" s="423"/>
      <c r="B846" s="423"/>
      <c r="C846" s="423"/>
      <c r="D846" s="423"/>
      <c r="E846" s="423"/>
      <c r="F846" s="423"/>
      <c r="G846" s="423"/>
      <c r="H846" s="423"/>
    </row>
    <row r="847" spans="1:8">
      <c r="A847" s="423"/>
      <c r="B847" s="423"/>
      <c r="C847" s="423"/>
      <c r="D847" s="423"/>
      <c r="E847" s="423"/>
      <c r="F847" s="423"/>
      <c r="G847" s="423"/>
      <c r="H847" s="423"/>
    </row>
    <row r="848" spans="1:8">
      <c r="A848" s="423"/>
      <c r="B848" s="423"/>
      <c r="C848" s="423"/>
      <c r="D848" s="423"/>
      <c r="E848" s="423"/>
      <c r="F848" s="423"/>
      <c r="G848" s="423"/>
      <c r="H848" s="423"/>
    </row>
    <row r="849" spans="1:8">
      <c r="A849" s="423"/>
      <c r="B849" s="423"/>
      <c r="C849" s="423"/>
      <c r="D849" s="423"/>
      <c r="E849" s="423"/>
      <c r="F849" s="423"/>
      <c r="G849" s="423"/>
      <c r="H849" s="423"/>
    </row>
    <row r="850" spans="1:8">
      <c r="A850" s="423"/>
      <c r="B850" s="423"/>
      <c r="C850" s="423"/>
      <c r="D850" s="423"/>
      <c r="E850" s="423"/>
      <c r="F850" s="423"/>
      <c r="G850" s="423"/>
      <c r="H850" s="423"/>
    </row>
    <row r="851" spans="1:8">
      <c r="A851" s="423"/>
      <c r="B851" s="423"/>
      <c r="C851" s="423"/>
      <c r="D851" s="423"/>
      <c r="E851" s="423"/>
      <c r="F851" s="423"/>
      <c r="G851" s="423"/>
      <c r="H851" s="423"/>
    </row>
    <row r="852" spans="1:8">
      <c r="A852" s="423"/>
      <c r="B852" s="423"/>
      <c r="C852" s="423"/>
      <c r="D852" s="423"/>
      <c r="E852" s="423"/>
      <c r="F852" s="423"/>
      <c r="G852" s="423"/>
      <c r="H852" s="423"/>
    </row>
    <row r="853" spans="1:8">
      <c r="A853" s="423"/>
      <c r="B853" s="423"/>
      <c r="C853" s="423"/>
      <c r="D853" s="423"/>
      <c r="E853" s="423"/>
      <c r="F853" s="423"/>
      <c r="G853" s="423"/>
      <c r="H853" s="423"/>
    </row>
    <row r="854" spans="1:8">
      <c r="A854" s="423"/>
      <c r="B854" s="423"/>
      <c r="C854" s="423"/>
      <c r="D854" s="423"/>
      <c r="E854" s="423"/>
      <c r="F854" s="423"/>
      <c r="G854" s="423"/>
      <c r="H854" s="423"/>
    </row>
    <row r="855" spans="1:8">
      <c r="A855" s="423"/>
      <c r="B855" s="423"/>
      <c r="C855" s="423"/>
      <c r="D855" s="423"/>
      <c r="E855" s="423"/>
      <c r="F855" s="423"/>
      <c r="G855" s="423"/>
      <c r="H855" s="423"/>
    </row>
    <row r="856" spans="1:8">
      <c r="A856" s="423"/>
      <c r="B856" s="423"/>
      <c r="C856" s="423"/>
      <c r="D856" s="423"/>
      <c r="E856" s="423"/>
      <c r="F856" s="423"/>
      <c r="G856" s="423"/>
      <c r="H856" s="423"/>
    </row>
    <row r="857" spans="1:8">
      <c r="A857" s="423"/>
      <c r="B857" s="423"/>
      <c r="C857" s="423"/>
      <c r="D857" s="423"/>
      <c r="E857" s="423"/>
      <c r="F857" s="423"/>
      <c r="G857" s="423"/>
      <c r="H857" s="423"/>
    </row>
    <row r="858" spans="1:8">
      <c r="A858" s="423"/>
      <c r="B858" s="423"/>
      <c r="C858" s="423"/>
      <c r="D858" s="423"/>
      <c r="E858" s="423"/>
      <c r="F858" s="423"/>
      <c r="G858" s="423"/>
      <c r="H858" s="423"/>
    </row>
    <row r="859" spans="1:8">
      <c r="A859" s="423"/>
      <c r="B859" s="423"/>
      <c r="C859" s="423"/>
      <c r="D859" s="423"/>
      <c r="E859" s="423"/>
      <c r="F859" s="423"/>
      <c r="G859" s="423"/>
      <c r="H859" s="423"/>
    </row>
    <row r="860" spans="1:8">
      <c r="A860" s="423"/>
      <c r="B860" s="423"/>
      <c r="C860" s="423"/>
      <c r="D860" s="423"/>
      <c r="E860" s="423"/>
      <c r="F860" s="423"/>
      <c r="G860" s="423"/>
      <c r="H860" s="423"/>
    </row>
    <row r="861" spans="1:8">
      <c r="A861" s="423"/>
      <c r="B861" s="423"/>
      <c r="C861" s="423"/>
      <c r="D861" s="423"/>
      <c r="E861" s="423"/>
      <c r="F861" s="423"/>
      <c r="G861" s="423"/>
      <c r="H861" s="423"/>
    </row>
    <row r="862" spans="1:8">
      <c r="A862" s="423"/>
      <c r="B862" s="423"/>
      <c r="C862" s="423"/>
      <c r="D862" s="423"/>
      <c r="E862" s="423"/>
      <c r="F862" s="423"/>
      <c r="G862" s="423"/>
      <c r="H862" s="423"/>
    </row>
    <row r="863" spans="1:8">
      <c r="A863" s="423"/>
      <c r="B863" s="423"/>
      <c r="C863" s="423"/>
      <c r="D863" s="423"/>
      <c r="E863" s="423"/>
      <c r="F863" s="423"/>
      <c r="G863" s="423"/>
      <c r="H863" s="423"/>
    </row>
    <row r="864" spans="1:8">
      <c r="A864" s="423"/>
      <c r="B864" s="423"/>
      <c r="C864" s="423"/>
      <c r="D864" s="423"/>
      <c r="E864" s="423"/>
      <c r="F864" s="423"/>
      <c r="G864" s="423"/>
      <c r="H864" s="423"/>
    </row>
    <row r="865" spans="1:8">
      <c r="A865" s="423"/>
      <c r="B865" s="423"/>
      <c r="C865" s="423"/>
      <c r="D865" s="423"/>
      <c r="E865" s="423"/>
      <c r="F865" s="423"/>
      <c r="G865" s="423"/>
      <c r="H865" s="423"/>
    </row>
    <row r="866" spans="1:8">
      <c r="A866" s="423"/>
      <c r="B866" s="423"/>
      <c r="C866" s="423"/>
      <c r="D866" s="423"/>
      <c r="E866" s="423"/>
      <c r="F866" s="423"/>
      <c r="G866" s="423"/>
      <c r="H866" s="423"/>
    </row>
    <row r="867" spans="1:8">
      <c r="A867" s="423"/>
      <c r="B867" s="423"/>
      <c r="C867" s="423"/>
      <c r="D867" s="423"/>
      <c r="E867" s="423"/>
      <c r="F867" s="423"/>
      <c r="G867" s="423"/>
      <c r="H867" s="423"/>
    </row>
    <row r="868" spans="1:8">
      <c r="A868" s="423"/>
      <c r="B868" s="423"/>
      <c r="C868" s="423"/>
      <c r="D868" s="423"/>
      <c r="E868" s="423"/>
      <c r="F868" s="423"/>
      <c r="G868" s="423"/>
      <c r="H868" s="423"/>
    </row>
    <row r="869" spans="1:8">
      <c r="A869" s="423"/>
      <c r="B869" s="423"/>
      <c r="C869" s="423"/>
      <c r="D869" s="423"/>
      <c r="E869" s="423"/>
      <c r="F869" s="423"/>
      <c r="G869" s="423"/>
      <c r="H869" s="423"/>
    </row>
    <row r="870" spans="1:8">
      <c r="A870" s="423"/>
      <c r="B870" s="423"/>
      <c r="C870" s="423"/>
      <c r="D870" s="423"/>
      <c r="E870" s="423"/>
      <c r="F870" s="423"/>
      <c r="G870" s="423"/>
      <c r="H870" s="423"/>
    </row>
    <row r="871" spans="1:8">
      <c r="A871" s="423"/>
      <c r="B871" s="423"/>
      <c r="C871" s="423"/>
      <c r="D871" s="423"/>
      <c r="E871" s="423"/>
      <c r="F871" s="423"/>
      <c r="G871" s="423"/>
      <c r="H871" s="423"/>
    </row>
    <row r="872" spans="1:8">
      <c r="A872" s="423"/>
      <c r="B872" s="423"/>
      <c r="C872" s="423"/>
      <c r="D872" s="423"/>
      <c r="E872" s="423"/>
      <c r="F872" s="423"/>
      <c r="G872" s="423"/>
      <c r="H872" s="423"/>
    </row>
    <row r="873" spans="1:8">
      <c r="A873" s="423"/>
      <c r="B873" s="423"/>
      <c r="C873" s="423"/>
      <c r="D873" s="423"/>
      <c r="E873" s="423"/>
      <c r="F873" s="423"/>
      <c r="G873" s="423"/>
      <c r="H873" s="423"/>
    </row>
    <row r="874" spans="1:8">
      <c r="A874" s="423"/>
      <c r="B874" s="423"/>
      <c r="C874" s="423"/>
      <c r="D874" s="423"/>
      <c r="E874" s="423"/>
      <c r="F874" s="423"/>
      <c r="G874" s="423"/>
      <c r="H874" s="423"/>
    </row>
    <row r="875" spans="1:8">
      <c r="A875" s="423"/>
      <c r="B875" s="423"/>
      <c r="C875" s="423"/>
      <c r="D875" s="423"/>
      <c r="E875" s="423"/>
      <c r="F875" s="423"/>
      <c r="G875" s="423"/>
      <c r="H875" s="423"/>
    </row>
    <row r="876" spans="1:8">
      <c r="A876" s="423"/>
      <c r="B876" s="423"/>
      <c r="C876" s="423"/>
      <c r="D876" s="423"/>
      <c r="E876" s="423"/>
      <c r="F876" s="423"/>
      <c r="G876" s="423"/>
      <c r="H876" s="423"/>
    </row>
    <row r="877" spans="1:8">
      <c r="A877" s="423"/>
      <c r="B877" s="423"/>
      <c r="C877" s="423"/>
      <c r="D877" s="423"/>
      <c r="E877" s="423"/>
      <c r="F877" s="423"/>
      <c r="G877" s="423"/>
      <c r="H877" s="423"/>
    </row>
    <row r="878" spans="1:8">
      <c r="A878" s="423"/>
      <c r="B878" s="423"/>
      <c r="C878" s="423"/>
      <c r="D878" s="423"/>
      <c r="E878" s="423"/>
      <c r="F878" s="423"/>
      <c r="G878" s="423"/>
      <c r="H878" s="423"/>
    </row>
    <row r="879" spans="1:8">
      <c r="A879" s="423"/>
      <c r="B879" s="423"/>
      <c r="C879" s="423"/>
      <c r="D879" s="423"/>
      <c r="E879" s="423"/>
      <c r="F879" s="423"/>
      <c r="G879" s="423"/>
      <c r="H879" s="423"/>
    </row>
    <row r="880" spans="1:8">
      <c r="A880" s="423"/>
      <c r="B880" s="423"/>
      <c r="C880" s="423"/>
      <c r="D880" s="423"/>
      <c r="E880" s="423"/>
      <c r="F880" s="423"/>
      <c r="G880" s="423"/>
      <c r="H880" s="423"/>
    </row>
    <row r="881" spans="1:8">
      <c r="A881" s="423"/>
      <c r="B881" s="423"/>
      <c r="C881" s="423"/>
      <c r="D881" s="423"/>
      <c r="E881" s="423"/>
      <c r="F881" s="423"/>
      <c r="G881" s="423"/>
      <c r="H881" s="423"/>
    </row>
    <row r="882" spans="1:8">
      <c r="A882" s="423"/>
      <c r="B882" s="423"/>
      <c r="C882" s="423"/>
      <c r="D882" s="423"/>
      <c r="E882" s="423"/>
      <c r="F882" s="423"/>
      <c r="G882" s="423"/>
      <c r="H882" s="423"/>
    </row>
    <row r="883" spans="1:8">
      <c r="A883" s="423"/>
      <c r="B883" s="423"/>
      <c r="C883" s="423"/>
      <c r="D883" s="423"/>
      <c r="E883" s="423"/>
      <c r="F883" s="423"/>
      <c r="G883" s="423"/>
      <c r="H883" s="423"/>
    </row>
    <row r="884" spans="1:8">
      <c r="A884" s="423"/>
      <c r="B884" s="423"/>
      <c r="C884" s="423"/>
      <c r="D884" s="423"/>
      <c r="E884" s="423"/>
      <c r="F884" s="423"/>
      <c r="G884" s="423"/>
      <c r="H884" s="423"/>
    </row>
    <row r="885" spans="1:8">
      <c r="A885" s="423"/>
      <c r="B885" s="423"/>
      <c r="C885" s="423"/>
      <c r="D885" s="423"/>
      <c r="E885" s="423"/>
      <c r="F885" s="423"/>
      <c r="G885" s="423"/>
      <c r="H885" s="423"/>
    </row>
    <row r="886" spans="1:8">
      <c r="A886" s="423"/>
      <c r="B886" s="423"/>
      <c r="C886" s="423"/>
      <c r="D886" s="423"/>
      <c r="E886" s="423"/>
      <c r="F886" s="423"/>
      <c r="G886" s="423"/>
      <c r="H886" s="423"/>
    </row>
    <row r="887" spans="1:8">
      <c r="A887" s="423"/>
      <c r="B887" s="423"/>
      <c r="C887" s="423"/>
      <c r="D887" s="423"/>
      <c r="E887" s="423"/>
      <c r="F887" s="423"/>
      <c r="G887" s="423"/>
      <c r="H887" s="423"/>
    </row>
    <row r="888" spans="1:8">
      <c r="A888" s="423"/>
      <c r="B888" s="423"/>
      <c r="C888" s="423"/>
      <c r="D888" s="423"/>
      <c r="E888" s="423"/>
      <c r="F888" s="423"/>
      <c r="G888" s="423"/>
      <c r="H888" s="423"/>
    </row>
    <row r="889" spans="1:8">
      <c r="A889" s="423"/>
      <c r="B889" s="423"/>
      <c r="C889" s="423"/>
      <c r="D889" s="423"/>
      <c r="E889" s="423"/>
      <c r="F889" s="423"/>
      <c r="G889" s="423"/>
      <c r="H889" s="423"/>
    </row>
    <row r="890" spans="1:8">
      <c r="A890" s="423"/>
      <c r="B890" s="423"/>
      <c r="C890" s="423"/>
      <c r="D890" s="423"/>
      <c r="E890" s="423"/>
      <c r="F890" s="423"/>
      <c r="G890" s="423"/>
      <c r="H890" s="423"/>
    </row>
    <row r="891" spans="1:8">
      <c r="A891" s="423"/>
      <c r="B891" s="423"/>
      <c r="C891" s="423"/>
      <c r="D891" s="423"/>
      <c r="E891" s="423"/>
      <c r="F891" s="423"/>
      <c r="G891" s="423"/>
      <c r="H891" s="423"/>
    </row>
    <row r="892" spans="1:8">
      <c r="A892" s="423"/>
      <c r="B892" s="423"/>
      <c r="C892" s="423"/>
      <c r="D892" s="423"/>
      <c r="E892" s="423"/>
      <c r="F892" s="423"/>
      <c r="G892" s="423"/>
      <c r="H892" s="423"/>
    </row>
    <row r="893" spans="1:8">
      <c r="A893" s="423"/>
      <c r="B893" s="423"/>
      <c r="C893" s="423"/>
      <c r="D893" s="423"/>
      <c r="E893" s="423"/>
      <c r="F893" s="423"/>
      <c r="G893" s="423"/>
      <c r="H893" s="423"/>
    </row>
    <row r="894" spans="1:8">
      <c r="A894" s="423"/>
      <c r="B894" s="423"/>
      <c r="C894" s="423"/>
      <c r="D894" s="423"/>
      <c r="E894" s="423"/>
      <c r="F894" s="423"/>
      <c r="G894" s="423"/>
      <c r="H894" s="423"/>
    </row>
    <row r="895" spans="1:8">
      <c r="A895" s="423"/>
      <c r="B895" s="423"/>
      <c r="C895" s="423"/>
      <c r="D895" s="423"/>
      <c r="E895" s="423"/>
      <c r="F895" s="423"/>
      <c r="G895" s="423"/>
      <c r="H895" s="423"/>
    </row>
    <row r="896" spans="1:8">
      <c r="A896" s="423"/>
      <c r="B896" s="423"/>
      <c r="C896" s="423"/>
      <c r="D896" s="423"/>
      <c r="E896" s="423"/>
      <c r="F896" s="423"/>
      <c r="G896" s="423"/>
      <c r="H896" s="423"/>
    </row>
    <row r="897" spans="1:8">
      <c r="A897" s="423"/>
      <c r="B897" s="423"/>
      <c r="C897" s="423"/>
      <c r="D897" s="423"/>
      <c r="E897" s="423"/>
      <c r="F897" s="423"/>
      <c r="G897" s="423"/>
      <c r="H897" s="423"/>
    </row>
    <row r="898" spans="1:8">
      <c r="A898" s="423"/>
      <c r="B898" s="423"/>
      <c r="C898" s="423"/>
      <c r="D898" s="423"/>
      <c r="E898" s="423"/>
      <c r="F898" s="423"/>
      <c r="G898" s="423"/>
      <c r="H898" s="423"/>
    </row>
    <row r="899" spans="1:8">
      <c r="A899" s="423"/>
      <c r="B899" s="423"/>
      <c r="C899" s="423"/>
      <c r="D899" s="423"/>
      <c r="E899" s="423"/>
      <c r="F899" s="423"/>
      <c r="G899" s="423"/>
      <c r="H899" s="423"/>
    </row>
    <row r="900" spans="1:8">
      <c r="A900" s="423"/>
      <c r="B900" s="423"/>
      <c r="C900" s="423"/>
      <c r="D900" s="423"/>
      <c r="E900" s="423"/>
      <c r="F900" s="423"/>
      <c r="G900" s="423"/>
      <c r="H900" s="423"/>
    </row>
    <row r="901" spans="1:8">
      <c r="A901" s="423"/>
      <c r="B901" s="423"/>
      <c r="C901" s="423"/>
      <c r="D901" s="423"/>
      <c r="E901" s="423"/>
      <c r="F901" s="423"/>
      <c r="G901" s="423"/>
      <c r="H901" s="423"/>
    </row>
    <row r="902" spans="1:8">
      <c r="A902" s="423"/>
      <c r="B902" s="423"/>
      <c r="C902" s="423"/>
      <c r="D902" s="423"/>
      <c r="E902" s="423"/>
      <c r="F902" s="423"/>
      <c r="G902" s="423"/>
      <c r="H902" s="423"/>
    </row>
    <row r="903" spans="1:8">
      <c r="A903" s="423"/>
      <c r="B903" s="423"/>
      <c r="C903" s="423"/>
      <c r="D903" s="423"/>
      <c r="E903" s="423"/>
      <c r="F903" s="423"/>
      <c r="G903" s="423"/>
      <c r="H903" s="423"/>
    </row>
    <row r="904" spans="1:8">
      <c r="A904" s="423"/>
      <c r="B904" s="423"/>
      <c r="C904" s="423"/>
      <c r="D904" s="423"/>
      <c r="E904" s="423"/>
      <c r="F904" s="423"/>
      <c r="G904" s="423"/>
      <c r="H904" s="423"/>
    </row>
    <row r="905" spans="1:8">
      <c r="A905" s="423"/>
      <c r="B905" s="423"/>
      <c r="C905" s="423"/>
      <c r="D905" s="423"/>
      <c r="E905" s="423"/>
      <c r="F905" s="423"/>
      <c r="G905" s="423"/>
      <c r="H905" s="423"/>
    </row>
    <row r="906" spans="1:8">
      <c r="A906" s="423"/>
      <c r="B906" s="423"/>
      <c r="C906" s="423"/>
      <c r="D906" s="423"/>
      <c r="E906" s="423"/>
      <c r="F906" s="423"/>
      <c r="G906" s="423"/>
      <c r="H906" s="423"/>
    </row>
    <row r="907" spans="1:8">
      <c r="A907" s="423"/>
      <c r="B907" s="423"/>
      <c r="C907" s="423"/>
      <c r="D907" s="423"/>
      <c r="E907" s="423"/>
      <c r="F907" s="423"/>
      <c r="G907" s="423"/>
      <c r="H907" s="423"/>
    </row>
    <row r="908" spans="1:8">
      <c r="A908" s="423"/>
      <c r="B908" s="423"/>
      <c r="C908" s="423"/>
      <c r="D908" s="423"/>
      <c r="E908" s="423"/>
      <c r="F908" s="423"/>
      <c r="G908" s="423"/>
      <c r="H908" s="423"/>
    </row>
    <row r="909" spans="1:8">
      <c r="A909" s="423"/>
      <c r="B909" s="423"/>
      <c r="C909" s="423"/>
      <c r="D909" s="423"/>
      <c r="E909" s="423"/>
      <c r="F909" s="423"/>
      <c r="G909" s="423"/>
      <c r="H909" s="423"/>
    </row>
    <row r="910" spans="1:8">
      <c r="A910" s="423"/>
      <c r="B910" s="423"/>
      <c r="C910" s="423"/>
      <c r="D910" s="423"/>
      <c r="E910" s="423"/>
      <c r="F910" s="423"/>
      <c r="G910" s="423"/>
      <c r="H910" s="423"/>
    </row>
    <row r="911" spans="1:8">
      <c r="A911" s="423"/>
      <c r="B911" s="423"/>
      <c r="C911" s="423"/>
      <c r="D911" s="423"/>
      <c r="E911" s="423"/>
      <c r="F911" s="423"/>
      <c r="G911" s="423"/>
      <c r="H911" s="423"/>
    </row>
    <row r="912" spans="1:8">
      <c r="A912" s="423"/>
      <c r="B912" s="423"/>
      <c r="C912" s="423"/>
      <c r="D912" s="423"/>
      <c r="E912" s="423"/>
      <c r="F912" s="423"/>
      <c r="G912" s="423"/>
      <c r="H912" s="423"/>
    </row>
    <row r="913" spans="1:8">
      <c r="A913" s="423"/>
      <c r="B913" s="423"/>
      <c r="C913" s="423"/>
      <c r="D913" s="423"/>
      <c r="E913" s="423"/>
      <c r="F913" s="423"/>
      <c r="G913" s="423"/>
      <c r="H913" s="423"/>
    </row>
    <row r="914" spans="1:8">
      <c r="A914" s="423"/>
      <c r="B914" s="423"/>
      <c r="C914" s="423"/>
      <c r="D914" s="423"/>
      <c r="E914" s="423"/>
      <c r="F914" s="423"/>
      <c r="G914" s="423"/>
      <c r="H914" s="423"/>
    </row>
    <row r="915" spans="1:8">
      <c r="A915" s="423"/>
      <c r="B915" s="423"/>
      <c r="C915" s="423"/>
      <c r="D915" s="423"/>
      <c r="E915" s="423"/>
      <c r="F915" s="423"/>
      <c r="G915" s="423"/>
      <c r="H915" s="423"/>
    </row>
    <row r="916" spans="1:8">
      <c r="A916" s="423"/>
      <c r="B916" s="423"/>
      <c r="C916" s="423"/>
      <c r="D916" s="423"/>
      <c r="E916" s="423"/>
      <c r="F916" s="423"/>
      <c r="G916" s="423"/>
      <c r="H916" s="423"/>
    </row>
    <row r="917" spans="1:8">
      <c r="A917" s="423"/>
      <c r="B917" s="423"/>
      <c r="C917" s="423"/>
      <c r="D917" s="423"/>
      <c r="E917" s="423"/>
      <c r="F917" s="423"/>
      <c r="G917" s="423"/>
      <c r="H917" s="423"/>
    </row>
    <row r="918" spans="1:8">
      <c r="A918" s="423"/>
      <c r="B918" s="423"/>
      <c r="C918" s="423"/>
      <c r="D918" s="423"/>
      <c r="E918" s="423"/>
      <c r="F918" s="423"/>
      <c r="G918" s="423"/>
      <c r="H918" s="423"/>
    </row>
    <row r="919" spans="1:8">
      <c r="A919" s="423"/>
      <c r="B919" s="423"/>
      <c r="C919" s="423"/>
      <c r="D919" s="423"/>
      <c r="E919" s="423"/>
      <c r="F919" s="423"/>
      <c r="G919" s="423"/>
      <c r="H919" s="423"/>
    </row>
    <row r="920" spans="1:8">
      <c r="A920" s="423"/>
      <c r="B920" s="423"/>
      <c r="C920" s="423"/>
      <c r="D920" s="423"/>
      <c r="E920" s="423"/>
      <c r="F920" s="423"/>
      <c r="G920" s="423"/>
      <c r="H920" s="423"/>
    </row>
    <row r="921" spans="1:8">
      <c r="A921" s="423"/>
      <c r="B921" s="423"/>
      <c r="C921" s="423"/>
      <c r="D921" s="423"/>
      <c r="E921" s="423"/>
      <c r="F921" s="423"/>
      <c r="G921" s="423"/>
      <c r="H921" s="423"/>
    </row>
    <row r="922" spans="1:8">
      <c r="A922" s="423"/>
      <c r="B922" s="423"/>
      <c r="C922" s="423"/>
      <c r="D922" s="423"/>
      <c r="E922" s="423"/>
      <c r="F922" s="423"/>
      <c r="G922" s="423"/>
      <c r="H922" s="423"/>
    </row>
    <row r="923" spans="1:8">
      <c r="A923" s="423"/>
      <c r="B923" s="423"/>
      <c r="C923" s="423"/>
      <c r="D923" s="423"/>
      <c r="E923" s="423"/>
      <c r="F923" s="423"/>
      <c r="G923" s="423"/>
      <c r="H923" s="423"/>
    </row>
    <row r="924" spans="1:8">
      <c r="A924" s="423"/>
      <c r="B924" s="423"/>
      <c r="C924" s="423"/>
      <c r="D924" s="423"/>
      <c r="E924" s="423"/>
      <c r="F924" s="423"/>
      <c r="G924" s="423"/>
      <c r="H924" s="423"/>
    </row>
    <row r="925" spans="1:8">
      <c r="A925" s="423"/>
      <c r="B925" s="423"/>
      <c r="C925" s="423"/>
      <c r="D925" s="423"/>
      <c r="E925" s="423"/>
      <c r="F925" s="423"/>
      <c r="G925" s="423"/>
      <c r="H925" s="423"/>
    </row>
    <row r="926" spans="1:8">
      <c r="A926" s="423"/>
      <c r="B926" s="423"/>
      <c r="C926" s="423"/>
      <c r="D926" s="423"/>
      <c r="E926" s="423"/>
      <c r="F926" s="423"/>
      <c r="G926" s="423"/>
      <c r="H926" s="423"/>
    </row>
    <row r="927" spans="1:8">
      <c r="A927" s="423"/>
      <c r="B927" s="423"/>
      <c r="C927" s="423"/>
      <c r="D927" s="423"/>
      <c r="E927" s="423"/>
      <c r="F927" s="423"/>
      <c r="G927" s="423"/>
      <c r="H927" s="423"/>
    </row>
    <row r="928" spans="1:8">
      <c r="A928" s="423"/>
      <c r="B928" s="423"/>
      <c r="C928" s="423"/>
      <c r="D928" s="423"/>
      <c r="E928" s="423"/>
      <c r="F928" s="423"/>
      <c r="G928" s="423"/>
      <c r="H928" s="423"/>
    </row>
    <row r="929" spans="1:8">
      <c r="A929" s="423"/>
      <c r="B929" s="423"/>
      <c r="C929" s="423"/>
      <c r="D929" s="423"/>
      <c r="E929" s="423"/>
      <c r="F929" s="423"/>
      <c r="G929" s="423"/>
      <c r="H929" s="423"/>
    </row>
    <row r="930" spans="1:8">
      <c r="A930" s="423"/>
      <c r="B930" s="423"/>
      <c r="C930" s="423"/>
      <c r="D930" s="423"/>
      <c r="E930" s="423"/>
      <c r="F930" s="423"/>
      <c r="G930" s="423"/>
      <c r="H930" s="423"/>
    </row>
    <row r="931" spans="1:8">
      <c r="A931" s="423"/>
      <c r="B931" s="423"/>
      <c r="C931" s="423"/>
      <c r="D931" s="423"/>
      <c r="E931" s="423"/>
      <c r="F931" s="423"/>
      <c r="G931" s="423"/>
      <c r="H931" s="423"/>
    </row>
    <row r="932" spans="1:8">
      <c r="A932" s="423"/>
      <c r="B932" s="423"/>
      <c r="C932" s="423"/>
      <c r="D932" s="423"/>
      <c r="E932" s="423"/>
      <c r="F932" s="423"/>
      <c r="G932" s="423"/>
      <c r="H932" s="423"/>
    </row>
    <row r="933" spans="1:8">
      <c r="A933" s="423"/>
      <c r="B933" s="423"/>
      <c r="C933" s="423"/>
      <c r="D933" s="423"/>
      <c r="E933" s="423"/>
      <c r="F933" s="423"/>
      <c r="G933" s="423"/>
      <c r="H933" s="423"/>
    </row>
    <row r="934" spans="1:8">
      <c r="A934" s="423"/>
      <c r="B934" s="423"/>
      <c r="C934" s="423"/>
      <c r="D934" s="423"/>
      <c r="E934" s="423"/>
      <c r="F934" s="423"/>
      <c r="G934" s="423"/>
      <c r="H934" s="423"/>
    </row>
    <row r="935" spans="1:8">
      <c r="A935" s="423"/>
      <c r="B935" s="423"/>
      <c r="C935" s="423"/>
      <c r="D935" s="423"/>
      <c r="E935" s="423"/>
      <c r="F935" s="423"/>
      <c r="G935" s="423"/>
      <c r="H935" s="423"/>
    </row>
    <row r="936" spans="1:8">
      <c r="A936" s="423"/>
      <c r="B936" s="423"/>
      <c r="C936" s="423"/>
      <c r="D936" s="423"/>
      <c r="E936" s="423"/>
      <c r="F936" s="423"/>
      <c r="G936" s="423"/>
      <c r="H936" s="423"/>
    </row>
    <row r="937" spans="1:8">
      <c r="A937" s="423"/>
      <c r="B937" s="423"/>
      <c r="C937" s="423"/>
      <c r="D937" s="423"/>
      <c r="E937" s="423"/>
      <c r="F937" s="423"/>
      <c r="G937" s="423"/>
      <c r="H937" s="423"/>
    </row>
    <row r="938" spans="1:8">
      <c r="A938" s="423"/>
      <c r="B938" s="423"/>
      <c r="C938" s="423"/>
      <c r="D938" s="423"/>
      <c r="E938" s="423"/>
      <c r="F938" s="423"/>
      <c r="G938" s="423"/>
      <c r="H938" s="423"/>
    </row>
    <row r="939" spans="1:8">
      <c r="A939" s="423"/>
      <c r="B939" s="423"/>
      <c r="C939" s="423"/>
      <c r="D939" s="423"/>
      <c r="E939" s="423"/>
      <c r="F939" s="423"/>
      <c r="G939" s="423"/>
      <c r="H939" s="423"/>
    </row>
    <row r="940" spans="1:8">
      <c r="A940" s="423"/>
      <c r="B940" s="423"/>
      <c r="C940" s="423"/>
      <c r="D940" s="423"/>
      <c r="E940" s="423"/>
      <c r="F940" s="423"/>
      <c r="G940" s="423"/>
      <c r="H940" s="423"/>
    </row>
    <row r="941" spans="1:8">
      <c r="A941" s="423"/>
      <c r="B941" s="423"/>
      <c r="C941" s="423"/>
      <c r="D941" s="423"/>
      <c r="E941" s="423"/>
      <c r="F941" s="423"/>
      <c r="G941" s="423"/>
      <c r="H941" s="423"/>
    </row>
    <row r="942" spans="1:8">
      <c r="A942" s="423"/>
      <c r="B942" s="423"/>
      <c r="C942" s="423"/>
      <c r="D942" s="423"/>
      <c r="E942" s="423"/>
      <c r="F942" s="423"/>
      <c r="G942" s="423"/>
      <c r="H942" s="423"/>
    </row>
    <row r="943" spans="1:8">
      <c r="A943" s="423"/>
      <c r="B943" s="423"/>
      <c r="C943" s="423"/>
      <c r="D943" s="423"/>
      <c r="E943" s="423"/>
      <c r="F943" s="423"/>
      <c r="G943" s="423"/>
      <c r="H943" s="423"/>
    </row>
    <row r="944" spans="1:8">
      <c r="A944" s="423"/>
      <c r="B944" s="423"/>
      <c r="C944" s="423"/>
      <c r="D944" s="423"/>
      <c r="E944" s="423"/>
      <c r="F944" s="423"/>
      <c r="G944" s="423"/>
      <c r="H944" s="423"/>
    </row>
    <row r="945" spans="1:8">
      <c r="A945" s="423"/>
      <c r="B945" s="423"/>
      <c r="C945" s="423"/>
      <c r="D945" s="423"/>
      <c r="E945" s="423"/>
      <c r="F945" s="423"/>
      <c r="G945" s="423"/>
      <c r="H945" s="423"/>
    </row>
    <row r="946" spans="1:8">
      <c r="A946" s="423"/>
      <c r="B946" s="423"/>
      <c r="C946" s="423"/>
      <c r="D946" s="423"/>
      <c r="E946" s="423"/>
      <c r="F946" s="423"/>
      <c r="G946" s="423"/>
      <c r="H946" s="423"/>
    </row>
    <row r="947" spans="1:8">
      <c r="A947" s="423"/>
      <c r="B947" s="423"/>
      <c r="C947" s="423"/>
      <c r="D947" s="423"/>
      <c r="E947" s="423"/>
      <c r="F947" s="423"/>
      <c r="G947" s="423"/>
      <c r="H947" s="423"/>
    </row>
    <row r="948" spans="1:8">
      <c r="A948" s="423"/>
      <c r="B948" s="423"/>
      <c r="C948" s="423"/>
      <c r="D948" s="423"/>
      <c r="E948" s="423"/>
      <c r="F948" s="423"/>
      <c r="G948" s="423"/>
      <c r="H948" s="423"/>
    </row>
    <row r="949" spans="1:8">
      <c r="A949" s="423"/>
      <c r="B949" s="423"/>
      <c r="C949" s="423"/>
      <c r="D949" s="423"/>
      <c r="E949" s="423"/>
      <c r="F949" s="423"/>
      <c r="G949" s="423"/>
      <c r="H949" s="423"/>
    </row>
    <row r="950" spans="1:8">
      <c r="A950" s="423"/>
      <c r="B950" s="423"/>
      <c r="C950" s="423"/>
      <c r="D950" s="423"/>
      <c r="E950" s="423"/>
      <c r="F950" s="423"/>
      <c r="G950" s="423"/>
      <c r="H950" s="423"/>
    </row>
    <row r="951" spans="1:8">
      <c r="A951" s="423"/>
      <c r="B951" s="423"/>
      <c r="C951" s="423"/>
      <c r="D951" s="423"/>
      <c r="E951" s="423"/>
      <c r="F951" s="423"/>
      <c r="G951" s="423"/>
      <c r="H951" s="423"/>
    </row>
    <row r="952" spans="1:8">
      <c r="A952" s="423"/>
      <c r="B952" s="423"/>
      <c r="C952" s="423"/>
      <c r="D952" s="423"/>
      <c r="E952" s="423"/>
      <c r="F952" s="423"/>
      <c r="G952" s="423"/>
      <c r="H952" s="423"/>
    </row>
    <row r="953" spans="1:8">
      <c r="A953" s="423"/>
      <c r="B953" s="423"/>
      <c r="C953" s="423"/>
      <c r="D953" s="423"/>
      <c r="E953" s="423"/>
      <c r="F953" s="423"/>
      <c r="G953" s="423"/>
      <c r="H953" s="423"/>
    </row>
    <row r="954" spans="1:8">
      <c r="A954" s="423"/>
      <c r="B954" s="423"/>
      <c r="C954" s="423"/>
      <c r="D954" s="423"/>
      <c r="E954" s="423"/>
      <c r="F954" s="423"/>
      <c r="G954" s="423"/>
      <c r="H954" s="423"/>
    </row>
    <row r="955" spans="1:8">
      <c r="A955" s="423"/>
      <c r="B955" s="423"/>
      <c r="C955" s="423"/>
      <c r="D955" s="423"/>
      <c r="E955" s="423"/>
      <c r="F955" s="423"/>
      <c r="G955" s="423"/>
      <c r="H955" s="423"/>
    </row>
    <row r="956" spans="1:8">
      <c r="A956" s="423"/>
      <c r="B956" s="423"/>
      <c r="C956" s="423"/>
      <c r="D956" s="423"/>
      <c r="E956" s="423"/>
      <c r="F956" s="423"/>
      <c r="G956" s="423"/>
      <c r="H956" s="423"/>
    </row>
    <row r="957" spans="1:8">
      <c r="A957" s="423"/>
      <c r="B957" s="423"/>
      <c r="C957" s="423"/>
      <c r="D957" s="423"/>
      <c r="E957" s="423"/>
      <c r="F957" s="423"/>
      <c r="G957" s="423"/>
      <c r="H957" s="423"/>
    </row>
    <row r="958" spans="1:8">
      <c r="A958" s="423"/>
      <c r="B958" s="423"/>
      <c r="C958" s="423"/>
      <c r="D958" s="423"/>
      <c r="E958" s="423"/>
      <c r="F958" s="423"/>
      <c r="G958" s="423"/>
      <c r="H958" s="423"/>
    </row>
    <row r="959" spans="1:8">
      <c r="A959" s="423"/>
      <c r="B959" s="423"/>
      <c r="C959" s="423"/>
      <c r="D959" s="423"/>
      <c r="E959" s="423"/>
      <c r="F959" s="423"/>
      <c r="G959" s="423"/>
      <c r="H959" s="423"/>
    </row>
    <row r="960" spans="1:8">
      <c r="A960" s="423"/>
      <c r="B960" s="423"/>
      <c r="C960" s="423"/>
      <c r="D960" s="423"/>
      <c r="E960" s="423"/>
      <c r="F960" s="423"/>
      <c r="G960" s="423"/>
      <c r="H960" s="423"/>
    </row>
    <row r="961" spans="1:8">
      <c r="A961" s="423"/>
      <c r="B961" s="423"/>
      <c r="C961" s="423"/>
      <c r="D961" s="423"/>
      <c r="E961" s="423"/>
      <c r="F961" s="423"/>
      <c r="G961" s="423"/>
      <c r="H961" s="423"/>
    </row>
    <row r="962" spans="1:8">
      <c r="A962" s="423"/>
      <c r="B962" s="423"/>
      <c r="C962" s="423"/>
      <c r="D962" s="423"/>
      <c r="E962" s="423"/>
      <c r="F962" s="423"/>
      <c r="G962" s="423"/>
      <c r="H962" s="423"/>
    </row>
    <row r="963" spans="1:8">
      <c r="A963" s="423"/>
      <c r="B963" s="423"/>
      <c r="C963" s="423"/>
      <c r="D963" s="423"/>
      <c r="E963" s="423"/>
      <c r="F963" s="423"/>
      <c r="G963" s="423"/>
      <c r="H963" s="423"/>
    </row>
    <row r="964" spans="1:8">
      <c r="A964" s="423"/>
      <c r="B964" s="423"/>
      <c r="C964" s="423"/>
      <c r="D964" s="423"/>
      <c r="E964" s="423"/>
      <c r="F964" s="423"/>
      <c r="G964" s="423"/>
      <c r="H964" s="423"/>
    </row>
    <row r="965" spans="1:8">
      <c r="A965" s="423"/>
      <c r="B965" s="423"/>
      <c r="C965" s="423"/>
      <c r="D965" s="423"/>
      <c r="E965" s="423"/>
      <c r="F965" s="423"/>
      <c r="G965" s="423"/>
      <c r="H965" s="423"/>
    </row>
    <row r="966" spans="1:8">
      <c r="A966" s="423"/>
      <c r="B966" s="423"/>
      <c r="C966" s="423"/>
      <c r="D966" s="423"/>
      <c r="E966" s="423"/>
      <c r="F966" s="423"/>
      <c r="G966" s="423"/>
      <c r="H966" s="423"/>
    </row>
    <row r="967" spans="1:8">
      <c r="A967" s="423"/>
      <c r="B967" s="423"/>
      <c r="C967" s="423"/>
      <c r="D967" s="423"/>
      <c r="E967" s="423"/>
      <c r="F967" s="423"/>
      <c r="G967" s="423"/>
      <c r="H967" s="423"/>
    </row>
    <row r="968" spans="1:8">
      <c r="A968" s="423"/>
      <c r="B968" s="423"/>
      <c r="C968" s="423"/>
      <c r="D968" s="423"/>
      <c r="E968" s="423"/>
      <c r="F968" s="423"/>
      <c r="G968" s="423"/>
      <c r="H968" s="423"/>
    </row>
    <row r="969" spans="1:8">
      <c r="A969" s="423"/>
      <c r="B969" s="423"/>
      <c r="C969" s="423"/>
      <c r="D969" s="423"/>
      <c r="E969" s="423"/>
      <c r="F969" s="423"/>
      <c r="G969" s="423"/>
      <c r="H969" s="423"/>
    </row>
    <row r="970" spans="1:8">
      <c r="A970" s="423"/>
      <c r="B970" s="423"/>
      <c r="C970" s="423"/>
      <c r="D970" s="423"/>
      <c r="E970" s="423"/>
      <c r="F970" s="423"/>
      <c r="G970" s="423"/>
      <c r="H970" s="423"/>
    </row>
    <row r="971" spans="1:8">
      <c r="A971" s="423"/>
      <c r="B971" s="423"/>
      <c r="C971" s="423"/>
      <c r="D971" s="423"/>
      <c r="E971" s="423"/>
      <c r="F971" s="423"/>
      <c r="G971" s="423"/>
      <c r="H971" s="423"/>
    </row>
    <row r="972" spans="1:8">
      <c r="A972" s="423"/>
      <c r="B972" s="423"/>
      <c r="C972" s="423"/>
      <c r="D972" s="423"/>
      <c r="E972" s="423"/>
      <c r="F972" s="423"/>
      <c r="G972" s="423"/>
      <c r="H972" s="423"/>
    </row>
    <row r="973" spans="1:8">
      <c r="A973" s="423"/>
      <c r="B973" s="423"/>
      <c r="C973" s="423"/>
      <c r="D973" s="423"/>
      <c r="E973" s="423"/>
      <c r="F973" s="423"/>
      <c r="G973" s="423"/>
      <c r="H973" s="423"/>
    </row>
    <row r="974" spans="1:8">
      <c r="A974" s="423"/>
      <c r="B974" s="423"/>
      <c r="C974" s="423"/>
      <c r="D974" s="423"/>
      <c r="E974" s="423"/>
      <c r="F974" s="423"/>
      <c r="G974" s="423"/>
      <c r="H974" s="423"/>
    </row>
    <row r="975" spans="1:8">
      <c r="A975" s="423"/>
      <c r="B975" s="423"/>
      <c r="C975" s="423"/>
      <c r="D975" s="423"/>
      <c r="E975" s="423"/>
      <c r="F975" s="423"/>
      <c r="G975" s="423"/>
      <c r="H975" s="423"/>
    </row>
    <row r="976" spans="1:8">
      <c r="A976" s="423"/>
      <c r="B976" s="423"/>
      <c r="C976" s="423"/>
      <c r="D976" s="423"/>
      <c r="E976" s="423"/>
      <c r="F976" s="423"/>
      <c r="G976" s="423"/>
      <c r="H976" s="423"/>
    </row>
    <row r="977" spans="1:8">
      <c r="A977" s="423"/>
      <c r="B977" s="423"/>
      <c r="C977" s="423"/>
      <c r="D977" s="423"/>
      <c r="E977" s="423"/>
      <c r="F977" s="423"/>
      <c r="G977" s="423"/>
      <c r="H977" s="423"/>
    </row>
    <row r="978" spans="1:8">
      <c r="A978" s="423"/>
      <c r="B978" s="423"/>
      <c r="C978" s="423"/>
      <c r="D978" s="423"/>
      <c r="E978" s="423"/>
      <c r="F978" s="423"/>
      <c r="G978" s="423"/>
      <c r="H978" s="423"/>
    </row>
    <row r="979" spans="1:8">
      <c r="A979" s="423"/>
      <c r="B979" s="423"/>
      <c r="C979" s="423"/>
      <c r="D979" s="423"/>
      <c r="E979" s="423"/>
      <c r="F979" s="423"/>
      <c r="G979" s="423"/>
      <c r="H979" s="423"/>
    </row>
    <row r="980" spans="1:8">
      <c r="A980" s="423"/>
      <c r="B980" s="423"/>
      <c r="C980" s="423"/>
      <c r="D980" s="423"/>
      <c r="E980" s="423"/>
      <c r="F980" s="423"/>
      <c r="G980" s="423"/>
      <c r="H980" s="423"/>
    </row>
    <row r="981" spans="1:8">
      <c r="A981" s="423"/>
      <c r="B981" s="423"/>
      <c r="C981" s="423"/>
      <c r="D981" s="423"/>
      <c r="E981" s="423"/>
      <c r="F981" s="423"/>
      <c r="G981" s="423"/>
      <c r="H981" s="423"/>
    </row>
    <row r="982" spans="1:8">
      <c r="A982" s="423"/>
      <c r="B982" s="423"/>
      <c r="C982" s="423"/>
      <c r="D982" s="423"/>
      <c r="E982" s="423"/>
      <c r="F982" s="423"/>
      <c r="G982" s="423"/>
      <c r="H982" s="423"/>
    </row>
    <row r="983" spans="1:8">
      <c r="A983" s="423"/>
      <c r="B983" s="423"/>
      <c r="C983" s="423"/>
      <c r="D983" s="423"/>
      <c r="E983" s="423"/>
      <c r="F983" s="423"/>
      <c r="G983" s="423"/>
      <c r="H983" s="423"/>
    </row>
    <row r="984" spans="1:8">
      <c r="A984" s="423"/>
      <c r="B984" s="423"/>
      <c r="C984" s="423"/>
      <c r="D984" s="423"/>
      <c r="E984" s="423"/>
      <c r="F984" s="423"/>
      <c r="G984" s="423"/>
      <c r="H984" s="423"/>
    </row>
    <row r="985" spans="1:8">
      <c r="A985" s="423"/>
      <c r="B985" s="423"/>
      <c r="C985" s="423"/>
      <c r="D985" s="423"/>
      <c r="E985" s="423"/>
      <c r="F985" s="423"/>
      <c r="G985" s="423"/>
      <c r="H985" s="423"/>
    </row>
    <row r="986" spans="1:8">
      <c r="A986" s="423"/>
      <c r="B986" s="423"/>
      <c r="C986" s="423"/>
      <c r="D986" s="423"/>
      <c r="E986" s="423"/>
      <c r="F986" s="423"/>
      <c r="G986" s="423"/>
      <c r="H986" s="423"/>
    </row>
    <row r="987" spans="1:8">
      <c r="A987" s="423"/>
      <c r="B987" s="423"/>
      <c r="C987" s="423"/>
      <c r="D987" s="423"/>
      <c r="E987" s="423"/>
      <c r="F987" s="423"/>
      <c r="G987" s="423"/>
      <c r="H987" s="423"/>
    </row>
    <row r="988" spans="1:8">
      <c r="A988" s="423"/>
      <c r="B988" s="423"/>
      <c r="C988" s="423"/>
      <c r="D988" s="423"/>
      <c r="E988" s="423"/>
      <c r="F988" s="423"/>
      <c r="G988" s="423"/>
      <c r="H988" s="423"/>
    </row>
    <row r="989" spans="1:8">
      <c r="A989" s="423"/>
      <c r="B989" s="423"/>
      <c r="C989" s="423"/>
      <c r="D989" s="423"/>
      <c r="E989" s="423"/>
      <c r="F989" s="423"/>
      <c r="G989" s="423"/>
      <c r="H989" s="423"/>
    </row>
    <row r="990" spans="1:8">
      <c r="A990" s="423"/>
      <c r="B990" s="423"/>
      <c r="C990" s="423"/>
      <c r="D990" s="423"/>
      <c r="E990" s="423"/>
      <c r="F990" s="423"/>
      <c r="G990" s="423"/>
      <c r="H990" s="423"/>
    </row>
    <row r="991" spans="1:8">
      <c r="A991" s="423"/>
      <c r="B991" s="423"/>
      <c r="C991" s="423"/>
      <c r="D991" s="423"/>
      <c r="E991" s="423"/>
      <c r="F991" s="423"/>
      <c r="G991" s="423"/>
      <c r="H991" s="423"/>
    </row>
    <row r="992" spans="1:8">
      <c r="A992" s="423"/>
      <c r="B992" s="423"/>
      <c r="C992" s="423"/>
      <c r="D992" s="423"/>
      <c r="E992" s="423"/>
      <c r="F992" s="423"/>
      <c r="G992" s="423"/>
      <c r="H992" s="423"/>
    </row>
    <row r="993" spans="1:8">
      <c r="A993" s="423"/>
      <c r="B993" s="423"/>
      <c r="C993" s="423"/>
      <c r="D993" s="423"/>
      <c r="E993" s="423"/>
      <c r="F993" s="423"/>
      <c r="G993" s="423"/>
      <c r="H993" s="423"/>
    </row>
    <row r="994" spans="1:8">
      <c r="A994" s="423"/>
      <c r="B994" s="423"/>
      <c r="C994" s="423"/>
      <c r="D994" s="423"/>
      <c r="E994" s="423"/>
      <c r="F994" s="423"/>
      <c r="G994" s="423"/>
      <c r="H994" s="423"/>
    </row>
    <row r="995" spans="1:8">
      <c r="A995" s="423"/>
      <c r="B995" s="423"/>
      <c r="C995" s="423"/>
      <c r="D995" s="423"/>
      <c r="E995" s="423"/>
      <c r="F995" s="423"/>
      <c r="G995" s="423"/>
      <c r="H995" s="423"/>
    </row>
    <row r="996" spans="1:8">
      <c r="A996" s="423"/>
      <c r="B996" s="423"/>
      <c r="C996" s="423"/>
      <c r="D996" s="423"/>
      <c r="E996" s="423"/>
      <c r="F996" s="423"/>
      <c r="G996" s="423"/>
      <c r="H996" s="423"/>
    </row>
    <row r="997" spans="1:8">
      <c r="A997" s="423"/>
      <c r="B997" s="423"/>
      <c r="C997" s="423"/>
      <c r="D997" s="423"/>
      <c r="E997" s="423"/>
      <c r="F997" s="423"/>
      <c r="G997" s="423"/>
      <c r="H997" s="423"/>
    </row>
    <row r="998" spans="1:8">
      <c r="A998" s="423"/>
      <c r="B998" s="423"/>
      <c r="C998" s="423"/>
      <c r="D998" s="423"/>
      <c r="E998" s="423"/>
      <c r="F998" s="423"/>
      <c r="G998" s="423"/>
      <c r="H998" s="423"/>
    </row>
    <row r="999" spans="1:8">
      <c r="A999" s="423"/>
      <c r="B999" s="423"/>
      <c r="C999" s="423"/>
      <c r="D999" s="423"/>
      <c r="E999" s="423"/>
      <c r="F999" s="423"/>
      <c r="G999" s="423"/>
      <c r="H999" s="423"/>
    </row>
    <row r="1000" spans="1:8">
      <c r="A1000" s="423"/>
      <c r="B1000" s="423"/>
      <c r="C1000" s="423"/>
      <c r="D1000" s="423"/>
      <c r="E1000" s="423"/>
      <c r="F1000" s="423"/>
      <c r="G1000" s="423"/>
      <c r="H1000" s="423"/>
    </row>
    <row r="1001" spans="1:8">
      <c r="A1001" s="423"/>
      <c r="B1001" s="423"/>
      <c r="C1001" s="423"/>
      <c r="D1001" s="423"/>
      <c r="E1001" s="423"/>
      <c r="F1001" s="423"/>
      <c r="G1001" s="423"/>
      <c r="H1001" s="423"/>
    </row>
    <row r="1002" spans="1:8">
      <c r="A1002" s="423"/>
      <c r="B1002" s="423"/>
      <c r="C1002" s="423"/>
      <c r="D1002" s="423"/>
      <c r="E1002" s="423"/>
      <c r="F1002" s="423"/>
      <c r="G1002" s="423"/>
      <c r="H1002" s="423"/>
    </row>
    <row r="1003" spans="1:8">
      <c r="A1003" s="423"/>
      <c r="B1003" s="423"/>
      <c r="C1003" s="423"/>
      <c r="D1003" s="423"/>
      <c r="E1003" s="423"/>
      <c r="F1003" s="423"/>
      <c r="G1003" s="423"/>
      <c r="H1003" s="423"/>
    </row>
    <row r="1004" spans="1:8">
      <c r="A1004" s="423"/>
      <c r="B1004" s="423"/>
      <c r="C1004" s="423"/>
      <c r="D1004" s="423"/>
      <c r="E1004" s="423"/>
      <c r="F1004" s="423"/>
      <c r="G1004" s="423"/>
      <c r="H1004" s="423"/>
    </row>
    <row r="1005" spans="1:8">
      <c r="A1005" s="423"/>
      <c r="B1005" s="423"/>
      <c r="C1005" s="423"/>
      <c r="D1005" s="423"/>
      <c r="E1005" s="423"/>
      <c r="F1005" s="423"/>
      <c r="G1005" s="423"/>
      <c r="H1005" s="423"/>
    </row>
    <row r="1006" spans="1:8">
      <c r="A1006" s="423"/>
      <c r="B1006" s="423"/>
      <c r="C1006" s="423"/>
      <c r="D1006" s="423"/>
      <c r="E1006" s="423"/>
      <c r="F1006" s="423"/>
      <c r="G1006" s="423"/>
      <c r="H1006" s="423"/>
    </row>
    <row r="1007" spans="1:8">
      <c r="A1007" s="423"/>
      <c r="B1007" s="423"/>
      <c r="C1007" s="423"/>
      <c r="D1007" s="423"/>
      <c r="E1007" s="423"/>
      <c r="F1007" s="423"/>
      <c r="G1007" s="423"/>
      <c r="H1007" s="423"/>
    </row>
    <row r="1008" spans="1:8">
      <c r="A1008" s="423"/>
      <c r="B1008" s="423"/>
      <c r="C1008" s="423"/>
      <c r="D1008" s="423"/>
      <c r="E1008" s="423"/>
      <c r="F1008" s="423"/>
      <c r="G1008" s="423"/>
      <c r="H1008" s="423"/>
    </row>
    <row r="1009" spans="1:8">
      <c r="A1009" s="423"/>
      <c r="B1009" s="423"/>
      <c r="C1009" s="423"/>
      <c r="D1009" s="423"/>
      <c r="E1009" s="423"/>
      <c r="F1009" s="423"/>
      <c r="G1009" s="423"/>
      <c r="H1009" s="423"/>
    </row>
    <row r="1010" spans="1:8">
      <c r="A1010" s="423"/>
      <c r="B1010" s="423"/>
      <c r="C1010" s="423"/>
      <c r="D1010" s="423"/>
      <c r="E1010" s="423"/>
      <c r="F1010" s="423"/>
      <c r="G1010" s="423"/>
      <c r="H1010" s="423"/>
    </row>
    <row r="1011" spans="1:8">
      <c r="A1011" s="423"/>
      <c r="B1011" s="423"/>
      <c r="C1011" s="423"/>
      <c r="D1011" s="423"/>
      <c r="E1011" s="423"/>
      <c r="F1011" s="423"/>
      <c r="G1011" s="423"/>
      <c r="H1011" s="423"/>
    </row>
    <row r="1012" spans="1:8">
      <c r="A1012" s="423"/>
      <c r="B1012" s="423"/>
      <c r="C1012" s="423"/>
      <c r="D1012" s="423"/>
      <c r="E1012" s="423"/>
      <c r="F1012" s="423"/>
      <c r="G1012" s="423"/>
      <c r="H1012" s="423"/>
    </row>
    <row r="1013" spans="1:8">
      <c r="A1013" s="423"/>
      <c r="B1013" s="423"/>
      <c r="C1013" s="423"/>
      <c r="D1013" s="423"/>
      <c r="E1013" s="423"/>
      <c r="F1013" s="423"/>
      <c r="G1013" s="423"/>
      <c r="H1013" s="423"/>
    </row>
    <row r="1014" spans="1:8">
      <c r="A1014" s="423"/>
      <c r="B1014" s="423"/>
      <c r="C1014" s="423"/>
      <c r="D1014" s="423"/>
      <c r="E1014" s="423"/>
      <c r="F1014" s="423"/>
      <c r="G1014" s="423"/>
      <c r="H1014" s="423"/>
    </row>
    <row r="1015" spans="1:8">
      <c r="A1015" s="423"/>
      <c r="B1015" s="423"/>
      <c r="C1015" s="423"/>
      <c r="D1015" s="423"/>
      <c r="E1015" s="423"/>
      <c r="F1015" s="423"/>
      <c r="G1015" s="423"/>
      <c r="H1015" s="423"/>
    </row>
    <row r="1016" spans="1:8">
      <c r="A1016" s="423"/>
      <c r="B1016" s="423"/>
      <c r="C1016" s="423"/>
      <c r="D1016" s="423"/>
      <c r="E1016" s="423"/>
      <c r="F1016" s="423"/>
      <c r="G1016" s="423"/>
      <c r="H1016" s="423"/>
    </row>
    <row r="1017" spans="1:8">
      <c r="A1017" s="423"/>
      <c r="B1017" s="423"/>
      <c r="C1017" s="423"/>
      <c r="D1017" s="423"/>
      <c r="E1017" s="423"/>
      <c r="F1017" s="423"/>
      <c r="G1017" s="423"/>
      <c r="H1017" s="423"/>
    </row>
    <row r="1018" spans="1:8">
      <c r="A1018" s="423"/>
      <c r="B1018" s="423"/>
      <c r="C1018" s="423"/>
      <c r="D1018" s="423"/>
      <c r="E1018" s="423"/>
      <c r="F1018" s="423"/>
      <c r="G1018" s="423"/>
      <c r="H1018" s="423"/>
    </row>
    <row r="1019" spans="1:8">
      <c r="A1019" s="423"/>
      <c r="B1019" s="423"/>
      <c r="C1019" s="423"/>
      <c r="D1019" s="423"/>
      <c r="E1019" s="423"/>
      <c r="F1019" s="423"/>
      <c r="G1019" s="423"/>
      <c r="H1019" s="423"/>
    </row>
    <row r="1020" spans="1:8">
      <c r="A1020" s="423"/>
      <c r="B1020" s="423"/>
      <c r="C1020" s="423"/>
      <c r="D1020" s="423"/>
      <c r="E1020" s="423"/>
      <c r="F1020" s="423"/>
      <c r="G1020" s="423"/>
      <c r="H1020" s="423"/>
    </row>
    <row r="1021" spans="1:8">
      <c r="A1021" s="423"/>
      <c r="B1021" s="423"/>
      <c r="C1021" s="423"/>
      <c r="D1021" s="423"/>
      <c r="E1021" s="423"/>
      <c r="F1021" s="423"/>
      <c r="G1021" s="423"/>
      <c r="H1021" s="423"/>
    </row>
    <row r="1022" spans="1:8">
      <c r="A1022" s="423"/>
      <c r="B1022" s="423"/>
      <c r="C1022" s="423"/>
      <c r="D1022" s="423"/>
      <c r="E1022" s="423"/>
      <c r="F1022" s="423"/>
      <c r="G1022" s="423"/>
      <c r="H1022" s="423"/>
    </row>
    <row r="1023" spans="1:8">
      <c r="A1023" s="423"/>
      <c r="B1023" s="423"/>
      <c r="C1023" s="423"/>
      <c r="D1023" s="423"/>
      <c r="E1023" s="423"/>
      <c r="F1023" s="423"/>
      <c r="G1023" s="423"/>
      <c r="H1023" s="423"/>
    </row>
    <row r="1024" spans="1:8">
      <c r="A1024" s="423"/>
      <c r="B1024" s="423"/>
      <c r="C1024" s="423"/>
      <c r="D1024" s="423"/>
      <c r="E1024" s="423"/>
      <c r="F1024" s="423"/>
      <c r="G1024" s="423"/>
      <c r="H1024" s="423"/>
    </row>
    <row r="1025" spans="1:8">
      <c r="A1025" s="423"/>
      <c r="B1025" s="423"/>
      <c r="C1025" s="423"/>
      <c r="D1025" s="423"/>
      <c r="E1025" s="423"/>
      <c r="F1025" s="423"/>
      <c r="G1025" s="423"/>
      <c r="H1025" s="423"/>
    </row>
    <row r="1026" spans="1:8">
      <c r="A1026" s="423"/>
      <c r="B1026" s="423"/>
      <c r="C1026" s="423"/>
      <c r="D1026" s="423"/>
      <c r="E1026" s="423"/>
      <c r="F1026" s="423"/>
      <c r="G1026" s="423"/>
      <c r="H1026" s="423"/>
    </row>
    <row r="1027" spans="1:8">
      <c r="A1027" s="423"/>
      <c r="B1027" s="423"/>
      <c r="C1027" s="423"/>
      <c r="D1027" s="423"/>
      <c r="E1027" s="423"/>
      <c r="F1027" s="423"/>
      <c r="G1027" s="423"/>
      <c r="H1027" s="423"/>
    </row>
    <row r="1028" spans="1:8">
      <c r="A1028" s="423"/>
      <c r="B1028" s="423"/>
      <c r="C1028" s="423"/>
      <c r="D1028" s="423"/>
      <c r="E1028" s="423"/>
      <c r="F1028" s="423"/>
      <c r="G1028" s="423"/>
      <c r="H1028" s="423"/>
    </row>
    <row r="1029" spans="1:8">
      <c r="A1029" s="423"/>
      <c r="B1029" s="423"/>
      <c r="C1029" s="423"/>
      <c r="D1029" s="423"/>
      <c r="E1029" s="423"/>
      <c r="F1029" s="423"/>
      <c r="G1029" s="423"/>
      <c r="H1029" s="423"/>
    </row>
    <row r="1030" spans="1:8">
      <c r="A1030" s="423"/>
      <c r="B1030" s="423"/>
      <c r="C1030" s="423"/>
      <c r="D1030" s="423"/>
      <c r="E1030" s="423"/>
      <c r="F1030" s="423"/>
      <c r="G1030" s="423"/>
      <c r="H1030" s="423"/>
    </row>
    <row r="1031" spans="1:8">
      <c r="A1031" s="423"/>
      <c r="B1031" s="423"/>
      <c r="C1031" s="423"/>
      <c r="D1031" s="423"/>
      <c r="E1031" s="423"/>
      <c r="F1031" s="423"/>
      <c r="G1031" s="423"/>
      <c r="H1031" s="423"/>
    </row>
    <row r="1032" spans="1:8">
      <c r="A1032" s="423"/>
      <c r="B1032" s="423"/>
      <c r="C1032" s="423"/>
      <c r="D1032" s="423"/>
      <c r="E1032" s="423"/>
      <c r="F1032" s="423"/>
      <c r="G1032" s="423"/>
      <c r="H1032" s="423"/>
    </row>
    <row r="1033" spans="1:8">
      <c r="A1033" s="423"/>
      <c r="B1033" s="423"/>
      <c r="C1033" s="423"/>
      <c r="D1033" s="423"/>
      <c r="E1033" s="423"/>
      <c r="F1033" s="423"/>
      <c r="G1033" s="423"/>
      <c r="H1033" s="423"/>
    </row>
    <row r="1034" spans="1:8">
      <c r="A1034" s="423"/>
      <c r="B1034" s="423"/>
      <c r="C1034" s="423"/>
      <c r="D1034" s="423"/>
      <c r="E1034" s="423"/>
      <c r="F1034" s="423"/>
      <c r="G1034" s="423"/>
      <c r="H1034" s="423"/>
    </row>
    <row r="1035" spans="1:8">
      <c r="A1035" s="423"/>
      <c r="B1035" s="423"/>
      <c r="C1035" s="423"/>
      <c r="D1035" s="423"/>
      <c r="E1035" s="423"/>
      <c r="F1035" s="423"/>
      <c r="G1035" s="423"/>
      <c r="H1035" s="423"/>
    </row>
    <row r="1036" spans="1:8">
      <c r="A1036" s="423"/>
      <c r="B1036" s="423"/>
      <c r="C1036" s="423"/>
      <c r="D1036" s="423"/>
      <c r="E1036" s="423"/>
      <c r="F1036" s="423"/>
      <c r="G1036" s="423"/>
      <c r="H1036" s="423"/>
    </row>
    <row r="1037" spans="1:8">
      <c r="A1037" s="423"/>
      <c r="B1037" s="423"/>
      <c r="C1037" s="423"/>
      <c r="D1037" s="423"/>
      <c r="E1037" s="423"/>
      <c r="F1037" s="423"/>
      <c r="G1037" s="423"/>
      <c r="H1037" s="423"/>
    </row>
    <row r="1038" spans="1:8">
      <c r="A1038" s="423"/>
      <c r="B1038" s="423"/>
      <c r="C1038" s="423"/>
      <c r="D1038" s="423"/>
      <c r="E1038" s="423"/>
      <c r="F1038" s="423"/>
      <c r="G1038" s="423"/>
      <c r="H1038" s="423"/>
    </row>
    <row r="1039" spans="1:8">
      <c r="A1039" s="423"/>
      <c r="B1039" s="423"/>
      <c r="C1039" s="423"/>
      <c r="D1039" s="423"/>
      <c r="E1039" s="423"/>
      <c r="F1039" s="423"/>
      <c r="G1039" s="423"/>
      <c r="H1039" s="423"/>
    </row>
    <row r="1040" spans="1:8">
      <c r="A1040" s="423"/>
      <c r="B1040" s="423"/>
      <c r="C1040" s="423"/>
      <c r="D1040" s="423"/>
      <c r="E1040" s="423"/>
      <c r="F1040" s="423"/>
      <c r="G1040" s="423"/>
      <c r="H1040" s="423"/>
    </row>
    <row r="1041" spans="1:8">
      <c r="A1041" s="423"/>
      <c r="B1041" s="423"/>
      <c r="C1041" s="423"/>
      <c r="D1041" s="423"/>
      <c r="E1041" s="423"/>
      <c r="F1041" s="423"/>
      <c r="G1041" s="423"/>
      <c r="H1041" s="423"/>
    </row>
    <row r="1042" spans="1:8">
      <c r="A1042" s="423"/>
      <c r="B1042" s="423"/>
      <c r="C1042" s="423"/>
      <c r="D1042" s="423"/>
      <c r="E1042" s="423"/>
      <c r="F1042" s="423"/>
      <c r="G1042" s="423"/>
      <c r="H1042" s="423"/>
    </row>
    <row r="1043" spans="1:8">
      <c r="A1043" s="423"/>
      <c r="B1043" s="423"/>
      <c r="C1043" s="423"/>
      <c r="D1043" s="423"/>
      <c r="E1043" s="423"/>
      <c r="F1043" s="423"/>
      <c r="G1043" s="423"/>
      <c r="H1043" s="423"/>
    </row>
    <row r="1044" spans="1:8">
      <c r="A1044" s="423"/>
      <c r="B1044" s="423"/>
      <c r="C1044" s="423"/>
      <c r="D1044" s="423"/>
      <c r="E1044" s="423"/>
      <c r="F1044" s="423"/>
      <c r="G1044" s="423"/>
      <c r="H1044" s="423"/>
    </row>
    <row r="1045" spans="1:8">
      <c r="A1045" s="423"/>
      <c r="B1045" s="423"/>
      <c r="C1045" s="423"/>
      <c r="D1045" s="423"/>
      <c r="E1045" s="423"/>
      <c r="F1045" s="423"/>
      <c r="G1045" s="423"/>
      <c r="H1045" s="423"/>
    </row>
    <row r="1046" spans="1:8">
      <c r="A1046" s="423"/>
      <c r="B1046" s="423"/>
      <c r="C1046" s="423"/>
      <c r="D1046" s="423"/>
      <c r="E1046" s="423"/>
      <c r="F1046" s="423"/>
      <c r="G1046" s="423"/>
      <c r="H1046" s="423"/>
    </row>
    <row r="1047" spans="1:8">
      <c r="A1047" s="423"/>
      <c r="B1047" s="423"/>
      <c r="C1047" s="423"/>
      <c r="D1047" s="423"/>
      <c r="E1047" s="423"/>
      <c r="F1047" s="423"/>
      <c r="G1047" s="423"/>
      <c r="H1047" s="423"/>
    </row>
    <row r="1048" spans="1:8">
      <c r="A1048" s="423"/>
      <c r="B1048" s="423"/>
      <c r="C1048" s="423"/>
      <c r="D1048" s="423"/>
      <c r="E1048" s="423"/>
      <c r="F1048" s="423"/>
      <c r="G1048" s="423"/>
      <c r="H1048" s="423"/>
    </row>
    <row r="1049" spans="1:8">
      <c r="A1049" s="423"/>
      <c r="B1049" s="423"/>
      <c r="C1049" s="423"/>
      <c r="D1049" s="423"/>
      <c r="E1049" s="423"/>
      <c r="F1049" s="423"/>
      <c r="G1049" s="423"/>
      <c r="H1049" s="423"/>
    </row>
    <row r="1050" spans="1:8">
      <c r="A1050" s="423"/>
      <c r="B1050" s="423"/>
      <c r="C1050" s="423"/>
      <c r="D1050" s="423"/>
      <c r="E1050" s="423"/>
      <c r="F1050" s="423"/>
      <c r="G1050" s="423"/>
      <c r="H1050" s="423"/>
    </row>
    <row r="1051" spans="1:8">
      <c r="A1051" s="423"/>
      <c r="B1051" s="423"/>
      <c r="C1051" s="423"/>
      <c r="D1051" s="423"/>
      <c r="E1051" s="423"/>
      <c r="F1051" s="423"/>
      <c r="G1051" s="423"/>
      <c r="H1051" s="423"/>
    </row>
    <row r="1052" spans="1:8">
      <c r="A1052" s="423"/>
      <c r="B1052" s="423"/>
      <c r="C1052" s="423"/>
      <c r="D1052" s="423"/>
      <c r="E1052" s="423"/>
      <c r="F1052" s="423"/>
      <c r="G1052" s="423"/>
      <c r="H1052" s="423"/>
    </row>
    <row r="1053" spans="1:8">
      <c r="A1053" s="423"/>
      <c r="B1053" s="423"/>
      <c r="C1053" s="423"/>
      <c r="D1053" s="423"/>
      <c r="E1053" s="423"/>
      <c r="F1053" s="423"/>
      <c r="G1053" s="423"/>
      <c r="H1053" s="423"/>
    </row>
    <row r="1054" spans="1:8">
      <c r="A1054" s="423"/>
      <c r="B1054" s="423"/>
      <c r="C1054" s="423"/>
      <c r="D1054" s="423"/>
      <c r="E1054" s="423"/>
      <c r="F1054" s="423"/>
      <c r="G1054" s="423"/>
      <c r="H1054" s="423"/>
    </row>
    <row r="1055" spans="1:8">
      <c r="A1055" s="423"/>
      <c r="B1055" s="423"/>
      <c r="C1055" s="423"/>
      <c r="D1055" s="423"/>
      <c r="E1055" s="423"/>
      <c r="F1055" s="423"/>
      <c r="G1055" s="423"/>
      <c r="H1055" s="423"/>
    </row>
    <row r="1056" spans="1:8">
      <c r="A1056" s="423"/>
      <c r="B1056" s="423"/>
      <c r="C1056" s="423"/>
      <c r="D1056" s="423"/>
      <c r="E1056" s="423"/>
      <c r="F1056" s="423"/>
      <c r="G1056" s="423"/>
      <c r="H1056" s="423"/>
    </row>
    <row r="1057" spans="1:8">
      <c r="A1057" s="423"/>
      <c r="B1057" s="423"/>
      <c r="C1057" s="423"/>
      <c r="D1057" s="423"/>
      <c r="E1057" s="423"/>
      <c r="F1057" s="423"/>
      <c r="G1057" s="423"/>
      <c r="H1057" s="423"/>
    </row>
    <row r="1058" spans="1:8">
      <c r="A1058" s="423"/>
      <c r="B1058" s="423"/>
      <c r="C1058" s="423"/>
      <c r="D1058" s="423"/>
      <c r="E1058" s="423"/>
      <c r="F1058" s="423"/>
      <c r="G1058" s="423"/>
      <c r="H1058" s="423"/>
    </row>
    <row r="1059" spans="1:8">
      <c r="A1059" s="423"/>
      <c r="B1059" s="423"/>
      <c r="C1059" s="423"/>
      <c r="D1059" s="423"/>
      <c r="E1059" s="423"/>
      <c r="F1059" s="423"/>
      <c r="G1059" s="423"/>
      <c r="H1059" s="423"/>
    </row>
    <row r="1060" spans="1:8">
      <c r="A1060" s="423"/>
      <c r="B1060" s="423"/>
      <c r="C1060" s="423"/>
      <c r="D1060" s="423"/>
      <c r="E1060" s="423"/>
      <c r="F1060" s="423"/>
      <c r="G1060" s="423"/>
      <c r="H1060" s="423"/>
    </row>
    <row r="1061" spans="1:8">
      <c r="A1061" s="423"/>
      <c r="B1061" s="423"/>
      <c r="C1061" s="423"/>
      <c r="D1061" s="423"/>
      <c r="E1061" s="423"/>
      <c r="F1061" s="423"/>
      <c r="G1061" s="423"/>
      <c r="H1061" s="423"/>
    </row>
    <row r="1062" spans="1:8">
      <c r="A1062" s="423"/>
      <c r="B1062" s="423"/>
      <c r="C1062" s="423"/>
      <c r="D1062" s="423"/>
      <c r="E1062" s="423"/>
      <c r="F1062" s="423"/>
      <c r="G1062" s="423"/>
      <c r="H1062" s="423"/>
    </row>
    <row r="1063" spans="1:8">
      <c r="A1063" s="423"/>
      <c r="B1063" s="423"/>
      <c r="C1063" s="423"/>
      <c r="D1063" s="423"/>
      <c r="E1063" s="423"/>
      <c r="F1063" s="423"/>
      <c r="G1063" s="423"/>
      <c r="H1063" s="423"/>
    </row>
    <row r="1064" spans="1:8">
      <c r="A1064" s="423"/>
      <c r="B1064" s="423"/>
      <c r="C1064" s="423"/>
      <c r="D1064" s="423"/>
      <c r="E1064" s="423"/>
      <c r="F1064" s="423"/>
      <c r="G1064" s="423"/>
      <c r="H1064" s="423"/>
    </row>
    <row r="1065" spans="1:8">
      <c r="A1065" s="423"/>
      <c r="B1065" s="423"/>
      <c r="C1065" s="423"/>
      <c r="D1065" s="423"/>
      <c r="E1065" s="423"/>
      <c r="F1065" s="423"/>
      <c r="G1065" s="423"/>
      <c r="H1065" s="423"/>
    </row>
    <row r="1066" spans="1:8">
      <c r="A1066" s="423"/>
      <c r="B1066" s="423"/>
      <c r="C1066" s="423"/>
      <c r="D1066" s="423"/>
      <c r="E1066" s="423"/>
      <c r="F1066" s="423"/>
      <c r="G1066" s="423"/>
      <c r="H1066" s="423"/>
    </row>
    <row r="1067" spans="1:8">
      <c r="A1067" s="423"/>
      <c r="B1067" s="423"/>
      <c r="C1067" s="423"/>
      <c r="D1067" s="423"/>
      <c r="E1067" s="423"/>
      <c r="F1067" s="423"/>
      <c r="G1067" s="423"/>
      <c r="H1067" s="423"/>
    </row>
    <row r="1068" spans="1:8">
      <c r="A1068" s="423"/>
      <c r="B1068" s="423"/>
      <c r="C1068" s="423"/>
      <c r="D1068" s="423"/>
      <c r="E1068" s="423"/>
      <c r="F1068" s="423"/>
      <c r="G1068" s="423"/>
      <c r="H1068" s="423"/>
    </row>
    <row r="1069" spans="1:8">
      <c r="A1069" s="423"/>
      <c r="B1069" s="423"/>
      <c r="C1069" s="423"/>
      <c r="D1069" s="423"/>
      <c r="E1069" s="423"/>
      <c r="F1069" s="423"/>
      <c r="G1069" s="423"/>
      <c r="H1069" s="423"/>
    </row>
    <row r="1070" spans="1:8">
      <c r="A1070" s="423"/>
      <c r="B1070" s="423"/>
      <c r="C1070" s="423"/>
      <c r="D1070" s="423"/>
      <c r="E1070" s="423"/>
      <c r="F1070" s="423"/>
      <c r="G1070" s="423"/>
      <c r="H1070" s="423"/>
    </row>
    <row r="1071" spans="1:8">
      <c r="A1071" s="423"/>
      <c r="B1071" s="423"/>
      <c r="C1071" s="423"/>
      <c r="D1071" s="423"/>
      <c r="E1071" s="423"/>
      <c r="F1071" s="423"/>
      <c r="G1071" s="423"/>
      <c r="H1071" s="423"/>
    </row>
    <row r="1072" spans="1:8">
      <c r="A1072" s="423"/>
      <c r="B1072" s="423"/>
      <c r="C1072" s="423"/>
      <c r="D1072" s="423"/>
      <c r="E1072" s="423"/>
      <c r="F1072" s="423"/>
      <c r="G1072" s="423"/>
      <c r="H1072" s="423"/>
    </row>
    <row r="1073" spans="1:8">
      <c r="A1073" s="423"/>
      <c r="B1073" s="423"/>
      <c r="C1073" s="423"/>
      <c r="D1073" s="423"/>
      <c r="E1073" s="423"/>
      <c r="F1073" s="423"/>
      <c r="G1073" s="423"/>
      <c r="H1073" s="423"/>
    </row>
    <row r="1074" spans="1:8">
      <c r="A1074" s="423"/>
      <c r="B1074" s="423"/>
      <c r="C1074" s="423"/>
      <c r="D1074" s="423"/>
      <c r="E1074" s="423"/>
      <c r="F1074" s="423"/>
      <c r="G1074" s="423"/>
      <c r="H1074" s="423"/>
    </row>
    <row r="1075" spans="1:8">
      <c r="A1075" s="423"/>
      <c r="B1075" s="423"/>
      <c r="C1075" s="423"/>
      <c r="D1075" s="423"/>
      <c r="E1075" s="423"/>
      <c r="F1075" s="423"/>
      <c r="G1075" s="423"/>
      <c r="H1075" s="423"/>
    </row>
    <row r="1076" spans="1:8">
      <c r="A1076" s="423"/>
      <c r="B1076" s="423"/>
      <c r="C1076" s="423"/>
      <c r="D1076" s="423"/>
      <c r="E1076" s="423"/>
      <c r="F1076" s="423"/>
      <c r="G1076" s="423"/>
      <c r="H1076" s="423"/>
    </row>
    <row r="1077" spans="1:8">
      <c r="A1077" s="423"/>
      <c r="B1077" s="423"/>
      <c r="C1077" s="423"/>
      <c r="D1077" s="423"/>
      <c r="E1077" s="423"/>
      <c r="F1077" s="423"/>
      <c r="G1077" s="423"/>
      <c r="H1077" s="423"/>
    </row>
    <row r="1078" spans="1:8">
      <c r="A1078" s="423"/>
      <c r="B1078" s="423"/>
      <c r="C1078" s="423"/>
      <c r="D1078" s="423"/>
      <c r="E1078" s="423"/>
      <c r="F1078" s="423"/>
      <c r="G1078" s="423"/>
      <c r="H1078" s="423"/>
    </row>
    <row r="1079" spans="1:8">
      <c r="A1079" s="423"/>
      <c r="B1079" s="423"/>
      <c r="C1079" s="423"/>
      <c r="D1079" s="423"/>
      <c r="E1079" s="423"/>
      <c r="F1079" s="423"/>
      <c r="G1079" s="423"/>
      <c r="H1079" s="423"/>
    </row>
    <row r="1080" spans="1:8">
      <c r="A1080" s="423"/>
      <c r="B1080" s="423"/>
      <c r="C1080" s="423"/>
      <c r="D1080" s="423"/>
      <c r="E1080" s="423"/>
      <c r="F1080" s="423"/>
      <c r="G1080" s="423"/>
      <c r="H1080" s="423"/>
    </row>
    <row r="1081" spans="1:8">
      <c r="A1081" s="423"/>
      <c r="B1081" s="423"/>
      <c r="C1081" s="423"/>
      <c r="D1081" s="423"/>
      <c r="E1081" s="423"/>
      <c r="F1081" s="423"/>
      <c r="G1081" s="423"/>
      <c r="H1081" s="423"/>
    </row>
    <row r="1082" spans="1:8">
      <c r="A1082" s="423"/>
      <c r="B1082" s="423"/>
      <c r="C1082" s="423"/>
      <c r="D1082" s="423"/>
      <c r="E1082" s="423"/>
      <c r="F1082" s="423"/>
      <c r="G1082" s="423"/>
      <c r="H1082" s="423"/>
    </row>
    <row r="1083" spans="1:8">
      <c r="A1083" s="423"/>
      <c r="B1083" s="423"/>
      <c r="C1083" s="423"/>
      <c r="D1083" s="423"/>
      <c r="E1083" s="423"/>
      <c r="F1083" s="423"/>
      <c r="G1083" s="423"/>
      <c r="H1083" s="423"/>
    </row>
    <row r="1084" spans="1:8">
      <c r="A1084" s="423"/>
      <c r="B1084" s="423"/>
      <c r="C1084" s="423"/>
      <c r="D1084" s="423"/>
      <c r="E1084" s="423"/>
      <c r="F1084" s="423"/>
      <c r="G1084" s="423"/>
      <c r="H1084" s="423"/>
    </row>
    <row r="1085" spans="1:8">
      <c r="A1085" s="423"/>
      <c r="B1085" s="423"/>
      <c r="C1085" s="423"/>
      <c r="D1085" s="423"/>
      <c r="E1085" s="423"/>
      <c r="F1085" s="423"/>
      <c r="G1085" s="423"/>
      <c r="H1085" s="423"/>
    </row>
    <row r="1086" spans="1:8">
      <c r="A1086" s="423"/>
      <c r="B1086" s="423"/>
      <c r="C1086" s="423"/>
      <c r="D1086" s="423"/>
      <c r="E1086" s="423"/>
      <c r="F1086" s="423"/>
      <c r="G1086" s="423"/>
      <c r="H1086" s="423"/>
    </row>
    <row r="1087" spans="1:8">
      <c r="A1087" s="423"/>
      <c r="B1087" s="423"/>
      <c r="C1087" s="423"/>
      <c r="D1087" s="423"/>
      <c r="E1087" s="423"/>
      <c r="F1087" s="423"/>
      <c r="G1087" s="423"/>
      <c r="H1087" s="423"/>
    </row>
    <row r="1088" spans="1:8">
      <c r="A1088" s="423"/>
      <c r="B1088" s="423"/>
      <c r="C1088" s="423"/>
      <c r="D1088" s="423"/>
      <c r="E1088" s="423"/>
      <c r="F1088" s="423"/>
      <c r="G1088" s="423"/>
      <c r="H1088" s="423"/>
    </row>
    <row r="1089" spans="1:8">
      <c r="A1089" s="423"/>
      <c r="B1089" s="423"/>
      <c r="C1089" s="423"/>
      <c r="D1089" s="423"/>
      <c r="E1089" s="423"/>
      <c r="F1089" s="423"/>
      <c r="G1089" s="423"/>
      <c r="H1089" s="423"/>
    </row>
    <row r="1090" spans="1:8">
      <c r="A1090" s="423"/>
      <c r="B1090" s="423"/>
      <c r="C1090" s="423"/>
      <c r="D1090" s="423"/>
      <c r="E1090" s="423"/>
      <c r="F1090" s="423"/>
      <c r="G1090" s="423"/>
      <c r="H1090" s="423"/>
    </row>
    <row r="1091" spans="1:8">
      <c r="A1091" s="423"/>
      <c r="B1091" s="423"/>
      <c r="C1091" s="423"/>
      <c r="D1091" s="423"/>
      <c r="E1091" s="423"/>
      <c r="F1091" s="423"/>
      <c r="G1091" s="423"/>
      <c r="H1091" s="423"/>
    </row>
    <row r="1092" spans="1:8">
      <c r="A1092" s="423"/>
      <c r="B1092" s="423"/>
      <c r="C1092" s="423"/>
      <c r="D1092" s="423"/>
      <c r="E1092" s="423"/>
      <c r="F1092" s="423"/>
      <c r="G1092" s="423"/>
      <c r="H1092" s="423"/>
    </row>
    <row r="1093" spans="1:8">
      <c r="A1093" s="423"/>
      <c r="B1093" s="423"/>
      <c r="C1093" s="423"/>
      <c r="D1093" s="423"/>
      <c r="E1093" s="423"/>
      <c r="F1093" s="423"/>
      <c r="G1093" s="423"/>
      <c r="H1093" s="423"/>
    </row>
    <row r="1094" spans="1:8">
      <c r="A1094" s="423"/>
      <c r="B1094" s="423"/>
      <c r="C1094" s="423"/>
      <c r="D1094" s="423"/>
      <c r="E1094" s="423"/>
      <c r="F1094" s="423"/>
      <c r="G1094" s="423"/>
      <c r="H1094" s="423"/>
    </row>
    <row r="1095" spans="1:8">
      <c r="A1095" s="423"/>
      <c r="B1095" s="423"/>
      <c r="C1095" s="423"/>
      <c r="D1095" s="423"/>
      <c r="E1095" s="423"/>
      <c r="F1095" s="423"/>
      <c r="G1095" s="423"/>
      <c r="H1095" s="423"/>
    </row>
    <row r="1096" spans="1:8">
      <c r="A1096" s="423"/>
      <c r="B1096" s="423"/>
      <c r="C1096" s="423"/>
      <c r="D1096" s="423"/>
      <c r="E1096" s="423"/>
      <c r="F1096" s="423"/>
      <c r="G1096" s="423"/>
      <c r="H1096" s="423"/>
    </row>
    <row r="1097" spans="1:8">
      <c r="A1097" s="423"/>
      <c r="B1097" s="423"/>
      <c r="C1097" s="423"/>
      <c r="D1097" s="423"/>
      <c r="E1097" s="423"/>
      <c r="F1097" s="423"/>
      <c r="G1097" s="423"/>
      <c r="H1097" s="423"/>
    </row>
    <row r="1098" spans="1:8">
      <c r="A1098" s="423"/>
      <c r="B1098" s="423"/>
      <c r="C1098" s="423"/>
      <c r="D1098" s="423"/>
      <c r="E1098" s="423"/>
      <c r="F1098" s="423"/>
      <c r="G1098" s="423"/>
      <c r="H1098" s="423"/>
    </row>
    <row r="1099" spans="1:8">
      <c r="A1099" s="423"/>
      <c r="B1099" s="423"/>
      <c r="C1099" s="423"/>
      <c r="D1099" s="423"/>
      <c r="E1099" s="423"/>
      <c r="F1099" s="423"/>
      <c r="G1099" s="423"/>
      <c r="H1099" s="423"/>
    </row>
    <row r="1100" spans="1:8">
      <c r="A1100" s="423"/>
      <c r="B1100" s="423"/>
      <c r="C1100" s="423"/>
      <c r="D1100" s="423"/>
      <c r="E1100" s="423"/>
      <c r="F1100" s="423"/>
      <c r="G1100" s="423"/>
      <c r="H1100" s="423"/>
    </row>
    <row r="1101" spans="1:8">
      <c r="A1101" s="423"/>
      <c r="B1101" s="423"/>
      <c r="C1101" s="423"/>
      <c r="D1101" s="423"/>
      <c r="E1101" s="423"/>
      <c r="F1101" s="423"/>
      <c r="G1101" s="423"/>
      <c r="H1101" s="423"/>
    </row>
    <row r="1102" spans="1:8">
      <c r="A1102" s="423"/>
      <c r="B1102" s="423"/>
      <c r="C1102" s="423"/>
      <c r="D1102" s="423"/>
      <c r="E1102" s="423"/>
      <c r="F1102" s="423"/>
      <c r="G1102" s="423"/>
      <c r="H1102" s="423"/>
    </row>
    <row r="1103" spans="1:8">
      <c r="A1103" s="423"/>
      <c r="B1103" s="423"/>
      <c r="C1103" s="423"/>
      <c r="D1103" s="423"/>
      <c r="E1103" s="423"/>
      <c r="F1103" s="423"/>
      <c r="G1103" s="423"/>
      <c r="H1103" s="423"/>
    </row>
    <row r="1104" spans="1:8">
      <c r="A1104" s="423"/>
      <c r="B1104" s="423"/>
      <c r="C1104" s="423"/>
      <c r="D1104" s="423"/>
      <c r="E1104" s="423"/>
      <c r="F1104" s="423"/>
      <c r="G1104" s="423"/>
      <c r="H1104" s="423"/>
    </row>
    <row r="1105" spans="1:8">
      <c r="A1105" s="423"/>
      <c r="B1105" s="423"/>
      <c r="C1105" s="423"/>
      <c r="D1105" s="423"/>
      <c r="E1105" s="423"/>
      <c r="F1105" s="423"/>
      <c r="G1105" s="423"/>
      <c r="H1105" s="423"/>
    </row>
    <row r="1106" spans="1:8">
      <c r="A1106" s="423"/>
      <c r="B1106" s="423"/>
      <c r="C1106" s="423"/>
      <c r="D1106" s="423"/>
      <c r="E1106" s="423"/>
      <c r="F1106" s="423"/>
      <c r="G1106" s="423"/>
      <c r="H1106" s="423"/>
    </row>
    <row r="1107" spans="1:8">
      <c r="A1107" s="423"/>
      <c r="B1107" s="423"/>
      <c r="C1107" s="423"/>
      <c r="D1107" s="423"/>
      <c r="E1107" s="423"/>
      <c r="F1107" s="423"/>
      <c r="G1107" s="423"/>
      <c r="H1107" s="423"/>
    </row>
    <row r="1108" spans="1:8">
      <c r="A1108" s="423"/>
      <c r="B1108" s="423"/>
      <c r="C1108" s="423"/>
      <c r="D1108" s="423"/>
      <c r="E1108" s="423"/>
      <c r="F1108" s="423"/>
      <c r="G1108" s="423"/>
      <c r="H1108" s="423"/>
    </row>
    <row r="1109" spans="1:8">
      <c r="A1109" s="423"/>
      <c r="B1109" s="423"/>
      <c r="C1109" s="423"/>
      <c r="D1109" s="423"/>
      <c r="E1109" s="423"/>
      <c r="F1109" s="423"/>
      <c r="G1109" s="423"/>
      <c r="H1109" s="423"/>
    </row>
    <row r="1110" spans="1:8">
      <c r="A1110" s="423"/>
      <c r="B1110" s="423"/>
      <c r="C1110" s="423"/>
      <c r="D1110" s="423"/>
      <c r="E1110" s="423"/>
      <c r="F1110" s="423"/>
      <c r="G1110" s="423"/>
      <c r="H1110" s="423"/>
    </row>
    <row r="1111" spans="1:8">
      <c r="A1111" s="423"/>
      <c r="B1111" s="423"/>
      <c r="C1111" s="423"/>
      <c r="D1111" s="423"/>
      <c r="E1111" s="423"/>
      <c r="F1111" s="423"/>
      <c r="G1111" s="423"/>
      <c r="H1111" s="423"/>
    </row>
    <row r="1112" spans="1:8">
      <c r="A1112" s="423"/>
      <c r="B1112" s="423"/>
      <c r="C1112" s="423"/>
      <c r="D1112" s="423"/>
      <c r="E1112" s="423"/>
      <c r="F1112" s="423"/>
      <c r="G1112" s="423"/>
      <c r="H1112" s="423"/>
    </row>
    <row r="1113" spans="1:8">
      <c r="A1113" s="423"/>
      <c r="B1113" s="423"/>
      <c r="C1113" s="423"/>
      <c r="D1113" s="423"/>
      <c r="E1113" s="423"/>
      <c r="F1113" s="423"/>
      <c r="G1113" s="423"/>
      <c r="H1113" s="423"/>
    </row>
    <row r="1114" spans="1:8">
      <c r="A1114" s="423"/>
      <c r="B1114" s="423"/>
      <c r="C1114" s="423"/>
      <c r="D1114" s="423"/>
      <c r="E1114" s="423"/>
      <c r="F1114" s="423"/>
      <c r="G1114" s="423"/>
      <c r="H1114" s="423"/>
    </row>
    <row r="1115" spans="1:8">
      <c r="A1115" s="423"/>
      <c r="B1115" s="423"/>
      <c r="C1115" s="423"/>
      <c r="D1115" s="423"/>
      <c r="E1115" s="423"/>
      <c r="F1115" s="423"/>
      <c r="G1115" s="423"/>
      <c r="H1115" s="423"/>
    </row>
    <row r="1116" spans="1:8">
      <c r="A1116" s="423"/>
      <c r="B1116" s="423"/>
      <c r="C1116" s="423"/>
      <c r="D1116" s="423"/>
      <c r="E1116" s="423"/>
      <c r="F1116" s="423"/>
      <c r="G1116" s="423"/>
      <c r="H1116" s="423"/>
    </row>
    <row r="1117" spans="1:8">
      <c r="A1117" s="423"/>
      <c r="B1117" s="423"/>
      <c r="C1117" s="423"/>
      <c r="D1117" s="423"/>
      <c r="E1117" s="423"/>
      <c r="F1117" s="423"/>
      <c r="G1117" s="423"/>
      <c r="H1117" s="423"/>
    </row>
    <row r="1118" spans="1:8">
      <c r="A1118" s="423"/>
      <c r="B1118" s="423"/>
      <c r="C1118" s="423"/>
      <c r="D1118" s="423"/>
      <c r="E1118" s="423"/>
      <c r="F1118" s="423"/>
      <c r="G1118" s="423"/>
      <c r="H1118" s="423"/>
    </row>
    <row r="1119" spans="1:8">
      <c r="A1119" s="423"/>
      <c r="B1119" s="423"/>
      <c r="C1119" s="423"/>
      <c r="D1119" s="423"/>
      <c r="E1119" s="423"/>
      <c r="F1119" s="423"/>
      <c r="G1119" s="423"/>
      <c r="H1119" s="423"/>
    </row>
    <row r="1120" spans="1:8">
      <c r="A1120" s="423"/>
      <c r="B1120" s="423"/>
      <c r="C1120" s="423"/>
      <c r="D1120" s="423"/>
      <c r="E1120" s="423"/>
      <c r="F1120" s="423"/>
      <c r="G1120" s="423"/>
      <c r="H1120" s="423"/>
    </row>
    <row r="1121" spans="1:8">
      <c r="A1121" s="423"/>
      <c r="B1121" s="423"/>
      <c r="C1121" s="423"/>
      <c r="D1121" s="423"/>
      <c r="E1121" s="423"/>
      <c r="F1121" s="423"/>
      <c r="G1121" s="423"/>
      <c r="H1121" s="423"/>
    </row>
    <row r="1122" spans="1:8">
      <c r="A1122" s="423"/>
      <c r="B1122" s="423"/>
      <c r="C1122" s="423"/>
      <c r="D1122" s="423"/>
      <c r="E1122" s="423"/>
      <c r="F1122" s="423"/>
      <c r="G1122" s="423"/>
      <c r="H1122" s="423"/>
    </row>
    <row r="1123" spans="1:8">
      <c r="A1123" s="423"/>
      <c r="B1123" s="423"/>
      <c r="C1123" s="423"/>
      <c r="D1123" s="423"/>
      <c r="E1123" s="423"/>
      <c r="F1123" s="423"/>
      <c r="G1123" s="423"/>
      <c r="H1123" s="423"/>
    </row>
    <row r="1124" spans="1:8">
      <c r="A1124" s="423"/>
      <c r="B1124" s="423"/>
      <c r="C1124" s="423"/>
      <c r="D1124" s="423"/>
      <c r="E1124" s="423"/>
      <c r="F1124" s="423"/>
      <c r="G1124" s="423"/>
      <c r="H1124" s="423"/>
    </row>
    <row r="1125" spans="1:8">
      <c r="A1125" s="423"/>
      <c r="B1125" s="423"/>
      <c r="C1125" s="423"/>
      <c r="D1125" s="423"/>
      <c r="E1125" s="423"/>
      <c r="F1125" s="423"/>
      <c r="G1125" s="423"/>
      <c r="H1125" s="423"/>
    </row>
    <row r="1126" spans="1:8">
      <c r="A1126" s="423"/>
      <c r="B1126" s="423"/>
      <c r="C1126" s="423"/>
      <c r="D1126" s="423"/>
      <c r="E1126" s="423"/>
      <c r="F1126" s="423"/>
      <c r="G1126" s="423"/>
      <c r="H1126" s="423"/>
    </row>
    <row r="1127" spans="1:8">
      <c r="A1127" s="423"/>
      <c r="B1127" s="423"/>
      <c r="C1127" s="423"/>
      <c r="D1127" s="423"/>
      <c r="E1127" s="423"/>
      <c r="F1127" s="423"/>
      <c r="G1127" s="423"/>
      <c r="H1127" s="423"/>
    </row>
    <row r="1128" spans="1:8">
      <c r="A1128" s="423"/>
      <c r="B1128" s="423"/>
      <c r="C1128" s="423"/>
      <c r="D1128" s="423"/>
      <c r="E1128" s="423"/>
      <c r="F1128" s="423"/>
      <c r="G1128" s="423"/>
      <c r="H1128" s="423"/>
    </row>
    <row r="1129" spans="1:8">
      <c r="A1129" s="423"/>
      <c r="B1129" s="423"/>
      <c r="C1129" s="423"/>
      <c r="D1129" s="423"/>
      <c r="E1129" s="423"/>
      <c r="F1129" s="423"/>
      <c r="G1129" s="423"/>
      <c r="H1129" s="423"/>
    </row>
    <row r="1130" spans="1:8">
      <c r="A1130" s="423"/>
      <c r="B1130" s="423"/>
      <c r="C1130" s="423"/>
      <c r="D1130" s="423"/>
      <c r="E1130" s="423"/>
      <c r="F1130" s="423"/>
      <c r="G1130" s="423"/>
      <c r="H1130" s="423"/>
    </row>
    <row r="1131" spans="1:8">
      <c r="A1131" s="423"/>
      <c r="B1131" s="423"/>
      <c r="C1131" s="423"/>
      <c r="D1131" s="423"/>
      <c r="E1131" s="423"/>
      <c r="F1131" s="423"/>
      <c r="G1131" s="423"/>
      <c r="H1131" s="423"/>
    </row>
    <row r="1132" spans="1:8">
      <c r="A1132" s="423"/>
      <c r="B1132" s="423"/>
      <c r="C1132" s="423"/>
      <c r="D1132" s="423"/>
      <c r="E1132" s="423"/>
      <c r="F1132" s="423"/>
      <c r="G1132" s="423"/>
      <c r="H1132" s="423"/>
    </row>
    <row r="1133" spans="1:8">
      <c r="A1133" s="423"/>
      <c r="B1133" s="423"/>
      <c r="C1133" s="423"/>
      <c r="D1133" s="423"/>
      <c r="E1133" s="423"/>
      <c r="F1133" s="423"/>
      <c r="G1133" s="423"/>
      <c r="H1133" s="423"/>
    </row>
    <row r="1134" spans="1:8">
      <c r="A1134" s="423"/>
      <c r="B1134" s="423"/>
      <c r="C1134" s="423"/>
      <c r="D1134" s="423"/>
      <c r="E1134" s="423"/>
      <c r="F1134" s="423"/>
      <c r="G1134" s="423"/>
      <c r="H1134" s="423"/>
    </row>
    <row r="1135" spans="1:8">
      <c r="A1135" s="423"/>
      <c r="B1135" s="423"/>
      <c r="C1135" s="423"/>
      <c r="D1135" s="423"/>
      <c r="E1135" s="423"/>
      <c r="F1135" s="423"/>
      <c r="G1135" s="423"/>
      <c r="H1135" s="423"/>
    </row>
    <row r="1136" spans="1:8">
      <c r="A1136" s="423"/>
      <c r="B1136" s="423"/>
      <c r="C1136" s="423"/>
      <c r="D1136" s="423"/>
      <c r="E1136" s="423"/>
      <c r="F1136" s="423"/>
      <c r="G1136" s="423"/>
      <c r="H1136" s="423"/>
    </row>
    <row r="1137" spans="1:8">
      <c r="A1137" s="423"/>
      <c r="B1137" s="423"/>
      <c r="C1137" s="423"/>
      <c r="D1137" s="423"/>
      <c r="E1137" s="423"/>
      <c r="F1137" s="423"/>
      <c r="G1137" s="423"/>
      <c r="H1137" s="423"/>
    </row>
    <row r="1138" spans="1:8">
      <c r="A1138" s="423"/>
      <c r="B1138" s="423"/>
      <c r="C1138" s="423"/>
      <c r="D1138" s="423"/>
      <c r="E1138" s="423"/>
      <c r="F1138" s="423"/>
      <c r="G1138" s="423"/>
      <c r="H1138" s="423"/>
    </row>
    <row r="1139" spans="1:8">
      <c r="A1139" s="423"/>
      <c r="B1139" s="423"/>
      <c r="C1139" s="423"/>
      <c r="D1139" s="423"/>
      <c r="E1139" s="423"/>
      <c r="F1139" s="423"/>
      <c r="G1139" s="423"/>
      <c r="H1139" s="423"/>
    </row>
    <row r="1140" spans="1:8">
      <c r="A1140" s="423"/>
      <c r="B1140" s="423"/>
      <c r="C1140" s="423"/>
      <c r="D1140" s="423"/>
      <c r="E1140" s="423"/>
      <c r="F1140" s="423"/>
      <c r="G1140" s="423"/>
      <c r="H1140" s="423"/>
    </row>
    <row r="1141" spans="1:8">
      <c r="A1141" s="423"/>
      <c r="B1141" s="423"/>
      <c r="C1141" s="423"/>
      <c r="D1141" s="423"/>
      <c r="E1141" s="423"/>
      <c r="F1141" s="423"/>
      <c r="G1141" s="423"/>
      <c r="H1141" s="423"/>
    </row>
    <row r="1142" spans="1:8">
      <c r="A1142" s="423"/>
      <c r="B1142" s="423"/>
      <c r="C1142" s="423"/>
      <c r="D1142" s="423"/>
      <c r="E1142" s="423"/>
      <c r="F1142" s="423"/>
      <c r="G1142" s="423"/>
      <c r="H1142" s="423"/>
    </row>
    <row r="1143" spans="1:8">
      <c r="A1143" s="423"/>
      <c r="B1143" s="423"/>
      <c r="C1143" s="423"/>
      <c r="D1143" s="423"/>
      <c r="E1143" s="423"/>
      <c r="F1143" s="423"/>
      <c r="G1143" s="423"/>
      <c r="H1143" s="423"/>
    </row>
    <row r="1144" spans="1:8">
      <c r="A1144" s="423"/>
      <c r="B1144" s="423"/>
      <c r="C1144" s="423"/>
      <c r="D1144" s="423"/>
      <c r="E1144" s="423"/>
      <c r="F1144" s="423"/>
      <c r="G1144" s="423"/>
      <c r="H1144" s="423"/>
    </row>
    <row r="1145" spans="1:8">
      <c r="A1145" s="423"/>
      <c r="B1145" s="423"/>
      <c r="C1145" s="423"/>
      <c r="D1145" s="423"/>
      <c r="E1145" s="423"/>
      <c r="F1145" s="423"/>
      <c r="G1145" s="423"/>
      <c r="H1145" s="423"/>
    </row>
    <row r="1146" spans="1:8">
      <c r="A1146" s="423"/>
      <c r="B1146" s="423"/>
      <c r="C1146" s="423"/>
      <c r="D1146" s="423"/>
      <c r="E1146" s="423"/>
      <c r="F1146" s="423"/>
      <c r="G1146" s="423"/>
      <c r="H1146" s="423"/>
    </row>
    <row r="1147" spans="1:8">
      <c r="A1147" s="423"/>
      <c r="B1147" s="423"/>
      <c r="C1147" s="423"/>
      <c r="D1147" s="423"/>
      <c r="E1147" s="423"/>
      <c r="F1147" s="423"/>
      <c r="G1147" s="423"/>
      <c r="H1147" s="423"/>
    </row>
    <row r="1148" spans="1:8">
      <c r="A1148" s="423"/>
      <c r="B1148" s="423"/>
      <c r="C1148" s="423"/>
      <c r="D1148" s="423"/>
      <c r="E1148" s="423"/>
      <c r="F1148" s="423"/>
      <c r="G1148" s="423"/>
      <c r="H1148" s="423"/>
    </row>
    <row r="1149" spans="1:8">
      <c r="A1149" s="423"/>
      <c r="B1149" s="423"/>
      <c r="C1149" s="423"/>
      <c r="D1149" s="423"/>
      <c r="E1149" s="423"/>
      <c r="F1149" s="423"/>
      <c r="G1149" s="423"/>
      <c r="H1149" s="423"/>
    </row>
    <row r="1150" spans="1:8">
      <c r="A1150" s="423"/>
      <c r="B1150" s="423"/>
      <c r="C1150" s="423"/>
      <c r="D1150" s="423"/>
      <c r="E1150" s="423"/>
      <c r="F1150" s="423"/>
      <c r="G1150" s="423"/>
      <c r="H1150" s="423"/>
    </row>
    <row r="1151" spans="1:8">
      <c r="A1151" s="423"/>
      <c r="B1151" s="423"/>
      <c r="C1151" s="423"/>
      <c r="D1151" s="423"/>
      <c r="E1151" s="423"/>
      <c r="F1151" s="423"/>
      <c r="G1151" s="423"/>
      <c r="H1151" s="423"/>
    </row>
    <row r="1152" spans="1:8">
      <c r="A1152" s="423"/>
      <c r="B1152" s="423"/>
      <c r="C1152" s="423"/>
      <c r="D1152" s="423"/>
      <c r="E1152" s="423"/>
      <c r="F1152" s="423"/>
      <c r="G1152" s="423"/>
      <c r="H1152" s="423"/>
    </row>
    <row r="1153" spans="1:8">
      <c r="A1153" s="423"/>
      <c r="B1153" s="423"/>
      <c r="C1153" s="423"/>
      <c r="D1153" s="423"/>
      <c r="E1153" s="423"/>
      <c r="F1153" s="423"/>
      <c r="G1153" s="423"/>
      <c r="H1153" s="423"/>
    </row>
    <row r="1154" spans="1:8">
      <c r="A1154" s="423"/>
      <c r="B1154" s="423"/>
      <c r="C1154" s="423"/>
      <c r="D1154" s="423"/>
      <c r="E1154" s="423"/>
      <c r="F1154" s="423"/>
      <c r="G1154" s="423"/>
      <c r="H1154" s="423"/>
    </row>
    <row r="1155" spans="1:8">
      <c r="A1155" s="423"/>
      <c r="B1155" s="423"/>
      <c r="C1155" s="423"/>
      <c r="D1155" s="423"/>
      <c r="E1155" s="423"/>
      <c r="F1155" s="423"/>
      <c r="G1155" s="423"/>
      <c r="H1155" s="423"/>
    </row>
    <row r="1156" spans="1:8">
      <c r="A1156" s="423"/>
      <c r="B1156" s="423"/>
      <c r="C1156" s="423"/>
      <c r="D1156" s="423"/>
      <c r="E1156" s="423"/>
      <c r="F1156" s="423"/>
      <c r="G1156" s="423"/>
      <c r="H1156" s="423"/>
    </row>
    <row r="1157" spans="1:8">
      <c r="A1157" s="423"/>
      <c r="B1157" s="423"/>
      <c r="C1157" s="423"/>
      <c r="D1157" s="423"/>
      <c r="E1157" s="423"/>
      <c r="F1157" s="423"/>
      <c r="G1157" s="423"/>
      <c r="H1157" s="423"/>
    </row>
    <row r="1158" spans="1:8">
      <c r="A1158" s="423"/>
      <c r="B1158" s="423"/>
      <c r="C1158" s="423"/>
      <c r="D1158" s="423"/>
      <c r="E1158" s="423"/>
      <c r="F1158" s="423"/>
      <c r="G1158" s="423"/>
      <c r="H1158" s="423"/>
    </row>
    <row r="1159" spans="1:8">
      <c r="A1159" s="423"/>
      <c r="B1159" s="423"/>
      <c r="C1159" s="423"/>
      <c r="D1159" s="423"/>
      <c r="E1159" s="423"/>
      <c r="F1159" s="423"/>
      <c r="G1159" s="423"/>
      <c r="H1159" s="423"/>
    </row>
    <row r="1160" spans="1:8">
      <c r="A1160" s="423"/>
      <c r="B1160" s="423"/>
      <c r="C1160" s="423"/>
      <c r="D1160" s="423"/>
      <c r="E1160" s="423"/>
      <c r="F1160" s="423"/>
      <c r="G1160" s="423"/>
      <c r="H1160" s="423"/>
    </row>
    <row r="1161" spans="1:8">
      <c r="A1161" s="423"/>
      <c r="B1161" s="423"/>
      <c r="C1161" s="423"/>
      <c r="D1161" s="423"/>
      <c r="E1161" s="423"/>
      <c r="F1161" s="423"/>
      <c r="G1161" s="423"/>
      <c r="H1161" s="423"/>
    </row>
    <row r="1162" spans="1:8">
      <c r="A1162" s="423"/>
      <c r="B1162" s="423"/>
      <c r="C1162" s="423"/>
      <c r="D1162" s="423"/>
      <c r="E1162" s="423"/>
      <c r="F1162" s="423"/>
      <c r="G1162" s="423"/>
      <c r="H1162" s="423"/>
    </row>
    <row r="1163" spans="1:8">
      <c r="A1163" s="423"/>
      <c r="B1163" s="423"/>
      <c r="C1163" s="423"/>
      <c r="D1163" s="423"/>
      <c r="E1163" s="423"/>
      <c r="F1163" s="423"/>
      <c r="G1163" s="423"/>
      <c r="H1163" s="423"/>
    </row>
    <row r="1164" spans="1:8">
      <c r="A1164" s="423"/>
      <c r="B1164" s="423"/>
      <c r="C1164" s="423"/>
      <c r="D1164" s="423"/>
      <c r="E1164" s="423"/>
      <c r="F1164" s="423"/>
      <c r="G1164" s="423"/>
      <c r="H1164" s="423"/>
    </row>
    <row r="1165" spans="1:8">
      <c r="A1165" s="423"/>
      <c r="B1165" s="423"/>
      <c r="C1165" s="423"/>
      <c r="D1165" s="423"/>
      <c r="E1165" s="423"/>
      <c r="F1165" s="423"/>
      <c r="G1165" s="423"/>
      <c r="H1165" s="423"/>
    </row>
    <row r="1166" spans="1:8">
      <c r="A1166" s="423"/>
      <c r="B1166" s="423"/>
      <c r="C1166" s="423"/>
      <c r="D1166" s="423"/>
      <c r="E1166" s="423"/>
      <c r="F1166" s="423"/>
      <c r="G1166" s="423"/>
      <c r="H1166" s="423"/>
    </row>
    <row r="1167" spans="1:8">
      <c r="A1167" s="423"/>
      <c r="B1167" s="423"/>
      <c r="C1167" s="423"/>
      <c r="D1167" s="423"/>
      <c r="E1167" s="423"/>
      <c r="F1167" s="423"/>
      <c r="G1167" s="423"/>
      <c r="H1167" s="423"/>
    </row>
    <row r="1168" spans="1:8">
      <c r="A1168" s="423"/>
      <c r="B1168" s="423"/>
      <c r="C1168" s="423"/>
      <c r="D1168" s="423"/>
      <c r="E1168" s="423"/>
      <c r="F1168" s="423"/>
      <c r="G1168" s="423"/>
      <c r="H1168" s="423"/>
    </row>
    <row r="1169" spans="1:8">
      <c r="A1169" s="423"/>
      <c r="B1169" s="423"/>
      <c r="C1169" s="423"/>
      <c r="D1169" s="423"/>
      <c r="E1169" s="423"/>
      <c r="F1169" s="423"/>
      <c r="G1169" s="423"/>
      <c r="H1169" s="423"/>
    </row>
    <row r="1170" spans="1:8">
      <c r="A1170" s="423"/>
      <c r="B1170" s="423"/>
      <c r="C1170" s="423"/>
      <c r="D1170" s="423"/>
      <c r="E1170" s="423"/>
      <c r="F1170" s="423"/>
      <c r="G1170" s="423"/>
      <c r="H1170" s="423"/>
    </row>
    <row r="1171" spans="1:8">
      <c r="A1171" s="423"/>
      <c r="B1171" s="423"/>
      <c r="C1171" s="423"/>
      <c r="D1171" s="423"/>
      <c r="E1171" s="423"/>
      <c r="F1171" s="423"/>
      <c r="G1171" s="423"/>
      <c r="H1171" s="423"/>
    </row>
    <row r="1172" spans="1:8">
      <c r="A1172" s="423"/>
      <c r="B1172" s="423"/>
      <c r="C1172" s="423"/>
      <c r="D1172" s="423"/>
      <c r="E1172" s="423"/>
      <c r="F1172" s="423"/>
      <c r="G1172" s="423"/>
      <c r="H1172" s="423"/>
    </row>
    <row r="1173" spans="1:8">
      <c r="A1173" s="423"/>
      <c r="B1173" s="423"/>
      <c r="C1173" s="423"/>
      <c r="D1173" s="423"/>
      <c r="E1173" s="423"/>
      <c r="F1173" s="423"/>
      <c r="G1173" s="423"/>
      <c r="H1173" s="423"/>
    </row>
    <row r="1174" spans="1:8">
      <c r="A1174" s="423"/>
      <c r="B1174" s="423"/>
      <c r="C1174" s="423"/>
      <c r="D1174" s="423"/>
      <c r="E1174" s="423"/>
      <c r="F1174" s="423"/>
      <c r="G1174" s="423"/>
      <c r="H1174" s="423"/>
    </row>
    <row r="1175" spans="1:8">
      <c r="A1175" s="423"/>
      <c r="B1175" s="423"/>
      <c r="C1175" s="423"/>
      <c r="D1175" s="423"/>
      <c r="E1175" s="423"/>
      <c r="F1175" s="423"/>
      <c r="G1175" s="423"/>
      <c r="H1175" s="423"/>
    </row>
    <row r="1176" spans="1:8">
      <c r="A1176" s="423"/>
      <c r="B1176" s="423"/>
      <c r="C1176" s="423"/>
      <c r="D1176" s="423"/>
      <c r="E1176" s="423"/>
      <c r="F1176" s="423"/>
      <c r="G1176" s="423"/>
      <c r="H1176" s="423"/>
    </row>
    <row r="1177" spans="1:8">
      <c r="A1177" s="423"/>
      <c r="B1177" s="423"/>
      <c r="C1177" s="423"/>
      <c r="D1177" s="423"/>
      <c r="E1177" s="423"/>
      <c r="F1177" s="423"/>
      <c r="G1177" s="423"/>
      <c r="H1177" s="423"/>
    </row>
    <row r="1178" spans="1:8">
      <c r="A1178" s="423"/>
      <c r="B1178" s="423"/>
      <c r="C1178" s="423"/>
      <c r="D1178" s="423"/>
      <c r="E1178" s="423"/>
      <c r="F1178" s="423"/>
      <c r="G1178" s="423"/>
      <c r="H1178" s="423"/>
    </row>
    <row r="1179" spans="1:8">
      <c r="A1179" s="423"/>
      <c r="B1179" s="423"/>
      <c r="C1179" s="423"/>
      <c r="D1179" s="423"/>
      <c r="E1179" s="423"/>
      <c r="F1179" s="423"/>
      <c r="G1179" s="423"/>
      <c r="H1179" s="423"/>
    </row>
    <row r="1180" spans="1:8">
      <c r="A1180" s="423"/>
      <c r="B1180" s="423"/>
      <c r="C1180" s="423"/>
      <c r="D1180" s="423"/>
      <c r="E1180" s="423"/>
      <c r="F1180" s="423"/>
      <c r="G1180" s="423"/>
      <c r="H1180" s="423"/>
    </row>
    <row r="1181" spans="1:8">
      <c r="A1181" s="423"/>
      <c r="B1181" s="423"/>
      <c r="C1181" s="423"/>
      <c r="D1181" s="423"/>
      <c r="E1181" s="423"/>
      <c r="F1181" s="423"/>
      <c r="G1181" s="423"/>
      <c r="H1181" s="423"/>
    </row>
    <row r="1182" spans="1:8">
      <c r="A1182" s="423"/>
      <c r="B1182" s="423"/>
      <c r="C1182" s="423"/>
      <c r="D1182" s="423"/>
      <c r="E1182" s="423"/>
      <c r="F1182" s="423"/>
      <c r="G1182" s="423"/>
      <c r="H1182" s="423"/>
    </row>
    <row r="1183" spans="1:8">
      <c r="A1183" s="423"/>
      <c r="B1183" s="423"/>
      <c r="C1183" s="423"/>
      <c r="D1183" s="423"/>
      <c r="E1183" s="423"/>
      <c r="F1183" s="423"/>
      <c r="G1183" s="423"/>
      <c r="H1183" s="423"/>
    </row>
    <row r="1184" spans="1:8">
      <c r="A1184" s="423"/>
      <c r="B1184" s="423"/>
      <c r="C1184" s="423"/>
      <c r="D1184" s="423"/>
      <c r="E1184" s="423"/>
      <c r="F1184" s="423"/>
      <c r="G1184" s="423"/>
      <c r="H1184" s="423"/>
    </row>
    <row r="1185" spans="1:8">
      <c r="A1185" s="423"/>
      <c r="B1185" s="423"/>
      <c r="C1185" s="423"/>
      <c r="D1185" s="423"/>
      <c r="E1185" s="423"/>
      <c r="F1185" s="423"/>
      <c r="G1185" s="423"/>
      <c r="H1185" s="423"/>
    </row>
    <row r="1186" spans="1:8">
      <c r="A1186" s="423"/>
      <c r="B1186" s="423"/>
      <c r="C1186" s="423"/>
      <c r="D1186" s="423"/>
      <c r="E1186" s="423"/>
      <c r="F1186" s="423"/>
      <c r="G1186" s="423"/>
      <c r="H1186" s="423"/>
    </row>
    <row r="1187" spans="1:8">
      <c r="A1187" s="423"/>
      <c r="B1187" s="423"/>
      <c r="C1187" s="423"/>
      <c r="D1187" s="423"/>
      <c r="E1187" s="423"/>
      <c r="F1187" s="423"/>
      <c r="G1187" s="423"/>
      <c r="H1187" s="423"/>
    </row>
    <row r="1188" spans="1:8">
      <c r="A1188" s="423"/>
      <c r="B1188" s="423"/>
      <c r="C1188" s="423"/>
      <c r="D1188" s="423"/>
      <c r="E1188" s="423"/>
      <c r="F1188" s="423"/>
      <c r="G1188" s="423"/>
      <c r="H1188" s="423"/>
    </row>
    <row r="1189" spans="1:8">
      <c r="A1189" s="423"/>
      <c r="B1189" s="423"/>
      <c r="C1189" s="423"/>
      <c r="D1189" s="423"/>
      <c r="E1189" s="423"/>
      <c r="F1189" s="423"/>
      <c r="G1189" s="423"/>
      <c r="H1189" s="423"/>
    </row>
    <row r="1190" spans="1:8">
      <c r="A1190" s="423"/>
      <c r="B1190" s="423"/>
      <c r="C1190" s="423"/>
      <c r="D1190" s="423"/>
      <c r="E1190" s="423"/>
      <c r="F1190" s="423"/>
      <c r="G1190" s="423"/>
      <c r="H1190" s="423"/>
    </row>
    <row r="1191" spans="1:8">
      <c r="A1191" s="423"/>
      <c r="B1191" s="423"/>
      <c r="C1191" s="423"/>
      <c r="D1191" s="423"/>
      <c r="E1191" s="423"/>
      <c r="F1191" s="423"/>
      <c r="G1191" s="423"/>
      <c r="H1191" s="423"/>
    </row>
    <row r="1192" spans="1:8">
      <c r="A1192" s="423"/>
      <c r="B1192" s="423"/>
      <c r="C1192" s="423"/>
      <c r="D1192" s="423"/>
      <c r="E1192" s="423"/>
      <c r="F1192" s="423"/>
      <c r="G1192" s="423"/>
      <c r="H1192" s="423"/>
    </row>
    <row r="1193" spans="1:8">
      <c r="A1193" s="423"/>
      <c r="B1193" s="423"/>
      <c r="C1193" s="423"/>
      <c r="D1193" s="423"/>
      <c r="E1193" s="423"/>
      <c r="F1193" s="423"/>
      <c r="G1193" s="423"/>
      <c r="H1193" s="423"/>
    </row>
    <row r="1194" spans="1:8">
      <c r="A1194" s="423"/>
      <c r="B1194" s="423"/>
      <c r="C1194" s="423"/>
      <c r="D1194" s="423"/>
      <c r="E1194" s="423"/>
      <c r="F1194" s="423"/>
      <c r="G1194" s="423"/>
      <c r="H1194" s="423"/>
    </row>
    <row r="1195" spans="1:8">
      <c r="A1195" s="423"/>
      <c r="B1195" s="423"/>
      <c r="C1195" s="423"/>
      <c r="D1195" s="423"/>
      <c r="E1195" s="423"/>
      <c r="F1195" s="423"/>
      <c r="G1195" s="423"/>
      <c r="H1195" s="423"/>
    </row>
    <row r="1196" spans="1:8">
      <c r="A1196" s="423"/>
      <c r="B1196" s="423"/>
      <c r="C1196" s="423"/>
      <c r="D1196" s="423"/>
      <c r="E1196" s="423"/>
      <c r="F1196" s="423"/>
      <c r="G1196" s="423"/>
      <c r="H1196" s="423"/>
    </row>
    <row r="1197" spans="1:8">
      <c r="A1197" s="423"/>
      <c r="B1197" s="423"/>
      <c r="C1197" s="423"/>
      <c r="D1197" s="423"/>
      <c r="E1197" s="423"/>
      <c r="F1197" s="423"/>
      <c r="G1197" s="423"/>
      <c r="H1197" s="423"/>
    </row>
    <row r="1198" spans="1:8">
      <c r="A1198" s="423"/>
      <c r="B1198" s="423"/>
      <c r="C1198" s="423"/>
      <c r="D1198" s="423"/>
      <c r="E1198" s="423"/>
      <c r="F1198" s="423"/>
      <c r="G1198" s="423"/>
      <c r="H1198" s="423"/>
    </row>
    <row r="1199" spans="1:8">
      <c r="A1199" s="423"/>
      <c r="B1199" s="423"/>
      <c r="C1199" s="423"/>
      <c r="D1199" s="423"/>
      <c r="E1199" s="423"/>
      <c r="F1199" s="423"/>
      <c r="G1199" s="423"/>
      <c r="H1199" s="423"/>
    </row>
    <row r="1200" spans="1:8">
      <c r="A1200" s="423"/>
      <c r="B1200" s="423"/>
      <c r="C1200" s="423"/>
      <c r="D1200" s="423"/>
      <c r="E1200" s="423"/>
      <c r="F1200" s="423"/>
      <c r="G1200" s="423"/>
      <c r="H1200" s="423"/>
    </row>
    <row r="1201" spans="1:8">
      <c r="A1201" s="423"/>
      <c r="B1201" s="423"/>
      <c r="C1201" s="423"/>
      <c r="D1201" s="423"/>
      <c r="E1201" s="423"/>
      <c r="F1201" s="423"/>
      <c r="G1201" s="423"/>
      <c r="H1201" s="423"/>
    </row>
    <row r="1202" spans="1:8">
      <c r="A1202" s="423"/>
      <c r="B1202" s="423"/>
      <c r="C1202" s="423"/>
      <c r="D1202" s="423"/>
      <c r="E1202" s="423"/>
      <c r="F1202" s="423"/>
      <c r="G1202" s="423"/>
      <c r="H1202" s="423"/>
    </row>
    <row r="1203" spans="1:8">
      <c r="A1203" s="423"/>
      <c r="B1203" s="423"/>
      <c r="C1203" s="423"/>
      <c r="D1203" s="423"/>
      <c r="E1203" s="423"/>
      <c r="F1203" s="423"/>
      <c r="G1203" s="423"/>
      <c r="H1203" s="423"/>
    </row>
    <row r="1204" spans="1:8">
      <c r="A1204" s="423"/>
      <c r="B1204" s="423"/>
      <c r="C1204" s="423"/>
      <c r="D1204" s="423"/>
      <c r="E1204" s="423"/>
      <c r="F1204" s="423"/>
      <c r="G1204" s="423"/>
      <c r="H1204" s="423"/>
    </row>
    <row r="1205" spans="1:8">
      <c r="A1205" s="423"/>
      <c r="B1205" s="423"/>
      <c r="C1205" s="423"/>
      <c r="D1205" s="423"/>
      <c r="E1205" s="423"/>
      <c r="F1205" s="423"/>
      <c r="G1205" s="423"/>
      <c r="H1205" s="423"/>
    </row>
    <row r="1206" spans="1:8">
      <c r="A1206" s="423"/>
      <c r="B1206" s="423"/>
      <c r="C1206" s="423"/>
      <c r="D1206" s="423"/>
      <c r="E1206" s="423"/>
      <c r="F1206" s="423"/>
      <c r="G1206" s="423"/>
      <c r="H1206" s="423"/>
    </row>
    <row r="1207" spans="1:8">
      <c r="A1207" s="423"/>
      <c r="B1207" s="423"/>
      <c r="C1207" s="423"/>
      <c r="D1207" s="423"/>
      <c r="E1207" s="423"/>
      <c r="F1207" s="423"/>
      <c r="G1207" s="423"/>
      <c r="H1207" s="423"/>
    </row>
    <row r="1208" spans="1:8">
      <c r="A1208" s="423"/>
      <c r="B1208" s="423"/>
      <c r="C1208" s="423"/>
      <c r="D1208" s="423"/>
      <c r="E1208" s="423"/>
      <c r="F1208" s="423"/>
      <c r="G1208" s="423"/>
      <c r="H1208" s="423"/>
    </row>
    <row r="1209" spans="1:8">
      <c r="A1209" s="423"/>
      <c r="B1209" s="423"/>
      <c r="C1209" s="423"/>
      <c r="D1209" s="423"/>
      <c r="E1209" s="423"/>
      <c r="F1209" s="423"/>
      <c r="G1209" s="423"/>
      <c r="H1209" s="423"/>
    </row>
    <row r="1210" spans="1:8">
      <c r="A1210" s="423"/>
      <c r="B1210" s="423"/>
      <c r="C1210" s="423"/>
      <c r="D1210" s="423"/>
      <c r="E1210" s="423"/>
      <c r="F1210" s="423"/>
      <c r="G1210" s="423"/>
      <c r="H1210" s="423"/>
    </row>
    <row r="1211" spans="1:8">
      <c r="A1211" s="423"/>
      <c r="B1211" s="423"/>
      <c r="C1211" s="423"/>
      <c r="D1211" s="423"/>
      <c r="E1211" s="423"/>
      <c r="F1211" s="423"/>
      <c r="G1211" s="423"/>
      <c r="H1211" s="423"/>
    </row>
    <row r="1212" spans="1:8">
      <c r="A1212" s="423"/>
      <c r="B1212" s="423"/>
      <c r="C1212" s="423"/>
      <c r="D1212" s="423"/>
      <c r="E1212" s="423"/>
      <c r="F1212" s="423"/>
      <c r="G1212" s="423"/>
      <c r="H1212" s="423"/>
    </row>
    <row r="1213" spans="1:8">
      <c r="A1213" s="423"/>
      <c r="B1213" s="423"/>
      <c r="C1213" s="423"/>
      <c r="D1213" s="423"/>
      <c r="E1213" s="423"/>
      <c r="F1213" s="423"/>
      <c r="G1213" s="423"/>
      <c r="H1213" s="423"/>
    </row>
    <row r="1214" spans="1:8">
      <c r="A1214" s="423"/>
      <c r="B1214" s="423"/>
      <c r="C1214" s="423"/>
      <c r="D1214" s="423"/>
      <c r="E1214" s="423"/>
      <c r="F1214" s="423"/>
      <c r="G1214" s="423"/>
      <c r="H1214" s="423"/>
    </row>
    <row r="1215" spans="1:8">
      <c r="A1215" s="423"/>
      <c r="B1215" s="423"/>
      <c r="C1215" s="423"/>
      <c r="D1215" s="423"/>
      <c r="E1215" s="423"/>
      <c r="F1215" s="423"/>
      <c r="G1215" s="423"/>
      <c r="H1215" s="423"/>
    </row>
    <row r="1216" spans="1:8">
      <c r="A1216" s="423"/>
      <c r="B1216" s="423"/>
      <c r="C1216" s="423"/>
      <c r="D1216" s="423"/>
      <c r="E1216" s="423"/>
      <c r="F1216" s="423"/>
      <c r="G1216" s="423"/>
      <c r="H1216" s="423"/>
    </row>
    <row r="1217" spans="1:8">
      <c r="A1217" s="423"/>
      <c r="B1217" s="423"/>
      <c r="C1217" s="423"/>
      <c r="D1217" s="423"/>
      <c r="E1217" s="423"/>
      <c r="F1217" s="423"/>
      <c r="G1217" s="423"/>
      <c r="H1217" s="423"/>
    </row>
    <row r="1218" spans="1:8">
      <c r="A1218" s="423"/>
      <c r="B1218" s="423"/>
      <c r="C1218" s="423"/>
      <c r="D1218" s="423"/>
      <c r="E1218" s="423"/>
      <c r="F1218" s="423"/>
      <c r="G1218" s="423"/>
      <c r="H1218" s="423"/>
    </row>
    <row r="1219" spans="1:8">
      <c r="A1219" s="423"/>
      <c r="B1219" s="423"/>
      <c r="C1219" s="423"/>
      <c r="D1219" s="423"/>
      <c r="E1219" s="423"/>
      <c r="F1219" s="423"/>
      <c r="G1219" s="423"/>
      <c r="H1219" s="423"/>
    </row>
    <row r="1220" spans="1:8">
      <c r="A1220" s="423"/>
      <c r="B1220" s="423"/>
      <c r="C1220" s="423"/>
      <c r="D1220" s="423"/>
      <c r="E1220" s="423"/>
      <c r="F1220" s="423"/>
      <c r="G1220" s="423"/>
      <c r="H1220" s="423"/>
    </row>
    <row r="1221" spans="1:8">
      <c r="A1221" s="423"/>
      <c r="B1221" s="423"/>
      <c r="C1221" s="423"/>
      <c r="D1221" s="423"/>
      <c r="E1221" s="423"/>
      <c r="F1221" s="423"/>
      <c r="G1221" s="423"/>
      <c r="H1221" s="423"/>
    </row>
    <row r="1222" spans="1:8">
      <c r="A1222" s="423"/>
      <c r="B1222" s="423"/>
      <c r="C1222" s="423"/>
      <c r="D1222" s="423"/>
      <c r="E1222" s="423"/>
      <c r="F1222" s="423"/>
      <c r="G1222" s="423"/>
      <c r="H1222" s="423"/>
    </row>
    <row r="1223" spans="1:8">
      <c r="A1223" s="423"/>
      <c r="B1223" s="423"/>
      <c r="C1223" s="423"/>
      <c r="D1223" s="423"/>
      <c r="E1223" s="423"/>
      <c r="F1223" s="423"/>
      <c r="G1223" s="423"/>
      <c r="H1223" s="423"/>
    </row>
    <row r="1224" spans="1:8">
      <c r="A1224" s="423"/>
      <c r="B1224" s="423"/>
      <c r="C1224" s="423"/>
      <c r="D1224" s="423"/>
      <c r="E1224" s="423"/>
      <c r="F1224" s="423"/>
      <c r="G1224" s="423"/>
      <c r="H1224" s="423"/>
    </row>
    <row r="1225" spans="1:8">
      <c r="A1225" s="423"/>
      <c r="B1225" s="423"/>
      <c r="C1225" s="423"/>
      <c r="D1225" s="423"/>
      <c r="E1225" s="423"/>
      <c r="F1225" s="423"/>
      <c r="G1225" s="423"/>
      <c r="H1225" s="423"/>
    </row>
    <row r="1226" spans="1:8">
      <c r="A1226" s="423"/>
      <c r="B1226" s="423"/>
      <c r="C1226" s="423"/>
      <c r="D1226" s="423"/>
      <c r="E1226" s="423"/>
      <c r="F1226" s="423"/>
      <c r="G1226" s="423"/>
      <c r="H1226" s="423"/>
    </row>
    <row r="1227" spans="1:8">
      <c r="A1227" s="423"/>
      <c r="B1227" s="423"/>
      <c r="C1227" s="423"/>
      <c r="D1227" s="423"/>
      <c r="E1227" s="423"/>
      <c r="F1227" s="423"/>
      <c r="G1227" s="423"/>
      <c r="H1227" s="423"/>
    </row>
    <row r="1228" spans="1:8">
      <c r="A1228" s="423"/>
      <c r="B1228" s="423"/>
      <c r="C1228" s="423"/>
      <c r="D1228" s="423"/>
      <c r="E1228" s="423"/>
      <c r="F1228" s="423"/>
      <c r="G1228" s="423"/>
      <c r="H1228" s="423"/>
    </row>
    <row r="1229" spans="1:8">
      <c r="A1229" s="423"/>
      <c r="B1229" s="423"/>
      <c r="C1229" s="423"/>
      <c r="D1229" s="423"/>
      <c r="E1229" s="423"/>
      <c r="F1229" s="423"/>
      <c r="G1229" s="423"/>
      <c r="H1229" s="423"/>
    </row>
    <row r="1230" spans="1:8">
      <c r="A1230" s="423"/>
      <c r="B1230" s="423"/>
      <c r="C1230" s="423"/>
      <c r="D1230" s="423"/>
      <c r="E1230" s="423"/>
      <c r="F1230" s="423"/>
      <c r="G1230" s="423"/>
      <c r="H1230" s="423"/>
    </row>
    <row r="1231" spans="1:8">
      <c r="A1231" s="423"/>
      <c r="B1231" s="423"/>
      <c r="C1231" s="423"/>
      <c r="D1231" s="423"/>
      <c r="E1231" s="423"/>
      <c r="F1231" s="423"/>
      <c r="G1231" s="423"/>
      <c r="H1231" s="423"/>
    </row>
    <row r="1232" spans="1:8">
      <c r="A1232" s="423"/>
      <c r="B1232" s="423"/>
      <c r="C1232" s="423"/>
      <c r="D1232" s="423"/>
      <c r="E1232" s="423"/>
      <c r="F1232" s="423"/>
      <c r="G1232" s="423"/>
      <c r="H1232" s="423"/>
    </row>
    <row r="1233" spans="1:8">
      <c r="A1233" s="423"/>
      <c r="B1233" s="423"/>
      <c r="C1233" s="423"/>
      <c r="D1233" s="423"/>
      <c r="E1233" s="423"/>
      <c r="F1233" s="423"/>
      <c r="G1233" s="423"/>
      <c r="H1233" s="423"/>
    </row>
    <row r="1234" spans="1:8">
      <c r="A1234" s="423"/>
      <c r="B1234" s="423"/>
      <c r="C1234" s="423"/>
      <c r="D1234" s="423"/>
      <c r="E1234" s="423"/>
      <c r="F1234" s="423"/>
      <c r="G1234" s="423"/>
      <c r="H1234" s="423"/>
    </row>
    <row r="1235" spans="1:8">
      <c r="A1235" s="423"/>
      <c r="B1235" s="423"/>
      <c r="C1235" s="423"/>
      <c r="D1235" s="423"/>
      <c r="E1235" s="423"/>
      <c r="F1235" s="423"/>
      <c r="G1235" s="423"/>
      <c r="H1235" s="423"/>
    </row>
    <row r="1236" spans="1:8">
      <c r="A1236" s="423"/>
      <c r="B1236" s="423"/>
      <c r="C1236" s="423"/>
      <c r="D1236" s="423"/>
      <c r="E1236" s="423"/>
      <c r="F1236" s="423"/>
      <c r="G1236" s="423"/>
      <c r="H1236" s="423"/>
    </row>
    <row r="1237" spans="1:8">
      <c r="A1237" s="423"/>
      <c r="B1237" s="423"/>
      <c r="C1237" s="423"/>
      <c r="D1237" s="423"/>
      <c r="E1237" s="423"/>
      <c r="F1237" s="423"/>
      <c r="G1237" s="423"/>
      <c r="H1237" s="423"/>
    </row>
    <row r="1238" spans="1:8">
      <c r="A1238" s="423"/>
      <c r="B1238" s="423"/>
      <c r="C1238" s="423"/>
      <c r="D1238" s="423"/>
      <c r="E1238" s="423"/>
      <c r="F1238" s="423"/>
      <c r="G1238" s="423"/>
      <c r="H1238" s="423"/>
    </row>
    <row r="1239" spans="1:8">
      <c r="A1239" s="423"/>
      <c r="B1239" s="423"/>
      <c r="C1239" s="423"/>
      <c r="D1239" s="423"/>
      <c r="E1239" s="423"/>
      <c r="F1239" s="423"/>
      <c r="G1239" s="423"/>
      <c r="H1239" s="423"/>
    </row>
    <row r="1240" spans="1:8">
      <c r="A1240" s="423"/>
      <c r="B1240" s="423"/>
      <c r="C1240" s="423"/>
      <c r="D1240" s="423"/>
      <c r="E1240" s="423"/>
      <c r="F1240" s="423"/>
      <c r="G1240" s="423"/>
      <c r="H1240" s="423"/>
    </row>
    <row r="1241" spans="1:8">
      <c r="A1241" s="423"/>
      <c r="B1241" s="423"/>
      <c r="C1241" s="423"/>
      <c r="D1241" s="423"/>
      <c r="E1241" s="423"/>
      <c r="F1241" s="423"/>
      <c r="G1241" s="423"/>
      <c r="H1241" s="423"/>
    </row>
    <row r="1242" spans="1:8">
      <c r="A1242" s="423"/>
      <c r="B1242" s="423"/>
      <c r="C1242" s="423"/>
      <c r="D1242" s="423"/>
      <c r="E1242" s="423"/>
      <c r="F1242" s="423"/>
      <c r="G1242" s="423"/>
      <c r="H1242" s="423"/>
    </row>
    <row r="1243" spans="1:8">
      <c r="A1243" s="423"/>
      <c r="B1243" s="423"/>
      <c r="C1243" s="423"/>
      <c r="D1243" s="423"/>
      <c r="E1243" s="423"/>
      <c r="F1243" s="423"/>
      <c r="G1243" s="423"/>
      <c r="H1243" s="423"/>
    </row>
    <row r="1244" spans="1:8">
      <c r="A1244" s="423"/>
      <c r="B1244" s="423"/>
      <c r="C1244" s="423"/>
      <c r="D1244" s="423"/>
      <c r="E1244" s="423"/>
      <c r="F1244" s="423"/>
      <c r="G1244" s="423"/>
      <c r="H1244" s="423"/>
    </row>
    <row r="1245" spans="1:8">
      <c r="A1245" s="423"/>
      <c r="B1245" s="423"/>
      <c r="C1245" s="423"/>
      <c r="D1245" s="423"/>
      <c r="E1245" s="423"/>
      <c r="F1245" s="423"/>
      <c r="G1245" s="423"/>
      <c r="H1245" s="423"/>
    </row>
    <row r="1246" spans="1:8">
      <c r="A1246" s="423"/>
      <c r="B1246" s="423"/>
      <c r="C1246" s="423"/>
      <c r="D1246" s="423"/>
      <c r="E1246" s="423"/>
      <c r="F1246" s="423"/>
      <c r="G1246" s="423"/>
      <c r="H1246" s="423"/>
    </row>
    <row r="1247" spans="1:8">
      <c r="A1247" s="423"/>
      <c r="B1247" s="423"/>
      <c r="C1247" s="423"/>
      <c r="D1247" s="423"/>
      <c r="E1247" s="423"/>
      <c r="F1247" s="423"/>
      <c r="G1247" s="423"/>
      <c r="H1247" s="423"/>
    </row>
    <row r="1248" spans="1:8">
      <c r="A1248" s="423"/>
      <c r="B1248" s="423"/>
      <c r="C1248" s="423"/>
      <c r="D1248" s="423"/>
      <c r="E1248" s="423"/>
      <c r="F1248" s="423"/>
      <c r="G1248" s="423"/>
      <c r="H1248" s="423"/>
    </row>
    <row r="1249" spans="1:8">
      <c r="A1249" s="423"/>
      <c r="B1249" s="423"/>
      <c r="C1249" s="423"/>
      <c r="D1249" s="423"/>
      <c r="E1249" s="423"/>
      <c r="F1249" s="423"/>
      <c r="G1249" s="423"/>
      <c r="H1249" s="423"/>
    </row>
    <row r="1250" spans="1:8">
      <c r="A1250" s="423"/>
      <c r="B1250" s="423"/>
      <c r="C1250" s="423"/>
      <c r="D1250" s="423"/>
      <c r="E1250" s="423"/>
      <c r="F1250" s="423"/>
      <c r="G1250" s="423"/>
      <c r="H1250" s="423"/>
    </row>
    <row r="1251" spans="1:8">
      <c r="A1251" s="423"/>
      <c r="B1251" s="423"/>
      <c r="C1251" s="423"/>
      <c r="D1251" s="423"/>
      <c r="E1251" s="423"/>
      <c r="F1251" s="423"/>
      <c r="G1251" s="423"/>
      <c r="H1251" s="423"/>
    </row>
    <row r="1252" spans="1:8">
      <c r="A1252" s="423"/>
      <c r="B1252" s="423"/>
      <c r="C1252" s="423"/>
      <c r="D1252" s="423"/>
      <c r="E1252" s="423"/>
      <c r="F1252" s="423"/>
      <c r="G1252" s="423"/>
      <c r="H1252" s="423"/>
    </row>
    <row r="1253" spans="1:8">
      <c r="A1253" s="423"/>
      <c r="B1253" s="423"/>
      <c r="C1253" s="423"/>
      <c r="D1253" s="423"/>
      <c r="E1253" s="423"/>
      <c r="F1253" s="423"/>
      <c r="G1253" s="423"/>
      <c r="H1253" s="423"/>
    </row>
    <row r="1254" spans="1:8">
      <c r="A1254" s="423"/>
      <c r="B1254" s="423"/>
      <c r="C1254" s="423"/>
      <c r="D1254" s="423"/>
      <c r="E1254" s="423"/>
      <c r="F1254" s="423"/>
      <c r="G1254" s="423"/>
      <c r="H1254" s="423"/>
    </row>
    <row r="1255" spans="1:8">
      <c r="A1255" s="423"/>
      <c r="B1255" s="423"/>
      <c r="C1255" s="423"/>
      <c r="D1255" s="423"/>
      <c r="E1255" s="423"/>
      <c r="F1255" s="423"/>
      <c r="G1255" s="423"/>
      <c r="H1255" s="423"/>
    </row>
    <row r="1256" spans="1:8">
      <c r="A1256" s="423"/>
      <c r="B1256" s="423"/>
      <c r="C1256" s="423"/>
      <c r="D1256" s="423"/>
      <c r="E1256" s="423"/>
      <c r="F1256" s="423"/>
      <c r="G1256" s="423"/>
      <c r="H1256" s="423"/>
    </row>
    <row r="1257" spans="1:8">
      <c r="A1257" s="423"/>
      <c r="B1257" s="423"/>
      <c r="C1257" s="423"/>
      <c r="D1257" s="423"/>
      <c r="E1257" s="423"/>
      <c r="F1257" s="423"/>
      <c r="G1257" s="423"/>
      <c r="H1257" s="423"/>
    </row>
    <row r="1258" spans="1:8">
      <c r="A1258" s="423"/>
      <c r="B1258" s="423"/>
      <c r="C1258" s="423"/>
      <c r="D1258" s="423"/>
      <c r="E1258" s="423"/>
      <c r="F1258" s="423"/>
      <c r="G1258" s="423"/>
      <c r="H1258" s="423"/>
    </row>
    <row r="1259" spans="1:8">
      <c r="A1259" s="423"/>
      <c r="B1259" s="423"/>
      <c r="C1259" s="423"/>
      <c r="D1259" s="423"/>
      <c r="E1259" s="423"/>
      <c r="F1259" s="423"/>
      <c r="G1259" s="423"/>
      <c r="H1259" s="423"/>
    </row>
    <row r="1260" spans="1:8">
      <c r="A1260" s="423"/>
      <c r="B1260" s="423"/>
      <c r="C1260" s="423"/>
      <c r="D1260" s="423"/>
      <c r="E1260" s="423"/>
      <c r="F1260" s="423"/>
      <c r="G1260" s="423"/>
      <c r="H1260" s="423"/>
    </row>
    <row r="1261" spans="1:8">
      <c r="A1261" s="423"/>
      <c r="B1261" s="423"/>
      <c r="C1261" s="423"/>
      <c r="D1261" s="423"/>
      <c r="E1261" s="423"/>
      <c r="F1261" s="423"/>
      <c r="G1261" s="423"/>
      <c r="H1261" s="423"/>
    </row>
    <row r="1262" spans="1:8">
      <c r="A1262" s="423"/>
      <c r="B1262" s="423"/>
      <c r="C1262" s="423"/>
      <c r="D1262" s="423"/>
      <c r="E1262" s="423"/>
      <c r="F1262" s="423"/>
      <c r="G1262" s="423"/>
      <c r="H1262" s="423"/>
    </row>
    <row r="1263" spans="1:8">
      <c r="A1263" s="423"/>
      <c r="B1263" s="423"/>
      <c r="C1263" s="423"/>
      <c r="D1263" s="423"/>
      <c r="E1263" s="423"/>
      <c r="F1263" s="423"/>
      <c r="G1263" s="423"/>
      <c r="H1263" s="423"/>
    </row>
    <row r="1264" spans="1:8">
      <c r="A1264" s="423"/>
      <c r="B1264" s="423"/>
      <c r="C1264" s="423"/>
      <c r="D1264" s="423"/>
      <c r="E1264" s="423"/>
      <c r="F1264" s="423"/>
      <c r="G1264" s="423"/>
      <c r="H1264" s="423"/>
    </row>
    <row r="1265" spans="1:8">
      <c r="A1265" s="423"/>
      <c r="B1265" s="423"/>
      <c r="C1265" s="423"/>
      <c r="D1265" s="423"/>
      <c r="E1265" s="423"/>
      <c r="F1265" s="423"/>
      <c r="G1265" s="423"/>
      <c r="H1265" s="423"/>
    </row>
    <row r="1266" spans="1:8">
      <c r="A1266" s="423"/>
      <c r="B1266" s="423"/>
      <c r="C1266" s="423"/>
      <c r="D1266" s="423"/>
      <c r="E1266" s="423"/>
      <c r="F1266" s="423"/>
      <c r="G1266" s="423"/>
      <c r="H1266" s="423"/>
    </row>
    <row r="1267" spans="1:8">
      <c r="A1267" s="423"/>
      <c r="B1267" s="423"/>
      <c r="C1267" s="423"/>
      <c r="D1267" s="423"/>
      <c r="E1267" s="423"/>
      <c r="F1267" s="423"/>
      <c r="G1267" s="423"/>
      <c r="H1267" s="423"/>
    </row>
    <row r="1268" spans="1:8">
      <c r="A1268" s="423"/>
      <c r="B1268" s="423"/>
      <c r="C1268" s="423"/>
      <c r="D1268" s="423"/>
      <c r="E1268" s="423"/>
      <c r="F1268" s="423"/>
      <c r="G1268" s="423"/>
      <c r="H1268" s="423"/>
    </row>
    <row r="1269" spans="1:8">
      <c r="A1269" s="423"/>
      <c r="B1269" s="423"/>
      <c r="C1269" s="423"/>
      <c r="D1269" s="423"/>
      <c r="E1269" s="423"/>
      <c r="F1269" s="423"/>
      <c r="G1269" s="423"/>
      <c r="H1269" s="423"/>
    </row>
    <row r="1270" spans="1:8">
      <c r="A1270" s="423"/>
      <c r="B1270" s="423"/>
      <c r="C1270" s="423"/>
      <c r="D1270" s="423"/>
      <c r="E1270" s="423"/>
      <c r="F1270" s="423"/>
      <c r="G1270" s="423"/>
      <c r="H1270" s="423"/>
    </row>
    <row r="1271" spans="1:8">
      <c r="A1271" s="423"/>
      <c r="B1271" s="423"/>
      <c r="C1271" s="423"/>
      <c r="D1271" s="423"/>
      <c r="E1271" s="423"/>
      <c r="F1271" s="423"/>
      <c r="G1271" s="423"/>
      <c r="H1271" s="423"/>
    </row>
    <row r="1272" spans="1:8">
      <c r="A1272" s="423"/>
      <c r="B1272" s="423"/>
      <c r="C1272" s="423"/>
      <c r="D1272" s="423"/>
      <c r="E1272" s="423"/>
      <c r="F1272" s="423"/>
      <c r="G1272" s="423"/>
      <c r="H1272" s="423"/>
    </row>
    <row r="1273" spans="1:8">
      <c r="A1273" s="423"/>
      <c r="B1273" s="423"/>
      <c r="C1273" s="423"/>
      <c r="D1273" s="423"/>
      <c r="E1273" s="423"/>
      <c r="F1273" s="423"/>
      <c r="G1273" s="423"/>
      <c r="H1273" s="423"/>
    </row>
    <row r="1274" spans="1:8">
      <c r="A1274" s="423"/>
      <c r="B1274" s="423"/>
      <c r="C1274" s="423"/>
      <c r="D1274" s="423"/>
      <c r="E1274" s="423"/>
      <c r="F1274" s="423"/>
      <c r="G1274" s="423"/>
      <c r="H1274" s="423"/>
    </row>
    <row r="1275" spans="1:8">
      <c r="A1275" s="423"/>
      <c r="B1275" s="423"/>
      <c r="C1275" s="423"/>
      <c r="D1275" s="423"/>
      <c r="E1275" s="423"/>
      <c r="F1275" s="423"/>
      <c r="G1275" s="423"/>
      <c r="H1275" s="423"/>
    </row>
    <row r="1276" spans="1:8">
      <c r="A1276" s="423"/>
      <c r="B1276" s="423"/>
      <c r="C1276" s="423"/>
      <c r="D1276" s="423"/>
      <c r="E1276" s="423"/>
      <c r="F1276" s="423"/>
      <c r="G1276" s="423"/>
      <c r="H1276" s="423"/>
    </row>
    <row r="1277" spans="1:8">
      <c r="A1277" s="423"/>
      <c r="B1277" s="423"/>
      <c r="C1277" s="423"/>
      <c r="D1277" s="423"/>
      <c r="E1277" s="423"/>
      <c r="F1277" s="423"/>
      <c r="G1277" s="423"/>
      <c r="H1277" s="423"/>
    </row>
    <row r="1278" spans="1:8">
      <c r="A1278" s="423"/>
      <c r="B1278" s="423"/>
      <c r="C1278" s="423"/>
      <c r="D1278" s="423"/>
      <c r="E1278" s="423"/>
      <c r="F1278" s="423"/>
      <c r="G1278" s="423"/>
      <c r="H1278" s="423"/>
    </row>
    <row r="1279" spans="1:8">
      <c r="A1279" s="423"/>
      <c r="B1279" s="423"/>
      <c r="C1279" s="423"/>
      <c r="D1279" s="423"/>
      <c r="E1279" s="423"/>
      <c r="F1279" s="423"/>
      <c r="G1279" s="423"/>
      <c r="H1279" s="423"/>
    </row>
    <row r="1280" spans="1:8">
      <c r="A1280" s="423"/>
      <c r="B1280" s="423"/>
      <c r="C1280" s="423"/>
      <c r="D1280" s="423"/>
      <c r="E1280" s="423"/>
      <c r="F1280" s="423"/>
      <c r="G1280" s="423"/>
      <c r="H1280" s="423"/>
    </row>
    <row r="1281" spans="1:8">
      <c r="A1281" s="423"/>
      <c r="B1281" s="423"/>
      <c r="C1281" s="423"/>
      <c r="D1281" s="423"/>
      <c r="E1281" s="423"/>
      <c r="F1281" s="423"/>
      <c r="G1281" s="423"/>
      <c r="H1281" s="423"/>
    </row>
    <row r="1282" spans="1:8">
      <c r="A1282" s="423"/>
      <c r="B1282" s="423"/>
      <c r="C1282" s="423"/>
      <c r="D1282" s="423"/>
      <c r="E1282" s="423"/>
      <c r="F1282" s="423"/>
      <c r="G1282" s="423"/>
      <c r="H1282" s="423"/>
    </row>
    <row r="1283" spans="1:8">
      <c r="A1283" s="423"/>
      <c r="B1283" s="423"/>
      <c r="C1283" s="423"/>
      <c r="D1283" s="423"/>
      <c r="E1283" s="423"/>
      <c r="F1283" s="423"/>
      <c r="G1283" s="423"/>
      <c r="H1283" s="423"/>
    </row>
    <row r="1284" spans="1:8">
      <c r="A1284" s="423"/>
      <c r="B1284" s="423"/>
      <c r="C1284" s="423"/>
      <c r="D1284" s="423"/>
      <c r="E1284" s="423"/>
      <c r="F1284" s="423"/>
      <c r="G1284" s="423"/>
      <c r="H1284" s="423"/>
    </row>
    <row r="1285" spans="1:8">
      <c r="A1285" s="423"/>
      <c r="B1285" s="423"/>
      <c r="C1285" s="423"/>
      <c r="D1285" s="423"/>
      <c r="E1285" s="423"/>
      <c r="F1285" s="423"/>
      <c r="G1285" s="423"/>
      <c r="H1285" s="423"/>
    </row>
    <row r="1286" spans="1:8">
      <c r="A1286" s="423"/>
      <c r="B1286" s="423"/>
      <c r="C1286" s="423"/>
      <c r="D1286" s="423"/>
      <c r="E1286" s="423"/>
      <c r="F1286" s="423"/>
      <c r="G1286" s="423"/>
      <c r="H1286" s="423"/>
    </row>
    <row r="1287" spans="1:8">
      <c r="A1287" s="423"/>
      <c r="B1287" s="423"/>
      <c r="C1287" s="423"/>
      <c r="D1287" s="423"/>
      <c r="E1287" s="423"/>
      <c r="F1287" s="423"/>
      <c r="G1287" s="423"/>
      <c r="H1287" s="423"/>
    </row>
    <row r="1288" spans="1:8">
      <c r="A1288" s="423"/>
      <c r="B1288" s="423"/>
      <c r="C1288" s="423"/>
      <c r="D1288" s="423"/>
      <c r="E1288" s="423"/>
      <c r="F1288" s="423"/>
      <c r="G1288" s="423"/>
      <c r="H1288" s="423"/>
    </row>
    <row r="1289" spans="1:8">
      <c r="A1289" s="423"/>
      <c r="B1289" s="423"/>
      <c r="C1289" s="423"/>
      <c r="D1289" s="423"/>
      <c r="E1289" s="423"/>
      <c r="F1289" s="423"/>
      <c r="G1289" s="423"/>
      <c r="H1289" s="423"/>
    </row>
    <row r="1290" spans="1:8">
      <c r="A1290" s="423"/>
      <c r="B1290" s="423"/>
      <c r="C1290" s="423"/>
      <c r="D1290" s="423"/>
      <c r="E1290" s="423"/>
      <c r="F1290" s="423"/>
      <c r="G1290" s="423"/>
      <c r="H1290" s="423"/>
    </row>
    <row r="1291" spans="1:8">
      <c r="A1291" s="423"/>
      <c r="B1291" s="423"/>
      <c r="C1291" s="423"/>
      <c r="D1291" s="423"/>
      <c r="E1291" s="423"/>
      <c r="F1291" s="423"/>
      <c r="G1291" s="423"/>
      <c r="H1291" s="423"/>
    </row>
    <row r="1292" spans="1:8">
      <c r="A1292" s="423"/>
      <c r="B1292" s="423"/>
      <c r="C1292" s="423"/>
      <c r="D1292" s="423"/>
      <c r="E1292" s="423"/>
      <c r="F1292" s="423"/>
      <c r="G1292" s="423"/>
      <c r="H1292" s="423"/>
    </row>
    <row r="1293" spans="1:8">
      <c r="A1293" s="423"/>
      <c r="B1293" s="423"/>
      <c r="C1293" s="423"/>
      <c r="D1293" s="423"/>
      <c r="E1293" s="423"/>
      <c r="F1293" s="423"/>
      <c r="G1293" s="423"/>
      <c r="H1293" s="423"/>
    </row>
    <row r="1294" spans="1:8">
      <c r="A1294" s="423"/>
      <c r="B1294" s="423"/>
      <c r="C1294" s="423"/>
      <c r="D1294" s="423"/>
      <c r="E1294" s="423"/>
      <c r="F1294" s="423"/>
      <c r="G1294" s="423"/>
      <c r="H1294" s="423"/>
    </row>
    <row r="1295" spans="1:8">
      <c r="A1295" s="423"/>
      <c r="B1295" s="423"/>
      <c r="C1295" s="423"/>
      <c r="D1295" s="423"/>
      <c r="E1295" s="423"/>
      <c r="F1295" s="423"/>
      <c r="G1295" s="423"/>
      <c r="H1295" s="423"/>
    </row>
    <row r="1296" spans="1:8">
      <c r="A1296" s="423"/>
      <c r="B1296" s="423"/>
      <c r="C1296" s="423"/>
      <c r="D1296" s="423"/>
      <c r="E1296" s="423"/>
      <c r="F1296" s="423"/>
      <c r="G1296" s="423"/>
      <c r="H1296" s="423"/>
    </row>
    <row r="1297" spans="1:8">
      <c r="A1297" s="423"/>
      <c r="B1297" s="423"/>
      <c r="C1297" s="423"/>
      <c r="D1297" s="423"/>
      <c r="E1297" s="423"/>
      <c r="F1297" s="423"/>
      <c r="G1297" s="423"/>
      <c r="H1297" s="423"/>
    </row>
    <row r="1298" spans="1:8">
      <c r="A1298" s="423"/>
      <c r="B1298" s="423"/>
      <c r="C1298" s="423"/>
      <c r="D1298" s="423"/>
      <c r="E1298" s="423"/>
      <c r="F1298" s="423"/>
      <c r="G1298" s="423"/>
      <c r="H1298" s="423"/>
    </row>
    <row r="1299" spans="1:8">
      <c r="A1299" s="423"/>
      <c r="B1299" s="423"/>
      <c r="C1299" s="423"/>
      <c r="D1299" s="423"/>
      <c r="E1299" s="423"/>
      <c r="F1299" s="423"/>
      <c r="G1299" s="423"/>
      <c r="H1299" s="423"/>
    </row>
    <row r="1300" spans="1:8">
      <c r="A1300" s="423"/>
      <c r="B1300" s="423"/>
      <c r="C1300" s="423"/>
      <c r="D1300" s="423"/>
      <c r="E1300" s="423"/>
      <c r="F1300" s="423"/>
      <c r="G1300" s="423"/>
      <c r="H1300" s="423"/>
    </row>
    <row r="1301" spans="1:8">
      <c r="A1301" s="423"/>
      <c r="B1301" s="423"/>
      <c r="C1301" s="423"/>
      <c r="D1301" s="423"/>
      <c r="E1301" s="423"/>
      <c r="F1301" s="423"/>
      <c r="G1301" s="423"/>
      <c r="H1301" s="423"/>
    </row>
    <row r="1302" spans="1:8">
      <c r="A1302" s="423"/>
      <c r="B1302" s="423"/>
      <c r="C1302" s="423"/>
      <c r="D1302" s="423"/>
      <c r="E1302" s="423"/>
      <c r="F1302" s="423"/>
      <c r="G1302" s="423"/>
      <c r="H1302" s="423"/>
    </row>
    <row r="1303" spans="1:8">
      <c r="A1303" s="423"/>
      <c r="B1303" s="423"/>
      <c r="C1303" s="423"/>
      <c r="D1303" s="423"/>
      <c r="E1303" s="423"/>
      <c r="F1303" s="423"/>
      <c r="G1303" s="423"/>
      <c r="H1303" s="423"/>
    </row>
    <row r="1304" spans="1:8">
      <c r="A1304" s="423"/>
      <c r="B1304" s="423"/>
      <c r="C1304" s="423"/>
      <c r="D1304" s="423"/>
      <c r="E1304" s="423"/>
      <c r="F1304" s="423"/>
      <c r="G1304" s="423"/>
      <c r="H1304" s="423"/>
    </row>
    <row r="1305" spans="1:8">
      <c r="A1305" s="423"/>
      <c r="B1305" s="423"/>
      <c r="C1305" s="423"/>
      <c r="D1305" s="423"/>
      <c r="E1305" s="423"/>
      <c r="F1305" s="423"/>
      <c r="G1305" s="423"/>
      <c r="H1305" s="423"/>
    </row>
    <row r="1306" spans="1:8">
      <c r="A1306" s="423"/>
      <c r="B1306" s="423"/>
      <c r="C1306" s="423"/>
      <c r="D1306" s="423"/>
      <c r="E1306" s="423"/>
      <c r="F1306" s="423"/>
      <c r="G1306" s="423"/>
      <c r="H1306" s="423"/>
    </row>
    <row r="1307" spans="1:8">
      <c r="A1307" s="423"/>
      <c r="B1307" s="423"/>
      <c r="C1307" s="423"/>
      <c r="D1307" s="423"/>
      <c r="E1307" s="423"/>
      <c r="F1307" s="423"/>
      <c r="G1307" s="423"/>
      <c r="H1307" s="423"/>
    </row>
    <row r="1308" spans="1:8">
      <c r="A1308" s="423"/>
      <c r="B1308" s="423"/>
      <c r="C1308" s="423"/>
      <c r="D1308" s="423"/>
      <c r="E1308" s="423"/>
      <c r="F1308" s="423"/>
      <c r="G1308" s="423"/>
      <c r="H1308" s="423"/>
    </row>
    <row r="1309" spans="1:8">
      <c r="A1309" s="423"/>
      <c r="B1309" s="423"/>
      <c r="C1309" s="423"/>
      <c r="D1309" s="423"/>
      <c r="E1309" s="423"/>
      <c r="F1309" s="423"/>
      <c r="G1309" s="423"/>
      <c r="H1309" s="423"/>
    </row>
    <row r="1310" spans="1:8">
      <c r="A1310" s="423"/>
      <c r="B1310" s="423"/>
      <c r="C1310" s="423"/>
      <c r="D1310" s="423"/>
      <c r="E1310" s="423"/>
      <c r="F1310" s="423"/>
      <c r="G1310" s="423"/>
      <c r="H1310" s="423"/>
    </row>
    <row r="1311" spans="1:8">
      <c r="A1311" s="423"/>
      <c r="B1311" s="423"/>
      <c r="C1311" s="423"/>
      <c r="D1311" s="423"/>
      <c r="E1311" s="423"/>
      <c r="F1311" s="423"/>
      <c r="G1311" s="423"/>
      <c r="H1311" s="423"/>
    </row>
    <row r="1312" spans="1:8">
      <c r="A1312" s="423"/>
      <c r="B1312" s="423"/>
      <c r="C1312" s="423"/>
      <c r="D1312" s="423"/>
      <c r="E1312" s="423"/>
      <c r="F1312" s="423"/>
      <c r="G1312" s="423"/>
      <c r="H1312" s="423"/>
    </row>
    <row r="1313" spans="1:8">
      <c r="A1313" s="423"/>
      <c r="B1313" s="423"/>
      <c r="C1313" s="423"/>
      <c r="D1313" s="423"/>
      <c r="E1313" s="423"/>
      <c r="F1313" s="423"/>
      <c r="G1313" s="423"/>
      <c r="H1313" s="423"/>
    </row>
    <row r="1314" spans="1:8">
      <c r="A1314" s="423"/>
      <c r="B1314" s="423"/>
      <c r="C1314" s="423"/>
      <c r="D1314" s="423"/>
      <c r="E1314" s="423"/>
      <c r="F1314" s="423"/>
      <c r="G1314" s="423"/>
      <c r="H1314" s="423"/>
    </row>
    <row r="1315" spans="1:8">
      <c r="A1315" s="423"/>
      <c r="B1315" s="423"/>
      <c r="C1315" s="423"/>
      <c r="D1315" s="423"/>
      <c r="E1315" s="423"/>
      <c r="F1315" s="423"/>
      <c r="G1315" s="423"/>
      <c r="H1315" s="423"/>
    </row>
    <row r="1316" spans="1:8">
      <c r="A1316" s="423"/>
      <c r="B1316" s="423"/>
      <c r="C1316" s="423"/>
      <c r="D1316" s="423"/>
      <c r="E1316" s="423"/>
      <c r="F1316" s="423"/>
      <c r="G1316" s="423"/>
      <c r="H1316" s="423"/>
    </row>
    <row r="1317" spans="1:8">
      <c r="A1317" s="423"/>
      <c r="B1317" s="423"/>
      <c r="C1317" s="423"/>
      <c r="D1317" s="423"/>
      <c r="E1317" s="423"/>
      <c r="F1317" s="423"/>
      <c r="G1317" s="423"/>
      <c r="H1317" s="423"/>
    </row>
    <row r="1318" spans="1:8">
      <c r="A1318" s="423"/>
      <c r="B1318" s="423"/>
      <c r="C1318" s="423"/>
      <c r="D1318" s="423"/>
      <c r="E1318" s="423"/>
      <c r="F1318" s="423"/>
      <c r="G1318" s="423"/>
      <c r="H1318" s="423"/>
    </row>
    <row r="1319" spans="1:8">
      <c r="A1319" s="423"/>
      <c r="B1319" s="423"/>
      <c r="C1319" s="423"/>
      <c r="D1319" s="423"/>
      <c r="E1319" s="423"/>
      <c r="F1319" s="423"/>
      <c r="G1319" s="423"/>
      <c r="H1319" s="423"/>
    </row>
    <row r="1320" spans="1:8">
      <c r="A1320" s="423"/>
      <c r="B1320" s="423"/>
      <c r="C1320" s="423"/>
      <c r="D1320" s="423"/>
      <c r="E1320" s="423"/>
      <c r="F1320" s="423"/>
      <c r="G1320" s="423"/>
      <c r="H1320" s="423"/>
    </row>
    <row r="1321" spans="1:8">
      <c r="A1321" s="423"/>
      <c r="B1321" s="423"/>
      <c r="C1321" s="423"/>
      <c r="D1321" s="423"/>
      <c r="E1321" s="423"/>
      <c r="F1321" s="423"/>
      <c r="G1321" s="423"/>
      <c r="H1321" s="423"/>
    </row>
    <row r="1322" spans="1:8">
      <c r="A1322" s="423"/>
      <c r="B1322" s="423"/>
      <c r="C1322" s="423"/>
      <c r="D1322" s="423"/>
      <c r="E1322" s="423"/>
      <c r="F1322" s="423"/>
      <c r="G1322" s="423"/>
      <c r="H1322" s="423"/>
    </row>
    <row r="1323" spans="1:8">
      <c r="A1323" s="423"/>
      <c r="B1323" s="423"/>
      <c r="C1323" s="423"/>
      <c r="D1323" s="423"/>
      <c r="E1323" s="423"/>
      <c r="F1323" s="423"/>
      <c r="G1323" s="423"/>
      <c r="H1323" s="423"/>
    </row>
    <row r="1324" spans="1:8">
      <c r="A1324" s="423"/>
      <c r="B1324" s="423"/>
      <c r="C1324" s="423"/>
      <c r="D1324" s="423"/>
      <c r="E1324" s="423"/>
      <c r="F1324" s="423"/>
      <c r="G1324" s="423"/>
      <c r="H1324" s="423"/>
    </row>
    <row r="1325" spans="1:8">
      <c r="A1325" s="423"/>
      <c r="B1325" s="423"/>
      <c r="C1325" s="423"/>
      <c r="D1325" s="423"/>
      <c r="E1325" s="423"/>
      <c r="F1325" s="423"/>
      <c r="G1325" s="423"/>
      <c r="H1325" s="423"/>
    </row>
    <row r="1326" spans="1:8">
      <c r="A1326" s="423"/>
      <c r="B1326" s="423"/>
      <c r="C1326" s="423"/>
      <c r="D1326" s="423"/>
      <c r="E1326" s="423"/>
      <c r="F1326" s="423"/>
      <c r="G1326" s="423"/>
      <c r="H1326" s="423"/>
    </row>
    <row r="1327" spans="1:8">
      <c r="A1327" s="423"/>
      <c r="B1327" s="423"/>
      <c r="C1327" s="423"/>
      <c r="D1327" s="423"/>
      <c r="E1327" s="423"/>
      <c r="F1327" s="423"/>
      <c r="G1327" s="423"/>
      <c r="H1327" s="423"/>
    </row>
    <row r="1328" spans="1:8">
      <c r="A1328" s="423"/>
      <c r="B1328" s="423"/>
      <c r="C1328" s="423"/>
      <c r="D1328" s="423"/>
      <c r="E1328" s="423"/>
      <c r="F1328" s="423"/>
      <c r="G1328" s="423"/>
      <c r="H1328" s="423"/>
    </row>
    <row r="1329" spans="1:8">
      <c r="A1329" s="423"/>
      <c r="B1329" s="423"/>
      <c r="C1329" s="423"/>
      <c r="D1329" s="423"/>
      <c r="E1329" s="423"/>
      <c r="F1329" s="423"/>
      <c r="G1329" s="423"/>
      <c r="H1329" s="423"/>
    </row>
    <row r="1330" spans="1:8">
      <c r="A1330" s="423"/>
      <c r="B1330" s="423"/>
      <c r="C1330" s="423"/>
      <c r="D1330" s="423"/>
      <c r="E1330" s="423"/>
      <c r="F1330" s="423"/>
      <c r="G1330" s="423"/>
      <c r="H1330" s="423"/>
    </row>
    <row r="1331" spans="1:8">
      <c r="A1331" s="423"/>
      <c r="B1331" s="423"/>
      <c r="C1331" s="423"/>
      <c r="D1331" s="423"/>
      <c r="E1331" s="423"/>
      <c r="F1331" s="423"/>
      <c r="G1331" s="423"/>
      <c r="H1331" s="423"/>
    </row>
    <row r="1332" spans="1:8">
      <c r="A1332" s="423"/>
      <c r="B1332" s="423"/>
      <c r="C1332" s="423"/>
      <c r="D1332" s="423"/>
      <c r="E1332" s="423"/>
      <c r="F1332" s="423"/>
      <c r="G1332" s="423"/>
      <c r="H1332" s="423"/>
    </row>
    <row r="1333" spans="1:8">
      <c r="A1333" s="423"/>
      <c r="B1333" s="423"/>
      <c r="C1333" s="423"/>
      <c r="D1333" s="423"/>
      <c r="E1333" s="423"/>
      <c r="F1333" s="423"/>
      <c r="G1333" s="423"/>
      <c r="H1333" s="423"/>
    </row>
    <row r="1334" spans="1:8">
      <c r="A1334" s="423"/>
      <c r="B1334" s="423"/>
      <c r="C1334" s="423"/>
      <c r="D1334" s="423"/>
      <c r="E1334" s="423"/>
      <c r="F1334" s="423"/>
      <c r="G1334" s="423"/>
      <c r="H1334" s="423"/>
    </row>
    <row r="1335" spans="1:8">
      <c r="A1335" s="423"/>
      <c r="B1335" s="423"/>
      <c r="C1335" s="423"/>
      <c r="D1335" s="423"/>
      <c r="E1335" s="423"/>
      <c r="F1335" s="423"/>
      <c r="G1335" s="423"/>
      <c r="H1335" s="423"/>
    </row>
    <row r="1336" spans="1:8">
      <c r="A1336" s="423"/>
      <c r="B1336" s="423"/>
      <c r="C1336" s="423"/>
      <c r="D1336" s="423"/>
      <c r="E1336" s="423"/>
      <c r="F1336" s="423"/>
      <c r="G1336" s="423"/>
      <c r="H1336" s="423"/>
    </row>
    <row r="1337" spans="1:8">
      <c r="A1337" s="423"/>
      <c r="B1337" s="423"/>
      <c r="C1337" s="423"/>
      <c r="D1337" s="423"/>
      <c r="E1337" s="423"/>
      <c r="F1337" s="423"/>
      <c r="G1337" s="423"/>
      <c r="H1337" s="423"/>
    </row>
    <row r="1338" spans="1:8">
      <c r="A1338" s="423"/>
      <c r="B1338" s="423"/>
      <c r="C1338" s="423"/>
      <c r="D1338" s="423"/>
      <c r="E1338" s="423"/>
      <c r="F1338" s="423"/>
      <c r="G1338" s="423"/>
      <c r="H1338" s="423"/>
    </row>
    <row r="1339" spans="1:8">
      <c r="A1339" s="423"/>
      <c r="B1339" s="423"/>
      <c r="C1339" s="423"/>
      <c r="D1339" s="423"/>
      <c r="E1339" s="423"/>
      <c r="F1339" s="423"/>
      <c r="G1339" s="423"/>
      <c r="H1339" s="423"/>
    </row>
    <row r="1340" spans="1:8">
      <c r="A1340" s="423"/>
      <c r="B1340" s="423"/>
      <c r="C1340" s="423"/>
      <c r="D1340" s="423"/>
      <c r="E1340" s="423"/>
      <c r="F1340" s="423"/>
      <c r="G1340" s="423"/>
      <c r="H1340" s="423"/>
    </row>
    <row r="1341" spans="1:8">
      <c r="A1341" s="423"/>
      <c r="B1341" s="423"/>
      <c r="C1341" s="423"/>
      <c r="D1341" s="423"/>
      <c r="E1341" s="423"/>
      <c r="F1341" s="423"/>
      <c r="G1341" s="423"/>
      <c r="H1341" s="423"/>
    </row>
    <row r="1342" spans="1:8">
      <c r="A1342" s="423"/>
      <c r="B1342" s="423"/>
      <c r="C1342" s="423"/>
      <c r="D1342" s="423"/>
      <c r="E1342" s="423"/>
      <c r="F1342" s="423"/>
      <c r="G1342" s="423"/>
      <c r="H1342" s="423"/>
    </row>
    <row r="1343" spans="1:8">
      <c r="A1343" s="423"/>
      <c r="B1343" s="423"/>
      <c r="C1343" s="423"/>
      <c r="D1343" s="423"/>
      <c r="E1343" s="423"/>
      <c r="F1343" s="423"/>
      <c r="G1343" s="423"/>
      <c r="H1343" s="423"/>
    </row>
    <row r="1344" spans="1:8">
      <c r="A1344" s="423"/>
      <c r="B1344" s="423"/>
      <c r="C1344" s="423"/>
      <c r="D1344" s="423"/>
      <c r="E1344" s="423"/>
      <c r="F1344" s="423"/>
      <c r="G1344" s="423"/>
      <c r="H1344" s="423"/>
    </row>
    <row r="1345" spans="1:8">
      <c r="A1345" s="423"/>
      <c r="B1345" s="423"/>
      <c r="C1345" s="423"/>
      <c r="D1345" s="423"/>
      <c r="E1345" s="423"/>
      <c r="F1345" s="423"/>
      <c r="G1345" s="423"/>
      <c r="H1345" s="423"/>
    </row>
    <row r="1346" spans="1:8">
      <c r="A1346" s="423"/>
      <c r="B1346" s="423"/>
      <c r="C1346" s="423"/>
      <c r="D1346" s="423"/>
      <c r="E1346" s="423"/>
      <c r="F1346" s="423"/>
      <c r="G1346" s="423"/>
      <c r="H1346" s="423"/>
    </row>
    <row r="1347" spans="1:8">
      <c r="A1347" s="423"/>
      <c r="B1347" s="423"/>
      <c r="C1347" s="423"/>
      <c r="D1347" s="423"/>
      <c r="E1347" s="423"/>
      <c r="F1347" s="423"/>
      <c r="G1347" s="423"/>
      <c r="H1347" s="423"/>
    </row>
    <row r="1348" spans="1:8">
      <c r="A1348" s="423"/>
      <c r="B1348" s="423"/>
      <c r="C1348" s="423"/>
      <c r="D1348" s="423"/>
      <c r="E1348" s="423"/>
      <c r="F1348" s="423"/>
      <c r="G1348" s="423"/>
      <c r="H1348" s="423"/>
    </row>
    <row r="1349" spans="1:8">
      <c r="A1349" s="423"/>
      <c r="B1349" s="423"/>
      <c r="C1349" s="423"/>
      <c r="D1349" s="423"/>
      <c r="E1349" s="423"/>
      <c r="F1349" s="423"/>
      <c r="G1349" s="423"/>
      <c r="H1349" s="423"/>
    </row>
    <row r="1350" spans="1:8">
      <c r="A1350" s="423"/>
      <c r="B1350" s="423"/>
      <c r="C1350" s="423"/>
      <c r="D1350" s="423"/>
      <c r="E1350" s="423"/>
      <c r="F1350" s="423"/>
      <c r="G1350" s="423"/>
      <c r="H1350" s="423"/>
    </row>
    <row r="1351" spans="1:8">
      <c r="A1351" s="423"/>
      <c r="B1351" s="423"/>
      <c r="C1351" s="423"/>
      <c r="D1351" s="423"/>
      <c r="E1351" s="423"/>
      <c r="F1351" s="423"/>
      <c r="G1351" s="423"/>
      <c r="H1351" s="423"/>
    </row>
    <row r="1352" spans="1:8">
      <c r="A1352" s="423"/>
      <c r="B1352" s="423"/>
      <c r="C1352" s="423"/>
      <c r="D1352" s="423"/>
      <c r="E1352" s="423"/>
      <c r="F1352" s="423"/>
      <c r="G1352" s="423"/>
      <c r="H1352" s="423"/>
    </row>
    <row r="1353" spans="1:8">
      <c r="A1353" s="423"/>
      <c r="B1353" s="423"/>
      <c r="C1353" s="423"/>
      <c r="D1353" s="423"/>
      <c r="E1353" s="423"/>
      <c r="F1353" s="423"/>
      <c r="G1353" s="423"/>
      <c r="H1353" s="423"/>
    </row>
    <row r="1354" spans="1:8">
      <c r="A1354" s="423"/>
      <c r="B1354" s="423"/>
      <c r="C1354" s="423"/>
      <c r="D1354" s="423"/>
      <c r="E1354" s="423"/>
      <c r="F1354" s="423"/>
      <c r="G1354" s="423"/>
      <c r="H1354" s="423"/>
    </row>
    <row r="1355" spans="1:8">
      <c r="A1355" s="423"/>
      <c r="B1355" s="423"/>
      <c r="C1355" s="423"/>
      <c r="D1355" s="423"/>
      <c r="E1355" s="423"/>
      <c r="F1355" s="423"/>
      <c r="G1355" s="423"/>
      <c r="H1355" s="423"/>
    </row>
    <row r="1356" spans="1:8">
      <c r="A1356" s="423"/>
      <c r="B1356" s="423"/>
      <c r="C1356" s="423"/>
      <c r="D1356" s="423"/>
      <c r="E1356" s="423"/>
      <c r="F1356" s="423"/>
      <c r="G1356" s="423"/>
      <c r="H1356" s="423"/>
    </row>
    <row r="1357" spans="1:8">
      <c r="A1357" s="423"/>
      <c r="B1357" s="423"/>
      <c r="C1357" s="423"/>
      <c r="D1357" s="423"/>
      <c r="E1357" s="423"/>
      <c r="F1357" s="423"/>
      <c r="G1357" s="423"/>
      <c r="H1357" s="423"/>
    </row>
    <row r="1358" spans="1:8">
      <c r="A1358" s="423"/>
      <c r="B1358" s="423"/>
      <c r="C1358" s="423"/>
      <c r="D1358" s="423"/>
      <c r="E1358" s="423"/>
      <c r="F1358" s="423"/>
      <c r="G1358" s="423"/>
      <c r="H1358" s="423"/>
    </row>
    <row r="1359" spans="1:8">
      <c r="A1359" s="423"/>
      <c r="B1359" s="423"/>
      <c r="C1359" s="423"/>
      <c r="D1359" s="423"/>
      <c r="E1359" s="423"/>
      <c r="F1359" s="423"/>
      <c r="G1359" s="423"/>
      <c r="H1359" s="423"/>
    </row>
    <row r="1360" spans="1:8">
      <c r="A1360" s="423"/>
      <c r="B1360" s="423"/>
      <c r="C1360" s="423"/>
      <c r="D1360" s="423"/>
      <c r="E1360" s="423"/>
      <c r="F1360" s="423"/>
      <c r="G1360" s="423"/>
      <c r="H1360" s="423"/>
    </row>
    <row r="1361" spans="1:8">
      <c r="A1361" s="423"/>
      <c r="B1361" s="423"/>
      <c r="C1361" s="423"/>
      <c r="D1361" s="423"/>
      <c r="E1361" s="423"/>
      <c r="F1361" s="423"/>
      <c r="G1361" s="423"/>
      <c r="H1361" s="423"/>
    </row>
    <row r="1362" spans="1:8">
      <c r="A1362" s="423"/>
      <c r="B1362" s="423"/>
      <c r="C1362" s="423"/>
      <c r="D1362" s="423"/>
      <c r="E1362" s="423"/>
      <c r="F1362" s="423"/>
      <c r="G1362" s="423"/>
      <c r="H1362" s="423"/>
    </row>
    <row r="1363" spans="1:8">
      <c r="A1363" s="423"/>
      <c r="B1363" s="423"/>
      <c r="C1363" s="423"/>
      <c r="D1363" s="423"/>
      <c r="E1363" s="423"/>
      <c r="F1363" s="423"/>
      <c r="G1363" s="423"/>
      <c r="H1363" s="423"/>
    </row>
    <row r="1364" spans="1:8">
      <c r="A1364" s="423"/>
      <c r="B1364" s="423"/>
      <c r="C1364" s="423"/>
      <c r="D1364" s="423"/>
      <c r="E1364" s="423"/>
      <c r="F1364" s="423"/>
      <c r="G1364" s="423"/>
      <c r="H1364" s="423"/>
    </row>
    <row r="1365" spans="1:8">
      <c r="A1365" s="423"/>
      <c r="B1365" s="423"/>
      <c r="C1365" s="423"/>
      <c r="D1365" s="423"/>
      <c r="E1365" s="423"/>
      <c r="F1365" s="423"/>
      <c r="G1365" s="423"/>
      <c r="H1365" s="423"/>
    </row>
    <row r="1366" spans="1:8">
      <c r="A1366" s="423"/>
      <c r="B1366" s="423"/>
      <c r="C1366" s="423"/>
      <c r="D1366" s="423"/>
      <c r="E1366" s="423"/>
      <c r="F1366" s="423"/>
      <c r="G1366" s="423"/>
      <c r="H1366" s="423"/>
    </row>
    <row r="1367" spans="1:8">
      <c r="A1367" s="423"/>
      <c r="B1367" s="423"/>
      <c r="C1367" s="423"/>
      <c r="D1367" s="423"/>
      <c r="E1367" s="423"/>
      <c r="F1367" s="423"/>
      <c r="G1367" s="423"/>
      <c r="H1367" s="423"/>
    </row>
    <row r="1368" spans="1:8">
      <c r="A1368" s="423"/>
      <c r="B1368" s="423"/>
      <c r="C1368" s="423"/>
      <c r="D1368" s="423"/>
      <c r="E1368" s="423"/>
      <c r="F1368" s="423"/>
      <c r="G1368" s="423"/>
      <c r="H1368" s="423"/>
    </row>
    <row r="1369" spans="1:8">
      <c r="A1369" s="423"/>
      <c r="B1369" s="423"/>
      <c r="C1369" s="423"/>
      <c r="D1369" s="423"/>
      <c r="E1369" s="423"/>
      <c r="F1369" s="423"/>
      <c r="G1369" s="423"/>
      <c r="H1369" s="423"/>
    </row>
    <row r="1370" spans="1:8">
      <c r="A1370" s="423"/>
      <c r="B1370" s="423"/>
      <c r="C1370" s="423"/>
      <c r="D1370" s="423"/>
      <c r="E1370" s="423"/>
      <c r="F1370" s="423"/>
      <c r="G1370" s="423"/>
      <c r="H1370" s="423"/>
    </row>
    <row r="1371" spans="1:8">
      <c r="A1371" s="423"/>
      <c r="B1371" s="423"/>
      <c r="C1371" s="423"/>
      <c r="D1371" s="423"/>
      <c r="E1371" s="423"/>
      <c r="F1371" s="423"/>
      <c r="G1371" s="423"/>
      <c r="H1371" s="423"/>
    </row>
    <row r="1372" spans="1:8">
      <c r="A1372" s="423"/>
      <c r="B1372" s="423"/>
      <c r="C1372" s="423"/>
      <c r="D1372" s="423"/>
      <c r="E1372" s="423"/>
      <c r="F1372" s="423"/>
      <c r="G1372" s="423"/>
      <c r="H1372" s="423"/>
    </row>
    <row r="1373" spans="1:8">
      <c r="A1373" s="423"/>
      <c r="B1373" s="423"/>
      <c r="C1373" s="423"/>
      <c r="D1373" s="423"/>
      <c r="E1373" s="423"/>
      <c r="F1373" s="423"/>
      <c r="G1373" s="423"/>
      <c r="H1373" s="423"/>
    </row>
    <row r="1374" spans="1:8">
      <c r="A1374" s="423"/>
      <c r="B1374" s="423"/>
      <c r="C1374" s="423"/>
      <c r="D1374" s="423"/>
      <c r="E1374" s="423"/>
      <c r="F1374" s="423"/>
      <c r="G1374" s="423"/>
      <c r="H1374" s="423"/>
    </row>
    <row r="1375" spans="1:8">
      <c r="A1375" s="423"/>
      <c r="B1375" s="423"/>
      <c r="C1375" s="423"/>
      <c r="D1375" s="423"/>
      <c r="E1375" s="423"/>
      <c r="F1375" s="423"/>
      <c r="G1375" s="423"/>
      <c r="H1375" s="423"/>
    </row>
    <row r="1376" spans="1:8">
      <c r="A1376" s="423"/>
      <c r="B1376" s="423"/>
      <c r="C1376" s="423"/>
      <c r="D1376" s="423"/>
      <c r="E1376" s="423"/>
      <c r="F1376" s="423"/>
      <c r="G1376" s="423"/>
      <c r="H1376" s="423"/>
    </row>
    <row r="1377" spans="1:8">
      <c r="A1377" s="423"/>
      <c r="B1377" s="423"/>
      <c r="C1377" s="423"/>
      <c r="D1377" s="423"/>
      <c r="E1377" s="423"/>
      <c r="F1377" s="423"/>
      <c r="G1377" s="423"/>
      <c r="H1377" s="423"/>
    </row>
    <row r="1378" spans="1:8">
      <c r="A1378" s="423"/>
      <c r="B1378" s="423"/>
      <c r="C1378" s="423"/>
      <c r="D1378" s="423"/>
      <c r="E1378" s="423"/>
      <c r="F1378" s="423"/>
      <c r="G1378" s="423"/>
      <c r="H1378" s="423"/>
    </row>
    <row r="1379" spans="1:8">
      <c r="A1379" s="423"/>
      <c r="B1379" s="423"/>
      <c r="C1379" s="423"/>
      <c r="D1379" s="423"/>
      <c r="E1379" s="423"/>
      <c r="F1379" s="423"/>
      <c r="G1379" s="423"/>
      <c r="H1379" s="423"/>
    </row>
    <row r="1380" spans="1:8">
      <c r="A1380" s="423"/>
      <c r="B1380" s="423"/>
      <c r="C1380" s="423"/>
      <c r="D1380" s="423"/>
      <c r="E1380" s="423"/>
      <c r="F1380" s="423"/>
      <c r="G1380" s="423"/>
      <c r="H1380" s="423"/>
    </row>
    <row r="1381" spans="1:8">
      <c r="A1381" s="423"/>
      <c r="B1381" s="423"/>
      <c r="C1381" s="423"/>
      <c r="D1381" s="423"/>
      <c r="E1381" s="423"/>
      <c r="F1381" s="423"/>
      <c r="G1381" s="423"/>
      <c r="H1381" s="423"/>
    </row>
    <row r="1382" spans="1:8">
      <c r="A1382" s="423"/>
      <c r="B1382" s="423"/>
      <c r="C1382" s="423"/>
      <c r="D1382" s="423"/>
      <c r="E1382" s="423"/>
      <c r="F1382" s="423"/>
      <c r="G1382" s="423"/>
      <c r="H1382" s="423"/>
    </row>
    <row r="1383" spans="1:8">
      <c r="A1383" s="423"/>
      <c r="B1383" s="423"/>
      <c r="C1383" s="423"/>
      <c r="D1383" s="423"/>
      <c r="E1383" s="423"/>
      <c r="F1383" s="423"/>
      <c r="G1383" s="423"/>
      <c r="H1383" s="423"/>
    </row>
    <row r="1384" spans="1:8">
      <c r="A1384" s="423"/>
      <c r="B1384" s="423"/>
      <c r="C1384" s="423"/>
      <c r="D1384" s="423"/>
      <c r="E1384" s="423"/>
      <c r="F1384" s="423"/>
      <c r="G1384" s="423"/>
      <c r="H1384" s="423"/>
    </row>
    <row r="1385" spans="1:8">
      <c r="A1385" s="423"/>
      <c r="B1385" s="423"/>
      <c r="C1385" s="423"/>
      <c r="D1385" s="423"/>
      <c r="E1385" s="423"/>
      <c r="F1385" s="423"/>
      <c r="G1385" s="423"/>
      <c r="H1385" s="423"/>
    </row>
    <row r="1386" spans="1:8">
      <c r="A1386" s="423"/>
      <c r="B1386" s="423"/>
      <c r="C1386" s="423"/>
      <c r="D1386" s="423"/>
      <c r="E1386" s="423"/>
      <c r="F1386" s="423"/>
      <c r="G1386" s="423"/>
      <c r="H1386" s="423"/>
    </row>
    <row r="1387" spans="1:8">
      <c r="A1387" s="423"/>
      <c r="B1387" s="423"/>
      <c r="C1387" s="423"/>
      <c r="D1387" s="423"/>
      <c r="E1387" s="423"/>
      <c r="F1387" s="423"/>
      <c r="G1387" s="423"/>
      <c r="H1387" s="423"/>
    </row>
    <row r="1388" spans="1:8">
      <c r="A1388" s="423"/>
      <c r="B1388" s="423"/>
      <c r="C1388" s="423"/>
      <c r="D1388" s="423"/>
      <c r="E1388" s="423"/>
      <c r="F1388" s="423"/>
      <c r="G1388" s="423"/>
      <c r="H1388" s="423"/>
    </row>
    <row r="1389" spans="1:8">
      <c r="A1389" s="423"/>
      <c r="B1389" s="423"/>
      <c r="C1389" s="423"/>
      <c r="D1389" s="423"/>
      <c r="E1389" s="423"/>
      <c r="F1389" s="423"/>
      <c r="G1389" s="423"/>
      <c r="H1389" s="423"/>
    </row>
    <row r="1390" spans="1:8">
      <c r="A1390" s="423"/>
      <c r="B1390" s="423"/>
      <c r="C1390" s="423"/>
      <c r="D1390" s="423"/>
      <c r="E1390" s="423"/>
      <c r="F1390" s="423"/>
      <c r="G1390" s="423"/>
      <c r="H1390" s="423"/>
    </row>
    <row r="1391" spans="1:8">
      <c r="A1391" s="423"/>
      <c r="B1391" s="423"/>
      <c r="C1391" s="423"/>
      <c r="D1391" s="423"/>
      <c r="E1391" s="423"/>
      <c r="F1391" s="423"/>
      <c r="G1391" s="423"/>
      <c r="H1391" s="423"/>
    </row>
    <row r="1392" spans="1:8">
      <c r="A1392" s="423"/>
      <c r="B1392" s="423"/>
      <c r="C1392" s="423"/>
      <c r="D1392" s="423"/>
      <c r="E1392" s="423"/>
      <c r="F1392" s="423"/>
      <c r="G1392" s="423"/>
      <c r="H1392" s="423"/>
    </row>
    <row r="1393" spans="1:8">
      <c r="A1393" s="423"/>
      <c r="B1393" s="423"/>
      <c r="C1393" s="423"/>
      <c r="D1393" s="423"/>
      <c r="E1393" s="423"/>
      <c r="F1393" s="423"/>
      <c r="G1393" s="423"/>
      <c r="H1393" s="423"/>
    </row>
    <row r="1394" spans="1:8">
      <c r="A1394" s="423"/>
      <c r="B1394" s="423"/>
      <c r="C1394" s="423"/>
      <c r="D1394" s="423"/>
      <c r="E1394" s="423"/>
      <c r="F1394" s="423"/>
      <c r="G1394" s="423"/>
      <c r="H1394" s="423"/>
    </row>
    <row r="1395" spans="1:8">
      <c r="A1395" s="423"/>
      <c r="B1395" s="423"/>
      <c r="C1395" s="423"/>
      <c r="D1395" s="423"/>
      <c r="E1395" s="423"/>
      <c r="F1395" s="423"/>
      <c r="G1395" s="423"/>
      <c r="H1395" s="423"/>
    </row>
    <row r="1396" spans="1:8">
      <c r="A1396" s="423"/>
      <c r="B1396" s="423"/>
      <c r="C1396" s="423"/>
      <c r="D1396" s="423"/>
      <c r="E1396" s="423"/>
      <c r="F1396" s="423"/>
      <c r="G1396" s="423"/>
      <c r="H1396" s="423"/>
    </row>
    <row r="1397" spans="1:8">
      <c r="A1397" s="423"/>
      <c r="B1397" s="423"/>
      <c r="C1397" s="423"/>
      <c r="D1397" s="423"/>
      <c r="E1397" s="423"/>
      <c r="F1397" s="423"/>
      <c r="G1397" s="423"/>
      <c r="H1397" s="423"/>
    </row>
    <row r="1398" spans="1:8">
      <c r="A1398" s="423"/>
      <c r="B1398" s="423"/>
      <c r="C1398" s="423"/>
      <c r="D1398" s="423"/>
      <c r="E1398" s="423"/>
      <c r="F1398" s="423"/>
      <c r="G1398" s="423"/>
      <c r="H1398" s="423"/>
    </row>
    <row r="1399" spans="1:8">
      <c r="A1399" s="423"/>
      <c r="B1399" s="423"/>
      <c r="C1399" s="423"/>
      <c r="D1399" s="423"/>
      <c r="E1399" s="423"/>
      <c r="F1399" s="423"/>
      <c r="G1399" s="423"/>
      <c r="H1399" s="423"/>
    </row>
    <row r="1400" spans="1:8">
      <c r="A1400" s="423"/>
      <c r="B1400" s="423"/>
      <c r="C1400" s="423"/>
      <c r="D1400" s="423"/>
      <c r="E1400" s="423"/>
      <c r="F1400" s="423"/>
      <c r="G1400" s="423"/>
      <c r="H1400" s="423"/>
    </row>
    <row r="1401" spans="1:8">
      <c r="A1401" s="423"/>
      <c r="B1401" s="423"/>
      <c r="C1401" s="423"/>
      <c r="D1401" s="423"/>
      <c r="E1401" s="423"/>
      <c r="F1401" s="423"/>
      <c r="G1401" s="423"/>
      <c r="H1401" s="423"/>
    </row>
    <row r="1402" spans="1:8">
      <c r="A1402" s="423"/>
      <c r="B1402" s="423"/>
      <c r="C1402" s="423"/>
      <c r="D1402" s="423"/>
      <c r="E1402" s="423"/>
      <c r="F1402" s="423"/>
      <c r="G1402" s="423"/>
      <c r="H1402" s="423"/>
    </row>
    <row r="1403" spans="1:8">
      <c r="A1403" s="423"/>
      <c r="B1403" s="423"/>
      <c r="C1403" s="423"/>
      <c r="D1403" s="423"/>
      <c r="E1403" s="423"/>
      <c r="F1403" s="423"/>
      <c r="G1403" s="423"/>
      <c r="H1403" s="423"/>
    </row>
    <row r="1404" spans="1:8">
      <c r="A1404" s="423"/>
      <c r="B1404" s="423"/>
      <c r="C1404" s="423"/>
      <c r="D1404" s="423"/>
      <c r="E1404" s="423"/>
      <c r="F1404" s="423"/>
      <c r="G1404" s="423"/>
      <c r="H1404" s="423"/>
    </row>
    <row r="1405" spans="1:8">
      <c r="A1405" s="423"/>
      <c r="B1405" s="423"/>
      <c r="C1405" s="423"/>
      <c r="D1405" s="423"/>
      <c r="E1405" s="423"/>
      <c r="F1405" s="423"/>
      <c r="G1405" s="423"/>
      <c r="H1405" s="423"/>
    </row>
    <row r="1406" spans="1:8">
      <c r="A1406" s="423"/>
      <c r="B1406" s="423"/>
      <c r="C1406" s="423"/>
      <c r="D1406" s="423"/>
      <c r="E1406" s="423"/>
      <c r="F1406" s="423"/>
      <c r="G1406" s="423"/>
      <c r="H1406" s="423"/>
    </row>
    <row r="1407" spans="1:8">
      <c r="A1407" s="423"/>
      <c r="B1407" s="423"/>
      <c r="C1407" s="423"/>
      <c r="D1407" s="423"/>
      <c r="E1407" s="423"/>
      <c r="F1407" s="423"/>
      <c r="G1407" s="423"/>
      <c r="H1407" s="423"/>
    </row>
    <row r="1408" spans="1:8">
      <c r="A1408" s="423"/>
      <c r="B1408" s="423"/>
      <c r="C1408" s="423"/>
      <c r="D1408" s="423"/>
      <c r="E1408" s="423"/>
      <c r="F1408" s="423"/>
      <c r="G1408" s="423"/>
      <c r="H1408" s="423"/>
    </row>
    <row r="1409" spans="1:8">
      <c r="A1409" s="423"/>
      <c r="B1409" s="423"/>
      <c r="C1409" s="423"/>
      <c r="D1409" s="423"/>
      <c r="E1409" s="423"/>
      <c r="F1409" s="423"/>
      <c r="G1409" s="423"/>
      <c r="H1409" s="423"/>
    </row>
    <row r="1410" spans="1:8">
      <c r="A1410" s="423"/>
      <c r="B1410" s="423"/>
      <c r="C1410" s="423"/>
      <c r="D1410" s="423"/>
      <c r="E1410" s="423"/>
      <c r="F1410" s="423"/>
      <c r="G1410" s="423"/>
      <c r="H1410" s="423"/>
    </row>
    <row r="1411" spans="1:8">
      <c r="A1411" s="423"/>
      <c r="B1411" s="423"/>
      <c r="C1411" s="423"/>
      <c r="D1411" s="423"/>
      <c r="E1411" s="423"/>
      <c r="F1411" s="423"/>
      <c r="G1411" s="423"/>
      <c r="H1411" s="423"/>
    </row>
    <row r="1412" spans="1:8">
      <c r="A1412" s="423"/>
      <c r="B1412" s="423"/>
      <c r="C1412" s="423"/>
      <c r="D1412" s="423"/>
      <c r="E1412" s="423"/>
      <c r="F1412" s="423"/>
      <c r="G1412" s="423"/>
      <c r="H1412" s="423"/>
    </row>
    <row r="1413" spans="1:8">
      <c r="A1413" s="423"/>
      <c r="B1413" s="423"/>
      <c r="C1413" s="423"/>
      <c r="D1413" s="423"/>
      <c r="E1413" s="423"/>
      <c r="F1413" s="423"/>
      <c r="G1413" s="423"/>
      <c r="H1413" s="423"/>
    </row>
    <row r="1414" spans="1:8">
      <c r="A1414" s="423"/>
      <c r="B1414" s="423"/>
      <c r="C1414" s="423"/>
      <c r="D1414" s="423"/>
      <c r="E1414" s="423"/>
      <c r="F1414" s="423"/>
      <c r="G1414" s="423"/>
      <c r="H1414" s="423"/>
    </row>
    <row r="1415" spans="1:8">
      <c r="A1415" s="423"/>
      <c r="B1415" s="423"/>
      <c r="C1415" s="423"/>
      <c r="D1415" s="423"/>
      <c r="E1415" s="423"/>
      <c r="F1415" s="423"/>
      <c r="G1415" s="423"/>
      <c r="H1415" s="423"/>
    </row>
    <row r="1416" spans="1:8">
      <c r="A1416" s="423"/>
      <c r="B1416" s="423"/>
      <c r="C1416" s="423"/>
      <c r="D1416" s="423"/>
      <c r="E1416" s="423"/>
      <c r="F1416" s="423"/>
      <c r="G1416" s="423"/>
      <c r="H1416" s="423"/>
    </row>
    <row r="1417" spans="1:8">
      <c r="A1417" s="423"/>
      <c r="B1417" s="423"/>
      <c r="C1417" s="423"/>
      <c r="D1417" s="423"/>
      <c r="E1417" s="423"/>
      <c r="F1417" s="423"/>
      <c r="G1417" s="423"/>
      <c r="H1417" s="423"/>
    </row>
    <row r="1418" spans="1:8">
      <c r="A1418" s="423"/>
      <c r="B1418" s="423"/>
      <c r="C1418" s="423"/>
      <c r="D1418" s="423"/>
      <c r="E1418" s="423"/>
      <c r="F1418" s="423"/>
      <c r="G1418" s="423"/>
      <c r="H1418" s="423"/>
    </row>
    <row r="1419" spans="1:8">
      <c r="A1419" s="423"/>
      <c r="B1419" s="423"/>
      <c r="C1419" s="423"/>
      <c r="D1419" s="423"/>
      <c r="E1419" s="423"/>
      <c r="F1419" s="423"/>
      <c r="G1419" s="423"/>
      <c r="H1419" s="423"/>
    </row>
    <row r="1420" spans="1:8">
      <c r="A1420" s="423"/>
      <c r="B1420" s="423"/>
      <c r="C1420" s="423"/>
      <c r="D1420" s="423"/>
      <c r="E1420" s="423"/>
      <c r="F1420" s="423"/>
      <c r="G1420" s="423"/>
      <c r="H1420" s="423"/>
    </row>
    <row r="1421" spans="1:8">
      <c r="A1421" s="423"/>
      <c r="B1421" s="423"/>
      <c r="C1421" s="423"/>
      <c r="D1421" s="423"/>
      <c r="E1421" s="423"/>
      <c r="F1421" s="423"/>
      <c r="G1421" s="423"/>
      <c r="H1421" s="423"/>
    </row>
    <row r="1422" spans="1:8">
      <c r="A1422" s="423"/>
      <c r="B1422" s="423"/>
      <c r="C1422" s="423"/>
      <c r="D1422" s="423"/>
      <c r="E1422" s="423"/>
      <c r="F1422" s="423"/>
      <c r="G1422" s="423"/>
      <c r="H1422" s="423"/>
    </row>
    <row r="1423" spans="1:8">
      <c r="A1423" s="423"/>
      <c r="B1423" s="423"/>
      <c r="C1423" s="423"/>
      <c r="D1423" s="423"/>
      <c r="E1423" s="423"/>
      <c r="F1423" s="423"/>
      <c r="G1423" s="423"/>
      <c r="H1423" s="423"/>
    </row>
    <row r="1424" spans="1:8">
      <c r="A1424" s="423"/>
      <c r="B1424" s="423"/>
      <c r="C1424" s="423"/>
      <c r="D1424" s="423"/>
      <c r="E1424" s="423"/>
      <c r="F1424" s="423"/>
      <c r="G1424" s="423"/>
      <c r="H1424" s="423"/>
    </row>
    <row r="1425" spans="1:8">
      <c r="A1425" s="423"/>
      <c r="B1425" s="423"/>
      <c r="C1425" s="423"/>
      <c r="D1425" s="423"/>
      <c r="E1425" s="423"/>
      <c r="F1425" s="423"/>
      <c r="G1425" s="423"/>
      <c r="H1425" s="423"/>
    </row>
    <row r="1426" spans="1:8">
      <c r="A1426" s="423"/>
      <c r="B1426" s="423"/>
      <c r="C1426" s="423"/>
      <c r="D1426" s="423"/>
      <c r="E1426" s="423"/>
      <c r="F1426" s="423"/>
      <c r="G1426" s="423"/>
      <c r="H1426" s="423"/>
    </row>
    <row r="1427" spans="1:8">
      <c r="A1427" s="423"/>
      <c r="B1427" s="423"/>
      <c r="C1427" s="423"/>
      <c r="D1427" s="423"/>
      <c r="E1427" s="423"/>
      <c r="F1427" s="423"/>
      <c r="G1427" s="423"/>
      <c r="H1427" s="423"/>
    </row>
    <row r="1428" spans="1:8">
      <c r="A1428" s="423"/>
      <c r="B1428" s="423"/>
      <c r="C1428" s="423"/>
      <c r="D1428" s="423"/>
      <c r="E1428" s="423"/>
      <c r="F1428" s="423"/>
      <c r="G1428" s="423"/>
      <c r="H1428" s="423"/>
    </row>
    <row r="1429" spans="1:8">
      <c r="A1429" s="423"/>
      <c r="B1429" s="423"/>
      <c r="C1429" s="423"/>
      <c r="D1429" s="423"/>
      <c r="E1429" s="423"/>
      <c r="F1429" s="423"/>
      <c r="G1429" s="423"/>
      <c r="H1429" s="423"/>
    </row>
    <row r="1430" spans="1:8">
      <c r="A1430" s="423"/>
      <c r="B1430" s="423"/>
      <c r="C1430" s="423"/>
      <c r="D1430" s="423"/>
      <c r="E1430" s="423"/>
      <c r="F1430" s="423"/>
      <c r="G1430" s="423"/>
      <c r="H1430" s="423"/>
    </row>
    <row r="1431" spans="1:8">
      <c r="A1431" s="423"/>
      <c r="B1431" s="423"/>
      <c r="C1431" s="423"/>
      <c r="D1431" s="423"/>
      <c r="E1431" s="423"/>
      <c r="F1431" s="423"/>
      <c r="G1431" s="423"/>
      <c r="H1431" s="423"/>
    </row>
    <row r="1432" spans="1:8">
      <c r="A1432" s="423"/>
      <c r="B1432" s="423"/>
      <c r="C1432" s="423"/>
      <c r="D1432" s="423"/>
      <c r="E1432" s="423"/>
      <c r="F1432" s="423"/>
      <c r="G1432" s="423"/>
      <c r="H1432" s="423"/>
    </row>
    <row r="1433" spans="1:8">
      <c r="A1433" s="423"/>
      <c r="B1433" s="423"/>
      <c r="C1433" s="423"/>
      <c r="D1433" s="423"/>
      <c r="E1433" s="423"/>
      <c r="F1433" s="423"/>
      <c r="G1433" s="423"/>
      <c r="H1433" s="423"/>
    </row>
    <row r="1434" spans="1:8">
      <c r="A1434" s="423"/>
      <c r="B1434" s="423"/>
      <c r="C1434" s="423"/>
      <c r="D1434" s="423"/>
      <c r="E1434" s="423"/>
      <c r="F1434" s="423"/>
      <c r="G1434" s="423"/>
      <c r="H1434" s="423"/>
    </row>
    <row r="1435" spans="1:8">
      <c r="A1435" s="423"/>
      <c r="B1435" s="423"/>
      <c r="C1435" s="423"/>
      <c r="D1435" s="423"/>
      <c r="E1435" s="423"/>
      <c r="F1435" s="423"/>
      <c r="G1435" s="423"/>
      <c r="H1435" s="423"/>
    </row>
    <row r="1436" spans="1:8">
      <c r="A1436" s="423"/>
      <c r="B1436" s="423"/>
      <c r="C1436" s="423"/>
      <c r="D1436" s="423"/>
      <c r="E1436" s="423"/>
      <c r="F1436" s="423"/>
      <c r="G1436" s="423"/>
      <c r="H1436" s="423"/>
    </row>
    <row r="1437" spans="1:8">
      <c r="A1437" s="423"/>
      <c r="B1437" s="423"/>
      <c r="C1437" s="423"/>
      <c r="D1437" s="423"/>
      <c r="E1437" s="423"/>
      <c r="F1437" s="423"/>
      <c r="G1437" s="423"/>
      <c r="H1437" s="423"/>
    </row>
    <row r="1438" spans="1:8">
      <c r="A1438" s="423"/>
      <c r="B1438" s="423"/>
      <c r="C1438" s="423"/>
      <c r="D1438" s="423"/>
      <c r="E1438" s="423"/>
      <c r="F1438" s="423"/>
      <c r="G1438" s="423"/>
      <c r="H1438" s="423"/>
    </row>
    <row r="1439" spans="1:8">
      <c r="A1439" s="423"/>
      <c r="B1439" s="423"/>
      <c r="C1439" s="423"/>
      <c r="D1439" s="423"/>
      <c r="E1439" s="423"/>
      <c r="F1439" s="423"/>
      <c r="G1439" s="423"/>
      <c r="H1439" s="423"/>
    </row>
    <row r="1440" spans="1:8">
      <c r="A1440" s="423"/>
      <c r="B1440" s="423"/>
      <c r="C1440" s="423"/>
      <c r="D1440" s="423"/>
      <c r="E1440" s="423"/>
      <c r="F1440" s="423"/>
      <c r="G1440" s="423"/>
      <c r="H1440" s="423"/>
    </row>
    <row r="1441" spans="1:8">
      <c r="A1441" s="423"/>
      <c r="B1441" s="423"/>
      <c r="C1441" s="423"/>
      <c r="D1441" s="423"/>
      <c r="E1441" s="423"/>
      <c r="F1441" s="423"/>
      <c r="G1441" s="423"/>
      <c r="H1441" s="423"/>
    </row>
    <row r="1442" spans="1:8">
      <c r="A1442" s="423"/>
      <c r="B1442" s="423"/>
      <c r="C1442" s="423"/>
      <c r="D1442" s="423"/>
      <c r="E1442" s="423"/>
      <c r="F1442" s="423"/>
      <c r="G1442" s="423"/>
      <c r="H1442" s="423"/>
    </row>
    <row r="1443" spans="1:8">
      <c r="A1443" s="423"/>
      <c r="B1443" s="423"/>
      <c r="C1443" s="423"/>
      <c r="D1443" s="423"/>
      <c r="E1443" s="423"/>
      <c r="F1443" s="423"/>
      <c r="G1443" s="423"/>
      <c r="H1443" s="423"/>
    </row>
    <row r="1444" spans="1:8">
      <c r="A1444" s="423"/>
      <c r="B1444" s="423"/>
      <c r="C1444" s="423"/>
      <c r="D1444" s="423"/>
      <c r="E1444" s="423"/>
      <c r="F1444" s="423"/>
      <c r="G1444" s="423"/>
      <c r="H1444" s="423"/>
    </row>
    <row r="1445" spans="1:8">
      <c r="A1445" s="423"/>
      <c r="B1445" s="423"/>
      <c r="C1445" s="423"/>
      <c r="D1445" s="423"/>
      <c r="E1445" s="423"/>
      <c r="F1445" s="423"/>
      <c r="G1445" s="423"/>
      <c r="H1445" s="423"/>
    </row>
    <row r="1446" spans="1:8">
      <c r="A1446" s="423"/>
      <c r="B1446" s="423"/>
      <c r="C1446" s="423"/>
      <c r="D1446" s="423"/>
      <c r="E1446" s="423"/>
      <c r="F1446" s="423"/>
      <c r="G1446" s="423"/>
      <c r="H1446" s="423"/>
    </row>
    <row r="1447" spans="1:8">
      <c r="A1447" s="423"/>
      <c r="B1447" s="423"/>
      <c r="C1447" s="423"/>
      <c r="D1447" s="423"/>
      <c r="E1447" s="423"/>
      <c r="F1447" s="423"/>
      <c r="G1447" s="423"/>
      <c r="H1447" s="423"/>
    </row>
    <row r="1448" spans="1:8">
      <c r="A1448" s="423"/>
      <c r="B1448" s="423"/>
      <c r="C1448" s="423"/>
      <c r="D1448" s="423"/>
      <c r="E1448" s="423"/>
      <c r="F1448" s="423"/>
      <c r="G1448" s="423"/>
      <c r="H1448" s="423"/>
    </row>
    <row r="1449" spans="1:8">
      <c r="A1449" s="423"/>
      <c r="B1449" s="423"/>
      <c r="C1449" s="423"/>
      <c r="D1449" s="423"/>
      <c r="E1449" s="423"/>
      <c r="F1449" s="423"/>
      <c r="G1449" s="423"/>
      <c r="H1449" s="423"/>
    </row>
    <row r="1450" spans="1:8">
      <c r="A1450" s="423"/>
      <c r="B1450" s="423"/>
      <c r="C1450" s="423"/>
      <c r="D1450" s="423"/>
      <c r="E1450" s="423"/>
      <c r="F1450" s="423"/>
      <c r="G1450" s="423"/>
      <c r="H1450" s="423"/>
    </row>
    <row r="1451" spans="1:8">
      <c r="A1451" s="423"/>
      <c r="B1451" s="423"/>
      <c r="C1451" s="423"/>
      <c r="D1451" s="423"/>
      <c r="E1451" s="423"/>
      <c r="F1451" s="423"/>
      <c r="G1451" s="423"/>
      <c r="H1451" s="423"/>
    </row>
    <row r="1452" spans="1:8">
      <c r="A1452" s="423"/>
      <c r="B1452" s="423"/>
      <c r="C1452" s="423"/>
      <c r="D1452" s="423"/>
      <c r="E1452" s="423"/>
      <c r="F1452" s="423"/>
      <c r="G1452" s="423"/>
      <c r="H1452" s="423"/>
    </row>
    <row r="1453" spans="1:8">
      <c r="A1453" s="423"/>
      <c r="B1453" s="423"/>
      <c r="C1453" s="423"/>
      <c r="D1453" s="423"/>
      <c r="E1453" s="423"/>
      <c r="F1453" s="423"/>
      <c r="G1453" s="423"/>
      <c r="H1453" s="423"/>
    </row>
    <row r="1454" spans="1:8">
      <c r="A1454" s="423"/>
      <c r="B1454" s="423"/>
      <c r="C1454" s="423"/>
      <c r="D1454" s="423"/>
      <c r="E1454" s="423"/>
      <c r="F1454" s="423"/>
      <c r="G1454" s="423"/>
      <c r="H1454" s="423"/>
    </row>
    <row r="1455" spans="1:8">
      <c r="A1455" s="423"/>
      <c r="B1455" s="423"/>
      <c r="C1455" s="423"/>
      <c r="D1455" s="423"/>
      <c r="E1455" s="423"/>
      <c r="F1455" s="423"/>
      <c r="G1455" s="423"/>
      <c r="H1455" s="423"/>
    </row>
    <row r="1456" spans="1:8">
      <c r="A1456" s="423"/>
      <c r="B1456" s="423"/>
      <c r="C1456" s="423"/>
      <c r="D1456" s="423"/>
      <c r="E1456" s="423"/>
      <c r="F1456" s="423"/>
      <c r="G1456" s="423"/>
      <c r="H1456" s="423"/>
    </row>
    <row r="1457" spans="1:8">
      <c r="A1457" s="423"/>
      <c r="B1457" s="423"/>
      <c r="C1457" s="423"/>
      <c r="D1457" s="423"/>
      <c r="E1457" s="423"/>
      <c r="F1457" s="423"/>
      <c r="G1457" s="423"/>
      <c r="H1457" s="423"/>
    </row>
    <row r="1458" spans="1:8">
      <c r="A1458" s="423"/>
      <c r="B1458" s="423"/>
      <c r="C1458" s="423"/>
      <c r="D1458" s="423"/>
      <c r="E1458" s="423"/>
      <c r="F1458" s="423"/>
      <c r="G1458" s="423"/>
      <c r="H1458" s="423"/>
    </row>
    <row r="1459" spans="1:8">
      <c r="A1459" s="423"/>
      <c r="B1459" s="423"/>
      <c r="C1459" s="423"/>
      <c r="D1459" s="423"/>
      <c r="E1459" s="423"/>
      <c r="F1459" s="423"/>
      <c r="G1459" s="423"/>
      <c r="H1459" s="423"/>
    </row>
    <row r="1460" spans="1:8">
      <c r="A1460" s="423"/>
      <c r="B1460" s="423"/>
      <c r="C1460" s="423"/>
      <c r="D1460" s="423"/>
      <c r="E1460" s="423"/>
      <c r="F1460" s="423"/>
      <c r="G1460" s="423"/>
      <c r="H1460" s="423"/>
    </row>
    <row r="1461" spans="1:8">
      <c r="A1461" s="423"/>
      <c r="B1461" s="423"/>
      <c r="C1461" s="423"/>
      <c r="D1461" s="423"/>
      <c r="E1461" s="423"/>
      <c r="F1461" s="423"/>
      <c r="G1461" s="423"/>
      <c r="H1461" s="423"/>
    </row>
    <row r="1462" spans="1:8">
      <c r="A1462" s="423"/>
      <c r="B1462" s="423"/>
      <c r="C1462" s="423"/>
      <c r="D1462" s="423"/>
      <c r="E1462" s="423"/>
      <c r="F1462" s="423"/>
      <c r="G1462" s="423"/>
      <c r="H1462" s="423"/>
    </row>
    <row r="1463" spans="1:8">
      <c r="A1463" s="423"/>
      <c r="B1463" s="423"/>
      <c r="C1463" s="423"/>
      <c r="D1463" s="423"/>
      <c r="E1463" s="423"/>
      <c r="F1463" s="423"/>
      <c r="G1463" s="423"/>
      <c r="H1463" s="423"/>
    </row>
    <row r="1464" spans="1:8">
      <c r="A1464" s="423"/>
      <c r="B1464" s="423"/>
      <c r="C1464" s="423"/>
      <c r="D1464" s="423"/>
      <c r="E1464" s="423"/>
      <c r="F1464" s="423"/>
      <c r="G1464" s="423"/>
      <c r="H1464" s="423"/>
    </row>
    <row r="1465" spans="1:8">
      <c r="A1465" s="423"/>
      <c r="B1465" s="423"/>
      <c r="C1465" s="423"/>
      <c r="D1465" s="423"/>
      <c r="E1465" s="423"/>
      <c r="F1465" s="423"/>
      <c r="G1465" s="423"/>
      <c r="H1465" s="423"/>
    </row>
    <row r="1466" spans="1:8">
      <c r="A1466" s="423"/>
      <c r="B1466" s="423"/>
      <c r="C1466" s="423"/>
      <c r="D1466" s="423"/>
      <c r="E1466" s="423"/>
      <c r="F1466" s="423"/>
      <c r="G1466" s="423"/>
      <c r="H1466" s="423"/>
    </row>
    <row r="1467" spans="1:8">
      <c r="A1467" s="423"/>
      <c r="B1467" s="423"/>
      <c r="C1467" s="423"/>
      <c r="D1467" s="423"/>
      <c r="E1467" s="423"/>
      <c r="F1467" s="423"/>
      <c r="G1467" s="423"/>
      <c r="H1467" s="423"/>
    </row>
    <row r="1468" spans="1:8">
      <c r="A1468" s="423"/>
      <c r="B1468" s="423"/>
      <c r="C1468" s="423"/>
      <c r="D1468" s="423"/>
      <c r="E1468" s="423"/>
      <c r="F1468" s="423"/>
      <c r="G1468" s="423"/>
      <c r="H1468" s="423"/>
    </row>
    <row r="1469" spans="1:8">
      <c r="A1469" s="423"/>
      <c r="B1469" s="423"/>
      <c r="C1469" s="423"/>
      <c r="D1469" s="423"/>
      <c r="E1469" s="423"/>
      <c r="F1469" s="423"/>
      <c r="G1469" s="423"/>
      <c r="H1469" s="423"/>
    </row>
    <row r="1470" spans="1:8">
      <c r="A1470" s="423"/>
      <c r="B1470" s="423"/>
      <c r="C1470" s="423"/>
      <c r="D1470" s="423"/>
      <c r="E1470" s="423"/>
      <c r="F1470" s="423"/>
      <c r="G1470" s="423"/>
      <c r="H1470" s="423"/>
    </row>
    <row r="1471" spans="1:8">
      <c r="A1471" s="423"/>
      <c r="B1471" s="423"/>
      <c r="C1471" s="423"/>
      <c r="D1471" s="423"/>
      <c r="E1471" s="423"/>
      <c r="F1471" s="423"/>
      <c r="G1471" s="423"/>
      <c r="H1471" s="423"/>
    </row>
    <row r="1472" spans="1:8">
      <c r="A1472" s="423"/>
      <c r="B1472" s="423"/>
      <c r="C1472" s="423"/>
      <c r="D1472" s="423"/>
      <c r="E1472" s="423"/>
      <c r="F1472" s="423"/>
      <c r="G1472" s="423"/>
      <c r="H1472" s="423"/>
    </row>
    <row r="1473" spans="1:8">
      <c r="A1473" s="423"/>
      <c r="B1473" s="423"/>
      <c r="C1473" s="423"/>
      <c r="D1473" s="423"/>
      <c r="E1473" s="423"/>
      <c r="F1473" s="423"/>
      <c r="G1473" s="423"/>
      <c r="H1473" s="423"/>
    </row>
    <row r="1474" spans="1:8">
      <c r="A1474" s="423"/>
      <c r="B1474" s="423"/>
      <c r="C1474" s="423"/>
      <c r="D1474" s="423"/>
      <c r="E1474" s="423"/>
      <c r="F1474" s="423"/>
      <c r="G1474" s="423"/>
      <c r="H1474" s="423"/>
    </row>
    <row r="1475" spans="1:8">
      <c r="A1475" s="423"/>
      <c r="B1475" s="423"/>
      <c r="C1475" s="423"/>
      <c r="D1475" s="423"/>
      <c r="E1475" s="423"/>
      <c r="F1475" s="423"/>
      <c r="G1475" s="423"/>
      <c r="H1475" s="423"/>
    </row>
    <row r="1476" spans="1:8">
      <c r="A1476" s="423"/>
      <c r="B1476" s="423"/>
      <c r="C1476" s="423"/>
      <c r="D1476" s="423"/>
      <c r="E1476" s="423"/>
      <c r="F1476" s="423"/>
      <c r="G1476" s="423"/>
      <c r="H1476" s="423"/>
    </row>
    <row r="1477" spans="1:8">
      <c r="A1477" s="423"/>
      <c r="B1477" s="423"/>
      <c r="C1477" s="423"/>
      <c r="D1477" s="423"/>
      <c r="E1477" s="423"/>
      <c r="F1477" s="423"/>
      <c r="G1477" s="423"/>
      <c r="H1477" s="423"/>
    </row>
    <row r="1478" spans="1:8">
      <c r="A1478" s="423"/>
      <c r="B1478" s="423"/>
      <c r="C1478" s="423"/>
      <c r="D1478" s="423"/>
      <c r="E1478" s="423"/>
      <c r="F1478" s="423"/>
      <c r="G1478" s="423"/>
      <c r="H1478" s="423"/>
    </row>
    <row r="1479" spans="1:8">
      <c r="A1479" s="423"/>
      <c r="B1479" s="423"/>
      <c r="C1479" s="423"/>
      <c r="D1479" s="423"/>
      <c r="E1479" s="423"/>
      <c r="F1479" s="423"/>
      <c r="G1479" s="423"/>
      <c r="H1479" s="423"/>
    </row>
    <row r="1480" spans="1:8">
      <c r="A1480" s="423"/>
      <c r="B1480" s="423"/>
      <c r="C1480" s="423"/>
      <c r="D1480" s="423"/>
      <c r="E1480" s="423"/>
      <c r="F1480" s="423"/>
      <c r="G1480" s="423"/>
      <c r="H1480" s="423"/>
    </row>
    <row r="1481" spans="1:8">
      <c r="A1481" s="423"/>
      <c r="B1481" s="423"/>
      <c r="C1481" s="423"/>
      <c r="D1481" s="423"/>
      <c r="E1481" s="423"/>
      <c r="F1481" s="423"/>
      <c r="G1481" s="423"/>
      <c r="H1481" s="423"/>
    </row>
    <row r="1482" spans="1:8">
      <c r="A1482" s="423"/>
      <c r="B1482" s="423"/>
      <c r="C1482" s="423"/>
      <c r="D1482" s="423"/>
      <c r="E1482" s="423"/>
      <c r="F1482" s="423"/>
      <c r="G1482" s="423"/>
      <c r="H1482" s="423"/>
    </row>
    <row r="1483" spans="1:8">
      <c r="A1483" s="423"/>
      <c r="B1483" s="423"/>
      <c r="C1483" s="423"/>
      <c r="D1483" s="423"/>
      <c r="E1483" s="423"/>
      <c r="F1483" s="423"/>
      <c r="G1483" s="423"/>
      <c r="H1483" s="423"/>
    </row>
    <row r="1484" spans="1:8">
      <c r="A1484" s="423"/>
      <c r="B1484" s="423"/>
      <c r="C1484" s="423"/>
      <c r="D1484" s="423"/>
      <c r="E1484" s="423"/>
      <c r="F1484" s="423"/>
      <c r="G1484" s="423"/>
      <c r="H1484" s="423"/>
    </row>
    <row r="1485" spans="1:8">
      <c r="A1485" s="423"/>
      <c r="B1485" s="423"/>
      <c r="C1485" s="423"/>
      <c r="D1485" s="423"/>
      <c r="E1485" s="423"/>
      <c r="F1485" s="423"/>
      <c r="G1485" s="423"/>
      <c r="H1485" s="423"/>
    </row>
    <row r="1486" spans="1:8">
      <c r="A1486" s="423"/>
      <c r="B1486" s="423"/>
      <c r="C1486" s="423"/>
      <c r="D1486" s="423"/>
      <c r="E1486" s="423"/>
      <c r="F1486" s="423"/>
      <c r="G1486" s="423"/>
      <c r="H1486" s="423"/>
    </row>
    <row r="1487" spans="1:8">
      <c r="A1487" s="423"/>
      <c r="B1487" s="423"/>
      <c r="C1487" s="423"/>
      <c r="D1487" s="423"/>
      <c r="E1487" s="423"/>
      <c r="F1487" s="423"/>
      <c r="G1487" s="423"/>
      <c r="H1487" s="423"/>
    </row>
    <row r="1488" spans="1:8">
      <c r="A1488" s="423"/>
      <c r="B1488" s="423"/>
      <c r="C1488" s="423"/>
      <c r="D1488" s="423"/>
      <c r="E1488" s="423"/>
      <c r="F1488" s="423"/>
      <c r="G1488" s="423"/>
      <c r="H1488" s="423"/>
    </row>
    <row r="1489" spans="1:8">
      <c r="A1489" s="423"/>
      <c r="B1489" s="423"/>
      <c r="C1489" s="423"/>
      <c r="D1489" s="423"/>
      <c r="E1489" s="423"/>
      <c r="F1489" s="423"/>
      <c r="G1489" s="423"/>
      <c r="H1489" s="423"/>
    </row>
    <row r="1490" spans="1:8">
      <c r="A1490" s="423"/>
      <c r="B1490" s="423"/>
      <c r="C1490" s="423"/>
      <c r="D1490" s="423"/>
      <c r="E1490" s="423"/>
      <c r="F1490" s="423"/>
      <c r="G1490" s="423"/>
      <c r="H1490" s="423"/>
    </row>
    <row r="1491" spans="1:8">
      <c r="A1491" s="423"/>
      <c r="B1491" s="423"/>
      <c r="C1491" s="423"/>
      <c r="D1491" s="423"/>
      <c r="E1491" s="423"/>
      <c r="F1491" s="423"/>
      <c r="G1491" s="423"/>
      <c r="H1491" s="423"/>
    </row>
    <row r="1492" spans="1:8">
      <c r="A1492" s="423"/>
      <c r="B1492" s="423"/>
      <c r="C1492" s="423"/>
      <c r="D1492" s="423"/>
      <c r="E1492" s="423"/>
      <c r="F1492" s="423"/>
      <c r="G1492" s="423"/>
      <c r="H1492" s="423"/>
    </row>
    <row r="1493" spans="1:8">
      <c r="A1493" s="423"/>
      <c r="B1493" s="423"/>
      <c r="C1493" s="423"/>
      <c r="D1493" s="423"/>
      <c r="E1493" s="423"/>
      <c r="F1493" s="423"/>
      <c r="G1493" s="423"/>
      <c r="H1493" s="423"/>
    </row>
    <row r="1494" spans="1:8">
      <c r="A1494" s="423"/>
      <c r="B1494" s="423"/>
      <c r="C1494" s="423"/>
      <c r="D1494" s="423"/>
      <c r="E1494" s="423"/>
      <c r="F1494" s="423"/>
      <c r="G1494" s="423"/>
      <c r="H1494" s="423"/>
    </row>
    <row r="1495" spans="1:8">
      <c r="A1495" s="423"/>
      <c r="B1495" s="423"/>
      <c r="C1495" s="423"/>
      <c r="D1495" s="423"/>
      <c r="E1495" s="423"/>
      <c r="F1495" s="423"/>
      <c r="G1495" s="423"/>
      <c r="H1495" s="423"/>
    </row>
    <row r="1496" spans="1:8">
      <c r="A1496" s="423"/>
      <c r="B1496" s="423"/>
      <c r="C1496" s="423"/>
      <c r="D1496" s="423"/>
      <c r="E1496" s="423"/>
      <c r="F1496" s="423"/>
      <c r="G1496" s="423"/>
      <c r="H1496" s="423"/>
    </row>
    <row r="1497" spans="1:8">
      <c r="A1497" s="423"/>
      <c r="B1497" s="423"/>
      <c r="C1497" s="423"/>
      <c r="D1497" s="423"/>
      <c r="E1497" s="423"/>
      <c r="F1497" s="423"/>
      <c r="G1497" s="423"/>
      <c r="H1497" s="423"/>
    </row>
    <row r="1498" spans="1:8">
      <c r="A1498" s="423"/>
      <c r="B1498" s="423"/>
      <c r="C1498" s="423"/>
      <c r="D1498" s="423"/>
      <c r="E1498" s="423"/>
      <c r="F1498" s="423"/>
      <c r="G1498" s="423"/>
      <c r="H1498" s="423"/>
    </row>
    <row r="1499" spans="1:8">
      <c r="A1499" s="423"/>
      <c r="B1499" s="423"/>
      <c r="C1499" s="423"/>
      <c r="D1499" s="423"/>
      <c r="E1499" s="423"/>
      <c r="F1499" s="423"/>
      <c r="G1499" s="423"/>
      <c r="H1499" s="423"/>
    </row>
    <row r="1500" spans="1:8">
      <c r="A1500" s="423"/>
      <c r="B1500" s="423"/>
      <c r="C1500" s="423"/>
      <c r="D1500" s="423"/>
      <c r="E1500" s="423"/>
      <c r="F1500" s="423"/>
      <c r="G1500" s="423"/>
      <c r="H1500" s="423"/>
    </row>
    <row r="1501" spans="1:8">
      <c r="A1501" s="423"/>
      <c r="B1501" s="423"/>
      <c r="C1501" s="423"/>
      <c r="D1501" s="423"/>
      <c r="E1501" s="423"/>
      <c r="F1501" s="423"/>
      <c r="G1501" s="423"/>
      <c r="H1501" s="423"/>
    </row>
    <row r="1502" spans="1:8">
      <c r="A1502" s="423"/>
      <c r="B1502" s="423"/>
      <c r="C1502" s="423"/>
      <c r="D1502" s="423"/>
      <c r="E1502" s="423"/>
      <c r="F1502" s="423"/>
      <c r="G1502" s="423"/>
      <c r="H1502" s="423"/>
    </row>
    <row r="1503" spans="1:8">
      <c r="A1503" s="423"/>
      <c r="B1503" s="423"/>
      <c r="C1503" s="423"/>
      <c r="D1503" s="423"/>
      <c r="E1503" s="423"/>
      <c r="F1503" s="423"/>
      <c r="G1503" s="423"/>
      <c r="H1503" s="423"/>
    </row>
    <row r="1504" spans="1:8">
      <c r="A1504" s="423"/>
      <c r="B1504" s="423"/>
      <c r="C1504" s="423"/>
      <c r="D1504" s="423"/>
      <c r="E1504" s="423"/>
      <c r="F1504" s="423"/>
      <c r="G1504" s="423"/>
      <c r="H1504" s="423"/>
    </row>
    <row r="1505" spans="1:8">
      <c r="A1505" s="423"/>
      <c r="B1505" s="423"/>
      <c r="C1505" s="423"/>
      <c r="D1505" s="423"/>
      <c r="E1505" s="423"/>
      <c r="F1505" s="423"/>
      <c r="G1505" s="423"/>
      <c r="H1505" s="423"/>
    </row>
    <row r="1506" spans="1:8">
      <c r="A1506" s="423"/>
      <c r="B1506" s="423"/>
      <c r="C1506" s="423"/>
      <c r="D1506" s="423"/>
      <c r="E1506" s="423"/>
      <c r="F1506" s="423"/>
      <c r="G1506" s="423"/>
      <c r="H1506" s="423"/>
    </row>
    <row r="1507" spans="1:8">
      <c r="A1507" s="423"/>
      <c r="B1507" s="423"/>
      <c r="C1507" s="423"/>
      <c r="D1507" s="423"/>
      <c r="E1507" s="423"/>
      <c r="F1507" s="423"/>
      <c r="G1507" s="423"/>
      <c r="H1507" s="423"/>
    </row>
    <row r="1508" spans="1:8">
      <c r="A1508" s="423"/>
      <c r="B1508" s="423"/>
      <c r="C1508" s="423"/>
      <c r="D1508" s="423"/>
      <c r="E1508" s="423"/>
      <c r="F1508" s="423"/>
      <c r="G1508" s="423"/>
      <c r="H1508" s="423"/>
    </row>
    <row r="1509" spans="1:8">
      <c r="A1509" s="423"/>
      <c r="B1509" s="423"/>
      <c r="C1509" s="423"/>
      <c r="D1509" s="423"/>
      <c r="E1509" s="423"/>
      <c r="F1509" s="423"/>
      <c r="G1509" s="423"/>
      <c r="H1509" s="423"/>
    </row>
    <row r="1510" spans="1:8">
      <c r="A1510" s="423"/>
      <c r="B1510" s="423"/>
      <c r="C1510" s="423"/>
      <c r="D1510" s="423"/>
      <c r="E1510" s="423"/>
      <c r="F1510" s="423"/>
      <c r="G1510" s="423"/>
      <c r="H1510" s="423"/>
    </row>
    <row r="1511" spans="1:8">
      <c r="A1511" s="423"/>
      <c r="B1511" s="423"/>
      <c r="C1511" s="423"/>
      <c r="D1511" s="423"/>
      <c r="E1511" s="423"/>
      <c r="F1511" s="423"/>
      <c r="G1511" s="423"/>
      <c r="H1511" s="423"/>
    </row>
    <row r="1512" spans="1:8">
      <c r="A1512" s="423"/>
      <c r="B1512" s="423"/>
      <c r="C1512" s="423"/>
      <c r="D1512" s="423"/>
      <c r="E1512" s="423"/>
      <c r="F1512" s="423"/>
      <c r="G1512" s="423"/>
      <c r="H1512" s="423"/>
    </row>
    <row r="1513" spans="1:8">
      <c r="A1513" s="423"/>
      <c r="B1513" s="423"/>
      <c r="C1513" s="423"/>
      <c r="D1513" s="423"/>
      <c r="E1513" s="423"/>
      <c r="F1513" s="423"/>
      <c r="G1513" s="423"/>
      <c r="H1513" s="423"/>
    </row>
    <row r="1514" spans="1:8">
      <c r="A1514" s="423"/>
      <c r="B1514" s="423"/>
      <c r="C1514" s="423"/>
      <c r="D1514" s="423"/>
      <c r="E1514" s="423"/>
      <c r="F1514" s="423"/>
      <c r="G1514" s="423"/>
      <c r="H1514" s="423"/>
    </row>
    <row r="1515" spans="1:8">
      <c r="A1515" s="423"/>
      <c r="B1515" s="423"/>
      <c r="C1515" s="423"/>
      <c r="D1515" s="423"/>
      <c r="E1515" s="423"/>
      <c r="F1515" s="423"/>
      <c r="G1515" s="423"/>
      <c r="H1515" s="423"/>
    </row>
    <row r="1516" spans="1:8">
      <c r="A1516" s="423"/>
      <c r="B1516" s="423"/>
      <c r="C1516" s="423"/>
      <c r="D1516" s="423"/>
      <c r="E1516" s="423"/>
      <c r="F1516" s="423"/>
      <c r="G1516" s="423"/>
      <c r="H1516" s="423"/>
    </row>
    <row r="1517" spans="1:8">
      <c r="A1517" s="423"/>
      <c r="B1517" s="423"/>
      <c r="C1517" s="423"/>
      <c r="D1517" s="423"/>
      <c r="E1517" s="423"/>
      <c r="F1517" s="423"/>
      <c r="G1517" s="423"/>
      <c r="H1517" s="423"/>
    </row>
    <row r="1518" spans="1:8">
      <c r="A1518" s="423"/>
      <c r="B1518" s="423"/>
      <c r="C1518" s="423"/>
      <c r="D1518" s="423"/>
      <c r="E1518" s="423"/>
      <c r="F1518" s="423"/>
      <c r="G1518" s="423"/>
      <c r="H1518" s="423"/>
    </row>
    <row r="1519" spans="1:8">
      <c r="A1519" s="423"/>
      <c r="B1519" s="423"/>
      <c r="C1519" s="423"/>
      <c r="D1519" s="423"/>
      <c r="E1519" s="423"/>
      <c r="F1519" s="423"/>
      <c r="G1519" s="423"/>
      <c r="H1519" s="423"/>
    </row>
    <row r="1520" spans="1:8">
      <c r="A1520" s="423"/>
      <c r="B1520" s="423"/>
      <c r="C1520" s="423"/>
      <c r="D1520" s="423"/>
      <c r="E1520" s="423"/>
      <c r="F1520" s="423"/>
      <c r="G1520" s="423"/>
      <c r="H1520" s="423"/>
    </row>
    <row r="1521" spans="1:8">
      <c r="A1521" s="423"/>
      <c r="B1521" s="423"/>
      <c r="C1521" s="423"/>
      <c r="D1521" s="423"/>
      <c r="E1521" s="423"/>
      <c r="F1521" s="423"/>
      <c r="G1521" s="423"/>
      <c r="H1521" s="423"/>
    </row>
    <row r="1522" spans="1:8">
      <c r="A1522" s="423"/>
      <c r="B1522" s="423"/>
      <c r="C1522" s="423"/>
      <c r="D1522" s="423"/>
      <c r="E1522" s="423"/>
      <c r="F1522" s="423"/>
      <c r="G1522" s="423"/>
      <c r="H1522" s="423"/>
    </row>
    <row r="1523" spans="1:8">
      <c r="A1523" s="423"/>
      <c r="B1523" s="423"/>
      <c r="C1523" s="423"/>
      <c r="D1523" s="423"/>
      <c r="E1523" s="423"/>
      <c r="F1523" s="423"/>
      <c r="G1523" s="423"/>
      <c r="H1523" s="423"/>
    </row>
    <row r="1524" spans="1:8">
      <c r="A1524" s="423"/>
      <c r="B1524" s="423"/>
      <c r="C1524" s="423"/>
      <c r="D1524" s="423"/>
      <c r="E1524" s="423"/>
      <c r="F1524" s="423"/>
      <c r="G1524" s="423"/>
      <c r="H1524" s="423"/>
    </row>
    <row r="1525" spans="1:8">
      <c r="A1525" s="423"/>
      <c r="B1525" s="423"/>
      <c r="C1525" s="423"/>
      <c r="D1525" s="423"/>
      <c r="E1525" s="423"/>
      <c r="F1525" s="423"/>
      <c r="G1525" s="423"/>
      <c r="H1525" s="423"/>
    </row>
    <row r="1526" spans="1:8">
      <c r="A1526" s="423"/>
      <c r="B1526" s="423"/>
      <c r="C1526" s="423"/>
      <c r="D1526" s="423"/>
      <c r="E1526" s="423"/>
      <c r="F1526" s="423"/>
      <c r="G1526" s="423"/>
      <c r="H1526" s="423"/>
    </row>
    <row r="1527" spans="1:8">
      <c r="A1527" s="423"/>
      <c r="B1527" s="423"/>
      <c r="C1527" s="423"/>
      <c r="D1527" s="423"/>
      <c r="E1527" s="423"/>
      <c r="F1527" s="423"/>
      <c r="G1527" s="423"/>
      <c r="H1527" s="423"/>
    </row>
    <row r="1528" spans="1:8">
      <c r="A1528" s="423"/>
      <c r="B1528" s="423"/>
      <c r="C1528" s="423"/>
      <c r="D1528" s="423"/>
      <c r="E1528" s="423"/>
      <c r="F1528" s="423"/>
      <c r="G1528" s="423"/>
      <c r="H1528" s="423"/>
    </row>
    <row r="1529" spans="1:8">
      <c r="A1529" s="423"/>
      <c r="B1529" s="423"/>
      <c r="C1529" s="423"/>
      <c r="D1529" s="423"/>
      <c r="E1529" s="423"/>
      <c r="F1529" s="423"/>
      <c r="G1529" s="423"/>
      <c r="H1529" s="423"/>
    </row>
    <row r="1530" spans="1:8">
      <c r="A1530" s="423"/>
      <c r="B1530" s="423"/>
      <c r="C1530" s="423"/>
      <c r="D1530" s="423"/>
      <c r="E1530" s="423"/>
      <c r="F1530" s="423"/>
      <c r="G1530" s="423"/>
      <c r="H1530" s="423"/>
    </row>
    <row r="1531" spans="1:8">
      <c r="A1531" s="423"/>
      <c r="B1531" s="423"/>
      <c r="C1531" s="423"/>
      <c r="D1531" s="423"/>
      <c r="E1531" s="423"/>
      <c r="F1531" s="423"/>
      <c r="G1531" s="423"/>
      <c r="H1531" s="423"/>
    </row>
    <row r="1532" spans="1:8">
      <c r="A1532" s="423"/>
      <c r="B1532" s="423"/>
      <c r="C1532" s="423"/>
      <c r="D1532" s="423"/>
      <c r="E1532" s="423"/>
      <c r="F1532" s="423"/>
      <c r="G1532" s="423"/>
      <c r="H1532" s="423"/>
    </row>
    <row r="1533" spans="1:8">
      <c r="A1533" s="423"/>
      <c r="B1533" s="423"/>
      <c r="C1533" s="423"/>
      <c r="D1533" s="423"/>
      <c r="E1533" s="423"/>
      <c r="F1533" s="423"/>
      <c r="G1533" s="423"/>
      <c r="H1533" s="423"/>
    </row>
    <row r="1534" spans="1:8">
      <c r="A1534" s="423"/>
      <c r="B1534" s="423"/>
      <c r="C1534" s="423"/>
      <c r="D1534" s="423"/>
      <c r="E1534" s="423"/>
      <c r="F1534" s="423"/>
      <c r="G1534" s="423"/>
      <c r="H1534" s="423"/>
    </row>
    <row r="1535" spans="1:8">
      <c r="A1535" s="423"/>
      <c r="B1535" s="423"/>
      <c r="C1535" s="423"/>
      <c r="D1535" s="423"/>
      <c r="E1535" s="423"/>
      <c r="F1535" s="423"/>
      <c r="G1535" s="423"/>
      <c r="H1535" s="423"/>
    </row>
    <row r="1536" spans="1:8">
      <c r="A1536" s="423"/>
      <c r="B1536" s="423"/>
      <c r="C1536" s="423"/>
      <c r="D1536" s="423"/>
      <c r="E1536" s="423"/>
      <c r="F1536" s="423"/>
      <c r="G1536" s="423"/>
      <c r="H1536" s="423"/>
    </row>
    <row r="1537" spans="1:8">
      <c r="A1537" s="423"/>
      <c r="B1537" s="423"/>
      <c r="C1537" s="423"/>
      <c r="D1537" s="423"/>
      <c r="E1537" s="423"/>
      <c r="F1537" s="423"/>
      <c r="G1537" s="423"/>
      <c r="H1537" s="423"/>
    </row>
    <row r="1538" spans="1:8">
      <c r="A1538" s="423"/>
      <c r="B1538" s="423"/>
      <c r="C1538" s="423"/>
      <c r="D1538" s="423"/>
      <c r="E1538" s="423"/>
      <c r="F1538" s="423"/>
      <c r="G1538" s="423"/>
      <c r="H1538" s="423"/>
    </row>
    <row r="1539" spans="1:8">
      <c r="A1539" s="423"/>
      <c r="B1539" s="423"/>
      <c r="C1539" s="423"/>
      <c r="D1539" s="423"/>
      <c r="E1539" s="423"/>
      <c r="F1539" s="423"/>
      <c r="G1539" s="423"/>
      <c r="H1539" s="423"/>
    </row>
    <row r="1540" spans="1:8">
      <c r="A1540" s="423"/>
      <c r="B1540" s="423"/>
      <c r="C1540" s="423"/>
      <c r="D1540" s="423"/>
      <c r="E1540" s="423"/>
      <c r="F1540" s="423"/>
      <c r="G1540" s="423"/>
      <c r="H1540" s="423"/>
    </row>
    <row r="1541" spans="1:8">
      <c r="A1541" s="423"/>
      <c r="B1541" s="423"/>
      <c r="C1541" s="423"/>
      <c r="D1541" s="423"/>
      <c r="E1541" s="423"/>
      <c r="F1541" s="423"/>
      <c r="G1541" s="423"/>
      <c r="H1541" s="423"/>
    </row>
    <row r="1542" spans="1:8">
      <c r="A1542" s="423"/>
      <c r="B1542" s="423"/>
      <c r="C1542" s="423"/>
      <c r="D1542" s="423"/>
      <c r="E1542" s="423"/>
      <c r="F1542" s="423"/>
      <c r="G1542" s="423"/>
      <c r="H1542" s="423"/>
    </row>
    <row r="1543" spans="1:8">
      <c r="A1543" s="423"/>
      <c r="B1543" s="423"/>
      <c r="C1543" s="423"/>
      <c r="D1543" s="423"/>
      <c r="E1543" s="423"/>
      <c r="F1543" s="423"/>
      <c r="G1543" s="423"/>
      <c r="H1543" s="423"/>
    </row>
    <row r="1544" spans="1:8">
      <c r="A1544" s="423"/>
      <c r="B1544" s="423"/>
      <c r="C1544" s="423"/>
      <c r="D1544" s="423"/>
      <c r="E1544" s="423"/>
      <c r="F1544" s="423"/>
      <c r="G1544" s="423"/>
      <c r="H1544" s="423"/>
    </row>
    <row r="1545" spans="1:8">
      <c r="A1545" s="423"/>
      <c r="B1545" s="423"/>
      <c r="C1545" s="423"/>
      <c r="D1545" s="423"/>
      <c r="E1545" s="423"/>
      <c r="F1545" s="423"/>
      <c r="G1545" s="423"/>
      <c r="H1545" s="423"/>
    </row>
    <row r="1546" spans="1:8">
      <c r="A1546" s="423"/>
      <c r="B1546" s="423"/>
      <c r="C1546" s="423"/>
      <c r="D1546" s="423"/>
      <c r="E1546" s="423"/>
      <c r="F1546" s="423"/>
      <c r="G1546" s="423"/>
      <c r="H1546" s="423"/>
    </row>
    <row r="1547" spans="1:8">
      <c r="A1547" s="423"/>
      <c r="B1547" s="423"/>
      <c r="C1547" s="423"/>
      <c r="D1547" s="423"/>
      <c r="E1547" s="423"/>
      <c r="F1547" s="423"/>
      <c r="G1547" s="423"/>
      <c r="H1547" s="423"/>
    </row>
    <row r="1548" spans="1:8">
      <c r="A1548" s="423"/>
      <c r="B1548" s="423"/>
      <c r="C1548" s="423"/>
      <c r="D1548" s="423"/>
      <c r="E1548" s="423"/>
      <c r="F1548" s="423"/>
      <c r="G1548" s="423"/>
      <c r="H1548" s="423"/>
    </row>
    <row r="1549" spans="1:8">
      <c r="A1549" s="423"/>
      <c r="B1549" s="423"/>
      <c r="C1549" s="423"/>
      <c r="D1549" s="423"/>
      <c r="E1549" s="423"/>
      <c r="F1549" s="423"/>
      <c r="G1549" s="423"/>
      <c r="H1549" s="423"/>
    </row>
    <row r="1550" spans="1:8">
      <c r="A1550" s="423"/>
      <c r="B1550" s="423"/>
      <c r="C1550" s="423"/>
      <c r="D1550" s="423"/>
      <c r="E1550" s="423"/>
      <c r="F1550" s="423"/>
      <c r="G1550" s="423"/>
      <c r="H1550" s="423"/>
    </row>
    <row r="1551" spans="1:8">
      <c r="A1551" s="423"/>
      <c r="B1551" s="423"/>
      <c r="C1551" s="423"/>
      <c r="D1551" s="423"/>
      <c r="E1551" s="423"/>
      <c r="F1551" s="423"/>
      <c r="G1551" s="423"/>
      <c r="H1551" s="423"/>
    </row>
    <row r="1552" spans="1:8">
      <c r="A1552" s="423"/>
      <c r="B1552" s="423"/>
      <c r="C1552" s="423"/>
      <c r="D1552" s="423"/>
      <c r="E1552" s="423"/>
      <c r="F1552" s="423"/>
      <c r="G1552" s="423"/>
      <c r="H1552" s="423"/>
    </row>
    <row r="1553" spans="1:8">
      <c r="A1553" s="423"/>
      <c r="B1553" s="423"/>
      <c r="C1553" s="423"/>
      <c r="D1553" s="423"/>
      <c r="E1553" s="423"/>
      <c r="F1553" s="423"/>
      <c r="G1553" s="423"/>
      <c r="H1553" s="423"/>
    </row>
    <row r="1554" spans="1:8">
      <c r="A1554" s="423"/>
      <c r="B1554" s="423"/>
      <c r="C1554" s="423"/>
      <c r="D1554" s="423"/>
      <c r="E1554" s="423"/>
      <c r="F1554" s="423"/>
      <c r="G1554" s="423"/>
      <c r="H1554" s="423"/>
    </row>
    <row r="1555" spans="1:8">
      <c r="A1555" s="423"/>
      <c r="B1555" s="423"/>
      <c r="C1555" s="423"/>
      <c r="D1555" s="423"/>
      <c r="E1555" s="423"/>
      <c r="F1555" s="423"/>
      <c r="G1555" s="423"/>
      <c r="H1555" s="423"/>
    </row>
    <row r="1556" spans="1:8">
      <c r="A1556" s="423"/>
      <c r="B1556" s="423"/>
      <c r="C1556" s="423"/>
      <c r="D1556" s="423"/>
      <c r="E1556" s="423"/>
      <c r="F1556" s="423"/>
      <c r="G1556" s="423"/>
      <c r="H1556" s="423"/>
    </row>
    <row r="1557" spans="1:8">
      <c r="A1557" s="423"/>
      <c r="B1557" s="423"/>
      <c r="C1557" s="423"/>
      <c r="D1557" s="423"/>
      <c r="E1557" s="423"/>
      <c r="F1557" s="423"/>
      <c r="G1557" s="423"/>
      <c r="H1557" s="423"/>
    </row>
    <row r="1558" spans="1:8">
      <c r="A1558" s="423"/>
      <c r="B1558" s="423"/>
      <c r="C1558" s="423"/>
      <c r="D1558" s="423"/>
      <c r="E1558" s="423"/>
      <c r="F1558" s="423"/>
      <c r="G1558" s="423"/>
      <c r="H1558" s="423"/>
    </row>
    <row r="1559" spans="1:8">
      <c r="A1559" s="423"/>
      <c r="B1559" s="423"/>
      <c r="C1559" s="423"/>
      <c r="D1559" s="423"/>
      <c r="E1559" s="423"/>
      <c r="F1559" s="423"/>
      <c r="G1559" s="423"/>
      <c r="H1559" s="423"/>
    </row>
    <row r="1560" spans="1:8">
      <c r="A1560" s="423"/>
      <c r="B1560" s="423"/>
      <c r="C1560" s="423"/>
      <c r="D1560" s="423"/>
      <c r="E1560" s="423"/>
      <c r="F1560" s="423"/>
      <c r="G1560" s="423"/>
      <c r="H1560" s="423"/>
    </row>
    <row r="1561" spans="1:8">
      <c r="A1561" s="423"/>
      <c r="B1561" s="423"/>
      <c r="C1561" s="423"/>
      <c r="D1561" s="423"/>
      <c r="E1561" s="423"/>
      <c r="F1561" s="423"/>
      <c r="G1561" s="423"/>
      <c r="H1561" s="423"/>
    </row>
    <row r="1562" spans="1:8">
      <c r="A1562" s="423"/>
      <c r="B1562" s="423"/>
      <c r="C1562" s="423"/>
      <c r="D1562" s="423"/>
      <c r="E1562" s="423"/>
      <c r="F1562" s="423"/>
      <c r="G1562" s="423"/>
      <c r="H1562" s="423"/>
    </row>
    <row r="1563" spans="1:8">
      <c r="A1563" s="423"/>
      <c r="B1563" s="423"/>
      <c r="C1563" s="423"/>
      <c r="D1563" s="423"/>
      <c r="E1563" s="423"/>
      <c r="F1563" s="423"/>
      <c r="G1563" s="423"/>
      <c r="H1563" s="423"/>
    </row>
    <row r="1564" spans="1:8">
      <c r="A1564" s="423"/>
      <c r="B1564" s="423"/>
      <c r="C1564" s="423"/>
      <c r="D1564" s="423"/>
      <c r="E1564" s="423"/>
      <c r="F1564" s="423"/>
      <c r="G1564" s="423"/>
      <c r="H1564" s="423"/>
    </row>
    <row r="1565" spans="1:8">
      <c r="A1565" s="423"/>
      <c r="B1565" s="423"/>
      <c r="C1565" s="423"/>
      <c r="D1565" s="423"/>
      <c r="E1565" s="423"/>
      <c r="F1565" s="423"/>
      <c r="G1565" s="423"/>
      <c r="H1565" s="423"/>
    </row>
  </sheetData>
  <customSheetViews>
    <customSheetView guid="{700BB901-DE3D-40AF-9E84-3437521A0345}" showPageBreaks="1">
      <selection activeCell="G16" sqref="G16"/>
      <rowBreaks count="63" manualBreakCount="63">
        <brk id="37" max="65535" man="1"/>
        <brk id="38" max="16383" man="1"/>
        <brk id="39" max="16383" man="1"/>
        <brk id="40" max="16383" man="1"/>
        <brk id="41" max="16383" man="1"/>
        <brk id="42" max="16383" man="1"/>
        <brk id="43" max="16383" man="1"/>
        <brk id="44" max="16383" man="1"/>
        <brk id="45" max="16383" man="1"/>
        <brk id="46" max="16383" man="1"/>
        <brk id="47" max="16383" man="1"/>
        <brk id="48" max="16383" man="1"/>
        <brk id="49" max="16383" man="1"/>
        <brk id="50" max="16383" man="1"/>
        <brk id="51" max="16383" man="1"/>
        <brk id="52" max="16383" man="1"/>
        <brk id="53" max="16383" man="1"/>
        <brk id="54" max="16383" man="1"/>
        <brk id="55" max="16383" man="1"/>
        <brk id="56" max="16383" man="1"/>
        <brk id="57" max="16383" man="1"/>
        <brk id="58" max="16383" man="1"/>
        <brk id="59" max="16383" man="1"/>
        <brk id="60" max="16383" man="1"/>
        <brk id="61" max="16383" man="1"/>
        <brk id="62" max="16383" man="1"/>
        <brk id="63" max="16383" man="1"/>
        <brk id="64" max="16383" man="1"/>
        <brk id="65" max="16383" man="1"/>
        <brk id="66" max="16383" man="1"/>
        <brk id="67" max="16383" man="1"/>
        <brk id="68" max="16383" man="1"/>
        <brk id="69" max="16383" man="1"/>
        <brk id="70" max="16383" man="1"/>
        <brk id="71" max="16383" man="1"/>
        <brk id="72" max="16383" man="1"/>
        <brk id="73" max="16383" man="1"/>
        <brk id="74" max="16383" man="1"/>
        <brk id="75" max="16383" man="1"/>
        <brk id="76" max="16383" man="1"/>
        <brk id="77" max="16383" man="1"/>
        <brk id="78" max="16383" man="1"/>
        <brk id="79" max="16383" man="1"/>
        <brk id="80" max="16383" man="1"/>
        <brk id="81" max="16383" man="1"/>
        <brk id="82" max="16383" man="1"/>
        <brk id="83" max="16383" man="1"/>
        <brk id="84" max="16383" man="1"/>
        <brk id="85" max="16383" man="1"/>
        <brk id="86" max="16383" man="1"/>
        <brk id="87" max="16383" man="1"/>
        <brk id="88" max="16383" man="1"/>
        <brk id="89" max="16383" man="1"/>
        <brk id="90" max="16383" man="1"/>
        <brk id="91" max="16383" man="1"/>
        <brk id="92" max="16383" man="1"/>
        <brk id="93" max="16383" man="1"/>
        <brk id="94" max="16383" man="1"/>
        <brk id="95" max="16383" man="1"/>
        <brk id="96" max="16383" man="1"/>
        <brk id="97" max="16383" man="1"/>
        <brk id="98" max="16383" man="1"/>
        <brk id="99" max="16383" man="1"/>
      </rowBreaks>
      <pageMargins left="0" right="0" top="0.99" bottom="0" header="0.5" footer="0.5"/>
      <printOptions horizontalCentered="1"/>
      <pageSetup scale="88" orientation="landscape" horizontalDpi="4294967292" verticalDpi="4294967292" r:id="rId1"/>
      <headerFooter alignWithMargins="0">
        <oddFooter>&amp;LSponsored by:  J. David Spring&amp;C&amp;A&amp;R&amp;P of &amp;N</oddFooter>
      </headerFooter>
    </customSheetView>
    <customSheetView guid="{D30DA162-D620-4A19-970C-1046A6A23ED1}">
      <selection activeCell="G16" sqref="G16"/>
      <rowBreaks count="48" manualBreakCount="48">
        <brk id="37" max="65535" man="1"/>
        <brk id="47" max="16383" man="1"/>
        <brk id="48" max="16383" man="1"/>
        <brk id="49" max="16383" man="1"/>
        <brk id="50" max="16383" man="1"/>
        <brk id="51" max="16383" man="1"/>
        <brk id="52" max="16383" man="1"/>
        <brk id="53" max="16383" man="1"/>
        <brk id="54" max="16383" man="1"/>
        <brk id="55" max="16383" man="1"/>
        <brk id="56" max="16383" man="1"/>
        <brk id="57" max="16383" man="1"/>
        <brk id="58" max="16383" man="1"/>
        <brk id="59" max="16383" man="1"/>
        <brk id="60" max="16383" man="1"/>
        <brk id="61" max="16383" man="1"/>
        <brk id="62" max="16383" man="1"/>
        <brk id="63" max="16383" man="1"/>
        <brk id="64" max="16383" man="1"/>
        <brk id="65" max="16383" man="1"/>
        <brk id="66" max="16383" man="1"/>
        <brk id="67" max="16383" man="1"/>
        <brk id="68" max="16383" man="1"/>
        <brk id="69" max="16383" man="1"/>
        <brk id="70" max="16383" man="1"/>
        <brk id="71" max="16383" man="1"/>
        <brk id="72" max="16383" man="1"/>
        <brk id="73" max="16383" man="1"/>
        <brk id="74" max="16383" man="1"/>
        <brk id="75" max="16383" man="1"/>
        <brk id="76" max="16383" man="1"/>
        <brk id="77" max="16383" man="1"/>
        <brk id="78" max="16383" man="1"/>
        <brk id="79" max="16383" man="1"/>
        <brk id="80" max="16383" man="1"/>
        <brk id="81" max="16383" man="1"/>
        <brk id="82" max="16383" man="1"/>
        <brk id="83" max="16383" man="1"/>
        <brk id="84" max="16383" man="1"/>
        <brk id="85" max="16383" man="1"/>
        <brk id="86" max="16383" man="1"/>
        <brk id="87" max="16383" man="1"/>
        <brk id="88" max="16383" man="1"/>
        <brk id="89" max="16383" man="1"/>
        <brk id="90" max="16383" man="1"/>
        <brk id="91" max="16383" man="1"/>
        <brk id="92" max="16383" man="1"/>
        <brk id="93" max="16383" man="1"/>
      </rowBreaks>
      <pageMargins left="0" right="0" top="0.99" bottom="0" header="0.5" footer="0.5"/>
      <printOptions horizontalCentered="1"/>
      <pageSetup scale="88" orientation="landscape" horizontalDpi="4294967292" verticalDpi="4294967292" r:id="rId2"/>
      <headerFooter alignWithMargins="0">
        <oddFooter>&amp;LSponsored by:  J. David Spring&amp;C&amp;A&amp;R&amp;P of &amp;N</oddFooter>
      </headerFooter>
    </customSheetView>
    <customSheetView guid="{7B208CC4-03EC-49A3-9AEF-BDEAF48D6BE2}" showPageBreaks="1">
      <selection activeCell="G16" sqref="G16"/>
      <rowBreaks count="35" manualBreakCount="35">
        <brk id="35" max="16383" man="1"/>
        <brk id="36" max="16383" man="1"/>
        <brk id="37" max="65535" man="1"/>
        <brk id="38" max="16383" man="1"/>
        <brk id="39" max="16383" man="1"/>
        <brk id="40" max="16383" man="1"/>
        <brk id="41" max="16383" man="1"/>
        <brk id="42" max="16383" man="1"/>
        <brk id="43" max="16383" man="1"/>
        <brk id="44" max="16383" man="1"/>
        <brk id="45" max="16383" man="1"/>
        <brk id="46" max="16383" man="1"/>
        <brk id="47" max="16383" man="1"/>
        <brk id="48" max="16383" man="1"/>
        <brk id="49" max="16383" man="1"/>
        <brk id="50" max="16383" man="1"/>
        <brk id="51" max="16383" man="1"/>
        <brk id="52" max="16383" man="1"/>
        <brk id="53" max="16383" man="1"/>
        <brk id="54" max="16383" man="1"/>
        <brk id="55" max="16383" man="1"/>
        <brk id="56" max="16383" man="1"/>
        <brk id="57" max="16383" man="1"/>
        <brk id="58" max="16383" man="1"/>
        <brk id="59" max="16383" man="1"/>
        <brk id="60" max="16383" man="1"/>
        <brk id="61" max="16383" man="1"/>
        <brk id="62" max="16383" man="1"/>
        <brk id="63" max="16383" man="1"/>
        <brk id="64" max="16383" man="1"/>
        <brk id="65" max="16383" man="1"/>
        <brk id="66" max="16383" man="1"/>
        <brk id="67" max="16383" man="1"/>
        <brk id="68" max="16383" man="1"/>
        <brk id="69" max="16383" man="1"/>
      </rowBreaks>
      <pageMargins left="0" right="0" top="0.99" bottom="0" header="0.5" footer="0.5"/>
      <printOptions horizontalCentered="1"/>
      <pageSetup scale="88" orientation="landscape" horizontalDpi="4294967292" verticalDpi="4294967292" r:id="rId3"/>
      <headerFooter alignWithMargins="0">
        <oddFooter>&amp;LSponsored by:  J. David Spring&amp;C&amp;A&amp;R&amp;P of &amp;N</oddFooter>
      </headerFooter>
    </customSheetView>
    <customSheetView guid="{FAFF7267-5C8D-421B-A6E7-C317663504A2}">
      <selection activeCell="B33" sqref="B33"/>
      <rowBreaks count="41" manualBreakCount="41">
        <brk id="37" max="65535" man="1"/>
        <brk id="40" max="16383" man="1"/>
        <brk id="41" max="16383" man="1"/>
        <brk id="42" max="16383" man="1"/>
        <brk id="43" max="16383" man="1"/>
        <brk id="44" max="16383" man="1"/>
        <brk id="45" max="16383" man="1"/>
        <brk id="46" max="16383" man="1"/>
        <brk id="47" max="16383" man="1"/>
        <brk id="48" max="16383" man="1"/>
        <brk id="49" max="16383" man="1"/>
        <brk id="50" max="16383" man="1"/>
        <brk id="51" max="16383" man="1"/>
        <brk id="52" max="16383" man="1"/>
        <brk id="53" max="16383" man="1"/>
        <brk id="54" max="16383" man="1"/>
        <brk id="55" max="16383" man="1"/>
        <brk id="56" max="16383" man="1"/>
        <brk id="57" max="16383" man="1"/>
        <brk id="58" max="16383" man="1"/>
        <brk id="59" max="16383" man="1"/>
        <brk id="60" max="16383" man="1"/>
        <brk id="61" max="16383" man="1"/>
        <brk id="62" max="16383" man="1"/>
        <brk id="63" max="16383" man="1"/>
        <brk id="64" max="16383" man="1"/>
        <brk id="65" max="16383" man="1"/>
        <brk id="66" max="16383" man="1"/>
        <brk id="67" max="16383" man="1"/>
        <brk id="68" max="16383" man="1"/>
        <brk id="69" max="16383" man="1"/>
        <brk id="70" max="16383" man="1"/>
        <brk id="71" max="16383" man="1"/>
        <brk id="72" max="16383" man="1"/>
        <brk id="73" max="16383" man="1"/>
        <brk id="74" max="16383" man="1"/>
        <brk id="75" max="16383" man="1"/>
        <brk id="76" max="16383" man="1"/>
        <brk id="77" max="16383" man="1"/>
        <brk id="78" max="16383" man="1"/>
        <brk id="79" max="16383" man="1"/>
      </rowBreaks>
      <pageMargins left="0" right="0" top="0.99" bottom="0" header="0.5" footer="0.5"/>
      <printOptions horizontalCentered="1"/>
      <pageSetup scale="88" orientation="landscape" horizontalDpi="4294967292" verticalDpi="4294967292" r:id="rId4"/>
      <headerFooter alignWithMargins="0">
        <oddFooter>&amp;LSponsored by:  J. David Spring&amp;C&amp;A&amp;R&amp;P of &amp;N</oddFooter>
      </headerFooter>
    </customSheetView>
    <customSheetView guid="{659C7A86-29AF-4EB2-A484-62929168C99A}">
      <selection activeCell="G16" sqref="G16"/>
      <rowBreaks count="74" manualBreakCount="74">
        <brk id="23" max="16383" man="1"/>
        <brk id="24" max="16383" man="1"/>
        <brk id="25" max="16383" man="1"/>
        <brk id="26" max="16383" man="1"/>
        <brk id="27" max="16383" man="1"/>
        <brk id="28" max="16383" man="1"/>
        <brk id="29" max="16383" man="1"/>
        <brk id="30" max="16383" man="1"/>
        <brk id="31" max="16383" man="1"/>
        <brk id="32" max="16383" man="1"/>
        <brk id="33" max="16383" man="1"/>
        <brk id="34" max="16383" man="1"/>
        <brk id="35" max="16383" man="1"/>
        <brk id="36" max="16383" man="1"/>
        <brk id="37" max="65535" man="1"/>
        <brk id="38" max="16383" man="1"/>
        <brk id="39" max="16383" man="1"/>
        <brk id="40" max="16383" man="1"/>
        <brk id="41" max="16383" man="1"/>
        <brk id="42" max="16383" man="1"/>
        <brk id="43" max="16383" man="1"/>
        <brk id="44" max="16383" man="1"/>
        <brk id="45" max="16383" man="1"/>
        <brk id="51" max="16383" man="1"/>
        <brk id="52" max="16383" man="1"/>
        <brk id="53" max="16383" man="1"/>
        <brk id="54" max="16383" man="1"/>
        <brk id="55" max="16383" man="1"/>
        <brk id="56" max="16383" man="1"/>
        <brk id="57" max="16383" man="1"/>
        <brk id="58" max="16383" man="1"/>
        <brk id="59" max="16383" man="1"/>
        <brk id="60" max="16383" man="1"/>
        <brk id="61" max="16383" man="1"/>
        <brk id="62" max="16383" man="1"/>
        <brk id="63" max="16383" man="1"/>
        <brk id="64" max="16383" man="1"/>
        <brk id="65" max="16383" man="1"/>
        <brk id="66" max="16383" man="1"/>
        <brk id="67" max="16383" man="1"/>
        <brk id="68" max="16383" man="1"/>
        <brk id="69" max="16383" man="1"/>
        <brk id="70" max="16383" man="1"/>
        <brk id="71" max="16383" man="1"/>
        <brk id="72" max="16383" man="1"/>
        <brk id="73" max="16383" man="1"/>
        <brk id="74" max="16383" man="1"/>
        <brk id="75" max="16383" man="1"/>
        <brk id="76" max="16383" man="1"/>
        <brk id="77" max="16383" man="1"/>
        <brk id="78" max="16383" man="1"/>
        <brk id="79" max="16383" man="1"/>
        <brk id="80" max="16383" man="1"/>
        <brk id="81" max="16383" man="1"/>
        <brk id="82" max="16383" man="1"/>
        <brk id="83" max="16383" man="1"/>
        <brk id="84" max="16383" man="1"/>
        <brk id="85" max="16383" man="1"/>
        <brk id="86" max="16383" man="1"/>
        <brk id="87" max="16383" man="1"/>
        <brk id="88" max="16383" man="1"/>
        <brk id="89" max="16383" man="1"/>
        <brk id="90" max="16383" man="1"/>
        <brk id="91" max="16383" man="1"/>
        <brk id="92" max="16383" man="1"/>
        <brk id="93" max="16383" man="1"/>
        <brk id="94" max="16383" man="1"/>
        <brk id="95" max="16383" man="1"/>
        <brk id="96" max="16383" man="1"/>
        <brk id="97" max="16383" man="1"/>
        <brk id="98" max="16383" man="1"/>
        <brk id="99" max="16383" man="1"/>
        <brk id="100" max="16383" man="1"/>
        <brk id="101" max="16383" man="1"/>
      </rowBreaks>
      <pageMargins left="0" right="0" top="0.99" bottom="0" header="0.5" footer="0.5"/>
      <printOptions horizontalCentered="1"/>
      <pageSetup scale="88" orientation="landscape" horizontalDpi="4294967292" verticalDpi="4294967292" r:id="rId5"/>
      <headerFooter alignWithMargins="0">
        <oddFooter>&amp;LSponsored by:  J. David Spring&amp;C&amp;A&amp;R&amp;P of &amp;N</oddFooter>
      </headerFooter>
    </customSheetView>
    <customSheetView guid="{DE1D8474-1C81-4DEF-9FC4-4CC6D52CA0A7}">
      <selection sqref="A1:F1"/>
      <rowBreaks count="43" manualBreakCount="43">
        <brk id="37" max="65535" man="1"/>
        <brk id="38" max="16383" man="1"/>
        <brk id="39" max="16383" man="1"/>
        <brk id="40" max="16383" man="1"/>
        <brk id="41" max="16383" man="1"/>
        <brk id="42" max="16383" man="1"/>
        <brk id="43" max="16383" man="1"/>
        <brk id="44" max="16383" man="1"/>
        <brk id="45" max="16383" man="1"/>
        <brk id="46" max="16383" man="1"/>
        <brk id="47" max="16383" man="1"/>
        <brk id="48" max="16383" man="1"/>
        <brk id="49" max="16383" man="1"/>
        <brk id="50" max="16383" man="1"/>
        <brk id="51" max="16383" man="1"/>
        <brk id="52" max="16383" man="1"/>
        <brk id="53" max="16383" man="1"/>
        <brk id="54" max="16383" man="1"/>
        <brk id="55" max="16383" man="1"/>
        <brk id="56" max="16383" man="1"/>
        <brk id="57" max="16383" man="1"/>
        <brk id="58" max="16383" man="1"/>
        <brk id="59" max="16383" man="1"/>
        <brk id="60" max="16383" man="1"/>
        <brk id="61" max="16383" man="1"/>
        <brk id="62" max="16383" man="1"/>
        <brk id="63" max="16383" man="1"/>
        <brk id="64" max="16383" man="1"/>
        <brk id="65" max="16383" man="1"/>
        <brk id="66" max="16383" man="1"/>
        <brk id="67" max="16383" man="1"/>
        <brk id="68" max="16383" man="1"/>
        <brk id="69" max="16383" man="1"/>
        <brk id="70" max="16383" man="1"/>
        <brk id="71" max="16383" man="1"/>
        <brk id="72" max="16383" man="1"/>
        <brk id="73" max="16383" man="1"/>
        <brk id="74" max="16383" man="1"/>
        <brk id="75" max="16383" man="1"/>
        <brk id="76" max="16383" man="1"/>
        <brk id="77" max="16383" man="1"/>
        <brk id="78" max="16383" man="1"/>
        <brk id="79" max="16383" man="1"/>
      </rowBreaks>
      <pageMargins left="0" right="0" top="0.99" bottom="0" header="0.5" footer="0.5"/>
      <printOptions horizontalCentered="1"/>
      <pageSetup scale="88" orientation="landscape" horizontalDpi="4294967292" verticalDpi="4294967292" r:id="rId6"/>
      <headerFooter alignWithMargins="0">
        <oddFooter>&amp;LSponsored by:  J. David Spring&amp;C&amp;A&amp;R&amp;P of &amp;N</oddFooter>
      </headerFooter>
    </customSheetView>
  </customSheetViews>
  <phoneticPr fontId="30" type="noConversion"/>
  <pageMargins left="0.75" right="0.75" top="1" bottom="1" header="0.75" footer="0.75"/>
  <pageSetup scale="80" orientation="landscape" horizontalDpi="4294967292" verticalDpi="4294967292" r:id="rId7"/>
  <headerFooter alignWithMargins="0">
    <oddFooter>&amp;L&amp;"Times New Roman,Regular"&amp;9Sponsored by:  Michael N. Kelly</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1" transitionEvaluation="1" codeName="Sheet40"/>
  <dimension ref="B1:I75"/>
  <sheetViews>
    <sheetView workbookViewId="0"/>
  </sheetViews>
  <sheetFormatPr defaultColWidth="16.5703125" defaultRowHeight="11.25"/>
  <cols>
    <col min="1" max="1" width="2.7109375" style="1414" customWidth="1"/>
    <col min="2" max="2" width="6.42578125" style="1414" customWidth="1"/>
    <col min="3" max="4" width="16.5703125" style="1414"/>
    <col min="5" max="5" width="19" style="1414" customWidth="1"/>
    <col min="6" max="7" width="16.5703125" style="1414"/>
    <col min="8" max="9" width="16.5703125" style="1281"/>
    <col min="10" max="16384" width="16.5703125" style="1414"/>
  </cols>
  <sheetData>
    <row r="1" spans="2:9" s="1937" customFormat="1" ht="12.75">
      <c r="B1" s="1936" t="s">
        <v>465</v>
      </c>
      <c r="C1" s="1936"/>
      <c r="D1" s="1936"/>
      <c r="E1" s="1936"/>
      <c r="F1" s="1936"/>
      <c r="H1" s="1938"/>
      <c r="I1" s="1942" t="s">
        <v>1706</v>
      </c>
    </row>
    <row r="2" spans="2:9" s="1937" customFormat="1" ht="12.75">
      <c r="B2" s="1939" t="s">
        <v>1407</v>
      </c>
      <c r="C2" s="1939"/>
      <c r="D2" s="1939"/>
      <c r="E2" s="1939"/>
      <c r="F2" s="1939"/>
      <c r="I2" s="1938"/>
    </row>
    <row r="3" spans="2:9" s="1937" customFormat="1" ht="12.75">
      <c r="B3" s="1940" t="s">
        <v>1789</v>
      </c>
      <c r="C3" s="1940"/>
      <c r="D3" s="1940"/>
      <c r="E3" s="1940"/>
      <c r="F3" s="1940"/>
      <c r="I3" s="1938"/>
    </row>
    <row r="4" spans="2:9" s="1937" customFormat="1" ht="12.75">
      <c r="B4" s="1040" t="s">
        <v>1657</v>
      </c>
      <c r="C4" s="1941"/>
      <c r="D4" s="1941"/>
      <c r="E4" s="1941"/>
      <c r="F4" s="1941"/>
      <c r="I4" s="1938"/>
    </row>
    <row r="5" spans="2:9">
      <c r="B5" s="1763"/>
      <c r="C5" s="1763"/>
      <c r="D5" s="1763"/>
      <c r="E5" s="1763"/>
      <c r="F5" s="1763"/>
      <c r="H5" s="1414"/>
    </row>
    <row r="6" spans="2:9">
      <c r="B6" s="1763"/>
      <c r="C6" s="1763"/>
      <c r="D6" s="1760"/>
      <c r="E6" s="1763"/>
      <c r="F6" s="1763"/>
      <c r="H6" s="1414"/>
    </row>
    <row r="7" spans="2:9">
      <c r="B7" s="1763"/>
      <c r="C7" s="1763"/>
      <c r="D7" s="1760"/>
      <c r="E7" s="1763"/>
      <c r="F7" s="1763"/>
      <c r="H7" s="1414"/>
    </row>
    <row r="8" spans="2:9">
      <c r="B8" s="1763"/>
      <c r="C8" s="1763"/>
      <c r="D8" s="1760"/>
      <c r="E8" s="1763"/>
      <c r="F8" s="1763"/>
      <c r="H8" s="1414"/>
    </row>
    <row r="9" spans="2:9">
      <c r="B9" s="1763"/>
      <c r="C9" s="1763"/>
      <c r="D9" s="1760"/>
      <c r="E9" s="1763"/>
      <c r="F9" s="1763"/>
      <c r="H9" s="1414"/>
    </row>
    <row r="10" spans="2:9" ht="15">
      <c r="B10" s="1801" t="s">
        <v>1655</v>
      </c>
      <c r="C10" s="1763"/>
      <c r="D10" s="1760"/>
      <c r="E10" s="1763"/>
      <c r="F10" s="1763"/>
      <c r="H10" s="1414"/>
    </row>
    <row r="11" spans="2:9">
      <c r="B11" s="1760"/>
      <c r="C11" s="1760"/>
      <c r="D11" s="1761"/>
      <c r="E11" s="1764"/>
      <c r="F11" s="1764"/>
      <c r="H11" s="1414"/>
    </row>
    <row r="12" spans="2:9">
      <c r="B12" s="1760"/>
      <c r="C12" s="1760"/>
      <c r="D12" s="1761"/>
      <c r="E12" s="1763"/>
      <c r="F12" s="1763"/>
      <c r="H12" s="1414"/>
    </row>
    <row r="13" spans="2:9">
      <c r="B13" s="1762"/>
      <c r="C13" s="1765"/>
      <c r="D13" s="1766"/>
      <c r="E13" s="1766"/>
      <c r="F13" s="1763"/>
      <c r="H13" s="1414"/>
    </row>
    <row r="14" spans="2:9">
      <c r="B14" s="1762"/>
      <c r="C14" s="1765"/>
      <c r="D14" s="1767"/>
      <c r="E14" s="1762"/>
      <c r="F14" s="1763"/>
      <c r="H14" s="1414"/>
    </row>
    <row r="15" spans="2:9">
      <c r="B15" s="1762"/>
      <c r="C15" s="1765"/>
      <c r="D15" s="1767"/>
      <c r="E15" s="1762"/>
      <c r="F15" s="1763"/>
      <c r="H15" s="1414"/>
    </row>
    <row r="16" spans="2:9">
      <c r="B16" s="1762"/>
      <c r="C16" s="1765"/>
      <c r="D16" s="1767"/>
      <c r="E16" s="1762"/>
      <c r="F16" s="1763"/>
      <c r="H16" s="1414"/>
    </row>
    <row r="17" spans="2:8">
      <c r="B17" s="1762"/>
      <c r="C17" s="1765"/>
      <c r="D17" s="1767"/>
      <c r="E17" s="1762"/>
      <c r="F17" s="1763"/>
      <c r="H17" s="1414"/>
    </row>
    <row r="18" spans="2:8">
      <c r="B18" s="1762"/>
      <c r="C18" s="1765"/>
      <c r="D18" s="1767"/>
      <c r="E18" s="1762"/>
      <c r="F18" s="1763"/>
      <c r="H18" s="1414"/>
    </row>
    <row r="19" spans="2:8">
      <c r="B19" s="1762"/>
      <c r="C19" s="1765"/>
      <c r="D19" s="1767"/>
      <c r="E19" s="1762"/>
      <c r="F19" s="1763"/>
      <c r="H19" s="1414"/>
    </row>
    <row r="20" spans="2:8">
      <c r="B20" s="1762"/>
      <c r="C20" s="1765"/>
      <c r="D20" s="1767"/>
      <c r="E20" s="1762"/>
      <c r="F20" s="1763"/>
      <c r="H20" s="1414"/>
    </row>
    <row r="21" spans="2:8">
      <c r="B21" s="1762"/>
      <c r="C21" s="1765"/>
      <c r="D21" s="1767"/>
      <c r="E21" s="1762"/>
      <c r="F21" s="1763"/>
      <c r="H21" s="1414"/>
    </row>
    <row r="22" spans="2:8">
      <c r="B22" s="1762"/>
      <c r="C22" s="1765"/>
      <c r="D22" s="1762"/>
      <c r="E22" s="1762"/>
      <c r="F22" s="1763"/>
      <c r="H22" s="1414"/>
    </row>
    <row r="23" spans="2:8">
      <c r="B23" s="1762"/>
      <c r="C23" s="1765"/>
      <c r="D23" s="1762"/>
      <c r="E23" s="1762"/>
      <c r="F23" s="1762"/>
      <c r="H23" s="1414"/>
    </row>
    <row r="24" spans="2:8">
      <c r="B24" s="1762"/>
      <c r="C24" s="1765"/>
      <c r="D24" s="1768"/>
      <c r="E24" s="1768"/>
      <c r="F24" s="1768"/>
      <c r="H24" s="1414"/>
    </row>
    <row r="25" spans="2:8">
      <c r="B25" s="1762"/>
      <c r="C25" s="1765"/>
      <c r="D25" s="1762"/>
      <c r="E25" s="1762"/>
      <c r="F25" s="1763"/>
      <c r="H25" s="1414"/>
    </row>
    <row r="26" spans="2:8">
      <c r="B26" s="1762"/>
      <c r="C26" s="1765"/>
      <c r="D26" s="1767"/>
      <c r="E26" s="1762"/>
      <c r="F26" s="1763"/>
      <c r="H26" s="1414"/>
    </row>
    <row r="27" spans="2:8">
      <c r="B27" s="1762"/>
      <c r="C27" s="1765"/>
      <c r="D27" s="1767"/>
      <c r="E27" s="1762"/>
      <c r="F27" s="1763"/>
      <c r="H27" s="1414"/>
    </row>
    <row r="28" spans="2:8">
      <c r="B28" s="1762"/>
      <c r="C28" s="1765"/>
      <c r="D28" s="1767"/>
      <c r="E28" s="1762"/>
      <c r="F28" s="1763"/>
      <c r="H28" s="1414"/>
    </row>
    <row r="29" spans="2:8">
      <c r="B29" s="1762"/>
      <c r="C29" s="1765"/>
      <c r="D29" s="1767"/>
      <c r="E29" s="1762"/>
      <c r="F29" s="1763"/>
      <c r="H29" s="1414"/>
    </row>
    <row r="30" spans="2:8">
      <c r="B30" s="1762"/>
      <c r="C30" s="1765"/>
      <c r="D30" s="1767"/>
      <c r="E30" s="1762"/>
      <c r="F30" s="1763"/>
      <c r="H30" s="1414"/>
    </row>
    <row r="31" spans="2:8">
      <c r="B31" s="1762"/>
      <c r="C31" s="1765"/>
      <c r="D31" s="1767"/>
      <c r="E31" s="1762"/>
      <c r="F31" s="1763"/>
      <c r="H31" s="1414"/>
    </row>
    <row r="32" spans="2:8">
      <c r="B32" s="1762"/>
      <c r="C32" s="1765"/>
      <c r="D32" s="1767"/>
      <c r="E32" s="1762"/>
      <c r="F32" s="1763"/>
      <c r="H32" s="1414"/>
    </row>
    <row r="33" spans="2:8">
      <c r="B33" s="1762"/>
      <c r="C33" s="1765"/>
      <c r="D33" s="1767"/>
      <c r="E33" s="1762"/>
      <c r="F33" s="1763"/>
      <c r="H33" s="1414"/>
    </row>
    <row r="34" spans="2:8">
      <c r="B34" s="1762"/>
      <c r="C34" s="1765"/>
      <c r="D34" s="1767"/>
      <c r="E34" s="1762"/>
      <c r="F34" s="1763"/>
      <c r="H34" s="1414"/>
    </row>
    <row r="35" spans="2:8">
      <c r="B35" s="1762"/>
      <c r="C35" s="1765"/>
      <c r="D35" s="1767"/>
      <c r="E35" s="1762"/>
      <c r="F35" s="1763"/>
      <c r="H35" s="1414"/>
    </row>
    <row r="36" spans="2:8">
      <c r="B36" s="1762"/>
      <c r="C36" s="1765"/>
      <c r="D36" s="1767"/>
      <c r="E36" s="1762"/>
      <c r="F36" s="1763"/>
      <c r="H36" s="1414"/>
    </row>
    <row r="37" spans="2:8">
      <c r="B37" s="1762"/>
      <c r="C37" s="1765"/>
      <c r="D37" s="1767"/>
      <c r="E37" s="1762"/>
      <c r="F37" s="1763"/>
      <c r="H37" s="1414"/>
    </row>
    <row r="38" spans="2:8">
      <c r="B38" s="1762"/>
      <c r="C38" s="1765"/>
      <c r="D38" s="1767"/>
      <c r="E38" s="1762"/>
      <c r="F38" s="1763"/>
      <c r="H38" s="1414"/>
    </row>
    <row r="39" spans="2:8">
      <c r="B39" s="1762"/>
      <c r="C39" s="1765"/>
      <c r="D39" s="1767"/>
      <c r="E39" s="1762"/>
      <c r="F39" s="1763"/>
      <c r="H39" s="1414"/>
    </row>
    <row r="40" spans="2:8">
      <c r="B40" s="1762"/>
      <c r="C40" s="1765"/>
      <c r="D40" s="1767"/>
      <c r="E40" s="1762"/>
      <c r="F40" s="1763"/>
      <c r="H40" s="1414"/>
    </row>
    <row r="41" spans="2:8">
      <c r="B41" s="1762"/>
      <c r="C41" s="1765"/>
      <c r="D41" s="1767"/>
      <c r="E41" s="1762"/>
      <c r="F41" s="1763"/>
      <c r="H41" s="1414"/>
    </row>
    <row r="42" spans="2:8">
      <c r="B42" s="1762"/>
      <c r="C42" s="1765"/>
      <c r="D42" s="1767"/>
      <c r="E42" s="1762"/>
      <c r="F42" s="1763"/>
      <c r="H42" s="1414"/>
    </row>
    <row r="43" spans="2:8">
      <c r="B43" s="1762"/>
      <c r="C43" s="1765"/>
      <c r="D43" s="1767"/>
      <c r="E43" s="1762"/>
      <c r="F43" s="1763"/>
      <c r="H43" s="1414"/>
    </row>
    <row r="44" spans="2:8">
      <c r="B44" s="1762"/>
      <c r="C44" s="1765"/>
      <c r="D44" s="1769"/>
      <c r="E44" s="1762"/>
      <c r="F44" s="1763"/>
      <c r="H44" s="1414"/>
    </row>
    <row r="45" spans="2:8">
      <c r="B45" s="1762"/>
      <c r="C45" s="1765"/>
      <c r="D45" s="1769"/>
      <c r="E45" s="1762"/>
      <c r="F45" s="1763"/>
      <c r="H45" s="1414"/>
    </row>
    <row r="46" spans="2:8">
      <c r="B46" s="1762"/>
      <c r="C46" s="1765"/>
      <c r="D46" s="1769"/>
      <c r="E46" s="1762"/>
      <c r="F46" s="1763"/>
      <c r="H46" s="1414"/>
    </row>
    <row r="47" spans="2:8">
      <c r="B47" s="1762"/>
      <c r="C47" s="1765"/>
      <c r="D47" s="1769"/>
      <c r="E47" s="1762"/>
      <c r="F47" s="1763"/>
      <c r="H47" s="1414"/>
    </row>
    <row r="48" spans="2:8">
      <c r="B48" s="1762"/>
      <c r="C48" s="1765"/>
      <c r="D48" s="1762"/>
      <c r="E48" s="1762"/>
      <c r="F48" s="1763"/>
      <c r="H48" s="1414"/>
    </row>
    <row r="49" spans="2:8">
      <c r="B49" s="1762"/>
      <c r="C49" s="1765"/>
      <c r="D49" s="1762"/>
      <c r="E49" s="1762"/>
      <c r="F49" s="1763"/>
      <c r="H49" s="1414"/>
    </row>
    <row r="50" spans="2:8">
      <c r="B50" s="1762"/>
      <c r="C50" s="1765"/>
      <c r="D50" s="1762"/>
      <c r="E50" s="1762"/>
      <c r="F50" s="1762"/>
      <c r="H50" s="1414"/>
    </row>
    <row r="51" spans="2:8">
      <c r="B51" s="1762"/>
      <c r="C51" s="1770"/>
      <c r="D51" s="1766"/>
      <c r="E51" s="1766"/>
      <c r="F51" s="1771"/>
      <c r="H51" s="1414"/>
    </row>
    <row r="52" spans="2:8">
      <c r="B52" s="1763"/>
      <c r="C52" s="1770"/>
      <c r="D52" s="1763"/>
      <c r="E52" s="1763"/>
      <c r="F52" s="1763"/>
      <c r="H52" s="1414"/>
    </row>
    <row r="53" spans="2:8">
      <c r="B53" s="1763"/>
      <c r="C53" s="1770"/>
      <c r="D53" s="1772"/>
      <c r="E53" s="1772"/>
      <c r="F53" s="1772"/>
      <c r="H53" s="1414"/>
    </row>
    <row r="54" spans="2:8">
      <c r="B54" s="1763"/>
      <c r="C54" s="1770"/>
      <c r="D54" s="1763"/>
      <c r="E54" s="1763"/>
      <c r="F54" s="1763"/>
      <c r="H54" s="1414"/>
    </row>
    <row r="55" spans="2:8">
      <c r="B55" s="1773"/>
      <c r="C55" s="1770"/>
      <c r="D55" s="1763"/>
      <c r="E55" s="1763"/>
      <c r="F55" s="1763"/>
      <c r="H55" s="1414"/>
    </row>
    <row r="56" spans="2:8">
      <c r="B56" s="1773"/>
      <c r="C56" s="1770"/>
      <c r="D56" s="1763"/>
      <c r="E56" s="1763"/>
      <c r="F56" s="1763"/>
      <c r="H56" s="1414"/>
    </row>
    <row r="57" spans="2:8">
      <c r="B57" s="1763"/>
      <c r="C57" s="1763"/>
      <c r="D57" s="1763"/>
      <c r="E57" s="1763"/>
      <c r="F57" s="1763"/>
      <c r="H57" s="1414"/>
    </row>
    <row r="58" spans="2:8">
      <c r="B58" s="1763"/>
      <c r="C58" s="1763"/>
      <c r="D58" s="1763"/>
      <c r="E58" s="1763"/>
      <c r="F58" s="1763"/>
      <c r="H58" s="1414"/>
    </row>
    <row r="59" spans="2:8">
      <c r="B59" s="1763"/>
      <c r="C59" s="1763"/>
      <c r="D59" s="1763"/>
      <c r="E59" s="1763"/>
      <c r="F59" s="1763"/>
      <c r="H59" s="1414"/>
    </row>
    <row r="60" spans="2:8">
      <c r="B60" s="1763"/>
      <c r="C60" s="1763"/>
      <c r="D60" s="1763"/>
      <c r="E60" s="1763"/>
      <c r="F60" s="1763"/>
      <c r="H60" s="1414"/>
    </row>
    <row r="61" spans="2:8">
      <c r="B61" s="1763"/>
      <c r="C61" s="1763"/>
      <c r="D61" s="1763"/>
      <c r="E61" s="1763"/>
      <c r="F61" s="1763"/>
      <c r="H61" s="1414"/>
    </row>
    <row r="62" spans="2:8">
      <c r="B62" s="1763"/>
      <c r="C62" s="1763"/>
      <c r="D62" s="1772"/>
      <c r="E62" s="1763"/>
      <c r="F62" s="1763"/>
      <c r="H62" s="1414"/>
    </row>
    <row r="63" spans="2:8">
      <c r="B63" s="1763"/>
      <c r="C63" s="1763"/>
      <c r="D63" s="1763"/>
      <c r="E63" s="1763"/>
      <c r="F63" s="1763"/>
      <c r="H63" s="1414"/>
    </row>
    <row r="64" spans="2:8">
      <c r="B64" s="1763"/>
      <c r="C64" s="1763"/>
      <c r="D64" s="1763"/>
      <c r="E64" s="1763"/>
      <c r="F64" s="1763"/>
      <c r="H64" s="1414"/>
    </row>
    <row r="65" spans="2:8">
      <c r="B65" s="1763"/>
      <c r="C65" s="1763"/>
      <c r="D65" s="1763"/>
      <c r="E65" s="1763"/>
      <c r="F65" s="1763"/>
      <c r="H65" s="1414"/>
    </row>
    <row r="66" spans="2:8">
      <c r="B66" s="1763"/>
      <c r="C66" s="1763"/>
      <c r="D66" s="1763"/>
      <c r="E66" s="1763"/>
      <c r="F66" s="1763"/>
      <c r="H66" s="1414"/>
    </row>
    <row r="67" spans="2:8">
      <c r="B67" s="1763"/>
      <c r="C67" s="1763"/>
      <c r="D67" s="1763"/>
      <c r="E67" s="1763"/>
      <c r="F67" s="1763"/>
      <c r="H67" s="1414"/>
    </row>
    <row r="68" spans="2:8">
      <c r="B68" s="1763"/>
      <c r="C68" s="1763"/>
      <c r="D68" s="1763"/>
      <c r="E68" s="1763"/>
      <c r="F68" s="1763"/>
      <c r="H68" s="1414"/>
    </row>
    <row r="69" spans="2:8">
      <c r="B69" s="1763"/>
      <c r="C69" s="1763"/>
      <c r="D69" s="1763"/>
      <c r="E69" s="1763"/>
      <c r="F69" s="1763"/>
      <c r="H69" s="1414"/>
    </row>
    <row r="70" spans="2:8">
      <c r="H70" s="1414"/>
    </row>
    <row r="71" spans="2:8">
      <c r="H71" s="1414"/>
    </row>
    <row r="72" spans="2:8">
      <c r="H72" s="1414"/>
    </row>
    <row r="73" spans="2:8">
      <c r="H73" s="1414"/>
    </row>
    <row r="74" spans="2:8">
      <c r="H74" s="1414"/>
    </row>
    <row r="75" spans="2:8">
      <c r="H75" s="1414"/>
    </row>
  </sheetData>
  <pageMargins left="0.75" right="0.75" top="1.06" bottom="1" header="0.75" footer="0.75"/>
  <pageSetup scale="85" orientation="landscape" r:id="rId1"/>
  <headerFooter alignWithMargins="0">
    <oddFooter>&amp;L&amp;"Times New Roman,Regular"&amp;9Sponsored by:  Michael N. Kelly</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6"/>
  <dimension ref="A1:G9"/>
  <sheetViews>
    <sheetView workbookViewId="0"/>
  </sheetViews>
  <sheetFormatPr defaultColWidth="9.140625" defaultRowHeight="12.75"/>
  <cols>
    <col min="1" max="1" width="53.5703125" style="593" customWidth="1"/>
    <col min="2" max="6" width="9.140625" style="593"/>
    <col min="7" max="7" width="31" style="593" customWidth="1"/>
    <col min="8" max="16384" width="9.140625" style="593"/>
  </cols>
  <sheetData>
    <row r="1" spans="1:7">
      <c r="A1" s="1936" t="s">
        <v>465</v>
      </c>
      <c r="B1" s="1936"/>
      <c r="C1" s="1057"/>
      <c r="D1" s="1057"/>
      <c r="E1" s="1057"/>
      <c r="G1" s="1852" t="s">
        <v>1707</v>
      </c>
    </row>
    <row r="2" spans="1:7">
      <c r="A2" s="377" t="s">
        <v>1407</v>
      </c>
      <c r="B2" s="377"/>
    </row>
    <row r="3" spans="1:7">
      <c r="A3" s="1799" t="s">
        <v>1738</v>
      </c>
      <c r="B3" s="1943"/>
    </row>
    <row r="4" spans="1:7">
      <c r="A4" s="1799" t="s">
        <v>1657</v>
      </c>
      <c r="B4" s="1943"/>
    </row>
    <row r="6" spans="1:7">
      <c r="A6" s="423"/>
    </row>
    <row r="7" spans="1:7">
      <c r="A7" s="423"/>
    </row>
    <row r="8" spans="1:7" ht="15">
      <c r="A8" s="1801" t="s">
        <v>1655</v>
      </c>
    </row>
    <row r="9" spans="1:7">
      <c r="A9" s="423"/>
    </row>
  </sheetData>
  <customSheetViews>
    <customSheetView guid="{700BB901-DE3D-40AF-9E84-3437521A0345}" showPageBreaks="1">
      <selection sqref="A1:B1"/>
      <pageMargins left="1" right="0.75" top="1" bottom="1" header="0.5" footer="0.5"/>
      <printOptions horizontalCentered="1"/>
      <pageSetup orientation="portrait" horizontalDpi="4294967292" r:id="rId1"/>
      <headerFooter alignWithMargins="0">
        <oddFooter>&amp;LSponsored by:  J. David Spring&amp;C&amp;A&amp;R&amp;P of &amp;N</oddFooter>
      </headerFooter>
    </customSheetView>
    <customSheetView guid="{D30DA162-D620-4A19-970C-1046A6A23ED1}">
      <selection sqref="A1:B1"/>
      <pageMargins left="1" right="0.75" top="1" bottom="1" header="0.5" footer="0.5"/>
      <printOptions horizontalCentered="1"/>
      <pageSetup orientation="portrait" horizontalDpi="4294967292" r:id="rId2"/>
      <headerFooter alignWithMargins="0">
        <oddFooter>&amp;LSponsored by:  J. David Spring&amp;C&amp;A&amp;R&amp;P of &amp;N</oddFooter>
      </headerFooter>
    </customSheetView>
    <customSheetView guid="{7B208CC4-03EC-49A3-9AEF-BDEAF48D6BE2}">
      <selection sqref="A1:B1"/>
      <pageMargins left="1" right="0.75" top="1" bottom="1" header="0.5" footer="0.5"/>
      <printOptions horizontalCentered="1"/>
      <pageSetup orientation="portrait" horizontalDpi="4294967292" r:id="rId3"/>
      <headerFooter alignWithMargins="0">
        <oddFooter>&amp;LSponsored by:  J. David Spring&amp;C&amp;A&amp;R&amp;P of &amp;N</oddFooter>
      </headerFooter>
    </customSheetView>
    <customSheetView guid="{FAFF7267-5C8D-421B-A6E7-C317663504A2}">
      <selection activeCell="A5" sqref="A5"/>
      <pageMargins left="1" right="0.75" top="1" bottom="1" header="0.5" footer="0.5"/>
      <printOptions horizontalCentered="1"/>
      <pageSetup orientation="portrait" horizontalDpi="4294967292" r:id="rId4"/>
      <headerFooter alignWithMargins="0">
        <oddFooter>&amp;LSponsored by:  J. David Spring&amp;C&amp;A&amp;R&amp;P of &amp;N</oddFooter>
      </headerFooter>
    </customSheetView>
    <customSheetView guid="{659C7A86-29AF-4EB2-A484-62929168C99A}">
      <selection sqref="A1:B1"/>
      <pageMargins left="1" right="0.75" top="1" bottom="1" header="0.5" footer="0.5"/>
      <printOptions horizontalCentered="1"/>
      <pageSetup orientation="portrait" horizontalDpi="4294967292" r:id="rId5"/>
      <headerFooter alignWithMargins="0">
        <oddFooter>&amp;LSponsored by:  J. David Spring&amp;C&amp;A&amp;R&amp;P of &amp;N</oddFooter>
      </headerFooter>
    </customSheetView>
    <customSheetView guid="{DE1D8474-1C81-4DEF-9FC4-4CC6D52CA0A7}">
      <selection sqref="A1:B1"/>
      <pageMargins left="1" right="0.75" top="1" bottom="1" header="0.5" footer="0.5"/>
      <printOptions horizontalCentered="1"/>
      <pageSetup orientation="portrait" horizontalDpi="4294967292" r:id="rId6"/>
      <headerFooter alignWithMargins="0">
        <oddFooter>&amp;LSponsored by:  J. David Spring&amp;C&amp;A&amp;R&amp;P of &amp;N</oddFooter>
      </headerFooter>
    </customSheetView>
  </customSheetViews>
  <phoneticPr fontId="0" type="noConversion"/>
  <pageMargins left="1" right="0.75" top="1" bottom="1" header="0.75" footer="0.75"/>
  <pageSetup scale="85" orientation="landscape" r:id="rId7"/>
  <headerFooter alignWithMargins="0">
    <oddFooter>&amp;L&amp;"Times New Roman,Regular"&amp;9Sponsored by: Michael N. Kelly</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codeName="Sheet127"/>
  <dimension ref="A1:H1350"/>
  <sheetViews>
    <sheetView workbookViewId="0"/>
  </sheetViews>
  <sheetFormatPr defaultColWidth="24.5703125" defaultRowHeight="12.75"/>
  <cols>
    <col min="1" max="1" width="4.42578125" style="1775" customWidth="1"/>
    <col min="2" max="2" width="33.5703125" style="1774" customWidth="1"/>
    <col min="3" max="4" width="15.140625" style="1774" customWidth="1"/>
    <col min="5" max="5" width="19.5703125" style="1774" customWidth="1"/>
    <col min="6" max="7" width="9.140625" style="423" customWidth="1"/>
    <col min="8" max="8" width="43.7109375" style="1774" customWidth="1"/>
    <col min="9" max="16384" width="24.5703125" style="1774"/>
  </cols>
  <sheetData>
    <row r="1" spans="1:8">
      <c r="B1" s="1944" t="s">
        <v>465</v>
      </c>
      <c r="C1" s="1944"/>
      <c r="D1" s="1944"/>
      <c r="E1" s="1944"/>
      <c r="H1" s="1946" t="s">
        <v>1708</v>
      </c>
    </row>
    <row r="2" spans="1:8">
      <c r="B2" s="1048" t="s">
        <v>1407</v>
      </c>
      <c r="C2" s="1048"/>
      <c r="D2" s="1048"/>
      <c r="E2" s="1048"/>
    </row>
    <row r="3" spans="1:8">
      <c r="B3" s="1944" t="s">
        <v>1739</v>
      </c>
      <c r="C3" s="1944"/>
      <c r="D3" s="1944"/>
      <c r="E3" s="1944"/>
    </row>
    <row r="4" spans="1:8" s="1778" customFormat="1">
      <c r="A4" s="1945"/>
      <c r="B4" s="1040" t="s">
        <v>1657</v>
      </c>
      <c r="C4" s="1945"/>
      <c r="D4" s="1945"/>
      <c r="E4" s="1945"/>
      <c r="F4" s="366"/>
      <c r="G4" s="366"/>
    </row>
    <row r="5" spans="1:8" s="1778" customFormat="1">
      <c r="A5" s="1780"/>
      <c r="F5" s="366"/>
      <c r="G5" s="366"/>
    </row>
    <row r="6" spans="1:8" s="1778" customFormat="1">
      <c r="A6" s="1780"/>
      <c r="F6" s="366"/>
      <c r="G6" s="366"/>
    </row>
    <row r="7" spans="1:8" s="1778" customFormat="1">
      <c r="A7" s="2024"/>
      <c r="F7" s="366"/>
      <c r="G7" s="366"/>
    </row>
    <row r="8" spans="1:8" s="1778" customFormat="1">
      <c r="A8" s="1780"/>
      <c r="F8" s="366"/>
      <c r="G8" s="366"/>
    </row>
    <row r="9" spans="1:8" s="1778" customFormat="1">
      <c r="A9" s="1776"/>
      <c r="F9" s="366"/>
      <c r="G9" s="366"/>
    </row>
    <row r="10" spans="1:8" s="1778" customFormat="1" ht="15">
      <c r="A10" s="1776"/>
      <c r="B10" s="1801" t="s">
        <v>1655</v>
      </c>
      <c r="E10" s="1776"/>
      <c r="F10" s="366"/>
      <c r="G10" s="366"/>
    </row>
    <row r="11" spans="1:8" s="1778" customFormat="1">
      <c r="A11" s="1780"/>
      <c r="B11" s="1781"/>
      <c r="E11" s="1782"/>
      <c r="F11" s="366"/>
      <c r="G11" s="366"/>
    </row>
    <row r="12" spans="1:8" s="1778" customFormat="1">
      <c r="A12" s="1780"/>
      <c r="B12" s="1781"/>
      <c r="E12" s="1783"/>
      <c r="F12" s="366"/>
      <c r="G12" s="366"/>
    </row>
    <row r="13" spans="1:8" s="1778" customFormat="1">
      <c r="A13" s="1776"/>
      <c r="B13" s="1781"/>
      <c r="E13" s="1784"/>
      <c r="F13" s="366"/>
      <c r="G13" s="366"/>
    </row>
    <row r="14" spans="1:8" s="1778" customFormat="1">
      <c r="A14" s="1780"/>
      <c r="F14" s="366"/>
      <c r="G14" s="366"/>
    </row>
    <row r="15" spans="1:8" s="1778" customFormat="1">
      <c r="A15" s="1780"/>
      <c r="B15" s="1781"/>
      <c r="F15" s="366"/>
      <c r="G15" s="366"/>
    </row>
    <row r="16" spans="1:8" s="1778" customFormat="1">
      <c r="A16" s="1780"/>
      <c r="B16" s="1781"/>
      <c r="F16" s="366"/>
      <c r="G16" s="366"/>
    </row>
    <row r="17" spans="1:7" s="1778" customFormat="1">
      <c r="A17" s="1776"/>
      <c r="B17" s="1781"/>
      <c r="F17" s="366"/>
      <c r="G17" s="366"/>
    </row>
    <row r="18" spans="1:7" s="1778" customFormat="1">
      <c r="A18" s="1776"/>
      <c r="B18" s="1781"/>
      <c r="F18" s="366"/>
      <c r="G18" s="366"/>
    </row>
    <row r="19" spans="1:7" s="1778" customFormat="1">
      <c r="A19" s="1780"/>
      <c r="B19" s="1781"/>
      <c r="F19" s="366"/>
      <c r="G19" s="366"/>
    </row>
    <row r="20" spans="1:7" s="1778" customFormat="1">
      <c r="A20" s="1780"/>
      <c r="F20" s="366"/>
      <c r="G20" s="366"/>
    </row>
    <row r="21" spans="1:7" s="1778" customFormat="1">
      <c r="A21" s="1776"/>
      <c r="B21" s="1781"/>
      <c r="F21" s="366"/>
      <c r="G21" s="366"/>
    </row>
    <row r="22" spans="1:7" s="1778" customFormat="1">
      <c r="A22" s="1780"/>
      <c r="F22" s="366"/>
      <c r="G22" s="366"/>
    </row>
    <row r="23" spans="1:7" s="1778" customFormat="1">
      <c r="A23" s="1780"/>
      <c r="F23" s="366"/>
      <c r="G23" s="366"/>
    </row>
    <row r="24" spans="1:7" s="1778" customFormat="1">
      <c r="A24" s="1780"/>
      <c r="B24" s="1781"/>
      <c r="F24" s="366"/>
      <c r="G24" s="366"/>
    </row>
    <row r="25" spans="1:7" s="1778" customFormat="1">
      <c r="A25" s="1776"/>
      <c r="F25" s="366"/>
      <c r="G25" s="366"/>
    </row>
    <row r="26" spans="1:7" s="1778" customFormat="1">
      <c r="A26" s="1780"/>
      <c r="B26" s="1781"/>
      <c r="E26" s="1783"/>
      <c r="F26" s="366"/>
      <c r="G26" s="366"/>
    </row>
    <row r="27" spans="1:7" s="1778" customFormat="1">
      <c r="A27" s="1780"/>
      <c r="F27" s="366"/>
      <c r="G27" s="366"/>
    </row>
    <row r="28" spans="1:7" s="1778" customFormat="1">
      <c r="A28" s="1780"/>
      <c r="B28" s="1781"/>
      <c r="F28" s="366"/>
      <c r="G28" s="366"/>
    </row>
    <row r="29" spans="1:7" s="1778" customFormat="1">
      <c r="A29" s="1780"/>
      <c r="F29" s="366"/>
      <c r="G29" s="366"/>
    </row>
    <row r="30" spans="1:7" s="1778" customFormat="1">
      <c r="A30" s="1780"/>
      <c r="B30" s="1781"/>
      <c r="E30" s="1784"/>
      <c r="F30" s="366"/>
      <c r="G30" s="366"/>
    </row>
    <row r="31" spans="1:7" s="1778" customFormat="1">
      <c r="A31" s="1780"/>
      <c r="F31" s="366"/>
      <c r="G31" s="366"/>
    </row>
    <row r="32" spans="1:7" s="1778" customFormat="1">
      <c r="A32" s="1780"/>
      <c r="F32" s="366"/>
      <c r="G32" s="366"/>
    </row>
    <row r="33" spans="1:7" s="1778" customFormat="1">
      <c r="A33" s="1780"/>
      <c r="F33" s="366"/>
      <c r="G33" s="366"/>
    </row>
    <row r="34" spans="1:7" s="1778" customFormat="1">
      <c r="A34" s="1780"/>
      <c r="F34" s="366"/>
      <c r="G34" s="366"/>
    </row>
    <row r="35" spans="1:7" s="1778" customFormat="1">
      <c r="A35" s="1780"/>
      <c r="F35" s="366"/>
      <c r="G35" s="366"/>
    </row>
    <row r="36" spans="1:7" s="1778" customFormat="1">
      <c r="A36" s="1780"/>
      <c r="B36" s="1781"/>
      <c r="F36" s="366"/>
      <c r="G36" s="366"/>
    </row>
    <row r="37" spans="1:7" s="1778" customFormat="1">
      <c r="A37" s="1780"/>
      <c r="B37" s="1781"/>
      <c r="E37" s="1784"/>
      <c r="F37" s="366"/>
      <c r="G37" s="366"/>
    </row>
    <row r="38" spans="1:7" s="1778" customFormat="1">
      <c r="A38" s="1776"/>
      <c r="E38" s="1776"/>
      <c r="F38" s="366"/>
      <c r="G38" s="366"/>
    </row>
    <row r="39" spans="1:7" s="1778" customFormat="1">
      <c r="A39" s="1780"/>
      <c r="B39" s="1781"/>
      <c r="E39" s="1782"/>
      <c r="F39" s="366"/>
      <c r="G39" s="366"/>
    </row>
    <row r="40" spans="1:7" s="1778" customFormat="1">
      <c r="A40" s="1780"/>
      <c r="F40" s="366"/>
      <c r="G40" s="366"/>
    </row>
    <row r="41" spans="1:7" s="1778" customFormat="1">
      <c r="A41" s="1780"/>
      <c r="F41" s="366"/>
      <c r="G41" s="366"/>
    </row>
    <row r="42" spans="1:7" s="1778" customFormat="1">
      <c r="A42" s="1780"/>
      <c r="B42" s="1781"/>
      <c r="F42" s="366"/>
      <c r="G42" s="366"/>
    </row>
    <row r="43" spans="1:7" s="1778" customFormat="1">
      <c r="A43" s="1780"/>
      <c r="B43" s="1781"/>
      <c r="F43" s="366"/>
      <c r="G43" s="366"/>
    </row>
    <row r="44" spans="1:7" s="1778" customFormat="1">
      <c r="A44" s="1776"/>
      <c r="B44" s="1781"/>
      <c r="F44" s="366"/>
      <c r="G44" s="366"/>
    </row>
    <row r="45" spans="1:7" s="1778" customFormat="1">
      <c r="A45" s="1780"/>
      <c r="B45" s="1781"/>
      <c r="F45" s="366"/>
      <c r="G45" s="366"/>
    </row>
    <row r="46" spans="1:7" s="1778" customFormat="1">
      <c r="A46" s="1780"/>
      <c r="F46" s="366"/>
      <c r="G46" s="366"/>
    </row>
    <row r="47" spans="1:7" s="1778" customFormat="1">
      <c r="A47" s="1776"/>
      <c r="B47" s="1781"/>
      <c r="F47" s="366"/>
      <c r="G47" s="366"/>
    </row>
    <row r="48" spans="1:7" s="1778" customFormat="1">
      <c r="A48" s="1780"/>
      <c r="F48" s="366"/>
      <c r="G48" s="366"/>
    </row>
    <row r="49" spans="1:7" s="1778" customFormat="1">
      <c r="A49" s="1780"/>
      <c r="F49" s="366"/>
      <c r="G49" s="366"/>
    </row>
    <row r="50" spans="1:7" s="1778" customFormat="1">
      <c r="A50" s="1780"/>
      <c r="B50" s="1781"/>
      <c r="F50" s="366"/>
      <c r="G50" s="366"/>
    </row>
    <row r="51" spans="1:7" s="1778" customFormat="1">
      <c r="A51" s="1776"/>
      <c r="F51" s="366"/>
      <c r="G51" s="366"/>
    </row>
    <row r="52" spans="1:7" s="1778" customFormat="1">
      <c r="A52" s="1780"/>
      <c r="B52" s="1781"/>
      <c r="E52" s="1783"/>
      <c r="F52" s="366"/>
      <c r="G52" s="366"/>
    </row>
    <row r="53" spans="1:7" s="1778" customFormat="1">
      <c r="A53" s="1780"/>
      <c r="F53" s="366"/>
      <c r="G53" s="366"/>
    </row>
    <row r="54" spans="1:7" s="1778" customFormat="1">
      <c r="A54" s="1780"/>
      <c r="B54" s="1781"/>
      <c r="E54" s="1783"/>
      <c r="F54" s="366"/>
      <c r="G54" s="366"/>
    </row>
    <row r="55" spans="1:7" s="1778" customFormat="1">
      <c r="A55" s="1780"/>
      <c r="F55" s="366"/>
      <c r="G55" s="366"/>
    </row>
    <row r="56" spans="1:7" s="1778" customFormat="1">
      <c r="A56" s="1780"/>
      <c r="B56" s="1781"/>
      <c r="E56" s="1784"/>
      <c r="F56" s="366"/>
      <c r="G56" s="366"/>
    </row>
    <row r="57" spans="1:7" s="1778" customFormat="1">
      <c r="A57" s="1780"/>
      <c r="F57" s="366"/>
      <c r="G57" s="366"/>
    </row>
    <row r="58" spans="1:7" s="1778" customFormat="1">
      <c r="A58" s="1780"/>
      <c r="F58" s="366"/>
      <c r="G58" s="366"/>
    </row>
    <row r="59" spans="1:7" s="1778" customFormat="1">
      <c r="A59" s="1780"/>
      <c r="F59" s="366"/>
      <c r="G59" s="366"/>
    </row>
    <row r="60" spans="1:7" s="1778" customFormat="1">
      <c r="A60" s="1780"/>
      <c r="F60" s="366"/>
      <c r="G60" s="366"/>
    </row>
    <row r="61" spans="1:7" s="1778" customFormat="1">
      <c r="A61" s="1780"/>
      <c r="F61" s="366"/>
      <c r="G61" s="366"/>
    </row>
    <row r="62" spans="1:7" s="1778" customFormat="1">
      <c r="A62" s="1780"/>
      <c r="B62" s="1781"/>
      <c r="F62" s="366"/>
      <c r="G62" s="366"/>
    </row>
    <row r="63" spans="1:7" s="1778" customFormat="1">
      <c r="A63" s="1780"/>
      <c r="B63" s="1781"/>
      <c r="F63" s="366"/>
      <c r="G63" s="366"/>
    </row>
    <row r="64" spans="1:7" s="1778" customFormat="1">
      <c r="A64" s="1780"/>
      <c r="B64" s="1781"/>
      <c r="F64" s="366"/>
      <c r="G64" s="366"/>
    </row>
    <row r="65" spans="1:7" s="1778" customFormat="1">
      <c r="A65" s="1780"/>
      <c r="F65" s="366"/>
      <c r="G65" s="366"/>
    </row>
    <row r="66" spans="1:7" s="1778" customFormat="1">
      <c r="A66" s="1780"/>
      <c r="F66" s="366"/>
      <c r="G66" s="366"/>
    </row>
    <row r="67" spans="1:7" s="1778" customFormat="1">
      <c r="A67" s="1780"/>
      <c r="B67" s="1781"/>
      <c r="E67" s="1785"/>
      <c r="F67" s="366"/>
      <c r="G67" s="366"/>
    </row>
    <row r="68" spans="1:7" s="1778" customFormat="1">
      <c r="A68" s="1780"/>
      <c r="F68" s="366"/>
      <c r="G68" s="366"/>
    </row>
    <row r="69" spans="1:7" s="1778" customFormat="1">
      <c r="A69" s="1780"/>
      <c r="F69" s="366"/>
      <c r="G69" s="366"/>
    </row>
    <row r="70" spans="1:7" s="1778" customFormat="1">
      <c r="A70" s="1780"/>
      <c r="F70" s="366"/>
      <c r="G70" s="366"/>
    </row>
    <row r="71" spans="1:7" s="1778" customFormat="1">
      <c r="A71" s="1780"/>
      <c r="F71" s="366"/>
      <c r="G71" s="366"/>
    </row>
    <row r="72" spans="1:7" s="1778" customFormat="1">
      <c r="A72" s="1780"/>
      <c r="B72" s="1781"/>
      <c r="F72" s="366"/>
      <c r="G72" s="366"/>
    </row>
    <row r="73" spans="1:7" s="1778" customFormat="1">
      <c r="A73" s="1780"/>
      <c r="F73" s="366"/>
      <c r="G73" s="366"/>
    </row>
    <row r="74" spans="1:7" s="1778" customFormat="1">
      <c r="A74" s="1780"/>
      <c r="B74" s="1781"/>
      <c r="F74" s="366"/>
      <c r="G74" s="366"/>
    </row>
    <row r="75" spans="1:7" s="1778" customFormat="1">
      <c r="A75" s="1780"/>
      <c r="F75" s="366"/>
      <c r="G75" s="366"/>
    </row>
    <row r="76" spans="1:7" s="1778" customFormat="1">
      <c r="A76" s="1780"/>
      <c r="B76" s="1781"/>
      <c r="F76" s="366"/>
      <c r="G76" s="366"/>
    </row>
    <row r="77" spans="1:7" s="1778" customFormat="1">
      <c r="A77" s="1780"/>
      <c r="B77" s="1781"/>
      <c r="E77" s="1784"/>
      <c r="F77" s="366"/>
      <c r="G77" s="366"/>
    </row>
    <row r="78" spans="1:7" s="1778" customFormat="1">
      <c r="A78" s="2308"/>
      <c r="B78" s="2308"/>
      <c r="C78" s="2308"/>
      <c r="D78" s="2308"/>
      <c r="E78" s="2308"/>
      <c r="F78" s="366"/>
      <c r="G78" s="366"/>
    </row>
    <row r="79" spans="1:7" s="1778" customFormat="1">
      <c r="A79" s="2309"/>
      <c r="B79" s="2309"/>
      <c r="C79" s="2309"/>
      <c r="D79" s="2309"/>
      <c r="E79" s="2309"/>
      <c r="F79" s="366"/>
      <c r="G79" s="366"/>
    </row>
    <row r="80" spans="1:7" s="1778" customFormat="1">
      <c r="A80" s="2308"/>
      <c r="B80" s="2308"/>
      <c r="C80" s="2308"/>
      <c r="D80" s="2308"/>
      <c r="E80" s="2308"/>
      <c r="F80" s="366"/>
      <c r="G80" s="366"/>
    </row>
    <row r="81" spans="1:7" s="1778" customFormat="1">
      <c r="A81" s="2310"/>
      <c r="B81" s="2310"/>
      <c r="C81" s="2310"/>
      <c r="D81" s="2310"/>
      <c r="E81" s="2310"/>
      <c r="F81" s="366"/>
      <c r="G81" s="366"/>
    </row>
    <row r="82" spans="1:7" s="1778" customFormat="1">
      <c r="A82" s="1780"/>
      <c r="F82" s="366"/>
      <c r="G82" s="366"/>
    </row>
    <row r="83" spans="1:7" s="1778" customFormat="1">
      <c r="A83" s="1780"/>
      <c r="F83" s="366"/>
      <c r="G83" s="366"/>
    </row>
    <row r="84" spans="1:7" s="1778" customFormat="1">
      <c r="A84" s="1780"/>
      <c r="F84" s="366"/>
      <c r="G84" s="366"/>
    </row>
    <row r="85" spans="1:7" s="1778" customFormat="1">
      <c r="A85" s="1776"/>
      <c r="F85" s="366"/>
      <c r="G85" s="366"/>
    </row>
    <row r="86" spans="1:7" s="1778" customFormat="1">
      <c r="A86" s="1776"/>
      <c r="E86" s="1776"/>
      <c r="F86" s="366"/>
      <c r="G86" s="366"/>
    </row>
    <row r="87" spans="1:7" s="1778" customFormat="1">
      <c r="A87" s="1780"/>
      <c r="B87" s="1781"/>
      <c r="E87" s="1782"/>
      <c r="F87" s="366"/>
      <c r="G87" s="366"/>
    </row>
    <row r="88" spans="1:7" s="1778" customFormat="1">
      <c r="A88" s="1780"/>
      <c r="F88" s="366"/>
      <c r="G88" s="366"/>
    </row>
    <row r="89" spans="1:7" s="1778" customFormat="1">
      <c r="A89" s="1780"/>
      <c r="F89" s="366"/>
      <c r="G89" s="366"/>
    </row>
    <row r="90" spans="1:7" s="1778" customFormat="1">
      <c r="A90" s="1780"/>
      <c r="B90" s="1781"/>
      <c r="F90" s="366"/>
      <c r="G90" s="366"/>
    </row>
    <row r="91" spans="1:7" s="1778" customFormat="1">
      <c r="A91" s="1780"/>
      <c r="B91" s="1781"/>
      <c r="F91" s="366"/>
      <c r="G91" s="366"/>
    </row>
    <row r="92" spans="1:7" s="1778" customFormat="1">
      <c r="A92" s="1776"/>
      <c r="B92" s="1781"/>
      <c r="F92" s="366"/>
      <c r="G92" s="366"/>
    </row>
    <row r="93" spans="1:7" s="1778" customFormat="1">
      <c r="A93" s="1780"/>
      <c r="B93" s="1781"/>
      <c r="F93" s="366"/>
      <c r="G93" s="366"/>
    </row>
    <row r="94" spans="1:7" s="1778" customFormat="1">
      <c r="A94" s="1780"/>
      <c r="F94" s="366"/>
      <c r="G94" s="366"/>
    </row>
    <row r="95" spans="1:7" s="1778" customFormat="1">
      <c r="A95" s="1776"/>
      <c r="B95" s="1781"/>
      <c r="F95" s="366"/>
      <c r="G95" s="366"/>
    </row>
    <row r="96" spans="1:7" s="1778" customFormat="1">
      <c r="A96" s="1780"/>
      <c r="F96" s="366"/>
      <c r="G96" s="366"/>
    </row>
    <row r="97" spans="1:7" s="1778" customFormat="1">
      <c r="A97" s="1780"/>
      <c r="F97" s="366"/>
      <c r="G97" s="366"/>
    </row>
    <row r="98" spans="1:7" s="1778" customFormat="1">
      <c r="A98" s="1780"/>
      <c r="B98" s="1781"/>
      <c r="F98" s="366"/>
      <c r="G98" s="366"/>
    </row>
    <row r="99" spans="1:7" s="1778" customFormat="1">
      <c r="A99" s="1776"/>
      <c r="F99" s="366"/>
      <c r="G99" s="366"/>
    </row>
    <row r="100" spans="1:7" s="1778" customFormat="1">
      <c r="A100" s="1780"/>
      <c r="B100" s="1781"/>
      <c r="E100" s="1783"/>
      <c r="F100" s="366"/>
      <c r="G100" s="366"/>
    </row>
    <row r="101" spans="1:7" s="1778" customFormat="1">
      <c r="A101" s="1780"/>
      <c r="F101" s="366"/>
      <c r="G101" s="366"/>
    </row>
    <row r="102" spans="1:7" s="1778" customFormat="1">
      <c r="A102" s="1780"/>
      <c r="B102" s="1781"/>
      <c r="E102" s="1783"/>
      <c r="F102" s="366"/>
      <c r="G102" s="366"/>
    </row>
    <row r="103" spans="1:7" s="1778" customFormat="1">
      <c r="A103" s="1780"/>
      <c r="F103" s="366"/>
      <c r="G103" s="366"/>
    </row>
    <row r="104" spans="1:7" s="1778" customFormat="1">
      <c r="A104" s="1780"/>
      <c r="B104" s="1781"/>
      <c r="E104" s="1784"/>
      <c r="F104" s="366"/>
      <c r="G104" s="366"/>
    </row>
    <row r="105" spans="1:7" s="1778" customFormat="1">
      <c r="A105" s="1780"/>
      <c r="F105" s="366"/>
      <c r="G105" s="366"/>
    </row>
    <row r="106" spans="1:7" s="1778" customFormat="1">
      <c r="A106" s="1780"/>
      <c r="F106" s="366"/>
      <c r="G106" s="366"/>
    </row>
    <row r="107" spans="1:7" s="1778" customFormat="1">
      <c r="A107" s="1780"/>
      <c r="F107" s="366"/>
      <c r="G107" s="366"/>
    </row>
    <row r="108" spans="1:7" s="1778" customFormat="1">
      <c r="A108" s="1780"/>
      <c r="F108" s="366"/>
      <c r="G108" s="366"/>
    </row>
    <row r="109" spans="1:7" s="1778" customFormat="1">
      <c r="A109" s="1780"/>
      <c r="F109" s="366"/>
      <c r="G109" s="366"/>
    </row>
    <row r="110" spans="1:7" s="1778" customFormat="1">
      <c r="A110" s="1780"/>
      <c r="B110" s="1781"/>
      <c r="F110" s="366"/>
      <c r="G110" s="366"/>
    </row>
    <row r="111" spans="1:7" s="1778" customFormat="1">
      <c r="A111" s="1780"/>
      <c r="B111" s="1781"/>
      <c r="F111" s="366"/>
      <c r="G111" s="366"/>
    </row>
    <row r="112" spans="1:7" s="1778" customFormat="1">
      <c r="A112" s="1780"/>
      <c r="B112" s="1781"/>
      <c r="F112" s="366"/>
      <c r="G112" s="366"/>
    </row>
    <row r="113" spans="1:7" s="1778" customFormat="1">
      <c r="A113" s="1780"/>
      <c r="F113" s="366"/>
      <c r="G113" s="366"/>
    </row>
    <row r="114" spans="1:7" s="1778" customFormat="1">
      <c r="A114" s="1780"/>
      <c r="F114" s="366"/>
      <c r="G114" s="366"/>
    </row>
    <row r="115" spans="1:7" s="1778" customFormat="1">
      <c r="A115" s="1780"/>
      <c r="B115" s="1781"/>
      <c r="E115" s="1785"/>
      <c r="F115" s="366"/>
      <c r="G115" s="366"/>
    </row>
    <row r="116" spans="1:7" s="1778" customFormat="1">
      <c r="A116" s="1780"/>
      <c r="F116" s="366"/>
      <c r="G116" s="366"/>
    </row>
    <row r="117" spans="1:7" s="1778" customFormat="1">
      <c r="A117" s="1780"/>
      <c r="F117" s="366"/>
      <c r="G117" s="366"/>
    </row>
    <row r="118" spans="1:7" s="1778" customFormat="1">
      <c r="A118" s="1780"/>
      <c r="F118" s="366"/>
      <c r="G118" s="366"/>
    </row>
    <row r="119" spans="1:7" s="1778" customFormat="1">
      <c r="A119" s="1780"/>
      <c r="F119" s="366"/>
      <c r="G119" s="366"/>
    </row>
    <row r="120" spans="1:7" s="1778" customFormat="1">
      <c r="A120" s="1780"/>
      <c r="B120" s="1781"/>
      <c r="F120" s="366"/>
      <c r="G120" s="366"/>
    </row>
    <row r="121" spans="1:7" s="1778" customFormat="1">
      <c r="A121" s="1780"/>
      <c r="F121" s="366"/>
      <c r="G121" s="366"/>
    </row>
    <row r="122" spans="1:7" s="1778" customFormat="1">
      <c r="A122" s="1780"/>
      <c r="B122" s="1781"/>
      <c r="F122" s="366"/>
      <c r="G122" s="366"/>
    </row>
    <row r="123" spans="1:7" s="1778" customFormat="1">
      <c r="A123" s="1780"/>
      <c r="F123" s="366"/>
      <c r="G123" s="366"/>
    </row>
    <row r="124" spans="1:7" s="1778" customFormat="1">
      <c r="A124" s="1780"/>
      <c r="B124" s="1781"/>
      <c r="F124" s="366"/>
      <c r="G124" s="366"/>
    </row>
    <row r="125" spans="1:7" s="1778" customFormat="1">
      <c r="A125" s="1780"/>
      <c r="B125" s="1781"/>
      <c r="E125" s="1784"/>
      <c r="F125" s="366"/>
      <c r="G125" s="366"/>
    </row>
    <row r="126" spans="1:7" s="1778" customFormat="1">
      <c r="A126" s="2308"/>
      <c r="B126" s="2308"/>
      <c r="C126" s="2308"/>
      <c r="D126" s="2308"/>
      <c r="E126" s="2308"/>
      <c r="F126" s="366"/>
      <c r="G126" s="366"/>
    </row>
    <row r="127" spans="1:7" s="1778" customFormat="1">
      <c r="A127" s="2309"/>
      <c r="B127" s="2309"/>
      <c r="C127" s="2309"/>
      <c r="D127" s="2309"/>
      <c r="E127" s="2309"/>
      <c r="F127" s="366"/>
      <c r="G127" s="366"/>
    </row>
    <row r="128" spans="1:7" s="1778" customFormat="1">
      <c r="A128" s="2308"/>
      <c r="B128" s="2308"/>
      <c r="C128" s="2308"/>
      <c r="D128" s="2308"/>
      <c r="E128" s="2308"/>
      <c r="F128" s="366"/>
      <c r="G128" s="366"/>
    </row>
    <row r="129" spans="1:7" s="1778" customFormat="1">
      <c r="A129" s="2310"/>
      <c r="B129" s="2310"/>
      <c r="C129" s="2310"/>
      <c r="D129" s="2310"/>
      <c r="E129" s="2310"/>
      <c r="F129" s="366"/>
      <c r="G129" s="366"/>
    </row>
    <row r="130" spans="1:7" s="1778" customFormat="1">
      <c r="A130" s="1780"/>
      <c r="F130" s="366"/>
      <c r="G130" s="366"/>
    </row>
    <row r="131" spans="1:7" s="1778" customFormat="1">
      <c r="A131" s="1780"/>
      <c r="F131" s="366"/>
      <c r="G131" s="366"/>
    </row>
    <row r="132" spans="1:7" s="1778" customFormat="1">
      <c r="A132" s="1780"/>
      <c r="F132" s="366"/>
      <c r="G132" s="366"/>
    </row>
    <row r="133" spans="1:7" s="1778" customFormat="1">
      <c r="A133" s="1776"/>
      <c r="F133" s="366"/>
      <c r="G133" s="366"/>
    </row>
    <row r="134" spans="1:7" s="1778" customFormat="1">
      <c r="A134" s="1776"/>
      <c r="E134" s="1776"/>
      <c r="F134" s="366"/>
      <c r="G134" s="366"/>
    </row>
    <row r="135" spans="1:7" s="1778" customFormat="1">
      <c r="A135" s="1780"/>
      <c r="B135" s="1781"/>
      <c r="E135" s="1782"/>
      <c r="F135" s="366"/>
      <c r="G135" s="366"/>
    </row>
    <row r="136" spans="1:7" s="1778" customFormat="1">
      <c r="A136" s="1780"/>
      <c r="F136" s="366"/>
      <c r="G136" s="366"/>
    </row>
    <row r="137" spans="1:7" s="1778" customFormat="1">
      <c r="A137" s="1780"/>
      <c r="F137" s="366"/>
      <c r="G137" s="366"/>
    </row>
    <row r="138" spans="1:7" s="1778" customFormat="1">
      <c r="A138" s="1780"/>
      <c r="B138" s="1781"/>
      <c r="F138" s="366"/>
      <c r="G138" s="366"/>
    </row>
    <row r="139" spans="1:7" s="1778" customFormat="1">
      <c r="A139" s="1780"/>
      <c r="B139" s="1781"/>
      <c r="F139" s="366"/>
      <c r="G139" s="366"/>
    </row>
    <row r="140" spans="1:7" s="1778" customFormat="1">
      <c r="A140" s="1776"/>
      <c r="B140" s="1781"/>
      <c r="F140" s="366"/>
      <c r="G140" s="366"/>
    </row>
    <row r="141" spans="1:7" s="1778" customFormat="1">
      <c r="A141" s="1780"/>
      <c r="B141" s="1781"/>
      <c r="F141" s="366"/>
      <c r="G141" s="366"/>
    </row>
    <row r="142" spans="1:7" s="1778" customFormat="1">
      <c r="A142" s="1780"/>
      <c r="F142" s="366"/>
      <c r="G142" s="366"/>
    </row>
    <row r="143" spans="1:7" s="1778" customFormat="1">
      <c r="A143" s="1776"/>
      <c r="B143" s="1781"/>
      <c r="F143" s="366"/>
      <c r="G143" s="366"/>
    </row>
    <row r="144" spans="1:7" s="1778" customFormat="1">
      <c r="A144" s="1780"/>
      <c r="F144" s="366"/>
      <c r="G144" s="366"/>
    </row>
    <row r="145" spans="1:7" s="1778" customFormat="1">
      <c r="A145" s="1780"/>
      <c r="F145" s="366"/>
      <c r="G145" s="366"/>
    </row>
    <row r="146" spans="1:7" s="1778" customFormat="1">
      <c r="A146" s="1780"/>
      <c r="B146" s="1781"/>
      <c r="F146" s="366"/>
      <c r="G146" s="366"/>
    </row>
    <row r="147" spans="1:7" s="1778" customFormat="1">
      <c r="A147" s="1776"/>
      <c r="F147" s="366"/>
      <c r="G147" s="366"/>
    </row>
    <row r="148" spans="1:7" s="1778" customFormat="1">
      <c r="A148" s="1780"/>
      <c r="B148" s="1781"/>
      <c r="E148" s="1783"/>
      <c r="F148" s="366"/>
      <c r="G148" s="366"/>
    </row>
    <row r="149" spans="1:7" s="1778" customFormat="1">
      <c r="A149" s="1780"/>
      <c r="F149" s="366"/>
      <c r="G149" s="366"/>
    </row>
    <row r="150" spans="1:7" s="1778" customFormat="1">
      <c r="A150" s="1780"/>
      <c r="B150" s="1781"/>
      <c r="E150" s="1783"/>
      <c r="F150" s="366"/>
      <c r="G150" s="366"/>
    </row>
    <row r="151" spans="1:7" s="1778" customFormat="1">
      <c r="A151" s="1780"/>
      <c r="F151" s="366"/>
      <c r="G151" s="366"/>
    </row>
    <row r="152" spans="1:7" s="1778" customFormat="1">
      <c r="A152" s="1780"/>
      <c r="B152" s="1781"/>
      <c r="E152" s="1784"/>
      <c r="F152" s="366"/>
      <c r="G152" s="366"/>
    </row>
    <row r="153" spans="1:7" s="1778" customFormat="1">
      <c r="A153" s="1780"/>
      <c r="F153" s="366"/>
      <c r="G153" s="366"/>
    </row>
    <row r="154" spans="1:7" s="1778" customFormat="1">
      <c r="A154" s="1780"/>
      <c r="F154" s="366"/>
      <c r="G154" s="366"/>
    </row>
    <row r="155" spans="1:7" s="1778" customFormat="1">
      <c r="A155" s="1780"/>
      <c r="F155" s="366"/>
      <c r="G155" s="366"/>
    </row>
    <row r="156" spans="1:7" s="1778" customFormat="1">
      <c r="A156" s="1780"/>
      <c r="F156" s="366"/>
      <c r="G156" s="366"/>
    </row>
    <row r="157" spans="1:7" s="1778" customFormat="1">
      <c r="A157" s="1780"/>
      <c r="F157" s="366"/>
      <c r="G157" s="366"/>
    </row>
    <row r="158" spans="1:7" s="1778" customFormat="1">
      <c r="A158" s="1780"/>
      <c r="B158" s="1781"/>
      <c r="F158" s="366"/>
      <c r="G158" s="366"/>
    </row>
    <row r="159" spans="1:7" s="1778" customFormat="1">
      <c r="A159" s="1780"/>
      <c r="B159" s="1781"/>
      <c r="F159" s="366"/>
      <c r="G159" s="366"/>
    </row>
    <row r="160" spans="1:7" s="1778" customFormat="1">
      <c r="A160" s="1780"/>
      <c r="B160" s="1781"/>
      <c r="F160" s="366"/>
      <c r="G160" s="366"/>
    </row>
    <row r="161" spans="1:7" s="1778" customFormat="1">
      <c r="A161" s="1780"/>
      <c r="F161" s="366"/>
      <c r="G161" s="366"/>
    </row>
    <row r="162" spans="1:7" s="1778" customFormat="1">
      <c r="A162" s="1780"/>
      <c r="F162" s="366"/>
      <c r="G162" s="366"/>
    </row>
    <row r="163" spans="1:7" s="1778" customFormat="1">
      <c r="A163" s="1780"/>
      <c r="B163" s="1781"/>
      <c r="E163" s="1785"/>
      <c r="F163" s="366"/>
      <c r="G163" s="366"/>
    </row>
    <row r="164" spans="1:7" s="1778" customFormat="1">
      <c r="A164" s="1780"/>
      <c r="F164" s="366"/>
      <c r="G164" s="366"/>
    </row>
    <row r="165" spans="1:7" s="1778" customFormat="1">
      <c r="A165" s="1780"/>
      <c r="F165" s="366"/>
      <c r="G165" s="366"/>
    </row>
    <row r="166" spans="1:7" s="1778" customFormat="1">
      <c r="A166" s="1780"/>
      <c r="F166" s="366"/>
      <c r="G166" s="366"/>
    </row>
    <row r="167" spans="1:7" s="1778" customFormat="1">
      <c r="A167" s="1780"/>
      <c r="F167" s="366"/>
      <c r="G167" s="366"/>
    </row>
    <row r="168" spans="1:7" s="1778" customFormat="1">
      <c r="A168" s="1780"/>
      <c r="B168" s="1781"/>
      <c r="F168" s="366"/>
      <c r="G168" s="366"/>
    </row>
    <row r="169" spans="1:7" s="1778" customFormat="1">
      <c r="A169" s="1780"/>
      <c r="F169" s="366"/>
      <c r="G169" s="366"/>
    </row>
    <row r="170" spans="1:7" s="1778" customFormat="1">
      <c r="A170" s="1780"/>
      <c r="B170" s="1781"/>
      <c r="F170" s="366"/>
      <c r="G170" s="366"/>
    </row>
    <row r="171" spans="1:7" s="1778" customFormat="1">
      <c r="A171" s="1780"/>
      <c r="F171" s="366"/>
      <c r="G171" s="366"/>
    </row>
    <row r="172" spans="1:7" s="1778" customFormat="1">
      <c r="A172" s="1780"/>
      <c r="B172" s="1781"/>
      <c r="F172" s="366"/>
      <c r="G172" s="366"/>
    </row>
    <row r="173" spans="1:7" s="1778" customFormat="1">
      <c r="A173" s="1780"/>
      <c r="B173" s="1781"/>
      <c r="E173" s="1784"/>
      <c r="F173" s="366"/>
      <c r="G173" s="366"/>
    </row>
    <row r="174" spans="1:7" s="1778" customFormat="1">
      <c r="A174" s="2308"/>
      <c r="B174" s="2308"/>
      <c r="C174" s="2308"/>
      <c r="D174" s="2308"/>
      <c r="E174" s="2308"/>
      <c r="F174" s="366"/>
      <c r="G174" s="366"/>
    </row>
    <row r="175" spans="1:7" s="1778" customFormat="1">
      <c r="A175" s="2309"/>
      <c r="B175" s="2309"/>
      <c r="C175" s="2309"/>
      <c r="D175" s="2309"/>
      <c r="E175" s="2309"/>
      <c r="F175" s="366"/>
      <c r="G175" s="366"/>
    </row>
    <row r="176" spans="1:7" s="1778" customFormat="1">
      <c r="A176" s="2308"/>
      <c r="B176" s="2308"/>
      <c r="C176" s="2308"/>
      <c r="D176" s="2308"/>
      <c r="E176" s="2308"/>
      <c r="F176" s="366"/>
      <c r="G176" s="366"/>
    </row>
    <row r="177" spans="1:7" s="1778" customFormat="1">
      <c r="A177" s="2310"/>
      <c r="B177" s="2310"/>
      <c r="C177" s="2310"/>
      <c r="D177" s="2310"/>
      <c r="E177" s="2310"/>
      <c r="F177" s="366"/>
      <c r="G177" s="366"/>
    </row>
    <row r="178" spans="1:7" s="1778" customFormat="1">
      <c r="A178" s="1780"/>
      <c r="F178" s="366"/>
      <c r="G178" s="366"/>
    </row>
    <row r="179" spans="1:7" s="1778" customFormat="1">
      <c r="A179" s="1780"/>
      <c r="F179" s="366"/>
      <c r="G179" s="366"/>
    </row>
    <row r="180" spans="1:7" s="1778" customFormat="1">
      <c r="A180" s="1780"/>
      <c r="F180" s="366"/>
      <c r="G180" s="366"/>
    </row>
    <row r="181" spans="1:7" s="1778" customFormat="1">
      <c r="A181" s="1776"/>
      <c r="F181" s="366"/>
      <c r="G181" s="366"/>
    </row>
    <row r="182" spans="1:7" s="1778" customFormat="1">
      <c r="A182" s="1776"/>
      <c r="E182" s="1776"/>
      <c r="F182" s="366"/>
      <c r="G182" s="366"/>
    </row>
    <row r="183" spans="1:7" s="1778" customFormat="1">
      <c r="A183" s="1780"/>
      <c r="B183" s="1781"/>
      <c r="E183" s="1782"/>
      <c r="F183" s="366"/>
      <c r="G183" s="366"/>
    </row>
    <row r="184" spans="1:7" s="1778" customFormat="1">
      <c r="A184" s="1780"/>
      <c r="F184" s="366"/>
      <c r="G184" s="366"/>
    </row>
    <row r="185" spans="1:7" s="1778" customFormat="1">
      <c r="A185" s="1780"/>
      <c r="F185" s="366"/>
      <c r="G185" s="366"/>
    </row>
    <row r="186" spans="1:7" s="1778" customFormat="1">
      <c r="A186" s="1780"/>
      <c r="B186" s="1781"/>
      <c r="F186" s="366"/>
      <c r="G186" s="366"/>
    </row>
    <row r="187" spans="1:7" s="1778" customFormat="1">
      <c r="A187" s="1780"/>
      <c r="B187" s="1781"/>
      <c r="F187" s="366"/>
      <c r="G187" s="366"/>
    </row>
    <row r="188" spans="1:7" s="1778" customFormat="1">
      <c r="A188" s="1776"/>
      <c r="B188" s="1781"/>
      <c r="F188" s="366"/>
      <c r="G188" s="366"/>
    </row>
    <row r="189" spans="1:7" s="1778" customFormat="1">
      <c r="A189" s="1780"/>
      <c r="B189" s="1781"/>
      <c r="F189" s="366"/>
      <c r="G189" s="366"/>
    </row>
    <row r="190" spans="1:7" s="1778" customFormat="1">
      <c r="A190" s="1780"/>
      <c r="F190" s="366"/>
      <c r="G190" s="366"/>
    </row>
    <row r="191" spans="1:7" s="1778" customFormat="1">
      <c r="A191" s="1776"/>
      <c r="B191" s="1781"/>
      <c r="F191" s="366"/>
      <c r="G191" s="366"/>
    </row>
    <row r="192" spans="1:7" s="1778" customFormat="1">
      <c r="A192" s="1780"/>
      <c r="F192" s="366"/>
      <c r="G192" s="366"/>
    </row>
    <row r="193" spans="1:7" s="1778" customFormat="1">
      <c r="A193" s="1780"/>
      <c r="F193" s="366"/>
      <c r="G193" s="366"/>
    </row>
    <row r="194" spans="1:7" s="1778" customFormat="1">
      <c r="A194" s="1780"/>
      <c r="B194" s="1781"/>
      <c r="F194" s="366"/>
      <c r="G194" s="366"/>
    </row>
    <row r="195" spans="1:7" s="1778" customFormat="1">
      <c r="A195" s="1776"/>
      <c r="F195" s="366"/>
      <c r="G195" s="366"/>
    </row>
    <row r="196" spans="1:7" s="1778" customFormat="1">
      <c r="A196" s="1780"/>
      <c r="B196" s="1781"/>
      <c r="E196" s="1783"/>
      <c r="F196" s="366"/>
      <c r="G196" s="366"/>
    </row>
    <row r="197" spans="1:7" s="1778" customFormat="1">
      <c r="A197" s="1780"/>
      <c r="F197" s="366"/>
      <c r="G197" s="366"/>
    </row>
    <row r="198" spans="1:7" s="1778" customFormat="1">
      <c r="A198" s="1780"/>
      <c r="B198" s="1781"/>
      <c r="E198" s="1783"/>
      <c r="F198" s="366"/>
      <c r="G198" s="366"/>
    </row>
    <row r="199" spans="1:7" s="1778" customFormat="1">
      <c r="A199" s="1780"/>
      <c r="F199" s="366"/>
      <c r="G199" s="366"/>
    </row>
    <row r="200" spans="1:7" s="1778" customFormat="1">
      <c r="A200" s="1780"/>
      <c r="B200" s="1781"/>
      <c r="E200" s="1784"/>
      <c r="F200" s="366"/>
      <c r="G200" s="366"/>
    </row>
    <row r="201" spans="1:7" s="1778" customFormat="1">
      <c r="A201" s="1780"/>
      <c r="F201" s="366"/>
      <c r="G201" s="366"/>
    </row>
    <row r="202" spans="1:7" s="1778" customFormat="1">
      <c r="A202" s="1780"/>
      <c r="F202" s="366"/>
      <c r="G202" s="366"/>
    </row>
    <row r="203" spans="1:7" s="1778" customFormat="1">
      <c r="A203" s="1780"/>
      <c r="F203" s="366"/>
      <c r="G203" s="366"/>
    </row>
    <row r="204" spans="1:7" s="1778" customFormat="1">
      <c r="A204" s="1780"/>
      <c r="F204" s="366"/>
      <c r="G204" s="366"/>
    </row>
    <row r="205" spans="1:7" s="1778" customFormat="1">
      <c r="A205" s="1780"/>
      <c r="F205" s="366"/>
      <c r="G205" s="366"/>
    </row>
    <row r="206" spans="1:7" s="1778" customFormat="1">
      <c r="A206" s="1780"/>
      <c r="B206" s="1781"/>
      <c r="F206" s="366"/>
      <c r="G206" s="366"/>
    </row>
    <row r="207" spans="1:7" s="1778" customFormat="1">
      <c r="A207" s="1780"/>
      <c r="B207" s="1781"/>
      <c r="F207" s="366"/>
      <c r="G207" s="366"/>
    </row>
    <row r="208" spans="1:7" s="1778" customFormat="1">
      <c r="A208" s="1780"/>
      <c r="B208" s="1781"/>
      <c r="F208" s="366"/>
      <c r="G208" s="366"/>
    </row>
    <row r="209" spans="1:7" s="1778" customFormat="1">
      <c r="A209" s="1780"/>
      <c r="F209" s="366"/>
      <c r="G209" s="366"/>
    </row>
    <row r="210" spans="1:7" s="1778" customFormat="1">
      <c r="A210" s="1780"/>
      <c r="F210" s="366"/>
      <c r="G210" s="366"/>
    </row>
    <row r="211" spans="1:7" s="1778" customFormat="1">
      <c r="A211" s="1780"/>
      <c r="B211" s="1781"/>
      <c r="E211" s="1785"/>
      <c r="F211" s="366"/>
      <c r="G211" s="366"/>
    </row>
    <row r="212" spans="1:7" s="1778" customFormat="1">
      <c r="A212" s="1780"/>
      <c r="F212" s="366"/>
      <c r="G212" s="366"/>
    </row>
    <row r="213" spans="1:7" s="1778" customFormat="1">
      <c r="A213" s="1780"/>
      <c r="F213" s="366"/>
      <c r="G213" s="366"/>
    </row>
    <row r="214" spans="1:7" s="1778" customFormat="1">
      <c r="A214" s="1780"/>
      <c r="F214" s="366"/>
      <c r="G214" s="366"/>
    </row>
    <row r="215" spans="1:7" s="1778" customFormat="1">
      <c r="A215" s="1780"/>
      <c r="F215" s="366"/>
      <c r="G215" s="366"/>
    </row>
    <row r="216" spans="1:7" s="1778" customFormat="1">
      <c r="A216" s="1780"/>
      <c r="B216" s="1781"/>
      <c r="F216" s="366"/>
      <c r="G216" s="366"/>
    </row>
    <row r="217" spans="1:7" s="1778" customFormat="1">
      <c r="A217" s="1780"/>
      <c r="F217" s="366"/>
      <c r="G217" s="366"/>
    </row>
    <row r="218" spans="1:7" s="1778" customFormat="1">
      <c r="A218" s="1780"/>
      <c r="B218" s="1781"/>
      <c r="F218" s="366"/>
      <c r="G218" s="366"/>
    </row>
    <row r="219" spans="1:7" s="1778" customFormat="1">
      <c r="A219" s="1780"/>
      <c r="F219" s="366"/>
      <c r="G219" s="366"/>
    </row>
    <row r="220" spans="1:7" s="1778" customFormat="1">
      <c r="A220" s="1780"/>
      <c r="B220" s="1781"/>
      <c r="F220" s="366"/>
      <c r="G220" s="366"/>
    </row>
    <row r="221" spans="1:7" s="1778" customFormat="1">
      <c r="A221" s="1780"/>
      <c r="B221" s="1781"/>
      <c r="E221" s="1784"/>
      <c r="F221" s="366"/>
      <c r="G221" s="366"/>
    </row>
    <row r="222" spans="1:7" s="1778" customFormat="1">
      <c r="A222" s="2308"/>
      <c r="B222" s="2308"/>
      <c r="C222" s="2308"/>
      <c r="D222" s="2308"/>
      <c r="E222" s="2308"/>
      <c r="F222" s="366"/>
      <c r="G222" s="366"/>
    </row>
    <row r="223" spans="1:7" s="1778" customFormat="1">
      <c r="A223" s="2309"/>
      <c r="B223" s="2309"/>
      <c r="C223" s="2309"/>
      <c r="D223" s="2309"/>
      <c r="E223" s="2309"/>
      <c r="F223" s="366"/>
      <c r="G223" s="366"/>
    </row>
    <row r="224" spans="1:7" s="1778" customFormat="1">
      <c r="A224" s="2308"/>
      <c r="B224" s="2308"/>
      <c r="C224" s="2308"/>
      <c r="D224" s="2308"/>
      <c r="E224" s="2308"/>
      <c r="F224" s="366"/>
      <c r="G224" s="366"/>
    </row>
    <row r="225" spans="1:7" s="1778" customFormat="1">
      <c r="A225" s="2310"/>
      <c r="B225" s="2310"/>
      <c r="C225" s="2310"/>
      <c r="D225" s="2310"/>
      <c r="E225" s="2310"/>
      <c r="F225" s="366"/>
      <c r="G225" s="366"/>
    </row>
    <row r="226" spans="1:7" s="1778" customFormat="1">
      <c r="A226" s="1780"/>
      <c r="F226" s="366"/>
      <c r="G226" s="366"/>
    </row>
    <row r="227" spans="1:7" s="1778" customFormat="1">
      <c r="A227" s="1780"/>
      <c r="F227" s="366"/>
      <c r="G227" s="366"/>
    </row>
    <row r="228" spans="1:7" s="1778" customFormat="1">
      <c r="A228" s="1780"/>
      <c r="F228" s="366"/>
      <c r="G228" s="366"/>
    </row>
    <row r="229" spans="1:7" s="1778" customFormat="1">
      <c r="A229" s="1776"/>
      <c r="F229" s="366"/>
      <c r="G229" s="366"/>
    </row>
    <row r="230" spans="1:7" s="1778" customFormat="1">
      <c r="A230" s="1776"/>
      <c r="E230" s="1776"/>
      <c r="F230" s="366"/>
      <c r="G230" s="366"/>
    </row>
    <row r="231" spans="1:7" s="1778" customFormat="1">
      <c r="A231" s="1780"/>
      <c r="B231" s="1781"/>
      <c r="E231" s="1782"/>
      <c r="F231" s="366"/>
      <c r="G231" s="366"/>
    </row>
    <row r="232" spans="1:7" s="1778" customFormat="1">
      <c r="A232" s="1780"/>
      <c r="F232" s="366"/>
      <c r="G232" s="366"/>
    </row>
    <row r="233" spans="1:7" s="1778" customFormat="1">
      <c r="A233" s="1780"/>
      <c r="F233" s="366"/>
      <c r="G233" s="366"/>
    </row>
    <row r="234" spans="1:7" s="1778" customFormat="1">
      <c r="A234" s="1780"/>
      <c r="B234" s="1781"/>
      <c r="F234" s="366"/>
      <c r="G234" s="366"/>
    </row>
    <row r="235" spans="1:7" s="1778" customFormat="1">
      <c r="A235" s="1780"/>
      <c r="B235" s="1781"/>
      <c r="F235" s="366"/>
      <c r="G235" s="366"/>
    </row>
    <row r="236" spans="1:7" s="1778" customFormat="1">
      <c r="A236" s="1776"/>
      <c r="B236" s="1781"/>
      <c r="F236" s="366"/>
      <c r="G236" s="366"/>
    </row>
    <row r="237" spans="1:7" s="1778" customFormat="1">
      <c r="A237" s="1780"/>
      <c r="B237" s="1781"/>
      <c r="F237" s="366"/>
      <c r="G237" s="366"/>
    </row>
    <row r="238" spans="1:7" s="1778" customFormat="1">
      <c r="A238" s="1780"/>
      <c r="F238" s="366"/>
      <c r="G238" s="366"/>
    </row>
    <row r="239" spans="1:7" s="1778" customFormat="1">
      <c r="A239" s="1776"/>
      <c r="B239" s="1781"/>
      <c r="F239" s="366"/>
      <c r="G239" s="366"/>
    </row>
    <row r="240" spans="1:7" s="1778" customFormat="1">
      <c r="A240" s="1780"/>
      <c r="F240" s="366"/>
      <c r="G240" s="366"/>
    </row>
    <row r="241" spans="1:7" s="1778" customFormat="1">
      <c r="A241" s="1780"/>
      <c r="F241" s="366"/>
      <c r="G241" s="366"/>
    </row>
    <row r="242" spans="1:7" s="1778" customFormat="1">
      <c r="A242" s="1780"/>
      <c r="B242" s="1781"/>
      <c r="F242" s="366"/>
      <c r="G242" s="366"/>
    </row>
    <row r="243" spans="1:7" s="1778" customFormat="1">
      <c r="A243" s="1776"/>
      <c r="F243" s="366"/>
      <c r="G243" s="366"/>
    </row>
    <row r="244" spans="1:7" s="1778" customFormat="1">
      <c r="A244" s="1780"/>
      <c r="B244" s="1781"/>
      <c r="E244" s="1783"/>
      <c r="F244" s="366"/>
      <c r="G244" s="366"/>
    </row>
    <row r="245" spans="1:7" s="1778" customFormat="1">
      <c r="A245" s="1780"/>
      <c r="F245" s="366"/>
      <c r="G245" s="366"/>
    </row>
    <row r="246" spans="1:7" s="1778" customFormat="1">
      <c r="A246" s="1780"/>
      <c r="B246" s="1781"/>
      <c r="E246" s="1783"/>
      <c r="F246" s="366"/>
      <c r="G246" s="366"/>
    </row>
    <row r="247" spans="1:7" s="1778" customFormat="1">
      <c r="A247" s="1776"/>
      <c r="F247" s="366"/>
      <c r="G247" s="366"/>
    </row>
    <row r="248" spans="1:7" s="1778" customFormat="1">
      <c r="A248" s="1780"/>
      <c r="B248" s="1781"/>
      <c r="E248" s="1784"/>
      <c r="F248" s="366"/>
      <c r="G248" s="366"/>
    </row>
    <row r="249" spans="1:7" s="1778" customFormat="1">
      <c r="A249" s="1780"/>
      <c r="F249" s="366"/>
      <c r="G249" s="366"/>
    </row>
    <row r="250" spans="1:7" s="1778" customFormat="1">
      <c r="A250" s="1780"/>
      <c r="F250" s="366"/>
      <c r="G250" s="366"/>
    </row>
    <row r="251" spans="1:7" s="1778" customFormat="1">
      <c r="A251" s="1780"/>
      <c r="F251" s="366"/>
      <c r="G251" s="366"/>
    </row>
    <row r="252" spans="1:7" s="1778" customFormat="1">
      <c r="A252" s="1780"/>
      <c r="F252" s="366"/>
      <c r="G252" s="366"/>
    </row>
    <row r="253" spans="1:7" s="1778" customFormat="1">
      <c r="A253" s="1780"/>
      <c r="F253" s="366"/>
      <c r="G253" s="366"/>
    </row>
    <row r="254" spans="1:7" s="1778" customFormat="1">
      <c r="A254" s="1780"/>
      <c r="B254" s="1781"/>
      <c r="F254" s="366"/>
      <c r="G254" s="366"/>
    </row>
    <row r="255" spans="1:7" s="1778" customFormat="1">
      <c r="A255" s="1780"/>
      <c r="B255" s="1781"/>
      <c r="F255" s="366"/>
      <c r="G255" s="366"/>
    </row>
    <row r="256" spans="1:7" s="1778" customFormat="1">
      <c r="A256" s="1780"/>
      <c r="B256" s="1781"/>
      <c r="F256" s="366"/>
      <c r="G256" s="366"/>
    </row>
    <row r="257" spans="1:7" s="1778" customFormat="1">
      <c r="A257" s="1780"/>
      <c r="F257" s="366"/>
      <c r="G257" s="366"/>
    </row>
    <row r="258" spans="1:7" s="1778" customFormat="1">
      <c r="A258" s="1780"/>
      <c r="F258" s="366"/>
      <c r="G258" s="366"/>
    </row>
    <row r="259" spans="1:7" s="1778" customFormat="1">
      <c r="A259" s="1780"/>
      <c r="B259" s="1781"/>
      <c r="E259" s="1785"/>
      <c r="F259" s="366"/>
      <c r="G259" s="366"/>
    </row>
    <row r="260" spans="1:7" s="1778" customFormat="1">
      <c r="A260" s="1780"/>
      <c r="F260" s="366"/>
      <c r="G260" s="366"/>
    </row>
    <row r="261" spans="1:7" s="1778" customFormat="1">
      <c r="A261" s="1780"/>
      <c r="F261" s="366"/>
      <c r="G261" s="366"/>
    </row>
    <row r="262" spans="1:7" s="1778" customFormat="1">
      <c r="A262" s="1780"/>
      <c r="F262" s="366"/>
      <c r="G262" s="366"/>
    </row>
    <row r="263" spans="1:7" s="1778" customFormat="1">
      <c r="A263" s="1780"/>
      <c r="F263" s="366"/>
      <c r="G263" s="366"/>
    </row>
    <row r="264" spans="1:7" s="1778" customFormat="1">
      <c r="A264" s="1780"/>
      <c r="B264" s="1781"/>
      <c r="F264" s="366"/>
      <c r="G264" s="366"/>
    </row>
    <row r="265" spans="1:7" s="1778" customFormat="1">
      <c r="A265" s="1780"/>
      <c r="F265" s="366"/>
      <c r="G265" s="366"/>
    </row>
    <row r="266" spans="1:7" s="1778" customFormat="1">
      <c r="A266" s="1780"/>
      <c r="B266" s="1781"/>
      <c r="F266" s="366"/>
      <c r="G266" s="366"/>
    </row>
    <row r="267" spans="1:7" s="1778" customFormat="1">
      <c r="A267" s="1780"/>
      <c r="F267" s="366"/>
      <c r="G267" s="366"/>
    </row>
    <row r="268" spans="1:7" s="1778" customFormat="1">
      <c r="A268" s="1780"/>
      <c r="B268" s="1781"/>
      <c r="F268" s="366"/>
      <c r="G268" s="366"/>
    </row>
    <row r="269" spans="1:7" s="1778" customFormat="1">
      <c r="A269" s="1780"/>
      <c r="B269" s="1781"/>
      <c r="E269" s="1784"/>
      <c r="F269" s="366"/>
      <c r="G269" s="366"/>
    </row>
    <row r="270" spans="1:7" s="1778" customFormat="1">
      <c r="A270" s="2308"/>
      <c r="B270" s="2308"/>
      <c r="C270" s="2308"/>
      <c r="D270" s="2308"/>
      <c r="E270" s="2308"/>
      <c r="F270" s="366"/>
      <c r="G270" s="366"/>
    </row>
    <row r="271" spans="1:7" s="1778" customFormat="1">
      <c r="A271" s="2309"/>
      <c r="B271" s="2309"/>
      <c r="C271" s="2309"/>
      <c r="D271" s="2309"/>
      <c r="E271" s="2309"/>
      <c r="F271" s="366"/>
      <c r="G271" s="366"/>
    </row>
    <row r="272" spans="1:7" s="1778" customFormat="1">
      <c r="A272" s="2308"/>
      <c r="B272" s="2308"/>
      <c r="C272" s="2308"/>
      <c r="D272" s="2308"/>
      <c r="E272" s="2308"/>
      <c r="F272" s="366"/>
      <c r="G272" s="366"/>
    </row>
    <row r="273" spans="1:7" s="1778" customFormat="1">
      <c r="A273" s="2310"/>
      <c r="B273" s="2310"/>
      <c r="C273" s="2310"/>
      <c r="D273" s="2310"/>
      <c r="E273" s="2310"/>
      <c r="F273" s="366"/>
      <c r="G273" s="366"/>
    </row>
    <row r="274" spans="1:7" s="1778" customFormat="1">
      <c r="A274" s="1780"/>
      <c r="F274" s="366"/>
      <c r="G274" s="366"/>
    </row>
    <row r="275" spans="1:7" s="1778" customFormat="1">
      <c r="A275" s="1780"/>
      <c r="F275" s="366"/>
      <c r="G275" s="366"/>
    </row>
    <row r="276" spans="1:7" s="1778" customFormat="1">
      <c r="A276" s="1780"/>
      <c r="F276" s="366"/>
      <c r="G276" s="366"/>
    </row>
    <row r="277" spans="1:7" s="1778" customFormat="1">
      <c r="A277" s="1776"/>
      <c r="F277" s="366"/>
      <c r="G277" s="366"/>
    </row>
    <row r="278" spans="1:7" s="1778" customFormat="1">
      <c r="A278" s="1776"/>
      <c r="E278" s="1776"/>
      <c r="F278" s="366"/>
      <c r="G278" s="366"/>
    </row>
    <row r="279" spans="1:7" s="1778" customFormat="1">
      <c r="A279" s="1780"/>
      <c r="B279" s="1781"/>
      <c r="E279" s="1782"/>
      <c r="F279" s="366"/>
      <c r="G279" s="366"/>
    </row>
    <row r="280" spans="1:7" s="1778" customFormat="1">
      <c r="A280" s="1780"/>
      <c r="F280" s="366"/>
      <c r="G280" s="366"/>
    </row>
    <row r="281" spans="1:7" s="1778" customFormat="1">
      <c r="A281" s="1780"/>
      <c r="F281" s="366"/>
      <c r="G281" s="366"/>
    </row>
    <row r="282" spans="1:7" s="1778" customFormat="1">
      <c r="A282" s="1780"/>
      <c r="B282" s="1781"/>
      <c r="F282" s="366"/>
      <c r="G282" s="366"/>
    </row>
    <row r="283" spans="1:7" s="1778" customFormat="1">
      <c r="A283" s="1780"/>
      <c r="B283" s="1781"/>
      <c r="F283" s="366"/>
      <c r="G283" s="366"/>
    </row>
    <row r="284" spans="1:7" s="1778" customFormat="1">
      <c r="A284" s="1776"/>
      <c r="B284" s="1781"/>
      <c r="F284" s="366"/>
      <c r="G284" s="366"/>
    </row>
    <row r="285" spans="1:7" s="1778" customFormat="1">
      <c r="A285" s="1780"/>
      <c r="B285" s="1781"/>
      <c r="F285" s="366"/>
      <c r="G285" s="366"/>
    </row>
    <row r="286" spans="1:7" s="1778" customFormat="1">
      <c r="A286" s="1780"/>
      <c r="F286" s="366"/>
      <c r="G286" s="366"/>
    </row>
    <row r="287" spans="1:7" s="1778" customFormat="1">
      <c r="A287" s="1776"/>
      <c r="B287" s="1781"/>
      <c r="F287" s="366"/>
      <c r="G287" s="366"/>
    </row>
    <row r="288" spans="1:7" s="1778" customFormat="1">
      <c r="A288" s="1780"/>
      <c r="F288" s="366"/>
      <c r="G288" s="366"/>
    </row>
    <row r="289" spans="1:7" s="1778" customFormat="1">
      <c r="A289" s="1780"/>
      <c r="F289" s="366"/>
      <c r="G289" s="366"/>
    </row>
    <row r="290" spans="1:7" s="1778" customFormat="1">
      <c r="A290" s="1780"/>
      <c r="B290" s="1781"/>
      <c r="F290" s="366"/>
      <c r="G290" s="366"/>
    </row>
    <row r="291" spans="1:7" s="1778" customFormat="1">
      <c r="A291" s="1776"/>
      <c r="F291" s="366"/>
      <c r="G291" s="366"/>
    </row>
    <row r="292" spans="1:7" s="1778" customFormat="1">
      <c r="A292" s="1780"/>
      <c r="B292" s="1781"/>
      <c r="E292" s="1783"/>
      <c r="F292" s="366"/>
      <c r="G292" s="366"/>
    </row>
    <row r="293" spans="1:7" s="1778" customFormat="1">
      <c r="A293" s="1780"/>
      <c r="F293" s="366"/>
      <c r="G293" s="366"/>
    </row>
    <row r="294" spans="1:7" s="1778" customFormat="1">
      <c r="A294" s="1780"/>
      <c r="B294" s="1781"/>
      <c r="E294" s="1783"/>
      <c r="F294" s="366"/>
      <c r="G294" s="366"/>
    </row>
    <row r="295" spans="1:7" s="1778" customFormat="1">
      <c r="A295" s="1776"/>
      <c r="F295" s="366"/>
      <c r="G295" s="366"/>
    </row>
    <row r="296" spans="1:7" s="1778" customFormat="1">
      <c r="A296" s="1780"/>
      <c r="B296" s="1781"/>
      <c r="E296" s="1784"/>
      <c r="F296" s="366"/>
      <c r="G296" s="366"/>
    </row>
    <row r="297" spans="1:7" s="1778" customFormat="1">
      <c r="A297" s="1780"/>
      <c r="F297" s="366"/>
      <c r="G297" s="366"/>
    </row>
    <row r="298" spans="1:7" s="1778" customFormat="1">
      <c r="A298" s="1780"/>
      <c r="F298" s="366"/>
      <c r="G298" s="366"/>
    </row>
    <row r="299" spans="1:7" s="1778" customFormat="1">
      <c r="A299" s="1780"/>
      <c r="F299" s="366"/>
      <c r="G299" s="366"/>
    </row>
    <row r="300" spans="1:7" s="1778" customFormat="1">
      <c r="A300" s="1780"/>
      <c r="F300" s="366"/>
      <c r="G300" s="366"/>
    </row>
    <row r="301" spans="1:7" s="1778" customFormat="1">
      <c r="A301" s="1780"/>
      <c r="F301" s="366"/>
      <c r="G301" s="366"/>
    </row>
    <row r="302" spans="1:7" s="1778" customFormat="1">
      <c r="A302" s="1780"/>
      <c r="B302" s="1781"/>
      <c r="F302" s="366"/>
      <c r="G302" s="366"/>
    </row>
    <row r="303" spans="1:7" s="1778" customFormat="1">
      <c r="A303" s="1780"/>
      <c r="B303" s="1781"/>
      <c r="F303" s="366"/>
      <c r="G303" s="366"/>
    </row>
    <row r="304" spans="1:7" s="1778" customFormat="1">
      <c r="A304" s="1780"/>
      <c r="B304" s="1781"/>
      <c r="F304" s="366"/>
      <c r="G304" s="366"/>
    </row>
    <row r="305" spans="1:7" s="1778" customFormat="1">
      <c r="A305" s="1780"/>
      <c r="F305" s="366"/>
      <c r="G305" s="366"/>
    </row>
    <row r="306" spans="1:7" s="1778" customFormat="1">
      <c r="A306" s="1780"/>
      <c r="F306" s="366"/>
      <c r="G306" s="366"/>
    </row>
    <row r="307" spans="1:7" s="1778" customFormat="1">
      <c r="A307" s="1780"/>
      <c r="B307" s="1781"/>
      <c r="E307" s="1785"/>
      <c r="F307" s="366"/>
      <c r="G307" s="366"/>
    </row>
    <row r="308" spans="1:7" s="1778" customFormat="1">
      <c r="A308" s="1780"/>
      <c r="F308" s="366"/>
      <c r="G308" s="366"/>
    </row>
    <row r="309" spans="1:7" s="1778" customFormat="1">
      <c r="A309" s="1780"/>
      <c r="F309" s="366"/>
      <c r="G309" s="366"/>
    </row>
    <row r="310" spans="1:7" s="1778" customFormat="1">
      <c r="A310" s="1780"/>
      <c r="F310" s="366"/>
      <c r="G310" s="366"/>
    </row>
    <row r="311" spans="1:7" s="1778" customFormat="1">
      <c r="A311" s="1780"/>
      <c r="F311" s="366"/>
      <c r="G311" s="366"/>
    </row>
    <row r="312" spans="1:7" s="1778" customFormat="1">
      <c r="A312" s="1780"/>
      <c r="B312" s="1781"/>
      <c r="F312" s="366"/>
      <c r="G312" s="366"/>
    </row>
    <row r="313" spans="1:7" s="1778" customFormat="1">
      <c r="A313" s="1780"/>
      <c r="F313" s="366"/>
      <c r="G313" s="366"/>
    </row>
    <row r="314" spans="1:7" s="1778" customFormat="1">
      <c r="A314" s="1780"/>
      <c r="B314" s="1781"/>
      <c r="F314" s="366"/>
      <c r="G314" s="366"/>
    </row>
    <row r="315" spans="1:7" s="1778" customFormat="1">
      <c r="A315" s="1780"/>
      <c r="F315" s="366"/>
      <c r="G315" s="366"/>
    </row>
    <row r="316" spans="1:7" s="1778" customFormat="1">
      <c r="A316" s="1780"/>
      <c r="B316" s="1781"/>
      <c r="F316" s="366"/>
      <c r="G316" s="366"/>
    </row>
    <row r="317" spans="1:7" s="1778" customFormat="1">
      <c r="A317" s="1780"/>
      <c r="B317" s="1781"/>
      <c r="E317" s="1784"/>
      <c r="F317" s="366"/>
      <c r="G317" s="366"/>
    </row>
    <row r="318" spans="1:7" s="1778" customFormat="1">
      <c r="A318" s="2308"/>
      <c r="B318" s="2308"/>
      <c r="C318" s="2308"/>
      <c r="D318" s="2308"/>
      <c r="E318" s="2308"/>
      <c r="F318" s="366"/>
      <c r="G318" s="366"/>
    </row>
    <row r="319" spans="1:7" s="1778" customFormat="1">
      <c r="A319" s="2309"/>
      <c r="B319" s="2309"/>
      <c r="C319" s="2309"/>
      <c r="D319" s="2309"/>
      <c r="E319" s="2309"/>
      <c r="F319" s="366"/>
      <c r="G319" s="366"/>
    </row>
    <row r="320" spans="1:7" s="1778" customFormat="1">
      <c r="A320" s="2308"/>
      <c r="B320" s="2308"/>
      <c r="C320" s="2308"/>
      <c r="D320" s="2308"/>
      <c r="E320" s="2308"/>
      <c r="F320" s="366"/>
      <c r="G320" s="366"/>
    </row>
    <row r="321" spans="1:7" s="1778" customFormat="1">
      <c r="A321" s="2310"/>
      <c r="B321" s="2310"/>
      <c r="C321" s="2310"/>
      <c r="D321" s="2310"/>
      <c r="E321" s="2310"/>
      <c r="F321" s="366"/>
      <c r="G321" s="366"/>
    </row>
    <row r="322" spans="1:7" s="1778" customFormat="1">
      <c r="A322" s="1780"/>
      <c r="F322" s="366"/>
      <c r="G322" s="366"/>
    </row>
    <row r="323" spans="1:7" s="1778" customFormat="1">
      <c r="A323" s="1780"/>
      <c r="F323" s="366"/>
      <c r="G323" s="366"/>
    </row>
    <row r="324" spans="1:7" s="1778" customFormat="1">
      <c r="A324" s="1780"/>
      <c r="F324" s="366"/>
      <c r="G324" s="366"/>
    </row>
    <row r="325" spans="1:7" s="1778" customFormat="1">
      <c r="A325" s="1776"/>
      <c r="F325" s="366"/>
      <c r="G325" s="366"/>
    </row>
    <row r="326" spans="1:7" s="1778" customFormat="1">
      <c r="A326" s="1776"/>
      <c r="E326" s="1776"/>
      <c r="F326" s="366"/>
      <c r="G326" s="366"/>
    </row>
    <row r="327" spans="1:7" s="1778" customFormat="1">
      <c r="A327" s="1780"/>
      <c r="B327" s="1781"/>
      <c r="E327" s="1782"/>
      <c r="F327" s="366"/>
      <c r="G327" s="366"/>
    </row>
    <row r="328" spans="1:7" s="1778" customFormat="1">
      <c r="A328" s="1780"/>
      <c r="F328" s="366"/>
      <c r="G328" s="366"/>
    </row>
    <row r="329" spans="1:7" s="1778" customFormat="1">
      <c r="A329" s="1780"/>
      <c r="F329" s="366"/>
      <c r="G329" s="366"/>
    </row>
    <row r="330" spans="1:7" s="1778" customFormat="1">
      <c r="A330" s="1780"/>
      <c r="B330" s="1781"/>
      <c r="F330" s="366"/>
      <c r="G330" s="366"/>
    </row>
    <row r="331" spans="1:7" s="1778" customFormat="1">
      <c r="A331" s="1780"/>
      <c r="B331" s="1781"/>
      <c r="F331" s="366"/>
      <c r="G331" s="366"/>
    </row>
    <row r="332" spans="1:7" s="1778" customFormat="1">
      <c r="A332" s="1776"/>
      <c r="B332" s="1781"/>
      <c r="F332" s="366"/>
      <c r="G332" s="366"/>
    </row>
    <row r="333" spans="1:7" s="1778" customFormat="1">
      <c r="A333" s="1780"/>
      <c r="B333" s="1781"/>
      <c r="F333" s="366"/>
      <c r="G333" s="366"/>
    </row>
    <row r="334" spans="1:7" s="1778" customFormat="1">
      <c r="A334" s="1776"/>
      <c r="F334" s="366"/>
      <c r="G334" s="366"/>
    </row>
    <row r="335" spans="1:7" s="1778" customFormat="1">
      <c r="A335" s="1780"/>
      <c r="B335" s="1781"/>
      <c r="F335" s="366"/>
      <c r="G335" s="366"/>
    </row>
    <row r="336" spans="1:7" s="1778" customFormat="1">
      <c r="A336" s="1780"/>
      <c r="F336" s="366"/>
      <c r="G336" s="366"/>
    </row>
    <row r="337" spans="1:7" s="1778" customFormat="1">
      <c r="A337" s="1780"/>
      <c r="F337" s="366"/>
      <c r="G337" s="366"/>
    </row>
    <row r="338" spans="1:7" s="1778" customFormat="1">
      <c r="A338" s="1780"/>
      <c r="B338" s="1781"/>
      <c r="F338" s="366"/>
      <c r="G338" s="366"/>
    </row>
    <row r="339" spans="1:7" s="1778" customFormat="1">
      <c r="A339" s="1776"/>
      <c r="F339" s="366"/>
      <c r="G339" s="366"/>
    </row>
    <row r="340" spans="1:7" s="1778" customFormat="1">
      <c r="A340" s="1780"/>
      <c r="B340" s="1781"/>
      <c r="E340" s="1783"/>
      <c r="F340" s="366"/>
      <c r="G340" s="366"/>
    </row>
    <row r="341" spans="1:7" s="1778" customFormat="1">
      <c r="A341" s="1780"/>
      <c r="F341" s="366"/>
      <c r="G341" s="366"/>
    </row>
    <row r="342" spans="1:7" s="1778" customFormat="1">
      <c r="A342" s="1780"/>
      <c r="B342" s="1781"/>
      <c r="E342" s="1783"/>
      <c r="F342" s="366"/>
      <c r="G342" s="366"/>
    </row>
    <row r="343" spans="1:7" s="1778" customFormat="1">
      <c r="A343" s="1780"/>
      <c r="F343" s="366"/>
      <c r="G343" s="366"/>
    </row>
    <row r="344" spans="1:7" s="1778" customFormat="1">
      <c r="A344" s="1780"/>
      <c r="B344" s="1781"/>
      <c r="E344" s="1784"/>
      <c r="F344" s="366"/>
      <c r="G344" s="366"/>
    </row>
    <row r="345" spans="1:7" s="1778" customFormat="1">
      <c r="A345" s="1780"/>
      <c r="F345" s="366"/>
      <c r="G345" s="366"/>
    </row>
    <row r="346" spans="1:7" s="1778" customFormat="1">
      <c r="A346" s="1780"/>
      <c r="F346" s="366"/>
      <c r="G346" s="366"/>
    </row>
    <row r="347" spans="1:7" s="1778" customFormat="1">
      <c r="A347" s="1780"/>
      <c r="F347" s="366"/>
      <c r="G347" s="366"/>
    </row>
    <row r="348" spans="1:7" s="1778" customFormat="1">
      <c r="A348" s="1780"/>
      <c r="F348" s="366"/>
      <c r="G348" s="366"/>
    </row>
    <row r="349" spans="1:7" s="1778" customFormat="1">
      <c r="A349" s="1780"/>
      <c r="B349" s="1781"/>
      <c r="F349" s="366"/>
      <c r="G349" s="366"/>
    </row>
    <row r="350" spans="1:7" s="1778" customFormat="1">
      <c r="A350" s="1780"/>
      <c r="B350" s="1781"/>
      <c r="F350" s="366"/>
      <c r="G350" s="366"/>
    </row>
    <row r="351" spans="1:7" s="1778" customFormat="1">
      <c r="A351" s="1780"/>
      <c r="B351" s="1781"/>
      <c r="F351" s="366"/>
      <c r="G351" s="366"/>
    </row>
    <row r="352" spans="1:7" s="1778" customFormat="1">
      <c r="A352" s="1780"/>
      <c r="F352" s="366"/>
      <c r="G352" s="366"/>
    </row>
    <row r="353" spans="1:7" s="1778" customFormat="1">
      <c r="A353" s="1780"/>
      <c r="F353" s="366"/>
      <c r="G353" s="366"/>
    </row>
    <row r="354" spans="1:7" s="1778" customFormat="1">
      <c r="A354" s="1780"/>
      <c r="B354" s="1781"/>
      <c r="E354" s="1785"/>
      <c r="F354" s="366"/>
      <c r="G354" s="366"/>
    </row>
    <row r="355" spans="1:7" s="1778" customFormat="1">
      <c r="A355" s="1780"/>
      <c r="F355" s="366"/>
      <c r="G355" s="366"/>
    </row>
    <row r="356" spans="1:7" s="1778" customFormat="1">
      <c r="A356" s="1780"/>
      <c r="F356" s="366"/>
      <c r="G356" s="366"/>
    </row>
    <row r="357" spans="1:7" s="1778" customFormat="1">
      <c r="A357" s="1780"/>
      <c r="F357" s="366"/>
      <c r="G357" s="366"/>
    </row>
    <row r="358" spans="1:7" s="1778" customFormat="1">
      <c r="A358" s="1780"/>
      <c r="F358" s="366"/>
      <c r="G358" s="366"/>
    </row>
    <row r="359" spans="1:7" s="1778" customFormat="1">
      <c r="A359" s="1780"/>
      <c r="B359" s="1781"/>
      <c r="F359" s="366"/>
      <c r="G359" s="366"/>
    </row>
    <row r="360" spans="1:7" s="1778" customFormat="1">
      <c r="A360" s="1780"/>
      <c r="F360" s="366"/>
      <c r="G360" s="366"/>
    </row>
    <row r="361" spans="1:7" s="1778" customFormat="1">
      <c r="A361" s="1780"/>
      <c r="B361" s="1781"/>
      <c r="F361" s="366"/>
      <c r="G361" s="366"/>
    </row>
    <row r="362" spans="1:7" s="1778" customFormat="1">
      <c r="A362" s="1780"/>
      <c r="F362" s="366"/>
      <c r="G362" s="366"/>
    </row>
    <row r="363" spans="1:7" s="1778" customFormat="1">
      <c r="A363" s="1780"/>
      <c r="B363" s="1781"/>
      <c r="F363" s="366"/>
      <c r="G363" s="366"/>
    </row>
    <row r="364" spans="1:7" s="1778" customFormat="1">
      <c r="A364" s="1780"/>
      <c r="B364" s="1781"/>
      <c r="E364" s="1784"/>
      <c r="F364" s="366"/>
      <c r="G364" s="366"/>
    </row>
    <row r="365" spans="1:7" s="1778" customFormat="1">
      <c r="A365" s="2308"/>
      <c r="B365" s="2308"/>
      <c r="C365" s="2308"/>
      <c r="D365" s="2308"/>
      <c r="E365" s="2308"/>
      <c r="F365" s="366"/>
      <c r="G365" s="366"/>
    </row>
    <row r="366" spans="1:7" s="1778" customFormat="1">
      <c r="A366" s="2309"/>
      <c r="B366" s="2309"/>
      <c r="C366" s="2309"/>
      <c r="D366" s="2309"/>
      <c r="E366" s="2309"/>
      <c r="F366" s="366"/>
      <c r="G366" s="366"/>
    </row>
    <row r="367" spans="1:7" s="1778" customFormat="1">
      <c r="A367" s="2308"/>
      <c r="B367" s="2308"/>
      <c r="C367" s="2308"/>
      <c r="D367" s="2308"/>
      <c r="E367" s="2308"/>
      <c r="F367" s="366"/>
      <c r="G367" s="366"/>
    </row>
    <row r="368" spans="1:7" s="1778" customFormat="1">
      <c r="A368" s="2310"/>
      <c r="B368" s="2310"/>
      <c r="C368" s="2310"/>
      <c r="D368" s="2310"/>
      <c r="E368" s="2310"/>
      <c r="F368" s="366"/>
      <c r="G368" s="366"/>
    </row>
    <row r="369" spans="1:7" s="1778" customFormat="1">
      <c r="A369" s="1780"/>
      <c r="F369" s="366"/>
      <c r="G369" s="366"/>
    </row>
    <row r="370" spans="1:7" s="1778" customFormat="1">
      <c r="A370" s="1780"/>
      <c r="F370" s="366"/>
      <c r="G370" s="366"/>
    </row>
    <row r="371" spans="1:7" s="1778" customFormat="1">
      <c r="A371" s="1780"/>
      <c r="F371" s="366"/>
      <c r="G371" s="366"/>
    </row>
    <row r="372" spans="1:7" s="1778" customFormat="1">
      <c r="A372" s="1776"/>
      <c r="F372" s="366"/>
      <c r="G372" s="366"/>
    </row>
    <row r="373" spans="1:7" s="1778" customFormat="1">
      <c r="A373" s="1776"/>
      <c r="E373" s="1776"/>
      <c r="F373" s="366"/>
      <c r="G373" s="366"/>
    </row>
    <row r="374" spans="1:7" s="1778" customFormat="1">
      <c r="A374" s="1780"/>
      <c r="B374" s="1781"/>
      <c r="E374" s="1782"/>
      <c r="F374" s="366"/>
      <c r="G374" s="366"/>
    </row>
    <row r="375" spans="1:7" s="1778" customFormat="1">
      <c r="A375" s="1780"/>
      <c r="F375" s="366"/>
      <c r="G375" s="366"/>
    </row>
    <row r="376" spans="1:7" s="1778" customFormat="1">
      <c r="A376" s="1780"/>
      <c r="F376" s="366"/>
      <c r="G376" s="366"/>
    </row>
    <row r="377" spans="1:7" s="1778" customFormat="1">
      <c r="A377" s="1780"/>
      <c r="B377" s="1781"/>
      <c r="F377" s="366"/>
      <c r="G377" s="366"/>
    </row>
    <row r="378" spans="1:7" s="1778" customFormat="1">
      <c r="A378" s="1780"/>
      <c r="B378" s="1781"/>
      <c r="F378" s="366"/>
      <c r="G378" s="366"/>
    </row>
    <row r="379" spans="1:7" s="1778" customFormat="1">
      <c r="A379" s="1780"/>
      <c r="B379" s="1781"/>
      <c r="F379" s="366"/>
      <c r="G379" s="366"/>
    </row>
    <row r="380" spans="1:7" s="1778" customFormat="1">
      <c r="A380" s="1776"/>
      <c r="B380" s="1781"/>
      <c r="F380" s="366"/>
      <c r="G380" s="366"/>
    </row>
    <row r="381" spans="1:7" s="1778" customFormat="1">
      <c r="A381" s="1780"/>
      <c r="B381" s="1781"/>
      <c r="F381" s="366"/>
      <c r="G381" s="366"/>
    </row>
    <row r="382" spans="1:7" s="1778" customFormat="1">
      <c r="A382" s="1776"/>
      <c r="F382" s="366"/>
      <c r="G382" s="366"/>
    </row>
    <row r="383" spans="1:7" s="1778" customFormat="1">
      <c r="A383" s="1780"/>
      <c r="B383" s="1781"/>
      <c r="F383" s="366"/>
      <c r="G383" s="366"/>
    </row>
    <row r="384" spans="1:7" s="1778" customFormat="1">
      <c r="A384" s="1780"/>
      <c r="F384" s="366"/>
      <c r="G384" s="366"/>
    </row>
    <row r="385" spans="1:7" s="1778" customFormat="1">
      <c r="A385" s="1780"/>
      <c r="F385" s="366"/>
      <c r="G385" s="366"/>
    </row>
    <row r="386" spans="1:7" s="1778" customFormat="1">
      <c r="A386" s="1780"/>
      <c r="B386" s="1781"/>
      <c r="F386" s="366"/>
      <c r="G386" s="366"/>
    </row>
    <row r="387" spans="1:7" s="1778" customFormat="1">
      <c r="A387" s="1776"/>
      <c r="F387" s="366"/>
      <c r="G387" s="366"/>
    </row>
    <row r="388" spans="1:7" s="1778" customFormat="1">
      <c r="A388" s="1780"/>
      <c r="B388" s="1781"/>
      <c r="E388" s="1783"/>
      <c r="F388" s="366"/>
      <c r="G388" s="366"/>
    </row>
    <row r="389" spans="1:7" s="1778" customFormat="1">
      <c r="A389" s="1780"/>
      <c r="F389" s="366"/>
      <c r="G389" s="366"/>
    </row>
    <row r="390" spans="1:7" s="1778" customFormat="1">
      <c r="A390" s="1780"/>
      <c r="B390" s="1781"/>
      <c r="E390" s="1783"/>
      <c r="F390" s="366"/>
      <c r="G390" s="366"/>
    </row>
    <row r="391" spans="1:7" s="1778" customFormat="1">
      <c r="A391" s="1780"/>
      <c r="F391" s="366"/>
      <c r="G391" s="366"/>
    </row>
    <row r="392" spans="1:7" s="1778" customFormat="1">
      <c r="A392" s="1780"/>
      <c r="B392" s="1781"/>
      <c r="E392" s="1784"/>
      <c r="F392" s="366"/>
      <c r="G392" s="366"/>
    </row>
    <row r="393" spans="1:7" s="1778" customFormat="1">
      <c r="A393" s="1780"/>
      <c r="F393" s="366"/>
      <c r="G393" s="366"/>
    </row>
    <row r="394" spans="1:7" s="1778" customFormat="1">
      <c r="A394" s="1780"/>
      <c r="F394" s="366"/>
      <c r="G394" s="366"/>
    </row>
    <row r="395" spans="1:7" s="1778" customFormat="1">
      <c r="A395" s="1780"/>
      <c r="F395" s="366"/>
      <c r="G395" s="366"/>
    </row>
    <row r="396" spans="1:7" s="1778" customFormat="1">
      <c r="A396" s="1780"/>
      <c r="F396" s="366"/>
      <c r="G396" s="366"/>
    </row>
    <row r="397" spans="1:7" s="1778" customFormat="1">
      <c r="A397" s="1780"/>
      <c r="F397" s="366"/>
      <c r="G397" s="366"/>
    </row>
    <row r="398" spans="1:7" s="1778" customFormat="1">
      <c r="A398" s="1780"/>
      <c r="B398" s="1781"/>
      <c r="F398" s="366"/>
      <c r="G398" s="366"/>
    </row>
    <row r="399" spans="1:7" s="1778" customFormat="1">
      <c r="A399" s="1780"/>
      <c r="B399" s="1781"/>
      <c r="F399" s="366"/>
      <c r="G399" s="366"/>
    </row>
    <row r="400" spans="1:7" s="1778" customFormat="1">
      <c r="A400" s="1780"/>
      <c r="B400" s="1781"/>
      <c r="F400" s="366"/>
      <c r="G400" s="366"/>
    </row>
    <row r="401" spans="1:7" s="1778" customFormat="1">
      <c r="A401" s="1780"/>
      <c r="F401" s="366"/>
      <c r="G401" s="366"/>
    </row>
    <row r="402" spans="1:7" s="1778" customFormat="1">
      <c r="A402" s="1780"/>
      <c r="F402" s="366"/>
      <c r="G402" s="366"/>
    </row>
    <row r="403" spans="1:7" s="1778" customFormat="1">
      <c r="A403" s="1780"/>
      <c r="B403" s="1781"/>
      <c r="E403" s="1785"/>
      <c r="F403" s="366"/>
      <c r="G403" s="366"/>
    </row>
    <row r="404" spans="1:7" s="1778" customFormat="1">
      <c r="A404" s="1780"/>
      <c r="F404" s="366"/>
      <c r="G404" s="366"/>
    </row>
    <row r="405" spans="1:7" s="1778" customFormat="1">
      <c r="A405" s="1780"/>
      <c r="F405" s="366"/>
      <c r="G405" s="366"/>
    </row>
    <row r="406" spans="1:7" s="1778" customFormat="1">
      <c r="A406" s="1780"/>
      <c r="F406" s="366"/>
      <c r="G406" s="366"/>
    </row>
    <row r="407" spans="1:7" s="1778" customFormat="1">
      <c r="A407" s="1780"/>
      <c r="F407" s="366"/>
      <c r="G407" s="366"/>
    </row>
    <row r="408" spans="1:7" s="1778" customFormat="1">
      <c r="A408" s="1780"/>
      <c r="B408" s="1781"/>
      <c r="F408" s="366"/>
      <c r="G408" s="366"/>
    </row>
    <row r="409" spans="1:7" s="1778" customFormat="1">
      <c r="A409" s="1780"/>
      <c r="F409" s="366"/>
      <c r="G409" s="366"/>
    </row>
    <row r="410" spans="1:7" s="1778" customFormat="1">
      <c r="A410" s="1780"/>
      <c r="B410" s="1781"/>
      <c r="F410" s="366"/>
      <c r="G410" s="366"/>
    </row>
    <row r="411" spans="1:7" s="1778" customFormat="1">
      <c r="A411" s="1780"/>
      <c r="F411" s="366"/>
      <c r="G411" s="366"/>
    </row>
    <row r="412" spans="1:7" s="1778" customFormat="1">
      <c r="A412" s="1780"/>
      <c r="B412" s="1781"/>
      <c r="F412" s="366"/>
      <c r="G412" s="366"/>
    </row>
    <row r="413" spans="1:7" s="1778" customFormat="1">
      <c r="A413" s="1780"/>
      <c r="B413" s="1781"/>
      <c r="E413" s="1784"/>
      <c r="F413" s="366"/>
      <c r="G413" s="366"/>
    </row>
    <row r="414" spans="1:7" s="1778" customFormat="1">
      <c r="A414" s="2308"/>
      <c r="B414" s="2308"/>
      <c r="C414" s="2308"/>
      <c r="D414" s="2308"/>
      <c r="E414" s="2308"/>
      <c r="F414" s="366"/>
      <c r="G414" s="366"/>
    </row>
    <row r="415" spans="1:7" s="1778" customFormat="1">
      <c r="A415" s="2309"/>
      <c r="B415" s="2309"/>
      <c r="C415" s="2309"/>
      <c r="D415" s="2309"/>
      <c r="E415" s="2309"/>
      <c r="F415" s="366"/>
      <c r="G415" s="366"/>
    </row>
    <row r="416" spans="1:7" s="1778" customFormat="1">
      <c r="A416" s="2308"/>
      <c r="B416" s="2308"/>
      <c r="C416" s="2308"/>
      <c r="D416" s="2308"/>
      <c r="E416" s="2308"/>
      <c r="F416" s="366"/>
      <c r="G416" s="366"/>
    </row>
    <row r="417" spans="1:7" s="1778" customFormat="1">
      <c r="A417" s="2310"/>
      <c r="B417" s="2310"/>
      <c r="C417" s="2310"/>
      <c r="D417" s="2310"/>
      <c r="E417" s="2310"/>
      <c r="F417" s="366"/>
      <c r="G417" s="366"/>
    </row>
    <row r="418" spans="1:7" s="1778" customFormat="1">
      <c r="A418" s="1780"/>
      <c r="F418" s="366"/>
      <c r="G418" s="366"/>
    </row>
    <row r="419" spans="1:7" s="1778" customFormat="1">
      <c r="A419" s="1780"/>
      <c r="F419" s="366"/>
      <c r="G419" s="366"/>
    </row>
    <row r="420" spans="1:7" s="1778" customFormat="1">
      <c r="A420" s="1780"/>
      <c r="F420" s="366"/>
      <c r="G420" s="366"/>
    </row>
    <row r="421" spans="1:7" s="1778" customFormat="1">
      <c r="A421" s="1776"/>
      <c r="F421" s="366"/>
      <c r="G421" s="366"/>
    </row>
    <row r="422" spans="1:7" s="1778" customFormat="1">
      <c r="A422" s="1776"/>
      <c r="E422" s="1776"/>
      <c r="F422" s="366"/>
      <c r="G422" s="366"/>
    </row>
    <row r="423" spans="1:7" s="1778" customFormat="1">
      <c r="A423" s="1780"/>
      <c r="B423" s="1781"/>
      <c r="E423" s="1782"/>
      <c r="F423" s="366"/>
      <c r="G423" s="366"/>
    </row>
    <row r="424" spans="1:7" s="1778" customFormat="1">
      <c r="A424" s="1780"/>
      <c r="F424" s="366"/>
      <c r="G424" s="366"/>
    </row>
    <row r="425" spans="1:7" s="1778" customFormat="1">
      <c r="A425" s="1780"/>
      <c r="F425" s="366"/>
      <c r="G425" s="366"/>
    </row>
    <row r="426" spans="1:7" s="1778" customFormat="1">
      <c r="A426" s="1780"/>
      <c r="B426" s="1781"/>
      <c r="F426" s="366"/>
      <c r="G426" s="366"/>
    </row>
    <row r="427" spans="1:7" s="1778" customFormat="1">
      <c r="A427" s="1780"/>
      <c r="B427" s="1781"/>
      <c r="F427" s="366"/>
      <c r="G427" s="366"/>
    </row>
    <row r="428" spans="1:7" s="1778" customFormat="1">
      <c r="A428" s="1780"/>
      <c r="B428" s="1781"/>
      <c r="F428" s="366"/>
      <c r="G428" s="366"/>
    </row>
    <row r="429" spans="1:7" s="1778" customFormat="1">
      <c r="A429" s="1780"/>
      <c r="B429" s="1781"/>
      <c r="F429" s="366"/>
      <c r="G429" s="366"/>
    </row>
    <row r="430" spans="1:7" s="1778" customFormat="1">
      <c r="A430" s="1776"/>
      <c r="F430" s="366"/>
      <c r="G430" s="366"/>
    </row>
    <row r="431" spans="1:7" s="1778" customFormat="1">
      <c r="A431" s="1780"/>
      <c r="B431" s="1781"/>
      <c r="F431" s="366"/>
      <c r="G431" s="366"/>
    </row>
    <row r="432" spans="1:7" s="1778" customFormat="1">
      <c r="A432" s="1780"/>
      <c r="F432" s="366"/>
      <c r="G432" s="366"/>
    </row>
    <row r="433" spans="1:7" s="1778" customFormat="1">
      <c r="A433" s="1780"/>
      <c r="F433" s="366"/>
      <c r="G433" s="366"/>
    </row>
    <row r="434" spans="1:7" s="1778" customFormat="1">
      <c r="A434" s="1780"/>
      <c r="B434" s="1781"/>
      <c r="F434" s="366"/>
      <c r="G434" s="366"/>
    </row>
    <row r="435" spans="1:7" s="1778" customFormat="1">
      <c r="A435" s="1776"/>
      <c r="F435" s="366"/>
      <c r="G435" s="366"/>
    </row>
    <row r="436" spans="1:7" s="1778" customFormat="1">
      <c r="A436" s="1780"/>
      <c r="B436" s="1781"/>
      <c r="E436" s="1783"/>
      <c r="F436" s="366"/>
      <c r="G436" s="366"/>
    </row>
    <row r="437" spans="1:7" s="1778" customFormat="1">
      <c r="A437" s="1780"/>
      <c r="F437" s="366"/>
      <c r="G437" s="366"/>
    </row>
    <row r="438" spans="1:7" s="1778" customFormat="1">
      <c r="A438" s="1780"/>
      <c r="B438" s="1781"/>
      <c r="E438" s="1783"/>
      <c r="F438" s="366"/>
      <c r="G438" s="366"/>
    </row>
    <row r="439" spans="1:7" s="1778" customFormat="1">
      <c r="A439" s="1780"/>
      <c r="F439" s="366"/>
      <c r="G439" s="366"/>
    </row>
    <row r="440" spans="1:7" s="1778" customFormat="1">
      <c r="A440" s="1780"/>
      <c r="B440" s="1781"/>
      <c r="E440" s="1784"/>
      <c r="F440" s="366"/>
      <c r="G440" s="366"/>
    </row>
    <row r="441" spans="1:7" s="1778" customFormat="1">
      <c r="A441" s="1780"/>
      <c r="F441" s="366"/>
      <c r="G441" s="366"/>
    </row>
    <row r="442" spans="1:7" s="1778" customFormat="1">
      <c r="A442" s="1780"/>
      <c r="F442" s="366"/>
      <c r="G442" s="366"/>
    </row>
    <row r="443" spans="1:7" s="1778" customFormat="1">
      <c r="A443" s="1780"/>
      <c r="F443" s="366"/>
      <c r="G443" s="366"/>
    </row>
    <row r="444" spans="1:7" s="1778" customFormat="1">
      <c r="A444" s="1780"/>
      <c r="F444" s="366"/>
      <c r="G444" s="366"/>
    </row>
    <row r="445" spans="1:7" s="1778" customFormat="1">
      <c r="A445" s="1780"/>
      <c r="F445" s="366"/>
      <c r="G445" s="366"/>
    </row>
    <row r="446" spans="1:7" s="1778" customFormat="1">
      <c r="A446" s="1780"/>
      <c r="B446" s="1781"/>
      <c r="F446" s="366"/>
      <c r="G446" s="366"/>
    </row>
    <row r="447" spans="1:7" s="1778" customFormat="1">
      <c r="A447" s="1780"/>
      <c r="B447" s="1781"/>
      <c r="F447" s="366"/>
      <c r="G447" s="366"/>
    </row>
    <row r="448" spans="1:7" s="1778" customFormat="1">
      <c r="A448" s="1780"/>
      <c r="B448" s="1781"/>
      <c r="F448" s="366"/>
      <c r="G448" s="366"/>
    </row>
    <row r="449" spans="1:7" s="1778" customFormat="1">
      <c r="A449" s="1780"/>
      <c r="F449" s="366"/>
      <c r="G449" s="366"/>
    </row>
    <row r="450" spans="1:7" s="1778" customFormat="1">
      <c r="A450" s="1780"/>
      <c r="F450" s="366"/>
      <c r="G450" s="366"/>
    </row>
    <row r="451" spans="1:7" s="1778" customFormat="1">
      <c r="A451" s="1780"/>
      <c r="B451" s="1781"/>
      <c r="E451" s="1785"/>
      <c r="F451" s="366"/>
      <c r="G451" s="366"/>
    </row>
    <row r="452" spans="1:7" s="1778" customFormat="1">
      <c r="A452" s="1780"/>
      <c r="F452" s="366"/>
      <c r="G452" s="366"/>
    </row>
    <row r="453" spans="1:7" s="1778" customFormat="1">
      <c r="A453" s="1780"/>
      <c r="F453" s="366"/>
      <c r="G453" s="366"/>
    </row>
    <row r="454" spans="1:7" s="1778" customFormat="1">
      <c r="A454" s="1780"/>
      <c r="F454" s="366"/>
      <c r="G454" s="366"/>
    </row>
    <row r="455" spans="1:7" s="1778" customFormat="1">
      <c r="A455" s="1780"/>
      <c r="F455" s="366"/>
      <c r="G455" s="366"/>
    </row>
    <row r="456" spans="1:7" s="1778" customFormat="1">
      <c r="A456" s="1780"/>
      <c r="B456" s="1781"/>
      <c r="F456" s="366"/>
      <c r="G456" s="366"/>
    </row>
    <row r="457" spans="1:7" s="1778" customFormat="1">
      <c r="A457" s="1780"/>
      <c r="F457" s="366"/>
      <c r="G457" s="366"/>
    </row>
    <row r="458" spans="1:7" s="1778" customFormat="1">
      <c r="A458" s="1780"/>
      <c r="B458" s="1781"/>
      <c r="F458" s="366"/>
      <c r="G458" s="366"/>
    </row>
    <row r="459" spans="1:7" s="1778" customFormat="1">
      <c r="A459" s="1780"/>
      <c r="F459" s="366"/>
      <c r="G459" s="366"/>
    </row>
    <row r="460" spans="1:7" s="1778" customFormat="1">
      <c r="A460" s="1780"/>
      <c r="B460" s="1781"/>
      <c r="F460" s="366"/>
      <c r="G460" s="366"/>
    </row>
    <row r="461" spans="1:7" s="1778" customFormat="1">
      <c r="A461" s="1780"/>
      <c r="B461" s="1781"/>
      <c r="E461" s="1784"/>
      <c r="F461" s="366"/>
      <c r="G461" s="366"/>
    </row>
    <row r="462" spans="1:7" s="1778" customFormat="1">
      <c r="A462" s="2308"/>
      <c r="B462" s="2308"/>
      <c r="C462" s="2308"/>
      <c r="D462" s="2308"/>
      <c r="E462" s="2308"/>
      <c r="F462" s="366"/>
      <c r="G462" s="366"/>
    </row>
    <row r="463" spans="1:7" s="1778" customFormat="1">
      <c r="A463" s="2309"/>
      <c r="B463" s="2309"/>
      <c r="C463" s="2309"/>
      <c r="D463" s="2309"/>
      <c r="E463" s="2309"/>
      <c r="F463" s="366"/>
      <c r="G463" s="366"/>
    </row>
    <row r="464" spans="1:7" s="1778" customFormat="1">
      <c r="A464" s="2308"/>
      <c r="B464" s="2308"/>
      <c r="C464" s="2308"/>
      <c r="D464" s="2308"/>
      <c r="E464" s="2308"/>
      <c r="F464" s="366"/>
      <c r="G464" s="366"/>
    </row>
    <row r="465" spans="1:7" s="1778" customFormat="1">
      <c r="A465" s="2310"/>
      <c r="B465" s="2310"/>
      <c r="C465" s="2310"/>
      <c r="D465" s="2310"/>
      <c r="E465" s="2310"/>
      <c r="F465" s="366"/>
      <c r="G465" s="366"/>
    </row>
    <row r="466" spans="1:7" s="1778" customFormat="1">
      <c r="A466" s="1780"/>
      <c r="F466" s="366"/>
      <c r="G466" s="366"/>
    </row>
    <row r="467" spans="1:7" s="1778" customFormat="1">
      <c r="A467" s="1780"/>
      <c r="F467" s="366"/>
      <c r="G467" s="366"/>
    </row>
    <row r="468" spans="1:7" s="1778" customFormat="1">
      <c r="A468" s="1780"/>
      <c r="F468" s="366"/>
      <c r="G468" s="366"/>
    </row>
    <row r="469" spans="1:7" s="1778" customFormat="1">
      <c r="A469" s="1776"/>
      <c r="F469" s="366"/>
      <c r="G469" s="366"/>
    </row>
    <row r="470" spans="1:7" s="1778" customFormat="1">
      <c r="A470" s="1776"/>
      <c r="E470" s="1776"/>
      <c r="F470" s="366"/>
      <c r="G470" s="366"/>
    </row>
    <row r="471" spans="1:7" s="1778" customFormat="1">
      <c r="A471" s="1780"/>
      <c r="B471" s="1781"/>
      <c r="E471" s="1782"/>
      <c r="F471" s="366"/>
      <c r="G471" s="366"/>
    </row>
    <row r="472" spans="1:7" s="1778" customFormat="1">
      <c r="A472" s="1780"/>
      <c r="F472" s="366"/>
      <c r="G472" s="366"/>
    </row>
    <row r="473" spans="1:7" s="1778" customFormat="1">
      <c r="A473" s="1780"/>
      <c r="F473" s="366"/>
      <c r="G473" s="366"/>
    </row>
    <row r="474" spans="1:7" s="1778" customFormat="1">
      <c r="A474" s="1780"/>
      <c r="B474" s="1781"/>
      <c r="F474" s="366"/>
      <c r="G474" s="366"/>
    </row>
    <row r="475" spans="1:7" s="1778" customFormat="1">
      <c r="A475" s="1780"/>
      <c r="B475" s="1781"/>
      <c r="F475" s="366"/>
      <c r="G475" s="366"/>
    </row>
    <row r="476" spans="1:7" s="1778" customFormat="1">
      <c r="A476" s="1780"/>
      <c r="B476" s="1781"/>
      <c r="F476" s="366"/>
      <c r="G476" s="366"/>
    </row>
    <row r="477" spans="1:7" s="1778" customFormat="1">
      <c r="A477" s="1780"/>
      <c r="B477" s="1781"/>
      <c r="F477" s="366"/>
      <c r="G477" s="366"/>
    </row>
    <row r="478" spans="1:7" s="1778" customFormat="1">
      <c r="A478" s="1776"/>
      <c r="F478" s="366"/>
      <c r="G478" s="366"/>
    </row>
    <row r="479" spans="1:7" s="1778" customFormat="1">
      <c r="A479" s="1780"/>
      <c r="B479" s="1781"/>
      <c r="F479" s="366"/>
      <c r="G479" s="366"/>
    </row>
    <row r="480" spans="1:7" s="1778" customFormat="1">
      <c r="A480" s="1780"/>
      <c r="F480" s="366"/>
      <c r="G480" s="366"/>
    </row>
    <row r="481" spans="1:7" s="1778" customFormat="1">
      <c r="A481" s="1780"/>
      <c r="F481" s="366"/>
      <c r="G481" s="366"/>
    </row>
    <row r="482" spans="1:7" s="1778" customFormat="1">
      <c r="A482" s="1780"/>
      <c r="B482" s="1781"/>
      <c r="F482" s="366"/>
      <c r="G482" s="366"/>
    </row>
    <row r="483" spans="1:7" s="1778" customFormat="1">
      <c r="A483" s="1776"/>
      <c r="F483" s="366"/>
      <c r="G483" s="366"/>
    </row>
    <row r="484" spans="1:7" s="1778" customFormat="1">
      <c r="A484" s="1780"/>
      <c r="B484" s="1781"/>
      <c r="E484" s="1783"/>
      <c r="F484" s="366"/>
      <c r="G484" s="366"/>
    </row>
    <row r="485" spans="1:7" s="1778" customFormat="1">
      <c r="A485" s="1780"/>
      <c r="E485" s="1783"/>
      <c r="F485" s="366"/>
      <c r="G485" s="366"/>
    </row>
    <row r="486" spans="1:7" s="1778" customFormat="1">
      <c r="A486" s="1780"/>
      <c r="B486" s="1781"/>
      <c r="E486" s="1783"/>
      <c r="F486" s="366"/>
      <c r="G486" s="366"/>
    </row>
    <row r="487" spans="1:7" s="1778" customFormat="1">
      <c r="A487" s="1780"/>
      <c r="F487" s="366"/>
      <c r="G487" s="366"/>
    </row>
    <row r="488" spans="1:7" s="1778" customFormat="1">
      <c r="A488" s="1780"/>
      <c r="B488" s="1781"/>
      <c r="E488" s="1784"/>
      <c r="F488" s="366"/>
      <c r="G488" s="366"/>
    </row>
    <row r="489" spans="1:7" s="1778" customFormat="1">
      <c r="A489" s="1780"/>
      <c r="F489" s="366"/>
      <c r="G489" s="366"/>
    </row>
    <row r="490" spans="1:7" s="1778" customFormat="1">
      <c r="A490" s="1780"/>
      <c r="F490" s="366"/>
      <c r="G490" s="366"/>
    </row>
    <row r="491" spans="1:7" s="1778" customFormat="1">
      <c r="A491" s="1780"/>
      <c r="F491" s="366"/>
      <c r="G491" s="366"/>
    </row>
    <row r="492" spans="1:7" s="1778" customFormat="1">
      <c r="A492" s="1780"/>
      <c r="F492" s="366"/>
      <c r="G492" s="366"/>
    </row>
    <row r="493" spans="1:7" s="1778" customFormat="1">
      <c r="A493" s="1780"/>
      <c r="F493" s="366"/>
      <c r="G493" s="366"/>
    </row>
    <row r="494" spans="1:7" s="1778" customFormat="1">
      <c r="A494" s="1780"/>
      <c r="B494" s="1781"/>
      <c r="F494" s="366"/>
      <c r="G494" s="366"/>
    </row>
    <row r="495" spans="1:7" s="1778" customFormat="1">
      <c r="A495" s="1780"/>
      <c r="B495" s="1781"/>
      <c r="F495" s="366"/>
      <c r="G495" s="366"/>
    </row>
    <row r="496" spans="1:7" s="1778" customFormat="1">
      <c r="A496" s="1780"/>
      <c r="B496" s="1781"/>
      <c r="F496" s="366"/>
      <c r="G496" s="366"/>
    </row>
    <row r="497" spans="1:7" s="1778" customFormat="1">
      <c r="A497" s="1780"/>
      <c r="F497" s="366"/>
      <c r="G497" s="366"/>
    </row>
    <row r="498" spans="1:7" s="1778" customFormat="1">
      <c r="A498" s="1780"/>
      <c r="F498" s="366"/>
      <c r="G498" s="366"/>
    </row>
    <row r="499" spans="1:7" s="1778" customFormat="1">
      <c r="A499" s="1780"/>
      <c r="B499" s="1781"/>
      <c r="E499" s="1786"/>
      <c r="F499" s="366"/>
      <c r="G499" s="366"/>
    </row>
    <row r="500" spans="1:7" s="1778" customFormat="1">
      <c r="A500" s="1780"/>
      <c r="F500" s="366"/>
      <c r="G500" s="366"/>
    </row>
    <row r="501" spans="1:7" s="1778" customFormat="1">
      <c r="A501" s="1780"/>
      <c r="F501" s="366"/>
      <c r="G501" s="366"/>
    </row>
    <row r="502" spans="1:7" s="1778" customFormat="1">
      <c r="A502" s="1780"/>
      <c r="F502" s="366"/>
      <c r="G502" s="366"/>
    </row>
    <row r="503" spans="1:7" s="1778" customFormat="1">
      <c r="A503" s="1780"/>
      <c r="F503" s="366"/>
      <c r="G503" s="366"/>
    </row>
    <row r="504" spans="1:7" s="1778" customFormat="1">
      <c r="A504" s="1780"/>
      <c r="B504" s="1781"/>
      <c r="F504" s="366"/>
      <c r="G504" s="366"/>
    </row>
    <row r="505" spans="1:7" s="1778" customFormat="1">
      <c r="A505" s="1780"/>
      <c r="F505" s="366"/>
      <c r="G505" s="366"/>
    </row>
    <row r="506" spans="1:7" s="1778" customFormat="1">
      <c r="A506" s="1780"/>
      <c r="B506" s="1781"/>
      <c r="F506" s="366"/>
      <c r="G506" s="366"/>
    </row>
    <row r="507" spans="1:7" s="1778" customFormat="1">
      <c r="A507" s="1780"/>
      <c r="F507" s="366"/>
      <c r="G507" s="366"/>
    </row>
    <row r="508" spans="1:7" s="1778" customFormat="1">
      <c r="A508" s="1780"/>
      <c r="B508" s="1781"/>
      <c r="F508" s="366"/>
      <c r="G508" s="366"/>
    </row>
    <row r="509" spans="1:7" s="1778" customFormat="1">
      <c r="A509" s="1780"/>
      <c r="B509" s="1781"/>
      <c r="E509" s="1784"/>
      <c r="F509" s="366"/>
      <c r="G509" s="366"/>
    </row>
    <row r="510" spans="1:7" s="1778" customFormat="1">
      <c r="A510" s="2308"/>
      <c r="B510" s="2308"/>
      <c r="C510" s="2308"/>
      <c r="D510" s="2308"/>
      <c r="E510" s="2308"/>
      <c r="F510" s="366"/>
      <c r="G510" s="366"/>
    </row>
    <row r="511" spans="1:7" s="1778" customFormat="1">
      <c r="A511" s="2309"/>
      <c r="B511" s="2309"/>
      <c r="C511" s="2309"/>
      <c r="D511" s="2309"/>
      <c r="E511" s="2309"/>
      <c r="F511" s="366"/>
      <c r="G511" s="366"/>
    </row>
    <row r="512" spans="1:7" s="1778" customFormat="1">
      <c r="A512" s="2308"/>
      <c r="B512" s="2308"/>
      <c r="C512" s="2308"/>
      <c r="D512" s="2308"/>
      <c r="E512" s="2308"/>
      <c r="F512" s="366"/>
      <c r="G512" s="366"/>
    </row>
    <row r="513" spans="1:7" s="1778" customFormat="1">
      <c r="A513" s="2310"/>
      <c r="B513" s="2310"/>
      <c r="C513" s="2310"/>
      <c r="D513" s="2310"/>
      <c r="E513" s="2310"/>
      <c r="F513" s="366"/>
      <c r="G513" s="366"/>
    </row>
    <row r="514" spans="1:7" s="1778" customFormat="1">
      <c r="A514" s="1780"/>
      <c r="F514" s="366"/>
      <c r="G514" s="366"/>
    </row>
    <row r="515" spans="1:7" s="1778" customFormat="1">
      <c r="A515" s="1780"/>
      <c r="F515" s="366"/>
      <c r="G515" s="366"/>
    </row>
    <row r="516" spans="1:7" s="1778" customFormat="1">
      <c r="A516" s="1780"/>
      <c r="F516" s="366"/>
      <c r="G516" s="366"/>
    </row>
    <row r="517" spans="1:7" s="1778" customFormat="1">
      <c r="A517" s="1776"/>
      <c r="F517" s="366"/>
      <c r="G517" s="366"/>
    </row>
    <row r="518" spans="1:7" s="1778" customFormat="1">
      <c r="A518" s="1776"/>
      <c r="E518" s="1776"/>
      <c r="F518" s="366"/>
      <c r="G518" s="366"/>
    </row>
    <row r="519" spans="1:7" s="1778" customFormat="1">
      <c r="A519" s="1780"/>
      <c r="B519" s="1781"/>
      <c r="E519" s="1782"/>
      <c r="F519" s="366"/>
      <c r="G519" s="366"/>
    </row>
    <row r="520" spans="1:7" s="1778" customFormat="1">
      <c r="A520" s="1780"/>
      <c r="F520" s="366"/>
      <c r="G520" s="366"/>
    </row>
    <row r="521" spans="1:7" s="1778" customFormat="1">
      <c r="A521" s="1780"/>
      <c r="F521" s="366"/>
      <c r="G521" s="366"/>
    </row>
    <row r="522" spans="1:7" s="1778" customFormat="1">
      <c r="A522" s="1780"/>
      <c r="B522" s="1781"/>
      <c r="F522" s="366"/>
      <c r="G522" s="366"/>
    </row>
    <row r="523" spans="1:7" s="1778" customFormat="1">
      <c r="A523" s="1780"/>
      <c r="B523" s="1781"/>
      <c r="F523" s="366"/>
      <c r="G523" s="366"/>
    </row>
    <row r="524" spans="1:7" s="1778" customFormat="1">
      <c r="A524" s="1780"/>
      <c r="B524" s="1781"/>
      <c r="F524" s="366"/>
      <c r="G524" s="366"/>
    </row>
    <row r="525" spans="1:7" s="1778" customFormat="1">
      <c r="A525" s="1780"/>
      <c r="B525" s="1781"/>
      <c r="F525" s="366"/>
      <c r="G525" s="366"/>
    </row>
    <row r="526" spans="1:7" s="1778" customFormat="1">
      <c r="A526" s="1776"/>
      <c r="F526" s="366"/>
      <c r="G526" s="366"/>
    </row>
    <row r="527" spans="1:7" s="1778" customFormat="1">
      <c r="A527" s="1780"/>
      <c r="B527" s="1781"/>
      <c r="F527" s="366"/>
      <c r="G527" s="366"/>
    </row>
    <row r="528" spans="1:7" s="1778" customFormat="1">
      <c r="A528" s="1780"/>
      <c r="F528" s="366"/>
      <c r="G528" s="366"/>
    </row>
    <row r="529" spans="1:7" s="1778" customFormat="1">
      <c r="A529" s="1780"/>
      <c r="F529" s="366"/>
      <c r="G529" s="366"/>
    </row>
    <row r="530" spans="1:7" s="1778" customFormat="1">
      <c r="A530" s="1780"/>
      <c r="B530" s="1781"/>
      <c r="F530" s="366"/>
      <c r="G530" s="366"/>
    </row>
    <row r="531" spans="1:7" s="1778" customFormat="1">
      <c r="A531" s="1776"/>
      <c r="F531" s="366"/>
      <c r="G531" s="366"/>
    </row>
    <row r="532" spans="1:7" s="1778" customFormat="1">
      <c r="A532" s="1780"/>
      <c r="B532" s="1781"/>
      <c r="E532" s="1783"/>
      <c r="F532" s="366"/>
      <c r="G532" s="366"/>
    </row>
    <row r="533" spans="1:7" s="1778" customFormat="1">
      <c r="A533" s="1780"/>
      <c r="E533" s="1783"/>
      <c r="F533" s="366"/>
      <c r="G533" s="366"/>
    </row>
    <row r="534" spans="1:7" s="1778" customFormat="1">
      <c r="A534" s="1780"/>
      <c r="B534" s="1781"/>
      <c r="E534" s="1783"/>
      <c r="F534" s="366"/>
      <c r="G534" s="366"/>
    </row>
    <row r="535" spans="1:7" s="1778" customFormat="1">
      <c r="A535" s="1780"/>
      <c r="F535" s="366"/>
      <c r="G535" s="366"/>
    </row>
    <row r="536" spans="1:7" s="1778" customFormat="1">
      <c r="A536" s="1780"/>
      <c r="B536" s="1781"/>
      <c r="E536" s="1784"/>
      <c r="F536" s="366"/>
      <c r="G536" s="366"/>
    </row>
    <row r="537" spans="1:7" s="1778" customFormat="1">
      <c r="A537" s="1780"/>
      <c r="F537" s="366"/>
      <c r="G537" s="366"/>
    </row>
    <row r="538" spans="1:7" s="1778" customFormat="1">
      <c r="A538" s="1780"/>
      <c r="F538" s="366"/>
      <c r="G538" s="366"/>
    </row>
    <row r="539" spans="1:7" s="1778" customFormat="1">
      <c r="A539" s="1780"/>
      <c r="F539" s="366"/>
      <c r="G539" s="366"/>
    </row>
    <row r="540" spans="1:7" s="1778" customFormat="1">
      <c r="A540" s="1780"/>
      <c r="F540" s="366"/>
      <c r="G540" s="366"/>
    </row>
    <row r="541" spans="1:7" s="1778" customFormat="1">
      <c r="A541" s="1780"/>
      <c r="F541" s="366"/>
      <c r="G541" s="366"/>
    </row>
    <row r="542" spans="1:7" s="1778" customFormat="1">
      <c r="A542" s="1780"/>
      <c r="B542" s="1781"/>
      <c r="F542" s="366"/>
      <c r="G542" s="366"/>
    </row>
    <row r="543" spans="1:7" s="1778" customFormat="1">
      <c r="A543" s="1780"/>
      <c r="B543" s="1781"/>
      <c r="F543" s="366"/>
      <c r="G543" s="366"/>
    </row>
    <row r="544" spans="1:7" s="1778" customFormat="1">
      <c r="A544" s="1780"/>
      <c r="B544" s="1781"/>
      <c r="F544" s="366"/>
      <c r="G544" s="366"/>
    </row>
    <row r="545" spans="1:7" s="1778" customFormat="1">
      <c r="A545" s="1780"/>
      <c r="F545" s="366"/>
      <c r="G545" s="366"/>
    </row>
    <row r="546" spans="1:7" s="1778" customFormat="1">
      <c r="A546" s="1780"/>
      <c r="F546" s="366"/>
      <c r="G546" s="366"/>
    </row>
    <row r="547" spans="1:7" s="1778" customFormat="1">
      <c r="A547" s="1780"/>
      <c r="B547" s="1781"/>
      <c r="E547" s="1785"/>
      <c r="F547" s="366"/>
      <c r="G547" s="366"/>
    </row>
    <row r="548" spans="1:7" s="1778" customFormat="1">
      <c r="A548" s="1780"/>
      <c r="F548" s="366"/>
      <c r="G548" s="366"/>
    </row>
    <row r="549" spans="1:7" s="1778" customFormat="1">
      <c r="A549" s="1780"/>
      <c r="F549" s="366"/>
      <c r="G549" s="366"/>
    </row>
    <row r="550" spans="1:7" s="1778" customFormat="1">
      <c r="A550" s="1780"/>
      <c r="F550" s="366"/>
      <c r="G550" s="366"/>
    </row>
    <row r="551" spans="1:7" s="1778" customFormat="1">
      <c r="A551" s="1780"/>
      <c r="F551" s="366"/>
      <c r="G551" s="366"/>
    </row>
    <row r="552" spans="1:7" s="1778" customFormat="1">
      <c r="A552" s="1780"/>
      <c r="B552" s="1781"/>
      <c r="F552" s="366"/>
      <c r="G552" s="366"/>
    </row>
    <row r="553" spans="1:7" s="1778" customFormat="1">
      <c r="A553" s="1780"/>
      <c r="F553" s="366"/>
      <c r="G553" s="366"/>
    </row>
    <row r="554" spans="1:7" s="1778" customFormat="1">
      <c r="A554" s="1780"/>
      <c r="B554" s="1781"/>
      <c r="F554" s="366"/>
      <c r="G554" s="366"/>
    </row>
    <row r="555" spans="1:7" s="1778" customFormat="1">
      <c r="A555" s="1780"/>
      <c r="F555" s="366"/>
      <c r="G555" s="366"/>
    </row>
    <row r="556" spans="1:7" s="1778" customFormat="1">
      <c r="A556" s="1780"/>
      <c r="B556" s="1781"/>
      <c r="F556" s="366"/>
      <c r="G556" s="366"/>
    </row>
    <row r="557" spans="1:7" s="1778" customFormat="1">
      <c r="A557" s="1780"/>
      <c r="B557" s="1781"/>
      <c r="E557" s="1784"/>
      <c r="F557" s="366"/>
      <c r="G557" s="366"/>
    </row>
    <row r="558" spans="1:7" s="1778" customFormat="1">
      <c r="A558" s="2308"/>
      <c r="B558" s="2308"/>
      <c r="C558" s="2308"/>
      <c r="D558" s="2308"/>
      <c r="E558" s="2308"/>
      <c r="F558" s="366"/>
      <c r="G558" s="366"/>
    </row>
    <row r="559" spans="1:7" s="1778" customFormat="1">
      <c r="A559" s="2309"/>
      <c r="B559" s="2309"/>
      <c r="C559" s="2309"/>
      <c r="D559" s="2309"/>
      <c r="E559" s="2309"/>
      <c r="F559" s="366"/>
      <c r="G559" s="366"/>
    </row>
    <row r="560" spans="1:7" s="1778" customFormat="1">
      <c r="A560" s="2308"/>
      <c r="B560" s="2308"/>
      <c r="C560" s="2308"/>
      <c r="D560" s="2308"/>
      <c r="E560" s="2308"/>
      <c r="F560" s="366"/>
      <c r="G560" s="366"/>
    </row>
    <row r="561" spans="1:7" s="1778" customFormat="1">
      <c r="A561" s="2310"/>
      <c r="B561" s="2310"/>
      <c r="C561" s="2310"/>
      <c r="D561" s="2310"/>
      <c r="E561" s="2310"/>
      <c r="F561" s="366"/>
      <c r="G561" s="366"/>
    </row>
    <row r="562" spans="1:7" s="1778" customFormat="1">
      <c r="A562" s="1780"/>
      <c r="F562" s="366"/>
      <c r="G562" s="366"/>
    </row>
    <row r="563" spans="1:7" s="1778" customFormat="1">
      <c r="A563" s="1780"/>
      <c r="F563" s="366"/>
      <c r="G563" s="366"/>
    </row>
    <row r="564" spans="1:7" s="1778" customFormat="1">
      <c r="A564" s="1780"/>
      <c r="F564" s="366"/>
      <c r="G564" s="366"/>
    </row>
    <row r="565" spans="1:7" s="1778" customFormat="1">
      <c r="A565" s="1776"/>
      <c r="F565" s="366"/>
      <c r="G565" s="366"/>
    </row>
    <row r="566" spans="1:7" s="1778" customFormat="1">
      <c r="A566" s="1776"/>
      <c r="E566" s="1776"/>
      <c r="F566" s="366"/>
      <c r="G566" s="366"/>
    </row>
    <row r="567" spans="1:7" s="1778" customFormat="1">
      <c r="A567" s="1780"/>
      <c r="B567" s="1781"/>
      <c r="E567" s="1782"/>
      <c r="F567" s="366"/>
      <c r="G567" s="366"/>
    </row>
    <row r="568" spans="1:7" s="1778" customFormat="1">
      <c r="A568" s="1780"/>
      <c r="F568" s="366"/>
      <c r="G568" s="366"/>
    </row>
    <row r="569" spans="1:7" s="1778" customFormat="1">
      <c r="A569" s="1780"/>
      <c r="F569" s="366"/>
      <c r="G569" s="366"/>
    </row>
    <row r="570" spans="1:7" s="1778" customFormat="1">
      <c r="A570" s="1780"/>
      <c r="B570" s="1781"/>
      <c r="F570" s="366"/>
      <c r="G570" s="366"/>
    </row>
    <row r="571" spans="1:7" s="1778" customFormat="1">
      <c r="A571" s="1780"/>
      <c r="B571" s="1781"/>
      <c r="F571" s="366"/>
      <c r="G571" s="366"/>
    </row>
    <row r="572" spans="1:7" s="1778" customFormat="1">
      <c r="A572" s="1780"/>
      <c r="B572" s="1781"/>
      <c r="F572" s="366"/>
      <c r="G572" s="366"/>
    </row>
    <row r="573" spans="1:7" s="1778" customFormat="1">
      <c r="A573" s="1776"/>
      <c r="B573" s="1781"/>
      <c r="F573" s="366"/>
      <c r="G573" s="366"/>
    </row>
    <row r="574" spans="1:7" s="1778" customFormat="1">
      <c r="A574" s="1776"/>
      <c r="B574" s="1781"/>
      <c r="F574" s="366"/>
      <c r="G574" s="366"/>
    </row>
    <row r="575" spans="1:7" s="1778" customFormat="1">
      <c r="A575" s="1780"/>
      <c r="B575" s="1781"/>
      <c r="F575" s="366"/>
      <c r="G575" s="366"/>
    </row>
    <row r="576" spans="1:7" s="1778" customFormat="1">
      <c r="A576" s="1776"/>
      <c r="F576" s="366"/>
      <c r="G576" s="366"/>
    </row>
    <row r="577" spans="1:7" s="1778" customFormat="1">
      <c r="A577" s="1780"/>
      <c r="B577" s="1781"/>
      <c r="F577" s="366"/>
      <c r="G577" s="366"/>
    </row>
    <row r="578" spans="1:7" s="1778" customFormat="1">
      <c r="A578" s="1780"/>
      <c r="F578" s="366"/>
      <c r="G578" s="366"/>
    </row>
    <row r="579" spans="1:7" s="1778" customFormat="1">
      <c r="A579" s="1780"/>
      <c r="F579" s="366"/>
      <c r="G579" s="366"/>
    </row>
    <row r="580" spans="1:7" s="1778" customFormat="1">
      <c r="A580" s="1780"/>
      <c r="B580" s="1781"/>
      <c r="F580" s="366"/>
      <c r="G580" s="366"/>
    </row>
    <row r="581" spans="1:7" s="1778" customFormat="1">
      <c r="A581" s="1776"/>
      <c r="F581" s="366"/>
      <c r="G581" s="366"/>
    </row>
    <row r="582" spans="1:7" s="1778" customFormat="1">
      <c r="A582" s="1780"/>
      <c r="B582" s="1781"/>
      <c r="E582" s="1783"/>
      <c r="F582" s="366"/>
      <c r="G582" s="366"/>
    </row>
    <row r="583" spans="1:7" s="1778" customFormat="1">
      <c r="A583" s="1780"/>
      <c r="E583" s="1783"/>
      <c r="F583" s="366"/>
      <c r="G583" s="366"/>
    </row>
    <row r="584" spans="1:7" s="1778" customFormat="1">
      <c r="A584" s="1780"/>
      <c r="B584" s="1781"/>
      <c r="E584" s="1783"/>
      <c r="F584" s="366"/>
      <c r="G584" s="366"/>
    </row>
    <row r="585" spans="1:7" s="1778" customFormat="1">
      <c r="A585" s="1780"/>
      <c r="F585" s="366"/>
      <c r="G585" s="366"/>
    </row>
    <row r="586" spans="1:7" s="1778" customFormat="1">
      <c r="A586" s="1780"/>
      <c r="B586" s="1781"/>
      <c r="E586" s="1784"/>
      <c r="F586" s="366"/>
      <c r="G586" s="366"/>
    </row>
    <row r="587" spans="1:7" s="1778" customFormat="1">
      <c r="A587" s="1780"/>
      <c r="F587" s="366"/>
      <c r="G587" s="366"/>
    </row>
    <row r="588" spans="1:7" s="1778" customFormat="1">
      <c r="A588" s="1780"/>
      <c r="F588" s="366"/>
      <c r="G588" s="366"/>
    </row>
    <row r="589" spans="1:7" s="1778" customFormat="1">
      <c r="A589" s="1780"/>
      <c r="F589" s="366"/>
      <c r="G589" s="366"/>
    </row>
    <row r="590" spans="1:7" s="1778" customFormat="1">
      <c r="A590" s="1780"/>
      <c r="F590" s="366"/>
      <c r="G590" s="366"/>
    </row>
    <row r="591" spans="1:7" s="1778" customFormat="1">
      <c r="A591" s="1780"/>
      <c r="F591" s="366"/>
      <c r="G591" s="366"/>
    </row>
    <row r="592" spans="1:7" s="1778" customFormat="1">
      <c r="A592" s="1780"/>
      <c r="B592" s="1781"/>
      <c r="F592" s="366"/>
      <c r="G592" s="366"/>
    </row>
    <row r="593" spans="1:7" s="1778" customFormat="1">
      <c r="A593" s="1780"/>
      <c r="B593" s="1781"/>
      <c r="F593" s="366"/>
      <c r="G593" s="366"/>
    </row>
    <row r="594" spans="1:7" s="1778" customFormat="1">
      <c r="A594" s="1780"/>
      <c r="B594" s="1781"/>
      <c r="F594" s="366"/>
      <c r="G594" s="366"/>
    </row>
    <row r="595" spans="1:7" s="1778" customFormat="1">
      <c r="A595" s="1780"/>
      <c r="F595" s="366"/>
      <c r="G595" s="366"/>
    </row>
    <row r="596" spans="1:7" s="1778" customFormat="1">
      <c r="A596" s="1780"/>
      <c r="F596" s="366"/>
      <c r="G596" s="366"/>
    </row>
    <row r="597" spans="1:7" s="1778" customFormat="1">
      <c r="A597" s="1780"/>
      <c r="B597" s="1781"/>
      <c r="E597" s="1785"/>
      <c r="F597" s="366"/>
      <c r="G597" s="366"/>
    </row>
    <row r="598" spans="1:7" s="1778" customFormat="1">
      <c r="A598" s="1780"/>
      <c r="F598" s="366"/>
      <c r="G598" s="366"/>
    </row>
    <row r="599" spans="1:7" s="1778" customFormat="1">
      <c r="A599" s="1780"/>
      <c r="F599" s="366"/>
      <c r="G599" s="366"/>
    </row>
    <row r="600" spans="1:7" s="1778" customFormat="1">
      <c r="A600" s="1780"/>
      <c r="F600" s="366"/>
      <c r="G600" s="366"/>
    </row>
    <row r="601" spans="1:7" s="1778" customFormat="1">
      <c r="A601" s="1780"/>
      <c r="F601" s="366"/>
      <c r="G601" s="366"/>
    </row>
    <row r="602" spans="1:7" s="1778" customFormat="1">
      <c r="A602" s="1780"/>
      <c r="B602" s="1781"/>
      <c r="F602" s="366"/>
      <c r="G602" s="366"/>
    </row>
    <row r="603" spans="1:7" s="1778" customFormat="1">
      <c r="A603" s="1780"/>
      <c r="F603" s="366"/>
      <c r="G603" s="366"/>
    </row>
    <row r="604" spans="1:7" s="1778" customFormat="1">
      <c r="A604" s="1780"/>
      <c r="B604" s="1781"/>
      <c r="F604" s="366"/>
      <c r="G604" s="366"/>
    </row>
    <row r="605" spans="1:7" s="1778" customFormat="1">
      <c r="A605" s="1780"/>
      <c r="F605" s="366"/>
      <c r="G605" s="366"/>
    </row>
    <row r="606" spans="1:7" s="1778" customFormat="1">
      <c r="A606" s="1780"/>
      <c r="B606" s="1781"/>
      <c r="F606" s="366"/>
      <c r="G606" s="366"/>
    </row>
    <row r="607" spans="1:7" s="1778" customFormat="1">
      <c r="A607" s="1780"/>
      <c r="B607" s="1781"/>
      <c r="E607" s="1784"/>
      <c r="F607" s="366"/>
      <c r="G607" s="366"/>
    </row>
    <row r="608" spans="1:7" s="1778" customFormat="1">
      <c r="A608" s="2308"/>
      <c r="B608" s="2308"/>
      <c r="C608" s="2308"/>
      <c r="D608" s="2308"/>
      <c r="E608" s="2308"/>
      <c r="F608" s="366"/>
      <c r="G608" s="366"/>
    </row>
    <row r="609" spans="1:7" s="1778" customFormat="1">
      <c r="A609" s="2309"/>
      <c r="B609" s="2309"/>
      <c r="C609" s="2309"/>
      <c r="D609" s="2309"/>
      <c r="E609" s="2309"/>
      <c r="F609" s="366"/>
      <c r="G609" s="366"/>
    </row>
    <row r="610" spans="1:7" s="1778" customFormat="1">
      <c r="A610" s="2308"/>
      <c r="B610" s="2308"/>
      <c r="C610" s="2308"/>
      <c r="D610" s="2308"/>
      <c r="E610" s="2308"/>
      <c r="F610" s="366"/>
      <c r="G610" s="366"/>
    </row>
    <row r="611" spans="1:7" s="1778" customFormat="1">
      <c r="A611" s="2310"/>
      <c r="B611" s="2310"/>
      <c r="C611" s="2310"/>
      <c r="D611" s="2310"/>
      <c r="E611" s="2310"/>
      <c r="F611" s="366"/>
      <c r="G611" s="366"/>
    </row>
    <row r="612" spans="1:7" s="1778" customFormat="1">
      <c r="A612" s="1780"/>
      <c r="F612" s="366"/>
      <c r="G612" s="366"/>
    </row>
    <row r="613" spans="1:7" s="1778" customFormat="1">
      <c r="A613" s="1780"/>
      <c r="F613" s="366"/>
      <c r="G613" s="366"/>
    </row>
    <row r="614" spans="1:7" s="1778" customFormat="1">
      <c r="A614" s="1780"/>
      <c r="F614" s="366"/>
      <c r="G614" s="366"/>
    </row>
    <row r="615" spans="1:7" s="1778" customFormat="1">
      <c r="A615" s="1776"/>
      <c r="F615" s="366"/>
      <c r="G615" s="366"/>
    </row>
    <row r="616" spans="1:7" s="1778" customFormat="1">
      <c r="A616" s="1776"/>
      <c r="E616" s="1776"/>
      <c r="F616" s="366"/>
      <c r="G616" s="366"/>
    </row>
    <row r="617" spans="1:7" s="1778" customFormat="1">
      <c r="A617" s="1780"/>
      <c r="B617" s="1781"/>
      <c r="E617" s="1782"/>
      <c r="F617" s="366"/>
      <c r="G617" s="366"/>
    </row>
    <row r="618" spans="1:7" s="1778" customFormat="1">
      <c r="A618" s="1780"/>
      <c r="F618" s="366"/>
      <c r="G618" s="366"/>
    </row>
    <row r="619" spans="1:7" s="1778" customFormat="1">
      <c r="A619" s="1780"/>
      <c r="F619" s="366"/>
      <c r="G619" s="366"/>
    </row>
    <row r="620" spans="1:7" s="1778" customFormat="1">
      <c r="A620" s="1780"/>
      <c r="B620" s="1781"/>
      <c r="F620" s="366"/>
      <c r="G620" s="366"/>
    </row>
    <row r="621" spans="1:7" s="1778" customFormat="1">
      <c r="A621" s="1780"/>
      <c r="B621" s="1781"/>
      <c r="F621" s="366"/>
      <c r="G621" s="366"/>
    </row>
    <row r="622" spans="1:7" s="1778" customFormat="1">
      <c r="A622" s="1780"/>
      <c r="B622" s="1781"/>
      <c r="F622" s="366"/>
      <c r="G622" s="366"/>
    </row>
    <row r="623" spans="1:7" s="1778" customFormat="1">
      <c r="A623" s="1776"/>
      <c r="B623" s="1781"/>
      <c r="F623" s="366"/>
      <c r="G623" s="366"/>
    </row>
    <row r="624" spans="1:7" s="1778" customFormat="1">
      <c r="A624" s="1776"/>
      <c r="B624" s="1781"/>
      <c r="F624" s="366"/>
      <c r="G624" s="366"/>
    </row>
    <row r="625" spans="1:7" s="1778" customFormat="1">
      <c r="A625" s="1780"/>
      <c r="B625" s="1781"/>
      <c r="F625" s="366"/>
      <c r="G625" s="366"/>
    </row>
    <row r="626" spans="1:7" s="1778" customFormat="1">
      <c r="A626" s="1776"/>
      <c r="F626" s="366"/>
      <c r="G626" s="366"/>
    </row>
    <row r="627" spans="1:7" s="1778" customFormat="1">
      <c r="A627" s="1780"/>
      <c r="B627" s="1781"/>
      <c r="F627" s="366"/>
      <c r="G627" s="366"/>
    </row>
    <row r="628" spans="1:7" s="1778" customFormat="1">
      <c r="A628" s="1780"/>
      <c r="F628" s="366"/>
      <c r="G628" s="366"/>
    </row>
    <row r="629" spans="1:7" s="1778" customFormat="1">
      <c r="A629" s="1780"/>
      <c r="F629" s="366"/>
      <c r="G629" s="366"/>
    </row>
    <row r="630" spans="1:7" s="1778" customFormat="1">
      <c r="A630" s="1780"/>
      <c r="B630" s="1781"/>
      <c r="F630" s="366"/>
      <c r="G630" s="366"/>
    </row>
    <row r="631" spans="1:7" s="1778" customFormat="1">
      <c r="A631" s="1776"/>
      <c r="F631" s="366"/>
      <c r="G631" s="366"/>
    </row>
    <row r="632" spans="1:7" s="1778" customFormat="1">
      <c r="A632" s="1780"/>
      <c r="B632" s="1781"/>
      <c r="E632" s="1783"/>
      <c r="F632" s="366"/>
      <c r="G632" s="366"/>
    </row>
    <row r="633" spans="1:7" s="1778" customFormat="1">
      <c r="A633" s="1780"/>
      <c r="E633" s="1783"/>
      <c r="F633" s="366"/>
      <c r="G633" s="366"/>
    </row>
    <row r="634" spans="1:7" s="1778" customFormat="1">
      <c r="A634" s="1780"/>
      <c r="B634" s="1781"/>
      <c r="E634" s="1783"/>
      <c r="F634" s="366"/>
      <c r="G634" s="366"/>
    </row>
    <row r="635" spans="1:7" s="1778" customFormat="1">
      <c r="A635" s="1780"/>
      <c r="F635" s="366"/>
      <c r="G635" s="366"/>
    </row>
    <row r="636" spans="1:7" s="1778" customFormat="1">
      <c r="A636" s="1780"/>
      <c r="B636" s="1781"/>
      <c r="E636" s="1784"/>
      <c r="F636" s="366"/>
      <c r="G636" s="366"/>
    </row>
    <row r="637" spans="1:7" s="1778" customFormat="1">
      <c r="A637" s="1780"/>
      <c r="F637" s="366"/>
      <c r="G637" s="366"/>
    </row>
    <row r="638" spans="1:7" s="1778" customFormat="1">
      <c r="A638" s="1780"/>
      <c r="F638" s="366"/>
      <c r="G638" s="366"/>
    </row>
    <row r="639" spans="1:7" s="1778" customFormat="1">
      <c r="A639" s="1780"/>
      <c r="F639" s="366"/>
      <c r="G639" s="366"/>
    </row>
    <row r="640" spans="1:7" s="1778" customFormat="1">
      <c r="A640" s="1780"/>
      <c r="F640" s="366"/>
      <c r="G640" s="366"/>
    </row>
    <row r="641" spans="1:7" s="1778" customFormat="1">
      <c r="A641" s="1780"/>
      <c r="F641" s="366"/>
      <c r="G641" s="366"/>
    </row>
    <row r="642" spans="1:7" s="1778" customFormat="1">
      <c r="A642" s="1780"/>
      <c r="B642" s="1781"/>
      <c r="F642" s="366"/>
      <c r="G642" s="366"/>
    </row>
    <row r="643" spans="1:7" s="1778" customFormat="1">
      <c r="A643" s="1780"/>
      <c r="B643" s="1781"/>
      <c r="F643" s="366"/>
      <c r="G643" s="366"/>
    </row>
    <row r="644" spans="1:7" s="1778" customFormat="1">
      <c r="A644" s="1780"/>
      <c r="B644" s="1781"/>
      <c r="F644" s="366"/>
      <c r="G644" s="366"/>
    </row>
    <row r="645" spans="1:7" s="1778" customFormat="1">
      <c r="A645" s="1780"/>
      <c r="F645" s="366"/>
      <c r="G645" s="366"/>
    </row>
    <row r="646" spans="1:7" s="1778" customFormat="1">
      <c r="A646" s="1780"/>
      <c r="F646" s="366"/>
      <c r="G646" s="366"/>
    </row>
    <row r="647" spans="1:7" s="1778" customFormat="1">
      <c r="A647" s="1780"/>
      <c r="B647" s="1781"/>
      <c r="E647" s="1785"/>
      <c r="F647" s="366"/>
      <c r="G647" s="366"/>
    </row>
    <row r="648" spans="1:7" s="1778" customFormat="1">
      <c r="A648" s="1780"/>
      <c r="F648" s="366"/>
      <c r="G648" s="366"/>
    </row>
    <row r="649" spans="1:7" s="1778" customFormat="1">
      <c r="A649" s="1780"/>
      <c r="F649" s="366"/>
      <c r="G649" s="366"/>
    </row>
    <row r="650" spans="1:7" s="1778" customFormat="1">
      <c r="A650" s="1780"/>
      <c r="F650" s="366"/>
      <c r="G650" s="366"/>
    </row>
    <row r="651" spans="1:7" s="1778" customFormat="1">
      <c r="A651" s="1780"/>
      <c r="F651" s="366"/>
      <c r="G651" s="366"/>
    </row>
    <row r="652" spans="1:7" s="1778" customFormat="1">
      <c r="A652" s="1780"/>
      <c r="B652" s="1781"/>
      <c r="F652" s="366"/>
      <c r="G652" s="366"/>
    </row>
    <row r="653" spans="1:7" s="1778" customFormat="1">
      <c r="A653" s="1780"/>
      <c r="F653" s="366"/>
      <c r="G653" s="366"/>
    </row>
    <row r="654" spans="1:7" s="1778" customFormat="1">
      <c r="A654" s="1780"/>
      <c r="B654" s="1781"/>
      <c r="F654" s="366"/>
      <c r="G654" s="366"/>
    </row>
    <row r="655" spans="1:7" s="1778" customFormat="1">
      <c r="A655" s="1780"/>
      <c r="F655" s="366"/>
      <c r="G655" s="366"/>
    </row>
    <row r="656" spans="1:7" s="1778" customFormat="1">
      <c r="A656" s="1780"/>
      <c r="B656" s="1781"/>
      <c r="F656" s="366"/>
      <c r="G656" s="366"/>
    </row>
    <row r="657" spans="1:7" s="1778" customFormat="1">
      <c r="A657" s="1780"/>
      <c r="B657" s="1781"/>
      <c r="E657" s="1784"/>
      <c r="F657" s="366"/>
      <c r="G657" s="366"/>
    </row>
    <row r="658" spans="1:7" s="1778" customFormat="1">
      <c r="A658" s="2308"/>
      <c r="B658" s="2308"/>
      <c r="C658" s="2308"/>
      <c r="D658" s="2308"/>
      <c r="E658" s="2308"/>
      <c r="F658" s="366"/>
      <c r="G658" s="366"/>
    </row>
    <row r="659" spans="1:7" s="1778" customFormat="1">
      <c r="A659" s="2309"/>
      <c r="B659" s="2309"/>
      <c r="C659" s="2309"/>
      <c r="D659" s="2309"/>
      <c r="E659" s="2309"/>
      <c r="F659" s="366"/>
      <c r="G659" s="366"/>
    </row>
    <row r="660" spans="1:7" s="1778" customFormat="1">
      <c r="A660" s="2308"/>
      <c r="B660" s="2308"/>
      <c r="C660" s="2308"/>
      <c r="D660" s="2308"/>
      <c r="E660" s="2308"/>
      <c r="F660" s="366"/>
      <c r="G660" s="366"/>
    </row>
    <row r="661" spans="1:7" s="1778" customFormat="1">
      <c r="A661" s="2310"/>
      <c r="B661" s="2310"/>
      <c r="C661" s="2310"/>
      <c r="D661" s="2310"/>
      <c r="E661" s="2310"/>
      <c r="F661" s="366"/>
      <c r="G661" s="366"/>
    </row>
    <row r="662" spans="1:7" s="1778" customFormat="1">
      <c r="A662" s="1780"/>
      <c r="F662" s="366"/>
      <c r="G662" s="366"/>
    </row>
    <row r="663" spans="1:7" s="1778" customFormat="1">
      <c r="A663" s="1780"/>
      <c r="F663" s="366"/>
      <c r="G663" s="366"/>
    </row>
    <row r="664" spans="1:7" s="1778" customFormat="1">
      <c r="A664" s="1780"/>
      <c r="F664" s="366"/>
      <c r="G664" s="366"/>
    </row>
    <row r="665" spans="1:7" s="1778" customFormat="1">
      <c r="A665" s="1776"/>
      <c r="F665" s="366"/>
      <c r="G665" s="366"/>
    </row>
    <row r="666" spans="1:7" s="1778" customFormat="1">
      <c r="A666" s="1776"/>
      <c r="E666" s="1776"/>
      <c r="F666" s="366"/>
      <c r="G666" s="366"/>
    </row>
    <row r="667" spans="1:7" s="1778" customFormat="1">
      <c r="A667" s="1780"/>
      <c r="B667" s="1781"/>
      <c r="E667" s="1782"/>
      <c r="F667" s="366"/>
      <c r="G667" s="366"/>
    </row>
    <row r="668" spans="1:7" s="1778" customFormat="1">
      <c r="A668" s="1780"/>
      <c r="F668" s="366"/>
      <c r="G668" s="366"/>
    </row>
    <row r="669" spans="1:7" s="1778" customFormat="1">
      <c r="A669" s="1780"/>
      <c r="F669" s="366"/>
      <c r="G669" s="366"/>
    </row>
    <row r="670" spans="1:7" s="1778" customFormat="1">
      <c r="A670" s="1780"/>
      <c r="B670" s="1781"/>
      <c r="F670" s="366"/>
      <c r="G670" s="366"/>
    </row>
    <row r="671" spans="1:7" s="1778" customFormat="1">
      <c r="A671" s="1780"/>
      <c r="B671" s="1781"/>
      <c r="F671" s="366"/>
      <c r="G671" s="366"/>
    </row>
    <row r="672" spans="1:7" s="1778" customFormat="1">
      <c r="A672" s="1780"/>
      <c r="B672" s="1781"/>
      <c r="F672" s="366"/>
      <c r="G672" s="366"/>
    </row>
    <row r="673" spans="1:7" s="1778" customFormat="1">
      <c r="A673" s="1776"/>
      <c r="B673" s="1781"/>
      <c r="F673" s="366"/>
      <c r="G673" s="366"/>
    </row>
    <row r="674" spans="1:7" s="1778" customFormat="1">
      <c r="A674" s="1776"/>
      <c r="B674" s="1781"/>
      <c r="F674" s="366"/>
      <c r="G674" s="366"/>
    </row>
    <row r="675" spans="1:7" s="1778" customFormat="1">
      <c r="A675" s="1780"/>
      <c r="B675" s="1781"/>
      <c r="F675" s="366"/>
      <c r="G675" s="366"/>
    </row>
    <row r="676" spans="1:7" s="1778" customFormat="1">
      <c r="A676" s="1776"/>
      <c r="F676" s="366"/>
      <c r="G676" s="366"/>
    </row>
    <row r="677" spans="1:7" s="1778" customFormat="1">
      <c r="A677" s="1780"/>
      <c r="B677" s="1781"/>
      <c r="F677" s="366"/>
      <c r="G677" s="366"/>
    </row>
    <row r="678" spans="1:7" s="1778" customFormat="1">
      <c r="A678" s="1780"/>
      <c r="F678" s="366"/>
      <c r="G678" s="366"/>
    </row>
    <row r="679" spans="1:7" s="1778" customFormat="1">
      <c r="A679" s="1780"/>
      <c r="F679" s="366"/>
      <c r="G679" s="366"/>
    </row>
    <row r="680" spans="1:7" s="1778" customFormat="1">
      <c r="A680" s="1780"/>
      <c r="B680" s="1781"/>
      <c r="F680" s="366"/>
      <c r="G680" s="366"/>
    </row>
    <row r="681" spans="1:7" s="1778" customFormat="1">
      <c r="A681" s="1776"/>
      <c r="F681" s="366"/>
      <c r="G681" s="366"/>
    </row>
    <row r="682" spans="1:7" s="1778" customFormat="1">
      <c r="A682" s="1780"/>
      <c r="B682" s="1781"/>
      <c r="E682" s="1783"/>
      <c r="F682" s="366"/>
      <c r="G682" s="366"/>
    </row>
    <row r="683" spans="1:7" s="1778" customFormat="1">
      <c r="A683" s="1780"/>
      <c r="E683" s="1783"/>
      <c r="F683" s="366"/>
      <c r="G683" s="366"/>
    </row>
    <row r="684" spans="1:7" s="1778" customFormat="1">
      <c r="A684" s="1780"/>
      <c r="B684" s="1781"/>
      <c r="E684" s="1783"/>
      <c r="F684" s="366"/>
      <c r="G684" s="366"/>
    </row>
    <row r="685" spans="1:7" s="1778" customFormat="1">
      <c r="A685" s="1780"/>
      <c r="F685" s="366"/>
      <c r="G685" s="366"/>
    </row>
    <row r="686" spans="1:7" s="1778" customFormat="1">
      <c r="A686" s="1780"/>
      <c r="B686" s="1781"/>
      <c r="E686" s="1784"/>
      <c r="F686" s="366"/>
      <c r="G686" s="366"/>
    </row>
    <row r="687" spans="1:7" s="1778" customFormat="1">
      <c r="A687" s="1780"/>
      <c r="F687" s="366"/>
      <c r="G687" s="366"/>
    </row>
    <row r="688" spans="1:7" s="1778" customFormat="1">
      <c r="A688" s="1780"/>
      <c r="F688" s="366"/>
      <c r="G688" s="366"/>
    </row>
    <row r="689" spans="1:7" s="1778" customFormat="1">
      <c r="A689" s="1780"/>
      <c r="F689" s="366"/>
      <c r="G689" s="366"/>
    </row>
    <row r="690" spans="1:7" s="1778" customFormat="1">
      <c r="A690" s="1780"/>
      <c r="F690" s="366"/>
      <c r="G690" s="366"/>
    </row>
    <row r="691" spans="1:7" s="1778" customFormat="1">
      <c r="A691" s="1780"/>
      <c r="F691" s="366"/>
      <c r="G691" s="366"/>
    </row>
    <row r="692" spans="1:7" s="1778" customFormat="1">
      <c r="A692" s="1780"/>
      <c r="B692" s="1781"/>
      <c r="F692" s="366"/>
      <c r="G692" s="366"/>
    </row>
    <row r="693" spans="1:7" s="1778" customFormat="1">
      <c r="A693" s="1780"/>
      <c r="B693" s="1781"/>
      <c r="F693" s="366"/>
      <c r="G693" s="366"/>
    </row>
    <row r="694" spans="1:7" s="1778" customFormat="1">
      <c r="A694" s="1780"/>
      <c r="B694" s="1781"/>
      <c r="F694" s="366"/>
      <c r="G694" s="366"/>
    </row>
    <row r="695" spans="1:7" s="1778" customFormat="1">
      <c r="A695" s="1780"/>
      <c r="F695" s="366"/>
      <c r="G695" s="366"/>
    </row>
    <row r="696" spans="1:7" s="1778" customFormat="1">
      <c r="A696" s="1780"/>
      <c r="F696" s="366"/>
      <c r="G696" s="366"/>
    </row>
    <row r="697" spans="1:7" s="1778" customFormat="1">
      <c r="A697" s="1780"/>
      <c r="B697" s="1781"/>
      <c r="E697" s="1785"/>
      <c r="F697" s="366"/>
      <c r="G697" s="366"/>
    </row>
    <row r="698" spans="1:7" s="1778" customFormat="1">
      <c r="A698" s="1780"/>
      <c r="F698" s="366"/>
      <c r="G698" s="366"/>
    </row>
    <row r="699" spans="1:7" s="1778" customFormat="1">
      <c r="A699" s="1780"/>
      <c r="F699" s="366"/>
      <c r="G699" s="366"/>
    </row>
    <row r="700" spans="1:7" s="1778" customFormat="1">
      <c r="A700" s="1780"/>
      <c r="F700" s="366"/>
      <c r="G700" s="366"/>
    </row>
    <row r="701" spans="1:7" s="1778" customFormat="1">
      <c r="A701" s="1780"/>
      <c r="F701" s="366"/>
      <c r="G701" s="366"/>
    </row>
    <row r="702" spans="1:7" s="1778" customFormat="1">
      <c r="A702" s="1780"/>
      <c r="B702" s="1781"/>
      <c r="F702" s="366"/>
      <c r="G702" s="366"/>
    </row>
    <row r="703" spans="1:7" s="1778" customFormat="1">
      <c r="A703" s="1780"/>
      <c r="F703" s="366"/>
      <c r="G703" s="366"/>
    </row>
    <row r="704" spans="1:7" s="1778" customFormat="1">
      <c r="A704" s="1780"/>
      <c r="B704" s="1781"/>
      <c r="F704" s="366"/>
      <c r="G704" s="366"/>
    </row>
    <row r="705" spans="1:7" s="1778" customFormat="1">
      <c r="A705" s="1780"/>
      <c r="F705" s="366"/>
      <c r="G705" s="366"/>
    </row>
    <row r="706" spans="1:7" s="1778" customFormat="1">
      <c r="A706" s="1780"/>
      <c r="B706" s="1781"/>
      <c r="F706" s="366"/>
      <c r="G706" s="366"/>
    </row>
    <row r="707" spans="1:7" s="1778" customFormat="1">
      <c r="A707" s="1780"/>
      <c r="B707" s="1781"/>
      <c r="E707" s="1784"/>
      <c r="F707" s="366"/>
      <c r="G707" s="366"/>
    </row>
    <row r="708" spans="1:7" s="1778" customFormat="1">
      <c r="A708" s="2308"/>
      <c r="B708" s="2308"/>
      <c r="C708" s="2308"/>
      <c r="D708" s="2308"/>
      <c r="E708" s="2308"/>
      <c r="F708" s="366"/>
      <c r="G708" s="366"/>
    </row>
    <row r="709" spans="1:7" s="1778" customFormat="1">
      <c r="A709" s="2309"/>
      <c r="B709" s="2309"/>
      <c r="C709" s="2309"/>
      <c r="D709" s="2309"/>
      <c r="E709" s="2309"/>
      <c r="F709" s="366"/>
      <c r="G709" s="366"/>
    </row>
    <row r="710" spans="1:7" s="1778" customFormat="1">
      <c r="A710" s="2308"/>
      <c r="B710" s="2308"/>
      <c r="C710" s="2308"/>
      <c r="D710" s="2308"/>
      <c r="E710" s="2308"/>
      <c r="F710" s="366"/>
      <c r="G710" s="366"/>
    </row>
    <row r="711" spans="1:7" s="1778" customFormat="1">
      <c r="A711" s="2310"/>
      <c r="B711" s="2310"/>
      <c r="C711" s="2310"/>
      <c r="D711" s="2310"/>
      <c r="E711" s="2310"/>
      <c r="F711" s="366"/>
      <c r="G711" s="366"/>
    </row>
    <row r="712" spans="1:7" s="1778" customFormat="1">
      <c r="A712" s="1780"/>
      <c r="F712" s="366"/>
      <c r="G712" s="366"/>
    </row>
    <row r="713" spans="1:7" s="1778" customFormat="1">
      <c r="A713" s="1780"/>
      <c r="F713" s="366"/>
      <c r="G713" s="366"/>
    </row>
    <row r="714" spans="1:7" s="1778" customFormat="1">
      <c r="A714" s="1780"/>
      <c r="F714" s="366"/>
      <c r="G714" s="366"/>
    </row>
    <row r="715" spans="1:7" s="1778" customFormat="1">
      <c r="A715" s="1776"/>
      <c r="F715" s="366"/>
      <c r="G715" s="366"/>
    </row>
    <row r="716" spans="1:7" s="1778" customFormat="1">
      <c r="A716" s="1776"/>
      <c r="E716" s="1776"/>
      <c r="F716" s="366"/>
      <c r="G716" s="366"/>
    </row>
    <row r="717" spans="1:7" s="1778" customFormat="1">
      <c r="A717" s="1780"/>
      <c r="B717" s="1781"/>
      <c r="E717" s="1782"/>
      <c r="F717" s="366"/>
      <c r="G717" s="366"/>
    </row>
    <row r="718" spans="1:7" s="1778" customFormat="1">
      <c r="A718" s="1780"/>
      <c r="F718" s="366"/>
      <c r="G718" s="366"/>
    </row>
    <row r="719" spans="1:7" s="1778" customFormat="1">
      <c r="A719" s="1780"/>
      <c r="F719" s="366"/>
      <c r="G719" s="366"/>
    </row>
    <row r="720" spans="1:7" s="1778" customFormat="1">
      <c r="A720" s="1780"/>
      <c r="B720" s="1781"/>
      <c r="F720" s="366"/>
      <c r="G720" s="366"/>
    </row>
    <row r="721" spans="1:7" s="1778" customFormat="1">
      <c r="A721" s="1780"/>
      <c r="B721" s="1781"/>
      <c r="F721" s="366"/>
      <c r="G721" s="366"/>
    </row>
    <row r="722" spans="1:7" s="1778" customFormat="1">
      <c r="A722" s="1780"/>
      <c r="B722" s="1781"/>
      <c r="F722" s="366"/>
      <c r="G722" s="366"/>
    </row>
    <row r="723" spans="1:7" s="1778" customFormat="1">
      <c r="A723" s="1776"/>
      <c r="B723" s="1781"/>
      <c r="F723" s="366"/>
      <c r="G723" s="366"/>
    </row>
    <row r="724" spans="1:7" s="1778" customFormat="1">
      <c r="A724" s="1776"/>
      <c r="B724" s="1781"/>
      <c r="F724" s="366"/>
      <c r="G724" s="366"/>
    </row>
    <row r="725" spans="1:7" s="1778" customFormat="1">
      <c r="A725" s="1780"/>
      <c r="B725" s="1781"/>
      <c r="F725" s="366"/>
      <c r="G725" s="366"/>
    </row>
    <row r="726" spans="1:7" s="1778" customFormat="1">
      <c r="A726" s="1776"/>
      <c r="F726" s="366"/>
      <c r="G726" s="366"/>
    </row>
    <row r="727" spans="1:7" s="1778" customFormat="1">
      <c r="A727" s="1780"/>
      <c r="B727" s="1781"/>
      <c r="F727" s="366"/>
      <c r="G727" s="366"/>
    </row>
    <row r="728" spans="1:7" s="1778" customFormat="1">
      <c r="A728" s="1780"/>
      <c r="F728" s="366"/>
      <c r="G728" s="366"/>
    </row>
    <row r="729" spans="1:7" s="1778" customFormat="1">
      <c r="A729" s="1780"/>
      <c r="F729" s="366"/>
      <c r="G729" s="366"/>
    </row>
    <row r="730" spans="1:7" s="1778" customFormat="1">
      <c r="A730" s="1780"/>
      <c r="B730" s="1781"/>
      <c r="F730" s="366"/>
      <c r="G730" s="366"/>
    </row>
    <row r="731" spans="1:7" s="1778" customFormat="1">
      <c r="A731" s="1776"/>
      <c r="F731" s="366"/>
      <c r="G731" s="366"/>
    </row>
    <row r="732" spans="1:7" s="1778" customFormat="1">
      <c r="A732" s="1780"/>
      <c r="B732" s="1781"/>
      <c r="E732" s="1783"/>
      <c r="F732" s="366"/>
      <c r="G732" s="366"/>
    </row>
    <row r="733" spans="1:7" s="1778" customFormat="1">
      <c r="A733" s="1780"/>
      <c r="E733" s="1783"/>
      <c r="F733" s="366"/>
      <c r="G733" s="366"/>
    </row>
    <row r="734" spans="1:7" s="1778" customFormat="1">
      <c r="A734" s="1780"/>
      <c r="B734" s="1781"/>
      <c r="E734" s="1783"/>
      <c r="F734" s="366"/>
      <c r="G734" s="366"/>
    </row>
    <row r="735" spans="1:7" s="1778" customFormat="1">
      <c r="A735" s="1780"/>
      <c r="F735" s="366"/>
      <c r="G735" s="366"/>
    </row>
    <row r="736" spans="1:7" s="1778" customFormat="1">
      <c r="A736" s="1780"/>
      <c r="B736" s="1781"/>
      <c r="E736" s="1784"/>
      <c r="F736" s="366"/>
      <c r="G736" s="366"/>
    </row>
    <row r="737" spans="1:7" s="1778" customFormat="1">
      <c r="A737" s="1780"/>
      <c r="F737" s="366"/>
      <c r="G737" s="366"/>
    </row>
    <row r="738" spans="1:7" s="1778" customFormat="1">
      <c r="A738" s="1780"/>
      <c r="F738" s="366"/>
      <c r="G738" s="366"/>
    </row>
    <row r="739" spans="1:7" s="1778" customFormat="1">
      <c r="A739" s="1780"/>
      <c r="F739" s="366"/>
      <c r="G739" s="366"/>
    </row>
    <row r="740" spans="1:7" s="1778" customFormat="1">
      <c r="A740" s="1780"/>
      <c r="F740" s="366"/>
      <c r="G740" s="366"/>
    </row>
    <row r="741" spans="1:7" s="1778" customFormat="1">
      <c r="A741" s="1780"/>
      <c r="F741" s="366"/>
      <c r="G741" s="366"/>
    </row>
    <row r="742" spans="1:7" s="1778" customFormat="1">
      <c r="A742" s="1780"/>
      <c r="B742" s="1781"/>
      <c r="F742" s="366"/>
      <c r="G742" s="366"/>
    </row>
    <row r="743" spans="1:7" s="1778" customFormat="1">
      <c r="A743" s="1780"/>
      <c r="B743" s="1781"/>
      <c r="F743" s="366"/>
      <c r="G743" s="366"/>
    </row>
    <row r="744" spans="1:7" s="1778" customFormat="1">
      <c r="A744" s="1780"/>
      <c r="B744" s="1781"/>
      <c r="F744" s="366"/>
      <c r="G744" s="366"/>
    </row>
    <row r="745" spans="1:7" s="1778" customFormat="1">
      <c r="A745" s="1780"/>
      <c r="F745" s="366"/>
      <c r="G745" s="366"/>
    </row>
    <row r="746" spans="1:7" s="1778" customFormat="1">
      <c r="A746" s="1780"/>
      <c r="F746" s="366"/>
      <c r="G746" s="366"/>
    </row>
    <row r="747" spans="1:7" s="1778" customFormat="1">
      <c r="A747" s="1780"/>
      <c r="B747" s="1781"/>
      <c r="E747" s="1785"/>
      <c r="F747" s="366"/>
      <c r="G747" s="366"/>
    </row>
    <row r="748" spans="1:7" s="1778" customFormat="1">
      <c r="A748" s="1780"/>
      <c r="F748" s="366"/>
      <c r="G748" s="366"/>
    </row>
    <row r="749" spans="1:7" s="1778" customFormat="1">
      <c r="A749" s="1780"/>
      <c r="F749" s="366"/>
      <c r="G749" s="366"/>
    </row>
    <row r="750" spans="1:7" s="1778" customFormat="1">
      <c r="A750" s="1780"/>
      <c r="F750" s="366"/>
      <c r="G750" s="366"/>
    </row>
    <row r="751" spans="1:7" s="1778" customFormat="1">
      <c r="A751" s="1780"/>
      <c r="F751" s="366"/>
      <c r="G751" s="366"/>
    </row>
    <row r="752" spans="1:7" s="1778" customFormat="1">
      <c r="A752" s="1780"/>
      <c r="B752" s="1781"/>
      <c r="F752" s="366"/>
      <c r="G752" s="366"/>
    </row>
    <row r="753" spans="1:7" s="1778" customFormat="1">
      <c r="A753" s="1780"/>
      <c r="F753" s="366"/>
      <c r="G753" s="366"/>
    </row>
    <row r="754" spans="1:7" s="1778" customFormat="1">
      <c r="A754" s="1780"/>
      <c r="B754" s="1781"/>
      <c r="F754" s="366"/>
      <c r="G754" s="366"/>
    </row>
    <row r="755" spans="1:7" s="1778" customFormat="1">
      <c r="A755" s="1780"/>
      <c r="F755" s="366"/>
      <c r="G755" s="366"/>
    </row>
    <row r="756" spans="1:7" s="1778" customFormat="1">
      <c r="A756" s="1780"/>
      <c r="B756" s="1781"/>
      <c r="F756" s="366"/>
      <c r="G756" s="366"/>
    </row>
    <row r="757" spans="1:7" s="1778" customFormat="1">
      <c r="A757" s="1780"/>
      <c r="B757" s="1781"/>
      <c r="E757" s="1784"/>
      <c r="F757" s="366"/>
      <c r="G757" s="366"/>
    </row>
    <row r="758" spans="1:7" s="1778" customFormat="1">
      <c r="A758" s="2308"/>
      <c r="B758" s="2308"/>
      <c r="C758" s="2308"/>
      <c r="D758" s="2308"/>
      <c r="E758" s="2308"/>
      <c r="F758" s="366"/>
      <c r="G758" s="366"/>
    </row>
    <row r="759" spans="1:7" s="1778" customFormat="1">
      <c r="A759" s="2309"/>
      <c r="B759" s="2309"/>
      <c r="C759" s="2309"/>
      <c r="D759" s="2309"/>
      <c r="E759" s="2309"/>
      <c r="F759" s="366"/>
      <c r="G759" s="366"/>
    </row>
    <row r="760" spans="1:7" s="1778" customFormat="1">
      <c r="A760" s="2308"/>
      <c r="B760" s="2308"/>
      <c r="C760" s="2308"/>
      <c r="D760" s="2308"/>
      <c r="E760" s="2308"/>
      <c r="F760" s="366"/>
      <c r="G760" s="366"/>
    </row>
    <row r="761" spans="1:7" s="1778" customFormat="1">
      <c r="A761" s="2310"/>
      <c r="B761" s="2310"/>
      <c r="C761" s="2310"/>
      <c r="D761" s="2310"/>
      <c r="E761" s="2310"/>
      <c r="F761" s="366"/>
      <c r="G761" s="366"/>
    </row>
    <row r="762" spans="1:7" s="1778" customFormat="1">
      <c r="A762" s="1780"/>
      <c r="F762" s="366"/>
      <c r="G762" s="366"/>
    </row>
    <row r="763" spans="1:7" s="1778" customFormat="1">
      <c r="A763" s="1780"/>
      <c r="F763" s="366"/>
      <c r="G763" s="366"/>
    </row>
    <row r="764" spans="1:7" s="1778" customFormat="1">
      <c r="A764" s="1780"/>
      <c r="F764" s="366"/>
      <c r="G764" s="366"/>
    </row>
    <row r="765" spans="1:7" s="1778" customFormat="1">
      <c r="A765" s="1776"/>
      <c r="F765" s="366"/>
      <c r="G765" s="366"/>
    </row>
    <row r="766" spans="1:7" s="1778" customFormat="1">
      <c r="A766" s="1776"/>
      <c r="E766" s="1776"/>
      <c r="F766" s="366"/>
      <c r="G766" s="366"/>
    </row>
    <row r="767" spans="1:7" s="1778" customFormat="1">
      <c r="A767" s="1780"/>
      <c r="B767" s="1781"/>
      <c r="E767" s="1782"/>
      <c r="F767" s="366"/>
      <c r="G767" s="366"/>
    </row>
    <row r="768" spans="1:7" s="1778" customFormat="1">
      <c r="A768" s="1780"/>
      <c r="F768" s="366"/>
      <c r="G768" s="366"/>
    </row>
    <row r="769" spans="1:7" s="1778" customFormat="1">
      <c r="A769" s="1780"/>
      <c r="F769" s="366"/>
      <c r="G769" s="366"/>
    </row>
    <row r="770" spans="1:7" s="1778" customFormat="1">
      <c r="A770" s="1780"/>
      <c r="B770" s="1781"/>
      <c r="F770" s="366"/>
      <c r="G770" s="366"/>
    </row>
    <row r="771" spans="1:7" s="1778" customFormat="1">
      <c r="A771" s="1780"/>
      <c r="B771" s="1781"/>
      <c r="F771" s="366"/>
      <c r="G771" s="366"/>
    </row>
    <row r="772" spans="1:7" s="1778" customFormat="1">
      <c r="A772" s="1780"/>
      <c r="B772" s="1781"/>
      <c r="F772" s="366"/>
      <c r="G772" s="366"/>
    </row>
    <row r="773" spans="1:7" s="1778" customFormat="1">
      <c r="A773" s="1776"/>
      <c r="B773" s="1781"/>
      <c r="F773" s="366"/>
      <c r="G773" s="366"/>
    </row>
    <row r="774" spans="1:7" s="1778" customFormat="1">
      <c r="A774" s="1776"/>
      <c r="B774" s="1781"/>
      <c r="F774" s="366"/>
      <c r="G774" s="366"/>
    </row>
    <row r="775" spans="1:7" s="1778" customFormat="1">
      <c r="A775" s="1780"/>
      <c r="B775" s="1781"/>
      <c r="F775" s="366"/>
      <c r="G775" s="366"/>
    </row>
    <row r="776" spans="1:7" s="1778" customFormat="1">
      <c r="A776" s="1776"/>
      <c r="F776" s="366"/>
      <c r="G776" s="366"/>
    </row>
    <row r="777" spans="1:7" s="1778" customFormat="1">
      <c r="A777" s="1780"/>
      <c r="B777" s="1781"/>
      <c r="F777" s="366"/>
      <c r="G777" s="366"/>
    </row>
    <row r="778" spans="1:7" s="1778" customFormat="1">
      <c r="A778" s="1780"/>
      <c r="F778" s="366"/>
      <c r="G778" s="366"/>
    </row>
    <row r="779" spans="1:7" s="1778" customFormat="1">
      <c r="A779" s="1780"/>
      <c r="F779" s="366"/>
      <c r="G779" s="366"/>
    </row>
    <row r="780" spans="1:7" s="1778" customFormat="1">
      <c r="A780" s="1780"/>
      <c r="B780" s="1781"/>
      <c r="F780" s="366"/>
      <c r="G780" s="366"/>
    </row>
    <row r="781" spans="1:7" s="1778" customFormat="1">
      <c r="A781" s="1776"/>
      <c r="F781" s="366"/>
      <c r="G781" s="366"/>
    </row>
    <row r="782" spans="1:7" s="1778" customFormat="1">
      <c r="A782" s="1780"/>
      <c r="B782" s="1781"/>
      <c r="E782" s="1783"/>
      <c r="F782" s="366"/>
      <c r="G782" s="366"/>
    </row>
    <row r="783" spans="1:7" s="1778" customFormat="1">
      <c r="A783" s="1780"/>
      <c r="E783" s="1783"/>
      <c r="F783" s="366"/>
      <c r="G783" s="366"/>
    </row>
    <row r="784" spans="1:7" s="1778" customFormat="1">
      <c r="A784" s="1780"/>
      <c r="B784" s="1781"/>
      <c r="E784" s="1783"/>
      <c r="F784" s="366"/>
      <c r="G784" s="366"/>
    </row>
    <row r="785" spans="1:7" s="1778" customFormat="1">
      <c r="A785" s="1780"/>
      <c r="F785" s="366"/>
      <c r="G785" s="366"/>
    </row>
    <row r="786" spans="1:7" s="1778" customFormat="1">
      <c r="A786" s="1780"/>
      <c r="B786" s="1781"/>
      <c r="E786" s="1784"/>
      <c r="F786" s="366"/>
      <c r="G786" s="366"/>
    </row>
    <row r="787" spans="1:7" s="1778" customFormat="1">
      <c r="A787" s="1780"/>
      <c r="F787" s="366"/>
      <c r="G787" s="366"/>
    </row>
    <row r="788" spans="1:7" s="1778" customFormat="1">
      <c r="A788" s="1780"/>
      <c r="F788" s="366"/>
      <c r="G788" s="366"/>
    </row>
    <row r="789" spans="1:7" s="1778" customFormat="1">
      <c r="A789" s="1780"/>
      <c r="F789" s="366"/>
      <c r="G789" s="366"/>
    </row>
    <row r="790" spans="1:7" s="1778" customFormat="1">
      <c r="A790" s="1780"/>
      <c r="F790" s="366"/>
      <c r="G790" s="366"/>
    </row>
    <row r="791" spans="1:7" s="1778" customFormat="1">
      <c r="A791" s="1780"/>
      <c r="F791" s="366"/>
      <c r="G791" s="366"/>
    </row>
    <row r="792" spans="1:7" s="1778" customFormat="1">
      <c r="A792" s="1780"/>
      <c r="B792" s="1781"/>
      <c r="F792" s="366"/>
      <c r="G792" s="366"/>
    </row>
    <row r="793" spans="1:7" s="1778" customFormat="1">
      <c r="A793" s="1780"/>
      <c r="B793" s="1781"/>
      <c r="F793" s="366"/>
      <c r="G793" s="366"/>
    </row>
    <row r="794" spans="1:7" s="1778" customFormat="1">
      <c r="A794" s="1780"/>
      <c r="B794" s="1781"/>
      <c r="F794" s="366"/>
      <c r="G794" s="366"/>
    </row>
    <row r="795" spans="1:7" s="1778" customFormat="1">
      <c r="A795" s="1780"/>
      <c r="F795" s="366"/>
      <c r="G795" s="366"/>
    </row>
    <row r="796" spans="1:7" s="1778" customFormat="1">
      <c r="A796" s="1780"/>
      <c r="F796" s="366"/>
      <c r="G796" s="366"/>
    </row>
    <row r="797" spans="1:7" s="1778" customFormat="1">
      <c r="A797" s="1780"/>
      <c r="B797" s="1781"/>
      <c r="E797" s="1785"/>
      <c r="F797" s="366"/>
      <c r="G797" s="366"/>
    </row>
    <row r="798" spans="1:7" s="1778" customFormat="1">
      <c r="A798" s="1780"/>
      <c r="F798" s="366"/>
      <c r="G798" s="366"/>
    </row>
    <row r="799" spans="1:7" s="1778" customFormat="1">
      <c r="A799" s="1780"/>
      <c r="F799" s="366"/>
      <c r="G799" s="366"/>
    </row>
    <row r="800" spans="1:7" s="1778" customFormat="1">
      <c r="A800" s="1780"/>
      <c r="F800" s="366"/>
      <c r="G800" s="366"/>
    </row>
    <row r="801" spans="1:7" s="1778" customFormat="1">
      <c r="A801" s="1780"/>
      <c r="F801" s="366"/>
      <c r="G801" s="366"/>
    </row>
    <row r="802" spans="1:7" s="1778" customFormat="1">
      <c r="A802" s="1780"/>
      <c r="B802" s="1781"/>
      <c r="F802" s="366"/>
      <c r="G802" s="366"/>
    </row>
    <row r="803" spans="1:7" s="1778" customFormat="1">
      <c r="A803" s="1780"/>
      <c r="F803" s="366"/>
      <c r="G803" s="366"/>
    </row>
    <row r="804" spans="1:7" s="1778" customFormat="1">
      <c r="A804" s="1780"/>
      <c r="B804" s="1781"/>
      <c r="F804" s="366"/>
      <c r="G804" s="366"/>
    </row>
    <row r="805" spans="1:7" s="1778" customFormat="1">
      <c r="A805" s="1780"/>
      <c r="F805" s="366"/>
      <c r="G805" s="366"/>
    </row>
    <row r="806" spans="1:7" s="1778" customFormat="1">
      <c r="A806" s="1780"/>
      <c r="B806" s="1781"/>
      <c r="F806" s="366"/>
      <c r="G806" s="366"/>
    </row>
    <row r="807" spans="1:7" s="1778" customFormat="1">
      <c r="A807" s="1780"/>
      <c r="B807" s="1781"/>
      <c r="E807" s="1784"/>
      <c r="F807" s="366"/>
      <c r="G807" s="366"/>
    </row>
    <row r="808" spans="1:7" s="1778" customFormat="1">
      <c r="A808" s="2308"/>
      <c r="B808" s="2308"/>
      <c r="C808" s="2308"/>
      <c r="D808" s="2308"/>
      <c r="E808" s="2308"/>
      <c r="F808" s="366"/>
      <c r="G808" s="366"/>
    </row>
    <row r="809" spans="1:7" s="1778" customFormat="1">
      <c r="A809" s="2309"/>
      <c r="B809" s="2309"/>
      <c r="C809" s="2309"/>
      <c r="D809" s="2309"/>
      <c r="E809" s="2309"/>
      <c r="F809" s="366"/>
      <c r="G809" s="366"/>
    </row>
    <row r="810" spans="1:7" s="1778" customFormat="1">
      <c r="A810" s="2308"/>
      <c r="B810" s="2308"/>
      <c r="C810" s="2308"/>
      <c r="D810" s="2308"/>
      <c r="E810" s="2308"/>
      <c r="F810" s="366"/>
      <c r="G810" s="366"/>
    </row>
    <row r="811" spans="1:7" s="1778" customFormat="1">
      <c r="A811" s="2310"/>
      <c r="B811" s="2310"/>
      <c r="C811" s="2310"/>
      <c r="D811" s="2310"/>
      <c r="E811" s="2310"/>
      <c r="F811" s="366"/>
      <c r="G811" s="366"/>
    </row>
    <row r="812" spans="1:7" s="1778" customFormat="1">
      <c r="A812" s="1780"/>
      <c r="F812" s="366"/>
      <c r="G812" s="366"/>
    </row>
    <row r="813" spans="1:7" s="1778" customFormat="1">
      <c r="A813" s="1780"/>
      <c r="F813" s="366"/>
      <c r="G813" s="366"/>
    </row>
    <row r="814" spans="1:7" s="1778" customFormat="1">
      <c r="A814" s="1780"/>
      <c r="F814" s="366"/>
      <c r="G814" s="366"/>
    </row>
    <row r="815" spans="1:7" s="1778" customFormat="1">
      <c r="A815" s="1776"/>
      <c r="F815" s="366"/>
      <c r="G815" s="366"/>
    </row>
    <row r="816" spans="1:7" s="1778" customFormat="1">
      <c r="A816" s="1776"/>
      <c r="E816" s="1776"/>
      <c r="F816" s="366"/>
      <c r="G816" s="366"/>
    </row>
    <row r="817" spans="1:7" s="1778" customFormat="1">
      <c r="A817" s="1780"/>
      <c r="B817" s="1781"/>
      <c r="E817" s="1782"/>
      <c r="F817" s="366"/>
      <c r="G817" s="366"/>
    </row>
    <row r="818" spans="1:7" s="1778" customFormat="1">
      <c r="A818" s="1780"/>
      <c r="F818" s="366"/>
      <c r="G818" s="366"/>
    </row>
    <row r="819" spans="1:7" s="1778" customFormat="1">
      <c r="A819" s="1780"/>
      <c r="F819" s="366"/>
      <c r="G819" s="366"/>
    </row>
    <row r="820" spans="1:7" s="1778" customFormat="1">
      <c r="A820" s="1780"/>
      <c r="B820" s="1781"/>
      <c r="F820" s="366"/>
      <c r="G820" s="366"/>
    </row>
    <row r="821" spans="1:7" s="1778" customFormat="1">
      <c r="A821" s="1780"/>
      <c r="B821" s="1781"/>
      <c r="F821" s="366"/>
      <c r="G821" s="366"/>
    </row>
    <row r="822" spans="1:7" s="1778" customFormat="1">
      <c r="A822" s="1780"/>
      <c r="B822" s="1781"/>
      <c r="F822" s="366"/>
      <c r="G822" s="366"/>
    </row>
    <row r="823" spans="1:7" s="1778" customFormat="1">
      <c r="A823" s="1776"/>
      <c r="B823" s="1781"/>
      <c r="F823" s="366"/>
      <c r="G823" s="366"/>
    </row>
    <row r="824" spans="1:7" s="1778" customFormat="1">
      <c r="A824" s="1776"/>
      <c r="B824" s="1781"/>
      <c r="F824" s="366"/>
      <c r="G824" s="366"/>
    </row>
    <row r="825" spans="1:7" s="1778" customFormat="1">
      <c r="A825" s="1780"/>
      <c r="B825" s="1781"/>
      <c r="F825" s="366"/>
      <c r="G825" s="366"/>
    </row>
    <row r="826" spans="1:7" s="1778" customFormat="1">
      <c r="A826" s="1776"/>
      <c r="F826" s="366"/>
      <c r="G826" s="366"/>
    </row>
    <row r="827" spans="1:7" s="1778" customFormat="1">
      <c r="A827" s="1780"/>
      <c r="B827" s="1781"/>
      <c r="F827" s="366"/>
      <c r="G827" s="366"/>
    </row>
    <row r="828" spans="1:7" s="1778" customFormat="1">
      <c r="A828" s="1780"/>
      <c r="F828" s="366"/>
      <c r="G828" s="366"/>
    </row>
    <row r="829" spans="1:7" s="1778" customFormat="1">
      <c r="A829" s="1780"/>
      <c r="F829" s="366"/>
      <c r="G829" s="366"/>
    </row>
    <row r="830" spans="1:7" s="1778" customFormat="1">
      <c r="A830" s="1780"/>
      <c r="B830" s="1781"/>
      <c r="F830" s="366"/>
      <c r="G830" s="366"/>
    </row>
    <row r="831" spans="1:7" s="1778" customFormat="1">
      <c r="A831" s="1776"/>
      <c r="F831" s="366"/>
      <c r="G831" s="366"/>
    </row>
    <row r="832" spans="1:7" s="1778" customFormat="1">
      <c r="A832" s="1780"/>
      <c r="B832" s="1781"/>
      <c r="E832" s="1783"/>
      <c r="F832" s="366"/>
      <c r="G832" s="366"/>
    </row>
    <row r="833" spans="1:7" s="1778" customFormat="1">
      <c r="A833" s="1780"/>
      <c r="E833" s="1783"/>
      <c r="F833" s="366"/>
      <c r="G833" s="366"/>
    </row>
    <row r="834" spans="1:7" s="1778" customFormat="1">
      <c r="A834" s="1780"/>
      <c r="B834" s="1781"/>
      <c r="E834" s="1783"/>
      <c r="F834" s="366"/>
      <c r="G834" s="366"/>
    </row>
    <row r="835" spans="1:7" s="1778" customFormat="1">
      <c r="A835" s="1780"/>
      <c r="F835" s="366"/>
      <c r="G835" s="366"/>
    </row>
    <row r="836" spans="1:7" s="1778" customFormat="1">
      <c r="A836" s="1780"/>
      <c r="B836" s="1781"/>
      <c r="E836" s="1784"/>
      <c r="F836" s="366"/>
      <c r="G836" s="366"/>
    </row>
    <row r="837" spans="1:7" s="1778" customFormat="1">
      <c r="A837" s="1780"/>
      <c r="F837" s="366"/>
      <c r="G837" s="366"/>
    </row>
    <row r="838" spans="1:7" s="1778" customFormat="1">
      <c r="A838" s="1780"/>
      <c r="F838" s="366"/>
      <c r="G838" s="366"/>
    </row>
    <row r="839" spans="1:7" s="1778" customFormat="1">
      <c r="A839" s="1780"/>
      <c r="F839" s="366"/>
      <c r="G839" s="366"/>
    </row>
    <row r="840" spans="1:7" s="1778" customFormat="1">
      <c r="A840" s="1780"/>
      <c r="F840" s="366"/>
      <c r="G840" s="366"/>
    </row>
    <row r="841" spans="1:7" s="1778" customFormat="1">
      <c r="A841" s="1780"/>
      <c r="F841" s="366"/>
      <c r="G841" s="366"/>
    </row>
    <row r="842" spans="1:7" s="1778" customFormat="1">
      <c r="A842" s="1780"/>
      <c r="B842" s="1781"/>
      <c r="F842" s="366"/>
      <c r="G842" s="366"/>
    </row>
    <row r="843" spans="1:7" s="1778" customFormat="1">
      <c r="A843" s="1780"/>
      <c r="B843" s="1781"/>
      <c r="F843" s="366"/>
      <c r="G843" s="366"/>
    </row>
    <row r="844" spans="1:7" s="1778" customFormat="1">
      <c r="A844" s="1780"/>
      <c r="B844" s="1781"/>
      <c r="F844" s="366"/>
      <c r="G844" s="366"/>
    </row>
    <row r="845" spans="1:7" s="1778" customFormat="1">
      <c r="A845" s="1780"/>
      <c r="F845" s="366"/>
      <c r="G845" s="366"/>
    </row>
    <row r="846" spans="1:7" s="1778" customFormat="1">
      <c r="A846" s="1780"/>
      <c r="F846" s="366"/>
      <c r="G846" s="366"/>
    </row>
    <row r="847" spans="1:7" s="1778" customFormat="1">
      <c r="A847" s="1780"/>
      <c r="B847" s="1781"/>
      <c r="E847" s="1785"/>
      <c r="F847" s="366"/>
      <c r="G847" s="366"/>
    </row>
    <row r="848" spans="1:7" s="1778" customFormat="1">
      <c r="A848" s="1780"/>
      <c r="F848" s="366"/>
      <c r="G848" s="366"/>
    </row>
    <row r="849" spans="1:7" s="1778" customFormat="1">
      <c r="A849" s="1780"/>
      <c r="F849" s="366"/>
      <c r="G849" s="366"/>
    </row>
    <row r="850" spans="1:7" s="1778" customFormat="1">
      <c r="A850" s="1780"/>
      <c r="F850" s="366"/>
      <c r="G850" s="366"/>
    </row>
    <row r="851" spans="1:7" s="1778" customFormat="1">
      <c r="A851" s="1780"/>
      <c r="F851" s="366"/>
      <c r="G851" s="366"/>
    </row>
    <row r="852" spans="1:7" s="1778" customFormat="1">
      <c r="A852" s="1780"/>
      <c r="B852" s="1781"/>
      <c r="F852" s="366"/>
      <c r="G852" s="366"/>
    </row>
    <row r="853" spans="1:7" s="1778" customFormat="1">
      <c r="A853" s="1780"/>
      <c r="F853" s="366"/>
      <c r="G853" s="366"/>
    </row>
    <row r="854" spans="1:7" s="1778" customFormat="1">
      <c r="A854" s="1780"/>
      <c r="B854" s="1781"/>
      <c r="F854" s="366"/>
      <c r="G854" s="366"/>
    </row>
    <row r="855" spans="1:7" s="1778" customFormat="1">
      <c r="A855" s="1780"/>
      <c r="F855" s="366"/>
      <c r="G855" s="366"/>
    </row>
    <row r="856" spans="1:7" s="1778" customFormat="1">
      <c r="A856" s="1780"/>
      <c r="B856" s="1781"/>
      <c r="F856" s="366"/>
      <c r="G856" s="366"/>
    </row>
    <row r="857" spans="1:7" s="1778" customFormat="1">
      <c r="A857" s="1780"/>
      <c r="B857" s="1781"/>
      <c r="E857" s="1784"/>
      <c r="F857" s="366"/>
      <c r="G857" s="366"/>
    </row>
    <row r="858" spans="1:7" s="1778" customFormat="1">
      <c r="A858" s="2308"/>
      <c r="B858" s="2308"/>
      <c r="C858" s="2308"/>
      <c r="D858" s="2308"/>
      <c r="E858" s="2308"/>
      <c r="F858" s="366"/>
      <c r="G858" s="366"/>
    </row>
    <row r="859" spans="1:7" s="1778" customFormat="1">
      <c r="A859" s="2309"/>
      <c r="B859" s="2309"/>
      <c r="C859" s="2309"/>
      <c r="D859" s="2309"/>
      <c r="E859" s="2309"/>
      <c r="F859" s="366"/>
      <c r="G859" s="366"/>
    </row>
    <row r="860" spans="1:7" s="1778" customFormat="1">
      <c r="A860" s="2308"/>
      <c r="B860" s="2308"/>
      <c r="C860" s="2308"/>
      <c r="D860" s="2308"/>
      <c r="E860" s="2308"/>
      <c r="F860" s="366"/>
      <c r="G860" s="366"/>
    </row>
    <row r="861" spans="1:7" s="1778" customFormat="1">
      <c r="A861" s="2310"/>
      <c r="B861" s="2310"/>
      <c r="C861" s="2310"/>
      <c r="D861" s="2310"/>
      <c r="E861" s="2310"/>
      <c r="F861" s="366"/>
      <c r="G861" s="366"/>
    </row>
    <row r="862" spans="1:7" s="1778" customFormat="1">
      <c r="A862" s="1780"/>
      <c r="F862" s="366"/>
      <c r="G862" s="366"/>
    </row>
    <row r="863" spans="1:7" s="1778" customFormat="1">
      <c r="A863" s="1780"/>
      <c r="F863" s="366"/>
      <c r="G863" s="366"/>
    </row>
    <row r="864" spans="1:7" s="1778" customFormat="1">
      <c r="A864" s="1780"/>
      <c r="F864" s="366"/>
      <c r="G864" s="366"/>
    </row>
    <row r="865" spans="1:7" s="1778" customFormat="1">
      <c r="A865" s="1776"/>
      <c r="F865" s="366"/>
      <c r="G865" s="366"/>
    </row>
    <row r="866" spans="1:7" s="1778" customFormat="1">
      <c r="A866" s="1776"/>
      <c r="E866" s="1776"/>
      <c r="F866" s="366"/>
      <c r="G866" s="366"/>
    </row>
    <row r="867" spans="1:7" s="1778" customFormat="1">
      <c r="A867" s="1780"/>
      <c r="B867" s="1781"/>
      <c r="E867" s="1782"/>
      <c r="F867" s="366"/>
      <c r="G867" s="366"/>
    </row>
    <row r="868" spans="1:7" s="1778" customFormat="1">
      <c r="A868" s="1780"/>
      <c r="F868" s="366"/>
      <c r="G868" s="366"/>
    </row>
    <row r="869" spans="1:7" s="1778" customFormat="1">
      <c r="A869" s="1780"/>
      <c r="F869" s="366"/>
      <c r="G869" s="366"/>
    </row>
    <row r="870" spans="1:7" s="1778" customFormat="1">
      <c r="A870" s="1780"/>
      <c r="B870" s="1781"/>
      <c r="F870" s="366"/>
      <c r="G870" s="366"/>
    </row>
    <row r="871" spans="1:7" s="1778" customFormat="1">
      <c r="A871" s="1780"/>
      <c r="B871" s="1781"/>
      <c r="F871" s="366"/>
      <c r="G871" s="366"/>
    </row>
    <row r="872" spans="1:7" s="1778" customFormat="1">
      <c r="A872" s="1780"/>
      <c r="B872" s="1781"/>
      <c r="F872" s="366"/>
      <c r="G872" s="366"/>
    </row>
    <row r="873" spans="1:7" s="1778" customFormat="1">
      <c r="A873" s="1776"/>
      <c r="B873" s="1781"/>
      <c r="F873" s="366"/>
      <c r="G873" s="366"/>
    </row>
    <row r="874" spans="1:7" s="1778" customFormat="1">
      <c r="A874" s="1776"/>
      <c r="B874" s="1781"/>
      <c r="F874" s="366"/>
      <c r="G874" s="366"/>
    </row>
    <row r="875" spans="1:7" s="1778" customFormat="1">
      <c r="A875" s="1780"/>
      <c r="B875" s="1781"/>
      <c r="F875" s="366"/>
      <c r="G875" s="366"/>
    </row>
    <row r="876" spans="1:7" s="1778" customFormat="1">
      <c r="A876" s="1776"/>
      <c r="F876" s="366"/>
      <c r="G876" s="366"/>
    </row>
    <row r="877" spans="1:7" s="1778" customFormat="1">
      <c r="A877" s="1780"/>
      <c r="B877" s="1781"/>
      <c r="F877" s="366"/>
      <c r="G877" s="366"/>
    </row>
    <row r="878" spans="1:7" s="1778" customFormat="1">
      <c r="A878" s="1780"/>
      <c r="F878" s="366"/>
      <c r="G878" s="366"/>
    </row>
    <row r="879" spans="1:7" s="1778" customFormat="1">
      <c r="A879" s="1780"/>
      <c r="F879" s="366"/>
      <c r="G879" s="366"/>
    </row>
    <row r="880" spans="1:7" s="1778" customFormat="1">
      <c r="A880" s="1780"/>
      <c r="B880" s="1781"/>
      <c r="F880" s="366"/>
      <c r="G880" s="366"/>
    </row>
    <row r="881" spans="1:7" s="1778" customFormat="1">
      <c r="A881" s="1776"/>
      <c r="F881" s="366"/>
      <c r="G881" s="366"/>
    </row>
    <row r="882" spans="1:7" s="1778" customFormat="1">
      <c r="A882" s="1780"/>
      <c r="B882" s="1781"/>
      <c r="E882" s="1783"/>
      <c r="F882" s="366"/>
      <c r="G882" s="366"/>
    </row>
    <row r="883" spans="1:7" s="1778" customFormat="1">
      <c r="A883" s="1780"/>
      <c r="E883" s="1783"/>
      <c r="F883" s="366"/>
      <c r="G883" s="366"/>
    </row>
    <row r="884" spans="1:7" s="1778" customFormat="1">
      <c r="A884" s="1780"/>
      <c r="B884" s="1781"/>
      <c r="E884" s="1783"/>
      <c r="F884" s="366"/>
      <c r="G884" s="366"/>
    </row>
    <row r="885" spans="1:7" s="1778" customFormat="1">
      <c r="A885" s="1780"/>
      <c r="F885" s="366"/>
      <c r="G885" s="366"/>
    </row>
    <row r="886" spans="1:7" s="1778" customFormat="1">
      <c r="A886" s="1780"/>
      <c r="B886" s="1781"/>
      <c r="E886" s="1784"/>
      <c r="F886" s="366"/>
      <c r="G886" s="366"/>
    </row>
    <row r="887" spans="1:7" s="1778" customFormat="1">
      <c r="A887" s="1780"/>
      <c r="F887" s="366"/>
      <c r="G887" s="366"/>
    </row>
    <row r="888" spans="1:7" s="1778" customFormat="1">
      <c r="A888" s="1780"/>
      <c r="F888" s="366"/>
      <c r="G888" s="366"/>
    </row>
    <row r="889" spans="1:7" s="1778" customFormat="1">
      <c r="A889" s="1780"/>
      <c r="F889" s="366"/>
      <c r="G889" s="366"/>
    </row>
    <row r="890" spans="1:7" s="1778" customFormat="1">
      <c r="A890" s="1780"/>
      <c r="F890" s="366"/>
      <c r="G890" s="366"/>
    </row>
    <row r="891" spans="1:7" s="1778" customFormat="1">
      <c r="A891" s="1780"/>
      <c r="F891" s="366"/>
      <c r="G891" s="366"/>
    </row>
    <row r="892" spans="1:7" s="1778" customFormat="1">
      <c r="A892" s="1780"/>
      <c r="B892" s="1781"/>
      <c r="F892" s="366"/>
      <c r="G892" s="366"/>
    </row>
    <row r="893" spans="1:7" s="1778" customFormat="1">
      <c r="A893" s="1780"/>
      <c r="B893" s="1781"/>
      <c r="F893" s="366"/>
      <c r="G893" s="366"/>
    </row>
    <row r="894" spans="1:7" s="1778" customFormat="1">
      <c r="A894" s="1780"/>
      <c r="B894" s="1781"/>
      <c r="F894" s="366"/>
      <c r="G894" s="366"/>
    </row>
    <row r="895" spans="1:7" s="1778" customFormat="1">
      <c r="A895" s="1780"/>
      <c r="F895" s="366"/>
      <c r="G895" s="366"/>
    </row>
    <row r="896" spans="1:7" s="1778" customFormat="1">
      <c r="A896" s="1780"/>
      <c r="F896" s="366"/>
      <c r="G896" s="366"/>
    </row>
    <row r="897" spans="1:7" s="1778" customFormat="1">
      <c r="A897" s="1780"/>
      <c r="B897" s="1781"/>
      <c r="E897" s="1785"/>
      <c r="F897" s="366"/>
      <c r="G897" s="366"/>
    </row>
    <row r="898" spans="1:7" s="1778" customFormat="1">
      <c r="A898" s="1780"/>
      <c r="F898" s="366"/>
      <c r="G898" s="366"/>
    </row>
    <row r="899" spans="1:7" s="1778" customFormat="1">
      <c r="A899" s="1780"/>
      <c r="F899" s="366"/>
      <c r="G899" s="366"/>
    </row>
    <row r="900" spans="1:7" s="1778" customFormat="1">
      <c r="A900" s="1780"/>
      <c r="F900" s="366"/>
      <c r="G900" s="366"/>
    </row>
    <row r="901" spans="1:7" s="1778" customFormat="1">
      <c r="A901" s="1780"/>
      <c r="F901" s="366"/>
      <c r="G901" s="366"/>
    </row>
    <row r="902" spans="1:7" s="1778" customFormat="1">
      <c r="A902" s="1780"/>
      <c r="B902" s="1781"/>
      <c r="F902" s="366"/>
      <c r="G902" s="366"/>
    </row>
    <row r="903" spans="1:7" s="1778" customFormat="1">
      <c r="A903" s="1780"/>
      <c r="F903" s="366"/>
      <c r="G903" s="366"/>
    </row>
    <row r="904" spans="1:7" s="1778" customFormat="1">
      <c r="A904" s="1780"/>
      <c r="B904" s="1781"/>
      <c r="F904" s="366"/>
      <c r="G904" s="366"/>
    </row>
    <row r="905" spans="1:7" s="1778" customFormat="1">
      <c r="A905" s="1780"/>
      <c r="F905" s="366"/>
      <c r="G905" s="366"/>
    </row>
    <row r="906" spans="1:7" s="1778" customFormat="1">
      <c r="A906" s="1780"/>
      <c r="B906" s="1781"/>
      <c r="F906" s="366"/>
      <c r="G906" s="366"/>
    </row>
    <row r="907" spans="1:7" s="1778" customFormat="1">
      <c r="A907" s="1780"/>
      <c r="B907" s="1781"/>
      <c r="E907" s="1784"/>
      <c r="F907" s="366"/>
      <c r="G907" s="366"/>
    </row>
    <row r="908" spans="1:7" s="1778" customFormat="1">
      <c r="A908" s="2308"/>
      <c r="B908" s="2308"/>
      <c r="C908" s="2308"/>
      <c r="D908" s="2308"/>
      <c r="E908" s="2308"/>
      <c r="F908" s="366"/>
      <c r="G908" s="366"/>
    </row>
    <row r="909" spans="1:7" s="1778" customFormat="1">
      <c r="A909" s="2309"/>
      <c r="B909" s="2309"/>
      <c r="C909" s="2309"/>
      <c r="D909" s="2309"/>
      <c r="E909" s="2309"/>
      <c r="F909" s="366"/>
      <c r="G909" s="366"/>
    </row>
    <row r="910" spans="1:7" s="1778" customFormat="1">
      <c r="A910" s="2308"/>
      <c r="B910" s="2308"/>
      <c r="C910" s="2308"/>
      <c r="D910" s="2308"/>
      <c r="E910" s="2308"/>
      <c r="F910" s="366"/>
      <c r="G910" s="366"/>
    </row>
    <row r="911" spans="1:7" s="1778" customFormat="1">
      <c r="A911" s="2310"/>
      <c r="B911" s="2310"/>
      <c r="C911" s="2310"/>
      <c r="D911" s="2310"/>
      <c r="E911" s="2310"/>
      <c r="F911" s="366"/>
      <c r="G911" s="366"/>
    </row>
    <row r="912" spans="1:7" s="1778" customFormat="1">
      <c r="A912" s="1780"/>
      <c r="F912" s="366"/>
      <c r="G912" s="366"/>
    </row>
    <row r="913" spans="1:7" s="1778" customFormat="1">
      <c r="A913" s="1780"/>
      <c r="F913" s="366"/>
      <c r="G913" s="366"/>
    </row>
    <row r="914" spans="1:7" s="1778" customFormat="1">
      <c r="A914" s="1780"/>
      <c r="F914" s="366"/>
      <c r="G914" s="366"/>
    </row>
    <row r="915" spans="1:7" s="1778" customFormat="1">
      <c r="A915" s="1776"/>
      <c r="F915" s="366"/>
      <c r="G915" s="366"/>
    </row>
    <row r="916" spans="1:7" s="1778" customFormat="1">
      <c r="A916" s="1776"/>
      <c r="E916" s="1776"/>
      <c r="F916" s="366"/>
      <c r="G916" s="366"/>
    </row>
    <row r="917" spans="1:7" s="1778" customFormat="1">
      <c r="A917" s="1780"/>
      <c r="B917" s="1781"/>
      <c r="E917" s="1782"/>
      <c r="F917" s="366"/>
      <c r="G917" s="366"/>
    </row>
    <row r="918" spans="1:7" s="1778" customFormat="1">
      <c r="A918" s="1780"/>
      <c r="F918" s="366"/>
      <c r="G918" s="366"/>
    </row>
    <row r="919" spans="1:7" s="1778" customFormat="1">
      <c r="A919" s="1780"/>
      <c r="F919" s="366"/>
      <c r="G919" s="366"/>
    </row>
    <row r="920" spans="1:7" s="1778" customFormat="1">
      <c r="A920" s="1780"/>
      <c r="B920" s="1781"/>
      <c r="F920" s="366"/>
      <c r="G920" s="366"/>
    </row>
    <row r="921" spans="1:7" s="1778" customFormat="1">
      <c r="A921" s="1780"/>
      <c r="B921" s="1781"/>
      <c r="F921" s="366"/>
      <c r="G921" s="366"/>
    </row>
    <row r="922" spans="1:7" s="1778" customFormat="1">
      <c r="A922" s="1776"/>
      <c r="F922" s="366"/>
      <c r="G922" s="366"/>
    </row>
    <row r="923" spans="1:7" s="1778" customFormat="1">
      <c r="A923" s="1780"/>
      <c r="B923" s="1781"/>
      <c r="F923" s="366"/>
      <c r="G923" s="366"/>
    </row>
    <row r="924" spans="1:7" s="1778" customFormat="1">
      <c r="A924" s="1780"/>
      <c r="F924" s="366"/>
      <c r="G924" s="366"/>
    </row>
    <row r="925" spans="1:7" s="1778" customFormat="1">
      <c r="A925" s="1780"/>
      <c r="F925" s="366"/>
      <c r="G925" s="366"/>
    </row>
    <row r="926" spans="1:7" s="1778" customFormat="1">
      <c r="A926" s="1780"/>
      <c r="B926" s="1781"/>
      <c r="F926" s="366"/>
      <c r="G926" s="366"/>
    </row>
    <row r="927" spans="1:7" s="1778" customFormat="1">
      <c r="A927" s="1776"/>
      <c r="F927" s="366"/>
      <c r="G927" s="366"/>
    </row>
    <row r="928" spans="1:7" s="1778" customFormat="1">
      <c r="A928" s="1780"/>
      <c r="B928" s="1781"/>
      <c r="E928" s="1783"/>
      <c r="F928" s="366"/>
      <c r="G928" s="366"/>
    </row>
    <row r="929" spans="1:7" s="1778" customFormat="1">
      <c r="A929" s="1780"/>
      <c r="E929" s="1783"/>
      <c r="F929" s="366"/>
      <c r="G929" s="366"/>
    </row>
    <row r="930" spans="1:7" s="1778" customFormat="1">
      <c r="A930" s="1780"/>
      <c r="B930" s="1781"/>
      <c r="E930" s="1783"/>
      <c r="F930" s="366"/>
      <c r="G930" s="366"/>
    </row>
    <row r="931" spans="1:7" s="1778" customFormat="1">
      <c r="A931" s="1780"/>
      <c r="F931" s="366"/>
      <c r="G931" s="366"/>
    </row>
    <row r="932" spans="1:7" s="1778" customFormat="1">
      <c r="A932" s="1780"/>
      <c r="B932" s="1781"/>
      <c r="E932" s="1784"/>
      <c r="F932" s="366"/>
      <c r="G932" s="366"/>
    </row>
    <row r="933" spans="1:7" s="1778" customFormat="1">
      <c r="A933" s="1780"/>
      <c r="F933" s="366"/>
      <c r="G933" s="366"/>
    </row>
    <row r="934" spans="1:7" s="1778" customFormat="1">
      <c r="A934" s="1780"/>
      <c r="F934" s="366"/>
      <c r="G934" s="366"/>
    </row>
    <row r="935" spans="1:7" s="1778" customFormat="1">
      <c r="A935" s="1780"/>
      <c r="F935" s="366"/>
      <c r="G935" s="366"/>
    </row>
    <row r="936" spans="1:7" s="1778" customFormat="1">
      <c r="A936" s="1780"/>
      <c r="F936" s="366"/>
      <c r="G936" s="366"/>
    </row>
    <row r="937" spans="1:7" s="1778" customFormat="1">
      <c r="A937" s="1780"/>
      <c r="F937" s="366"/>
      <c r="G937" s="366"/>
    </row>
    <row r="938" spans="1:7" s="1778" customFormat="1">
      <c r="A938" s="1780"/>
      <c r="B938" s="1781"/>
      <c r="F938" s="366"/>
      <c r="G938" s="366"/>
    </row>
    <row r="939" spans="1:7" s="1778" customFormat="1">
      <c r="A939" s="1780"/>
      <c r="B939" s="1781"/>
      <c r="F939" s="366"/>
      <c r="G939" s="366"/>
    </row>
    <row r="940" spans="1:7" s="1778" customFormat="1">
      <c r="A940" s="1780"/>
      <c r="B940" s="1781"/>
      <c r="F940" s="366"/>
      <c r="G940" s="366"/>
    </row>
    <row r="941" spans="1:7" s="1778" customFormat="1">
      <c r="A941" s="1780"/>
      <c r="F941" s="366"/>
      <c r="G941" s="366"/>
    </row>
    <row r="942" spans="1:7" s="1778" customFormat="1">
      <c r="A942" s="1780"/>
      <c r="F942" s="366"/>
      <c r="G942" s="366"/>
    </row>
    <row r="943" spans="1:7" s="1778" customFormat="1">
      <c r="A943" s="1780"/>
      <c r="B943" s="1781"/>
      <c r="E943" s="1785"/>
      <c r="F943" s="366"/>
      <c r="G943" s="366"/>
    </row>
    <row r="944" spans="1:7" s="1778" customFormat="1">
      <c r="A944" s="1780"/>
      <c r="F944" s="366"/>
      <c r="G944" s="366"/>
    </row>
    <row r="945" spans="1:7" s="1778" customFormat="1">
      <c r="A945" s="1780"/>
      <c r="F945" s="366"/>
      <c r="G945" s="366"/>
    </row>
    <row r="946" spans="1:7" s="1778" customFormat="1">
      <c r="A946" s="1780"/>
      <c r="F946" s="366"/>
      <c r="G946" s="366"/>
    </row>
    <row r="947" spans="1:7" s="1778" customFormat="1">
      <c r="A947" s="1780"/>
      <c r="F947" s="366"/>
      <c r="G947" s="366"/>
    </row>
    <row r="948" spans="1:7" s="1778" customFormat="1">
      <c r="A948" s="1780"/>
      <c r="B948" s="1781"/>
      <c r="F948" s="366"/>
      <c r="G948" s="366"/>
    </row>
    <row r="949" spans="1:7" s="1778" customFormat="1">
      <c r="A949" s="1780"/>
      <c r="F949" s="366"/>
      <c r="G949" s="366"/>
    </row>
    <row r="950" spans="1:7" s="1778" customFormat="1">
      <c r="A950" s="1780"/>
      <c r="B950" s="1781"/>
      <c r="F950" s="366"/>
      <c r="G950" s="366"/>
    </row>
    <row r="951" spans="1:7" s="1778" customFormat="1">
      <c r="A951" s="1780"/>
      <c r="F951" s="366"/>
      <c r="G951" s="366"/>
    </row>
    <row r="952" spans="1:7" s="1778" customFormat="1">
      <c r="A952" s="1780"/>
      <c r="B952" s="1781"/>
      <c r="F952" s="366"/>
      <c r="G952" s="366"/>
    </row>
    <row r="953" spans="1:7" s="1778" customFormat="1">
      <c r="A953" s="1780"/>
      <c r="B953" s="1781"/>
      <c r="E953" s="1784"/>
      <c r="F953" s="366"/>
      <c r="G953" s="366"/>
    </row>
    <row r="954" spans="1:7" s="1778" customFormat="1">
      <c r="A954" s="2308"/>
      <c r="B954" s="2308"/>
      <c r="C954" s="2308"/>
      <c r="D954" s="2308"/>
      <c r="E954" s="2308"/>
      <c r="F954" s="366"/>
      <c r="G954" s="366"/>
    </row>
    <row r="955" spans="1:7" s="1778" customFormat="1">
      <c r="A955" s="2309"/>
      <c r="B955" s="2309"/>
      <c r="C955" s="2309"/>
      <c r="D955" s="2309"/>
      <c r="E955" s="2309"/>
      <c r="F955" s="366"/>
      <c r="G955" s="366"/>
    </row>
    <row r="956" spans="1:7" s="1778" customFormat="1">
      <c r="A956" s="2308"/>
      <c r="B956" s="2308"/>
      <c r="C956" s="2308"/>
      <c r="D956" s="2308"/>
      <c r="E956" s="2308"/>
      <c r="F956" s="366"/>
      <c r="G956" s="366"/>
    </row>
    <row r="957" spans="1:7" s="1778" customFormat="1">
      <c r="A957" s="2310"/>
      <c r="B957" s="2310"/>
      <c r="C957" s="2310"/>
      <c r="D957" s="2310"/>
      <c r="E957" s="2310"/>
      <c r="F957" s="366"/>
      <c r="G957" s="366"/>
    </row>
    <row r="958" spans="1:7" s="1778" customFormat="1">
      <c r="A958" s="1780"/>
      <c r="F958" s="366"/>
      <c r="G958" s="366"/>
    </row>
    <row r="959" spans="1:7" s="1778" customFormat="1">
      <c r="A959" s="1780"/>
      <c r="F959" s="366"/>
      <c r="G959" s="366"/>
    </row>
    <row r="960" spans="1:7" s="1778" customFormat="1">
      <c r="A960" s="1780"/>
      <c r="F960" s="366"/>
      <c r="G960" s="366"/>
    </row>
    <row r="961" spans="1:7" s="1778" customFormat="1">
      <c r="A961" s="1776"/>
      <c r="F961" s="366"/>
      <c r="G961" s="366"/>
    </row>
    <row r="962" spans="1:7" s="1778" customFormat="1">
      <c r="A962" s="1776"/>
      <c r="E962" s="1776"/>
      <c r="F962" s="366"/>
      <c r="G962" s="366"/>
    </row>
    <row r="963" spans="1:7" s="1778" customFormat="1">
      <c r="A963" s="1780"/>
      <c r="B963" s="1781"/>
      <c r="E963" s="1782"/>
      <c r="F963" s="366"/>
      <c r="G963" s="366"/>
    </row>
    <row r="964" spans="1:7" s="1778" customFormat="1">
      <c r="A964" s="1780"/>
      <c r="F964" s="366"/>
      <c r="G964" s="366"/>
    </row>
    <row r="965" spans="1:7" s="1778" customFormat="1">
      <c r="A965" s="1780"/>
      <c r="F965" s="366"/>
      <c r="G965" s="366"/>
    </row>
    <row r="966" spans="1:7" s="1778" customFormat="1">
      <c r="A966" s="1780"/>
      <c r="B966" s="1781"/>
      <c r="F966" s="366"/>
      <c r="G966" s="366"/>
    </row>
    <row r="967" spans="1:7" s="1778" customFormat="1">
      <c r="A967" s="1780"/>
      <c r="B967" s="1781"/>
      <c r="F967" s="366"/>
      <c r="G967" s="366"/>
    </row>
    <row r="968" spans="1:7" s="1778" customFormat="1">
      <c r="A968" s="1776"/>
      <c r="F968" s="366"/>
      <c r="G968" s="366"/>
    </row>
    <row r="969" spans="1:7" s="1778" customFormat="1">
      <c r="A969" s="1780"/>
      <c r="B969" s="1781"/>
      <c r="F969" s="366"/>
      <c r="G969" s="366"/>
    </row>
    <row r="970" spans="1:7" s="1778" customFormat="1">
      <c r="A970" s="1780"/>
      <c r="F970" s="366"/>
      <c r="G970" s="366"/>
    </row>
    <row r="971" spans="1:7" s="1778" customFormat="1">
      <c r="A971" s="1780"/>
      <c r="F971" s="366"/>
      <c r="G971" s="366"/>
    </row>
    <row r="972" spans="1:7" s="1778" customFormat="1">
      <c r="A972" s="1780"/>
      <c r="B972" s="1781"/>
      <c r="F972" s="366"/>
      <c r="G972" s="366"/>
    </row>
    <row r="973" spans="1:7" s="1778" customFormat="1">
      <c r="A973" s="1776"/>
      <c r="F973" s="366"/>
      <c r="G973" s="366"/>
    </row>
    <row r="974" spans="1:7" s="1778" customFormat="1">
      <c r="A974" s="1780"/>
      <c r="B974" s="1781"/>
      <c r="E974" s="1783"/>
      <c r="F974" s="366"/>
      <c r="G974" s="366"/>
    </row>
    <row r="975" spans="1:7" s="1778" customFormat="1">
      <c r="A975" s="1780"/>
      <c r="E975" s="1783"/>
      <c r="F975" s="366"/>
      <c r="G975" s="366"/>
    </row>
    <row r="976" spans="1:7" s="1778" customFormat="1">
      <c r="A976" s="1780"/>
      <c r="B976" s="1781"/>
      <c r="E976" s="1783"/>
      <c r="F976" s="366"/>
      <c r="G976" s="366"/>
    </row>
    <row r="977" spans="1:7" s="1778" customFormat="1">
      <c r="A977" s="1780"/>
      <c r="F977" s="366"/>
      <c r="G977" s="366"/>
    </row>
    <row r="978" spans="1:7" s="1778" customFormat="1">
      <c r="A978" s="1780"/>
      <c r="B978" s="1781"/>
      <c r="E978" s="1784"/>
      <c r="F978" s="366"/>
      <c r="G978" s="366"/>
    </row>
    <row r="979" spans="1:7" s="1778" customFormat="1">
      <c r="A979" s="1780"/>
      <c r="F979" s="366"/>
      <c r="G979" s="366"/>
    </row>
    <row r="980" spans="1:7" s="1778" customFormat="1">
      <c r="A980" s="1780"/>
      <c r="F980" s="366"/>
      <c r="G980" s="366"/>
    </row>
    <row r="981" spans="1:7" s="1778" customFormat="1">
      <c r="A981" s="1780"/>
      <c r="F981" s="366"/>
      <c r="G981" s="366"/>
    </row>
    <row r="982" spans="1:7" s="1778" customFormat="1">
      <c r="A982" s="1780"/>
      <c r="F982" s="366"/>
      <c r="G982" s="366"/>
    </row>
    <row r="983" spans="1:7" s="1778" customFormat="1">
      <c r="A983" s="1780"/>
      <c r="F983" s="366"/>
      <c r="G983" s="366"/>
    </row>
    <row r="984" spans="1:7" s="1778" customFormat="1">
      <c r="A984" s="1780"/>
      <c r="B984" s="1781"/>
      <c r="F984" s="366"/>
      <c r="G984" s="366"/>
    </row>
    <row r="985" spans="1:7" s="1778" customFormat="1">
      <c r="A985" s="1780"/>
      <c r="B985" s="1781"/>
      <c r="F985" s="366"/>
      <c r="G985" s="366"/>
    </row>
    <row r="986" spans="1:7" s="1778" customFormat="1">
      <c r="A986" s="1780"/>
      <c r="B986" s="1781"/>
      <c r="F986" s="366"/>
      <c r="G986" s="366"/>
    </row>
    <row r="987" spans="1:7" s="1778" customFormat="1">
      <c r="A987" s="1780"/>
      <c r="F987" s="366"/>
      <c r="G987" s="366"/>
    </row>
    <row r="988" spans="1:7" s="1778" customFormat="1">
      <c r="A988" s="1780"/>
      <c r="F988" s="366"/>
      <c r="G988" s="366"/>
    </row>
    <row r="989" spans="1:7" s="1778" customFormat="1">
      <c r="A989" s="1780"/>
      <c r="B989" s="1781"/>
      <c r="E989" s="1785"/>
      <c r="F989" s="366"/>
      <c r="G989" s="366"/>
    </row>
    <row r="990" spans="1:7" s="1778" customFormat="1">
      <c r="A990" s="1780"/>
      <c r="F990" s="366"/>
      <c r="G990" s="366"/>
    </row>
    <row r="991" spans="1:7" s="1778" customFormat="1">
      <c r="A991" s="1780"/>
      <c r="F991" s="366"/>
      <c r="G991" s="366"/>
    </row>
    <row r="992" spans="1:7" s="1778" customFormat="1">
      <c r="A992" s="1780"/>
      <c r="F992" s="366"/>
      <c r="G992" s="366"/>
    </row>
    <row r="993" spans="1:7" s="1778" customFormat="1">
      <c r="A993" s="1780"/>
      <c r="F993" s="366"/>
      <c r="G993" s="366"/>
    </row>
    <row r="994" spans="1:7" s="1778" customFormat="1">
      <c r="A994" s="1780"/>
      <c r="B994" s="1781"/>
      <c r="F994" s="366"/>
      <c r="G994" s="366"/>
    </row>
    <row r="995" spans="1:7" s="1778" customFormat="1">
      <c r="A995" s="1780"/>
      <c r="F995" s="366"/>
      <c r="G995" s="366"/>
    </row>
    <row r="996" spans="1:7" s="1778" customFormat="1">
      <c r="A996" s="1780"/>
      <c r="B996" s="1781"/>
      <c r="F996" s="366"/>
      <c r="G996" s="366"/>
    </row>
    <row r="997" spans="1:7" s="1778" customFormat="1">
      <c r="A997" s="1780"/>
      <c r="F997" s="366"/>
      <c r="G997" s="366"/>
    </row>
    <row r="998" spans="1:7" s="1778" customFormat="1">
      <c r="A998" s="1780"/>
      <c r="B998" s="1781"/>
      <c r="F998" s="366"/>
      <c r="G998" s="366"/>
    </row>
    <row r="999" spans="1:7" s="1778" customFormat="1">
      <c r="A999" s="1780"/>
      <c r="B999" s="1781"/>
      <c r="E999" s="1784"/>
      <c r="F999" s="366"/>
      <c r="G999" s="366"/>
    </row>
    <row r="1000" spans="1:7" s="1778" customFormat="1">
      <c r="A1000" s="2308"/>
      <c r="B1000" s="2308"/>
      <c r="C1000" s="2308"/>
      <c r="D1000" s="2308"/>
      <c r="E1000" s="2308"/>
      <c r="F1000" s="366"/>
      <c r="G1000" s="366"/>
    </row>
    <row r="1001" spans="1:7" s="1778" customFormat="1">
      <c r="A1001" s="2309"/>
      <c r="B1001" s="2309"/>
      <c r="C1001" s="2309"/>
      <c r="D1001" s="2309"/>
      <c r="E1001" s="2309"/>
      <c r="F1001" s="366"/>
      <c r="G1001" s="366"/>
    </row>
    <row r="1002" spans="1:7" s="1778" customFormat="1">
      <c r="A1002" s="2308"/>
      <c r="B1002" s="2308"/>
      <c r="C1002" s="2308"/>
      <c r="D1002" s="2308"/>
      <c r="E1002" s="2308"/>
      <c r="F1002" s="366"/>
      <c r="G1002" s="366"/>
    </row>
    <row r="1003" spans="1:7" s="1778" customFormat="1">
      <c r="A1003" s="2310"/>
      <c r="B1003" s="2310"/>
      <c r="C1003" s="2310"/>
      <c r="D1003" s="2310"/>
      <c r="E1003" s="2310"/>
      <c r="F1003" s="366"/>
      <c r="G1003" s="366"/>
    </row>
    <row r="1004" spans="1:7" s="1778" customFormat="1">
      <c r="A1004" s="1780"/>
      <c r="F1004" s="366"/>
      <c r="G1004" s="366"/>
    </row>
    <row r="1005" spans="1:7" s="1778" customFormat="1">
      <c r="A1005" s="1780"/>
      <c r="F1005" s="366"/>
      <c r="G1005" s="366"/>
    </row>
    <row r="1006" spans="1:7" s="1778" customFormat="1">
      <c r="A1006" s="1780"/>
      <c r="F1006" s="366"/>
      <c r="G1006" s="366"/>
    </row>
    <row r="1007" spans="1:7" s="1778" customFormat="1">
      <c r="A1007" s="1776"/>
      <c r="F1007" s="366"/>
      <c r="G1007" s="366"/>
    </row>
    <row r="1008" spans="1:7" s="1778" customFormat="1">
      <c r="A1008" s="1776"/>
      <c r="E1008" s="1776"/>
      <c r="F1008" s="366"/>
      <c r="G1008" s="366"/>
    </row>
    <row r="1009" spans="1:7" s="1778" customFormat="1">
      <c r="A1009" s="1780"/>
      <c r="B1009" s="1781"/>
      <c r="E1009" s="1782"/>
      <c r="F1009" s="366"/>
      <c r="G1009" s="366"/>
    </row>
    <row r="1010" spans="1:7" s="1778" customFormat="1">
      <c r="A1010" s="1780"/>
      <c r="F1010" s="366"/>
      <c r="G1010" s="366"/>
    </row>
    <row r="1011" spans="1:7" s="1778" customFormat="1">
      <c r="A1011" s="1780"/>
      <c r="F1011" s="366"/>
      <c r="G1011" s="366"/>
    </row>
    <row r="1012" spans="1:7" s="1778" customFormat="1">
      <c r="A1012" s="1780"/>
      <c r="B1012" s="1781"/>
      <c r="F1012" s="366"/>
      <c r="G1012" s="366"/>
    </row>
    <row r="1013" spans="1:7" s="1778" customFormat="1">
      <c r="A1013" s="1780"/>
      <c r="B1013" s="1781"/>
      <c r="F1013" s="366"/>
      <c r="G1013" s="366"/>
    </row>
    <row r="1014" spans="1:7" s="1778" customFormat="1">
      <c r="A1014" s="1776"/>
      <c r="B1014" s="1781"/>
      <c r="F1014" s="366"/>
      <c r="G1014" s="366"/>
    </row>
    <row r="1015" spans="1:7" s="1778" customFormat="1">
      <c r="A1015" s="1776"/>
      <c r="F1015" s="366"/>
      <c r="G1015" s="366"/>
    </row>
    <row r="1016" spans="1:7" s="1778" customFormat="1">
      <c r="A1016" s="1780"/>
      <c r="B1016" s="1781"/>
      <c r="F1016" s="366"/>
      <c r="G1016" s="366"/>
    </row>
    <row r="1017" spans="1:7" s="1778" customFormat="1">
      <c r="A1017" s="1780"/>
      <c r="F1017" s="366"/>
      <c r="G1017" s="366"/>
    </row>
    <row r="1018" spans="1:7" s="1778" customFormat="1">
      <c r="A1018" s="1780"/>
      <c r="F1018" s="366"/>
      <c r="G1018" s="366"/>
    </row>
    <row r="1019" spans="1:7" s="1778" customFormat="1">
      <c r="A1019" s="1780"/>
      <c r="B1019" s="1781"/>
      <c r="F1019" s="366"/>
      <c r="G1019" s="366"/>
    </row>
    <row r="1020" spans="1:7" s="1778" customFormat="1">
      <c r="A1020" s="1776"/>
      <c r="F1020" s="366"/>
      <c r="G1020" s="366"/>
    </row>
    <row r="1021" spans="1:7" s="1778" customFormat="1">
      <c r="A1021" s="1780"/>
      <c r="B1021" s="1781"/>
      <c r="E1021" s="1783"/>
      <c r="F1021" s="366"/>
      <c r="G1021" s="366"/>
    </row>
    <row r="1022" spans="1:7" s="1778" customFormat="1">
      <c r="A1022" s="1780"/>
      <c r="E1022" s="1783"/>
      <c r="F1022" s="366"/>
      <c r="G1022" s="366"/>
    </row>
    <row r="1023" spans="1:7" s="1778" customFormat="1">
      <c r="A1023" s="1780"/>
      <c r="B1023" s="1781"/>
      <c r="E1023" s="1783"/>
      <c r="F1023" s="366"/>
      <c r="G1023" s="366"/>
    </row>
    <row r="1024" spans="1:7" s="1778" customFormat="1">
      <c r="A1024" s="1780"/>
      <c r="F1024" s="366"/>
      <c r="G1024" s="366"/>
    </row>
    <row r="1025" spans="1:7" s="1778" customFormat="1">
      <c r="A1025" s="1780"/>
      <c r="B1025" s="1781"/>
      <c r="E1025" s="1784"/>
      <c r="F1025" s="366"/>
      <c r="G1025" s="366"/>
    </row>
    <row r="1026" spans="1:7" s="1778" customFormat="1">
      <c r="A1026" s="1780"/>
      <c r="F1026" s="366"/>
      <c r="G1026" s="366"/>
    </row>
    <row r="1027" spans="1:7" s="1778" customFormat="1">
      <c r="A1027" s="1780"/>
      <c r="F1027" s="366"/>
      <c r="G1027" s="366"/>
    </row>
    <row r="1028" spans="1:7" s="1778" customFormat="1">
      <c r="A1028" s="1780"/>
      <c r="F1028" s="366"/>
      <c r="G1028" s="366"/>
    </row>
    <row r="1029" spans="1:7" s="1778" customFormat="1">
      <c r="A1029" s="1780"/>
      <c r="F1029" s="366"/>
      <c r="G1029" s="366"/>
    </row>
    <row r="1030" spans="1:7" s="1778" customFormat="1">
      <c r="A1030" s="1780"/>
      <c r="F1030" s="366"/>
      <c r="G1030" s="366"/>
    </row>
    <row r="1031" spans="1:7" s="1778" customFormat="1">
      <c r="A1031" s="1780"/>
      <c r="B1031" s="1781"/>
      <c r="F1031" s="366"/>
      <c r="G1031" s="366"/>
    </row>
    <row r="1032" spans="1:7" s="1778" customFormat="1">
      <c r="A1032" s="1780"/>
      <c r="B1032" s="1781"/>
      <c r="F1032" s="366"/>
      <c r="G1032" s="366"/>
    </row>
    <row r="1033" spans="1:7" s="1778" customFormat="1">
      <c r="A1033" s="1780"/>
      <c r="B1033" s="1781"/>
      <c r="F1033" s="366"/>
      <c r="G1033" s="366"/>
    </row>
    <row r="1034" spans="1:7" s="1778" customFormat="1">
      <c r="A1034" s="1780"/>
      <c r="F1034" s="366"/>
      <c r="G1034" s="366"/>
    </row>
    <row r="1035" spans="1:7" s="1778" customFormat="1">
      <c r="A1035" s="1780"/>
      <c r="F1035" s="366"/>
      <c r="G1035" s="366"/>
    </row>
    <row r="1036" spans="1:7" s="1778" customFormat="1">
      <c r="A1036" s="1780"/>
      <c r="B1036" s="1781"/>
      <c r="E1036" s="1785"/>
      <c r="F1036" s="366"/>
      <c r="G1036" s="366"/>
    </row>
    <row r="1037" spans="1:7" s="1778" customFormat="1">
      <c r="A1037" s="1780"/>
      <c r="F1037" s="366"/>
      <c r="G1037" s="366"/>
    </row>
    <row r="1038" spans="1:7" s="1778" customFormat="1">
      <c r="A1038" s="1780"/>
      <c r="F1038" s="366"/>
      <c r="G1038" s="366"/>
    </row>
    <row r="1039" spans="1:7" s="1778" customFormat="1">
      <c r="A1039" s="1780"/>
      <c r="F1039" s="366"/>
      <c r="G1039" s="366"/>
    </row>
    <row r="1040" spans="1:7" s="1778" customFormat="1">
      <c r="A1040" s="1780"/>
      <c r="F1040" s="366"/>
      <c r="G1040" s="366"/>
    </row>
    <row r="1041" spans="1:7" s="1778" customFormat="1">
      <c r="A1041" s="1780"/>
      <c r="B1041" s="1781"/>
      <c r="F1041" s="366"/>
      <c r="G1041" s="366"/>
    </row>
    <row r="1042" spans="1:7" s="1778" customFormat="1">
      <c r="A1042" s="1780"/>
      <c r="F1042" s="366"/>
      <c r="G1042" s="366"/>
    </row>
    <row r="1043" spans="1:7" s="1778" customFormat="1">
      <c r="A1043" s="1780"/>
      <c r="B1043" s="1781"/>
      <c r="F1043" s="366"/>
      <c r="G1043" s="366"/>
    </row>
    <row r="1044" spans="1:7" s="1778" customFormat="1">
      <c r="A1044" s="1780"/>
      <c r="F1044" s="366"/>
      <c r="G1044" s="366"/>
    </row>
    <row r="1045" spans="1:7" s="1778" customFormat="1">
      <c r="A1045" s="1780"/>
      <c r="B1045" s="1781"/>
      <c r="F1045" s="366"/>
      <c r="G1045" s="366"/>
    </row>
    <row r="1046" spans="1:7" s="1778" customFormat="1">
      <c r="A1046" s="1780"/>
      <c r="B1046" s="1781"/>
      <c r="E1046" s="1784"/>
      <c r="F1046" s="366"/>
      <c r="G1046" s="366"/>
    </row>
    <row r="1047" spans="1:7" s="1778" customFormat="1">
      <c r="A1047" s="2308"/>
      <c r="B1047" s="2308"/>
      <c r="C1047" s="2308"/>
      <c r="D1047" s="2308"/>
      <c r="E1047" s="2308"/>
      <c r="F1047" s="366"/>
      <c r="G1047" s="366"/>
    </row>
    <row r="1048" spans="1:7" s="1778" customFormat="1">
      <c r="A1048" s="2309"/>
      <c r="B1048" s="2309"/>
      <c r="C1048" s="2309"/>
      <c r="D1048" s="2309"/>
      <c r="E1048" s="2309"/>
      <c r="F1048" s="366"/>
      <c r="G1048" s="366"/>
    </row>
    <row r="1049" spans="1:7" s="1778" customFormat="1">
      <c r="A1049" s="2308"/>
      <c r="B1049" s="2308"/>
      <c r="C1049" s="2308"/>
      <c r="D1049" s="2308"/>
      <c r="E1049" s="2308"/>
      <c r="F1049" s="366"/>
      <c r="G1049" s="366"/>
    </row>
    <row r="1050" spans="1:7" s="1778" customFormat="1">
      <c r="A1050" s="2310"/>
      <c r="B1050" s="2310"/>
      <c r="C1050" s="2310"/>
      <c r="D1050" s="2310"/>
      <c r="E1050" s="2310"/>
      <c r="F1050" s="366"/>
      <c r="G1050" s="366"/>
    </row>
    <row r="1051" spans="1:7" s="1778" customFormat="1">
      <c r="A1051" s="1780"/>
      <c r="F1051" s="366"/>
      <c r="G1051" s="366"/>
    </row>
    <row r="1052" spans="1:7" s="1778" customFormat="1">
      <c r="A1052" s="1780"/>
      <c r="F1052" s="366"/>
      <c r="G1052" s="366"/>
    </row>
    <row r="1053" spans="1:7" s="1778" customFormat="1">
      <c r="A1053" s="1780"/>
      <c r="F1053" s="366"/>
      <c r="G1053" s="366"/>
    </row>
    <row r="1054" spans="1:7" s="1778" customFormat="1">
      <c r="A1054" s="1776"/>
      <c r="F1054" s="366"/>
      <c r="G1054" s="366"/>
    </row>
    <row r="1055" spans="1:7" s="1778" customFormat="1">
      <c r="A1055" s="1776"/>
      <c r="E1055" s="1776"/>
      <c r="F1055" s="366"/>
      <c r="G1055" s="366"/>
    </row>
    <row r="1056" spans="1:7" s="1778" customFormat="1">
      <c r="A1056" s="1780"/>
      <c r="B1056" s="1781"/>
      <c r="E1056" s="1782"/>
      <c r="F1056" s="366"/>
      <c r="G1056" s="366"/>
    </row>
    <row r="1057" spans="1:7" s="1778" customFormat="1">
      <c r="A1057" s="1780"/>
      <c r="F1057" s="366"/>
      <c r="G1057" s="366"/>
    </row>
    <row r="1058" spans="1:7" s="1778" customFormat="1">
      <c r="A1058" s="1780"/>
      <c r="F1058" s="366"/>
      <c r="G1058" s="366"/>
    </row>
    <row r="1059" spans="1:7" s="1778" customFormat="1">
      <c r="A1059" s="1780"/>
      <c r="B1059" s="1781"/>
      <c r="F1059" s="366"/>
      <c r="G1059" s="366"/>
    </row>
    <row r="1060" spans="1:7" s="1778" customFormat="1">
      <c r="A1060" s="1780"/>
      <c r="B1060" s="1781"/>
      <c r="F1060" s="366"/>
      <c r="G1060" s="366"/>
    </row>
    <row r="1061" spans="1:7" s="1778" customFormat="1">
      <c r="A1061" s="1776"/>
      <c r="B1061" s="1781"/>
      <c r="E1061" s="1783"/>
      <c r="F1061" s="366"/>
      <c r="G1061" s="366"/>
    </row>
    <row r="1062" spans="1:7" s="1778" customFormat="1">
      <c r="A1062" s="1776"/>
      <c r="F1062" s="366"/>
      <c r="G1062" s="366"/>
    </row>
    <row r="1063" spans="1:7" s="1778" customFormat="1">
      <c r="A1063" s="1780"/>
      <c r="B1063" s="1781"/>
      <c r="F1063" s="366"/>
      <c r="G1063" s="366"/>
    </row>
    <row r="1064" spans="1:7" s="1778" customFormat="1">
      <c r="A1064" s="1780"/>
      <c r="F1064" s="366"/>
      <c r="G1064" s="366"/>
    </row>
    <row r="1065" spans="1:7" s="1778" customFormat="1">
      <c r="A1065" s="1780"/>
      <c r="F1065" s="366"/>
      <c r="G1065" s="366"/>
    </row>
    <row r="1066" spans="1:7" s="1778" customFormat="1">
      <c r="A1066" s="1780"/>
      <c r="B1066" s="1781"/>
      <c r="F1066" s="366"/>
      <c r="G1066" s="366"/>
    </row>
    <row r="1067" spans="1:7" s="1778" customFormat="1">
      <c r="A1067" s="1776"/>
      <c r="F1067" s="366"/>
      <c r="G1067" s="366"/>
    </row>
    <row r="1068" spans="1:7" s="1778" customFormat="1">
      <c r="A1068" s="1780"/>
      <c r="B1068" s="1781"/>
      <c r="E1068" s="1783"/>
      <c r="F1068" s="366"/>
      <c r="G1068" s="366"/>
    </row>
    <row r="1069" spans="1:7" s="1778" customFormat="1">
      <c r="A1069" s="1780"/>
      <c r="E1069" s="1783"/>
      <c r="F1069" s="366"/>
      <c r="G1069" s="366"/>
    </row>
    <row r="1070" spans="1:7" s="1778" customFormat="1">
      <c r="A1070" s="1780"/>
      <c r="B1070" s="1781"/>
      <c r="E1070" s="1783"/>
      <c r="F1070" s="366"/>
      <c r="G1070" s="366"/>
    </row>
    <row r="1071" spans="1:7" s="1778" customFormat="1">
      <c r="A1071" s="1780"/>
      <c r="F1071" s="366"/>
      <c r="G1071" s="366"/>
    </row>
    <row r="1072" spans="1:7" s="1778" customFormat="1">
      <c r="A1072" s="1780"/>
      <c r="B1072" s="1781"/>
      <c r="E1072" s="1784"/>
      <c r="F1072" s="366"/>
      <c r="G1072" s="366"/>
    </row>
    <row r="1073" spans="1:7" s="1778" customFormat="1">
      <c r="A1073" s="1780"/>
      <c r="F1073" s="366"/>
      <c r="G1073" s="366"/>
    </row>
    <row r="1074" spans="1:7" s="1778" customFormat="1">
      <c r="A1074" s="1780"/>
      <c r="F1074" s="366"/>
      <c r="G1074" s="366"/>
    </row>
    <row r="1075" spans="1:7" s="1778" customFormat="1">
      <c r="A1075" s="1780"/>
      <c r="F1075" s="366"/>
      <c r="G1075" s="366"/>
    </row>
    <row r="1076" spans="1:7" s="1778" customFormat="1">
      <c r="A1076" s="1780"/>
      <c r="F1076" s="366"/>
      <c r="G1076" s="366"/>
    </row>
    <row r="1077" spans="1:7" s="1778" customFormat="1">
      <c r="A1077" s="1780"/>
      <c r="F1077" s="366"/>
      <c r="G1077" s="366"/>
    </row>
    <row r="1078" spans="1:7" s="1778" customFormat="1">
      <c r="A1078" s="1780"/>
      <c r="B1078" s="1781"/>
      <c r="F1078" s="366"/>
      <c r="G1078" s="366"/>
    </row>
    <row r="1079" spans="1:7" s="1778" customFormat="1">
      <c r="A1079" s="1780"/>
      <c r="B1079" s="1781"/>
      <c r="F1079" s="366"/>
      <c r="G1079" s="366"/>
    </row>
    <row r="1080" spans="1:7" s="1778" customFormat="1">
      <c r="A1080" s="1780"/>
      <c r="B1080" s="1781"/>
      <c r="F1080" s="366"/>
      <c r="G1080" s="366"/>
    </row>
    <row r="1081" spans="1:7" s="1778" customFormat="1">
      <c r="A1081" s="1780"/>
      <c r="F1081" s="366"/>
      <c r="G1081" s="366"/>
    </row>
    <row r="1082" spans="1:7" s="1778" customFormat="1">
      <c r="A1082" s="1780"/>
      <c r="F1082" s="366"/>
      <c r="G1082" s="366"/>
    </row>
    <row r="1083" spans="1:7" s="1778" customFormat="1">
      <c r="A1083" s="1780"/>
      <c r="B1083" s="1781"/>
      <c r="E1083" s="1785"/>
      <c r="F1083" s="366"/>
      <c r="G1083" s="366"/>
    </row>
    <row r="1084" spans="1:7" s="1778" customFormat="1">
      <c r="A1084" s="1780"/>
      <c r="F1084" s="366"/>
      <c r="G1084" s="366"/>
    </row>
    <row r="1085" spans="1:7" s="1778" customFormat="1">
      <c r="A1085" s="1780"/>
      <c r="F1085" s="366"/>
      <c r="G1085" s="366"/>
    </row>
    <row r="1086" spans="1:7" s="1778" customFormat="1">
      <c r="A1086" s="1780"/>
      <c r="F1086" s="366"/>
      <c r="G1086" s="366"/>
    </row>
    <row r="1087" spans="1:7" s="1778" customFormat="1">
      <c r="A1087" s="1780"/>
      <c r="F1087" s="366"/>
      <c r="G1087" s="366"/>
    </row>
    <row r="1088" spans="1:7" s="1778" customFormat="1">
      <c r="A1088" s="1780"/>
      <c r="B1088" s="1781"/>
      <c r="F1088" s="366"/>
      <c r="G1088" s="366"/>
    </row>
    <row r="1089" spans="1:7" s="1778" customFormat="1">
      <c r="A1089" s="1780"/>
      <c r="F1089" s="366"/>
      <c r="G1089" s="366"/>
    </row>
    <row r="1090" spans="1:7" s="1778" customFormat="1">
      <c r="A1090" s="1780"/>
      <c r="B1090" s="1781"/>
      <c r="F1090" s="366"/>
      <c r="G1090" s="366"/>
    </row>
    <row r="1091" spans="1:7" s="1778" customFormat="1">
      <c r="A1091" s="1780"/>
      <c r="F1091" s="366"/>
      <c r="G1091" s="366"/>
    </row>
    <row r="1092" spans="1:7" s="1778" customFormat="1">
      <c r="A1092" s="1780"/>
      <c r="B1092" s="1781"/>
      <c r="F1092" s="366"/>
      <c r="G1092" s="366"/>
    </row>
    <row r="1093" spans="1:7" s="1778" customFormat="1">
      <c r="A1093" s="1780"/>
      <c r="B1093" s="1781"/>
      <c r="E1093" s="1784"/>
      <c r="F1093" s="366"/>
      <c r="G1093" s="366"/>
    </row>
    <row r="1094" spans="1:7" s="1778" customFormat="1">
      <c r="A1094" s="2308"/>
      <c r="B1094" s="2308"/>
      <c r="C1094" s="2308"/>
      <c r="D1094" s="2308"/>
      <c r="E1094" s="2308"/>
      <c r="F1094" s="366"/>
      <c r="G1094" s="366"/>
    </row>
    <row r="1095" spans="1:7" s="1778" customFormat="1">
      <c r="A1095" s="2309"/>
      <c r="B1095" s="2309"/>
      <c r="C1095" s="2309"/>
      <c r="D1095" s="2309"/>
      <c r="E1095" s="2309"/>
      <c r="F1095" s="366"/>
      <c r="G1095" s="366"/>
    </row>
    <row r="1096" spans="1:7" s="1778" customFormat="1">
      <c r="A1096" s="2308"/>
      <c r="B1096" s="2308"/>
      <c r="C1096" s="2308"/>
      <c r="D1096" s="2308"/>
      <c r="E1096" s="2308"/>
      <c r="F1096" s="366"/>
      <c r="G1096" s="366"/>
    </row>
    <row r="1097" spans="1:7" s="1778" customFormat="1">
      <c r="A1097" s="2310"/>
      <c r="B1097" s="2310"/>
      <c r="C1097" s="2310"/>
      <c r="D1097" s="2310"/>
      <c r="E1097" s="2310"/>
      <c r="F1097" s="366"/>
      <c r="G1097" s="366"/>
    </row>
    <row r="1098" spans="1:7" s="1778" customFormat="1">
      <c r="A1098" s="1780"/>
      <c r="F1098" s="366"/>
      <c r="G1098" s="366"/>
    </row>
    <row r="1099" spans="1:7" s="1778" customFormat="1">
      <c r="A1099" s="1780"/>
      <c r="F1099" s="366"/>
      <c r="G1099" s="366"/>
    </row>
    <row r="1100" spans="1:7" s="1778" customFormat="1">
      <c r="A1100" s="1780"/>
      <c r="F1100" s="366"/>
      <c r="G1100" s="366"/>
    </row>
    <row r="1101" spans="1:7" s="1778" customFormat="1">
      <c r="A1101" s="1776"/>
      <c r="F1101" s="366"/>
      <c r="G1101" s="366"/>
    </row>
    <row r="1102" spans="1:7" s="1778" customFormat="1">
      <c r="A1102" s="1776"/>
      <c r="E1102" s="1776"/>
      <c r="F1102" s="366"/>
      <c r="G1102" s="366"/>
    </row>
    <row r="1103" spans="1:7" s="1778" customFormat="1">
      <c r="A1103" s="1780"/>
      <c r="B1103" s="1781"/>
      <c r="E1103" s="1782"/>
      <c r="F1103" s="366"/>
      <c r="G1103" s="366"/>
    </row>
    <row r="1104" spans="1:7" s="1778" customFormat="1">
      <c r="A1104" s="1780"/>
      <c r="F1104" s="366"/>
      <c r="G1104" s="366"/>
    </row>
    <row r="1105" spans="1:7" s="1778" customFormat="1">
      <c r="A1105" s="1780"/>
      <c r="F1105" s="366"/>
      <c r="G1105" s="366"/>
    </row>
    <row r="1106" spans="1:7" s="1778" customFormat="1">
      <c r="A1106" s="1780"/>
      <c r="B1106" s="1781"/>
      <c r="F1106" s="366"/>
      <c r="G1106" s="366"/>
    </row>
    <row r="1107" spans="1:7" s="1778" customFormat="1">
      <c r="A1107" s="1780"/>
      <c r="B1107" s="1781"/>
      <c r="F1107" s="366"/>
      <c r="G1107" s="366"/>
    </row>
    <row r="1108" spans="1:7" s="1778" customFormat="1">
      <c r="A1108" s="1776"/>
      <c r="B1108" s="1781"/>
      <c r="E1108" s="1783"/>
      <c r="F1108" s="366"/>
      <c r="G1108" s="366"/>
    </row>
    <row r="1109" spans="1:7" s="1778" customFormat="1">
      <c r="A1109" s="1776"/>
      <c r="F1109" s="366"/>
      <c r="G1109" s="366"/>
    </row>
    <row r="1110" spans="1:7" s="1778" customFormat="1">
      <c r="A1110" s="1780"/>
      <c r="B1110" s="1781"/>
      <c r="F1110" s="366"/>
      <c r="G1110" s="366"/>
    </row>
    <row r="1111" spans="1:7" s="1778" customFormat="1">
      <c r="A1111" s="1780"/>
      <c r="F1111" s="366"/>
      <c r="G1111" s="366"/>
    </row>
    <row r="1112" spans="1:7" s="1778" customFormat="1">
      <c r="A1112" s="1780"/>
      <c r="F1112" s="366"/>
      <c r="G1112" s="366"/>
    </row>
    <row r="1113" spans="1:7" s="1778" customFormat="1">
      <c r="A1113" s="1780"/>
      <c r="B1113" s="1781"/>
      <c r="F1113" s="366"/>
      <c r="G1113" s="366"/>
    </row>
    <row r="1114" spans="1:7" s="1778" customFormat="1">
      <c r="A1114" s="1776"/>
      <c r="F1114" s="366"/>
      <c r="G1114" s="366"/>
    </row>
    <row r="1115" spans="1:7" s="1778" customFormat="1">
      <c r="A1115" s="1780"/>
      <c r="B1115" s="1781"/>
      <c r="E1115" s="1783"/>
      <c r="F1115" s="366"/>
      <c r="G1115" s="366"/>
    </row>
    <row r="1116" spans="1:7" s="1778" customFormat="1">
      <c r="A1116" s="1780"/>
      <c r="E1116" s="1783"/>
      <c r="F1116" s="366"/>
      <c r="G1116" s="366"/>
    </row>
    <row r="1117" spans="1:7" s="1778" customFormat="1">
      <c r="A1117" s="1780"/>
      <c r="B1117" s="1781"/>
      <c r="E1117" s="1783"/>
      <c r="F1117" s="366"/>
      <c r="G1117" s="366"/>
    </row>
    <row r="1118" spans="1:7" s="1778" customFormat="1">
      <c r="A1118" s="1780"/>
      <c r="F1118" s="366"/>
      <c r="G1118" s="366"/>
    </row>
    <row r="1119" spans="1:7" s="1778" customFormat="1">
      <c r="A1119" s="1780"/>
      <c r="B1119" s="1781"/>
      <c r="E1119" s="1784"/>
      <c r="F1119" s="366"/>
      <c r="G1119" s="366"/>
    </row>
    <row r="1120" spans="1:7" s="1778" customFormat="1">
      <c r="A1120" s="1780"/>
      <c r="F1120" s="366"/>
      <c r="G1120" s="366"/>
    </row>
    <row r="1121" spans="1:7" s="1778" customFormat="1">
      <c r="A1121" s="1780"/>
      <c r="F1121" s="366"/>
      <c r="G1121" s="366"/>
    </row>
    <row r="1122" spans="1:7" s="1778" customFormat="1">
      <c r="A1122" s="1780"/>
      <c r="F1122" s="366"/>
      <c r="G1122" s="366"/>
    </row>
    <row r="1123" spans="1:7" s="1778" customFormat="1">
      <c r="A1123" s="1780"/>
      <c r="F1123" s="366"/>
      <c r="G1123" s="366"/>
    </row>
    <row r="1124" spans="1:7" s="1778" customFormat="1">
      <c r="A1124" s="1780"/>
      <c r="F1124" s="366"/>
      <c r="G1124" s="366"/>
    </row>
    <row r="1125" spans="1:7" s="1778" customFormat="1">
      <c r="A1125" s="1780"/>
      <c r="B1125" s="1781"/>
      <c r="F1125" s="366"/>
      <c r="G1125" s="366"/>
    </row>
    <row r="1126" spans="1:7" s="1778" customFormat="1">
      <c r="A1126" s="1780"/>
      <c r="B1126" s="1781"/>
      <c r="F1126" s="366"/>
      <c r="G1126" s="366"/>
    </row>
    <row r="1127" spans="1:7" s="1778" customFormat="1">
      <c r="A1127" s="1780"/>
      <c r="B1127" s="1781"/>
      <c r="F1127" s="366"/>
      <c r="G1127" s="366"/>
    </row>
    <row r="1128" spans="1:7" s="1778" customFormat="1">
      <c r="A1128" s="1780"/>
      <c r="F1128" s="366"/>
      <c r="G1128" s="366"/>
    </row>
    <row r="1129" spans="1:7" s="1778" customFormat="1">
      <c r="A1129" s="1780"/>
      <c r="F1129" s="366"/>
      <c r="G1129" s="366"/>
    </row>
    <row r="1130" spans="1:7" s="1778" customFormat="1">
      <c r="A1130" s="1780"/>
      <c r="B1130" s="1781"/>
      <c r="E1130" s="1785"/>
      <c r="F1130" s="366"/>
      <c r="G1130" s="366"/>
    </row>
    <row r="1131" spans="1:7" s="1778" customFormat="1">
      <c r="A1131" s="1780"/>
      <c r="F1131" s="366"/>
      <c r="G1131" s="366"/>
    </row>
    <row r="1132" spans="1:7" s="1778" customFormat="1">
      <c r="A1132" s="1780"/>
      <c r="F1132" s="366"/>
      <c r="G1132" s="366"/>
    </row>
    <row r="1133" spans="1:7" s="1778" customFormat="1">
      <c r="A1133" s="1780"/>
      <c r="F1133" s="366"/>
      <c r="G1133" s="366"/>
    </row>
    <row r="1134" spans="1:7" s="1778" customFormat="1">
      <c r="A1134" s="1780"/>
      <c r="F1134" s="366"/>
      <c r="G1134" s="366"/>
    </row>
    <row r="1135" spans="1:7" s="1778" customFormat="1">
      <c r="A1135" s="1780"/>
      <c r="B1135" s="1781"/>
      <c r="F1135" s="366"/>
      <c r="G1135" s="366"/>
    </row>
    <row r="1136" spans="1:7" s="1778" customFormat="1">
      <c r="A1136" s="1780"/>
      <c r="F1136" s="366"/>
      <c r="G1136" s="366"/>
    </row>
    <row r="1137" spans="1:7" s="1778" customFormat="1">
      <c r="A1137" s="1780"/>
      <c r="B1137" s="1781"/>
      <c r="F1137" s="366"/>
      <c r="G1137" s="366"/>
    </row>
    <row r="1138" spans="1:7" s="1778" customFormat="1">
      <c r="A1138" s="1780"/>
      <c r="F1138" s="366"/>
      <c r="G1138" s="366"/>
    </row>
    <row r="1139" spans="1:7" s="1778" customFormat="1">
      <c r="A1139" s="1780"/>
      <c r="B1139" s="1781"/>
      <c r="F1139" s="366"/>
      <c r="G1139" s="366"/>
    </row>
    <row r="1140" spans="1:7" s="1778" customFormat="1">
      <c r="A1140" s="1780"/>
      <c r="B1140" s="1781"/>
      <c r="E1140" s="1784"/>
      <c r="F1140" s="366"/>
      <c r="G1140" s="366"/>
    </row>
    <row r="1141" spans="1:7" s="1778" customFormat="1">
      <c r="A1141" s="2308"/>
      <c r="B1141" s="2308"/>
      <c r="C1141" s="2308"/>
      <c r="D1141" s="2308"/>
      <c r="E1141" s="2308"/>
      <c r="F1141" s="366"/>
      <c r="G1141" s="366"/>
    </row>
    <row r="1142" spans="1:7" s="1778" customFormat="1">
      <c r="A1142" s="2309"/>
      <c r="B1142" s="2309"/>
      <c r="C1142" s="2309"/>
      <c r="D1142" s="2309"/>
      <c r="E1142" s="2309"/>
      <c r="F1142" s="366"/>
      <c r="G1142" s="366"/>
    </row>
    <row r="1143" spans="1:7" s="1778" customFormat="1">
      <c r="A1143" s="2308"/>
      <c r="B1143" s="2308"/>
      <c r="C1143" s="2308"/>
      <c r="D1143" s="2308"/>
      <c r="E1143" s="2308"/>
      <c r="F1143" s="366"/>
      <c r="G1143" s="366"/>
    </row>
    <row r="1144" spans="1:7" s="1778" customFormat="1">
      <c r="A1144" s="2310"/>
      <c r="B1144" s="2310"/>
      <c r="C1144" s="2310"/>
      <c r="D1144" s="2310"/>
      <c r="E1144" s="2310"/>
      <c r="F1144" s="366"/>
      <c r="G1144" s="366"/>
    </row>
    <row r="1145" spans="1:7" s="1778" customFormat="1">
      <c r="A1145" s="1780"/>
      <c r="F1145" s="366"/>
      <c r="G1145" s="366"/>
    </row>
    <row r="1146" spans="1:7" s="1778" customFormat="1">
      <c r="A1146" s="1780"/>
      <c r="F1146" s="366"/>
      <c r="G1146" s="366"/>
    </row>
    <row r="1147" spans="1:7" s="1778" customFormat="1">
      <c r="A1147" s="1780"/>
      <c r="F1147" s="366"/>
      <c r="G1147" s="366"/>
    </row>
    <row r="1148" spans="1:7" s="1778" customFormat="1">
      <c r="A1148" s="1776"/>
      <c r="F1148" s="366"/>
      <c r="G1148" s="366"/>
    </row>
    <row r="1149" spans="1:7" s="1778" customFormat="1">
      <c r="A1149" s="1776"/>
      <c r="E1149" s="1776"/>
      <c r="F1149" s="366"/>
      <c r="G1149" s="366"/>
    </row>
    <row r="1150" spans="1:7" s="1778" customFormat="1">
      <c r="A1150" s="1780"/>
      <c r="B1150" s="1781"/>
      <c r="E1150" s="1782"/>
      <c r="F1150" s="366"/>
      <c r="G1150" s="366"/>
    </row>
    <row r="1151" spans="1:7" s="1778" customFormat="1">
      <c r="A1151" s="1780"/>
      <c r="F1151" s="366"/>
      <c r="G1151" s="366"/>
    </row>
    <row r="1152" spans="1:7" s="1778" customFormat="1">
      <c r="A1152" s="1780"/>
      <c r="F1152" s="366"/>
      <c r="G1152" s="366"/>
    </row>
    <row r="1153" spans="1:7" s="1778" customFormat="1">
      <c r="A1153" s="1780"/>
      <c r="B1153" s="1781"/>
      <c r="F1153" s="366"/>
      <c r="G1153" s="366"/>
    </row>
    <row r="1154" spans="1:7" s="1778" customFormat="1">
      <c r="A1154" s="1780"/>
      <c r="B1154" s="1781"/>
      <c r="F1154" s="366"/>
      <c r="G1154" s="366"/>
    </row>
    <row r="1155" spans="1:7" s="1778" customFormat="1">
      <c r="A1155" s="1776"/>
      <c r="F1155" s="366"/>
      <c r="G1155" s="366"/>
    </row>
    <row r="1156" spans="1:7" s="1778" customFormat="1">
      <c r="A1156" s="1780"/>
      <c r="B1156" s="1781"/>
      <c r="F1156" s="366"/>
      <c r="G1156" s="366"/>
    </row>
    <row r="1157" spans="1:7" s="1778" customFormat="1">
      <c r="A1157" s="1780"/>
      <c r="F1157" s="366"/>
      <c r="G1157" s="366"/>
    </row>
    <row r="1158" spans="1:7" s="1778" customFormat="1">
      <c r="A1158" s="1780"/>
      <c r="F1158" s="366"/>
      <c r="G1158" s="366"/>
    </row>
    <row r="1159" spans="1:7" s="1778" customFormat="1">
      <c r="A1159" s="1780"/>
      <c r="B1159" s="1781"/>
      <c r="F1159" s="366"/>
      <c r="G1159" s="366"/>
    </row>
    <row r="1160" spans="1:7" s="1778" customFormat="1">
      <c r="A1160" s="1776"/>
      <c r="F1160" s="366"/>
      <c r="G1160" s="366"/>
    </row>
    <row r="1161" spans="1:7" s="1778" customFormat="1">
      <c r="A1161" s="1780"/>
      <c r="B1161" s="1781"/>
      <c r="E1161" s="1783"/>
      <c r="F1161" s="366"/>
      <c r="G1161" s="366"/>
    </row>
    <row r="1162" spans="1:7" s="1778" customFormat="1">
      <c r="A1162" s="1780"/>
      <c r="E1162" s="1783"/>
      <c r="F1162" s="366"/>
      <c r="G1162" s="366"/>
    </row>
    <row r="1163" spans="1:7" s="1778" customFormat="1">
      <c r="A1163" s="1780"/>
      <c r="B1163" s="1781"/>
      <c r="E1163" s="1783"/>
      <c r="F1163" s="366"/>
      <c r="G1163" s="366"/>
    </row>
    <row r="1164" spans="1:7" s="1778" customFormat="1">
      <c r="A1164" s="1780"/>
      <c r="F1164" s="366"/>
      <c r="G1164" s="366"/>
    </row>
    <row r="1165" spans="1:7" s="1778" customFormat="1">
      <c r="A1165" s="1780"/>
      <c r="B1165" s="1781"/>
      <c r="E1165" s="1784"/>
      <c r="F1165" s="366"/>
      <c r="G1165" s="366"/>
    </row>
    <row r="1166" spans="1:7" s="1778" customFormat="1">
      <c r="A1166" s="1780"/>
      <c r="F1166" s="366"/>
      <c r="G1166" s="366"/>
    </row>
    <row r="1167" spans="1:7" s="1778" customFormat="1">
      <c r="A1167" s="1780"/>
      <c r="F1167" s="366"/>
      <c r="G1167" s="366"/>
    </row>
    <row r="1168" spans="1:7" s="1778" customFormat="1">
      <c r="A1168" s="1780"/>
      <c r="F1168" s="366"/>
      <c r="G1168" s="366"/>
    </row>
    <row r="1169" spans="1:7" s="1778" customFormat="1">
      <c r="A1169" s="1780"/>
      <c r="F1169" s="366"/>
      <c r="G1169" s="366"/>
    </row>
    <row r="1170" spans="1:7" s="1778" customFormat="1">
      <c r="A1170" s="1780"/>
      <c r="F1170" s="366"/>
      <c r="G1170" s="366"/>
    </row>
    <row r="1171" spans="1:7" s="1778" customFormat="1">
      <c r="A1171" s="1780"/>
      <c r="B1171" s="1781"/>
      <c r="F1171" s="366"/>
      <c r="G1171" s="366"/>
    </row>
    <row r="1172" spans="1:7" s="1778" customFormat="1">
      <c r="A1172" s="1780"/>
      <c r="B1172" s="1781"/>
      <c r="F1172" s="366"/>
      <c r="G1172" s="366"/>
    </row>
    <row r="1173" spans="1:7" s="1778" customFormat="1">
      <c r="A1173" s="1780"/>
      <c r="B1173" s="1781"/>
      <c r="F1173" s="366"/>
      <c r="G1173" s="366"/>
    </row>
    <row r="1174" spans="1:7" s="1778" customFormat="1">
      <c r="A1174" s="1780"/>
      <c r="F1174" s="366"/>
      <c r="G1174" s="366"/>
    </row>
    <row r="1175" spans="1:7" s="1778" customFormat="1">
      <c r="A1175" s="1780"/>
      <c r="F1175" s="366"/>
      <c r="G1175" s="366"/>
    </row>
    <row r="1176" spans="1:7" s="1778" customFormat="1">
      <c r="A1176" s="1780"/>
      <c r="B1176" s="1781"/>
      <c r="E1176" s="1785"/>
      <c r="F1176" s="366"/>
      <c r="G1176" s="366"/>
    </row>
    <row r="1177" spans="1:7" s="1778" customFormat="1">
      <c r="A1177" s="1780"/>
      <c r="F1177" s="366"/>
      <c r="G1177" s="366"/>
    </row>
    <row r="1178" spans="1:7" s="1778" customFormat="1">
      <c r="A1178" s="1780"/>
      <c r="F1178" s="366"/>
      <c r="G1178" s="366"/>
    </row>
    <row r="1179" spans="1:7" s="1778" customFormat="1">
      <c r="A1179" s="1780"/>
      <c r="F1179" s="366"/>
      <c r="G1179" s="366"/>
    </row>
    <row r="1180" spans="1:7" s="1778" customFormat="1">
      <c r="A1180" s="1780"/>
      <c r="F1180" s="366"/>
      <c r="G1180" s="366"/>
    </row>
    <row r="1181" spans="1:7" s="1778" customFormat="1">
      <c r="A1181" s="1780"/>
      <c r="B1181" s="1781"/>
      <c r="F1181" s="366"/>
      <c r="G1181" s="366"/>
    </row>
    <row r="1182" spans="1:7" s="1778" customFormat="1">
      <c r="A1182" s="1780"/>
      <c r="F1182" s="366"/>
      <c r="G1182" s="366"/>
    </row>
    <row r="1183" spans="1:7" s="1778" customFormat="1">
      <c r="A1183" s="1780"/>
      <c r="B1183" s="1781"/>
      <c r="F1183" s="366"/>
      <c r="G1183" s="366"/>
    </row>
    <row r="1184" spans="1:7" s="1778" customFormat="1">
      <c r="A1184" s="1780"/>
      <c r="F1184" s="366"/>
      <c r="G1184" s="366"/>
    </row>
    <row r="1185" spans="1:7" s="1778" customFormat="1">
      <c r="A1185" s="1780"/>
      <c r="B1185" s="1781"/>
      <c r="F1185" s="366"/>
      <c r="G1185" s="366"/>
    </row>
    <row r="1186" spans="1:7" s="1778" customFormat="1">
      <c r="A1186" s="1780"/>
      <c r="B1186" s="1781"/>
      <c r="E1186" s="1784"/>
      <c r="F1186" s="366"/>
      <c r="G1186" s="366"/>
    </row>
    <row r="1187" spans="1:7" s="1778" customFormat="1">
      <c r="A1187" s="2308"/>
      <c r="B1187" s="2308"/>
      <c r="C1187" s="2308"/>
      <c r="D1187" s="2308"/>
      <c r="E1187" s="2308"/>
      <c r="F1187" s="366"/>
      <c r="G1187" s="366"/>
    </row>
    <row r="1188" spans="1:7" s="1778" customFormat="1">
      <c r="A1188" s="2309"/>
      <c r="B1188" s="2309"/>
      <c r="C1188" s="2309"/>
      <c r="D1188" s="2309"/>
      <c r="E1188" s="2309"/>
      <c r="F1188" s="366"/>
      <c r="G1188" s="366"/>
    </row>
    <row r="1189" spans="1:7" s="1778" customFormat="1">
      <c r="A1189" s="2308"/>
      <c r="B1189" s="2308"/>
      <c r="C1189" s="2308"/>
      <c r="D1189" s="2308"/>
      <c r="E1189" s="2308"/>
      <c r="F1189" s="366"/>
      <c r="G1189" s="366"/>
    </row>
    <row r="1190" spans="1:7" s="1778" customFormat="1">
      <c r="A1190" s="2310"/>
      <c r="B1190" s="2310"/>
      <c r="C1190" s="2310"/>
      <c r="D1190" s="2310"/>
      <c r="E1190" s="2310"/>
      <c r="F1190" s="366"/>
      <c r="G1190" s="366"/>
    </row>
    <row r="1191" spans="1:7" s="1778" customFormat="1">
      <c r="A1191" s="1780"/>
      <c r="F1191" s="366"/>
      <c r="G1191" s="366"/>
    </row>
    <row r="1192" spans="1:7" s="1778" customFormat="1">
      <c r="A1192" s="1780"/>
      <c r="F1192" s="366"/>
      <c r="G1192" s="366"/>
    </row>
    <row r="1193" spans="1:7" s="1778" customFormat="1">
      <c r="A1193" s="1780"/>
      <c r="F1193" s="366"/>
      <c r="G1193" s="366"/>
    </row>
    <row r="1194" spans="1:7" s="1778" customFormat="1">
      <c r="A1194" s="1776"/>
      <c r="F1194" s="366"/>
      <c r="G1194" s="366"/>
    </row>
    <row r="1195" spans="1:7" s="1778" customFormat="1">
      <c r="A1195" s="1776"/>
      <c r="E1195" s="1776"/>
      <c r="F1195" s="366"/>
      <c r="G1195" s="366"/>
    </row>
    <row r="1196" spans="1:7" s="1778" customFormat="1">
      <c r="A1196" s="1780"/>
      <c r="B1196" s="1781"/>
      <c r="E1196" s="1782"/>
      <c r="F1196" s="366"/>
      <c r="G1196" s="366"/>
    </row>
    <row r="1197" spans="1:7" s="1778" customFormat="1">
      <c r="A1197" s="1780"/>
      <c r="F1197" s="366"/>
      <c r="G1197" s="366"/>
    </row>
    <row r="1198" spans="1:7" s="1778" customFormat="1">
      <c r="A1198" s="1780"/>
      <c r="F1198" s="366"/>
      <c r="G1198" s="366"/>
    </row>
    <row r="1199" spans="1:7" s="1778" customFormat="1">
      <c r="A1199" s="1780"/>
      <c r="B1199" s="1781"/>
      <c r="F1199" s="366"/>
      <c r="G1199" s="366"/>
    </row>
    <row r="1200" spans="1:7" s="1778" customFormat="1">
      <c r="A1200" s="1780"/>
      <c r="B1200" s="1781"/>
      <c r="F1200" s="366"/>
      <c r="G1200" s="366"/>
    </row>
    <row r="1201" spans="1:7" s="1778" customFormat="1">
      <c r="A1201" s="1776"/>
      <c r="F1201" s="366"/>
      <c r="G1201" s="366"/>
    </row>
    <row r="1202" spans="1:7" s="1778" customFormat="1">
      <c r="A1202" s="1780"/>
      <c r="B1202" s="1781"/>
      <c r="F1202" s="366"/>
      <c r="G1202" s="366"/>
    </row>
    <row r="1203" spans="1:7" s="1778" customFormat="1">
      <c r="A1203" s="1780"/>
      <c r="F1203" s="366"/>
      <c r="G1203" s="366"/>
    </row>
    <row r="1204" spans="1:7" s="1778" customFormat="1">
      <c r="A1204" s="1780"/>
      <c r="F1204" s="366"/>
      <c r="G1204" s="366"/>
    </row>
    <row r="1205" spans="1:7" s="1778" customFormat="1">
      <c r="A1205" s="1780"/>
      <c r="B1205" s="1781"/>
      <c r="F1205" s="366"/>
      <c r="G1205" s="366"/>
    </row>
    <row r="1206" spans="1:7" s="1778" customFormat="1">
      <c r="A1206" s="1776"/>
      <c r="F1206" s="366"/>
      <c r="G1206" s="366"/>
    </row>
    <row r="1207" spans="1:7" s="1778" customFormat="1">
      <c r="A1207" s="1780"/>
      <c r="B1207" s="1781"/>
      <c r="E1207" s="1783"/>
      <c r="F1207" s="366"/>
      <c r="G1207" s="366"/>
    </row>
    <row r="1208" spans="1:7" s="1778" customFormat="1">
      <c r="A1208" s="1780"/>
      <c r="E1208" s="1783"/>
      <c r="F1208" s="366"/>
      <c r="G1208" s="366"/>
    </row>
    <row r="1209" spans="1:7" s="1778" customFormat="1">
      <c r="A1209" s="1780"/>
      <c r="B1209" s="1781"/>
      <c r="E1209" s="1783"/>
      <c r="F1209" s="366"/>
      <c r="G1209" s="366"/>
    </row>
    <row r="1210" spans="1:7" s="1778" customFormat="1">
      <c r="A1210" s="1780"/>
      <c r="F1210" s="366"/>
      <c r="G1210" s="366"/>
    </row>
    <row r="1211" spans="1:7" s="1778" customFormat="1">
      <c r="A1211" s="1780"/>
      <c r="B1211" s="1781"/>
      <c r="E1211" s="1784"/>
      <c r="F1211" s="366"/>
      <c r="G1211" s="366"/>
    </row>
    <row r="1212" spans="1:7" s="1778" customFormat="1">
      <c r="A1212" s="1780"/>
      <c r="F1212" s="366"/>
      <c r="G1212" s="366"/>
    </row>
    <row r="1213" spans="1:7" s="1778" customFormat="1">
      <c r="A1213" s="1780"/>
      <c r="F1213" s="366"/>
      <c r="G1213" s="366"/>
    </row>
    <row r="1214" spans="1:7" s="1778" customFormat="1">
      <c r="A1214" s="1780"/>
      <c r="F1214" s="366"/>
      <c r="G1214" s="366"/>
    </row>
    <row r="1215" spans="1:7" s="1778" customFormat="1">
      <c r="A1215" s="1780"/>
      <c r="F1215" s="366"/>
      <c r="G1215" s="366"/>
    </row>
    <row r="1216" spans="1:7" s="1778" customFormat="1">
      <c r="A1216" s="1780"/>
      <c r="F1216" s="366"/>
      <c r="G1216" s="366"/>
    </row>
    <row r="1217" spans="1:7" s="1778" customFormat="1">
      <c r="A1217" s="1780"/>
      <c r="B1217" s="1781"/>
      <c r="F1217" s="366"/>
      <c r="G1217" s="366"/>
    </row>
    <row r="1218" spans="1:7" s="1778" customFormat="1">
      <c r="A1218" s="1780"/>
      <c r="B1218" s="1781"/>
      <c r="F1218" s="366"/>
      <c r="G1218" s="366"/>
    </row>
    <row r="1219" spans="1:7" s="1778" customFormat="1">
      <c r="A1219" s="1780"/>
      <c r="B1219" s="1781"/>
      <c r="F1219" s="366"/>
      <c r="G1219" s="366"/>
    </row>
    <row r="1220" spans="1:7" s="1778" customFormat="1">
      <c r="A1220" s="1780"/>
      <c r="F1220" s="366"/>
      <c r="G1220" s="366"/>
    </row>
    <row r="1221" spans="1:7" s="1778" customFormat="1">
      <c r="A1221" s="1780"/>
      <c r="F1221" s="366"/>
      <c r="G1221" s="366"/>
    </row>
    <row r="1222" spans="1:7" s="1778" customFormat="1">
      <c r="A1222" s="1780"/>
      <c r="B1222" s="1781"/>
      <c r="E1222" s="1785"/>
      <c r="F1222" s="366"/>
      <c r="G1222" s="366"/>
    </row>
    <row r="1223" spans="1:7" s="1778" customFormat="1">
      <c r="A1223" s="1780"/>
      <c r="F1223" s="366"/>
      <c r="G1223" s="366"/>
    </row>
    <row r="1224" spans="1:7" s="1778" customFormat="1">
      <c r="A1224" s="1780"/>
      <c r="F1224" s="366"/>
      <c r="G1224" s="366"/>
    </row>
    <row r="1225" spans="1:7" s="1778" customFormat="1">
      <c r="A1225" s="1780"/>
      <c r="F1225" s="366"/>
      <c r="G1225" s="366"/>
    </row>
    <row r="1226" spans="1:7" s="1778" customFormat="1">
      <c r="A1226" s="1780"/>
      <c r="F1226" s="366"/>
      <c r="G1226" s="366"/>
    </row>
    <row r="1227" spans="1:7" s="1778" customFormat="1">
      <c r="A1227" s="1780"/>
      <c r="B1227" s="1781"/>
      <c r="F1227" s="366"/>
      <c r="G1227" s="366"/>
    </row>
    <row r="1228" spans="1:7" s="1778" customFormat="1">
      <c r="A1228" s="1780"/>
      <c r="F1228" s="366"/>
      <c r="G1228" s="366"/>
    </row>
    <row r="1229" spans="1:7" s="1778" customFormat="1">
      <c r="A1229" s="1780"/>
      <c r="B1229" s="1781"/>
      <c r="F1229" s="366"/>
      <c r="G1229" s="366"/>
    </row>
    <row r="1230" spans="1:7" s="1778" customFormat="1">
      <c r="A1230" s="1780"/>
      <c r="F1230" s="366"/>
      <c r="G1230" s="366"/>
    </row>
    <row r="1231" spans="1:7" s="1778" customFormat="1">
      <c r="A1231" s="1780"/>
      <c r="B1231" s="1781"/>
      <c r="F1231" s="366"/>
      <c r="G1231" s="366"/>
    </row>
    <row r="1232" spans="1:7" s="1778" customFormat="1">
      <c r="A1232" s="1780"/>
      <c r="B1232" s="1781"/>
      <c r="E1232" s="1784"/>
      <c r="F1232" s="366"/>
      <c r="G1232" s="366"/>
    </row>
    <row r="1233" spans="1:7" s="1778" customFormat="1">
      <c r="A1233" s="2308"/>
      <c r="B1233" s="2308"/>
      <c r="C1233" s="2308"/>
      <c r="D1233" s="2308"/>
      <c r="E1233" s="2308"/>
      <c r="F1233" s="366"/>
      <c r="G1233" s="366"/>
    </row>
    <row r="1234" spans="1:7" s="1778" customFormat="1">
      <c r="A1234" s="2309"/>
      <c r="B1234" s="2309"/>
      <c r="C1234" s="2309"/>
      <c r="D1234" s="2309"/>
      <c r="E1234" s="2309"/>
      <c r="F1234" s="366"/>
      <c r="G1234" s="366"/>
    </row>
    <row r="1235" spans="1:7" s="1778" customFormat="1">
      <c r="A1235" s="2308"/>
      <c r="B1235" s="2308"/>
      <c r="C1235" s="2308"/>
      <c r="D1235" s="2308"/>
      <c r="E1235" s="2308"/>
      <c r="F1235" s="366"/>
      <c r="G1235" s="366"/>
    </row>
    <row r="1236" spans="1:7" s="1778" customFormat="1">
      <c r="A1236" s="2310"/>
      <c r="B1236" s="2310"/>
      <c r="C1236" s="2310"/>
      <c r="D1236" s="2310"/>
      <c r="E1236" s="2310"/>
      <c r="F1236" s="366"/>
      <c r="G1236" s="366"/>
    </row>
    <row r="1237" spans="1:7" s="1778" customFormat="1">
      <c r="A1237" s="1780"/>
      <c r="F1237" s="366"/>
      <c r="G1237" s="366"/>
    </row>
    <row r="1238" spans="1:7" s="1778" customFormat="1">
      <c r="A1238" s="1780"/>
      <c r="F1238" s="366"/>
      <c r="G1238" s="366"/>
    </row>
    <row r="1239" spans="1:7" s="1778" customFormat="1">
      <c r="A1239" s="1780"/>
      <c r="F1239" s="366"/>
      <c r="G1239" s="366"/>
    </row>
    <row r="1240" spans="1:7" s="1778" customFormat="1" ht="15.75">
      <c r="A1240" s="1787"/>
      <c r="F1240" s="366"/>
      <c r="G1240" s="366"/>
    </row>
    <row r="1241" spans="1:7" s="1778" customFormat="1" ht="15.75">
      <c r="A1241" s="1787"/>
      <c r="E1241" s="1776"/>
      <c r="F1241" s="366"/>
      <c r="G1241" s="366"/>
    </row>
    <row r="1242" spans="1:7" s="1778" customFormat="1">
      <c r="A1242" s="1776"/>
      <c r="E1242" s="1776"/>
      <c r="F1242" s="366"/>
      <c r="G1242" s="366"/>
    </row>
    <row r="1243" spans="1:7" s="1778" customFormat="1">
      <c r="A1243" s="1776"/>
      <c r="C1243" s="1776"/>
      <c r="D1243" s="1776"/>
      <c r="E1243" s="1776"/>
      <c r="F1243" s="366"/>
      <c r="G1243" s="366"/>
    </row>
    <row r="1244" spans="1:7" s="1778" customFormat="1">
      <c r="A1244" s="1776"/>
      <c r="E1244" s="1776"/>
      <c r="F1244" s="366"/>
      <c r="G1244" s="366"/>
    </row>
    <row r="1245" spans="1:7" s="1778" customFormat="1">
      <c r="A1245" s="1776"/>
      <c r="B1245" s="1780"/>
      <c r="C1245" s="1788"/>
      <c r="F1245" s="366"/>
      <c r="G1245" s="366"/>
    </row>
    <row r="1246" spans="1:7" s="1778" customFormat="1">
      <c r="A1246" s="1776"/>
      <c r="B1246" s="1780"/>
      <c r="C1246" s="1777"/>
      <c r="F1246" s="366"/>
      <c r="G1246" s="366"/>
    </row>
    <row r="1247" spans="1:7" s="1778" customFormat="1">
      <c r="A1247" s="1776"/>
      <c r="B1247" s="1780"/>
      <c r="C1247" s="1777"/>
      <c r="F1247" s="366"/>
      <c r="G1247" s="366"/>
    </row>
    <row r="1248" spans="1:7" s="1778" customFormat="1">
      <c r="A1248" s="1776"/>
      <c r="B1248" s="1780"/>
      <c r="C1248" s="1777"/>
      <c r="F1248" s="366"/>
      <c r="G1248" s="366"/>
    </row>
    <row r="1249" spans="1:7" s="1778" customFormat="1">
      <c r="A1249" s="1776"/>
      <c r="B1249" s="1780"/>
      <c r="C1249" s="1777"/>
      <c r="F1249" s="366"/>
      <c r="G1249" s="366"/>
    </row>
    <row r="1250" spans="1:7" s="1778" customFormat="1">
      <c r="A1250" s="1776"/>
      <c r="B1250" s="1780"/>
      <c r="C1250" s="1777"/>
      <c r="F1250" s="366"/>
      <c r="G1250" s="366"/>
    </row>
    <row r="1251" spans="1:7" s="1778" customFormat="1">
      <c r="A1251" s="1776"/>
      <c r="B1251" s="1780"/>
      <c r="C1251" s="1777"/>
      <c r="F1251" s="366"/>
      <c r="G1251" s="366"/>
    </row>
    <row r="1252" spans="1:7" s="1778" customFormat="1">
      <c r="A1252" s="1776"/>
      <c r="B1252" s="1780"/>
      <c r="C1252" s="1777"/>
      <c r="F1252" s="366"/>
      <c r="G1252" s="366"/>
    </row>
    <row r="1253" spans="1:7" s="1778" customFormat="1">
      <c r="A1253" s="1776"/>
      <c r="B1253" s="1780"/>
      <c r="C1253" s="1777"/>
      <c r="F1253" s="366"/>
      <c r="G1253" s="366"/>
    </row>
    <row r="1254" spans="1:7" s="1778" customFormat="1">
      <c r="A1254" s="1776"/>
      <c r="B1254" s="1780"/>
      <c r="C1254" s="1777"/>
      <c r="F1254" s="366"/>
      <c r="G1254" s="366"/>
    </row>
    <row r="1255" spans="1:7" s="1778" customFormat="1">
      <c r="A1255" s="1776"/>
      <c r="B1255" s="1780"/>
      <c r="C1255" s="1777"/>
      <c r="F1255" s="366"/>
      <c r="G1255" s="366"/>
    </row>
    <row r="1256" spans="1:7" s="1778" customFormat="1">
      <c r="A1256" s="1776"/>
      <c r="B1256" s="1780"/>
      <c r="C1256" s="1777"/>
      <c r="F1256" s="366"/>
      <c r="G1256" s="366"/>
    </row>
    <row r="1257" spans="1:7" s="1778" customFormat="1">
      <c r="A1257" s="1776"/>
      <c r="B1257" s="1780"/>
      <c r="C1257" s="1777"/>
      <c r="F1257" s="366"/>
      <c r="G1257" s="366"/>
    </row>
    <row r="1258" spans="1:7" s="1778" customFormat="1">
      <c r="A1258" s="1776"/>
      <c r="B1258" s="1780"/>
      <c r="C1258" s="1777"/>
      <c r="F1258" s="366"/>
      <c r="G1258" s="366"/>
    </row>
    <row r="1259" spans="1:7" s="1778" customFormat="1">
      <c r="A1259" s="1776"/>
      <c r="B1259" s="1780"/>
      <c r="C1259" s="1777"/>
      <c r="F1259" s="366"/>
      <c r="G1259" s="366"/>
    </row>
    <row r="1260" spans="1:7" s="1778" customFormat="1">
      <c r="A1260" s="1776"/>
      <c r="B1260" s="1780"/>
      <c r="C1260" s="1777"/>
      <c r="F1260" s="366"/>
      <c r="G1260" s="366"/>
    </row>
    <row r="1261" spans="1:7" s="1778" customFormat="1">
      <c r="A1261" s="1776"/>
      <c r="B1261" s="1780"/>
      <c r="C1261" s="1777"/>
      <c r="F1261" s="366"/>
      <c r="G1261" s="366"/>
    </row>
    <row r="1262" spans="1:7" s="1778" customFormat="1">
      <c r="A1262" s="1776"/>
      <c r="B1262" s="1780"/>
      <c r="C1262" s="1777"/>
      <c r="F1262" s="366"/>
      <c r="G1262" s="366"/>
    </row>
    <row r="1263" spans="1:7" s="1778" customFormat="1">
      <c r="A1263" s="1776"/>
      <c r="B1263" s="1780"/>
      <c r="C1263" s="1777"/>
      <c r="F1263" s="366"/>
      <c r="G1263" s="366"/>
    </row>
    <row r="1264" spans="1:7" s="1778" customFormat="1">
      <c r="A1264" s="1776"/>
      <c r="B1264" s="1780"/>
      <c r="C1264" s="1777"/>
      <c r="F1264" s="366"/>
      <c r="G1264" s="366"/>
    </row>
    <row r="1265" spans="1:7" s="1778" customFormat="1">
      <c r="A1265" s="1776"/>
      <c r="B1265" s="1780"/>
      <c r="C1265" s="1777"/>
      <c r="F1265" s="366"/>
      <c r="G1265" s="366"/>
    </row>
    <row r="1266" spans="1:7" s="1778" customFormat="1">
      <c r="A1266" s="1776"/>
      <c r="B1266" s="1780"/>
      <c r="C1266" s="1777"/>
      <c r="F1266" s="366"/>
      <c r="G1266" s="366"/>
    </row>
    <row r="1267" spans="1:7" s="1778" customFormat="1">
      <c r="A1267" s="1776"/>
      <c r="B1267" s="1780"/>
      <c r="C1267" s="1777"/>
      <c r="F1267" s="366"/>
      <c r="G1267" s="366"/>
    </row>
    <row r="1268" spans="1:7" s="1778" customFormat="1">
      <c r="A1268" s="1776"/>
      <c r="B1268" s="1780"/>
      <c r="C1268" s="1777"/>
      <c r="F1268" s="366"/>
      <c r="G1268" s="366"/>
    </row>
    <row r="1269" spans="1:7" s="1778" customFormat="1">
      <c r="A1269" s="1776"/>
      <c r="B1269" s="1780"/>
      <c r="C1269" s="1777"/>
      <c r="F1269" s="366"/>
      <c r="G1269" s="366"/>
    </row>
    <row r="1270" spans="1:7" s="1778" customFormat="1">
      <c r="A1270" s="1776"/>
      <c r="B1270" s="1780"/>
      <c r="C1270" s="1777"/>
      <c r="F1270" s="366"/>
      <c r="G1270" s="366"/>
    </row>
    <row r="1271" spans="1:7" s="1778" customFormat="1">
      <c r="A1271" s="1776"/>
      <c r="B1271" s="1780"/>
      <c r="C1271" s="1777"/>
      <c r="F1271" s="366"/>
      <c r="G1271" s="366"/>
    </row>
    <row r="1272" spans="1:7" s="1778" customFormat="1">
      <c r="A1272" s="1776"/>
      <c r="B1272" s="1780"/>
      <c r="C1272" s="1777"/>
      <c r="F1272" s="366"/>
      <c r="G1272" s="366"/>
    </row>
    <row r="1273" spans="1:7" s="1778" customFormat="1">
      <c r="A1273" s="1776"/>
      <c r="B1273" s="1780"/>
      <c r="C1273" s="1777"/>
      <c r="F1273" s="366"/>
      <c r="G1273" s="366"/>
    </row>
    <row r="1274" spans="1:7" s="1778" customFormat="1">
      <c r="A1274" s="1776"/>
      <c r="B1274" s="1780"/>
      <c r="C1274" s="1777"/>
      <c r="F1274" s="366"/>
      <c r="G1274" s="366"/>
    </row>
    <row r="1275" spans="1:7" s="1778" customFormat="1">
      <c r="A1275" s="1776"/>
      <c r="B1275" s="1780"/>
      <c r="C1275" s="1777"/>
      <c r="F1275" s="366"/>
      <c r="G1275" s="366"/>
    </row>
    <row r="1276" spans="1:7" s="1778" customFormat="1">
      <c r="A1276" s="1776"/>
      <c r="B1276" s="1780"/>
      <c r="C1276" s="1777"/>
      <c r="F1276" s="366"/>
      <c r="G1276" s="366"/>
    </row>
    <row r="1277" spans="1:7" s="1778" customFormat="1">
      <c r="A1277" s="1776"/>
      <c r="B1277" s="1780"/>
      <c r="C1277" s="1777"/>
      <c r="D1277" s="1777"/>
      <c r="F1277" s="366"/>
      <c r="G1277" s="366"/>
    </row>
    <row r="1278" spans="1:7" s="1778" customFormat="1">
      <c r="A1278" s="1776"/>
      <c r="B1278" s="1780"/>
      <c r="C1278" s="1777"/>
      <c r="D1278" s="1777"/>
      <c r="F1278" s="366"/>
      <c r="G1278" s="366"/>
    </row>
    <row r="1279" spans="1:7" s="1778" customFormat="1">
      <c r="A1279" s="1776"/>
      <c r="B1279" s="1781"/>
      <c r="C1279" s="1788"/>
      <c r="D1279" s="1788"/>
      <c r="E1279" s="1788"/>
      <c r="F1279" s="366"/>
      <c r="G1279" s="366"/>
    </row>
    <row r="1280" spans="1:7" s="1778" customFormat="1">
      <c r="A1280" s="1776"/>
      <c r="B1280" s="1789"/>
      <c r="F1280" s="366"/>
      <c r="G1280" s="366"/>
    </row>
    <row r="1281" spans="1:7" s="1778" customFormat="1">
      <c r="A1281" s="1776"/>
      <c r="B1281" s="1789"/>
      <c r="C1281" s="1779"/>
      <c r="F1281" s="366"/>
      <c r="G1281" s="366"/>
    </row>
    <row r="1282" spans="1:7" s="1778" customFormat="1">
      <c r="A1282" s="1781"/>
      <c r="B1282" s="1789"/>
      <c r="F1282" s="366"/>
      <c r="G1282" s="366"/>
    </row>
    <row r="1283" spans="1:7" s="1778" customFormat="1">
      <c r="A1283" s="1781"/>
      <c r="F1283" s="366"/>
      <c r="G1283" s="366"/>
    </row>
    <row r="1284" spans="1:7" s="1778" customFormat="1">
      <c r="A1284" s="1781"/>
      <c r="F1284" s="366"/>
      <c r="G1284" s="366"/>
    </row>
    <row r="1285" spans="1:7" s="1778" customFormat="1">
      <c r="A1285" s="1776"/>
      <c r="F1285" s="366"/>
      <c r="G1285" s="366"/>
    </row>
    <row r="1286" spans="1:7" s="1778" customFormat="1">
      <c r="A1286" s="1781"/>
      <c r="F1286" s="366"/>
      <c r="G1286" s="366"/>
    </row>
    <row r="1287" spans="1:7" s="1778" customFormat="1">
      <c r="A1287" s="1781"/>
      <c r="F1287" s="366"/>
      <c r="G1287" s="366"/>
    </row>
    <row r="1288" spans="1:7" s="1778" customFormat="1">
      <c r="A1288" s="1781"/>
      <c r="F1288" s="366"/>
      <c r="G1288" s="366"/>
    </row>
    <row r="1289" spans="1:7" s="1778" customFormat="1">
      <c r="A1289" s="1776"/>
      <c r="F1289" s="366"/>
      <c r="G1289" s="366"/>
    </row>
    <row r="1290" spans="1:7" s="1778" customFormat="1">
      <c r="A1290" s="1776"/>
      <c r="F1290" s="366"/>
      <c r="G1290" s="366"/>
    </row>
    <row r="1291" spans="1:7" s="1778" customFormat="1">
      <c r="A1291" s="1776"/>
      <c r="F1291" s="366"/>
      <c r="G1291" s="366"/>
    </row>
    <row r="1292" spans="1:7" s="1778" customFormat="1">
      <c r="A1292" s="1776"/>
      <c r="F1292" s="366"/>
      <c r="G1292" s="366"/>
    </row>
    <row r="1293" spans="1:7" s="1778" customFormat="1">
      <c r="A1293" s="1776"/>
      <c r="F1293" s="366"/>
      <c r="G1293" s="366"/>
    </row>
    <row r="1294" spans="1:7" s="1778" customFormat="1">
      <c r="A1294" s="1776"/>
      <c r="F1294" s="366"/>
      <c r="G1294" s="366"/>
    </row>
    <row r="1295" spans="1:7" s="1778" customFormat="1">
      <c r="A1295" s="1776"/>
      <c r="F1295" s="366"/>
      <c r="G1295" s="366"/>
    </row>
    <row r="1296" spans="1:7" s="1778" customFormat="1">
      <c r="A1296" s="1776"/>
      <c r="F1296" s="366"/>
      <c r="G1296" s="366"/>
    </row>
    <row r="1297" spans="1:7" s="1778" customFormat="1">
      <c r="A1297" s="1776"/>
      <c r="F1297" s="366"/>
      <c r="G1297" s="366"/>
    </row>
    <row r="1298" spans="1:7" s="1778" customFormat="1">
      <c r="A1298" s="1776"/>
      <c r="F1298" s="366"/>
      <c r="G1298" s="366"/>
    </row>
    <row r="1299" spans="1:7" s="1778" customFormat="1">
      <c r="A1299" s="1776"/>
      <c r="F1299" s="366"/>
      <c r="G1299" s="366"/>
    </row>
    <row r="1300" spans="1:7" s="1778" customFormat="1">
      <c r="A1300" s="1776"/>
      <c r="F1300" s="366"/>
      <c r="G1300" s="366"/>
    </row>
    <row r="1301" spans="1:7" s="1778" customFormat="1">
      <c r="A1301" s="1776"/>
      <c r="F1301" s="366"/>
      <c r="G1301" s="366"/>
    </row>
    <row r="1302" spans="1:7" s="1778" customFormat="1">
      <c r="A1302" s="1776"/>
      <c r="F1302" s="366"/>
      <c r="G1302" s="366"/>
    </row>
    <row r="1303" spans="1:7" s="1778" customFormat="1">
      <c r="A1303" s="1776"/>
      <c r="F1303" s="366"/>
      <c r="G1303" s="366"/>
    </row>
    <row r="1304" spans="1:7" s="1778" customFormat="1">
      <c r="A1304" s="1776"/>
      <c r="F1304" s="366"/>
      <c r="G1304" s="366"/>
    </row>
    <row r="1305" spans="1:7" s="1778" customFormat="1">
      <c r="A1305" s="1776"/>
      <c r="F1305" s="366"/>
      <c r="G1305" s="366"/>
    </row>
    <row r="1306" spans="1:7" s="1778" customFormat="1">
      <c r="A1306" s="1776"/>
      <c r="F1306" s="366"/>
      <c r="G1306" s="366"/>
    </row>
    <row r="1307" spans="1:7" s="1778" customFormat="1">
      <c r="A1307" s="1776"/>
      <c r="F1307" s="366"/>
      <c r="G1307" s="366"/>
    </row>
    <row r="1308" spans="1:7" s="1778" customFormat="1">
      <c r="A1308" s="1776"/>
      <c r="F1308" s="366"/>
      <c r="G1308" s="366"/>
    </row>
    <row r="1309" spans="1:7" s="1778" customFormat="1">
      <c r="A1309" s="1776"/>
      <c r="F1309" s="366"/>
      <c r="G1309" s="366"/>
    </row>
    <row r="1310" spans="1:7" s="1778" customFormat="1">
      <c r="A1310" s="1776"/>
      <c r="F1310" s="366"/>
      <c r="G1310" s="366"/>
    </row>
    <row r="1311" spans="1:7" s="1778" customFormat="1">
      <c r="A1311" s="1776"/>
      <c r="F1311" s="366"/>
      <c r="G1311" s="366"/>
    </row>
    <row r="1312" spans="1:7" s="1778" customFormat="1">
      <c r="A1312" s="1776"/>
      <c r="F1312" s="366"/>
      <c r="G1312" s="366"/>
    </row>
    <row r="1313" spans="1:7" s="1778" customFormat="1">
      <c r="A1313" s="1776"/>
      <c r="F1313" s="366"/>
      <c r="G1313" s="366"/>
    </row>
    <row r="1314" spans="1:7" s="1778" customFormat="1">
      <c r="A1314" s="1776"/>
      <c r="F1314" s="366"/>
      <c r="G1314" s="366"/>
    </row>
    <row r="1315" spans="1:7" s="1778" customFormat="1">
      <c r="A1315" s="1776"/>
      <c r="F1315" s="366"/>
      <c r="G1315" s="366"/>
    </row>
    <row r="1316" spans="1:7" s="1778" customFormat="1">
      <c r="A1316" s="1776"/>
      <c r="F1316" s="366"/>
      <c r="G1316" s="366"/>
    </row>
    <row r="1317" spans="1:7" s="1778" customFormat="1">
      <c r="A1317" s="1776"/>
      <c r="F1317" s="366"/>
      <c r="G1317" s="366"/>
    </row>
    <row r="1318" spans="1:7" s="1778" customFormat="1">
      <c r="A1318" s="1776"/>
      <c r="F1318" s="366"/>
      <c r="G1318" s="366"/>
    </row>
    <row r="1319" spans="1:7" s="1778" customFormat="1">
      <c r="A1319" s="1776"/>
      <c r="F1319" s="366"/>
      <c r="G1319" s="366"/>
    </row>
    <row r="1320" spans="1:7" s="1778" customFormat="1">
      <c r="A1320" s="1776"/>
      <c r="F1320" s="366"/>
      <c r="G1320" s="366"/>
    </row>
    <row r="1321" spans="1:7" s="1778" customFormat="1">
      <c r="A1321" s="1776"/>
      <c r="F1321" s="366"/>
      <c r="G1321" s="366"/>
    </row>
    <row r="1322" spans="1:7" s="1778" customFormat="1">
      <c r="A1322" s="1776"/>
      <c r="F1322" s="366"/>
      <c r="G1322" s="366"/>
    </row>
    <row r="1323" spans="1:7" s="1778" customFormat="1">
      <c r="A1323" s="1776"/>
      <c r="F1323" s="366"/>
      <c r="G1323" s="366"/>
    </row>
    <row r="1324" spans="1:7" s="1778" customFormat="1">
      <c r="A1324" s="1776"/>
      <c r="F1324" s="366"/>
      <c r="G1324" s="366"/>
    </row>
    <row r="1325" spans="1:7" s="1778" customFormat="1">
      <c r="A1325" s="1776"/>
      <c r="F1325" s="366"/>
      <c r="G1325" s="366"/>
    </row>
    <row r="1326" spans="1:7" s="1778" customFormat="1">
      <c r="A1326" s="1776"/>
      <c r="F1326" s="366"/>
      <c r="G1326" s="366"/>
    </row>
    <row r="1327" spans="1:7" s="1778" customFormat="1">
      <c r="A1327" s="1776"/>
      <c r="F1327" s="366"/>
      <c r="G1327" s="366"/>
    </row>
    <row r="1328" spans="1:7" s="1778" customFormat="1">
      <c r="A1328" s="1776"/>
      <c r="F1328" s="366"/>
      <c r="G1328" s="366"/>
    </row>
    <row r="1329" spans="1:7" s="1778" customFormat="1">
      <c r="A1329" s="1776"/>
      <c r="F1329" s="366"/>
      <c r="G1329" s="366"/>
    </row>
    <row r="1330" spans="1:7" s="1778" customFormat="1">
      <c r="A1330" s="1776"/>
      <c r="F1330" s="366"/>
      <c r="G1330" s="366"/>
    </row>
    <row r="1331" spans="1:7" s="1778" customFormat="1">
      <c r="A1331" s="1776"/>
      <c r="F1331" s="366"/>
      <c r="G1331" s="366"/>
    </row>
    <row r="1332" spans="1:7" s="1778" customFormat="1">
      <c r="A1332" s="1776"/>
      <c r="F1332" s="366"/>
      <c r="G1332" s="366"/>
    </row>
    <row r="1333" spans="1:7" s="1778" customFormat="1">
      <c r="A1333" s="1776"/>
      <c r="F1333" s="366"/>
      <c r="G1333" s="366"/>
    </row>
    <row r="1334" spans="1:7" s="1778" customFormat="1">
      <c r="A1334" s="1776"/>
      <c r="F1334" s="366"/>
      <c r="G1334" s="366"/>
    </row>
    <row r="1335" spans="1:7" s="1778" customFormat="1">
      <c r="A1335" s="1776"/>
      <c r="F1335" s="366"/>
      <c r="G1335" s="366"/>
    </row>
    <row r="1336" spans="1:7" s="1778" customFormat="1">
      <c r="A1336" s="1776"/>
      <c r="F1336" s="366"/>
      <c r="G1336" s="366"/>
    </row>
    <row r="1337" spans="1:7" s="1778" customFormat="1">
      <c r="A1337" s="1776"/>
      <c r="F1337" s="366"/>
      <c r="G1337" s="366"/>
    </row>
    <row r="1338" spans="1:7" s="1778" customFormat="1">
      <c r="A1338" s="1776"/>
      <c r="F1338" s="366"/>
      <c r="G1338" s="366"/>
    </row>
    <row r="1339" spans="1:7" s="1778" customFormat="1">
      <c r="A1339" s="1776"/>
      <c r="F1339" s="366"/>
      <c r="G1339" s="366"/>
    </row>
    <row r="1340" spans="1:7" s="1778" customFormat="1">
      <c r="A1340" s="1776"/>
      <c r="F1340" s="366"/>
      <c r="G1340" s="366"/>
    </row>
    <row r="1341" spans="1:7" s="1778" customFormat="1">
      <c r="A1341" s="1776"/>
      <c r="F1341" s="366"/>
      <c r="G1341" s="366"/>
    </row>
    <row r="1342" spans="1:7" s="1778" customFormat="1">
      <c r="A1342" s="1776"/>
      <c r="F1342" s="366"/>
      <c r="G1342" s="366"/>
    </row>
    <row r="1343" spans="1:7" s="1778" customFormat="1">
      <c r="A1343" s="1776"/>
      <c r="F1343" s="366"/>
      <c r="G1343" s="366"/>
    </row>
    <row r="1344" spans="1:7" s="1778" customFormat="1">
      <c r="A1344" s="1776"/>
      <c r="F1344" s="366"/>
      <c r="G1344" s="366"/>
    </row>
    <row r="1345" spans="1:7" s="1778" customFormat="1">
      <c r="A1345" s="1776"/>
      <c r="F1345" s="366"/>
      <c r="G1345" s="366"/>
    </row>
    <row r="1346" spans="1:7" s="1778" customFormat="1">
      <c r="A1346" s="1776"/>
      <c r="F1346" s="366"/>
      <c r="G1346" s="366"/>
    </row>
    <row r="1347" spans="1:7" s="1778" customFormat="1">
      <c r="A1347" s="1776"/>
      <c r="F1347" s="366"/>
      <c r="G1347" s="366"/>
    </row>
    <row r="1348" spans="1:7" s="1778" customFormat="1">
      <c r="A1348" s="1776"/>
      <c r="F1348" s="366"/>
      <c r="G1348" s="366"/>
    </row>
    <row r="1349" spans="1:7" s="1778" customFormat="1">
      <c r="A1349" s="1776"/>
      <c r="F1349" s="366"/>
      <c r="G1349" s="366"/>
    </row>
    <row r="1350" spans="1:7" s="1778" customFormat="1">
      <c r="A1350" s="1776"/>
      <c r="F1350" s="366"/>
      <c r="G1350" s="366"/>
    </row>
  </sheetData>
  <customSheetViews>
    <customSheetView guid="{700BB901-DE3D-40AF-9E84-3437521A0345}" showPageBreaks="1">
      <selection sqref="A1:E1"/>
      <rowBreaks count="88" manualBreakCount="88">
        <brk id="38" max="16383" man="1"/>
        <brk id="39" max="16383" man="1"/>
        <brk id="40" max="16383" man="1"/>
        <brk id="41" max="16383" man="1"/>
        <brk id="42" max="16383" man="1"/>
        <brk id="43" max="16383" man="1"/>
        <brk id="44" max="16383" man="1"/>
        <brk id="45" max="16383" man="1"/>
        <brk id="46" max="16383" man="1"/>
        <brk id="47" max="16383" man="1"/>
        <brk id="48" max="16383" man="1"/>
        <brk id="49" max="16383" man="1"/>
        <brk id="51" max="4" man="1"/>
        <brk id="52" max="16383" man="1"/>
        <brk id="53" max="16383" man="1"/>
        <brk id="54" max="16383" man="1"/>
        <brk id="55" max="16383" man="1"/>
        <brk id="56" max="16383" man="1"/>
        <brk id="57" max="16383" man="1"/>
        <brk id="58" max="16383" man="1"/>
        <brk id="59" max="16383" man="1"/>
        <brk id="60" max="16383" man="1"/>
        <brk id="62" max="16383" man="1"/>
        <brk id="63" max="16383" man="1"/>
        <brk id="64" max="16383" man="1"/>
        <brk id="65" max="16383" man="1"/>
        <brk id="66" max="16383" man="1"/>
        <brk id="67" max="16383" man="1"/>
        <brk id="68" max="16383" man="1"/>
        <brk id="69" max="16383" man="1"/>
        <brk id="70" max="16383" man="1"/>
        <brk id="71" max="16383" man="1"/>
        <brk id="72" max="16383" man="1"/>
        <brk id="73" max="16383" man="1"/>
        <brk id="74" max="16383" man="1"/>
        <brk id="75" max="16383" man="1"/>
        <brk id="76" max="16383" man="1"/>
        <brk id="77" max="16383" man="1"/>
        <brk id="79" max="16383" man="1"/>
        <brk id="80" max="16383" man="1"/>
        <brk id="81" max="16383" man="1"/>
        <brk id="82" max="16383" man="1"/>
        <brk id="83" max="16383" man="1"/>
        <brk id="84" max="16383" man="1"/>
        <brk id="85" max="16383" man="1"/>
        <brk id="86" max="16383" man="1"/>
        <brk id="87" max="16383" man="1"/>
        <brk id="88" max="16383" man="1"/>
        <brk id="89" max="16383" man="1"/>
        <brk id="90" max="16383" man="1"/>
        <brk id="91" max="16383" man="1"/>
        <brk id="92" max="16383" man="1"/>
        <brk id="93" max="16383" man="1"/>
        <brk id="94" max="16383" man="1"/>
        <brk id="95" max="16383" man="1"/>
        <brk id="96" max="16383" man="1"/>
        <brk id="97" max="16383" man="1"/>
        <brk id="98" max="16383" man="1"/>
        <brk id="99" max="4" man="1"/>
        <brk id="147" max="4" man="1"/>
        <brk id="195" max="4" man="1"/>
        <brk id="243" max="4" man="1"/>
        <brk id="291" max="4" man="1"/>
        <brk id="339" max="4" man="1"/>
        <brk id="387" max="4" man="1"/>
        <brk id="435" max="4" man="1"/>
        <brk id="483" max="4" man="1"/>
        <brk id="531" max="4" man="1"/>
        <brk id="579" max="4" man="1"/>
        <brk id="626" max="4" man="1"/>
        <brk id="675" max="4" man="1"/>
        <brk id="723" max="4" man="1"/>
        <brk id="771" max="4" man="1"/>
        <brk id="819" max="4" man="1"/>
        <brk id="869" max="4" man="1"/>
        <brk id="919" max="4" man="1"/>
        <brk id="969" max="4" man="1"/>
        <brk id="1019" max="4" man="1"/>
        <brk id="1069" max="4" man="1"/>
        <brk id="1119" max="4" man="1"/>
        <brk id="1169" max="4" man="1"/>
        <brk id="1215" max="4" man="1"/>
        <brk id="1261" max="4" man="1"/>
        <brk id="1308" max="4" man="1"/>
        <brk id="1355" max="4" man="1"/>
        <brk id="1402" max="4" man="1"/>
        <brk id="1448" max="4" man="1"/>
        <brk id="1494" max="4" man="1"/>
      </rowBreaks>
      <pageMargins left="1" right="0" top="1" bottom="1" header="0.5" footer="0.5"/>
      <printOptions gridLines="1"/>
      <pageSetup scale="72" orientation="portrait" horizontalDpi="4294967292" verticalDpi="4294967292" r:id="rId1"/>
      <headerFooter alignWithMargins="0">
        <oddFooter>&amp;L&amp;8Sponsored by:  J. David Spring&amp;C&amp;8&amp;A&amp;R&amp;8&amp;P of &amp;N</oddFooter>
      </headerFooter>
    </customSheetView>
    <customSheetView guid="{D30DA162-D620-4A19-970C-1046A6A23ED1}">
      <selection sqref="A1:E1"/>
      <rowBreaks count="73" manualBreakCount="73">
        <brk id="46" max="4" man="1"/>
        <brk id="47" max="4" man="1"/>
        <brk id="48" max="4" man="1"/>
        <brk id="49" max="4" man="1"/>
        <brk id="51" max="4" man="1"/>
        <brk id="52" max="4" man="1"/>
        <brk id="53" max="4" man="1"/>
        <brk id="54" max="4" man="1"/>
        <brk id="55" max="4" man="1"/>
        <brk id="56" max="4" man="1"/>
        <brk id="57" max="4" man="1"/>
        <brk id="58" max="4" man="1"/>
        <brk id="59" max="4" man="1"/>
        <brk id="60" max="4" man="1"/>
        <brk id="62" max="4" man="1"/>
        <brk id="63" max="4" man="1"/>
        <brk id="64" max="4" man="1"/>
        <brk id="65" max="4" man="1"/>
        <brk id="66" max="4" man="1"/>
        <brk id="67" max="4" man="1"/>
        <brk id="68" max="4" man="1"/>
        <brk id="69" max="4" man="1"/>
        <brk id="70" max="4" man="1"/>
        <brk id="71" max="4" man="1"/>
        <brk id="72" max="4" man="1"/>
        <brk id="73" max="4" man="1"/>
        <brk id="74" max="4" man="1"/>
        <brk id="75" max="4" man="1"/>
        <brk id="76" max="4" man="1"/>
        <brk id="77" max="4" man="1"/>
        <brk id="79" max="4" man="1"/>
        <brk id="80" max="4" man="1"/>
        <brk id="81" max="4" man="1"/>
        <brk id="82" max="4" man="1"/>
        <brk id="83" max="4" man="1"/>
        <brk id="84" max="4" man="1"/>
        <brk id="85" max="4" man="1"/>
        <brk id="86" max="4" man="1"/>
        <brk id="87" max="4" man="1"/>
        <brk id="88" max="4" man="1"/>
        <brk id="89" max="4" man="1"/>
        <brk id="90" max="4" man="1"/>
        <brk id="91" max="4" man="1"/>
        <brk id="99" max="4" man="1"/>
        <brk id="147" max="4" man="1"/>
        <brk id="195" max="4" man="1"/>
        <brk id="243" max="4" man="1"/>
        <brk id="291" max="4" man="1"/>
        <brk id="339" max="4" man="1"/>
        <brk id="387" max="4" man="1"/>
        <brk id="435" max="4" man="1"/>
        <brk id="483" max="4" man="1"/>
        <brk id="531" max="4" man="1"/>
        <brk id="579" max="4" man="1"/>
        <brk id="626" max="4" man="1"/>
        <brk id="675" max="4" man="1"/>
        <brk id="723" max="4" man="1"/>
        <brk id="771" max="4" man="1"/>
        <brk id="819" max="4" man="1"/>
        <brk id="869" max="4" man="1"/>
        <brk id="919" max="4" man="1"/>
        <brk id="969" max="4" man="1"/>
        <brk id="1019" max="4" man="1"/>
        <brk id="1069" max="4" man="1"/>
        <brk id="1119" max="4" man="1"/>
        <brk id="1169" max="4" man="1"/>
        <brk id="1215" max="4" man="1"/>
        <brk id="1261" max="4" man="1"/>
        <brk id="1308" max="4" man="1"/>
        <brk id="1355" max="4" man="1"/>
        <brk id="1402" max="4" man="1"/>
        <brk id="1448" max="4" man="1"/>
        <brk id="1494" max="4" man="1"/>
      </rowBreaks>
      <pageMargins left="1" right="0" top="1" bottom="1" header="0.5" footer="0.5"/>
      <printOptions gridLines="1"/>
      <pageSetup scale="72" orientation="portrait" horizontalDpi="4294967292" verticalDpi="4294967292" r:id="rId2"/>
      <headerFooter alignWithMargins="0">
        <oddFooter>&amp;L&amp;8Sponsored by:  J. David Spring&amp;C&amp;8&amp;A&amp;R&amp;8&amp;P of &amp;N</oddFooter>
      </headerFooter>
    </customSheetView>
    <customSheetView guid="{7B208CC4-03EC-49A3-9AEF-BDEAF48D6BE2}" showPageBreaks="1" printArea="1">
      <selection sqref="A1:E1"/>
      <rowBreaks count="63" manualBreakCount="63">
        <brk id="35" max="4" man="1"/>
        <brk id="36" max="4" man="1"/>
        <brk id="37" max="4" man="1"/>
        <brk id="38" max="4" man="1"/>
        <brk id="39" max="4" man="1"/>
        <brk id="40" max="4" man="1"/>
        <brk id="41" max="4" man="1"/>
        <brk id="42" max="4" man="1"/>
        <brk id="43" max="4" man="1"/>
        <brk id="44" max="4" man="1"/>
        <brk id="45" max="4" man="1"/>
        <brk id="46" max="4" man="1"/>
        <brk id="47" max="4" man="1"/>
        <brk id="48" max="4" man="1"/>
        <brk id="49" max="4" man="1"/>
        <brk id="51" max="4" man="1"/>
        <brk id="52" max="4" man="1"/>
        <brk id="53" max="4" man="1"/>
        <brk id="54" max="4" man="1"/>
        <brk id="55" max="4" man="1"/>
        <brk id="56" max="4" man="1"/>
        <brk id="57" max="4" man="1"/>
        <brk id="58" max="4" man="1"/>
        <brk id="59" max="4" man="1"/>
        <brk id="60" max="4" man="1"/>
        <brk id="62" max="4" man="1"/>
        <brk id="63" max="4" man="1"/>
        <brk id="64" max="4" man="1"/>
        <brk id="65" max="4" man="1"/>
        <brk id="66" max="4" man="1"/>
        <brk id="67" max="4" man="1"/>
        <brk id="68" max="4" man="1"/>
        <brk id="69" max="4" man="1"/>
        <brk id="99" max="4" man="1"/>
        <brk id="147" max="4" man="1"/>
        <brk id="195" max="4" man="1"/>
        <brk id="243" max="4" man="1"/>
        <brk id="291" max="4" man="1"/>
        <brk id="339" max="4" man="1"/>
        <brk id="387" max="4" man="1"/>
        <brk id="435" max="4" man="1"/>
        <brk id="483" max="4" man="1"/>
        <brk id="531" max="4" man="1"/>
        <brk id="579" max="4" man="1"/>
        <brk id="626" max="4" man="1"/>
        <brk id="675" max="4" man="1"/>
        <brk id="723" max="4" man="1"/>
        <brk id="771" max="4" man="1"/>
        <brk id="819" max="4" man="1"/>
        <brk id="869" max="4" man="1"/>
        <brk id="919" max="4" man="1"/>
        <brk id="969" max="4" man="1"/>
        <brk id="1019" max="4" man="1"/>
        <brk id="1069" max="4" man="1"/>
        <brk id="1119" max="4" man="1"/>
        <brk id="1169" max="4" man="1"/>
        <brk id="1215" max="4" man="1"/>
        <brk id="1261" max="4" man="1"/>
        <brk id="1308" max="4" man="1"/>
        <brk id="1355" max="4" man="1"/>
        <brk id="1402" max="4" man="1"/>
        <brk id="1448" max="4" man="1"/>
        <brk id="1494" max="4" man="1"/>
      </rowBreaks>
      <pageMargins left="1" right="0" top="1" bottom="1" header="0.5" footer="0.5"/>
      <printOptions gridLines="1"/>
      <pageSetup scale="72" orientation="portrait" horizontalDpi="4294967292" verticalDpi="4294967292" r:id="rId3"/>
      <headerFooter alignWithMargins="0">
        <oddFooter>&amp;L&amp;8Sponsored by:  J. David Spring&amp;C&amp;8&amp;A&amp;R&amp;8&amp;P of &amp;N</oddFooter>
      </headerFooter>
    </customSheetView>
    <customSheetView guid="{FAFF7267-5C8D-421B-A6E7-C317663504A2}" topLeftCell="A1495">
      <selection sqref="A1:E1"/>
      <rowBreaks count="67" manualBreakCount="67">
        <brk id="40" max="4" man="1"/>
        <brk id="41" max="4" man="1"/>
        <brk id="42" max="4" man="1"/>
        <brk id="43" max="4" man="1"/>
        <brk id="44" max="4" man="1"/>
        <brk id="45" max="4" man="1"/>
        <brk id="46" max="4" man="1"/>
        <brk id="47" max="4" man="1"/>
        <brk id="48" max="4" man="1"/>
        <brk id="49" max="4" man="1"/>
        <brk id="51" max="4" man="1"/>
        <brk id="52" max="4" man="1"/>
        <brk id="53" max="4" man="1"/>
        <brk id="54" max="4" man="1"/>
        <brk id="55" max="4" man="1"/>
        <brk id="56" max="4" man="1"/>
        <brk id="57" max="4" man="1"/>
        <brk id="58" max="4" man="1"/>
        <brk id="59" max="4" man="1"/>
        <brk id="60" max="4" man="1"/>
        <brk id="62" max="4" man="1"/>
        <brk id="63" max="4" man="1"/>
        <brk id="64" max="4" man="1"/>
        <brk id="65" max="4" man="1"/>
        <brk id="66" max="4" man="1"/>
        <brk id="67" max="4" man="1"/>
        <brk id="68" max="4" man="1"/>
        <brk id="69" max="4" man="1"/>
        <brk id="70" max="4" man="1"/>
        <brk id="71" max="4" man="1"/>
        <brk id="72" max="4" man="1"/>
        <brk id="73" max="4" man="1"/>
        <brk id="74" max="4" man="1"/>
        <brk id="75" max="4" man="1"/>
        <brk id="76" max="4" man="1"/>
        <brk id="77" max="4" man="1"/>
        <brk id="79" max="4" man="1"/>
        <brk id="99" max="4" man="1"/>
        <brk id="147" max="4" man="1"/>
        <brk id="195" max="4" man="1"/>
        <brk id="243" max="4" man="1"/>
        <brk id="291" max="4" man="1"/>
        <brk id="339" max="4" man="1"/>
        <brk id="387" max="4" man="1"/>
        <brk id="435" max="4" man="1"/>
        <brk id="483" max="4" man="1"/>
        <brk id="531" max="4" man="1"/>
        <brk id="579" max="4" man="1"/>
        <brk id="626" max="4" man="1"/>
        <brk id="675" max="4" man="1"/>
        <brk id="723" max="4" man="1"/>
        <brk id="771" max="4" man="1"/>
        <brk id="819" max="4" man="1"/>
        <brk id="869" max="4" man="1"/>
        <brk id="919" max="4" man="1"/>
        <brk id="969" max="4" man="1"/>
        <brk id="1019" max="4" man="1"/>
        <brk id="1069" max="4" man="1"/>
        <brk id="1119" max="4" man="1"/>
        <brk id="1169" max="4" man="1"/>
        <brk id="1215" max="4" man="1"/>
        <brk id="1261" max="4" man="1"/>
        <brk id="1308" max="4" man="1"/>
        <brk id="1355" max="4" man="1"/>
        <brk id="1402" max="4" man="1"/>
        <brk id="1448" max="4" man="1"/>
        <brk id="1494" max="4" man="1"/>
      </rowBreaks>
      <pageMargins left="1" right="0" top="1" bottom="1" header="0.5" footer="0.5"/>
      <printOptions gridLines="1"/>
      <pageSetup scale="72" orientation="portrait" horizontalDpi="4294967292" verticalDpi="4294967292" r:id="rId4"/>
      <headerFooter alignWithMargins="0">
        <oddFooter>&amp;L&amp;8Sponsored by:  J. David Spring&amp;C&amp;8&amp;A&amp;R&amp;8&amp;P of &amp;N</oddFooter>
      </headerFooter>
    </customSheetView>
    <customSheetView guid="{659C7A86-29AF-4EB2-A484-62929168C99A}">
      <selection sqref="A1:E1"/>
      <rowBreaks count="97" manualBreakCount="97">
        <brk id="24" max="4" man="1"/>
        <brk id="25" max="4" man="1"/>
        <brk id="26" max="4" man="1"/>
        <brk id="27" max="4" man="1"/>
        <brk id="28" max="4" man="1"/>
        <brk id="30" max="4" man="1"/>
        <brk id="31" max="4" man="1"/>
        <brk id="32" max="4" man="1"/>
        <brk id="33" max="4" man="1"/>
        <brk id="34" max="4" man="1"/>
        <brk id="35" max="4" man="1"/>
        <brk id="36" max="4" man="1"/>
        <brk id="37" max="4" man="1"/>
        <brk id="38" max="4" man="1"/>
        <brk id="39" max="4" man="1"/>
        <brk id="40" max="4" man="1"/>
        <brk id="41" max="4" man="1"/>
        <brk id="42" max="4" man="1"/>
        <brk id="43" max="4" man="1"/>
        <brk id="44" max="4" man="1"/>
        <brk id="45" max="4" man="1"/>
        <brk id="51" max="4" man="1"/>
        <brk id="52" max="16383" man="1"/>
        <brk id="53" max="16383" man="1"/>
        <brk id="54" max="16383" man="1"/>
        <brk id="55" max="16383" man="1"/>
        <brk id="56" max="16383" man="1"/>
        <brk id="57" max="16383" man="1"/>
        <brk id="58" max="16383" man="1"/>
        <brk id="59" max="16383" man="1"/>
        <brk id="60" max="16383" man="1"/>
        <brk id="62" max="16383" man="1"/>
        <brk id="63" max="16383" man="1"/>
        <brk id="64" max="16383" man="1"/>
        <brk id="65" max="16383" man="1"/>
        <brk id="66" max="16383" man="1"/>
        <brk id="67" max="16383" man="1"/>
        <brk id="68" max="16383" man="1"/>
        <brk id="69" max="16383" man="1"/>
        <brk id="70" max="16383" man="1"/>
        <brk id="71" max="16383" man="1"/>
        <brk id="72" max="16383" man="1"/>
        <brk id="73" max="16383" man="1"/>
        <brk id="74" max="16383" man="1"/>
        <brk id="75" max="16383" man="1"/>
        <brk id="76" max="16383" man="1"/>
        <brk id="77" max="16383" man="1"/>
        <brk id="79" max="16383" man="1"/>
        <brk id="80" max="16383" man="1"/>
        <brk id="81" max="16383" man="1"/>
        <brk id="82" max="16383" man="1"/>
        <brk id="83" max="16383" man="1"/>
        <brk id="84" max="16383" man="1"/>
        <brk id="85" max="16383" man="1"/>
        <brk id="86" max="16383" man="1"/>
        <brk id="87" max="16383" man="1"/>
        <brk id="88" max="16383" man="1"/>
        <brk id="89" max="16383" man="1"/>
        <brk id="90" max="16383" man="1"/>
        <brk id="91" max="16383" man="1"/>
        <brk id="92" max="16383" man="1"/>
        <brk id="93" max="16383" man="1"/>
        <brk id="94" max="16383" man="1"/>
        <brk id="95" max="16383" man="1"/>
        <brk id="96" max="16383" man="1"/>
        <brk id="97" max="16383" man="1"/>
        <brk id="98" max="16383" man="1"/>
        <brk id="99" max="4" man="1"/>
        <brk id="147" max="4" man="1"/>
        <brk id="195" max="4" man="1"/>
        <brk id="243" max="4" man="1"/>
        <brk id="291" max="4" man="1"/>
        <brk id="339" max="4" man="1"/>
        <brk id="387" max="4" man="1"/>
        <brk id="435" max="4" man="1"/>
        <brk id="483" max="4" man="1"/>
        <brk id="531" max="4" man="1"/>
        <brk id="579" max="4" man="1"/>
        <brk id="626" max="4" man="1"/>
        <brk id="675" max="4" man="1"/>
        <brk id="723" max="4" man="1"/>
        <brk id="771" max="4" man="1"/>
        <brk id="819" max="4" man="1"/>
        <brk id="869" max="4" man="1"/>
        <brk id="919" max="4" man="1"/>
        <brk id="969" max="4" man="1"/>
        <brk id="1019" max="4" man="1"/>
        <brk id="1069" max="4" man="1"/>
        <brk id="1119" max="4" man="1"/>
        <brk id="1169" max="4" man="1"/>
        <brk id="1215" max="4" man="1"/>
        <brk id="1261" max="4" man="1"/>
        <brk id="1308" max="4" man="1"/>
        <brk id="1355" max="4" man="1"/>
        <brk id="1402" max="4" man="1"/>
        <brk id="1448" max="4" man="1"/>
        <brk id="1494" max="4" man="1"/>
      </rowBreaks>
      <pageMargins left="1" right="0" top="1" bottom="1" header="0.5" footer="0.5"/>
      <printOptions gridLines="1"/>
      <pageSetup scale="72" orientation="portrait" horizontalDpi="4294967292" verticalDpi="4294967292" r:id="rId5"/>
      <headerFooter alignWithMargins="0">
        <oddFooter>&amp;L&amp;8Sponsored by:  J. David Spring&amp;C&amp;8&amp;A&amp;R&amp;8&amp;P of &amp;N</oddFooter>
      </headerFooter>
    </customSheetView>
    <customSheetView guid="{DE1D8474-1C81-4DEF-9FC4-4CC6D52CA0A7}">
      <selection sqref="A1:E1"/>
      <rowBreaks count="70" manualBreakCount="70">
        <brk id="37" max="16383" man="1"/>
        <brk id="38" max="16383" man="1"/>
        <brk id="39" max="16383" man="1"/>
        <brk id="40" max="4" man="1"/>
        <brk id="41" max="4" man="1"/>
        <brk id="42" max="4" man="1"/>
        <brk id="43" max="4" man="1"/>
        <brk id="44" max="4" man="1"/>
        <brk id="45" max="4" man="1"/>
        <brk id="46" max="4" man="1"/>
        <brk id="47" max="4" man="1"/>
        <brk id="48" max="4" man="1"/>
        <brk id="49" max="4" man="1"/>
        <brk id="51" max="4" man="1"/>
        <brk id="52" max="4" man="1"/>
        <brk id="53" max="4" man="1"/>
        <brk id="54" max="4" man="1"/>
        <brk id="55" max="4" man="1"/>
        <brk id="56" max="4" man="1"/>
        <brk id="57" max="4" man="1"/>
        <brk id="58" max="4" man="1"/>
        <brk id="59" max="4" man="1"/>
        <brk id="60" max="4" man="1"/>
        <brk id="62" max="4" man="1"/>
        <brk id="63" max="4" man="1"/>
        <brk id="64" max="4" man="1"/>
        <brk id="65" max="4" man="1"/>
        <brk id="66" max="4" man="1"/>
        <brk id="67" max="4" man="1"/>
        <brk id="68" max="4" man="1"/>
        <brk id="69" max="4" man="1"/>
        <brk id="70" max="4" man="1"/>
        <brk id="71" max="4" man="1"/>
        <brk id="72" max="4" man="1"/>
        <brk id="73" max="4" man="1"/>
        <brk id="74" max="4" man="1"/>
        <brk id="75" max="4" man="1"/>
        <brk id="76" max="4" man="1"/>
        <brk id="77" max="4" man="1"/>
        <brk id="79" max="4" man="1"/>
        <brk id="99" max="4" man="1"/>
        <brk id="147" max="4" man="1"/>
        <brk id="195" max="4" man="1"/>
        <brk id="243" max="4" man="1"/>
        <brk id="291" max="4" man="1"/>
        <brk id="339" max="4" man="1"/>
        <brk id="387" max="4" man="1"/>
        <brk id="435" max="4" man="1"/>
        <brk id="483" max="4" man="1"/>
        <brk id="531" max="4" man="1"/>
        <brk id="579" max="4" man="1"/>
        <brk id="626" max="4" man="1"/>
        <brk id="675" max="4" man="1"/>
        <brk id="723" max="4" man="1"/>
        <brk id="771" max="4" man="1"/>
        <brk id="819" max="4" man="1"/>
        <brk id="869" max="4" man="1"/>
        <brk id="919" max="4" man="1"/>
        <brk id="969" max="4" man="1"/>
        <brk id="1019" max="4" man="1"/>
        <brk id="1069" max="4" man="1"/>
        <brk id="1119" max="4" man="1"/>
        <brk id="1169" max="4" man="1"/>
        <brk id="1215" max="4" man="1"/>
        <brk id="1261" max="4" man="1"/>
        <brk id="1308" max="4" man="1"/>
        <brk id="1355" max="4" man="1"/>
        <brk id="1402" max="4" man="1"/>
        <brk id="1448" max="4" man="1"/>
        <brk id="1494" max="4" man="1"/>
      </rowBreaks>
      <pageMargins left="1" right="0" top="1" bottom="1" header="0.5" footer="0.5"/>
      <printOptions gridLines="1"/>
      <pageSetup scale="72" orientation="portrait" horizontalDpi="4294967292" verticalDpi="4294967292" r:id="rId6"/>
      <headerFooter alignWithMargins="0">
        <oddFooter>&amp;L&amp;8Sponsored by:  J. David Spring&amp;C&amp;8&amp;A&amp;R&amp;8&amp;P of &amp;N</oddFooter>
      </headerFooter>
    </customSheetView>
  </customSheetViews>
  <mergeCells count="100">
    <mergeCell ref="A860:E860"/>
    <mergeCell ref="A1236:E1236"/>
    <mergeCell ref="A711:E711"/>
    <mergeCell ref="A761:E761"/>
    <mergeCell ref="A811:E811"/>
    <mergeCell ref="A861:E861"/>
    <mergeCell ref="A911:E911"/>
    <mergeCell ref="A957:E957"/>
    <mergeCell ref="A1003:E1003"/>
    <mergeCell ref="A1050:E1050"/>
    <mergeCell ref="A1097:E1097"/>
    <mergeCell ref="A808:E808"/>
    <mergeCell ref="A1234:E1234"/>
    <mergeCell ref="A1235:E1235"/>
    <mergeCell ref="A908:E908"/>
    <mergeCell ref="A909:E909"/>
    <mergeCell ref="A1143:E1143"/>
    <mergeCell ref="A954:E954"/>
    <mergeCell ref="A955:E955"/>
    <mergeCell ref="A956:E956"/>
    <mergeCell ref="A1000:E1000"/>
    <mergeCell ref="A1142:E1142"/>
    <mergeCell ref="A910:E910"/>
    <mergeCell ref="A1233:E1233"/>
    <mergeCell ref="A1001:E1001"/>
    <mergeCell ref="A1002:E1002"/>
    <mergeCell ref="A1047:E1047"/>
    <mergeCell ref="A1048:E1048"/>
    <mergeCell ref="A1141:E1141"/>
    <mergeCell ref="A1095:E1095"/>
    <mergeCell ref="A1096:E1096"/>
    <mergeCell ref="A1144:E1144"/>
    <mergeCell ref="A1187:E1187"/>
    <mergeCell ref="A1049:E1049"/>
    <mergeCell ref="A1094:E1094"/>
    <mergeCell ref="A1190:E1190"/>
    <mergeCell ref="A1188:E1188"/>
    <mergeCell ref="A1189:E1189"/>
    <mergeCell ref="A859:E859"/>
    <mergeCell ref="A658:E658"/>
    <mergeCell ref="A659:E659"/>
    <mergeCell ref="A660:E660"/>
    <mergeCell ref="A708:E708"/>
    <mergeCell ref="A709:E709"/>
    <mergeCell ref="A710:E710"/>
    <mergeCell ref="A759:E759"/>
    <mergeCell ref="A760:E760"/>
    <mergeCell ref="A809:E809"/>
    <mergeCell ref="A810:E810"/>
    <mergeCell ref="A858:E858"/>
    <mergeCell ref="A608:E608"/>
    <mergeCell ref="A758:E758"/>
    <mergeCell ref="A611:E611"/>
    <mergeCell ref="A661:E661"/>
    <mergeCell ref="A609:E609"/>
    <mergeCell ref="A610:E610"/>
    <mergeCell ref="A510:E510"/>
    <mergeCell ref="A511:E511"/>
    <mergeCell ref="A512:E512"/>
    <mergeCell ref="A513:E513"/>
    <mergeCell ref="A561:E561"/>
    <mergeCell ref="A558:E558"/>
    <mergeCell ref="A559:E559"/>
    <mergeCell ref="A560:E560"/>
    <mergeCell ref="A462:E462"/>
    <mergeCell ref="A463:E463"/>
    <mergeCell ref="A464:E464"/>
    <mergeCell ref="A465:E465"/>
    <mergeCell ref="A414:E414"/>
    <mergeCell ref="A415:E415"/>
    <mergeCell ref="A416:E416"/>
    <mergeCell ref="A417:E417"/>
    <mergeCell ref="A365:E365"/>
    <mergeCell ref="A366:E366"/>
    <mergeCell ref="A367:E367"/>
    <mergeCell ref="A368:E368"/>
    <mergeCell ref="A318:E318"/>
    <mergeCell ref="A319:E319"/>
    <mergeCell ref="A320:E320"/>
    <mergeCell ref="A321:E321"/>
    <mergeCell ref="A270:E270"/>
    <mergeCell ref="A271:E271"/>
    <mergeCell ref="A272:E272"/>
    <mergeCell ref="A273:E273"/>
    <mergeCell ref="A222:E222"/>
    <mergeCell ref="A223:E223"/>
    <mergeCell ref="A224:E224"/>
    <mergeCell ref="A225:E225"/>
    <mergeCell ref="A175:E175"/>
    <mergeCell ref="A176:E176"/>
    <mergeCell ref="A177:E177"/>
    <mergeCell ref="A126:E126"/>
    <mergeCell ref="A127:E127"/>
    <mergeCell ref="A128:E128"/>
    <mergeCell ref="A129:E129"/>
    <mergeCell ref="A78:E78"/>
    <mergeCell ref="A79:E79"/>
    <mergeCell ref="A80:E80"/>
    <mergeCell ref="A81:E81"/>
    <mergeCell ref="A174:E174"/>
  </mergeCells>
  <phoneticPr fontId="36" type="noConversion"/>
  <pageMargins left="1" right="1" top="1" bottom="1" header="0.75" footer="0.75"/>
  <pageSetup scale="75" orientation="landscape" r:id="rId7"/>
  <headerFooter alignWithMargins="0">
    <oddFooter>&amp;L&amp;"Times New Roman,Regular"&amp;9Sponsored by:  Michael N. Kelly</oddFooter>
  </headerFooter>
  <rowBreaks count="25" manualBreakCount="25">
    <brk id="77" max="4" man="1"/>
    <brk id="125" max="4" man="1"/>
    <brk id="173" max="4" man="1"/>
    <brk id="221" max="4" man="1"/>
    <brk id="269" max="4" man="1"/>
    <brk id="317" max="4" man="1"/>
    <brk id="364" max="4" man="1"/>
    <brk id="413" max="4" man="1"/>
    <brk id="461" max="4" man="1"/>
    <brk id="509" max="4" man="1"/>
    <brk id="557" max="4" man="1"/>
    <brk id="607" max="4" man="1"/>
    <brk id="657" max="4" man="1"/>
    <brk id="707" max="4" man="1"/>
    <brk id="757" max="4" man="1"/>
    <brk id="807" max="4" man="1"/>
    <brk id="857" max="4" man="1"/>
    <brk id="907" max="4" man="1"/>
    <brk id="953" max="4" man="1"/>
    <brk id="999" max="4" man="1"/>
    <brk id="1046" max="4" man="1"/>
    <brk id="1093" max="4" man="1"/>
    <brk id="1140" max="4" man="1"/>
    <brk id="1186" max="4" man="1"/>
    <brk id="1232" max="4" man="1"/>
  </rowBreak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8"/>
  <dimension ref="B1:G10"/>
  <sheetViews>
    <sheetView workbookViewId="0"/>
  </sheetViews>
  <sheetFormatPr defaultColWidth="9.140625" defaultRowHeight="12.75"/>
  <cols>
    <col min="1" max="1" width="2.5703125" style="593" customWidth="1"/>
    <col min="2" max="2" width="76.5703125" style="593" customWidth="1"/>
    <col min="3" max="6" width="9.140625" style="593"/>
    <col min="7" max="7" width="14.140625" style="593" customWidth="1"/>
    <col min="8" max="16384" width="9.140625" style="593"/>
  </cols>
  <sheetData>
    <row r="1" spans="2:7">
      <c r="B1" s="1947" t="s">
        <v>465</v>
      </c>
      <c r="C1" s="1058"/>
      <c r="D1" s="1058"/>
      <c r="E1" s="1058"/>
      <c r="F1" s="1058"/>
      <c r="G1" s="1852" t="s">
        <v>1709</v>
      </c>
    </row>
    <row r="2" spans="2:7">
      <c r="B2" s="617" t="s">
        <v>1791</v>
      </c>
      <c r="C2" s="630"/>
    </row>
    <row r="3" spans="2:7">
      <c r="B3" s="1799" t="s">
        <v>1790</v>
      </c>
      <c r="C3" s="630"/>
    </row>
    <row r="4" spans="2:7">
      <c r="B4" s="1040" t="s">
        <v>1657</v>
      </c>
    </row>
    <row r="10" spans="2:7" ht="15">
      <c r="B10" s="1801" t="s">
        <v>1655</v>
      </c>
    </row>
  </sheetData>
  <customSheetViews>
    <customSheetView guid="{700BB901-DE3D-40AF-9E84-3437521A0345}" showPageBreaks="1" fitToPage="1">
      <pageMargins left="1" right="0.75" top="1.5" bottom="1" header="0.5" footer="0.5"/>
      <pageSetup scale="99" orientation="portrait" horizontalDpi="4294967292" r:id="rId1"/>
      <headerFooter alignWithMargins="0">
        <oddFooter>&amp;LSponsored by:  J. David Spring&amp;C&amp;A&amp;R&amp;P of &amp;N</oddFooter>
      </headerFooter>
    </customSheetView>
    <customSheetView guid="{D30DA162-D620-4A19-970C-1046A6A23ED1}" fitToPage="1">
      <pageMargins left="1" right="0.75" top="1.5" bottom="1" header="0.5" footer="0.5"/>
      <pageSetup scale="97" orientation="portrait" horizontalDpi="4294967292" r:id="rId2"/>
      <headerFooter alignWithMargins="0">
        <oddFooter>&amp;LSponsored by:  J. David Spring&amp;C&amp;A&amp;R&amp;P of &amp;N</oddFooter>
      </headerFooter>
    </customSheetView>
    <customSheetView guid="{7B208CC4-03EC-49A3-9AEF-BDEAF48D6BE2}" fitToPage="1">
      <pageMargins left="1" right="0.75" top="1.5" bottom="1" header="0.5" footer="0.5"/>
      <pageSetup scale="97" orientation="portrait" horizontalDpi="4294967292" r:id="rId3"/>
      <headerFooter alignWithMargins="0">
        <oddFooter>&amp;LSponsored by:  J. David Spring&amp;C&amp;A&amp;R&amp;P of &amp;N</oddFooter>
      </headerFooter>
    </customSheetView>
    <customSheetView guid="{FAFF7267-5C8D-421B-A6E7-C317663504A2}" fitToPage="1">
      <pageMargins left="1" right="0.75" top="1.5" bottom="1" header="0.5" footer="0.5"/>
      <pageSetup scale="97" orientation="portrait" horizontalDpi="4294967292" r:id="rId4"/>
      <headerFooter alignWithMargins="0">
        <oddFooter>&amp;LSponsored by:  J. David Spring&amp;C&amp;A&amp;R&amp;P of &amp;N</oddFooter>
      </headerFooter>
    </customSheetView>
    <customSheetView guid="{659C7A86-29AF-4EB2-A484-62929168C99A}" fitToPage="1">
      <pageMargins left="1" right="0.75" top="1.5" bottom="1" header="0.5" footer="0.5"/>
      <pageSetup scale="97" orientation="portrait" horizontalDpi="4294967292" r:id="rId5"/>
      <headerFooter alignWithMargins="0">
        <oddFooter>&amp;LSponsored by:  J. David Spring&amp;C&amp;A&amp;R&amp;P of &amp;N</oddFooter>
      </headerFooter>
    </customSheetView>
    <customSheetView guid="{DE1D8474-1C81-4DEF-9FC4-4CC6D52CA0A7}" fitToPage="1">
      <pageMargins left="1" right="0.75" top="1.5" bottom="1" header="0.5" footer="0.5"/>
      <pageSetup scale="97" orientation="portrait" horizontalDpi="4294967292" r:id="rId6"/>
      <headerFooter alignWithMargins="0">
        <oddFooter>&amp;LSponsored by:  J. David Spring&amp;C&amp;A&amp;R&amp;P of &amp;N</oddFooter>
      </headerFooter>
    </customSheetView>
  </customSheetViews>
  <phoneticPr fontId="0" type="noConversion"/>
  <pageMargins left="1" right="1" top="1" bottom="1" header="0.75" footer="0.75"/>
  <pageSetup scale="85" orientation="landscape" r:id="rId7"/>
  <headerFooter alignWithMargins="0">
    <oddFooter>&amp;L&amp;"Times New Roman,Regular"&amp;9Sponsored by:  Michael N. Kelly</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9"/>
  <dimension ref="A1:O31"/>
  <sheetViews>
    <sheetView workbookViewId="0"/>
  </sheetViews>
  <sheetFormatPr defaultColWidth="16.5703125" defaultRowHeight="12.75"/>
  <cols>
    <col min="1" max="1" width="6" style="1059" customWidth="1"/>
    <col min="2" max="2" width="9.42578125" style="1059" customWidth="1"/>
    <col min="3" max="3" width="75" style="1059" customWidth="1"/>
    <col min="4" max="4" width="16.42578125" style="1059" customWidth="1"/>
    <col min="5" max="5" width="15.42578125" style="1059" customWidth="1"/>
    <col min="6" max="6" width="14.5703125" style="1059" customWidth="1"/>
    <col min="7" max="7" width="3" style="1059" customWidth="1"/>
    <col min="8" max="16384" width="16.5703125" style="1059"/>
  </cols>
  <sheetData>
    <row r="1" spans="1:15">
      <c r="F1" s="1060" t="s">
        <v>1710</v>
      </c>
    </row>
    <row r="2" spans="1:15">
      <c r="B2" s="1950" t="s">
        <v>465</v>
      </c>
      <c r="C2" s="1948"/>
      <c r="D2" s="1948"/>
      <c r="E2" s="1948"/>
      <c r="F2" s="1948"/>
    </row>
    <row r="3" spans="1:15">
      <c r="B3" s="617" t="s">
        <v>1407</v>
      </c>
      <c r="C3" s="377"/>
      <c r="D3" s="377"/>
      <c r="E3" s="377"/>
      <c r="F3" s="377"/>
    </row>
    <row r="4" spans="1:15">
      <c r="B4" s="1951" t="s">
        <v>1731</v>
      </c>
      <c r="C4" s="1797"/>
      <c r="D4" s="1797"/>
      <c r="E4" s="1797"/>
      <c r="F4" s="1797"/>
    </row>
    <row r="5" spans="1:15">
      <c r="B5" s="1951" t="s">
        <v>1360</v>
      </c>
      <c r="C5" s="1797"/>
      <c r="D5" s="1797"/>
      <c r="E5" s="1797"/>
      <c r="F5" s="1797"/>
    </row>
    <row r="6" spans="1:15">
      <c r="A6" s="1061"/>
    </row>
    <row r="10" spans="1:15" s="1061" customFormat="1">
      <c r="A10" s="1949" t="s">
        <v>272</v>
      </c>
      <c r="B10" s="1949" t="s">
        <v>611</v>
      </c>
      <c r="D10" s="1949"/>
    </row>
    <row r="11" spans="1:15" s="1061" customFormat="1">
      <c r="A11" s="1952" t="s">
        <v>1083</v>
      </c>
      <c r="B11" s="1952" t="s">
        <v>250</v>
      </c>
      <c r="C11" s="1952" t="s">
        <v>578</v>
      </c>
      <c r="D11" s="1952" t="s">
        <v>580</v>
      </c>
      <c r="E11" s="1952" t="s">
        <v>581</v>
      </c>
      <c r="F11" s="1952" t="s">
        <v>283</v>
      </c>
    </row>
    <row r="12" spans="1:15">
      <c r="A12" s="1953">
        <v>1</v>
      </c>
      <c r="G12" s="1062"/>
      <c r="N12" s="1062"/>
    </row>
    <row r="13" spans="1:15">
      <c r="A13" s="1062">
        <v>2</v>
      </c>
      <c r="G13" s="1062"/>
      <c r="H13" s="1062"/>
      <c r="I13" s="1062"/>
      <c r="J13" s="1062"/>
      <c r="K13" s="1062"/>
      <c r="L13" s="1062"/>
      <c r="M13" s="1062"/>
      <c r="N13" s="1062"/>
      <c r="O13" s="1063"/>
    </row>
    <row r="14" spans="1:15" ht="15">
      <c r="A14" s="1953">
        <v>3</v>
      </c>
      <c r="B14" s="1801" t="s">
        <v>1655</v>
      </c>
      <c r="G14" s="1065"/>
      <c r="H14" s="1065"/>
      <c r="I14" s="1065"/>
      <c r="J14" s="1065"/>
      <c r="K14" s="1065"/>
      <c r="L14" s="1065"/>
      <c r="M14" s="1065"/>
      <c r="N14" s="1065"/>
    </row>
    <row r="15" spans="1:15">
      <c r="A15" s="1953">
        <v>4</v>
      </c>
      <c r="F15" s="1064"/>
      <c r="G15" s="1063"/>
      <c r="H15" s="1063"/>
      <c r="I15" s="1063"/>
      <c r="J15" s="1063"/>
      <c r="K15" s="1063"/>
      <c r="L15" s="1063"/>
      <c r="M15" s="1063"/>
      <c r="N15" s="1063"/>
    </row>
    <row r="16" spans="1:15">
      <c r="A16" s="1953">
        <v>5</v>
      </c>
      <c r="F16" s="1064"/>
      <c r="G16" s="1063"/>
      <c r="H16" s="1063"/>
      <c r="I16" s="1063"/>
      <c r="J16" s="1063"/>
      <c r="K16" s="1063"/>
      <c r="L16" s="1063"/>
      <c r="M16" s="1063"/>
      <c r="N16" s="1063"/>
    </row>
    <row r="17" spans="1:15">
      <c r="N17" s="1063"/>
      <c r="O17" s="1063"/>
    </row>
    <row r="30" spans="1:15">
      <c r="A30" s="1064"/>
    </row>
    <row r="31" spans="1:15">
      <c r="A31" s="1066"/>
    </row>
  </sheetData>
  <customSheetViews>
    <customSheetView guid="{700BB901-DE3D-40AF-9E84-3437521A0345}" showPageBreaks="1" topLeftCell="A4">
      <selection activeCell="F41" sqref="F41"/>
      <pageMargins left="1.18" right="0.28000000000000003" top="1" bottom="1" header="0.5" footer="0.5"/>
      <pageSetup scale="75" orientation="portrait" r:id="rId1"/>
      <headerFooter alignWithMargins="0">
        <oddFooter>&amp;LSponsored by:  J. David Spring&amp;C&amp;A&amp;R&amp;P of &amp;N</oddFooter>
      </headerFooter>
    </customSheetView>
    <customSheetView guid="{D30DA162-D620-4A19-970C-1046A6A23ED1}" topLeftCell="A4">
      <selection activeCell="F41" sqref="F41"/>
      <pageMargins left="1.18" right="0.28000000000000003" top="1" bottom="1" header="0.5" footer="0.5"/>
      <pageSetup scale="75" orientation="portrait" r:id="rId2"/>
      <headerFooter alignWithMargins="0">
        <oddFooter>&amp;LSponsored by:  J. David Spring&amp;C&amp;A&amp;R&amp;P of &amp;N</oddFooter>
      </headerFooter>
    </customSheetView>
    <customSheetView guid="{7B208CC4-03EC-49A3-9AEF-BDEAF48D6BE2}" showPageBreaks="1" printArea="1" topLeftCell="A4">
      <selection activeCell="F41" sqref="F41"/>
      <pageMargins left="1.18" right="0.28000000000000003" top="1" bottom="1" header="0.5" footer="0.5"/>
      <pageSetup scale="75" orientation="portrait" r:id="rId3"/>
      <headerFooter alignWithMargins="0">
        <oddFooter>&amp;LSponsored by:  J. David Spring&amp;C&amp;A&amp;R&amp;P of &amp;N</oddFooter>
      </headerFooter>
    </customSheetView>
    <customSheetView guid="{FAFF7267-5C8D-421B-A6E7-C317663504A2}">
      <selection activeCell="D19" sqref="D19"/>
      <pageMargins left="1.18" right="0.28000000000000003" top="1" bottom="1" header="0.5" footer="0.5"/>
      <pageSetup scale="75" orientation="portrait" r:id="rId4"/>
      <headerFooter alignWithMargins="0">
        <oddFooter>&amp;LSponsored by:  J. David Spring&amp;C&amp;A&amp;R&amp;P of &amp;N</oddFooter>
      </headerFooter>
    </customSheetView>
    <customSheetView guid="{659C7A86-29AF-4EB2-A484-62929168C99A}">
      <selection activeCell="E40" sqref="E40"/>
      <pageMargins left="1.18" right="0.28000000000000003" top="1" bottom="1" header="0.5" footer="0.5"/>
      <pageSetup scale="75" orientation="portrait" r:id="rId5"/>
      <headerFooter alignWithMargins="0">
        <oddFooter>&amp;LSponsored by:  J. David Spring&amp;C&amp;A&amp;R&amp;P of &amp;N</oddFooter>
      </headerFooter>
    </customSheetView>
    <customSheetView guid="{DE1D8474-1C81-4DEF-9FC4-4CC6D52CA0A7}">
      <pageMargins left="1.18" right="0.28000000000000003" top="1" bottom="1" header="0.5" footer="0.5"/>
      <pageSetup scale="75" orientation="portrait" r:id="rId6"/>
      <headerFooter alignWithMargins="0">
        <oddFooter>&amp;LSponsored by:  J. David Spring&amp;C&amp;A&amp;R&amp;P of &amp;N</oddFooter>
      </headerFooter>
    </customSheetView>
  </customSheetViews>
  <phoneticPr fontId="20" type="noConversion"/>
  <pageMargins left="1" right="1" top="1" bottom="1" header="0.75" footer="0.75"/>
  <pageSetup scale="75" orientation="landscape" r:id="rId7"/>
  <headerFooter alignWithMargins="0">
    <oddFooter>&amp;L&amp;"Times New Roman,Regular"&amp;9Sponsored by: Michael N. Kelly</odd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2"/>
  <dimension ref="A1:L168"/>
  <sheetViews>
    <sheetView workbookViewId="0"/>
  </sheetViews>
  <sheetFormatPr defaultColWidth="9.140625" defaultRowHeight="12.75"/>
  <cols>
    <col min="1" max="1" width="1.28515625" style="423" customWidth="1"/>
    <col min="2" max="2" width="4.28515625" style="423" bestFit="1" customWidth="1"/>
    <col min="3" max="3" width="51.85546875" style="423" customWidth="1"/>
    <col min="4" max="4" width="13.28515625" style="1089" customWidth="1"/>
    <col min="5" max="7" width="13.28515625" style="1077" customWidth="1"/>
    <col min="8" max="8" width="13.28515625" style="1089" customWidth="1"/>
    <col min="9" max="9" width="13.28515625" style="423" customWidth="1"/>
    <col min="10" max="10" width="13.28515625" style="1074" customWidth="1"/>
    <col min="11" max="11" width="15.42578125" style="423" bestFit="1" customWidth="1"/>
    <col min="12" max="12" width="15.42578125" style="764" customWidth="1"/>
    <col min="13" max="16384" width="9.140625" style="423"/>
  </cols>
  <sheetData>
    <row r="1" spans="1:12" ht="13.5" thickBot="1">
      <c r="C1" s="1048"/>
      <c r="D1" s="1048"/>
      <c r="E1" s="1048"/>
      <c r="F1" s="1048"/>
      <c r="G1" s="1048"/>
      <c r="H1" s="1048"/>
      <c r="I1" s="1048"/>
      <c r="J1" s="1048"/>
    </row>
    <row r="2" spans="1:12">
      <c r="A2" s="366"/>
      <c r="C2" s="1741" t="s">
        <v>465</v>
      </c>
      <c r="D2" s="1242"/>
      <c r="E2" s="1243"/>
      <c r="F2" s="377"/>
      <c r="G2" s="377"/>
      <c r="H2" s="377"/>
      <c r="I2" s="377"/>
      <c r="J2" s="377"/>
    </row>
    <row r="3" spans="1:12">
      <c r="C3" s="1707" t="s">
        <v>1409</v>
      </c>
      <c r="D3" s="1742"/>
      <c r="E3" s="1743"/>
      <c r="F3" s="1069"/>
      <c r="G3" s="1069"/>
      <c r="H3" s="1068"/>
      <c r="I3" s="1067"/>
      <c r="J3" s="1070"/>
    </row>
    <row r="4" spans="1:12">
      <c r="C4" s="1707" t="s">
        <v>1740</v>
      </c>
      <c r="D4" s="1744"/>
      <c r="E4" s="1743"/>
      <c r="F4" s="1069"/>
      <c r="G4" s="1069"/>
      <c r="H4" s="1068"/>
      <c r="I4" s="1067"/>
      <c r="J4" s="1070"/>
    </row>
    <row r="5" spans="1:12">
      <c r="C5" s="1707" t="s">
        <v>1360</v>
      </c>
      <c r="D5" s="1744"/>
      <c r="E5" s="1743"/>
      <c r="F5" s="1069"/>
      <c r="G5" s="1069"/>
      <c r="H5" s="1068"/>
      <c r="I5" s="1067"/>
      <c r="J5" s="1070"/>
    </row>
    <row r="6" spans="1:12" ht="13.5" thickBot="1">
      <c r="C6" s="1745"/>
      <c r="D6" s="1746"/>
      <c r="E6" s="1747"/>
      <c r="F6" s="1418"/>
      <c r="G6" s="1418"/>
      <c r="H6" s="1073"/>
    </row>
    <row r="7" spans="1:12">
      <c r="B7" s="1071"/>
      <c r="D7" s="1072"/>
      <c r="E7" s="1418"/>
      <c r="F7" s="1075"/>
      <c r="G7" s="1418"/>
      <c r="H7" s="1418"/>
      <c r="I7" s="1418"/>
      <c r="J7" s="1418"/>
      <c r="K7" s="1418"/>
      <c r="L7" s="1418"/>
    </row>
    <row r="8" spans="1:12">
      <c r="B8" s="1071"/>
      <c r="D8" s="1072"/>
      <c r="E8" s="1418"/>
      <c r="F8" s="1418" t="s">
        <v>1104</v>
      </c>
      <c r="G8" s="1418">
        <v>2.3524E-2</v>
      </c>
      <c r="H8" s="1073" t="s">
        <v>1105</v>
      </c>
      <c r="I8" s="588" t="s">
        <v>1106</v>
      </c>
      <c r="J8" s="1150" t="s">
        <v>1107</v>
      </c>
      <c r="L8" s="1151"/>
    </row>
    <row r="9" spans="1:12">
      <c r="B9" s="1076" t="s">
        <v>272</v>
      </c>
      <c r="C9" s="1076"/>
      <c r="D9" s="1072" t="s">
        <v>1050</v>
      </c>
      <c r="F9" s="1078" t="s">
        <v>1050</v>
      </c>
      <c r="H9" s="1078" t="s">
        <v>1050</v>
      </c>
      <c r="I9" s="2311" t="s">
        <v>245</v>
      </c>
      <c r="J9" s="2311"/>
    </row>
    <row r="10" spans="1:12">
      <c r="B10" s="1079" t="s">
        <v>1083</v>
      </c>
      <c r="C10" s="1079" t="s">
        <v>578</v>
      </c>
      <c r="D10" s="1080" t="s">
        <v>217</v>
      </c>
      <c r="E10" s="1081" t="s">
        <v>690</v>
      </c>
      <c r="F10" s="1082" t="s">
        <v>866</v>
      </c>
      <c r="G10" s="1083" t="s">
        <v>690</v>
      </c>
      <c r="H10" s="1082" t="s">
        <v>867</v>
      </c>
      <c r="I10" s="589" t="s">
        <v>580</v>
      </c>
      <c r="J10" s="1084" t="s">
        <v>581</v>
      </c>
    </row>
    <row r="11" spans="1:12" ht="12.75" customHeight="1">
      <c r="B11" s="588">
        <v>1</v>
      </c>
      <c r="C11" s="1085" t="s">
        <v>467</v>
      </c>
      <c r="D11" s="1984">
        <f>'[10]II-E-3.15'!D11+'[9]II-E-3.15'!D11</f>
        <v>1232154484.684</v>
      </c>
      <c r="E11" s="1984">
        <f>'[10]II-E-3.15'!E11+'[9]II-E-3.15'!E11</f>
        <v>-1093604713.995182</v>
      </c>
      <c r="F11" s="1984">
        <f>'[10]II-E-3.15'!F11+'[9]II-E-3.15'!F11</f>
        <v>138549770.68881786</v>
      </c>
      <c r="G11" s="1984">
        <f>'[10]II-E-3.15'!G11+'[9]II-E-3.15'!G11</f>
        <v>900819042.65692782</v>
      </c>
      <c r="H11" s="1984">
        <f>'[10]II-E-3.15'!H11+'[9]II-E-3.15'!H11</f>
        <v>1039368813.3457458</v>
      </c>
      <c r="I11" s="1984">
        <f>'[10]II-E-3.15'!I11+'[9]II-E-3.15'!I11</f>
        <v>420213368.79755169</v>
      </c>
      <c r="J11" s="1984">
        <f>'[10]II-E-3.15'!J11+'[9]II-E-3.15'!J11</f>
        <v>619155444.54819393</v>
      </c>
      <c r="K11" s="1985"/>
    </row>
    <row r="12" spans="1:12">
      <c r="B12" s="588">
        <f>B11+1</f>
        <v>2</v>
      </c>
      <c r="D12" s="1986"/>
      <c r="E12" s="1987"/>
      <c r="F12" s="1987"/>
      <c r="G12" s="1987"/>
      <c r="H12" s="1986"/>
      <c r="I12" s="1985"/>
      <c r="J12" s="1986"/>
      <c r="K12" s="1985"/>
    </row>
    <row r="13" spans="1:12">
      <c r="B13" s="1796">
        <f t="shared" ref="B13:B76" si="0">B12+1</f>
        <v>3</v>
      </c>
      <c r="C13" s="1085" t="s">
        <v>689</v>
      </c>
      <c r="D13" s="1984">
        <f>'[10]II-E-3.15'!D13+'[9]II-E-3.15'!D13</f>
        <v>0</v>
      </c>
      <c r="E13" s="1984">
        <f>'[10]II-E-3.15'!E13+'[9]II-E-3.15'!E13</f>
        <v>0</v>
      </c>
      <c r="F13" s="1987">
        <f>SUM(D13:E13)</f>
        <v>0</v>
      </c>
      <c r="G13" s="1987"/>
      <c r="H13" s="1984">
        <f>'[10]II-E-3.15'!H13+'[9]II-E-3.15'!H13</f>
        <v>0</v>
      </c>
      <c r="I13" s="1984">
        <f>'[10]II-E-3.15'!I13+'[9]II-E-3.15'!I13</f>
        <v>0</v>
      </c>
      <c r="J13" s="1984">
        <f>'[10]II-E-3.15'!J13+'[9]II-E-3.15'!J13</f>
        <v>0</v>
      </c>
      <c r="K13" s="1985"/>
    </row>
    <row r="14" spans="1:12">
      <c r="B14" s="1796">
        <f t="shared" si="0"/>
        <v>4</v>
      </c>
      <c r="C14" s="1085" t="s">
        <v>218</v>
      </c>
      <c r="D14" s="1984">
        <f>'[10]II-E-3.15'!D14+'[9]II-E-3.15'!D14</f>
        <v>112409500.958</v>
      </c>
      <c r="E14" s="1984">
        <f>'[10]II-E-3.15'!E14+'[9]II-E-3.15'!E14</f>
        <v>27106540.745102022</v>
      </c>
      <c r="F14" s="1987">
        <f t="shared" ref="F14:F24" si="1">SUM(D14:E14)</f>
        <v>139516041.70310202</v>
      </c>
      <c r="G14" s="1987"/>
      <c r="H14" s="1984">
        <f>'[10]II-E-3.15'!H14+'[9]II-E-3.15'!H14</f>
        <v>119209359.2070071</v>
      </c>
      <c r="I14" s="1984">
        <f>'[10]II-E-3.15'!I14+'[9]II-E-3.15'!I14</f>
        <v>61969338.660424471</v>
      </c>
      <c r="J14" s="1984">
        <f>'[10]II-E-3.15'!J14+'[9]II-E-3.15'!J14</f>
        <v>57240020.546582624</v>
      </c>
      <c r="K14" s="1985"/>
    </row>
    <row r="15" spans="1:12">
      <c r="B15" s="1796">
        <f t="shared" si="0"/>
        <v>5</v>
      </c>
      <c r="C15" s="1085" t="s">
        <v>462</v>
      </c>
      <c r="D15" s="1984">
        <f>'[10]II-E-3.15'!D15+'[9]II-E-3.15'!D15</f>
        <v>553849329.09299994</v>
      </c>
      <c r="E15" s="1984">
        <f>'[10]II-E-3.15'!E15+'[9]II-E-3.15'!E15</f>
        <v>-40723066.87883538</v>
      </c>
      <c r="F15" s="1987">
        <f t="shared" si="1"/>
        <v>513126262.21416456</v>
      </c>
      <c r="G15" s="1987"/>
      <c r="H15" s="1984">
        <f>'[10]II-E-3.15'!H15+'[9]II-E-3.15'!H15</f>
        <v>242205237.28405344</v>
      </c>
      <c r="I15" s="1984">
        <f>'[10]II-E-3.15'!I15+'[9]II-E-3.15'!I15</f>
        <v>67024336.856060378</v>
      </c>
      <c r="J15" s="1984">
        <f>'[10]II-E-3.15'!J15+'[9]II-E-3.15'!J15</f>
        <v>175180900.40799308</v>
      </c>
      <c r="K15" s="1985"/>
    </row>
    <row r="16" spans="1:12">
      <c r="B16" s="1796">
        <f t="shared" si="0"/>
        <v>6</v>
      </c>
      <c r="C16" s="1085" t="s">
        <v>461</v>
      </c>
      <c r="D16" s="1984">
        <f>'[10]II-E-3.15'!D16+'[9]II-E-3.15'!D16</f>
        <v>0</v>
      </c>
      <c r="E16" s="1984">
        <f>'[10]II-E-3.15'!E16+'[9]II-E-3.15'!E16</f>
        <v>0</v>
      </c>
      <c r="F16" s="1987">
        <f t="shared" si="1"/>
        <v>0</v>
      </c>
      <c r="G16" s="1987"/>
      <c r="H16" s="1984">
        <f>'[10]II-E-3.15'!H16+'[9]II-E-3.15'!H16</f>
        <v>0</v>
      </c>
      <c r="I16" s="1984">
        <f>'[10]II-E-3.15'!I16+'[9]II-E-3.15'!I16</f>
        <v>0</v>
      </c>
      <c r="J16" s="1984">
        <f>'[10]II-E-3.15'!J16+'[9]II-E-3.15'!J16</f>
        <v>0</v>
      </c>
      <c r="K16" s="1985"/>
    </row>
    <row r="17" spans="2:11">
      <c r="B17" s="1796">
        <f t="shared" si="0"/>
        <v>7</v>
      </c>
      <c r="C17" s="1086" t="s">
        <v>460</v>
      </c>
      <c r="D17" s="1984">
        <f>'[10]II-E-3.15'!D17+'[9]II-E-3.15'!D17</f>
        <v>241680836.95999995</v>
      </c>
      <c r="E17" s="1984">
        <f>'[10]II-E-3.15'!E17+'[9]II-E-3.15'!E17</f>
        <v>208284.64600004256</v>
      </c>
      <c r="F17" s="1987">
        <f t="shared" si="1"/>
        <v>241889121.60600001</v>
      </c>
      <c r="G17" s="1987"/>
      <c r="H17" s="1984">
        <f>'[10]II-E-3.15'!H17+'[9]II-E-3.15'!H17</f>
        <v>265019604.49534833</v>
      </c>
      <c r="I17" s="1984">
        <f>'[10]II-E-3.15'!I17+'[9]II-E-3.15'!I17</f>
        <v>93376396.248001099</v>
      </c>
      <c r="J17" s="1984">
        <f>'[10]II-E-3.15'!J17+'[9]II-E-3.15'!J17</f>
        <v>171643208.24734724</v>
      </c>
      <c r="K17" s="1985"/>
    </row>
    <row r="18" spans="2:11">
      <c r="B18" s="1796">
        <f t="shared" si="0"/>
        <v>8</v>
      </c>
      <c r="C18" s="1086" t="s">
        <v>459</v>
      </c>
      <c r="D18" s="1984">
        <f>'[10]II-E-3.15'!D18+'[9]II-E-3.15'!D18</f>
        <v>0</v>
      </c>
      <c r="E18" s="1984">
        <f>'[10]II-E-3.15'!E18+'[9]II-E-3.15'!E18</f>
        <v>0</v>
      </c>
      <c r="F18" s="1987">
        <f t="shared" si="1"/>
        <v>0</v>
      </c>
      <c r="G18" s="1987"/>
      <c r="H18" s="1984">
        <f>'[10]II-E-3.15'!H18+'[9]II-E-3.15'!H18</f>
        <v>0</v>
      </c>
      <c r="I18" s="1984">
        <f>'[10]II-E-3.15'!I18+'[9]II-E-3.15'!I18</f>
        <v>0</v>
      </c>
      <c r="J18" s="1984">
        <f>'[10]II-E-3.15'!J18+'[9]II-E-3.15'!J18</f>
        <v>0</v>
      </c>
      <c r="K18" s="1985"/>
    </row>
    <row r="19" spans="2:11">
      <c r="B19" s="1796">
        <f t="shared" si="0"/>
        <v>9</v>
      </c>
      <c r="C19" s="1085" t="s">
        <v>458</v>
      </c>
      <c r="D19" s="1984">
        <f>'[10]II-E-3.15'!D19+'[9]II-E-3.15'!D19</f>
        <v>0</v>
      </c>
      <c r="E19" s="1984">
        <f>'[10]II-E-3.15'!E19+'[9]II-E-3.15'!E19</f>
        <v>0</v>
      </c>
      <c r="F19" s="1987">
        <f t="shared" si="1"/>
        <v>0</v>
      </c>
      <c r="G19" s="1987"/>
      <c r="H19" s="1984">
        <f>'[10]II-E-3.15'!H19+'[9]II-E-3.15'!H19</f>
        <v>0</v>
      </c>
      <c r="I19" s="1984">
        <f>'[10]II-E-3.15'!I19+'[9]II-E-3.15'!I19</f>
        <v>0</v>
      </c>
      <c r="J19" s="1984">
        <f>'[10]II-E-3.15'!J19+'[9]II-E-3.15'!J19</f>
        <v>0</v>
      </c>
      <c r="K19" s="1985"/>
    </row>
    <row r="20" spans="2:11">
      <c r="B20" s="1796">
        <f t="shared" si="0"/>
        <v>10</v>
      </c>
      <c r="C20" s="423" t="s">
        <v>656</v>
      </c>
      <c r="D20" s="1984">
        <f>'[10]II-E-3.15'!D20+'[9]II-E-3.15'!D20</f>
        <v>128722099.12000002</v>
      </c>
      <c r="E20" s="1984">
        <f>'[10]II-E-3.15'!E20+'[9]II-E-3.15'!E20</f>
        <v>1621866.7199999765</v>
      </c>
      <c r="F20" s="1987">
        <f t="shared" si="1"/>
        <v>130343965.84</v>
      </c>
      <c r="G20" s="1987"/>
      <c r="H20" s="1984">
        <f>'[10]II-E-3.15'!H20+'[9]II-E-3.15'!H20</f>
        <v>152785169.33682871</v>
      </c>
      <c r="I20" s="1984">
        <f>'[10]II-E-3.15'!I20+'[9]II-E-3.15'!I20</f>
        <v>47195344.995527484</v>
      </c>
      <c r="J20" s="1984">
        <f>'[10]II-E-3.15'!J20+'[9]II-E-3.15'!J20</f>
        <v>105589824.3413012</v>
      </c>
      <c r="K20" s="1985"/>
    </row>
    <row r="21" spans="2:11">
      <c r="B21" s="1796">
        <f t="shared" si="0"/>
        <v>11</v>
      </c>
      <c r="C21" s="423" t="s">
        <v>1349</v>
      </c>
      <c r="D21" s="1984">
        <f>'[10]II-E-3.15'!D21+'[9]II-E-3.15'!D21</f>
        <v>394644.67</v>
      </c>
      <c r="E21" s="1984">
        <f>'[10]II-E-3.15'!E21+'[9]II-E-3.15'!E21</f>
        <v>-394644.67</v>
      </c>
      <c r="F21" s="1987">
        <f t="shared" si="1"/>
        <v>0</v>
      </c>
      <c r="G21" s="1987"/>
      <c r="H21" s="1984">
        <f>'[10]II-E-3.15'!H21+'[9]II-E-3.15'!H21</f>
        <v>0</v>
      </c>
      <c r="I21" s="1984">
        <f>'[10]II-E-3.15'!I21+'[9]II-E-3.15'!I21</f>
        <v>0</v>
      </c>
      <c r="J21" s="1984">
        <f>'[10]II-E-3.15'!J21+'[9]II-E-3.15'!J21</f>
        <v>0</v>
      </c>
      <c r="K21" s="1985"/>
    </row>
    <row r="22" spans="2:11">
      <c r="B22" s="1796">
        <f t="shared" si="0"/>
        <v>12</v>
      </c>
      <c r="C22" s="1087" t="s">
        <v>872</v>
      </c>
      <c r="D22" s="1984">
        <f>'[10]II-E-3.15'!D22+'[9]II-E-3.15'!D22</f>
        <v>1621867.13</v>
      </c>
      <c r="E22" s="1984">
        <f>'[10]II-E-3.15'!E22+'[9]II-E-3.15'!E22</f>
        <v>-1621867.13</v>
      </c>
      <c r="F22" s="1987">
        <f t="shared" si="1"/>
        <v>0</v>
      </c>
      <c r="G22" s="1987"/>
      <c r="H22" s="1984">
        <f>'[10]II-E-3.15'!H22+'[9]II-E-3.15'!H22</f>
        <v>0</v>
      </c>
      <c r="I22" s="1984">
        <f>'[10]II-E-3.15'!I22+'[9]II-E-3.15'!I22</f>
        <v>0</v>
      </c>
      <c r="J22" s="1984">
        <f>'[10]II-E-3.15'!J22+'[9]II-E-3.15'!J22</f>
        <v>0</v>
      </c>
      <c r="K22" s="1985"/>
    </row>
    <row r="23" spans="2:11">
      <c r="B23" s="1796">
        <f t="shared" si="0"/>
        <v>13</v>
      </c>
      <c r="C23" s="592" t="s">
        <v>324</v>
      </c>
      <c r="D23" s="1984">
        <f>'[10]II-E-3.15'!D23+'[9]II-E-3.15'!D23</f>
        <v>-17927760.149999999</v>
      </c>
      <c r="E23" s="1984">
        <f>'[10]II-E-3.15'!E23+'[9]II-E-3.15'!E23</f>
        <v>17927760.149999999</v>
      </c>
      <c r="F23" s="1987">
        <f t="shared" si="1"/>
        <v>0</v>
      </c>
      <c r="G23" s="1987"/>
      <c r="H23" s="1984">
        <f>'[10]II-E-3.15'!H23+'[9]II-E-3.15'!H23</f>
        <v>0</v>
      </c>
      <c r="I23" s="1984">
        <f>'[10]II-E-3.15'!I23+'[9]II-E-3.15'!I23</f>
        <v>0</v>
      </c>
      <c r="J23" s="1984">
        <f>'[10]II-E-3.15'!J23+'[9]II-E-3.15'!J23</f>
        <v>0</v>
      </c>
      <c r="K23" s="1985"/>
    </row>
    <row r="24" spans="2:11">
      <c r="B24" s="1796">
        <f t="shared" si="0"/>
        <v>14</v>
      </c>
      <c r="C24" s="423" t="s">
        <v>990</v>
      </c>
      <c r="D24" s="1988">
        <f>'[10]II-E-3.15'!D24+'[9]II-E-3.15'!D24</f>
        <v>0</v>
      </c>
      <c r="E24" s="1988">
        <f>'[10]II-E-3.15'!E24+'[9]II-E-3.15'!E24</f>
        <v>-292228976.15000021</v>
      </c>
      <c r="F24" s="1989">
        <f t="shared" si="1"/>
        <v>-292228976.15000021</v>
      </c>
      <c r="G24" s="1989"/>
      <c r="H24" s="1988">
        <f>'[10]II-E-3.15'!H24+'[9]II-E-3.15'!H24</f>
        <v>-30859584.320000358</v>
      </c>
      <c r="I24" s="1988">
        <f>'[10]II-E-3.15'!I24+'[9]II-E-3.15'!I24</f>
        <v>-5364743.88</v>
      </c>
      <c r="J24" s="1988">
        <f>'[10]II-E-3.15'!J24+'[9]II-E-3.15'!J24</f>
        <v>-25494840.440000359</v>
      </c>
      <c r="K24" s="1985"/>
    </row>
    <row r="25" spans="2:11">
      <c r="B25" s="1796">
        <f t="shared" si="0"/>
        <v>15</v>
      </c>
      <c r="C25" s="423" t="s">
        <v>784</v>
      </c>
      <c r="D25" s="1990">
        <f>SUM(D14:D24)</f>
        <v>1020750517.7809998</v>
      </c>
      <c r="E25" s="1990">
        <f t="shared" ref="E25:J25" si="2">SUM(E14:E24)</f>
        <v>-288104102.56773353</v>
      </c>
      <c r="F25" s="1990">
        <f t="shared" si="2"/>
        <v>732646415.21326637</v>
      </c>
      <c r="G25" s="1990">
        <f t="shared" si="2"/>
        <v>0</v>
      </c>
      <c r="H25" s="1990">
        <f t="shared" si="2"/>
        <v>748359786.00323725</v>
      </c>
      <c r="I25" s="1990">
        <f t="shared" si="2"/>
        <v>264200672.88001347</v>
      </c>
      <c r="J25" s="1990">
        <f t="shared" si="2"/>
        <v>484159113.1032238</v>
      </c>
      <c r="K25" s="1985">
        <f>'[9]II-E-3.15'!$I$25+'[10]II-E-3.15'!$I$25-I25</f>
        <v>0</v>
      </c>
    </row>
    <row r="26" spans="2:11">
      <c r="B26" s="1796">
        <f t="shared" si="0"/>
        <v>16</v>
      </c>
      <c r="C26" s="1088"/>
      <c r="D26" s="1991"/>
      <c r="E26" s="1987"/>
      <c r="F26" s="1987"/>
      <c r="G26" s="1987"/>
      <c r="H26" s="1991"/>
      <c r="I26" s="1985"/>
      <c r="J26" s="1992"/>
      <c r="K26" s="1985"/>
    </row>
    <row r="27" spans="2:11">
      <c r="B27" s="1796">
        <f t="shared" si="0"/>
        <v>17</v>
      </c>
      <c r="C27" s="423" t="s">
        <v>789</v>
      </c>
      <c r="D27" s="1991"/>
      <c r="E27" s="1987"/>
      <c r="F27" s="1987"/>
      <c r="G27" s="1987"/>
      <c r="H27" s="1991"/>
      <c r="I27" s="1985"/>
      <c r="J27" s="1992"/>
      <c r="K27" s="1985"/>
    </row>
    <row r="28" spans="2:11">
      <c r="B28" s="1796">
        <f t="shared" si="0"/>
        <v>18</v>
      </c>
      <c r="C28" s="423" t="s">
        <v>604</v>
      </c>
      <c r="D28" s="1984">
        <f>'[10]II-E-3.15'!D29+'[9]II-E-3.15'!D28</f>
        <v>754970.19</v>
      </c>
      <c r="E28" s="1984">
        <f>'[10]II-E-3.15'!E29+'[9]II-E-3.15'!E28</f>
        <v>0</v>
      </c>
      <c r="F28" s="1984">
        <f>'[10]II-E-3.15'!F29+'[9]II-E-3.15'!F28</f>
        <v>754970.19</v>
      </c>
      <c r="G28" s="1984">
        <f>'[10]II-E-3.15'!G29+'[9]II-E-3.15'!G28</f>
        <v>0</v>
      </c>
      <c r="H28" s="1984">
        <f>'[10]II-E-3.15'!H29+'[9]II-E-3.15'!H28</f>
        <v>754970.19</v>
      </c>
      <c r="I28" s="1984">
        <f>'[10]II-E-3.15'!I29+'[9]II-E-3.15'!I28</f>
        <v>115469.65999999999</v>
      </c>
      <c r="J28" s="1984">
        <f>'[10]II-E-3.15'!J29+'[9]II-E-3.15'!J28</f>
        <v>639500.53</v>
      </c>
      <c r="K28" s="1985"/>
    </row>
    <row r="29" spans="2:11">
      <c r="B29" s="1796">
        <f t="shared" si="0"/>
        <v>19</v>
      </c>
      <c r="C29" s="423" t="s">
        <v>422</v>
      </c>
      <c r="D29" s="1984">
        <f>'[9]II-E-3.15'!D29+'[10]II-E-3.15'!D30</f>
        <v>101436.24</v>
      </c>
      <c r="E29" s="1984">
        <f>'[9]II-E-3.15'!E29+'[10]II-E-3.15'!E30</f>
        <v>-101436.24</v>
      </c>
      <c r="F29" s="1984">
        <f>'[9]II-E-3.15'!F29+'[10]II-E-3.15'!F30</f>
        <v>0</v>
      </c>
      <c r="G29" s="1984">
        <f>'[9]II-E-3.15'!G29+'[10]II-E-3.15'!G30</f>
        <v>0</v>
      </c>
      <c r="H29" s="1984">
        <f>'[9]II-E-3.15'!H29+'[10]II-E-3.15'!H30</f>
        <v>0</v>
      </c>
      <c r="I29" s="1984">
        <f>'[9]II-E-3.15'!I29+'[10]II-E-3.15'!I30</f>
        <v>0</v>
      </c>
      <c r="J29" s="1984">
        <f>'[9]II-E-3.15'!J29+'[10]II-E-3.15'!J30</f>
        <v>0</v>
      </c>
      <c r="K29" s="1985"/>
    </row>
    <row r="30" spans="2:11">
      <c r="B30" s="1796">
        <f t="shared" si="0"/>
        <v>20</v>
      </c>
      <c r="C30" s="423" t="s">
        <v>1342</v>
      </c>
      <c r="D30" s="1984">
        <f>'[10]II-E-3.15'!D35+'[9]II-E-3.15'!D30</f>
        <v>-46336.969999999994</v>
      </c>
      <c r="E30" s="1984">
        <f>'[10]II-E-3.15'!E35+'[9]II-E-3.15'!E30</f>
        <v>0</v>
      </c>
      <c r="F30" s="1984">
        <f>'[10]II-E-3.15'!F35+'[9]II-E-3.15'!F30</f>
        <v>-46336.969999999994</v>
      </c>
      <c r="G30" s="1984">
        <f>'[10]II-E-3.15'!G35+'[9]II-E-3.15'!G30</f>
        <v>0</v>
      </c>
      <c r="H30" s="1984">
        <f>'[10]II-E-3.15'!H35+'[9]II-E-3.15'!H30</f>
        <v>-46336.969999999994</v>
      </c>
      <c r="I30" s="1984">
        <f>'[10]II-E-3.15'!I35+'[9]II-E-3.15'!I30</f>
        <v>-1242.76</v>
      </c>
      <c r="J30" s="1984">
        <f>'[10]II-E-3.15'!J35+'[9]II-E-3.15'!J30</f>
        <v>-45094.21</v>
      </c>
      <c r="K30" s="1985"/>
    </row>
    <row r="31" spans="2:11">
      <c r="B31" s="1796">
        <f t="shared" si="0"/>
        <v>21</v>
      </c>
      <c r="C31" s="423" t="s">
        <v>1343</v>
      </c>
      <c r="D31" s="1984">
        <f>'[10]II-E-3.15'!D28+'[9]II-E-3.15'!D31</f>
        <v>1118645.75</v>
      </c>
      <c r="E31" s="1984">
        <f>'[10]II-E-3.15'!E28+'[9]II-E-3.15'!E31</f>
        <v>-1118645.75</v>
      </c>
      <c r="F31" s="1984">
        <f>'[10]II-E-3.15'!F28+'[9]II-E-3.15'!F31</f>
        <v>0</v>
      </c>
      <c r="G31" s="1984">
        <f>'[10]II-E-3.15'!G28+'[9]II-E-3.15'!G31</f>
        <v>0</v>
      </c>
      <c r="H31" s="1984">
        <f>'[10]II-E-3.15'!H28+'[9]II-E-3.15'!H31</f>
        <v>0</v>
      </c>
      <c r="I31" s="1984">
        <f>'[10]II-E-3.15'!I28+'[9]II-E-3.15'!I31</f>
        <v>0</v>
      </c>
      <c r="J31" s="1984">
        <f>'[10]II-E-3.15'!J28+'[9]II-E-3.15'!J31</f>
        <v>0</v>
      </c>
      <c r="K31" s="1985"/>
    </row>
    <row r="32" spans="2:11">
      <c r="B32" s="1796">
        <f t="shared" si="0"/>
        <v>22</v>
      </c>
      <c r="C32" s="423" t="s">
        <v>605</v>
      </c>
      <c r="D32" s="1984">
        <f>'[10]II-E-3.15'!D32+'[9]II-E-3.15'!D32</f>
        <v>3402000</v>
      </c>
      <c r="E32" s="1984">
        <f>'[10]II-E-3.15'!E32+'[9]II-E-3.15'!E32</f>
        <v>-1238000.4200000002</v>
      </c>
      <c r="F32" s="1984">
        <f>'[10]II-E-3.15'!F32+'[9]II-E-3.15'!F32</f>
        <v>2163999.5799999996</v>
      </c>
      <c r="G32" s="1984">
        <f>'[10]II-E-3.15'!G32+'[9]II-E-3.15'!G32</f>
        <v>0</v>
      </c>
      <c r="H32" s="1984">
        <f>'[10]II-E-3.15'!H32+'[9]II-E-3.15'!H32</f>
        <v>2163999.5799999996</v>
      </c>
      <c r="I32" s="1984">
        <f>'[10]II-E-3.15'!I32+'[9]II-E-3.15'!I32</f>
        <v>804999.54</v>
      </c>
      <c r="J32" s="1984">
        <f>'[10]II-E-3.15'!J32+'[9]II-E-3.15'!J32</f>
        <v>1359000.0399999998</v>
      </c>
      <c r="K32" s="1985"/>
    </row>
    <row r="33" spans="2:11">
      <c r="B33" s="1796">
        <f t="shared" si="0"/>
        <v>23</v>
      </c>
      <c r="C33" s="423" t="s">
        <v>606</v>
      </c>
      <c r="D33" s="1984">
        <f>'[10]II-E-3.15'!D33+'[9]II-E-3.15'!D33</f>
        <v>579311.38</v>
      </c>
      <c r="E33" s="1984">
        <f>'[10]II-E-3.15'!E33+'[9]II-E-3.15'!E33</f>
        <v>-579311.38</v>
      </c>
      <c r="F33" s="1984">
        <f>'[10]II-E-3.15'!F33+'[9]II-E-3.15'!F33</f>
        <v>0</v>
      </c>
      <c r="G33" s="1984">
        <f>'[10]II-E-3.15'!G33+'[9]II-E-3.15'!G33</f>
        <v>0</v>
      </c>
      <c r="H33" s="1984">
        <f>'[10]II-E-3.15'!H33+'[9]II-E-3.15'!H33</f>
        <v>0</v>
      </c>
      <c r="I33" s="1984">
        <f>'[10]II-E-3.15'!I33+'[9]II-E-3.15'!I33</f>
        <v>0</v>
      </c>
      <c r="J33" s="1984">
        <f>'[10]II-E-3.15'!J33+'[9]II-E-3.15'!J33</f>
        <v>0</v>
      </c>
      <c r="K33" s="1985"/>
    </row>
    <row r="34" spans="2:11">
      <c r="B34" s="1796">
        <f t="shared" si="0"/>
        <v>24</v>
      </c>
      <c r="C34" s="423" t="s">
        <v>607</v>
      </c>
      <c r="D34" s="1984">
        <f>'[10]II-E-3.15'!D34+'[9]II-E-3.15'!D34</f>
        <v>-20024063.170000002</v>
      </c>
      <c r="E34" s="1984">
        <f>'[10]II-E-3.15'!E34+'[9]II-E-3.15'!E34</f>
        <v>20024063.170000002</v>
      </c>
      <c r="F34" s="1984">
        <f>'[10]II-E-3.15'!F34+'[9]II-E-3.15'!F34</f>
        <v>0</v>
      </c>
      <c r="G34" s="1984">
        <f>'[10]II-E-3.15'!G34+'[9]II-E-3.15'!G34</f>
        <v>0</v>
      </c>
      <c r="H34" s="1984">
        <f>'[10]II-E-3.15'!H34+'[9]II-E-3.15'!H34</f>
        <v>0</v>
      </c>
      <c r="I34" s="1984">
        <f>'[10]II-E-3.15'!I34+'[9]II-E-3.15'!I34</f>
        <v>0</v>
      </c>
      <c r="J34" s="1984">
        <f>'[10]II-E-3.15'!J34+'[9]II-E-3.15'!J34</f>
        <v>0</v>
      </c>
      <c r="K34" s="1985"/>
    </row>
    <row r="35" spans="2:11">
      <c r="B35" s="1796">
        <f t="shared" si="0"/>
        <v>25</v>
      </c>
      <c r="C35" s="423" t="s">
        <v>257</v>
      </c>
      <c r="D35" s="1984">
        <f>'[9]II-E-3.15'!D35</f>
        <v>-160473.31</v>
      </c>
      <c r="E35" s="1984">
        <f>'[9]II-E-3.15'!E35</f>
        <v>160473.31</v>
      </c>
      <c r="F35" s="1984">
        <f>'[9]II-E-3.15'!F35</f>
        <v>0</v>
      </c>
      <c r="G35" s="1984">
        <f>'[9]II-E-3.15'!G35</f>
        <v>0</v>
      </c>
      <c r="H35" s="1984">
        <f>'[9]II-E-3.15'!H35</f>
        <v>0</v>
      </c>
      <c r="I35" s="1984">
        <f>'[9]II-E-3.15'!I35</f>
        <v>0</v>
      </c>
      <c r="J35" s="1984">
        <f>'[9]II-E-3.15'!J35</f>
        <v>0</v>
      </c>
      <c r="K35" s="1985"/>
    </row>
    <row r="36" spans="2:11">
      <c r="B36" s="1796">
        <f t="shared" si="0"/>
        <v>26</v>
      </c>
      <c r="C36" s="1085"/>
      <c r="D36" s="1993"/>
      <c r="E36" s="1989"/>
      <c r="F36" s="1989"/>
      <c r="G36" s="1989"/>
      <c r="H36" s="1993"/>
      <c r="I36" s="1993"/>
      <c r="J36" s="1993"/>
      <c r="K36" s="1985"/>
    </row>
    <row r="37" spans="2:11">
      <c r="B37" s="1796">
        <f t="shared" si="0"/>
        <v>27</v>
      </c>
      <c r="C37" s="423" t="s">
        <v>788</v>
      </c>
      <c r="D37" s="1994">
        <f t="shared" ref="D37:J37" si="3">SUM(D27:D36)</f>
        <v>-14274509.890000002</v>
      </c>
      <c r="E37" s="1994">
        <f t="shared" si="3"/>
        <v>17147142.690000001</v>
      </c>
      <c r="F37" s="1994">
        <f t="shared" si="3"/>
        <v>2872632.8</v>
      </c>
      <c r="G37" s="1994">
        <f t="shared" si="3"/>
        <v>0</v>
      </c>
      <c r="H37" s="1994">
        <f t="shared" si="3"/>
        <v>2872632.8</v>
      </c>
      <c r="I37" s="1994">
        <f t="shared" si="3"/>
        <v>919226.44000000006</v>
      </c>
      <c r="J37" s="1994">
        <f t="shared" si="3"/>
        <v>1953406.3599999999</v>
      </c>
      <c r="K37" s="1985">
        <f>'[9]II-E-3.15'!$I$37+'[10]II-E-3.15'!$I$37-I37</f>
        <v>0</v>
      </c>
    </row>
    <row r="38" spans="2:11">
      <c r="B38" s="1796">
        <f t="shared" si="0"/>
        <v>28</v>
      </c>
      <c r="C38" s="423" t="s">
        <v>814</v>
      </c>
      <c r="D38" s="1991"/>
      <c r="E38" s="1995"/>
      <c r="F38" s="1995"/>
      <c r="G38" s="1995"/>
      <c r="H38" s="1991"/>
      <c r="I38" s="1985"/>
      <c r="J38" s="1992"/>
      <c r="K38" s="1985"/>
    </row>
    <row r="39" spans="2:11">
      <c r="B39" s="1796">
        <f t="shared" si="0"/>
        <v>29</v>
      </c>
      <c r="C39" s="423" t="s">
        <v>420</v>
      </c>
      <c r="D39" s="1996"/>
      <c r="E39" s="1997"/>
      <c r="F39" s="1995"/>
      <c r="G39" s="1995"/>
      <c r="H39" s="1998"/>
      <c r="I39" s="1998"/>
      <c r="J39" s="1998"/>
      <c r="K39" s="1985"/>
    </row>
    <row r="40" spans="2:11">
      <c r="B40" s="1796">
        <f t="shared" si="0"/>
        <v>30</v>
      </c>
      <c r="C40" s="423" t="s">
        <v>421</v>
      </c>
      <c r="D40" s="1991"/>
      <c r="E40" s="1997"/>
      <c r="F40" s="1997"/>
      <c r="G40" s="1997"/>
      <c r="H40" s="1991"/>
      <c r="I40" s="1999"/>
      <c r="J40" s="1992"/>
      <c r="K40" s="1985"/>
    </row>
    <row r="41" spans="2:11">
      <c r="B41" s="1796">
        <f t="shared" si="0"/>
        <v>31</v>
      </c>
      <c r="D41" s="1991"/>
      <c r="E41" s="1987"/>
      <c r="F41" s="1987"/>
      <c r="G41" s="1987"/>
      <c r="H41" s="1991"/>
      <c r="I41" s="1985"/>
      <c r="J41" s="1992"/>
      <c r="K41" s="1985"/>
    </row>
    <row r="42" spans="2:11">
      <c r="B42" s="1796">
        <f t="shared" si="0"/>
        <v>32</v>
      </c>
      <c r="C42" s="423" t="s">
        <v>965</v>
      </c>
      <c r="D42" s="1991">
        <f>'[9]II-E-3.15'!D42+'[10]II-E-3.15'!D43</f>
        <v>29138526.75</v>
      </c>
      <c r="E42" s="1991">
        <f>'[9]II-E-3.15'!E42+'[10]II-E-3.15'!E43</f>
        <v>0</v>
      </c>
      <c r="F42" s="1991">
        <f>'[9]II-E-3.15'!F42+'[10]II-E-3.15'!F43</f>
        <v>29138526.75</v>
      </c>
      <c r="G42" s="1991">
        <f>'[9]II-E-3.15'!G42+'[10]II-E-3.15'!G43</f>
        <v>0</v>
      </c>
      <c r="H42" s="1991">
        <f>'[9]II-E-3.15'!H42+'[10]II-E-3.15'!H43</f>
        <v>29138526.75</v>
      </c>
      <c r="I42" s="1991">
        <f>'[9]II-E-3.15'!I42+'[10]II-E-3.15'!I43</f>
        <v>21676762.690000001</v>
      </c>
      <c r="J42" s="1991">
        <f>'[9]II-E-3.15'!J42+'[10]II-E-3.15'!J43</f>
        <v>7461764.0599999996</v>
      </c>
      <c r="K42" s="1985"/>
    </row>
    <row r="43" spans="2:11">
      <c r="B43" s="1796">
        <f t="shared" si="0"/>
        <v>33</v>
      </c>
      <c r="C43" s="423" t="s">
        <v>964</v>
      </c>
      <c r="D43" s="1991">
        <f>'[9]II-E-3.15'!D43</f>
        <v>240038976</v>
      </c>
      <c r="E43" s="1991">
        <f>'[9]II-E-3.15'!E43</f>
        <v>-240038976</v>
      </c>
      <c r="F43" s="1991">
        <f>'[9]II-E-3.15'!F43</f>
        <v>0</v>
      </c>
      <c r="G43" s="1991">
        <f>'[9]II-E-3.15'!G43</f>
        <v>0</v>
      </c>
      <c r="H43" s="1991">
        <f>'[9]II-E-3.15'!H43</f>
        <v>0</v>
      </c>
      <c r="I43" s="1991">
        <f>'[9]II-E-3.15'!I43</f>
        <v>0</v>
      </c>
      <c r="J43" s="1991">
        <f>'[9]II-E-3.15'!J43</f>
        <v>0</v>
      </c>
      <c r="K43" s="1985"/>
    </row>
    <row r="44" spans="2:11">
      <c r="B44" s="1796">
        <f t="shared" si="0"/>
        <v>34</v>
      </c>
      <c r="C44" s="762" t="s">
        <v>1228</v>
      </c>
      <c r="D44" s="1991">
        <f>'[9]II-E-3.15'!D44</f>
        <v>-15438390.120000001</v>
      </c>
      <c r="E44" s="1991">
        <f>'[9]II-E-3.15'!E44</f>
        <v>0</v>
      </c>
      <c r="F44" s="1991">
        <f>'[9]II-E-3.15'!F44</f>
        <v>-15438390.120000001</v>
      </c>
      <c r="G44" s="1991">
        <f>'[9]II-E-3.15'!G44</f>
        <v>0</v>
      </c>
      <c r="H44" s="1991">
        <f>'[9]II-E-3.15'!H44</f>
        <v>-15438390.120000001</v>
      </c>
      <c r="I44" s="1991">
        <f>'[9]II-E-3.15'!I44</f>
        <v>-5422234.29</v>
      </c>
      <c r="J44" s="1991">
        <f>'[9]II-E-3.15'!J44</f>
        <v>-10016155.830000002</v>
      </c>
      <c r="K44" s="1985"/>
    </row>
    <row r="45" spans="2:11" ht="13.5" customHeight="1">
      <c r="B45" s="1796">
        <f t="shared" si="0"/>
        <v>35</v>
      </c>
      <c r="C45" s="762" t="s">
        <v>1229</v>
      </c>
      <c r="D45" s="1991">
        <f>'[9]II-E-3.15'!D45</f>
        <v>0</v>
      </c>
      <c r="E45" s="1991">
        <f>'[9]II-E-3.15'!E45</f>
        <v>0</v>
      </c>
      <c r="F45" s="1991">
        <f>'[9]II-E-3.15'!F45</f>
        <v>0</v>
      </c>
      <c r="G45" s="1991">
        <f>'[9]II-E-3.15'!G45</f>
        <v>0</v>
      </c>
      <c r="H45" s="1991">
        <f>'[9]II-E-3.15'!H45</f>
        <v>0</v>
      </c>
      <c r="I45" s="1991">
        <f>'[9]II-E-3.15'!I45</f>
        <v>0</v>
      </c>
      <c r="J45" s="1991">
        <f>'[9]II-E-3.15'!J45</f>
        <v>0</v>
      </c>
      <c r="K45" s="1985"/>
    </row>
    <row r="46" spans="2:11">
      <c r="B46" s="1796">
        <f t="shared" si="0"/>
        <v>36</v>
      </c>
      <c r="C46" s="762" t="s">
        <v>1225</v>
      </c>
      <c r="D46" s="1991">
        <f>'[9]II-E-3.15'!D46+'[10]II-E-3.15'!D44</f>
        <v>219043.33000000002</v>
      </c>
      <c r="E46" s="1991">
        <f>'[9]II-E-3.15'!E46+'[10]II-E-3.15'!E44</f>
        <v>0</v>
      </c>
      <c r="F46" s="1991">
        <f>'[9]II-E-3.15'!F46+'[10]II-E-3.15'!F44</f>
        <v>219043.33000000002</v>
      </c>
      <c r="G46" s="1991">
        <f>'[9]II-E-3.15'!G46+'[10]II-E-3.15'!G44</f>
        <v>0</v>
      </c>
      <c r="H46" s="1991">
        <f>'[9]II-E-3.15'!H46+'[10]II-E-3.15'!H44</f>
        <v>219043.33000000002</v>
      </c>
      <c r="I46" s="1991">
        <f>'[9]II-E-3.15'!I46+'[10]II-E-3.15'!I44</f>
        <v>0</v>
      </c>
      <c r="J46" s="1991">
        <f>'[9]II-E-3.15'!J46+'[10]II-E-3.15'!J44</f>
        <v>219043.33000000002</v>
      </c>
      <c r="K46" s="1985"/>
    </row>
    <row r="47" spans="2:11">
      <c r="B47" s="1796">
        <f t="shared" si="0"/>
        <v>37</v>
      </c>
      <c r="C47" s="762" t="s">
        <v>1226</v>
      </c>
      <c r="D47" s="1991">
        <f>'[9]II-E-3.15'!D47+'[10]II-E-3.15'!D45</f>
        <v>3687452.71</v>
      </c>
      <c r="E47" s="1991">
        <f>'[9]II-E-3.15'!E47+'[10]II-E-3.15'!E45</f>
        <v>0</v>
      </c>
      <c r="F47" s="1991">
        <f>'[9]II-E-3.15'!F47+'[10]II-E-3.15'!F45</f>
        <v>3687452.71</v>
      </c>
      <c r="G47" s="1991">
        <f>'[9]II-E-3.15'!G47+'[10]II-E-3.15'!G45</f>
        <v>0</v>
      </c>
      <c r="H47" s="1991">
        <f>'[9]II-E-3.15'!H47+'[10]II-E-3.15'!H45</f>
        <v>3687452.71</v>
      </c>
      <c r="I47" s="1991">
        <f>'[9]II-E-3.15'!I47+'[10]II-E-3.15'!I45</f>
        <v>295510.92000000004</v>
      </c>
      <c r="J47" s="1991">
        <f>'[9]II-E-3.15'!J47+'[10]II-E-3.15'!J45</f>
        <v>3391941.79</v>
      </c>
      <c r="K47" s="1985"/>
    </row>
    <row r="48" spans="2:11">
      <c r="B48" s="1796">
        <f t="shared" si="0"/>
        <v>38</v>
      </c>
      <c r="C48" s="762" t="s">
        <v>1227</v>
      </c>
      <c r="D48" s="1991">
        <f>'[9]II-E-3.15'!D48+'[10]II-E-3.15'!D46</f>
        <v>6829219.9900000002</v>
      </c>
      <c r="E48" s="1991">
        <f>'[9]II-E-3.15'!E48+'[10]II-E-3.15'!E46</f>
        <v>-6829219.9900000002</v>
      </c>
      <c r="F48" s="1991">
        <f>'[9]II-E-3.15'!F48+'[10]II-E-3.15'!F46</f>
        <v>0</v>
      </c>
      <c r="G48" s="1991">
        <f>'[9]II-E-3.15'!G48+'[10]II-E-3.15'!G46</f>
        <v>0</v>
      </c>
      <c r="H48" s="1991">
        <f>'[9]II-E-3.15'!H48+'[10]II-E-3.15'!H46</f>
        <v>0</v>
      </c>
      <c r="I48" s="1991">
        <f>'[9]II-E-3.15'!I48+'[10]II-E-3.15'!I46</f>
        <v>0</v>
      </c>
      <c r="J48" s="1991">
        <f>'[9]II-E-3.15'!J48+'[10]II-E-3.15'!J46</f>
        <v>0</v>
      </c>
      <c r="K48" s="1985"/>
    </row>
    <row r="49" spans="2:11">
      <c r="B49" s="1796">
        <f t="shared" si="0"/>
        <v>39</v>
      </c>
      <c r="C49" s="762" t="s">
        <v>297</v>
      </c>
      <c r="D49" s="1991">
        <f>'[9]II-E-3.15'!D49+'[10]II-E-3.15'!D47</f>
        <v>-99715.97</v>
      </c>
      <c r="E49" s="1991">
        <f>'[9]II-E-3.15'!E49+'[10]II-E-3.15'!E47</f>
        <v>0</v>
      </c>
      <c r="F49" s="1991">
        <f>'[9]II-E-3.15'!F49+'[10]II-E-3.15'!F47</f>
        <v>-99715.97</v>
      </c>
      <c r="G49" s="1991">
        <f>'[9]II-E-3.15'!G49+'[10]II-E-3.15'!G47</f>
        <v>0</v>
      </c>
      <c r="H49" s="1991">
        <f>'[9]II-E-3.15'!H49+'[10]II-E-3.15'!H47</f>
        <v>-99715.97</v>
      </c>
      <c r="I49" s="1991">
        <f>'[9]II-E-3.15'!I49+'[10]II-E-3.15'!I47</f>
        <v>75449.64</v>
      </c>
      <c r="J49" s="1991">
        <f>'[9]II-E-3.15'!J49+'[10]II-E-3.15'!J47</f>
        <v>-175165.61</v>
      </c>
      <c r="K49" s="1985"/>
    </row>
    <row r="50" spans="2:11">
      <c r="B50" s="1796">
        <f t="shared" si="0"/>
        <v>40</v>
      </c>
      <c r="C50" s="762" t="s">
        <v>26</v>
      </c>
      <c r="D50" s="1991">
        <f>'[9]II-E-3.15'!D50+'[10]II-E-3.15'!D49</f>
        <v>5653566.4000000004</v>
      </c>
      <c r="E50" s="1991">
        <f>'[9]II-E-3.15'!E50+'[10]II-E-3.15'!E49</f>
        <v>0</v>
      </c>
      <c r="F50" s="1991">
        <f>'[9]II-E-3.15'!F50+'[10]II-E-3.15'!F49</f>
        <v>5653566.4000000004</v>
      </c>
      <c r="G50" s="1991">
        <f>'[9]II-E-3.15'!G50+'[10]II-E-3.15'!G49</f>
        <v>0</v>
      </c>
      <c r="H50" s="1991">
        <f>'[9]II-E-3.15'!H50+'[10]II-E-3.15'!H49</f>
        <v>5653566.4000000004</v>
      </c>
      <c r="I50" s="1991">
        <f>'[9]II-E-3.15'!I50+'[10]II-E-3.15'!I49</f>
        <v>1059299.94</v>
      </c>
      <c r="J50" s="1991">
        <f>'[9]II-E-3.15'!J50+'[10]II-E-3.15'!J49</f>
        <v>4594266.46</v>
      </c>
      <c r="K50" s="1985"/>
    </row>
    <row r="51" spans="2:11">
      <c r="B51" s="1796">
        <f t="shared" si="0"/>
        <v>41</v>
      </c>
      <c r="C51" s="762" t="s">
        <v>1194</v>
      </c>
      <c r="D51" s="1991">
        <f>'[9]II-E-3.15'!D51</f>
        <v>31731</v>
      </c>
      <c r="E51" s="1991">
        <f>'[9]II-E-3.15'!E51</f>
        <v>-31731</v>
      </c>
      <c r="F51" s="1991">
        <f>'[9]II-E-3.15'!F51</f>
        <v>0</v>
      </c>
      <c r="G51" s="1991">
        <f>'[9]II-E-3.15'!G51</f>
        <v>0</v>
      </c>
      <c r="H51" s="1991">
        <f>'[9]II-E-3.15'!H51</f>
        <v>0</v>
      </c>
      <c r="I51" s="1991">
        <f>'[9]II-E-3.15'!I51</f>
        <v>0</v>
      </c>
      <c r="J51" s="1991">
        <f>'[9]II-E-3.15'!J51</f>
        <v>0</v>
      </c>
      <c r="K51" s="1985"/>
    </row>
    <row r="52" spans="2:11">
      <c r="B52" s="1796">
        <f t="shared" si="0"/>
        <v>42</v>
      </c>
      <c r="C52" s="762" t="s">
        <v>13</v>
      </c>
      <c r="D52" s="1991">
        <f>'[9]II-E-3.15'!D52+'[10]II-E-3.15'!D51</f>
        <v>-2903822</v>
      </c>
      <c r="E52" s="1991">
        <f>'[9]II-E-3.15'!E52+'[10]II-E-3.15'!E51</f>
        <v>0</v>
      </c>
      <c r="F52" s="1991">
        <f>'[9]II-E-3.15'!F52+'[10]II-E-3.15'!F51</f>
        <v>-2903822</v>
      </c>
      <c r="G52" s="1991">
        <f>'[9]II-E-3.15'!G52+'[10]II-E-3.15'!G51</f>
        <v>0</v>
      </c>
      <c r="H52" s="1991">
        <f>'[9]II-E-3.15'!H52+'[10]II-E-3.15'!H51</f>
        <v>-2903822</v>
      </c>
      <c r="I52" s="1991">
        <f>'[9]II-E-3.15'!I52+'[10]II-E-3.15'!I51</f>
        <v>-579605</v>
      </c>
      <c r="J52" s="1991">
        <f>'[9]II-E-3.15'!J52+'[10]II-E-3.15'!J51</f>
        <v>-2324217</v>
      </c>
      <c r="K52" s="1985"/>
    </row>
    <row r="53" spans="2:11">
      <c r="B53" s="1796">
        <f t="shared" si="0"/>
        <v>43</v>
      </c>
      <c r="C53" s="762" t="s">
        <v>12</v>
      </c>
      <c r="D53" s="1991">
        <f>'[9]II-E-3.15'!D53+'[10]II-E-3.15'!D52</f>
        <v>-72782.200000000012</v>
      </c>
      <c r="E53" s="1991">
        <f>'[9]II-E-3.15'!E53+'[10]II-E-3.15'!E52</f>
        <v>0</v>
      </c>
      <c r="F53" s="1991">
        <f>'[9]II-E-3.15'!F53+'[10]II-E-3.15'!F52</f>
        <v>-72782.200000000012</v>
      </c>
      <c r="G53" s="1991">
        <f>'[9]II-E-3.15'!G53+'[10]II-E-3.15'!G52</f>
        <v>0</v>
      </c>
      <c r="H53" s="1991">
        <f>'[9]II-E-3.15'!H53+'[10]II-E-3.15'!H52</f>
        <v>-72782.200000000012</v>
      </c>
      <c r="I53" s="1991">
        <f>'[9]II-E-3.15'!I53+'[10]II-E-3.15'!I52</f>
        <v>50372.99</v>
      </c>
      <c r="J53" s="1991">
        <f>'[9]II-E-3.15'!J53+'[10]II-E-3.15'!J52</f>
        <v>-123155.19</v>
      </c>
      <c r="K53" s="1985"/>
    </row>
    <row r="54" spans="2:11">
      <c r="B54" s="1796">
        <f t="shared" si="0"/>
        <v>44</v>
      </c>
      <c r="C54" s="762" t="s">
        <v>1195</v>
      </c>
      <c r="D54" s="1991">
        <f>'[9]II-E-3.15'!D54</f>
        <v>-463109.62</v>
      </c>
      <c r="E54" s="1991">
        <f>'[9]II-E-3.15'!E54</f>
        <v>0</v>
      </c>
      <c r="F54" s="1991">
        <f>'[9]II-E-3.15'!F54</f>
        <v>-463109.62</v>
      </c>
      <c r="G54" s="1991">
        <f>'[9]II-E-3.15'!G54</f>
        <v>0</v>
      </c>
      <c r="H54" s="1991">
        <f>'[9]II-E-3.15'!H54</f>
        <v>-463109.62</v>
      </c>
      <c r="I54" s="1991">
        <f>'[9]II-E-3.15'!I54</f>
        <v>0</v>
      </c>
      <c r="J54" s="1991">
        <f>'[9]II-E-3.15'!J54</f>
        <v>-463109.62</v>
      </c>
      <c r="K54" s="1985"/>
    </row>
    <row r="55" spans="2:11">
      <c r="B55" s="1796">
        <f t="shared" si="0"/>
        <v>45</v>
      </c>
      <c r="C55" s="762" t="s">
        <v>1196</v>
      </c>
      <c r="D55" s="1991">
        <f>'[9]II-E-3.15'!D55+'[10]II-E-3.15'!D50</f>
        <v>18935424</v>
      </c>
      <c r="E55" s="1991">
        <f>'[9]II-E-3.15'!E55+'[10]II-E-3.15'!E50</f>
        <v>-18935424</v>
      </c>
      <c r="F55" s="1991">
        <f>'[9]II-E-3.15'!F55+'[10]II-E-3.15'!F50</f>
        <v>0</v>
      </c>
      <c r="G55" s="1991">
        <f>'[9]II-E-3.15'!G55+'[10]II-E-3.15'!G50</f>
        <v>0</v>
      </c>
      <c r="H55" s="1991">
        <f>'[9]II-E-3.15'!H55+'[10]II-E-3.15'!H50</f>
        <v>0</v>
      </c>
      <c r="I55" s="1991">
        <f>'[9]II-E-3.15'!I55+'[10]II-E-3.15'!I50</f>
        <v>0</v>
      </c>
      <c r="J55" s="1991">
        <f>'[9]II-E-3.15'!J55+'[10]II-E-3.15'!J50</f>
        <v>0</v>
      </c>
      <c r="K55" s="1985"/>
    </row>
    <row r="56" spans="2:11">
      <c r="B56" s="1796">
        <f t="shared" si="0"/>
        <v>46</v>
      </c>
      <c r="C56" s="762" t="s">
        <v>1197</v>
      </c>
      <c r="D56" s="1991">
        <f>'[9]II-E-3.15'!D56</f>
        <v>-76078.600000000006</v>
      </c>
      <c r="E56" s="1991">
        <f>'[9]II-E-3.15'!E56</f>
        <v>76078.600000000006</v>
      </c>
      <c r="F56" s="1991">
        <f>'[9]II-E-3.15'!F56</f>
        <v>0</v>
      </c>
      <c r="G56" s="1991">
        <f>'[9]II-E-3.15'!G56</f>
        <v>0</v>
      </c>
      <c r="H56" s="1991">
        <f>'[9]II-E-3.15'!H56</f>
        <v>0</v>
      </c>
      <c r="I56" s="1991">
        <f>'[9]II-E-3.15'!I56</f>
        <v>0</v>
      </c>
      <c r="J56" s="1991">
        <f>'[9]II-E-3.15'!J56</f>
        <v>0</v>
      </c>
      <c r="K56" s="1985"/>
    </row>
    <row r="57" spans="2:11">
      <c r="B57" s="1796">
        <f t="shared" si="0"/>
        <v>47</v>
      </c>
      <c r="C57" s="762" t="s">
        <v>14</v>
      </c>
      <c r="D57" s="1991">
        <f>'[9]II-E-3.15'!D57+'[10]II-E-3.15'!D55</f>
        <v>26977334.899999999</v>
      </c>
      <c r="E57" s="1991">
        <f>'[9]II-E-3.15'!E57+'[10]II-E-3.15'!E55</f>
        <v>0</v>
      </c>
      <c r="F57" s="1991">
        <f>'[9]II-E-3.15'!F57+'[10]II-E-3.15'!F55</f>
        <v>26977334.899999999</v>
      </c>
      <c r="G57" s="1991">
        <f>'[9]II-E-3.15'!G57+'[10]II-E-3.15'!G55</f>
        <v>0</v>
      </c>
      <c r="H57" s="1991">
        <f>'[9]II-E-3.15'!H57+'[10]II-E-3.15'!H55</f>
        <v>26977334.899999999</v>
      </c>
      <c r="I57" s="1991">
        <f>'[9]II-E-3.15'!I57+'[10]II-E-3.15'!I55</f>
        <v>23698693.380000003</v>
      </c>
      <c r="J57" s="1991">
        <f>'[9]II-E-3.15'!J57+'[10]II-E-3.15'!J55</f>
        <v>3278641.5199999996</v>
      </c>
      <c r="K57" s="1985"/>
    </row>
    <row r="58" spans="2:11">
      <c r="B58" s="1796">
        <f t="shared" si="0"/>
        <v>48</v>
      </c>
      <c r="C58" s="762" t="s">
        <v>650</v>
      </c>
      <c r="D58" s="1991">
        <f>'[9]II-E-3.15'!D58+'[10]II-E-3.15'!D56</f>
        <v>1940350.96</v>
      </c>
      <c r="E58" s="1991">
        <f>'[9]II-E-3.15'!E58+'[10]II-E-3.15'!E56</f>
        <v>-387118</v>
      </c>
      <c r="F58" s="1991">
        <f>'[9]II-E-3.15'!F58+'[10]II-E-3.15'!F56</f>
        <v>1553232.96</v>
      </c>
      <c r="G58" s="1991">
        <f>'[9]II-E-3.15'!G58+'[10]II-E-3.15'!G56</f>
        <v>0</v>
      </c>
      <c r="H58" s="1991">
        <f>'[9]II-E-3.15'!H58+'[10]II-E-3.15'!H56</f>
        <v>1553232.96</v>
      </c>
      <c r="I58" s="1991">
        <f>'[9]II-E-3.15'!I58+'[10]II-E-3.15'!I56</f>
        <v>777334.68</v>
      </c>
      <c r="J58" s="1991">
        <f>'[9]II-E-3.15'!J58+'[10]II-E-3.15'!J56</f>
        <v>775898.27999999991</v>
      </c>
      <c r="K58" s="1985"/>
    </row>
    <row r="59" spans="2:11">
      <c r="B59" s="1796">
        <f t="shared" si="0"/>
        <v>49</v>
      </c>
      <c r="C59" s="762" t="s">
        <v>745</v>
      </c>
      <c r="D59" s="1991">
        <f>'[9]II-E-3.15'!D59</f>
        <v>-29150600.579999998</v>
      </c>
      <c r="E59" s="1991">
        <f>'[9]II-E-3.15'!E59</f>
        <v>33383096.579999998</v>
      </c>
      <c r="F59" s="1991">
        <f>'[9]II-E-3.15'!F59</f>
        <v>4232496</v>
      </c>
      <c r="G59" s="1991">
        <f>'[9]II-E-3.15'!G59</f>
        <v>0</v>
      </c>
      <c r="H59" s="1991">
        <f>'[9]II-E-3.15'!H59</f>
        <v>4232496</v>
      </c>
      <c r="I59" s="1991">
        <f>'[9]II-E-3.15'!I59</f>
        <v>4232495.74</v>
      </c>
      <c r="J59" s="1991">
        <f>'[9]II-E-3.15'!J59</f>
        <v>0.25999999977648258</v>
      </c>
      <c r="K59" s="1985"/>
    </row>
    <row r="60" spans="2:11">
      <c r="B60" s="1796">
        <f t="shared" si="0"/>
        <v>50</v>
      </c>
      <c r="C60" s="762" t="s">
        <v>1344</v>
      </c>
      <c r="D60" s="1991">
        <f>'[9]II-E-3.15'!D60</f>
        <v>1640230.55</v>
      </c>
      <c r="E60" s="1991">
        <f>'[9]II-E-3.15'!E60</f>
        <v>0</v>
      </c>
      <c r="F60" s="1991">
        <f>'[9]II-E-3.15'!F60</f>
        <v>1640230.55</v>
      </c>
      <c r="G60" s="1991">
        <f>'[9]II-E-3.15'!G60</f>
        <v>0</v>
      </c>
      <c r="H60" s="1991">
        <f>'[9]II-E-3.15'!H60</f>
        <v>1640230.55</v>
      </c>
      <c r="I60" s="1991">
        <f>'[9]II-E-3.15'!I60</f>
        <v>1640230.55</v>
      </c>
      <c r="J60" s="1991">
        <f>'[9]II-E-3.15'!J60</f>
        <v>0</v>
      </c>
      <c r="K60" s="1985"/>
    </row>
    <row r="61" spans="2:11">
      <c r="B61" s="1796">
        <f t="shared" si="0"/>
        <v>51</v>
      </c>
      <c r="C61" s="762" t="s">
        <v>1198</v>
      </c>
      <c r="D61" s="1991">
        <f>'[9]II-E-3.15'!D61+'[10]II-E-3.15'!D58</f>
        <v>-379202.32</v>
      </c>
      <c r="E61" s="1991">
        <f>'[9]II-E-3.15'!E61+'[10]II-E-3.15'!E58</f>
        <v>0</v>
      </c>
      <c r="F61" s="1991">
        <f>'[9]II-E-3.15'!F61+'[10]II-E-3.15'!F58</f>
        <v>-379202.32</v>
      </c>
      <c r="G61" s="1991">
        <f>'[9]II-E-3.15'!G61+'[10]II-E-3.15'!G58</f>
        <v>0</v>
      </c>
      <c r="H61" s="1991">
        <f>'[9]II-E-3.15'!H61+'[10]II-E-3.15'!H58</f>
        <v>-379202.32</v>
      </c>
      <c r="I61" s="1991">
        <f>'[9]II-E-3.15'!I61+'[10]II-E-3.15'!I58</f>
        <v>-2525.5</v>
      </c>
      <c r="J61" s="1991">
        <f>'[9]II-E-3.15'!J61+'[10]II-E-3.15'!J58</f>
        <v>-376676.82</v>
      </c>
      <c r="K61" s="1985"/>
    </row>
    <row r="62" spans="2:11">
      <c r="B62" s="1796">
        <f t="shared" si="0"/>
        <v>52</v>
      </c>
      <c r="C62" s="762" t="s">
        <v>1199</v>
      </c>
      <c r="D62" s="1991">
        <f>'[9]II-E-3.15'!D62</f>
        <v>25430</v>
      </c>
      <c r="E62" s="1991">
        <f>'[9]II-E-3.15'!E62</f>
        <v>-25430</v>
      </c>
      <c r="F62" s="1991">
        <f>'[9]II-E-3.15'!F62</f>
        <v>0</v>
      </c>
      <c r="G62" s="1991">
        <f>'[9]II-E-3.15'!G62</f>
        <v>0</v>
      </c>
      <c r="H62" s="1991">
        <f>'[9]II-E-3.15'!H62</f>
        <v>0</v>
      </c>
      <c r="I62" s="1991">
        <f>'[9]II-E-3.15'!I62</f>
        <v>0</v>
      </c>
      <c r="J62" s="1991">
        <f>'[9]II-E-3.15'!J62</f>
        <v>0</v>
      </c>
      <c r="K62" s="1985"/>
    </row>
    <row r="63" spans="2:11">
      <c r="B63" s="1796">
        <f t="shared" si="0"/>
        <v>53</v>
      </c>
      <c r="C63" s="762" t="s">
        <v>295</v>
      </c>
      <c r="D63" s="1991">
        <f>'[9]II-E-3.15'!D63</f>
        <v>33014322</v>
      </c>
      <c r="E63" s="1991">
        <f>'[9]II-E-3.15'!E63</f>
        <v>-33014322</v>
      </c>
      <c r="F63" s="1991">
        <f>'[9]II-E-3.15'!F63</f>
        <v>0</v>
      </c>
      <c r="G63" s="1991">
        <f>'[9]II-E-3.15'!G63</f>
        <v>0</v>
      </c>
      <c r="H63" s="1991">
        <f>'[9]II-E-3.15'!H63</f>
        <v>0</v>
      </c>
      <c r="I63" s="1991">
        <f>'[9]II-E-3.15'!I63</f>
        <v>0</v>
      </c>
      <c r="J63" s="1991">
        <f>'[9]II-E-3.15'!J63</f>
        <v>0</v>
      </c>
      <c r="K63" s="1985"/>
    </row>
    <row r="64" spans="2:11">
      <c r="B64" s="1796">
        <f t="shared" si="0"/>
        <v>54</v>
      </c>
      <c r="C64" s="762" t="s">
        <v>1200</v>
      </c>
      <c r="D64" s="1991">
        <f>'[9]II-E-3.15'!D64+'[10]II-E-3.15'!D59</f>
        <v>70880.509999999995</v>
      </c>
      <c r="E64" s="1991">
        <f>'[9]II-E-3.15'!E64+'[10]II-E-3.15'!E59</f>
        <v>0</v>
      </c>
      <c r="F64" s="1991">
        <f>'[9]II-E-3.15'!F64+'[10]II-E-3.15'!F59</f>
        <v>70880.509999999995</v>
      </c>
      <c r="G64" s="1991">
        <f>'[9]II-E-3.15'!G64+'[10]II-E-3.15'!G59</f>
        <v>0</v>
      </c>
      <c r="H64" s="1991">
        <f>'[9]II-E-3.15'!H64+'[10]II-E-3.15'!H59</f>
        <v>70880.509999999995</v>
      </c>
      <c r="I64" s="1991">
        <f>'[9]II-E-3.15'!I64+'[10]II-E-3.15'!I59</f>
        <v>0</v>
      </c>
      <c r="J64" s="1991">
        <f>'[9]II-E-3.15'!J64+'[10]II-E-3.15'!J59</f>
        <v>70880.509999999995</v>
      </c>
      <c r="K64" s="1985"/>
    </row>
    <row r="65" spans="2:11">
      <c r="B65" s="1796">
        <f t="shared" si="0"/>
        <v>55</v>
      </c>
      <c r="C65" s="762" t="s">
        <v>1345</v>
      </c>
      <c r="D65" s="1991">
        <f>'[9]II-E-3.15'!D65</f>
        <v>-768866</v>
      </c>
      <c r="E65" s="1991">
        <f>'[9]II-E-3.15'!E65</f>
        <v>0</v>
      </c>
      <c r="F65" s="1991">
        <f>'[9]II-E-3.15'!F65</f>
        <v>-768866</v>
      </c>
      <c r="G65" s="1991">
        <f>'[9]II-E-3.15'!G65</f>
        <v>0</v>
      </c>
      <c r="H65" s="1991">
        <f>'[9]II-E-3.15'!H65</f>
        <v>-768866</v>
      </c>
      <c r="I65" s="1991">
        <f>'[9]II-E-3.15'!I65</f>
        <v>-182730</v>
      </c>
      <c r="J65" s="1991">
        <f>'[9]II-E-3.15'!J65</f>
        <v>-586136</v>
      </c>
      <c r="K65" s="1985"/>
    </row>
    <row r="66" spans="2:11">
      <c r="B66" s="1796">
        <f t="shared" si="0"/>
        <v>56</v>
      </c>
      <c r="C66" s="762" t="s">
        <v>1201</v>
      </c>
      <c r="D66" s="1991">
        <f>'[9]II-E-3.15'!D66</f>
        <v>791840.03</v>
      </c>
      <c r="E66" s="1991">
        <f>'[9]II-E-3.15'!E66</f>
        <v>0</v>
      </c>
      <c r="F66" s="1991">
        <f>'[9]II-E-3.15'!F66</f>
        <v>791840.03</v>
      </c>
      <c r="G66" s="1991">
        <f>'[9]II-E-3.15'!G66</f>
        <v>0</v>
      </c>
      <c r="H66" s="1991">
        <f>'[9]II-E-3.15'!H66</f>
        <v>791840.03</v>
      </c>
      <c r="I66" s="1991">
        <f>'[9]II-E-3.15'!I66</f>
        <v>2500</v>
      </c>
      <c r="J66" s="1991">
        <f>'[9]II-E-3.15'!J66</f>
        <v>789340.03</v>
      </c>
      <c r="K66" s="1985"/>
    </row>
    <row r="67" spans="2:11">
      <c r="B67" s="1796">
        <f t="shared" si="0"/>
        <v>57</v>
      </c>
      <c r="C67" s="762" t="s">
        <v>1202</v>
      </c>
      <c r="D67" s="1991">
        <f>'[9]II-E-3.15'!D67</f>
        <v>-14355620</v>
      </c>
      <c r="E67" s="1991">
        <f>'[9]II-E-3.15'!E67</f>
        <v>14355620</v>
      </c>
      <c r="F67" s="1991">
        <f>'[9]II-E-3.15'!F67</f>
        <v>0</v>
      </c>
      <c r="G67" s="1991">
        <f>'[9]II-E-3.15'!G67</f>
        <v>0</v>
      </c>
      <c r="H67" s="1991">
        <f>'[9]II-E-3.15'!H67</f>
        <v>0</v>
      </c>
      <c r="I67" s="1991">
        <f>'[9]II-E-3.15'!I67</f>
        <v>0</v>
      </c>
      <c r="J67" s="1991">
        <f>'[9]II-E-3.15'!J67</f>
        <v>0</v>
      </c>
      <c r="K67" s="1985"/>
    </row>
    <row r="68" spans="2:11">
      <c r="B68" s="1796">
        <f t="shared" si="0"/>
        <v>58</v>
      </c>
      <c r="C68" s="762" t="s">
        <v>1203</v>
      </c>
      <c r="D68" s="1991">
        <f>'[9]II-E-3.15'!D68+'[10]II-E-3.15'!D60</f>
        <v>771066.7</v>
      </c>
      <c r="E68" s="1991">
        <f>'[9]II-E-3.15'!E68+'[10]II-E-3.15'!E60</f>
        <v>0</v>
      </c>
      <c r="F68" s="1991">
        <f>'[9]II-E-3.15'!F68+'[10]II-E-3.15'!F60</f>
        <v>771066.7</v>
      </c>
      <c r="G68" s="1991">
        <f>'[9]II-E-3.15'!G68+'[10]II-E-3.15'!G60</f>
        <v>0</v>
      </c>
      <c r="H68" s="1991">
        <f>'[9]II-E-3.15'!H68+'[10]II-E-3.15'!H60</f>
        <v>771066.7</v>
      </c>
      <c r="I68" s="1991">
        <f>'[9]II-E-3.15'!I68+'[10]II-E-3.15'!I60</f>
        <v>148428.22</v>
      </c>
      <c r="J68" s="1991">
        <f>'[9]II-E-3.15'!J68+'[10]II-E-3.15'!J60</f>
        <v>622638.48</v>
      </c>
      <c r="K68" s="1985"/>
    </row>
    <row r="69" spans="2:11">
      <c r="B69" s="1796">
        <f t="shared" si="0"/>
        <v>59</v>
      </c>
      <c r="C69" s="762" t="s">
        <v>1204</v>
      </c>
      <c r="D69" s="1991">
        <f>'[9]II-E-3.15'!D69</f>
        <v>0</v>
      </c>
      <c r="E69" s="1991">
        <f>'[9]II-E-3.15'!E69</f>
        <v>0</v>
      </c>
      <c r="F69" s="1991">
        <f>'[9]II-E-3.15'!F69</f>
        <v>0</v>
      </c>
      <c r="G69" s="1991">
        <f>'[9]II-E-3.15'!G69</f>
        <v>0</v>
      </c>
      <c r="H69" s="1991">
        <f>'[9]II-E-3.15'!H69</f>
        <v>0</v>
      </c>
      <c r="I69" s="1991">
        <f>'[9]II-E-3.15'!I69</f>
        <v>0</v>
      </c>
      <c r="J69" s="1991">
        <f>'[9]II-E-3.15'!J69</f>
        <v>0</v>
      </c>
      <c r="K69" s="1985"/>
    </row>
    <row r="70" spans="2:11">
      <c r="B70" s="1796">
        <f t="shared" si="0"/>
        <v>60</v>
      </c>
      <c r="C70" s="762" t="s">
        <v>1205</v>
      </c>
      <c r="D70" s="1991">
        <f>'[9]II-E-3.15'!D70+'[10]II-E-3.15'!D62</f>
        <v>209616</v>
      </c>
      <c r="E70" s="1991">
        <f>'[9]II-E-3.15'!E70+'[10]II-E-3.15'!E62</f>
        <v>-209616</v>
      </c>
      <c r="F70" s="1991">
        <f>'[9]II-E-3.15'!F70+'[10]II-E-3.15'!F62</f>
        <v>0</v>
      </c>
      <c r="G70" s="1991">
        <f>'[9]II-E-3.15'!G70+'[10]II-E-3.15'!G62</f>
        <v>0</v>
      </c>
      <c r="H70" s="1991">
        <f>'[9]II-E-3.15'!H70+'[10]II-E-3.15'!H62</f>
        <v>0</v>
      </c>
      <c r="I70" s="1991">
        <f>'[9]II-E-3.15'!I70+'[10]II-E-3.15'!I62</f>
        <v>0</v>
      </c>
      <c r="J70" s="1991">
        <v>0</v>
      </c>
      <c r="K70" s="1985"/>
    </row>
    <row r="71" spans="2:11">
      <c r="B71" s="1796">
        <f t="shared" si="0"/>
        <v>61</v>
      </c>
      <c r="C71" s="762" t="s">
        <v>1206</v>
      </c>
      <c r="D71" s="1991">
        <f>'[9]II-E-3.15'!D71</f>
        <v>0</v>
      </c>
      <c r="E71" s="1991">
        <f>'[9]II-E-3.15'!E71</f>
        <v>0</v>
      </c>
      <c r="F71" s="1991">
        <f>'[9]II-E-3.15'!F71</f>
        <v>0</v>
      </c>
      <c r="G71" s="1991">
        <f>'[9]II-E-3.15'!G71</f>
        <v>0</v>
      </c>
      <c r="H71" s="1991">
        <f>'[9]II-E-3.15'!H71</f>
        <v>0</v>
      </c>
      <c r="I71" s="1991">
        <f>'[9]II-E-3.15'!I71</f>
        <v>0</v>
      </c>
      <c r="J71" s="1991">
        <f>'[9]II-E-3.15'!J71</f>
        <v>0</v>
      </c>
      <c r="K71" s="1985"/>
    </row>
    <row r="72" spans="2:11">
      <c r="B72" s="1796">
        <f t="shared" si="0"/>
        <v>62</v>
      </c>
      <c r="C72" s="762" t="s">
        <v>1207</v>
      </c>
      <c r="D72" s="1991">
        <f>'[9]II-E-3.15'!D72+'[10]II-E-3.15'!D63</f>
        <v>4848186.12</v>
      </c>
      <c r="E72" s="1991">
        <f>'[9]II-E-3.15'!E72+'[10]II-E-3.15'!E63</f>
        <v>0</v>
      </c>
      <c r="F72" s="1991">
        <f>'[9]II-E-3.15'!F72+'[10]II-E-3.15'!F63</f>
        <v>4848186.12</v>
      </c>
      <c r="G72" s="1991">
        <f>'[9]II-E-3.15'!G72+'[10]II-E-3.15'!G63</f>
        <v>0</v>
      </c>
      <c r="H72" s="1991">
        <f>'[9]II-E-3.15'!H72+'[10]II-E-3.15'!H63</f>
        <v>4848186.12</v>
      </c>
      <c r="I72" s="1991">
        <f>'[9]II-E-3.15'!I72+'[10]II-E-3.15'!I63</f>
        <v>0</v>
      </c>
      <c r="J72" s="1991">
        <f>'[9]II-E-3.15'!J72+'[10]II-E-3.15'!J63</f>
        <v>4848186.12</v>
      </c>
      <c r="K72" s="1985"/>
    </row>
    <row r="73" spans="2:11">
      <c r="B73" s="1796">
        <f t="shared" si="0"/>
        <v>63</v>
      </c>
      <c r="C73" s="762" t="s">
        <v>1208</v>
      </c>
      <c r="D73" s="1991">
        <f>'[9]II-E-3.15'!D73</f>
        <v>5778566.9699999997</v>
      </c>
      <c r="E73" s="1991">
        <f>'[9]II-E-3.15'!E73</f>
        <v>-5778566.9699999997</v>
      </c>
      <c r="F73" s="1991">
        <f>'[9]II-E-3.15'!F73</f>
        <v>0</v>
      </c>
      <c r="G73" s="1991">
        <f>'[9]II-E-3.15'!G73</f>
        <v>0</v>
      </c>
      <c r="H73" s="1991">
        <f>'[9]II-E-3.15'!H73</f>
        <v>0</v>
      </c>
      <c r="I73" s="1991">
        <f>'[9]II-E-3.15'!I73</f>
        <v>0</v>
      </c>
      <c r="J73" s="1991">
        <f>'[9]II-E-3.15'!J73</f>
        <v>0</v>
      </c>
      <c r="K73" s="1985"/>
    </row>
    <row r="74" spans="2:11">
      <c r="B74" s="1796">
        <f t="shared" si="0"/>
        <v>64</v>
      </c>
      <c r="C74" s="762" t="s">
        <v>1346</v>
      </c>
      <c r="D74" s="1991">
        <f>'[9]II-E-3.15'!D74+'[10]II-E-3.15'!D64</f>
        <v>20800.98</v>
      </c>
      <c r="E74" s="1991">
        <f>'[9]II-E-3.15'!E74+'[10]II-E-3.15'!E64</f>
        <v>0</v>
      </c>
      <c r="F74" s="1991">
        <f>'[9]II-E-3.15'!F74+'[10]II-E-3.15'!F64</f>
        <v>20800.98</v>
      </c>
      <c r="G74" s="1991">
        <f>'[9]II-E-3.15'!G74+'[10]II-E-3.15'!G64</f>
        <v>0</v>
      </c>
      <c r="H74" s="1991">
        <f>'[9]II-E-3.15'!H74+'[10]II-E-3.15'!H64</f>
        <v>20800.98</v>
      </c>
      <c r="I74" s="1991">
        <f>'[9]II-E-3.15'!I74+'[10]II-E-3.15'!I64</f>
        <v>8941.7200000000012</v>
      </c>
      <c r="J74" s="1991">
        <f>'[9]II-E-3.15'!J74+'[10]II-E-3.15'!J64</f>
        <v>11859.26</v>
      </c>
      <c r="K74" s="1985"/>
    </row>
    <row r="75" spans="2:11">
      <c r="B75" s="1796">
        <f t="shared" si="0"/>
        <v>65</v>
      </c>
      <c r="C75" s="423" t="s">
        <v>1580</v>
      </c>
      <c r="D75" s="2000">
        <f>'[10]II-E-3.15'!D54</f>
        <v>332496</v>
      </c>
      <c r="E75" s="2000">
        <f>'[10]II-E-3.15'!E54</f>
        <v>0</v>
      </c>
      <c r="F75" s="2000">
        <f>'[10]II-E-3.15'!F54</f>
        <v>332496</v>
      </c>
      <c r="G75" s="2000">
        <f>'[10]II-E-3.15'!G54</f>
        <v>0</v>
      </c>
      <c r="H75" s="2000">
        <f>'[10]II-E-3.15'!H54</f>
        <v>332496</v>
      </c>
      <c r="I75" s="2000">
        <f>'[10]II-E-3.15'!I54</f>
        <v>189384</v>
      </c>
      <c r="J75" s="2000">
        <f>'[10]II-E-3.15'!J54</f>
        <v>143112</v>
      </c>
      <c r="K75" s="1985"/>
    </row>
    <row r="76" spans="2:11">
      <c r="B76" s="1796">
        <f t="shared" si="0"/>
        <v>66</v>
      </c>
      <c r="C76" s="423" t="s">
        <v>1581</v>
      </c>
      <c r="D76" s="2000">
        <f>'[10]II-E-3.15'!D57</f>
        <v>-156864.79999999999</v>
      </c>
      <c r="E76" s="2000">
        <f>'[10]II-E-3.15'!E57</f>
        <v>0</v>
      </c>
      <c r="F76" s="2000">
        <f>'[10]II-E-3.15'!F57</f>
        <v>-156864.79999999999</v>
      </c>
      <c r="G76" s="2000">
        <f>'[10]II-E-3.15'!G57</f>
        <v>0</v>
      </c>
      <c r="H76" s="2000">
        <f>'[10]II-E-3.15'!H57</f>
        <v>-156864.79999999999</v>
      </c>
      <c r="I76" s="2000">
        <f>'[10]II-E-3.15'!I57</f>
        <v>0</v>
      </c>
      <c r="J76" s="2000">
        <f>'[10]II-E-3.15'!J57</f>
        <v>-156864.79999999999</v>
      </c>
      <c r="K76" s="1985"/>
    </row>
    <row r="77" spans="2:11">
      <c r="B77" s="1796">
        <f t="shared" ref="B77:B140" si="4">B76+1</f>
        <v>67</v>
      </c>
      <c r="C77" s="423" t="s">
        <v>1586</v>
      </c>
      <c r="D77" s="2000">
        <f>'[10]II-E-3.15'!D48</f>
        <v>-32130</v>
      </c>
      <c r="E77" s="2000">
        <f>'[10]II-E-3.15'!E48</f>
        <v>32130</v>
      </c>
      <c r="F77" s="2000">
        <f>'[10]II-E-3.15'!F48</f>
        <v>0</v>
      </c>
      <c r="G77" s="2000">
        <f>'[10]II-E-3.15'!G48</f>
        <v>0</v>
      </c>
      <c r="H77" s="2000">
        <f>'[10]II-E-3.15'!H48</f>
        <v>0</v>
      </c>
      <c r="I77" s="2000">
        <f>'[10]II-E-3.15'!I48</f>
        <v>0</v>
      </c>
      <c r="J77" s="2000">
        <f>'[10]II-E-3.15'!J48</f>
        <v>0</v>
      </c>
      <c r="K77" s="1985"/>
    </row>
    <row r="78" spans="2:11">
      <c r="B78" s="1796">
        <f t="shared" si="4"/>
        <v>68</v>
      </c>
      <c r="C78" s="423" t="s">
        <v>1582</v>
      </c>
      <c r="D78" s="2000">
        <f>'[10]II-E-3.15'!D65</f>
        <v>-274635.95999999996</v>
      </c>
      <c r="E78" s="2000">
        <f>'[10]II-E-3.15'!E65</f>
        <v>0</v>
      </c>
      <c r="F78" s="2000">
        <f>'[10]II-E-3.15'!F65</f>
        <v>-274635.95999999996</v>
      </c>
      <c r="G78" s="2000">
        <f>'[10]II-E-3.15'!G65</f>
        <v>0</v>
      </c>
      <c r="H78" s="2000">
        <f>'[10]II-E-3.15'!H65</f>
        <v>-274635.95999999996</v>
      </c>
      <c r="I78" s="2000">
        <f>'[10]II-E-3.15'!I65</f>
        <v>-100626</v>
      </c>
      <c r="J78" s="2000">
        <f>'[10]II-E-3.15'!J65</f>
        <v>-174009.96</v>
      </c>
      <c r="K78" s="1985"/>
    </row>
    <row r="79" spans="2:11">
      <c r="B79" s="1796">
        <f t="shared" si="4"/>
        <v>69</v>
      </c>
      <c r="C79" s="423" t="s">
        <v>880</v>
      </c>
      <c r="D79" s="2000">
        <f>'[10]II-E-3.15'!D53</f>
        <v>300000</v>
      </c>
      <c r="E79" s="2000">
        <f>'[10]II-E-3.15'!E53</f>
        <v>0</v>
      </c>
      <c r="F79" s="2000">
        <f>'[10]II-E-3.15'!F53</f>
        <v>300000</v>
      </c>
      <c r="G79" s="2000">
        <f>'[10]II-E-3.15'!G53</f>
        <v>0</v>
      </c>
      <c r="H79" s="2000">
        <f>'[10]II-E-3.15'!H53</f>
        <v>300000</v>
      </c>
      <c r="I79" s="2000">
        <f>'[10]II-E-3.15'!I53</f>
        <v>-96000</v>
      </c>
      <c r="J79" s="2000">
        <f>'[10]II-E-3.15'!J53</f>
        <v>396000</v>
      </c>
      <c r="K79" s="1985"/>
    </row>
    <row r="80" spans="2:11">
      <c r="B80" s="1796">
        <f t="shared" si="4"/>
        <v>70</v>
      </c>
      <c r="C80" s="762" t="s">
        <v>1347</v>
      </c>
      <c r="D80" s="1991">
        <f>'[9]II-E-3.15'!D75</f>
        <v>414961.71</v>
      </c>
      <c r="E80" s="1991">
        <f>'[9]II-E-3.15'!E75</f>
        <v>0</v>
      </c>
      <c r="F80" s="1991">
        <f>'[9]II-E-3.15'!F75</f>
        <v>414961.71</v>
      </c>
      <c r="G80" s="1991">
        <f>'[9]II-E-3.15'!G75</f>
        <v>0</v>
      </c>
      <c r="H80" s="1991">
        <f>'[9]II-E-3.15'!H75</f>
        <v>414961.71</v>
      </c>
      <c r="I80" s="1991">
        <f>'[9]II-E-3.15'!I75</f>
        <v>14563</v>
      </c>
      <c r="J80" s="1991">
        <f>'[9]II-E-3.15'!J75</f>
        <v>400398.71</v>
      </c>
      <c r="K80" s="1985"/>
    </row>
    <row r="81" spans="2:11">
      <c r="B81" s="1796">
        <f t="shared" si="4"/>
        <v>71</v>
      </c>
      <c r="D81" s="1991"/>
      <c r="E81" s="1987"/>
      <c r="F81" s="1987"/>
      <c r="G81" s="1987"/>
      <c r="H81" s="2001"/>
      <c r="I81" s="2001"/>
      <c r="J81" s="1992"/>
      <c r="K81" s="1985"/>
    </row>
    <row r="82" spans="2:11">
      <c r="B82" s="1796">
        <f t="shared" si="4"/>
        <v>72</v>
      </c>
      <c r="C82" s="423" t="s">
        <v>223</v>
      </c>
      <c r="D82" s="2002">
        <f t="shared" ref="D82:J82" si="5">SUM(D42:D81)</f>
        <v>317498205.44</v>
      </c>
      <c r="E82" s="2002">
        <f t="shared" si="5"/>
        <v>-257403478.78</v>
      </c>
      <c r="F82" s="2002">
        <f t="shared" si="5"/>
        <v>60094726.659999996</v>
      </c>
      <c r="G82" s="2002">
        <f t="shared" si="5"/>
        <v>0</v>
      </c>
      <c r="H82" s="2002">
        <f t="shared" si="5"/>
        <v>60094726.659999996</v>
      </c>
      <c r="I82" s="2002">
        <f t="shared" si="5"/>
        <v>47486246.68</v>
      </c>
      <c r="J82" s="2002">
        <f t="shared" si="5"/>
        <v>12608479.979999995</v>
      </c>
      <c r="K82" s="1985">
        <f>'[9]II-E-3.15'!$I$77+'[10]II-E-3.15'!$I$67-I82</f>
        <v>0</v>
      </c>
    </row>
    <row r="83" spans="2:11">
      <c r="B83" s="1796">
        <f t="shared" si="4"/>
        <v>73</v>
      </c>
      <c r="C83" s="423" t="s">
        <v>224</v>
      </c>
      <c r="D83" s="1996"/>
      <c r="E83" s="1996"/>
      <c r="F83" s="1996"/>
      <c r="G83" s="1996"/>
      <c r="H83" s="1996"/>
      <c r="I83" s="1996"/>
      <c r="J83" s="1996"/>
      <c r="K83" s="1985"/>
    </row>
    <row r="84" spans="2:11">
      <c r="B84" s="1796">
        <f t="shared" si="4"/>
        <v>74</v>
      </c>
      <c r="D84" s="1986"/>
      <c r="E84" s="1987"/>
      <c r="F84" s="1987"/>
      <c r="G84" s="1987"/>
      <c r="H84" s="2001"/>
      <c r="I84" s="2001"/>
      <c r="J84" s="2003"/>
      <c r="K84" s="1985"/>
    </row>
    <row r="85" spans="2:11">
      <c r="B85" s="1796">
        <f t="shared" si="4"/>
        <v>75</v>
      </c>
      <c r="C85" s="1085" t="s">
        <v>768</v>
      </c>
      <c r="D85" s="2000"/>
      <c r="E85" s="1987"/>
      <c r="F85" s="1987"/>
      <c r="G85" s="1987"/>
      <c r="H85" s="2000"/>
      <c r="I85" s="2000"/>
      <c r="J85" s="1992"/>
      <c r="K85" s="1985"/>
    </row>
    <row r="86" spans="2:11">
      <c r="B86" s="1796">
        <f t="shared" si="4"/>
        <v>76</v>
      </c>
      <c r="C86" s="1085" t="s">
        <v>769</v>
      </c>
      <c r="D86" s="2000"/>
      <c r="E86" s="1987"/>
      <c r="F86" s="1987"/>
      <c r="G86" s="1987"/>
      <c r="H86" s="2001"/>
      <c r="I86" s="2001"/>
      <c r="J86" s="1992"/>
      <c r="K86" s="1985"/>
    </row>
    <row r="87" spans="2:11">
      <c r="B87" s="1796">
        <f t="shared" si="4"/>
        <v>77</v>
      </c>
      <c r="C87" s="423" t="s">
        <v>296</v>
      </c>
      <c r="D87" s="2000">
        <f>'[9]II-E-3.15'!D82+'[10]II-E-3.15'!D72</f>
        <v>18375364.77</v>
      </c>
      <c r="E87" s="2000">
        <f>'[9]II-E-3.15'!E82+'[10]II-E-3.15'!E72</f>
        <v>0</v>
      </c>
      <c r="F87" s="2000">
        <f>'[9]II-E-3.15'!F82+'[10]II-E-3.15'!F72</f>
        <v>18375364.77</v>
      </c>
      <c r="G87" s="2000">
        <f>'[9]II-E-3.15'!G82+'[10]II-E-3.15'!G72</f>
        <v>0</v>
      </c>
      <c r="H87" s="2000">
        <f>'[9]II-E-3.15'!H82+'[10]II-E-3.15'!H72</f>
        <v>18375364.77</v>
      </c>
      <c r="I87" s="2000">
        <f>'[9]II-E-3.15'!I82+'[10]II-E-3.15'!I72</f>
        <v>14427149.640000001</v>
      </c>
      <c r="J87" s="2000">
        <f>'[9]II-E-3.15'!J82+'[10]II-E-3.15'!J72</f>
        <v>3948215.1300000008</v>
      </c>
      <c r="K87" s="1985"/>
    </row>
    <row r="88" spans="2:11">
      <c r="B88" s="1796">
        <f t="shared" si="4"/>
        <v>78</v>
      </c>
      <c r="C88" s="423" t="s">
        <v>1193</v>
      </c>
      <c r="D88" s="2000">
        <f>'[9]II-E-3.15'!D83+'[10]II-E-3.15'!D74</f>
        <v>-30958996.149999999</v>
      </c>
      <c r="E88" s="2000">
        <f>'[9]II-E-3.15'!E83+'[10]II-E-3.15'!E74</f>
        <v>30958996.149999999</v>
      </c>
      <c r="F88" s="2000">
        <f>'[9]II-E-3.15'!F83+'[10]II-E-3.15'!F74</f>
        <v>0</v>
      </c>
      <c r="G88" s="2000">
        <f>'[9]II-E-3.15'!G83+'[10]II-E-3.15'!G74</f>
        <v>0</v>
      </c>
      <c r="H88" s="2000">
        <f>'[9]II-E-3.15'!H83+'[10]II-E-3.15'!H74</f>
        <v>0</v>
      </c>
      <c r="I88" s="2000">
        <f>'[9]II-E-3.15'!I83+'[10]II-E-3.15'!I74</f>
        <v>0</v>
      </c>
      <c r="J88" s="2000">
        <f>'[9]II-E-3.15'!J83+'[10]II-E-3.15'!J74</f>
        <v>0</v>
      </c>
      <c r="K88" s="1985"/>
    </row>
    <row r="89" spans="2:11">
      <c r="B89" s="1796">
        <f t="shared" si="4"/>
        <v>79</v>
      </c>
      <c r="C89" s="423" t="s">
        <v>1074</v>
      </c>
      <c r="D89" s="2000">
        <f>'[9]II-E-3.15'!D84+'[10]II-E-3.15'!D76</f>
        <v>6677881.0699999994</v>
      </c>
      <c r="E89" s="2000">
        <f>'[9]II-E-3.15'!E84+'[10]II-E-3.15'!E76</f>
        <v>-6677881.0699999994</v>
      </c>
      <c r="F89" s="2000">
        <f>'[9]II-E-3.15'!F84+'[10]II-E-3.15'!F76</f>
        <v>0</v>
      </c>
      <c r="G89" s="2000">
        <f>'[9]II-E-3.15'!G84+'[10]II-E-3.15'!G76</f>
        <v>0</v>
      </c>
      <c r="H89" s="2000">
        <f>'[9]II-E-3.15'!H84+'[10]II-E-3.15'!H76</f>
        <v>0</v>
      </c>
      <c r="I89" s="2000">
        <f>'[9]II-E-3.15'!I84+'[10]II-E-3.15'!I76</f>
        <v>0</v>
      </c>
      <c r="J89" s="2000">
        <f>'[9]II-E-3.15'!J84+'[10]II-E-3.15'!J76</f>
        <v>0</v>
      </c>
      <c r="K89" s="1985"/>
    </row>
    <row r="90" spans="2:11">
      <c r="B90" s="1796">
        <f t="shared" si="4"/>
        <v>80</v>
      </c>
      <c r="C90" s="423" t="s">
        <v>1075</v>
      </c>
      <c r="D90" s="2000">
        <f>'[9]II-E-3.15'!D85+'[10]II-E-3.15'!D75</f>
        <v>97158000</v>
      </c>
      <c r="E90" s="2000">
        <f>'[9]II-E-3.15'!E85+'[10]II-E-3.15'!E75</f>
        <v>0</v>
      </c>
      <c r="F90" s="2000">
        <f>'[9]II-E-3.15'!F85+'[10]II-E-3.15'!F75</f>
        <v>97158000</v>
      </c>
      <c r="G90" s="2000">
        <f>'[9]II-E-3.15'!G85+'[10]II-E-3.15'!G75</f>
        <v>0</v>
      </c>
      <c r="H90" s="2000">
        <f>'[9]II-E-3.15'!H85+'[10]II-E-3.15'!H75</f>
        <v>97158000</v>
      </c>
      <c r="I90" s="2000">
        <f>'[9]II-E-3.15'!I85+'[10]II-E-3.15'!I75</f>
        <v>118327000</v>
      </c>
      <c r="J90" s="2000">
        <f>'[9]II-E-3.15'!J85+'[10]II-E-3.15'!J75</f>
        <v>-21169000</v>
      </c>
      <c r="K90" s="1985"/>
    </row>
    <row r="91" spans="2:11">
      <c r="B91" s="1796">
        <f t="shared" si="4"/>
        <v>81</v>
      </c>
      <c r="C91" s="423" t="s">
        <v>1228</v>
      </c>
      <c r="D91" s="2000">
        <f>'[10]II-E-3.15'!D96</f>
        <v>5755518.3900000006</v>
      </c>
      <c r="E91" s="2000">
        <f>'[10]II-E-3.15'!E96</f>
        <v>0</v>
      </c>
      <c r="F91" s="2000">
        <f>'[10]II-E-3.15'!F96</f>
        <v>5755518.3900000006</v>
      </c>
      <c r="G91" s="2000">
        <f>'[10]II-E-3.15'!G96</f>
        <v>0</v>
      </c>
      <c r="H91" s="2000">
        <f>'[10]II-E-3.15'!H96</f>
        <v>5755518.3900000006</v>
      </c>
      <c r="I91" s="2000">
        <f>'[10]II-E-3.15'!I96</f>
        <v>3050252.42</v>
      </c>
      <c r="J91" s="2000">
        <f>'[10]II-E-3.15'!J96</f>
        <v>2705265.97</v>
      </c>
      <c r="K91" s="1985"/>
    </row>
    <row r="92" spans="2:11">
      <c r="B92" s="1796">
        <f t="shared" si="4"/>
        <v>82</v>
      </c>
      <c r="C92" s="423" t="s">
        <v>1230</v>
      </c>
      <c r="D92" s="2000">
        <f>'[9]II-E-3.15'!D86</f>
        <v>0</v>
      </c>
      <c r="E92" s="2000">
        <f>'[9]II-E-3.15'!E86</f>
        <v>0</v>
      </c>
      <c r="F92" s="2000">
        <f>'[9]II-E-3.15'!F86</f>
        <v>0</v>
      </c>
      <c r="G92" s="2000">
        <f>'[9]II-E-3.15'!G86</f>
        <v>0</v>
      </c>
      <c r="H92" s="2000">
        <f>'[9]II-E-3.15'!H86</f>
        <v>0</v>
      </c>
      <c r="I92" s="2000">
        <f>'[9]II-E-3.15'!I86</f>
        <v>0</v>
      </c>
      <c r="J92" s="2000">
        <f>'[9]II-E-3.15'!J86</f>
        <v>0</v>
      </c>
      <c r="K92" s="1985"/>
    </row>
    <row r="93" spans="2:11">
      <c r="B93" s="1796">
        <f t="shared" si="4"/>
        <v>83</v>
      </c>
      <c r="C93" s="423" t="s">
        <v>1209</v>
      </c>
      <c r="D93" s="2000">
        <f>'[9]II-E-3.15'!D87</f>
        <v>0</v>
      </c>
      <c r="E93" s="2000">
        <f>'[9]II-E-3.15'!E87</f>
        <v>0</v>
      </c>
      <c r="F93" s="2000">
        <f>'[9]II-E-3.15'!F87</f>
        <v>0</v>
      </c>
      <c r="G93" s="2000">
        <f>'[9]II-E-3.15'!G87</f>
        <v>0</v>
      </c>
      <c r="H93" s="2000">
        <f>'[9]II-E-3.15'!H87</f>
        <v>0</v>
      </c>
      <c r="I93" s="2000">
        <f>'[9]II-E-3.15'!I87</f>
        <v>0</v>
      </c>
      <c r="J93" s="2000">
        <f>'[9]II-E-3.15'!J87</f>
        <v>0</v>
      </c>
      <c r="K93" s="1985"/>
    </row>
    <row r="94" spans="2:11">
      <c r="B94" s="1796">
        <f t="shared" si="4"/>
        <v>84</v>
      </c>
      <c r="C94" s="423" t="s">
        <v>425</v>
      </c>
      <c r="D94" s="2000">
        <f>'[9]II-E-3.15'!D88+'[10]II-E-3.15'!D78</f>
        <v>-82605.61</v>
      </c>
      <c r="E94" s="2000">
        <f>'[9]II-E-3.15'!E88+'[10]II-E-3.15'!E78</f>
        <v>0</v>
      </c>
      <c r="F94" s="2000">
        <f>'[9]II-E-3.15'!F88+'[10]II-E-3.15'!F78</f>
        <v>-82605.61</v>
      </c>
      <c r="G94" s="2000">
        <f>'[9]II-E-3.15'!G88+'[10]II-E-3.15'!G78</f>
        <v>0</v>
      </c>
      <c r="H94" s="2000">
        <f>'[9]II-E-3.15'!H88+'[10]II-E-3.15'!H78</f>
        <v>-82605.61</v>
      </c>
      <c r="I94" s="2000">
        <f>'[9]II-E-3.15'!I88+'[10]II-E-3.15'!I78</f>
        <v>0</v>
      </c>
      <c r="J94" s="2000">
        <f>'[9]II-E-3.15'!J88+'[10]II-E-3.15'!J78</f>
        <v>-82605.61</v>
      </c>
      <c r="K94" s="1985"/>
    </row>
    <row r="95" spans="2:11">
      <c r="B95" s="1796">
        <f t="shared" si="4"/>
        <v>85</v>
      </c>
      <c r="C95" s="423" t="s">
        <v>1210</v>
      </c>
      <c r="D95" s="2000">
        <f>+'[9]II-E-3.15'!D89</f>
        <v>25430</v>
      </c>
      <c r="E95" s="2000">
        <f>'[10]II-E-3.15'!E48+'[9]II-E-3.15'!E89</f>
        <v>6700</v>
      </c>
      <c r="F95" s="2000">
        <f>'[10]II-E-3.15'!F48+'[9]II-E-3.15'!F89</f>
        <v>0</v>
      </c>
      <c r="G95" s="2000">
        <f>'[10]II-E-3.15'!G48+'[9]II-E-3.15'!G89</f>
        <v>0</v>
      </c>
      <c r="H95" s="2000">
        <f>'[10]II-E-3.15'!H48+'[9]II-E-3.15'!H89</f>
        <v>0</v>
      </c>
      <c r="I95" s="2000">
        <f>'[10]II-E-3.15'!I48+'[9]II-E-3.15'!I89</f>
        <v>0</v>
      </c>
      <c r="J95" s="2000">
        <f>'[10]II-E-3.15'!J48+'[9]II-E-3.15'!J89</f>
        <v>0</v>
      </c>
      <c r="K95" s="1985"/>
    </row>
    <row r="96" spans="2:11">
      <c r="B96" s="1796">
        <f t="shared" si="4"/>
        <v>86</v>
      </c>
      <c r="C96" s="423" t="s">
        <v>1211</v>
      </c>
      <c r="D96" s="2000">
        <f>'[9]II-E-3.15'!D90+'[10]II-E-3.15'!D79</f>
        <v>15357.779999999997</v>
      </c>
      <c r="E96" s="2000">
        <f>'[9]II-E-3.15'!E90+'[10]II-E-3.15'!E79</f>
        <v>0</v>
      </c>
      <c r="F96" s="2000">
        <f>'[9]II-E-3.15'!F90+'[10]II-E-3.15'!F79</f>
        <v>15357.779999999997</v>
      </c>
      <c r="G96" s="2000">
        <f>'[9]II-E-3.15'!G90+'[10]II-E-3.15'!G79</f>
        <v>0</v>
      </c>
      <c r="H96" s="2000">
        <f>'[9]II-E-3.15'!H90+'[10]II-E-3.15'!H79</f>
        <v>15357.779999999997</v>
      </c>
      <c r="I96" s="2000">
        <f>'[9]II-E-3.15'!I90+'[10]II-E-3.15'!I79</f>
        <v>0</v>
      </c>
      <c r="J96" s="2000">
        <f>'[9]II-E-3.15'!J90+'[10]II-E-3.15'!J79</f>
        <v>15357.779999999997</v>
      </c>
      <c r="K96" s="1985"/>
    </row>
    <row r="97" spans="2:11">
      <c r="B97" s="1796">
        <f t="shared" si="4"/>
        <v>87</v>
      </c>
      <c r="C97" s="423" t="s">
        <v>1212</v>
      </c>
      <c r="D97" s="2000">
        <f>'[9]II-E-3.15'!D91+'[10]II-E-3.15'!D80</f>
        <v>5410</v>
      </c>
      <c r="E97" s="2000">
        <f>'[9]II-E-3.15'!E91+'[10]II-E-3.15'!E80</f>
        <v>-5410</v>
      </c>
      <c r="F97" s="2000">
        <f>'[9]II-E-3.15'!F91+'[10]II-E-3.15'!F80</f>
        <v>0</v>
      </c>
      <c r="G97" s="2000">
        <f>'[9]II-E-3.15'!G91+'[10]II-E-3.15'!G80</f>
        <v>0</v>
      </c>
      <c r="H97" s="2000">
        <f>'[9]II-E-3.15'!H91+'[10]II-E-3.15'!H80</f>
        <v>0</v>
      </c>
      <c r="I97" s="2000">
        <f>'[9]II-E-3.15'!I91+'[10]II-E-3.15'!I80</f>
        <v>0</v>
      </c>
      <c r="J97" s="2000">
        <f>'[9]II-E-3.15'!J91+'[10]II-E-3.15'!J80</f>
        <v>0</v>
      </c>
      <c r="K97" s="1985"/>
    </row>
    <row r="98" spans="2:11">
      <c r="B98" s="1796">
        <f t="shared" si="4"/>
        <v>88</v>
      </c>
      <c r="C98" s="423" t="s">
        <v>1587</v>
      </c>
      <c r="D98" s="2000">
        <f>'[10]II-E-3.15'!D73</f>
        <v>-7948</v>
      </c>
      <c r="E98" s="2000">
        <f>'[10]II-E-3.15'!E73</f>
        <v>7948</v>
      </c>
      <c r="F98" s="2000">
        <f>'[10]II-E-3.15'!F73</f>
        <v>0</v>
      </c>
      <c r="G98" s="2000">
        <f>'[10]II-E-3.15'!G73</f>
        <v>0</v>
      </c>
      <c r="H98" s="2000">
        <f>'[10]II-E-3.15'!H73</f>
        <v>0</v>
      </c>
      <c r="I98" s="2000">
        <f>'[10]II-E-3.15'!I73</f>
        <v>0</v>
      </c>
      <c r="J98" s="2000">
        <f>'[10]II-E-3.15'!J73</f>
        <v>0</v>
      </c>
      <c r="K98" s="1985"/>
    </row>
    <row r="99" spans="2:11">
      <c r="B99" s="1796">
        <f t="shared" si="4"/>
        <v>89</v>
      </c>
      <c r="C99" s="423" t="s">
        <v>1081</v>
      </c>
      <c r="D99" s="2000">
        <f>'[9]II-E-3.15'!D92</f>
        <v>137500</v>
      </c>
      <c r="E99" s="2000">
        <f>'[9]II-E-3.15'!E92</f>
        <v>0</v>
      </c>
      <c r="F99" s="2000">
        <f>'[9]II-E-3.15'!F92</f>
        <v>137500</v>
      </c>
      <c r="G99" s="2000">
        <f>'[9]II-E-3.15'!G92</f>
        <v>0</v>
      </c>
      <c r="H99" s="2000">
        <f>'[9]II-E-3.15'!H92</f>
        <v>137500</v>
      </c>
      <c r="I99" s="2000">
        <f>'[9]II-E-3.15'!I92</f>
        <v>26100</v>
      </c>
      <c r="J99" s="2000">
        <f>'[9]II-E-3.15'!J92</f>
        <v>111400</v>
      </c>
      <c r="K99" s="1985"/>
    </row>
    <row r="100" spans="2:11">
      <c r="B100" s="1796">
        <f t="shared" si="4"/>
        <v>90</v>
      </c>
      <c r="C100" s="423" t="s">
        <v>1202</v>
      </c>
      <c r="D100" s="2000">
        <f>'[10]II-E-3.15'!D88</f>
        <v>4579804</v>
      </c>
      <c r="E100" s="2000">
        <f>'[10]II-E-3.15'!E88</f>
        <v>-4579804</v>
      </c>
      <c r="F100" s="2000">
        <f>'[10]II-E-3.15'!F88</f>
        <v>0</v>
      </c>
      <c r="G100" s="2000">
        <f>'[10]II-E-3.15'!G88</f>
        <v>0</v>
      </c>
      <c r="H100" s="2000">
        <f>'[10]II-E-3.15'!H88</f>
        <v>0</v>
      </c>
      <c r="I100" s="2000">
        <f>'[10]II-E-3.15'!I88</f>
        <v>0</v>
      </c>
      <c r="J100" s="2000">
        <f>'[10]II-E-3.15'!J88</f>
        <v>0</v>
      </c>
      <c r="K100" s="1985"/>
    </row>
    <row r="101" spans="2:11">
      <c r="B101" s="1796">
        <f t="shared" si="4"/>
        <v>91</v>
      </c>
      <c r="C101" s="423" t="s">
        <v>1213</v>
      </c>
      <c r="D101" s="2000">
        <f>'[9]II-E-3.15'!D94</f>
        <v>0</v>
      </c>
      <c r="E101" s="2000">
        <f>'[9]II-E-3.15'!E94</f>
        <v>0</v>
      </c>
      <c r="F101" s="2000">
        <f>'[9]II-E-3.15'!F94</f>
        <v>0</v>
      </c>
      <c r="G101" s="2000">
        <f>'[9]II-E-3.15'!G94</f>
        <v>0</v>
      </c>
      <c r="H101" s="2000">
        <f>'[9]II-E-3.15'!H94</f>
        <v>0</v>
      </c>
      <c r="I101" s="2000">
        <f>'[9]II-E-3.15'!I94</f>
        <v>0</v>
      </c>
      <c r="J101" s="2000">
        <f>'[9]II-E-3.15'!J94</f>
        <v>0</v>
      </c>
      <c r="K101" s="1985"/>
    </row>
    <row r="102" spans="2:11">
      <c r="B102" s="1796">
        <f t="shared" si="4"/>
        <v>92</v>
      </c>
      <c r="C102" s="423" t="s">
        <v>1214</v>
      </c>
      <c r="D102" s="2000">
        <f>'[9]II-E-3.15'!D95+'[10]II-E-3.15'!D82</f>
        <v>7720294.6699999999</v>
      </c>
      <c r="E102" s="2000">
        <f>'[9]II-E-3.15'!E95+'[10]II-E-3.15'!E82</f>
        <v>0</v>
      </c>
      <c r="F102" s="2000">
        <f>'[9]II-E-3.15'!F95+'[10]II-E-3.15'!F82</f>
        <v>7720294.6699999999</v>
      </c>
      <c r="G102" s="2000">
        <f>'[9]II-E-3.15'!G95+'[10]II-E-3.15'!G82</f>
        <v>0</v>
      </c>
      <c r="H102" s="2000">
        <f>'[9]II-E-3.15'!H95+'[10]II-E-3.15'!H82</f>
        <v>7720294.6699999999</v>
      </c>
      <c r="I102" s="2000">
        <f>'[9]II-E-3.15'!I95+'[10]II-E-3.15'!I82</f>
        <v>331101.68</v>
      </c>
      <c r="J102" s="2000">
        <f>'[9]II-E-3.15'!J95+'[10]II-E-3.15'!J82</f>
        <v>7389192.9900000002</v>
      </c>
      <c r="K102" s="1985"/>
    </row>
    <row r="103" spans="2:11">
      <c r="B103" s="1796">
        <f t="shared" si="4"/>
        <v>93</v>
      </c>
      <c r="C103" s="423" t="s">
        <v>13</v>
      </c>
      <c r="D103" s="2000">
        <f>'[9]II-E-3.15'!D96</f>
        <v>0</v>
      </c>
      <c r="E103" s="2000">
        <f>'[9]II-E-3.15'!E96</f>
        <v>0</v>
      </c>
      <c r="F103" s="2000">
        <f>'[9]II-E-3.15'!F96</f>
        <v>0</v>
      </c>
      <c r="G103" s="2000">
        <f>'[9]II-E-3.15'!G96</f>
        <v>0</v>
      </c>
      <c r="H103" s="2000">
        <f>'[9]II-E-3.15'!H96</f>
        <v>0</v>
      </c>
      <c r="I103" s="2000">
        <f>'[9]II-E-3.15'!I96</f>
        <v>0</v>
      </c>
      <c r="J103" s="2000">
        <f>'[9]II-E-3.15'!J96</f>
        <v>0</v>
      </c>
      <c r="K103" s="1985"/>
    </row>
    <row r="104" spans="2:11">
      <c r="B104" s="1796">
        <f t="shared" si="4"/>
        <v>94</v>
      </c>
      <c r="C104" s="423" t="s">
        <v>880</v>
      </c>
      <c r="D104" s="2000">
        <f>+'[9]II-E-3.15'!D97</f>
        <v>-1256000</v>
      </c>
      <c r="E104" s="2000">
        <f>'[10]II-E-3.15'!E53+'[9]II-E-3.15'!E97</f>
        <v>0</v>
      </c>
      <c r="F104" s="2000">
        <f>+'[9]II-E-3.15'!F97</f>
        <v>-1256000</v>
      </c>
      <c r="G104" s="2000">
        <f>'[10]II-E-3.15'!G53+'[9]II-E-3.15'!G97</f>
        <v>0</v>
      </c>
      <c r="H104" s="2000">
        <f>'[9]II-E-3.15'!H97</f>
        <v>-1256000</v>
      </c>
      <c r="I104" s="2000">
        <f>+'[9]II-E-3.15'!I97</f>
        <v>-314000</v>
      </c>
      <c r="J104" s="2000">
        <f>+'[9]II-E-3.15'!J97</f>
        <v>-942000</v>
      </c>
      <c r="K104" s="1985"/>
    </row>
    <row r="105" spans="2:11">
      <c r="B105" s="1796">
        <f t="shared" si="4"/>
        <v>95</v>
      </c>
      <c r="C105" s="423" t="s">
        <v>1215</v>
      </c>
      <c r="D105" s="2000">
        <f>'[9]II-E-3.15'!D98+'[10]II-E-3.15'!D84</f>
        <v>145264595.24000001</v>
      </c>
      <c r="E105" s="2000">
        <f>'[9]II-E-3.15'!E98+'[10]II-E-3.15'!E84</f>
        <v>0</v>
      </c>
      <c r="F105" s="2000">
        <f>'[9]II-E-3.15'!F98+'[10]II-E-3.15'!F84</f>
        <v>145264595.24000001</v>
      </c>
      <c r="G105" s="2000">
        <f>'[9]II-E-3.15'!G98+'[10]II-E-3.15'!G84</f>
        <v>0</v>
      </c>
      <c r="H105" s="2000">
        <f>'[9]II-E-3.15'!H98+'[10]II-E-3.15'!H84</f>
        <v>145264595.24000001</v>
      </c>
      <c r="I105" s="2000">
        <f>'[9]II-E-3.15'!I98+'[10]II-E-3.15'!I84</f>
        <v>70973371.430000007</v>
      </c>
      <c r="J105" s="2000">
        <f>'[9]II-E-3.15'!J98+'[10]II-E-3.15'!J84</f>
        <v>74291223.810000002</v>
      </c>
      <c r="K105" s="1985"/>
    </row>
    <row r="106" spans="2:11">
      <c r="B106" s="1796">
        <f t="shared" si="4"/>
        <v>96</v>
      </c>
      <c r="C106" s="423" t="s">
        <v>1216</v>
      </c>
      <c r="D106" s="2000">
        <f>'[9]II-E-3.15'!D99+'[10]II-E-3.15'!D85</f>
        <v>-23467000</v>
      </c>
      <c r="E106" s="2000">
        <f>'[9]II-E-3.15'!E99+'[10]II-E-3.15'!E85</f>
        <v>0</v>
      </c>
      <c r="F106" s="2000">
        <f>'[9]II-E-3.15'!F99+'[10]II-E-3.15'!F85</f>
        <v>-23467000</v>
      </c>
      <c r="G106" s="2000">
        <f>'[9]II-E-3.15'!G99+'[10]II-E-3.15'!G85</f>
        <v>0</v>
      </c>
      <c r="H106" s="2000">
        <f>'[9]II-E-3.15'!H99+'[10]II-E-3.15'!H85</f>
        <v>-23467000</v>
      </c>
      <c r="I106" s="2000">
        <f>'[9]II-E-3.15'!I99+'[10]II-E-3.15'!I85</f>
        <v>-4112000</v>
      </c>
      <c r="J106" s="2000">
        <f>'[9]II-E-3.15'!J99+'[10]II-E-3.15'!J85</f>
        <v>-19355000</v>
      </c>
      <c r="K106" s="1985"/>
    </row>
    <row r="107" spans="2:11">
      <c r="B107" s="1796">
        <f t="shared" si="4"/>
        <v>97</v>
      </c>
      <c r="C107" s="423" t="s">
        <v>1076</v>
      </c>
      <c r="D107" s="2000">
        <f>'[9]II-E-3.15'!D100+'[10]II-E-3.15'!D86</f>
        <v>1498000</v>
      </c>
      <c r="E107" s="2000">
        <f>'[9]II-E-3.15'!E100+'[10]II-E-3.15'!E86</f>
        <v>0</v>
      </c>
      <c r="F107" s="2000">
        <f>'[9]II-E-3.15'!F100+'[10]II-E-3.15'!F86</f>
        <v>1498000</v>
      </c>
      <c r="G107" s="2000">
        <f>'[9]II-E-3.15'!G100+'[10]II-E-3.15'!G86</f>
        <v>0</v>
      </c>
      <c r="H107" s="2000">
        <f>'[9]II-E-3.15'!H100+'[10]II-E-3.15'!H86</f>
        <v>1498000</v>
      </c>
      <c r="I107" s="2000">
        <f>'[9]II-E-3.15'!I100+'[10]II-E-3.15'!I86</f>
        <v>-1123000</v>
      </c>
      <c r="J107" s="2000">
        <f>'[9]II-E-3.15'!J100+'[10]II-E-3.15'!J86</f>
        <v>2621000</v>
      </c>
      <c r="K107" s="1985"/>
    </row>
    <row r="108" spans="2:11">
      <c r="B108" s="1796">
        <f t="shared" si="4"/>
        <v>98</v>
      </c>
      <c r="C108" s="423" t="s">
        <v>1268</v>
      </c>
      <c r="D108" s="2000">
        <f>'[9]II-E-3.15'!D101</f>
        <v>11122.92</v>
      </c>
      <c r="E108" s="2000">
        <f>'[9]II-E-3.15'!E101</f>
        <v>0</v>
      </c>
      <c r="F108" s="2000">
        <f>'[9]II-E-3.15'!F101</f>
        <v>11122.92</v>
      </c>
      <c r="G108" s="2000">
        <f>'[9]II-E-3.15'!G101</f>
        <v>0</v>
      </c>
      <c r="H108" s="2000">
        <f>'[9]II-E-3.15'!H101</f>
        <v>11122.92</v>
      </c>
      <c r="I108" s="2000">
        <f>'[9]II-E-3.15'!I101</f>
        <v>0</v>
      </c>
      <c r="J108" s="2000">
        <f>'[9]II-E-3.15'!J101</f>
        <v>11122.92</v>
      </c>
      <c r="K108" s="1985"/>
    </row>
    <row r="109" spans="2:11">
      <c r="B109" s="1796">
        <f t="shared" si="4"/>
        <v>99</v>
      </c>
      <c r="C109" s="423" t="s">
        <v>1217</v>
      </c>
      <c r="D109" s="2000">
        <f>'[9]II-E-3.15'!D102</f>
        <v>0</v>
      </c>
      <c r="E109" s="2000">
        <f>'[9]II-E-3.15'!E102</f>
        <v>0</v>
      </c>
      <c r="F109" s="2000">
        <f>'[9]II-E-3.15'!F102</f>
        <v>0</v>
      </c>
      <c r="G109" s="2000">
        <f>'[9]II-E-3.15'!G102</f>
        <v>0</v>
      </c>
      <c r="H109" s="2000">
        <f>'[9]II-E-3.15'!H102</f>
        <v>0</v>
      </c>
      <c r="I109" s="2000">
        <f>'[9]II-E-3.15'!I102</f>
        <v>0</v>
      </c>
      <c r="J109" s="2000">
        <f>'[9]II-E-3.15'!J102</f>
        <v>0</v>
      </c>
      <c r="K109" s="1985"/>
    </row>
    <row r="110" spans="2:11">
      <c r="B110" s="1796">
        <f t="shared" si="4"/>
        <v>100</v>
      </c>
      <c r="C110" s="423" t="s">
        <v>1218</v>
      </c>
      <c r="D110" s="2000">
        <f>'[9]II-E-3.15'!D103</f>
        <v>23372622</v>
      </c>
      <c r="E110" s="2000">
        <f>'[9]II-E-3.15'!E103</f>
        <v>-23372622</v>
      </c>
      <c r="F110" s="2000">
        <f>'[9]II-E-3.15'!F103</f>
        <v>0</v>
      </c>
      <c r="G110" s="2000">
        <f>'[9]II-E-3.15'!G103</f>
        <v>0</v>
      </c>
      <c r="H110" s="2000">
        <f>'[9]II-E-3.15'!H103</f>
        <v>0</v>
      </c>
      <c r="I110" s="2000">
        <f>'[9]II-E-3.15'!I103</f>
        <v>0</v>
      </c>
      <c r="J110" s="2000">
        <f>'[9]II-E-3.15'!J103</f>
        <v>0</v>
      </c>
      <c r="K110" s="1985"/>
    </row>
    <row r="111" spans="2:11">
      <c r="B111" s="1796">
        <f t="shared" si="4"/>
        <v>101</v>
      </c>
      <c r="C111" s="423" t="s">
        <v>1219</v>
      </c>
      <c r="D111" s="2000">
        <f>'[9]II-E-3.15'!D104+'[10]II-E-3.15'!D89</f>
        <v>6829219.9900000002</v>
      </c>
      <c r="E111" s="2000">
        <f>'[9]II-E-3.15'!E104+'[10]II-E-3.15'!E89</f>
        <v>-6829219.9900000002</v>
      </c>
      <c r="F111" s="2000">
        <f>'[9]II-E-3.15'!F104+'[10]II-E-3.15'!F89</f>
        <v>0</v>
      </c>
      <c r="G111" s="2000">
        <f>'[9]II-E-3.15'!G104+'[10]II-E-3.15'!G89</f>
        <v>0</v>
      </c>
      <c r="H111" s="2000">
        <f>'[9]II-E-3.15'!H104+'[10]II-E-3.15'!H89</f>
        <v>0</v>
      </c>
      <c r="I111" s="2000">
        <f>'[9]II-E-3.15'!I104+'[10]II-E-3.15'!I89</f>
        <v>0</v>
      </c>
      <c r="J111" s="2000">
        <f>'[9]II-E-3.15'!J104+'[10]II-E-3.15'!J89</f>
        <v>0</v>
      </c>
      <c r="K111" s="1985"/>
    </row>
    <row r="112" spans="2:11">
      <c r="B112" s="1796">
        <f t="shared" si="4"/>
        <v>102</v>
      </c>
      <c r="C112" s="423" t="s">
        <v>1220</v>
      </c>
      <c r="D112" s="2000">
        <f>'[9]II-E-3.15'!D105</f>
        <v>-1304961.02</v>
      </c>
      <c r="E112" s="2000">
        <f>'[9]II-E-3.15'!E105</f>
        <v>1304961.02</v>
      </c>
      <c r="F112" s="2000">
        <f>'[9]II-E-3.15'!F105</f>
        <v>0</v>
      </c>
      <c r="G112" s="2000">
        <f>'[9]II-E-3.15'!G105</f>
        <v>0</v>
      </c>
      <c r="H112" s="2000">
        <f>'[9]II-E-3.15'!H105</f>
        <v>0</v>
      </c>
      <c r="I112" s="2000">
        <f>'[9]II-E-3.15'!I105</f>
        <v>0</v>
      </c>
      <c r="J112" s="2000">
        <f>'[9]II-E-3.15'!J105</f>
        <v>0</v>
      </c>
      <c r="K112" s="1985"/>
    </row>
    <row r="113" spans="2:11">
      <c r="B113" s="1796">
        <f t="shared" si="4"/>
        <v>103</v>
      </c>
      <c r="C113" s="423" t="s">
        <v>1348</v>
      </c>
      <c r="D113" s="2000">
        <f>'[9]II-E-3.15'!D106+'[10]II-E-3.15'!D95</f>
        <v>12044297.149999999</v>
      </c>
      <c r="E113" s="2000">
        <f>'[9]II-E-3.15'!E106+'[10]II-E-3.15'!E95</f>
        <v>-12044297.149999999</v>
      </c>
      <c r="F113" s="2000">
        <f>'[9]II-E-3.15'!F106+'[10]II-E-3.15'!F95</f>
        <v>0</v>
      </c>
      <c r="G113" s="2000">
        <f>'[9]II-E-3.15'!G106+'[10]II-E-3.15'!G95</f>
        <v>0</v>
      </c>
      <c r="H113" s="2000">
        <f>'[9]II-E-3.15'!H106+'[10]II-E-3.15'!H95</f>
        <v>0</v>
      </c>
      <c r="I113" s="2000">
        <f>'[9]II-E-3.15'!I106+'[10]II-E-3.15'!I95</f>
        <v>0</v>
      </c>
      <c r="J113" s="2000">
        <f>'[9]II-E-3.15'!J106+'[10]II-E-3.15'!J95</f>
        <v>1880533.13</v>
      </c>
      <c r="K113" s="1985"/>
    </row>
    <row r="114" spans="2:11">
      <c r="B114" s="1796">
        <f t="shared" si="4"/>
        <v>104</v>
      </c>
      <c r="C114" s="423" t="s">
        <v>987</v>
      </c>
      <c r="D114" s="2000">
        <f>'[9]II-E-3.15'!D107</f>
        <v>270798</v>
      </c>
      <c r="E114" s="2000">
        <f>'[9]II-E-3.15'!E107</f>
        <v>-270798</v>
      </c>
      <c r="F114" s="2000">
        <f>'[9]II-E-3.15'!F107</f>
        <v>0</v>
      </c>
      <c r="G114" s="2000">
        <f>'[9]II-E-3.15'!G107</f>
        <v>0</v>
      </c>
      <c r="H114" s="2000">
        <f>'[9]II-E-3.15'!H107</f>
        <v>0</v>
      </c>
      <c r="I114" s="2000">
        <f>'[9]II-E-3.15'!I107</f>
        <v>0</v>
      </c>
      <c r="J114" s="2000">
        <f>'[9]II-E-3.15'!J107</f>
        <v>0</v>
      </c>
      <c r="K114" s="1985"/>
    </row>
    <row r="115" spans="2:11">
      <c r="B115" s="1796">
        <f t="shared" si="4"/>
        <v>105</v>
      </c>
      <c r="C115" s="423" t="s">
        <v>963</v>
      </c>
      <c r="D115" s="2000">
        <f>'[9]II-E-3.15'!D108+'[10]II-E-3.15'!D91</f>
        <v>34446000</v>
      </c>
      <c r="E115" s="2000">
        <f>'[9]II-E-3.15'!E108+'[10]II-E-3.15'!E91</f>
        <v>0</v>
      </c>
      <c r="F115" s="2000">
        <f>'[9]II-E-3.15'!F108+'[10]II-E-3.15'!F91</f>
        <v>34446000</v>
      </c>
      <c r="G115" s="2000">
        <f>'[9]II-E-3.15'!G108+'[10]II-E-3.15'!G91</f>
        <v>0</v>
      </c>
      <c r="H115" s="2000">
        <f>'[9]II-E-3.15'!H108+'[10]II-E-3.15'!H91</f>
        <v>34446000</v>
      </c>
      <c r="I115" s="2000">
        <f>'[9]II-E-3.15'!I108+'[10]II-E-3.15'!I91</f>
        <v>21350000</v>
      </c>
      <c r="J115" s="2000">
        <f>'[9]II-E-3.15'!J108+'[10]II-E-3.15'!J91</f>
        <v>13096000</v>
      </c>
      <c r="K115" s="1985"/>
    </row>
    <row r="116" spans="2:11">
      <c r="B116" s="1796">
        <f t="shared" si="4"/>
        <v>106</v>
      </c>
      <c r="C116" s="423" t="s">
        <v>294</v>
      </c>
      <c r="D116" s="2000">
        <f>'[9]II-E-3.15'!D109+'[10]II-E-3.15'!D92</f>
        <v>94305.05</v>
      </c>
      <c r="E116" s="2000">
        <f>'[9]II-E-3.15'!E109+'[10]II-E-3.15'!E92</f>
        <v>0</v>
      </c>
      <c r="F116" s="2000">
        <f>'[9]II-E-3.15'!F109+'[10]II-E-3.15'!F92</f>
        <v>94305.05</v>
      </c>
      <c r="G116" s="2000">
        <f>'[9]II-E-3.15'!G109+'[10]II-E-3.15'!G92</f>
        <v>0</v>
      </c>
      <c r="H116" s="2000">
        <f>'[9]II-E-3.15'!H109+'[10]II-E-3.15'!H92</f>
        <v>94305.05</v>
      </c>
      <c r="I116" s="2000">
        <f>'[9]II-E-3.15'!I109+'[10]II-E-3.15'!I92</f>
        <v>0</v>
      </c>
      <c r="J116" s="2000">
        <f>'[9]II-E-3.15'!J109+'[10]II-E-3.15'!J92</f>
        <v>94305.05</v>
      </c>
      <c r="K116" s="1985"/>
    </row>
    <row r="117" spans="2:11">
      <c r="B117" s="1796">
        <f t="shared" si="4"/>
        <v>107</v>
      </c>
      <c r="C117" s="423" t="s">
        <v>1221</v>
      </c>
      <c r="D117" s="2000">
        <f>'[9]II-E-3.15'!D110</f>
        <v>0</v>
      </c>
      <c r="E117" s="2000">
        <f>'[9]II-E-3.15'!E110</f>
        <v>0</v>
      </c>
      <c r="F117" s="2000">
        <f>'[9]II-E-3.15'!F110</f>
        <v>0</v>
      </c>
      <c r="G117" s="2000">
        <f>'[9]II-E-3.15'!G110</f>
        <v>0</v>
      </c>
      <c r="H117" s="2000">
        <f>'[9]II-E-3.15'!H110</f>
        <v>0</v>
      </c>
      <c r="I117" s="2000">
        <f>'[9]II-E-3.15'!I110</f>
        <v>0</v>
      </c>
      <c r="J117" s="2000">
        <f>'[9]II-E-3.15'!J110</f>
        <v>0</v>
      </c>
      <c r="K117" s="1985"/>
    </row>
    <row r="118" spans="2:11">
      <c r="B118" s="1796">
        <f t="shared" si="4"/>
        <v>108</v>
      </c>
      <c r="C118" s="423" t="s">
        <v>879</v>
      </c>
      <c r="D118" s="2000">
        <f>'[9]II-E-3.15'!D111+'[10]II-E-3.15'!D94</f>
        <v>-4365.2200000000012</v>
      </c>
      <c r="E118" s="2000">
        <f>'[9]II-E-3.15'!E111+'[10]II-E-3.15'!E94</f>
        <v>0</v>
      </c>
      <c r="F118" s="2000">
        <f>'[9]II-E-3.15'!F111+'[10]II-E-3.15'!F94</f>
        <v>-4365.2200000000012</v>
      </c>
      <c r="G118" s="2000">
        <f>'[9]II-E-3.15'!G111+'[10]II-E-3.15'!G94</f>
        <v>0</v>
      </c>
      <c r="H118" s="2000">
        <f>'[9]II-E-3.15'!H111+'[10]II-E-3.15'!H94</f>
        <v>-4365.2200000000012</v>
      </c>
      <c r="I118" s="2000">
        <f>'[9]II-E-3.15'!I111+'[10]II-E-3.15'!I94</f>
        <v>0</v>
      </c>
      <c r="J118" s="2000">
        <f>'[9]II-E-3.15'!J111+'[10]II-E-3.15'!J94</f>
        <v>-4365.2200000000012</v>
      </c>
      <c r="K118" s="1985"/>
    </row>
    <row r="119" spans="2:11">
      <c r="B119" s="1796">
        <f t="shared" si="4"/>
        <v>109</v>
      </c>
      <c r="C119" s="423" t="s">
        <v>1222</v>
      </c>
      <c r="D119" s="2000">
        <f>'[9]II-E-3.15'!D112</f>
        <v>7258952</v>
      </c>
      <c r="E119" s="2000">
        <f>'[9]II-E-3.15'!E112</f>
        <v>-7258952</v>
      </c>
      <c r="F119" s="2000">
        <f>'[9]II-E-3.15'!F112</f>
        <v>0</v>
      </c>
      <c r="G119" s="2000">
        <f>'[9]II-E-3.15'!G112</f>
        <v>0</v>
      </c>
      <c r="H119" s="2000">
        <f>'[9]II-E-3.15'!H112</f>
        <v>0</v>
      </c>
      <c r="I119" s="2000">
        <f>'[9]II-E-3.15'!I112</f>
        <v>0</v>
      </c>
      <c r="J119" s="2000">
        <f>'[9]II-E-3.15'!J112</f>
        <v>0</v>
      </c>
      <c r="K119" s="1985"/>
    </row>
    <row r="120" spans="2:11">
      <c r="B120" s="1796">
        <f t="shared" si="4"/>
        <v>110</v>
      </c>
      <c r="C120" s="423" t="s">
        <v>1223</v>
      </c>
      <c r="D120" s="2000">
        <f>'[9]II-E-3.15'!D113+'[10]II-E-3.15'!D97</f>
        <v>4249751.04</v>
      </c>
      <c r="E120" s="2000">
        <f>'[9]II-E-3.15'!E113+'[10]II-E-3.15'!E97</f>
        <v>-4249751.04</v>
      </c>
      <c r="F120" s="2000">
        <f>'[9]II-E-3.15'!F113+'[10]II-E-3.15'!F97</f>
        <v>0</v>
      </c>
      <c r="G120" s="2000">
        <f>'[9]II-E-3.15'!G113+'[10]II-E-3.15'!G97</f>
        <v>0</v>
      </c>
      <c r="H120" s="2000">
        <f>'[9]II-E-3.15'!H113+'[10]II-E-3.15'!H97</f>
        <v>0</v>
      </c>
      <c r="I120" s="2000">
        <f>'[9]II-E-3.15'!I113+'[10]II-E-3.15'!I97</f>
        <v>0</v>
      </c>
      <c r="J120" s="2000">
        <f>'[9]II-E-3.15'!J113+'[10]II-E-3.15'!J97</f>
        <v>1219675.2</v>
      </c>
      <c r="K120" s="1985"/>
    </row>
    <row r="121" spans="2:11">
      <c r="B121" s="1796">
        <f t="shared" si="4"/>
        <v>111</v>
      </c>
      <c r="C121" s="423" t="s">
        <v>1224</v>
      </c>
      <c r="D121" s="2000">
        <f>'[9]II-E-3.15'!D114</f>
        <v>11100</v>
      </c>
      <c r="E121" s="2000">
        <f>'[9]II-E-3.15'!E114</f>
        <v>-11100</v>
      </c>
      <c r="F121" s="2000">
        <f>'[9]II-E-3.15'!F114</f>
        <v>0</v>
      </c>
      <c r="G121" s="2000">
        <f>'[9]II-E-3.15'!G114</f>
        <v>0</v>
      </c>
      <c r="H121" s="2000">
        <f>'[9]II-E-3.15'!H114</f>
        <v>0</v>
      </c>
      <c r="I121" s="2000">
        <f>'[9]II-E-3.15'!I114</f>
        <v>0</v>
      </c>
      <c r="J121" s="2000">
        <f>'[9]II-E-3.15'!J114</f>
        <v>0</v>
      </c>
      <c r="K121" s="1985"/>
    </row>
    <row r="122" spans="2:11">
      <c r="B122" s="1796">
        <f t="shared" si="4"/>
        <v>112</v>
      </c>
      <c r="C122" s="423" t="s">
        <v>1583</v>
      </c>
      <c r="D122" s="2000">
        <f>'[10]II-E-3.15'!D87</f>
        <v>69775.8</v>
      </c>
      <c r="E122" s="2000">
        <f>'[10]II-E-3.15'!E87</f>
        <v>0</v>
      </c>
      <c r="F122" s="2000">
        <f>'[10]II-E-3.15'!F87</f>
        <v>69775.8</v>
      </c>
      <c r="G122" s="2000">
        <f>'[10]II-E-3.15'!G87</f>
        <v>0</v>
      </c>
      <c r="H122" s="2000">
        <f>'[10]II-E-3.15'!H87</f>
        <v>69775.8</v>
      </c>
      <c r="I122" s="2000">
        <f>'[10]II-E-3.15'!I87</f>
        <v>0</v>
      </c>
      <c r="J122" s="2000">
        <f>'[10]II-E-3.15'!J87</f>
        <v>69775.8</v>
      </c>
      <c r="K122" s="1985"/>
    </row>
    <row r="123" spans="2:11">
      <c r="B123" s="1796">
        <f t="shared" si="4"/>
        <v>113</v>
      </c>
      <c r="C123" s="423" t="s">
        <v>1199</v>
      </c>
      <c r="D123" s="2000">
        <f>'[10]II-E-3.15'!D90</f>
        <v>-32130</v>
      </c>
      <c r="E123" s="2000">
        <f>'[10]II-E-3.15'!E90</f>
        <v>32130</v>
      </c>
      <c r="F123" s="2000">
        <f>'[10]II-E-3.15'!F90</f>
        <v>0</v>
      </c>
      <c r="G123" s="2000">
        <f>'[10]II-E-3.15'!G90</f>
        <v>0</v>
      </c>
      <c r="H123" s="2000">
        <f>'[10]II-E-3.15'!H90</f>
        <v>0</v>
      </c>
      <c r="I123" s="2000">
        <f>'[10]II-E-3.15'!I90</f>
        <v>0</v>
      </c>
      <c r="J123" s="2000">
        <f>'[10]II-E-3.15'!J90</f>
        <v>0</v>
      </c>
      <c r="K123" s="1985"/>
    </row>
    <row r="124" spans="2:11">
      <c r="B124" s="1796">
        <f t="shared" si="4"/>
        <v>114</v>
      </c>
      <c r="C124" s="423" t="s">
        <v>1208</v>
      </c>
      <c r="D124" s="2000">
        <f>'[10]II-E-3.15'!D99</f>
        <v>-1956935.88</v>
      </c>
      <c r="E124" s="2000">
        <f>'[10]II-E-3.15'!E99</f>
        <v>1956935.88</v>
      </c>
      <c r="F124" s="2000">
        <f>'[10]II-E-3.15'!F99</f>
        <v>0</v>
      </c>
      <c r="G124" s="2000">
        <f>'[10]II-E-3.15'!G99</f>
        <v>0</v>
      </c>
      <c r="H124" s="2000">
        <f>'[10]II-E-3.15'!H99</f>
        <v>0</v>
      </c>
      <c r="I124" s="2000">
        <f>'[10]II-E-3.15'!I99</f>
        <v>0</v>
      </c>
      <c r="J124" s="2000">
        <f>'[10]II-E-3.15'!J99</f>
        <v>0</v>
      </c>
      <c r="K124" s="1985"/>
    </row>
    <row r="125" spans="2:11">
      <c r="B125" s="1796">
        <f t="shared" si="4"/>
        <v>115</v>
      </c>
      <c r="C125" s="423" t="s">
        <v>1584</v>
      </c>
      <c r="D125" s="2000">
        <f>'[10]II-E-3.15'!D100</f>
        <v>-362403</v>
      </c>
      <c r="E125" s="2000">
        <f>'[10]II-E-3.15'!E100</f>
        <v>0</v>
      </c>
      <c r="F125" s="2000">
        <f>'[10]II-E-3.15'!F100</f>
        <v>-362403</v>
      </c>
      <c r="G125" s="2000">
        <f>'[10]II-E-3.15'!G100</f>
        <v>0</v>
      </c>
      <c r="H125" s="2000">
        <f>'[10]II-E-3.15'!H100</f>
        <v>-362403</v>
      </c>
      <c r="I125" s="2000">
        <f>'[10]II-E-3.15'!I100</f>
        <v>-401179</v>
      </c>
      <c r="J125" s="2000">
        <f>'[10]II-E-3.15'!J100</f>
        <v>38776</v>
      </c>
      <c r="K125" s="1985"/>
    </row>
    <row r="126" spans="2:11">
      <c r="B126" s="1796">
        <f t="shared" si="4"/>
        <v>116</v>
      </c>
      <c r="C126" s="423" t="s">
        <v>1585</v>
      </c>
      <c r="D126" s="2000">
        <f>'[10]II-E-3.15'!D101</f>
        <v>362340</v>
      </c>
      <c r="E126" s="2000">
        <f>'[10]II-E-3.15'!E101</f>
        <v>0</v>
      </c>
      <c r="F126" s="2000">
        <f>'[10]II-E-3.15'!F101</f>
        <v>362340</v>
      </c>
      <c r="G126" s="2000">
        <f>'[10]II-E-3.15'!G101</f>
        <v>0</v>
      </c>
      <c r="H126" s="2000">
        <f>'[10]II-E-3.15'!H101</f>
        <v>362340</v>
      </c>
      <c r="I126" s="2000">
        <f>'[10]II-E-3.15'!I101</f>
        <v>401116</v>
      </c>
      <c r="J126" s="2000">
        <f>'[10]II-E-3.15'!J101</f>
        <v>-38776</v>
      </c>
      <c r="K126" s="1985"/>
    </row>
    <row r="127" spans="2:11">
      <c r="B127" s="1796">
        <f t="shared" si="4"/>
        <v>117</v>
      </c>
      <c r="C127" s="423" t="s">
        <v>1231</v>
      </c>
      <c r="D127" s="2000">
        <f>'[9]II-E-3.15'!D115</f>
        <v>1</v>
      </c>
      <c r="E127" s="2000">
        <f>'[9]II-E-3.15'!E115</f>
        <v>0</v>
      </c>
      <c r="F127" s="2000">
        <f>'[9]II-E-3.15'!F115</f>
        <v>1</v>
      </c>
      <c r="G127" s="2000">
        <f>'[9]II-E-3.15'!G115</f>
        <v>0</v>
      </c>
      <c r="H127" s="2000">
        <f>'[9]II-E-3.15'!H115</f>
        <v>1</v>
      </c>
      <c r="I127" s="2000">
        <f>'[9]II-E-3.15'!I115</f>
        <v>0</v>
      </c>
      <c r="J127" s="2000">
        <f>'[9]II-E-3.15'!J115</f>
        <v>1</v>
      </c>
      <c r="K127" s="1985"/>
    </row>
    <row r="128" spans="2:11">
      <c r="B128" s="1796">
        <f t="shared" si="4"/>
        <v>118</v>
      </c>
      <c r="D128" s="2000"/>
      <c r="E128" s="1987"/>
      <c r="F128" s="1987"/>
      <c r="G128" s="1987"/>
      <c r="H128" s="1987"/>
      <c r="I128" s="1987"/>
      <c r="J128" s="1987"/>
      <c r="K128" s="1985"/>
    </row>
    <row r="129" spans="2:11">
      <c r="B129" s="1796">
        <f t="shared" si="4"/>
        <v>119</v>
      </c>
      <c r="C129" s="1085" t="s">
        <v>770</v>
      </c>
      <c r="D129" s="2004">
        <f t="shared" ref="D129:J129" si="6">SUM(D85:D128)</f>
        <v>316800095.99000001</v>
      </c>
      <c r="E129" s="2004">
        <f t="shared" si="6"/>
        <v>-31032164.199999999</v>
      </c>
      <c r="F129" s="2004">
        <f t="shared" si="6"/>
        <v>285735801.78999996</v>
      </c>
      <c r="G129" s="2004">
        <f t="shared" si="6"/>
        <v>0</v>
      </c>
      <c r="H129" s="2004">
        <f t="shared" si="6"/>
        <v>285735801.78999996</v>
      </c>
      <c r="I129" s="2004">
        <f t="shared" si="6"/>
        <v>222935912.17000002</v>
      </c>
      <c r="J129" s="2004">
        <f t="shared" si="6"/>
        <v>65900097.95000001</v>
      </c>
      <c r="K129" s="2005">
        <f>'[9]II-E-3.15'!$I$117+'[10]II-E-3.15'!$I$103-I129</f>
        <v>0</v>
      </c>
    </row>
    <row r="130" spans="2:11">
      <c r="B130" s="1796">
        <f t="shared" si="4"/>
        <v>120</v>
      </c>
      <c r="C130" s="1085" t="s">
        <v>771</v>
      </c>
      <c r="D130" s="1998"/>
      <c r="E130" s="1998"/>
      <c r="F130" s="1998"/>
      <c r="G130" s="1998"/>
      <c r="H130" s="1998"/>
      <c r="I130" s="1998"/>
      <c r="J130" s="1998"/>
      <c r="K130" s="1985"/>
    </row>
    <row r="131" spans="2:11">
      <c r="B131" s="1796">
        <f t="shared" si="4"/>
        <v>121</v>
      </c>
      <c r="C131" s="1085"/>
      <c r="D131" s="2006"/>
      <c r="E131" s="2007"/>
      <c r="F131" s="2007"/>
      <c r="G131" s="2007"/>
      <c r="H131" s="2006"/>
      <c r="I131" s="2006"/>
      <c r="J131" s="2008"/>
      <c r="K131" s="1985"/>
    </row>
    <row r="132" spans="2:11">
      <c r="B132" s="1796">
        <f t="shared" si="4"/>
        <v>122</v>
      </c>
      <c r="C132" s="423" t="s">
        <v>1070</v>
      </c>
      <c r="D132" s="1987">
        <f>D11-D25+D37+D82-D129</f>
        <v>197827566.46300018</v>
      </c>
      <c r="E132" s="1987">
        <f t="shared" ref="E132:J132" si="7">E11-E25+E37+E82-E129</f>
        <v>-1014724783.3174484</v>
      </c>
      <c r="F132" s="1987">
        <f t="shared" si="7"/>
        <v>-816865086.85444856</v>
      </c>
      <c r="G132" s="1987">
        <f t="shared" si="7"/>
        <v>900819042.65692782</v>
      </c>
      <c r="H132" s="1987">
        <f t="shared" si="7"/>
        <v>68240585.012508631</v>
      </c>
      <c r="I132" s="1987">
        <f t="shared" si="7"/>
        <v>-18517743.132461786</v>
      </c>
      <c r="J132" s="1987">
        <f t="shared" si="7"/>
        <v>83658119.834970117</v>
      </c>
      <c r="K132" s="1985"/>
    </row>
    <row r="133" spans="2:11">
      <c r="B133" s="1796">
        <f t="shared" si="4"/>
        <v>123</v>
      </c>
      <c r="C133" s="423" t="s">
        <v>468</v>
      </c>
      <c r="D133" s="2009">
        <v>0.21</v>
      </c>
      <c r="E133" s="2009">
        <v>1.21</v>
      </c>
      <c r="F133" s="2009">
        <v>2.21</v>
      </c>
      <c r="G133" s="2009">
        <v>3.21</v>
      </c>
      <c r="H133" s="2009">
        <v>4.21</v>
      </c>
      <c r="I133" s="2009">
        <v>5.21</v>
      </c>
      <c r="J133" s="2009">
        <v>6.21</v>
      </c>
      <c r="K133" s="1985"/>
    </row>
    <row r="134" spans="2:11">
      <c r="B134" s="1796">
        <f t="shared" si="4"/>
        <v>124</v>
      </c>
      <c r="D134" s="2000"/>
      <c r="E134" s="2000"/>
      <c r="F134" s="2000"/>
      <c r="G134" s="2000"/>
      <c r="H134" s="2000"/>
      <c r="I134" s="2000"/>
      <c r="J134" s="2000"/>
      <c r="K134" s="1985"/>
    </row>
    <row r="135" spans="2:11">
      <c r="B135" s="1796">
        <f t="shared" si="4"/>
        <v>125</v>
      </c>
      <c r="C135" s="423" t="s">
        <v>351</v>
      </c>
      <c r="D135" s="2000">
        <f>'[10]II-E-3.15'!D109+'[9]II-E-3.15'!D123</f>
        <v>41489360.348730005</v>
      </c>
      <c r="E135" s="2000">
        <f>'[10]II-E-3.15'!E109+'[9]II-E-3.15'!E123</f>
        <v>-213085457.19666415</v>
      </c>
      <c r="F135" s="2000">
        <f>'[10]II-E-3.15'!F109+'[9]II-E-3.15'!F123</f>
        <v>36546590.200165808</v>
      </c>
      <c r="G135" s="2000">
        <f>'[10]II-E-3.15'!G109+'[9]II-E-3.15'!G123</f>
        <v>-22216067.347539037</v>
      </c>
      <c r="H135" s="2000">
        <f>'[10]II-E-3.15'!H109+'[9]II-E-3.15'!H123</f>
        <v>14330522.852626789</v>
      </c>
      <c r="I135" s="2000">
        <f>'[10]II-E-3.15'!I109+'[9]II-E-3.15'!I123</f>
        <v>-3888726.0578169548</v>
      </c>
      <c r="J135" s="2000">
        <f>'[10]II-E-3.15'!J109+'[9]II-E-3.15'!J123</f>
        <v>17568205.165343747</v>
      </c>
      <c r="K135" s="1985"/>
    </row>
    <row r="136" spans="2:11">
      <c r="B136" s="1796">
        <f t="shared" si="4"/>
        <v>126</v>
      </c>
      <c r="C136" s="1087" t="s">
        <v>350</v>
      </c>
      <c r="D136" s="1987">
        <f>'[10]II-E-3.15'!D110+'[9]II-E-3.15'!D124</f>
        <v>2573351.8251</v>
      </c>
      <c r="E136" s="1987">
        <f>'[10]II-E-3.15'!E110+'[9]II-E-3.15'!E124</f>
        <v>-2573351.8251</v>
      </c>
      <c r="F136" s="1987">
        <f>'[10]II-E-3.15'!F110+'[9]II-E-3.15'!F124</f>
        <v>0</v>
      </c>
      <c r="G136" s="1987">
        <f>'[10]II-E-3.15'!G110+'[9]II-E-3.15'!G124</f>
        <v>0</v>
      </c>
      <c r="H136" s="1987">
        <f>'[10]II-E-3.15'!H110+'[9]II-E-3.15'!H124</f>
        <v>0</v>
      </c>
      <c r="I136" s="1987">
        <f>'[10]II-E-3.15'!I110+'[9]II-E-3.15'!I124</f>
        <v>0</v>
      </c>
      <c r="J136" s="1987">
        <f>'[10]II-E-3.15'!J110+'[9]II-E-3.15'!J124</f>
        <v>0</v>
      </c>
      <c r="K136" s="1985"/>
    </row>
    <row r="137" spans="2:11">
      <c r="B137" s="1796">
        <f t="shared" si="4"/>
        <v>127</v>
      </c>
      <c r="C137" s="423" t="s">
        <v>1055</v>
      </c>
      <c r="D137" s="2000">
        <f>'[10]II-E-3.15'!D112+'[9]II-E-3.15'!D125</f>
        <v>-2991000</v>
      </c>
      <c r="E137" s="2000">
        <f>'[10]II-E-3.15'!E112+'[9]II-E-3.15'!E125</f>
        <v>2991000</v>
      </c>
      <c r="F137" s="2000">
        <f>'[10]II-E-3.15'!F112+'[9]II-E-3.15'!F125</f>
        <v>0</v>
      </c>
      <c r="G137" s="2000">
        <f>'[10]II-E-3.15'!G112+'[9]II-E-3.15'!G125</f>
        <v>0</v>
      </c>
      <c r="H137" s="2000">
        <f>'[10]II-E-3.15'!H112+'[9]II-E-3.15'!H125</f>
        <v>0</v>
      </c>
      <c r="I137" s="2000">
        <f>'[10]II-E-3.15'!I112+'[9]II-E-3.15'!I125</f>
        <v>0</v>
      </c>
      <c r="J137" s="2000">
        <f>'[10]II-E-3.15'!J112+'[9]II-E-3.15'!J125</f>
        <v>0</v>
      </c>
      <c r="K137" s="1985"/>
    </row>
    <row r="138" spans="2:11">
      <c r="B138" s="1796">
        <f t="shared" si="4"/>
        <v>128</v>
      </c>
      <c r="C138" s="423" t="s">
        <v>508</v>
      </c>
      <c r="D138" s="1987">
        <f>'[10]II-E-3.15'!D111+'[9]II-E-3.15'!D126</f>
        <v>-13670828.77</v>
      </c>
      <c r="E138" s="1987">
        <f>'[10]II-E-3.15'!E111+'[9]II-E-3.15'!E126</f>
        <v>13670828.77</v>
      </c>
      <c r="F138" s="1987">
        <f>'[10]II-E-3.15'!F111+'[9]II-E-3.15'!F126</f>
        <v>0</v>
      </c>
      <c r="G138" s="1987">
        <f>'[10]II-E-3.15'!G111+'[9]II-E-3.15'!G126</f>
        <v>0</v>
      </c>
      <c r="H138" s="1987">
        <f>'[10]II-E-3.15'!H111+'[9]II-E-3.15'!H126</f>
        <v>0</v>
      </c>
      <c r="I138" s="1987">
        <f>'[10]II-E-3.15'!I111+'[9]II-E-3.15'!I126</f>
        <v>0</v>
      </c>
      <c r="J138" s="1987">
        <f>'[10]II-E-3.15'!J111+'[9]II-E-3.15'!J126</f>
        <v>0</v>
      </c>
      <c r="K138" s="1985"/>
    </row>
    <row r="139" spans="2:11">
      <c r="B139" s="1796">
        <f t="shared" si="4"/>
        <v>129</v>
      </c>
      <c r="C139" s="423" t="s">
        <v>1040</v>
      </c>
      <c r="D139" s="2010">
        <f t="shared" ref="D139:J139" si="8">SUM(D135:D138)</f>
        <v>27400883.403830003</v>
      </c>
      <c r="E139" s="2010">
        <f t="shared" si="8"/>
        <v>-198996980.25176415</v>
      </c>
      <c r="F139" s="2010">
        <f t="shared" si="8"/>
        <v>36546590.200165808</v>
      </c>
      <c r="G139" s="2010">
        <f t="shared" si="8"/>
        <v>-22216067.347539037</v>
      </c>
      <c r="H139" s="2010">
        <f t="shared" si="8"/>
        <v>14330522.852626789</v>
      </c>
      <c r="I139" s="2010">
        <f t="shared" si="8"/>
        <v>-3888726.0578169548</v>
      </c>
      <c r="J139" s="2010">
        <f t="shared" si="8"/>
        <v>17568205.165343747</v>
      </c>
      <c r="K139" s="1985"/>
    </row>
    <row r="140" spans="2:11">
      <c r="B140" s="1796">
        <f t="shared" si="4"/>
        <v>130</v>
      </c>
      <c r="C140" s="1087"/>
      <c r="D140" s="2000"/>
      <c r="E140" s="1987"/>
      <c r="F140" s="1987"/>
      <c r="G140" s="1987"/>
      <c r="H140" s="2000"/>
      <c r="I140" s="2000"/>
      <c r="J140" s="2000"/>
      <c r="K140" s="1985"/>
    </row>
    <row r="141" spans="2:11">
      <c r="B141" s="1796">
        <f t="shared" ref="B141:B151" si="9">B140+1</f>
        <v>131</v>
      </c>
      <c r="C141" s="423" t="s">
        <v>1012</v>
      </c>
      <c r="D141" s="2010">
        <f>'[10]II-E-3.15'!D115+'[9]II-E-3.15'!D129</f>
        <v>-1241738</v>
      </c>
      <c r="E141" s="2010">
        <f>'[10]II-E-3.15'!E115+'[9]II-E-3.15'!E129</f>
        <v>-211921.83083510003</v>
      </c>
      <c r="F141" s="2010">
        <f>'[10]II-E-3.15'!F115+'[9]II-E-3.15'!F129</f>
        <v>-1453659.8308351</v>
      </c>
      <c r="G141" s="2010">
        <f>'[10]II-E-3.15'!G115+'[9]II-E-3.15'!G129</f>
        <v>0</v>
      </c>
      <c r="H141" s="2010">
        <f>'[10]II-E-3.15'!H115+'[9]II-E-3.15'!H129</f>
        <v>-1453659.8308351</v>
      </c>
      <c r="I141" s="2010">
        <f>'[10]II-E-3.15'!I115+'[9]II-E-3.15'!I129</f>
        <v>-524772.99150809995</v>
      </c>
      <c r="J141" s="2010">
        <f>'[10]II-E-3.15'!J115+'[9]II-E-3.15'!J129</f>
        <v>-928886.83932699997</v>
      </c>
      <c r="K141" s="1985"/>
    </row>
    <row r="142" spans="2:11">
      <c r="B142" s="1796">
        <f t="shared" si="9"/>
        <v>132</v>
      </c>
      <c r="D142" s="1985"/>
      <c r="E142" s="1985"/>
      <c r="F142" s="1985"/>
      <c r="G142" s="1985"/>
      <c r="H142" s="1985"/>
      <c r="I142" s="1985"/>
      <c r="J142" s="1985"/>
      <c r="K142" s="1985"/>
    </row>
    <row r="143" spans="2:11">
      <c r="B143" s="1796">
        <f t="shared" si="9"/>
        <v>133</v>
      </c>
      <c r="C143" s="423" t="s">
        <v>349</v>
      </c>
      <c r="D143" s="2000">
        <f>+(+D82-D129)*-0.21</f>
        <v>-146602.98449999749</v>
      </c>
      <c r="E143" s="2000">
        <f t="shared" ref="E143:J143" si="10">+(+E82-E129)*-0.21</f>
        <v>47537976.061800003</v>
      </c>
      <c r="F143" s="2000">
        <f t="shared" si="10"/>
        <v>47384625.777299993</v>
      </c>
      <c r="G143" s="2000">
        <f t="shared" si="10"/>
        <v>0</v>
      </c>
      <c r="H143" s="2000">
        <f t="shared" si="10"/>
        <v>47384625.777299993</v>
      </c>
      <c r="I143" s="2000">
        <f t="shared" si="10"/>
        <v>36844429.752899997</v>
      </c>
      <c r="J143" s="2000">
        <f t="shared" si="10"/>
        <v>11191239.773700003</v>
      </c>
      <c r="K143" s="1985"/>
    </row>
    <row r="144" spans="2:11">
      <c r="B144" s="1796">
        <f t="shared" si="9"/>
        <v>134</v>
      </c>
      <c r="C144" s="423" t="s">
        <v>264</v>
      </c>
      <c r="D144" s="2000">
        <f>'[9]II-E-3.15'!D132+'[10]II-E-3.15'!D118</f>
        <v>-3664381.8150999993</v>
      </c>
      <c r="E144" s="2000">
        <f>'[9]II-E-3.15'!E132+'[10]II-E-3.15'!E118</f>
        <v>3664381.8150999993</v>
      </c>
      <c r="F144" s="2000">
        <f>'[9]II-E-3.15'!F132+'[10]II-E-3.15'!F118</f>
        <v>0</v>
      </c>
      <c r="G144" s="2000">
        <f>'[9]II-E-3.15'!G132+'[10]II-E-3.15'!G118</f>
        <v>0</v>
      </c>
      <c r="H144" s="2000">
        <f>'[9]II-E-3.15'!H132+'[10]II-E-3.15'!H118</f>
        <v>0</v>
      </c>
      <c r="I144" s="2000">
        <f>'[9]II-E-3.15'!I132+'[10]II-E-3.15'!I118</f>
        <v>0</v>
      </c>
      <c r="J144" s="2000">
        <f>'[9]II-E-3.15'!J132+'[10]II-E-3.15'!J118</f>
        <v>0</v>
      </c>
      <c r="K144" s="1985"/>
    </row>
    <row r="145" spans="2:11">
      <c r="B145" s="1796">
        <f t="shared" si="9"/>
        <v>135</v>
      </c>
      <c r="C145" s="423" t="s">
        <v>547</v>
      </c>
      <c r="D145" s="2000">
        <f>'[9]II-E-3.15'!D133+'[10]II-E-3.15'!D119</f>
        <v>13618828.800000001</v>
      </c>
      <c r="E145" s="2000">
        <f>'[9]II-E-3.15'!E133+'[10]II-E-3.15'!E119</f>
        <v>-13618828.800000001</v>
      </c>
      <c r="F145" s="2000">
        <f>'[9]II-E-3.15'!F133+'[10]II-E-3.15'!F119</f>
        <v>0</v>
      </c>
      <c r="G145" s="2000">
        <f>'[9]II-E-3.15'!G133+'[10]II-E-3.15'!G119</f>
        <v>0</v>
      </c>
      <c r="H145" s="2000">
        <f>'[9]II-E-3.15'!H133+'[10]II-E-3.15'!H119</f>
        <v>0</v>
      </c>
      <c r="I145" s="2000">
        <f>'[9]II-E-3.15'!I133+'[10]II-E-3.15'!I119</f>
        <v>0</v>
      </c>
      <c r="J145" s="2000">
        <f>'[9]II-E-3.15'!J133+'[10]II-E-3.15'!J119</f>
        <v>0</v>
      </c>
      <c r="K145" s="1985"/>
    </row>
    <row r="146" spans="2:11">
      <c r="B146" s="1796">
        <f t="shared" si="9"/>
        <v>136</v>
      </c>
      <c r="C146" s="1087" t="s">
        <v>1453</v>
      </c>
      <c r="D146" s="2000">
        <f>'[9]II-E-3.15'!D134+'[10]II-E-3.15'!D120</f>
        <v>-8725382.0899999999</v>
      </c>
      <c r="E146" s="2000">
        <f>'[9]II-E-3.15'!E134+'[10]II-E-3.15'!E120</f>
        <v>-40717</v>
      </c>
      <c r="F146" s="2000">
        <f>'[9]II-E-3.15'!F134+'[10]II-E-3.15'!F120</f>
        <v>-8766099.0899999999</v>
      </c>
      <c r="G146" s="2000">
        <f>'[9]II-E-3.15'!G134+'[10]II-E-3.15'!G120</f>
        <v>0</v>
      </c>
      <c r="H146" s="2000">
        <f>'[9]II-E-3.15'!H134+'[10]II-E-3.15'!H120</f>
        <v>-8766099.0899999999</v>
      </c>
      <c r="I146" s="2000">
        <f>'[9]II-E-3.15'!I134+'[10]II-E-3.15'!I120</f>
        <v>-926091</v>
      </c>
      <c r="J146" s="2000">
        <f>'[9]II-E-3.15'!J134+'[10]II-E-3.15'!J120</f>
        <v>-7840008</v>
      </c>
      <c r="K146" s="1985"/>
    </row>
    <row r="147" spans="2:11">
      <c r="B147" s="1796">
        <f t="shared" si="9"/>
        <v>137</v>
      </c>
      <c r="C147" s="1087" t="s">
        <v>1454</v>
      </c>
      <c r="D147" s="2000">
        <f>'[9]II-E-3.15'!D135+'[10]II-E-3.15'!D121</f>
        <v>-3087157.91</v>
      </c>
      <c r="E147" s="2000">
        <f>'[9]II-E-3.15'!E135+'[10]II-E-3.15'!E121</f>
        <v>3087158</v>
      </c>
      <c r="F147" s="2000">
        <f>'[9]II-E-3.15'!F135+'[10]II-E-3.15'!F121</f>
        <v>8.999999996740371E-2</v>
      </c>
      <c r="G147" s="2000">
        <f>'[9]II-E-3.15'!G135+'[10]II-E-3.15'!G121</f>
        <v>0</v>
      </c>
      <c r="H147" s="2000">
        <f>'[9]II-E-3.15'!H135+'[10]II-E-3.15'!H121</f>
        <v>8.999999996740371E-2</v>
      </c>
      <c r="I147" s="2000">
        <f>'[9]II-E-3.15'!I135+'[10]II-E-3.15'!I121</f>
        <v>0</v>
      </c>
      <c r="J147" s="2000">
        <f>'[9]II-E-3.15'!J135+'[10]II-E-3.15'!J121</f>
        <v>0</v>
      </c>
      <c r="K147" s="1985"/>
    </row>
    <row r="148" spans="2:11">
      <c r="B148" s="1796">
        <f t="shared" si="9"/>
        <v>138</v>
      </c>
      <c r="C148" s="592" t="s">
        <v>744</v>
      </c>
      <c r="D148" s="2010">
        <f t="shared" ref="D148:J148" si="11">SUM(D143:D147)</f>
        <v>-2004695.999599997</v>
      </c>
      <c r="E148" s="2010">
        <f t="shared" si="11"/>
        <v>40629970.076900005</v>
      </c>
      <c r="F148" s="2010">
        <f t="shared" si="11"/>
        <v>38618526.7773</v>
      </c>
      <c r="G148" s="2010">
        <f t="shared" si="11"/>
        <v>0</v>
      </c>
      <c r="H148" s="2010">
        <f t="shared" si="11"/>
        <v>38618526.7773</v>
      </c>
      <c r="I148" s="2010">
        <f t="shared" si="11"/>
        <v>35918338.752899997</v>
      </c>
      <c r="J148" s="2010">
        <f t="shared" si="11"/>
        <v>3351231.7737000026</v>
      </c>
      <c r="K148" s="1985"/>
    </row>
    <row r="149" spans="2:11">
      <c r="B149" s="1796">
        <f t="shared" si="9"/>
        <v>139</v>
      </c>
      <c r="D149" s="2011"/>
      <c r="E149" s="2012"/>
      <c r="F149" s="2012"/>
      <c r="G149" s="2012"/>
      <c r="H149" s="2012"/>
      <c r="I149" s="2012"/>
      <c r="J149" s="2012"/>
      <c r="K149" s="1985"/>
    </row>
    <row r="150" spans="2:11">
      <c r="B150" s="1796">
        <f t="shared" si="9"/>
        <v>140</v>
      </c>
      <c r="D150" s="2013"/>
      <c r="E150" s="2014"/>
      <c r="F150" s="2014"/>
      <c r="G150" s="2014"/>
      <c r="H150" s="2013"/>
      <c r="I150" s="2013"/>
      <c r="J150" s="2000"/>
      <c r="K150" s="1985"/>
    </row>
    <row r="151" spans="2:11" ht="13.5" thickBot="1">
      <c r="B151" s="1796">
        <f t="shared" si="9"/>
        <v>141</v>
      </c>
      <c r="C151" s="423" t="s">
        <v>743</v>
      </c>
      <c r="D151" s="2015">
        <f>+D139+D141+D148</f>
        <v>24154449.404230006</v>
      </c>
      <c r="E151" s="2015">
        <f t="shared" ref="E151:J151" si="12">+E139+E141+E148</f>
        <v>-158578932.00569925</v>
      </c>
      <c r="F151" s="2015">
        <f t="shared" si="12"/>
        <v>73711457.146630704</v>
      </c>
      <c r="G151" s="2015">
        <f>+G139+G141+G148</f>
        <v>-22216067.347539037</v>
      </c>
      <c r="H151" s="2015">
        <f t="shared" si="12"/>
        <v>51495389.799091689</v>
      </c>
      <c r="I151" s="2015">
        <f t="shared" si="12"/>
        <v>31504839.703574941</v>
      </c>
      <c r="J151" s="2015">
        <f t="shared" si="12"/>
        <v>19990550.099716749</v>
      </c>
      <c r="K151" s="1985"/>
    </row>
    <row r="152" spans="2:11" ht="13.5" thickTop="1">
      <c r="C152" s="1090"/>
      <c r="D152" s="2011"/>
      <c r="E152" s="2013"/>
      <c r="F152" s="2014"/>
      <c r="G152" s="2011"/>
      <c r="H152" s="2014"/>
      <c r="I152" s="1987"/>
      <c r="J152" s="1987"/>
      <c r="K152" s="2012"/>
    </row>
    <row r="153" spans="2:11">
      <c r="D153" s="2013"/>
      <c r="E153" s="2016"/>
      <c r="F153" s="2014"/>
      <c r="G153" s="2014"/>
      <c r="H153" s="2014"/>
      <c r="I153" s="1985"/>
      <c r="J153" s="1992"/>
      <c r="K153" s="2012"/>
    </row>
    <row r="154" spans="2:11">
      <c r="C154" s="758"/>
      <c r="D154" s="2013"/>
      <c r="E154" s="2013"/>
      <c r="F154" s="2013"/>
      <c r="G154" s="2013"/>
      <c r="H154" s="2013"/>
      <c r="I154" s="1985"/>
      <c r="J154" s="1985"/>
      <c r="K154" s="2012"/>
    </row>
    <row r="155" spans="2:11">
      <c r="C155" s="758"/>
      <c r="D155" s="2017"/>
      <c r="E155" s="2013"/>
      <c r="F155" s="2013"/>
      <c r="G155" s="2013"/>
      <c r="H155" s="2013"/>
      <c r="I155" s="1985"/>
      <c r="J155" s="1985"/>
      <c r="K155" s="2012"/>
    </row>
    <row r="156" spans="2:11">
      <c r="D156" s="2013"/>
      <c r="E156" s="2014"/>
      <c r="F156" s="2014"/>
      <c r="G156" s="2014"/>
      <c r="H156" s="2014"/>
      <c r="I156" s="1985"/>
      <c r="J156" s="1985"/>
      <c r="K156" s="2012"/>
    </row>
    <row r="157" spans="2:11">
      <c r="D157" s="2013"/>
      <c r="E157" s="2014"/>
      <c r="F157" s="2014"/>
      <c r="G157" s="2014"/>
      <c r="H157" s="2014"/>
      <c r="I157" s="1985"/>
      <c r="J157" s="2018"/>
      <c r="K157" s="2012"/>
    </row>
    <row r="158" spans="2:11">
      <c r="D158" s="2013"/>
      <c r="E158" s="2014"/>
      <c r="F158" s="2014"/>
      <c r="G158" s="2014"/>
      <c r="H158" s="2014"/>
      <c r="I158" s="1985"/>
      <c r="J158" s="2018"/>
      <c r="K158" s="2012"/>
    </row>
    <row r="159" spans="2:11">
      <c r="D159" s="2013"/>
      <c r="E159" s="2014"/>
      <c r="F159" s="2014"/>
      <c r="G159" s="2014"/>
      <c r="H159" s="2013"/>
      <c r="I159" s="2012"/>
      <c r="J159" s="2019"/>
      <c r="K159" s="2012"/>
    </row>
    <row r="160" spans="2:11">
      <c r="D160" s="2013"/>
      <c r="E160" s="2014"/>
      <c r="F160" s="2014"/>
      <c r="G160" s="2014"/>
      <c r="H160" s="2013"/>
      <c r="I160" s="2012"/>
      <c r="J160" s="2019"/>
      <c r="K160" s="2012"/>
    </row>
    <row r="161" spans="4:11">
      <c r="D161" s="2013"/>
      <c r="E161" s="2014"/>
      <c r="F161" s="2014"/>
      <c r="G161" s="2014"/>
      <c r="H161" s="2013"/>
      <c r="I161" s="2012"/>
      <c r="J161" s="2019"/>
      <c r="K161" s="2012"/>
    </row>
    <row r="162" spans="4:11">
      <c r="D162" s="2020"/>
      <c r="E162" s="2014"/>
      <c r="F162" s="2014"/>
      <c r="G162" s="2014"/>
      <c r="H162" s="2013"/>
      <c r="I162" s="2012"/>
      <c r="J162" s="2019"/>
      <c r="K162" s="2012"/>
    </row>
    <row r="163" spans="4:11">
      <c r="D163" s="2021"/>
      <c r="E163" s="2014"/>
      <c r="F163" s="2014"/>
      <c r="G163" s="2014"/>
      <c r="H163" s="2013"/>
      <c r="I163" s="2012"/>
      <c r="J163" s="2019"/>
      <c r="K163" s="2012"/>
    </row>
    <row r="164" spans="4:11">
      <c r="D164" s="2013"/>
      <c r="E164" s="2014"/>
      <c r="F164" s="2014"/>
      <c r="G164" s="2014"/>
      <c r="H164" s="2013"/>
      <c r="I164" s="2012"/>
      <c r="J164" s="2019"/>
      <c r="K164" s="2012"/>
    </row>
    <row r="165" spans="4:11">
      <c r="J165" s="761"/>
    </row>
    <row r="168" spans="4:11">
      <c r="I168" s="587"/>
      <c r="J168" s="587"/>
    </row>
  </sheetData>
  <customSheetViews>
    <customSheetView guid="{700BB901-DE3D-40AF-9E84-3437521A0345}" showPageBreaks="1">
      <selection activeCell="G14" sqref="G14"/>
      <rowBreaks count="2" manualBreakCount="2">
        <brk id="68" max="8" man="1"/>
        <brk id="146" max="8" man="1"/>
      </rowBreaks>
      <pageMargins left="1.03" right="0.25" top="0.75" bottom="0.75" header="0.25" footer="0.25"/>
      <pageSetup scale="57" fitToHeight="2" orientation="landscape" r:id="rId1"/>
      <headerFooter alignWithMargins="0">
        <oddFooter>&amp;LSponsored by:  J. David Spring&amp;C&amp;A&amp;R&amp;P of &amp;N</oddFooter>
      </headerFooter>
    </customSheetView>
    <customSheetView guid="{D30DA162-D620-4A19-970C-1046A6A23ED1}">
      <selection activeCell="G14" sqref="G14"/>
      <rowBreaks count="2" manualBreakCount="2">
        <brk id="68" min="1" max="9" man="1"/>
        <brk id="146" max="8" man="1"/>
      </rowBreaks>
      <pageMargins left="1.03" right="0.25" top="0.75" bottom="0.75" header="0.25" footer="0.25"/>
      <pageSetup scale="57" fitToHeight="2" orientation="landscape" r:id="rId2"/>
      <headerFooter alignWithMargins="0">
        <oddFooter>&amp;LSponsored by:  J. David Spring&amp;C&amp;A&amp;R&amp;P of &amp;N</oddFooter>
      </headerFooter>
    </customSheetView>
    <customSheetView guid="{7B208CC4-03EC-49A3-9AEF-BDEAF48D6BE2}" showPageBreaks="1" printArea="1">
      <selection activeCell="G14" sqref="G14"/>
      <rowBreaks count="2" manualBreakCount="2">
        <brk id="68" max="8" man="1"/>
        <brk id="146" max="8" man="1"/>
      </rowBreaks>
      <pageMargins left="1.03" right="0.25" top="0.75" bottom="0.75" header="0.25" footer="0.25"/>
      <pageSetup scale="57" fitToHeight="2" orientation="landscape" r:id="rId3"/>
      <headerFooter alignWithMargins="0">
        <oddFooter>&amp;LSponsored by:  J. David Spring&amp;C&amp;A&amp;R&amp;P of &amp;N</oddFooter>
      </headerFooter>
    </customSheetView>
    <customSheetView guid="{FAFF7267-5C8D-421B-A6E7-C317663504A2}">
      <selection sqref="A1:I1"/>
      <rowBreaks count="2" manualBreakCount="2">
        <brk id="68" max="8" man="1"/>
        <brk id="146" max="8" man="1"/>
      </rowBreaks>
      <pageMargins left="1.03" right="0.25" top="0.75" bottom="0.75" header="0.25" footer="0.25"/>
      <pageSetup scale="57" fitToHeight="2" orientation="landscape" r:id="rId4"/>
      <headerFooter alignWithMargins="0">
        <oddFooter>&amp;LSponsored by:  J. David Spring&amp;C&amp;A&amp;R&amp;P of &amp;N</oddFooter>
      </headerFooter>
    </customSheetView>
    <customSheetView guid="{659C7A86-29AF-4EB2-A484-62929168C99A}" topLeftCell="A103">
      <selection activeCell="E115" sqref="E115"/>
      <rowBreaks count="2" manualBreakCount="2">
        <brk id="72" max="16383" man="1"/>
        <brk id="155" min="1" max="9" man="1"/>
      </rowBreaks>
      <pageMargins left="1.03" right="0.25" top="0.75" bottom="0.75" header="0.25" footer="0.25"/>
      <pageSetup scale="57" fitToHeight="2" orientation="landscape" r:id="rId5"/>
      <headerFooter alignWithMargins="0">
        <oddFooter>&amp;LSponsored by:  J. David Spring&amp;C&amp;A&amp;R&amp;P of &amp;N</oddFooter>
      </headerFooter>
    </customSheetView>
    <customSheetView guid="{DE1D8474-1C81-4DEF-9FC4-4CC6D52CA0A7}">
      <rowBreaks count="3" manualBreakCount="3">
        <brk id="68" max="16383" man="1"/>
        <brk id="72" min="1" max="9" man="1"/>
        <brk id="155" min="1" max="9" man="1"/>
      </rowBreaks>
      <pageMargins left="1.03" right="0.25" top="0.75" bottom="0.75" header="0.25" footer="0.25"/>
      <pageSetup scale="57" fitToHeight="2" orientation="landscape" r:id="rId6"/>
      <headerFooter alignWithMargins="0">
        <oddFooter>&amp;LSponsored by:  J. David Spring&amp;C&amp;A&amp;R&amp;P of &amp;N</oddFooter>
      </headerFooter>
    </customSheetView>
  </customSheetViews>
  <mergeCells count="1">
    <mergeCell ref="I9:J9"/>
  </mergeCells>
  <phoneticPr fontId="20" type="noConversion"/>
  <pageMargins left="1.03" right="1" top="1" bottom="1" header="0.75" footer="0.75"/>
  <pageSetup scale="70" fitToHeight="2" orientation="landscape" r:id="rId7"/>
  <headerFooter alignWithMargins="0">
    <oddHeader>&amp;R&amp;"Times New Roman,Regular"&amp;9SCHEDULE II-E-3.15
PAGE &amp;P OF &amp;N</oddHeader>
    <oddFooter>&amp;L&amp;"Times New Roman,Regular"&amp;9Sponsored by:  Michael N. Kelly</oddFooter>
  </headerFooter>
  <legacyDrawing r:id="rId8"/>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I707"/>
  <sheetViews>
    <sheetView workbookViewId="0"/>
  </sheetViews>
  <sheetFormatPr defaultColWidth="9.140625" defaultRowHeight="12.75"/>
  <cols>
    <col min="1" max="1" width="5.5703125" style="593" customWidth="1"/>
    <col min="2" max="2" width="59.85546875" style="593" customWidth="1"/>
    <col min="3" max="3" width="1.140625" style="593" customWidth="1"/>
    <col min="4" max="4" width="19.5703125" style="593" customWidth="1"/>
    <col min="5" max="5" width="21.140625" style="593" customWidth="1"/>
    <col min="6" max="6" width="16.42578125" style="593" bestFit="1" customWidth="1"/>
    <col min="7" max="7" width="18.5703125" style="593" customWidth="1"/>
    <col min="8" max="8" width="5" style="593" customWidth="1"/>
    <col min="9" max="9" width="4.28515625" style="593" customWidth="1"/>
    <col min="10" max="16384" width="9.140625" style="593"/>
  </cols>
  <sheetData>
    <row r="1" spans="1:9">
      <c r="B1" s="1111" t="s">
        <v>465</v>
      </c>
      <c r="C1" s="1111"/>
      <c r="D1" s="1111"/>
      <c r="E1" s="1111"/>
      <c r="F1" s="1111"/>
      <c r="G1" s="1111"/>
      <c r="I1" s="612" t="s">
        <v>1711</v>
      </c>
    </row>
    <row r="2" spans="1:9">
      <c r="B2" s="1111" t="s">
        <v>1407</v>
      </c>
      <c r="C2" s="1111"/>
      <c r="D2" s="1111"/>
      <c r="E2" s="1111"/>
      <c r="F2" s="1111"/>
      <c r="G2" s="1111"/>
    </row>
    <row r="3" spans="1:9">
      <c r="B3" s="1111" t="s">
        <v>1730</v>
      </c>
      <c r="C3" s="1111"/>
      <c r="D3" s="1111"/>
      <c r="E3" s="1111"/>
      <c r="F3" s="1111"/>
      <c r="G3" s="1111"/>
    </row>
    <row r="4" spans="1:9">
      <c r="B4" s="1040" t="s">
        <v>1657</v>
      </c>
    </row>
    <row r="5" spans="1:9">
      <c r="B5" s="1040"/>
    </row>
    <row r="6" spans="1:9">
      <c r="B6" s="586"/>
      <c r="C6" s="586"/>
      <c r="D6" s="586"/>
      <c r="E6" s="586"/>
      <c r="F6" s="586"/>
      <c r="G6" s="586"/>
      <c r="H6" s="586"/>
    </row>
    <row r="7" spans="1:9">
      <c r="B7" s="586"/>
      <c r="C7" s="586"/>
      <c r="D7" s="586"/>
      <c r="E7" s="586"/>
      <c r="F7" s="586"/>
      <c r="G7" s="586"/>
      <c r="H7" s="586"/>
    </row>
    <row r="8" spans="1:9">
      <c r="A8" s="613" t="s">
        <v>272</v>
      </c>
      <c r="D8" s="2312" t="s">
        <v>1093</v>
      </c>
      <c r="E8" s="2312"/>
      <c r="F8" s="2312" t="s">
        <v>1094</v>
      </c>
      <c r="G8" s="2312"/>
    </row>
    <row r="9" spans="1:9">
      <c r="A9" s="594" t="s">
        <v>1083</v>
      </c>
      <c r="B9" s="597" t="s">
        <v>1095</v>
      </c>
      <c r="C9" s="597"/>
      <c r="D9" s="1798" t="s">
        <v>1096</v>
      </c>
      <c r="E9" s="1798" t="s">
        <v>1097</v>
      </c>
      <c r="F9" s="1798" t="s">
        <v>1098</v>
      </c>
      <c r="G9" s="1798" t="s">
        <v>1267</v>
      </c>
    </row>
    <row r="10" spans="1:9">
      <c r="A10" s="175"/>
      <c r="D10" s="1025"/>
      <c r="E10" s="1025"/>
      <c r="F10" s="1025"/>
      <c r="G10" s="1025"/>
      <c r="H10" s="1025"/>
      <c r="I10" s="1025"/>
    </row>
    <row r="11" spans="1:9">
      <c r="A11" s="1050">
        <v>1</v>
      </c>
      <c r="B11" s="1025"/>
    </row>
    <row r="12" spans="1:9">
      <c r="A12" s="1050">
        <v>2</v>
      </c>
      <c r="B12" s="1025"/>
    </row>
    <row r="13" spans="1:9" ht="15">
      <c r="A13" s="1050">
        <v>3</v>
      </c>
      <c r="B13" s="1801" t="s">
        <v>1655</v>
      </c>
    </row>
    <row r="14" spans="1:9">
      <c r="A14" s="1050">
        <v>4</v>
      </c>
      <c r="B14" s="1025"/>
    </row>
    <row r="15" spans="1:9">
      <c r="A15" s="1050">
        <v>5</v>
      </c>
      <c r="B15" s="1025"/>
    </row>
    <row r="16" spans="1:9">
      <c r="A16" s="1050"/>
      <c r="B16" s="1025"/>
    </row>
    <row r="17" spans="1:9">
      <c r="A17" s="1050"/>
      <c r="B17" s="1025"/>
    </row>
    <row r="18" spans="1:9">
      <c r="A18" s="1050"/>
      <c r="B18" s="1025"/>
    </row>
    <row r="19" spans="1:9">
      <c r="A19" s="1050"/>
      <c r="B19" s="1025"/>
    </row>
    <row r="20" spans="1:9">
      <c r="A20" s="1050"/>
      <c r="B20" s="1025"/>
    </row>
    <row r="21" spans="1:9">
      <c r="A21" s="1050"/>
      <c r="B21" s="1025"/>
    </row>
    <row r="22" spans="1:9">
      <c r="A22" s="1050"/>
      <c r="B22" s="1025"/>
    </row>
    <row r="23" spans="1:9">
      <c r="D23" s="1025"/>
      <c r="E23" s="1025"/>
      <c r="F23" s="1025"/>
      <c r="G23" s="1025"/>
      <c r="H23" s="1025"/>
      <c r="I23" s="1025"/>
    </row>
    <row r="24" spans="1:9">
      <c r="D24" s="1025"/>
      <c r="E24" s="1025"/>
      <c r="F24" s="1025"/>
      <c r="G24" s="1025"/>
      <c r="H24" s="1025"/>
      <c r="I24" s="1025"/>
    </row>
    <row r="25" spans="1:9">
      <c r="D25" s="1025"/>
      <c r="E25" s="1025"/>
      <c r="F25" s="1025"/>
      <c r="G25" s="1025"/>
      <c r="H25" s="1025"/>
      <c r="I25" s="1025"/>
    </row>
    <row r="26" spans="1:9">
      <c r="D26" s="1025"/>
      <c r="E26" s="1025"/>
      <c r="F26" s="1025"/>
      <c r="G26" s="1025"/>
      <c r="H26" s="1025"/>
      <c r="I26" s="1025"/>
    </row>
    <row r="27" spans="1:9">
      <c r="D27" s="1025"/>
      <c r="E27" s="1025"/>
      <c r="F27" s="1025"/>
      <c r="G27" s="1025"/>
      <c r="H27" s="1025"/>
      <c r="I27" s="1025"/>
    </row>
    <row r="28" spans="1:9">
      <c r="D28" s="1025"/>
      <c r="E28" s="1025"/>
      <c r="F28" s="1025"/>
      <c r="G28" s="1025"/>
      <c r="H28" s="1025"/>
      <c r="I28" s="1025"/>
    </row>
    <row r="29" spans="1:9">
      <c r="D29" s="1025"/>
      <c r="E29" s="1025"/>
      <c r="F29" s="1025"/>
      <c r="G29" s="1025"/>
      <c r="H29" s="1025"/>
      <c r="I29" s="1025"/>
    </row>
    <row r="30" spans="1:9">
      <c r="D30" s="1025"/>
      <c r="E30" s="1025"/>
      <c r="F30" s="1025"/>
      <c r="G30" s="1025"/>
      <c r="H30" s="1025"/>
      <c r="I30" s="1025"/>
    </row>
    <row r="31" spans="1:9">
      <c r="D31" s="1025"/>
      <c r="E31" s="1025"/>
      <c r="F31" s="1025"/>
      <c r="G31" s="1025"/>
      <c r="H31" s="1025"/>
      <c r="I31" s="1025"/>
    </row>
    <row r="32" spans="1:9">
      <c r="D32" s="1025"/>
      <c r="E32" s="1025"/>
      <c r="F32" s="1025"/>
      <c r="G32" s="1025"/>
      <c r="H32" s="1025"/>
      <c r="I32" s="1025"/>
    </row>
    <row r="33" spans="4:9">
      <c r="D33" s="1025"/>
      <c r="E33" s="1025"/>
      <c r="F33" s="1025"/>
      <c r="G33" s="1025"/>
      <c r="H33" s="1025"/>
      <c r="I33" s="1025"/>
    </row>
    <row r="34" spans="4:9">
      <c r="D34" s="1025"/>
      <c r="E34" s="1025"/>
      <c r="F34" s="1025"/>
      <c r="G34" s="1025"/>
      <c r="H34" s="1025"/>
      <c r="I34" s="1025"/>
    </row>
    <row r="35" spans="4:9">
      <c r="D35" s="1025"/>
      <c r="E35" s="1025"/>
      <c r="F35" s="1025"/>
      <c r="G35" s="1025"/>
      <c r="H35" s="1025"/>
      <c r="I35" s="1025"/>
    </row>
    <row r="36" spans="4:9">
      <c r="D36" s="1025"/>
      <c r="E36" s="1025"/>
      <c r="F36" s="1025"/>
      <c r="G36" s="1025"/>
      <c r="H36" s="1025"/>
      <c r="I36" s="1025"/>
    </row>
    <row r="37" spans="4:9">
      <c r="D37" s="1025"/>
      <c r="E37" s="1025"/>
      <c r="F37" s="1025"/>
      <c r="G37" s="1025"/>
      <c r="H37" s="1025"/>
      <c r="I37" s="1025"/>
    </row>
    <row r="38" spans="4:9">
      <c r="D38" s="1025"/>
      <c r="E38" s="1025"/>
      <c r="F38" s="1025"/>
      <c r="G38" s="1025"/>
      <c r="H38" s="1025"/>
      <c r="I38" s="1025"/>
    </row>
    <row r="39" spans="4:9">
      <c r="D39" s="1025"/>
      <c r="E39" s="1025"/>
      <c r="F39" s="1025"/>
      <c r="G39" s="1025"/>
      <c r="H39" s="1025"/>
      <c r="I39" s="1025"/>
    </row>
    <row r="40" spans="4:9">
      <c r="D40" s="1025"/>
      <c r="E40" s="1025"/>
      <c r="F40" s="1025"/>
      <c r="G40" s="1025"/>
      <c r="H40" s="1025"/>
      <c r="I40" s="1025"/>
    </row>
    <row r="41" spans="4:9">
      <c r="D41" s="1025"/>
      <c r="E41" s="1025"/>
      <c r="F41" s="1025"/>
      <c r="G41" s="1025"/>
      <c r="H41" s="1025"/>
      <c r="I41" s="1025"/>
    </row>
    <row r="42" spans="4:9">
      <c r="D42" s="1025"/>
      <c r="E42" s="1025"/>
      <c r="F42" s="1025"/>
      <c r="G42" s="1025"/>
      <c r="H42" s="1025"/>
      <c r="I42" s="1025"/>
    </row>
    <row r="43" spans="4:9">
      <c r="D43" s="1025"/>
      <c r="E43" s="1025"/>
      <c r="F43" s="1025"/>
      <c r="G43" s="1025"/>
      <c r="H43" s="1025"/>
      <c r="I43" s="1025"/>
    </row>
    <row r="44" spans="4:9">
      <c r="D44" s="1025"/>
      <c r="E44" s="1025"/>
      <c r="F44" s="1025"/>
      <c r="G44" s="1025"/>
      <c r="H44" s="1025"/>
      <c r="I44" s="1025"/>
    </row>
    <row r="45" spans="4:9">
      <c r="D45" s="1025"/>
      <c r="E45" s="1025"/>
      <c r="F45" s="1025"/>
      <c r="G45" s="1025"/>
      <c r="H45" s="1025"/>
      <c r="I45" s="1025"/>
    </row>
    <row r="46" spans="4:9">
      <c r="D46" s="1025"/>
      <c r="E46" s="1025"/>
      <c r="F46" s="1025"/>
      <c r="G46" s="1025"/>
      <c r="H46" s="1025"/>
      <c r="I46" s="1025"/>
    </row>
    <row r="47" spans="4:9">
      <c r="D47" s="1025"/>
      <c r="E47" s="1025"/>
      <c r="F47" s="1025"/>
      <c r="G47" s="1025"/>
      <c r="H47" s="1025"/>
      <c r="I47" s="1025"/>
    </row>
    <row r="48" spans="4:9">
      <c r="D48" s="1025"/>
      <c r="E48" s="1025"/>
      <c r="F48" s="1025"/>
      <c r="G48" s="1025"/>
      <c r="H48" s="1025"/>
      <c r="I48" s="1025"/>
    </row>
    <row r="49" spans="4:9">
      <c r="D49" s="1025"/>
      <c r="E49" s="1025"/>
      <c r="F49" s="1025"/>
      <c r="G49" s="1025"/>
      <c r="H49" s="1025"/>
      <c r="I49" s="1025"/>
    </row>
    <row r="50" spans="4:9">
      <c r="D50" s="1025"/>
      <c r="E50" s="1025"/>
      <c r="F50" s="1025"/>
      <c r="G50" s="1025"/>
      <c r="H50" s="1025"/>
      <c r="I50" s="1025"/>
    </row>
    <row r="51" spans="4:9">
      <c r="D51" s="1025"/>
      <c r="E51" s="1025"/>
      <c r="F51" s="1025"/>
      <c r="G51" s="1025"/>
      <c r="H51" s="1025"/>
      <c r="I51" s="1025"/>
    </row>
    <row r="52" spans="4:9">
      <c r="D52" s="1025"/>
      <c r="E52" s="1025"/>
      <c r="F52" s="1025"/>
      <c r="G52" s="1025"/>
      <c r="H52" s="1025"/>
      <c r="I52" s="1025"/>
    </row>
    <row r="53" spans="4:9">
      <c r="D53" s="1025"/>
      <c r="E53" s="1025"/>
      <c r="F53" s="1025"/>
      <c r="G53" s="1025"/>
      <c r="H53" s="1025"/>
      <c r="I53" s="1025"/>
    </row>
    <row r="54" spans="4:9">
      <c r="D54" s="1025"/>
      <c r="E54" s="1025"/>
      <c r="F54" s="1025"/>
      <c r="G54" s="1025"/>
      <c r="H54" s="1025"/>
      <c r="I54" s="1025"/>
    </row>
    <row r="55" spans="4:9">
      <c r="D55" s="1025"/>
      <c r="E55" s="1025"/>
      <c r="F55" s="1025"/>
      <c r="G55" s="1025"/>
      <c r="H55" s="1025"/>
      <c r="I55" s="1025"/>
    </row>
    <row r="56" spans="4:9">
      <c r="D56" s="1025"/>
      <c r="E56" s="1025"/>
      <c r="F56" s="1025"/>
      <c r="G56" s="1025"/>
      <c r="H56" s="1025"/>
      <c r="I56" s="1025"/>
    </row>
    <row r="57" spans="4:9">
      <c r="D57" s="1025"/>
      <c r="E57" s="1025"/>
      <c r="F57" s="1025"/>
      <c r="G57" s="1025"/>
      <c r="H57" s="1025"/>
      <c r="I57" s="1025"/>
    </row>
    <row r="58" spans="4:9">
      <c r="D58" s="1025"/>
      <c r="E58" s="1025"/>
      <c r="F58" s="1025"/>
      <c r="G58" s="1025"/>
      <c r="H58" s="1025"/>
      <c r="I58" s="1025"/>
    </row>
    <row r="59" spans="4:9">
      <c r="D59" s="1025"/>
      <c r="E59" s="1025"/>
      <c r="F59" s="1025"/>
      <c r="G59" s="1025"/>
      <c r="H59" s="1025"/>
      <c r="I59" s="1025"/>
    </row>
    <row r="60" spans="4:9">
      <c r="D60" s="1025"/>
      <c r="E60" s="1025"/>
      <c r="F60" s="1025"/>
      <c r="G60" s="1025"/>
      <c r="H60" s="1025"/>
      <c r="I60" s="1025"/>
    </row>
    <row r="61" spans="4:9">
      <c r="D61" s="1025"/>
      <c r="E61" s="1025"/>
      <c r="F61" s="1025"/>
      <c r="G61" s="1025"/>
      <c r="H61" s="1025"/>
      <c r="I61" s="1025"/>
    </row>
    <row r="62" spans="4:9">
      <c r="D62" s="1025"/>
      <c r="E62" s="1025"/>
      <c r="F62" s="1025"/>
      <c r="G62" s="1025"/>
      <c r="H62" s="1025"/>
      <c r="I62" s="1025"/>
    </row>
    <row r="63" spans="4:9">
      <c r="D63" s="1025"/>
      <c r="E63" s="1025"/>
      <c r="F63" s="1025"/>
      <c r="G63" s="1025"/>
      <c r="H63" s="1025"/>
      <c r="I63" s="1025"/>
    </row>
    <row r="64" spans="4:9">
      <c r="D64" s="1025"/>
      <c r="E64" s="1025"/>
      <c r="F64" s="1025"/>
      <c r="G64" s="1025"/>
      <c r="H64" s="1025"/>
      <c r="I64" s="1025"/>
    </row>
    <row r="65" spans="4:9">
      <c r="D65" s="1025"/>
      <c r="E65" s="1025"/>
      <c r="F65" s="1025"/>
      <c r="G65" s="1025"/>
      <c r="H65" s="1025"/>
      <c r="I65" s="1025"/>
    </row>
    <row r="66" spans="4:9">
      <c r="D66" s="1025"/>
      <c r="E66" s="1025"/>
      <c r="F66" s="1025"/>
      <c r="G66" s="1025"/>
      <c r="H66" s="1025"/>
      <c r="I66" s="1025"/>
    </row>
    <row r="67" spans="4:9">
      <c r="D67" s="1025"/>
      <c r="E67" s="1025"/>
      <c r="F67" s="1025"/>
      <c r="G67" s="1025"/>
      <c r="H67" s="1025"/>
      <c r="I67" s="1025"/>
    </row>
    <row r="68" spans="4:9">
      <c r="D68" s="1025"/>
      <c r="E68" s="1025"/>
      <c r="F68" s="1025"/>
      <c r="G68" s="1025"/>
      <c r="H68" s="1025"/>
      <c r="I68" s="1025"/>
    </row>
    <row r="69" spans="4:9">
      <c r="D69" s="1025"/>
      <c r="E69" s="1025"/>
      <c r="F69" s="1025"/>
      <c r="G69" s="1025"/>
      <c r="H69" s="1025"/>
      <c r="I69" s="1025"/>
    </row>
    <row r="70" spans="4:9">
      <c r="D70" s="1025"/>
      <c r="E70" s="1025"/>
      <c r="F70" s="1025"/>
      <c r="G70" s="1025"/>
      <c r="H70" s="1025"/>
      <c r="I70" s="1025"/>
    </row>
    <row r="71" spans="4:9">
      <c r="D71" s="1025"/>
      <c r="E71" s="1025"/>
      <c r="F71" s="1025"/>
      <c r="G71" s="1025"/>
      <c r="H71" s="1025"/>
      <c r="I71" s="1025"/>
    </row>
    <row r="72" spans="4:9">
      <c r="D72" s="1025"/>
      <c r="E72" s="1025"/>
      <c r="F72" s="1025"/>
      <c r="G72" s="1025"/>
      <c r="H72" s="1025"/>
      <c r="I72" s="1025"/>
    </row>
    <row r="73" spans="4:9">
      <c r="D73" s="1025"/>
      <c r="E73" s="1025"/>
      <c r="F73" s="1025"/>
      <c r="G73" s="1025"/>
      <c r="H73" s="1025"/>
      <c r="I73" s="1025"/>
    </row>
    <row r="74" spans="4:9">
      <c r="D74" s="1025"/>
      <c r="E74" s="1025"/>
      <c r="F74" s="1025"/>
      <c r="G74" s="1025"/>
      <c r="H74" s="1025"/>
      <c r="I74" s="1025"/>
    </row>
    <row r="75" spans="4:9">
      <c r="D75" s="1025"/>
      <c r="E75" s="1025"/>
      <c r="F75" s="1025"/>
      <c r="G75" s="1025"/>
      <c r="H75" s="1025"/>
      <c r="I75" s="1025"/>
    </row>
    <row r="76" spans="4:9">
      <c r="D76" s="1025"/>
      <c r="E76" s="1025"/>
      <c r="F76" s="1025"/>
      <c r="G76" s="1025"/>
      <c r="H76" s="1025"/>
      <c r="I76" s="1025"/>
    </row>
    <row r="77" spans="4:9">
      <c r="D77" s="1025"/>
      <c r="E77" s="1025"/>
      <c r="F77" s="1025"/>
      <c r="G77" s="1025"/>
      <c r="H77" s="1025"/>
      <c r="I77" s="1025"/>
    </row>
    <row r="78" spans="4:9">
      <c r="D78" s="1025"/>
      <c r="E78" s="1025"/>
      <c r="F78" s="1025"/>
      <c r="G78" s="1025"/>
      <c r="H78" s="1025"/>
      <c r="I78" s="1025"/>
    </row>
    <row r="79" spans="4:9">
      <c r="D79" s="1025"/>
      <c r="E79" s="1025"/>
      <c r="F79" s="1025"/>
      <c r="G79" s="1025"/>
      <c r="H79" s="1025"/>
      <c r="I79" s="1025"/>
    </row>
    <row r="80" spans="4:9">
      <c r="D80" s="1025"/>
      <c r="E80" s="1025"/>
      <c r="F80" s="1025"/>
      <c r="G80" s="1025"/>
      <c r="H80" s="1025"/>
      <c r="I80" s="1025"/>
    </row>
    <row r="81" spans="4:9">
      <c r="D81" s="1025"/>
      <c r="E81" s="1025"/>
      <c r="F81" s="1025"/>
      <c r="G81" s="1025"/>
      <c r="H81" s="1025"/>
      <c r="I81" s="1025"/>
    </row>
    <row r="82" spans="4:9">
      <c r="D82" s="1025"/>
      <c r="E82" s="1025"/>
      <c r="F82" s="1025"/>
      <c r="G82" s="1025"/>
      <c r="H82" s="1025"/>
      <c r="I82" s="1025"/>
    </row>
    <row r="83" spans="4:9">
      <c r="D83" s="1025"/>
      <c r="E83" s="1025"/>
      <c r="F83" s="1025"/>
      <c r="G83" s="1025"/>
      <c r="H83" s="1025"/>
      <c r="I83" s="1025"/>
    </row>
    <row r="84" spans="4:9">
      <c r="D84" s="1025"/>
      <c r="E84" s="1025"/>
      <c r="F84" s="1025"/>
      <c r="G84" s="1025"/>
      <c r="H84" s="1025"/>
      <c r="I84" s="1025"/>
    </row>
    <row r="85" spans="4:9">
      <c r="D85" s="1025"/>
      <c r="E85" s="1025"/>
      <c r="F85" s="1025"/>
      <c r="G85" s="1025"/>
      <c r="H85" s="1025"/>
      <c r="I85" s="1025"/>
    </row>
    <row r="86" spans="4:9">
      <c r="D86" s="1025"/>
      <c r="E86" s="1025"/>
      <c r="F86" s="1025"/>
      <c r="G86" s="1025"/>
      <c r="H86" s="1025"/>
      <c r="I86" s="1025"/>
    </row>
    <row r="87" spans="4:9">
      <c r="D87" s="1025"/>
      <c r="E87" s="1025"/>
      <c r="F87" s="1025"/>
      <c r="G87" s="1025"/>
      <c r="H87" s="1025"/>
      <c r="I87" s="1025"/>
    </row>
    <row r="88" spans="4:9">
      <c r="D88" s="1025"/>
      <c r="E88" s="1025"/>
      <c r="F88" s="1025"/>
      <c r="G88" s="1025"/>
      <c r="H88" s="1025"/>
      <c r="I88" s="1025"/>
    </row>
    <row r="89" spans="4:9">
      <c r="D89" s="1025"/>
      <c r="E89" s="1025"/>
      <c r="F89" s="1025"/>
      <c r="G89" s="1025"/>
      <c r="H89" s="1025"/>
      <c r="I89" s="1025"/>
    </row>
    <row r="90" spans="4:9">
      <c r="D90" s="1025"/>
      <c r="E90" s="1025"/>
      <c r="F90" s="1025"/>
      <c r="G90" s="1025"/>
      <c r="H90" s="1025"/>
      <c r="I90" s="1025"/>
    </row>
    <row r="91" spans="4:9">
      <c r="D91" s="1025"/>
      <c r="E91" s="1025"/>
      <c r="F91" s="1025"/>
      <c r="G91" s="1025"/>
      <c r="H91" s="1025"/>
      <c r="I91" s="1025"/>
    </row>
    <row r="92" spans="4:9">
      <c r="D92" s="1025"/>
      <c r="E92" s="1025"/>
      <c r="F92" s="1025"/>
      <c r="G92" s="1025"/>
      <c r="H92" s="1025"/>
      <c r="I92" s="1025"/>
    </row>
    <row r="93" spans="4:9">
      <c r="D93" s="1025"/>
      <c r="E93" s="1025"/>
      <c r="F93" s="1025"/>
      <c r="G93" s="1025"/>
      <c r="H93" s="1025"/>
      <c r="I93" s="1025"/>
    </row>
    <row r="94" spans="4:9">
      <c r="D94" s="1025"/>
      <c r="E94" s="1025"/>
      <c r="F94" s="1025"/>
      <c r="G94" s="1025"/>
      <c r="H94" s="1025"/>
      <c r="I94" s="1025"/>
    </row>
    <row r="95" spans="4:9">
      <c r="D95" s="1025"/>
      <c r="E95" s="1025"/>
      <c r="F95" s="1025"/>
      <c r="G95" s="1025"/>
      <c r="H95" s="1025"/>
      <c r="I95" s="1025"/>
    </row>
    <row r="96" spans="4:9">
      <c r="D96" s="1025"/>
      <c r="E96" s="1025"/>
      <c r="F96" s="1025"/>
      <c r="G96" s="1025"/>
      <c r="H96" s="1025"/>
      <c r="I96" s="1025"/>
    </row>
    <row r="97" spans="4:9">
      <c r="D97" s="1025"/>
      <c r="E97" s="1025"/>
      <c r="F97" s="1025"/>
      <c r="G97" s="1025"/>
      <c r="H97" s="1025"/>
      <c r="I97" s="1025"/>
    </row>
    <row r="98" spans="4:9">
      <c r="D98" s="1025"/>
      <c r="E98" s="1025"/>
      <c r="F98" s="1025"/>
      <c r="G98" s="1025"/>
      <c r="H98" s="1025"/>
      <c r="I98" s="1025"/>
    </row>
    <row r="99" spans="4:9">
      <c r="D99" s="1025"/>
      <c r="E99" s="1025"/>
      <c r="F99" s="1025"/>
      <c r="G99" s="1025"/>
      <c r="H99" s="1025"/>
      <c r="I99" s="1025"/>
    </row>
    <row r="100" spans="4:9">
      <c r="D100" s="1025"/>
      <c r="E100" s="1025"/>
      <c r="F100" s="1025"/>
      <c r="G100" s="1025"/>
      <c r="H100" s="1025"/>
      <c r="I100" s="1025"/>
    </row>
    <row r="101" spans="4:9">
      <c r="D101" s="1025"/>
      <c r="E101" s="1025"/>
      <c r="F101" s="1025"/>
      <c r="G101" s="1025"/>
      <c r="H101" s="1025"/>
      <c r="I101" s="1025"/>
    </row>
    <row r="102" spans="4:9">
      <c r="D102" s="1025"/>
      <c r="E102" s="1025"/>
      <c r="F102" s="1025"/>
      <c r="G102" s="1025"/>
      <c r="H102" s="1025"/>
      <c r="I102" s="1025"/>
    </row>
    <row r="103" spans="4:9">
      <c r="D103" s="1025"/>
      <c r="E103" s="1025"/>
      <c r="F103" s="1025"/>
      <c r="G103" s="1025"/>
      <c r="H103" s="1025"/>
      <c r="I103" s="1025"/>
    </row>
    <row r="104" spans="4:9">
      <c r="D104" s="1025"/>
      <c r="E104" s="1025"/>
      <c r="F104" s="1025"/>
      <c r="G104" s="1025"/>
      <c r="H104" s="1025"/>
      <c r="I104" s="1025"/>
    </row>
    <row r="105" spans="4:9">
      <c r="D105" s="1025"/>
      <c r="E105" s="1025"/>
      <c r="F105" s="1025"/>
      <c r="G105" s="1025"/>
      <c r="H105" s="1025"/>
      <c r="I105" s="1025"/>
    </row>
    <row r="106" spans="4:9">
      <c r="D106" s="1025"/>
      <c r="E106" s="1025"/>
      <c r="F106" s="1025"/>
      <c r="G106" s="1025"/>
      <c r="H106" s="1025"/>
      <c r="I106" s="1025"/>
    </row>
    <row r="107" spans="4:9">
      <c r="D107" s="1025"/>
      <c r="E107" s="1025"/>
      <c r="F107" s="1025"/>
      <c r="G107" s="1025"/>
      <c r="H107" s="1025"/>
      <c r="I107" s="1025"/>
    </row>
    <row r="108" spans="4:9">
      <c r="D108" s="1025"/>
      <c r="E108" s="1025"/>
      <c r="F108" s="1025"/>
      <c r="G108" s="1025"/>
      <c r="H108" s="1025"/>
      <c r="I108" s="1025"/>
    </row>
    <row r="109" spans="4:9">
      <c r="D109" s="1025"/>
      <c r="E109" s="1025"/>
      <c r="F109" s="1025"/>
      <c r="G109" s="1025"/>
      <c r="H109" s="1025"/>
      <c r="I109" s="1025"/>
    </row>
    <row r="110" spans="4:9">
      <c r="D110" s="1025"/>
      <c r="E110" s="1025"/>
      <c r="F110" s="1025"/>
      <c r="G110" s="1025"/>
      <c r="H110" s="1025"/>
      <c r="I110" s="1025"/>
    </row>
    <row r="111" spans="4:9">
      <c r="D111" s="1025"/>
      <c r="E111" s="1025"/>
      <c r="F111" s="1025"/>
      <c r="G111" s="1025"/>
      <c r="H111" s="1025"/>
      <c r="I111" s="1025"/>
    </row>
    <row r="112" spans="4:9">
      <c r="D112" s="1025"/>
      <c r="E112" s="1025"/>
      <c r="F112" s="1025"/>
      <c r="G112" s="1025"/>
      <c r="H112" s="1025"/>
      <c r="I112" s="1025"/>
    </row>
    <row r="113" spans="4:9">
      <c r="D113" s="1025"/>
      <c r="E113" s="1025"/>
      <c r="F113" s="1025"/>
      <c r="G113" s="1025"/>
      <c r="H113" s="1025"/>
      <c r="I113" s="1025"/>
    </row>
    <row r="114" spans="4:9">
      <c r="D114" s="1025"/>
      <c r="E114" s="1025"/>
      <c r="F114" s="1025"/>
      <c r="G114" s="1025"/>
      <c r="H114" s="1025"/>
      <c r="I114" s="1025"/>
    </row>
    <row r="115" spans="4:9">
      <c r="D115" s="1025"/>
      <c r="E115" s="1025"/>
      <c r="F115" s="1025"/>
      <c r="G115" s="1025"/>
      <c r="H115" s="1025"/>
      <c r="I115" s="1025"/>
    </row>
    <row r="116" spans="4:9">
      <c r="D116" s="1025"/>
      <c r="E116" s="1025"/>
      <c r="F116" s="1025"/>
      <c r="G116" s="1025"/>
      <c r="H116" s="1025"/>
      <c r="I116" s="1025"/>
    </row>
    <row r="117" spans="4:9">
      <c r="D117" s="1025"/>
      <c r="E117" s="1025"/>
      <c r="F117" s="1025"/>
      <c r="G117" s="1025"/>
      <c r="H117" s="1025"/>
      <c r="I117" s="1025"/>
    </row>
    <row r="118" spans="4:9">
      <c r="D118" s="1025"/>
      <c r="E118" s="1025"/>
      <c r="F118" s="1025"/>
      <c r="G118" s="1025"/>
      <c r="H118" s="1025"/>
      <c r="I118" s="1025"/>
    </row>
    <row r="119" spans="4:9">
      <c r="D119" s="1025"/>
      <c r="E119" s="1025"/>
      <c r="F119" s="1025"/>
      <c r="G119" s="1025"/>
      <c r="H119" s="1025"/>
      <c r="I119" s="1025"/>
    </row>
    <row r="120" spans="4:9">
      <c r="D120" s="1025"/>
      <c r="E120" s="1025"/>
      <c r="F120" s="1025"/>
      <c r="G120" s="1025"/>
      <c r="H120" s="1025"/>
      <c r="I120" s="1025"/>
    </row>
    <row r="121" spans="4:9">
      <c r="D121" s="1025"/>
      <c r="E121" s="1025"/>
      <c r="F121" s="1025"/>
      <c r="G121" s="1025"/>
      <c r="H121" s="1025"/>
      <c r="I121" s="1025"/>
    </row>
    <row r="122" spans="4:9">
      <c r="D122" s="1025"/>
      <c r="E122" s="1025"/>
      <c r="F122" s="1025"/>
      <c r="G122" s="1025"/>
      <c r="H122" s="1025"/>
      <c r="I122" s="1025"/>
    </row>
    <row r="123" spans="4:9">
      <c r="D123" s="1025"/>
      <c r="E123" s="1025"/>
      <c r="F123" s="1025"/>
      <c r="G123" s="1025"/>
      <c r="H123" s="1025"/>
      <c r="I123" s="1025"/>
    </row>
    <row r="124" spans="4:9">
      <c r="D124" s="1025"/>
      <c r="E124" s="1025"/>
      <c r="F124" s="1025"/>
      <c r="G124" s="1025"/>
      <c r="H124" s="1025"/>
      <c r="I124" s="1025"/>
    </row>
    <row r="125" spans="4:9">
      <c r="D125" s="1025"/>
      <c r="E125" s="1025"/>
      <c r="F125" s="1025"/>
      <c r="G125" s="1025"/>
      <c r="H125" s="1025"/>
      <c r="I125" s="1025"/>
    </row>
    <row r="126" spans="4:9">
      <c r="D126" s="1025"/>
      <c r="E126" s="1025"/>
      <c r="F126" s="1025"/>
      <c r="G126" s="1025"/>
      <c r="H126" s="1025"/>
      <c r="I126" s="1025"/>
    </row>
    <row r="127" spans="4:9">
      <c r="D127" s="1025"/>
      <c r="E127" s="1025"/>
      <c r="F127" s="1025"/>
      <c r="G127" s="1025"/>
      <c r="H127" s="1025"/>
      <c r="I127" s="1025"/>
    </row>
    <row r="128" spans="4:9">
      <c r="D128" s="1025"/>
      <c r="E128" s="1025"/>
      <c r="F128" s="1025"/>
      <c r="G128" s="1025"/>
      <c r="H128" s="1025"/>
      <c r="I128" s="1025"/>
    </row>
    <row r="129" spans="4:9">
      <c r="D129" s="1025"/>
      <c r="E129" s="1025"/>
      <c r="F129" s="1025"/>
      <c r="G129" s="1025"/>
      <c r="H129" s="1025"/>
      <c r="I129" s="1025"/>
    </row>
    <row r="130" spans="4:9">
      <c r="D130" s="1025"/>
      <c r="E130" s="1025"/>
      <c r="F130" s="1025"/>
      <c r="G130" s="1025"/>
      <c r="H130" s="1025"/>
      <c r="I130" s="1025"/>
    </row>
    <row r="131" spans="4:9">
      <c r="D131" s="1025"/>
      <c r="E131" s="1025"/>
      <c r="F131" s="1025"/>
      <c r="G131" s="1025"/>
      <c r="H131" s="1025"/>
      <c r="I131" s="1025"/>
    </row>
    <row r="132" spans="4:9">
      <c r="D132" s="1025"/>
      <c r="E132" s="1025"/>
      <c r="F132" s="1025"/>
      <c r="G132" s="1025"/>
      <c r="H132" s="1025"/>
      <c r="I132" s="1025"/>
    </row>
    <row r="133" spans="4:9">
      <c r="D133" s="1025"/>
      <c r="E133" s="1025"/>
      <c r="F133" s="1025"/>
      <c r="G133" s="1025"/>
      <c r="H133" s="1025"/>
      <c r="I133" s="1025"/>
    </row>
    <row r="134" spans="4:9">
      <c r="D134" s="1025"/>
      <c r="E134" s="1025"/>
      <c r="F134" s="1025"/>
      <c r="G134" s="1025"/>
      <c r="H134" s="1025"/>
      <c r="I134" s="1025"/>
    </row>
    <row r="135" spans="4:9">
      <c r="D135" s="1025"/>
      <c r="E135" s="1025"/>
      <c r="F135" s="1025"/>
      <c r="G135" s="1025"/>
      <c r="H135" s="1025"/>
      <c r="I135" s="1025"/>
    </row>
    <row r="136" spans="4:9">
      <c r="D136" s="1025"/>
      <c r="E136" s="1025"/>
      <c r="F136" s="1025"/>
      <c r="G136" s="1025"/>
      <c r="H136" s="1025"/>
      <c r="I136" s="1025"/>
    </row>
    <row r="137" spans="4:9">
      <c r="D137" s="1025"/>
      <c r="E137" s="1025"/>
      <c r="F137" s="1025"/>
      <c r="G137" s="1025"/>
      <c r="H137" s="1025"/>
      <c r="I137" s="1025"/>
    </row>
    <row r="138" spans="4:9">
      <c r="D138" s="1025"/>
      <c r="E138" s="1025"/>
      <c r="F138" s="1025"/>
      <c r="G138" s="1025"/>
      <c r="H138" s="1025"/>
      <c r="I138" s="1025"/>
    </row>
    <row r="139" spans="4:9">
      <c r="D139" s="1025"/>
      <c r="E139" s="1025"/>
      <c r="F139" s="1025"/>
      <c r="G139" s="1025"/>
      <c r="H139" s="1025"/>
      <c r="I139" s="1025"/>
    </row>
    <row r="140" spans="4:9">
      <c r="D140" s="1025"/>
      <c r="E140" s="1025"/>
      <c r="F140" s="1025"/>
      <c r="G140" s="1025"/>
      <c r="H140" s="1025"/>
      <c r="I140" s="1025"/>
    </row>
    <row r="141" spans="4:9">
      <c r="D141" s="1025"/>
      <c r="E141" s="1025"/>
      <c r="F141" s="1025"/>
      <c r="G141" s="1025"/>
      <c r="H141" s="1025"/>
      <c r="I141" s="1025"/>
    </row>
    <row r="142" spans="4:9">
      <c r="D142" s="1025"/>
      <c r="E142" s="1025"/>
      <c r="F142" s="1025"/>
      <c r="G142" s="1025"/>
      <c r="H142" s="1025"/>
      <c r="I142" s="1025"/>
    </row>
    <row r="143" spans="4:9">
      <c r="D143" s="1025"/>
      <c r="E143" s="1025"/>
      <c r="F143" s="1025"/>
      <c r="G143" s="1025"/>
      <c r="H143" s="1025"/>
      <c r="I143" s="1025"/>
    </row>
    <row r="144" spans="4:9">
      <c r="D144" s="1025"/>
      <c r="E144" s="1025"/>
      <c r="F144" s="1025"/>
      <c r="G144" s="1025"/>
      <c r="H144" s="1025"/>
      <c r="I144" s="1025"/>
    </row>
    <row r="145" spans="4:9">
      <c r="D145" s="1025"/>
      <c r="E145" s="1025"/>
      <c r="F145" s="1025"/>
      <c r="G145" s="1025"/>
      <c r="H145" s="1025"/>
      <c r="I145" s="1025"/>
    </row>
    <row r="146" spans="4:9">
      <c r="D146" s="1025"/>
      <c r="E146" s="1025"/>
      <c r="F146" s="1025"/>
      <c r="G146" s="1025"/>
      <c r="H146" s="1025"/>
      <c r="I146" s="1025"/>
    </row>
    <row r="147" spans="4:9">
      <c r="D147" s="1025"/>
      <c r="E147" s="1025"/>
      <c r="F147" s="1025"/>
      <c r="G147" s="1025"/>
      <c r="H147" s="1025"/>
      <c r="I147" s="1025"/>
    </row>
    <row r="148" spans="4:9">
      <c r="D148" s="1025"/>
      <c r="E148" s="1025"/>
      <c r="F148" s="1025"/>
      <c r="G148" s="1025"/>
      <c r="H148" s="1025"/>
      <c r="I148" s="1025"/>
    </row>
    <row r="149" spans="4:9">
      <c r="D149" s="1025"/>
      <c r="E149" s="1025"/>
      <c r="F149" s="1025"/>
      <c r="G149" s="1025"/>
      <c r="H149" s="1025"/>
      <c r="I149" s="1025"/>
    </row>
    <row r="150" spans="4:9">
      <c r="D150" s="1025"/>
      <c r="E150" s="1025"/>
      <c r="F150" s="1025"/>
      <c r="G150" s="1025"/>
      <c r="H150" s="1025"/>
      <c r="I150" s="1025"/>
    </row>
    <row r="151" spans="4:9">
      <c r="D151" s="1025"/>
      <c r="E151" s="1025"/>
      <c r="F151" s="1025"/>
      <c r="G151" s="1025"/>
      <c r="H151" s="1025"/>
      <c r="I151" s="1025"/>
    </row>
    <row r="152" spans="4:9">
      <c r="D152" s="1025"/>
      <c r="E152" s="1025"/>
      <c r="F152" s="1025"/>
      <c r="G152" s="1025"/>
      <c r="H152" s="1025"/>
      <c r="I152" s="1025"/>
    </row>
    <row r="153" spans="4:9">
      <c r="D153" s="1025"/>
      <c r="E153" s="1025"/>
      <c r="F153" s="1025"/>
      <c r="G153" s="1025"/>
      <c r="H153" s="1025"/>
      <c r="I153" s="1025"/>
    </row>
    <row r="154" spans="4:9">
      <c r="D154" s="1025"/>
      <c r="E154" s="1025"/>
      <c r="F154" s="1025"/>
      <c r="G154" s="1025"/>
      <c r="H154" s="1025"/>
      <c r="I154" s="1025"/>
    </row>
    <row r="155" spans="4:9">
      <c r="D155" s="1025"/>
      <c r="E155" s="1025"/>
      <c r="F155" s="1025"/>
      <c r="G155" s="1025"/>
      <c r="H155" s="1025"/>
      <c r="I155" s="1025"/>
    </row>
    <row r="156" spans="4:9">
      <c r="D156" s="1025"/>
      <c r="E156" s="1025"/>
      <c r="F156" s="1025"/>
      <c r="G156" s="1025"/>
      <c r="H156" s="1025"/>
      <c r="I156" s="1025"/>
    </row>
    <row r="157" spans="4:9">
      <c r="D157" s="1025"/>
      <c r="E157" s="1025"/>
      <c r="F157" s="1025"/>
      <c r="G157" s="1025"/>
      <c r="H157" s="1025"/>
      <c r="I157" s="1025"/>
    </row>
    <row r="158" spans="4:9">
      <c r="D158" s="1025"/>
      <c r="E158" s="1025"/>
      <c r="F158" s="1025"/>
      <c r="G158" s="1025"/>
      <c r="H158" s="1025"/>
      <c r="I158" s="1025"/>
    </row>
    <row r="159" spans="4:9">
      <c r="D159" s="1025"/>
      <c r="E159" s="1025"/>
      <c r="F159" s="1025"/>
      <c r="G159" s="1025"/>
      <c r="H159" s="1025"/>
      <c r="I159" s="1025"/>
    </row>
    <row r="160" spans="4:9">
      <c r="D160" s="1025"/>
      <c r="E160" s="1025"/>
      <c r="F160" s="1025"/>
      <c r="G160" s="1025"/>
      <c r="H160" s="1025"/>
      <c r="I160" s="1025"/>
    </row>
    <row r="161" spans="4:9">
      <c r="D161" s="1025"/>
      <c r="E161" s="1025"/>
      <c r="F161" s="1025"/>
      <c r="G161" s="1025"/>
      <c r="H161" s="1025"/>
      <c r="I161" s="1025"/>
    </row>
    <row r="162" spans="4:9">
      <c r="D162" s="1025"/>
      <c r="E162" s="1025"/>
      <c r="F162" s="1025"/>
      <c r="G162" s="1025"/>
      <c r="H162" s="1025"/>
      <c r="I162" s="1025"/>
    </row>
    <row r="163" spans="4:9">
      <c r="D163" s="1025"/>
      <c r="E163" s="1025"/>
      <c r="F163" s="1025"/>
      <c r="G163" s="1025"/>
      <c r="H163" s="1025"/>
      <c r="I163" s="1025"/>
    </row>
    <row r="164" spans="4:9">
      <c r="D164" s="1025"/>
      <c r="E164" s="1025"/>
      <c r="F164" s="1025"/>
      <c r="G164" s="1025"/>
      <c r="H164" s="1025"/>
      <c r="I164" s="1025"/>
    </row>
    <row r="165" spans="4:9">
      <c r="D165" s="1025"/>
      <c r="E165" s="1025"/>
      <c r="F165" s="1025"/>
      <c r="G165" s="1025"/>
      <c r="H165" s="1025"/>
      <c r="I165" s="1025"/>
    </row>
    <row r="166" spans="4:9">
      <c r="D166" s="1025"/>
      <c r="E166" s="1025"/>
      <c r="F166" s="1025"/>
      <c r="G166" s="1025"/>
      <c r="H166" s="1025"/>
      <c r="I166" s="1025"/>
    </row>
    <row r="167" spans="4:9">
      <c r="D167" s="1025"/>
      <c r="E167" s="1025"/>
      <c r="F167" s="1025"/>
      <c r="G167" s="1025"/>
      <c r="H167" s="1025"/>
      <c r="I167" s="1025"/>
    </row>
    <row r="168" spans="4:9">
      <c r="D168" s="1025"/>
      <c r="E168" s="1025"/>
      <c r="F168" s="1025"/>
      <c r="G168" s="1025"/>
      <c r="H168" s="1025"/>
      <c r="I168" s="1025"/>
    </row>
    <row r="169" spans="4:9">
      <c r="D169" s="1025"/>
      <c r="E169" s="1025"/>
      <c r="F169" s="1025"/>
      <c r="G169" s="1025"/>
      <c r="H169" s="1025"/>
      <c r="I169" s="1025"/>
    </row>
    <row r="170" spans="4:9">
      <c r="D170" s="1025"/>
      <c r="E170" s="1025"/>
      <c r="F170" s="1025"/>
      <c r="G170" s="1025"/>
      <c r="H170" s="1025"/>
      <c r="I170" s="1025"/>
    </row>
    <row r="171" spans="4:9">
      <c r="D171" s="1025"/>
      <c r="E171" s="1025"/>
      <c r="F171" s="1025"/>
      <c r="G171" s="1025"/>
      <c r="H171" s="1025"/>
      <c r="I171" s="1025"/>
    </row>
    <row r="172" spans="4:9">
      <c r="D172" s="1025"/>
      <c r="E172" s="1025"/>
      <c r="F172" s="1025"/>
      <c r="G172" s="1025"/>
      <c r="H172" s="1025"/>
      <c r="I172" s="1025"/>
    </row>
    <row r="173" spans="4:9">
      <c r="D173" s="1025"/>
      <c r="E173" s="1025"/>
      <c r="F173" s="1025"/>
      <c r="G173" s="1025"/>
      <c r="H173" s="1025"/>
      <c r="I173" s="1025"/>
    </row>
    <row r="174" spans="4:9">
      <c r="D174" s="1025"/>
      <c r="E174" s="1025"/>
      <c r="F174" s="1025"/>
      <c r="G174" s="1025"/>
      <c r="H174" s="1025"/>
      <c r="I174" s="1025"/>
    </row>
    <row r="175" spans="4:9">
      <c r="D175" s="1025"/>
      <c r="E175" s="1025"/>
      <c r="F175" s="1025"/>
      <c r="G175" s="1025"/>
      <c r="H175" s="1025"/>
      <c r="I175" s="1025"/>
    </row>
    <row r="176" spans="4:9">
      <c r="D176" s="1025"/>
      <c r="E176" s="1025"/>
      <c r="F176" s="1025"/>
      <c r="G176" s="1025"/>
      <c r="H176" s="1025"/>
      <c r="I176" s="1025"/>
    </row>
    <row r="177" spans="4:9">
      <c r="D177" s="1025"/>
      <c r="E177" s="1025"/>
      <c r="F177" s="1025"/>
      <c r="G177" s="1025"/>
      <c r="H177" s="1025"/>
      <c r="I177" s="1025"/>
    </row>
    <row r="178" spans="4:9">
      <c r="D178" s="1025"/>
      <c r="E178" s="1025"/>
      <c r="F178" s="1025"/>
      <c r="G178" s="1025"/>
      <c r="H178" s="1025"/>
      <c r="I178" s="1025"/>
    </row>
    <row r="179" spans="4:9">
      <c r="D179" s="1025"/>
      <c r="E179" s="1025"/>
      <c r="F179" s="1025"/>
      <c r="G179" s="1025"/>
      <c r="H179" s="1025"/>
      <c r="I179" s="1025"/>
    </row>
    <row r="180" spans="4:9">
      <c r="D180" s="1025"/>
      <c r="E180" s="1025"/>
      <c r="F180" s="1025"/>
      <c r="G180" s="1025"/>
      <c r="H180" s="1025"/>
      <c r="I180" s="1025"/>
    </row>
    <row r="181" spans="4:9">
      <c r="D181" s="1025"/>
      <c r="E181" s="1025"/>
      <c r="F181" s="1025"/>
      <c r="G181" s="1025"/>
      <c r="H181" s="1025"/>
      <c r="I181" s="1025"/>
    </row>
    <row r="182" spans="4:9">
      <c r="D182" s="1025"/>
      <c r="E182" s="1025"/>
      <c r="F182" s="1025"/>
      <c r="G182" s="1025"/>
      <c r="H182" s="1025"/>
      <c r="I182" s="1025"/>
    </row>
    <row r="183" spans="4:9">
      <c r="D183" s="1025"/>
      <c r="E183" s="1025"/>
      <c r="F183" s="1025"/>
      <c r="G183" s="1025"/>
      <c r="H183" s="1025"/>
      <c r="I183" s="1025"/>
    </row>
    <row r="184" spans="4:9">
      <c r="D184" s="1025"/>
      <c r="E184" s="1025"/>
      <c r="F184" s="1025"/>
      <c r="G184" s="1025"/>
      <c r="H184" s="1025"/>
      <c r="I184" s="1025"/>
    </row>
    <row r="185" spans="4:9">
      <c r="D185" s="1025"/>
      <c r="E185" s="1025"/>
      <c r="F185" s="1025"/>
      <c r="G185" s="1025"/>
      <c r="H185" s="1025"/>
      <c r="I185" s="1025"/>
    </row>
    <row r="186" spans="4:9">
      <c r="D186" s="1025"/>
      <c r="E186" s="1025"/>
      <c r="F186" s="1025"/>
      <c r="G186" s="1025"/>
      <c r="H186" s="1025"/>
      <c r="I186" s="1025"/>
    </row>
    <row r="187" spans="4:9">
      <c r="D187" s="1025"/>
      <c r="E187" s="1025"/>
      <c r="F187" s="1025"/>
      <c r="G187" s="1025"/>
      <c r="H187" s="1025"/>
      <c r="I187" s="1025"/>
    </row>
    <row r="188" spans="4:9">
      <c r="D188" s="1025"/>
      <c r="E188" s="1025"/>
      <c r="F188" s="1025"/>
      <c r="G188" s="1025"/>
      <c r="H188" s="1025"/>
      <c r="I188" s="1025"/>
    </row>
    <row r="189" spans="4:9">
      <c r="D189" s="1025"/>
      <c r="E189" s="1025"/>
      <c r="F189" s="1025"/>
      <c r="G189" s="1025"/>
      <c r="H189" s="1025"/>
      <c r="I189" s="1025"/>
    </row>
    <row r="190" spans="4:9">
      <c r="D190" s="1025"/>
      <c r="E190" s="1025"/>
      <c r="F190" s="1025"/>
      <c r="G190" s="1025"/>
      <c r="H190" s="1025"/>
      <c r="I190" s="1025"/>
    </row>
    <row r="191" spans="4:9">
      <c r="D191" s="1025"/>
      <c r="E191" s="1025"/>
      <c r="F191" s="1025"/>
      <c r="G191" s="1025"/>
      <c r="H191" s="1025"/>
      <c r="I191" s="1025"/>
    </row>
    <row r="192" spans="4:9">
      <c r="D192" s="1025"/>
      <c r="E192" s="1025"/>
      <c r="F192" s="1025"/>
      <c r="G192" s="1025"/>
      <c r="H192" s="1025"/>
      <c r="I192" s="1025"/>
    </row>
    <row r="193" spans="4:9">
      <c r="D193" s="1025"/>
      <c r="E193" s="1025"/>
      <c r="F193" s="1025"/>
      <c r="G193" s="1025"/>
      <c r="H193" s="1025"/>
      <c r="I193" s="1025"/>
    </row>
    <row r="194" spans="4:9">
      <c r="D194" s="1025"/>
      <c r="E194" s="1025"/>
      <c r="F194" s="1025"/>
      <c r="G194" s="1025"/>
      <c r="H194" s="1025"/>
      <c r="I194" s="1025"/>
    </row>
    <row r="195" spans="4:9">
      <c r="D195" s="1025"/>
      <c r="E195" s="1025"/>
      <c r="F195" s="1025"/>
      <c r="G195" s="1025"/>
      <c r="H195" s="1025"/>
      <c r="I195" s="1025"/>
    </row>
    <row r="196" spans="4:9">
      <c r="D196" s="1025"/>
      <c r="E196" s="1025"/>
      <c r="F196" s="1025"/>
      <c r="G196" s="1025"/>
      <c r="H196" s="1025"/>
      <c r="I196" s="1025"/>
    </row>
    <row r="197" spans="4:9">
      <c r="D197" s="1025"/>
      <c r="E197" s="1025"/>
      <c r="F197" s="1025"/>
      <c r="G197" s="1025"/>
      <c r="H197" s="1025"/>
      <c r="I197" s="1025"/>
    </row>
    <row r="198" spans="4:9">
      <c r="D198" s="1025"/>
      <c r="E198" s="1025"/>
      <c r="F198" s="1025"/>
      <c r="G198" s="1025"/>
      <c r="H198" s="1025"/>
      <c r="I198" s="1025"/>
    </row>
    <row r="199" spans="4:9">
      <c r="D199" s="1025"/>
      <c r="E199" s="1025"/>
      <c r="F199" s="1025"/>
      <c r="G199" s="1025"/>
      <c r="H199" s="1025"/>
      <c r="I199" s="1025"/>
    </row>
    <row r="200" spans="4:9">
      <c r="D200" s="1025"/>
      <c r="E200" s="1025"/>
      <c r="F200" s="1025"/>
      <c r="G200" s="1025"/>
      <c r="H200" s="1025"/>
      <c r="I200" s="1025"/>
    </row>
    <row r="201" spans="4:9">
      <c r="D201" s="1025"/>
      <c r="E201" s="1025"/>
      <c r="F201" s="1025"/>
      <c r="G201" s="1025"/>
      <c r="H201" s="1025"/>
      <c r="I201" s="1025"/>
    </row>
    <row r="202" spans="4:9">
      <c r="D202" s="1025"/>
      <c r="E202" s="1025"/>
      <c r="F202" s="1025"/>
      <c r="G202" s="1025"/>
      <c r="H202" s="1025"/>
      <c r="I202" s="1025"/>
    </row>
    <row r="203" spans="4:9">
      <c r="D203" s="1025"/>
      <c r="E203" s="1025"/>
      <c r="F203" s="1025"/>
      <c r="G203" s="1025"/>
      <c r="H203" s="1025"/>
      <c r="I203" s="1025"/>
    </row>
    <row r="204" spans="4:9">
      <c r="D204" s="1025"/>
      <c r="E204" s="1025"/>
      <c r="F204" s="1025"/>
      <c r="G204" s="1025"/>
      <c r="H204" s="1025"/>
      <c r="I204" s="1025"/>
    </row>
    <row r="205" spans="4:9">
      <c r="D205" s="1025"/>
      <c r="E205" s="1025"/>
      <c r="F205" s="1025"/>
      <c r="G205" s="1025"/>
      <c r="H205" s="1025"/>
      <c r="I205" s="1025"/>
    </row>
    <row r="206" spans="4:9">
      <c r="D206" s="1025"/>
      <c r="E206" s="1025"/>
      <c r="F206" s="1025"/>
      <c r="G206" s="1025"/>
      <c r="H206" s="1025"/>
      <c r="I206" s="1025"/>
    </row>
    <row r="207" spans="4:9">
      <c r="D207" s="1025"/>
      <c r="E207" s="1025"/>
      <c r="F207" s="1025"/>
      <c r="G207" s="1025"/>
      <c r="H207" s="1025"/>
      <c r="I207" s="1025"/>
    </row>
    <row r="208" spans="4:9">
      <c r="D208" s="1025"/>
      <c r="E208" s="1025"/>
      <c r="F208" s="1025"/>
      <c r="G208" s="1025"/>
      <c r="H208" s="1025"/>
      <c r="I208" s="1025"/>
    </row>
    <row r="209" spans="4:9">
      <c r="D209" s="1025"/>
      <c r="E209" s="1025"/>
      <c r="F209" s="1025"/>
      <c r="G209" s="1025"/>
      <c r="H209" s="1025"/>
      <c r="I209" s="1025"/>
    </row>
    <row r="210" spans="4:9">
      <c r="D210" s="1025"/>
      <c r="E210" s="1025"/>
      <c r="F210" s="1025"/>
      <c r="G210" s="1025"/>
      <c r="H210" s="1025"/>
      <c r="I210" s="1025"/>
    </row>
    <row r="211" spans="4:9">
      <c r="D211" s="1025"/>
      <c r="E211" s="1025"/>
      <c r="F211" s="1025"/>
      <c r="G211" s="1025"/>
      <c r="H211" s="1025"/>
      <c r="I211" s="1025"/>
    </row>
    <row r="212" spans="4:9">
      <c r="D212" s="1025"/>
      <c r="E212" s="1025"/>
      <c r="F212" s="1025"/>
      <c r="G212" s="1025"/>
      <c r="H212" s="1025"/>
      <c r="I212" s="1025"/>
    </row>
    <row r="213" spans="4:9">
      <c r="D213" s="1025"/>
      <c r="E213" s="1025"/>
      <c r="F213" s="1025"/>
      <c r="G213" s="1025"/>
      <c r="H213" s="1025"/>
      <c r="I213" s="1025"/>
    </row>
    <row r="214" spans="4:9">
      <c r="D214" s="1025"/>
      <c r="E214" s="1025"/>
      <c r="F214" s="1025"/>
      <c r="G214" s="1025"/>
      <c r="H214" s="1025"/>
      <c r="I214" s="1025"/>
    </row>
    <row r="215" spans="4:9">
      <c r="D215" s="1025"/>
      <c r="E215" s="1025"/>
      <c r="F215" s="1025"/>
      <c r="G215" s="1025"/>
      <c r="H215" s="1025"/>
      <c r="I215" s="1025"/>
    </row>
    <row r="216" spans="4:9">
      <c r="D216" s="1025"/>
      <c r="E216" s="1025"/>
      <c r="F216" s="1025"/>
      <c r="G216" s="1025"/>
      <c r="H216" s="1025"/>
      <c r="I216" s="1025"/>
    </row>
    <row r="217" spans="4:9">
      <c r="D217" s="1025"/>
      <c r="E217" s="1025"/>
      <c r="F217" s="1025"/>
      <c r="G217" s="1025"/>
      <c r="H217" s="1025"/>
      <c r="I217" s="1025"/>
    </row>
    <row r="218" spans="4:9">
      <c r="D218" s="1025"/>
      <c r="E218" s="1025"/>
      <c r="F218" s="1025"/>
      <c r="G218" s="1025"/>
      <c r="H218" s="1025"/>
      <c r="I218" s="1025"/>
    </row>
    <row r="219" spans="4:9">
      <c r="D219" s="1025"/>
      <c r="E219" s="1025"/>
      <c r="F219" s="1025"/>
      <c r="G219" s="1025"/>
      <c r="H219" s="1025"/>
      <c r="I219" s="1025"/>
    </row>
    <row r="220" spans="4:9">
      <c r="D220" s="1025"/>
      <c r="E220" s="1025"/>
      <c r="F220" s="1025"/>
      <c r="G220" s="1025"/>
      <c r="H220" s="1025"/>
      <c r="I220" s="1025"/>
    </row>
    <row r="221" spans="4:9">
      <c r="D221" s="1025"/>
      <c r="E221" s="1025"/>
      <c r="F221" s="1025"/>
      <c r="G221" s="1025"/>
      <c r="H221" s="1025"/>
      <c r="I221" s="1025"/>
    </row>
    <row r="222" spans="4:9">
      <c r="D222" s="1025"/>
      <c r="E222" s="1025"/>
      <c r="F222" s="1025"/>
      <c r="G222" s="1025"/>
      <c r="H222" s="1025"/>
      <c r="I222" s="1025"/>
    </row>
    <row r="223" spans="4:9">
      <c r="D223" s="1025"/>
      <c r="E223" s="1025"/>
      <c r="F223" s="1025"/>
      <c r="G223" s="1025"/>
      <c r="H223" s="1025"/>
      <c r="I223" s="1025"/>
    </row>
    <row r="224" spans="4:9">
      <c r="D224" s="1025"/>
      <c r="E224" s="1025"/>
      <c r="F224" s="1025"/>
      <c r="G224" s="1025"/>
      <c r="H224" s="1025"/>
      <c r="I224" s="1025"/>
    </row>
    <row r="225" spans="4:9">
      <c r="D225" s="1025"/>
      <c r="E225" s="1025"/>
      <c r="F225" s="1025"/>
      <c r="G225" s="1025"/>
      <c r="H225" s="1025"/>
      <c r="I225" s="1025"/>
    </row>
    <row r="226" spans="4:9">
      <c r="D226" s="1025"/>
      <c r="E226" s="1025"/>
      <c r="F226" s="1025"/>
      <c r="G226" s="1025"/>
      <c r="H226" s="1025"/>
      <c r="I226" s="1025"/>
    </row>
    <row r="227" spans="4:9">
      <c r="D227" s="1025"/>
      <c r="E227" s="1025"/>
      <c r="F227" s="1025"/>
      <c r="G227" s="1025"/>
      <c r="H227" s="1025"/>
      <c r="I227" s="1025"/>
    </row>
    <row r="228" spans="4:9">
      <c r="D228" s="1025"/>
      <c r="E228" s="1025"/>
      <c r="F228" s="1025"/>
      <c r="G228" s="1025"/>
      <c r="H228" s="1025"/>
      <c r="I228" s="1025"/>
    </row>
    <row r="229" spans="4:9">
      <c r="D229" s="1025"/>
      <c r="E229" s="1025"/>
      <c r="F229" s="1025"/>
      <c r="G229" s="1025"/>
      <c r="H229" s="1025"/>
      <c r="I229" s="1025"/>
    </row>
    <row r="230" spans="4:9">
      <c r="D230" s="1025"/>
      <c r="E230" s="1025"/>
      <c r="F230" s="1025"/>
      <c r="G230" s="1025"/>
      <c r="H230" s="1025"/>
      <c r="I230" s="1025"/>
    </row>
    <row r="231" spans="4:9">
      <c r="D231" s="1025"/>
      <c r="E231" s="1025"/>
      <c r="F231" s="1025"/>
      <c r="G231" s="1025"/>
      <c r="H231" s="1025"/>
      <c r="I231" s="1025"/>
    </row>
    <row r="232" spans="4:9">
      <c r="D232" s="1025"/>
      <c r="E232" s="1025"/>
      <c r="F232" s="1025"/>
      <c r="G232" s="1025"/>
      <c r="H232" s="1025"/>
      <c r="I232" s="1025"/>
    </row>
    <row r="233" spans="4:9">
      <c r="D233" s="1025"/>
      <c r="E233" s="1025"/>
      <c r="F233" s="1025"/>
      <c r="G233" s="1025"/>
      <c r="H233" s="1025"/>
      <c r="I233" s="1025"/>
    </row>
    <row r="234" spans="4:9">
      <c r="D234" s="1025"/>
      <c r="E234" s="1025"/>
      <c r="F234" s="1025"/>
      <c r="G234" s="1025"/>
      <c r="H234" s="1025"/>
      <c r="I234" s="1025"/>
    </row>
    <row r="235" spans="4:9">
      <c r="D235" s="1025"/>
      <c r="E235" s="1025"/>
      <c r="F235" s="1025"/>
      <c r="G235" s="1025"/>
      <c r="H235" s="1025"/>
      <c r="I235" s="1025"/>
    </row>
    <row r="236" spans="4:9">
      <c r="D236" s="1025"/>
      <c r="E236" s="1025"/>
      <c r="F236" s="1025"/>
      <c r="G236" s="1025"/>
      <c r="H236" s="1025"/>
      <c r="I236" s="1025"/>
    </row>
    <row r="237" spans="4:9">
      <c r="D237" s="1025"/>
      <c r="E237" s="1025"/>
      <c r="F237" s="1025"/>
      <c r="G237" s="1025"/>
      <c r="H237" s="1025"/>
      <c r="I237" s="1025"/>
    </row>
    <row r="238" spans="4:9">
      <c r="D238" s="1025"/>
      <c r="E238" s="1025"/>
      <c r="F238" s="1025"/>
      <c r="G238" s="1025"/>
      <c r="H238" s="1025"/>
      <c r="I238" s="1025"/>
    </row>
    <row r="239" spans="4:9">
      <c r="D239" s="1025"/>
      <c r="E239" s="1025"/>
      <c r="F239" s="1025"/>
      <c r="G239" s="1025"/>
      <c r="H239" s="1025"/>
      <c r="I239" s="1025"/>
    </row>
    <row r="240" spans="4:9">
      <c r="D240" s="1025"/>
      <c r="E240" s="1025"/>
      <c r="F240" s="1025"/>
      <c r="G240" s="1025"/>
      <c r="H240" s="1025"/>
      <c r="I240" s="1025"/>
    </row>
    <row r="241" spans="4:9">
      <c r="D241" s="1025"/>
      <c r="E241" s="1025"/>
      <c r="F241" s="1025"/>
      <c r="G241" s="1025"/>
      <c r="H241" s="1025"/>
      <c r="I241" s="1025"/>
    </row>
    <row r="242" spans="4:9">
      <c r="D242" s="1025"/>
      <c r="E242" s="1025"/>
      <c r="F242" s="1025"/>
      <c r="G242" s="1025"/>
      <c r="H242" s="1025"/>
      <c r="I242" s="1025"/>
    </row>
    <row r="243" spans="4:9">
      <c r="D243" s="1025"/>
      <c r="E243" s="1025"/>
      <c r="F243" s="1025"/>
      <c r="G243" s="1025"/>
      <c r="H243" s="1025"/>
      <c r="I243" s="1025"/>
    </row>
    <row r="244" spans="4:9">
      <c r="D244" s="1025"/>
      <c r="E244" s="1025"/>
      <c r="F244" s="1025"/>
      <c r="G244" s="1025"/>
      <c r="H244" s="1025"/>
      <c r="I244" s="1025"/>
    </row>
    <row r="245" spans="4:9">
      <c r="D245" s="1025"/>
      <c r="E245" s="1025"/>
      <c r="F245" s="1025"/>
      <c r="G245" s="1025"/>
      <c r="H245" s="1025"/>
      <c r="I245" s="1025"/>
    </row>
    <row r="246" spans="4:9">
      <c r="D246" s="1025"/>
      <c r="E246" s="1025"/>
      <c r="F246" s="1025"/>
      <c r="G246" s="1025"/>
      <c r="H246" s="1025"/>
      <c r="I246" s="1025"/>
    </row>
    <row r="247" spans="4:9">
      <c r="D247" s="1025"/>
      <c r="E247" s="1025"/>
      <c r="F247" s="1025"/>
      <c r="G247" s="1025"/>
      <c r="H247" s="1025"/>
      <c r="I247" s="1025"/>
    </row>
    <row r="248" spans="4:9">
      <c r="D248" s="1025"/>
      <c r="E248" s="1025"/>
      <c r="F248" s="1025"/>
      <c r="G248" s="1025"/>
      <c r="H248" s="1025"/>
      <c r="I248" s="1025"/>
    </row>
    <row r="249" spans="4:9">
      <c r="D249" s="1025"/>
      <c r="E249" s="1025"/>
      <c r="F249" s="1025"/>
      <c r="G249" s="1025"/>
      <c r="H249" s="1025"/>
      <c r="I249" s="1025"/>
    </row>
    <row r="250" spans="4:9">
      <c r="D250" s="1025"/>
      <c r="E250" s="1025"/>
      <c r="F250" s="1025"/>
      <c r="G250" s="1025"/>
      <c r="H250" s="1025"/>
      <c r="I250" s="1025"/>
    </row>
    <row r="251" spans="4:9">
      <c r="D251" s="1025"/>
      <c r="E251" s="1025"/>
      <c r="F251" s="1025"/>
      <c r="G251" s="1025"/>
      <c r="H251" s="1025"/>
      <c r="I251" s="1025"/>
    </row>
    <row r="252" spans="4:9">
      <c r="D252" s="1025"/>
      <c r="E252" s="1025"/>
      <c r="F252" s="1025"/>
      <c r="G252" s="1025"/>
      <c r="H252" s="1025"/>
      <c r="I252" s="1025"/>
    </row>
    <row r="253" spans="4:9">
      <c r="D253" s="1025"/>
      <c r="E253" s="1025"/>
      <c r="F253" s="1025"/>
      <c r="G253" s="1025"/>
      <c r="H253" s="1025"/>
      <c r="I253" s="1025"/>
    </row>
    <row r="254" spans="4:9">
      <c r="D254" s="1025"/>
      <c r="E254" s="1025"/>
      <c r="F254" s="1025"/>
      <c r="G254" s="1025"/>
      <c r="H254" s="1025"/>
      <c r="I254" s="1025"/>
    </row>
    <row r="255" spans="4:9">
      <c r="D255" s="1025"/>
      <c r="E255" s="1025"/>
      <c r="F255" s="1025"/>
      <c r="G255" s="1025"/>
      <c r="H255" s="1025"/>
      <c r="I255" s="1025"/>
    </row>
    <row r="256" spans="4:9">
      <c r="D256" s="1025"/>
      <c r="E256" s="1025"/>
      <c r="F256" s="1025"/>
      <c r="G256" s="1025"/>
      <c r="H256" s="1025"/>
      <c r="I256" s="1025"/>
    </row>
    <row r="257" spans="4:9">
      <c r="D257" s="1025"/>
      <c r="E257" s="1025"/>
      <c r="F257" s="1025"/>
      <c r="G257" s="1025"/>
      <c r="H257" s="1025"/>
      <c r="I257" s="1025"/>
    </row>
    <row r="258" spans="4:9">
      <c r="D258" s="1025"/>
      <c r="E258" s="1025"/>
      <c r="F258" s="1025"/>
      <c r="G258" s="1025"/>
      <c r="H258" s="1025"/>
      <c r="I258" s="1025"/>
    </row>
    <row r="259" spans="4:9">
      <c r="D259" s="1025"/>
      <c r="E259" s="1025"/>
      <c r="F259" s="1025"/>
      <c r="G259" s="1025"/>
      <c r="H259" s="1025"/>
      <c r="I259" s="1025"/>
    </row>
    <row r="260" spans="4:9">
      <c r="D260" s="1025"/>
      <c r="E260" s="1025"/>
      <c r="F260" s="1025"/>
      <c r="G260" s="1025"/>
      <c r="H260" s="1025"/>
      <c r="I260" s="1025"/>
    </row>
    <row r="261" spans="4:9">
      <c r="D261" s="1025"/>
      <c r="E261" s="1025"/>
      <c r="F261" s="1025"/>
      <c r="G261" s="1025"/>
      <c r="H261" s="1025"/>
      <c r="I261" s="1025"/>
    </row>
    <row r="262" spans="4:9">
      <c r="D262" s="1025"/>
      <c r="E262" s="1025"/>
      <c r="F262" s="1025"/>
      <c r="G262" s="1025"/>
      <c r="H262" s="1025"/>
      <c r="I262" s="1025"/>
    </row>
    <row r="263" spans="4:9">
      <c r="D263" s="1025"/>
      <c r="E263" s="1025"/>
      <c r="F263" s="1025"/>
      <c r="G263" s="1025"/>
      <c r="H263" s="1025"/>
      <c r="I263" s="1025"/>
    </row>
    <row r="264" spans="4:9">
      <c r="D264" s="1025"/>
      <c r="E264" s="1025"/>
      <c r="F264" s="1025"/>
      <c r="G264" s="1025"/>
      <c r="H264" s="1025"/>
      <c r="I264" s="1025"/>
    </row>
    <row r="265" spans="4:9">
      <c r="D265" s="1025"/>
      <c r="E265" s="1025"/>
      <c r="F265" s="1025"/>
      <c r="G265" s="1025"/>
      <c r="H265" s="1025"/>
      <c r="I265" s="1025"/>
    </row>
    <row r="266" spans="4:9">
      <c r="D266" s="1025"/>
      <c r="E266" s="1025"/>
      <c r="F266" s="1025"/>
      <c r="G266" s="1025"/>
      <c r="H266" s="1025"/>
      <c r="I266" s="1025"/>
    </row>
    <row r="267" spans="4:9">
      <c r="D267" s="1025"/>
      <c r="E267" s="1025"/>
      <c r="F267" s="1025"/>
      <c r="G267" s="1025"/>
      <c r="H267" s="1025"/>
      <c r="I267" s="1025"/>
    </row>
    <row r="268" spans="4:9">
      <c r="D268" s="1025"/>
      <c r="E268" s="1025"/>
      <c r="F268" s="1025"/>
      <c r="G268" s="1025"/>
      <c r="H268" s="1025"/>
      <c r="I268" s="1025"/>
    </row>
    <row r="269" spans="4:9">
      <c r="D269" s="1025"/>
      <c r="E269" s="1025"/>
      <c r="F269" s="1025"/>
      <c r="G269" s="1025"/>
      <c r="H269" s="1025"/>
      <c r="I269" s="1025"/>
    </row>
    <row r="270" spans="4:9">
      <c r="D270" s="1025"/>
      <c r="E270" s="1025"/>
      <c r="F270" s="1025"/>
      <c r="G270" s="1025"/>
      <c r="H270" s="1025"/>
      <c r="I270" s="1025"/>
    </row>
    <row r="271" spans="4:9">
      <c r="D271" s="1025"/>
      <c r="E271" s="1025"/>
      <c r="F271" s="1025"/>
      <c r="G271" s="1025"/>
      <c r="H271" s="1025"/>
      <c r="I271" s="1025"/>
    </row>
    <row r="272" spans="4:9">
      <c r="D272" s="1025"/>
      <c r="E272" s="1025"/>
      <c r="F272" s="1025"/>
      <c r="G272" s="1025"/>
      <c r="H272" s="1025"/>
      <c r="I272" s="1025"/>
    </row>
    <row r="273" spans="4:9">
      <c r="D273" s="1025"/>
      <c r="E273" s="1025"/>
      <c r="F273" s="1025"/>
      <c r="G273" s="1025"/>
      <c r="H273" s="1025"/>
      <c r="I273" s="1025"/>
    </row>
    <row r="274" spans="4:9">
      <c r="D274" s="1025"/>
      <c r="E274" s="1025"/>
      <c r="F274" s="1025"/>
      <c r="G274" s="1025"/>
      <c r="H274" s="1025"/>
      <c r="I274" s="1025"/>
    </row>
    <row r="275" spans="4:9">
      <c r="D275" s="1025"/>
      <c r="E275" s="1025"/>
      <c r="F275" s="1025"/>
      <c r="G275" s="1025"/>
      <c r="H275" s="1025"/>
      <c r="I275" s="1025"/>
    </row>
    <row r="276" spans="4:9">
      <c r="D276" s="1025"/>
      <c r="E276" s="1025"/>
      <c r="F276" s="1025"/>
      <c r="G276" s="1025"/>
      <c r="H276" s="1025"/>
      <c r="I276" s="1025"/>
    </row>
    <row r="277" spans="4:9">
      <c r="D277" s="1025"/>
      <c r="E277" s="1025"/>
      <c r="F277" s="1025"/>
      <c r="G277" s="1025"/>
      <c r="H277" s="1025"/>
      <c r="I277" s="1025"/>
    </row>
    <row r="278" spans="4:9">
      <c r="D278" s="1025"/>
      <c r="E278" s="1025"/>
      <c r="F278" s="1025"/>
      <c r="G278" s="1025"/>
      <c r="H278" s="1025"/>
      <c r="I278" s="1025"/>
    </row>
    <row r="279" spans="4:9">
      <c r="D279" s="1025"/>
      <c r="E279" s="1025"/>
      <c r="F279" s="1025"/>
      <c r="G279" s="1025"/>
      <c r="H279" s="1025"/>
      <c r="I279" s="1025"/>
    </row>
    <row r="280" spans="4:9">
      <c r="D280" s="1025"/>
      <c r="E280" s="1025"/>
      <c r="F280" s="1025"/>
      <c r="G280" s="1025"/>
      <c r="H280" s="1025"/>
      <c r="I280" s="1025"/>
    </row>
    <row r="281" spans="4:9">
      <c r="D281" s="1025"/>
      <c r="E281" s="1025"/>
      <c r="F281" s="1025"/>
      <c r="G281" s="1025"/>
      <c r="H281" s="1025"/>
      <c r="I281" s="1025"/>
    </row>
    <row r="282" spans="4:9">
      <c r="D282" s="1025"/>
      <c r="E282" s="1025"/>
      <c r="F282" s="1025"/>
      <c r="G282" s="1025"/>
      <c r="H282" s="1025"/>
      <c r="I282" s="1025"/>
    </row>
    <row r="283" spans="4:9">
      <c r="D283" s="1025"/>
      <c r="E283" s="1025"/>
      <c r="F283" s="1025"/>
      <c r="G283" s="1025"/>
      <c r="H283" s="1025"/>
      <c r="I283" s="1025"/>
    </row>
    <row r="284" spans="4:9">
      <c r="D284" s="1025"/>
      <c r="E284" s="1025"/>
      <c r="F284" s="1025"/>
      <c r="G284" s="1025"/>
      <c r="H284" s="1025"/>
      <c r="I284" s="1025"/>
    </row>
    <row r="285" spans="4:9">
      <c r="D285" s="1025"/>
      <c r="E285" s="1025"/>
      <c r="F285" s="1025"/>
      <c r="G285" s="1025"/>
      <c r="H285" s="1025"/>
      <c r="I285" s="1025"/>
    </row>
    <row r="286" spans="4:9">
      <c r="D286" s="1025"/>
      <c r="E286" s="1025"/>
      <c r="F286" s="1025"/>
      <c r="G286" s="1025"/>
      <c r="H286" s="1025"/>
      <c r="I286" s="1025"/>
    </row>
    <row r="287" spans="4:9">
      <c r="D287" s="1025"/>
      <c r="E287" s="1025"/>
      <c r="F287" s="1025"/>
      <c r="G287" s="1025"/>
      <c r="H287" s="1025"/>
      <c r="I287" s="1025"/>
    </row>
    <row r="288" spans="4:9">
      <c r="D288" s="1025"/>
      <c r="E288" s="1025"/>
      <c r="F288" s="1025"/>
      <c r="G288" s="1025"/>
      <c r="H288" s="1025"/>
      <c r="I288" s="1025"/>
    </row>
    <row r="289" spans="4:9">
      <c r="D289" s="1025"/>
      <c r="E289" s="1025"/>
      <c r="F289" s="1025"/>
      <c r="G289" s="1025"/>
      <c r="H289" s="1025"/>
      <c r="I289" s="1025"/>
    </row>
    <row r="290" spans="4:9">
      <c r="D290" s="1025"/>
      <c r="E290" s="1025"/>
      <c r="F290" s="1025"/>
      <c r="G290" s="1025"/>
      <c r="H290" s="1025"/>
      <c r="I290" s="1025"/>
    </row>
    <row r="291" spans="4:9">
      <c r="D291" s="1025"/>
      <c r="E291" s="1025"/>
      <c r="F291" s="1025"/>
      <c r="G291" s="1025"/>
      <c r="H291" s="1025"/>
      <c r="I291" s="1025"/>
    </row>
    <row r="292" spans="4:9">
      <c r="D292" s="1025"/>
      <c r="E292" s="1025"/>
      <c r="F292" s="1025"/>
      <c r="G292" s="1025"/>
      <c r="H292" s="1025"/>
      <c r="I292" s="1025"/>
    </row>
    <row r="293" spans="4:9">
      <c r="D293" s="1025"/>
      <c r="E293" s="1025"/>
      <c r="F293" s="1025"/>
      <c r="G293" s="1025"/>
      <c r="H293" s="1025"/>
      <c r="I293" s="1025"/>
    </row>
    <row r="294" spans="4:9">
      <c r="D294" s="1025"/>
      <c r="E294" s="1025"/>
      <c r="F294" s="1025"/>
      <c r="G294" s="1025"/>
      <c r="H294" s="1025"/>
      <c r="I294" s="1025"/>
    </row>
    <row r="295" spans="4:9">
      <c r="D295" s="1025"/>
      <c r="E295" s="1025"/>
      <c r="F295" s="1025"/>
      <c r="G295" s="1025"/>
      <c r="H295" s="1025"/>
      <c r="I295" s="1025"/>
    </row>
    <row r="296" spans="4:9">
      <c r="D296" s="1025"/>
      <c r="E296" s="1025"/>
      <c r="F296" s="1025"/>
      <c r="G296" s="1025"/>
      <c r="H296" s="1025"/>
      <c r="I296" s="1025"/>
    </row>
    <row r="297" spans="4:9">
      <c r="D297" s="1025"/>
      <c r="E297" s="1025"/>
      <c r="F297" s="1025"/>
      <c r="G297" s="1025"/>
      <c r="H297" s="1025"/>
      <c r="I297" s="1025"/>
    </row>
    <row r="298" spans="4:9">
      <c r="D298" s="1025"/>
      <c r="E298" s="1025"/>
      <c r="F298" s="1025"/>
      <c r="G298" s="1025"/>
      <c r="H298" s="1025"/>
      <c r="I298" s="1025"/>
    </row>
    <row r="299" spans="4:9">
      <c r="D299" s="1025"/>
      <c r="E299" s="1025"/>
      <c r="F299" s="1025"/>
      <c r="G299" s="1025"/>
      <c r="H299" s="1025"/>
      <c r="I299" s="1025"/>
    </row>
    <row r="300" spans="4:9">
      <c r="D300" s="1025"/>
      <c r="E300" s="1025"/>
      <c r="F300" s="1025"/>
      <c r="G300" s="1025"/>
      <c r="H300" s="1025"/>
      <c r="I300" s="1025"/>
    </row>
    <row r="301" spans="4:9">
      <c r="D301" s="1025"/>
      <c r="E301" s="1025"/>
      <c r="F301" s="1025"/>
      <c r="G301" s="1025"/>
      <c r="H301" s="1025"/>
      <c r="I301" s="1025"/>
    </row>
    <row r="302" spans="4:9">
      <c r="D302" s="1025"/>
      <c r="E302" s="1025"/>
      <c r="F302" s="1025"/>
      <c r="G302" s="1025"/>
      <c r="H302" s="1025"/>
      <c r="I302" s="1025"/>
    </row>
    <row r="303" spans="4:9">
      <c r="D303" s="1025"/>
      <c r="E303" s="1025"/>
      <c r="F303" s="1025"/>
      <c r="G303" s="1025"/>
      <c r="H303" s="1025"/>
      <c r="I303" s="1025"/>
    </row>
    <row r="304" spans="4:9">
      <c r="D304" s="1025"/>
      <c r="E304" s="1025"/>
      <c r="F304" s="1025"/>
      <c r="G304" s="1025"/>
      <c r="H304" s="1025"/>
      <c r="I304" s="1025"/>
    </row>
    <row r="305" spans="4:9">
      <c r="D305" s="1025"/>
      <c r="E305" s="1025"/>
      <c r="F305" s="1025"/>
      <c r="G305" s="1025"/>
      <c r="H305" s="1025"/>
      <c r="I305" s="1025"/>
    </row>
    <row r="306" spans="4:9">
      <c r="D306" s="1025"/>
      <c r="E306" s="1025"/>
      <c r="F306" s="1025"/>
      <c r="G306" s="1025"/>
      <c r="H306" s="1025"/>
      <c r="I306" s="1025"/>
    </row>
    <row r="307" spans="4:9">
      <c r="D307" s="1025"/>
      <c r="E307" s="1025"/>
      <c r="F307" s="1025"/>
      <c r="G307" s="1025"/>
      <c r="H307" s="1025"/>
      <c r="I307" s="1025"/>
    </row>
    <row r="308" spans="4:9">
      <c r="D308" s="1025"/>
      <c r="E308" s="1025"/>
      <c r="F308" s="1025"/>
      <c r="G308" s="1025"/>
      <c r="H308" s="1025"/>
      <c r="I308" s="1025"/>
    </row>
    <row r="309" spans="4:9">
      <c r="D309" s="1025"/>
      <c r="E309" s="1025"/>
      <c r="F309" s="1025"/>
      <c r="G309" s="1025"/>
      <c r="H309" s="1025"/>
      <c r="I309" s="1025"/>
    </row>
    <row r="310" spans="4:9">
      <c r="D310" s="1025"/>
      <c r="E310" s="1025"/>
      <c r="F310" s="1025"/>
      <c r="G310" s="1025"/>
      <c r="H310" s="1025"/>
      <c r="I310" s="1025"/>
    </row>
    <row r="311" spans="4:9">
      <c r="D311" s="1025"/>
      <c r="E311" s="1025"/>
      <c r="F311" s="1025"/>
      <c r="G311" s="1025"/>
      <c r="H311" s="1025"/>
      <c r="I311" s="1025"/>
    </row>
    <row r="312" spans="4:9">
      <c r="D312" s="1025"/>
      <c r="E312" s="1025"/>
      <c r="F312" s="1025"/>
      <c r="G312" s="1025"/>
      <c r="H312" s="1025"/>
      <c r="I312" s="1025"/>
    </row>
    <row r="313" spans="4:9">
      <c r="D313" s="1025"/>
      <c r="E313" s="1025"/>
      <c r="F313" s="1025"/>
      <c r="G313" s="1025"/>
      <c r="H313" s="1025"/>
      <c r="I313" s="1025"/>
    </row>
    <row r="314" spans="4:9">
      <c r="D314" s="1025"/>
      <c r="E314" s="1025"/>
      <c r="F314" s="1025"/>
      <c r="G314" s="1025"/>
      <c r="H314" s="1025"/>
      <c r="I314" s="1025"/>
    </row>
    <row r="315" spans="4:9">
      <c r="D315" s="1025"/>
      <c r="E315" s="1025"/>
      <c r="F315" s="1025"/>
      <c r="G315" s="1025"/>
      <c r="H315" s="1025"/>
      <c r="I315" s="1025"/>
    </row>
    <row r="316" spans="4:9">
      <c r="D316" s="1025"/>
      <c r="E316" s="1025"/>
      <c r="F316" s="1025"/>
      <c r="G316" s="1025"/>
      <c r="H316" s="1025"/>
      <c r="I316" s="1025"/>
    </row>
    <row r="317" spans="4:9">
      <c r="D317" s="1025"/>
      <c r="E317" s="1025"/>
      <c r="F317" s="1025"/>
      <c r="G317" s="1025"/>
      <c r="H317" s="1025"/>
      <c r="I317" s="1025"/>
    </row>
    <row r="318" spans="4:9">
      <c r="D318" s="1025"/>
      <c r="E318" s="1025"/>
      <c r="F318" s="1025"/>
      <c r="G318" s="1025"/>
      <c r="H318" s="1025"/>
      <c r="I318" s="1025"/>
    </row>
    <row r="319" spans="4:9">
      <c r="D319" s="1025"/>
      <c r="E319" s="1025"/>
      <c r="F319" s="1025"/>
      <c r="G319" s="1025"/>
      <c r="H319" s="1025"/>
      <c r="I319" s="1025"/>
    </row>
    <row r="320" spans="4:9">
      <c r="D320" s="1025"/>
      <c r="E320" s="1025"/>
      <c r="F320" s="1025"/>
      <c r="G320" s="1025"/>
      <c r="H320" s="1025"/>
      <c r="I320" s="1025"/>
    </row>
    <row r="321" spans="4:9">
      <c r="D321" s="1025"/>
      <c r="E321" s="1025"/>
      <c r="F321" s="1025"/>
      <c r="G321" s="1025"/>
      <c r="H321" s="1025"/>
      <c r="I321" s="1025"/>
    </row>
    <row r="322" spans="4:9">
      <c r="D322" s="1025"/>
      <c r="E322" s="1025"/>
      <c r="F322" s="1025"/>
      <c r="G322" s="1025"/>
      <c r="H322" s="1025"/>
      <c r="I322" s="1025"/>
    </row>
    <row r="323" spans="4:9">
      <c r="D323" s="1025"/>
      <c r="E323" s="1025"/>
      <c r="F323" s="1025"/>
      <c r="G323" s="1025"/>
      <c r="H323" s="1025"/>
      <c r="I323" s="1025"/>
    </row>
    <row r="324" spans="4:9">
      <c r="D324" s="1025"/>
      <c r="E324" s="1025"/>
      <c r="F324" s="1025"/>
      <c r="G324" s="1025"/>
      <c r="H324" s="1025"/>
      <c r="I324" s="1025"/>
    </row>
    <row r="325" spans="4:9">
      <c r="D325" s="1025"/>
      <c r="E325" s="1025"/>
      <c r="F325" s="1025"/>
      <c r="G325" s="1025"/>
      <c r="H325" s="1025"/>
      <c r="I325" s="1025"/>
    </row>
    <row r="326" spans="4:9">
      <c r="D326" s="1025"/>
      <c r="E326" s="1025"/>
      <c r="F326" s="1025"/>
      <c r="G326" s="1025"/>
      <c r="H326" s="1025"/>
      <c r="I326" s="1025"/>
    </row>
    <row r="327" spans="4:9">
      <c r="D327" s="1025"/>
      <c r="E327" s="1025"/>
      <c r="F327" s="1025"/>
      <c r="G327" s="1025"/>
      <c r="H327" s="1025"/>
      <c r="I327" s="1025"/>
    </row>
    <row r="328" spans="4:9">
      <c r="D328" s="1025"/>
      <c r="E328" s="1025"/>
      <c r="F328" s="1025"/>
      <c r="G328" s="1025"/>
      <c r="H328" s="1025"/>
      <c r="I328" s="1025"/>
    </row>
    <row r="329" spans="4:9">
      <c r="D329" s="1025"/>
      <c r="E329" s="1025"/>
      <c r="F329" s="1025"/>
      <c r="G329" s="1025"/>
      <c r="H329" s="1025"/>
      <c r="I329" s="1025"/>
    </row>
    <row r="330" spans="4:9">
      <c r="D330" s="1025"/>
      <c r="E330" s="1025"/>
      <c r="F330" s="1025"/>
      <c r="G330" s="1025"/>
      <c r="H330" s="1025"/>
      <c r="I330" s="1025"/>
    </row>
    <row r="331" spans="4:9">
      <c r="D331" s="1025"/>
      <c r="E331" s="1025"/>
      <c r="F331" s="1025"/>
      <c r="G331" s="1025"/>
      <c r="H331" s="1025"/>
      <c r="I331" s="1025"/>
    </row>
    <row r="332" spans="4:9">
      <c r="D332" s="1025"/>
      <c r="E332" s="1025"/>
      <c r="F332" s="1025"/>
      <c r="G332" s="1025"/>
      <c r="H332" s="1025"/>
      <c r="I332" s="1025"/>
    </row>
    <row r="333" spans="4:9">
      <c r="D333" s="1025"/>
      <c r="E333" s="1025"/>
      <c r="F333" s="1025"/>
      <c r="G333" s="1025"/>
      <c r="H333" s="1025"/>
      <c r="I333" s="1025"/>
    </row>
    <row r="334" spans="4:9">
      <c r="D334" s="1025"/>
      <c r="E334" s="1025"/>
      <c r="F334" s="1025"/>
      <c r="G334" s="1025"/>
      <c r="H334" s="1025"/>
      <c r="I334" s="1025"/>
    </row>
    <row r="335" spans="4:9">
      <c r="D335" s="1025"/>
      <c r="E335" s="1025"/>
      <c r="F335" s="1025"/>
      <c r="G335" s="1025"/>
      <c r="H335" s="1025"/>
      <c r="I335" s="1025"/>
    </row>
    <row r="336" spans="4:9">
      <c r="D336" s="1025"/>
      <c r="E336" s="1025"/>
      <c r="F336" s="1025"/>
      <c r="G336" s="1025"/>
      <c r="H336" s="1025"/>
      <c r="I336" s="1025"/>
    </row>
    <row r="337" spans="4:9">
      <c r="D337" s="1025"/>
      <c r="E337" s="1025"/>
      <c r="F337" s="1025"/>
      <c r="G337" s="1025"/>
      <c r="H337" s="1025"/>
      <c r="I337" s="1025"/>
    </row>
    <row r="338" spans="4:9">
      <c r="D338" s="1025"/>
      <c r="E338" s="1025"/>
      <c r="F338" s="1025"/>
      <c r="G338" s="1025"/>
      <c r="H338" s="1025"/>
      <c r="I338" s="1025"/>
    </row>
    <row r="339" spans="4:9">
      <c r="D339" s="1025"/>
      <c r="E339" s="1025"/>
      <c r="F339" s="1025"/>
      <c r="G339" s="1025"/>
      <c r="H339" s="1025"/>
      <c r="I339" s="1025"/>
    </row>
    <row r="340" spans="4:9">
      <c r="D340" s="1025"/>
      <c r="E340" s="1025"/>
      <c r="F340" s="1025"/>
      <c r="G340" s="1025"/>
      <c r="H340" s="1025"/>
      <c r="I340" s="1025"/>
    </row>
    <row r="341" spans="4:9">
      <c r="D341" s="1025"/>
      <c r="E341" s="1025"/>
      <c r="F341" s="1025"/>
      <c r="G341" s="1025"/>
      <c r="H341" s="1025"/>
      <c r="I341" s="1025"/>
    </row>
    <row r="342" spans="4:9">
      <c r="D342" s="1025"/>
      <c r="E342" s="1025"/>
      <c r="F342" s="1025"/>
      <c r="G342" s="1025"/>
      <c r="H342" s="1025"/>
      <c r="I342" s="1025"/>
    </row>
    <row r="343" spans="4:9">
      <c r="D343" s="1025"/>
      <c r="E343" s="1025"/>
      <c r="F343" s="1025"/>
      <c r="G343" s="1025"/>
      <c r="H343" s="1025"/>
      <c r="I343" s="1025"/>
    </row>
    <row r="344" spans="4:9">
      <c r="D344" s="1025"/>
      <c r="E344" s="1025"/>
      <c r="F344" s="1025"/>
      <c r="G344" s="1025"/>
      <c r="H344" s="1025"/>
      <c r="I344" s="1025"/>
    </row>
    <row r="345" spans="4:9">
      <c r="D345" s="1025"/>
      <c r="E345" s="1025"/>
      <c r="F345" s="1025"/>
      <c r="G345" s="1025"/>
      <c r="H345" s="1025"/>
      <c r="I345" s="1025"/>
    </row>
    <row r="346" spans="4:9">
      <c r="D346" s="1025"/>
      <c r="E346" s="1025"/>
      <c r="F346" s="1025"/>
      <c r="G346" s="1025"/>
      <c r="H346" s="1025"/>
      <c r="I346" s="1025"/>
    </row>
    <row r="347" spans="4:9">
      <c r="D347" s="1025"/>
      <c r="E347" s="1025"/>
      <c r="F347" s="1025"/>
      <c r="G347" s="1025"/>
      <c r="H347" s="1025"/>
      <c r="I347" s="1025"/>
    </row>
    <row r="348" spans="4:9">
      <c r="D348" s="1025"/>
      <c r="E348" s="1025"/>
      <c r="F348" s="1025"/>
      <c r="G348" s="1025"/>
      <c r="H348" s="1025"/>
      <c r="I348" s="1025"/>
    </row>
    <row r="349" spans="4:9">
      <c r="D349" s="1025"/>
      <c r="E349" s="1025"/>
      <c r="F349" s="1025"/>
      <c r="G349" s="1025"/>
      <c r="H349" s="1025"/>
      <c r="I349" s="1025"/>
    </row>
    <row r="350" spans="4:9">
      <c r="D350" s="1025"/>
      <c r="E350" s="1025"/>
      <c r="F350" s="1025"/>
      <c r="G350" s="1025"/>
      <c r="H350" s="1025"/>
      <c r="I350" s="1025"/>
    </row>
    <row r="351" spans="4:9">
      <c r="D351" s="1025"/>
      <c r="E351" s="1025"/>
      <c r="F351" s="1025"/>
      <c r="G351" s="1025"/>
      <c r="H351" s="1025"/>
      <c r="I351" s="1025"/>
    </row>
    <row r="352" spans="4:9">
      <c r="D352" s="1025"/>
      <c r="E352" s="1025"/>
      <c r="F352" s="1025"/>
      <c r="G352" s="1025"/>
      <c r="H352" s="1025"/>
      <c r="I352" s="1025"/>
    </row>
    <row r="353" spans="4:9">
      <c r="D353" s="1025"/>
      <c r="E353" s="1025"/>
      <c r="F353" s="1025"/>
      <c r="G353" s="1025"/>
      <c r="H353" s="1025"/>
      <c r="I353" s="1025"/>
    </row>
    <row r="354" spans="4:9">
      <c r="D354" s="1025"/>
      <c r="E354" s="1025"/>
      <c r="F354" s="1025"/>
      <c r="G354" s="1025"/>
      <c r="H354" s="1025"/>
      <c r="I354" s="1025"/>
    </row>
    <row r="355" spans="4:9">
      <c r="D355" s="1025"/>
      <c r="E355" s="1025"/>
      <c r="F355" s="1025"/>
      <c r="G355" s="1025"/>
      <c r="H355" s="1025"/>
      <c r="I355" s="1025"/>
    </row>
    <row r="356" spans="4:9">
      <c r="D356" s="1025"/>
      <c r="E356" s="1025"/>
      <c r="F356" s="1025"/>
      <c r="G356" s="1025"/>
      <c r="H356" s="1025"/>
      <c r="I356" s="1025"/>
    </row>
    <row r="357" spans="4:9">
      <c r="D357" s="1025"/>
      <c r="E357" s="1025"/>
      <c r="F357" s="1025"/>
      <c r="G357" s="1025"/>
      <c r="H357" s="1025"/>
      <c r="I357" s="1025"/>
    </row>
    <row r="358" spans="4:9">
      <c r="D358" s="1025"/>
      <c r="E358" s="1025"/>
      <c r="F358" s="1025"/>
      <c r="G358" s="1025"/>
      <c r="H358" s="1025"/>
      <c r="I358" s="1025"/>
    </row>
    <row r="359" spans="4:9">
      <c r="D359" s="1025"/>
      <c r="E359" s="1025"/>
      <c r="F359" s="1025"/>
      <c r="G359" s="1025"/>
      <c r="H359" s="1025"/>
      <c r="I359" s="1025"/>
    </row>
    <row r="360" spans="4:9">
      <c r="D360" s="1025"/>
      <c r="E360" s="1025"/>
      <c r="F360" s="1025"/>
      <c r="G360" s="1025"/>
      <c r="H360" s="1025"/>
      <c r="I360" s="1025"/>
    </row>
    <row r="361" spans="4:9">
      <c r="D361" s="1025"/>
      <c r="E361" s="1025"/>
      <c r="F361" s="1025"/>
      <c r="G361" s="1025"/>
      <c r="H361" s="1025"/>
      <c r="I361" s="1025"/>
    </row>
    <row r="362" spans="4:9">
      <c r="D362" s="1025"/>
      <c r="E362" s="1025"/>
      <c r="F362" s="1025"/>
      <c r="G362" s="1025"/>
      <c r="H362" s="1025"/>
      <c r="I362" s="1025"/>
    </row>
    <row r="363" spans="4:9">
      <c r="D363" s="1025"/>
      <c r="E363" s="1025"/>
      <c r="F363" s="1025"/>
      <c r="G363" s="1025"/>
      <c r="H363" s="1025"/>
      <c r="I363" s="1025"/>
    </row>
    <row r="364" spans="4:9">
      <c r="D364" s="1025"/>
      <c r="E364" s="1025"/>
      <c r="F364" s="1025"/>
      <c r="G364" s="1025"/>
      <c r="H364" s="1025"/>
      <c r="I364" s="1025"/>
    </row>
    <row r="365" spans="4:9">
      <c r="D365" s="1025"/>
      <c r="E365" s="1025"/>
      <c r="F365" s="1025"/>
      <c r="G365" s="1025"/>
      <c r="H365" s="1025"/>
      <c r="I365" s="1025"/>
    </row>
    <row r="366" spans="4:9">
      <c r="D366" s="1025"/>
      <c r="E366" s="1025"/>
      <c r="F366" s="1025"/>
      <c r="G366" s="1025"/>
      <c r="H366" s="1025"/>
      <c r="I366" s="1025"/>
    </row>
    <row r="367" spans="4:9">
      <c r="D367" s="1025"/>
      <c r="E367" s="1025"/>
      <c r="F367" s="1025"/>
      <c r="G367" s="1025"/>
      <c r="H367" s="1025"/>
      <c r="I367" s="1025"/>
    </row>
    <row r="368" spans="4:9">
      <c r="D368" s="1025"/>
      <c r="E368" s="1025"/>
      <c r="F368" s="1025"/>
      <c r="G368" s="1025"/>
      <c r="H368" s="1025"/>
      <c r="I368" s="1025"/>
    </row>
    <row r="369" spans="4:9">
      <c r="D369" s="1025"/>
      <c r="E369" s="1025"/>
      <c r="F369" s="1025"/>
      <c r="G369" s="1025"/>
      <c r="H369" s="1025"/>
      <c r="I369" s="1025"/>
    </row>
    <row r="370" spans="4:9">
      <c r="D370" s="1025"/>
      <c r="E370" s="1025"/>
      <c r="F370" s="1025"/>
      <c r="G370" s="1025"/>
      <c r="H370" s="1025"/>
      <c r="I370" s="1025"/>
    </row>
    <row r="371" spans="4:9">
      <c r="D371" s="1025"/>
      <c r="E371" s="1025"/>
      <c r="F371" s="1025"/>
      <c r="G371" s="1025"/>
      <c r="H371" s="1025"/>
      <c r="I371" s="1025"/>
    </row>
    <row r="372" spans="4:9">
      <c r="D372" s="1025"/>
      <c r="E372" s="1025"/>
      <c r="F372" s="1025"/>
      <c r="G372" s="1025"/>
      <c r="H372" s="1025"/>
      <c r="I372" s="1025"/>
    </row>
    <row r="373" spans="4:9">
      <c r="D373" s="1025"/>
      <c r="E373" s="1025"/>
      <c r="F373" s="1025"/>
      <c r="G373" s="1025"/>
      <c r="H373" s="1025"/>
      <c r="I373" s="1025"/>
    </row>
    <row r="374" spans="4:9">
      <c r="D374" s="1025"/>
      <c r="E374" s="1025"/>
      <c r="F374" s="1025"/>
      <c r="G374" s="1025"/>
      <c r="H374" s="1025"/>
      <c r="I374" s="1025"/>
    </row>
    <row r="375" spans="4:9">
      <c r="D375" s="1025"/>
      <c r="E375" s="1025"/>
      <c r="F375" s="1025"/>
      <c r="G375" s="1025"/>
      <c r="H375" s="1025"/>
      <c r="I375" s="1025"/>
    </row>
    <row r="376" spans="4:9">
      <c r="D376" s="1025"/>
      <c r="E376" s="1025"/>
      <c r="F376" s="1025"/>
      <c r="G376" s="1025"/>
      <c r="H376" s="1025"/>
      <c r="I376" s="1025"/>
    </row>
    <row r="377" spans="4:9">
      <c r="D377" s="1025"/>
      <c r="E377" s="1025"/>
      <c r="F377" s="1025"/>
      <c r="G377" s="1025"/>
      <c r="H377" s="1025"/>
      <c r="I377" s="1025"/>
    </row>
    <row r="378" spans="4:9">
      <c r="D378" s="1025"/>
      <c r="E378" s="1025"/>
      <c r="F378" s="1025"/>
      <c r="G378" s="1025"/>
      <c r="H378" s="1025"/>
      <c r="I378" s="1025"/>
    </row>
    <row r="379" spans="4:9">
      <c r="D379" s="1025"/>
      <c r="E379" s="1025"/>
      <c r="F379" s="1025"/>
      <c r="G379" s="1025"/>
      <c r="H379" s="1025"/>
      <c r="I379" s="1025"/>
    </row>
    <row r="380" spans="4:9">
      <c r="D380" s="1025"/>
      <c r="E380" s="1025"/>
      <c r="F380" s="1025"/>
      <c r="G380" s="1025"/>
      <c r="H380" s="1025"/>
      <c r="I380" s="1025"/>
    </row>
    <row r="381" spans="4:9">
      <c r="D381" s="1025"/>
      <c r="E381" s="1025"/>
      <c r="F381" s="1025"/>
      <c r="G381" s="1025"/>
      <c r="H381" s="1025"/>
      <c r="I381" s="1025"/>
    </row>
    <row r="382" spans="4:9">
      <c r="D382" s="1025"/>
      <c r="E382" s="1025"/>
      <c r="F382" s="1025"/>
      <c r="G382" s="1025"/>
      <c r="H382" s="1025"/>
      <c r="I382" s="1025"/>
    </row>
    <row r="383" spans="4:9">
      <c r="D383" s="1025"/>
      <c r="E383" s="1025"/>
      <c r="F383" s="1025"/>
      <c r="G383" s="1025"/>
      <c r="H383" s="1025"/>
      <c r="I383" s="1025"/>
    </row>
    <row r="384" spans="4:9">
      <c r="D384" s="1025"/>
      <c r="E384" s="1025"/>
      <c r="F384" s="1025"/>
      <c r="G384" s="1025"/>
      <c r="H384" s="1025"/>
      <c r="I384" s="1025"/>
    </row>
    <row r="385" spans="4:9">
      <c r="D385" s="1025"/>
      <c r="E385" s="1025"/>
      <c r="F385" s="1025"/>
      <c r="G385" s="1025"/>
      <c r="H385" s="1025"/>
      <c r="I385" s="1025"/>
    </row>
    <row r="386" spans="4:9">
      <c r="D386" s="1025"/>
      <c r="E386" s="1025"/>
      <c r="F386" s="1025"/>
      <c r="G386" s="1025"/>
      <c r="H386" s="1025"/>
      <c r="I386" s="1025"/>
    </row>
    <row r="387" spans="4:9">
      <c r="D387" s="1025"/>
      <c r="E387" s="1025"/>
      <c r="F387" s="1025"/>
      <c r="G387" s="1025"/>
      <c r="H387" s="1025"/>
      <c r="I387" s="1025"/>
    </row>
    <row r="388" spans="4:9">
      <c r="D388" s="1025"/>
      <c r="E388" s="1025"/>
      <c r="F388" s="1025"/>
      <c r="G388" s="1025"/>
      <c r="H388" s="1025"/>
      <c r="I388" s="1025"/>
    </row>
    <row r="389" spans="4:9">
      <c r="D389" s="1025"/>
      <c r="E389" s="1025"/>
      <c r="F389" s="1025"/>
      <c r="G389" s="1025"/>
      <c r="H389" s="1025"/>
      <c r="I389" s="1025"/>
    </row>
    <row r="390" spans="4:9">
      <c r="D390" s="1025"/>
      <c r="E390" s="1025"/>
      <c r="F390" s="1025"/>
      <c r="G390" s="1025"/>
      <c r="H390" s="1025"/>
      <c r="I390" s="1025"/>
    </row>
    <row r="391" spans="4:9">
      <c r="D391" s="1025"/>
      <c r="E391" s="1025"/>
      <c r="F391" s="1025"/>
      <c r="G391" s="1025"/>
      <c r="H391" s="1025"/>
      <c r="I391" s="1025"/>
    </row>
    <row r="392" spans="4:9">
      <c r="D392" s="1025"/>
      <c r="E392" s="1025"/>
      <c r="F392" s="1025"/>
      <c r="G392" s="1025"/>
      <c r="H392" s="1025"/>
      <c r="I392" s="1025"/>
    </row>
    <row r="393" spans="4:9">
      <c r="D393" s="1025"/>
      <c r="E393" s="1025"/>
      <c r="F393" s="1025"/>
      <c r="G393" s="1025"/>
      <c r="H393" s="1025"/>
      <c r="I393" s="1025"/>
    </row>
    <row r="394" spans="4:9">
      <c r="D394" s="1025"/>
      <c r="E394" s="1025"/>
      <c r="F394" s="1025"/>
      <c r="G394" s="1025"/>
      <c r="H394" s="1025"/>
      <c r="I394" s="1025"/>
    </row>
    <row r="395" spans="4:9">
      <c r="D395" s="1025"/>
      <c r="E395" s="1025"/>
      <c r="F395" s="1025"/>
      <c r="G395" s="1025"/>
      <c r="H395" s="1025"/>
      <c r="I395" s="1025"/>
    </row>
    <row r="396" spans="4:9">
      <c r="D396" s="1025"/>
      <c r="E396" s="1025"/>
      <c r="F396" s="1025"/>
      <c r="G396" s="1025"/>
      <c r="H396" s="1025"/>
      <c r="I396" s="1025"/>
    </row>
    <row r="397" spans="4:9">
      <c r="D397" s="1025"/>
      <c r="E397" s="1025"/>
      <c r="F397" s="1025"/>
      <c r="G397" s="1025"/>
      <c r="H397" s="1025"/>
      <c r="I397" s="1025"/>
    </row>
    <row r="398" spans="4:9">
      <c r="D398" s="1025"/>
      <c r="E398" s="1025"/>
      <c r="F398" s="1025"/>
      <c r="G398" s="1025"/>
      <c r="H398" s="1025"/>
      <c r="I398" s="1025"/>
    </row>
    <row r="399" spans="4:9">
      <c r="D399" s="1025"/>
      <c r="E399" s="1025"/>
      <c r="F399" s="1025"/>
      <c r="G399" s="1025"/>
      <c r="H399" s="1025"/>
      <c r="I399" s="1025"/>
    </row>
    <row r="400" spans="4:9">
      <c r="D400" s="1025"/>
      <c r="E400" s="1025"/>
      <c r="F400" s="1025"/>
      <c r="G400" s="1025"/>
      <c r="H400" s="1025"/>
      <c r="I400" s="1025"/>
    </row>
    <row r="401" spans="4:9">
      <c r="D401" s="1025"/>
      <c r="E401" s="1025"/>
      <c r="F401" s="1025"/>
      <c r="G401" s="1025"/>
      <c r="H401" s="1025"/>
      <c r="I401" s="1025"/>
    </row>
    <row r="402" spans="4:9">
      <c r="D402" s="1025"/>
      <c r="E402" s="1025"/>
      <c r="F402" s="1025"/>
      <c r="G402" s="1025"/>
      <c r="H402" s="1025"/>
      <c r="I402" s="1025"/>
    </row>
    <row r="403" spans="4:9">
      <c r="D403" s="1025"/>
      <c r="E403" s="1025"/>
      <c r="F403" s="1025"/>
      <c r="G403" s="1025"/>
      <c r="H403" s="1025"/>
      <c r="I403" s="1025"/>
    </row>
    <row r="404" spans="4:9">
      <c r="D404" s="1025"/>
      <c r="E404" s="1025"/>
      <c r="F404" s="1025"/>
      <c r="G404" s="1025"/>
      <c r="H404" s="1025"/>
      <c r="I404" s="1025"/>
    </row>
    <row r="405" spans="4:9">
      <c r="D405" s="1025"/>
      <c r="E405" s="1025"/>
      <c r="F405" s="1025"/>
      <c r="G405" s="1025"/>
      <c r="H405" s="1025"/>
      <c r="I405" s="1025"/>
    </row>
    <row r="406" spans="4:9">
      <c r="D406" s="1025"/>
      <c r="E406" s="1025"/>
      <c r="F406" s="1025"/>
      <c r="G406" s="1025"/>
      <c r="H406" s="1025"/>
      <c r="I406" s="1025"/>
    </row>
    <row r="407" spans="4:9">
      <c r="D407" s="1025"/>
      <c r="E407" s="1025"/>
      <c r="F407" s="1025"/>
      <c r="G407" s="1025"/>
      <c r="H407" s="1025"/>
      <c r="I407" s="1025"/>
    </row>
    <row r="408" spans="4:9">
      <c r="D408" s="1025"/>
      <c r="E408" s="1025"/>
      <c r="F408" s="1025"/>
      <c r="G408" s="1025"/>
      <c r="H408" s="1025"/>
      <c r="I408" s="1025"/>
    </row>
    <row r="409" spans="4:9">
      <c r="D409" s="1025"/>
      <c r="E409" s="1025"/>
      <c r="F409" s="1025"/>
      <c r="G409" s="1025"/>
      <c r="H409" s="1025"/>
      <c r="I409" s="1025"/>
    </row>
    <row r="410" spans="4:9">
      <c r="D410" s="1025"/>
      <c r="E410" s="1025"/>
      <c r="F410" s="1025"/>
      <c r="G410" s="1025"/>
      <c r="H410" s="1025"/>
      <c r="I410" s="1025"/>
    </row>
    <row r="411" spans="4:9">
      <c r="D411" s="1025"/>
      <c r="E411" s="1025"/>
      <c r="F411" s="1025"/>
      <c r="G411" s="1025"/>
      <c r="H411" s="1025"/>
      <c r="I411" s="1025"/>
    </row>
    <row r="412" spans="4:9">
      <c r="D412" s="1025"/>
      <c r="E412" s="1025"/>
      <c r="F412" s="1025"/>
      <c r="G412" s="1025"/>
      <c r="H412" s="1025"/>
      <c r="I412" s="1025"/>
    </row>
    <row r="413" spans="4:9">
      <c r="D413" s="1025"/>
      <c r="E413" s="1025"/>
      <c r="F413" s="1025"/>
      <c r="G413" s="1025"/>
      <c r="H413" s="1025"/>
      <c r="I413" s="1025"/>
    </row>
    <row r="414" spans="4:9">
      <c r="D414" s="1025"/>
      <c r="E414" s="1025"/>
      <c r="F414" s="1025"/>
      <c r="G414" s="1025"/>
      <c r="H414" s="1025"/>
      <c r="I414" s="1025"/>
    </row>
    <row r="415" spans="4:9">
      <c r="D415" s="1025"/>
      <c r="E415" s="1025"/>
      <c r="F415" s="1025"/>
      <c r="G415" s="1025"/>
      <c r="H415" s="1025"/>
      <c r="I415" s="1025"/>
    </row>
    <row r="416" spans="4:9">
      <c r="D416" s="1025"/>
      <c r="E416" s="1025"/>
      <c r="F416" s="1025"/>
      <c r="G416" s="1025"/>
      <c r="H416" s="1025"/>
      <c r="I416" s="1025"/>
    </row>
    <row r="417" spans="4:9">
      <c r="D417" s="1025"/>
      <c r="E417" s="1025"/>
      <c r="F417" s="1025"/>
      <c r="G417" s="1025"/>
      <c r="H417" s="1025"/>
      <c r="I417" s="1025"/>
    </row>
    <row r="418" spans="4:9">
      <c r="D418" s="1025"/>
      <c r="E418" s="1025"/>
      <c r="F418" s="1025"/>
      <c r="G418" s="1025"/>
      <c r="H418" s="1025"/>
      <c r="I418" s="1025"/>
    </row>
    <row r="419" spans="4:9">
      <c r="D419" s="1025"/>
      <c r="E419" s="1025"/>
      <c r="F419" s="1025"/>
      <c r="G419" s="1025"/>
      <c r="H419" s="1025"/>
      <c r="I419" s="1025"/>
    </row>
    <row r="420" spans="4:9">
      <c r="D420" s="1025"/>
      <c r="E420" s="1025"/>
      <c r="F420" s="1025"/>
      <c r="G420" s="1025"/>
      <c r="H420" s="1025"/>
      <c r="I420" s="1025"/>
    </row>
    <row r="421" spans="4:9">
      <c r="D421" s="1025"/>
      <c r="E421" s="1025"/>
      <c r="F421" s="1025"/>
      <c r="G421" s="1025"/>
      <c r="H421" s="1025"/>
      <c r="I421" s="1025"/>
    </row>
    <row r="422" spans="4:9">
      <c r="D422" s="1025"/>
      <c r="E422" s="1025"/>
      <c r="F422" s="1025"/>
      <c r="G422" s="1025"/>
      <c r="H422" s="1025"/>
      <c r="I422" s="1025"/>
    </row>
    <row r="423" spans="4:9">
      <c r="D423" s="1025"/>
      <c r="E423" s="1025"/>
      <c r="F423" s="1025"/>
      <c r="G423" s="1025"/>
      <c r="H423" s="1025"/>
      <c r="I423" s="1025"/>
    </row>
    <row r="424" spans="4:9">
      <c r="D424" s="1025"/>
      <c r="E424" s="1025"/>
      <c r="F424" s="1025"/>
      <c r="G424" s="1025"/>
      <c r="H424" s="1025"/>
      <c r="I424" s="1025"/>
    </row>
    <row r="425" spans="4:9">
      <c r="D425" s="1025"/>
      <c r="E425" s="1025"/>
      <c r="F425" s="1025"/>
      <c r="G425" s="1025"/>
      <c r="H425" s="1025"/>
      <c r="I425" s="1025"/>
    </row>
    <row r="426" spans="4:9">
      <c r="D426" s="1025"/>
      <c r="E426" s="1025"/>
      <c r="F426" s="1025"/>
      <c r="G426" s="1025"/>
      <c r="H426" s="1025"/>
      <c r="I426" s="1025"/>
    </row>
    <row r="427" spans="4:9">
      <c r="D427" s="1025"/>
      <c r="E427" s="1025"/>
      <c r="F427" s="1025"/>
      <c r="G427" s="1025"/>
      <c r="H427" s="1025"/>
      <c r="I427" s="1025"/>
    </row>
    <row r="428" spans="4:9">
      <c r="D428" s="1025"/>
      <c r="E428" s="1025"/>
      <c r="F428" s="1025"/>
      <c r="G428" s="1025"/>
      <c r="H428" s="1025"/>
      <c r="I428" s="1025"/>
    </row>
    <row r="429" spans="4:9">
      <c r="D429" s="1025"/>
      <c r="E429" s="1025"/>
      <c r="F429" s="1025"/>
      <c r="G429" s="1025"/>
      <c r="H429" s="1025"/>
      <c r="I429" s="1025"/>
    </row>
    <row r="430" spans="4:9">
      <c r="D430" s="1025"/>
      <c r="E430" s="1025"/>
      <c r="F430" s="1025"/>
      <c r="G430" s="1025"/>
      <c r="H430" s="1025"/>
      <c r="I430" s="1025"/>
    </row>
    <row r="431" spans="4:9">
      <c r="D431" s="1025"/>
      <c r="E431" s="1025"/>
      <c r="F431" s="1025"/>
      <c r="G431" s="1025"/>
      <c r="H431" s="1025"/>
      <c r="I431" s="1025"/>
    </row>
    <row r="432" spans="4:9">
      <c r="D432" s="1025"/>
      <c r="E432" s="1025"/>
      <c r="F432" s="1025"/>
      <c r="G432" s="1025"/>
      <c r="H432" s="1025"/>
      <c r="I432" s="1025"/>
    </row>
    <row r="433" spans="4:9">
      <c r="D433" s="1025"/>
      <c r="E433" s="1025"/>
      <c r="F433" s="1025"/>
      <c r="G433" s="1025"/>
      <c r="H433" s="1025"/>
      <c r="I433" s="1025"/>
    </row>
    <row r="434" spans="4:9">
      <c r="D434" s="1025"/>
      <c r="E434" s="1025"/>
      <c r="F434" s="1025"/>
      <c r="G434" s="1025"/>
      <c r="H434" s="1025"/>
      <c r="I434" s="1025"/>
    </row>
    <row r="435" spans="4:9">
      <c r="D435" s="1025"/>
      <c r="E435" s="1025"/>
      <c r="F435" s="1025"/>
      <c r="G435" s="1025"/>
      <c r="H435" s="1025"/>
      <c r="I435" s="1025"/>
    </row>
    <row r="436" spans="4:9">
      <c r="D436" s="1025"/>
      <c r="E436" s="1025"/>
      <c r="F436" s="1025"/>
      <c r="G436" s="1025"/>
      <c r="H436" s="1025"/>
      <c r="I436" s="1025"/>
    </row>
    <row r="437" spans="4:9">
      <c r="D437" s="1025"/>
      <c r="E437" s="1025"/>
      <c r="F437" s="1025"/>
      <c r="G437" s="1025"/>
      <c r="H437" s="1025"/>
      <c r="I437" s="1025"/>
    </row>
    <row r="438" spans="4:9">
      <c r="D438" s="1025"/>
      <c r="E438" s="1025"/>
      <c r="F438" s="1025"/>
      <c r="G438" s="1025"/>
      <c r="H438" s="1025"/>
      <c r="I438" s="1025"/>
    </row>
    <row r="439" spans="4:9">
      <c r="D439" s="1025"/>
      <c r="E439" s="1025"/>
      <c r="F439" s="1025"/>
      <c r="G439" s="1025"/>
      <c r="H439" s="1025"/>
      <c r="I439" s="1025"/>
    </row>
    <row r="440" spans="4:9">
      <c r="D440" s="1025"/>
      <c r="E440" s="1025"/>
      <c r="F440" s="1025"/>
      <c r="G440" s="1025"/>
      <c r="H440" s="1025"/>
      <c r="I440" s="1025"/>
    </row>
    <row r="441" spans="4:9">
      <c r="D441" s="1025"/>
      <c r="E441" s="1025"/>
      <c r="F441" s="1025"/>
      <c r="G441" s="1025"/>
      <c r="H441" s="1025"/>
      <c r="I441" s="1025"/>
    </row>
    <row r="442" spans="4:9">
      <c r="D442" s="1025"/>
      <c r="E442" s="1025"/>
      <c r="F442" s="1025"/>
      <c r="G442" s="1025"/>
      <c r="H442" s="1025"/>
      <c r="I442" s="1025"/>
    </row>
    <row r="443" spans="4:9">
      <c r="D443" s="1025"/>
      <c r="E443" s="1025"/>
      <c r="F443" s="1025"/>
      <c r="G443" s="1025"/>
      <c r="H443" s="1025"/>
      <c r="I443" s="1025"/>
    </row>
    <row r="444" spans="4:9">
      <c r="D444" s="1025"/>
      <c r="E444" s="1025"/>
      <c r="F444" s="1025"/>
      <c r="G444" s="1025"/>
      <c r="H444" s="1025"/>
      <c r="I444" s="1025"/>
    </row>
    <row r="445" spans="4:9">
      <c r="D445" s="1025"/>
      <c r="E445" s="1025"/>
      <c r="F445" s="1025"/>
      <c r="G445" s="1025"/>
      <c r="H445" s="1025"/>
      <c r="I445" s="1025"/>
    </row>
    <row r="446" spans="4:9">
      <c r="D446" s="1025"/>
      <c r="E446" s="1025"/>
      <c r="F446" s="1025"/>
      <c r="G446" s="1025"/>
      <c r="H446" s="1025"/>
      <c r="I446" s="1025"/>
    </row>
    <row r="447" spans="4:9">
      <c r="D447" s="1025"/>
      <c r="E447" s="1025"/>
      <c r="F447" s="1025"/>
      <c r="G447" s="1025"/>
      <c r="H447" s="1025"/>
      <c r="I447" s="1025"/>
    </row>
    <row r="448" spans="4:9">
      <c r="D448" s="1025"/>
      <c r="E448" s="1025"/>
      <c r="F448" s="1025"/>
      <c r="G448" s="1025"/>
      <c r="H448" s="1025"/>
      <c r="I448" s="1025"/>
    </row>
    <row r="449" spans="4:9">
      <c r="D449" s="1025"/>
      <c r="E449" s="1025"/>
      <c r="F449" s="1025"/>
      <c r="G449" s="1025"/>
      <c r="H449" s="1025"/>
      <c r="I449" s="1025"/>
    </row>
    <row r="450" spans="4:9">
      <c r="D450" s="1025"/>
      <c r="E450" s="1025"/>
      <c r="F450" s="1025"/>
      <c r="G450" s="1025"/>
      <c r="H450" s="1025"/>
      <c r="I450" s="1025"/>
    </row>
    <row r="451" spans="4:9">
      <c r="D451" s="1025"/>
      <c r="E451" s="1025"/>
      <c r="F451" s="1025"/>
      <c r="G451" s="1025"/>
      <c r="H451" s="1025"/>
      <c r="I451" s="1025"/>
    </row>
    <row r="452" spans="4:9">
      <c r="D452" s="1025"/>
      <c r="E452" s="1025"/>
      <c r="F452" s="1025"/>
      <c r="G452" s="1025"/>
      <c r="H452" s="1025"/>
      <c r="I452" s="1025"/>
    </row>
    <row r="453" spans="4:9">
      <c r="D453" s="1025"/>
      <c r="E453" s="1025"/>
      <c r="F453" s="1025"/>
      <c r="G453" s="1025"/>
      <c r="H453" s="1025"/>
      <c r="I453" s="1025"/>
    </row>
    <row r="454" spans="4:9">
      <c r="D454" s="1025"/>
      <c r="E454" s="1025"/>
      <c r="F454" s="1025"/>
      <c r="G454" s="1025"/>
      <c r="H454" s="1025"/>
      <c r="I454" s="1025"/>
    </row>
    <row r="455" spans="4:9">
      <c r="D455" s="1025"/>
      <c r="E455" s="1025"/>
      <c r="F455" s="1025"/>
      <c r="G455" s="1025"/>
      <c r="H455" s="1025"/>
      <c r="I455" s="1025"/>
    </row>
    <row r="456" spans="4:9">
      <c r="D456" s="1025"/>
      <c r="E456" s="1025"/>
      <c r="F456" s="1025"/>
      <c r="G456" s="1025"/>
      <c r="H456" s="1025"/>
      <c r="I456" s="1025"/>
    </row>
    <row r="457" spans="4:9">
      <c r="D457" s="1025"/>
      <c r="E457" s="1025"/>
      <c r="F457" s="1025"/>
      <c r="G457" s="1025"/>
      <c r="H457" s="1025"/>
      <c r="I457" s="1025"/>
    </row>
    <row r="458" spans="4:9">
      <c r="D458" s="1025"/>
      <c r="E458" s="1025"/>
      <c r="F458" s="1025"/>
      <c r="G458" s="1025"/>
      <c r="H458" s="1025"/>
      <c r="I458" s="1025"/>
    </row>
    <row r="459" spans="4:9">
      <c r="D459" s="1025"/>
      <c r="E459" s="1025"/>
      <c r="F459" s="1025"/>
      <c r="G459" s="1025"/>
      <c r="H459" s="1025"/>
      <c r="I459" s="1025"/>
    </row>
    <row r="460" spans="4:9">
      <c r="D460" s="1025"/>
      <c r="E460" s="1025"/>
      <c r="F460" s="1025"/>
      <c r="G460" s="1025"/>
      <c r="H460" s="1025"/>
      <c r="I460" s="1025"/>
    </row>
    <row r="461" spans="4:9">
      <c r="D461" s="1025"/>
      <c r="E461" s="1025"/>
      <c r="F461" s="1025"/>
      <c r="G461" s="1025"/>
      <c r="H461" s="1025"/>
      <c r="I461" s="1025"/>
    </row>
    <row r="462" spans="4:9">
      <c r="D462" s="1025"/>
      <c r="E462" s="1025"/>
      <c r="F462" s="1025"/>
      <c r="G462" s="1025"/>
      <c r="H462" s="1025"/>
      <c r="I462" s="1025"/>
    </row>
    <row r="463" spans="4:9">
      <c r="D463" s="1025"/>
      <c r="E463" s="1025"/>
      <c r="F463" s="1025"/>
      <c r="G463" s="1025"/>
      <c r="H463" s="1025"/>
      <c r="I463" s="1025"/>
    </row>
    <row r="464" spans="4:9">
      <c r="D464" s="1025"/>
      <c r="E464" s="1025"/>
      <c r="F464" s="1025"/>
      <c r="G464" s="1025"/>
      <c r="H464" s="1025"/>
      <c r="I464" s="1025"/>
    </row>
    <row r="465" spans="4:9">
      <c r="D465" s="1025"/>
      <c r="E465" s="1025"/>
      <c r="F465" s="1025"/>
      <c r="G465" s="1025"/>
      <c r="H465" s="1025"/>
      <c r="I465" s="1025"/>
    </row>
    <row r="466" spans="4:9">
      <c r="D466" s="1025"/>
      <c r="E466" s="1025"/>
      <c r="F466" s="1025"/>
      <c r="G466" s="1025"/>
      <c r="H466" s="1025"/>
      <c r="I466" s="1025"/>
    </row>
    <row r="467" spans="4:9">
      <c r="D467" s="1025"/>
      <c r="E467" s="1025"/>
      <c r="F467" s="1025"/>
      <c r="G467" s="1025"/>
      <c r="H467" s="1025"/>
      <c r="I467" s="1025"/>
    </row>
    <row r="468" spans="4:9">
      <c r="D468" s="1025"/>
      <c r="E468" s="1025"/>
      <c r="F468" s="1025"/>
      <c r="G468" s="1025"/>
      <c r="H468" s="1025"/>
      <c r="I468" s="1025"/>
    </row>
    <row r="469" spans="4:9">
      <c r="D469" s="1025"/>
      <c r="E469" s="1025"/>
      <c r="F469" s="1025"/>
      <c r="G469" s="1025"/>
      <c r="H469" s="1025"/>
      <c r="I469" s="1025"/>
    </row>
    <row r="470" spans="4:9">
      <c r="D470" s="1025"/>
      <c r="E470" s="1025"/>
      <c r="F470" s="1025"/>
      <c r="G470" s="1025"/>
      <c r="H470" s="1025"/>
      <c r="I470" s="1025"/>
    </row>
    <row r="471" spans="4:9">
      <c r="D471" s="1025"/>
      <c r="E471" s="1025"/>
      <c r="F471" s="1025"/>
      <c r="G471" s="1025"/>
      <c r="H471" s="1025"/>
      <c r="I471" s="1025"/>
    </row>
    <row r="472" spans="4:9">
      <c r="D472" s="1025"/>
      <c r="E472" s="1025"/>
      <c r="F472" s="1025"/>
      <c r="G472" s="1025"/>
      <c r="H472" s="1025"/>
      <c r="I472" s="1025"/>
    </row>
    <row r="473" spans="4:9">
      <c r="D473" s="1025"/>
      <c r="E473" s="1025"/>
      <c r="F473" s="1025"/>
      <c r="G473" s="1025"/>
      <c r="H473" s="1025"/>
      <c r="I473" s="1025"/>
    </row>
    <row r="474" spans="4:9">
      <c r="D474" s="1025"/>
      <c r="E474" s="1025"/>
      <c r="F474" s="1025"/>
      <c r="G474" s="1025"/>
      <c r="H474" s="1025"/>
      <c r="I474" s="1025"/>
    </row>
    <row r="475" spans="4:9">
      <c r="D475" s="1025"/>
      <c r="E475" s="1025"/>
      <c r="F475" s="1025"/>
      <c r="G475" s="1025"/>
      <c r="H475" s="1025"/>
      <c r="I475" s="1025"/>
    </row>
    <row r="476" spans="4:9">
      <c r="D476" s="1025"/>
      <c r="E476" s="1025"/>
      <c r="F476" s="1025"/>
      <c r="G476" s="1025"/>
      <c r="H476" s="1025"/>
      <c r="I476" s="1025"/>
    </row>
    <row r="477" spans="4:9">
      <c r="D477" s="1025"/>
      <c r="E477" s="1025"/>
      <c r="F477" s="1025"/>
      <c r="G477" s="1025"/>
      <c r="H477" s="1025"/>
      <c r="I477" s="1025"/>
    </row>
    <row r="478" spans="4:9">
      <c r="D478" s="1025"/>
      <c r="E478" s="1025"/>
      <c r="F478" s="1025"/>
      <c r="G478" s="1025"/>
      <c r="H478" s="1025"/>
      <c r="I478" s="1025"/>
    </row>
    <row r="479" spans="4:9">
      <c r="D479" s="1025"/>
      <c r="E479" s="1025"/>
      <c r="F479" s="1025"/>
      <c r="G479" s="1025"/>
      <c r="H479" s="1025"/>
      <c r="I479" s="1025"/>
    </row>
    <row r="480" spans="4:9">
      <c r="D480" s="1025"/>
      <c r="E480" s="1025"/>
      <c r="F480" s="1025"/>
      <c r="G480" s="1025"/>
      <c r="H480" s="1025"/>
      <c r="I480" s="1025"/>
    </row>
    <row r="481" spans="4:9">
      <c r="D481" s="1025"/>
      <c r="E481" s="1025"/>
      <c r="F481" s="1025"/>
      <c r="G481" s="1025"/>
      <c r="H481" s="1025"/>
      <c r="I481" s="1025"/>
    </row>
    <row r="482" spans="4:9">
      <c r="D482" s="1025"/>
      <c r="E482" s="1025"/>
      <c r="F482" s="1025"/>
      <c r="G482" s="1025"/>
      <c r="H482" s="1025"/>
      <c r="I482" s="1025"/>
    </row>
    <row r="483" spans="4:9">
      <c r="D483" s="1025"/>
      <c r="E483" s="1025"/>
      <c r="F483" s="1025"/>
      <c r="G483" s="1025"/>
      <c r="H483" s="1025"/>
      <c r="I483" s="1025"/>
    </row>
    <row r="484" spans="4:9">
      <c r="D484" s="1025"/>
      <c r="E484" s="1025"/>
      <c r="F484" s="1025"/>
      <c r="G484" s="1025"/>
      <c r="H484" s="1025"/>
      <c r="I484" s="1025"/>
    </row>
    <row r="485" spans="4:9">
      <c r="D485" s="1025"/>
      <c r="E485" s="1025"/>
      <c r="F485" s="1025"/>
      <c r="G485" s="1025"/>
      <c r="H485" s="1025"/>
      <c r="I485" s="1025"/>
    </row>
    <row r="486" spans="4:9">
      <c r="D486" s="1025"/>
      <c r="E486" s="1025"/>
      <c r="F486" s="1025"/>
      <c r="G486" s="1025"/>
      <c r="H486" s="1025"/>
      <c r="I486" s="1025"/>
    </row>
    <row r="487" spans="4:9">
      <c r="D487" s="1025"/>
      <c r="E487" s="1025"/>
      <c r="F487" s="1025"/>
      <c r="G487" s="1025"/>
      <c r="H487" s="1025"/>
      <c r="I487" s="1025"/>
    </row>
    <row r="488" spans="4:9">
      <c r="D488" s="1025"/>
      <c r="E488" s="1025"/>
      <c r="F488" s="1025"/>
      <c r="G488" s="1025"/>
      <c r="H488" s="1025"/>
      <c r="I488" s="1025"/>
    </row>
    <row r="489" spans="4:9">
      <c r="D489" s="1025"/>
      <c r="E489" s="1025"/>
      <c r="F489" s="1025"/>
      <c r="G489" s="1025"/>
      <c r="H489" s="1025"/>
      <c r="I489" s="1025"/>
    </row>
    <row r="490" spans="4:9">
      <c r="D490" s="1025"/>
      <c r="E490" s="1025"/>
      <c r="F490" s="1025"/>
      <c r="G490" s="1025"/>
      <c r="H490" s="1025"/>
      <c r="I490" s="1025"/>
    </row>
    <row r="491" spans="4:9">
      <c r="D491" s="1025"/>
      <c r="E491" s="1025"/>
      <c r="F491" s="1025"/>
      <c r="G491" s="1025"/>
      <c r="H491" s="1025"/>
      <c r="I491" s="1025"/>
    </row>
    <row r="492" spans="4:9">
      <c r="D492" s="1025"/>
      <c r="E492" s="1025"/>
      <c r="F492" s="1025"/>
      <c r="G492" s="1025"/>
      <c r="H492" s="1025"/>
      <c r="I492" s="1025"/>
    </row>
    <row r="493" spans="4:9">
      <c r="D493" s="1025"/>
      <c r="E493" s="1025"/>
      <c r="F493" s="1025"/>
      <c r="G493" s="1025"/>
      <c r="H493" s="1025"/>
      <c r="I493" s="1025"/>
    </row>
    <row r="494" spans="4:9">
      <c r="D494" s="1025"/>
      <c r="E494" s="1025"/>
      <c r="F494" s="1025"/>
      <c r="G494" s="1025"/>
      <c r="H494" s="1025"/>
      <c r="I494" s="1025"/>
    </row>
    <row r="495" spans="4:9">
      <c r="D495" s="1025"/>
      <c r="E495" s="1025"/>
      <c r="F495" s="1025"/>
      <c r="G495" s="1025"/>
      <c r="H495" s="1025"/>
      <c r="I495" s="1025"/>
    </row>
    <row r="496" spans="4:9">
      <c r="D496" s="1025"/>
      <c r="E496" s="1025"/>
      <c r="F496" s="1025"/>
      <c r="G496" s="1025"/>
      <c r="H496" s="1025"/>
      <c r="I496" s="1025"/>
    </row>
    <row r="497" spans="4:9">
      <c r="D497" s="1025"/>
      <c r="E497" s="1025"/>
      <c r="F497" s="1025"/>
      <c r="G497" s="1025"/>
      <c r="H497" s="1025"/>
      <c r="I497" s="1025"/>
    </row>
    <row r="498" spans="4:9">
      <c r="D498" s="1025"/>
      <c r="E498" s="1025"/>
      <c r="F498" s="1025"/>
      <c r="G498" s="1025"/>
      <c r="H498" s="1025"/>
      <c r="I498" s="1025"/>
    </row>
    <row r="499" spans="4:9">
      <c r="D499" s="1025"/>
      <c r="E499" s="1025"/>
      <c r="F499" s="1025"/>
      <c r="G499" s="1025"/>
      <c r="H499" s="1025"/>
      <c r="I499" s="1025"/>
    </row>
    <row r="500" spans="4:9">
      <c r="D500" s="1025"/>
      <c r="E500" s="1025"/>
      <c r="F500" s="1025"/>
      <c r="G500" s="1025"/>
      <c r="H500" s="1025"/>
      <c r="I500" s="1025"/>
    </row>
    <row r="501" spans="4:9">
      <c r="D501" s="1025"/>
      <c r="E501" s="1025"/>
      <c r="F501" s="1025"/>
      <c r="G501" s="1025"/>
      <c r="H501" s="1025"/>
      <c r="I501" s="1025"/>
    </row>
    <row r="502" spans="4:9">
      <c r="D502" s="1025"/>
      <c r="E502" s="1025"/>
      <c r="F502" s="1025"/>
      <c r="G502" s="1025"/>
      <c r="H502" s="1025"/>
      <c r="I502" s="1025"/>
    </row>
    <row r="503" spans="4:9">
      <c r="D503" s="1025"/>
      <c r="E503" s="1025"/>
      <c r="F503" s="1025"/>
      <c r="G503" s="1025"/>
      <c r="H503" s="1025"/>
      <c r="I503" s="1025"/>
    </row>
    <row r="504" spans="4:9">
      <c r="D504" s="1025"/>
      <c r="E504" s="1025"/>
      <c r="F504" s="1025"/>
      <c r="G504" s="1025"/>
      <c r="H504" s="1025"/>
      <c r="I504" s="1025"/>
    </row>
    <row r="505" spans="4:9">
      <c r="D505" s="1025"/>
      <c r="E505" s="1025"/>
      <c r="F505" s="1025"/>
      <c r="G505" s="1025"/>
      <c r="H505" s="1025"/>
      <c r="I505" s="1025"/>
    </row>
    <row r="506" spans="4:9">
      <c r="D506" s="1025"/>
      <c r="E506" s="1025"/>
      <c r="F506" s="1025"/>
      <c r="G506" s="1025"/>
      <c r="H506" s="1025"/>
      <c r="I506" s="1025"/>
    </row>
    <row r="507" spans="4:9">
      <c r="D507" s="1025"/>
      <c r="E507" s="1025"/>
      <c r="F507" s="1025"/>
      <c r="G507" s="1025"/>
      <c r="H507" s="1025"/>
      <c r="I507" s="1025"/>
    </row>
    <row r="508" spans="4:9">
      <c r="D508" s="1025"/>
      <c r="E508" s="1025"/>
      <c r="F508" s="1025"/>
      <c r="G508" s="1025"/>
      <c r="H508" s="1025"/>
      <c r="I508" s="1025"/>
    </row>
    <row r="509" spans="4:9">
      <c r="D509" s="1025"/>
      <c r="E509" s="1025"/>
      <c r="F509" s="1025"/>
      <c r="G509" s="1025"/>
      <c r="H509" s="1025"/>
      <c r="I509" s="1025"/>
    </row>
    <row r="510" spans="4:9">
      <c r="D510" s="1025"/>
      <c r="E510" s="1025"/>
      <c r="F510" s="1025"/>
      <c r="G510" s="1025"/>
      <c r="H510" s="1025"/>
      <c r="I510" s="1025"/>
    </row>
    <row r="511" spans="4:9">
      <c r="D511" s="1025"/>
      <c r="E511" s="1025"/>
      <c r="F511" s="1025"/>
      <c r="G511" s="1025"/>
      <c r="H511" s="1025"/>
      <c r="I511" s="1025"/>
    </row>
    <row r="512" spans="4:9">
      <c r="D512" s="1025"/>
      <c r="E512" s="1025"/>
      <c r="F512" s="1025"/>
      <c r="G512" s="1025"/>
      <c r="H512" s="1025"/>
      <c r="I512" s="1025"/>
    </row>
    <row r="513" spans="4:9">
      <c r="D513" s="1025"/>
      <c r="E513" s="1025"/>
      <c r="F513" s="1025"/>
      <c r="G513" s="1025"/>
      <c r="H513" s="1025"/>
      <c r="I513" s="1025"/>
    </row>
    <row r="514" spans="4:9">
      <c r="D514" s="1025"/>
      <c r="E514" s="1025"/>
      <c r="F514" s="1025"/>
      <c r="G514" s="1025"/>
      <c r="H514" s="1025"/>
      <c r="I514" s="1025"/>
    </row>
    <row r="515" spans="4:9">
      <c r="D515" s="1025"/>
      <c r="E515" s="1025"/>
      <c r="F515" s="1025"/>
      <c r="G515" s="1025"/>
      <c r="H515" s="1025"/>
      <c r="I515" s="1025"/>
    </row>
    <row r="516" spans="4:9">
      <c r="D516" s="1025"/>
      <c r="E516" s="1025"/>
      <c r="F516" s="1025"/>
      <c r="G516" s="1025"/>
      <c r="H516" s="1025"/>
      <c r="I516" s="1025"/>
    </row>
    <row r="517" spans="4:9">
      <c r="D517" s="1025"/>
      <c r="E517" s="1025"/>
      <c r="F517" s="1025"/>
      <c r="G517" s="1025"/>
      <c r="H517" s="1025"/>
      <c r="I517" s="1025"/>
    </row>
    <row r="518" spans="4:9">
      <c r="D518" s="1025"/>
      <c r="E518" s="1025"/>
      <c r="F518" s="1025"/>
      <c r="G518" s="1025"/>
      <c r="H518" s="1025"/>
      <c r="I518" s="1025"/>
    </row>
    <row r="519" spans="4:9">
      <c r="D519" s="1025"/>
      <c r="E519" s="1025"/>
      <c r="F519" s="1025"/>
      <c r="G519" s="1025"/>
      <c r="H519" s="1025"/>
      <c r="I519" s="1025"/>
    </row>
    <row r="520" spans="4:9">
      <c r="D520" s="1025"/>
      <c r="E520" s="1025"/>
      <c r="F520" s="1025"/>
      <c r="G520" s="1025"/>
      <c r="H520" s="1025"/>
      <c r="I520" s="1025"/>
    </row>
    <row r="521" spans="4:9">
      <c r="D521" s="1025"/>
      <c r="E521" s="1025"/>
      <c r="F521" s="1025"/>
      <c r="G521" s="1025"/>
      <c r="H521" s="1025"/>
      <c r="I521" s="1025"/>
    </row>
    <row r="522" spans="4:9">
      <c r="D522" s="1025"/>
      <c r="E522" s="1025"/>
      <c r="F522" s="1025"/>
      <c r="G522" s="1025"/>
      <c r="H522" s="1025"/>
      <c r="I522" s="1025"/>
    </row>
    <row r="523" spans="4:9">
      <c r="D523" s="1025"/>
      <c r="E523" s="1025"/>
      <c r="F523" s="1025"/>
      <c r="G523" s="1025"/>
      <c r="H523" s="1025"/>
      <c r="I523" s="1025"/>
    </row>
    <row r="524" spans="4:9">
      <c r="D524" s="1025"/>
      <c r="E524" s="1025"/>
      <c r="F524" s="1025"/>
      <c r="G524" s="1025"/>
      <c r="H524" s="1025"/>
      <c r="I524" s="1025"/>
    </row>
    <row r="525" spans="4:9">
      <c r="D525" s="1025"/>
      <c r="E525" s="1025"/>
      <c r="F525" s="1025"/>
      <c r="G525" s="1025"/>
      <c r="H525" s="1025"/>
      <c r="I525" s="1025"/>
    </row>
    <row r="526" spans="4:9">
      <c r="D526" s="1025"/>
      <c r="E526" s="1025"/>
      <c r="F526" s="1025"/>
      <c r="G526" s="1025"/>
      <c r="H526" s="1025"/>
      <c r="I526" s="1025"/>
    </row>
    <row r="527" spans="4:9">
      <c r="D527" s="1025"/>
      <c r="E527" s="1025"/>
      <c r="F527" s="1025"/>
      <c r="G527" s="1025"/>
      <c r="H527" s="1025"/>
      <c r="I527" s="1025"/>
    </row>
    <row r="528" spans="4:9">
      <c r="D528" s="1025"/>
      <c r="E528" s="1025"/>
      <c r="F528" s="1025"/>
      <c r="G528" s="1025"/>
      <c r="H528" s="1025"/>
      <c r="I528" s="1025"/>
    </row>
    <row r="529" spans="4:9">
      <c r="D529" s="1025"/>
      <c r="E529" s="1025"/>
      <c r="F529" s="1025"/>
      <c r="G529" s="1025"/>
      <c r="H529" s="1025"/>
      <c r="I529" s="1025"/>
    </row>
    <row r="530" spans="4:9">
      <c r="D530" s="1025"/>
      <c r="E530" s="1025"/>
      <c r="F530" s="1025"/>
      <c r="G530" s="1025"/>
      <c r="H530" s="1025"/>
      <c r="I530" s="1025"/>
    </row>
    <row r="531" spans="4:9">
      <c r="D531" s="1025"/>
      <c r="E531" s="1025"/>
      <c r="F531" s="1025"/>
      <c r="G531" s="1025"/>
      <c r="H531" s="1025"/>
      <c r="I531" s="1025"/>
    </row>
    <row r="532" spans="4:9">
      <c r="D532" s="1025"/>
      <c r="E532" s="1025"/>
      <c r="F532" s="1025"/>
      <c r="G532" s="1025"/>
      <c r="H532" s="1025"/>
      <c r="I532" s="1025"/>
    </row>
    <row r="533" spans="4:9">
      <c r="D533" s="1025"/>
      <c r="E533" s="1025"/>
      <c r="F533" s="1025"/>
      <c r="G533" s="1025"/>
      <c r="H533" s="1025"/>
      <c r="I533" s="1025"/>
    </row>
    <row r="534" spans="4:9">
      <c r="D534" s="1025"/>
      <c r="E534" s="1025"/>
      <c r="F534" s="1025"/>
      <c r="G534" s="1025"/>
      <c r="H534" s="1025"/>
      <c r="I534" s="1025"/>
    </row>
    <row r="535" spans="4:9">
      <c r="D535" s="1025"/>
      <c r="E535" s="1025"/>
      <c r="F535" s="1025"/>
      <c r="G535" s="1025"/>
      <c r="H535" s="1025"/>
      <c r="I535" s="1025"/>
    </row>
    <row r="536" spans="4:9">
      <c r="D536" s="1025"/>
      <c r="E536" s="1025"/>
      <c r="F536" s="1025"/>
      <c r="G536" s="1025"/>
      <c r="H536" s="1025"/>
      <c r="I536" s="1025"/>
    </row>
    <row r="537" spans="4:9">
      <c r="D537" s="1025"/>
      <c r="E537" s="1025"/>
      <c r="F537" s="1025"/>
      <c r="G537" s="1025"/>
      <c r="H537" s="1025"/>
      <c r="I537" s="1025"/>
    </row>
    <row r="538" spans="4:9">
      <c r="D538" s="1025"/>
      <c r="E538" s="1025"/>
      <c r="F538" s="1025"/>
      <c r="G538" s="1025"/>
      <c r="H538" s="1025"/>
      <c r="I538" s="1025"/>
    </row>
    <row r="539" spans="4:9">
      <c r="D539" s="1025"/>
      <c r="E539" s="1025"/>
      <c r="F539" s="1025"/>
      <c r="G539" s="1025"/>
      <c r="H539" s="1025"/>
      <c r="I539" s="1025"/>
    </row>
    <row r="540" spans="4:9">
      <c r="D540" s="1025"/>
      <c r="E540" s="1025"/>
      <c r="F540" s="1025"/>
      <c r="G540" s="1025"/>
      <c r="H540" s="1025"/>
      <c r="I540" s="1025"/>
    </row>
    <row r="541" spans="4:9">
      <c r="D541" s="1025"/>
      <c r="E541" s="1025"/>
      <c r="F541" s="1025"/>
      <c r="G541" s="1025"/>
      <c r="H541" s="1025"/>
      <c r="I541" s="1025"/>
    </row>
    <row r="542" spans="4:9">
      <c r="D542" s="1025"/>
      <c r="E542" s="1025"/>
      <c r="F542" s="1025"/>
      <c r="G542" s="1025"/>
      <c r="H542" s="1025"/>
      <c r="I542" s="1025"/>
    </row>
    <row r="543" spans="4:9">
      <c r="D543" s="1025"/>
      <c r="E543" s="1025"/>
      <c r="F543" s="1025"/>
      <c r="G543" s="1025"/>
      <c r="H543" s="1025"/>
      <c r="I543" s="1025"/>
    </row>
    <row r="544" spans="4:9">
      <c r="D544" s="1025"/>
      <c r="E544" s="1025"/>
      <c r="F544" s="1025"/>
      <c r="G544" s="1025"/>
      <c r="H544" s="1025"/>
      <c r="I544" s="1025"/>
    </row>
    <row r="545" spans="4:9">
      <c r="D545" s="1025"/>
      <c r="E545" s="1025"/>
      <c r="F545" s="1025"/>
      <c r="G545" s="1025"/>
      <c r="H545" s="1025"/>
      <c r="I545" s="1025"/>
    </row>
    <row r="546" spans="4:9">
      <c r="D546" s="1025"/>
      <c r="E546" s="1025"/>
      <c r="F546" s="1025"/>
      <c r="G546" s="1025"/>
      <c r="H546" s="1025"/>
      <c r="I546" s="1025"/>
    </row>
    <row r="547" spans="4:9">
      <c r="D547" s="1025"/>
      <c r="E547" s="1025"/>
      <c r="F547" s="1025"/>
      <c r="G547" s="1025"/>
      <c r="H547" s="1025"/>
      <c r="I547" s="1025"/>
    </row>
    <row r="548" spans="4:9">
      <c r="D548" s="1025"/>
      <c r="E548" s="1025"/>
      <c r="F548" s="1025"/>
      <c r="G548" s="1025"/>
      <c r="H548" s="1025"/>
      <c r="I548" s="1025"/>
    </row>
    <row r="549" spans="4:9">
      <c r="D549" s="1025"/>
      <c r="E549" s="1025"/>
      <c r="F549" s="1025"/>
      <c r="G549" s="1025"/>
      <c r="H549" s="1025"/>
      <c r="I549" s="1025"/>
    </row>
    <row r="550" spans="4:9">
      <c r="D550" s="1025"/>
      <c r="E550" s="1025"/>
      <c r="F550" s="1025"/>
      <c r="G550" s="1025"/>
      <c r="H550" s="1025"/>
      <c r="I550" s="1025"/>
    </row>
    <row r="551" spans="4:9">
      <c r="D551" s="1025"/>
      <c r="E551" s="1025"/>
      <c r="F551" s="1025"/>
      <c r="G551" s="1025"/>
      <c r="H551" s="1025"/>
      <c r="I551" s="1025"/>
    </row>
    <row r="552" spans="4:9">
      <c r="D552" s="1025"/>
      <c r="E552" s="1025"/>
      <c r="F552" s="1025"/>
      <c r="G552" s="1025"/>
      <c r="H552" s="1025"/>
      <c r="I552" s="1025"/>
    </row>
    <row r="553" spans="4:9">
      <c r="D553" s="1025"/>
      <c r="E553" s="1025"/>
      <c r="F553" s="1025"/>
      <c r="G553" s="1025"/>
      <c r="H553" s="1025"/>
      <c r="I553" s="1025"/>
    </row>
    <row r="554" spans="4:9">
      <c r="D554" s="1025"/>
      <c r="E554" s="1025"/>
      <c r="F554" s="1025"/>
      <c r="G554" s="1025"/>
      <c r="H554" s="1025"/>
      <c r="I554" s="1025"/>
    </row>
    <row r="555" spans="4:9">
      <c r="D555" s="1025"/>
      <c r="E555" s="1025"/>
      <c r="F555" s="1025"/>
      <c r="G555" s="1025"/>
      <c r="H555" s="1025"/>
      <c r="I555" s="1025"/>
    </row>
    <row r="556" spans="4:9">
      <c r="D556" s="1025"/>
      <c r="E556" s="1025"/>
      <c r="F556" s="1025"/>
      <c r="G556" s="1025"/>
      <c r="H556" s="1025"/>
      <c r="I556" s="1025"/>
    </row>
    <row r="557" spans="4:9">
      <c r="D557" s="1025"/>
      <c r="E557" s="1025"/>
      <c r="F557" s="1025"/>
      <c r="G557" s="1025"/>
      <c r="H557" s="1025"/>
      <c r="I557" s="1025"/>
    </row>
    <row r="558" spans="4:9">
      <c r="D558" s="1025"/>
      <c r="E558" s="1025"/>
      <c r="F558" s="1025"/>
      <c r="G558" s="1025"/>
      <c r="H558" s="1025"/>
      <c r="I558" s="1025"/>
    </row>
    <row r="559" spans="4:9">
      <c r="D559" s="1025"/>
      <c r="E559" s="1025"/>
      <c r="F559" s="1025"/>
      <c r="G559" s="1025"/>
      <c r="H559" s="1025"/>
      <c r="I559" s="1025"/>
    </row>
    <row r="560" spans="4:9">
      <c r="D560" s="1025"/>
      <c r="E560" s="1025"/>
      <c r="F560" s="1025"/>
      <c r="G560" s="1025"/>
      <c r="H560" s="1025"/>
      <c r="I560" s="1025"/>
    </row>
    <row r="561" spans="4:9">
      <c r="D561" s="1025"/>
      <c r="E561" s="1025"/>
      <c r="F561" s="1025"/>
      <c r="G561" s="1025"/>
      <c r="H561" s="1025"/>
      <c r="I561" s="1025"/>
    </row>
    <row r="562" spans="4:9">
      <c r="D562" s="1025"/>
      <c r="E562" s="1025"/>
      <c r="F562" s="1025"/>
      <c r="G562" s="1025"/>
      <c r="H562" s="1025"/>
      <c r="I562" s="1025"/>
    </row>
    <row r="563" spans="4:9">
      <c r="D563" s="1025"/>
      <c r="E563" s="1025"/>
      <c r="F563" s="1025"/>
      <c r="G563" s="1025"/>
      <c r="H563" s="1025"/>
      <c r="I563" s="1025"/>
    </row>
    <row r="564" spans="4:9">
      <c r="D564" s="1025"/>
      <c r="E564" s="1025"/>
      <c r="F564" s="1025"/>
      <c r="G564" s="1025"/>
      <c r="H564" s="1025"/>
      <c r="I564" s="1025"/>
    </row>
    <row r="565" spans="4:9">
      <c r="D565" s="1025"/>
      <c r="E565" s="1025"/>
      <c r="F565" s="1025"/>
      <c r="G565" s="1025"/>
      <c r="H565" s="1025"/>
      <c r="I565" s="1025"/>
    </row>
    <row r="566" spans="4:9">
      <c r="D566" s="1025"/>
      <c r="E566" s="1025"/>
      <c r="F566" s="1025"/>
      <c r="G566" s="1025"/>
      <c r="H566" s="1025"/>
      <c r="I566" s="1025"/>
    </row>
    <row r="567" spans="4:9">
      <c r="D567" s="1025"/>
      <c r="E567" s="1025"/>
      <c r="F567" s="1025"/>
      <c r="G567" s="1025"/>
      <c r="H567" s="1025"/>
      <c r="I567" s="1025"/>
    </row>
    <row r="568" spans="4:9">
      <c r="D568" s="1025"/>
      <c r="E568" s="1025"/>
      <c r="F568" s="1025"/>
      <c r="G568" s="1025"/>
      <c r="H568" s="1025"/>
      <c r="I568" s="1025"/>
    </row>
    <row r="569" spans="4:9">
      <c r="D569" s="1025"/>
      <c r="E569" s="1025"/>
      <c r="F569" s="1025"/>
      <c r="G569" s="1025"/>
      <c r="H569" s="1025"/>
      <c r="I569" s="1025"/>
    </row>
    <row r="570" spans="4:9">
      <c r="D570" s="1025"/>
      <c r="E570" s="1025"/>
      <c r="F570" s="1025"/>
      <c r="G570" s="1025"/>
      <c r="H570" s="1025"/>
      <c r="I570" s="1025"/>
    </row>
    <row r="571" spans="4:9">
      <c r="D571" s="1025"/>
      <c r="E571" s="1025"/>
      <c r="F571" s="1025"/>
      <c r="G571" s="1025"/>
      <c r="H571" s="1025"/>
      <c r="I571" s="1025"/>
    </row>
    <row r="572" spans="4:9">
      <c r="D572" s="1025"/>
      <c r="E572" s="1025"/>
      <c r="F572" s="1025"/>
      <c r="G572" s="1025"/>
      <c r="H572" s="1025"/>
      <c r="I572" s="1025"/>
    </row>
    <row r="573" spans="4:9">
      <c r="D573" s="1025"/>
      <c r="E573" s="1025"/>
      <c r="F573" s="1025"/>
      <c r="G573" s="1025"/>
      <c r="H573" s="1025"/>
      <c r="I573" s="1025"/>
    </row>
    <row r="574" spans="4:9">
      <c r="D574" s="1025"/>
      <c r="E574" s="1025"/>
      <c r="F574" s="1025"/>
      <c r="G574" s="1025"/>
      <c r="H574" s="1025"/>
      <c r="I574" s="1025"/>
    </row>
    <row r="575" spans="4:9">
      <c r="D575" s="1025"/>
      <c r="E575" s="1025"/>
      <c r="F575" s="1025"/>
      <c r="G575" s="1025"/>
      <c r="H575" s="1025"/>
      <c r="I575" s="1025"/>
    </row>
    <row r="576" spans="4:9">
      <c r="D576" s="1025"/>
      <c r="E576" s="1025"/>
      <c r="F576" s="1025"/>
      <c r="G576" s="1025"/>
      <c r="H576" s="1025"/>
      <c r="I576" s="1025"/>
    </row>
    <row r="577" spans="4:9">
      <c r="D577" s="1025"/>
      <c r="E577" s="1025"/>
      <c r="F577" s="1025"/>
      <c r="G577" s="1025"/>
      <c r="H577" s="1025"/>
      <c r="I577" s="1025"/>
    </row>
    <row r="578" spans="4:9">
      <c r="D578" s="1025"/>
      <c r="E578" s="1025"/>
      <c r="F578" s="1025"/>
      <c r="G578" s="1025"/>
      <c r="H578" s="1025"/>
      <c r="I578" s="1025"/>
    </row>
    <row r="579" spans="4:9">
      <c r="D579" s="1025"/>
      <c r="E579" s="1025"/>
      <c r="F579" s="1025"/>
      <c r="G579" s="1025"/>
      <c r="H579" s="1025"/>
      <c r="I579" s="1025"/>
    </row>
    <row r="580" spans="4:9">
      <c r="D580" s="1025"/>
      <c r="E580" s="1025"/>
      <c r="F580" s="1025"/>
      <c r="G580" s="1025"/>
      <c r="H580" s="1025"/>
      <c r="I580" s="1025"/>
    </row>
    <row r="581" spans="4:9">
      <c r="D581" s="1025"/>
      <c r="E581" s="1025"/>
      <c r="F581" s="1025"/>
      <c r="G581" s="1025"/>
      <c r="H581" s="1025"/>
      <c r="I581" s="1025"/>
    </row>
    <row r="582" spans="4:9">
      <c r="D582" s="1025"/>
      <c r="E582" s="1025"/>
      <c r="F582" s="1025"/>
      <c r="G582" s="1025"/>
      <c r="H582" s="1025"/>
      <c r="I582" s="1025"/>
    </row>
    <row r="583" spans="4:9">
      <c r="D583" s="1025"/>
      <c r="E583" s="1025"/>
      <c r="F583" s="1025"/>
      <c r="G583" s="1025"/>
      <c r="H583" s="1025"/>
      <c r="I583" s="1025"/>
    </row>
    <row r="584" spans="4:9">
      <c r="D584" s="1025"/>
      <c r="E584" s="1025"/>
      <c r="F584" s="1025"/>
      <c r="G584" s="1025"/>
      <c r="H584" s="1025"/>
      <c r="I584" s="1025"/>
    </row>
    <row r="585" spans="4:9">
      <c r="D585" s="1025"/>
      <c r="E585" s="1025"/>
      <c r="F585" s="1025"/>
      <c r="G585" s="1025"/>
      <c r="H585" s="1025"/>
      <c r="I585" s="1025"/>
    </row>
    <row r="586" spans="4:9">
      <c r="D586" s="1025"/>
      <c r="E586" s="1025"/>
      <c r="F586" s="1025"/>
      <c r="G586" s="1025"/>
      <c r="H586" s="1025"/>
      <c r="I586" s="1025"/>
    </row>
    <row r="587" spans="4:9">
      <c r="D587" s="1025"/>
      <c r="E587" s="1025"/>
      <c r="F587" s="1025"/>
      <c r="G587" s="1025"/>
      <c r="H587" s="1025"/>
      <c r="I587" s="1025"/>
    </row>
    <row r="588" spans="4:9">
      <c r="D588" s="1025"/>
      <c r="E588" s="1025"/>
      <c r="F588" s="1025"/>
      <c r="G588" s="1025"/>
      <c r="H588" s="1025"/>
      <c r="I588" s="1025"/>
    </row>
    <row r="589" spans="4:9">
      <c r="D589" s="1025"/>
      <c r="E589" s="1025"/>
      <c r="F589" s="1025"/>
      <c r="G589" s="1025"/>
      <c r="H589" s="1025"/>
      <c r="I589" s="1025"/>
    </row>
    <row r="590" spans="4:9">
      <c r="D590" s="1025"/>
      <c r="E590" s="1025"/>
      <c r="F590" s="1025"/>
      <c r="G590" s="1025"/>
      <c r="H590" s="1025"/>
      <c r="I590" s="1025"/>
    </row>
    <row r="591" spans="4:9">
      <c r="D591" s="1025"/>
      <c r="E591" s="1025"/>
      <c r="F591" s="1025"/>
      <c r="G591" s="1025"/>
      <c r="H591" s="1025"/>
      <c r="I591" s="1025"/>
    </row>
    <row r="592" spans="4:9">
      <c r="D592" s="1025"/>
      <c r="E592" s="1025"/>
      <c r="F592" s="1025"/>
      <c r="G592" s="1025"/>
      <c r="H592" s="1025"/>
      <c r="I592" s="1025"/>
    </row>
    <row r="593" spans="4:9">
      <c r="D593" s="1025"/>
      <c r="E593" s="1025"/>
      <c r="F593" s="1025"/>
      <c r="G593" s="1025"/>
      <c r="H593" s="1025"/>
      <c r="I593" s="1025"/>
    </row>
    <row r="594" spans="4:9">
      <c r="D594" s="1025"/>
      <c r="E594" s="1025"/>
      <c r="F594" s="1025"/>
      <c r="G594" s="1025"/>
      <c r="H594" s="1025"/>
      <c r="I594" s="1025"/>
    </row>
    <row r="595" spans="4:9">
      <c r="D595" s="1025"/>
      <c r="E595" s="1025"/>
      <c r="F595" s="1025"/>
      <c r="G595" s="1025"/>
      <c r="H595" s="1025"/>
      <c r="I595" s="1025"/>
    </row>
    <row r="596" spans="4:9">
      <c r="D596" s="1025"/>
      <c r="E596" s="1025"/>
      <c r="F596" s="1025"/>
      <c r="G596" s="1025"/>
      <c r="H596" s="1025"/>
      <c r="I596" s="1025"/>
    </row>
    <row r="597" spans="4:9">
      <c r="D597" s="1025"/>
      <c r="E597" s="1025"/>
      <c r="F597" s="1025"/>
      <c r="G597" s="1025"/>
      <c r="H597" s="1025"/>
      <c r="I597" s="1025"/>
    </row>
    <row r="598" spans="4:9">
      <c r="D598" s="1025"/>
      <c r="E598" s="1025"/>
      <c r="F598" s="1025"/>
      <c r="G598" s="1025"/>
      <c r="H598" s="1025"/>
      <c r="I598" s="1025"/>
    </row>
    <row r="599" spans="4:9">
      <c r="D599" s="1025"/>
      <c r="E599" s="1025"/>
      <c r="F599" s="1025"/>
      <c r="G599" s="1025"/>
      <c r="H599" s="1025"/>
      <c r="I599" s="1025"/>
    </row>
    <row r="600" spans="4:9">
      <c r="D600" s="1025"/>
      <c r="E600" s="1025"/>
      <c r="F600" s="1025"/>
      <c r="G600" s="1025"/>
      <c r="H600" s="1025"/>
      <c r="I600" s="1025"/>
    </row>
    <row r="601" spans="4:9">
      <c r="D601" s="1025"/>
      <c r="E601" s="1025"/>
      <c r="F601" s="1025"/>
      <c r="G601" s="1025"/>
      <c r="H601" s="1025"/>
      <c r="I601" s="1025"/>
    </row>
    <row r="602" spans="4:9">
      <c r="D602" s="1025"/>
      <c r="E602" s="1025"/>
      <c r="F602" s="1025"/>
      <c r="G602" s="1025"/>
      <c r="H602" s="1025"/>
      <c r="I602" s="1025"/>
    </row>
    <row r="603" spans="4:9">
      <c r="D603" s="1025"/>
      <c r="E603" s="1025"/>
      <c r="F603" s="1025"/>
      <c r="G603" s="1025"/>
      <c r="H603" s="1025"/>
      <c r="I603" s="1025"/>
    </row>
    <row r="604" spans="4:9">
      <c r="D604" s="1025"/>
      <c r="E604" s="1025"/>
      <c r="F604" s="1025"/>
      <c r="G604" s="1025"/>
      <c r="H604" s="1025"/>
      <c r="I604" s="1025"/>
    </row>
    <row r="605" spans="4:9">
      <c r="D605" s="1025"/>
      <c r="E605" s="1025"/>
      <c r="F605" s="1025"/>
      <c r="G605" s="1025"/>
      <c r="H605" s="1025"/>
      <c r="I605" s="1025"/>
    </row>
    <row r="606" spans="4:9">
      <c r="D606" s="1025"/>
      <c r="E606" s="1025"/>
      <c r="F606" s="1025"/>
      <c r="G606" s="1025"/>
      <c r="H606" s="1025"/>
      <c r="I606" s="1025"/>
    </row>
    <row r="607" spans="4:9">
      <c r="D607" s="1025"/>
      <c r="E607" s="1025"/>
      <c r="F607" s="1025"/>
      <c r="G607" s="1025"/>
      <c r="H607" s="1025"/>
      <c r="I607" s="1025"/>
    </row>
    <row r="608" spans="4:9">
      <c r="D608" s="1025"/>
      <c r="E608" s="1025"/>
      <c r="F608" s="1025"/>
      <c r="G608" s="1025"/>
      <c r="H608" s="1025"/>
      <c r="I608" s="1025"/>
    </row>
    <row r="609" spans="4:9">
      <c r="D609" s="1025"/>
      <c r="E609" s="1025"/>
      <c r="F609" s="1025"/>
      <c r="G609" s="1025"/>
      <c r="H609" s="1025"/>
      <c r="I609" s="1025"/>
    </row>
    <row r="610" spans="4:9">
      <c r="D610" s="1025"/>
      <c r="E610" s="1025"/>
      <c r="F610" s="1025"/>
      <c r="G610" s="1025"/>
      <c r="H610" s="1025"/>
      <c r="I610" s="1025"/>
    </row>
    <row r="611" spans="4:9">
      <c r="D611" s="1025"/>
      <c r="E611" s="1025"/>
      <c r="F611" s="1025"/>
      <c r="G611" s="1025"/>
      <c r="H611" s="1025"/>
      <c r="I611" s="1025"/>
    </row>
    <row r="612" spans="4:9">
      <c r="D612" s="1025"/>
      <c r="E612" s="1025"/>
      <c r="F612" s="1025"/>
      <c r="G612" s="1025"/>
      <c r="H612" s="1025"/>
      <c r="I612" s="1025"/>
    </row>
    <row r="613" spans="4:9">
      <c r="D613" s="1025"/>
      <c r="E613" s="1025"/>
      <c r="F613" s="1025"/>
      <c r="G613" s="1025"/>
      <c r="H613" s="1025"/>
      <c r="I613" s="1025"/>
    </row>
    <row r="614" spans="4:9">
      <c r="D614" s="1025"/>
      <c r="E614" s="1025"/>
      <c r="F614" s="1025"/>
      <c r="G614" s="1025"/>
      <c r="H614" s="1025"/>
      <c r="I614" s="1025"/>
    </row>
    <row r="615" spans="4:9">
      <c r="D615" s="1025"/>
      <c r="E615" s="1025"/>
      <c r="F615" s="1025"/>
      <c r="G615" s="1025"/>
      <c r="H615" s="1025"/>
      <c r="I615" s="1025"/>
    </row>
    <row r="616" spans="4:9">
      <c r="D616" s="1025"/>
      <c r="E616" s="1025"/>
      <c r="F616" s="1025"/>
      <c r="G616" s="1025"/>
      <c r="H616" s="1025"/>
      <c r="I616" s="1025"/>
    </row>
    <row r="617" spans="4:9">
      <c r="D617" s="1025"/>
      <c r="E617" s="1025"/>
      <c r="F617" s="1025"/>
      <c r="G617" s="1025"/>
      <c r="H617" s="1025"/>
      <c r="I617" s="1025"/>
    </row>
    <row r="618" spans="4:9">
      <c r="D618" s="1025"/>
      <c r="E618" s="1025"/>
      <c r="F618" s="1025"/>
      <c r="G618" s="1025"/>
      <c r="H618" s="1025"/>
      <c r="I618" s="1025"/>
    </row>
    <row r="619" spans="4:9">
      <c r="D619" s="1025"/>
      <c r="E619" s="1025"/>
      <c r="F619" s="1025"/>
      <c r="G619" s="1025"/>
      <c r="H619" s="1025"/>
      <c r="I619" s="1025"/>
    </row>
    <row r="620" spans="4:9">
      <c r="D620" s="1025"/>
      <c r="E620" s="1025"/>
      <c r="F620" s="1025"/>
      <c r="G620" s="1025"/>
      <c r="H620" s="1025"/>
      <c r="I620" s="1025"/>
    </row>
    <row r="621" spans="4:9">
      <c r="D621" s="1025"/>
      <c r="E621" s="1025"/>
      <c r="F621" s="1025"/>
      <c r="G621" s="1025"/>
      <c r="H621" s="1025"/>
      <c r="I621" s="1025"/>
    </row>
    <row r="622" spans="4:9">
      <c r="D622" s="1025"/>
      <c r="E622" s="1025"/>
      <c r="F622" s="1025"/>
      <c r="G622" s="1025"/>
      <c r="H622" s="1025"/>
      <c r="I622" s="1025"/>
    </row>
    <row r="623" spans="4:9">
      <c r="D623" s="1025"/>
      <c r="E623" s="1025"/>
      <c r="F623" s="1025"/>
      <c r="G623" s="1025"/>
      <c r="H623" s="1025"/>
      <c r="I623" s="1025"/>
    </row>
    <row r="624" spans="4:9">
      <c r="D624" s="1025"/>
      <c r="E624" s="1025"/>
      <c r="F624" s="1025"/>
      <c r="G624" s="1025"/>
      <c r="H624" s="1025"/>
      <c r="I624" s="1025"/>
    </row>
    <row r="625" spans="4:9">
      <c r="D625" s="1025"/>
      <c r="E625" s="1025"/>
      <c r="F625" s="1025"/>
      <c r="G625" s="1025"/>
      <c r="H625" s="1025"/>
      <c r="I625" s="1025"/>
    </row>
    <row r="626" spans="4:9">
      <c r="D626" s="1025"/>
      <c r="E626" s="1025"/>
      <c r="F626" s="1025"/>
      <c r="G626" s="1025"/>
      <c r="H626" s="1025"/>
      <c r="I626" s="1025"/>
    </row>
    <row r="627" spans="4:9">
      <c r="D627" s="1025"/>
      <c r="E627" s="1025"/>
      <c r="F627" s="1025"/>
      <c r="G627" s="1025"/>
      <c r="H627" s="1025"/>
      <c r="I627" s="1025"/>
    </row>
    <row r="628" spans="4:9">
      <c r="D628" s="1025"/>
      <c r="E628" s="1025"/>
      <c r="F628" s="1025"/>
      <c r="G628" s="1025"/>
      <c r="H628" s="1025"/>
      <c r="I628" s="1025"/>
    </row>
    <row r="629" spans="4:9">
      <c r="D629" s="1025"/>
      <c r="E629" s="1025"/>
      <c r="F629" s="1025"/>
      <c r="G629" s="1025"/>
      <c r="H629" s="1025"/>
      <c r="I629" s="1025"/>
    </row>
    <row r="630" spans="4:9">
      <c r="D630" s="1025"/>
      <c r="E630" s="1025"/>
      <c r="F630" s="1025"/>
      <c r="G630" s="1025"/>
      <c r="H630" s="1025"/>
      <c r="I630" s="1025"/>
    </row>
    <row r="631" spans="4:9">
      <c r="D631" s="1025"/>
      <c r="E631" s="1025"/>
      <c r="F631" s="1025"/>
      <c r="G631" s="1025"/>
      <c r="H631" s="1025"/>
      <c r="I631" s="1025"/>
    </row>
    <row r="632" spans="4:9">
      <c r="D632" s="1025"/>
      <c r="E632" s="1025"/>
      <c r="F632" s="1025"/>
      <c r="G632" s="1025"/>
      <c r="H632" s="1025"/>
      <c r="I632" s="1025"/>
    </row>
    <row r="633" spans="4:9">
      <c r="D633" s="1025"/>
      <c r="E633" s="1025"/>
      <c r="F633" s="1025"/>
      <c r="G633" s="1025"/>
      <c r="H633" s="1025"/>
      <c r="I633" s="1025"/>
    </row>
    <row r="634" spans="4:9">
      <c r="D634" s="1025"/>
      <c r="E634" s="1025"/>
      <c r="F634" s="1025"/>
      <c r="G634" s="1025"/>
      <c r="H634" s="1025"/>
      <c r="I634" s="1025"/>
    </row>
    <row r="635" spans="4:9">
      <c r="D635" s="1025"/>
      <c r="E635" s="1025"/>
      <c r="F635" s="1025"/>
      <c r="G635" s="1025"/>
      <c r="H635" s="1025"/>
      <c r="I635" s="1025"/>
    </row>
    <row r="636" spans="4:9">
      <c r="D636" s="1025"/>
      <c r="E636" s="1025"/>
      <c r="F636" s="1025"/>
      <c r="G636" s="1025"/>
      <c r="H636" s="1025"/>
      <c r="I636" s="1025"/>
    </row>
    <row r="637" spans="4:9">
      <c r="D637" s="1025"/>
      <c r="E637" s="1025"/>
      <c r="F637" s="1025"/>
      <c r="G637" s="1025"/>
      <c r="H637" s="1025"/>
      <c r="I637" s="1025"/>
    </row>
    <row r="638" spans="4:9">
      <c r="D638" s="1025"/>
      <c r="E638" s="1025"/>
      <c r="F638" s="1025"/>
      <c r="G638" s="1025"/>
      <c r="H638" s="1025"/>
      <c r="I638" s="1025"/>
    </row>
    <row r="639" spans="4:9">
      <c r="D639" s="1025"/>
      <c r="E639" s="1025"/>
      <c r="F639" s="1025"/>
      <c r="G639" s="1025"/>
      <c r="H639" s="1025"/>
      <c r="I639" s="1025"/>
    </row>
    <row r="640" spans="4:9">
      <c r="D640" s="1025"/>
      <c r="E640" s="1025"/>
      <c r="F640" s="1025"/>
      <c r="G640" s="1025"/>
      <c r="H640" s="1025"/>
      <c r="I640" s="1025"/>
    </row>
    <row r="641" spans="4:9">
      <c r="D641" s="1025"/>
      <c r="E641" s="1025"/>
      <c r="F641" s="1025"/>
      <c r="G641" s="1025"/>
      <c r="H641" s="1025"/>
      <c r="I641" s="1025"/>
    </row>
    <row r="642" spans="4:9">
      <c r="D642" s="1025"/>
      <c r="E642" s="1025"/>
      <c r="F642" s="1025"/>
      <c r="G642" s="1025"/>
      <c r="H642" s="1025"/>
      <c r="I642" s="1025"/>
    </row>
    <row r="643" spans="4:9">
      <c r="D643" s="1025"/>
      <c r="E643" s="1025"/>
      <c r="F643" s="1025"/>
      <c r="G643" s="1025"/>
      <c r="H643" s="1025"/>
      <c r="I643" s="1025"/>
    </row>
    <row r="644" spans="4:9">
      <c r="D644" s="1025"/>
      <c r="E644" s="1025"/>
      <c r="F644" s="1025"/>
      <c r="G644" s="1025"/>
      <c r="H644" s="1025"/>
      <c r="I644" s="1025"/>
    </row>
    <row r="645" spans="4:9">
      <c r="D645" s="1025"/>
      <c r="E645" s="1025"/>
      <c r="F645" s="1025"/>
      <c r="G645" s="1025"/>
      <c r="H645" s="1025"/>
      <c r="I645" s="1025"/>
    </row>
    <row r="646" spans="4:9">
      <c r="D646" s="1025"/>
      <c r="E646" s="1025"/>
      <c r="F646" s="1025"/>
      <c r="G646" s="1025"/>
      <c r="H646" s="1025"/>
      <c r="I646" s="1025"/>
    </row>
    <row r="647" spans="4:9">
      <c r="D647" s="1025"/>
      <c r="E647" s="1025"/>
      <c r="F647" s="1025"/>
      <c r="G647" s="1025"/>
      <c r="H647" s="1025"/>
      <c r="I647" s="1025"/>
    </row>
    <row r="648" spans="4:9">
      <c r="D648" s="1025"/>
      <c r="E648" s="1025"/>
      <c r="F648" s="1025"/>
      <c r="G648" s="1025"/>
      <c r="H648" s="1025"/>
      <c r="I648" s="1025"/>
    </row>
    <row r="649" spans="4:9">
      <c r="D649" s="1025"/>
      <c r="E649" s="1025"/>
      <c r="F649" s="1025"/>
      <c r="G649" s="1025"/>
      <c r="H649" s="1025"/>
      <c r="I649" s="1025"/>
    </row>
    <row r="650" spans="4:9">
      <c r="D650" s="1025"/>
      <c r="E650" s="1025"/>
      <c r="F650" s="1025"/>
      <c r="G650" s="1025"/>
      <c r="H650" s="1025"/>
      <c r="I650" s="1025"/>
    </row>
    <row r="651" spans="4:9">
      <c r="D651" s="1025"/>
      <c r="E651" s="1025"/>
      <c r="F651" s="1025"/>
      <c r="G651" s="1025"/>
      <c r="H651" s="1025"/>
      <c r="I651" s="1025"/>
    </row>
    <row r="652" spans="4:9">
      <c r="D652" s="1025"/>
      <c r="E652" s="1025"/>
      <c r="F652" s="1025"/>
      <c r="G652" s="1025"/>
      <c r="H652" s="1025"/>
      <c r="I652" s="1025"/>
    </row>
    <row r="653" spans="4:9">
      <c r="D653" s="1025"/>
      <c r="E653" s="1025"/>
      <c r="F653" s="1025"/>
      <c r="G653" s="1025"/>
      <c r="H653" s="1025"/>
      <c r="I653" s="1025"/>
    </row>
    <row r="654" spans="4:9">
      <c r="D654" s="1025"/>
      <c r="E654" s="1025"/>
      <c r="F654" s="1025"/>
      <c r="G654" s="1025"/>
      <c r="H654" s="1025"/>
      <c r="I654" s="1025"/>
    </row>
    <row r="655" spans="4:9">
      <c r="D655" s="1025"/>
      <c r="E655" s="1025"/>
      <c r="F655" s="1025"/>
      <c r="G655" s="1025"/>
      <c r="H655" s="1025"/>
      <c r="I655" s="1025"/>
    </row>
    <row r="656" spans="4:9">
      <c r="D656" s="1025"/>
      <c r="E656" s="1025"/>
      <c r="F656" s="1025"/>
      <c r="G656" s="1025"/>
      <c r="H656" s="1025"/>
      <c r="I656" s="1025"/>
    </row>
    <row r="657" spans="4:9">
      <c r="D657" s="1025"/>
      <c r="E657" s="1025"/>
      <c r="F657" s="1025"/>
      <c r="G657" s="1025"/>
      <c r="H657" s="1025"/>
      <c r="I657" s="1025"/>
    </row>
    <row r="658" spans="4:9">
      <c r="D658" s="1025"/>
      <c r="E658" s="1025"/>
      <c r="F658" s="1025"/>
      <c r="G658" s="1025"/>
      <c r="H658" s="1025"/>
      <c r="I658" s="1025"/>
    </row>
    <row r="659" spans="4:9">
      <c r="D659" s="1025"/>
      <c r="E659" s="1025"/>
      <c r="F659" s="1025"/>
      <c r="G659" s="1025"/>
      <c r="H659" s="1025"/>
      <c r="I659" s="1025"/>
    </row>
    <row r="660" spans="4:9">
      <c r="D660" s="1025"/>
      <c r="E660" s="1025"/>
      <c r="F660" s="1025"/>
      <c r="G660" s="1025"/>
      <c r="H660" s="1025"/>
      <c r="I660" s="1025"/>
    </row>
    <row r="661" spans="4:9">
      <c r="D661" s="1025"/>
      <c r="E661" s="1025"/>
      <c r="F661" s="1025"/>
      <c r="G661" s="1025"/>
      <c r="H661" s="1025"/>
      <c r="I661" s="1025"/>
    </row>
    <row r="662" spans="4:9">
      <c r="D662" s="1025"/>
      <c r="E662" s="1025"/>
      <c r="F662" s="1025"/>
      <c r="G662" s="1025"/>
      <c r="H662" s="1025"/>
      <c r="I662" s="1025"/>
    </row>
    <row r="663" spans="4:9">
      <c r="D663" s="1025"/>
      <c r="E663" s="1025"/>
      <c r="F663" s="1025"/>
      <c r="G663" s="1025"/>
      <c r="H663" s="1025"/>
      <c r="I663" s="1025"/>
    </row>
    <row r="664" spans="4:9">
      <c r="D664" s="1025"/>
      <c r="E664" s="1025"/>
      <c r="F664" s="1025"/>
      <c r="G664" s="1025"/>
      <c r="H664" s="1025"/>
      <c r="I664" s="1025"/>
    </row>
    <row r="665" spans="4:9">
      <c r="D665" s="1025"/>
      <c r="E665" s="1025"/>
      <c r="F665" s="1025"/>
      <c r="G665" s="1025"/>
      <c r="H665" s="1025"/>
      <c r="I665" s="1025"/>
    </row>
    <row r="666" spans="4:9">
      <c r="D666" s="1025"/>
      <c r="E666" s="1025"/>
      <c r="F666" s="1025"/>
      <c r="G666" s="1025"/>
      <c r="H666" s="1025"/>
      <c r="I666" s="1025"/>
    </row>
    <row r="667" spans="4:9">
      <c r="D667" s="1025"/>
      <c r="E667" s="1025"/>
      <c r="F667" s="1025"/>
      <c r="G667" s="1025"/>
      <c r="H667" s="1025"/>
      <c r="I667" s="1025"/>
    </row>
    <row r="668" spans="4:9">
      <c r="D668" s="1025"/>
      <c r="E668" s="1025"/>
      <c r="F668" s="1025"/>
      <c r="G668" s="1025"/>
      <c r="H668" s="1025"/>
      <c r="I668" s="1025"/>
    </row>
    <row r="669" spans="4:9">
      <c r="D669" s="1025"/>
      <c r="E669" s="1025"/>
      <c r="F669" s="1025"/>
      <c r="G669" s="1025"/>
      <c r="H669" s="1025"/>
      <c r="I669" s="1025"/>
    </row>
    <row r="670" spans="4:9">
      <c r="D670" s="1025"/>
      <c r="E670" s="1025"/>
      <c r="F670" s="1025"/>
      <c r="G670" s="1025"/>
      <c r="H670" s="1025"/>
      <c r="I670" s="1025"/>
    </row>
    <row r="671" spans="4:9">
      <c r="D671" s="1025"/>
      <c r="E671" s="1025"/>
      <c r="F671" s="1025"/>
      <c r="G671" s="1025"/>
      <c r="H671" s="1025"/>
      <c r="I671" s="1025"/>
    </row>
    <row r="672" spans="4:9">
      <c r="D672" s="1025"/>
      <c r="E672" s="1025"/>
      <c r="F672" s="1025"/>
      <c r="G672" s="1025"/>
      <c r="H672" s="1025"/>
      <c r="I672" s="1025"/>
    </row>
    <row r="673" spans="4:9">
      <c r="D673" s="1025"/>
      <c r="E673" s="1025"/>
      <c r="F673" s="1025"/>
      <c r="G673" s="1025"/>
      <c r="H673" s="1025"/>
      <c r="I673" s="1025"/>
    </row>
    <row r="674" spans="4:9">
      <c r="D674" s="1025"/>
      <c r="E674" s="1025"/>
      <c r="F674" s="1025"/>
      <c r="G674" s="1025"/>
      <c r="H674" s="1025"/>
      <c r="I674" s="1025"/>
    </row>
    <row r="675" spans="4:9">
      <c r="D675" s="1025"/>
      <c r="E675" s="1025"/>
      <c r="F675" s="1025"/>
      <c r="G675" s="1025"/>
      <c r="H675" s="1025"/>
      <c r="I675" s="1025"/>
    </row>
    <row r="676" spans="4:9">
      <c r="D676" s="1025"/>
      <c r="E676" s="1025"/>
      <c r="F676" s="1025"/>
      <c r="G676" s="1025"/>
      <c r="H676" s="1025"/>
      <c r="I676" s="1025"/>
    </row>
    <row r="677" spans="4:9">
      <c r="D677" s="1025"/>
      <c r="E677" s="1025"/>
      <c r="F677" s="1025"/>
      <c r="G677" s="1025"/>
      <c r="H677" s="1025"/>
      <c r="I677" s="1025"/>
    </row>
    <row r="678" spans="4:9">
      <c r="D678" s="1025"/>
      <c r="E678" s="1025"/>
      <c r="F678" s="1025"/>
      <c r="G678" s="1025"/>
      <c r="H678" s="1025"/>
      <c r="I678" s="1025"/>
    </row>
    <row r="679" spans="4:9">
      <c r="D679" s="1025"/>
      <c r="E679" s="1025"/>
      <c r="F679" s="1025"/>
      <c r="G679" s="1025"/>
      <c r="H679" s="1025"/>
      <c r="I679" s="1025"/>
    </row>
    <row r="680" spans="4:9">
      <c r="D680" s="1025"/>
      <c r="E680" s="1025"/>
      <c r="F680" s="1025"/>
      <c r="G680" s="1025"/>
      <c r="H680" s="1025"/>
      <c r="I680" s="1025"/>
    </row>
    <row r="681" spans="4:9">
      <c r="D681" s="1025"/>
      <c r="E681" s="1025"/>
      <c r="F681" s="1025"/>
      <c r="G681" s="1025"/>
      <c r="H681" s="1025"/>
      <c r="I681" s="1025"/>
    </row>
    <row r="682" spans="4:9">
      <c r="D682" s="1025"/>
      <c r="E682" s="1025"/>
      <c r="F682" s="1025"/>
      <c r="G682" s="1025"/>
      <c r="H682" s="1025"/>
      <c r="I682" s="1025"/>
    </row>
    <row r="683" spans="4:9">
      <c r="D683" s="1025"/>
      <c r="E683" s="1025"/>
      <c r="F683" s="1025"/>
      <c r="G683" s="1025"/>
      <c r="H683" s="1025"/>
      <c r="I683" s="1025"/>
    </row>
    <row r="684" spans="4:9">
      <c r="D684" s="1025"/>
      <c r="E684" s="1025"/>
      <c r="F684" s="1025"/>
      <c r="G684" s="1025"/>
      <c r="H684" s="1025"/>
      <c r="I684" s="1025"/>
    </row>
    <row r="685" spans="4:9">
      <c r="D685" s="1025"/>
      <c r="E685" s="1025"/>
      <c r="F685" s="1025"/>
      <c r="G685" s="1025"/>
      <c r="H685" s="1025"/>
      <c r="I685" s="1025"/>
    </row>
    <row r="686" spans="4:9">
      <c r="D686" s="1025"/>
      <c r="E686" s="1025"/>
      <c r="F686" s="1025"/>
      <c r="G686" s="1025"/>
      <c r="H686" s="1025"/>
      <c r="I686" s="1025"/>
    </row>
    <row r="687" spans="4:9">
      <c r="D687" s="1025"/>
      <c r="E687" s="1025"/>
      <c r="F687" s="1025"/>
      <c r="G687" s="1025"/>
      <c r="H687" s="1025"/>
      <c r="I687" s="1025"/>
    </row>
    <row r="688" spans="4:9">
      <c r="D688" s="1025"/>
      <c r="E688" s="1025"/>
      <c r="F688" s="1025"/>
      <c r="G688" s="1025"/>
      <c r="H688" s="1025"/>
      <c r="I688" s="1025"/>
    </row>
    <row r="689" spans="4:9">
      <c r="D689" s="1025"/>
      <c r="E689" s="1025"/>
      <c r="F689" s="1025"/>
      <c r="G689" s="1025"/>
      <c r="H689" s="1025"/>
      <c r="I689" s="1025"/>
    </row>
    <row r="690" spans="4:9">
      <c r="D690" s="1025"/>
      <c r="E690" s="1025"/>
      <c r="F690" s="1025"/>
      <c r="G690" s="1025"/>
      <c r="H690" s="1025"/>
      <c r="I690" s="1025"/>
    </row>
    <row r="691" spans="4:9">
      <c r="D691" s="1025"/>
      <c r="E691" s="1025"/>
      <c r="F691" s="1025"/>
      <c r="G691" s="1025"/>
      <c r="H691" s="1025"/>
      <c r="I691" s="1025"/>
    </row>
    <row r="692" spans="4:9">
      <c r="D692" s="1025"/>
      <c r="E692" s="1025"/>
      <c r="F692" s="1025"/>
      <c r="G692" s="1025"/>
      <c r="H692" s="1025"/>
      <c r="I692" s="1025"/>
    </row>
    <row r="693" spans="4:9">
      <c r="D693" s="1025"/>
      <c r="E693" s="1025"/>
      <c r="F693" s="1025"/>
      <c r="G693" s="1025"/>
      <c r="H693" s="1025"/>
      <c r="I693" s="1025"/>
    </row>
    <row r="694" spans="4:9">
      <c r="D694" s="1025"/>
      <c r="E694" s="1025"/>
      <c r="F694" s="1025"/>
      <c r="G694" s="1025"/>
      <c r="H694" s="1025"/>
      <c r="I694" s="1025"/>
    </row>
    <row r="695" spans="4:9">
      <c r="D695" s="1025"/>
      <c r="E695" s="1025"/>
      <c r="F695" s="1025"/>
      <c r="G695" s="1025"/>
      <c r="H695" s="1025"/>
      <c r="I695" s="1025"/>
    </row>
    <row r="696" spans="4:9">
      <c r="D696" s="1025"/>
      <c r="E696" s="1025"/>
      <c r="F696" s="1025"/>
      <c r="G696" s="1025"/>
      <c r="H696" s="1025"/>
      <c r="I696" s="1025"/>
    </row>
    <row r="697" spans="4:9">
      <c r="D697" s="1025"/>
      <c r="E697" s="1025"/>
      <c r="F697" s="1025"/>
      <c r="G697" s="1025"/>
      <c r="H697" s="1025"/>
      <c r="I697" s="1025"/>
    </row>
    <row r="698" spans="4:9">
      <c r="D698" s="1025"/>
      <c r="E698" s="1025"/>
      <c r="F698" s="1025"/>
      <c r="G698" s="1025"/>
      <c r="H698" s="1025"/>
      <c r="I698" s="1025"/>
    </row>
    <row r="699" spans="4:9">
      <c r="D699" s="1025"/>
      <c r="E699" s="1025"/>
      <c r="F699" s="1025"/>
      <c r="G699" s="1025"/>
      <c r="H699" s="1025"/>
      <c r="I699" s="1025"/>
    </row>
    <row r="700" spans="4:9">
      <c r="D700" s="1025"/>
      <c r="E700" s="1025"/>
      <c r="F700" s="1025"/>
      <c r="G700" s="1025"/>
      <c r="H700" s="1025"/>
      <c r="I700" s="1025"/>
    </row>
    <row r="701" spans="4:9">
      <c r="D701" s="1025"/>
      <c r="E701" s="1025"/>
      <c r="F701" s="1025"/>
      <c r="G701" s="1025"/>
      <c r="H701" s="1025"/>
      <c r="I701" s="1025"/>
    </row>
    <row r="702" spans="4:9">
      <c r="D702" s="1025"/>
      <c r="E702" s="1025"/>
      <c r="F702" s="1025"/>
      <c r="G702" s="1025"/>
      <c r="H702" s="1025"/>
      <c r="I702" s="1025"/>
    </row>
    <row r="703" spans="4:9">
      <c r="D703" s="1025"/>
      <c r="E703" s="1025"/>
      <c r="F703" s="1025"/>
      <c r="G703" s="1025"/>
      <c r="H703" s="1025"/>
      <c r="I703" s="1025"/>
    </row>
    <row r="704" spans="4:9">
      <c r="D704" s="1025"/>
      <c r="E704" s="1025"/>
      <c r="F704" s="1025"/>
      <c r="G704" s="1025"/>
      <c r="H704" s="1025"/>
      <c r="I704" s="1025"/>
    </row>
    <row r="705" spans="4:9">
      <c r="D705" s="1025"/>
      <c r="E705" s="1025"/>
      <c r="F705" s="1025"/>
      <c r="G705" s="1025"/>
      <c r="H705" s="1025"/>
      <c r="I705" s="1025"/>
    </row>
    <row r="706" spans="4:9">
      <c r="D706" s="1025"/>
      <c r="E706" s="1025"/>
      <c r="F706" s="1025"/>
      <c r="G706" s="1025"/>
      <c r="H706" s="1025"/>
      <c r="I706" s="1025"/>
    </row>
    <row r="707" spans="4:9">
      <c r="D707" s="1025"/>
      <c r="E707" s="1025"/>
      <c r="F707" s="1025"/>
      <c r="G707" s="1025"/>
    </row>
  </sheetData>
  <customSheetViews>
    <customSheetView guid="{700BB901-DE3D-40AF-9E84-3437521A0345}" showPageBreaks="1">
      <selection activeCell="I16" sqref="I16"/>
      <rowBreaks count="62" manualBreakCount="62">
        <brk id="38" max="16383" man="1"/>
        <brk id="39" max="16383" man="1"/>
        <brk id="40" max="16383" man="1"/>
        <brk id="41" max="16383" man="1"/>
        <brk id="42" max="16383" man="1"/>
        <brk id="43" max="16383" man="1"/>
        <brk id="44" max="16383" man="1"/>
        <brk id="45" max="16383" man="1"/>
        <brk id="46" max="16383" man="1"/>
        <brk id="47" max="16383" man="1"/>
        <brk id="48" max="16383" man="1"/>
        <brk id="49" max="16383" man="1"/>
        <brk id="50" max="16383" man="1"/>
        <brk id="51" max="16383" man="1"/>
        <brk id="52" max="16383" man="1"/>
        <brk id="53" max="16383" man="1"/>
        <brk id="54" max="16383" man="1"/>
        <brk id="55" max="16383" man="1"/>
        <brk id="56" max="16383" man="1"/>
        <brk id="57" max="16383" man="1"/>
        <brk id="58" max="16383" man="1"/>
        <brk id="59" max="16383" man="1"/>
        <brk id="60" max="16383" man="1"/>
        <brk id="61" max="16383" man="1"/>
        <brk id="62" max="16383" man="1"/>
        <brk id="63" max="16383" man="1"/>
        <brk id="64" max="16383" man="1"/>
        <brk id="65" max="16383" man="1"/>
        <brk id="66" max="16383" man="1"/>
        <brk id="67" max="16383" man="1"/>
        <brk id="68" max="16383" man="1"/>
        <brk id="69" max="16383" man="1"/>
        <brk id="70" max="16383" man="1"/>
        <brk id="71" max="6" man="1"/>
        <brk id="72" max="16383" man="1"/>
        <brk id="73" max="16383" man="1"/>
        <brk id="74" max="16383" man="1"/>
        <brk id="75" max="16383" man="1"/>
        <brk id="76" max="16383" man="1"/>
        <brk id="77" max="16383" man="1"/>
        <brk id="78" max="16383" man="1"/>
        <brk id="79" max="16383" man="1"/>
        <brk id="80" max="16383" man="1"/>
        <brk id="81" max="16383" man="1"/>
        <brk id="82" max="16383" man="1"/>
        <brk id="83" max="16383" man="1"/>
        <brk id="84" max="16383" man="1"/>
        <brk id="85" max="16383" man="1"/>
        <brk id="86" max="16383" man="1"/>
        <brk id="87" max="16383" man="1"/>
        <brk id="88" max="16383" man="1"/>
        <brk id="89" max="16383" man="1"/>
        <brk id="90" max="16383" man="1"/>
        <brk id="91" max="16383" man="1"/>
        <brk id="92" max="16383" man="1"/>
        <brk id="93" max="16383" man="1"/>
        <brk id="94" max="16383" man="1"/>
        <brk id="95" max="16383" man="1"/>
        <brk id="96" max="16383" man="1"/>
        <brk id="97" max="16383" man="1"/>
        <brk id="98" max="16383" man="1"/>
        <brk id="99" max="16383" man="1"/>
      </rowBreaks>
      <pageMargins left="1" right="0.5" top="1.1399999999999999" bottom="0.75" header="0.5" footer="0.5"/>
      <pageSetup scale="71" orientation="portrait" r:id="rId1"/>
      <headerFooter alignWithMargins="0">
        <oddFooter>&amp;LSponsored by:  J. David Spring&amp;C&amp;A&amp;R&amp;P of &amp;N</oddFooter>
      </headerFooter>
    </customSheetView>
    <customSheetView guid="{D30DA162-D620-4A19-970C-1046A6A23ED1}">
      <selection activeCell="I16" sqref="I16"/>
      <rowBreaks count="43" manualBreakCount="43">
        <brk id="47" max="6" man="1"/>
        <brk id="48" max="6" man="1"/>
        <brk id="49" max="6" man="1"/>
        <brk id="50" max="6" man="1"/>
        <brk id="51" max="6" man="1"/>
        <brk id="52" max="6" man="1"/>
        <brk id="53" max="6" man="1"/>
        <brk id="54" max="6" man="1"/>
        <brk id="55" max="6" man="1"/>
        <brk id="56" max="6" man="1"/>
        <brk id="57" max="6" man="1"/>
        <brk id="58" max="6" man="1"/>
        <brk id="59" max="6" man="1"/>
        <brk id="60" max="6" man="1"/>
        <brk id="61" max="6" man="1"/>
        <brk id="62" max="6" man="1"/>
        <brk id="63" max="6" man="1"/>
        <brk id="68" max="6" man="1"/>
        <brk id="69" max="6" man="1"/>
        <brk id="70" max="6" man="1"/>
        <brk id="71" max="6" man="1"/>
        <brk id="72" max="6" man="1"/>
        <brk id="73" max="6" man="1"/>
        <brk id="74" max="6" man="1"/>
        <brk id="75" max="6" man="1"/>
        <brk id="76" max="6" man="1"/>
        <brk id="77" max="6" man="1"/>
        <brk id="78" max="6" man="1"/>
        <brk id="79" max="6" man="1"/>
        <brk id="80" max="6" man="1"/>
        <brk id="81" max="6" man="1"/>
        <brk id="82" max="6" man="1"/>
        <brk id="83" max="6" man="1"/>
        <brk id="84" max="6" man="1"/>
        <brk id="85" max="6" man="1"/>
        <brk id="86" max="6" man="1"/>
        <brk id="87" max="6" man="1"/>
        <brk id="88" max="6" man="1"/>
        <brk id="89" max="6" man="1"/>
        <brk id="90" max="6" man="1"/>
        <brk id="91" max="6" man="1"/>
        <brk id="92" max="6" man="1"/>
        <brk id="93" max="6" man="1"/>
      </rowBreaks>
      <pageMargins left="1" right="0.5" top="1.1399999999999999" bottom="0.75" header="0.5" footer="0.5"/>
      <pageSetup scale="71" orientation="portrait" r:id="rId2"/>
      <headerFooter alignWithMargins="0">
        <oddFooter>&amp;LSponsored by:  J. David Spring&amp;C&amp;A&amp;R&amp;P of &amp;N</oddFooter>
      </headerFooter>
    </customSheetView>
    <customSheetView guid="{7B208CC4-03EC-49A3-9AEF-BDEAF48D6BE2}" showPageBreaks="1" printArea="1">
      <selection activeCell="I16" sqref="I16"/>
      <rowBreaks count="32" manualBreakCount="32">
        <brk id="35" max="6" man="1"/>
        <brk id="36" max="6" man="1"/>
        <brk id="37" max="6" man="1"/>
        <brk id="38" max="6" man="1"/>
        <brk id="39" max="6" man="1"/>
        <brk id="40" max="6" man="1"/>
        <brk id="41" max="6" man="1"/>
        <brk id="42" max="6" man="1"/>
        <brk id="43" max="6" man="1"/>
        <brk id="44" max="6" man="1"/>
        <brk id="45" max="6" man="1"/>
        <brk id="46" max="6" man="1"/>
        <brk id="47" max="6" man="1"/>
        <brk id="48" max="6" man="1"/>
        <brk id="49" max="6" man="1"/>
        <brk id="50" max="6" man="1"/>
        <brk id="51" max="6" man="1"/>
        <brk id="52" max="6" man="1"/>
        <brk id="53" max="6" man="1"/>
        <brk id="54" max="6" man="1"/>
        <brk id="55" max="6" man="1"/>
        <brk id="56" max="6" man="1"/>
        <brk id="57" max="6" man="1"/>
        <brk id="62" max="6" man="1"/>
        <brk id="63" max="6" man="1"/>
        <brk id="64" max="6" man="1"/>
        <brk id="65" max="6" man="1"/>
        <brk id="66" max="6" man="1"/>
        <brk id="67" max="6" man="1"/>
        <brk id="68" max="6" man="1"/>
        <brk id="69" max="6" man="1"/>
        <brk id="71" max="6" man="1"/>
      </rowBreaks>
      <pageMargins left="1" right="0.5" top="1.1399999999999999" bottom="0.75" header="0.5" footer="0.5"/>
      <pageSetup scale="71" orientation="portrait" r:id="rId3"/>
      <headerFooter alignWithMargins="0">
        <oddFooter>&amp;LSponsored by:  J. David Spring&amp;C&amp;A&amp;R&amp;P of &amp;N</oddFooter>
      </headerFooter>
    </customSheetView>
    <customSheetView guid="{FAFF7267-5C8D-421B-A6E7-C317663504A2}">
      <rowBreaks count="36" manualBreakCount="36">
        <brk id="40" max="6" man="1"/>
        <brk id="41" max="6" man="1"/>
        <brk id="42" max="6" man="1"/>
        <brk id="43" max="6" man="1"/>
        <brk id="44" max="6" man="1"/>
        <brk id="45" max="6" man="1"/>
        <brk id="46" max="6" man="1"/>
        <brk id="47" max="6" man="1"/>
        <brk id="48" max="6" man="1"/>
        <brk id="49" max="6" man="1"/>
        <brk id="50" max="6" man="1"/>
        <brk id="51" max="6" man="1"/>
        <brk id="52" max="6" man="1"/>
        <brk id="53" max="6" man="1"/>
        <brk id="54" max="6" man="1"/>
        <brk id="55" max="6" man="1"/>
        <brk id="56" max="6" man="1"/>
        <brk id="57" max="6" man="1"/>
        <brk id="62" max="6" man="1"/>
        <brk id="63" max="6" man="1"/>
        <brk id="64" max="6" man="1"/>
        <brk id="65" max="6" man="1"/>
        <brk id="66" max="6" man="1"/>
        <brk id="67" max="6" man="1"/>
        <brk id="68" max="6" man="1"/>
        <brk id="69" max="6" man="1"/>
        <brk id="70" max="6" man="1"/>
        <brk id="71" max="6" man="1"/>
        <brk id="72" max="6" man="1"/>
        <brk id="73" max="6" man="1"/>
        <brk id="74" max="6" man="1"/>
        <brk id="75" max="6" man="1"/>
        <brk id="76" max="6" man="1"/>
        <brk id="77" max="6" man="1"/>
        <brk id="78" max="6" man="1"/>
        <brk id="79" max="6" man="1"/>
      </rowBreaks>
      <pageMargins left="1" right="0.5" top="1.1399999999999999" bottom="0.75" header="0.5" footer="0.5"/>
      <pageSetup scale="71" orientation="portrait" r:id="rId4"/>
      <headerFooter alignWithMargins="0">
        <oddFooter>&amp;LSponsored by:  J. David Spring&amp;C&amp;A&amp;R&amp;P of &amp;N</oddFooter>
      </headerFooter>
    </customSheetView>
    <customSheetView guid="{659C7A86-29AF-4EB2-A484-62929168C99A}">
      <selection activeCell="D10" sqref="D10:E145"/>
      <rowBreaks count="70" manualBreakCount="70">
        <brk id="23" max="6" man="1"/>
        <brk id="24" max="6" man="1"/>
        <brk id="25" max="6" man="1"/>
        <brk id="26" max="6" man="1"/>
        <brk id="27" max="6" man="1"/>
        <brk id="28" max="6" man="1"/>
        <brk id="29" max="6" man="1"/>
        <brk id="30" max="6" man="1"/>
        <brk id="31" max="6" man="1"/>
        <brk id="32" max="6" man="1"/>
        <brk id="33" max="6" man="1"/>
        <brk id="34" max="6" man="1"/>
        <brk id="35" max="6" man="1"/>
        <brk id="36" max="6" man="1"/>
        <brk id="37" max="6" man="1"/>
        <brk id="38" max="6" man="1"/>
        <brk id="39" max="6" man="1"/>
        <brk id="40" max="6" man="1"/>
        <brk id="41" max="6" man="1"/>
        <brk id="42" max="6" man="1"/>
        <brk id="43" max="6" man="1"/>
        <brk id="44" max="6" man="1"/>
        <brk id="45" max="6" man="1"/>
        <brk id="53" max="16383" man="1"/>
        <brk id="54" max="16383" man="1"/>
        <brk id="55" max="16383" man="1"/>
        <brk id="60" max="16383" man="1"/>
        <brk id="61" max="16383" man="1"/>
        <brk id="62" max="16383" man="1"/>
        <brk id="63" max="16383" man="1"/>
        <brk id="68" max="16383" man="1"/>
        <brk id="69" max="16383" man="1"/>
        <brk id="70" max="16383" man="1"/>
        <brk id="71" max="16383" man="1"/>
        <brk id="72" max="16383" man="1"/>
        <brk id="73" max="16383" man="1"/>
        <brk id="78" max="16383" man="1"/>
        <brk id="79" max="16383" man="1"/>
        <brk id="80" max="16383" man="1"/>
        <brk id="81" max="6" man="1"/>
        <brk id="82" max="16383" man="1"/>
        <brk id="83" max="16383" man="1"/>
        <brk id="84" max="16383" man="1"/>
        <brk id="85" max="16383" man="1"/>
        <brk id="86" max="16383" man="1"/>
        <brk id="87" max="16383" man="1"/>
        <brk id="88" max="16383" man="1"/>
        <brk id="89" max="16383" man="1"/>
        <brk id="90" max="16383" man="1"/>
        <brk id="91" max="16383" man="1"/>
        <brk id="92" max="16383" man="1"/>
        <brk id="93" max="16383" man="1"/>
        <brk id="94" max="16383" man="1"/>
        <brk id="95" max="16383" man="1"/>
        <brk id="96" max="16383" man="1"/>
        <brk id="97" max="16383" man="1"/>
        <brk id="98" max="16383" man="1"/>
        <brk id="99" max="16383" man="1"/>
        <brk id="100" max="16383" man="1"/>
        <brk id="101" max="16383" man="1"/>
        <brk id="102" max="16383" man="1"/>
        <brk id="103" max="16383" man="1"/>
        <brk id="104" max="16383" man="1"/>
        <brk id="105" max="16383" man="1"/>
        <brk id="106" max="16383" man="1"/>
        <brk id="107" max="16383" man="1"/>
        <brk id="108" max="16383" man="1"/>
        <brk id="109" max="16383" man="1"/>
        <brk id="110" max="16383" man="1"/>
        <brk id="111" max="16383" man="1"/>
      </rowBreaks>
      <pageMargins left="1" right="0.5" top="1.1399999999999999" bottom="0.75" header="0.5" footer="0.5"/>
      <pageSetup scale="71" orientation="portrait" r:id="rId5"/>
      <headerFooter alignWithMargins="0">
        <oddFooter>&amp;LSponsored by:  J. David Spring&amp;C&amp;A&amp;R&amp;P of &amp;N</oddFooter>
      </headerFooter>
    </customSheetView>
    <customSheetView guid="{DE1D8474-1C81-4DEF-9FC4-4CC6D52CA0A7}">
      <rowBreaks count="39" manualBreakCount="39">
        <brk id="37" max="16383" man="1"/>
        <brk id="38" max="16383" man="1"/>
        <brk id="39" max="16383" man="1"/>
        <brk id="40" max="6" man="1"/>
        <brk id="41" max="6" man="1"/>
        <brk id="42" max="6" man="1"/>
        <brk id="43" max="6" man="1"/>
        <brk id="44" max="6" man="1"/>
        <brk id="45" max="6" man="1"/>
        <brk id="46" max="6" man="1"/>
        <brk id="47" max="6" man="1"/>
        <brk id="48" max="6" man="1"/>
        <brk id="49" max="6" man="1"/>
        <brk id="50" max="6" man="1"/>
        <brk id="51" max="6" man="1"/>
        <brk id="52" max="6" man="1"/>
        <brk id="53" max="6" man="1"/>
        <brk id="54" max="6" man="1"/>
        <brk id="55" max="6" man="1"/>
        <brk id="56" max="6" man="1"/>
        <brk id="57" max="6" man="1"/>
        <brk id="62" max="6" man="1"/>
        <brk id="63" max="6" man="1"/>
        <brk id="64" max="6" man="1"/>
        <brk id="65" max="6" man="1"/>
        <brk id="66" max="6" man="1"/>
        <brk id="67" max="6" man="1"/>
        <brk id="68" max="6" man="1"/>
        <brk id="69" max="6" man="1"/>
        <brk id="70" max="6" man="1"/>
        <brk id="71" max="6" man="1"/>
        <brk id="72" max="6" man="1"/>
        <brk id="73" max="6" man="1"/>
        <brk id="74" max="6" man="1"/>
        <brk id="75" max="6" man="1"/>
        <brk id="76" max="6" man="1"/>
        <brk id="77" max="6" man="1"/>
        <brk id="78" max="6" man="1"/>
        <brk id="79" max="6" man="1"/>
      </rowBreaks>
      <pageMargins left="1" right="0.5" top="1.1399999999999999" bottom="0.75" header="0.5" footer="0.5"/>
      <pageSetup scale="71" orientation="portrait" r:id="rId6"/>
      <headerFooter alignWithMargins="0">
        <oddFooter>&amp;LSponsored by:  J. David Spring&amp;C&amp;A&amp;R&amp;P of &amp;N</oddFooter>
      </headerFooter>
    </customSheetView>
  </customSheetViews>
  <mergeCells count="2">
    <mergeCell ref="D8:E8"/>
    <mergeCell ref="F8:G8"/>
  </mergeCells>
  <phoneticPr fontId="20" type="noConversion"/>
  <pageMargins left="1" right="1" top="1" bottom="1" header="0.75" footer="0.75"/>
  <pageSetup scale="75" orientation="landscape" r:id="rId7"/>
  <headerFooter alignWithMargins="0">
    <oddFooter>&amp;L&amp;"Times New Roman,Regular"&amp;9Sponsored by: Michael N. Kelly</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0"/>
  <dimension ref="A1:H17"/>
  <sheetViews>
    <sheetView workbookViewId="0"/>
  </sheetViews>
  <sheetFormatPr defaultColWidth="9.140625" defaultRowHeight="12.75"/>
  <cols>
    <col min="1" max="1" width="4.5703125" style="1091" customWidth="1"/>
    <col min="2" max="2" width="25.5703125" style="1091" customWidth="1"/>
    <col min="3" max="3" width="20.7109375" style="1091" customWidth="1"/>
    <col min="4" max="4" width="20.28515625" style="1098" customWidth="1"/>
    <col min="5" max="5" width="23.7109375" style="1098" customWidth="1"/>
    <col min="6" max="6" width="20.28515625" style="1098" customWidth="1"/>
    <col min="7" max="7" width="20.28515625" style="1091" customWidth="1"/>
    <col min="8" max="8" width="10.28515625" style="1091" bestFit="1" customWidth="1"/>
    <col min="9" max="9" width="11.5703125" style="1091" bestFit="1" customWidth="1"/>
    <col min="10" max="16384" width="9.140625" style="1091"/>
  </cols>
  <sheetData>
    <row r="1" spans="1:8">
      <c r="B1" s="1955" t="s">
        <v>465</v>
      </c>
      <c r="C1" s="1955"/>
      <c r="D1" s="1955"/>
      <c r="E1" s="1955"/>
      <c r="F1" s="1955"/>
      <c r="G1" s="1955"/>
      <c r="H1" s="1956" t="s">
        <v>1712</v>
      </c>
    </row>
    <row r="2" spans="1:8">
      <c r="B2" s="617" t="s">
        <v>1407</v>
      </c>
      <c r="C2" s="377"/>
      <c r="D2" s="377"/>
      <c r="E2" s="377"/>
      <c r="F2" s="377"/>
      <c r="G2" s="377"/>
    </row>
    <row r="3" spans="1:8">
      <c r="B3" s="1954" t="s">
        <v>1741</v>
      </c>
      <c r="C3" s="1092"/>
      <c r="D3" s="1093"/>
      <c r="E3" s="1093"/>
      <c r="F3" s="1093"/>
      <c r="G3" s="1092"/>
    </row>
    <row r="4" spans="1:8">
      <c r="B4" s="1954" t="s">
        <v>1360</v>
      </c>
      <c r="C4" s="1092"/>
      <c r="D4" s="1093"/>
      <c r="E4" s="1093"/>
      <c r="F4" s="1093"/>
      <c r="G4" s="1092"/>
    </row>
    <row r="8" spans="1:8">
      <c r="A8" s="1092"/>
      <c r="B8" s="1092"/>
      <c r="C8" s="1092"/>
      <c r="D8" s="1093" t="s">
        <v>283</v>
      </c>
      <c r="E8" s="1093"/>
      <c r="F8" s="1093"/>
    </row>
    <row r="9" spans="1:8">
      <c r="A9" s="1092"/>
      <c r="B9" s="1092"/>
      <c r="C9" s="1092"/>
      <c r="D9" s="1093" t="s">
        <v>868</v>
      </c>
      <c r="E9" s="1093"/>
      <c r="F9" s="1093"/>
    </row>
    <row r="10" spans="1:8">
      <c r="A10" s="1092" t="s">
        <v>272</v>
      </c>
      <c r="B10" s="1094" t="s">
        <v>868</v>
      </c>
      <c r="C10" s="1092"/>
      <c r="D10" s="1093" t="s">
        <v>1099</v>
      </c>
      <c r="E10" s="1093"/>
      <c r="F10" s="1093"/>
      <c r="G10" s="1092" t="s">
        <v>869</v>
      </c>
    </row>
    <row r="11" spans="1:8">
      <c r="A11" s="1095" t="s">
        <v>1083</v>
      </c>
      <c r="B11" s="1096" t="s">
        <v>870</v>
      </c>
      <c r="C11" s="1095"/>
      <c r="D11" s="1097" t="s">
        <v>867</v>
      </c>
      <c r="E11" s="1097" t="s">
        <v>580</v>
      </c>
      <c r="F11" s="1097" t="s">
        <v>581</v>
      </c>
      <c r="G11" s="1095" t="s">
        <v>583</v>
      </c>
    </row>
    <row r="12" spans="1:8">
      <c r="A12" s="1092">
        <v>1</v>
      </c>
    </row>
    <row r="13" spans="1:8">
      <c r="A13" s="1092">
        <v>2</v>
      </c>
      <c r="D13" s="1091"/>
      <c r="E13" s="1091"/>
      <c r="F13" s="1091"/>
    </row>
    <row r="14" spans="1:8" ht="15">
      <c r="A14" s="1092">
        <v>3</v>
      </c>
      <c r="B14" s="1801" t="s">
        <v>1655</v>
      </c>
      <c r="D14" s="1091"/>
      <c r="E14" s="1091"/>
      <c r="F14" s="1091"/>
    </row>
    <row r="15" spans="1:8">
      <c r="A15" s="1092">
        <v>4</v>
      </c>
      <c r="B15" s="1254"/>
      <c r="D15" s="1091"/>
      <c r="E15" s="1091"/>
      <c r="F15" s="1091"/>
    </row>
    <row r="16" spans="1:8">
      <c r="A16" s="1092">
        <v>5</v>
      </c>
      <c r="C16" s="1254"/>
      <c r="D16" s="1091"/>
      <c r="E16" s="1091"/>
      <c r="F16" s="1091"/>
    </row>
    <row r="17" spans="1:6">
      <c r="A17" s="1092">
        <v>3</v>
      </c>
      <c r="B17" s="1255"/>
      <c r="D17" s="1091"/>
      <c r="E17" s="1091"/>
      <c r="F17" s="1091"/>
    </row>
  </sheetData>
  <customSheetViews>
    <customSheetView guid="{700BB901-DE3D-40AF-9E84-3437521A0345}" showPageBreaks="1">
      <selection activeCell="F14" sqref="F14"/>
      <pageMargins left="1" right="0.75" top="1" bottom="1" header="0.5" footer="0.5"/>
      <pageSetup scale="85" orientation="portrait" horizontalDpi="2400" verticalDpi="2400" r:id="rId1"/>
      <headerFooter alignWithMargins="0">
        <oddFooter>&amp;LSponsored by:  Jeffrey B. Bartsch&amp;C&amp;A&amp;R&amp;P of &amp;N</oddFooter>
      </headerFooter>
    </customSheetView>
    <customSheetView guid="{D30DA162-D620-4A19-970C-1046A6A23ED1}">
      <selection activeCell="F14" sqref="F14"/>
      <pageMargins left="1" right="0.75" top="1" bottom="1" header="0.5" footer="0.5"/>
      <pageSetup scale="85" orientation="portrait" horizontalDpi="2400" verticalDpi="2400" r:id="rId2"/>
      <headerFooter alignWithMargins="0">
        <oddFooter>&amp;LSponsored by:  Jeffrey B. Bartsch&amp;C&amp;A&amp;R&amp;P of &amp;N</oddFooter>
      </headerFooter>
    </customSheetView>
    <customSheetView guid="{7B208CC4-03EC-49A3-9AEF-BDEAF48D6BE2}" showPageBreaks="1" printArea="1">
      <selection activeCell="F14" sqref="F14"/>
      <pageMargins left="1" right="0.75" top="1" bottom="1" header="0.5" footer="0.5"/>
      <pageSetup scale="85" orientation="portrait" horizontalDpi="2400" verticalDpi="2400" r:id="rId3"/>
      <headerFooter alignWithMargins="0">
        <oddFooter>&amp;LSponsored by:  Jeffrey B. Bartsch&amp;C&amp;A&amp;R&amp;P of &amp;N</oddFooter>
      </headerFooter>
    </customSheetView>
    <customSheetView guid="{FAFF7267-5C8D-421B-A6E7-C317663504A2}">
      <selection sqref="A1:G1"/>
      <pageMargins left="1" right="0.75" top="1" bottom="1" header="0.5" footer="0.5"/>
      <pageSetup scale="85" orientation="portrait" horizontalDpi="2400" verticalDpi="2400" r:id="rId4"/>
      <headerFooter alignWithMargins="0">
        <oddFooter>&amp;LSponsored by:  Jeffrey B. Bartsch&amp;C&amp;A&amp;R&amp;P of &amp;N</oddFooter>
      </headerFooter>
    </customSheetView>
    <customSheetView guid="{659C7A86-29AF-4EB2-A484-62929168C99A}">
      <selection activeCell="D13" sqref="D13:F21"/>
      <pageMargins left="1" right="0.75" top="1" bottom="1" header="0.5" footer="0.5"/>
      <pageSetup scale="85" orientation="portrait" horizontalDpi="2400" verticalDpi="2400" r:id="rId5"/>
      <headerFooter alignWithMargins="0">
        <oddFooter>&amp;LSponsored by:  Jeffrey B. Bartsch&amp;C&amp;A&amp;R&amp;P of &amp;N</oddFooter>
      </headerFooter>
    </customSheetView>
    <customSheetView guid="{DE1D8474-1C81-4DEF-9FC4-4CC6D52CA0A7}">
      <selection sqref="A1:G1"/>
      <pageMargins left="1" right="0.75" top="1" bottom="1" header="0.5" footer="0.5"/>
      <pageSetup scale="85" orientation="portrait" horizontalDpi="2400" verticalDpi="2400" r:id="rId6"/>
      <headerFooter alignWithMargins="0">
        <oddFooter>&amp;LSponsored by:  Jeffrey B. Bartsch&amp;C&amp;A&amp;R&amp;P of &amp;N</oddFooter>
      </headerFooter>
    </customSheetView>
  </customSheetViews>
  <phoneticPr fontId="30" type="noConversion"/>
  <pageMargins left="1" right="1" top="1" bottom="1" header="0.75" footer="0.75"/>
  <pageSetup scale="75" orientation="landscape" r:id="rId7"/>
  <headerFooter alignWithMargins="0">
    <oddFooter>&amp;L&amp;"Times New Roman,Regular"&amp;9Sponsored by: Michael N. Kelly</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1"/>
  <dimension ref="A1:G18"/>
  <sheetViews>
    <sheetView workbookViewId="0"/>
  </sheetViews>
  <sheetFormatPr defaultColWidth="9.140625" defaultRowHeight="12.75"/>
  <cols>
    <col min="1" max="1" width="5.5703125" style="1101" customWidth="1"/>
    <col min="2" max="2" width="36.42578125" style="1099" customWidth="1"/>
    <col min="3" max="3" width="20.28515625" style="1099" customWidth="1"/>
    <col min="4" max="6" width="23.140625" style="1099" customWidth="1"/>
    <col min="7" max="7" width="13.5703125" style="1099" customWidth="1"/>
    <col min="8" max="16384" width="9.140625" style="1099"/>
  </cols>
  <sheetData>
    <row r="1" spans="1:7">
      <c r="B1" s="1960" t="s">
        <v>465</v>
      </c>
      <c r="C1" s="1958"/>
      <c r="D1" s="1958"/>
      <c r="E1" s="1958"/>
      <c r="F1" s="1958"/>
      <c r="G1" s="1961" t="s">
        <v>1713</v>
      </c>
    </row>
    <row r="2" spans="1:7">
      <c r="B2" s="617" t="s">
        <v>1407</v>
      </c>
      <c r="C2" s="617"/>
      <c r="D2" s="617"/>
      <c r="E2" s="617"/>
      <c r="F2" s="617"/>
      <c r="G2" s="617"/>
    </row>
    <row r="3" spans="1:7">
      <c r="B3" s="1960" t="s">
        <v>1742</v>
      </c>
      <c r="C3" s="1959"/>
      <c r="D3" s="1959"/>
      <c r="E3" s="1959"/>
      <c r="F3" s="1959"/>
      <c r="G3" s="1959"/>
    </row>
    <row r="4" spans="1:7">
      <c r="B4" s="1960" t="s">
        <v>785</v>
      </c>
      <c r="C4" s="1959"/>
      <c r="D4" s="1959"/>
      <c r="E4" s="1959"/>
      <c r="F4" s="1959"/>
      <c r="G4" s="1959"/>
    </row>
    <row r="5" spans="1:7">
      <c r="B5" s="1960" t="s">
        <v>1360</v>
      </c>
      <c r="C5" s="1959"/>
      <c r="D5" s="1959"/>
      <c r="E5" s="1959"/>
      <c r="F5" s="1959"/>
      <c r="G5" s="1959"/>
    </row>
    <row r="6" spans="1:7">
      <c r="A6" s="1100"/>
      <c r="B6" s="1100"/>
      <c r="C6" s="1100"/>
      <c r="D6" s="1100"/>
      <c r="E6" s="1100"/>
      <c r="F6" s="1100"/>
      <c r="G6" s="1100"/>
    </row>
    <row r="7" spans="1:7" ht="13.5" customHeight="1">
      <c r="A7" s="1100"/>
      <c r="B7" s="1100"/>
      <c r="C7" s="1100"/>
      <c r="D7" s="1100"/>
      <c r="E7" s="1100"/>
      <c r="F7" s="1100"/>
      <c r="G7" s="1100"/>
    </row>
    <row r="8" spans="1:7" ht="13.5" customHeight="1"/>
    <row r="9" spans="1:7" ht="13.5" customHeight="1"/>
    <row r="10" spans="1:7">
      <c r="D10" s="1101" t="s">
        <v>1050</v>
      </c>
      <c r="E10" s="1101"/>
      <c r="F10" s="1101"/>
    </row>
    <row r="11" spans="1:7">
      <c r="A11" s="1101" t="s">
        <v>272</v>
      </c>
      <c r="D11" s="1101" t="s">
        <v>786</v>
      </c>
      <c r="E11" s="1101" t="s">
        <v>580</v>
      </c>
      <c r="F11" s="1101" t="s">
        <v>581</v>
      </c>
    </row>
    <row r="12" spans="1:7">
      <c r="A12" s="1102" t="s">
        <v>1083</v>
      </c>
      <c r="B12" s="1102" t="s">
        <v>578</v>
      </c>
      <c r="C12" s="1957"/>
      <c r="D12" s="1102" t="s">
        <v>787</v>
      </c>
      <c r="E12" s="1102"/>
      <c r="F12" s="1102"/>
      <c r="G12" s="1102" t="s">
        <v>583</v>
      </c>
    </row>
    <row r="14" spans="1:7">
      <c r="A14" s="1101">
        <v>1</v>
      </c>
    </row>
    <row r="15" spans="1:7">
      <c r="A15" s="1101">
        <v>2</v>
      </c>
    </row>
    <row r="16" spans="1:7" ht="15">
      <c r="A16" s="1101">
        <v>3</v>
      </c>
      <c r="B16" s="1801" t="s">
        <v>1655</v>
      </c>
    </row>
    <row r="17" spans="1:1">
      <c r="A17" s="1101">
        <v>4</v>
      </c>
    </row>
    <row r="18" spans="1:1">
      <c r="A18" s="1101">
        <v>5</v>
      </c>
    </row>
  </sheetData>
  <customSheetViews>
    <customSheetView guid="{700BB901-DE3D-40AF-9E84-3437521A0345}" showPageBreaks="1">
      <selection sqref="A1:G1"/>
      <pageMargins left="1" right="0.25" top="1" bottom="1" header="0.5" footer="0.5"/>
      <pageSetup scale="83" orientation="portrait" horizontalDpi="2400" verticalDpi="2400" r:id="rId1"/>
      <headerFooter alignWithMargins="0">
        <oddFooter>&amp;LSponsored by:  J. David Spring&amp;C&amp;A&amp;R&amp;P of &amp;N</oddFooter>
      </headerFooter>
    </customSheetView>
    <customSheetView guid="{D30DA162-D620-4A19-970C-1046A6A23ED1}">
      <selection sqref="A1:G1"/>
      <pageMargins left="1" right="0.25" top="1" bottom="1" header="0.5" footer="0.5"/>
      <pageSetup scale="83" orientation="portrait" horizontalDpi="2400" verticalDpi="2400" r:id="rId2"/>
      <headerFooter alignWithMargins="0">
        <oddFooter>&amp;LSponsored by:  J. David Spring&amp;C&amp;A&amp;R&amp;P of &amp;N</oddFooter>
      </headerFooter>
    </customSheetView>
    <customSheetView guid="{7B208CC4-03EC-49A3-9AEF-BDEAF48D6BE2}" showPageBreaks="1" printArea="1">
      <selection sqref="A1:G1"/>
      <pageMargins left="1" right="0.25" top="1" bottom="1" header="0.5" footer="0.5"/>
      <pageSetup scale="83" orientation="portrait" horizontalDpi="2400" verticalDpi="2400" r:id="rId3"/>
      <headerFooter alignWithMargins="0">
        <oddFooter>&amp;LSponsored by:  J. David Spring&amp;C&amp;A&amp;R&amp;P of &amp;N</oddFooter>
      </headerFooter>
    </customSheetView>
    <customSheetView guid="{FAFF7267-5C8D-421B-A6E7-C317663504A2}">
      <selection sqref="A1:G1"/>
      <pageMargins left="1" right="0.25" top="1" bottom="1" header="0.5" footer="0.5"/>
      <pageSetup scale="83" orientation="portrait" horizontalDpi="2400" verticalDpi="2400" r:id="rId4"/>
      <headerFooter alignWithMargins="0">
        <oddFooter>&amp;LSponsored by:  J. David Spring&amp;C&amp;A&amp;R&amp;P of &amp;N</oddFooter>
      </headerFooter>
    </customSheetView>
    <customSheetView guid="{659C7A86-29AF-4EB2-A484-62929168C99A}">
      <selection activeCell="D20" sqref="D20"/>
      <pageMargins left="1" right="0.25" top="1" bottom="1" header="0.5" footer="0.5"/>
      <pageSetup scale="83" orientation="portrait" horizontalDpi="2400" verticalDpi="2400" r:id="rId5"/>
      <headerFooter alignWithMargins="0">
        <oddFooter>&amp;LSponsored by:  J. David Spring&amp;C&amp;A&amp;R&amp;P of &amp;N</oddFooter>
      </headerFooter>
    </customSheetView>
    <customSheetView guid="{DE1D8474-1C81-4DEF-9FC4-4CC6D52CA0A7}">
      <selection sqref="A1:G1"/>
      <pageMargins left="1" right="0.25" top="1" bottom="1" header="0.5" footer="0.5"/>
      <pageSetup scale="83" orientation="portrait" horizontalDpi="2400" verticalDpi="2400" r:id="rId6"/>
      <headerFooter alignWithMargins="0">
        <oddFooter>&amp;LSponsored by:  J. David Spring&amp;C&amp;A&amp;R&amp;P of &amp;N</oddFooter>
      </headerFooter>
    </customSheetView>
  </customSheetViews>
  <phoneticPr fontId="30" type="noConversion"/>
  <pageMargins left="1" right="1" top="1" bottom="1" header="0.75" footer="0.75"/>
  <pageSetup scale="75" orientation="landscape" r:id="rId7"/>
  <headerFooter alignWithMargins="0">
    <oddFooter>&amp;L&amp;"Times New Roman,Regular"&amp;9Sponsored by: Michael N. Kelly</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2"/>
  <dimension ref="A1:H34"/>
  <sheetViews>
    <sheetView workbookViewId="0"/>
  </sheetViews>
  <sheetFormatPr defaultColWidth="9.140625" defaultRowHeight="12.75"/>
  <cols>
    <col min="1" max="1" width="5.85546875" style="1101" customWidth="1"/>
    <col min="2" max="2" width="36.85546875" style="1099" customWidth="1"/>
    <col min="3" max="3" width="13.5703125" style="1103" customWidth="1"/>
    <col min="4" max="4" width="16.5703125" style="1099" customWidth="1"/>
    <col min="5" max="7" width="21" style="1103" customWidth="1"/>
    <col min="8" max="8" width="12.42578125" style="1099" customWidth="1"/>
    <col min="9" max="16384" width="9.140625" style="1099"/>
  </cols>
  <sheetData>
    <row r="1" spans="1:8">
      <c r="B1" s="1958" t="s">
        <v>560</v>
      </c>
      <c r="C1" s="1958"/>
      <c r="D1" s="1958"/>
      <c r="E1" s="1958"/>
      <c r="F1" s="1958"/>
      <c r="G1" s="1958"/>
      <c r="H1" s="1961" t="s">
        <v>1714</v>
      </c>
    </row>
    <row r="2" spans="1:8">
      <c r="B2" s="617" t="s">
        <v>1407</v>
      </c>
      <c r="C2" s="617"/>
      <c r="D2" s="617"/>
      <c r="E2" s="617"/>
      <c r="F2" s="617"/>
      <c r="G2" s="617"/>
      <c r="H2" s="617"/>
    </row>
    <row r="3" spans="1:8">
      <c r="B3" s="1958" t="s">
        <v>1743</v>
      </c>
      <c r="C3" s="1962"/>
      <c r="D3" s="1959"/>
      <c r="E3" s="1962"/>
      <c r="F3" s="1962"/>
      <c r="G3" s="1962"/>
      <c r="H3" s="1959"/>
    </row>
    <row r="4" spans="1:8">
      <c r="B4" s="1958" t="s">
        <v>1360</v>
      </c>
      <c r="C4" s="1962"/>
      <c r="D4" s="1959"/>
      <c r="E4" s="1962"/>
      <c r="F4" s="1962"/>
      <c r="G4" s="1962"/>
      <c r="H4" s="1959"/>
    </row>
    <row r="5" spans="1:8">
      <c r="A5" s="1100"/>
      <c r="B5" s="1100"/>
      <c r="C5" s="1104"/>
      <c r="D5" s="1100"/>
      <c r="E5" s="1104"/>
      <c r="F5" s="1104"/>
      <c r="G5" s="1104"/>
      <c r="H5" s="1100"/>
    </row>
    <row r="6" spans="1:8">
      <c r="A6" s="1100"/>
      <c r="B6" s="1100"/>
      <c r="C6" s="1104"/>
      <c r="D6" s="1100"/>
      <c r="E6" s="1104"/>
      <c r="F6" s="1104"/>
      <c r="G6" s="1104"/>
      <c r="H6" s="1100"/>
    </row>
    <row r="8" spans="1:8">
      <c r="E8" s="1105" t="s">
        <v>416</v>
      </c>
      <c r="F8" s="1105"/>
      <c r="G8" s="1105"/>
    </row>
    <row r="9" spans="1:8">
      <c r="E9" s="1105" t="s">
        <v>417</v>
      </c>
      <c r="F9" s="1105"/>
      <c r="G9" s="1105"/>
    </row>
    <row r="10" spans="1:8">
      <c r="C10" s="1105" t="s">
        <v>1050</v>
      </c>
      <c r="E10" s="1105" t="s">
        <v>418</v>
      </c>
      <c r="F10" s="1105"/>
      <c r="G10" s="1105"/>
    </row>
    <row r="11" spans="1:8">
      <c r="A11" s="1101" t="s">
        <v>272</v>
      </c>
      <c r="C11" s="1105" t="s">
        <v>786</v>
      </c>
      <c r="E11" s="1106" t="s">
        <v>1378</v>
      </c>
      <c r="F11" s="1105" t="s">
        <v>580</v>
      </c>
      <c r="G11" s="1105" t="s">
        <v>581</v>
      </c>
    </row>
    <row r="12" spans="1:8">
      <c r="A12" s="1102" t="s">
        <v>1083</v>
      </c>
      <c r="B12" s="1102" t="s">
        <v>578</v>
      </c>
      <c r="C12" s="1107" t="s">
        <v>787</v>
      </c>
      <c r="D12" s="1102" t="s">
        <v>869</v>
      </c>
      <c r="E12" s="1107" t="s">
        <v>787</v>
      </c>
      <c r="F12" s="1107"/>
      <c r="G12" s="1107"/>
      <c r="H12" s="1102" t="s">
        <v>869</v>
      </c>
    </row>
    <row r="13" spans="1:8">
      <c r="A13" s="1101">
        <v>1</v>
      </c>
      <c r="C13" s="1099"/>
      <c r="E13" s="1099"/>
      <c r="F13" s="1099"/>
      <c r="G13" s="1099"/>
    </row>
    <row r="14" spans="1:8">
      <c r="A14" s="1101">
        <v>2</v>
      </c>
      <c r="C14" s="1099"/>
      <c r="E14" s="1099"/>
      <c r="F14" s="1099"/>
      <c r="G14" s="1099"/>
    </row>
    <row r="15" spans="1:8" ht="15">
      <c r="A15" s="1101">
        <f t="shared" ref="A15:A17" si="0">A14+1</f>
        <v>3</v>
      </c>
      <c r="B15" s="1801" t="s">
        <v>1655</v>
      </c>
      <c r="C15" s="1099"/>
      <c r="E15" s="1099"/>
      <c r="F15" s="1099"/>
      <c r="G15" s="1099"/>
    </row>
    <row r="16" spans="1:8">
      <c r="A16" s="1101">
        <f t="shared" si="0"/>
        <v>4</v>
      </c>
      <c r="C16" s="1099"/>
      <c r="E16" s="1099"/>
      <c r="F16" s="1099"/>
      <c r="G16" s="1099"/>
    </row>
    <row r="17" spans="1:7">
      <c r="A17" s="1101">
        <f t="shared" si="0"/>
        <v>5</v>
      </c>
      <c r="C17" s="1099"/>
      <c r="E17" s="1099"/>
      <c r="F17" s="1099"/>
      <c r="G17" s="1099"/>
    </row>
    <row r="18" spans="1:7">
      <c r="C18" s="1099"/>
      <c r="E18" s="1099"/>
      <c r="F18" s="1099"/>
      <c r="G18" s="1099"/>
    </row>
    <row r="19" spans="1:7">
      <c r="C19" s="1099"/>
      <c r="E19" s="1099"/>
      <c r="F19" s="1099"/>
      <c r="G19" s="1099"/>
    </row>
    <row r="20" spans="1:7">
      <c r="C20" s="1099"/>
      <c r="E20" s="1099"/>
      <c r="F20" s="1099"/>
      <c r="G20" s="1099"/>
    </row>
    <row r="21" spans="1:7">
      <c r="C21" s="1099"/>
      <c r="E21" s="1099"/>
      <c r="F21" s="1099"/>
      <c r="G21" s="1099"/>
    </row>
    <row r="22" spans="1:7">
      <c r="C22" s="1099"/>
      <c r="E22" s="1099"/>
      <c r="F22" s="1099"/>
      <c r="G22" s="1099"/>
    </row>
    <row r="23" spans="1:7">
      <c r="C23" s="1099"/>
      <c r="E23" s="1099"/>
      <c r="F23" s="1099"/>
      <c r="G23" s="1099"/>
    </row>
    <row r="24" spans="1:7">
      <c r="C24" s="1099"/>
      <c r="E24" s="1099"/>
      <c r="F24" s="1099"/>
      <c r="G24" s="1099"/>
    </row>
    <row r="25" spans="1:7">
      <c r="C25" s="1099"/>
      <c r="E25" s="1099"/>
      <c r="F25" s="1099"/>
      <c r="G25" s="1099"/>
    </row>
    <row r="26" spans="1:7">
      <c r="C26" s="1099"/>
      <c r="E26" s="1099"/>
      <c r="F26" s="1099"/>
      <c r="G26" s="1099"/>
    </row>
    <row r="27" spans="1:7">
      <c r="C27" s="1099"/>
      <c r="E27" s="1099"/>
      <c r="F27" s="1099"/>
      <c r="G27" s="1099"/>
    </row>
    <row r="28" spans="1:7">
      <c r="C28" s="1099"/>
      <c r="E28" s="1099"/>
      <c r="F28" s="1099"/>
      <c r="G28" s="1099"/>
    </row>
    <row r="29" spans="1:7">
      <c r="C29" s="1099"/>
      <c r="E29" s="1099"/>
      <c r="F29" s="1099"/>
      <c r="G29" s="1099"/>
    </row>
    <row r="30" spans="1:7">
      <c r="C30" s="1099"/>
      <c r="E30" s="1099"/>
      <c r="F30" s="1099"/>
      <c r="G30" s="1099"/>
    </row>
    <row r="31" spans="1:7">
      <c r="C31" s="1099"/>
      <c r="E31" s="1099"/>
      <c r="F31" s="1099"/>
      <c r="G31" s="1099"/>
    </row>
    <row r="32" spans="1:7">
      <c r="C32" s="1099"/>
      <c r="E32" s="1099"/>
      <c r="F32" s="1099"/>
      <c r="G32" s="1099"/>
    </row>
    <row r="33" spans="3:7">
      <c r="C33" s="1099"/>
      <c r="E33" s="1099"/>
      <c r="F33" s="1099"/>
      <c r="G33" s="1099"/>
    </row>
    <row r="34" spans="3:7">
      <c r="C34" s="1099"/>
      <c r="E34" s="1099"/>
      <c r="F34" s="1099"/>
      <c r="G34" s="1099"/>
    </row>
  </sheetData>
  <customSheetViews>
    <customSheetView guid="{700BB901-DE3D-40AF-9E84-3437521A0345}" showPageBreaks="1">
      <selection activeCell="E15" sqref="E15"/>
      <pageMargins left="1" right="0.25" top="1" bottom="1" header="0.5" footer="0.5"/>
      <pageSetup scale="71" orientation="portrait" horizontalDpi="4294967292" r:id="rId1"/>
      <headerFooter alignWithMargins="0">
        <oddFooter>&amp;LSponsored by:  J. David Spring&amp;C&amp;A&amp;R&amp;P of &amp;N</oddFooter>
      </headerFooter>
    </customSheetView>
    <customSheetView guid="{D30DA162-D620-4A19-970C-1046A6A23ED1}">
      <selection activeCell="E15" sqref="E15"/>
      <pageMargins left="1" right="0.25" top="1" bottom="1" header="0.5" footer="0.5"/>
      <pageSetup scale="71" orientation="portrait" horizontalDpi="4294967292" r:id="rId2"/>
      <headerFooter alignWithMargins="0">
        <oddFooter>&amp;LSponsored by:  J. David Spring&amp;C&amp;A&amp;R&amp;P of &amp;N</oddFooter>
      </headerFooter>
    </customSheetView>
    <customSheetView guid="{7B208CC4-03EC-49A3-9AEF-BDEAF48D6BE2}" showPageBreaks="1">
      <selection activeCell="E15" sqref="E15"/>
      <pageMargins left="1" right="0.25" top="1" bottom="1" header="0.5" footer="0.5"/>
      <pageSetup scale="71" orientation="portrait" horizontalDpi="4294967292" r:id="rId3"/>
      <headerFooter alignWithMargins="0">
        <oddFooter>&amp;LSponsored by:  J. David Spring&amp;C&amp;A&amp;R&amp;P of &amp;N</oddFooter>
      </headerFooter>
    </customSheetView>
    <customSheetView guid="{FAFF7267-5C8D-421B-A6E7-C317663504A2}">
      <selection sqref="A1:H1"/>
      <pageMargins left="1" right="0.25" top="1" bottom="1" header="0.5" footer="0.5"/>
      <pageSetup scale="71" orientation="portrait" horizontalDpi="4294967292" r:id="rId4"/>
      <headerFooter alignWithMargins="0">
        <oddFooter>&amp;LSponsored by:  J. David Spring&amp;C&amp;A&amp;R&amp;P of &amp;N</oddFooter>
      </headerFooter>
    </customSheetView>
    <customSheetView guid="{659C7A86-29AF-4EB2-A484-62929168C99A}" topLeftCell="A4">
      <selection activeCell="A19" sqref="A19"/>
      <pageMargins left="1" right="0.25" top="1" bottom="1" header="0.5" footer="0.5"/>
      <pageSetup scale="71" orientation="portrait" horizontalDpi="4294967292" r:id="rId5"/>
      <headerFooter alignWithMargins="0">
        <oddFooter>&amp;LSponsored by:  J. David Spring&amp;C&amp;A&amp;R&amp;P of &amp;N</oddFooter>
      </headerFooter>
    </customSheetView>
    <customSheetView guid="{DE1D8474-1C81-4DEF-9FC4-4CC6D52CA0A7}">
      <selection sqref="A1:H1"/>
      <pageMargins left="1" right="0.25" top="1" bottom="1" header="0.5" footer="0.5"/>
      <pageSetup scale="71" orientation="portrait" horizontalDpi="4294967292" r:id="rId6"/>
      <headerFooter alignWithMargins="0">
        <oddFooter>&amp;LSponsored by:  J. David Spring&amp;C&amp;A&amp;R&amp;P of &amp;N</oddFooter>
      </headerFooter>
    </customSheetView>
  </customSheetViews>
  <phoneticPr fontId="30" type="noConversion"/>
  <pageMargins left="1" right="1" top="1" bottom="1" header="0.75" footer="0.75"/>
  <pageSetup scale="75" orientation="landscape" r:id="rId7"/>
  <headerFooter alignWithMargins="0">
    <oddFooter>&amp;L&amp;"Times New Roman,Regular"&amp;9Sponsored by: Michael N. Kelly</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3"/>
  <dimension ref="A1:D20"/>
  <sheetViews>
    <sheetView workbookViewId="0"/>
  </sheetViews>
  <sheetFormatPr defaultColWidth="9.140625" defaultRowHeight="12.75"/>
  <cols>
    <col min="1" max="1" width="80.5703125" style="593" customWidth="1"/>
    <col min="2" max="2" width="9.140625" style="593"/>
    <col min="3" max="3" width="56.7109375" style="593" customWidth="1"/>
    <col min="4" max="16384" width="9.140625" style="593"/>
  </cols>
  <sheetData>
    <row r="1" spans="1:3">
      <c r="A1" s="1799" t="s">
        <v>465</v>
      </c>
      <c r="C1" s="612" t="s">
        <v>1715</v>
      </c>
    </row>
    <row r="2" spans="1:3">
      <c r="A2" s="617" t="s">
        <v>1407</v>
      </c>
    </row>
    <row r="3" spans="1:3">
      <c r="A3" s="1799" t="s">
        <v>1559</v>
      </c>
    </row>
    <row r="4" spans="1:3">
      <c r="A4" s="1799" t="s">
        <v>1360</v>
      </c>
    </row>
    <row r="11" spans="1:3" ht="15">
      <c r="A11" s="1801" t="s">
        <v>1655</v>
      </c>
    </row>
    <row r="20" spans="4:4">
      <c r="D20" s="423"/>
    </row>
  </sheetData>
  <customSheetViews>
    <customSheetView guid="{700BB901-DE3D-40AF-9E84-3437521A0345}" showPageBreaks="1">
      <pageMargins left="1" right="0.75" top="1" bottom="1" header="0.5" footer="0.5"/>
      <pageSetup orientation="portrait" horizontalDpi="4294967292" r:id="rId1"/>
      <headerFooter alignWithMargins="0">
        <oddFooter>&amp;LSponsored by:  J. David Spring&amp;C&amp;A&amp;R&amp;P of &amp;N</oddFooter>
      </headerFooter>
    </customSheetView>
    <customSheetView guid="{D30DA162-D620-4A19-970C-1046A6A23ED1}">
      <pageMargins left="1" right="0.75" top="1" bottom="1" header="0.5" footer="0.5"/>
      <pageSetup orientation="portrait" horizontalDpi="4294967292" r:id="rId2"/>
      <headerFooter alignWithMargins="0">
        <oddFooter>&amp;LSponsored by:  J. David Spring&amp;C&amp;A&amp;R&amp;P of &amp;N</oddFooter>
      </headerFooter>
    </customSheetView>
    <customSheetView guid="{7B208CC4-03EC-49A3-9AEF-BDEAF48D6BE2}">
      <pageMargins left="1" right="0.75" top="1" bottom="1" header="0.5" footer="0.5"/>
      <pageSetup orientation="portrait" horizontalDpi="4294967292" r:id="rId3"/>
      <headerFooter alignWithMargins="0">
        <oddFooter>&amp;LSponsored by:  J. David Spring&amp;C&amp;A&amp;R&amp;P of &amp;N</oddFooter>
      </headerFooter>
    </customSheetView>
    <customSheetView guid="{FAFF7267-5C8D-421B-A6E7-C317663504A2}">
      <pageMargins left="1" right="0.75" top="1" bottom="1" header="0.5" footer="0.5"/>
      <pageSetup orientation="portrait" horizontalDpi="4294967292" r:id="rId4"/>
      <headerFooter alignWithMargins="0">
        <oddFooter>&amp;LSponsored by:  J. David Spring&amp;C&amp;A&amp;R&amp;P of &amp;N</oddFooter>
      </headerFooter>
    </customSheetView>
    <customSheetView guid="{659C7A86-29AF-4EB2-A484-62929168C99A}">
      <pageMargins left="1" right="0.75" top="1" bottom="1" header="0.5" footer="0.5"/>
      <pageSetup orientation="portrait" horizontalDpi="4294967292" r:id="rId5"/>
      <headerFooter alignWithMargins="0">
        <oddFooter>&amp;LSponsored by:  J. David Spring&amp;C&amp;A&amp;R&amp;P of &amp;N</oddFooter>
      </headerFooter>
    </customSheetView>
    <customSheetView guid="{DE1D8474-1C81-4DEF-9FC4-4CC6D52CA0A7}">
      <pageMargins left="1" right="0.75" top="1" bottom="1" header="0.5" footer="0.5"/>
      <pageSetup orientation="portrait" horizontalDpi="4294967292" r:id="rId6"/>
      <headerFooter alignWithMargins="0">
        <oddFooter>&amp;LSponsored by:  J. David Spring&amp;C&amp;A&amp;R&amp;P of &amp;N</oddFooter>
      </headerFooter>
    </customSheetView>
  </customSheetViews>
  <phoneticPr fontId="0" type="noConversion"/>
  <pageMargins left="1" right="1" top="1" bottom="1" header="0.75" footer="0.75"/>
  <pageSetup scale="75" orientation="landscape" r:id="rId7"/>
  <headerFooter alignWithMargins="0">
    <oddFooter>&amp;L&amp;"Times New Roman,Regular"&amp;9Sponsored by: Michael N. Kelly</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4"/>
  <dimension ref="B1:K16"/>
  <sheetViews>
    <sheetView workbookViewId="0"/>
  </sheetViews>
  <sheetFormatPr defaultColWidth="9.140625" defaultRowHeight="12.75"/>
  <cols>
    <col min="1" max="1" width="2.5703125" style="593" customWidth="1"/>
    <col min="2" max="4" width="25.5703125" style="593" customWidth="1"/>
    <col min="5" max="10" width="9.140625" style="593"/>
    <col min="11" max="11" width="13.7109375" style="593" customWidth="1"/>
    <col min="12" max="16384" width="9.140625" style="593"/>
  </cols>
  <sheetData>
    <row r="1" spans="2:11">
      <c r="B1" s="1799" t="s">
        <v>465</v>
      </c>
      <c r="C1" s="1111"/>
      <c r="D1" s="1111"/>
      <c r="K1" s="612" t="s">
        <v>1716</v>
      </c>
    </row>
    <row r="2" spans="2:11">
      <c r="B2" s="617" t="s">
        <v>1409</v>
      </c>
      <c r="C2" s="377"/>
      <c r="D2" s="377"/>
    </row>
    <row r="3" spans="2:11">
      <c r="B3" s="1799" t="s">
        <v>1744</v>
      </c>
      <c r="C3" s="1794"/>
      <c r="D3" s="1794"/>
    </row>
    <row r="4" spans="2:11">
      <c r="B4" s="166" t="s">
        <v>1657</v>
      </c>
    </row>
    <row r="9" spans="2:11" ht="15">
      <c r="B9" s="1801" t="s">
        <v>1655</v>
      </c>
    </row>
    <row r="16" spans="2:11">
      <c r="B16" s="596"/>
      <c r="C16" s="596"/>
    </row>
  </sheetData>
  <customSheetViews>
    <customSheetView guid="{700BB901-DE3D-40AF-9E84-3437521A0345}" showPageBreaks="1">
      <pageMargins left="1" right="0.5" top="1" bottom="1" header="0.5" footer="0.5"/>
      <pageSetup orientation="portrait" horizontalDpi="4294967292" r:id="rId1"/>
      <headerFooter alignWithMargins="0">
        <oddFooter>&amp;LSponsored by:  J. David Spring&amp;C&amp;A&amp;R&amp;P of &amp;N</oddFooter>
      </headerFooter>
    </customSheetView>
    <customSheetView guid="{D30DA162-D620-4A19-970C-1046A6A23ED1}">
      <pageMargins left="1" right="0.5" top="1" bottom="1" header="0.5" footer="0.5"/>
      <pageSetup orientation="portrait" horizontalDpi="4294967292" r:id="rId2"/>
      <headerFooter alignWithMargins="0">
        <oddFooter>&amp;LSponsored by:  J. David Spring&amp;C&amp;A&amp;R&amp;P of &amp;N</oddFooter>
      </headerFooter>
    </customSheetView>
    <customSheetView guid="{7B208CC4-03EC-49A3-9AEF-BDEAF48D6BE2}">
      <pageMargins left="1" right="0.5" top="1" bottom="1" header="0.5" footer="0.5"/>
      <pageSetup orientation="portrait" horizontalDpi="4294967292" r:id="rId3"/>
      <headerFooter alignWithMargins="0">
        <oddFooter>&amp;LSponsored by:  J. David Spring&amp;C&amp;A&amp;R&amp;P of &amp;N</oddFooter>
      </headerFooter>
    </customSheetView>
    <customSheetView guid="{FAFF7267-5C8D-421B-A6E7-C317663504A2}">
      <pageMargins left="1" right="0.5" top="1" bottom="1" header="0.5" footer="0.5"/>
      <pageSetup orientation="portrait" horizontalDpi="4294967292" r:id="rId4"/>
      <headerFooter alignWithMargins="0">
        <oddFooter>&amp;LSponsored by:  J. David Spring&amp;C&amp;A&amp;R&amp;P of &amp;N</oddFooter>
      </headerFooter>
    </customSheetView>
    <customSheetView guid="{659C7A86-29AF-4EB2-A484-62929168C99A}">
      <pageMargins left="1" right="0.5" top="1" bottom="1" header="0.5" footer="0.5"/>
      <pageSetup orientation="portrait" horizontalDpi="4294967292" r:id="rId5"/>
      <headerFooter alignWithMargins="0">
        <oddFooter>&amp;LSponsored by:  J. David Spring&amp;C&amp;A&amp;R&amp;P of &amp;N</oddFooter>
      </headerFooter>
    </customSheetView>
    <customSheetView guid="{DE1D8474-1C81-4DEF-9FC4-4CC6D52CA0A7}">
      <pageMargins left="1" right="0.5" top="1" bottom="1" header="0.5" footer="0.5"/>
      <pageSetup orientation="portrait" horizontalDpi="4294967292" r:id="rId6"/>
      <headerFooter alignWithMargins="0">
        <oddFooter>&amp;LSponsored by:  J. David Spring&amp;C&amp;A&amp;R&amp;P of &amp;N</oddFooter>
      </headerFooter>
    </customSheetView>
  </customSheetViews>
  <phoneticPr fontId="0" type="noConversion"/>
  <pageMargins left="1" right="1" top="1" bottom="1" header="0.75" footer="0.75"/>
  <pageSetup scale="75" orientation="landscape" r:id="rId7"/>
  <headerFooter alignWithMargins="0">
    <oddFooter>&amp;L&amp;"Times New Roman,Regular"&amp;9Sponsored by: Michael N. Kelly</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5"/>
  <dimension ref="A1:F8"/>
  <sheetViews>
    <sheetView workbookViewId="0"/>
  </sheetViews>
  <sheetFormatPr defaultColWidth="9.140625" defaultRowHeight="15.75"/>
  <cols>
    <col min="1" max="1" width="92" style="1108" bestFit="1" customWidth="1"/>
    <col min="2" max="16384" width="9.140625" style="1108"/>
  </cols>
  <sheetData>
    <row r="1" spans="1:6">
      <c r="A1" s="1963" t="s">
        <v>465</v>
      </c>
      <c r="F1" s="1964" t="s">
        <v>1717</v>
      </c>
    </row>
    <row r="2" spans="1:6">
      <c r="A2" s="617" t="s">
        <v>1407</v>
      </c>
    </row>
    <row r="3" spans="1:6">
      <c r="A3" s="1963" t="s">
        <v>1560</v>
      </c>
    </row>
    <row r="4" spans="1:6">
      <c r="A4" s="166" t="s">
        <v>1657</v>
      </c>
    </row>
    <row r="8" spans="1:6">
      <c r="A8" s="1801" t="s">
        <v>1655</v>
      </c>
    </row>
  </sheetData>
  <customSheetViews>
    <customSheetView guid="{700BB901-DE3D-40AF-9E84-3437521A0345}" showPageBreaks="1">
      <pageMargins left="0.7" right="0.7" top="0.75" bottom="0.75" header="0.3" footer="0.3"/>
      <pageSetup orientation="portrait" r:id="rId1"/>
    </customSheetView>
    <customSheetView guid="{D30DA162-D620-4A19-970C-1046A6A23ED1}">
      <pageMargins left="0.7" right="0.7" top="0.75" bottom="0.75" header="0.3" footer="0.3"/>
      <pageSetup orientation="portrait" r:id="rId2"/>
    </customSheetView>
    <customSheetView guid="{7B208CC4-03EC-49A3-9AEF-BDEAF48D6BE2}">
      <pageMargins left="0.7" right="0.7" top="0.75" bottom="0.75" header="0.3" footer="0.3"/>
      <pageSetup orientation="portrait" r:id="rId3"/>
    </customSheetView>
    <customSheetView guid="{FAFF7267-5C8D-421B-A6E7-C317663504A2}">
      <pageMargins left="0.7" right="0.7" top="0.75" bottom="0.75" header="0.3" footer="0.3"/>
      <pageSetup orientation="portrait" r:id="rId4"/>
    </customSheetView>
    <customSheetView guid="{659C7A86-29AF-4EB2-A484-62929168C99A}">
      <pageMargins left="0.7" right="0.7" top="0.75" bottom="0.75" header="0.3" footer="0.3"/>
      <pageSetup orientation="portrait" r:id="rId5"/>
    </customSheetView>
    <customSheetView guid="{DE1D8474-1C81-4DEF-9FC4-4CC6D52CA0A7}">
      <pageMargins left="0.7" right="0.7" top="0.75" bottom="0.75" header="0.3" footer="0.3"/>
      <pageSetup orientation="portrait" r:id="rId6"/>
    </customSheetView>
  </customSheetViews>
  <pageMargins left="1" right="1" top="1" bottom="1" header="0.75" footer="0.75"/>
  <pageSetup scale="75" orientation="landscape" r:id="rId7"/>
  <headerFooter alignWithMargins="0">
    <oddFooter>&amp;L&amp;"Times New Roman,Regular"&amp;9Sponsored by: Michael N. Kelly</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6"/>
  <dimension ref="A1:G15"/>
  <sheetViews>
    <sheetView workbookViewId="0"/>
  </sheetViews>
  <sheetFormatPr defaultColWidth="9.140625" defaultRowHeight="12.75"/>
  <cols>
    <col min="1" max="1" width="5.140625" style="593" customWidth="1"/>
    <col min="2" max="2" width="12.5703125" style="593" customWidth="1"/>
    <col min="3" max="3" width="1.5703125" style="593" customWidth="1"/>
    <col min="4" max="4" width="12.5703125" style="593" customWidth="1"/>
    <col min="5" max="5" width="1.5703125" style="593" customWidth="1"/>
    <col min="6" max="6" width="81" style="593" customWidth="1"/>
    <col min="7" max="7" width="32.5703125" style="593" customWidth="1"/>
    <col min="8" max="16384" width="9.140625" style="593"/>
  </cols>
  <sheetData>
    <row r="1" spans="1:7">
      <c r="B1" s="1963" t="s">
        <v>465</v>
      </c>
      <c r="C1" s="1963"/>
      <c r="D1" s="1963"/>
      <c r="E1" s="1963"/>
      <c r="F1" s="1963"/>
      <c r="G1" s="1852" t="s">
        <v>1718</v>
      </c>
    </row>
    <row r="2" spans="1:7" s="586" customFormat="1">
      <c r="B2" s="1965" t="s">
        <v>1407</v>
      </c>
      <c r="C2" s="1965"/>
      <c r="D2" s="1965"/>
      <c r="E2" s="1965"/>
      <c r="F2" s="1965"/>
      <c r="G2" s="1109"/>
    </row>
    <row r="3" spans="1:7">
      <c r="B3" s="1799" t="s">
        <v>1745</v>
      </c>
      <c r="C3" s="1943"/>
      <c r="E3" s="1799"/>
      <c r="F3" s="1799"/>
      <c r="G3" s="630"/>
    </row>
    <row r="4" spans="1:7">
      <c r="B4" s="166" t="s">
        <v>1657</v>
      </c>
    </row>
    <row r="7" spans="1:7">
      <c r="F7" s="166" t="s">
        <v>687</v>
      </c>
    </row>
    <row r="8" spans="1:7">
      <c r="D8" s="1652" t="s">
        <v>688</v>
      </c>
    </row>
    <row r="9" spans="1:7">
      <c r="A9" s="175" t="s">
        <v>272</v>
      </c>
      <c r="B9" s="175" t="s">
        <v>970</v>
      </c>
      <c r="D9" s="175" t="s">
        <v>1239</v>
      </c>
    </row>
    <row r="10" spans="1:7">
      <c r="A10" s="594" t="s">
        <v>1083</v>
      </c>
      <c r="B10" s="594" t="s">
        <v>246</v>
      </c>
      <c r="D10" s="594" t="s">
        <v>1240</v>
      </c>
      <c r="F10" s="597" t="s">
        <v>578</v>
      </c>
      <c r="G10" s="597"/>
    </row>
    <row r="11" spans="1:7">
      <c r="A11" s="1050">
        <v>1</v>
      </c>
      <c r="B11" s="1110"/>
      <c r="C11" s="1047"/>
      <c r="D11" s="1110"/>
      <c r="E11" s="1047"/>
      <c r="F11" s="1047"/>
    </row>
    <row r="12" spans="1:7">
      <c r="A12" s="1050">
        <v>2</v>
      </c>
      <c r="B12" s="1110"/>
      <c r="C12" s="1047"/>
      <c r="D12" s="1050"/>
      <c r="E12" s="1047"/>
      <c r="F12" s="1047"/>
    </row>
    <row r="13" spans="1:7" ht="15">
      <c r="A13" s="1050">
        <v>3</v>
      </c>
      <c r="B13" s="1801" t="s">
        <v>1655</v>
      </c>
      <c r="C13" s="1047"/>
      <c r="D13" s="1050"/>
      <c r="E13" s="1047"/>
      <c r="F13" s="1047"/>
    </row>
    <row r="14" spans="1:7">
      <c r="A14" s="1050">
        <v>4</v>
      </c>
      <c r="B14" s="1110"/>
      <c r="C14" s="1047"/>
      <c r="D14" s="1050"/>
      <c r="E14" s="1047"/>
      <c r="F14" s="1047"/>
    </row>
    <row r="15" spans="1:7">
      <c r="A15" s="1050">
        <v>5</v>
      </c>
      <c r="B15" s="1047"/>
      <c r="C15" s="1047"/>
      <c r="D15" s="1047"/>
      <c r="E15" s="1047"/>
      <c r="F15" s="1047"/>
    </row>
  </sheetData>
  <customSheetViews>
    <customSheetView guid="{700BB901-DE3D-40AF-9E84-3437521A0345}" showPageBreaks="1">
      <selection sqref="A1:F1"/>
      <pageMargins left="0.75" right="0.75" top="1" bottom="1" header="0.5" footer="0.5"/>
      <pageSetup scale="99" orientation="portrait" r:id="rId1"/>
      <headerFooter alignWithMargins="0">
        <oddHeader>&amp;RDocket No. 33309
Schedule II-E-3.25
Page 1 of 3</oddHeader>
        <oddFooter>&amp;LSponsored by: J. David Spring&amp;CII-E-3.25&amp;R1 of 3</oddFooter>
      </headerFooter>
    </customSheetView>
    <customSheetView guid="{D30DA162-D620-4A19-970C-1046A6A23ED1}">
      <selection sqref="A1:F1"/>
      <pageMargins left="0.75" right="0.75" top="1" bottom="1" header="0.5" footer="0.5"/>
      <pageSetup scale="99" orientation="portrait" r:id="rId2"/>
      <headerFooter alignWithMargins="0">
        <oddHeader>&amp;RDocket No. 33309
Schedule II-E-3.25
Page 1 of 3</oddHeader>
        <oddFooter>&amp;LSponsored by: J. David Spring&amp;CII-E-3.25&amp;R1 of 3</oddFooter>
      </headerFooter>
    </customSheetView>
    <customSheetView guid="{7B208CC4-03EC-49A3-9AEF-BDEAF48D6BE2}" showPageBreaks="1" printArea="1">
      <selection sqref="A1:F1"/>
      <pageMargins left="0.75" right="0.75" top="1" bottom="1" header="0.5" footer="0.5"/>
      <pageSetup scale="99" orientation="portrait" r:id="rId3"/>
      <headerFooter alignWithMargins="0">
        <oddHeader>&amp;RDocket No. 33309
Schedule II-E-3.25
Page 1 of 3</oddHeader>
        <oddFooter>&amp;LSponsored by: J. David Spring&amp;CII-E-3.25&amp;R1 of 3</oddFooter>
      </headerFooter>
    </customSheetView>
    <customSheetView guid="{FAFF7267-5C8D-421B-A6E7-C317663504A2}">
      <selection sqref="A1:F1"/>
      <pageMargins left="0.75" right="0.75" top="1" bottom="1" header="0.5" footer="0.5"/>
      <pageSetup scale="99" orientation="portrait" r:id="rId4"/>
      <headerFooter alignWithMargins="0">
        <oddHeader>&amp;RDocket No. 33309
Schedule II-E-3.25
Page 1 of 3</oddHeader>
        <oddFooter>&amp;LSponsored by: J. David Spring&amp;CII-E-3.25&amp;R1 of 3</oddFooter>
      </headerFooter>
    </customSheetView>
    <customSheetView guid="{659C7A86-29AF-4EB2-A484-62929168C99A}">
      <selection sqref="A1:F1"/>
      <pageMargins left="0.75" right="0.75" top="1" bottom="1" header="0.5" footer="0.5"/>
      <pageSetup scale="99" orientation="portrait" r:id="rId5"/>
      <headerFooter alignWithMargins="0">
        <oddHeader>&amp;RDocket No. 33309
Schedule II-E-3.25
Page 1 of 3</oddHeader>
        <oddFooter>&amp;LSponsored by: J. David Spring&amp;CII-E-3.25&amp;R1 of 3</oddFooter>
      </headerFooter>
    </customSheetView>
    <customSheetView guid="{DE1D8474-1C81-4DEF-9FC4-4CC6D52CA0A7}">
      <selection sqref="A1:F1"/>
      <pageMargins left="0.75" right="0.75" top="1" bottom="1" header="0.5" footer="0.5"/>
      <pageSetup scale="99" orientation="portrait" r:id="rId6"/>
      <headerFooter alignWithMargins="0">
        <oddHeader>&amp;RDocket No. 33309
Schedule II-E-3.25
Page 1 of 3</oddHeader>
        <oddFooter>&amp;LSponsored by: J. David Spring&amp;CII-E-3.25&amp;R1 of 3</oddFooter>
      </headerFooter>
    </customSheetView>
  </customSheetViews>
  <phoneticPr fontId="0" type="noConversion"/>
  <pageMargins left="1" right="1" top="1" bottom="1" header="0.75" footer="0.75"/>
  <pageSetup scale="75" orientation="landscape" r:id="rId7"/>
  <headerFooter alignWithMargins="0">
    <oddFooter>&amp;L&amp;"Times New Roman,Regular"&amp;9Sponsored by: Michael N. Kelly</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9"/>
  <dimension ref="B1:F16"/>
  <sheetViews>
    <sheetView workbookViewId="0"/>
  </sheetViews>
  <sheetFormatPr defaultColWidth="9.140625" defaultRowHeight="12.75"/>
  <cols>
    <col min="1" max="1" width="2.5703125" style="593" customWidth="1"/>
    <col min="2" max="2" width="102.5703125" style="593" customWidth="1"/>
    <col min="3" max="3" width="42.85546875" style="593" customWidth="1"/>
    <col min="4" max="16384" width="9.140625" style="593"/>
  </cols>
  <sheetData>
    <row r="1" spans="2:6">
      <c r="B1" s="1963" t="s">
        <v>465</v>
      </c>
      <c r="C1" s="1966" t="s">
        <v>1719</v>
      </c>
      <c r="D1" s="1112"/>
      <c r="E1" s="1112"/>
      <c r="F1" s="1112"/>
    </row>
    <row r="2" spans="2:6">
      <c r="B2" s="617" t="s">
        <v>1407</v>
      </c>
    </row>
    <row r="3" spans="2:6">
      <c r="B3" s="1799" t="s">
        <v>1746</v>
      </c>
    </row>
    <row r="4" spans="2:6">
      <c r="B4" s="166" t="s">
        <v>1657</v>
      </c>
    </row>
    <row r="8" spans="2:6">
      <c r="B8" s="593" t="s">
        <v>571</v>
      </c>
    </row>
    <row r="11" spans="2:6">
      <c r="B11" s="596"/>
    </row>
    <row r="14" spans="2:6">
      <c r="B14" s="596"/>
    </row>
    <row r="16" spans="2:6">
      <c r="B16" s="596"/>
    </row>
  </sheetData>
  <customSheetViews>
    <customSheetView guid="{700BB901-DE3D-40AF-9E84-3437521A0345}" showPageBreaks="1">
      <selection activeCell="B46" sqref="B46"/>
      <pageMargins left="1" right="0.75" top="1" bottom="1" header="0.5" footer="0.5"/>
      <pageSetup orientation="portrait" horizontalDpi="4294967292" r:id="rId1"/>
      <headerFooter alignWithMargins="0">
        <oddFooter>&amp;LSponsored by:  J. David Spring&amp;C&amp;A&amp;R&amp;P of &amp;N</oddFooter>
      </headerFooter>
    </customSheetView>
    <customSheetView guid="{D30DA162-D620-4A19-970C-1046A6A23ED1}">
      <selection activeCell="B46" sqref="B46"/>
      <pageMargins left="1" right="0.75" top="1" bottom="1" header="0.5" footer="0.5"/>
      <pageSetup orientation="portrait" horizontalDpi="4294967292" r:id="rId2"/>
      <headerFooter alignWithMargins="0">
        <oddFooter>&amp;LSponsored by:  J. David Spring&amp;C&amp;A&amp;R&amp;P of &amp;N</oddFooter>
      </headerFooter>
    </customSheetView>
    <customSheetView guid="{7B208CC4-03EC-49A3-9AEF-BDEAF48D6BE2}">
      <selection activeCell="B46" sqref="B46"/>
      <pageMargins left="1" right="0.75" top="1" bottom="1" header="0.5" footer="0.5"/>
      <pageSetup orientation="portrait" horizontalDpi="4294967292" r:id="rId3"/>
      <headerFooter alignWithMargins="0">
        <oddFooter>&amp;LSponsored by:  J. David Spring&amp;C&amp;A&amp;R&amp;P of &amp;N</oddFooter>
      </headerFooter>
    </customSheetView>
    <customSheetView guid="{FAFF7267-5C8D-421B-A6E7-C317663504A2}">
      <pageMargins left="1" right="0.75" top="1" bottom="1" header="0.5" footer="0.5"/>
      <pageSetup orientation="portrait" horizontalDpi="4294967292" r:id="rId4"/>
      <headerFooter alignWithMargins="0">
        <oddFooter>&amp;LSponsored by:  J. David Spring&amp;C&amp;A&amp;R&amp;P of &amp;N</oddFooter>
      </headerFooter>
    </customSheetView>
    <customSheetView guid="{659C7A86-29AF-4EB2-A484-62929168C99A}">
      <selection activeCell="B46" sqref="B46"/>
      <pageMargins left="1" right="0.75" top="1" bottom="1" header="0.5" footer="0.5"/>
      <pageSetup orientation="portrait" horizontalDpi="4294967292" r:id="rId5"/>
      <headerFooter alignWithMargins="0">
        <oddFooter>&amp;LSponsored by:  J. David Spring&amp;C&amp;A&amp;R&amp;P of &amp;N</oddFooter>
      </headerFooter>
    </customSheetView>
    <customSheetView guid="{DE1D8474-1C81-4DEF-9FC4-4CC6D52CA0A7}">
      <pageMargins left="1" right="0.75" top="1" bottom="1" header="0.5" footer="0.5"/>
      <pageSetup orientation="portrait" horizontalDpi="4294967292" r:id="rId6"/>
      <headerFooter alignWithMargins="0">
        <oddFooter>&amp;LSponsored by:  J. David Spring&amp;C&amp;A&amp;R&amp;P of &amp;N</oddFooter>
      </headerFooter>
    </customSheetView>
  </customSheetViews>
  <phoneticPr fontId="0" type="noConversion"/>
  <pageMargins left="1" right="1" top="1" bottom="1" header="0.75" footer="0.75"/>
  <pageSetup scale="75" orientation="landscape" r:id="rId7"/>
  <headerFooter alignWithMargins="0">
    <oddFooter>&amp;L&amp;"Times New Roman,Regular"&amp;9Sponsored by: Michael N. Kelly</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R61"/>
  <sheetViews>
    <sheetView workbookViewId="0"/>
  </sheetViews>
  <sheetFormatPr defaultColWidth="9.140625" defaultRowHeight="12.75" customHeight="1"/>
  <cols>
    <col min="1" max="1" width="4" style="59" bestFit="1" customWidth="1"/>
    <col min="2" max="2" width="8.5703125" style="59" customWidth="1"/>
    <col min="3" max="3" width="26.85546875" style="59" customWidth="1"/>
    <col min="4" max="4" width="9.5703125" style="59" customWidth="1"/>
    <col min="5" max="5" width="6.42578125" style="59" bestFit="1" customWidth="1"/>
    <col min="6" max="6" width="11.42578125" style="59" bestFit="1" customWidth="1"/>
    <col min="7" max="7" width="5.42578125" style="59" bestFit="1" customWidth="1"/>
    <col min="8" max="8" width="6.42578125" style="59" bestFit="1" customWidth="1"/>
    <col min="9" max="9" width="7" style="59" bestFit="1" customWidth="1"/>
    <col min="10" max="10" width="8.5703125" style="61" bestFit="1" customWidth="1"/>
    <col min="11" max="11" width="2.42578125" style="61" bestFit="1" customWidth="1"/>
    <col min="12" max="12" width="11" style="59" bestFit="1" customWidth="1"/>
    <col min="13" max="13" width="4.5703125" style="59" bestFit="1" customWidth="1"/>
    <col min="14" max="14" width="3.85546875" style="59" bestFit="1" customWidth="1"/>
    <col min="15" max="15" width="3.5703125" style="59" bestFit="1" customWidth="1"/>
    <col min="16" max="16" width="4.42578125" style="59" bestFit="1" customWidth="1"/>
    <col min="17" max="17" width="3.85546875" style="59" bestFit="1" customWidth="1"/>
    <col min="18" max="16384" width="9.140625" style="59"/>
  </cols>
  <sheetData>
    <row r="1" spans="1:17" ht="12" thickBot="1">
      <c r="L1" s="20"/>
      <c r="Q1" s="1720" t="s">
        <v>1720</v>
      </c>
    </row>
    <row r="2" spans="1:17" ht="11.25">
      <c r="B2" s="1657" t="s">
        <v>465</v>
      </c>
      <c r="C2" s="86"/>
      <c r="D2" s="255"/>
      <c r="F2" s="82"/>
      <c r="L2" s="354"/>
    </row>
    <row r="3" spans="1:17" ht="11.25">
      <c r="B3" s="295" t="s">
        <v>1407</v>
      </c>
      <c r="C3" s="4"/>
      <c r="D3" s="271"/>
      <c r="F3" s="82"/>
      <c r="L3" s="354"/>
    </row>
    <row r="4" spans="1:17" ht="11.25">
      <c r="B4" s="1659" t="s">
        <v>610</v>
      </c>
      <c r="C4" s="4"/>
      <c r="D4" s="271"/>
    </row>
    <row r="5" spans="1:17" ht="11.25">
      <c r="B5" s="1658" t="s">
        <v>1260</v>
      </c>
      <c r="C5" s="4"/>
      <c r="D5" s="271"/>
    </row>
    <row r="6" spans="1:17" ht="12" thickBot="1">
      <c r="B6" s="1800" t="s">
        <v>584</v>
      </c>
      <c r="C6" s="216"/>
      <c r="D6" s="275"/>
    </row>
    <row r="7" spans="1:17" ht="11.25">
      <c r="B7" s="57"/>
    </row>
    <row r="8" spans="1:17" ht="12" thickBot="1">
      <c r="B8" s="59" t="s">
        <v>584</v>
      </c>
      <c r="E8" s="60">
        <v>1</v>
      </c>
      <c r="F8" s="60">
        <v>2</v>
      </c>
      <c r="G8" s="60">
        <v>3</v>
      </c>
      <c r="H8" s="60">
        <v>4</v>
      </c>
      <c r="I8" s="60">
        <v>5</v>
      </c>
      <c r="J8" s="60">
        <v>6</v>
      </c>
      <c r="K8" s="60">
        <v>7</v>
      </c>
      <c r="L8" s="60">
        <v>8</v>
      </c>
      <c r="M8" s="60">
        <v>9</v>
      </c>
      <c r="N8" s="60">
        <v>10</v>
      </c>
      <c r="O8" s="355">
        <v>11</v>
      </c>
      <c r="P8" s="355">
        <v>12</v>
      </c>
      <c r="Q8" s="61">
        <v>13</v>
      </c>
    </row>
    <row r="9" spans="1:17" ht="11.25">
      <c r="A9" s="388"/>
      <c r="B9" s="388"/>
      <c r="C9" s="388"/>
      <c r="D9" s="388"/>
      <c r="E9" s="388"/>
      <c r="F9" s="388"/>
      <c r="G9" s="388"/>
      <c r="H9" s="356" t="s">
        <v>352</v>
      </c>
      <c r="I9" s="356" t="s">
        <v>355</v>
      </c>
      <c r="J9" s="388"/>
      <c r="K9" s="388"/>
      <c r="L9" s="388"/>
      <c r="M9" s="356"/>
      <c r="N9" s="356"/>
      <c r="O9" s="356"/>
      <c r="P9" s="390"/>
      <c r="Q9" s="356"/>
    </row>
    <row r="10" spans="1:17" ht="11.25">
      <c r="A10" s="357"/>
      <c r="B10" s="357" t="s">
        <v>611</v>
      </c>
      <c r="C10" s="357" t="s">
        <v>578</v>
      </c>
      <c r="D10" s="357" t="s">
        <v>583</v>
      </c>
      <c r="E10" s="391" t="s">
        <v>281</v>
      </c>
      <c r="F10" s="357" t="s">
        <v>282</v>
      </c>
      <c r="G10" s="357" t="s">
        <v>251</v>
      </c>
      <c r="H10" s="357" t="s">
        <v>283</v>
      </c>
      <c r="I10" s="357" t="s">
        <v>773</v>
      </c>
      <c r="J10" s="357" t="s">
        <v>284</v>
      </c>
      <c r="K10" s="357" t="s">
        <v>285</v>
      </c>
      <c r="L10" s="357" t="s">
        <v>612</v>
      </c>
      <c r="M10" s="357" t="s">
        <v>162</v>
      </c>
      <c r="N10" s="357" t="s">
        <v>163</v>
      </c>
      <c r="O10" s="357" t="s">
        <v>993</v>
      </c>
      <c r="P10" s="357" t="s">
        <v>270</v>
      </c>
      <c r="Q10" s="357" t="s">
        <v>283</v>
      </c>
    </row>
    <row r="11" spans="1:17" ht="11.25">
      <c r="A11" s="357" t="s">
        <v>272</v>
      </c>
      <c r="B11" s="357" t="s">
        <v>250</v>
      </c>
      <c r="C11" s="357"/>
      <c r="D11" s="357" t="s">
        <v>586</v>
      </c>
      <c r="E11" s="391" t="s">
        <v>352</v>
      </c>
      <c r="F11" s="357" t="s">
        <v>353</v>
      </c>
      <c r="G11" s="357" t="s">
        <v>176</v>
      </c>
      <c r="H11" s="357" t="s">
        <v>354</v>
      </c>
      <c r="I11" s="357" t="s">
        <v>774</v>
      </c>
      <c r="J11" s="357" t="s">
        <v>355</v>
      </c>
      <c r="K11" s="357" t="s">
        <v>356</v>
      </c>
      <c r="L11" s="357" t="s">
        <v>286</v>
      </c>
      <c r="M11" s="357"/>
      <c r="N11" s="357"/>
      <c r="O11" s="357"/>
      <c r="P11" s="357"/>
      <c r="Q11" s="357"/>
    </row>
    <row r="12" spans="1:17" ht="12" thickBot="1">
      <c r="A12" s="358" t="s">
        <v>1083</v>
      </c>
      <c r="B12" s="358"/>
      <c r="C12" s="358"/>
      <c r="D12" s="358"/>
      <c r="E12" s="393"/>
      <c r="F12" s="358"/>
      <c r="G12" s="358"/>
      <c r="H12" s="358"/>
      <c r="I12" s="358" t="s">
        <v>286</v>
      </c>
      <c r="J12" s="358"/>
      <c r="K12" s="358"/>
      <c r="L12" s="358" t="s">
        <v>357</v>
      </c>
      <c r="M12" s="358"/>
      <c r="N12" s="358"/>
      <c r="O12" s="358"/>
      <c r="P12" s="358"/>
      <c r="Q12" s="359"/>
    </row>
    <row r="13" spans="1:17" ht="12.75" customHeight="1">
      <c r="B13" s="94"/>
      <c r="C13" s="94"/>
      <c r="D13" s="94"/>
      <c r="E13" s="94"/>
      <c r="F13" s="94"/>
      <c r="G13" s="94"/>
      <c r="H13" s="94"/>
      <c r="I13" s="94"/>
      <c r="J13" s="95"/>
      <c r="K13" s="95"/>
      <c r="L13" s="94"/>
      <c r="M13" s="94"/>
      <c r="N13" s="94"/>
      <c r="O13" s="94"/>
      <c r="P13" s="94"/>
      <c r="Q13" s="94"/>
    </row>
    <row r="14" spans="1:17" s="7" customFormat="1" ht="11.25">
      <c r="A14" s="3">
        <v>1</v>
      </c>
      <c r="B14" s="51"/>
      <c r="D14" s="8"/>
      <c r="E14" s="23"/>
      <c r="F14" s="23"/>
      <c r="G14" s="23"/>
      <c r="H14" s="23"/>
      <c r="I14" s="23"/>
      <c r="J14" s="8"/>
      <c r="K14" s="8"/>
      <c r="L14" s="23"/>
      <c r="M14" s="23"/>
      <c r="N14" s="23"/>
      <c r="O14" s="23"/>
      <c r="P14" s="23"/>
      <c r="Q14" s="23"/>
    </row>
    <row r="15" spans="1:17" s="4" customFormat="1" ht="11.25">
      <c r="A15" s="3">
        <f>+A14+1</f>
        <v>2</v>
      </c>
      <c r="B15" s="7"/>
      <c r="D15" s="3"/>
      <c r="E15" s="12"/>
      <c r="F15" s="12"/>
      <c r="G15" s="12"/>
      <c r="H15" s="12"/>
      <c r="I15" s="12"/>
      <c r="J15" s="3"/>
      <c r="K15" s="3"/>
      <c r="L15" s="12"/>
      <c r="M15" s="12"/>
      <c r="N15" s="12"/>
      <c r="O15" s="12"/>
      <c r="P15" s="12"/>
      <c r="Q15" s="12"/>
    </row>
    <row r="16" spans="1:17" s="7" customFormat="1" ht="15">
      <c r="A16" s="3">
        <f t="shared" ref="A16:A18" si="0">+A15+1</f>
        <v>3</v>
      </c>
      <c r="B16" s="1801" t="s">
        <v>1655</v>
      </c>
      <c r="D16" s="8"/>
      <c r="E16" s="23"/>
      <c r="F16" s="23"/>
      <c r="G16" s="23"/>
      <c r="H16" s="23"/>
      <c r="I16" s="23"/>
      <c r="J16" s="8"/>
      <c r="K16" s="8"/>
      <c r="L16" s="23"/>
      <c r="M16" s="23"/>
      <c r="N16" s="23"/>
      <c r="O16" s="23"/>
      <c r="P16" s="23"/>
      <c r="Q16" s="23"/>
    </row>
    <row r="17" spans="1:17" s="4" customFormat="1" ht="11.25">
      <c r="A17" s="3">
        <f t="shared" si="0"/>
        <v>4</v>
      </c>
      <c r="D17" s="8"/>
      <c r="E17" s="12"/>
      <c r="F17" s="12"/>
      <c r="G17" s="12"/>
      <c r="H17" s="12"/>
      <c r="I17" s="12"/>
      <c r="J17" s="3"/>
      <c r="K17" s="3"/>
      <c r="L17" s="12"/>
      <c r="M17" s="12"/>
      <c r="N17" s="12"/>
      <c r="O17" s="12"/>
      <c r="P17" s="12"/>
      <c r="Q17" s="12"/>
    </row>
    <row r="18" spans="1:17" s="4" customFormat="1" ht="11.25">
      <c r="A18" s="3">
        <f t="shared" si="0"/>
        <v>5</v>
      </c>
      <c r="D18" s="8"/>
      <c r="E18" s="12"/>
      <c r="F18" s="12"/>
      <c r="G18" s="12"/>
      <c r="H18" s="139"/>
      <c r="I18" s="178"/>
      <c r="J18" s="169"/>
      <c r="K18" s="169"/>
      <c r="L18" s="251"/>
      <c r="M18" s="139"/>
      <c r="N18" s="139"/>
      <c r="O18" s="12"/>
      <c r="P18" s="12"/>
      <c r="Q18" s="12"/>
    </row>
    <row r="19" spans="1:17" ht="12.75" customHeight="1">
      <c r="C19" s="64"/>
      <c r="D19" s="53"/>
      <c r="E19" s="53"/>
      <c r="F19" s="53"/>
      <c r="G19" s="53"/>
      <c r="H19" s="53"/>
      <c r="I19" s="53"/>
      <c r="J19" s="60"/>
      <c r="L19" s="53"/>
      <c r="M19" s="62"/>
      <c r="N19" s="62"/>
      <c r="O19" s="62"/>
      <c r="P19" s="62"/>
      <c r="Q19" s="62"/>
    </row>
    <row r="20" spans="1:17" s="57" customFormat="1" ht="12.75" customHeight="1">
      <c r="C20" s="65"/>
      <c r="D20" s="66"/>
      <c r="E20" s="66"/>
      <c r="F20" s="66"/>
      <c r="G20" s="66"/>
      <c r="H20" s="66"/>
      <c r="I20" s="66"/>
      <c r="J20" s="67"/>
      <c r="K20" s="68"/>
      <c r="L20" s="66"/>
      <c r="M20" s="66"/>
      <c r="N20" s="66"/>
      <c r="O20" s="66"/>
      <c r="P20" s="66"/>
      <c r="Q20" s="66"/>
    </row>
    <row r="21" spans="1:17" ht="12.75" customHeight="1">
      <c r="C21" s="64"/>
      <c r="D21" s="53"/>
      <c r="E21" s="53"/>
      <c r="F21" s="53"/>
      <c r="G21" s="53"/>
      <c r="H21" s="53"/>
      <c r="I21" s="53"/>
      <c r="J21" s="60"/>
      <c r="L21" s="53"/>
      <c r="M21" s="62"/>
      <c r="N21" s="62"/>
      <c r="O21" s="62"/>
      <c r="P21" s="62"/>
      <c r="Q21" s="62"/>
    </row>
    <row r="22" spans="1:17" ht="12.75" customHeight="1">
      <c r="C22" s="99"/>
      <c r="D22" s="53"/>
      <c r="E22" s="53"/>
      <c r="F22" s="53"/>
      <c r="G22" s="53"/>
      <c r="H22" s="53"/>
      <c r="I22" s="53"/>
      <c r="L22" s="53"/>
      <c r="M22" s="62"/>
      <c r="N22" s="62"/>
      <c r="O22" s="62"/>
      <c r="P22" s="62"/>
      <c r="Q22" s="62"/>
    </row>
    <row r="23" spans="1:17" ht="12.75" customHeight="1">
      <c r="C23" s="99"/>
      <c r="D23" s="53"/>
      <c r="E23" s="53"/>
      <c r="F23" s="53"/>
      <c r="G23" s="53"/>
      <c r="H23" s="53"/>
      <c r="I23" s="53"/>
      <c r="L23" s="53"/>
      <c r="M23" s="62"/>
      <c r="N23" s="62"/>
      <c r="O23" s="62"/>
      <c r="P23" s="62"/>
      <c r="Q23" s="62"/>
    </row>
    <row r="24" spans="1:17" ht="12.75" customHeight="1">
      <c r="D24" s="53"/>
      <c r="E24" s="53"/>
      <c r="F24" s="53"/>
      <c r="G24" s="53"/>
      <c r="H24" s="53"/>
      <c r="I24" s="53"/>
      <c r="L24" s="53"/>
      <c r="M24" s="62"/>
      <c r="N24" s="62"/>
      <c r="O24" s="62"/>
      <c r="P24" s="62"/>
      <c r="Q24" s="62"/>
    </row>
    <row r="25" spans="1:17" s="57" customFormat="1" ht="12.75" customHeight="1">
      <c r="C25" s="65"/>
      <c r="D25" s="66"/>
      <c r="E25" s="66"/>
      <c r="F25" s="66"/>
      <c r="G25" s="66"/>
      <c r="H25" s="66"/>
      <c r="I25" s="66"/>
      <c r="J25" s="68"/>
      <c r="K25" s="68"/>
      <c r="L25" s="66"/>
      <c r="M25" s="66"/>
      <c r="N25" s="66"/>
      <c r="O25" s="66"/>
      <c r="P25" s="66"/>
      <c r="Q25" s="66"/>
    </row>
    <row r="26" spans="1:17" ht="12.75" customHeight="1">
      <c r="C26" s="70"/>
      <c r="D26" s="53"/>
      <c r="E26" s="53"/>
      <c r="F26" s="53"/>
      <c r="G26" s="53"/>
      <c r="H26" s="53"/>
      <c r="I26" s="53"/>
      <c r="L26" s="53"/>
      <c r="M26" s="53"/>
      <c r="N26" s="53"/>
      <c r="O26" s="53"/>
      <c r="P26" s="53"/>
      <c r="Q26" s="53"/>
    </row>
    <row r="27" spans="1:17" ht="12.75" customHeight="1">
      <c r="C27" s="70"/>
      <c r="D27" s="53"/>
      <c r="E27" s="53"/>
      <c r="F27" s="53"/>
      <c r="G27" s="53"/>
      <c r="H27" s="53"/>
      <c r="I27" s="53"/>
      <c r="L27" s="53"/>
      <c r="M27" s="53"/>
      <c r="N27" s="53"/>
      <c r="O27" s="53"/>
      <c r="P27" s="53"/>
      <c r="Q27" s="53"/>
    </row>
    <row r="28" spans="1:17" ht="12.75" customHeight="1">
      <c r="D28" s="53"/>
      <c r="E28" s="53"/>
      <c r="F28" s="53"/>
      <c r="G28" s="53"/>
      <c r="H28" s="53"/>
      <c r="I28" s="53"/>
      <c r="L28" s="53"/>
      <c r="M28" s="53"/>
      <c r="N28" s="53"/>
      <c r="O28" s="53"/>
      <c r="P28" s="53"/>
      <c r="Q28" s="53"/>
    </row>
    <row r="29" spans="1:17" s="57" customFormat="1" ht="12.75" customHeight="1">
      <c r="B29" s="100"/>
      <c r="D29" s="66"/>
      <c r="E29" s="66"/>
      <c r="F29" s="66"/>
      <c r="G29" s="66"/>
      <c r="H29" s="66"/>
      <c r="I29" s="66"/>
      <c r="J29" s="68"/>
      <c r="K29" s="68"/>
      <c r="L29" s="66"/>
      <c r="M29" s="66"/>
      <c r="N29" s="66"/>
      <c r="O29" s="66"/>
      <c r="P29" s="66"/>
      <c r="Q29" s="66"/>
    </row>
    <row r="30" spans="1:17" ht="12.75" customHeight="1">
      <c r="E30" s="53"/>
      <c r="F30" s="53"/>
      <c r="G30" s="53"/>
      <c r="H30" s="53"/>
      <c r="I30" s="53"/>
      <c r="L30" s="53"/>
      <c r="M30" s="62"/>
      <c r="N30" s="62"/>
      <c r="O30" s="62"/>
      <c r="P30" s="62"/>
      <c r="Q30" s="62"/>
    </row>
    <row r="31" spans="1:17" ht="12.75" customHeight="1">
      <c r="D31" s="53"/>
      <c r="E31" s="53"/>
      <c r="F31" s="53"/>
      <c r="G31" s="53"/>
      <c r="H31" s="53"/>
      <c r="I31" s="53"/>
      <c r="L31" s="53"/>
      <c r="M31" s="53"/>
      <c r="N31" s="53"/>
      <c r="O31" s="53"/>
      <c r="P31" s="53"/>
      <c r="Q31" s="53"/>
    </row>
    <row r="32" spans="1:17" ht="12.75" customHeight="1">
      <c r="D32" s="66"/>
      <c r="E32" s="53"/>
      <c r="F32" s="53"/>
      <c r="G32" s="53"/>
      <c r="H32" s="53"/>
      <c r="I32" s="53"/>
      <c r="L32" s="53"/>
      <c r="M32" s="12"/>
      <c r="N32" s="12"/>
      <c r="O32" s="12"/>
      <c r="P32" s="12"/>
      <c r="Q32" s="12"/>
    </row>
    <row r="33" spans="3:18" ht="12.75" customHeight="1">
      <c r="D33" s="53"/>
      <c r="E33" s="53"/>
      <c r="F33" s="53"/>
      <c r="G33" s="53"/>
      <c r="H33" s="53"/>
      <c r="I33" s="53"/>
      <c r="L33" s="53"/>
      <c r="M33" s="12"/>
      <c r="N33" s="12"/>
      <c r="O33" s="12"/>
      <c r="P33" s="12"/>
      <c r="Q33" s="12"/>
    </row>
    <row r="34" spans="3:18" s="57" customFormat="1" ht="12.75" customHeight="1">
      <c r="C34" s="65"/>
      <c r="D34" s="66"/>
      <c r="E34" s="66"/>
      <c r="F34" s="66"/>
      <c r="G34" s="66"/>
      <c r="H34" s="66"/>
      <c r="I34" s="66"/>
      <c r="J34" s="68"/>
      <c r="K34" s="68"/>
      <c r="L34" s="66"/>
      <c r="M34" s="66"/>
      <c r="N34" s="66"/>
      <c r="O34" s="66"/>
      <c r="P34" s="66"/>
      <c r="Q34" s="66"/>
    </row>
    <row r="35" spans="3:18" ht="12.75" customHeight="1">
      <c r="D35" s="53"/>
      <c r="E35" s="53"/>
      <c r="F35" s="53"/>
      <c r="G35" s="53"/>
      <c r="H35" s="53"/>
      <c r="I35" s="53"/>
      <c r="L35" s="53"/>
      <c r="M35" s="53"/>
      <c r="N35" s="53"/>
      <c r="O35" s="53"/>
      <c r="P35" s="53"/>
      <c r="Q35" s="53"/>
    </row>
    <row r="36" spans="3:18" s="57" customFormat="1" ht="12.75" customHeight="1">
      <c r="C36" s="100"/>
      <c r="D36" s="66"/>
      <c r="E36" s="66"/>
      <c r="F36" s="71"/>
      <c r="G36" s="66"/>
      <c r="H36" s="66"/>
      <c r="I36" s="66"/>
      <c r="J36" s="72"/>
      <c r="K36" s="68"/>
      <c r="L36" s="66"/>
      <c r="M36" s="66"/>
      <c r="N36" s="66"/>
      <c r="O36" s="66"/>
      <c r="P36" s="66"/>
      <c r="Q36" s="66"/>
    </row>
    <row r="37" spans="3:18" ht="12.75" customHeight="1">
      <c r="D37" s="73"/>
      <c r="E37" s="53"/>
      <c r="F37" s="53"/>
      <c r="G37" s="53"/>
      <c r="H37" s="53"/>
      <c r="I37" s="53"/>
      <c r="L37" s="53"/>
      <c r="M37" s="62"/>
      <c r="N37" s="62"/>
      <c r="O37" s="62"/>
      <c r="P37" s="62"/>
      <c r="Q37" s="62"/>
    </row>
    <row r="38" spans="3:18" ht="12.75" customHeight="1">
      <c r="D38" s="73"/>
      <c r="E38" s="53"/>
      <c r="F38" s="53"/>
      <c r="G38" s="53"/>
      <c r="H38" s="53"/>
      <c r="I38" s="53"/>
      <c r="L38" s="53"/>
      <c r="M38" s="62"/>
      <c r="N38" s="62"/>
      <c r="O38" s="62"/>
      <c r="P38" s="62"/>
      <c r="Q38" s="62"/>
    </row>
    <row r="39" spans="3:18" ht="12.75" customHeight="1">
      <c r="D39" s="73"/>
      <c r="E39" s="53"/>
      <c r="F39" s="53"/>
      <c r="G39" s="53"/>
      <c r="H39" s="53"/>
      <c r="I39" s="53"/>
      <c r="L39" s="53"/>
      <c r="M39" s="62"/>
      <c r="N39" s="62"/>
      <c r="O39" s="62"/>
      <c r="P39" s="62"/>
      <c r="Q39" s="62"/>
    </row>
    <row r="40" spans="3:18" ht="12.75" customHeight="1">
      <c r="D40" s="73"/>
      <c r="E40" s="53"/>
      <c r="F40" s="53"/>
      <c r="G40" s="53"/>
      <c r="H40" s="53"/>
      <c r="I40" s="53"/>
      <c r="L40" s="53"/>
      <c r="M40" s="62"/>
      <c r="N40" s="62"/>
      <c r="O40" s="62"/>
      <c r="P40" s="62"/>
      <c r="Q40" s="62"/>
    </row>
    <row r="41" spans="3:18" ht="12.75" customHeight="1">
      <c r="D41" s="73"/>
      <c r="E41" s="53"/>
      <c r="F41" s="53"/>
      <c r="G41" s="53"/>
      <c r="H41" s="53"/>
      <c r="I41" s="53"/>
      <c r="L41" s="53"/>
      <c r="M41" s="62"/>
      <c r="N41" s="62"/>
      <c r="O41" s="62"/>
      <c r="P41" s="62"/>
      <c r="Q41" s="62"/>
    </row>
    <row r="42" spans="3:18" ht="12.75" customHeight="1">
      <c r="D42" s="73"/>
      <c r="E42" s="53"/>
      <c r="F42" s="53"/>
      <c r="G42" s="53"/>
      <c r="H42" s="53"/>
      <c r="I42" s="53"/>
      <c r="L42" s="53"/>
      <c r="M42" s="62"/>
      <c r="N42" s="62"/>
      <c r="O42" s="62"/>
      <c r="P42" s="62"/>
      <c r="Q42" s="62"/>
    </row>
    <row r="43" spans="3:18" ht="12.75" customHeight="1">
      <c r="D43" s="73"/>
      <c r="E43" s="53"/>
      <c r="F43" s="53"/>
      <c r="G43" s="53"/>
      <c r="H43" s="53"/>
      <c r="I43" s="53"/>
      <c r="L43" s="53"/>
      <c r="M43" s="12"/>
      <c r="N43" s="12"/>
      <c r="O43" s="12"/>
      <c r="P43" s="12"/>
      <c r="Q43" s="12"/>
    </row>
    <row r="44" spans="3:18" ht="12.75" customHeight="1">
      <c r="D44" s="73"/>
      <c r="E44" s="53"/>
      <c r="F44" s="53"/>
      <c r="G44" s="53"/>
      <c r="H44" s="53"/>
      <c r="I44" s="53"/>
      <c r="L44" s="53"/>
      <c r="M44" s="62"/>
      <c r="N44" s="62"/>
      <c r="O44" s="62"/>
      <c r="P44" s="62"/>
      <c r="Q44" s="62"/>
    </row>
    <row r="45" spans="3:18" ht="12.75" customHeight="1">
      <c r="D45" s="73"/>
      <c r="E45" s="53"/>
      <c r="F45" s="53"/>
      <c r="G45" s="53"/>
      <c r="H45" s="53"/>
      <c r="I45" s="53"/>
      <c r="L45" s="53"/>
      <c r="M45" s="62"/>
      <c r="N45" s="62"/>
      <c r="O45" s="62"/>
      <c r="P45" s="62"/>
      <c r="Q45" s="62"/>
    </row>
    <row r="46" spans="3:18" ht="12.75" customHeight="1">
      <c r="D46" s="73"/>
      <c r="E46" s="53"/>
      <c r="F46" s="53"/>
      <c r="G46" s="53"/>
      <c r="H46" s="53"/>
      <c r="I46" s="53"/>
      <c r="L46" s="53"/>
      <c r="M46" s="62"/>
      <c r="N46" s="62"/>
      <c r="O46" s="62"/>
      <c r="P46" s="62"/>
      <c r="Q46" s="62"/>
    </row>
    <row r="47" spans="3:18" s="57" customFormat="1" ht="12.75" customHeight="1">
      <c r="C47" s="65"/>
      <c r="D47" s="71"/>
      <c r="E47" s="66"/>
      <c r="F47" s="66"/>
      <c r="G47" s="66"/>
      <c r="H47" s="66"/>
      <c r="I47" s="66"/>
      <c r="J47" s="68"/>
      <c r="K47" s="72"/>
      <c r="L47" s="66"/>
      <c r="M47" s="66"/>
      <c r="N47" s="66"/>
      <c r="O47" s="66"/>
      <c r="P47" s="66"/>
      <c r="Q47" s="66"/>
      <c r="R47" s="59"/>
    </row>
    <row r="48" spans="3:18" ht="12.75" customHeight="1">
      <c r="C48" s="99"/>
      <c r="D48" s="73"/>
      <c r="E48" s="53"/>
      <c r="F48" s="53"/>
      <c r="G48" s="53"/>
      <c r="H48" s="53"/>
      <c r="I48" s="53"/>
      <c r="K48" s="101"/>
      <c r="L48" s="53"/>
      <c r="M48" s="53"/>
      <c r="N48" s="53"/>
      <c r="O48" s="53"/>
      <c r="P48" s="53"/>
      <c r="Q48" s="53"/>
    </row>
    <row r="49" spans="2:18" s="57" customFormat="1" ht="12.75" customHeight="1">
      <c r="B49" s="112"/>
      <c r="D49" s="71"/>
      <c r="E49" s="66"/>
      <c r="F49" s="66"/>
      <c r="G49" s="66"/>
      <c r="H49" s="66"/>
      <c r="I49" s="66"/>
      <c r="J49" s="68"/>
      <c r="K49" s="72"/>
      <c r="L49" s="66"/>
      <c r="M49" s="66"/>
      <c r="N49" s="66"/>
      <c r="O49" s="66"/>
      <c r="P49" s="66"/>
      <c r="Q49" s="66"/>
      <c r="R49" s="59"/>
    </row>
    <row r="50" spans="2:18" ht="12.75" customHeight="1">
      <c r="C50" s="65"/>
      <c r="D50" s="73"/>
      <c r="E50" s="53"/>
      <c r="F50" s="53"/>
      <c r="G50" s="53"/>
      <c r="H50" s="53"/>
      <c r="I50" s="53"/>
      <c r="J50" s="68"/>
      <c r="K50" s="101"/>
      <c r="L50" s="53"/>
      <c r="M50" s="53"/>
      <c r="N50" s="53"/>
      <c r="O50" s="53"/>
      <c r="P50" s="53"/>
      <c r="Q50" s="53"/>
    </row>
    <row r="51" spans="2:18" s="57" customFormat="1" ht="12.75" customHeight="1">
      <c r="C51" s="65"/>
      <c r="D51" s="66"/>
      <c r="E51" s="66"/>
      <c r="F51" s="66"/>
      <c r="G51" s="66"/>
      <c r="H51" s="66"/>
      <c r="I51" s="66"/>
      <c r="J51" s="68"/>
      <c r="K51" s="72"/>
      <c r="L51" s="66"/>
      <c r="M51" s="66"/>
      <c r="N51" s="66"/>
      <c r="O51" s="66"/>
      <c r="P51" s="66"/>
      <c r="Q51" s="66"/>
    </row>
    <row r="52" spans="2:18" s="57" customFormat="1" ht="12.75" customHeight="1">
      <c r="C52" s="65"/>
      <c r="D52" s="71"/>
      <c r="E52" s="66"/>
      <c r="F52" s="66"/>
      <c r="G52" s="66"/>
      <c r="H52" s="66"/>
      <c r="I52" s="66"/>
      <c r="J52" s="68"/>
      <c r="K52" s="72"/>
      <c r="L52" s="66"/>
      <c r="M52" s="66"/>
      <c r="N52" s="66"/>
      <c r="O52" s="66"/>
      <c r="P52" s="66"/>
      <c r="Q52" s="66"/>
    </row>
    <row r="53" spans="2:18" s="57" customFormat="1" ht="12.75" customHeight="1">
      <c r="C53" s="65"/>
      <c r="D53" s="66"/>
      <c r="E53" s="66"/>
      <c r="F53" s="66"/>
      <c r="G53" s="66"/>
      <c r="H53" s="66"/>
      <c r="I53" s="66"/>
      <c r="J53" s="68"/>
      <c r="K53" s="72"/>
      <c r="L53" s="66"/>
      <c r="M53" s="102"/>
      <c r="N53" s="102"/>
      <c r="O53" s="102"/>
      <c r="P53" s="102"/>
      <c r="Q53" s="102"/>
    </row>
    <row r="54" spans="2:18" s="57" customFormat="1" ht="12.75" customHeight="1">
      <c r="C54" s="65"/>
      <c r="D54" s="71"/>
      <c r="E54" s="66"/>
      <c r="F54" s="66"/>
      <c r="G54" s="66"/>
      <c r="H54" s="66"/>
      <c r="I54" s="66"/>
      <c r="J54" s="68"/>
      <c r="K54" s="72"/>
      <c r="L54" s="66"/>
      <c r="M54" s="66"/>
      <c r="N54" s="66"/>
      <c r="O54" s="66"/>
      <c r="P54" s="66"/>
      <c r="Q54" s="66"/>
    </row>
    <row r="55" spans="2:18" s="57" customFormat="1" ht="12.75" customHeight="1">
      <c r="B55" s="96"/>
      <c r="C55" s="65"/>
      <c r="D55" s="71"/>
      <c r="E55" s="66"/>
      <c r="F55" s="66"/>
      <c r="G55" s="66"/>
      <c r="H55" s="66"/>
      <c r="I55" s="66"/>
      <c r="J55" s="68"/>
      <c r="K55" s="72"/>
      <c r="L55" s="66"/>
      <c r="M55" s="66"/>
      <c r="N55" s="66"/>
      <c r="O55" s="66"/>
      <c r="P55" s="66"/>
      <c r="Q55" s="66"/>
    </row>
    <row r="56" spans="2:18" ht="12.75" customHeight="1">
      <c r="C56" s="65"/>
      <c r="D56" s="73"/>
      <c r="E56" s="53"/>
      <c r="F56" s="53"/>
      <c r="G56" s="53"/>
      <c r="H56" s="53"/>
      <c r="I56" s="53"/>
      <c r="J56" s="68"/>
      <c r="K56" s="101"/>
      <c r="L56" s="53"/>
      <c r="M56" s="53"/>
      <c r="N56" s="53"/>
      <c r="O56" s="53"/>
      <c r="P56" s="53"/>
      <c r="Q56" s="53"/>
    </row>
    <row r="57" spans="2:18" ht="12.75" customHeight="1">
      <c r="C57" s="65"/>
      <c r="D57" s="73"/>
      <c r="E57" s="53"/>
      <c r="F57" s="53"/>
      <c r="G57" s="53"/>
      <c r="H57" s="53"/>
      <c r="I57" s="53"/>
      <c r="L57" s="53"/>
      <c r="M57" s="62"/>
      <c r="N57" s="62"/>
      <c r="O57" s="62"/>
      <c r="P57" s="62"/>
      <c r="Q57" s="62"/>
    </row>
    <row r="58" spans="2:18" ht="12.75" customHeight="1">
      <c r="C58" s="65"/>
      <c r="D58" s="73"/>
      <c r="E58" s="53"/>
      <c r="F58" s="53"/>
      <c r="G58" s="53"/>
      <c r="H58" s="53"/>
      <c r="I58" s="53"/>
      <c r="L58" s="53"/>
      <c r="M58" s="62"/>
      <c r="N58" s="62"/>
      <c r="O58" s="62"/>
      <c r="P58" s="62"/>
      <c r="Q58" s="62"/>
    </row>
    <row r="59" spans="2:18" ht="12.75" customHeight="1">
      <c r="C59" s="65"/>
      <c r="D59" s="73"/>
      <c r="E59" s="53"/>
      <c r="F59" s="53"/>
      <c r="G59" s="53"/>
      <c r="H59" s="53"/>
      <c r="I59" s="53"/>
      <c r="J59" s="68"/>
      <c r="K59" s="101"/>
      <c r="L59" s="53"/>
      <c r="M59" s="53"/>
      <c r="N59" s="53"/>
      <c r="O59" s="53"/>
      <c r="P59" s="53"/>
      <c r="Q59" s="53"/>
    </row>
    <row r="60" spans="2:18" ht="12.75" customHeight="1">
      <c r="C60" s="74"/>
      <c r="D60" s="73"/>
      <c r="E60" s="53"/>
      <c r="F60" s="53"/>
      <c r="G60" s="53"/>
      <c r="H60" s="53"/>
      <c r="I60" s="53"/>
      <c r="L60" s="53"/>
      <c r="M60" s="62"/>
      <c r="N60" s="62"/>
      <c r="O60" s="62"/>
      <c r="P60" s="62"/>
      <c r="Q60" s="62"/>
    </row>
    <row r="61" spans="2:18" ht="12.75" customHeight="1">
      <c r="C61" s="75"/>
      <c r="D61" s="73"/>
      <c r="E61" s="53"/>
      <c r="F61" s="53"/>
      <c r="G61" s="53"/>
      <c r="H61" s="53"/>
      <c r="I61" s="53"/>
      <c r="L61" s="53"/>
      <c r="M61" s="62"/>
      <c r="N61" s="62"/>
      <c r="O61" s="62"/>
      <c r="P61" s="62"/>
      <c r="Q61" s="62"/>
    </row>
  </sheetData>
  <customSheetViews>
    <customSheetView guid="{700BB901-DE3D-40AF-9E84-3437521A0345}" showPageBreaks="1">
      <pageMargins left="0.5" right="0.5" top="1" bottom="1" header="0.5" footer="0.5"/>
      <printOptions horizontalCentered="1"/>
      <pageSetup scale="95" pageOrder="overThenDown" orientation="landscape" r:id="rId1"/>
      <headerFooter alignWithMargins="0">
        <oddFooter>&amp;L&amp;8Sponsored by:  Randall W. Hamlett&amp;C&amp;A&amp;R&amp;P of &amp;N</oddFooter>
      </headerFooter>
    </customSheetView>
    <customSheetView guid="{D30DA162-D620-4A19-970C-1046A6A23ED1}">
      <pageMargins left="0.5" right="0.5" top="1" bottom="1" header="0.5" footer="0.5"/>
      <printOptions horizontalCentered="1"/>
      <pageSetup scale="95" pageOrder="overThenDown" orientation="landscape" r:id="rId2"/>
      <headerFooter alignWithMargins="0">
        <oddFooter>&amp;L&amp;8Sponsored by:  Randall W. Hamlett&amp;C&amp;A&amp;R&amp;P of &amp;N</oddFooter>
      </headerFooter>
    </customSheetView>
    <customSheetView guid="{7B208CC4-03EC-49A3-9AEF-BDEAF48D6BE2}" showPageBreaks="1" printArea="1">
      <pageMargins left="0.5" right="0.5" top="1" bottom="1" header="0.5" footer="0.5"/>
      <printOptions horizontalCentered="1"/>
      <pageSetup scale="95" pageOrder="overThenDown" orientation="landscape" r:id="rId3"/>
      <headerFooter alignWithMargins="0">
        <oddFooter>&amp;L&amp;8Sponsored by:  Randall W. Hamlett&amp;C&amp;A&amp;R&amp;P of &amp;N</oddFooter>
      </headerFooter>
    </customSheetView>
    <customSheetView guid="{FAFF7267-5C8D-421B-A6E7-C317663504A2}">
      <pageMargins left="0.5" right="0.5" top="1" bottom="1" header="0.5" footer="0.5"/>
      <printOptions horizontalCentered="1"/>
      <pageSetup scale="95" pageOrder="overThenDown" orientation="landscape" r:id="rId4"/>
      <headerFooter alignWithMargins="0">
        <oddFooter>&amp;L&amp;8Sponsored by:  Randall W. Hamlett&amp;C&amp;A&amp;R&amp;P of &amp;N</oddFooter>
      </headerFooter>
    </customSheetView>
    <customSheetView guid="{659C7A86-29AF-4EB2-A484-62929168C99A}">
      <pageMargins left="0.5" right="0.5" top="1" bottom="1" header="0.5" footer="0.5"/>
      <printOptions horizontalCentered="1"/>
      <pageSetup scale="95" pageOrder="overThenDown" orientation="landscape" r:id="rId5"/>
      <headerFooter alignWithMargins="0">
        <oddFooter>&amp;L&amp;8Sponsored by:  Randall W. Hamlett&amp;C&amp;A&amp;R&amp;P of &amp;N</oddFooter>
      </headerFooter>
    </customSheetView>
    <customSheetView guid="{DE1D8474-1C81-4DEF-9FC4-4CC6D52CA0A7}">
      <pageMargins left="0.5" right="0.5" top="1" bottom="1" header="0.5" footer="0.5"/>
      <printOptions horizontalCentered="1"/>
      <pageSetup scale="95" pageOrder="overThenDown" orientation="landscape" r:id="rId6"/>
      <headerFooter alignWithMargins="0">
        <oddFooter>&amp;L&amp;8Sponsored by:  Randall W. Hamlett&amp;C&amp;A&amp;R&amp;P of &amp;N</oddFooter>
      </headerFooter>
    </customSheetView>
  </customSheetViews>
  <phoneticPr fontId="20" type="noConversion"/>
  <pageMargins left="0.75" right="0.75" top="1" bottom="1" header="0.75" footer="0.75"/>
  <pageSetup scale="85" pageOrder="overThenDown" orientation="landscape" r:id="rId7"/>
  <headerFooter alignWithMargins="0">
    <oddFooter>&amp;L&amp;"Times New Roman,Regular"&amp;8Sponsored by:  Randall W. Hamlett</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0"/>
  <dimension ref="A1:P17"/>
  <sheetViews>
    <sheetView workbookViewId="0"/>
  </sheetViews>
  <sheetFormatPr defaultColWidth="9.140625" defaultRowHeight="11.25"/>
  <cols>
    <col min="1" max="1" width="4.42578125" style="167" bestFit="1" customWidth="1"/>
    <col min="2" max="2" width="27.42578125" style="135" customWidth="1"/>
    <col min="3" max="3" width="12.7109375" style="135" customWidth="1"/>
    <col min="4" max="4" width="13.42578125" style="135" customWidth="1"/>
    <col min="5" max="7" width="13.5703125" style="135" customWidth="1"/>
    <col min="8" max="8" width="12.42578125" style="135" bestFit="1" customWidth="1"/>
    <col min="9" max="10" width="13.28515625" style="135" customWidth="1"/>
    <col min="11" max="11" width="13.7109375" style="135" customWidth="1"/>
    <col min="12" max="16384" width="9.140625" style="135"/>
  </cols>
  <sheetData>
    <row r="1" spans="1:16">
      <c r="B1" s="1870" t="s">
        <v>465</v>
      </c>
      <c r="C1" s="1235"/>
      <c r="D1" s="1236"/>
      <c r="K1" s="1853" t="s">
        <v>1697</v>
      </c>
    </row>
    <row r="2" spans="1:16">
      <c r="B2" s="295" t="s">
        <v>1407</v>
      </c>
      <c r="C2" s="1"/>
      <c r="D2" s="1237"/>
    </row>
    <row r="3" spans="1:16">
      <c r="B3" s="1658" t="s">
        <v>225</v>
      </c>
      <c r="C3" s="1"/>
      <c r="D3" s="1237"/>
    </row>
    <row r="4" spans="1:16">
      <c r="B4" s="1658" t="s">
        <v>1376</v>
      </c>
      <c r="C4" s="1"/>
      <c r="D4" s="1237"/>
    </row>
    <row r="5" spans="1:16" ht="12" thickBot="1">
      <c r="B5" s="1802" t="s">
        <v>584</v>
      </c>
      <c r="C5" s="1238"/>
      <c r="D5" s="1239"/>
    </row>
    <row r="6" spans="1:16">
      <c r="B6" s="14"/>
    </row>
    <row r="7" spans="1:16">
      <c r="B7" s="14"/>
      <c r="D7" s="246" t="s">
        <v>396</v>
      </c>
      <c r="E7" s="246" t="s">
        <v>397</v>
      </c>
      <c r="F7" s="246" t="s">
        <v>398</v>
      </c>
      <c r="G7" s="246" t="s">
        <v>399</v>
      </c>
      <c r="H7" s="246" t="s">
        <v>400</v>
      </c>
      <c r="I7" s="246" t="s">
        <v>401</v>
      </c>
      <c r="J7" s="246" t="s">
        <v>680</v>
      </c>
      <c r="K7" s="246" t="s">
        <v>681</v>
      </c>
    </row>
    <row r="8" spans="1:16">
      <c r="C8" s="2313" t="s">
        <v>407</v>
      </c>
      <c r="D8" s="2313"/>
      <c r="E8" s="2313"/>
      <c r="F8" s="2313"/>
      <c r="G8" s="2313"/>
      <c r="H8" s="2313"/>
      <c r="I8" s="2313"/>
      <c r="J8" s="2313"/>
      <c r="K8" s="2313"/>
    </row>
    <row r="9" spans="1:16">
      <c r="B9" s="167"/>
      <c r="C9" s="167"/>
      <c r="D9" s="167"/>
      <c r="E9" s="167"/>
      <c r="F9" s="167"/>
      <c r="G9" s="167"/>
      <c r="H9" s="167" t="s">
        <v>283</v>
      </c>
      <c r="I9" s="167"/>
      <c r="J9" s="167"/>
      <c r="K9" s="167" t="s">
        <v>416</v>
      </c>
    </row>
    <row r="10" spans="1:16">
      <c r="B10" s="167"/>
      <c r="C10" s="167"/>
      <c r="D10" s="167"/>
      <c r="E10" s="167"/>
      <c r="F10" s="167"/>
      <c r="G10" s="167" t="s">
        <v>273</v>
      </c>
      <c r="H10" s="167" t="s">
        <v>786</v>
      </c>
      <c r="I10" s="167" t="s">
        <v>786</v>
      </c>
      <c r="J10" s="167" t="s">
        <v>786</v>
      </c>
      <c r="K10" s="167" t="s">
        <v>229</v>
      </c>
    </row>
    <row r="11" spans="1:16">
      <c r="A11" s="167" t="s">
        <v>272</v>
      </c>
      <c r="B11" s="167"/>
      <c r="C11" s="167" t="s">
        <v>408</v>
      </c>
      <c r="D11" s="167" t="s">
        <v>645</v>
      </c>
      <c r="E11" s="167" t="s">
        <v>409</v>
      </c>
      <c r="F11" s="167" t="s">
        <v>786</v>
      </c>
      <c r="G11" s="167" t="s">
        <v>786</v>
      </c>
      <c r="H11" s="167" t="s">
        <v>410</v>
      </c>
      <c r="I11" s="167" t="s">
        <v>1052</v>
      </c>
      <c r="J11" s="167" t="s">
        <v>1052</v>
      </c>
      <c r="K11" s="167" t="s">
        <v>411</v>
      </c>
    </row>
    <row r="12" spans="1:16">
      <c r="A12" s="208" t="s">
        <v>1083</v>
      </c>
      <c r="B12" s="208" t="s">
        <v>578</v>
      </c>
      <c r="C12" s="208" t="s">
        <v>412</v>
      </c>
      <c r="D12" s="208" t="s">
        <v>229</v>
      </c>
      <c r="E12" s="208" t="s">
        <v>775</v>
      </c>
      <c r="F12" s="208" t="s">
        <v>775</v>
      </c>
      <c r="G12" s="208" t="s">
        <v>413</v>
      </c>
      <c r="H12" s="208" t="s">
        <v>414</v>
      </c>
      <c r="I12" s="208" t="s">
        <v>1050</v>
      </c>
      <c r="J12" s="208" t="s">
        <v>867</v>
      </c>
      <c r="K12" s="208" t="s">
        <v>1050</v>
      </c>
    </row>
    <row r="13" spans="1:16" s="796" customFormat="1">
      <c r="A13" s="1156">
        <v>1</v>
      </c>
      <c r="B13" s="1229"/>
      <c r="C13" s="1156"/>
      <c r="D13" s="13"/>
      <c r="E13" s="13"/>
      <c r="F13" s="13"/>
      <c r="G13" s="1230"/>
      <c r="H13" s="1218"/>
      <c r="I13" s="1218"/>
      <c r="J13" s="1218"/>
      <c r="K13" s="1218"/>
    </row>
    <row r="14" spans="1:16" s="796" customFormat="1">
      <c r="A14" s="1156">
        <v>2</v>
      </c>
      <c r="B14" s="1229"/>
      <c r="C14" s="1156"/>
      <c r="D14" s="13"/>
      <c r="E14" s="13"/>
      <c r="F14" s="13"/>
      <c r="G14" s="1230"/>
      <c r="H14" s="1218"/>
      <c r="I14" s="1218"/>
      <c r="J14" s="1218"/>
      <c r="K14" s="1218"/>
    </row>
    <row r="15" spans="1:16" s="796" customFormat="1" ht="15">
      <c r="A15" s="1231">
        <v>3</v>
      </c>
      <c r="B15" s="1801" t="s">
        <v>1655</v>
      </c>
      <c r="C15" s="1232"/>
      <c r="D15" s="1166"/>
      <c r="E15" s="13"/>
      <c r="F15" s="13"/>
      <c r="G15" s="1233"/>
      <c r="H15" s="1324"/>
      <c r="I15" s="1234"/>
      <c r="J15" s="1218"/>
      <c r="K15" s="1218"/>
      <c r="L15" s="1217"/>
      <c r="M15" s="1129"/>
      <c r="O15" s="1324"/>
      <c r="P15" s="1324"/>
    </row>
    <row r="16" spans="1:16">
      <c r="A16" s="1231">
        <v>4</v>
      </c>
      <c r="B16" s="14"/>
      <c r="C16" s="167"/>
      <c r="D16" s="2"/>
      <c r="E16" s="3"/>
      <c r="F16" s="3"/>
      <c r="G16" s="247"/>
      <c r="H16" s="2"/>
      <c r="I16" s="2"/>
      <c r="J16" s="2"/>
      <c r="K16" s="2"/>
    </row>
    <row r="17" spans="1:1">
      <c r="A17" s="1231">
        <v>5</v>
      </c>
    </row>
  </sheetData>
  <customSheetViews>
    <customSheetView guid="{700BB901-DE3D-40AF-9E84-3437521A0345}" showPageBreaks="1">
      <pageMargins left="0.75" right="0.75" top="1" bottom="1" header="0.5" footer="0.5"/>
      <printOptions horizontalCentered="1"/>
      <pageSetup scale="78" orientation="landscape" horizontalDpi="1200" r:id="rId1"/>
      <headerFooter alignWithMargins="0">
        <oddFooter>&amp;L&amp;8Sponsored by:  Randall W. Hamlett&amp;C&amp;8&amp;A&amp;R&amp;8&amp;P of &amp;N</oddFooter>
      </headerFooter>
    </customSheetView>
    <customSheetView guid="{D30DA162-D620-4A19-970C-1046A6A23ED1}">
      <selection activeCell="P18" sqref="P18:Q19"/>
      <pageMargins left="0.75" right="0.75" top="1" bottom="1" header="0.5" footer="0.5"/>
      <printOptions horizontalCentered="1"/>
      <pageSetup scale="78" orientation="landscape" horizontalDpi="1200" r:id="rId2"/>
      <headerFooter alignWithMargins="0">
        <oddFooter>&amp;L&amp;8Sponsored by:  Randall W. Hamlett&amp;C&amp;8&amp;A&amp;R&amp;8&amp;P of &amp;N</oddFooter>
      </headerFooter>
    </customSheetView>
    <customSheetView guid="{7B208CC4-03EC-49A3-9AEF-BDEAF48D6BE2}" showPageBreaks="1" printArea="1">
      <pageMargins left="0.75" right="0.75" top="1" bottom="1" header="0.5" footer="0.5"/>
      <printOptions horizontalCentered="1"/>
      <pageSetup scale="78" orientation="landscape" horizontalDpi="1200" r:id="rId3"/>
      <headerFooter alignWithMargins="0">
        <oddFooter>&amp;L&amp;8Sponsored by:  Randall W. Hamlett&amp;C&amp;8&amp;A&amp;R&amp;8&amp;P of &amp;N</oddFooter>
      </headerFooter>
    </customSheetView>
    <customSheetView guid="{FAFF7267-5C8D-421B-A6E7-C317663504A2}">
      <pageMargins left="0.75" right="0.75" top="1" bottom="1" header="0.5" footer="0.5"/>
      <printOptions horizontalCentered="1"/>
      <pageSetup scale="78" orientation="landscape" horizontalDpi="1200" r:id="rId4"/>
      <headerFooter alignWithMargins="0">
        <oddFooter>&amp;L&amp;8Sponsored by:  Randall W. Hamlett&amp;C&amp;8&amp;A&amp;R&amp;8&amp;P of &amp;N</oddFooter>
      </headerFooter>
    </customSheetView>
    <customSheetView guid="{659C7A86-29AF-4EB2-A484-62929168C99A}">
      <pageMargins left="0.75" right="0.75" top="1" bottom="1" header="0.5" footer="0.5"/>
      <printOptions horizontalCentered="1"/>
      <pageSetup scale="78" orientation="landscape" horizontalDpi="1200" r:id="rId5"/>
      <headerFooter alignWithMargins="0">
        <oddFooter>&amp;L&amp;8Sponsored by:  Randall W. Hamlett&amp;C&amp;8&amp;A&amp;R&amp;8&amp;P of &amp;N</oddFooter>
      </headerFooter>
    </customSheetView>
    <customSheetView guid="{DE1D8474-1C81-4DEF-9FC4-4CC6D52CA0A7}">
      <pageMargins left="0.75" right="0.75" top="1" bottom="1" header="0.5" footer="0.5"/>
      <printOptions horizontalCentered="1"/>
      <pageSetup scale="78" orientation="landscape" horizontalDpi="1200" r:id="rId6"/>
      <headerFooter alignWithMargins="0">
        <oddFooter>&amp;L&amp;8Sponsored by:  Randall W. Hamlett&amp;C&amp;8&amp;A&amp;R&amp;8&amp;P of &amp;N</oddFooter>
      </headerFooter>
    </customSheetView>
  </customSheetViews>
  <mergeCells count="1">
    <mergeCell ref="C8:K8"/>
  </mergeCells>
  <phoneticPr fontId="0" type="noConversion"/>
  <pageMargins left="0.75" right="0.75" top="1" bottom="1" header="0.75" footer="0.75"/>
  <pageSetup scale="80" orientation="landscape" r:id="rId7"/>
  <headerFooter alignWithMargins="0">
    <oddFooter>&amp;L&amp;"Times New Roman,Regular"&amp;8Sponsored by:  Randall W. Hamlett</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1"/>
  <dimension ref="A1:J502"/>
  <sheetViews>
    <sheetView workbookViewId="0"/>
  </sheetViews>
  <sheetFormatPr defaultColWidth="9.140625" defaultRowHeight="12.75"/>
  <cols>
    <col min="1" max="1" width="4.5703125" style="423" customWidth="1"/>
    <col min="2" max="2" width="12.5703125" style="423" customWidth="1"/>
    <col min="3" max="3" width="50.5703125" style="423" customWidth="1"/>
    <col min="4" max="6" width="23.85546875" style="423" customWidth="1"/>
    <col min="7" max="16384" width="9.140625" style="423"/>
  </cols>
  <sheetData>
    <row r="1" spans="1:10">
      <c r="B1" s="1241" t="s">
        <v>465</v>
      </c>
      <c r="C1" s="1243"/>
      <c r="D1" s="377"/>
      <c r="E1" s="1048"/>
      <c r="F1" s="1048"/>
      <c r="G1" s="758" t="s">
        <v>1721</v>
      </c>
    </row>
    <row r="2" spans="1:10">
      <c r="B2" s="1244" t="s">
        <v>1407</v>
      </c>
      <c r="C2" s="1245"/>
      <c r="D2" s="377"/>
      <c r="E2" s="1048"/>
      <c r="F2" s="1048"/>
    </row>
    <row r="3" spans="1:10">
      <c r="B3" s="1244" t="s">
        <v>21</v>
      </c>
      <c r="C3" s="1245"/>
      <c r="D3" s="377"/>
      <c r="E3" s="1048"/>
      <c r="F3" s="1048"/>
    </row>
    <row r="4" spans="1:10">
      <c r="B4" s="1244" t="s">
        <v>1260</v>
      </c>
      <c r="C4" s="1245"/>
      <c r="D4" s="377"/>
      <c r="E4" s="1048"/>
      <c r="F4" s="1048"/>
    </row>
    <row r="5" spans="1:10" ht="12" customHeight="1" thickBot="1">
      <c r="B5" s="1246" t="s">
        <v>584</v>
      </c>
      <c r="C5" s="1248"/>
      <c r="D5" s="377"/>
      <c r="E5" s="1048"/>
      <c r="F5" s="1048"/>
    </row>
    <row r="6" spans="1:10" ht="28.5" customHeight="1"/>
    <row r="7" spans="1:10">
      <c r="A7" s="1014" t="s">
        <v>272</v>
      </c>
    </row>
    <row r="8" spans="1:10">
      <c r="A8" s="590" t="s">
        <v>1083</v>
      </c>
      <c r="B8" s="1249" t="s">
        <v>700</v>
      </c>
      <c r="C8" s="759"/>
      <c r="D8" s="590" t="s">
        <v>701</v>
      </c>
      <c r="E8" s="1250" t="s">
        <v>550</v>
      </c>
      <c r="F8" s="1250" t="s">
        <v>163</v>
      </c>
    </row>
    <row r="9" spans="1:10">
      <c r="A9" s="588">
        <v>1</v>
      </c>
      <c r="B9" s="1790"/>
      <c r="C9" s="1791"/>
      <c r="D9" s="1033"/>
      <c r="E9" s="1033"/>
      <c r="F9" s="1033"/>
      <c r="G9" s="366"/>
      <c r="H9" s="1759"/>
      <c r="I9" s="1759"/>
      <c r="J9" s="366"/>
    </row>
    <row r="10" spans="1:10">
      <c r="A10" s="588">
        <f>+A9+1</f>
        <v>2</v>
      </c>
      <c r="B10" s="1790"/>
      <c r="C10" s="1791"/>
      <c r="D10" s="1033"/>
      <c r="E10" s="1033"/>
      <c r="F10" s="1033"/>
      <c r="G10" s="366"/>
      <c r="H10" s="1759"/>
      <c r="I10" s="1759"/>
      <c r="J10" s="366"/>
    </row>
    <row r="11" spans="1:10" ht="15">
      <c r="A11" s="588">
        <f t="shared" ref="A11:A13" si="0">+A10+1</f>
        <v>3</v>
      </c>
      <c r="B11" s="1801" t="s">
        <v>1655</v>
      </c>
      <c r="C11" s="1791"/>
      <c r="D11" s="1033"/>
      <c r="E11" s="1033"/>
      <c r="F11" s="1033"/>
      <c r="G11" s="366"/>
      <c r="H11" s="1759"/>
      <c r="I11" s="1759"/>
      <c r="J11" s="366"/>
    </row>
    <row r="12" spans="1:10">
      <c r="A12" s="588">
        <f t="shared" si="0"/>
        <v>4</v>
      </c>
      <c r="B12" s="1790"/>
      <c r="C12" s="1791"/>
      <c r="D12" s="1033"/>
      <c r="E12" s="1033"/>
      <c r="F12" s="1033"/>
      <c r="G12" s="366"/>
      <c r="H12" s="1759"/>
      <c r="I12" s="1759"/>
      <c r="J12" s="366"/>
    </row>
    <row r="13" spans="1:10">
      <c r="A13" s="588">
        <f t="shared" si="0"/>
        <v>5</v>
      </c>
      <c r="B13" s="1790"/>
      <c r="C13" s="1791"/>
      <c r="D13" s="1033"/>
      <c r="E13" s="1033"/>
      <c r="F13" s="1033"/>
      <c r="G13" s="366"/>
      <c r="H13" s="1759"/>
      <c r="I13" s="1759"/>
      <c r="J13" s="366"/>
    </row>
    <row r="14" spans="1:10">
      <c r="B14" s="1750"/>
      <c r="C14" s="366"/>
      <c r="D14" s="366"/>
      <c r="E14" s="366"/>
      <c r="F14" s="366"/>
      <c r="G14" s="366"/>
      <c r="H14" s="366"/>
      <c r="I14" s="366"/>
      <c r="J14" s="366"/>
    </row>
    <row r="15" spans="1:10">
      <c r="B15" s="1750"/>
      <c r="C15" s="366"/>
      <c r="D15" s="366"/>
      <c r="E15" s="366"/>
      <c r="F15" s="366"/>
      <c r="G15" s="366"/>
      <c r="H15" s="366"/>
      <c r="I15" s="366"/>
      <c r="J15" s="366"/>
    </row>
    <row r="16" spans="1:10">
      <c r="B16" s="1750"/>
      <c r="C16" s="366"/>
      <c r="D16" s="366"/>
      <c r="E16" s="366"/>
      <c r="F16" s="366"/>
      <c r="G16" s="366"/>
      <c r="H16" s="366"/>
      <c r="I16" s="366"/>
      <c r="J16" s="366"/>
    </row>
    <row r="17" spans="2:10">
      <c r="B17" s="1750"/>
      <c r="C17" s="366"/>
      <c r="D17" s="366"/>
      <c r="E17" s="366"/>
      <c r="F17" s="366"/>
      <c r="G17" s="366"/>
      <c r="H17" s="366"/>
      <c r="I17" s="366"/>
      <c r="J17" s="366"/>
    </row>
    <row r="18" spans="2:10">
      <c r="B18" s="1750"/>
      <c r="C18" s="366"/>
      <c r="D18" s="366"/>
      <c r="E18" s="366"/>
      <c r="F18" s="366"/>
      <c r="G18" s="366"/>
      <c r="H18" s="366"/>
      <c r="I18" s="366"/>
      <c r="J18" s="366"/>
    </row>
    <row r="19" spans="2:10">
      <c r="B19" s="1750"/>
      <c r="C19" s="366"/>
      <c r="D19" s="366"/>
      <c r="E19" s="366"/>
      <c r="F19" s="366"/>
      <c r="G19" s="366"/>
      <c r="H19" s="366"/>
      <c r="I19" s="366"/>
      <c r="J19" s="366"/>
    </row>
    <row r="20" spans="2:10">
      <c r="B20" s="1750"/>
      <c r="C20" s="366"/>
      <c r="D20" s="366"/>
      <c r="E20" s="366"/>
      <c r="F20" s="366"/>
      <c r="G20" s="366"/>
      <c r="H20" s="366"/>
      <c r="I20" s="366"/>
      <c r="J20" s="366"/>
    </row>
    <row r="21" spans="2:10">
      <c r="B21" s="1750"/>
      <c r="C21" s="366"/>
      <c r="D21" s="366"/>
      <c r="E21" s="366"/>
      <c r="F21" s="366"/>
      <c r="G21" s="366"/>
      <c r="H21" s="366"/>
      <c r="I21" s="366"/>
      <c r="J21" s="366"/>
    </row>
    <row r="22" spans="2:10">
      <c r="B22" s="1750"/>
      <c r="C22" s="366"/>
      <c r="D22" s="366"/>
      <c r="E22" s="366"/>
      <c r="F22" s="366"/>
      <c r="G22" s="366"/>
      <c r="H22" s="366"/>
      <c r="I22" s="366"/>
      <c r="J22" s="366"/>
    </row>
    <row r="23" spans="2:10">
      <c r="B23" s="1750"/>
      <c r="C23" s="366"/>
      <c r="D23" s="366"/>
      <c r="E23" s="366"/>
      <c r="F23" s="366"/>
      <c r="G23" s="366"/>
      <c r="H23" s="366"/>
      <c r="I23" s="366"/>
      <c r="J23" s="366"/>
    </row>
    <row r="24" spans="2:10">
      <c r="B24" s="1750"/>
      <c r="C24" s="366"/>
      <c r="D24" s="366"/>
      <c r="E24" s="366"/>
      <c r="F24" s="366"/>
      <c r="G24" s="366"/>
      <c r="H24" s="366"/>
      <c r="I24" s="366"/>
      <c r="J24" s="366"/>
    </row>
    <row r="25" spans="2:10">
      <c r="B25" s="1750"/>
      <c r="C25" s="366"/>
      <c r="D25" s="366"/>
      <c r="E25" s="366"/>
      <c r="F25" s="366"/>
      <c r="G25" s="366"/>
      <c r="H25" s="366"/>
      <c r="I25" s="366"/>
      <c r="J25" s="366"/>
    </row>
    <row r="26" spans="2:10">
      <c r="B26" s="588"/>
    </row>
    <row r="27" spans="2:10">
      <c r="B27" s="588"/>
    </row>
    <row r="28" spans="2:10">
      <c r="B28" s="588"/>
    </row>
    <row r="29" spans="2:10">
      <c r="B29" s="588"/>
    </row>
    <row r="30" spans="2:10">
      <c r="B30" s="588"/>
    </row>
    <row r="31" spans="2:10">
      <c r="B31" s="588"/>
    </row>
    <row r="32" spans="2:10">
      <c r="B32" s="588"/>
    </row>
    <row r="33" spans="2:2">
      <c r="B33" s="588"/>
    </row>
    <row r="34" spans="2:2">
      <c r="B34" s="588"/>
    </row>
    <row r="35" spans="2:2">
      <c r="B35" s="588"/>
    </row>
    <row r="36" spans="2:2">
      <c r="B36" s="588"/>
    </row>
    <row r="37" spans="2:2">
      <c r="B37" s="588"/>
    </row>
    <row r="38" spans="2:2">
      <c r="B38" s="588"/>
    </row>
    <row r="39" spans="2:2">
      <c r="B39" s="588"/>
    </row>
    <row r="40" spans="2:2">
      <c r="B40" s="588"/>
    </row>
    <row r="41" spans="2:2">
      <c r="B41" s="588"/>
    </row>
    <row r="42" spans="2:2">
      <c r="B42" s="588"/>
    </row>
    <row r="43" spans="2:2">
      <c r="B43" s="588"/>
    </row>
    <row r="44" spans="2:2">
      <c r="B44" s="588"/>
    </row>
    <row r="45" spans="2:2">
      <c r="B45" s="588"/>
    </row>
    <row r="46" spans="2:2">
      <c r="B46" s="588"/>
    </row>
    <row r="47" spans="2:2">
      <c r="B47" s="588"/>
    </row>
    <row r="48" spans="2:2">
      <c r="B48" s="588"/>
    </row>
    <row r="49" spans="2:2">
      <c r="B49" s="588"/>
    </row>
    <row r="50" spans="2:2">
      <c r="B50" s="588"/>
    </row>
    <row r="51" spans="2:2">
      <c r="B51" s="588"/>
    </row>
    <row r="52" spans="2:2">
      <c r="B52" s="588"/>
    </row>
    <row r="53" spans="2:2">
      <c r="B53" s="588"/>
    </row>
    <row r="54" spans="2:2">
      <c r="B54" s="588"/>
    </row>
    <row r="55" spans="2:2">
      <c r="B55" s="588"/>
    </row>
    <row r="56" spans="2:2">
      <c r="B56" s="588"/>
    </row>
    <row r="57" spans="2:2">
      <c r="B57" s="588"/>
    </row>
    <row r="58" spans="2:2">
      <c r="B58" s="588"/>
    </row>
    <row r="59" spans="2:2">
      <c r="B59" s="588"/>
    </row>
    <row r="60" spans="2:2">
      <c r="B60" s="588"/>
    </row>
    <row r="61" spans="2:2">
      <c r="B61" s="588"/>
    </row>
    <row r="62" spans="2:2">
      <c r="B62" s="588"/>
    </row>
    <row r="63" spans="2:2">
      <c r="B63" s="588"/>
    </row>
    <row r="64" spans="2:2">
      <c r="B64" s="588"/>
    </row>
    <row r="65" spans="2:2">
      <c r="B65" s="588"/>
    </row>
    <row r="66" spans="2:2">
      <c r="B66" s="588"/>
    </row>
    <row r="67" spans="2:2">
      <c r="B67" s="588"/>
    </row>
    <row r="68" spans="2:2">
      <c r="B68" s="588"/>
    </row>
    <row r="69" spans="2:2">
      <c r="B69" s="588"/>
    </row>
    <row r="70" spans="2:2">
      <c r="B70" s="588"/>
    </row>
    <row r="71" spans="2:2">
      <c r="B71" s="588"/>
    </row>
    <row r="72" spans="2:2">
      <c r="B72" s="588"/>
    </row>
    <row r="73" spans="2:2">
      <c r="B73" s="588"/>
    </row>
    <row r="74" spans="2:2">
      <c r="B74" s="588"/>
    </row>
    <row r="75" spans="2:2">
      <c r="B75" s="588"/>
    </row>
    <row r="76" spans="2:2">
      <c r="B76" s="588"/>
    </row>
    <row r="77" spans="2:2">
      <c r="B77" s="588"/>
    </row>
    <row r="78" spans="2:2">
      <c r="B78" s="588"/>
    </row>
    <row r="79" spans="2:2">
      <c r="B79" s="588"/>
    </row>
    <row r="80" spans="2:2">
      <c r="B80" s="588"/>
    </row>
    <row r="81" spans="2:2">
      <c r="B81" s="588"/>
    </row>
    <row r="82" spans="2:2">
      <c r="B82" s="588"/>
    </row>
    <row r="83" spans="2:2">
      <c r="B83" s="588"/>
    </row>
    <row r="84" spans="2:2">
      <c r="B84" s="588"/>
    </row>
    <row r="85" spans="2:2">
      <c r="B85" s="588"/>
    </row>
    <row r="86" spans="2:2">
      <c r="B86" s="588"/>
    </row>
    <row r="87" spans="2:2">
      <c r="B87" s="588"/>
    </row>
    <row r="88" spans="2:2">
      <c r="B88" s="588"/>
    </row>
    <row r="89" spans="2:2">
      <c r="B89" s="588"/>
    </row>
    <row r="90" spans="2:2">
      <c r="B90" s="588"/>
    </row>
    <row r="91" spans="2:2">
      <c r="B91" s="588"/>
    </row>
    <row r="92" spans="2:2">
      <c r="B92" s="588"/>
    </row>
    <row r="93" spans="2:2">
      <c r="B93" s="588"/>
    </row>
    <row r="94" spans="2:2">
      <c r="B94" s="588"/>
    </row>
    <row r="95" spans="2:2">
      <c r="B95" s="588"/>
    </row>
    <row r="96" spans="2:2">
      <c r="B96" s="588"/>
    </row>
    <row r="97" spans="2:2">
      <c r="B97" s="588"/>
    </row>
    <row r="98" spans="2:2">
      <c r="B98" s="588"/>
    </row>
    <row r="99" spans="2:2">
      <c r="B99" s="588"/>
    </row>
    <row r="100" spans="2:2">
      <c r="B100" s="588"/>
    </row>
    <row r="101" spans="2:2">
      <c r="B101" s="588"/>
    </row>
    <row r="102" spans="2:2">
      <c r="B102" s="588"/>
    </row>
    <row r="103" spans="2:2">
      <c r="B103" s="588"/>
    </row>
    <row r="104" spans="2:2">
      <c r="B104" s="588"/>
    </row>
    <row r="105" spans="2:2">
      <c r="B105" s="588"/>
    </row>
    <row r="106" spans="2:2">
      <c r="B106" s="588"/>
    </row>
    <row r="107" spans="2:2">
      <c r="B107" s="588"/>
    </row>
    <row r="108" spans="2:2">
      <c r="B108" s="588"/>
    </row>
    <row r="109" spans="2:2">
      <c r="B109" s="588"/>
    </row>
    <row r="110" spans="2:2">
      <c r="B110" s="588"/>
    </row>
    <row r="111" spans="2:2">
      <c r="B111" s="588"/>
    </row>
    <row r="112" spans="2:2">
      <c r="B112" s="588"/>
    </row>
    <row r="113" spans="2:2">
      <c r="B113" s="588"/>
    </row>
    <row r="114" spans="2:2">
      <c r="B114" s="588"/>
    </row>
    <row r="115" spans="2:2">
      <c r="B115" s="588"/>
    </row>
    <row r="116" spans="2:2">
      <c r="B116" s="588"/>
    </row>
    <row r="117" spans="2:2">
      <c r="B117" s="588"/>
    </row>
    <row r="118" spans="2:2">
      <c r="B118" s="588"/>
    </row>
    <row r="119" spans="2:2">
      <c r="B119" s="588"/>
    </row>
    <row r="120" spans="2:2">
      <c r="B120" s="588"/>
    </row>
    <row r="121" spans="2:2">
      <c r="B121" s="588"/>
    </row>
    <row r="122" spans="2:2">
      <c r="B122" s="588"/>
    </row>
    <row r="123" spans="2:2">
      <c r="B123" s="588"/>
    </row>
    <row r="124" spans="2:2">
      <c r="B124" s="588"/>
    </row>
    <row r="125" spans="2:2">
      <c r="B125" s="588"/>
    </row>
    <row r="126" spans="2:2">
      <c r="B126" s="588"/>
    </row>
    <row r="127" spans="2:2">
      <c r="B127" s="588"/>
    </row>
    <row r="128" spans="2:2">
      <c r="B128" s="588"/>
    </row>
    <row r="129" spans="2:2">
      <c r="B129" s="588"/>
    </row>
    <row r="130" spans="2:2">
      <c r="B130" s="588"/>
    </row>
    <row r="131" spans="2:2">
      <c r="B131" s="588"/>
    </row>
    <row r="132" spans="2:2">
      <c r="B132" s="588"/>
    </row>
    <row r="133" spans="2:2">
      <c r="B133" s="588"/>
    </row>
    <row r="134" spans="2:2">
      <c r="B134" s="588"/>
    </row>
    <row r="135" spans="2:2">
      <c r="B135" s="588"/>
    </row>
    <row r="136" spans="2:2">
      <c r="B136" s="588"/>
    </row>
    <row r="137" spans="2:2">
      <c r="B137" s="588"/>
    </row>
    <row r="138" spans="2:2">
      <c r="B138" s="588"/>
    </row>
    <row r="139" spans="2:2">
      <c r="B139" s="588"/>
    </row>
    <row r="140" spans="2:2">
      <c r="B140" s="588"/>
    </row>
    <row r="141" spans="2:2">
      <c r="B141" s="588"/>
    </row>
    <row r="142" spans="2:2">
      <c r="B142" s="588"/>
    </row>
    <row r="143" spans="2:2">
      <c r="B143" s="588"/>
    </row>
    <row r="144" spans="2:2">
      <c r="B144" s="588"/>
    </row>
    <row r="145" spans="2:2">
      <c r="B145" s="588"/>
    </row>
    <row r="146" spans="2:2">
      <c r="B146" s="588"/>
    </row>
    <row r="147" spans="2:2">
      <c r="B147" s="588"/>
    </row>
    <row r="148" spans="2:2">
      <c r="B148" s="588"/>
    </row>
    <row r="149" spans="2:2">
      <c r="B149" s="588"/>
    </row>
    <row r="150" spans="2:2">
      <c r="B150" s="588"/>
    </row>
    <row r="151" spans="2:2">
      <c r="B151" s="588"/>
    </row>
    <row r="152" spans="2:2">
      <c r="B152" s="588"/>
    </row>
    <row r="153" spans="2:2">
      <c r="B153" s="588"/>
    </row>
    <row r="154" spans="2:2">
      <c r="B154" s="588"/>
    </row>
    <row r="155" spans="2:2">
      <c r="B155" s="588"/>
    </row>
    <row r="156" spans="2:2">
      <c r="B156" s="588"/>
    </row>
    <row r="157" spans="2:2">
      <c r="B157" s="588"/>
    </row>
    <row r="158" spans="2:2">
      <c r="B158" s="588"/>
    </row>
    <row r="159" spans="2:2">
      <c r="B159" s="588"/>
    </row>
    <row r="160" spans="2:2">
      <c r="B160" s="588"/>
    </row>
    <row r="161" spans="2:2">
      <c r="B161" s="588"/>
    </row>
    <row r="162" spans="2:2">
      <c r="B162" s="588"/>
    </row>
    <row r="163" spans="2:2">
      <c r="B163" s="588"/>
    </row>
    <row r="164" spans="2:2">
      <c r="B164" s="588"/>
    </row>
    <row r="165" spans="2:2">
      <c r="B165" s="588"/>
    </row>
    <row r="166" spans="2:2">
      <c r="B166" s="588"/>
    </row>
    <row r="167" spans="2:2">
      <c r="B167" s="588"/>
    </row>
    <row r="168" spans="2:2">
      <c r="B168" s="588"/>
    </row>
    <row r="169" spans="2:2">
      <c r="B169" s="588"/>
    </row>
    <row r="170" spans="2:2">
      <c r="B170" s="588"/>
    </row>
    <row r="171" spans="2:2">
      <c r="B171" s="588"/>
    </row>
    <row r="172" spans="2:2">
      <c r="B172" s="588"/>
    </row>
    <row r="173" spans="2:2">
      <c r="B173" s="588"/>
    </row>
    <row r="174" spans="2:2">
      <c r="B174" s="588"/>
    </row>
    <row r="175" spans="2:2">
      <c r="B175" s="588"/>
    </row>
    <row r="176" spans="2:2">
      <c r="B176" s="588"/>
    </row>
    <row r="177" spans="2:2">
      <c r="B177" s="588"/>
    </row>
    <row r="178" spans="2:2">
      <c r="B178" s="588"/>
    </row>
    <row r="179" spans="2:2">
      <c r="B179" s="588"/>
    </row>
    <row r="180" spans="2:2">
      <c r="B180" s="588"/>
    </row>
    <row r="181" spans="2:2">
      <c r="B181" s="588"/>
    </row>
    <row r="182" spans="2:2">
      <c r="B182" s="588"/>
    </row>
    <row r="183" spans="2:2">
      <c r="B183" s="588"/>
    </row>
    <row r="184" spans="2:2">
      <c r="B184" s="588"/>
    </row>
    <row r="185" spans="2:2">
      <c r="B185" s="588"/>
    </row>
    <row r="186" spans="2:2">
      <c r="B186" s="588"/>
    </row>
    <row r="187" spans="2:2">
      <c r="B187" s="588"/>
    </row>
    <row r="188" spans="2:2">
      <c r="B188" s="588"/>
    </row>
    <row r="189" spans="2:2">
      <c r="B189" s="588"/>
    </row>
    <row r="190" spans="2:2">
      <c r="B190" s="588"/>
    </row>
    <row r="191" spans="2:2">
      <c r="B191" s="588"/>
    </row>
    <row r="192" spans="2:2">
      <c r="B192" s="588"/>
    </row>
    <row r="193" spans="2:2">
      <c r="B193" s="588"/>
    </row>
    <row r="194" spans="2:2">
      <c r="B194" s="588"/>
    </row>
    <row r="195" spans="2:2">
      <c r="B195" s="588"/>
    </row>
    <row r="196" spans="2:2">
      <c r="B196" s="588"/>
    </row>
    <row r="197" spans="2:2">
      <c r="B197" s="588"/>
    </row>
    <row r="198" spans="2:2">
      <c r="B198" s="588"/>
    </row>
    <row r="199" spans="2:2">
      <c r="B199" s="588"/>
    </row>
    <row r="200" spans="2:2">
      <c r="B200" s="588"/>
    </row>
    <row r="201" spans="2:2">
      <c r="B201" s="588"/>
    </row>
    <row r="202" spans="2:2">
      <c r="B202" s="588"/>
    </row>
    <row r="203" spans="2:2">
      <c r="B203" s="588"/>
    </row>
    <row r="204" spans="2:2">
      <c r="B204" s="588"/>
    </row>
    <row r="205" spans="2:2">
      <c r="B205" s="588"/>
    </row>
    <row r="206" spans="2:2">
      <c r="B206" s="588"/>
    </row>
    <row r="207" spans="2:2">
      <c r="B207" s="588"/>
    </row>
    <row r="208" spans="2:2">
      <c r="B208" s="588"/>
    </row>
    <row r="209" spans="2:2">
      <c r="B209" s="588"/>
    </row>
    <row r="210" spans="2:2">
      <c r="B210" s="588"/>
    </row>
    <row r="211" spans="2:2">
      <c r="B211" s="588"/>
    </row>
    <row r="212" spans="2:2">
      <c r="B212" s="588"/>
    </row>
    <row r="213" spans="2:2">
      <c r="B213" s="588"/>
    </row>
    <row r="214" spans="2:2">
      <c r="B214" s="588"/>
    </row>
    <row r="215" spans="2:2">
      <c r="B215" s="588"/>
    </row>
    <row r="216" spans="2:2">
      <c r="B216" s="588"/>
    </row>
    <row r="217" spans="2:2">
      <c r="B217" s="588"/>
    </row>
    <row r="218" spans="2:2">
      <c r="B218" s="588"/>
    </row>
    <row r="219" spans="2:2">
      <c r="B219" s="588"/>
    </row>
    <row r="220" spans="2:2">
      <c r="B220" s="588"/>
    </row>
    <row r="221" spans="2:2">
      <c r="B221" s="588"/>
    </row>
    <row r="222" spans="2:2">
      <c r="B222" s="588"/>
    </row>
    <row r="223" spans="2:2">
      <c r="B223" s="588"/>
    </row>
    <row r="224" spans="2:2">
      <c r="B224" s="588"/>
    </row>
    <row r="225" spans="2:2">
      <c r="B225" s="588"/>
    </row>
    <row r="226" spans="2:2">
      <c r="B226" s="588"/>
    </row>
    <row r="227" spans="2:2">
      <c r="B227" s="588"/>
    </row>
    <row r="228" spans="2:2">
      <c r="B228" s="588"/>
    </row>
    <row r="229" spans="2:2">
      <c r="B229" s="588"/>
    </row>
    <row r="230" spans="2:2">
      <c r="B230" s="588"/>
    </row>
    <row r="231" spans="2:2">
      <c r="B231" s="588"/>
    </row>
    <row r="232" spans="2:2">
      <c r="B232" s="588"/>
    </row>
    <row r="233" spans="2:2">
      <c r="B233" s="588"/>
    </row>
    <row r="234" spans="2:2">
      <c r="B234" s="588"/>
    </row>
    <row r="235" spans="2:2">
      <c r="B235" s="588"/>
    </row>
    <row r="236" spans="2:2">
      <c r="B236" s="588"/>
    </row>
    <row r="237" spans="2:2">
      <c r="B237" s="588"/>
    </row>
    <row r="238" spans="2:2">
      <c r="B238" s="588"/>
    </row>
    <row r="239" spans="2:2">
      <c r="B239" s="588"/>
    </row>
    <row r="240" spans="2:2">
      <c r="B240" s="588"/>
    </row>
    <row r="241" spans="2:2">
      <c r="B241" s="588"/>
    </row>
    <row r="242" spans="2:2">
      <c r="B242" s="588"/>
    </row>
    <row r="243" spans="2:2">
      <c r="B243" s="588"/>
    </row>
    <row r="244" spans="2:2">
      <c r="B244" s="588"/>
    </row>
    <row r="245" spans="2:2">
      <c r="B245" s="588"/>
    </row>
    <row r="246" spans="2:2">
      <c r="B246" s="588"/>
    </row>
    <row r="247" spans="2:2">
      <c r="B247" s="588"/>
    </row>
    <row r="248" spans="2:2">
      <c r="B248" s="588"/>
    </row>
    <row r="249" spans="2:2">
      <c r="B249" s="588"/>
    </row>
    <row r="250" spans="2:2">
      <c r="B250" s="588"/>
    </row>
    <row r="251" spans="2:2">
      <c r="B251" s="588"/>
    </row>
    <row r="252" spans="2:2">
      <c r="B252" s="588"/>
    </row>
    <row r="253" spans="2:2">
      <c r="B253" s="588"/>
    </row>
    <row r="254" spans="2:2">
      <c r="B254" s="588"/>
    </row>
    <row r="255" spans="2:2">
      <c r="B255" s="588"/>
    </row>
    <row r="256" spans="2:2">
      <c r="B256" s="588"/>
    </row>
    <row r="257" spans="2:2">
      <c r="B257" s="588"/>
    </row>
    <row r="258" spans="2:2">
      <c r="B258" s="588"/>
    </row>
    <row r="259" spans="2:2">
      <c r="B259" s="588"/>
    </row>
    <row r="260" spans="2:2">
      <c r="B260" s="588"/>
    </row>
    <row r="261" spans="2:2">
      <c r="B261" s="588"/>
    </row>
    <row r="262" spans="2:2">
      <c r="B262" s="588"/>
    </row>
    <row r="263" spans="2:2">
      <c r="B263" s="588"/>
    </row>
    <row r="264" spans="2:2">
      <c r="B264" s="588"/>
    </row>
    <row r="265" spans="2:2">
      <c r="B265" s="588"/>
    </row>
    <row r="266" spans="2:2">
      <c r="B266" s="588"/>
    </row>
    <row r="267" spans="2:2">
      <c r="B267" s="588"/>
    </row>
    <row r="268" spans="2:2">
      <c r="B268" s="588"/>
    </row>
    <row r="269" spans="2:2">
      <c r="B269" s="588"/>
    </row>
    <row r="270" spans="2:2">
      <c r="B270" s="588"/>
    </row>
    <row r="271" spans="2:2">
      <c r="B271" s="588"/>
    </row>
    <row r="272" spans="2:2">
      <c r="B272" s="588"/>
    </row>
    <row r="273" spans="2:2">
      <c r="B273" s="588"/>
    </row>
    <row r="274" spans="2:2">
      <c r="B274" s="588"/>
    </row>
    <row r="275" spans="2:2">
      <c r="B275" s="588"/>
    </row>
    <row r="276" spans="2:2">
      <c r="B276" s="588"/>
    </row>
    <row r="277" spans="2:2">
      <c r="B277" s="588"/>
    </row>
    <row r="278" spans="2:2">
      <c r="B278" s="588"/>
    </row>
    <row r="279" spans="2:2">
      <c r="B279" s="588"/>
    </row>
    <row r="280" spans="2:2">
      <c r="B280" s="588"/>
    </row>
    <row r="281" spans="2:2">
      <c r="B281" s="588"/>
    </row>
    <row r="282" spans="2:2">
      <c r="B282" s="588"/>
    </row>
    <row r="283" spans="2:2">
      <c r="B283" s="588"/>
    </row>
    <row r="284" spans="2:2">
      <c r="B284" s="588"/>
    </row>
    <row r="285" spans="2:2">
      <c r="B285" s="588"/>
    </row>
    <row r="286" spans="2:2">
      <c r="B286" s="588"/>
    </row>
    <row r="287" spans="2:2">
      <c r="B287" s="588"/>
    </row>
    <row r="288" spans="2:2">
      <c r="B288" s="588"/>
    </row>
    <row r="289" spans="2:2">
      <c r="B289" s="588"/>
    </row>
    <row r="290" spans="2:2">
      <c r="B290" s="588"/>
    </row>
    <row r="291" spans="2:2">
      <c r="B291" s="588"/>
    </row>
    <row r="292" spans="2:2">
      <c r="B292" s="588"/>
    </row>
    <row r="293" spans="2:2">
      <c r="B293" s="588"/>
    </row>
    <row r="294" spans="2:2">
      <c r="B294" s="588"/>
    </row>
    <row r="295" spans="2:2">
      <c r="B295" s="588"/>
    </row>
    <row r="296" spans="2:2">
      <c r="B296" s="588"/>
    </row>
    <row r="297" spans="2:2">
      <c r="B297" s="588"/>
    </row>
    <row r="298" spans="2:2">
      <c r="B298" s="588"/>
    </row>
    <row r="299" spans="2:2">
      <c r="B299" s="588"/>
    </row>
    <row r="300" spans="2:2">
      <c r="B300" s="588"/>
    </row>
    <row r="301" spans="2:2">
      <c r="B301" s="588"/>
    </row>
    <row r="302" spans="2:2">
      <c r="B302" s="588"/>
    </row>
    <row r="303" spans="2:2">
      <c r="B303" s="588"/>
    </row>
    <row r="304" spans="2:2">
      <c r="B304" s="588"/>
    </row>
    <row r="305" spans="2:2">
      <c r="B305" s="588"/>
    </row>
    <row r="306" spans="2:2">
      <c r="B306" s="588"/>
    </row>
    <row r="307" spans="2:2">
      <c r="B307" s="588"/>
    </row>
    <row r="308" spans="2:2">
      <c r="B308" s="588"/>
    </row>
    <row r="309" spans="2:2">
      <c r="B309" s="588"/>
    </row>
    <row r="310" spans="2:2">
      <c r="B310" s="588"/>
    </row>
    <row r="311" spans="2:2">
      <c r="B311" s="588"/>
    </row>
    <row r="312" spans="2:2">
      <c r="B312" s="588"/>
    </row>
    <row r="313" spans="2:2">
      <c r="B313" s="588"/>
    </row>
    <row r="314" spans="2:2">
      <c r="B314" s="588"/>
    </row>
    <row r="315" spans="2:2">
      <c r="B315" s="588"/>
    </row>
    <row r="316" spans="2:2">
      <c r="B316" s="588"/>
    </row>
    <row r="317" spans="2:2">
      <c r="B317" s="588"/>
    </row>
    <row r="318" spans="2:2">
      <c r="B318" s="588"/>
    </row>
    <row r="319" spans="2:2">
      <c r="B319" s="588"/>
    </row>
    <row r="320" spans="2:2">
      <c r="B320" s="588"/>
    </row>
    <row r="321" spans="2:2">
      <c r="B321" s="588"/>
    </row>
    <row r="322" spans="2:2">
      <c r="B322" s="588"/>
    </row>
    <row r="323" spans="2:2">
      <c r="B323" s="588"/>
    </row>
    <row r="324" spans="2:2">
      <c r="B324" s="588"/>
    </row>
    <row r="325" spans="2:2">
      <c r="B325" s="588"/>
    </row>
    <row r="326" spans="2:2">
      <c r="B326" s="588"/>
    </row>
    <row r="327" spans="2:2">
      <c r="B327" s="588"/>
    </row>
    <row r="328" spans="2:2">
      <c r="B328" s="588"/>
    </row>
    <row r="329" spans="2:2">
      <c r="B329" s="588"/>
    </row>
    <row r="330" spans="2:2">
      <c r="B330" s="588"/>
    </row>
    <row r="331" spans="2:2">
      <c r="B331" s="588"/>
    </row>
    <row r="332" spans="2:2">
      <c r="B332" s="588"/>
    </row>
    <row r="333" spans="2:2">
      <c r="B333" s="588"/>
    </row>
    <row r="334" spans="2:2">
      <c r="B334" s="588"/>
    </row>
    <row r="335" spans="2:2">
      <c r="B335" s="588"/>
    </row>
    <row r="336" spans="2:2">
      <c r="B336" s="588"/>
    </row>
    <row r="337" spans="2:2">
      <c r="B337" s="588"/>
    </row>
    <row r="338" spans="2:2">
      <c r="B338" s="588"/>
    </row>
    <row r="339" spans="2:2">
      <c r="B339" s="588"/>
    </row>
    <row r="340" spans="2:2">
      <c r="B340" s="588"/>
    </row>
    <row r="341" spans="2:2">
      <c r="B341" s="588"/>
    </row>
    <row r="342" spans="2:2">
      <c r="B342" s="588"/>
    </row>
    <row r="343" spans="2:2">
      <c r="B343" s="588"/>
    </row>
    <row r="344" spans="2:2">
      <c r="B344" s="588"/>
    </row>
    <row r="345" spans="2:2">
      <c r="B345" s="588"/>
    </row>
    <row r="346" spans="2:2">
      <c r="B346" s="588"/>
    </row>
    <row r="347" spans="2:2">
      <c r="B347" s="588"/>
    </row>
    <row r="348" spans="2:2">
      <c r="B348" s="588"/>
    </row>
    <row r="349" spans="2:2">
      <c r="B349" s="588"/>
    </row>
    <row r="350" spans="2:2">
      <c r="B350" s="588"/>
    </row>
    <row r="351" spans="2:2">
      <c r="B351" s="588"/>
    </row>
    <row r="352" spans="2:2">
      <c r="B352" s="588"/>
    </row>
    <row r="353" spans="2:2">
      <c r="B353" s="588"/>
    </row>
    <row r="354" spans="2:2">
      <c r="B354" s="588"/>
    </row>
    <row r="355" spans="2:2">
      <c r="B355" s="588"/>
    </row>
    <row r="356" spans="2:2">
      <c r="B356" s="588"/>
    </row>
    <row r="357" spans="2:2">
      <c r="B357" s="588"/>
    </row>
    <row r="358" spans="2:2">
      <c r="B358" s="588"/>
    </row>
    <row r="359" spans="2:2">
      <c r="B359" s="588"/>
    </row>
    <row r="360" spans="2:2">
      <c r="B360" s="588"/>
    </row>
    <row r="361" spans="2:2">
      <c r="B361" s="588"/>
    </row>
    <row r="362" spans="2:2">
      <c r="B362" s="588"/>
    </row>
    <row r="363" spans="2:2">
      <c r="B363" s="588"/>
    </row>
    <row r="364" spans="2:2">
      <c r="B364" s="588"/>
    </row>
    <row r="365" spans="2:2">
      <c r="B365" s="588"/>
    </row>
    <row r="366" spans="2:2">
      <c r="B366" s="588"/>
    </row>
    <row r="367" spans="2:2">
      <c r="B367" s="588"/>
    </row>
    <row r="368" spans="2:2">
      <c r="B368" s="588"/>
    </row>
    <row r="369" spans="2:2">
      <c r="B369" s="588"/>
    </row>
    <row r="370" spans="2:2">
      <c r="B370" s="588"/>
    </row>
    <row r="371" spans="2:2">
      <c r="B371" s="588"/>
    </row>
    <row r="372" spans="2:2">
      <c r="B372" s="588"/>
    </row>
    <row r="373" spans="2:2">
      <c r="B373" s="588"/>
    </row>
    <row r="374" spans="2:2">
      <c r="B374" s="588"/>
    </row>
    <row r="375" spans="2:2">
      <c r="B375" s="588"/>
    </row>
    <row r="376" spans="2:2">
      <c r="B376" s="588"/>
    </row>
    <row r="377" spans="2:2">
      <c r="B377" s="588"/>
    </row>
    <row r="378" spans="2:2">
      <c r="B378" s="588"/>
    </row>
    <row r="379" spans="2:2">
      <c r="B379" s="588"/>
    </row>
    <row r="380" spans="2:2">
      <c r="B380" s="588"/>
    </row>
    <row r="381" spans="2:2">
      <c r="B381" s="588"/>
    </row>
    <row r="382" spans="2:2">
      <c r="B382" s="588"/>
    </row>
    <row r="383" spans="2:2">
      <c r="B383" s="588"/>
    </row>
    <row r="384" spans="2:2">
      <c r="B384" s="588"/>
    </row>
    <row r="385" spans="2:2">
      <c r="B385" s="588"/>
    </row>
    <row r="386" spans="2:2">
      <c r="B386" s="588"/>
    </row>
    <row r="387" spans="2:2">
      <c r="B387" s="588"/>
    </row>
    <row r="388" spans="2:2">
      <c r="B388" s="588"/>
    </row>
    <row r="389" spans="2:2">
      <c r="B389" s="588"/>
    </row>
    <row r="390" spans="2:2">
      <c r="B390" s="588"/>
    </row>
    <row r="391" spans="2:2">
      <c r="B391" s="588"/>
    </row>
    <row r="392" spans="2:2">
      <c r="B392" s="588"/>
    </row>
    <row r="393" spans="2:2">
      <c r="B393" s="588"/>
    </row>
    <row r="394" spans="2:2">
      <c r="B394" s="588"/>
    </row>
    <row r="395" spans="2:2">
      <c r="B395" s="588"/>
    </row>
    <row r="396" spans="2:2">
      <c r="B396" s="588"/>
    </row>
    <row r="397" spans="2:2">
      <c r="B397" s="588"/>
    </row>
    <row r="398" spans="2:2">
      <c r="B398" s="588"/>
    </row>
    <row r="399" spans="2:2">
      <c r="B399" s="588"/>
    </row>
    <row r="400" spans="2:2">
      <c r="B400" s="588"/>
    </row>
    <row r="401" spans="2:2">
      <c r="B401" s="588"/>
    </row>
    <row r="402" spans="2:2">
      <c r="B402" s="588"/>
    </row>
    <row r="403" spans="2:2">
      <c r="B403" s="588"/>
    </row>
    <row r="404" spans="2:2">
      <c r="B404" s="588"/>
    </row>
    <row r="405" spans="2:2">
      <c r="B405" s="588"/>
    </row>
    <row r="406" spans="2:2">
      <c r="B406" s="588"/>
    </row>
    <row r="407" spans="2:2">
      <c r="B407" s="588"/>
    </row>
    <row r="408" spans="2:2">
      <c r="B408" s="588"/>
    </row>
    <row r="409" spans="2:2">
      <c r="B409" s="588"/>
    </row>
    <row r="410" spans="2:2">
      <c r="B410" s="588"/>
    </row>
    <row r="411" spans="2:2">
      <c r="B411" s="588"/>
    </row>
    <row r="412" spans="2:2">
      <c r="B412" s="588"/>
    </row>
    <row r="413" spans="2:2">
      <c r="B413" s="588"/>
    </row>
    <row r="414" spans="2:2">
      <c r="B414" s="588"/>
    </row>
    <row r="415" spans="2:2">
      <c r="B415" s="588"/>
    </row>
    <row r="416" spans="2:2">
      <c r="B416" s="588"/>
    </row>
    <row r="417" spans="2:2">
      <c r="B417" s="588"/>
    </row>
    <row r="418" spans="2:2">
      <c r="B418" s="588"/>
    </row>
    <row r="419" spans="2:2">
      <c r="B419" s="588"/>
    </row>
    <row r="420" spans="2:2">
      <c r="B420" s="588"/>
    </row>
    <row r="421" spans="2:2">
      <c r="B421" s="588"/>
    </row>
    <row r="422" spans="2:2">
      <c r="B422" s="588"/>
    </row>
    <row r="423" spans="2:2">
      <c r="B423" s="588"/>
    </row>
    <row r="424" spans="2:2">
      <c r="B424" s="588"/>
    </row>
    <row r="425" spans="2:2">
      <c r="B425" s="588"/>
    </row>
    <row r="426" spans="2:2">
      <c r="B426" s="588"/>
    </row>
    <row r="427" spans="2:2">
      <c r="B427" s="588"/>
    </row>
    <row r="428" spans="2:2">
      <c r="B428" s="588"/>
    </row>
    <row r="429" spans="2:2">
      <c r="B429" s="588"/>
    </row>
    <row r="430" spans="2:2">
      <c r="B430" s="588"/>
    </row>
    <row r="431" spans="2:2">
      <c r="B431" s="588"/>
    </row>
    <row r="432" spans="2:2">
      <c r="B432" s="588"/>
    </row>
    <row r="433" spans="2:2">
      <c r="B433" s="588"/>
    </row>
    <row r="434" spans="2:2">
      <c r="B434" s="588"/>
    </row>
    <row r="435" spans="2:2">
      <c r="B435" s="588"/>
    </row>
    <row r="436" spans="2:2">
      <c r="B436" s="588"/>
    </row>
    <row r="437" spans="2:2">
      <c r="B437" s="588"/>
    </row>
    <row r="438" spans="2:2">
      <c r="B438" s="588"/>
    </row>
    <row r="439" spans="2:2">
      <c r="B439" s="588"/>
    </row>
    <row r="440" spans="2:2">
      <c r="B440" s="588"/>
    </row>
    <row r="441" spans="2:2">
      <c r="B441" s="588"/>
    </row>
    <row r="442" spans="2:2">
      <c r="B442" s="588"/>
    </row>
    <row r="443" spans="2:2">
      <c r="B443" s="588"/>
    </row>
    <row r="444" spans="2:2">
      <c r="B444" s="588"/>
    </row>
    <row r="445" spans="2:2">
      <c r="B445" s="588"/>
    </row>
    <row r="446" spans="2:2">
      <c r="B446" s="588"/>
    </row>
    <row r="447" spans="2:2">
      <c r="B447" s="588"/>
    </row>
    <row r="448" spans="2:2">
      <c r="B448" s="588"/>
    </row>
    <row r="449" spans="2:2">
      <c r="B449" s="588"/>
    </row>
    <row r="450" spans="2:2">
      <c r="B450" s="588"/>
    </row>
    <row r="451" spans="2:2">
      <c r="B451" s="588"/>
    </row>
    <row r="452" spans="2:2">
      <c r="B452" s="588"/>
    </row>
    <row r="453" spans="2:2">
      <c r="B453" s="588"/>
    </row>
    <row r="454" spans="2:2">
      <c r="B454" s="588"/>
    </row>
    <row r="455" spans="2:2">
      <c r="B455" s="588"/>
    </row>
    <row r="456" spans="2:2">
      <c r="B456" s="588"/>
    </row>
    <row r="457" spans="2:2">
      <c r="B457" s="588"/>
    </row>
    <row r="458" spans="2:2">
      <c r="B458" s="588"/>
    </row>
    <row r="459" spans="2:2">
      <c r="B459" s="588"/>
    </row>
    <row r="460" spans="2:2">
      <c r="B460" s="588"/>
    </row>
    <row r="461" spans="2:2">
      <c r="B461" s="588"/>
    </row>
    <row r="462" spans="2:2">
      <c r="B462" s="588"/>
    </row>
    <row r="463" spans="2:2">
      <c r="B463" s="588"/>
    </row>
    <row r="464" spans="2:2">
      <c r="B464" s="588"/>
    </row>
    <row r="465" spans="2:2">
      <c r="B465" s="588"/>
    </row>
    <row r="466" spans="2:2">
      <c r="B466" s="588"/>
    </row>
    <row r="467" spans="2:2">
      <c r="B467" s="588"/>
    </row>
    <row r="468" spans="2:2">
      <c r="B468" s="588"/>
    </row>
    <row r="469" spans="2:2">
      <c r="B469" s="588"/>
    </row>
    <row r="470" spans="2:2">
      <c r="B470" s="588"/>
    </row>
    <row r="471" spans="2:2">
      <c r="B471" s="588"/>
    </row>
    <row r="472" spans="2:2">
      <c r="B472" s="588"/>
    </row>
    <row r="473" spans="2:2">
      <c r="B473" s="588"/>
    </row>
    <row r="474" spans="2:2">
      <c r="B474" s="588"/>
    </row>
    <row r="475" spans="2:2">
      <c r="B475" s="588"/>
    </row>
    <row r="476" spans="2:2">
      <c r="B476" s="588"/>
    </row>
    <row r="477" spans="2:2">
      <c r="B477" s="588"/>
    </row>
    <row r="478" spans="2:2">
      <c r="B478" s="588"/>
    </row>
    <row r="479" spans="2:2">
      <c r="B479" s="588"/>
    </row>
    <row r="480" spans="2:2">
      <c r="B480" s="588"/>
    </row>
    <row r="481" spans="2:2">
      <c r="B481" s="588"/>
    </row>
    <row r="482" spans="2:2">
      <c r="B482" s="588"/>
    </row>
    <row r="483" spans="2:2">
      <c r="B483" s="588"/>
    </row>
    <row r="484" spans="2:2">
      <c r="B484" s="588"/>
    </row>
    <row r="485" spans="2:2">
      <c r="B485" s="588"/>
    </row>
    <row r="486" spans="2:2">
      <c r="B486" s="588"/>
    </row>
    <row r="487" spans="2:2">
      <c r="B487" s="588"/>
    </row>
    <row r="488" spans="2:2">
      <c r="B488" s="588"/>
    </row>
    <row r="489" spans="2:2">
      <c r="B489" s="588"/>
    </row>
    <row r="490" spans="2:2">
      <c r="B490" s="588"/>
    </row>
    <row r="491" spans="2:2">
      <c r="B491" s="588"/>
    </row>
    <row r="492" spans="2:2">
      <c r="B492" s="588"/>
    </row>
    <row r="493" spans="2:2">
      <c r="B493" s="588"/>
    </row>
    <row r="494" spans="2:2">
      <c r="B494" s="588"/>
    </row>
    <row r="495" spans="2:2">
      <c r="B495" s="588"/>
    </row>
    <row r="496" spans="2:2">
      <c r="B496" s="588"/>
    </row>
    <row r="497" spans="2:2">
      <c r="B497" s="588"/>
    </row>
    <row r="498" spans="2:2">
      <c r="B498" s="588"/>
    </row>
    <row r="499" spans="2:2">
      <c r="B499" s="588"/>
    </row>
    <row r="500" spans="2:2">
      <c r="B500" s="588"/>
    </row>
    <row r="501" spans="2:2">
      <c r="B501" s="588"/>
    </row>
    <row r="502" spans="2:2">
      <c r="B502" s="588"/>
    </row>
  </sheetData>
  <customSheetViews>
    <customSheetView guid="{700BB901-DE3D-40AF-9E84-3437521A0345}" showPageBreaks="1">
      <rowBreaks count="57" manualBreakCount="57">
        <brk id="40" max="16383" man="1"/>
        <brk id="41" max="16383" man="1"/>
        <brk id="43" max="16383" man="1"/>
        <brk id="44" max="16383" man="1"/>
        <brk id="45" max="16383" man="1"/>
        <brk id="46" max="16383" man="1"/>
        <brk id="47" max="16383" man="1"/>
        <brk id="48" max="16383" man="1"/>
        <brk id="49" max="16383" man="1"/>
        <brk id="50" max="16383" man="1"/>
        <brk id="51" max="16383" man="1"/>
        <brk id="52" max="16383" man="1"/>
        <brk id="53" max="16383" man="1"/>
        <brk id="54" max="16383" man="1"/>
        <brk id="55" max="16383" man="1"/>
        <brk id="56" max="16383" man="1"/>
        <brk id="57" max="16383" man="1"/>
        <brk id="58" max="16383" man="1"/>
        <brk id="59" max="16383" man="1"/>
        <brk id="60" max="16383" man="1"/>
        <brk id="61" max="16383" man="1"/>
        <brk id="62" max="16383" man="1"/>
        <brk id="63" max="16383" man="1"/>
        <brk id="64" max="16383" man="1"/>
        <brk id="65" max="16383" man="1"/>
        <brk id="66" max="16383" man="1"/>
        <brk id="67" max="16383" man="1"/>
        <brk id="68" max="16383" man="1"/>
        <brk id="69" max="16383" man="1"/>
        <brk id="70" max="16383" man="1"/>
        <brk id="71" max="16383" man="1"/>
        <brk id="72" max="16383" man="1"/>
        <brk id="73" max="16383" man="1"/>
        <brk id="74" max="16383" man="1"/>
        <brk id="75" max="16383" man="1"/>
        <brk id="76" max="16383" man="1"/>
        <brk id="77" max="16383" man="1"/>
        <brk id="78" max="16383" man="1"/>
        <brk id="79" max="16383" man="1"/>
        <brk id="80" max="16383" man="1"/>
        <brk id="81" max="16383" man="1"/>
        <brk id="82" max="16383" man="1"/>
        <brk id="83" max="16383" man="1"/>
        <brk id="84" max="16383" man="1"/>
        <brk id="85" max="16383" man="1"/>
        <brk id="86" max="16383" man="1"/>
        <brk id="87" max="16383" man="1"/>
        <brk id="88" max="16383" man="1"/>
        <brk id="89" max="16383" man="1"/>
        <brk id="90" max="16383" man="1"/>
        <brk id="91" max="16383" man="1"/>
        <brk id="92" max="16383" man="1"/>
        <brk id="93" max="16383" man="1"/>
        <brk id="94" max="16383" man="1"/>
        <brk id="95" max="16383" man="1"/>
        <brk id="96" max="16383" man="1"/>
        <brk id="97" max="16383" man="1"/>
      </rowBreaks>
      <pageMargins left="0.2" right="0.75" top="0.75" bottom="0.8" header="0.5" footer="0.5"/>
      <printOptions horizontalCentered="1"/>
      <pageSetup scale="83" orientation="landscape" horizontalDpi="1200" verticalDpi="1200" r:id="rId1"/>
      <headerFooter alignWithMargins="0">
        <oddFooter>&amp;L&amp;8Sponsored by:  Randall W. Hamlett&amp;C&amp;8&amp;A&amp;R&amp;8&amp;P of &amp;N</oddFooter>
      </headerFooter>
    </customSheetView>
    <customSheetView guid="{D30DA162-D620-4A19-970C-1046A6A23ED1}">
      <rowBreaks count="1" manualBreakCount="1">
        <brk id="46" max="16383" man="1"/>
      </rowBreaks>
      <pageMargins left="0.2" right="0.75" top="0.75" bottom="0.8" header="0.5" footer="0.5"/>
      <printOptions horizontalCentered="1"/>
      <pageSetup scale="83" orientation="landscape" horizontalDpi="1200" verticalDpi="1200" r:id="rId2"/>
      <headerFooter alignWithMargins="0">
        <oddFooter>&amp;L&amp;8Sponsored by:  Randall W. Hamlett&amp;C&amp;8&amp;A&amp;R&amp;8&amp;P of &amp;N</oddFooter>
      </headerFooter>
    </customSheetView>
    <customSheetView guid="{7B208CC4-03EC-49A3-9AEF-BDEAF48D6BE2}" showPageBreaks="1" printArea="1">
      <rowBreaks count="7" manualBreakCount="7">
        <brk id="39" max="10" man="1"/>
        <brk id="40" max="10" man="1"/>
        <brk id="41" max="10" man="1"/>
        <brk id="43" max="10" man="1"/>
        <brk id="44" max="10" man="1"/>
        <brk id="45" max="10" man="1"/>
        <brk id="46" max="16383" man="1"/>
      </rowBreaks>
      <pageMargins left="0.2" right="0.75" top="0.75" bottom="0.8" header="0.5" footer="0.5"/>
      <printOptions horizontalCentered="1"/>
      <pageSetup scale="83" orientation="landscape" horizontalDpi="1200" verticalDpi="1200" r:id="rId3"/>
      <headerFooter alignWithMargins="0">
        <oddFooter>&amp;L&amp;8Sponsored by:  Randall W. Hamlett&amp;C&amp;8&amp;A&amp;R&amp;8&amp;P of &amp;N</oddFooter>
      </headerFooter>
    </customSheetView>
    <customSheetView guid="{FAFF7267-5C8D-421B-A6E7-C317663504A2}">
      <rowBreaks count="4" manualBreakCount="4">
        <brk id="43" max="10" man="1"/>
        <brk id="44" max="10" man="1"/>
        <brk id="45" max="10" man="1"/>
        <brk id="46" max="16383" man="1"/>
      </rowBreaks>
      <pageMargins left="0.2" right="0.75" top="0.75" bottom="0.8" header="0.5" footer="0.5"/>
      <printOptions horizontalCentered="1"/>
      <pageSetup scale="83" orientation="landscape" horizontalDpi="1200" verticalDpi="1200" r:id="rId4"/>
      <headerFooter alignWithMargins="0">
        <oddFooter>&amp;L&amp;8Sponsored by:  Randall W. Hamlett&amp;C&amp;8&amp;A&amp;R&amp;8&amp;P of &amp;N</oddFooter>
      </headerFooter>
    </customSheetView>
    <customSheetView guid="{659C7A86-29AF-4EB2-A484-62929168C99A}">
      <rowBreaks count="61" manualBreakCount="61">
        <brk id="33" max="10" man="1"/>
        <brk id="34" max="10" man="1"/>
        <brk id="39" max="10" man="1"/>
        <brk id="40" max="10" man="1"/>
        <brk id="41" max="10" man="1"/>
        <brk id="43" max="10" man="1"/>
        <brk id="44" max="10" man="1"/>
        <brk id="45" max="10" man="1"/>
        <brk id="46" max="16383" man="1"/>
        <brk id="54" max="16383" man="1"/>
        <brk id="55" max="16383" man="1"/>
        <brk id="56" max="16383" man="1"/>
        <brk id="57" max="16383" man="1"/>
        <brk id="58" max="16383" man="1"/>
        <brk id="59" max="16383" man="1"/>
        <brk id="60" max="16383" man="1"/>
        <brk id="61" max="16383" man="1"/>
        <brk id="62" max="16383" man="1"/>
        <brk id="63" max="16383" man="1"/>
        <brk id="64" max="16383" man="1"/>
        <brk id="65" max="16383" man="1"/>
        <brk id="66" max="16383" man="1"/>
        <brk id="67" max="16383" man="1"/>
        <brk id="68" max="16383" man="1"/>
        <brk id="69" max="16383" man="1"/>
        <brk id="70" max="16383" man="1"/>
        <brk id="71" max="16383" man="1"/>
        <brk id="72" max="16383" man="1"/>
        <brk id="73" max="16383" man="1"/>
        <brk id="74" max="16383" man="1"/>
        <brk id="75" max="16383" man="1"/>
        <brk id="76" max="16383" man="1"/>
        <brk id="77" max="16383" man="1"/>
        <brk id="78" max="16383" man="1"/>
        <brk id="79" max="16383" man="1"/>
        <brk id="80" max="16383" man="1"/>
        <brk id="81" max="16383" man="1"/>
        <brk id="82" max="16383" man="1"/>
        <brk id="83" max="16383" man="1"/>
        <brk id="84" max="16383" man="1"/>
        <brk id="85" max="16383" man="1"/>
        <brk id="86" max="16383" man="1"/>
        <brk id="87" max="16383" man="1"/>
        <brk id="88" max="16383" man="1"/>
        <brk id="89" max="16383" man="1"/>
        <brk id="90" max="16383" man="1"/>
        <brk id="91" max="16383" man="1"/>
        <brk id="92" max="16383" man="1"/>
        <brk id="93" max="16383" man="1"/>
        <brk id="94" max="16383" man="1"/>
        <brk id="95" max="16383" man="1"/>
        <brk id="96" max="16383" man="1"/>
        <brk id="97" max="16383" man="1"/>
        <brk id="98" max="16383" man="1"/>
        <brk id="99" max="16383" man="1"/>
        <brk id="100" max="16383" man="1"/>
        <brk id="101" max="16383" man="1"/>
        <brk id="102" max="16383" man="1"/>
        <brk id="103" max="16383" man="1"/>
        <brk id="104" max="16383" man="1"/>
        <brk id="105" max="16383" man="1"/>
      </rowBreaks>
      <pageMargins left="0.2" right="0.75" top="0.75" bottom="0.8" header="0.5" footer="0.5"/>
      <printOptions horizontalCentered="1"/>
      <pageSetup scale="83" orientation="landscape" horizontalDpi="1200" verticalDpi="1200" r:id="rId5"/>
      <headerFooter alignWithMargins="0">
        <oddFooter>&amp;L&amp;8Sponsored by:  Randall W. Hamlett&amp;C&amp;8&amp;A&amp;R&amp;8&amp;P of &amp;N</oddFooter>
      </headerFooter>
    </customSheetView>
    <customSheetView guid="{DE1D8474-1C81-4DEF-9FC4-4CC6D52CA0A7}">
      <rowBreaks count="38" manualBreakCount="38">
        <brk id="39" max="16383" man="1"/>
        <brk id="40" max="16383" man="1"/>
        <brk id="41" max="16383" man="1"/>
        <brk id="43" max="10" man="1"/>
        <brk id="44" max="10" man="1"/>
        <brk id="45" max="10" man="1"/>
        <brk id="46" max="16383" man="1"/>
        <brk id="47" max="16383" man="1"/>
        <brk id="48" max="16383" man="1"/>
        <brk id="49" max="16383" man="1"/>
        <brk id="50" max="16383" man="1"/>
        <brk id="51" max="16383" man="1"/>
        <brk id="52" max="16383" man="1"/>
        <brk id="53" max="16383" man="1"/>
        <brk id="54" max="16383" man="1"/>
        <brk id="55" max="16383" man="1"/>
        <brk id="56" max="16383" man="1"/>
        <brk id="57" max="16383" man="1"/>
        <brk id="58" max="16383" man="1"/>
        <brk id="59" max="16383" man="1"/>
        <brk id="60" max="16383" man="1"/>
        <brk id="61" max="16383" man="1"/>
        <brk id="62" max="16383" man="1"/>
        <brk id="63" max="16383" man="1"/>
        <brk id="64" max="16383" man="1"/>
        <brk id="65" max="16383" man="1"/>
        <brk id="66" max="16383" man="1"/>
        <brk id="67" max="16383" man="1"/>
        <brk id="68" max="16383" man="1"/>
        <brk id="69" max="16383" man="1"/>
        <brk id="70" max="16383" man="1"/>
        <brk id="71" max="16383" man="1"/>
        <brk id="72" max="16383" man="1"/>
        <brk id="73" max="16383" man="1"/>
        <brk id="74" max="16383" man="1"/>
        <brk id="75" max="16383" man="1"/>
        <brk id="76" max="16383" man="1"/>
        <brk id="77" max="16383" man="1"/>
      </rowBreaks>
      <pageMargins left="0.2" right="0.75" top="0.75" bottom="0.8" header="0.5" footer="0.5"/>
      <printOptions horizontalCentered="1"/>
      <pageSetup scale="83" orientation="landscape" horizontalDpi="1200" verticalDpi="1200" r:id="rId6"/>
      <headerFooter alignWithMargins="0">
        <oddFooter>&amp;L&amp;8Sponsored by:  Randall W. Hamlett&amp;C&amp;8&amp;A&amp;R&amp;8&amp;P of &amp;N</oddFooter>
      </headerFooter>
    </customSheetView>
  </customSheetViews>
  <phoneticPr fontId="20" type="noConversion"/>
  <pageMargins left="0.75" right="0.75" top="1" bottom="1" header="0.75" footer="0.75"/>
  <pageSetup scale="80" orientation="landscape" horizontalDpi="1200" verticalDpi="1200" r:id="rId7"/>
  <headerFooter alignWithMargins="0">
    <oddFooter>&amp;L&amp;"Times New Roman,Regular"&amp;9Sponsored by:  Randall W. Hamlett</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2"/>
  <dimension ref="A1:J484"/>
  <sheetViews>
    <sheetView workbookViewId="0">
      <selection sqref="A1:H1"/>
    </sheetView>
  </sheetViews>
  <sheetFormatPr defaultColWidth="9.140625" defaultRowHeight="12.75"/>
  <cols>
    <col min="1" max="1" width="9.140625" style="423"/>
    <col min="2" max="2" width="9.140625" style="593"/>
    <col min="3" max="3" width="23.42578125" style="593" customWidth="1"/>
    <col min="4" max="4" width="14.42578125" style="593" customWidth="1"/>
    <col min="5" max="5" width="2.42578125" style="593" customWidth="1"/>
    <col min="6" max="6" width="13.42578125" style="593" customWidth="1"/>
    <col min="7" max="7" width="2" style="593" customWidth="1"/>
    <col min="8" max="8" width="16.5703125" style="593" customWidth="1"/>
    <col min="9" max="9" width="2.42578125" style="593" customWidth="1"/>
    <col min="10" max="10" width="26.7109375" style="593" customWidth="1"/>
    <col min="11" max="11" width="1.85546875" style="593" customWidth="1"/>
    <col min="12" max="12" width="14" style="593" customWidth="1"/>
    <col min="13" max="16384" width="9.140625" style="593"/>
  </cols>
  <sheetData>
    <row r="1" spans="1:10">
      <c r="A1" s="2314" t="s">
        <v>465</v>
      </c>
      <c r="B1" s="2314"/>
      <c r="C1" s="2314"/>
      <c r="D1" s="2314"/>
      <c r="E1" s="2314"/>
      <c r="F1" s="2314"/>
      <c r="G1" s="2314"/>
      <c r="H1" s="2314"/>
      <c r="J1" s="612" t="s">
        <v>1722</v>
      </c>
    </row>
    <row r="2" spans="1:10">
      <c r="A2" s="2314" t="s">
        <v>1407</v>
      </c>
      <c r="B2" s="2314"/>
      <c r="C2" s="2314"/>
      <c r="D2" s="2314"/>
      <c r="E2" s="2314"/>
      <c r="F2" s="2314"/>
      <c r="G2" s="2314"/>
      <c r="H2" s="2314"/>
    </row>
    <row r="3" spans="1:10">
      <c r="A3" s="2314" t="s">
        <v>348</v>
      </c>
      <c r="B3" s="2314"/>
      <c r="C3" s="2314"/>
      <c r="D3" s="2314"/>
      <c r="E3" s="2314"/>
      <c r="F3" s="2314"/>
      <c r="G3" s="2314"/>
      <c r="H3" s="2314"/>
    </row>
    <row r="4" spans="1:10">
      <c r="A4" s="2314" t="s">
        <v>1657</v>
      </c>
      <c r="B4" s="2314"/>
      <c r="C4" s="2314"/>
      <c r="D4" s="2314"/>
      <c r="E4" s="2314"/>
      <c r="F4" s="2314"/>
      <c r="G4" s="2314"/>
      <c r="H4" s="2314"/>
    </row>
    <row r="5" spans="1:10">
      <c r="A5" s="588"/>
    </row>
    <row r="6" spans="1:10">
      <c r="A6" s="588"/>
    </row>
    <row r="7" spans="1:10">
      <c r="A7" s="588"/>
    </row>
    <row r="8" spans="1:10">
      <c r="A8" s="592" t="s">
        <v>1656</v>
      </c>
    </row>
    <row r="9" spans="1:10">
      <c r="A9" s="588"/>
    </row>
    <row r="10" spans="1:10">
      <c r="A10" s="588"/>
    </row>
    <row r="11" spans="1:10">
      <c r="A11" s="588"/>
    </row>
    <row r="12" spans="1:10">
      <c r="A12" s="588"/>
    </row>
    <row r="13" spans="1:10">
      <c r="A13" s="588"/>
    </row>
    <row r="14" spans="1:10">
      <c r="A14" s="588"/>
    </row>
    <row r="15" spans="1:10">
      <c r="A15" s="588"/>
    </row>
    <row r="16" spans="1:10">
      <c r="A16" s="588"/>
    </row>
    <row r="17" spans="1:4">
      <c r="A17" s="588"/>
    </row>
    <row r="18" spans="1:4">
      <c r="A18" s="588"/>
    </row>
    <row r="19" spans="1:4">
      <c r="A19" s="588"/>
    </row>
    <row r="20" spans="1:4">
      <c r="A20" s="588"/>
      <c r="D20" s="423"/>
    </row>
    <row r="21" spans="1:4">
      <c r="A21" s="588"/>
    </row>
    <row r="22" spans="1:4">
      <c r="A22" s="588"/>
    </row>
    <row r="23" spans="1:4">
      <c r="A23" s="588"/>
    </row>
    <row r="24" spans="1:4">
      <c r="A24" s="588"/>
    </row>
    <row r="25" spans="1:4">
      <c r="A25" s="588"/>
    </row>
    <row r="26" spans="1:4">
      <c r="A26" s="588"/>
    </row>
    <row r="27" spans="1:4">
      <c r="A27" s="588"/>
    </row>
    <row r="28" spans="1:4">
      <c r="A28" s="588"/>
    </row>
    <row r="29" spans="1:4">
      <c r="A29" s="588"/>
    </row>
    <row r="30" spans="1:4">
      <c r="A30" s="588"/>
    </row>
    <row r="31" spans="1:4">
      <c r="A31" s="588"/>
    </row>
    <row r="32" spans="1:4">
      <c r="A32" s="588"/>
    </row>
    <row r="33" spans="1:1">
      <c r="A33" s="588"/>
    </row>
    <row r="34" spans="1:1">
      <c r="A34" s="588"/>
    </row>
    <row r="35" spans="1:1">
      <c r="A35" s="588"/>
    </row>
    <row r="36" spans="1:1">
      <c r="A36" s="588"/>
    </row>
    <row r="37" spans="1:1">
      <c r="A37" s="588"/>
    </row>
    <row r="38" spans="1:1">
      <c r="A38" s="588"/>
    </row>
    <row r="39" spans="1:1">
      <c r="A39" s="588"/>
    </row>
    <row r="40" spans="1:1">
      <c r="A40" s="588"/>
    </row>
    <row r="41" spans="1:1">
      <c r="A41" s="588"/>
    </row>
    <row r="42" spans="1:1">
      <c r="A42" s="588"/>
    </row>
    <row r="43" spans="1:1">
      <c r="A43" s="588"/>
    </row>
    <row r="44" spans="1:1">
      <c r="A44" s="588"/>
    </row>
    <row r="45" spans="1:1">
      <c r="A45" s="588"/>
    </row>
    <row r="46" spans="1:1">
      <c r="A46" s="588"/>
    </row>
    <row r="47" spans="1:1">
      <c r="A47" s="588"/>
    </row>
    <row r="48" spans="1:1">
      <c r="A48" s="588"/>
    </row>
    <row r="49" spans="1:1">
      <c r="A49" s="588"/>
    </row>
    <row r="50" spans="1:1">
      <c r="A50" s="588"/>
    </row>
    <row r="51" spans="1:1">
      <c r="A51" s="588"/>
    </row>
    <row r="52" spans="1:1">
      <c r="A52" s="588"/>
    </row>
    <row r="53" spans="1:1">
      <c r="A53" s="588"/>
    </row>
    <row r="54" spans="1:1">
      <c r="A54" s="588"/>
    </row>
    <row r="55" spans="1:1">
      <c r="A55" s="588"/>
    </row>
    <row r="56" spans="1:1">
      <c r="A56" s="588"/>
    </row>
    <row r="57" spans="1:1">
      <c r="A57" s="588"/>
    </row>
    <row r="58" spans="1:1">
      <c r="A58" s="588"/>
    </row>
    <row r="59" spans="1:1">
      <c r="A59" s="588"/>
    </row>
    <row r="60" spans="1:1">
      <c r="A60" s="588"/>
    </row>
    <row r="61" spans="1:1">
      <c r="A61" s="588"/>
    </row>
    <row r="62" spans="1:1">
      <c r="A62" s="588"/>
    </row>
    <row r="63" spans="1:1">
      <c r="A63" s="588"/>
    </row>
    <row r="64" spans="1:1">
      <c r="A64" s="588"/>
    </row>
    <row r="65" spans="1:1">
      <c r="A65" s="588"/>
    </row>
    <row r="66" spans="1:1">
      <c r="A66" s="588"/>
    </row>
    <row r="67" spans="1:1">
      <c r="A67" s="588"/>
    </row>
    <row r="68" spans="1:1">
      <c r="A68" s="588"/>
    </row>
    <row r="69" spans="1:1">
      <c r="A69" s="588"/>
    </row>
    <row r="70" spans="1:1">
      <c r="A70" s="588"/>
    </row>
    <row r="71" spans="1:1">
      <c r="A71" s="588"/>
    </row>
    <row r="72" spans="1:1">
      <c r="A72" s="588"/>
    </row>
    <row r="73" spans="1:1">
      <c r="A73" s="588"/>
    </row>
    <row r="74" spans="1:1">
      <c r="A74" s="588"/>
    </row>
    <row r="75" spans="1:1">
      <c r="A75" s="588"/>
    </row>
    <row r="76" spans="1:1">
      <c r="A76" s="588"/>
    </row>
    <row r="77" spans="1:1">
      <c r="A77" s="588"/>
    </row>
    <row r="78" spans="1:1">
      <c r="A78" s="588"/>
    </row>
    <row r="79" spans="1:1">
      <c r="A79" s="588"/>
    </row>
    <row r="80" spans="1:1">
      <c r="A80" s="588"/>
    </row>
    <row r="81" spans="1:1">
      <c r="A81" s="588"/>
    </row>
    <row r="82" spans="1:1">
      <c r="A82" s="588"/>
    </row>
    <row r="83" spans="1:1">
      <c r="A83" s="588"/>
    </row>
    <row r="84" spans="1:1">
      <c r="A84" s="588"/>
    </row>
    <row r="85" spans="1:1">
      <c r="A85" s="588"/>
    </row>
    <row r="86" spans="1:1">
      <c r="A86" s="588"/>
    </row>
    <row r="87" spans="1:1">
      <c r="A87" s="588"/>
    </row>
    <row r="88" spans="1:1">
      <c r="A88" s="588"/>
    </row>
    <row r="89" spans="1:1">
      <c r="A89" s="588"/>
    </row>
    <row r="90" spans="1:1">
      <c r="A90" s="588"/>
    </row>
    <row r="91" spans="1:1">
      <c r="A91" s="588"/>
    </row>
    <row r="92" spans="1:1">
      <c r="A92" s="588"/>
    </row>
    <row r="93" spans="1:1">
      <c r="A93" s="588"/>
    </row>
    <row r="94" spans="1:1">
      <c r="A94" s="588"/>
    </row>
    <row r="95" spans="1:1">
      <c r="A95" s="588"/>
    </row>
    <row r="96" spans="1:1">
      <c r="A96" s="588"/>
    </row>
    <row r="97" spans="1:1">
      <c r="A97" s="588"/>
    </row>
    <row r="98" spans="1:1">
      <c r="A98" s="588"/>
    </row>
    <row r="99" spans="1:1">
      <c r="A99" s="588"/>
    </row>
    <row r="100" spans="1:1">
      <c r="A100" s="588"/>
    </row>
    <row r="101" spans="1:1">
      <c r="A101" s="588"/>
    </row>
    <row r="102" spans="1:1">
      <c r="A102" s="588"/>
    </row>
    <row r="103" spans="1:1">
      <c r="A103" s="588"/>
    </row>
    <row r="104" spans="1:1">
      <c r="A104" s="588"/>
    </row>
    <row r="105" spans="1:1">
      <c r="A105" s="588"/>
    </row>
    <row r="106" spans="1:1">
      <c r="A106" s="588"/>
    </row>
    <row r="107" spans="1:1">
      <c r="A107" s="588"/>
    </row>
    <row r="108" spans="1:1">
      <c r="A108" s="588"/>
    </row>
    <row r="109" spans="1:1">
      <c r="A109" s="588"/>
    </row>
    <row r="110" spans="1:1">
      <c r="A110" s="588"/>
    </row>
    <row r="111" spans="1:1">
      <c r="A111" s="588"/>
    </row>
    <row r="112" spans="1:1">
      <c r="A112" s="588"/>
    </row>
    <row r="113" spans="1:1">
      <c r="A113" s="588"/>
    </row>
    <row r="114" spans="1:1">
      <c r="A114" s="588"/>
    </row>
    <row r="115" spans="1:1">
      <c r="A115" s="588"/>
    </row>
    <row r="116" spans="1:1">
      <c r="A116" s="588"/>
    </row>
    <row r="117" spans="1:1">
      <c r="A117" s="588"/>
    </row>
    <row r="118" spans="1:1">
      <c r="A118" s="588"/>
    </row>
    <row r="119" spans="1:1">
      <c r="A119" s="588"/>
    </row>
    <row r="120" spans="1:1">
      <c r="A120" s="588"/>
    </row>
    <row r="121" spans="1:1">
      <c r="A121" s="588"/>
    </row>
    <row r="122" spans="1:1">
      <c r="A122" s="588"/>
    </row>
    <row r="123" spans="1:1">
      <c r="A123" s="588"/>
    </row>
    <row r="124" spans="1:1">
      <c r="A124" s="588"/>
    </row>
    <row r="125" spans="1:1">
      <c r="A125" s="588"/>
    </row>
    <row r="126" spans="1:1">
      <c r="A126" s="588"/>
    </row>
    <row r="127" spans="1:1">
      <c r="A127" s="588"/>
    </row>
    <row r="128" spans="1:1">
      <c r="A128" s="588"/>
    </row>
    <row r="129" spans="1:1">
      <c r="A129" s="588"/>
    </row>
    <row r="130" spans="1:1">
      <c r="A130" s="588"/>
    </row>
    <row r="131" spans="1:1">
      <c r="A131" s="588"/>
    </row>
    <row r="132" spans="1:1">
      <c r="A132" s="588"/>
    </row>
    <row r="133" spans="1:1">
      <c r="A133" s="588"/>
    </row>
    <row r="134" spans="1:1">
      <c r="A134" s="588"/>
    </row>
    <row r="135" spans="1:1">
      <c r="A135" s="588"/>
    </row>
    <row r="136" spans="1:1">
      <c r="A136" s="588"/>
    </row>
    <row r="137" spans="1:1">
      <c r="A137" s="588"/>
    </row>
    <row r="138" spans="1:1">
      <c r="A138" s="588"/>
    </row>
    <row r="139" spans="1:1">
      <c r="A139" s="588"/>
    </row>
    <row r="140" spans="1:1">
      <c r="A140" s="588"/>
    </row>
    <row r="141" spans="1:1">
      <c r="A141" s="588"/>
    </row>
    <row r="142" spans="1:1">
      <c r="A142" s="588"/>
    </row>
    <row r="143" spans="1:1">
      <c r="A143" s="588"/>
    </row>
    <row r="144" spans="1:1">
      <c r="A144" s="588"/>
    </row>
    <row r="145" spans="1:1">
      <c r="A145" s="588"/>
    </row>
    <row r="146" spans="1:1">
      <c r="A146" s="588"/>
    </row>
    <row r="147" spans="1:1">
      <c r="A147" s="588"/>
    </row>
    <row r="148" spans="1:1">
      <c r="A148" s="588"/>
    </row>
    <row r="149" spans="1:1">
      <c r="A149" s="588"/>
    </row>
    <row r="150" spans="1:1">
      <c r="A150" s="588"/>
    </row>
    <row r="151" spans="1:1">
      <c r="A151" s="588"/>
    </row>
    <row r="152" spans="1:1">
      <c r="A152" s="588"/>
    </row>
    <row r="153" spans="1:1">
      <c r="A153" s="588"/>
    </row>
    <row r="154" spans="1:1">
      <c r="A154" s="588"/>
    </row>
    <row r="155" spans="1:1">
      <c r="A155" s="588"/>
    </row>
    <row r="156" spans="1:1">
      <c r="A156" s="588"/>
    </row>
    <row r="157" spans="1:1">
      <c r="A157" s="588"/>
    </row>
    <row r="158" spans="1:1">
      <c r="A158" s="588"/>
    </row>
    <row r="159" spans="1:1">
      <c r="A159" s="588"/>
    </row>
    <row r="160" spans="1:1">
      <c r="A160" s="588"/>
    </row>
    <row r="161" spans="1:1">
      <c r="A161" s="588"/>
    </row>
    <row r="162" spans="1:1">
      <c r="A162" s="588"/>
    </row>
    <row r="163" spans="1:1">
      <c r="A163" s="588"/>
    </row>
    <row r="164" spans="1:1">
      <c r="A164" s="588"/>
    </row>
    <row r="165" spans="1:1">
      <c r="A165" s="588"/>
    </row>
    <row r="166" spans="1:1">
      <c r="A166" s="588"/>
    </row>
    <row r="167" spans="1:1">
      <c r="A167" s="588"/>
    </row>
    <row r="168" spans="1:1">
      <c r="A168" s="588"/>
    </row>
    <row r="169" spans="1:1">
      <c r="A169" s="588"/>
    </row>
    <row r="170" spans="1:1">
      <c r="A170" s="588"/>
    </row>
    <row r="171" spans="1:1">
      <c r="A171" s="588"/>
    </row>
    <row r="172" spans="1:1">
      <c r="A172" s="588"/>
    </row>
    <row r="173" spans="1:1">
      <c r="A173" s="588"/>
    </row>
    <row r="174" spans="1:1">
      <c r="A174" s="588"/>
    </row>
    <row r="175" spans="1:1">
      <c r="A175" s="588"/>
    </row>
    <row r="176" spans="1:1">
      <c r="A176" s="588"/>
    </row>
    <row r="177" spans="1:1">
      <c r="A177" s="588"/>
    </row>
    <row r="178" spans="1:1">
      <c r="A178" s="588"/>
    </row>
    <row r="179" spans="1:1">
      <c r="A179" s="588"/>
    </row>
    <row r="180" spans="1:1">
      <c r="A180" s="588"/>
    </row>
    <row r="181" spans="1:1">
      <c r="A181" s="588"/>
    </row>
    <row r="182" spans="1:1">
      <c r="A182" s="588"/>
    </row>
    <row r="183" spans="1:1">
      <c r="A183" s="588"/>
    </row>
    <row r="184" spans="1:1">
      <c r="A184" s="588"/>
    </row>
    <row r="185" spans="1:1">
      <c r="A185" s="588"/>
    </row>
    <row r="186" spans="1:1">
      <c r="A186" s="588"/>
    </row>
    <row r="187" spans="1:1">
      <c r="A187" s="588"/>
    </row>
    <row r="188" spans="1:1">
      <c r="A188" s="588"/>
    </row>
    <row r="189" spans="1:1">
      <c r="A189" s="588"/>
    </row>
    <row r="190" spans="1:1">
      <c r="A190" s="588"/>
    </row>
    <row r="191" spans="1:1">
      <c r="A191" s="588"/>
    </row>
    <row r="192" spans="1:1">
      <c r="A192" s="588"/>
    </row>
    <row r="193" spans="1:1">
      <c r="A193" s="588"/>
    </row>
    <row r="194" spans="1:1">
      <c r="A194" s="588"/>
    </row>
    <row r="195" spans="1:1">
      <c r="A195" s="588"/>
    </row>
    <row r="196" spans="1:1">
      <c r="A196" s="588"/>
    </row>
    <row r="197" spans="1:1">
      <c r="A197" s="588"/>
    </row>
    <row r="198" spans="1:1">
      <c r="A198" s="588"/>
    </row>
    <row r="199" spans="1:1">
      <c r="A199" s="588"/>
    </row>
    <row r="200" spans="1:1">
      <c r="A200" s="588"/>
    </row>
    <row r="201" spans="1:1">
      <c r="A201" s="588"/>
    </row>
    <row r="202" spans="1:1">
      <c r="A202" s="588"/>
    </row>
    <row r="203" spans="1:1">
      <c r="A203" s="588"/>
    </row>
    <row r="204" spans="1:1">
      <c r="A204" s="588"/>
    </row>
    <row r="205" spans="1:1">
      <c r="A205" s="588"/>
    </row>
    <row r="206" spans="1:1">
      <c r="A206" s="588"/>
    </row>
    <row r="207" spans="1:1">
      <c r="A207" s="588"/>
    </row>
    <row r="208" spans="1:1">
      <c r="A208" s="588"/>
    </row>
    <row r="209" spans="1:1">
      <c r="A209" s="588"/>
    </row>
    <row r="210" spans="1:1">
      <c r="A210" s="588"/>
    </row>
    <row r="211" spans="1:1">
      <c r="A211" s="588"/>
    </row>
    <row r="212" spans="1:1">
      <c r="A212" s="588"/>
    </row>
    <row r="213" spans="1:1">
      <c r="A213" s="588"/>
    </row>
    <row r="214" spans="1:1">
      <c r="A214" s="588"/>
    </row>
    <row r="215" spans="1:1">
      <c r="A215" s="588"/>
    </row>
    <row r="216" spans="1:1">
      <c r="A216" s="588"/>
    </row>
    <row r="217" spans="1:1">
      <c r="A217" s="588"/>
    </row>
    <row r="218" spans="1:1">
      <c r="A218" s="588"/>
    </row>
    <row r="219" spans="1:1">
      <c r="A219" s="588"/>
    </row>
    <row r="220" spans="1:1">
      <c r="A220" s="588"/>
    </row>
    <row r="221" spans="1:1">
      <c r="A221" s="588"/>
    </row>
    <row r="222" spans="1:1">
      <c r="A222" s="588"/>
    </row>
    <row r="223" spans="1:1">
      <c r="A223" s="588"/>
    </row>
    <row r="224" spans="1:1">
      <c r="A224" s="588"/>
    </row>
    <row r="225" spans="1:1">
      <c r="A225" s="588"/>
    </row>
    <row r="226" spans="1:1">
      <c r="A226" s="588"/>
    </row>
    <row r="227" spans="1:1">
      <c r="A227" s="588"/>
    </row>
    <row r="228" spans="1:1">
      <c r="A228" s="588"/>
    </row>
    <row r="229" spans="1:1">
      <c r="A229" s="588"/>
    </row>
    <row r="230" spans="1:1">
      <c r="A230" s="588"/>
    </row>
    <row r="231" spans="1:1">
      <c r="A231" s="588"/>
    </row>
    <row r="232" spans="1:1">
      <c r="A232" s="588"/>
    </row>
    <row r="233" spans="1:1">
      <c r="A233" s="588"/>
    </row>
    <row r="234" spans="1:1">
      <c r="A234" s="588"/>
    </row>
    <row r="235" spans="1:1">
      <c r="A235" s="588"/>
    </row>
    <row r="236" spans="1:1">
      <c r="A236" s="588"/>
    </row>
    <row r="237" spans="1:1">
      <c r="A237" s="588"/>
    </row>
    <row r="238" spans="1:1">
      <c r="A238" s="588"/>
    </row>
    <row r="239" spans="1:1">
      <c r="A239" s="588"/>
    </row>
    <row r="240" spans="1:1">
      <c r="A240" s="588"/>
    </row>
    <row r="241" spans="1:1">
      <c r="A241" s="588"/>
    </row>
    <row r="242" spans="1:1">
      <c r="A242" s="588"/>
    </row>
    <row r="243" spans="1:1">
      <c r="A243" s="588"/>
    </row>
    <row r="244" spans="1:1">
      <c r="A244" s="588"/>
    </row>
    <row r="245" spans="1:1">
      <c r="A245" s="588"/>
    </row>
    <row r="246" spans="1:1">
      <c r="A246" s="588"/>
    </row>
    <row r="247" spans="1:1">
      <c r="A247" s="588"/>
    </row>
    <row r="248" spans="1:1">
      <c r="A248" s="588"/>
    </row>
    <row r="249" spans="1:1">
      <c r="A249" s="588"/>
    </row>
    <row r="250" spans="1:1">
      <c r="A250" s="588"/>
    </row>
    <row r="251" spans="1:1">
      <c r="A251" s="588"/>
    </row>
    <row r="252" spans="1:1">
      <c r="A252" s="588"/>
    </row>
    <row r="253" spans="1:1">
      <c r="A253" s="588"/>
    </row>
    <row r="254" spans="1:1">
      <c r="A254" s="588"/>
    </row>
    <row r="255" spans="1:1">
      <c r="A255" s="588"/>
    </row>
    <row r="256" spans="1:1">
      <c r="A256" s="588"/>
    </row>
    <row r="257" spans="1:1">
      <c r="A257" s="588"/>
    </row>
    <row r="258" spans="1:1">
      <c r="A258" s="588"/>
    </row>
    <row r="259" spans="1:1">
      <c r="A259" s="588"/>
    </row>
    <row r="260" spans="1:1">
      <c r="A260" s="588"/>
    </row>
    <row r="261" spans="1:1">
      <c r="A261" s="588"/>
    </row>
    <row r="262" spans="1:1">
      <c r="A262" s="588"/>
    </row>
    <row r="263" spans="1:1">
      <c r="A263" s="588"/>
    </row>
    <row r="264" spans="1:1">
      <c r="A264" s="588"/>
    </row>
    <row r="265" spans="1:1">
      <c r="A265" s="588"/>
    </row>
    <row r="266" spans="1:1">
      <c r="A266" s="588"/>
    </row>
    <row r="267" spans="1:1">
      <c r="A267" s="588"/>
    </row>
    <row r="268" spans="1:1">
      <c r="A268" s="588"/>
    </row>
    <row r="269" spans="1:1">
      <c r="A269" s="588"/>
    </row>
    <row r="270" spans="1:1">
      <c r="A270" s="588"/>
    </row>
    <row r="271" spans="1:1">
      <c r="A271" s="588"/>
    </row>
    <row r="272" spans="1:1">
      <c r="A272" s="588"/>
    </row>
    <row r="273" spans="1:1">
      <c r="A273" s="588"/>
    </row>
    <row r="274" spans="1:1">
      <c r="A274" s="588"/>
    </row>
    <row r="275" spans="1:1">
      <c r="A275" s="588"/>
    </row>
    <row r="276" spans="1:1">
      <c r="A276" s="588"/>
    </row>
    <row r="277" spans="1:1">
      <c r="A277" s="588"/>
    </row>
    <row r="278" spans="1:1">
      <c r="A278" s="588"/>
    </row>
    <row r="279" spans="1:1">
      <c r="A279" s="588"/>
    </row>
    <row r="280" spans="1:1">
      <c r="A280" s="588"/>
    </row>
    <row r="281" spans="1:1">
      <c r="A281" s="588"/>
    </row>
    <row r="282" spans="1:1">
      <c r="A282" s="588"/>
    </row>
    <row r="283" spans="1:1">
      <c r="A283" s="588"/>
    </row>
    <row r="284" spans="1:1">
      <c r="A284" s="588"/>
    </row>
    <row r="285" spans="1:1">
      <c r="A285" s="588"/>
    </row>
    <row r="286" spans="1:1">
      <c r="A286" s="588"/>
    </row>
    <row r="287" spans="1:1">
      <c r="A287" s="588"/>
    </row>
    <row r="288" spans="1:1">
      <c r="A288" s="588"/>
    </row>
    <row r="289" spans="1:1">
      <c r="A289" s="588"/>
    </row>
    <row r="290" spans="1:1">
      <c r="A290" s="588"/>
    </row>
    <row r="291" spans="1:1">
      <c r="A291" s="588"/>
    </row>
    <row r="292" spans="1:1">
      <c r="A292" s="588"/>
    </row>
    <row r="293" spans="1:1">
      <c r="A293" s="588"/>
    </row>
    <row r="294" spans="1:1">
      <c r="A294" s="588"/>
    </row>
    <row r="295" spans="1:1">
      <c r="A295" s="588"/>
    </row>
    <row r="296" spans="1:1">
      <c r="A296" s="588"/>
    </row>
    <row r="297" spans="1:1">
      <c r="A297" s="588"/>
    </row>
    <row r="298" spans="1:1">
      <c r="A298" s="588"/>
    </row>
    <row r="299" spans="1:1">
      <c r="A299" s="588"/>
    </row>
    <row r="300" spans="1:1">
      <c r="A300" s="588"/>
    </row>
    <row r="301" spans="1:1">
      <c r="A301" s="588"/>
    </row>
    <row r="302" spans="1:1">
      <c r="A302" s="588"/>
    </row>
    <row r="303" spans="1:1">
      <c r="A303" s="588"/>
    </row>
    <row r="304" spans="1:1">
      <c r="A304" s="588"/>
    </row>
    <row r="305" spans="1:1">
      <c r="A305" s="588"/>
    </row>
    <row r="306" spans="1:1">
      <c r="A306" s="588"/>
    </row>
    <row r="307" spans="1:1">
      <c r="A307" s="588"/>
    </row>
    <row r="308" spans="1:1">
      <c r="A308" s="588"/>
    </row>
    <row r="309" spans="1:1">
      <c r="A309" s="588"/>
    </row>
    <row r="310" spans="1:1">
      <c r="A310" s="588"/>
    </row>
    <row r="311" spans="1:1">
      <c r="A311" s="588"/>
    </row>
    <row r="312" spans="1:1">
      <c r="A312" s="588"/>
    </row>
    <row r="313" spans="1:1">
      <c r="A313" s="588"/>
    </row>
    <row r="314" spans="1:1">
      <c r="A314" s="588"/>
    </row>
    <row r="315" spans="1:1">
      <c r="A315" s="588"/>
    </row>
    <row r="316" spans="1:1">
      <c r="A316" s="588"/>
    </row>
    <row r="317" spans="1:1">
      <c r="A317" s="588"/>
    </row>
    <row r="318" spans="1:1">
      <c r="A318" s="588"/>
    </row>
    <row r="319" spans="1:1">
      <c r="A319" s="588"/>
    </row>
    <row r="320" spans="1:1">
      <c r="A320" s="588"/>
    </row>
    <row r="321" spans="1:1">
      <c r="A321" s="588"/>
    </row>
    <row r="322" spans="1:1">
      <c r="A322" s="588"/>
    </row>
    <row r="323" spans="1:1">
      <c r="A323" s="588"/>
    </row>
    <row r="324" spans="1:1">
      <c r="A324" s="588"/>
    </row>
    <row r="325" spans="1:1">
      <c r="A325" s="588"/>
    </row>
    <row r="326" spans="1:1">
      <c r="A326" s="588"/>
    </row>
    <row r="327" spans="1:1">
      <c r="A327" s="588"/>
    </row>
    <row r="328" spans="1:1">
      <c r="A328" s="588"/>
    </row>
    <row r="329" spans="1:1">
      <c r="A329" s="588"/>
    </row>
    <row r="330" spans="1:1">
      <c r="A330" s="588"/>
    </row>
    <row r="331" spans="1:1">
      <c r="A331" s="588"/>
    </row>
    <row r="332" spans="1:1">
      <c r="A332" s="588"/>
    </row>
    <row r="333" spans="1:1">
      <c r="A333" s="588"/>
    </row>
    <row r="334" spans="1:1">
      <c r="A334" s="588"/>
    </row>
    <row r="335" spans="1:1">
      <c r="A335" s="588"/>
    </row>
    <row r="336" spans="1:1">
      <c r="A336" s="588"/>
    </row>
    <row r="337" spans="1:1">
      <c r="A337" s="588"/>
    </row>
    <row r="338" spans="1:1">
      <c r="A338" s="588"/>
    </row>
    <row r="339" spans="1:1">
      <c r="A339" s="588"/>
    </row>
    <row r="340" spans="1:1">
      <c r="A340" s="588"/>
    </row>
    <row r="341" spans="1:1">
      <c r="A341" s="588"/>
    </row>
    <row r="342" spans="1:1">
      <c r="A342" s="588"/>
    </row>
    <row r="343" spans="1:1">
      <c r="A343" s="588"/>
    </row>
    <row r="344" spans="1:1">
      <c r="A344" s="588"/>
    </row>
    <row r="345" spans="1:1">
      <c r="A345" s="588"/>
    </row>
    <row r="346" spans="1:1">
      <c r="A346" s="588"/>
    </row>
    <row r="347" spans="1:1">
      <c r="A347" s="588"/>
    </row>
    <row r="348" spans="1:1">
      <c r="A348" s="588"/>
    </row>
    <row r="349" spans="1:1">
      <c r="A349" s="588"/>
    </row>
    <row r="350" spans="1:1">
      <c r="A350" s="588"/>
    </row>
    <row r="351" spans="1:1">
      <c r="A351" s="588"/>
    </row>
    <row r="352" spans="1:1">
      <c r="A352" s="588"/>
    </row>
    <row r="353" spans="1:1">
      <c r="A353" s="588"/>
    </row>
    <row r="354" spans="1:1">
      <c r="A354" s="588"/>
    </row>
    <row r="355" spans="1:1">
      <c r="A355" s="588"/>
    </row>
    <row r="356" spans="1:1">
      <c r="A356" s="588"/>
    </row>
    <row r="357" spans="1:1">
      <c r="A357" s="588"/>
    </row>
    <row r="358" spans="1:1">
      <c r="A358" s="588"/>
    </row>
    <row r="359" spans="1:1">
      <c r="A359" s="588"/>
    </row>
    <row r="360" spans="1:1">
      <c r="A360" s="588"/>
    </row>
    <row r="361" spans="1:1">
      <c r="A361" s="588"/>
    </row>
    <row r="362" spans="1:1">
      <c r="A362" s="588"/>
    </row>
    <row r="363" spans="1:1">
      <c r="A363" s="588"/>
    </row>
    <row r="364" spans="1:1">
      <c r="A364" s="588"/>
    </row>
    <row r="365" spans="1:1">
      <c r="A365" s="588"/>
    </row>
    <row r="366" spans="1:1">
      <c r="A366" s="588"/>
    </row>
    <row r="367" spans="1:1">
      <c r="A367" s="588"/>
    </row>
    <row r="368" spans="1:1">
      <c r="A368" s="588"/>
    </row>
    <row r="369" spans="1:1">
      <c r="A369" s="588"/>
    </row>
    <row r="370" spans="1:1">
      <c r="A370" s="588"/>
    </row>
    <row r="371" spans="1:1">
      <c r="A371" s="588"/>
    </row>
    <row r="372" spans="1:1">
      <c r="A372" s="588"/>
    </row>
    <row r="373" spans="1:1">
      <c r="A373" s="588"/>
    </row>
    <row r="374" spans="1:1">
      <c r="A374" s="588"/>
    </row>
    <row r="375" spans="1:1">
      <c r="A375" s="588"/>
    </row>
    <row r="376" spans="1:1">
      <c r="A376" s="588"/>
    </row>
    <row r="377" spans="1:1">
      <c r="A377" s="588"/>
    </row>
    <row r="378" spans="1:1">
      <c r="A378" s="588"/>
    </row>
    <row r="379" spans="1:1">
      <c r="A379" s="588"/>
    </row>
    <row r="380" spans="1:1">
      <c r="A380" s="588"/>
    </row>
    <row r="381" spans="1:1">
      <c r="A381" s="588"/>
    </row>
    <row r="382" spans="1:1">
      <c r="A382" s="588"/>
    </row>
    <row r="383" spans="1:1">
      <c r="A383" s="588"/>
    </row>
    <row r="384" spans="1:1">
      <c r="A384" s="588"/>
    </row>
    <row r="385" spans="1:1">
      <c r="A385" s="588"/>
    </row>
    <row r="386" spans="1:1">
      <c r="A386" s="588"/>
    </row>
    <row r="387" spans="1:1">
      <c r="A387" s="588"/>
    </row>
    <row r="388" spans="1:1">
      <c r="A388" s="588"/>
    </row>
    <row r="389" spans="1:1">
      <c r="A389" s="588"/>
    </row>
    <row r="390" spans="1:1">
      <c r="A390" s="588"/>
    </row>
    <row r="391" spans="1:1">
      <c r="A391" s="588"/>
    </row>
    <row r="392" spans="1:1">
      <c r="A392" s="588"/>
    </row>
    <row r="393" spans="1:1">
      <c r="A393" s="588"/>
    </row>
    <row r="394" spans="1:1">
      <c r="A394" s="588"/>
    </row>
    <row r="395" spans="1:1">
      <c r="A395" s="588"/>
    </row>
    <row r="396" spans="1:1">
      <c r="A396" s="588"/>
    </row>
    <row r="397" spans="1:1">
      <c r="A397" s="588"/>
    </row>
    <row r="398" spans="1:1">
      <c r="A398" s="588"/>
    </row>
    <row r="399" spans="1:1">
      <c r="A399" s="588"/>
    </row>
    <row r="400" spans="1:1">
      <c r="A400" s="588"/>
    </row>
    <row r="401" spans="1:1">
      <c r="A401" s="588"/>
    </row>
    <row r="402" spans="1:1">
      <c r="A402" s="588"/>
    </row>
    <row r="403" spans="1:1">
      <c r="A403" s="588"/>
    </row>
    <row r="404" spans="1:1">
      <c r="A404" s="588"/>
    </row>
    <row r="405" spans="1:1">
      <c r="A405" s="588"/>
    </row>
    <row r="406" spans="1:1">
      <c r="A406" s="588"/>
    </row>
    <row r="407" spans="1:1">
      <c r="A407" s="588"/>
    </row>
    <row r="408" spans="1:1">
      <c r="A408" s="588"/>
    </row>
    <row r="409" spans="1:1">
      <c r="A409" s="588"/>
    </row>
    <row r="410" spans="1:1">
      <c r="A410" s="588"/>
    </row>
    <row r="411" spans="1:1">
      <c r="A411" s="588"/>
    </row>
    <row r="412" spans="1:1">
      <c r="A412" s="588"/>
    </row>
    <row r="413" spans="1:1">
      <c r="A413" s="588"/>
    </row>
    <row r="414" spans="1:1">
      <c r="A414" s="588"/>
    </row>
    <row r="415" spans="1:1">
      <c r="A415" s="588"/>
    </row>
    <row r="416" spans="1:1">
      <c r="A416" s="588"/>
    </row>
    <row r="417" spans="1:1">
      <c r="A417" s="588"/>
    </row>
    <row r="418" spans="1:1">
      <c r="A418" s="588"/>
    </row>
    <row r="419" spans="1:1">
      <c r="A419" s="588"/>
    </row>
    <row r="420" spans="1:1">
      <c r="A420" s="588"/>
    </row>
    <row r="421" spans="1:1">
      <c r="A421" s="588"/>
    </row>
    <row r="422" spans="1:1">
      <c r="A422" s="588"/>
    </row>
    <row r="423" spans="1:1">
      <c r="A423" s="588"/>
    </row>
    <row r="424" spans="1:1">
      <c r="A424" s="588"/>
    </row>
    <row r="425" spans="1:1">
      <c r="A425" s="588"/>
    </row>
    <row r="426" spans="1:1">
      <c r="A426" s="588"/>
    </row>
    <row r="427" spans="1:1">
      <c r="A427" s="588"/>
    </row>
    <row r="428" spans="1:1">
      <c r="A428" s="588"/>
    </row>
    <row r="429" spans="1:1">
      <c r="A429" s="588"/>
    </row>
    <row r="430" spans="1:1">
      <c r="A430" s="588"/>
    </row>
    <row r="431" spans="1:1">
      <c r="A431" s="588"/>
    </row>
    <row r="432" spans="1:1">
      <c r="A432" s="588"/>
    </row>
    <row r="433" spans="1:1">
      <c r="A433" s="588"/>
    </row>
    <row r="434" spans="1:1">
      <c r="A434" s="588"/>
    </row>
    <row r="435" spans="1:1">
      <c r="A435" s="588"/>
    </row>
    <row r="436" spans="1:1">
      <c r="A436" s="588"/>
    </row>
    <row r="437" spans="1:1">
      <c r="A437" s="588"/>
    </row>
    <row r="438" spans="1:1">
      <c r="A438" s="588"/>
    </row>
    <row r="439" spans="1:1">
      <c r="A439" s="588"/>
    </row>
    <row r="440" spans="1:1">
      <c r="A440" s="588"/>
    </row>
    <row r="441" spans="1:1">
      <c r="A441" s="588"/>
    </row>
    <row r="442" spans="1:1">
      <c r="A442" s="588"/>
    </row>
    <row r="443" spans="1:1">
      <c r="A443" s="588"/>
    </row>
    <row r="444" spans="1:1">
      <c r="A444" s="588"/>
    </row>
    <row r="445" spans="1:1">
      <c r="A445" s="588"/>
    </row>
    <row r="446" spans="1:1">
      <c r="A446" s="588"/>
    </row>
    <row r="447" spans="1:1">
      <c r="A447" s="588"/>
    </row>
    <row r="448" spans="1:1">
      <c r="A448" s="588"/>
    </row>
    <row r="449" spans="1:1">
      <c r="A449" s="588"/>
    </row>
    <row r="450" spans="1:1">
      <c r="A450" s="588"/>
    </row>
    <row r="451" spans="1:1">
      <c r="A451" s="588"/>
    </row>
    <row r="452" spans="1:1">
      <c r="A452" s="588"/>
    </row>
    <row r="453" spans="1:1">
      <c r="A453" s="588"/>
    </row>
    <row r="454" spans="1:1">
      <c r="A454" s="588"/>
    </row>
    <row r="455" spans="1:1">
      <c r="A455" s="588"/>
    </row>
    <row r="456" spans="1:1">
      <c r="A456" s="588"/>
    </row>
    <row r="457" spans="1:1">
      <c r="A457" s="588"/>
    </row>
    <row r="458" spans="1:1">
      <c r="A458" s="588"/>
    </row>
    <row r="459" spans="1:1">
      <c r="A459" s="588"/>
    </row>
    <row r="460" spans="1:1">
      <c r="A460" s="588"/>
    </row>
    <row r="461" spans="1:1">
      <c r="A461" s="588"/>
    </row>
    <row r="462" spans="1:1">
      <c r="A462" s="588"/>
    </row>
    <row r="463" spans="1:1">
      <c r="A463" s="588"/>
    </row>
    <row r="464" spans="1:1">
      <c r="A464" s="588"/>
    </row>
    <row r="465" spans="1:1">
      <c r="A465" s="588"/>
    </row>
    <row r="466" spans="1:1">
      <c r="A466" s="588"/>
    </row>
    <row r="467" spans="1:1">
      <c r="A467" s="588"/>
    </row>
    <row r="468" spans="1:1">
      <c r="A468" s="588"/>
    </row>
    <row r="469" spans="1:1">
      <c r="A469" s="588"/>
    </row>
    <row r="470" spans="1:1">
      <c r="A470" s="588"/>
    </row>
    <row r="471" spans="1:1">
      <c r="A471" s="588"/>
    </row>
    <row r="472" spans="1:1">
      <c r="A472" s="588"/>
    </row>
    <row r="473" spans="1:1">
      <c r="A473" s="588"/>
    </row>
    <row r="474" spans="1:1">
      <c r="A474" s="588"/>
    </row>
    <row r="475" spans="1:1">
      <c r="A475" s="588"/>
    </row>
    <row r="476" spans="1:1">
      <c r="A476" s="588"/>
    </row>
    <row r="477" spans="1:1">
      <c r="A477" s="588"/>
    </row>
    <row r="478" spans="1:1">
      <c r="A478" s="588"/>
    </row>
    <row r="479" spans="1:1">
      <c r="A479" s="588"/>
    </row>
    <row r="480" spans="1:1">
      <c r="A480" s="588"/>
    </row>
    <row r="481" spans="1:1">
      <c r="A481" s="588"/>
    </row>
    <row r="482" spans="1:1">
      <c r="A482" s="588"/>
    </row>
    <row r="483" spans="1:1">
      <c r="A483" s="588"/>
    </row>
    <row r="484" spans="1:1">
      <c r="A484" s="588"/>
    </row>
  </sheetData>
  <customSheetViews>
    <customSheetView guid="{700BB901-DE3D-40AF-9E84-3437521A0345}" showPageBreaks="1">
      <selection sqref="A1:H1"/>
      <pageMargins left="1" right="0.75" top="1" bottom="1" header="0.5" footer="0.5"/>
      <pageSetup scale="96" orientation="portrait" horizontalDpi="1200" verticalDpi="1200" r:id="rId1"/>
      <headerFooter alignWithMargins="0">
        <oddFooter>&amp;L&amp;8Sponsored by:  Randall W. Hamlett&amp;C&amp;8&amp;A&amp;R&amp;8&amp;P of &amp;N</oddFooter>
      </headerFooter>
    </customSheetView>
    <customSheetView guid="{D30DA162-D620-4A19-970C-1046A6A23ED1}">
      <selection sqref="A1:H1"/>
      <pageMargins left="1" right="0.75" top="1" bottom="1" header="0.5" footer="0.5"/>
      <pageSetup scale="96" orientation="portrait" horizontalDpi="1200" verticalDpi="1200" r:id="rId2"/>
      <headerFooter alignWithMargins="0">
        <oddFooter>&amp;L&amp;8Sponsored by:  Randall W. Hamlett&amp;C&amp;8&amp;A&amp;R&amp;8&amp;P of &amp;N</oddFooter>
      </headerFooter>
    </customSheetView>
    <customSheetView guid="{7B208CC4-03EC-49A3-9AEF-BDEAF48D6BE2}">
      <selection sqref="A1:H1"/>
      <pageMargins left="1" right="0.75" top="1" bottom="1" header="0.5" footer="0.5"/>
      <pageSetup scale="96" orientation="portrait" horizontalDpi="1200" verticalDpi="1200" r:id="rId3"/>
      <headerFooter alignWithMargins="0">
        <oddFooter>&amp;L&amp;8Sponsored by:  Randall W. Hamlett&amp;C&amp;8&amp;A&amp;R&amp;8&amp;P of &amp;N</oddFooter>
      </headerFooter>
    </customSheetView>
    <customSheetView guid="{FAFF7267-5C8D-421B-A6E7-C317663504A2}">
      <selection sqref="A1:H1"/>
      <pageMargins left="1" right="0.75" top="1" bottom="1" header="0.5" footer="0.5"/>
      <pageSetup scale="96" orientation="portrait" horizontalDpi="1200" verticalDpi="1200" r:id="rId4"/>
      <headerFooter alignWithMargins="0">
        <oddFooter>&amp;L&amp;8Sponsored by:  Randall W. Hamlett&amp;C&amp;8&amp;A&amp;R&amp;8&amp;P of &amp;N</oddFooter>
      </headerFooter>
    </customSheetView>
    <customSheetView guid="{659C7A86-29AF-4EB2-A484-62929168C99A}">
      <selection sqref="A1:H1"/>
      <pageMargins left="1" right="0.75" top="1" bottom="1" header="0.5" footer="0.5"/>
      <pageSetup scale="96" orientation="portrait" horizontalDpi="1200" verticalDpi="1200" r:id="rId5"/>
      <headerFooter alignWithMargins="0">
        <oddFooter>&amp;L&amp;8Sponsored by:  Randall W. Hamlett&amp;C&amp;8&amp;A&amp;R&amp;8&amp;P of &amp;N</oddFooter>
      </headerFooter>
    </customSheetView>
    <customSheetView guid="{DE1D8474-1C81-4DEF-9FC4-4CC6D52CA0A7}">
      <selection sqref="A1:H1"/>
      <pageMargins left="1" right="0.75" top="1" bottom="1" header="0.5" footer="0.5"/>
      <pageSetup scale="96" orientation="portrait" horizontalDpi="1200" verticalDpi="1200" r:id="rId6"/>
      <headerFooter alignWithMargins="0">
        <oddFooter>&amp;L&amp;8Sponsored by:  Randall W. Hamlett&amp;C&amp;8&amp;A&amp;R&amp;8&amp;P of &amp;N</oddFooter>
      </headerFooter>
    </customSheetView>
  </customSheetViews>
  <mergeCells count="4">
    <mergeCell ref="A1:H1"/>
    <mergeCell ref="A2:H2"/>
    <mergeCell ref="A3:H3"/>
    <mergeCell ref="A4:H4"/>
  </mergeCells>
  <phoneticPr fontId="20" type="noConversion"/>
  <pageMargins left="1" right="1" top="1" bottom="1" header="0.75" footer="0.75"/>
  <pageSetup scale="85" orientation="landscape" horizontalDpi="1200" verticalDpi="1200" r:id="rId7"/>
  <headerFooter alignWithMargins="0">
    <oddFooter>&amp;L&amp;"Times New Roman,Regular"&amp;9Sponsored by:  Randall W. Hamlett</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R26"/>
  <sheetViews>
    <sheetView workbookViewId="0"/>
  </sheetViews>
  <sheetFormatPr defaultColWidth="9.140625" defaultRowHeight="11.25"/>
  <cols>
    <col min="1" max="1" width="5.5703125" style="4" customWidth="1"/>
    <col min="2" max="2" width="8.5703125" style="4" customWidth="1"/>
    <col min="3" max="3" width="29.42578125" style="4" customWidth="1"/>
    <col min="4" max="4" width="6.5703125" style="3" bestFit="1" customWidth="1"/>
    <col min="5" max="5" width="7.42578125" style="4" bestFit="1" customWidth="1"/>
    <col min="6" max="6" width="11.42578125" style="4" bestFit="1" customWidth="1"/>
    <col min="7" max="7" width="5.85546875" style="4" bestFit="1" customWidth="1"/>
    <col min="8" max="8" width="9" style="4" customWidth="1"/>
    <col min="9" max="9" width="8" style="4" bestFit="1" customWidth="1"/>
    <col min="10" max="10" width="11" style="123" bestFit="1" customWidth="1"/>
    <col min="11" max="11" width="2.42578125" style="4" bestFit="1" customWidth="1"/>
    <col min="12" max="12" width="11.85546875" style="3" customWidth="1"/>
    <col min="13" max="13" width="5.42578125" style="4" bestFit="1" customWidth="1"/>
    <col min="14" max="15" width="4.5703125" style="4" bestFit="1" customWidth="1"/>
    <col min="16" max="16" width="5" style="4" bestFit="1" customWidth="1"/>
    <col min="17" max="17" width="6.5703125" style="4" customWidth="1"/>
    <col min="18" max="16384" width="9.140625" style="4"/>
  </cols>
  <sheetData>
    <row r="1" spans="1:18" ht="12" thickBot="1">
      <c r="Q1" s="331" t="s">
        <v>1723</v>
      </c>
    </row>
    <row r="2" spans="1:18">
      <c r="B2" s="1657" t="s">
        <v>465</v>
      </c>
      <c r="C2" s="86"/>
      <c r="D2" s="532"/>
      <c r="F2" s="80"/>
      <c r="M2" s="218"/>
    </row>
    <row r="3" spans="1:18">
      <c r="B3" s="295" t="s">
        <v>1407</v>
      </c>
      <c r="D3" s="534"/>
      <c r="F3" s="80"/>
      <c r="M3" s="218"/>
    </row>
    <row r="4" spans="1:18">
      <c r="B4" s="1659" t="s">
        <v>740</v>
      </c>
      <c r="D4" s="534"/>
    </row>
    <row r="5" spans="1:18">
      <c r="B5" s="1658" t="s">
        <v>1260</v>
      </c>
      <c r="D5" s="534"/>
    </row>
    <row r="6" spans="1:18" ht="12" thickBot="1">
      <c r="B6" s="1800" t="s">
        <v>584</v>
      </c>
      <c r="C6" s="216"/>
      <c r="D6" s="535"/>
    </row>
    <row r="7" spans="1:18">
      <c r="B7" s="7"/>
    </row>
    <row r="8" spans="1:18" ht="12" thickBot="1">
      <c r="B8" s="4" t="s">
        <v>584</v>
      </c>
      <c r="E8" s="6">
        <v>1</v>
      </c>
      <c r="F8" s="6">
        <v>2</v>
      </c>
      <c r="G8" s="6">
        <v>3</v>
      </c>
      <c r="H8" s="6">
        <v>4</v>
      </c>
      <c r="I8" s="6">
        <v>5</v>
      </c>
      <c r="J8" s="6">
        <v>6</v>
      </c>
      <c r="K8" s="6">
        <v>7</v>
      </c>
      <c r="L8" s="6">
        <v>8</v>
      </c>
      <c r="M8" s="6">
        <v>9</v>
      </c>
      <c r="N8" s="387">
        <v>10</v>
      </c>
      <c r="O8" s="387">
        <v>11</v>
      </c>
      <c r="P8" s="387">
        <v>12</v>
      </c>
      <c r="Q8" s="387">
        <v>13</v>
      </c>
    </row>
    <row r="9" spans="1:18">
      <c r="A9" s="388"/>
      <c r="B9" s="388"/>
      <c r="C9" s="388"/>
      <c r="D9" s="388"/>
      <c r="E9" s="388"/>
      <c r="F9" s="388"/>
      <c r="G9" s="388"/>
      <c r="H9" s="356" t="s">
        <v>352</v>
      </c>
      <c r="I9" s="356" t="s">
        <v>355</v>
      </c>
      <c r="J9" s="533"/>
      <c r="K9" s="388"/>
      <c r="L9" s="388"/>
      <c r="M9" s="356"/>
      <c r="N9" s="356"/>
      <c r="O9" s="356"/>
      <c r="P9" s="390"/>
      <c r="Q9" s="356"/>
    </row>
    <row r="10" spans="1:18">
      <c r="A10" s="357"/>
      <c r="B10" s="357" t="s">
        <v>611</v>
      </c>
      <c r="C10" s="357" t="s">
        <v>578</v>
      </c>
      <c r="D10" s="357" t="s">
        <v>583</v>
      </c>
      <c r="E10" s="391" t="s">
        <v>281</v>
      </c>
      <c r="F10" s="357" t="s">
        <v>282</v>
      </c>
      <c r="G10" s="357" t="s">
        <v>251</v>
      </c>
      <c r="H10" s="357" t="s">
        <v>283</v>
      </c>
      <c r="I10" s="357" t="s">
        <v>773</v>
      </c>
      <c r="J10" s="529" t="s">
        <v>284</v>
      </c>
      <c r="K10" s="357" t="s">
        <v>285</v>
      </c>
      <c r="L10" s="357" t="s">
        <v>612</v>
      </c>
      <c r="M10" s="357" t="s">
        <v>162</v>
      </c>
      <c r="N10" s="357" t="s">
        <v>163</v>
      </c>
      <c r="O10" s="357" t="s">
        <v>993</v>
      </c>
      <c r="P10" s="357" t="s">
        <v>270</v>
      </c>
      <c r="Q10" s="357" t="s">
        <v>283</v>
      </c>
    </row>
    <row r="11" spans="1:18">
      <c r="A11" s="357" t="s">
        <v>272</v>
      </c>
      <c r="B11" s="357" t="s">
        <v>250</v>
      </c>
      <c r="C11" s="357"/>
      <c r="D11" s="357" t="s">
        <v>586</v>
      </c>
      <c r="E11" s="391" t="s">
        <v>352</v>
      </c>
      <c r="F11" s="357" t="s">
        <v>353</v>
      </c>
      <c r="G11" s="357" t="s">
        <v>176</v>
      </c>
      <c r="H11" s="357" t="s">
        <v>354</v>
      </c>
      <c r="I11" s="357" t="s">
        <v>774</v>
      </c>
      <c r="J11" s="529" t="s">
        <v>355</v>
      </c>
      <c r="K11" s="357" t="s">
        <v>356</v>
      </c>
      <c r="L11" s="357" t="s">
        <v>286</v>
      </c>
      <c r="M11" s="357"/>
      <c r="N11" s="357"/>
      <c r="O11" s="357"/>
      <c r="P11" s="357"/>
      <c r="Q11" s="357"/>
    </row>
    <row r="12" spans="1:18" ht="12" thickBot="1">
      <c r="A12" s="358" t="s">
        <v>1083</v>
      </c>
      <c r="B12" s="358"/>
      <c r="C12" s="358"/>
      <c r="D12" s="358"/>
      <c r="E12" s="393"/>
      <c r="F12" s="358"/>
      <c r="G12" s="358"/>
      <c r="H12" s="358"/>
      <c r="I12" s="358" t="s">
        <v>286</v>
      </c>
      <c r="J12" s="530"/>
      <c r="K12" s="358"/>
      <c r="L12" s="358" t="s">
        <v>357</v>
      </c>
      <c r="M12" s="358"/>
      <c r="N12" s="358"/>
      <c r="O12" s="358"/>
      <c r="P12" s="358"/>
      <c r="Q12" s="359"/>
    </row>
    <row r="13" spans="1:18">
      <c r="B13" s="86"/>
      <c r="C13" s="86"/>
      <c r="D13" s="27"/>
      <c r="E13" s="103"/>
      <c r="F13" s="103"/>
      <c r="G13" s="103"/>
      <c r="H13" s="103"/>
      <c r="I13" s="103"/>
      <c r="J13" s="252"/>
      <c r="K13" s="103"/>
      <c r="L13" s="27"/>
      <c r="M13" s="103"/>
      <c r="N13" s="103"/>
      <c r="O13" s="103"/>
      <c r="P13" s="104"/>
      <c r="Q13" s="104"/>
    </row>
    <row r="14" spans="1:18">
      <c r="A14" s="3">
        <v>1</v>
      </c>
      <c r="B14" s="32"/>
      <c r="D14" s="8"/>
      <c r="E14" s="12"/>
      <c r="F14" s="12"/>
      <c r="G14" s="12"/>
      <c r="H14" s="12"/>
      <c r="I14" s="253"/>
      <c r="J14" s="12"/>
      <c r="K14" s="16"/>
      <c r="M14" s="353"/>
      <c r="N14" s="353"/>
      <c r="O14" s="353"/>
      <c r="P14" s="353"/>
      <c r="Q14" s="353"/>
      <c r="R14" s="300"/>
    </row>
    <row r="15" spans="1:18" s="7" customFormat="1" ht="15">
      <c r="A15" s="3">
        <f t="shared" ref="A15:A17" si="0">+A14+1</f>
        <v>2</v>
      </c>
      <c r="B15" s="1801" t="s">
        <v>1655</v>
      </c>
      <c r="C15" s="10"/>
      <c r="D15" s="8"/>
      <c r="E15" s="12"/>
      <c r="F15" s="23"/>
      <c r="G15" s="12"/>
      <c r="H15" s="12"/>
      <c r="I15" s="253"/>
      <c r="J15" s="12"/>
      <c r="K15" s="23"/>
      <c r="L15" s="8"/>
      <c r="M15" s="370"/>
      <c r="N15" s="769"/>
      <c r="O15" s="769"/>
      <c r="P15" s="769"/>
      <c r="Q15" s="12"/>
      <c r="R15" s="422"/>
    </row>
    <row r="16" spans="1:18">
      <c r="A16" s="3">
        <f t="shared" si="0"/>
        <v>3</v>
      </c>
      <c r="C16" s="1251"/>
      <c r="E16" s="12"/>
      <c r="F16" s="12"/>
      <c r="G16" s="12"/>
      <c r="H16" s="12"/>
      <c r="I16" s="253"/>
      <c r="J16" s="12"/>
      <c r="K16" s="12"/>
      <c r="M16" s="353"/>
      <c r="N16" s="353"/>
      <c r="O16" s="769"/>
      <c r="P16" s="769"/>
      <c r="Q16" s="12"/>
      <c r="R16" s="300"/>
    </row>
    <row r="17" spans="1:18">
      <c r="A17" s="3">
        <f t="shared" si="0"/>
        <v>4</v>
      </c>
      <c r="C17" s="218"/>
      <c r="E17" s="12"/>
      <c r="F17" s="12"/>
      <c r="G17" s="12"/>
      <c r="H17" s="12"/>
      <c r="I17" s="253"/>
      <c r="J17" s="12"/>
      <c r="K17" s="16"/>
      <c r="M17" s="353"/>
      <c r="N17" s="353"/>
      <c r="O17" s="769"/>
      <c r="P17" s="769"/>
      <c r="Q17" s="12"/>
      <c r="R17" s="300"/>
    </row>
    <row r="18" spans="1:18" ht="12" thickBot="1">
      <c r="A18" s="3">
        <v>5</v>
      </c>
      <c r="E18" s="12"/>
      <c r="F18" s="12"/>
      <c r="G18" s="12"/>
      <c r="H18" s="12"/>
      <c r="I18" s="12"/>
      <c r="K18" s="12"/>
      <c r="M18" s="353"/>
      <c r="N18" s="353"/>
      <c r="O18" s="353"/>
      <c r="P18" s="353"/>
      <c r="Q18" s="353"/>
      <c r="R18" s="300"/>
    </row>
    <row r="19" spans="1:18" s="7" customFormat="1" ht="12" thickBot="1">
      <c r="A19" s="3">
        <v>6</v>
      </c>
      <c r="B19" s="402" t="s">
        <v>741</v>
      </c>
      <c r="C19" s="404"/>
      <c r="D19" s="404" t="s">
        <v>490</v>
      </c>
      <c r="E19" s="309"/>
      <c r="F19" s="309"/>
      <c r="G19" s="309"/>
      <c r="H19" s="309"/>
      <c r="I19" s="309"/>
      <c r="J19" s="309"/>
      <c r="K19" s="309"/>
      <c r="L19" s="309"/>
      <c r="M19" s="309"/>
      <c r="N19" s="309"/>
      <c r="O19" s="309"/>
      <c r="P19" s="309"/>
      <c r="Q19" s="310"/>
      <c r="R19" s="422"/>
    </row>
    <row r="20" spans="1:18">
      <c r="A20" s="3"/>
      <c r="E20" s="12"/>
      <c r="F20" s="12"/>
      <c r="G20" s="12"/>
      <c r="H20" s="12"/>
      <c r="I20" s="12"/>
      <c r="K20" s="12"/>
      <c r="M20" s="12"/>
      <c r="N20" s="12"/>
      <c r="O20" s="12"/>
      <c r="P20" s="12"/>
      <c r="Q20" s="12"/>
    </row>
    <row r="21" spans="1:18">
      <c r="A21" s="3"/>
      <c r="B21" s="123"/>
      <c r="E21" s="12"/>
      <c r="F21" s="12"/>
      <c r="G21" s="12"/>
      <c r="H21" s="12"/>
      <c r="I21" s="12"/>
      <c r="K21" s="12"/>
      <c r="M21" s="12"/>
      <c r="N21" s="12"/>
      <c r="O21" s="12"/>
      <c r="P21" s="12"/>
      <c r="Q21" s="12"/>
    </row>
    <row r="22" spans="1:18" s="7" customFormat="1">
      <c r="D22" s="8"/>
      <c r="E22" s="12"/>
      <c r="F22" s="12"/>
      <c r="G22" s="12"/>
      <c r="H22" s="12"/>
      <c r="I22" s="12"/>
      <c r="J22" s="123"/>
      <c r="K22" s="12"/>
      <c r="L22" s="8"/>
      <c r="M22" s="12"/>
      <c r="N22" s="12"/>
      <c r="O22" s="12"/>
      <c r="P22" s="12"/>
      <c r="Q22" s="12"/>
    </row>
    <row r="23" spans="1:18">
      <c r="E23" s="12"/>
      <c r="F23" s="12"/>
      <c r="G23" s="12"/>
      <c r="H23" s="12"/>
      <c r="I23" s="12"/>
      <c r="K23" s="12"/>
      <c r="M23" s="12"/>
      <c r="N23" s="12"/>
      <c r="O23" s="12"/>
      <c r="P23" s="12"/>
      <c r="Q23" s="12"/>
    </row>
    <row r="24" spans="1:18">
      <c r="E24" s="12"/>
      <c r="F24" s="12"/>
      <c r="G24" s="12"/>
      <c r="H24" s="12"/>
      <c r="I24" s="12"/>
      <c r="K24" s="12"/>
      <c r="M24" s="12"/>
      <c r="N24" s="12"/>
      <c r="O24" s="12"/>
      <c r="P24" s="12"/>
      <c r="Q24" s="12"/>
    </row>
    <row r="25" spans="1:18" s="7" customFormat="1" ht="10.5">
      <c r="D25" s="8"/>
      <c r="E25" s="23"/>
      <c r="F25" s="23"/>
      <c r="G25" s="23"/>
      <c r="H25" s="23"/>
      <c r="I25" s="23"/>
      <c r="J25" s="250"/>
      <c r="K25" s="23"/>
      <c r="L25" s="8"/>
      <c r="M25" s="23"/>
      <c r="N25" s="23"/>
      <c r="O25" s="23"/>
      <c r="P25" s="23"/>
      <c r="Q25" s="23"/>
    </row>
    <row r="26" spans="1:18">
      <c r="C26" s="7"/>
      <c r="H26" s="12"/>
      <c r="I26" s="12"/>
      <c r="M26" s="81"/>
    </row>
  </sheetData>
  <customSheetViews>
    <customSheetView guid="{700BB901-DE3D-40AF-9E84-3437521A0345}" showPageBreaks="1">
      <pageMargins left="0.5" right="0.5" top="1" bottom="1" header="0.5" footer="0.5"/>
      <printOptions horizontalCentered="1"/>
      <pageSetup scale="80" pageOrder="overThenDown" orientation="landscape" useFirstPageNumber="1" horizontalDpi="300" r:id="rId1"/>
      <headerFooter alignWithMargins="0">
        <oddFooter>&amp;LSponsored by:  Randall W. Hamlett
&amp;C&amp;8&amp;A&amp;R&amp;8&amp;P of &amp;N</oddFooter>
      </headerFooter>
    </customSheetView>
    <customSheetView guid="{D30DA162-D620-4A19-970C-1046A6A23ED1}">
      <selection activeCell="M46" sqref="M46"/>
      <pageMargins left="0.5" right="0.5" top="1" bottom="1" header="0.5" footer="0.5"/>
      <printOptions horizontalCentered="1"/>
      <pageSetup scale="80" pageOrder="overThenDown" orientation="landscape" useFirstPageNumber="1" horizontalDpi="300" r:id="rId2"/>
      <headerFooter alignWithMargins="0">
        <oddFooter>&amp;LSponsored by:  Randall W. Hamlett
&amp;C&amp;8&amp;A&amp;R&amp;8&amp;P of &amp;N</oddFooter>
      </headerFooter>
    </customSheetView>
    <customSheetView guid="{7B208CC4-03EC-49A3-9AEF-BDEAF48D6BE2}" showPageBreaks="1" printArea="1">
      <pageMargins left="0.5" right="0.5" top="1" bottom="1" header="0.5" footer="0.5"/>
      <printOptions horizontalCentered="1"/>
      <pageSetup scale="80" pageOrder="overThenDown" orientation="landscape" useFirstPageNumber="1" horizontalDpi="300" r:id="rId3"/>
      <headerFooter alignWithMargins="0">
        <oddFooter>&amp;LSponsored by:  Randall W. Hamlett
&amp;C&amp;8&amp;A&amp;R&amp;8&amp;P of &amp;N</oddFooter>
      </headerFooter>
    </customSheetView>
    <customSheetView guid="{FAFF7267-5C8D-421B-A6E7-C317663504A2}">
      <pageMargins left="0.5" right="0.5" top="1" bottom="1" header="0.5" footer="0.5"/>
      <printOptions horizontalCentered="1"/>
      <pageSetup scale="80" pageOrder="overThenDown" orientation="landscape" useFirstPageNumber="1" horizontalDpi="300" r:id="rId4"/>
      <headerFooter alignWithMargins="0">
        <oddFooter>&amp;LSponsored by:  Randall W. Hamlett
&amp;C&amp;8&amp;A&amp;R&amp;8&amp;P of &amp;N</oddFooter>
      </headerFooter>
    </customSheetView>
    <customSheetView guid="{659C7A86-29AF-4EB2-A484-62929168C99A}">
      <pageMargins left="0.5" right="0.5" top="1" bottom="1" header="0.5" footer="0.5"/>
      <printOptions horizontalCentered="1"/>
      <pageSetup scale="80" pageOrder="overThenDown" orientation="landscape" useFirstPageNumber="1" horizontalDpi="300" r:id="rId5"/>
      <headerFooter alignWithMargins="0">
        <oddFooter>&amp;LSponsored by:  Randall W. Hamlett
&amp;C&amp;8&amp;A&amp;R&amp;8&amp;P of &amp;N</oddFooter>
      </headerFooter>
    </customSheetView>
    <customSheetView guid="{DE1D8474-1C81-4DEF-9FC4-4CC6D52CA0A7}">
      <pageMargins left="0.5" right="0.5" top="1" bottom="1" header="0.5" footer="0.5"/>
      <printOptions horizontalCentered="1"/>
      <pageSetup scale="80" pageOrder="overThenDown" orientation="landscape" useFirstPageNumber="1" horizontalDpi="300" r:id="rId6"/>
      <headerFooter alignWithMargins="0">
        <oddFooter>&amp;LSponsored by:  Randall W. Hamlett
&amp;C&amp;8&amp;A&amp;R&amp;8&amp;P of &amp;N</oddFooter>
      </headerFooter>
    </customSheetView>
  </customSheetViews>
  <phoneticPr fontId="20" type="noConversion"/>
  <printOptions horizontalCentered="1"/>
  <pageMargins left="0.75" right="0.75" top="1" bottom="1" header="0.75" footer="0.75"/>
  <pageSetup scale="80" pageOrder="overThenDown" orientation="landscape" useFirstPageNumber="1" r:id="rId7"/>
  <headerFooter alignWithMargins="0">
    <oddFooter xml:space="preserve">&amp;L&amp;"Times New Roman,Regular"&amp;9Sponsored by:  Randall W. Hamlett
</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S95"/>
  <sheetViews>
    <sheetView workbookViewId="0"/>
  </sheetViews>
  <sheetFormatPr defaultColWidth="9.140625" defaultRowHeight="12.75"/>
  <cols>
    <col min="1" max="1" width="4" style="2025" bestFit="1" customWidth="1"/>
    <col min="2" max="2" width="6.7109375" style="2025" customWidth="1"/>
    <col min="3" max="3" width="33.5703125" style="2025" customWidth="1"/>
    <col min="4" max="4" width="9.140625" style="2025"/>
    <col min="5" max="5" width="9" style="2026" bestFit="1" customWidth="1"/>
    <col min="6" max="6" width="12.5703125" style="2025" bestFit="1" customWidth="1"/>
    <col min="7" max="7" width="5.85546875" style="2025" bestFit="1" customWidth="1"/>
    <col min="8" max="8" width="9.140625" style="2025"/>
    <col min="9" max="9" width="8" style="2025" bestFit="1" customWidth="1"/>
    <col min="10" max="10" width="9.140625" style="2025"/>
    <col min="11" max="11" width="2.7109375" style="2025" bestFit="1" customWidth="1"/>
    <col min="12" max="12" width="8.5703125" style="2025" bestFit="1" customWidth="1"/>
    <col min="13" max="16" width="9.140625" style="2026"/>
    <col min="17" max="16384" width="9.140625" style="2025"/>
  </cols>
  <sheetData>
    <row r="1" spans="1:18" ht="13.5" thickBot="1">
      <c r="F1" s="2026"/>
      <c r="G1" s="2026"/>
      <c r="H1" s="2026"/>
      <c r="I1" s="2026"/>
      <c r="J1" s="2026"/>
      <c r="K1" s="2026"/>
      <c r="L1" s="2064"/>
      <c r="M1" s="2066"/>
      <c r="N1" s="2066"/>
      <c r="O1" s="2066"/>
      <c r="P1" s="2064"/>
      <c r="Q1" s="2065"/>
    </row>
    <row r="2" spans="1:18">
      <c r="B2" s="2069" t="s">
        <v>465</v>
      </c>
      <c r="C2" s="2048"/>
      <c r="D2" s="2070"/>
      <c r="F2" s="2063"/>
      <c r="G2" s="2026"/>
      <c r="H2" s="2026"/>
      <c r="I2" s="2026"/>
      <c r="J2" s="2026"/>
      <c r="K2" s="2026"/>
      <c r="L2" s="2064"/>
      <c r="M2" s="2064"/>
      <c r="N2" s="2064"/>
      <c r="O2" s="2064"/>
      <c r="P2" s="2064"/>
      <c r="Q2" s="2062"/>
    </row>
    <row r="3" spans="1:18">
      <c r="B3" s="2071" t="s">
        <v>1409</v>
      </c>
      <c r="C3" s="2034"/>
      <c r="D3" s="2072"/>
      <c r="F3" s="2063"/>
      <c r="L3" s="2061"/>
      <c r="M3" s="2064"/>
      <c r="N3" s="2064"/>
      <c r="O3" s="2064"/>
      <c r="P3" s="2064"/>
      <c r="Q3" s="2062"/>
    </row>
    <row r="4" spans="1:18">
      <c r="B4" s="2073" t="s">
        <v>972</v>
      </c>
      <c r="C4" s="2034"/>
      <c r="D4" s="2072"/>
      <c r="L4" s="2061"/>
      <c r="M4" s="2064"/>
      <c r="N4" s="2064"/>
      <c r="O4" s="2064"/>
      <c r="P4" s="2064"/>
    </row>
    <row r="5" spans="1:18">
      <c r="B5" s="2073" t="s">
        <v>1260</v>
      </c>
      <c r="C5" s="2034"/>
      <c r="D5" s="2072"/>
    </row>
    <row r="6" spans="1:18" ht="13.5" thickBot="1">
      <c r="B6" s="2074"/>
      <c r="C6" s="2075"/>
      <c r="D6" s="2076"/>
    </row>
    <row r="7" spans="1:18">
      <c r="B7" s="2060"/>
    </row>
    <row r="8" spans="1:18" ht="13.5" thickBot="1">
      <c r="B8" s="2034" t="s">
        <v>584</v>
      </c>
      <c r="E8" s="2028">
        <v>1</v>
      </c>
      <c r="F8" s="2028">
        <v>2</v>
      </c>
      <c r="G8" s="2028">
        <v>3</v>
      </c>
      <c r="H8" s="2028">
        <v>4</v>
      </c>
      <c r="I8" s="2028">
        <v>5</v>
      </c>
      <c r="J8" s="2028">
        <v>6</v>
      </c>
      <c r="K8" s="2028">
        <v>7</v>
      </c>
      <c r="L8" s="2028">
        <v>8</v>
      </c>
      <c r="M8" s="2059">
        <v>9</v>
      </c>
      <c r="N8" s="2059">
        <v>10</v>
      </c>
      <c r="O8" s="2059">
        <v>11</v>
      </c>
      <c r="P8" s="2059">
        <v>12</v>
      </c>
      <c r="Q8" s="2038">
        <v>13</v>
      </c>
    </row>
    <row r="9" spans="1:18">
      <c r="A9" s="2056"/>
      <c r="B9" s="2058"/>
      <c r="C9" s="2058"/>
      <c r="D9" s="2058"/>
      <c r="E9" s="2058"/>
      <c r="F9" s="2058"/>
      <c r="G9" s="2058"/>
      <c r="H9" s="2056" t="s">
        <v>352</v>
      </c>
      <c r="I9" s="2056" t="s">
        <v>355</v>
      </c>
      <c r="J9" s="2058"/>
      <c r="K9" s="2058"/>
      <c r="L9" s="2058"/>
      <c r="M9" s="2056"/>
      <c r="N9" s="2056"/>
      <c r="O9" s="2056"/>
      <c r="P9" s="2057"/>
      <c r="Q9" s="2056"/>
      <c r="R9" s="2056"/>
    </row>
    <row r="10" spans="1:18">
      <c r="A10" s="2054"/>
      <c r="B10" s="2054" t="s">
        <v>611</v>
      </c>
      <c r="C10" s="2054" t="s">
        <v>578</v>
      </c>
      <c r="D10" s="2054" t="s">
        <v>583</v>
      </c>
      <c r="E10" s="2055" t="s">
        <v>281</v>
      </c>
      <c r="F10" s="2054" t="s">
        <v>282</v>
      </c>
      <c r="G10" s="2054" t="s">
        <v>251</v>
      </c>
      <c r="H10" s="2054" t="s">
        <v>283</v>
      </c>
      <c r="I10" s="2054" t="s">
        <v>773</v>
      </c>
      <c r="J10" s="2054" t="s">
        <v>284</v>
      </c>
      <c r="K10" s="2054" t="s">
        <v>285</v>
      </c>
      <c r="L10" s="2054" t="s">
        <v>383</v>
      </c>
      <c r="M10" s="2054" t="s">
        <v>162</v>
      </c>
      <c r="N10" s="2054" t="s">
        <v>163</v>
      </c>
      <c r="O10" s="2054" t="s">
        <v>993</v>
      </c>
      <c r="P10" s="2054" t="s">
        <v>270</v>
      </c>
      <c r="Q10" s="2054" t="s">
        <v>283</v>
      </c>
      <c r="R10" s="2054"/>
    </row>
    <row r="11" spans="1:18">
      <c r="A11" s="2054" t="s">
        <v>272</v>
      </c>
      <c r="B11" s="2054" t="s">
        <v>250</v>
      </c>
      <c r="C11" s="2054"/>
      <c r="D11" s="2054" t="s">
        <v>586</v>
      </c>
      <c r="E11" s="2055" t="s">
        <v>352</v>
      </c>
      <c r="F11" s="2054" t="s">
        <v>353</v>
      </c>
      <c r="G11" s="2054" t="s">
        <v>176</v>
      </c>
      <c r="H11" s="2054" t="s">
        <v>354</v>
      </c>
      <c r="I11" s="2054" t="s">
        <v>774</v>
      </c>
      <c r="J11" s="2054" t="s">
        <v>355</v>
      </c>
      <c r="K11" s="2054" t="s">
        <v>356</v>
      </c>
      <c r="L11" s="2054" t="s">
        <v>286</v>
      </c>
      <c r="M11" s="2054"/>
      <c r="N11" s="2054"/>
      <c r="O11" s="2054"/>
      <c r="P11" s="2054"/>
      <c r="Q11" s="2054"/>
      <c r="R11" s="2054" t="s">
        <v>587</v>
      </c>
    </row>
    <row r="12" spans="1:18" ht="13.5" thickBot="1">
      <c r="A12" s="2051" t="s">
        <v>1083</v>
      </c>
      <c r="B12" s="2051"/>
      <c r="C12" s="2051"/>
      <c r="D12" s="2051"/>
      <c r="E12" s="2053"/>
      <c r="F12" s="2051"/>
      <c r="G12" s="2051"/>
      <c r="H12" s="2051"/>
      <c r="I12" s="2051" t="s">
        <v>286</v>
      </c>
      <c r="J12" s="2051"/>
      <c r="K12" s="2051"/>
      <c r="L12" s="2051" t="s">
        <v>357</v>
      </c>
      <c r="M12" s="2051"/>
      <c r="N12" s="2051"/>
      <c r="O12" s="2051"/>
      <c r="P12" s="2051"/>
      <c r="Q12" s="2052"/>
      <c r="R12" s="2051"/>
    </row>
    <row r="13" spans="1:18">
      <c r="B13" s="2048"/>
      <c r="C13" s="2048"/>
      <c r="D13" s="2050"/>
      <c r="E13" s="754"/>
      <c r="F13" s="754"/>
      <c r="G13" s="754"/>
      <c r="H13" s="754"/>
      <c r="I13" s="754"/>
      <c r="J13" s="754"/>
      <c r="K13" s="2050"/>
      <c r="L13" s="2050"/>
      <c r="M13" s="754"/>
      <c r="N13" s="2049"/>
      <c r="O13" s="2049"/>
      <c r="P13" s="2048"/>
      <c r="Q13" s="2048"/>
      <c r="R13" s="2048"/>
    </row>
    <row r="14" spans="1:18">
      <c r="A14" s="2038">
        <v>1</v>
      </c>
      <c r="B14" s="2043"/>
      <c r="C14" s="2027" t="s">
        <v>1777</v>
      </c>
      <c r="D14" s="2036"/>
      <c r="E14" s="1138"/>
      <c r="F14" s="1138"/>
      <c r="G14" s="1138"/>
      <c r="H14" s="1138"/>
      <c r="I14" s="1138"/>
      <c r="J14" s="1138"/>
      <c r="K14" s="2036"/>
      <c r="L14" s="2036"/>
      <c r="M14" s="1138"/>
      <c r="N14" s="1138"/>
      <c r="O14" s="1138"/>
      <c r="P14" s="2027"/>
      <c r="Q14" s="2027"/>
      <c r="R14" s="2035"/>
    </row>
    <row r="15" spans="1:18">
      <c r="A15" s="2038">
        <f t="shared" ref="A15:A46" si="0">+A14+1</f>
        <v>2</v>
      </c>
      <c r="B15" s="2043"/>
      <c r="C15" s="2027"/>
      <c r="D15" s="2038"/>
      <c r="E15" s="1495"/>
      <c r="F15" s="1495"/>
      <c r="G15" s="1495"/>
      <c r="H15" s="1495"/>
      <c r="I15" s="1495"/>
      <c r="J15" s="1495"/>
      <c r="K15" s="2038"/>
      <c r="L15" s="2038"/>
      <c r="M15" s="1495"/>
      <c r="N15" s="1495"/>
      <c r="O15" s="1495"/>
      <c r="P15" s="2034"/>
      <c r="Q15" s="2034"/>
      <c r="R15" s="2035"/>
    </row>
    <row r="16" spans="1:18" s="2026" customFormat="1">
      <c r="A16" s="2038">
        <f t="shared" si="0"/>
        <v>3</v>
      </c>
      <c r="B16" s="2043"/>
      <c r="C16" s="2034" t="s">
        <v>1773</v>
      </c>
      <c r="D16" s="2038"/>
      <c r="E16" s="1495"/>
      <c r="F16" s="1495"/>
      <c r="G16" s="1495"/>
      <c r="H16" s="1495"/>
      <c r="I16" s="2047"/>
      <c r="J16" s="1495"/>
      <c r="K16" s="2038"/>
      <c r="L16" s="2038"/>
      <c r="M16" s="1495"/>
      <c r="N16" s="1495"/>
      <c r="O16" s="1495"/>
      <c r="P16" s="2034"/>
      <c r="Q16" s="2034"/>
      <c r="R16" s="2035"/>
    </row>
    <row r="17" spans="1:18" s="2026" customFormat="1">
      <c r="A17" s="2038">
        <f t="shared" si="0"/>
        <v>4</v>
      </c>
      <c r="B17" s="2043"/>
      <c r="C17" s="2034" t="s">
        <v>1772</v>
      </c>
      <c r="D17" s="2038"/>
      <c r="E17" s="1495">
        <v>100000</v>
      </c>
      <c r="F17" s="1495">
        <v>0</v>
      </c>
      <c r="G17" s="1495">
        <v>0</v>
      </c>
      <c r="H17" s="1495">
        <f t="shared" ref="H17:H23" si="1">+E17+F17+G17</f>
        <v>100000</v>
      </c>
      <c r="I17" s="2046">
        <v>1</v>
      </c>
      <c r="J17" s="1495">
        <f t="shared" ref="J17:J23" si="2">+H17*I17</f>
        <v>100000</v>
      </c>
      <c r="K17" s="1282">
        <v>25</v>
      </c>
      <c r="L17" s="755" t="s">
        <v>1448</v>
      </c>
      <c r="M17" s="1495">
        <f>'[9]II E-4.5 Rate Case Expense'!M17+'[10]II-E-4.5 Rate Case Exp '!M17</f>
        <v>40402.834055023523</v>
      </c>
      <c r="N17" s="1495">
        <f>'[9]II E-4.5 Rate Case Expense'!N17+'[10]II-E-4.5 Rate Case Exp '!N17</f>
        <v>51020.383934168771</v>
      </c>
      <c r="O17" s="1495">
        <f>'[9]II E-4.5 Rate Case Expense'!O17+'[10]II-E-4.5 Rate Case Exp '!O17</f>
        <v>6720.1059856780512</v>
      </c>
      <c r="P17" s="1495">
        <f>'[9]II E-4.5 Rate Case Expense'!P17+'[10]II-E-4.5 Rate Case Exp '!P17</f>
        <v>1856.6760251296591</v>
      </c>
      <c r="Q17" s="2035">
        <f t="shared" ref="Q17:Q23" si="3">+SUM(M17:P17)</f>
        <v>100000</v>
      </c>
      <c r="R17" s="2035"/>
    </row>
    <row r="18" spans="1:18" s="2026" customFormat="1">
      <c r="A18" s="2038">
        <f t="shared" si="0"/>
        <v>5</v>
      </c>
      <c r="B18" s="2043"/>
      <c r="C18" s="2034" t="s">
        <v>1771</v>
      </c>
      <c r="D18" s="2038"/>
      <c r="E18" s="1495">
        <v>100000</v>
      </c>
      <c r="F18" s="1495">
        <v>0</v>
      </c>
      <c r="G18" s="1495">
        <v>0</v>
      </c>
      <c r="H18" s="1495">
        <f t="shared" si="1"/>
        <v>100000</v>
      </c>
      <c r="I18" s="2046">
        <v>1</v>
      </c>
      <c r="J18" s="1495">
        <f t="shared" si="2"/>
        <v>100000</v>
      </c>
      <c r="K18" s="1282">
        <v>25</v>
      </c>
      <c r="L18" s="755" t="s">
        <v>1448</v>
      </c>
      <c r="M18" s="1495">
        <f>'[9]II E-4.5 Rate Case Expense'!M18+'[10]II-E-4.5 Rate Case Exp '!M18</f>
        <v>40402.834055023523</v>
      </c>
      <c r="N18" s="1495">
        <f>'[9]II E-4.5 Rate Case Expense'!N18+'[10]II-E-4.5 Rate Case Exp '!N18</f>
        <v>51020.383934168771</v>
      </c>
      <c r="O18" s="1495">
        <f>'[9]II E-4.5 Rate Case Expense'!O18+'[10]II-E-4.5 Rate Case Exp '!O18</f>
        <v>6720.1059856780512</v>
      </c>
      <c r="P18" s="1495">
        <f>'[9]II E-4.5 Rate Case Expense'!P18+'[10]II-E-4.5 Rate Case Exp '!P18</f>
        <v>1856.6760251296591</v>
      </c>
      <c r="Q18" s="2035">
        <f t="shared" si="3"/>
        <v>100000</v>
      </c>
      <c r="R18" s="2035"/>
    </row>
    <row r="19" spans="1:18" s="2026" customFormat="1">
      <c r="A19" s="2038">
        <f t="shared" si="0"/>
        <v>6</v>
      </c>
      <c r="B19" s="2043"/>
      <c r="C19" s="2034" t="s">
        <v>1770</v>
      </c>
      <c r="D19" s="2038"/>
      <c r="E19" s="1495">
        <v>100000</v>
      </c>
      <c r="F19" s="1495">
        <v>0</v>
      </c>
      <c r="G19" s="1495">
        <v>0</v>
      </c>
      <c r="H19" s="1495">
        <f t="shared" si="1"/>
        <v>100000</v>
      </c>
      <c r="I19" s="2046">
        <v>1</v>
      </c>
      <c r="J19" s="1495">
        <f t="shared" si="2"/>
        <v>100000</v>
      </c>
      <c r="K19" s="1282">
        <v>25</v>
      </c>
      <c r="L19" s="755" t="s">
        <v>1448</v>
      </c>
      <c r="M19" s="1495">
        <f>'[9]II E-4.5 Rate Case Expense'!M19+'[10]II-E-4.5 Rate Case Exp '!M19</f>
        <v>40402.834055023523</v>
      </c>
      <c r="N19" s="1495">
        <f>'[9]II E-4.5 Rate Case Expense'!N19+'[10]II-E-4.5 Rate Case Exp '!N19</f>
        <v>51020.383934168771</v>
      </c>
      <c r="O19" s="1495">
        <f>'[9]II E-4.5 Rate Case Expense'!O19+'[10]II-E-4.5 Rate Case Exp '!O19</f>
        <v>6720.1059856780512</v>
      </c>
      <c r="P19" s="1495">
        <f>'[9]II E-4.5 Rate Case Expense'!P19+'[10]II-E-4.5 Rate Case Exp '!P19</f>
        <v>1856.6760251296591</v>
      </c>
      <c r="Q19" s="2035">
        <f t="shared" si="3"/>
        <v>100000</v>
      </c>
      <c r="R19" s="2035"/>
    </row>
    <row r="20" spans="1:18" s="2026" customFormat="1">
      <c r="A20" s="2038">
        <f t="shared" si="0"/>
        <v>7</v>
      </c>
      <c r="B20" s="2043"/>
      <c r="C20" s="2034" t="s">
        <v>1769</v>
      </c>
      <c r="D20" s="2038"/>
      <c r="E20" s="1495">
        <v>10000</v>
      </c>
      <c r="F20" s="1495">
        <v>0</v>
      </c>
      <c r="G20" s="1495">
        <v>0</v>
      </c>
      <c r="H20" s="1495">
        <f t="shared" si="1"/>
        <v>10000</v>
      </c>
      <c r="I20" s="2046">
        <v>1</v>
      </c>
      <c r="J20" s="1495">
        <f t="shared" si="2"/>
        <v>10000</v>
      </c>
      <c r="K20" s="1282">
        <v>25</v>
      </c>
      <c r="L20" s="755" t="s">
        <v>1448</v>
      </c>
      <c r="M20" s="1495">
        <f>'[9]II E-4.5 Rate Case Expense'!M20+'[10]II-E-4.5 Rate Case Exp '!M20</f>
        <v>4040.2834055023523</v>
      </c>
      <c r="N20" s="1495">
        <f>'[9]II E-4.5 Rate Case Expense'!N20+'[10]II-E-4.5 Rate Case Exp '!N20</f>
        <v>5102.0383934168767</v>
      </c>
      <c r="O20" s="1495">
        <f>'[9]II E-4.5 Rate Case Expense'!O20+'[10]II-E-4.5 Rate Case Exp '!O20</f>
        <v>672.01059856780512</v>
      </c>
      <c r="P20" s="1495">
        <f>'[9]II E-4.5 Rate Case Expense'!P20+'[10]II-E-4.5 Rate Case Exp '!P20</f>
        <v>185.66760251296589</v>
      </c>
      <c r="Q20" s="2035">
        <f t="shared" si="3"/>
        <v>10000</v>
      </c>
      <c r="R20" s="2035"/>
    </row>
    <row r="21" spans="1:18" s="2026" customFormat="1">
      <c r="A21" s="2038">
        <f t="shared" si="0"/>
        <v>8</v>
      </c>
      <c r="B21" s="2043"/>
      <c r="C21" s="2034" t="s">
        <v>1768</v>
      </c>
      <c r="D21" s="2038"/>
      <c r="E21" s="1495">
        <v>125000</v>
      </c>
      <c r="F21" s="1495">
        <v>0</v>
      </c>
      <c r="G21" s="1495">
        <v>0</v>
      </c>
      <c r="H21" s="1495">
        <f t="shared" si="1"/>
        <v>125000</v>
      </c>
      <c r="I21" s="2046">
        <v>1</v>
      </c>
      <c r="J21" s="1495">
        <f t="shared" si="2"/>
        <v>125000</v>
      </c>
      <c r="K21" s="1282">
        <v>25</v>
      </c>
      <c r="L21" s="755" t="s">
        <v>1448</v>
      </c>
      <c r="M21" s="1495">
        <f>'[9]II E-4.5 Rate Case Expense'!M21+'[10]II-E-4.5 Rate Case Exp '!M21</f>
        <v>50503.542568779405</v>
      </c>
      <c r="N21" s="1495">
        <f>'[9]II E-4.5 Rate Case Expense'!N21+'[10]II-E-4.5 Rate Case Exp '!N21</f>
        <v>63775.479917710967</v>
      </c>
      <c r="O21" s="1495">
        <f>'[9]II E-4.5 Rate Case Expense'!O21+'[10]II-E-4.5 Rate Case Exp '!O21</f>
        <v>8400.1324820975642</v>
      </c>
      <c r="P21" s="1495">
        <f>'[9]II E-4.5 Rate Case Expense'!P21+'[10]II-E-4.5 Rate Case Exp '!P21</f>
        <v>2320.8450314120741</v>
      </c>
      <c r="Q21" s="2035">
        <f t="shared" si="3"/>
        <v>125000.00000000001</v>
      </c>
      <c r="R21" s="2035"/>
    </row>
    <row r="22" spans="1:18" s="2026" customFormat="1">
      <c r="A22" s="2038">
        <f t="shared" si="0"/>
        <v>9</v>
      </c>
      <c r="B22" s="2043"/>
      <c r="C22" s="2034" t="s">
        <v>1776</v>
      </c>
      <c r="D22" s="2038"/>
      <c r="E22" s="1495">
        <v>0</v>
      </c>
      <c r="F22" s="1495">
        <v>0</v>
      </c>
      <c r="G22" s="1495">
        <v>0</v>
      </c>
      <c r="H22" s="1495">
        <f t="shared" si="1"/>
        <v>0</v>
      </c>
      <c r="I22" s="2046">
        <v>1</v>
      </c>
      <c r="J22" s="1495">
        <f t="shared" si="2"/>
        <v>0</v>
      </c>
      <c r="K22" s="1282">
        <v>25</v>
      </c>
      <c r="L22" s="755" t="s">
        <v>1448</v>
      </c>
      <c r="M22" s="1495">
        <f>'[9]II E-4.5 Rate Case Expense'!M22+'[10]II-E-4.5 Rate Case Exp '!M22</f>
        <v>0</v>
      </c>
      <c r="N22" s="1495">
        <f>'[9]II E-4.5 Rate Case Expense'!N22+'[10]II-E-4.5 Rate Case Exp '!N22</f>
        <v>0</v>
      </c>
      <c r="O22" s="1495">
        <f>'[9]II E-4.5 Rate Case Expense'!O22+'[10]II-E-4.5 Rate Case Exp '!O22</f>
        <v>0</v>
      </c>
      <c r="P22" s="1495">
        <f>'[9]II E-4.5 Rate Case Expense'!P22+'[10]II-E-4.5 Rate Case Exp '!P22</f>
        <v>0</v>
      </c>
      <c r="Q22" s="2035">
        <f t="shared" si="3"/>
        <v>0</v>
      </c>
      <c r="R22" s="2035"/>
    </row>
    <row r="23" spans="1:18" s="2026" customFormat="1">
      <c r="A23" s="2038">
        <f t="shared" si="0"/>
        <v>10</v>
      </c>
      <c r="B23" s="2043"/>
      <c r="C23" s="2034" t="s">
        <v>1766</v>
      </c>
      <c r="D23" s="2038"/>
      <c r="E23" s="779">
        <v>3000000</v>
      </c>
      <c r="F23" s="779">
        <v>0</v>
      </c>
      <c r="G23" s="779">
        <v>0</v>
      </c>
      <c r="H23" s="779">
        <f t="shared" si="1"/>
        <v>3000000</v>
      </c>
      <c r="I23" s="2045">
        <v>1</v>
      </c>
      <c r="J23" s="779">
        <f t="shared" si="2"/>
        <v>3000000</v>
      </c>
      <c r="K23" s="1282">
        <v>25</v>
      </c>
      <c r="L23" s="755" t="s">
        <v>1448</v>
      </c>
      <c r="M23" s="779">
        <f>'[9]II E-4.5 Rate Case Expense'!M23+'[10]II-E-4.5 Rate Case Exp '!M23</f>
        <v>1212085.0216507055</v>
      </c>
      <c r="N23" s="779">
        <f>'[9]II E-4.5 Rate Case Expense'!N23+'[10]II-E-4.5 Rate Case Exp '!N23</f>
        <v>1530611.518025063</v>
      </c>
      <c r="O23" s="779">
        <f>'[9]II E-4.5 Rate Case Expense'!O23+'[10]II-E-4.5 Rate Case Exp '!O23</f>
        <v>201603.17957034154</v>
      </c>
      <c r="P23" s="779">
        <f>'[9]II E-4.5 Rate Case Expense'!P23+'[10]II-E-4.5 Rate Case Exp '!P23</f>
        <v>55700.280753889769</v>
      </c>
      <c r="Q23" s="2044">
        <f t="shared" si="3"/>
        <v>2999999.9999999995</v>
      </c>
      <c r="R23" s="2035"/>
    </row>
    <row r="24" spans="1:18" s="2026" customFormat="1">
      <c r="A24" s="2038">
        <f t="shared" si="0"/>
        <v>11</v>
      </c>
      <c r="B24" s="2043"/>
      <c r="C24" s="2034" t="s">
        <v>1765</v>
      </c>
      <c r="D24" s="2038"/>
      <c r="E24" s="1495">
        <f>+SUM(E17:E23)</f>
        <v>3435000</v>
      </c>
      <c r="F24" s="1495">
        <f>+SUM(F17:F23)</f>
        <v>0</v>
      </c>
      <c r="G24" s="1495">
        <f>+SUM(G17:G23)</f>
        <v>0</v>
      </c>
      <c r="H24" s="1495">
        <f>+SUM(H17:H23)</f>
        <v>3435000</v>
      </c>
      <c r="I24" s="2046"/>
      <c r="J24" s="1495">
        <f>+SUM(J17:J23)</f>
        <v>3435000</v>
      </c>
      <c r="K24" s="755"/>
      <c r="L24" s="755"/>
      <c r="M24" s="1495">
        <f>+SUM(M17:M23)</f>
        <v>1387837.3497900579</v>
      </c>
      <c r="N24" s="1495">
        <f>+SUM(N17:N23)</f>
        <v>1752550.1881386971</v>
      </c>
      <c r="O24" s="1495">
        <f>+SUM(O17:O23)</f>
        <v>230835.64060804105</v>
      </c>
      <c r="P24" s="1495">
        <f>+SUM(P17:P23)</f>
        <v>63776.821463203785</v>
      </c>
      <c r="Q24" s="1495">
        <f>+SUM(Q17:Q23)</f>
        <v>3434999.9999999995</v>
      </c>
      <c r="R24" s="1495"/>
    </row>
    <row r="25" spans="1:18" s="2026" customFormat="1">
      <c r="A25" s="2038">
        <f t="shared" si="0"/>
        <v>12</v>
      </c>
      <c r="B25" s="2043"/>
      <c r="C25" s="2034"/>
      <c r="D25" s="2038"/>
      <c r="E25" s="1495"/>
      <c r="F25" s="1495"/>
      <c r="G25" s="1495"/>
      <c r="H25" s="1495"/>
      <c r="I25" s="2046"/>
      <c r="J25" s="1495"/>
      <c r="K25" s="755"/>
      <c r="L25" s="755"/>
      <c r="M25" s="1495"/>
      <c r="N25" s="1495"/>
      <c r="O25" s="1495"/>
      <c r="P25" s="2034"/>
      <c r="Q25" s="2035"/>
      <c r="R25" s="2035"/>
    </row>
    <row r="26" spans="1:18" s="2026" customFormat="1">
      <c r="A26" s="2038">
        <f t="shared" si="0"/>
        <v>13</v>
      </c>
      <c r="B26" s="2043"/>
      <c r="C26" s="2034" t="s">
        <v>1764</v>
      </c>
      <c r="D26" s="2038"/>
      <c r="E26" s="1495"/>
      <c r="F26" s="1495"/>
      <c r="G26" s="1495"/>
      <c r="H26" s="1495"/>
      <c r="I26" s="2046"/>
      <c r="J26" s="1495"/>
      <c r="K26" s="755"/>
      <c r="L26" s="755"/>
      <c r="M26" s="1495"/>
      <c r="N26" s="1495"/>
      <c r="O26" s="1495"/>
      <c r="P26" s="2034"/>
      <c r="Q26" s="2035"/>
      <c r="R26" s="2035"/>
    </row>
    <row r="27" spans="1:18" s="2026" customFormat="1">
      <c r="A27" s="2038">
        <f t="shared" si="0"/>
        <v>14</v>
      </c>
      <c r="B27" s="2043"/>
      <c r="C27" s="2034" t="s">
        <v>1763</v>
      </c>
      <c r="D27" s="2038"/>
      <c r="E27" s="1495">
        <v>100000</v>
      </c>
      <c r="F27" s="1495">
        <v>0</v>
      </c>
      <c r="G27" s="1495">
        <v>0</v>
      </c>
      <c r="H27" s="1495">
        <f>+E27+F27+G27</f>
        <v>100000</v>
      </c>
      <c r="I27" s="2046">
        <v>1</v>
      </c>
      <c r="J27" s="1495">
        <f>+H27*I27</f>
        <v>100000</v>
      </c>
      <c r="K27" s="1282">
        <v>25</v>
      </c>
      <c r="L27" s="755" t="s">
        <v>1448</v>
      </c>
      <c r="M27" s="1495">
        <f>'[9]II E-4.5 Rate Case Expense'!M27+'[10]II-E-4.5 Rate Case Exp '!M27</f>
        <v>40402.834055023523</v>
      </c>
      <c r="N27" s="1495">
        <f>'[9]II E-4.5 Rate Case Expense'!N27+'[10]II-E-4.5 Rate Case Exp '!N27</f>
        <v>51020.383934168771</v>
      </c>
      <c r="O27" s="1495">
        <f>'[9]II E-4.5 Rate Case Expense'!O27+'[10]II-E-4.5 Rate Case Exp '!O27</f>
        <v>6720.1059856780512</v>
      </c>
      <c r="P27" s="1495">
        <f>'[9]II E-4.5 Rate Case Expense'!P27+'[10]II-E-4.5 Rate Case Exp '!P27</f>
        <v>1856.6760251296591</v>
      </c>
      <c r="Q27" s="2035">
        <f>+SUM(M27:P27)</f>
        <v>100000</v>
      </c>
      <c r="R27" s="2035"/>
    </row>
    <row r="28" spans="1:18" s="2026" customFormat="1">
      <c r="A28" s="2038">
        <f t="shared" si="0"/>
        <v>15</v>
      </c>
      <c r="B28" s="2043"/>
      <c r="C28" s="2034" t="s">
        <v>1762</v>
      </c>
      <c r="D28" s="2038"/>
      <c r="E28" s="1495">
        <v>300000</v>
      </c>
      <c r="F28" s="1495">
        <v>0</v>
      </c>
      <c r="G28" s="1495">
        <v>0</v>
      </c>
      <c r="H28" s="1495">
        <f>+E28+F28+G28</f>
        <v>300000</v>
      </c>
      <c r="I28" s="2046">
        <v>1</v>
      </c>
      <c r="J28" s="1495">
        <f>+H28*I28</f>
        <v>300000</v>
      </c>
      <c r="K28" s="1282">
        <v>25</v>
      </c>
      <c r="L28" s="755" t="s">
        <v>1448</v>
      </c>
      <c r="M28" s="1495">
        <f>'[9]II E-4.5 Rate Case Expense'!M28+'[10]II-E-4.5 Rate Case Exp '!M28</f>
        <v>121208.50216507056</v>
      </c>
      <c r="N28" s="1495">
        <f>'[9]II E-4.5 Rate Case Expense'!N28+'[10]II-E-4.5 Rate Case Exp '!N28</f>
        <v>153061.1518025063</v>
      </c>
      <c r="O28" s="1495">
        <f>'[9]II E-4.5 Rate Case Expense'!O28+'[10]II-E-4.5 Rate Case Exp '!O28</f>
        <v>20160.317957034153</v>
      </c>
      <c r="P28" s="1495">
        <f>'[9]II E-4.5 Rate Case Expense'!P28+'[10]II-E-4.5 Rate Case Exp '!P28</f>
        <v>5570.0280753889774</v>
      </c>
      <c r="Q28" s="2035">
        <f>+SUM(M28:P28)</f>
        <v>300000</v>
      </c>
      <c r="R28" s="2035"/>
    </row>
    <row r="29" spans="1:18" s="2026" customFormat="1">
      <c r="A29" s="2038">
        <f t="shared" si="0"/>
        <v>16</v>
      </c>
      <c r="B29" s="2043"/>
      <c r="C29" s="2034" t="s">
        <v>1761</v>
      </c>
      <c r="D29" s="2038"/>
      <c r="E29" s="1495">
        <v>150000</v>
      </c>
      <c r="F29" s="1495">
        <v>0</v>
      </c>
      <c r="G29" s="1495">
        <v>0</v>
      </c>
      <c r="H29" s="1495">
        <f>+E29+F29+G29</f>
        <v>150000</v>
      </c>
      <c r="I29" s="2046">
        <v>1</v>
      </c>
      <c r="J29" s="1495">
        <f>+H29*I29</f>
        <v>150000</v>
      </c>
      <c r="K29" s="1282">
        <v>25</v>
      </c>
      <c r="L29" s="755" t="s">
        <v>1448</v>
      </c>
      <c r="M29" s="1495">
        <f>'[9]II E-4.5 Rate Case Expense'!M29+'[10]II-E-4.5 Rate Case Exp '!M29</f>
        <v>60604.25108253528</v>
      </c>
      <c r="N29" s="1495">
        <f>'[9]II E-4.5 Rate Case Expense'!N29+'[10]II-E-4.5 Rate Case Exp '!N29</f>
        <v>76530.575901253149</v>
      </c>
      <c r="O29" s="1495">
        <f>'[9]II E-4.5 Rate Case Expense'!O29+'[10]II-E-4.5 Rate Case Exp '!O29</f>
        <v>10080.158978517076</v>
      </c>
      <c r="P29" s="1495">
        <f>'[9]II E-4.5 Rate Case Expense'!P29+'[10]II-E-4.5 Rate Case Exp '!P29</f>
        <v>2785.0140376944887</v>
      </c>
      <c r="Q29" s="2035">
        <f>+SUM(M29:P29)</f>
        <v>150000</v>
      </c>
      <c r="R29" s="2035"/>
    </row>
    <row r="30" spans="1:18" s="2026" customFormat="1">
      <c r="A30" s="2038">
        <f t="shared" si="0"/>
        <v>17</v>
      </c>
      <c r="B30" s="2043"/>
      <c r="C30" s="2034" t="s">
        <v>1760</v>
      </c>
      <c r="D30" s="2038"/>
      <c r="E30" s="1495">
        <v>300000</v>
      </c>
      <c r="F30" s="1495">
        <v>0</v>
      </c>
      <c r="G30" s="1495">
        <v>0</v>
      </c>
      <c r="H30" s="1495">
        <f>+E30+F30+G30</f>
        <v>300000</v>
      </c>
      <c r="I30" s="2046">
        <v>1</v>
      </c>
      <c r="J30" s="1495">
        <f>+H30*I30</f>
        <v>300000</v>
      </c>
      <c r="K30" s="1282">
        <v>25</v>
      </c>
      <c r="L30" s="755" t="s">
        <v>1448</v>
      </c>
      <c r="M30" s="1495">
        <f>'[9]II E-4.5 Rate Case Expense'!M30+'[10]II-E-4.5 Rate Case Exp '!M30</f>
        <v>121208.50216507056</v>
      </c>
      <c r="N30" s="1495">
        <f>'[9]II E-4.5 Rate Case Expense'!N30+'[10]II-E-4.5 Rate Case Exp '!N30</f>
        <v>153061.1518025063</v>
      </c>
      <c r="O30" s="1495">
        <f>'[9]II E-4.5 Rate Case Expense'!O30+'[10]II-E-4.5 Rate Case Exp '!O30</f>
        <v>20160.317957034153</v>
      </c>
      <c r="P30" s="1495">
        <f>'[9]II E-4.5 Rate Case Expense'!P30+'[10]II-E-4.5 Rate Case Exp '!P30</f>
        <v>5570.0280753889774</v>
      </c>
      <c r="Q30" s="2035">
        <f>+SUM(M30:P30)</f>
        <v>300000</v>
      </c>
      <c r="R30" s="2035"/>
    </row>
    <row r="31" spans="1:18" s="2026" customFormat="1">
      <c r="A31" s="2038">
        <f t="shared" si="0"/>
        <v>18</v>
      </c>
      <c r="B31" s="2043"/>
      <c r="C31" s="2034" t="s">
        <v>1759</v>
      </c>
      <c r="D31" s="2038"/>
      <c r="E31" s="779">
        <v>50000</v>
      </c>
      <c r="F31" s="779">
        <v>0</v>
      </c>
      <c r="G31" s="779">
        <v>0</v>
      </c>
      <c r="H31" s="779">
        <f>+E31+F31+G31</f>
        <v>50000</v>
      </c>
      <c r="I31" s="2045">
        <v>1</v>
      </c>
      <c r="J31" s="779">
        <f>+H31*I31</f>
        <v>50000</v>
      </c>
      <c r="K31" s="1282">
        <v>25</v>
      </c>
      <c r="L31" s="755" t="s">
        <v>1448</v>
      </c>
      <c r="M31" s="779">
        <f>'[9]II E-4.5 Rate Case Expense'!M31+'[10]II-E-4.5 Rate Case Exp '!M31</f>
        <v>20201.417027511761</v>
      </c>
      <c r="N31" s="779">
        <f>'[9]II E-4.5 Rate Case Expense'!N31+'[10]II-E-4.5 Rate Case Exp '!N31</f>
        <v>25510.191967084385</v>
      </c>
      <c r="O31" s="779">
        <f>'[9]II E-4.5 Rate Case Expense'!O31+'[10]II-E-4.5 Rate Case Exp '!O31</f>
        <v>3360.0529928390256</v>
      </c>
      <c r="P31" s="779">
        <f>'[9]II E-4.5 Rate Case Expense'!P31+'[10]II-E-4.5 Rate Case Exp '!P31</f>
        <v>928.33801256482957</v>
      </c>
      <c r="Q31" s="2044">
        <f>+SUM(M31:P31)</f>
        <v>50000</v>
      </c>
      <c r="R31" s="2035"/>
    </row>
    <row r="32" spans="1:18" s="2026" customFormat="1">
      <c r="A32" s="2038">
        <f t="shared" si="0"/>
        <v>19</v>
      </c>
      <c r="B32" s="2043"/>
      <c r="C32" s="2034" t="s">
        <v>1758</v>
      </c>
      <c r="D32" s="2038"/>
      <c r="E32" s="1495">
        <f>+SUM(E27:E31)</f>
        <v>900000</v>
      </c>
      <c r="F32" s="1495">
        <f>+SUM(F27:F31)</f>
        <v>0</v>
      </c>
      <c r="G32" s="1495">
        <f>+SUM(G27:G31)</f>
        <v>0</v>
      </c>
      <c r="H32" s="1495">
        <f>+SUM(H27:H31)</f>
        <v>900000</v>
      </c>
      <c r="I32" s="1495"/>
      <c r="J32" s="1495">
        <f>+SUM(J27:J31)</f>
        <v>900000</v>
      </c>
      <c r="K32" s="2038"/>
      <c r="L32" s="755"/>
      <c r="M32" s="1495">
        <f>+SUM(M27:M31)</f>
        <v>363625.50649521168</v>
      </c>
      <c r="N32" s="1495">
        <f>+SUM(N27:N31)</f>
        <v>459183.45540751889</v>
      </c>
      <c r="O32" s="1495">
        <f>+SUM(O27:O31)</f>
        <v>60480.953871102458</v>
      </c>
      <c r="P32" s="1495">
        <f>+SUM(P27:P31)</f>
        <v>16710.084226166931</v>
      </c>
      <c r="Q32" s="1495">
        <f>+SUM(Q27:Q31)</f>
        <v>900000</v>
      </c>
      <c r="R32" s="1495"/>
    </row>
    <row r="33" spans="1:18" s="2026" customFormat="1">
      <c r="A33" s="2038">
        <f t="shared" si="0"/>
        <v>20</v>
      </c>
      <c r="B33" s="2043"/>
      <c r="C33" s="2034"/>
      <c r="D33" s="2038"/>
      <c r="E33" s="1495"/>
      <c r="F33" s="1495"/>
      <c r="G33" s="1495"/>
      <c r="H33" s="1495"/>
      <c r="I33" s="2046"/>
      <c r="J33" s="1495"/>
      <c r="K33" s="2038"/>
      <c r="L33" s="2038"/>
      <c r="M33" s="1495"/>
      <c r="N33" s="1495"/>
      <c r="O33" s="1495"/>
      <c r="P33" s="2034"/>
      <c r="Q33" s="2035"/>
      <c r="R33" s="2035"/>
    </row>
    <row r="34" spans="1:18" s="2026" customFormat="1">
      <c r="A34" s="2038">
        <f t="shared" si="0"/>
        <v>21</v>
      </c>
      <c r="B34" s="2043"/>
      <c r="C34" s="2034" t="s">
        <v>1757</v>
      </c>
      <c r="D34" s="2038"/>
      <c r="E34" s="779">
        <v>2000000</v>
      </c>
      <c r="F34" s="779">
        <v>0</v>
      </c>
      <c r="G34" s="779">
        <v>0</v>
      </c>
      <c r="H34" s="779">
        <f>+E34+F34+G34</f>
        <v>2000000</v>
      </c>
      <c r="I34" s="2045">
        <v>1</v>
      </c>
      <c r="J34" s="779">
        <f>+H34*I34</f>
        <v>2000000</v>
      </c>
      <c r="K34" s="1282">
        <v>25</v>
      </c>
      <c r="L34" s="755" t="s">
        <v>1448</v>
      </c>
      <c r="M34" s="779">
        <f>'[9]II E-4.5 Rate Case Expense'!M34+'[10]II-E-4.5 Rate Case Exp '!M34</f>
        <v>808056.68110047048</v>
      </c>
      <c r="N34" s="779">
        <f>'[9]II E-4.5 Rate Case Expense'!N34+'[10]II-E-4.5 Rate Case Exp '!N34</f>
        <v>1020407.6786833755</v>
      </c>
      <c r="O34" s="779">
        <f>'[9]II E-4.5 Rate Case Expense'!O34+'[10]II-E-4.5 Rate Case Exp '!O34</f>
        <v>134402.11971356103</v>
      </c>
      <c r="P34" s="779">
        <f>'[9]II E-4.5 Rate Case Expense'!P34+'[10]II-E-4.5 Rate Case Exp '!P34</f>
        <v>37133.520502593186</v>
      </c>
      <c r="Q34" s="2044">
        <f>+SUM(M34:P34)</f>
        <v>2000000.0000000002</v>
      </c>
      <c r="R34" s="2035"/>
    </row>
    <row r="35" spans="1:18" s="2026" customFormat="1">
      <c r="A35" s="2038">
        <f t="shared" si="0"/>
        <v>22</v>
      </c>
      <c r="B35" s="2043"/>
      <c r="C35" s="2037" t="s">
        <v>1775</v>
      </c>
      <c r="D35" s="2038"/>
      <c r="E35" s="1495">
        <f>+E34+E32+E24</f>
        <v>6335000</v>
      </c>
      <c r="F35" s="1495">
        <f>+F34+F32+F24</f>
        <v>0</v>
      </c>
      <c r="G35" s="1495">
        <f>+G34+G32+G24</f>
        <v>0</v>
      </c>
      <c r="H35" s="1495">
        <f>+H34+H32+H24</f>
        <v>6335000</v>
      </c>
      <c r="I35" s="1495"/>
      <c r="J35" s="1495">
        <f>+J34+J32+J24</f>
        <v>6335000</v>
      </c>
      <c r="K35" s="1495"/>
      <c r="L35" s="1495"/>
      <c r="M35" s="1495">
        <f>+M34+M32+M24</f>
        <v>2559519.5373857403</v>
      </c>
      <c r="N35" s="1495">
        <f>+N34+N32+N24</f>
        <v>3232141.3222295912</v>
      </c>
      <c r="O35" s="1495">
        <f>+O34+O32+O24</f>
        <v>425718.71419270453</v>
      </c>
      <c r="P35" s="1495">
        <f>+P34+P32+P24</f>
        <v>117620.4261919639</v>
      </c>
      <c r="Q35" s="1495">
        <f>+Q34+Q32+Q24</f>
        <v>6335000</v>
      </c>
      <c r="R35" s="2035"/>
    </row>
    <row r="36" spans="1:18" s="2026" customFormat="1">
      <c r="A36" s="2038">
        <f t="shared" si="0"/>
        <v>23</v>
      </c>
      <c r="B36" s="2043"/>
      <c r="C36" s="2037"/>
      <c r="D36" s="2038"/>
      <c r="E36" s="1495"/>
      <c r="F36" s="1495"/>
      <c r="G36" s="1495"/>
      <c r="H36" s="1495"/>
      <c r="I36" s="1495"/>
      <c r="J36" s="1495"/>
      <c r="K36" s="1495"/>
      <c r="L36" s="1495"/>
      <c r="M36" s="1495"/>
      <c r="N36" s="1495"/>
      <c r="O36" s="1495"/>
      <c r="P36" s="1495"/>
      <c r="Q36" s="1495"/>
      <c r="R36" s="2035"/>
    </row>
    <row r="37" spans="1:18" s="2026" customFormat="1">
      <c r="A37" s="2038">
        <f t="shared" si="0"/>
        <v>24</v>
      </c>
      <c r="B37" s="2043"/>
      <c r="C37" s="2027" t="s">
        <v>1774</v>
      </c>
      <c r="D37" s="2038"/>
      <c r="E37" s="1495"/>
      <c r="F37" s="1495"/>
      <c r="G37" s="1495"/>
      <c r="H37" s="1495"/>
      <c r="I37" s="1495"/>
      <c r="J37" s="1495"/>
      <c r="K37" s="1495"/>
      <c r="L37" s="1495"/>
      <c r="M37" s="1495"/>
      <c r="N37" s="1495"/>
      <c r="O37" s="1495"/>
      <c r="P37" s="1495"/>
      <c r="Q37" s="1495"/>
      <c r="R37" s="2035"/>
    </row>
    <row r="38" spans="1:18" s="2026" customFormat="1">
      <c r="A38" s="2038">
        <f t="shared" si="0"/>
        <v>25</v>
      </c>
      <c r="B38" s="2043"/>
      <c r="C38" s="2027"/>
      <c r="D38" s="2038"/>
      <c r="E38" s="1495"/>
      <c r="F38" s="1495"/>
      <c r="G38" s="1495"/>
      <c r="H38" s="1495"/>
      <c r="I38" s="1495"/>
      <c r="J38" s="1495"/>
      <c r="K38" s="1495"/>
      <c r="L38" s="1495"/>
      <c r="M38" s="1495"/>
      <c r="N38" s="1495"/>
      <c r="O38" s="1495"/>
      <c r="P38" s="1495"/>
      <c r="Q38" s="1495"/>
      <c r="R38" s="2035"/>
    </row>
    <row r="39" spans="1:18" s="2026" customFormat="1">
      <c r="A39" s="2038">
        <f t="shared" si="0"/>
        <v>26</v>
      </c>
      <c r="B39" s="2043"/>
      <c r="C39" s="2034" t="s">
        <v>1773</v>
      </c>
      <c r="D39" s="2038"/>
      <c r="E39" s="1495"/>
      <c r="F39" s="1495"/>
      <c r="G39" s="1495"/>
      <c r="H39" s="1495"/>
      <c r="I39" s="1495"/>
      <c r="J39" s="1495"/>
      <c r="K39" s="1495"/>
      <c r="L39" s="1495"/>
      <c r="M39" s="1495"/>
      <c r="N39" s="1495"/>
      <c r="O39" s="1495"/>
      <c r="P39" s="1495"/>
      <c r="Q39" s="1495"/>
      <c r="R39" s="2035"/>
    </row>
    <row r="40" spans="1:18" s="2026" customFormat="1">
      <c r="A40" s="2038">
        <f t="shared" si="0"/>
        <v>27</v>
      </c>
      <c r="B40" s="2043"/>
      <c r="C40" s="2034" t="s">
        <v>1772</v>
      </c>
      <c r="D40" s="2038"/>
      <c r="E40" s="1495">
        <v>7847.5</v>
      </c>
      <c r="F40" s="1495">
        <v>0</v>
      </c>
      <c r="G40" s="1495">
        <v>0</v>
      </c>
      <c r="H40" s="1495">
        <f t="shared" ref="H40:H46" si="4">+SUM(E40:G40)</f>
        <v>7847.5</v>
      </c>
      <c r="I40" s="2046">
        <v>1</v>
      </c>
      <c r="J40" s="1495">
        <f t="shared" ref="J40:J46" si="5">+H40*I40</f>
        <v>7847.5</v>
      </c>
      <c r="K40" s="1282">
        <v>25</v>
      </c>
      <c r="L40" s="755" t="s">
        <v>1448</v>
      </c>
      <c r="M40" s="1495">
        <f>'[10]II-E-4.5 Rate Case Exp '!M40+'[9]II E-4.5 Rate Case Expense'!M40</f>
        <v>3227.8727338051958</v>
      </c>
      <c r="N40" s="1495">
        <f>'[10]II-E-4.5 Rate Case Exp '!N40+'[9]II E-4.5 Rate Case Expense'!N40</f>
        <v>3951.6312229894952</v>
      </c>
      <c r="O40" s="1495">
        <f>'[10]II-E-4.5 Rate Case Exp '!O40+'[9]II E-4.5 Rate Case Expense'!O40</f>
        <v>525.3931835767728</v>
      </c>
      <c r="P40" s="1495">
        <f>'[10]II-E-4.5 Rate Case Exp '!P40+'[9]II E-4.5 Rate Case Expense'!P40</f>
        <v>142.35285962853547</v>
      </c>
      <c r="Q40" s="1495">
        <f t="shared" ref="Q40:Q46" si="6">+SUM(M40:P40)</f>
        <v>7847.2499999999991</v>
      </c>
      <c r="R40" s="2035"/>
    </row>
    <row r="41" spans="1:18" s="2026" customFormat="1">
      <c r="A41" s="2038">
        <f t="shared" si="0"/>
        <v>28</v>
      </c>
      <c r="B41" s="2043"/>
      <c r="C41" s="2034" t="s">
        <v>1771</v>
      </c>
      <c r="D41" s="2038"/>
      <c r="E41" s="1495">
        <v>0</v>
      </c>
      <c r="F41" s="1495">
        <v>0</v>
      </c>
      <c r="G41" s="1495">
        <v>0</v>
      </c>
      <c r="H41" s="1495">
        <f t="shared" si="4"/>
        <v>0</v>
      </c>
      <c r="I41" s="2046">
        <v>1</v>
      </c>
      <c r="J41" s="1495">
        <f t="shared" si="5"/>
        <v>0</v>
      </c>
      <c r="K41" s="1282">
        <v>25</v>
      </c>
      <c r="L41" s="755" t="s">
        <v>1448</v>
      </c>
      <c r="M41" s="1495">
        <f>'[9]II E-4.5 Rate Case Expense'!M41+'[10]II-E-4.5 Rate Case Exp '!M41</f>
        <v>0</v>
      </c>
      <c r="N41" s="1495">
        <f>'[9]II E-4.5 Rate Case Expense'!N41+'[10]II-E-4.5 Rate Case Exp '!N41</f>
        <v>0</v>
      </c>
      <c r="O41" s="1495">
        <f>'[9]II E-4.5 Rate Case Expense'!O41+'[10]II-E-4.5 Rate Case Exp '!O41</f>
        <v>0</v>
      </c>
      <c r="P41" s="1495">
        <f>'[9]II E-4.5 Rate Case Expense'!P41+'[10]II-E-4.5 Rate Case Exp '!P41</f>
        <v>0</v>
      </c>
      <c r="Q41" s="1495">
        <f t="shared" si="6"/>
        <v>0</v>
      </c>
      <c r="R41" s="2035"/>
    </row>
    <row r="42" spans="1:18" s="2026" customFormat="1">
      <c r="A42" s="2038">
        <f t="shared" si="0"/>
        <v>29</v>
      </c>
      <c r="B42" s="2043"/>
      <c r="C42" s="2034" t="s">
        <v>1770</v>
      </c>
      <c r="D42" s="2038"/>
      <c r="E42" s="1495">
        <v>18906.25</v>
      </c>
      <c r="F42" s="1495">
        <v>0</v>
      </c>
      <c r="G42" s="1495">
        <v>0</v>
      </c>
      <c r="H42" s="1495">
        <f t="shared" si="4"/>
        <v>18906.25</v>
      </c>
      <c r="I42" s="2046">
        <v>1</v>
      </c>
      <c r="J42" s="1495">
        <f t="shared" si="5"/>
        <v>18906.25</v>
      </c>
      <c r="K42" s="1282">
        <v>25</v>
      </c>
      <c r="L42" s="755" t="s">
        <v>1448</v>
      </c>
      <c r="M42" s="1495">
        <f>'[9]II E-4.5 Rate Case Expense'!M42+'[10]II-E-4.5 Rate Case Exp '!M42</f>
        <v>7777.0039970808066</v>
      </c>
      <c r="N42" s="1495">
        <f>'[9]II E-4.5 Rate Case Expense'!N42+'[10]II-E-4.5 Rate Case Exp '!N42</f>
        <v>9520.5793344802769</v>
      </c>
      <c r="O42" s="1495">
        <f>'[9]II E-4.5 Rate Case Expense'!O42+'[10]II-E-4.5 Rate Case Exp '!O42</f>
        <v>1265.8263715001544</v>
      </c>
      <c r="P42" s="1495">
        <f>'[9]II E-4.5 Rate Case Expense'!P42+'[10]II-E-4.5 Rate Case Exp '!P42</f>
        <v>342.96529693876073</v>
      </c>
      <c r="Q42" s="1495">
        <f t="shared" si="6"/>
        <v>18906.375</v>
      </c>
      <c r="R42" s="2035"/>
    </row>
    <row r="43" spans="1:18" s="2026" customFormat="1">
      <c r="A43" s="2038">
        <f t="shared" si="0"/>
        <v>30</v>
      </c>
      <c r="B43" s="2043"/>
      <c r="C43" s="2034" t="s">
        <v>1769</v>
      </c>
      <c r="D43" s="2038"/>
      <c r="E43" s="1495">
        <v>4275</v>
      </c>
      <c r="F43" s="1495">
        <v>0</v>
      </c>
      <c r="G43" s="1495">
        <v>0</v>
      </c>
      <c r="H43" s="1495">
        <f t="shared" si="4"/>
        <v>4275</v>
      </c>
      <c r="I43" s="2046">
        <v>1</v>
      </c>
      <c r="J43" s="1495">
        <f t="shared" si="5"/>
        <v>4275</v>
      </c>
      <c r="K43" s="1282">
        <v>25</v>
      </c>
      <c r="L43" s="755" t="s">
        <v>1448</v>
      </c>
      <c r="M43" s="1495">
        <f>'[9]II E-4.5 Rate Case Expense'!M43+'[10]II-E-4.5 Rate Case Exp '!M43</f>
        <v>1758.7564626895901</v>
      </c>
      <c r="N43" s="1495">
        <f>'[9]II E-4.5 Rate Case Expense'!N43+'[10]II-E-4.5 Rate Case Exp '!N43</f>
        <v>2152.9358488576822</v>
      </c>
      <c r="O43" s="1495">
        <f>'[9]II E-4.5 Rate Case Expense'!O43+'[10]II-E-4.5 Rate Case Exp '!O43</f>
        <v>286.25277331391669</v>
      </c>
      <c r="P43" s="1495">
        <f>'[9]II E-4.5 Rate Case Expense'!P43+'[10]II-E-4.5 Rate Case Exp '!P43</f>
        <v>77.554915138810699</v>
      </c>
      <c r="Q43" s="1495">
        <f t="shared" si="6"/>
        <v>4275.4999999999991</v>
      </c>
      <c r="R43" s="2035"/>
    </row>
    <row r="44" spans="1:18" s="2026" customFormat="1">
      <c r="A44" s="2038">
        <f t="shared" si="0"/>
        <v>31</v>
      </c>
      <c r="B44" s="2043"/>
      <c r="C44" s="2034" t="s">
        <v>1768</v>
      </c>
      <c r="D44" s="2038"/>
      <c r="E44" s="1495">
        <v>76748</v>
      </c>
      <c r="F44" s="1495">
        <v>0</v>
      </c>
      <c r="G44" s="1495">
        <v>0</v>
      </c>
      <c r="H44" s="1495">
        <f t="shared" si="4"/>
        <v>76748</v>
      </c>
      <c r="I44" s="2046">
        <v>1</v>
      </c>
      <c r="J44" s="1495">
        <f t="shared" si="5"/>
        <v>76748</v>
      </c>
      <c r="K44" s="1282">
        <v>25</v>
      </c>
      <c r="L44" s="755" t="s">
        <v>1448</v>
      </c>
      <c r="M44" s="1495">
        <f>'[9]II E-4.5 Rate Case Expense'!M44+'[10]II-E-4.5 Rate Case Exp '!M44</f>
        <v>31569.469078635953</v>
      </c>
      <c r="N44" s="1495">
        <f>'[9]II E-4.5 Rate Case Expense'!N44+'[10]II-E-4.5 Rate Case Exp '!N44</f>
        <v>38647.471295899653</v>
      </c>
      <c r="O44" s="1495">
        <f>'[9]II E-4.5 Rate Case Expense'!O44+'[10]II-E-4.5 Rate Case Exp '!O44</f>
        <v>5138.4366302720273</v>
      </c>
      <c r="P44" s="1495">
        <f>'[9]II E-4.5 Rate Case Expense'!P44+'[10]II-E-4.5 Rate Case Exp '!P44</f>
        <v>1392.2229951923584</v>
      </c>
      <c r="Q44" s="1495">
        <f t="shared" si="6"/>
        <v>76747.600000000006</v>
      </c>
      <c r="R44" s="2035"/>
    </row>
    <row r="45" spans="1:18" s="2026" customFormat="1">
      <c r="A45" s="2038">
        <f t="shared" si="0"/>
        <v>32</v>
      </c>
      <c r="B45" s="2043"/>
      <c r="C45" s="2034" t="s">
        <v>1767</v>
      </c>
      <c r="D45" s="2038"/>
      <c r="E45" s="1495">
        <v>4400</v>
      </c>
      <c r="F45" s="1495"/>
      <c r="G45" s="1495"/>
      <c r="H45" s="1495">
        <f t="shared" si="4"/>
        <v>4400</v>
      </c>
      <c r="I45" s="2046">
        <v>1</v>
      </c>
      <c r="J45" s="1495">
        <f t="shared" si="5"/>
        <v>4400</v>
      </c>
      <c r="K45" s="1282">
        <v>25</v>
      </c>
      <c r="L45" s="755" t="s">
        <v>1448</v>
      </c>
      <c r="M45" s="1495">
        <f>'[9]II E-4.5 Rate Case Expense'!M45+'[10]II-E-4.5 Rate Case Exp '!M45</f>
        <v>1809.9052825898807</v>
      </c>
      <c r="N45" s="1495">
        <f>'[9]II E-4.5 Rate Case Expense'!N45+'[10]II-E-4.5 Rate Case Exp '!N45</f>
        <v>2215.6871555974644</v>
      </c>
      <c r="O45" s="1495">
        <f>'[9]II E-4.5 Rate Case Expense'!O45+'[10]II-E-4.5 Rate Case Exp '!O45</f>
        <v>294.59049664781344</v>
      </c>
      <c r="P45" s="1495">
        <f>'[9]II E-4.5 Rate Case Expense'!P45+'[10]II-E-4.5 Rate Case Exp '!P45</f>
        <v>79.817065164841225</v>
      </c>
      <c r="Q45" s="1495">
        <f t="shared" si="6"/>
        <v>4400</v>
      </c>
      <c r="R45" s="2035"/>
    </row>
    <row r="46" spans="1:18" s="2026" customFormat="1">
      <c r="A46" s="2038">
        <f t="shared" si="0"/>
        <v>33</v>
      </c>
      <c r="B46" s="2043"/>
      <c r="C46" s="2034" t="s">
        <v>1766</v>
      </c>
      <c r="D46" s="2038"/>
      <c r="E46" s="779">
        <v>310400.7</v>
      </c>
      <c r="F46" s="779">
        <v>0</v>
      </c>
      <c r="G46" s="779">
        <v>0</v>
      </c>
      <c r="H46" s="779">
        <f t="shared" si="4"/>
        <v>310400.7</v>
      </c>
      <c r="I46" s="2045">
        <v>1</v>
      </c>
      <c r="J46" s="779">
        <f t="shared" si="5"/>
        <v>310400.7</v>
      </c>
      <c r="K46" s="1282">
        <v>25</v>
      </c>
      <c r="L46" s="755" t="s">
        <v>1448</v>
      </c>
      <c r="M46" s="779">
        <f>'[9]II E-4.5 Rate Case Expense'!M46+'[10]II-E-4.5 Rate Case Exp '!M46</f>
        <v>127680.76582759921</v>
      </c>
      <c r="N46" s="779">
        <f>'[9]II E-4.5 Rate Case Expense'!N46+'[10]II-E-4.5 Rate Case Exp '!N46</f>
        <v>156306.92839037455</v>
      </c>
      <c r="O46" s="779">
        <f>'[9]II E-4.5 Rate Case Expense'!O46+'[10]II-E-4.5 Rate Case Exp '!O46</f>
        <v>20782.054201017265</v>
      </c>
      <c r="P46" s="779">
        <f>'[9]II E-4.5 Rate Case Expense'!P46+'[10]II-E-4.5 Rate Case Exp '!P46</f>
        <v>5630.7415810089278</v>
      </c>
      <c r="Q46" s="779">
        <f t="shared" si="6"/>
        <v>310400.48999999993</v>
      </c>
      <c r="R46" s="2035"/>
    </row>
    <row r="47" spans="1:18" s="2026" customFormat="1">
      <c r="A47" s="2038">
        <f t="shared" ref="A47:A69" si="7">+A46+1</f>
        <v>34</v>
      </c>
      <c r="B47" s="2043"/>
      <c r="C47" s="2034" t="s">
        <v>1765</v>
      </c>
      <c r="D47" s="2038"/>
      <c r="E47" s="1495">
        <f>+SUM(E40:E46)</f>
        <v>422577.45</v>
      </c>
      <c r="F47" s="1495">
        <f>+SUM(F40:F46)</f>
        <v>0</v>
      </c>
      <c r="G47" s="1495">
        <f>+SUM(G40:G46)</f>
        <v>0</v>
      </c>
      <c r="H47" s="1495">
        <f>+SUM(H40:H46)</f>
        <v>422577.45</v>
      </c>
      <c r="I47" s="1495"/>
      <c r="J47" s="1495">
        <f>+SUM(J40:J46)</f>
        <v>422577.45</v>
      </c>
      <c r="K47" s="1495"/>
      <c r="L47" s="755"/>
      <c r="M47" s="1495">
        <f t="shared" ref="M47:Q47" si="8">+SUM(M40:M46)</f>
        <v>173823.77338240063</v>
      </c>
      <c r="N47" s="1495">
        <f t="shared" si="8"/>
        <v>212795.23324819913</v>
      </c>
      <c r="O47" s="1495">
        <f t="shared" si="8"/>
        <v>28292.553656327949</v>
      </c>
      <c r="P47" s="1495">
        <f t="shared" si="8"/>
        <v>7665.6547130722347</v>
      </c>
      <c r="Q47" s="1495">
        <f t="shared" si="8"/>
        <v>422577.21499999997</v>
      </c>
      <c r="R47" s="2035"/>
    </row>
    <row r="48" spans="1:18" s="2026" customFormat="1">
      <c r="A48" s="2038">
        <f t="shared" si="7"/>
        <v>35</v>
      </c>
      <c r="B48" s="2043"/>
      <c r="C48" s="2034"/>
      <c r="D48" s="2038"/>
      <c r="E48" s="1495"/>
      <c r="F48" s="1495"/>
      <c r="G48" s="1495"/>
      <c r="H48" s="1495"/>
      <c r="I48" s="1495"/>
      <c r="J48" s="1495"/>
      <c r="K48" s="1495"/>
      <c r="L48" s="755"/>
      <c r="M48" s="1495"/>
      <c r="N48" s="1495"/>
      <c r="O48" s="1495"/>
      <c r="P48" s="1495"/>
      <c r="Q48" s="1495"/>
      <c r="R48" s="2035"/>
    </row>
    <row r="49" spans="1:18" s="2026" customFormat="1">
      <c r="A49" s="2038">
        <f t="shared" si="7"/>
        <v>36</v>
      </c>
      <c r="B49" s="2043"/>
      <c r="C49" s="2034" t="s">
        <v>1764</v>
      </c>
      <c r="D49" s="2038"/>
      <c r="E49" s="1495"/>
      <c r="F49" s="1495"/>
      <c r="G49" s="1495"/>
      <c r="H49" s="1495"/>
      <c r="I49" s="1495"/>
      <c r="J49" s="1495"/>
      <c r="K49" s="1495"/>
      <c r="L49" s="755"/>
      <c r="M49" s="1495"/>
      <c r="N49" s="1495"/>
      <c r="O49" s="1495"/>
      <c r="P49" s="1495"/>
      <c r="Q49" s="1495"/>
      <c r="R49" s="2035"/>
    </row>
    <row r="50" spans="1:18" s="2026" customFormat="1">
      <c r="A50" s="2038">
        <f t="shared" si="7"/>
        <v>37</v>
      </c>
      <c r="B50" s="2043"/>
      <c r="C50" s="2034" t="s">
        <v>1763</v>
      </c>
      <c r="D50" s="2038"/>
      <c r="E50" s="1495">
        <v>4779.62</v>
      </c>
      <c r="F50" s="1495">
        <v>0</v>
      </c>
      <c r="G50" s="1495">
        <v>0</v>
      </c>
      <c r="H50" s="1495">
        <f>+SUM(E50:G50)</f>
        <v>4779.62</v>
      </c>
      <c r="I50" s="2046">
        <v>1</v>
      </c>
      <c r="J50" s="1495">
        <f>+H50*I50</f>
        <v>4779.62</v>
      </c>
      <c r="K50" s="1282">
        <v>25</v>
      </c>
      <c r="L50" s="755" t="s">
        <v>1448</v>
      </c>
      <c r="M50" s="1495">
        <f>'[9]II E-4.5 Rate Case Expense'!M50+'[10]II-E-4.5 Rate Case Exp '!M50</f>
        <v>1966.11886502174</v>
      </c>
      <c r="N50" s="1495">
        <f>'[9]II E-4.5 Rate Case Expense'!N50+'[10]II-E-4.5 Rate Case Exp '!N50</f>
        <v>2406.8927014785181</v>
      </c>
      <c r="O50" s="1495">
        <f>'[9]II E-4.5 Rate Case Expense'!O50+'[10]II-E-4.5 Rate Case Exp '!O50</f>
        <v>320.01382815396278</v>
      </c>
      <c r="P50" s="1495">
        <f>'[9]II E-4.5 Rate Case Expense'!P50+'[10]II-E-4.5 Rate Case Exp '!P50</f>
        <v>86.704605345778489</v>
      </c>
      <c r="Q50" s="1495">
        <f>+SUM(M50:P50)</f>
        <v>4779.7299999999996</v>
      </c>
      <c r="R50" s="2035"/>
    </row>
    <row r="51" spans="1:18" s="2026" customFormat="1">
      <c r="A51" s="2038">
        <f t="shared" si="7"/>
        <v>38</v>
      </c>
      <c r="B51" s="2043"/>
      <c r="C51" s="2034" t="s">
        <v>1762</v>
      </c>
      <c r="D51" s="2038"/>
      <c r="E51" s="1495">
        <v>0</v>
      </c>
      <c r="F51" s="1495">
        <v>0</v>
      </c>
      <c r="G51" s="1495">
        <v>0</v>
      </c>
      <c r="H51" s="1495">
        <f>+SUM(E51:G51)</f>
        <v>0</v>
      </c>
      <c r="I51" s="2046">
        <v>1</v>
      </c>
      <c r="J51" s="1495">
        <f>+H51*I51</f>
        <v>0</v>
      </c>
      <c r="K51" s="1282">
        <v>25</v>
      </c>
      <c r="L51" s="755" t="s">
        <v>1448</v>
      </c>
      <c r="M51" s="1495">
        <f>'[9]II E-4.5 Rate Case Expense'!M51+'[10]II-E-4.5 Rate Case Exp '!M51</f>
        <v>0</v>
      </c>
      <c r="N51" s="1495">
        <f>'[9]II E-4.5 Rate Case Expense'!N51+'[10]II-E-4.5 Rate Case Exp '!N51</f>
        <v>0</v>
      </c>
      <c r="O51" s="1495">
        <f>'[9]II E-4.5 Rate Case Expense'!O51+'[10]II-E-4.5 Rate Case Exp '!O51</f>
        <v>0</v>
      </c>
      <c r="P51" s="1495">
        <f>'[9]II E-4.5 Rate Case Expense'!P51+'[10]II-E-4.5 Rate Case Exp '!P51</f>
        <v>0</v>
      </c>
      <c r="Q51" s="1495">
        <f>+SUM(M51:P51)</f>
        <v>0</v>
      </c>
      <c r="R51" s="2035"/>
    </row>
    <row r="52" spans="1:18" s="2026" customFormat="1">
      <c r="A52" s="2038">
        <f t="shared" si="7"/>
        <v>39</v>
      </c>
      <c r="B52" s="2043"/>
      <c r="C52" s="2034" t="s">
        <v>1761</v>
      </c>
      <c r="D52" s="2038"/>
      <c r="E52" s="1495">
        <v>0</v>
      </c>
      <c r="F52" s="1495">
        <v>0</v>
      </c>
      <c r="G52" s="1495">
        <v>0</v>
      </c>
      <c r="H52" s="1495">
        <f>+SUM(E52:G52)</f>
        <v>0</v>
      </c>
      <c r="I52" s="2046">
        <v>1</v>
      </c>
      <c r="J52" s="1495">
        <f>+H52*I52</f>
        <v>0</v>
      </c>
      <c r="K52" s="1282">
        <v>25</v>
      </c>
      <c r="L52" s="755" t="s">
        <v>1448</v>
      </c>
      <c r="M52" s="1495">
        <f>'[9]II E-4.5 Rate Case Expense'!M52+'[10]II-E-4.5 Rate Case Exp '!M52</f>
        <v>0</v>
      </c>
      <c r="N52" s="1495">
        <f>'[9]II E-4.5 Rate Case Expense'!N52+'[10]II-E-4.5 Rate Case Exp '!N52</f>
        <v>0</v>
      </c>
      <c r="O52" s="1495">
        <f>'[9]II E-4.5 Rate Case Expense'!O52+'[10]II-E-4.5 Rate Case Exp '!O52</f>
        <v>0</v>
      </c>
      <c r="P52" s="1495">
        <f>'[9]II E-4.5 Rate Case Expense'!P52+'[10]II-E-4.5 Rate Case Exp '!P52</f>
        <v>0</v>
      </c>
      <c r="Q52" s="1495">
        <f>+SUM(M52:P52)</f>
        <v>0</v>
      </c>
      <c r="R52" s="2035"/>
    </row>
    <row r="53" spans="1:18" s="2026" customFormat="1">
      <c r="A53" s="2038">
        <f t="shared" si="7"/>
        <v>40</v>
      </c>
      <c r="B53" s="2043"/>
      <c r="C53" s="2034" t="s">
        <v>1760</v>
      </c>
      <c r="D53" s="2038"/>
      <c r="E53" s="1495">
        <v>6462.1799999999985</v>
      </c>
      <c r="F53" s="1495">
        <v>0</v>
      </c>
      <c r="G53" s="1495">
        <v>0</v>
      </c>
      <c r="H53" s="1495">
        <f>+SUM(E53:G53)</f>
        <v>6462.1799999999985</v>
      </c>
      <c r="I53" s="2046">
        <v>1</v>
      </c>
      <c r="J53" s="1495">
        <f>+H53*I53</f>
        <v>6462.1799999999985</v>
      </c>
      <c r="K53" s="1282">
        <v>25</v>
      </c>
      <c r="L53" s="755" t="s">
        <v>1448</v>
      </c>
      <c r="M53" s="1495">
        <f>'[9]II E-4.5 Rate Case Expense'!M53+'[10]II-E-4.5 Rate Case Exp '!M53</f>
        <v>2610.9261127065784</v>
      </c>
      <c r="N53" s="1495">
        <f>'[9]II E-4.5 Rate Case Expense'!N53+'[10]II-E-4.5 Rate Case Exp '!N53</f>
        <v>3297.1586080212505</v>
      </c>
      <c r="O53" s="1495">
        <f>'[9]II E-4.5 Rate Case Expense'!O53+'[10]II-E-4.5 Rate Case Exp '!O53</f>
        <v>434.27841068777275</v>
      </c>
      <c r="P53" s="1495">
        <f>'[9]II E-4.5 Rate Case Expense'!P53+'[10]II-E-4.5 Rate Case Exp '!P53</f>
        <v>119.98764365211233</v>
      </c>
      <c r="Q53" s="1495">
        <f>+SUM(M53:P53)</f>
        <v>6462.3507750677145</v>
      </c>
      <c r="R53" s="2035"/>
    </row>
    <row r="54" spans="1:18" s="2026" customFormat="1">
      <c r="A54" s="2038">
        <f t="shared" si="7"/>
        <v>41</v>
      </c>
      <c r="B54" s="2043"/>
      <c r="C54" s="2034" t="s">
        <v>1759</v>
      </c>
      <c r="D54" s="2038"/>
      <c r="E54" s="2044">
        <v>3661.74</v>
      </c>
      <c r="F54" s="779">
        <v>0</v>
      </c>
      <c r="G54" s="779">
        <v>0</v>
      </c>
      <c r="H54" s="779">
        <f>+SUM(E54:G54)</f>
        <v>3661.74</v>
      </c>
      <c r="I54" s="2045">
        <v>1</v>
      </c>
      <c r="J54" s="779">
        <f>+H54*I54</f>
        <v>3661.74</v>
      </c>
      <c r="K54" s="1282">
        <v>25</v>
      </c>
      <c r="L54" s="755" t="s">
        <v>1448</v>
      </c>
      <c r="M54" s="779">
        <f>'[9]II E-4.5 Rate Case Expense'!M54+'[10]II-E-4.5 Rate Case Exp '!M54</f>
        <v>1479.2426775995327</v>
      </c>
      <c r="N54" s="779">
        <f>'[9]II E-4.5 Rate Case Expense'!N54+'[10]II-E-4.5 Rate Case Exp '!N54</f>
        <v>1868.086344941489</v>
      </c>
      <c r="O54" s="779">
        <f>'[9]II E-4.5 Rate Case Expense'!O54+'[10]II-E-4.5 Rate Case Exp '!O54</f>
        <v>246.04904152574628</v>
      </c>
      <c r="P54" s="779">
        <f>'[9]II E-4.5 Rate Case Expense'!P54+'[10]II-E-4.5 Rate Case Exp '!P54</f>
        <v>67.982566489570445</v>
      </c>
      <c r="Q54" s="779">
        <f>+SUM(M54:P54)</f>
        <v>3661.3606305563389</v>
      </c>
      <c r="R54" s="2035"/>
    </row>
    <row r="55" spans="1:18" s="2026" customFormat="1">
      <c r="A55" s="2038">
        <f t="shared" si="7"/>
        <v>42</v>
      </c>
      <c r="B55" s="2043"/>
      <c r="C55" s="2034" t="s">
        <v>1758</v>
      </c>
      <c r="D55" s="2038"/>
      <c r="E55" s="1495">
        <f>+SUM(E50:E54)</f>
        <v>14903.539999999999</v>
      </c>
      <c r="F55" s="1495">
        <f>+SUM(F50:F54)</f>
        <v>0</v>
      </c>
      <c r="G55" s="1495">
        <f>+SUM(G50:G54)</f>
        <v>0</v>
      </c>
      <c r="H55" s="1495">
        <f>+SUM(H50:H54)</f>
        <v>14903.539999999999</v>
      </c>
      <c r="I55" s="1495"/>
      <c r="J55" s="1495">
        <f>+SUM(J50:J54)</f>
        <v>14903.539999999999</v>
      </c>
      <c r="K55" s="1495"/>
      <c r="L55" s="755"/>
      <c r="M55" s="1495">
        <f t="shared" ref="M55:Q55" si="9">+SUM(M50:M54)</f>
        <v>6056.2876553278511</v>
      </c>
      <c r="N55" s="1495">
        <f t="shared" si="9"/>
        <v>7572.1376544412578</v>
      </c>
      <c r="O55" s="1495">
        <f t="shared" si="9"/>
        <v>1000.3412803674818</v>
      </c>
      <c r="P55" s="1495">
        <f t="shared" si="9"/>
        <v>274.67481548746127</v>
      </c>
      <c r="Q55" s="1495">
        <f t="shared" si="9"/>
        <v>14903.441405624053</v>
      </c>
      <c r="R55" s="2035"/>
    </row>
    <row r="56" spans="1:18" s="2026" customFormat="1">
      <c r="A56" s="2038">
        <f t="shared" si="7"/>
        <v>43</v>
      </c>
      <c r="B56" s="2043"/>
      <c r="C56" s="2034"/>
      <c r="D56" s="2038"/>
      <c r="E56" s="1495"/>
      <c r="F56" s="1495"/>
      <c r="G56" s="1495"/>
      <c r="H56" s="1495"/>
      <c r="I56" s="1495"/>
      <c r="J56" s="1495"/>
      <c r="K56" s="1495"/>
      <c r="L56" s="2038"/>
      <c r="M56" s="1495"/>
      <c r="N56" s="1495"/>
      <c r="O56" s="1495"/>
      <c r="P56" s="1495"/>
      <c r="Q56" s="1495"/>
      <c r="R56" s="2035"/>
    </row>
    <row r="57" spans="1:18" s="2026" customFormat="1">
      <c r="A57" s="2038">
        <f t="shared" si="7"/>
        <v>44</v>
      </c>
      <c r="B57" s="2043"/>
      <c r="C57" s="2034" t="s">
        <v>1757</v>
      </c>
      <c r="D57" s="2038"/>
      <c r="E57" s="779">
        <v>0</v>
      </c>
      <c r="F57" s="779">
        <v>0</v>
      </c>
      <c r="G57" s="779">
        <v>0</v>
      </c>
      <c r="H57" s="779">
        <f>+SUM(E57:G57)</f>
        <v>0</v>
      </c>
      <c r="I57" s="2045">
        <v>1</v>
      </c>
      <c r="J57" s="779">
        <f>+H57*I57</f>
        <v>0</v>
      </c>
      <c r="K57" s="1282">
        <v>25</v>
      </c>
      <c r="L57" s="755" t="s">
        <v>1448</v>
      </c>
      <c r="M57" s="779">
        <f>'[9]II E-4.5 Rate Case Expense'!M57+'[10]II-E-4.5 Rate Case Exp '!M57</f>
        <v>0</v>
      </c>
      <c r="N57" s="779">
        <f>'[9]II E-4.5 Rate Case Expense'!N57+'[10]II-E-4.5 Rate Case Exp '!N57</f>
        <v>0</v>
      </c>
      <c r="O57" s="779">
        <f>'[9]II E-4.5 Rate Case Expense'!O57+'[10]II-E-4.5 Rate Case Exp '!O57</f>
        <v>0</v>
      </c>
      <c r="P57" s="779">
        <f>'[9]II E-4.5 Rate Case Expense'!P57+'[10]II-E-4.5 Rate Case Exp '!P57</f>
        <v>0</v>
      </c>
      <c r="Q57" s="779">
        <f>+SUM(M57:P57)</f>
        <v>0</v>
      </c>
      <c r="R57" s="2035"/>
    </row>
    <row r="58" spans="1:18" s="2026" customFormat="1">
      <c r="A58" s="2038">
        <f t="shared" si="7"/>
        <v>45</v>
      </c>
      <c r="B58" s="2043"/>
      <c r="C58" s="2037" t="s">
        <v>1756</v>
      </c>
      <c r="D58" s="2038"/>
      <c r="E58" s="1495">
        <f>+E57+E55+E47</f>
        <v>437480.99</v>
      </c>
      <c r="F58" s="1495">
        <f>+F57+F55+F47</f>
        <v>0</v>
      </c>
      <c r="G58" s="1495">
        <f>+G57+G55+G47</f>
        <v>0</v>
      </c>
      <c r="H58" s="1495">
        <f>+H57+H55+H47</f>
        <v>437480.99</v>
      </c>
      <c r="I58" s="1495"/>
      <c r="J58" s="1495">
        <f>+J57+J55+J47</f>
        <v>437480.99</v>
      </c>
      <c r="K58" s="1495"/>
      <c r="L58" s="1495"/>
      <c r="M58" s="1495">
        <f t="shared" ref="M58:Q58" si="10">+M57+M55+M47</f>
        <v>179880.06103772848</v>
      </c>
      <c r="N58" s="1495">
        <f t="shared" si="10"/>
        <v>220367.3709026404</v>
      </c>
      <c r="O58" s="1495">
        <f t="shared" si="10"/>
        <v>29292.894936695429</v>
      </c>
      <c r="P58" s="1495">
        <f t="shared" si="10"/>
        <v>7940.329528559696</v>
      </c>
      <c r="Q58" s="1495">
        <f t="shared" si="10"/>
        <v>437480.656405624</v>
      </c>
      <c r="R58" s="2035"/>
    </row>
    <row r="59" spans="1:18" s="2026" customFormat="1">
      <c r="A59" s="2038">
        <f t="shared" si="7"/>
        <v>46</v>
      </c>
      <c r="B59" s="2043"/>
      <c r="C59" s="2027"/>
      <c r="D59" s="2038"/>
      <c r="E59" s="1495"/>
      <c r="F59" s="1495"/>
      <c r="G59" s="1495"/>
      <c r="H59" s="1495"/>
      <c r="I59" s="1495"/>
      <c r="J59" s="1495"/>
      <c r="K59" s="1495"/>
      <c r="L59" s="1495"/>
      <c r="M59" s="1495"/>
      <c r="N59" s="1495"/>
      <c r="O59" s="1495"/>
      <c r="P59" s="1495"/>
      <c r="Q59" s="1495"/>
      <c r="R59" s="2035"/>
    </row>
    <row r="60" spans="1:18" s="2026" customFormat="1">
      <c r="A60" s="2038">
        <f t="shared" si="7"/>
        <v>47</v>
      </c>
      <c r="B60" s="2043"/>
      <c r="E60" s="1495"/>
      <c r="F60" s="1495"/>
      <c r="G60" s="1495"/>
      <c r="H60" s="1495"/>
      <c r="I60" s="1495"/>
      <c r="J60" s="1495"/>
      <c r="K60" s="755"/>
      <c r="L60" s="755"/>
      <c r="M60" s="1495"/>
      <c r="N60" s="1495"/>
      <c r="O60" s="1495"/>
      <c r="P60" s="1495"/>
      <c r="Q60" s="1495"/>
      <c r="R60" s="2035"/>
    </row>
    <row r="61" spans="1:18" s="2026" customFormat="1">
      <c r="A61" s="2038">
        <f t="shared" si="7"/>
        <v>48</v>
      </c>
      <c r="B61" s="2043"/>
      <c r="C61" s="2027" t="s">
        <v>1755</v>
      </c>
      <c r="D61" s="2038"/>
      <c r="E61" s="1495"/>
      <c r="F61" s="1495"/>
      <c r="G61" s="1495"/>
      <c r="H61" s="1495"/>
      <c r="I61" s="1495"/>
      <c r="J61" s="1495"/>
      <c r="K61" s="755"/>
      <c r="L61" s="755"/>
      <c r="M61" s="1495"/>
      <c r="N61" s="1495"/>
      <c r="O61" s="1495"/>
      <c r="P61" s="1495"/>
      <c r="Q61" s="1495"/>
      <c r="R61" s="2035"/>
    </row>
    <row r="62" spans="1:18" s="2026" customFormat="1">
      <c r="A62" s="2038">
        <f t="shared" si="7"/>
        <v>49</v>
      </c>
      <c r="B62" s="2043"/>
      <c r="C62" s="2034" t="s">
        <v>1754</v>
      </c>
      <c r="D62" s="2038"/>
      <c r="E62" s="1495">
        <v>147588.77000000002</v>
      </c>
      <c r="F62" s="1495">
        <v>0</v>
      </c>
      <c r="G62" s="1495">
        <v>0</v>
      </c>
      <c r="H62" s="1495">
        <f>+SUM(E62:G62)</f>
        <v>147588.77000000002</v>
      </c>
      <c r="I62" s="2046">
        <v>1</v>
      </c>
      <c r="J62" s="1495">
        <f>+H62*I62</f>
        <v>147588.77000000002</v>
      </c>
      <c r="K62" s="1282">
        <v>25</v>
      </c>
      <c r="L62" s="755" t="s">
        <v>1448</v>
      </c>
      <c r="M62" s="1495">
        <f>'[9]II E-4.5 Rate Case Expense'!M62+'[10]II-E-4.5 Rate Case Exp '!M61</f>
        <v>53233.387299132257</v>
      </c>
      <c r="N62" s="1495">
        <f>'[9]II E-4.5 Rate Case Expense'!N62+'[10]II-E-4.5 Rate Case Exp '!N61</f>
        <v>81106.492511958699</v>
      </c>
      <c r="O62" s="1495">
        <f>'[9]II E-4.5 Rate Case Expense'!O62+'[10]II-E-4.5 Rate Case Exp '!O61</f>
        <v>10135.613819779077</v>
      </c>
      <c r="P62" s="1495">
        <f>'[9]II E-4.5 Rate Case Expense'!P62+'[10]II-E-4.5 Rate Case Exp '!P61</f>
        <v>3113.2803691299587</v>
      </c>
      <c r="Q62" s="2035">
        <f>+SUM(M62:P62)</f>
        <v>147588.77399999998</v>
      </c>
      <c r="R62" s="2035"/>
    </row>
    <row r="63" spans="1:18" s="2026" customFormat="1">
      <c r="A63" s="2038">
        <f t="shared" si="7"/>
        <v>50</v>
      </c>
      <c r="B63" s="2043"/>
      <c r="C63" s="2034" t="s">
        <v>1753</v>
      </c>
      <c r="D63" s="2038"/>
      <c r="E63" s="1495">
        <v>82103.06</v>
      </c>
      <c r="F63" s="1495">
        <v>0</v>
      </c>
      <c r="G63" s="1495">
        <v>0</v>
      </c>
      <c r="H63" s="1495">
        <f>+SUM(E63:G63)</f>
        <v>82103.06</v>
      </c>
      <c r="I63" s="2046">
        <v>1</v>
      </c>
      <c r="J63" s="1495">
        <f>+H63*I63</f>
        <v>82103.06</v>
      </c>
      <c r="K63" s="1282">
        <v>25</v>
      </c>
      <c r="L63" s="755" t="s">
        <v>1448</v>
      </c>
      <c r="M63" s="1495">
        <f>'[9]II E-4.5 Rate Case Expense'!M63+'[10]II-E-4.5 Rate Case Exp '!M62</f>
        <v>36740.952645533704</v>
      </c>
      <c r="N63" s="1495">
        <f>'[9]II E-4.5 Rate Case Expense'!N63+'[10]II-E-4.5 Rate Case Exp '!N62</f>
        <v>38649.788796066248</v>
      </c>
      <c r="O63" s="1495">
        <f>'[9]II E-4.5 Rate Case Expense'!O63+'[10]II-E-4.5 Rate Case Exp '!O62</f>
        <v>5396.0640255162507</v>
      </c>
      <c r="P63" s="1495">
        <f>'[9]II E-4.5 Rate Case Expense'!P63+'[10]II-E-4.5 Rate Case Exp '!P62</f>
        <v>1316.2545328837909</v>
      </c>
      <c r="Q63" s="2035">
        <f>+SUM(M63:P63)</f>
        <v>82103.06</v>
      </c>
      <c r="R63" s="2035"/>
    </row>
    <row r="64" spans="1:18" s="2026" customFormat="1">
      <c r="A64" s="2038">
        <f t="shared" si="7"/>
        <v>51</v>
      </c>
      <c r="B64" s="2043"/>
      <c r="C64" s="2034" t="s">
        <v>1752</v>
      </c>
      <c r="D64" s="2038"/>
      <c r="E64" s="1495">
        <v>21000.230000000003</v>
      </c>
      <c r="F64" s="1495">
        <v>0</v>
      </c>
      <c r="G64" s="1495">
        <v>0</v>
      </c>
      <c r="H64" s="1495">
        <f>+SUM(E64:G64)</f>
        <v>21000.230000000003</v>
      </c>
      <c r="I64" s="2046">
        <v>1</v>
      </c>
      <c r="J64" s="1495">
        <f>+H64*I64</f>
        <v>21000.230000000003</v>
      </c>
      <c r="K64" s="1282">
        <v>25</v>
      </c>
      <c r="L64" s="755" t="s">
        <v>1448</v>
      </c>
      <c r="M64" s="1495">
        <f>'[9]II E-4.5 Rate Case Expense'!M64+'[10]II-E-4.5 Rate Case Exp '!M63</f>
        <v>8335.8550210564717</v>
      </c>
      <c r="N64" s="1495">
        <f>'[9]II E-4.5 Rate Case Expense'!N64+'[10]II-E-4.5 Rate Case Exp '!N63</f>
        <v>10849.491062259738</v>
      </c>
      <c r="O64" s="1495">
        <f>'[9]II E-4.5 Rate Case Expense'!O64+'[10]II-E-4.5 Rate Case Exp '!O63</f>
        <v>1416.2981614017335</v>
      </c>
      <c r="P64" s="1495">
        <f>'[9]II E-4.5 Rate Case Expense'!P64+'[10]II-E-4.5 Rate Case Exp '!P63</f>
        <v>398.58575528205097</v>
      </c>
      <c r="Q64" s="2035">
        <f>+SUM(M64:P64)</f>
        <v>21000.229999999996</v>
      </c>
      <c r="R64" s="2035"/>
    </row>
    <row r="65" spans="1:19" s="2026" customFormat="1">
      <c r="A65" s="2038">
        <f t="shared" si="7"/>
        <v>52</v>
      </c>
      <c r="B65" s="2043"/>
      <c r="C65" s="2034" t="s">
        <v>1751</v>
      </c>
      <c r="D65" s="2038"/>
      <c r="E65" s="1495">
        <v>48107.829999999994</v>
      </c>
      <c r="F65" s="1495">
        <v>0</v>
      </c>
      <c r="G65" s="1495">
        <v>0</v>
      </c>
      <c r="H65" s="1495">
        <f>+SUM(E65:G65)</f>
        <v>48107.829999999994</v>
      </c>
      <c r="I65" s="2046">
        <v>1</v>
      </c>
      <c r="J65" s="1495">
        <f>+H65*I65</f>
        <v>48107.829999999994</v>
      </c>
      <c r="K65" s="1282">
        <v>25</v>
      </c>
      <c r="L65" s="755" t="s">
        <v>1448</v>
      </c>
      <c r="M65" s="1495">
        <f>'[9]II E-4.5 Rate Case Expense'!M65+'[10]II-E-4.5 Rate Case Exp '!M64</f>
        <v>18894.945268002368</v>
      </c>
      <c r="N65" s="1495">
        <f>'[9]II E-4.5 Rate Case Expense'!N65+'[10]II-E-4.5 Rate Case Exp '!N64</f>
        <v>25036.746387392071</v>
      </c>
      <c r="O65" s="1495">
        <f>'[9]II E-4.5 Rate Case Expense'!O65+'[10]II-E-4.5 Rate Case Exp '!O64</f>
        <v>3251.32498523596</v>
      </c>
      <c r="P65" s="1495">
        <f>'[9]II E-4.5 Rate Case Expense'!P65+'[10]II-E-4.5 Rate Case Exp '!P64</f>
        <v>924.81335936958624</v>
      </c>
      <c r="Q65" s="2035">
        <f>+SUM(M65:P65)</f>
        <v>48107.829999999987</v>
      </c>
      <c r="R65" s="2035"/>
    </row>
    <row r="66" spans="1:19" s="2026" customFormat="1">
      <c r="A66" s="2038">
        <f t="shared" si="7"/>
        <v>53</v>
      </c>
      <c r="B66" s="2043"/>
      <c r="C66" s="2034" t="s">
        <v>1750</v>
      </c>
      <c r="D66" s="2038"/>
      <c r="E66" s="779">
        <v>399176.1</v>
      </c>
      <c r="F66" s="779">
        <v>0</v>
      </c>
      <c r="G66" s="779">
        <v>0</v>
      </c>
      <c r="H66" s="779">
        <f>+SUM(E66:G66)</f>
        <v>399176.1</v>
      </c>
      <c r="I66" s="2045">
        <v>1</v>
      </c>
      <c r="J66" s="779">
        <f>+H66*I66</f>
        <v>399176.1</v>
      </c>
      <c r="K66" s="1282">
        <v>25</v>
      </c>
      <c r="L66" s="755" t="s">
        <v>1448</v>
      </c>
      <c r="M66" s="779">
        <f>'[9]II E-4.5 Rate Case Expense'!M66</f>
        <v>142549.1063924357</v>
      </c>
      <c r="N66" s="779">
        <f>'[9]II E-4.5 Rate Case Expense'!N66</f>
        <v>220661.47375171384</v>
      </c>
      <c r="O66" s="779">
        <f>'[9]II E-4.5 Rate Case Expense'!O66</f>
        <v>27461.870552236487</v>
      </c>
      <c r="P66" s="779">
        <f>'[9]II E-4.5 Rate Case Expense'!P66</f>
        <v>8503.6493036138927</v>
      </c>
      <c r="Q66" s="2044">
        <f>+SUM(M66:P66)</f>
        <v>399176.09999999992</v>
      </c>
      <c r="R66" s="2035"/>
    </row>
    <row r="67" spans="1:19" s="2026" customFormat="1">
      <c r="A67" s="2038">
        <f t="shared" si="7"/>
        <v>54</v>
      </c>
      <c r="B67" s="2043"/>
      <c r="C67" s="2037" t="s">
        <v>1749</v>
      </c>
      <c r="D67" s="2038"/>
      <c r="E67" s="1495">
        <f>+SUM(E62:E66)</f>
        <v>697975.99</v>
      </c>
      <c r="F67" s="1495">
        <f>+SUM(F62:F66)</f>
        <v>0</v>
      </c>
      <c r="G67" s="1495">
        <f>+SUM(G62:G66)</f>
        <v>0</v>
      </c>
      <c r="H67" s="1495">
        <f>+SUM(H62:H66)</f>
        <v>697975.99</v>
      </c>
      <c r="I67" s="1495"/>
      <c r="J67" s="1495">
        <f>+SUM(J62:J66)</f>
        <v>697975.99</v>
      </c>
      <c r="K67" s="1495"/>
      <c r="L67" s="1495"/>
      <c r="M67" s="1495">
        <f>+SUM(M62:M66)</f>
        <v>259754.24662616052</v>
      </c>
      <c r="N67" s="1495">
        <f>+SUM(N62:N66)</f>
        <v>376303.99250939058</v>
      </c>
      <c r="O67" s="1495">
        <f>+SUM(O62:O66)</f>
        <v>47661.171544169512</v>
      </c>
      <c r="P67" s="1495">
        <f>+SUM(P62:P66)</f>
        <v>14256.583320279278</v>
      </c>
      <c r="Q67" s="1495">
        <f>+SUM(Q62:Q66)</f>
        <v>697975.99399999995</v>
      </c>
      <c r="R67" s="2035"/>
    </row>
    <row r="68" spans="1:19" s="2026" customFormat="1" ht="13.5" thickBot="1">
      <c r="A68" s="2038">
        <f t="shared" si="7"/>
        <v>55</v>
      </c>
      <c r="B68" s="2034"/>
      <c r="C68" s="2034"/>
      <c r="D68" s="2038"/>
      <c r="E68" s="1495"/>
      <c r="F68" s="1495"/>
      <c r="G68" s="1495"/>
      <c r="H68" s="1495"/>
      <c r="I68" s="1495"/>
      <c r="J68" s="1495"/>
      <c r="K68" s="2038"/>
      <c r="L68" s="2038"/>
      <c r="M68" s="1495"/>
      <c r="N68" s="1495"/>
      <c r="O68" s="1495"/>
      <c r="P68" s="1495"/>
      <c r="Q68" s="1495"/>
      <c r="R68" s="2035"/>
    </row>
    <row r="69" spans="1:19" s="2026" customFormat="1" ht="13.5" thickBot="1">
      <c r="A69" s="2038">
        <f t="shared" si="7"/>
        <v>56</v>
      </c>
      <c r="B69" s="2042" t="s">
        <v>1748</v>
      </c>
      <c r="C69" s="2041"/>
      <c r="D69" s="2040"/>
      <c r="E69" s="1825">
        <f>E67+E35</f>
        <v>7032975.9900000002</v>
      </c>
      <c r="F69" s="1825">
        <f t="shared" ref="F69:H69" si="11">F67+F35</f>
        <v>0</v>
      </c>
      <c r="G69" s="1825">
        <f t="shared" si="11"/>
        <v>0</v>
      </c>
      <c r="H69" s="1825">
        <f t="shared" si="11"/>
        <v>7032975.9900000002</v>
      </c>
      <c r="I69" s="1825">
        <f t="shared" ref="I69" si="12">I67+I58+I35</f>
        <v>0</v>
      </c>
      <c r="J69" s="1825">
        <f>J67+J35</f>
        <v>7032975.9900000002</v>
      </c>
      <c r="K69" s="1825"/>
      <c r="L69" s="1825"/>
      <c r="M69" s="1825">
        <f t="shared" ref="M69:Q69" si="13">M67+M35</f>
        <v>2819273.7840119009</v>
      </c>
      <c r="N69" s="1825">
        <f t="shared" si="13"/>
        <v>3608445.3147389819</v>
      </c>
      <c r="O69" s="1825">
        <f t="shared" si="13"/>
        <v>473379.88573687407</v>
      </c>
      <c r="P69" s="1825">
        <f t="shared" si="13"/>
        <v>131877.00951224318</v>
      </c>
      <c r="Q69" s="1825">
        <f t="shared" si="13"/>
        <v>7032975.9939999999</v>
      </c>
      <c r="R69" s="1138"/>
    </row>
    <row r="70" spans="1:19" s="2026" customFormat="1">
      <c r="A70" s="2038"/>
      <c r="B70" s="2034"/>
      <c r="C70" s="2034"/>
      <c r="D70" s="2036"/>
      <c r="E70" s="1495"/>
      <c r="F70" s="1495"/>
      <c r="G70" s="1495"/>
      <c r="H70" s="1138"/>
      <c r="I70" s="1138"/>
      <c r="J70" s="1138"/>
      <c r="K70" s="2038"/>
      <c r="L70" s="2038"/>
      <c r="M70" s="1497"/>
      <c r="N70" s="1497"/>
      <c r="O70" s="1497"/>
      <c r="P70" s="1497"/>
      <c r="Q70" s="1497"/>
      <c r="R70" s="2035"/>
    </row>
    <row r="71" spans="1:19" s="2026" customFormat="1">
      <c r="A71" s="2038">
        <v>57</v>
      </c>
      <c r="B71" s="2034"/>
      <c r="C71" s="2034" t="s">
        <v>1747</v>
      </c>
      <c r="D71" s="2036"/>
      <c r="E71" s="1495"/>
      <c r="F71" s="1495"/>
      <c r="G71" s="1495"/>
      <c r="H71" s="1138"/>
      <c r="I71" s="1138"/>
      <c r="J71" s="1138"/>
      <c r="K71" s="2034"/>
      <c r="L71" s="2038"/>
      <c r="M71" s="1497"/>
      <c r="N71" s="1497"/>
      <c r="O71" s="1497"/>
      <c r="P71" s="1497"/>
      <c r="Q71" s="1497"/>
      <c r="R71" s="2035"/>
    </row>
    <row r="72" spans="1:19" s="2026" customFormat="1">
      <c r="A72" s="2027"/>
      <c r="B72" s="2034"/>
      <c r="C72" s="2034"/>
      <c r="D72" s="2036"/>
      <c r="E72" s="1495"/>
      <c r="F72" s="1495"/>
      <c r="G72" s="1495"/>
      <c r="H72" s="1138"/>
      <c r="I72" s="1138"/>
      <c r="J72" s="1138"/>
      <c r="K72" s="2038"/>
      <c r="L72" s="2038"/>
      <c r="M72" s="1497"/>
      <c r="N72" s="1497"/>
      <c r="O72" s="1497"/>
      <c r="P72" s="1497"/>
      <c r="Q72" s="1497"/>
      <c r="R72" s="2035"/>
    </row>
    <row r="73" spans="1:19" s="2026" customFormat="1">
      <c r="A73" s="2027"/>
      <c r="B73" s="2034"/>
      <c r="C73" s="2034"/>
      <c r="D73" s="2036"/>
      <c r="E73" s="1495"/>
      <c r="F73" s="1495"/>
      <c r="G73" s="1495"/>
      <c r="H73" s="1138"/>
      <c r="I73" s="1138"/>
      <c r="J73" s="1138"/>
      <c r="K73" s="2038"/>
      <c r="L73" s="2038"/>
      <c r="M73" s="1497"/>
      <c r="N73" s="1497"/>
      <c r="O73" s="1497"/>
      <c r="P73" s="1497"/>
      <c r="Q73" s="1497"/>
      <c r="R73" s="2035"/>
    </row>
    <row r="74" spans="1:19" s="2026" customFormat="1">
      <c r="A74" s="2027"/>
      <c r="B74" s="2034"/>
      <c r="C74" s="2034"/>
      <c r="D74" s="2039"/>
      <c r="E74" s="1495"/>
      <c r="F74" s="1495"/>
      <c r="G74" s="1495"/>
      <c r="H74" s="1138"/>
      <c r="I74" s="1138"/>
      <c r="J74" s="1138"/>
      <c r="K74" s="2038"/>
      <c r="L74" s="2038"/>
      <c r="M74" s="1497"/>
      <c r="N74" s="1495"/>
      <c r="O74" s="1495"/>
      <c r="P74" s="1495"/>
      <c r="Q74" s="1497"/>
      <c r="R74" s="2035"/>
    </row>
    <row r="75" spans="1:19" s="2026" customFormat="1">
      <c r="A75" s="2027"/>
      <c r="B75" s="2034"/>
      <c r="C75" s="2034"/>
      <c r="D75" s="2036"/>
      <c r="E75" s="1495"/>
      <c r="F75" s="1495"/>
      <c r="G75" s="1495"/>
      <c r="H75" s="1138"/>
      <c r="I75" s="1138"/>
      <c r="J75" s="1138"/>
      <c r="K75" s="2038"/>
      <c r="L75" s="2038"/>
      <c r="M75" s="1497"/>
      <c r="N75" s="1497"/>
      <c r="O75" s="1497"/>
      <c r="P75" s="1497"/>
      <c r="Q75" s="1497"/>
      <c r="R75" s="2035"/>
    </row>
    <row r="76" spans="1:19" s="2026" customFormat="1">
      <c r="A76" s="2027"/>
      <c r="B76" s="2027"/>
      <c r="C76" s="2037"/>
      <c r="D76" s="2036"/>
      <c r="E76" s="757"/>
      <c r="F76" s="757"/>
      <c r="G76" s="757"/>
      <c r="H76" s="757"/>
      <c r="I76" s="757"/>
      <c r="J76" s="757"/>
      <c r="K76" s="2036"/>
      <c r="L76" s="2036"/>
      <c r="M76" s="757"/>
      <c r="N76" s="757"/>
      <c r="O76" s="757"/>
      <c r="P76" s="757"/>
      <c r="Q76" s="757"/>
      <c r="R76" s="2035"/>
    </row>
    <row r="77" spans="1:19" s="2026" customFormat="1">
      <c r="B77" s="2034"/>
      <c r="C77" s="2037"/>
      <c r="D77" s="2036"/>
      <c r="E77" s="1138"/>
      <c r="F77" s="1138"/>
      <c r="G77" s="1138"/>
      <c r="H77" s="1138"/>
      <c r="I77" s="1138"/>
      <c r="J77" s="1138"/>
      <c r="K77" s="2038"/>
      <c r="L77" s="2038"/>
      <c r="M77" s="1138"/>
      <c r="N77" s="1138"/>
      <c r="O77" s="1138"/>
      <c r="P77" s="2027"/>
      <c r="Q77" s="2027"/>
      <c r="R77" s="2035"/>
      <c r="S77" s="2027"/>
    </row>
    <row r="78" spans="1:19" s="2026" customFormat="1">
      <c r="B78" s="2034"/>
      <c r="C78" s="2034"/>
      <c r="D78" s="2036"/>
      <c r="E78" s="1495"/>
      <c r="F78" s="1495"/>
      <c r="G78" s="1495"/>
      <c r="H78" s="1138"/>
      <c r="I78" s="1138"/>
      <c r="J78" s="1138"/>
      <c r="K78" s="2038"/>
      <c r="L78" s="2038"/>
      <c r="M78" s="1495"/>
      <c r="N78" s="1495"/>
      <c r="O78" s="1495"/>
      <c r="P78" s="1495"/>
      <c r="Q78" s="1497"/>
      <c r="R78" s="2035"/>
      <c r="S78" s="2027"/>
    </row>
    <row r="79" spans="1:19" s="2026" customFormat="1">
      <c r="B79" s="2034"/>
      <c r="C79" s="2034"/>
      <c r="D79" s="2036"/>
      <c r="E79" s="1495"/>
      <c r="F79" s="1495"/>
      <c r="G79" s="1495"/>
      <c r="H79" s="1138"/>
      <c r="I79" s="1138"/>
      <c r="J79" s="1138"/>
      <c r="K79" s="2038"/>
      <c r="L79" s="2038"/>
      <c r="M79" s="1497"/>
      <c r="N79" s="1497"/>
      <c r="O79" s="1497"/>
      <c r="P79" s="1497"/>
      <c r="Q79" s="1497"/>
      <c r="R79" s="2035"/>
      <c r="S79" s="2027"/>
    </row>
    <row r="80" spans="1:19" s="2026" customFormat="1">
      <c r="B80" s="2034"/>
      <c r="C80" s="2034"/>
      <c r="D80" s="2036"/>
      <c r="E80" s="1495"/>
      <c r="F80" s="1495"/>
      <c r="G80" s="1495"/>
      <c r="H80" s="1138"/>
      <c r="I80" s="1138"/>
      <c r="J80" s="1138"/>
      <c r="K80" s="2038"/>
      <c r="L80" s="2038"/>
      <c r="M80" s="1497"/>
      <c r="N80" s="1497"/>
      <c r="O80" s="1497"/>
      <c r="P80" s="1497"/>
      <c r="Q80" s="1497"/>
      <c r="R80" s="2035"/>
      <c r="S80" s="2027"/>
    </row>
    <row r="81" spans="2:19" s="2026" customFormat="1">
      <c r="B81" s="2034"/>
      <c r="C81" s="2034"/>
      <c r="D81" s="2036"/>
      <c r="E81" s="1495"/>
      <c r="F81" s="1495"/>
      <c r="G81" s="1495"/>
      <c r="H81" s="1138"/>
      <c r="I81" s="1138"/>
      <c r="J81" s="1138"/>
      <c r="K81" s="2038"/>
      <c r="L81" s="2038"/>
      <c r="M81" s="1497"/>
      <c r="N81" s="1497"/>
      <c r="O81" s="1497"/>
      <c r="P81" s="1497"/>
      <c r="Q81" s="1497"/>
      <c r="R81" s="2035"/>
      <c r="S81" s="2027"/>
    </row>
    <row r="82" spans="2:19" s="2026" customFormat="1">
      <c r="B82" s="2027"/>
      <c r="C82" s="2037"/>
      <c r="D82" s="2036"/>
      <c r="E82" s="1138"/>
      <c r="F82" s="1138"/>
      <c r="G82" s="1138"/>
      <c r="H82" s="1138"/>
      <c r="I82" s="1138"/>
      <c r="J82" s="1138"/>
      <c r="K82" s="2036"/>
      <c r="L82" s="2036"/>
      <c r="M82" s="1138"/>
      <c r="N82" s="1138"/>
      <c r="O82" s="1138"/>
      <c r="P82" s="1138"/>
      <c r="Q82" s="1138"/>
      <c r="R82" s="2035"/>
      <c r="S82" s="2027"/>
    </row>
    <row r="83" spans="2:19" s="2026" customFormat="1">
      <c r="B83" s="2027"/>
    </row>
    <row r="84" spans="2:19" s="2026" customFormat="1">
      <c r="S84" s="2034">
        <v>7</v>
      </c>
    </row>
    <row r="85" spans="2:19" s="2026" customFormat="1"/>
    <row r="86" spans="2:19" s="2026" customFormat="1"/>
    <row r="87" spans="2:19" s="2026" customFormat="1"/>
    <row r="88" spans="2:19">
      <c r="C88" s="2033"/>
      <c r="D88" s="2031"/>
      <c r="K88" s="2032"/>
      <c r="L88" s="2031"/>
    </row>
    <row r="90" spans="2:19">
      <c r="C90" s="2030"/>
      <c r="D90" s="2028"/>
      <c r="K90" s="2029"/>
      <c r="L90" s="2028"/>
    </row>
    <row r="92" spans="2:19">
      <c r="C92" s="2030"/>
      <c r="K92" s="2029"/>
      <c r="L92" s="2028"/>
    </row>
    <row r="93" spans="2:19">
      <c r="C93" s="2028"/>
      <c r="D93" s="2028"/>
      <c r="K93" s="2029"/>
      <c r="L93" s="2028"/>
    </row>
    <row r="95" spans="2:19">
      <c r="B95" s="2027"/>
    </row>
  </sheetData>
  <pageMargins left="0.75" right="0.75" top="1" bottom="1" header="0.75" footer="0.75"/>
  <pageSetup scale="70" orientation="landscape" r:id="rId1"/>
  <headerFooter>
    <oddHeader>&amp;R&amp;9SCHEDULE II-E-4.5
PAGE &amp;P OF &amp;N</oddHeader>
    <oddFooter>&amp;L&amp;9Sponsored by:  Randall W. Hamlett and Leigh A. Strahler</oddFooter>
  </headerFooter>
  <colBreaks count="1" manualBreakCount="1">
    <brk id="17" max="1048575" man="1"/>
  </colBreak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R38"/>
  <sheetViews>
    <sheetView workbookViewId="0"/>
  </sheetViews>
  <sheetFormatPr defaultColWidth="9.140625" defaultRowHeight="11.25"/>
  <cols>
    <col min="1" max="1" width="4.5703125" style="4" customWidth="1"/>
    <col min="2" max="2" width="8.5703125" style="4" customWidth="1"/>
    <col min="3" max="3" width="20.5703125" style="4" customWidth="1"/>
    <col min="4" max="4" width="6.5703125" style="3" bestFit="1" customWidth="1"/>
    <col min="5" max="5" width="12" style="4" bestFit="1" customWidth="1"/>
    <col min="6" max="6" width="11.42578125" style="4" bestFit="1" customWidth="1"/>
    <col min="7" max="7" width="12.5703125" style="4" bestFit="1" customWidth="1"/>
    <col min="8" max="8" width="10" style="4" customWidth="1"/>
    <col min="9" max="9" width="7.42578125" style="4" bestFit="1" customWidth="1"/>
    <col min="10" max="10" width="9.42578125" style="4" customWidth="1"/>
    <col min="11" max="11" width="3.85546875" style="4" bestFit="1" customWidth="1"/>
    <col min="12" max="12" width="11" style="3" bestFit="1" customWidth="1"/>
    <col min="13" max="13" width="9" style="4" bestFit="1" customWidth="1"/>
    <col min="14" max="14" width="10.140625" style="4" customWidth="1"/>
    <col min="15" max="15" width="9.42578125" style="4" customWidth="1"/>
    <col min="16" max="16" width="8.28515625" style="4" bestFit="1" customWidth="1"/>
    <col min="17" max="17" width="9.5703125" style="4" customWidth="1"/>
    <col min="18" max="18" width="12.5703125" style="4" customWidth="1"/>
    <col min="19" max="16384" width="9.140625" style="4"/>
  </cols>
  <sheetData>
    <row r="1" spans="1:18" ht="12" thickBot="1">
      <c r="Q1" s="331"/>
    </row>
    <row r="2" spans="1:18">
      <c r="B2" s="1543" t="s">
        <v>465</v>
      </c>
      <c r="C2" s="86"/>
      <c r="D2" s="532"/>
      <c r="F2" s="80"/>
      <c r="M2" s="218"/>
    </row>
    <row r="3" spans="1:18">
      <c r="B3" s="295" t="s">
        <v>1407</v>
      </c>
      <c r="D3" s="534"/>
      <c r="F3" s="80"/>
      <c r="M3" s="218"/>
    </row>
    <row r="4" spans="1:18">
      <c r="B4" s="1545" t="s">
        <v>797</v>
      </c>
      <c r="D4" s="534"/>
    </row>
    <row r="5" spans="1:18">
      <c r="B5" s="1544" t="s">
        <v>1610</v>
      </c>
      <c r="D5" s="534"/>
    </row>
    <row r="6" spans="1:18" ht="12" thickBot="1">
      <c r="B6" s="1546"/>
      <c r="C6" s="216"/>
      <c r="D6" s="535"/>
    </row>
    <row r="7" spans="1:18">
      <c r="B7" s="7"/>
    </row>
    <row r="8" spans="1:18" ht="12" thickBot="1">
      <c r="B8" s="4" t="s">
        <v>584</v>
      </c>
      <c r="E8" s="6">
        <v>1</v>
      </c>
      <c r="F8" s="6">
        <v>2</v>
      </c>
      <c r="G8" s="6">
        <v>3</v>
      </c>
      <c r="H8" s="6">
        <v>4</v>
      </c>
      <c r="I8" s="6">
        <v>5</v>
      </c>
      <c r="J8" s="6">
        <v>6</v>
      </c>
      <c r="K8" s="6">
        <v>7</v>
      </c>
      <c r="L8" s="6">
        <v>8</v>
      </c>
      <c r="M8" s="6">
        <v>9</v>
      </c>
      <c r="N8" s="387">
        <v>10</v>
      </c>
      <c r="O8" s="387">
        <v>11</v>
      </c>
      <c r="P8" s="387">
        <v>12</v>
      </c>
      <c r="Q8" s="387">
        <v>13</v>
      </c>
      <c r="R8" s="387">
        <v>14</v>
      </c>
    </row>
    <row r="9" spans="1:18">
      <c r="A9" s="388"/>
      <c r="B9" s="388"/>
      <c r="C9" s="388"/>
      <c r="D9" s="388"/>
      <c r="E9" s="388"/>
      <c r="F9" s="388"/>
      <c r="G9" s="388"/>
      <c r="H9" s="356" t="s">
        <v>352</v>
      </c>
      <c r="I9" s="356" t="s">
        <v>355</v>
      </c>
      <c r="J9" s="356"/>
      <c r="K9" s="388"/>
      <c r="L9" s="388"/>
      <c r="M9" s="356"/>
      <c r="N9" s="356"/>
      <c r="O9" s="356"/>
      <c r="P9" s="390"/>
      <c r="Q9" s="356"/>
      <c r="R9" s="356"/>
    </row>
    <row r="10" spans="1:18">
      <c r="A10" s="357"/>
      <c r="B10" s="357" t="s">
        <v>611</v>
      </c>
      <c r="C10" s="357" t="s">
        <v>578</v>
      </c>
      <c r="D10" s="357" t="s">
        <v>583</v>
      </c>
      <c r="E10" s="391" t="s">
        <v>281</v>
      </c>
      <c r="F10" s="357" t="s">
        <v>282</v>
      </c>
      <c r="G10" s="357" t="s">
        <v>251</v>
      </c>
      <c r="H10" s="357" t="s">
        <v>283</v>
      </c>
      <c r="I10" s="357" t="s">
        <v>773</v>
      </c>
      <c r="J10" s="357" t="s">
        <v>284</v>
      </c>
      <c r="K10" s="357" t="s">
        <v>285</v>
      </c>
      <c r="L10" s="357" t="s">
        <v>612</v>
      </c>
      <c r="M10" s="357" t="s">
        <v>162</v>
      </c>
      <c r="N10" s="357" t="s">
        <v>163</v>
      </c>
      <c r="O10" s="357" t="s">
        <v>993</v>
      </c>
      <c r="P10" s="357" t="s">
        <v>270</v>
      </c>
      <c r="Q10" s="357" t="s">
        <v>283</v>
      </c>
      <c r="R10" s="357"/>
    </row>
    <row r="11" spans="1:18">
      <c r="A11" s="357" t="s">
        <v>272</v>
      </c>
      <c r="B11" s="357" t="s">
        <v>250</v>
      </c>
      <c r="C11" s="357"/>
      <c r="D11" s="357" t="s">
        <v>586</v>
      </c>
      <c r="E11" s="391" t="s">
        <v>352</v>
      </c>
      <c r="F11" s="357" t="s">
        <v>353</v>
      </c>
      <c r="G11" s="357" t="s">
        <v>176</v>
      </c>
      <c r="H11" s="357" t="s">
        <v>354</v>
      </c>
      <c r="I11" s="357" t="s">
        <v>774</v>
      </c>
      <c r="J11" s="357" t="s">
        <v>355</v>
      </c>
      <c r="K11" s="357" t="s">
        <v>356</v>
      </c>
      <c r="L11" s="357" t="s">
        <v>286</v>
      </c>
      <c r="M11" s="357"/>
      <c r="N11" s="357"/>
      <c r="O11" s="357"/>
      <c r="P11" s="357"/>
      <c r="Q11" s="357"/>
      <c r="R11" s="357" t="s">
        <v>587</v>
      </c>
    </row>
    <row r="12" spans="1:18" ht="12" thickBot="1">
      <c r="A12" s="358" t="s">
        <v>1083</v>
      </c>
      <c r="B12" s="358"/>
      <c r="C12" s="358"/>
      <c r="D12" s="358"/>
      <c r="E12" s="393"/>
      <c r="F12" s="358"/>
      <c r="G12" s="358"/>
      <c r="H12" s="358"/>
      <c r="I12" s="358" t="s">
        <v>286</v>
      </c>
      <c r="J12" s="358"/>
      <c r="K12" s="358"/>
      <c r="L12" s="358" t="s">
        <v>357</v>
      </c>
      <c r="M12" s="358"/>
      <c r="N12" s="358"/>
      <c r="O12" s="358"/>
      <c r="P12" s="358"/>
      <c r="Q12" s="359"/>
      <c r="R12" s="358"/>
    </row>
    <row r="13" spans="1:18">
      <c r="B13" s="86"/>
      <c r="C13" s="86"/>
      <c r="D13" s="27"/>
      <c r="E13" s="103"/>
      <c r="F13" s="103"/>
      <c r="G13" s="103"/>
      <c r="H13" s="103"/>
      <c r="I13" s="103"/>
      <c r="J13" s="103"/>
      <c r="K13" s="103"/>
      <c r="L13" s="27"/>
      <c r="M13" s="103"/>
      <c r="N13" s="103"/>
      <c r="O13" s="103"/>
      <c r="P13" s="104"/>
      <c r="Q13" s="651"/>
      <c r="R13" s="104"/>
    </row>
    <row r="14" spans="1:18" s="7" customFormat="1">
      <c r="A14" s="3">
        <v>1</v>
      </c>
      <c r="B14" s="7" t="s">
        <v>18</v>
      </c>
      <c r="D14" s="8" t="s">
        <v>497</v>
      </c>
      <c r="E14" s="23"/>
      <c r="F14" s="23"/>
      <c r="G14" s="23"/>
      <c r="H14" s="23"/>
      <c r="I14" s="23"/>
      <c r="J14" s="23"/>
      <c r="K14" s="23"/>
      <c r="L14" s="8"/>
      <c r="M14" s="23"/>
      <c r="N14" s="23"/>
      <c r="O14" s="23"/>
      <c r="P14" s="23"/>
      <c r="Q14" s="214"/>
      <c r="R14" s="23"/>
    </row>
    <row r="15" spans="1:18" s="7" customFormat="1">
      <c r="A15" s="3">
        <f>+A14+1</f>
        <v>2</v>
      </c>
      <c r="B15" s="7" t="s">
        <v>1084</v>
      </c>
      <c r="D15" s="8"/>
      <c r="E15" s="23"/>
      <c r="F15" s="23"/>
      <c r="G15" s="23"/>
      <c r="H15" s="23"/>
      <c r="I15" s="196"/>
      <c r="J15" s="203"/>
      <c r="K15" s="23"/>
      <c r="L15" s="8"/>
      <c r="M15" s="23"/>
      <c r="N15" s="23"/>
      <c r="O15" s="23"/>
      <c r="P15" s="23"/>
      <c r="Q15" s="214"/>
      <c r="R15" s="23"/>
    </row>
    <row r="16" spans="1:18">
      <c r="A16" s="3">
        <f t="shared" ref="A16:A24" si="0">+A15+1</f>
        <v>3</v>
      </c>
      <c r="E16" s="12"/>
      <c r="F16" s="12"/>
      <c r="G16" s="12"/>
      <c r="H16" s="12"/>
      <c r="I16" s="191"/>
      <c r="J16" s="204"/>
      <c r="K16" s="12"/>
      <c r="M16" s="12"/>
      <c r="N16" s="12"/>
      <c r="O16" s="12"/>
      <c r="P16" s="12"/>
      <c r="Q16" s="44"/>
      <c r="R16" s="12"/>
    </row>
    <row r="17" spans="1:18">
      <c r="A17" s="3">
        <f t="shared" si="0"/>
        <v>4</v>
      </c>
      <c r="B17" s="4" t="s">
        <v>1086</v>
      </c>
      <c r="C17" s="4" t="s">
        <v>1087</v>
      </c>
      <c r="E17" s="12">
        <f>'[10]II-E-5 Other Revenues'!E17+'[9]II-E-5 Other Revenues'!E17</f>
        <v>198350.97</v>
      </c>
      <c r="F17" s="12">
        <f>'[10]II-E-5 Other Revenues'!F17+'[9]II-E-5 Other Revenues'!F17</f>
        <v>0</v>
      </c>
      <c r="G17" s="12">
        <f>'[10]II-E-5 Other Revenues'!G17+'[9]II-E-5 Other Revenues'!G17</f>
        <v>0</v>
      </c>
      <c r="H17" s="12">
        <f>SUM(E17:G17)</f>
        <v>198350.97</v>
      </c>
      <c r="I17" s="188">
        <v>1</v>
      </c>
      <c r="J17" s="129">
        <f>+H17*I17</f>
        <v>198350.97</v>
      </c>
      <c r="K17" s="16">
        <v>29</v>
      </c>
      <c r="L17" s="13" t="s">
        <v>517</v>
      </c>
      <c r="M17" s="12">
        <f>'[10]II-E-5 Other Revenues'!M17+'[9]II-E-5 Other Revenues'!M17</f>
        <v>0</v>
      </c>
      <c r="N17" s="12">
        <f>'[10]II-E-5 Other Revenues'!N17+'[9]II-E-5 Other Revenues'!N17</f>
        <v>198350.97</v>
      </c>
      <c r="O17" s="12">
        <f>'[10]II-E-5 Other Revenues'!O17+'[9]II-E-5 Other Revenues'!O17</f>
        <v>0</v>
      </c>
      <c r="P17" s="12">
        <f>'[10]II-E-5 Other Revenues'!P17+'[9]II-E-5 Other Revenues'!P17</f>
        <v>0</v>
      </c>
      <c r="Q17" s="44">
        <f>SUM(M17:P17)</f>
        <v>198350.97</v>
      </c>
      <c r="R17" s="12"/>
    </row>
    <row r="18" spans="1:18">
      <c r="A18" s="3">
        <f t="shared" si="0"/>
        <v>5</v>
      </c>
      <c r="B18" s="4" t="s">
        <v>1088</v>
      </c>
      <c r="C18" s="4" t="s">
        <v>943</v>
      </c>
      <c r="E18" s="12">
        <f>'[10]II-E-5 Other Revenues'!E18+'[9]II-E-5 Other Revenues'!E18</f>
        <v>1863483.59</v>
      </c>
      <c r="F18" s="12">
        <f>'[10]II-E-5 Other Revenues'!F18+'[9]II-E-5 Other Revenues'!F18</f>
        <v>0</v>
      </c>
      <c r="G18" s="12">
        <f>'[10]II-E-5 Other Revenues'!G18+'[9]II-E-5 Other Revenues'!G18</f>
        <v>204821</v>
      </c>
      <c r="H18" s="12">
        <f t="shared" ref="H18:H20" si="1">SUM(E18:G18)</f>
        <v>2068304.59</v>
      </c>
      <c r="I18" s="188">
        <v>1</v>
      </c>
      <c r="J18" s="129">
        <f>+H18*I18</f>
        <v>2068304.59</v>
      </c>
      <c r="K18" s="16">
        <v>29</v>
      </c>
      <c r="L18" s="13" t="s">
        <v>517</v>
      </c>
      <c r="M18" s="12">
        <f>'[10]II-E-5 Other Revenues'!M18+'[9]II-E-5 Other Revenues'!M18</f>
        <v>0</v>
      </c>
      <c r="N18" s="12">
        <f>'[10]II-E-5 Other Revenues'!N18+'[9]II-E-5 Other Revenues'!N18</f>
        <v>1989990.59</v>
      </c>
      <c r="O18" s="12">
        <f>'[10]II-E-5 Other Revenues'!O18+'[9]II-E-5 Other Revenues'!O18</f>
        <v>78314</v>
      </c>
      <c r="P18" s="12">
        <f>'[10]II-E-5 Other Revenues'!P18+'[9]II-E-5 Other Revenues'!P18</f>
        <v>0</v>
      </c>
      <c r="Q18" s="44">
        <f>SUM(M18:P18)</f>
        <v>2068304.59</v>
      </c>
      <c r="R18" s="12"/>
    </row>
    <row r="19" spans="1:18">
      <c r="A19" s="3">
        <f t="shared" si="0"/>
        <v>6</v>
      </c>
      <c r="B19" s="4" t="s">
        <v>1085</v>
      </c>
      <c r="C19" s="4" t="s">
        <v>944</v>
      </c>
      <c r="E19" s="12">
        <f>'[10]II-E-5 Other Revenues'!E19+'[9]II-E-5 Other Revenues'!E19</f>
        <v>23252164.090000004</v>
      </c>
      <c r="F19" s="12">
        <f>'[10]II-E-5 Other Revenues'!F19+'[9]II-E-5 Other Revenues'!F19</f>
        <v>0</v>
      </c>
      <c r="G19" s="12">
        <f>'[10]II-E-5 Other Revenues'!G19+'[9]II-E-5 Other Revenues'!G19</f>
        <v>-406021.77</v>
      </c>
      <c r="H19" s="12">
        <f t="shared" si="1"/>
        <v>22846142.320000004</v>
      </c>
      <c r="I19" s="188">
        <v>1</v>
      </c>
      <c r="J19" s="129">
        <f>SUM((H19-M19)*I19)+M19</f>
        <v>22846142.320000004</v>
      </c>
      <c r="K19" s="16">
        <v>29</v>
      </c>
      <c r="L19" s="13" t="s">
        <v>517</v>
      </c>
      <c r="M19" s="12">
        <f>'[10]II-E-5 Other Revenues'!M19+'[9]II-E-5 Other Revenues'!M19</f>
        <v>3581898.55</v>
      </c>
      <c r="N19" s="12">
        <f>'[10]II-E-5 Other Revenues'!N19+'[9]II-E-5 Other Revenues'!N19</f>
        <v>19264243.770000003</v>
      </c>
      <c r="O19" s="12">
        <f>'[10]II-E-5 Other Revenues'!O19+'[9]II-E-5 Other Revenues'!O19</f>
        <v>0</v>
      </c>
      <c r="P19" s="12">
        <f>'[10]II-E-5 Other Revenues'!P19+'[9]II-E-5 Other Revenues'!P19</f>
        <v>0</v>
      </c>
      <c r="Q19" s="44">
        <f>SUM(M19:P19)</f>
        <v>22846142.320000004</v>
      </c>
      <c r="R19" s="12"/>
    </row>
    <row r="20" spans="1:18">
      <c r="A20" s="3">
        <f t="shared" si="0"/>
        <v>7</v>
      </c>
      <c r="B20" s="4" t="s">
        <v>791</v>
      </c>
      <c r="C20" s="14" t="s">
        <v>945</v>
      </c>
      <c r="E20" s="12">
        <f>'[10]II-E-5 Other Revenues'!E20+'[9]II-E-5 Other Revenues'!E20</f>
        <v>1257811446.2600002</v>
      </c>
      <c r="F20" s="12">
        <f>'[10]II-E-5 Other Revenues'!F20+'[9]II-E-5 Other Revenues'!F20</f>
        <v>0</v>
      </c>
      <c r="G20" s="12">
        <f>'[10]II-E-5 Other Revenues'!G20+'[9]II-E-5 Other Revenues'!G20</f>
        <v>-1252064659.8199999</v>
      </c>
      <c r="H20" s="12">
        <f t="shared" si="1"/>
        <v>5746786.4400002956</v>
      </c>
      <c r="I20" s="188">
        <v>1</v>
      </c>
      <c r="J20" s="129">
        <f>SUM((H20-M20)*I20)+M20</f>
        <v>5746786.4400002956</v>
      </c>
      <c r="K20" s="16">
        <v>29</v>
      </c>
      <c r="L20" s="13" t="s">
        <v>517</v>
      </c>
      <c r="M20" s="12">
        <f>'[10]II-E-5 Other Revenues'!M20+'[9]II-E-5 Other Revenues'!M20</f>
        <v>1782845.3299999998</v>
      </c>
      <c r="N20" s="12">
        <f>'[10]II-E-5 Other Revenues'!N20+'[9]II-E-5 Other Revenues'!N20</f>
        <v>3850058.6300003557</v>
      </c>
      <c r="O20" s="12">
        <f>'[10]II-E-5 Other Revenues'!O20+'[9]II-E-5 Other Revenues'!O20</f>
        <v>113882.48000000001</v>
      </c>
      <c r="P20" s="12">
        <f>'[10]II-E-5 Other Revenues'!P20+'[9]II-E-5 Other Revenues'!P20</f>
        <v>0</v>
      </c>
      <c r="Q20" s="44">
        <f>SUM(M20:P20)</f>
        <v>5746786.4400003562</v>
      </c>
      <c r="R20" s="12"/>
    </row>
    <row r="21" spans="1:18">
      <c r="A21" s="3">
        <f t="shared" si="0"/>
        <v>8</v>
      </c>
      <c r="C21" s="14"/>
      <c r="E21" s="12"/>
      <c r="F21" s="12"/>
      <c r="G21" s="12"/>
      <c r="H21" s="12"/>
      <c r="I21" s="12"/>
      <c r="J21" s="204"/>
      <c r="K21" s="12"/>
      <c r="M21" s="12"/>
      <c r="N21" s="12"/>
      <c r="O21" s="12"/>
      <c r="P21" s="12"/>
      <c r="Q21" s="44"/>
      <c r="R21" s="12"/>
    </row>
    <row r="22" spans="1:18" s="41" customFormat="1">
      <c r="A22" s="3">
        <f t="shared" si="0"/>
        <v>9</v>
      </c>
      <c r="C22" s="84"/>
      <c r="E22" s="23"/>
      <c r="F22" s="23"/>
      <c r="G22" s="23"/>
      <c r="H22" s="23"/>
      <c r="I22" s="23"/>
      <c r="J22" s="203"/>
      <c r="K22" s="23"/>
      <c r="L22" s="23"/>
      <c r="M22" s="23"/>
      <c r="N22" s="23"/>
      <c r="O22" s="23"/>
      <c r="P22" s="23"/>
      <c r="Q22" s="214"/>
      <c r="R22" s="23"/>
    </row>
    <row r="23" spans="1:18" ht="12" thickBot="1">
      <c r="A23" s="3">
        <f t="shared" si="0"/>
        <v>10</v>
      </c>
      <c r="E23" s="12"/>
      <c r="F23" s="12"/>
      <c r="G23" s="12"/>
      <c r="H23" s="12"/>
      <c r="I23" s="12"/>
      <c r="J23" s="139"/>
      <c r="K23" s="12"/>
      <c r="M23" s="12"/>
      <c r="N23" s="12"/>
      <c r="O23" s="12"/>
      <c r="P23" s="12"/>
      <c r="Q23" s="351"/>
      <c r="R23" s="12"/>
    </row>
    <row r="24" spans="1:18" s="7" customFormat="1" ht="12" thickBot="1">
      <c r="A24" s="3">
        <f t="shared" si="0"/>
        <v>11</v>
      </c>
      <c r="B24" s="402" t="s">
        <v>19</v>
      </c>
      <c r="C24" s="404"/>
      <c r="D24" s="404" t="s">
        <v>497</v>
      </c>
      <c r="E24" s="309">
        <f t="shared" ref="E24:R24" si="2">SUM(E17:E23)</f>
        <v>1283125444.9100003</v>
      </c>
      <c r="F24" s="309">
        <f t="shared" si="2"/>
        <v>0</v>
      </c>
      <c r="G24" s="309">
        <f t="shared" si="2"/>
        <v>-1252265860.5899999</v>
      </c>
      <c r="H24" s="309">
        <f t="shared" si="2"/>
        <v>30859584.320000298</v>
      </c>
      <c r="I24" s="309"/>
      <c r="J24" s="307">
        <f>SUM(J17:J23)</f>
        <v>30859584.320000298</v>
      </c>
      <c r="K24" s="309"/>
      <c r="L24" s="309"/>
      <c r="M24" s="309">
        <f t="shared" si="2"/>
        <v>5364743.88</v>
      </c>
      <c r="N24" s="309">
        <f t="shared" si="2"/>
        <v>25302643.960000359</v>
      </c>
      <c r="O24" s="309">
        <f t="shared" si="2"/>
        <v>192196.48000000001</v>
      </c>
      <c r="P24" s="309">
        <f t="shared" si="2"/>
        <v>0</v>
      </c>
      <c r="Q24" s="310">
        <f t="shared" si="2"/>
        <v>30859584.320000358</v>
      </c>
      <c r="R24" s="309">
        <f t="shared" si="2"/>
        <v>0</v>
      </c>
    </row>
    <row r="25" spans="1:18">
      <c r="A25" s="3"/>
      <c r="B25" s="12"/>
      <c r="E25" s="12"/>
      <c r="F25" s="12"/>
      <c r="G25" s="12"/>
      <c r="H25" s="12"/>
      <c r="I25" s="12"/>
      <c r="J25" s="12"/>
      <c r="K25" s="12"/>
      <c r="M25" s="12"/>
      <c r="N25" s="12"/>
      <c r="O25" s="12"/>
      <c r="P25" s="12"/>
      <c r="Q25" s="12"/>
      <c r="R25" s="12"/>
    </row>
    <row r="26" spans="1:18">
      <c r="A26" s="3"/>
      <c r="B26" s="12"/>
      <c r="C26" s="10" t="s">
        <v>1609</v>
      </c>
      <c r="E26" s="12"/>
      <c r="F26" s="12"/>
      <c r="G26" s="12"/>
      <c r="H26" s="12"/>
      <c r="I26" s="12"/>
      <c r="K26" s="12"/>
      <c r="M26" s="12"/>
      <c r="N26" s="12"/>
      <c r="O26" s="12"/>
      <c r="P26" s="12"/>
      <c r="Q26" s="12"/>
      <c r="R26" s="12"/>
    </row>
    <row r="27" spans="1:18" s="7" customFormat="1">
      <c r="D27" s="8"/>
      <c r="E27" s="12"/>
      <c r="F27" s="12"/>
      <c r="G27" s="12"/>
      <c r="H27" s="12"/>
      <c r="I27" s="12"/>
      <c r="J27" s="12"/>
      <c r="K27" s="12"/>
      <c r="L27" s="8"/>
      <c r="M27" s="12"/>
      <c r="N27" s="12"/>
      <c r="O27" s="12"/>
      <c r="P27" s="12"/>
      <c r="Q27" s="12"/>
      <c r="R27" s="12"/>
    </row>
    <row r="28" spans="1:18">
      <c r="E28" s="12"/>
      <c r="F28" s="12"/>
      <c r="G28" s="12"/>
      <c r="H28" s="12"/>
      <c r="I28" s="12"/>
      <c r="J28" s="12"/>
      <c r="K28" s="12"/>
      <c r="M28" s="12"/>
      <c r="N28" s="12"/>
      <c r="O28" s="12"/>
      <c r="P28" s="12"/>
      <c r="Q28" s="12"/>
      <c r="R28" s="12"/>
    </row>
    <row r="29" spans="1:18">
      <c r="F29" s="12"/>
      <c r="G29" s="12"/>
      <c r="H29" s="12"/>
      <c r="I29" s="12"/>
      <c r="J29" s="12" t="s">
        <v>584</v>
      </c>
      <c r="K29" s="12"/>
      <c r="M29" s="12"/>
      <c r="N29" s="12" t="s">
        <v>584</v>
      </c>
      <c r="O29" s="12"/>
      <c r="P29" s="12"/>
      <c r="Q29" s="12"/>
      <c r="R29" s="12"/>
    </row>
    <row r="30" spans="1:18" s="7" customFormat="1" ht="10.5">
      <c r="D30" s="8"/>
      <c r="E30" s="23"/>
      <c r="F30" s="23"/>
      <c r="G30" s="23"/>
      <c r="H30" s="23"/>
      <c r="I30" s="23"/>
      <c r="J30" s="23"/>
      <c r="K30" s="23"/>
      <c r="L30" s="8"/>
      <c r="M30" s="23"/>
      <c r="N30" s="23"/>
      <c r="O30" s="23"/>
      <c r="P30" s="23"/>
      <c r="Q30" s="23"/>
      <c r="R30" s="23"/>
    </row>
    <row r="31" spans="1:18">
      <c r="E31" s="12"/>
      <c r="H31" s="12"/>
      <c r="I31" s="12"/>
      <c r="J31" s="12"/>
      <c r="M31" s="81"/>
    </row>
    <row r="32" spans="1:18">
      <c r="E32" s="12"/>
      <c r="N32" s="81" t="s">
        <v>584</v>
      </c>
    </row>
    <row r="33" spans="5:5">
      <c r="E33" s="12"/>
    </row>
    <row r="34" spans="5:5">
      <c r="E34" s="12"/>
    </row>
    <row r="35" spans="5:5">
      <c r="E35" s="12"/>
    </row>
    <row r="36" spans="5:5">
      <c r="E36" s="23"/>
    </row>
    <row r="37" spans="5:5">
      <c r="E37" s="12"/>
    </row>
    <row r="38" spans="5:5">
      <c r="E38" s="23"/>
    </row>
  </sheetData>
  <customSheetViews>
    <customSheetView guid="{700BB901-DE3D-40AF-9E84-3437521A0345}" showPageBreaks="1">
      <pageMargins left="0.5" right="0.5" top="1" bottom="1" header="0.5" footer="0.5"/>
      <printOptions horizontalCentered="1"/>
      <pageSetup scale="80" pageOrder="overThenDown" orientation="landscape" useFirstPageNumber="1" r:id="rId1"/>
      <headerFooter alignWithMargins="0">
        <oddFooter>&amp;LSponsored by:  Don Moncrief, Bernie M. Pasternack&amp;C&amp;8&amp;A&amp;R&amp;8&amp;P of &amp;N</oddFooter>
      </headerFooter>
    </customSheetView>
    <customSheetView guid="{D30DA162-D620-4A19-970C-1046A6A23ED1}">
      <pageMargins left="0.5" right="0.5" top="1" bottom="1" header="0.5" footer="0.5"/>
      <printOptions horizontalCentered="1"/>
      <pageSetup scale="80" pageOrder="overThenDown" orientation="landscape" useFirstPageNumber="1" r:id="rId2"/>
      <headerFooter alignWithMargins="0">
        <oddFooter>&amp;LSponsored by:  Don Moncrief, Bernie M. Pasternack&amp;C&amp;8&amp;A&amp;R&amp;8&amp;P of &amp;N</oddFooter>
      </headerFooter>
    </customSheetView>
    <customSheetView guid="{7B208CC4-03EC-49A3-9AEF-BDEAF48D6BE2}" showPageBreaks="1" printArea="1">
      <pageMargins left="0.5" right="0.5" top="1" bottom="1" header="0.5" footer="0.5"/>
      <printOptions horizontalCentered="1"/>
      <pageSetup scale="80" pageOrder="overThenDown" orientation="landscape" useFirstPageNumber="1" r:id="rId3"/>
      <headerFooter alignWithMargins="0">
        <oddFooter>&amp;LSponsored by:  Don Moncrief, Bernie M. Pasternack&amp;C&amp;8&amp;A&amp;R&amp;8&amp;P of &amp;N</oddFooter>
      </headerFooter>
    </customSheetView>
    <customSheetView guid="{FAFF7267-5C8D-421B-A6E7-C317663504A2}">
      <pageMargins left="0.5" right="0.5" top="1" bottom="1" header="0.5" footer="0.5"/>
      <printOptions horizontalCentered="1"/>
      <pageSetup scale="80" pageOrder="overThenDown" orientation="landscape" useFirstPageNumber="1" r:id="rId4"/>
      <headerFooter alignWithMargins="0">
        <oddFooter>&amp;LSponsored by:  Don Moncrief, Bernie M. Pasternack&amp;C&amp;8&amp;A&amp;R&amp;8&amp;P of &amp;N</oddFooter>
      </headerFooter>
    </customSheetView>
    <customSheetView guid="{659C7A86-29AF-4EB2-A484-62929168C99A}">
      <pageMargins left="0.5" right="0.5" top="1" bottom="1" header="0.5" footer="0.5"/>
      <printOptions horizontalCentered="1"/>
      <pageSetup scale="80" pageOrder="overThenDown" orientation="landscape" useFirstPageNumber="1" r:id="rId5"/>
      <headerFooter alignWithMargins="0">
        <oddFooter>&amp;LSponsored by:  Don Moncrief, Bernie M. Pasternack&amp;C&amp;8&amp;A&amp;R&amp;8&amp;P of &amp;N</oddFooter>
      </headerFooter>
    </customSheetView>
    <customSheetView guid="{DE1D8474-1C81-4DEF-9FC4-4CC6D52CA0A7}">
      <pageMargins left="0.5" right="0.5" top="1" bottom="1" header="0.5" footer="0.5"/>
      <printOptions horizontalCentered="1"/>
      <pageSetup scale="80" pageOrder="overThenDown" orientation="landscape" useFirstPageNumber="1" r:id="rId6"/>
      <headerFooter alignWithMargins="0">
        <oddFooter>&amp;LSponsored by:  Don Moncrief, Bernie M. Pasternack&amp;C&amp;8&amp;A&amp;R&amp;8&amp;P of &amp;N</oddFooter>
      </headerFooter>
    </customSheetView>
  </customSheetViews>
  <phoneticPr fontId="20" type="noConversion"/>
  <pageMargins left="1" right="1" top="1" bottom="1" header="0.75" footer="0.75"/>
  <pageSetup scale="70" pageOrder="overThenDown" orientation="landscape" useFirstPageNumber="1" r:id="rId7"/>
  <headerFooter alignWithMargins="0">
    <oddHeader>&amp;R&amp;"Times New Roman,Regular"&amp;9SCHEDULE II-E-5</oddHeader>
    <oddFooter>&amp;L&amp;"Times New Roman,Regular"&amp;9Sponsored by:  John O. Aaron</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J76"/>
  <sheetViews>
    <sheetView workbookViewId="0"/>
  </sheetViews>
  <sheetFormatPr defaultColWidth="9.140625" defaultRowHeight="11.25"/>
  <cols>
    <col min="1" max="1" width="5.5703125" style="24" customWidth="1"/>
    <col min="2" max="2" width="14.5703125" style="12" customWidth="1"/>
    <col min="3" max="3" width="44.5703125" style="24" bestFit="1" customWidth="1"/>
    <col min="4" max="4" width="13.140625" style="25" bestFit="1" customWidth="1"/>
    <col min="5" max="5" width="12.5703125" style="24" customWidth="1"/>
    <col min="6" max="8" width="15.42578125" style="24" customWidth="1"/>
    <col min="9" max="9" width="29.7109375" style="24" customWidth="1"/>
    <col min="10" max="10" width="1.42578125" style="24" customWidth="1"/>
    <col min="11" max="16384" width="9.140625" style="24"/>
  </cols>
  <sheetData>
    <row r="1" spans="1:10" ht="12" thickBot="1">
      <c r="I1" s="331" t="s">
        <v>1727</v>
      </c>
    </row>
    <row r="2" spans="1:10">
      <c r="B2" s="1657" t="s">
        <v>465</v>
      </c>
      <c r="C2" s="147"/>
      <c r="I2" s="354"/>
    </row>
    <row r="3" spans="1:10">
      <c r="B3" s="295" t="s">
        <v>1409</v>
      </c>
      <c r="C3" s="145"/>
      <c r="I3" s="354"/>
    </row>
    <row r="4" spans="1:10">
      <c r="B4" s="1659" t="s">
        <v>456</v>
      </c>
      <c r="C4" s="145"/>
    </row>
    <row r="5" spans="1:10">
      <c r="B5" s="1658" t="s">
        <v>1260</v>
      </c>
      <c r="C5" s="145"/>
    </row>
    <row r="6" spans="1:10" ht="12" thickBot="1">
      <c r="B6" s="1660"/>
      <c r="C6" s="144"/>
    </row>
    <row r="7" spans="1:10">
      <c r="B7" s="31"/>
      <c r="C7" s="4"/>
    </row>
    <row r="8" spans="1:10" ht="12" thickBot="1">
      <c r="E8" s="540">
        <v>1</v>
      </c>
      <c r="F8" s="540">
        <v>2</v>
      </c>
      <c r="G8" s="540">
        <v>3</v>
      </c>
      <c r="H8" s="540">
        <v>4</v>
      </c>
      <c r="I8" s="540">
        <v>5</v>
      </c>
    </row>
    <row r="9" spans="1:10">
      <c r="A9" s="356"/>
      <c r="B9" s="209"/>
      <c r="C9" s="532"/>
      <c r="D9" s="356"/>
      <c r="E9" s="390"/>
      <c r="F9" s="356"/>
      <c r="G9" s="356"/>
      <c r="H9" s="356"/>
      <c r="I9" s="356"/>
      <c r="J9" s="19"/>
    </row>
    <row r="10" spans="1:10">
      <c r="A10" s="357"/>
      <c r="B10" s="56"/>
      <c r="C10" s="534" t="s">
        <v>578</v>
      </c>
      <c r="D10" s="357" t="s">
        <v>579</v>
      </c>
      <c r="E10" s="357" t="s">
        <v>162</v>
      </c>
      <c r="F10" s="357" t="s">
        <v>163</v>
      </c>
      <c r="G10" s="357" t="s">
        <v>993</v>
      </c>
      <c r="H10" s="357" t="s">
        <v>270</v>
      </c>
      <c r="I10" s="357" t="s">
        <v>582</v>
      </c>
      <c r="J10" s="25"/>
    </row>
    <row r="11" spans="1:10">
      <c r="A11" s="357" t="s">
        <v>272</v>
      </c>
      <c r="B11" s="56"/>
      <c r="C11" s="534"/>
      <c r="D11" s="357"/>
      <c r="E11" s="357"/>
      <c r="F11" s="357"/>
      <c r="G11" s="357"/>
      <c r="H11" s="357"/>
      <c r="I11" s="670" t="s">
        <v>1110</v>
      </c>
      <c r="J11" s="25"/>
    </row>
    <row r="12" spans="1:10" ht="12" thickBot="1">
      <c r="A12" s="358" t="s">
        <v>1083</v>
      </c>
      <c r="B12" s="215"/>
      <c r="C12" s="535"/>
      <c r="D12" s="358"/>
      <c r="E12" s="358"/>
      <c r="F12" s="358"/>
      <c r="G12" s="358"/>
      <c r="H12" s="358"/>
      <c r="I12" s="393"/>
      <c r="J12" s="25"/>
    </row>
    <row r="13" spans="1:10">
      <c r="B13" s="3"/>
      <c r="C13" s="3"/>
      <c r="D13" s="3"/>
      <c r="E13" s="3"/>
      <c r="F13" s="3"/>
      <c r="G13" s="3"/>
      <c r="H13" s="3"/>
      <c r="I13" s="6"/>
      <c r="J13" s="25"/>
    </row>
    <row r="14" spans="1:10">
      <c r="A14" s="2022">
        <v>1</v>
      </c>
      <c r="B14" s="1388" t="s">
        <v>1463</v>
      </c>
      <c r="D14" s="13" t="s">
        <v>520</v>
      </c>
      <c r="E14" s="248"/>
      <c r="F14" s="248"/>
      <c r="G14" s="248"/>
      <c r="H14" s="248"/>
      <c r="I14" s="248"/>
    </row>
    <row r="15" spans="1:10">
      <c r="A15" s="2022">
        <v>2</v>
      </c>
      <c r="B15" s="1388" t="s">
        <v>1485</v>
      </c>
      <c r="D15" s="13" t="s">
        <v>1483</v>
      </c>
      <c r="E15" s="248"/>
      <c r="F15" s="248"/>
      <c r="G15" s="248"/>
      <c r="H15" s="248"/>
      <c r="I15" s="248"/>
    </row>
    <row r="16" spans="1:10" ht="15">
      <c r="A16" s="2022"/>
      <c r="B16" s="1388"/>
      <c r="D16" s="13"/>
      <c r="F16" s="1801" t="s">
        <v>1725</v>
      </c>
      <c r="G16" s="248"/>
      <c r="H16" s="248"/>
      <c r="I16" s="248"/>
    </row>
    <row r="17" spans="1:9" s="541" customFormat="1" ht="15">
      <c r="A17" s="2022">
        <v>3</v>
      </c>
      <c r="B17" s="1388" t="s">
        <v>1464</v>
      </c>
      <c r="D17" s="13" t="s">
        <v>519</v>
      </c>
      <c r="F17" s="1801" t="s">
        <v>1726</v>
      </c>
      <c r="G17" s="248"/>
      <c r="H17" s="248"/>
      <c r="I17" s="248"/>
    </row>
    <row r="18" spans="1:9" s="541" customFormat="1">
      <c r="A18" s="2022">
        <v>4</v>
      </c>
      <c r="B18" s="1388" t="s">
        <v>1486</v>
      </c>
      <c r="D18" s="13" t="s">
        <v>1484</v>
      </c>
      <c r="E18" s="248"/>
      <c r="F18" s="248"/>
      <c r="G18" s="248"/>
      <c r="H18" s="248"/>
      <c r="I18" s="248"/>
    </row>
    <row r="19" spans="1:9" s="541" customFormat="1">
      <c r="A19" s="2022"/>
      <c r="B19" s="1388"/>
      <c r="D19" s="13"/>
      <c r="E19" s="248"/>
      <c r="F19" s="248"/>
      <c r="G19" s="248"/>
      <c r="H19" s="248"/>
      <c r="I19" s="248"/>
    </row>
    <row r="20" spans="1:9" s="541" customFormat="1">
      <c r="A20" s="2022">
        <v>5</v>
      </c>
      <c r="B20" s="1388" t="s">
        <v>1466</v>
      </c>
      <c r="D20" s="13" t="s">
        <v>1465</v>
      </c>
      <c r="E20" s="248"/>
      <c r="F20" s="248"/>
      <c r="G20" s="248"/>
      <c r="H20" s="248"/>
      <c r="I20" s="248"/>
    </row>
    <row r="21" spans="1:9" s="541" customFormat="1">
      <c r="A21" s="2022">
        <v>6</v>
      </c>
      <c r="B21" s="1388" t="s">
        <v>1487</v>
      </c>
      <c r="D21" s="13" t="s">
        <v>1488</v>
      </c>
      <c r="E21" s="248"/>
      <c r="F21" s="248"/>
      <c r="G21" s="248"/>
      <c r="H21" s="248"/>
      <c r="I21" s="248"/>
    </row>
    <row r="22" spans="1:9" s="541" customFormat="1">
      <c r="A22" s="2022"/>
      <c r="B22" s="1388"/>
      <c r="D22" s="13"/>
      <c r="E22" s="248"/>
      <c r="F22" s="248"/>
      <c r="G22" s="248"/>
      <c r="H22" s="248"/>
      <c r="I22" s="248"/>
    </row>
    <row r="23" spans="1:9" s="541" customFormat="1">
      <c r="A23" s="2022">
        <v>7</v>
      </c>
      <c r="B23" s="1389" t="s">
        <v>1467</v>
      </c>
      <c r="D23" s="1390" t="s">
        <v>521</v>
      </c>
      <c r="E23" s="248"/>
      <c r="F23" s="248"/>
      <c r="G23" s="248"/>
      <c r="H23" s="248"/>
      <c r="I23" s="248"/>
    </row>
    <row r="24" spans="1:9" s="541" customFormat="1">
      <c r="A24" s="2022" t="s">
        <v>584</v>
      </c>
      <c r="B24" s="1389"/>
      <c r="D24" s="1390"/>
      <c r="E24" s="248"/>
      <c r="F24" s="248"/>
      <c r="G24" s="248"/>
      <c r="H24" s="248"/>
      <c r="I24" s="248"/>
    </row>
    <row r="25" spans="1:9" s="541" customFormat="1">
      <c r="A25" s="2022">
        <v>8</v>
      </c>
      <c r="B25" s="1389" t="s">
        <v>1474</v>
      </c>
      <c r="D25" s="1390" t="s">
        <v>659</v>
      </c>
      <c r="E25" s="248"/>
      <c r="F25" s="248"/>
      <c r="G25" s="248"/>
      <c r="H25" s="248"/>
      <c r="I25" s="248"/>
    </row>
    <row r="26" spans="1:9" s="541" customFormat="1">
      <c r="A26" s="2022"/>
      <c r="B26" s="1389"/>
      <c r="D26" s="1390"/>
      <c r="E26" s="248"/>
      <c r="F26" s="248"/>
      <c r="G26" s="248"/>
      <c r="H26" s="248"/>
      <c r="I26" s="248"/>
    </row>
    <row r="27" spans="1:9" s="541" customFormat="1">
      <c r="A27" s="2022">
        <v>9</v>
      </c>
      <c r="B27" s="1389" t="s">
        <v>1475</v>
      </c>
      <c r="D27" s="1390" t="s">
        <v>1468</v>
      </c>
      <c r="E27" s="248"/>
      <c r="F27" s="248"/>
      <c r="G27" s="248"/>
      <c r="H27" s="248"/>
      <c r="I27" s="248"/>
    </row>
    <row r="28" spans="1:9" s="541" customFormat="1">
      <c r="A28" s="2022">
        <v>10</v>
      </c>
      <c r="B28" s="1389" t="s">
        <v>1497</v>
      </c>
      <c r="D28" s="1390" t="s">
        <v>1498</v>
      </c>
      <c r="E28" s="248"/>
      <c r="F28" s="248"/>
      <c r="G28" s="248"/>
      <c r="H28" s="248"/>
      <c r="I28" s="248"/>
    </row>
    <row r="29" spans="1:9" s="541" customFormat="1">
      <c r="A29" s="2022"/>
      <c r="B29" s="1389"/>
      <c r="D29" s="1390"/>
      <c r="E29" s="248"/>
      <c r="F29" s="248"/>
      <c r="G29" s="248"/>
      <c r="H29" s="248"/>
      <c r="I29" s="248"/>
    </row>
    <row r="30" spans="1:9" s="541" customFormat="1">
      <c r="A30" s="2022">
        <v>11</v>
      </c>
      <c r="B30" s="1389" t="s">
        <v>1476</v>
      </c>
      <c r="D30" s="1390" t="s">
        <v>516</v>
      </c>
      <c r="E30" s="248"/>
      <c r="F30" s="248"/>
      <c r="G30" s="248"/>
      <c r="H30" s="248"/>
      <c r="I30" s="248"/>
    </row>
    <row r="31" spans="1:9" s="541" customFormat="1">
      <c r="A31" s="2022">
        <v>12</v>
      </c>
      <c r="B31" s="1389" t="s">
        <v>1490</v>
      </c>
      <c r="D31" s="1390" t="s">
        <v>1489</v>
      </c>
      <c r="E31" s="248"/>
      <c r="F31" s="248"/>
      <c r="G31" s="248"/>
      <c r="H31" s="248"/>
      <c r="I31" s="248"/>
    </row>
    <row r="32" spans="1:9" s="541" customFormat="1">
      <c r="A32" s="2022"/>
      <c r="B32" s="1389"/>
      <c r="D32" s="1390"/>
      <c r="E32" s="248"/>
      <c r="F32" s="248"/>
      <c r="G32" s="248"/>
      <c r="H32" s="248"/>
      <c r="I32" s="248"/>
    </row>
    <row r="33" spans="1:9" s="1417" customFormat="1">
      <c r="A33" s="2022">
        <v>13</v>
      </c>
      <c r="B33" s="1389" t="s">
        <v>776</v>
      </c>
      <c r="D33" s="1419" t="s">
        <v>1562</v>
      </c>
      <c r="E33" s="248"/>
      <c r="F33" s="248"/>
      <c r="G33" s="248"/>
      <c r="H33" s="248"/>
      <c r="I33" s="248"/>
    </row>
    <row r="34" spans="1:9" s="1417" customFormat="1">
      <c r="A34" s="2022">
        <v>14</v>
      </c>
      <c r="B34" s="1389" t="s">
        <v>1561</v>
      </c>
      <c r="D34" s="1419" t="s">
        <v>1563</v>
      </c>
      <c r="E34" s="248"/>
      <c r="F34" s="248"/>
      <c r="G34" s="248"/>
      <c r="H34" s="248"/>
      <c r="I34" s="248"/>
    </row>
    <row r="35" spans="1:9" s="1417" customFormat="1">
      <c r="A35" s="2022"/>
      <c r="B35" s="1389"/>
      <c r="D35" s="1419"/>
      <c r="E35" s="248"/>
      <c r="F35" s="248"/>
      <c r="G35" s="248"/>
      <c r="H35" s="248"/>
      <c r="I35" s="248"/>
    </row>
    <row r="36" spans="1:9" s="541" customFormat="1">
      <c r="A36" s="2022">
        <v>15</v>
      </c>
      <c r="B36" s="1389" t="s">
        <v>1477</v>
      </c>
      <c r="D36" s="1390" t="s">
        <v>1469</v>
      </c>
      <c r="E36" s="248"/>
      <c r="F36" s="248"/>
      <c r="G36" s="248"/>
      <c r="H36" s="248"/>
      <c r="I36" s="248"/>
    </row>
    <row r="37" spans="1:9" s="541" customFormat="1">
      <c r="A37" s="2022">
        <v>16</v>
      </c>
      <c r="B37" s="1389" t="s">
        <v>1491</v>
      </c>
      <c r="D37" s="1390" t="s">
        <v>1492</v>
      </c>
      <c r="E37" s="248"/>
      <c r="F37" s="248"/>
      <c r="G37" s="248"/>
      <c r="H37" s="248"/>
      <c r="I37" s="248"/>
    </row>
    <row r="38" spans="1:9" s="541" customFormat="1">
      <c r="A38" s="2022"/>
      <c r="B38" s="1389"/>
      <c r="D38" s="1390"/>
      <c r="E38" s="248"/>
      <c r="F38" s="248"/>
      <c r="G38" s="248"/>
      <c r="H38" s="248"/>
      <c r="I38" s="248"/>
    </row>
    <row r="39" spans="1:9" s="541" customFormat="1">
      <c r="A39" s="2022">
        <v>17</v>
      </c>
      <c r="B39" s="1389" t="s">
        <v>1478</v>
      </c>
      <c r="D39" s="1390" t="s">
        <v>518</v>
      </c>
      <c r="E39" s="248"/>
      <c r="F39" s="248"/>
      <c r="G39" s="248"/>
      <c r="H39" s="248"/>
      <c r="I39" s="248"/>
    </row>
    <row r="40" spans="1:9" s="541" customFormat="1">
      <c r="A40" s="2022">
        <v>18</v>
      </c>
      <c r="B40" s="1389" t="s">
        <v>1494</v>
      </c>
      <c r="D40" s="1390" t="s">
        <v>1493</v>
      </c>
      <c r="E40" s="248"/>
      <c r="F40" s="248"/>
      <c r="G40" s="248"/>
      <c r="H40" s="248"/>
      <c r="I40" s="248"/>
    </row>
    <row r="41" spans="1:9" s="541" customFormat="1">
      <c r="A41" s="2022"/>
      <c r="B41" s="1389"/>
      <c r="D41" s="1390"/>
      <c r="E41" s="248"/>
      <c r="F41" s="248"/>
      <c r="G41" s="248"/>
      <c r="H41" s="248"/>
      <c r="I41" s="248"/>
    </row>
    <row r="42" spans="1:9" s="541" customFormat="1">
      <c r="A42" s="2022">
        <v>19</v>
      </c>
      <c r="B42" s="1389" t="s">
        <v>1479</v>
      </c>
      <c r="D42" s="1390" t="s">
        <v>1470</v>
      </c>
      <c r="E42" s="248"/>
      <c r="F42" s="248"/>
      <c r="G42" s="248"/>
      <c r="H42" s="248"/>
      <c r="I42" s="248"/>
    </row>
    <row r="43" spans="1:9" s="541" customFormat="1">
      <c r="A43" s="2022">
        <v>20</v>
      </c>
      <c r="B43" s="1389" t="s">
        <v>1495</v>
      </c>
      <c r="D43" s="1390" t="s">
        <v>1496</v>
      </c>
      <c r="E43" s="248"/>
      <c r="F43" s="248"/>
      <c r="G43" s="248"/>
      <c r="H43" s="248"/>
      <c r="I43" s="248"/>
    </row>
    <row r="44" spans="1:9" s="541" customFormat="1">
      <c r="A44" s="2022"/>
      <c r="B44" s="1389"/>
      <c r="D44" s="1390"/>
      <c r="E44" s="248"/>
      <c r="F44" s="248"/>
      <c r="G44" s="248"/>
      <c r="H44" s="248"/>
      <c r="I44" s="248"/>
    </row>
    <row r="45" spans="1:9" s="541" customFormat="1">
      <c r="A45" s="2022">
        <v>21</v>
      </c>
      <c r="B45" s="1389" t="s">
        <v>1480</v>
      </c>
      <c r="D45" s="1390" t="s">
        <v>1471</v>
      </c>
      <c r="E45" s="248"/>
      <c r="F45" s="248"/>
      <c r="G45" s="248"/>
      <c r="H45" s="248"/>
      <c r="I45" s="248"/>
    </row>
    <row r="46" spans="1:9" s="541" customFormat="1">
      <c r="A46" s="2022">
        <v>22</v>
      </c>
      <c r="B46" s="1389" t="s">
        <v>1504</v>
      </c>
      <c r="D46" s="1390" t="s">
        <v>1499</v>
      </c>
      <c r="E46" s="248"/>
      <c r="F46" s="248"/>
      <c r="G46" s="248"/>
      <c r="H46" s="248"/>
      <c r="I46" s="248"/>
    </row>
    <row r="47" spans="1:9" s="541" customFormat="1">
      <c r="A47" s="2022"/>
      <c r="B47" s="1389"/>
      <c r="D47" s="1390"/>
      <c r="E47" s="248"/>
      <c r="F47" s="248"/>
      <c r="G47" s="248"/>
      <c r="H47" s="248"/>
      <c r="I47" s="248"/>
    </row>
    <row r="48" spans="1:9" s="541" customFormat="1">
      <c r="A48" s="2022">
        <v>23</v>
      </c>
      <c r="B48" s="1389" t="s">
        <v>1481</v>
      </c>
      <c r="D48" s="1390" t="s">
        <v>1472</v>
      </c>
      <c r="E48" s="248"/>
      <c r="F48" s="248"/>
      <c r="G48" s="248"/>
      <c r="H48" s="248"/>
      <c r="I48" s="248"/>
    </row>
    <row r="49" spans="1:9" s="541" customFormat="1">
      <c r="A49" s="2022">
        <v>24</v>
      </c>
      <c r="B49" s="1389" t="s">
        <v>1503</v>
      </c>
      <c r="D49" s="1390" t="s">
        <v>1500</v>
      </c>
      <c r="E49" s="248"/>
      <c r="F49" s="248"/>
      <c r="G49" s="248"/>
      <c r="H49" s="248"/>
      <c r="I49" s="248"/>
    </row>
    <row r="50" spans="1:9" s="541" customFormat="1">
      <c r="A50" s="2022"/>
      <c r="B50" s="1389"/>
      <c r="D50" s="1390"/>
      <c r="E50" s="248"/>
      <c r="F50" s="248"/>
      <c r="G50" s="248"/>
      <c r="H50" s="248"/>
      <c r="I50" s="248"/>
    </row>
    <row r="51" spans="1:9" s="541" customFormat="1">
      <c r="A51" s="2022">
        <v>25</v>
      </c>
      <c r="B51" s="1389" t="s">
        <v>467</v>
      </c>
      <c r="D51" s="1390" t="s">
        <v>1448</v>
      </c>
      <c r="E51" s="248"/>
      <c r="F51" s="248"/>
      <c r="G51" s="248"/>
      <c r="H51" s="248"/>
      <c r="I51" s="248"/>
    </row>
    <row r="52" spans="1:9" s="541" customFormat="1">
      <c r="A52" s="2022">
        <v>26</v>
      </c>
      <c r="B52" s="1389" t="s">
        <v>1502</v>
      </c>
      <c r="D52" s="1390" t="s">
        <v>1501</v>
      </c>
      <c r="E52" s="248"/>
      <c r="F52" s="248"/>
      <c r="G52" s="248"/>
      <c r="H52" s="248"/>
      <c r="I52" s="248"/>
    </row>
    <row r="53" spans="1:9" s="541" customFormat="1">
      <c r="A53" s="2022"/>
      <c r="B53" s="1389"/>
      <c r="D53" s="1390"/>
      <c r="E53" s="248"/>
      <c r="F53" s="248"/>
      <c r="G53" s="248"/>
      <c r="H53" s="248"/>
      <c r="I53" s="248"/>
    </row>
    <row r="54" spans="1:9" s="541" customFormat="1">
      <c r="A54" s="2022">
        <v>27</v>
      </c>
      <c r="B54" s="1389" t="s">
        <v>1482</v>
      </c>
      <c r="D54" s="1390" t="s">
        <v>1473</v>
      </c>
      <c r="E54" s="248"/>
      <c r="F54" s="248"/>
      <c r="G54" s="248"/>
      <c r="H54" s="248"/>
      <c r="I54" s="248"/>
    </row>
    <row r="55" spans="1:9" s="541" customFormat="1">
      <c r="A55" s="2022"/>
      <c r="B55" s="1389"/>
      <c r="E55" s="248"/>
      <c r="F55" s="248"/>
      <c r="G55" s="248"/>
      <c r="H55" s="248"/>
      <c r="I55" s="248"/>
    </row>
    <row r="56" spans="1:9" s="541" customFormat="1">
      <c r="A56" s="2022">
        <v>28</v>
      </c>
      <c r="B56" s="1389" t="s">
        <v>1509</v>
      </c>
      <c r="D56" s="1204" t="s">
        <v>1510</v>
      </c>
      <c r="E56" s="248"/>
      <c r="F56" s="248"/>
      <c r="G56" s="248"/>
      <c r="H56" s="248"/>
      <c r="I56" s="248"/>
    </row>
    <row r="57" spans="1:9" s="541" customFormat="1">
      <c r="A57" s="2022"/>
      <c r="B57" s="1389"/>
      <c r="E57" s="248"/>
      <c r="F57" s="248"/>
      <c r="G57" s="248"/>
      <c r="H57" s="248"/>
      <c r="I57" s="248"/>
    </row>
    <row r="58" spans="1:9" s="541" customFormat="1">
      <c r="A58" s="2022">
        <v>29</v>
      </c>
      <c r="B58" s="1389" t="s">
        <v>1728</v>
      </c>
      <c r="E58" s="248"/>
      <c r="F58" s="248"/>
      <c r="G58" s="248"/>
      <c r="H58" s="248"/>
      <c r="I58" s="248"/>
    </row>
    <row r="59" spans="1:9" s="541" customFormat="1">
      <c r="A59" s="1419"/>
      <c r="B59" s="1389"/>
      <c r="E59" s="248"/>
      <c r="F59" s="248"/>
      <c r="G59" s="248"/>
      <c r="H59" s="248"/>
      <c r="I59" s="248"/>
    </row>
    <row r="60" spans="1:9" s="541" customFormat="1">
      <c r="B60" s="1389"/>
      <c r="E60" s="248"/>
      <c r="F60" s="248"/>
      <c r="G60" s="248"/>
      <c r="H60" s="248"/>
      <c r="I60" s="248"/>
    </row>
    <row r="61" spans="1:9" s="541" customFormat="1">
      <c r="B61" s="1389"/>
      <c r="E61" s="248"/>
      <c r="F61" s="248"/>
      <c r="G61" s="248"/>
      <c r="H61" s="248"/>
      <c r="I61" s="248"/>
    </row>
    <row r="62" spans="1:9" s="541" customFormat="1">
      <c r="B62" s="1389"/>
      <c r="E62" s="248"/>
      <c r="F62" s="248"/>
      <c r="G62" s="248"/>
      <c r="H62" s="248"/>
      <c r="I62" s="248"/>
    </row>
    <row r="63" spans="1:9" s="541" customFormat="1">
      <c r="B63" s="1389"/>
      <c r="E63" s="248"/>
      <c r="F63" s="248"/>
      <c r="G63" s="248"/>
      <c r="H63" s="248"/>
      <c r="I63" s="248"/>
    </row>
    <row r="64" spans="1:9" s="541" customFormat="1">
      <c r="B64" s="539"/>
      <c r="E64" s="248"/>
      <c r="F64" s="248"/>
      <c r="G64" s="248"/>
      <c r="H64" s="248"/>
      <c r="I64" s="248"/>
    </row>
    <row r="65" spans="2:9" s="541" customFormat="1">
      <c r="B65" s="539"/>
      <c r="E65" s="248"/>
      <c r="F65" s="248"/>
      <c r="G65" s="248"/>
      <c r="H65" s="248"/>
      <c r="I65" s="248"/>
    </row>
    <row r="66" spans="2:9" s="541" customFormat="1">
      <c r="B66" s="539"/>
      <c r="E66" s="248"/>
      <c r="F66" s="248"/>
      <c r="G66" s="248"/>
      <c r="H66" s="248"/>
      <c r="I66" s="248"/>
    </row>
    <row r="67" spans="2:9" s="541" customFormat="1">
      <c r="B67" s="539"/>
      <c r="E67" s="248"/>
      <c r="F67" s="248"/>
      <c r="G67" s="248"/>
      <c r="H67" s="248"/>
      <c r="I67" s="248"/>
    </row>
    <row r="68" spans="2:9" s="541" customFormat="1">
      <c r="B68" s="539"/>
      <c r="E68" s="248"/>
      <c r="F68" s="248"/>
      <c r="G68" s="248"/>
      <c r="H68" s="248"/>
      <c r="I68" s="248"/>
    </row>
    <row r="69" spans="2:9" s="541" customFormat="1">
      <c r="B69" s="539"/>
      <c r="E69" s="248"/>
      <c r="F69" s="248"/>
      <c r="G69" s="248"/>
      <c r="H69" s="248"/>
      <c r="I69" s="248"/>
    </row>
    <row r="70" spans="2:9" s="541" customFormat="1">
      <c r="B70" s="539"/>
      <c r="E70" s="248"/>
      <c r="F70" s="248"/>
      <c r="G70" s="248"/>
      <c r="H70" s="248"/>
      <c r="I70" s="248"/>
    </row>
    <row r="71" spans="2:9" s="541" customFormat="1">
      <c r="B71" s="539"/>
      <c r="E71" s="248"/>
      <c r="F71" s="248"/>
      <c r="G71" s="248"/>
      <c r="H71" s="248"/>
      <c r="I71" s="248"/>
    </row>
    <row r="72" spans="2:9" s="541" customFormat="1">
      <c r="B72" s="539"/>
      <c r="E72" s="248"/>
      <c r="F72" s="248"/>
      <c r="G72" s="248"/>
      <c r="H72" s="248"/>
      <c r="I72" s="248"/>
    </row>
    <row r="73" spans="2:9" s="541" customFormat="1">
      <c r="B73" s="539"/>
      <c r="E73" s="248"/>
      <c r="F73" s="248"/>
      <c r="G73" s="248"/>
      <c r="H73" s="248"/>
      <c r="I73" s="248"/>
    </row>
    <row r="74" spans="2:9" s="541" customFormat="1">
      <c r="B74" s="539"/>
      <c r="E74" s="248"/>
      <c r="F74" s="248"/>
      <c r="G74" s="248"/>
      <c r="H74" s="248"/>
      <c r="I74" s="248"/>
    </row>
    <row r="75" spans="2:9">
      <c r="E75" s="542"/>
      <c r="F75" s="542"/>
      <c r="G75" s="542"/>
      <c r="H75" s="542"/>
      <c r="I75" s="542"/>
    </row>
    <row r="76" spans="2:9">
      <c r="E76" s="542"/>
      <c r="F76" s="542"/>
      <c r="G76" s="542"/>
      <c r="H76" s="542"/>
      <c r="I76" s="542"/>
    </row>
  </sheetData>
  <customSheetViews>
    <customSheetView guid="{700BB901-DE3D-40AF-9E84-3437521A0345}" showPageBreaks="1">
      <selection activeCell="I91" sqref="I91"/>
      <rowBreaks count="10" manualBreakCount="10">
        <brk id="55" max="12" man="1"/>
        <brk id="98" max="12" man="1"/>
        <brk id="141" max="12" man="1"/>
        <brk id="182" max="12" man="1"/>
        <brk id="227" max="12" man="1"/>
        <brk id="256" max="12" man="1"/>
        <brk id="290" max="12" man="1"/>
        <brk id="337" max="12" man="1"/>
        <brk id="400" max="12" man="1"/>
        <brk id="450" max="12" man="1"/>
      </rowBreaks>
      <pageMargins left="0.75" right="0.5" top="1" bottom="0.5" header="0.25" footer="0.25"/>
      <pageSetup scale="72" pageOrder="overThenDown" orientation="landscape" horizontalDpi="4294967292" verticalDpi="4294967292" r:id="rId1"/>
      <headerFooter alignWithMargins="0">
        <oddFooter>&amp;LSponsored by: Randall W. Hamlett&amp;C&amp;A&amp;R&amp;P of &amp;N</oddFooter>
      </headerFooter>
    </customSheetView>
    <customSheetView guid="{D30DA162-D620-4A19-970C-1046A6A23ED1}">
      <rowBreaks count="10" manualBreakCount="10">
        <brk id="55" max="12" man="1"/>
        <brk id="98" max="12" man="1"/>
        <brk id="141" max="12" man="1"/>
        <brk id="182" max="12" man="1"/>
        <brk id="227" max="12" man="1"/>
        <brk id="256" max="12" man="1"/>
        <brk id="290" max="12" man="1"/>
        <brk id="337" max="12" man="1"/>
        <brk id="400" max="12" man="1"/>
        <brk id="450" max="12" man="1"/>
      </rowBreaks>
      <pageMargins left="0.75" right="0.5" top="1" bottom="0.5" header="0.25" footer="0.25"/>
      <pageSetup scale="72" pageOrder="overThenDown" orientation="landscape" horizontalDpi="4294967292" verticalDpi="4294967292" r:id="rId2"/>
      <headerFooter alignWithMargins="0">
        <oddFooter>&amp;LSponsored by: Randall W. Hamlett&amp;C&amp;A&amp;R&amp;P of &amp;N</oddFooter>
      </headerFooter>
    </customSheetView>
    <customSheetView guid="{7B208CC4-03EC-49A3-9AEF-BDEAF48D6BE2}" showPageBreaks="1" printArea="1" topLeftCell="C55">
      <selection activeCell="E74" sqref="E74"/>
      <rowBreaks count="10" manualBreakCount="10">
        <brk id="55" max="12" man="1"/>
        <brk id="98" max="12" man="1"/>
        <brk id="141" max="12" man="1"/>
        <brk id="182" max="12" man="1"/>
        <brk id="227" max="12" man="1"/>
        <brk id="256" max="12" man="1"/>
        <brk id="290" max="12" man="1"/>
        <brk id="337" max="12" man="1"/>
        <brk id="400" max="12" man="1"/>
        <brk id="450" max="12" man="1"/>
      </rowBreaks>
      <pageMargins left="0.75" right="0.5" top="1" bottom="0.5" header="0.25" footer="0.25"/>
      <pageSetup scale="72" pageOrder="overThenDown" orientation="landscape" horizontalDpi="4294967292" verticalDpi="4294967292" r:id="rId3"/>
      <headerFooter alignWithMargins="0">
        <oddFooter>&amp;LSponsored by: Randall W. Hamlett&amp;C&amp;A&amp;R&amp;P of &amp;N</oddFooter>
      </headerFooter>
    </customSheetView>
    <customSheetView guid="{FAFF7267-5C8D-421B-A6E7-C317663504A2}" topLeftCell="A70">
      <selection activeCell="I91" sqref="I91"/>
      <rowBreaks count="10" manualBreakCount="10">
        <brk id="55" max="12" man="1"/>
        <brk id="98" max="12" man="1"/>
        <brk id="141" max="12" man="1"/>
        <brk id="182" max="12" man="1"/>
        <brk id="227" max="12" man="1"/>
        <brk id="256" max="12" man="1"/>
        <brk id="290" max="12" man="1"/>
        <brk id="337" max="12" man="1"/>
        <brk id="400" max="12" man="1"/>
        <brk id="450" max="12" man="1"/>
      </rowBreaks>
      <pageMargins left="0.75" right="0.5" top="1" bottom="0.5" header="0.25" footer="0.25"/>
      <pageSetup scale="72" pageOrder="overThenDown" orientation="landscape" horizontalDpi="4294967292" verticalDpi="4294967292" r:id="rId4"/>
      <headerFooter alignWithMargins="0">
        <oddFooter>&amp;LSponsored by: Randall W. Hamlett&amp;C&amp;A&amp;R&amp;P of &amp;N</oddFooter>
      </headerFooter>
    </customSheetView>
    <customSheetView guid="{659C7A86-29AF-4EB2-A484-62929168C99A}">
      <rowBreaks count="10" manualBreakCount="10">
        <brk id="55" max="12" man="1"/>
        <brk id="98" max="12" man="1"/>
        <brk id="141" max="12" man="1"/>
        <brk id="182" max="12" man="1"/>
        <brk id="227" max="12" man="1"/>
        <brk id="256" max="12" man="1"/>
        <brk id="290" max="12" man="1"/>
        <brk id="337" max="12" man="1"/>
        <brk id="400" max="12" man="1"/>
        <brk id="450" max="12" man="1"/>
      </rowBreaks>
      <pageMargins left="0.75" right="0.5" top="1" bottom="0.5" header="0.25" footer="0.25"/>
      <pageSetup scale="72" pageOrder="overThenDown" orientation="landscape" horizontalDpi="4294967292" verticalDpi="4294967292" r:id="rId5"/>
      <headerFooter alignWithMargins="0">
        <oddFooter>&amp;LSponsored by: Randall W. Hamlett&amp;C&amp;A&amp;R&amp;P of &amp;N</oddFooter>
      </headerFooter>
    </customSheetView>
    <customSheetView guid="{DE1D8474-1C81-4DEF-9FC4-4CC6D52CA0A7}" topLeftCell="A187">
      <selection activeCell="G188" sqref="G188"/>
      <pageMargins left="0.75" right="0.5" top="1" bottom="0.5" header="0.25" footer="0.25"/>
      <pageSetup pageOrder="overThenDown" orientation="landscape" horizontalDpi="4294967292" verticalDpi="4294967292" r:id="rId6"/>
      <headerFooter alignWithMargins="0">
        <oddFooter>&amp;LSponsored by: Randall W. Hamlett&amp;C&amp;A&amp;R&amp;P of &amp;N</oddFooter>
      </headerFooter>
    </customSheetView>
  </customSheetViews>
  <phoneticPr fontId="20" type="noConversion"/>
  <pageMargins left="1" right="0.75" top="1" bottom="1" header="0.5" footer="0.75"/>
  <pageSetup scale="70" pageOrder="overThenDown" orientation="landscape" horizontalDpi="2400" verticalDpi="2400" r:id="rId7"/>
  <headerFooter alignWithMargins="0">
    <oddFooter>&amp;LSponsored by: Randall W. Hamlett&amp;C&amp;A&amp;R&amp;P of &amp;N</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1"/>
  <dimension ref="A1:GV75"/>
  <sheetViews>
    <sheetView workbookViewId="0"/>
  </sheetViews>
  <sheetFormatPr defaultColWidth="9.140625" defaultRowHeight="11.25"/>
  <cols>
    <col min="1" max="1" width="5.5703125" style="2157" customWidth="1"/>
    <col min="2" max="2" width="50.28515625" style="2157" customWidth="1"/>
    <col min="3" max="3" width="11.5703125" style="2157" customWidth="1"/>
    <col min="4" max="4" width="13.85546875" style="2160" customWidth="1"/>
    <col min="5" max="5" width="14.140625" style="2157" customWidth="1"/>
    <col min="6" max="6" width="13.5703125" style="2157" customWidth="1"/>
    <col min="7" max="8" width="13.42578125" style="2157" customWidth="1"/>
    <col min="9" max="9" width="14" style="2157" customWidth="1"/>
    <col min="10" max="11" width="13.42578125" style="2157" customWidth="1"/>
    <col min="12" max="12" width="17.5703125" style="2157" customWidth="1"/>
    <col min="13" max="13" width="11.42578125" style="2157" customWidth="1"/>
    <col min="14" max="16384" width="9.140625" style="2157"/>
  </cols>
  <sheetData>
    <row r="1" spans="1:204" ht="12" thickBot="1">
      <c r="A1" s="2154"/>
      <c r="B1" s="2155"/>
      <c r="C1" s="2155"/>
      <c r="D1" s="2156"/>
    </row>
    <row r="2" spans="1:204">
      <c r="B2" s="2158" t="s">
        <v>465</v>
      </c>
      <c r="C2" s="2159"/>
    </row>
    <row r="3" spans="1:204">
      <c r="B3" s="2161" t="s">
        <v>1409</v>
      </c>
      <c r="C3" s="2154"/>
    </row>
    <row r="4" spans="1:204">
      <c r="B4" s="2162" t="s">
        <v>1831</v>
      </c>
      <c r="C4" s="2159"/>
    </row>
    <row r="5" spans="1:204">
      <c r="B5" s="2162" t="s">
        <v>1260</v>
      </c>
      <c r="C5" s="2159"/>
    </row>
    <row r="6" spans="1:204" ht="12" thickBot="1">
      <c r="B6" s="2163"/>
      <c r="C6" s="2159"/>
    </row>
    <row r="7" spans="1:204">
      <c r="A7" s="2164"/>
      <c r="B7" s="2165"/>
      <c r="C7" s="2165"/>
    </row>
    <row r="8" spans="1:204" s="2165" customFormat="1" ht="12" thickBot="1">
      <c r="A8" s="2155"/>
      <c r="B8" s="2155"/>
      <c r="C8" s="2155"/>
      <c r="D8" s="2166"/>
      <c r="E8" s="2166"/>
      <c r="F8" s="2166"/>
      <c r="G8" s="2166"/>
      <c r="H8" s="2166"/>
      <c r="I8" s="2166"/>
      <c r="J8" s="2166"/>
      <c r="K8" s="2166"/>
      <c r="L8" s="2166"/>
      <c r="M8" s="2166"/>
      <c r="N8" s="2156"/>
      <c r="O8" s="2156"/>
      <c r="P8" s="2156"/>
      <c r="Q8" s="2156"/>
      <c r="R8" s="2156"/>
      <c r="S8" s="2156"/>
      <c r="T8" s="2156"/>
      <c r="U8" s="2156"/>
      <c r="V8" s="2156"/>
      <c r="W8" s="2156"/>
      <c r="X8" s="2156"/>
      <c r="Y8" s="2156"/>
      <c r="Z8" s="2156"/>
      <c r="AA8" s="2156"/>
      <c r="AB8" s="2156"/>
      <c r="AC8" s="2156"/>
      <c r="AD8" s="2156"/>
      <c r="AE8" s="2156"/>
      <c r="AF8" s="2156"/>
      <c r="AG8" s="2156"/>
      <c r="AH8" s="2156"/>
      <c r="AI8" s="2156"/>
      <c r="AJ8" s="2156"/>
      <c r="AK8" s="2156"/>
      <c r="AL8" s="2156"/>
      <c r="AM8" s="2156"/>
      <c r="AN8" s="2156"/>
      <c r="AO8" s="2156"/>
      <c r="AP8" s="2156"/>
      <c r="AQ8" s="2156"/>
      <c r="AR8" s="2156"/>
      <c r="AS8" s="2156"/>
      <c r="AT8" s="2156"/>
      <c r="AU8" s="2156"/>
      <c r="AV8" s="2156"/>
      <c r="AW8" s="2156"/>
      <c r="AX8" s="2156"/>
      <c r="AY8" s="2156"/>
      <c r="AZ8" s="2156"/>
      <c r="BA8" s="2156"/>
      <c r="BB8" s="2156"/>
      <c r="BC8" s="2156"/>
      <c r="BD8" s="2156"/>
      <c r="BE8" s="2156"/>
      <c r="BF8" s="2156"/>
      <c r="BG8" s="2156"/>
      <c r="BH8" s="2156"/>
      <c r="BI8" s="2156"/>
      <c r="BJ8" s="2156"/>
      <c r="BK8" s="2156"/>
      <c r="BL8" s="2156"/>
      <c r="BM8" s="2156"/>
      <c r="BN8" s="2156"/>
      <c r="BO8" s="2156"/>
      <c r="BP8" s="2156"/>
      <c r="BQ8" s="2156"/>
      <c r="BR8" s="2156"/>
      <c r="BS8" s="2156"/>
      <c r="BT8" s="2156"/>
      <c r="BU8" s="2156"/>
      <c r="BV8" s="2156"/>
      <c r="BW8" s="2156"/>
      <c r="BX8" s="2156"/>
      <c r="BY8" s="2156"/>
      <c r="BZ8" s="2156"/>
      <c r="CA8" s="2156"/>
      <c r="CB8" s="2156"/>
      <c r="CC8" s="2156"/>
      <c r="CD8" s="2156"/>
      <c r="CE8" s="2156"/>
      <c r="CF8" s="2156"/>
      <c r="CG8" s="2156"/>
      <c r="CH8" s="2156"/>
      <c r="CI8" s="2156"/>
      <c r="CJ8" s="2156"/>
      <c r="CK8" s="2156"/>
      <c r="CL8" s="2156"/>
      <c r="CM8" s="2156"/>
      <c r="CN8" s="2156"/>
      <c r="CO8" s="2156"/>
      <c r="CP8" s="2156"/>
      <c r="CQ8" s="2156"/>
      <c r="CR8" s="2156"/>
      <c r="CS8" s="2156"/>
      <c r="CT8" s="2156"/>
      <c r="CU8" s="2156"/>
      <c r="CV8" s="2156"/>
      <c r="CW8" s="2156"/>
      <c r="CX8" s="2156"/>
      <c r="CY8" s="2156"/>
      <c r="CZ8" s="2156"/>
      <c r="DA8" s="2156"/>
      <c r="DB8" s="2156"/>
      <c r="DC8" s="2156"/>
      <c r="DD8" s="2156"/>
      <c r="DE8" s="2156"/>
      <c r="DF8" s="2156"/>
      <c r="DG8" s="2156"/>
      <c r="DH8" s="2156"/>
      <c r="DI8" s="2156"/>
      <c r="DJ8" s="2156"/>
      <c r="DK8" s="2156"/>
      <c r="DL8" s="2156"/>
      <c r="DM8" s="2156"/>
      <c r="DN8" s="2156"/>
      <c r="DO8" s="2156"/>
      <c r="DP8" s="2156"/>
      <c r="DQ8" s="2156"/>
      <c r="DR8" s="2156"/>
      <c r="DS8" s="2156"/>
      <c r="DT8" s="2156"/>
      <c r="DU8" s="2156"/>
      <c r="DV8" s="2156"/>
      <c r="DW8" s="2156"/>
      <c r="DX8" s="2156"/>
      <c r="DY8" s="2156"/>
      <c r="DZ8" s="2156"/>
      <c r="EA8" s="2156"/>
      <c r="EB8" s="2156"/>
      <c r="EC8" s="2156"/>
      <c r="ED8" s="2156"/>
      <c r="EE8" s="2156"/>
      <c r="EF8" s="2156"/>
      <c r="EG8" s="2156"/>
      <c r="EH8" s="2156"/>
      <c r="EI8" s="2156"/>
      <c r="EJ8" s="2156"/>
      <c r="EK8" s="2156"/>
      <c r="EL8" s="2156"/>
      <c r="EM8" s="2156"/>
      <c r="EN8" s="2156"/>
      <c r="EO8" s="2156"/>
      <c r="EP8" s="2156"/>
      <c r="EQ8" s="2156"/>
      <c r="ER8" s="2156"/>
      <c r="ES8" s="2156"/>
      <c r="ET8" s="2156"/>
      <c r="EU8" s="2156"/>
      <c r="EV8" s="2156"/>
      <c r="EW8" s="2156"/>
      <c r="EX8" s="2156"/>
      <c r="EY8" s="2156"/>
      <c r="EZ8" s="2156"/>
      <c r="FA8" s="2156"/>
      <c r="FB8" s="2156"/>
      <c r="FC8" s="2156"/>
      <c r="FD8" s="2156"/>
      <c r="FE8" s="2156"/>
      <c r="FF8" s="2156"/>
      <c r="FG8" s="2156"/>
      <c r="FH8" s="2156"/>
      <c r="FI8" s="2156"/>
      <c r="FJ8" s="2156"/>
      <c r="FK8" s="2156"/>
      <c r="FL8" s="2156"/>
      <c r="FM8" s="2156"/>
      <c r="FN8" s="2156"/>
      <c r="FO8" s="2156"/>
      <c r="FP8" s="2156"/>
      <c r="FQ8" s="2156"/>
      <c r="FR8" s="2156"/>
      <c r="FS8" s="2156"/>
      <c r="FT8" s="2156"/>
      <c r="FU8" s="2156"/>
      <c r="FV8" s="2156"/>
      <c r="FW8" s="2156"/>
      <c r="FX8" s="2156"/>
      <c r="FY8" s="2156"/>
      <c r="FZ8" s="2156"/>
      <c r="GA8" s="2156"/>
      <c r="GB8" s="2156"/>
      <c r="GC8" s="2156"/>
      <c r="GD8" s="2156"/>
      <c r="GE8" s="2156"/>
      <c r="GF8" s="2156"/>
      <c r="GG8" s="2156"/>
      <c r="GH8" s="2156"/>
      <c r="GI8" s="2156"/>
      <c r="GJ8" s="2156"/>
      <c r="GK8" s="2156"/>
      <c r="GL8" s="2156"/>
      <c r="GM8" s="2156"/>
      <c r="GN8" s="2156"/>
      <c r="GO8" s="2156"/>
      <c r="GP8" s="2156"/>
      <c r="GQ8" s="2156"/>
      <c r="GR8" s="2156"/>
      <c r="GS8" s="2156"/>
      <c r="GT8" s="2156"/>
      <c r="GU8" s="2156"/>
      <c r="GV8" s="2156"/>
    </row>
    <row r="9" spans="1:204">
      <c r="A9" s="2167"/>
      <c r="B9" s="2168"/>
      <c r="C9" s="2168"/>
      <c r="D9" s="2168" t="s">
        <v>580</v>
      </c>
      <c r="E9" s="2169"/>
      <c r="F9" s="2170"/>
      <c r="G9" s="2170"/>
      <c r="H9" s="2170"/>
      <c r="I9" s="2170"/>
      <c r="J9" s="2170"/>
      <c r="K9" s="2170"/>
    </row>
    <row r="10" spans="1:204">
      <c r="A10" s="2161"/>
      <c r="B10" s="2171" t="s">
        <v>578</v>
      </c>
      <c r="C10" s="2171" t="s">
        <v>583</v>
      </c>
      <c r="D10" s="2171" t="s">
        <v>585</v>
      </c>
    </row>
    <row r="11" spans="1:204">
      <c r="A11" s="2172" t="s">
        <v>272</v>
      </c>
      <c r="B11" s="2173"/>
      <c r="C11" s="2173" t="s">
        <v>586</v>
      </c>
      <c r="D11" s="2171" t="s">
        <v>815</v>
      </c>
    </row>
    <row r="12" spans="1:204" ht="12" thickBot="1">
      <c r="A12" s="2174" t="s">
        <v>1083</v>
      </c>
      <c r="B12" s="2175"/>
      <c r="C12" s="2175"/>
      <c r="D12" s="2176"/>
    </row>
    <row r="13" spans="1:204">
      <c r="A13" s="2155"/>
      <c r="B13" s="2177"/>
      <c r="C13" s="2178"/>
      <c r="D13" s="2179"/>
      <c r="E13" s="1166"/>
      <c r="F13" s="1166"/>
    </row>
    <row r="14" spans="1:204">
      <c r="A14" s="2166">
        <v>1</v>
      </c>
      <c r="B14" s="2180" t="s">
        <v>1832</v>
      </c>
      <c r="C14" s="2166" t="s">
        <v>490</v>
      </c>
      <c r="D14" s="2181">
        <f>'III-A-1 Wholesale TCOS'!E14</f>
        <v>67024336.856060386</v>
      </c>
      <c r="E14" s="1497"/>
      <c r="F14" s="1497"/>
      <c r="G14" s="1497"/>
      <c r="H14" s="1497"/>
      <c r="I14" s="1497"/>
      <c r="J14" s="1497"/>
      <c r="K14" s="1497"/>
      <c r="L14" s="2182"/>
      <c r="M14" s="2182"/>
    </row>
    <row r="15" spans="1:204">
      <c r="A15" s="2166">
        <v>2</v>
      </c>
      <c r="B15" s="2183" t="s">
        <v>154</v>
      </c>
      <c r="C15" s="2166" t="s">
        <v>493</v>
      </c>
      <c r="D15" s="2181">
        <f>'III-A-1 Wholesale TCOS'!E15</f>
        <v>93376396.248001114</v>
      </c>
      <c r="E15" s="1497"/>
      <c r="F15" s="1497"/>
      <c r="G15" s="1497"/>
      <c r="H15" s="1497"/>
      <c r="I15" s="1497"/>
      <c r="J15" s="1497"/>
      <c r="K15" s="1497"/>
      <c r="L15" s="2182"/>
      <c r="M15" s="2182"/>
    </row>
    <row r="16" spans="1:204">
      <c r="A16" s="2166">
        <v>3</v>
      </c>
      <c r="B16" s="2183" t="s">
        <v>748</v>
      </c>
      <c r="C16" s="2166" t="s">
        <v>494</v>
      </c>
      <c r="D16" s="2181">
        <f>'III-A-1 Wholesale TCOS'!E16</f>
        <v>47195344.995527484</v>
      </c>
      <c r="E16" s="1497"/>
      <c r="F16" s="1497"/>
      <c r="G16" s="1497"/>
      <c r="H16" s="1497"/>
      <c r="I16" s="1497"/>
      <c r="J16" s="1497"/>
      <c r="K16" s="1497"/>
      <c r="L16" s="2182"/>
      <c r="M16" s="2182"/>
    </row>
    <row r="17" spans="1:13">
      <c r="A17" s="2166">
        <v>4</v>
      </c>
      <c r="B17" s="2180" t="s">
        <v>649</v>
      </c>
      <c r="C17" s="2166" t="s">
        <v>495</v>
      </c>
      <c r="D17" s="2181">
        <f>'III-A-1 Wholesale TCOS'!E17</f>
        <v>31504840</v>
      </c>
      <c r="E17" s="1166"/>
      <c r="F17" s="1166"/>
      <c r="G17" s="1166"/>
      <c r="H17" s="1166"/>
      <c r="I17" s="1166"/>
      <c r="J17" s="1166"/>
      <c r="K17" s="1166"/>
      <c r="L17" s="2182"/>
      <c r="M17" s="2182"/>
    </row>
    <row r="18" spans="1:13">
      <c r="A18" s="2166"/>
      <c r="B18" s="2180"/>
      <c r="C18" s="2169"/>
      <c r="D18" s="2181"/>
      <c r="E18" s="1166"/>
      <c r="F18" s="1166"/>
      <c r="G18" s="1166"/>
      <c r="H18" s="1166"/>
      <c r="I18" s="1166"/>
      <c r="J18" s="1166"/>
      <c r="K18" s="1166"/>
      <c r="L18" s="2182"/>
      <c r="M18" s="2182"/>
    </row>
    <row r="19" spans="1:13">
      <c r="A19" s="2166">
        <v>5</v>
      </c>
      <c r="B19" s="2183" t="s">
        <v>1833</v>
      </c>
      <c r="C19" s="2166" t="s">
        <v>624</v>
      </c>
      <c r="D19" s="2181">
        <f>'III-A-1 Wholesale TCOS'!E19</f>
        <v>186477194.75197762</v>
      </c>
      <c r="E19" s="1166"/>
      <c r="F19" s="1166"/>
      <c r="L19" s="2182"/>
      <c r="M19" s="2182"/>
    </row>
    <row r="20" spans="1:13">
      <c r="A20" s="2166"/>
      <c r="B20" s="2180"/>
      <c r="C20" s="2184"/>
      <c r="D20" s="2181"/>
      <c r="E20" s="1497"/>
      <c r="F20" s="1497"/>
      <c r="G20" s="1497"/>
      <c r="H20" s="1497"/>
      <c r="I20" s="1497"/>
      <c r="J20" s="1497"/>
      <c r="K20" s="1497"/>
      <c r="L20" s="2182"/>
      <c r="M20" s="2182"/>
    </row>
    <row r="21" spans="1:13">
      <c r="A21" s="2166">
        <v>6</v>
      </c>
      <c r="B21" s="2180" t="s">
        <v>811</v>
      </c>
      <c r="C21" s="2166" t="s">
        <v>1073</v>
      </c>
      <c r="D21" s="2181">
        <f>SUM(D14:D19)</f>
        <v>425578112.85156655</v>
      </c>
      <c r="E21" s="1251"/>
      <c r="F21" s="1497"/>
      <c r="G21" s="1497"/>
      <c r="H21" s="1497"/>
      <c r="I21" s="1497"/>
      <c r="J21" s="1497"/>
      <c r="K21" s="1497"/>
      <c r="L21" s="2182"/>
      <c r="M21" s="2182"/>
    </row>
    <row r="22" spans="1:13">
      <c r="A22" s="2166"/>
      <c r="B22" s="2183"/>
      <c r="C22" s="2155"/>
      <c r="D22" s="2181"/>
      <c r="E22" s="1497"/>
      <c r="F22" s="1497"/>
      <c r="G22" s="1497"/>
      <c r="H22" s="1497"/>
      <c r="I22" s="1497"/>
      <c r="J22" s="1497"/>
      <c r="K22" s="1497"/>
      <c r="L22" s="2182"/>
      <c r="M22" s="2182"/>
    </row>
    <row r="23" spans="1:13" ht="12" thickBot="1">
      <c r="A23" s="2166">
        <v>7</v>
      </c>
      <c r="B23" s="2185" t="s">
        <v>1059</v>
      </c>
      <c r="C23" s="2186" t="s">
        <v>625</v>
      </c>
      <c r="D23" s="2181">
        <f>-'III-E-5'!H25</f>
        <v>-5364743.88</v>
      </c>
      <c r="E23" s="1497"/>
      <c r="F23" s="1497"/>
      <c r="G23" s="1497"/>
      <c r="H23" s="1497"/>
      <c r="I23" s="1497"/>
      <c r="J23" s="1497"/>
      <c r="K23" s="1497"/>
      <c r="L23" s="2182"/>
      <c r="M23" s="2182"/>
    </row>
    <row r="24" spans="1:13" ht="12" thickBot="1">
      <c r="A24" s="2166"/>
      <c r="B24" s="2155"/>
      <c r="C24" s="2155"/>
      <c r="D24" s="2176"/>
      <c r="E24" s="1497"/>
      <c r="F24" s="1497"/>
      <c r="G24" s="1497"/>
      <c r="H24" s="1497"/>
      <c r="I24" s="1497"/>
      <c r="J24" s="1497"/>
      <c r="K24" s="1497"/>
      <c r="L24" s="2182"/>
      <c r="M24" s="2182"/>
    </row>
    <row r="25" spans="1:13" s="2193" customFormat="1" ht="12" thickBot="1">
      <c r="A25" s="2187">
        <v>8</v>
      </c>
      <c r="B25" s="2188" t="s">
        <v>812</v>
      </c>
      <c r="C25" s="2189"/>
      <c r="D25" s="2190">
        <f>SUM(D21:D23)</f>
        <v>420213368.97156656</v>
      </c>
      <c r="E25" s="1166"/>
      <c r="F25" s="2191"/>
      <c r="G25" s="2191"/>
      <c r="H25" s="2191"/>
      <c r="I25" s="2191"/>
      <c r="J25" s="2191"/>
      <c r="K25" s="2191"/>
      <c r="L25" s="2192"/>
      <c r="M25" s="2192"/>
    </row>
    <row r="26" spans="1:13" ht="12" thickBot="1">
      <c r="A26" s="2166"/>
      <c r="B26" s="2194"/>
      <c r="C26" s="2194"/>
      <c r="D26" s="2195"/>
      <c r="E26" s="1166"/>
      <c r="F26" s="1166"/>
      <c r="L26" s="2182"/>
      <c r="M26" s="2182"/>
    </row>
    <row r="27" spans="1:13" s="2193" customFormat="1" ht="12" thickBot="1">
      <c r="A27" s="2187">
        <v>9</v>
      </c>
      <c r="B27" s="2196" t="s">
        <v>1834</v>
      </c>
      <c r="C27" s="2197"/>
      <c r="D27" s="2190">
        <v>69368963.5</v>
      </c>
      <c r="E27" s="1166"/>
      <c r="F27" s="2191"/>
      <c r="G27" s="2191"/>
      <c r="H27" s="2191"/>
      <c r="I27" s="2191"/>
      <c r="J27" s="2191"/>
      <c r="K27" s="2191"/>
      <c r="L27" s="2192"/>
      <c r="M27" s="2192"/>
    </row>
    <row r="28" spans="1:13" ht="12" thickBot="1">
      <c r="A28" s="2166"/>
      <c r="B28" s="2198"/>
      <c r="C28" s="2199"/>
      <c r="E28" s="1166"/>
      <c r="F28" s="1166"/>
      <c r="L28" s="2182"/>
      <c r="M28" s="2182"/>
    </row>
    <row r="29" spans="1:13" s="2193" customFormat="1" ht="12" thickBot="1">
      <c r="A29" s="2187">
        <v>10</v>
      </c>
      <c r="B29" s="2196" t="s">
        <v>1835</v>
      </c>
      <c r="C29" s="2197"/>
      <c r="D29" s="2200">
        <f>+D25/D27</f>
        <v>6.0576567353722472</v>
      </c>
      <c r="E29" s="1166"/>
      <c r="F29" s="2191"/>
      <c r="G29" s="2191"/>
      <c r="H29" s="2191"/>
      <c r="I29" s="2191"/>
      <c r="J29" s="2191"/>
      <c r="K29" s="2191"/>
      <c r="L29" s="2192"/>
      <c r="M29" s="2192"/>
    </row>
    <row r="30" spans="1:13">
      <c r="A30" s="2155"/>
      <c r="B30" s="2155"/>
      <c r="C30" s="2155"/>
      <c r="E30" s="1497"/>
      <c r="F30" s="1497"/>
      <c r="G30" s="1497"/>
      <c r="H30" s="1497"/>
      <c r="I30" s="1497"/>
      <c r="J30" s="1497"/>
      <c r="K30" s="1497"/>
      <c r="L30" s="2182"/>
      <c r="M30" s="2182"/>
    </row>
    <row r="31" spans="1:13">
      <c r="A31" s="2155"/>
      <c r="B31" s="2155"/>
      <c r="C31" s="2155"/>
      <c r="E31" s="1497"/>
      <c r="F31" s="1497"/>
      <c r="G31" s="1497"/>
      <c r="H31" s="1497"/>
      <c r="I31" s="1497"/>
      <c r="J31" s="1497"/>
      <c r="K31" s="1497"/>
      <c r="L31" s="2182"/>
      <c r="M31" s="2182"/>
    </row>
    <row r="32" spans="1:13">
      <c r="A32" s="2155"/>
      <c r="B32" s="2155"/>
      <c r="C32" s="2155"/>
      <c r="E32" s="1497"/>
      <c r="F32" s="1497"/>
      <c r="G32" s="1497"/>
      <c r="H32" s="1497"/>
      <c r="I32" s="1497"/>
      <c r="J32" s="1497"/>
      <c r="K32" s="1497"/>
      <c r="L32" s="2182"/>
      <c r="M32" s="2182"/>
    </row>
    <row r="33" spans="1:13">
      <c r="A33" s="2155"/>
      <c r="B33" s="2184"/>
      <c r="C33" s="2184"/>
      <c r="E33" s="1497"/>
      <c r="F33" s="1497"/>
      <c r="G33" s="1497"/>
      <c r="H33" s="1497"/>
      <c r="I33" s="1497"/>
      <c r="J33" s="1497"/>
      <c r="K33" s="1497"/>
      <c r="L33" s="2182"/>
      <c r="M33" s="2182"/>
    </row>
    <row r="34" spans="1:13">
      <c r="A34" s="2155"/>
      <c r="B34" s="2155"/>
      <c r="C34" s="2155"/>
      <c r="D34" s="2201">
        <f>'III-A-1 Wholesale TCOS'!E25</f>
        <v>420213368.97156656</v>
      </c>
      <c r="E34" s="1497"/>
      <c r="F34" s="1497"/>
      <c r="G34" s="1497"/>
      <c r="H34" s="1497"/>
      <c r="I34" s="1497"/>
      <c r="J34" s="1497"/>
      <c r="K34" s="1497"/>
      <c r="L34" s="2182"/>
      <c r="M34" s="2182"/>
    </row>
    <row r="35" spans="1:13">
      <c r="A35" s="2184"/>
      <c r="B35" s="2155"/>
      <c r="C35" s="2155"/>
      <c r="D35" s="2202">
        <f>D34-D25</f>
        <v>0</v>
      </c>
      <c r="E35" s="1497"/>
      <c r="F35" s="1497"/>
      <c r="G35" s="1497"/>
      <c r="H35" s="1497"/>
      <c r="I35" s="1497"/>
      <c r="J35" s="1497"/>
      <c r="K35" s="1497"/>
      <c r="L35" s="2182"/>
      <c r="M35" s="2182"/>
    </row>
    <row r="36" spans="1:13">
      <c r="A36" s="2155"/>
      <c r="B36" s="2169"/>
      <c r="C36" s="2169"/>
      <c r="E36" s="1166"/>
      <c r="F36" s="1166"/>
      <c r="G36" s="1166"/>
      <c r="H36" s="1166"/>
      <c r="I36" s="1166"/>
      <c r="J36" s="1166"/>
      <c r="K36" s="1166"/>
      <c r="L36" s="2182"/>
      <c r="M36" s="2182"/>
    </row>
    <row r="37" spans="1:13">
      <c r="A37" s="2155"/>
      <c r="B37" s="2155"/>
      <c r="C37" s="2155"/>
      <c r="E37" s="1166"/>
      <c r="F37" s="1166"/>
      <c r="L37" s="2182"/>
      <c r="M37" s="2182"/>
    </row>
    <row r="38" spans="1:13">
      <c r="A38" s="2155"/>
      <c r="B38" s="2199"/>
      <c r="C38" s="2199"/>
      <c r="E38" s="1166"/>
      <c r="F38" s="1166"/>
      <c r="L38" s="2182"/>
      <c r="M38" s="2182"/>
    </row>
    <row r="39" spans="1:13">
      <c r="A39" s="2155"/>
      <c r="B39" s="2155"/>
      <c r="C39" s="2155"/>
      <c r="E39" s="1497"/>
      <c r="F39" s="1497"/>
      <c r="G39" s="1497"/>
      <c r="H39" s="1497"/>
      <c r="I39" s="1497"/>
      <c r="J39" s="1497"/>
      <c r="K39" s="1497"/>
      <c r="L39" s="2182"/>
      <c r="M39" s="2182"/>
    </row>
    <row r="40" spans="1:13">
      <c r="A40" s="2155"/>
      <c r="B40" s="2155"/>
      <c r="C40" s="2155"/>
      <c r="E40" s="1497"/>
      <c r="F40" s="1497"/>
      <c r="G40" s="1497"/>
      <c r="H40" s="1497"/>
      <c r="I40" s="1497"/>
      <c r="J40" s="1497"/>
      <c r="K40" s="1497"/>
      <c r="L40" s="2182"/>
      <c r="M40" s="2182"/>
    </row>
    <row r="41" spans="1:13">
      <c r="A41" s="2155"/>
      <c r="B41" s="2155"/>
      <c r="C41" s="2155"/>
      <c r="E41" s="1497"/>
      <c r="F41" s="1497"/>
      <c r="G41" s="1497"/>
      <c r="H41" s="1497"/>
      <c r="I41" s="1497"/>
      <c r="J41" s="1497"/>
      <c r="K41" s="1497"/>
      <c r="L41" s="2182"/>
      <c r="M41" s="2182"/>
    </row>
    <row r="42" spans="1:13">
      <c r="A42" s="2155"/>
      <c r="B42" s="2155"/>
      <c r="C42" s="2155"/>
      <c r="E42" s="1497"/>
      <c r="F42" s="1497"/>
      <c r="G42" s="1497"/>
      <c r="H42" s="1497"/>
      <c r="I42" s="1497"/>
      <c r="J42" s="1497"/>
      <c r="K42" s="1497"/>
      <c r="L42" s="2182"/>
      <c r="M42" s="2182"/>
    </row>
    <row r="43" spans="1:13">
      <c r="A43" s="2155"/>
      <c r="B43" s="2155"/>
      <c r="C43" s="2155"/>
      <c r="E43" s="1497"/>
      <c r="F43" s="1497"/>
      <c r="G43" s="1497"/>
      <c r="H43" s="1497"/>
      <c r="I43" s="1497"/>
      <c r="J43" s="1497"/>
      <c r="K43" s="1497"/>
      <c r="L43" s="2182"/>
      <c r="M43" s="2182"/>
    </row>
    <row r="44" spans="1:13">
      <c r="A44" s="2155"/>
      <c r="B44" s="2169"/>
      <c r="C44" s="2169"/>
      <c r="E44" s="1166"/>
      <c r="F44" s="1166"/>
      <c r="G44" s="1166"/>
      <c r="H44" s="1166"/>
      <c r="I44" s="1166"/>
      <c r="J44" s="1166"/>
      <c r="K44" s="1166"/>
      <c r="L44" s="2182"/>
      <c r="M44" s="2182"/>
    </row>
    <row r="45" spans="1:13">
      <c r="A45" s="2155"/>
      <c r="B45" s="2155"/>
      <c r="C45" s="2155"/>
      <c r="E45" s="1166"/>
      <c r="F45" s="1166"/>
      <c r="L45" s="2182"/>
      <c r="M45" s="2182"/>
    </row>
    <row r="46" spans="1:13">
      <c r="A46" s="2165"/>
      <c r="B46" s="2203"/>
      <c r="C46" s="2203"/>
      <c r="E46" s="1166"/>
      <c r="F46" s="1166"/>
      <c r="L46" s="2182"/>
      <c r="M46" s="2182"/>
    </row>
    <row r="47" spans="1:13">
      <c r="A47" s="2155"/>
      <c r="B47" s="2199"/>
      <c r="C47" s="2199"/>
      <c r="E47" s="1166"/>
      <c r="F47" s="1166"/>
      <c r="L47" s="2182"/>
      <c r="M47" s="2182"/>
    </row>
    <row r="48" spans="1:13">
      <c r="A48" s="2184"/>
      <c r="B48" s="2155"/>
      <c r="C48" s="2155"/>
      <c r="E48" s="1497"/>
      <c r="F48" s="1497"/>
      <c r="G48" s="1497"/>
      <c r="H48" s="1497"/>
      <c r="I48" s="1497"/>
      <c r="J48" s="1497"/>
      <c r="K48" s="1497"/>
      <c r="L48" s="2182"/>
      <c r="M48" s="2182"/>
    </row>
    <row r="49" spans="1:13">
      <c r="A49" s="2184"/>
      <c r="B49" s="2184"/>
      <c r="C49" s="2184"/>
      <c r="E49" s="1497"/>
      <c r="F49" s="1497"/>
      <c r="G49" s="1497"/>
      <c r="H49" s="1497"/>
      <c r="I49" s="1497"/>
      <c r="J49" s="1497"/>
      <c r="K49" s="1497"/>
      <c r="L49" s="2182"/>
      <c r="M49" s="2182"/>
    </row>
    <row r="50" spans="1:13">
      <c r="A50" s="2155"/>
      <c r="B50" s="2155"/>
      <c r="C50" s="2155"/>
      <c r="E50" s="1497"/>
      <c r="F50" s="1497"/>
      <c r="G50" s="1497"/>
      <c r="H50" s="1497"/>
      <c r="I50" s="1497"/>
      <c r="J50" s="1497"/>
      <c r="K50" s="1497"/>
      <c r="L50" s="2182"/>
      <c r="M50" s="2182"/>
    </row>
    <row r="51" spans="1:13">
      <c r="A51" s="2155"/>
      <c r="B51" s="2155"/>
      <c r="C51" s="2155"/>
      <c r="E51" s="1497"/>
      <c r="F51" s="1497"/>
      <c r="G51" s="1497"/>
      <c r="H51" s="1497"/>
      <c r="I51" s="1497"/>
      <c r="J51" s="1497"/>
      <c r="K51" s="1497"/>
      <c r="L51" s="2182"/>
      <c r="M51" s="2182"/>
    </row>
    <row r="52" spans="1:13">
      <c r="A52" s="2155"/>
      <c r="B52" s="2184"/>
      <c r="C52" s="2184"/>
      <c r="E52" s="1497"/>
      <c r="F52" s="1497"/>
      <c r="G52" s="1497"/>
      <c r="H52" s="1497"/>
      <c r="I52" s="1497"/>
      <c r="J52" s="1497"/>
      <c r="K52" s="1497"/>
      <c r="L52" s="2182"/>
      <c r="M52" s="2182"/>
    </row>
    <row r="53" spans="1:13">
      <c r="A53" s="2155"/>
      <c r="B53" s="2155"/>
      <c r="C53" s="2155"/>
      <c r="E53" s="1497"/>
      <c r="F53" s="1497"/>
      <c r="G53" s="1497"/>
      <c r="H53" s="1497"/>
      <c r="I53" s="1497"/>
      <c r="J53" s="1497"/>
      <c r="K53" s="1497"/>
      <c r="L53" s="2182"/>
      <c r="M53" s="2182"/>
    </row>
    <row r="54" spans="1:13">
      <c r="A54" s="2184"/>
      <c r="B54" s="2169"/>
      <c r="C54" s="2169"/>
      <c r="E54" s="1166"/>
      <c r="F54" s="1166"/>
      <c r="G54" s="1166"/>
      <c r="H54" s="1166"/>
      <c r="I54" s="1166"/>
      <c r="J54" s="1166"/>
      <c r="K54" s="1166"/>
      <c r="L54" s="2182"/>
      <c r="M54" s="2182"/>
    </row>
    <row r="55" spans="1:13">
      <c r="A55" s="2155"/>
      <c r="B55" s="2169"/>
      <c r="C55" s="2169"/>
      <c r="E55" s="1166"/>
      <c r="F55" s="1166"/>
      <c r="L55" s="2182"/>
      <c r="M55" s="2182"/>
    </row>
    <row r="56" spans="1:13">
      <c r="A56" s="2155"/>
      <c r="B56" s="2199"/>
      <c r="C56" s="2199"/>
      <c r="E56" s="1166"/>
      <c r="F56" s="1166"/>
      <c r="L56" s="2182"/>
      <c r="M56" s="2182"/>
    </row>
    <row r="57" spans="1:13">
      <c r="A57" s="2184"/>
      <c r="B57" s="2155"/>
      <c r="C57" s="2155"/>
      <c r="E57" s="1497"/>
      <c r="F57" s="1497"/>
      <c r="G57" s="1497"/>
      <c r="H57" s="1497"/>
      <c r="I57" s="1497"/>
      <c r="J57" s="1497"/>
      <c r="K57" s="1497"/>
      <c r="L57" s="2182"/>
      <c r="M57" s="2182"/>
    </row>
    <row r="58" spans="1:13">
      <c r="A58" s="2184"/>
      <c r="B58" s="2155"/>
      <c r="C58" s="2155"/>
      <c r="E58" s="1497"/>
      <c r="F58" s="1497"/>
      <c r="G58" s="1497"/>
      <c r="H58" s="1497"/>
      <c r="I58" s="1497"/>
      <c r="J58" s="1497"/>
      <c r="K58" s="1497"/>
      <c r="L58" s="2182"/>
      <c r="M58" s="2182"/>
    </row>
    <row r="59" spans="1:13">
      <c r="A59" s="2184"/>
      <c r="B59" s="2184"/>
      <c r="C59" s="2184"/>
      <c r="E59" s="1497"/>
      <c r="F59" s="1497"/>
      <c r="G59" s="1497"/>
      <c r="H59" s="1497"/>
      <c r="I59" s="1497"/>
      <c r="J59" s="1497"/>
      <c r="K59" s="1497"/>
      <c r="L59" s="2182"/>
      <c r="M59" s="2182"/>
    </row>
    <row r="60" spans="1:13">
      <c r="A60" s="2184"/>
      <c r="B60" s="2155"/>
      <c r="C60" s="2155"/>
      <c r="E60" s="1497"/>
      <c r="F60" s="1497"/>
      <c r="G60" s="1497"/>
      <c r="H60" s="1497"/>
      <c r="I60" s="1497"/>
      <c r="J60" s="1497"/>
      <c r="K60" s="1497"/>
      <c r="L60" s="2182"/>
      <c r="M60" s="2182"/>
    </row>
    <row r="61" spans="1:13">
      <c r="A61" s="2184"/>
      <c r="B61" s="2184"/>
      <c r="C61" s="2184"/>
      <c r="E61" s="1497"/>
      <c r="F61" s="1497"/>
      <c r="G61" s="1497"/>
      <c r="H61" s="1497"/>
      <c r="I61" s="1497"/>
      <c r="J61" s="1497"/>
      <c r="K61" s="1497"/>
      <c r="L61" s="2182"/>
      <c r="M61" s="2182"/>
    </row>
    <row r="62" spans="1:13">
      <c r="A62" s="2155"/>
      <c r="B62" s="2169"/>
      <c r="C62" s="2169"/>
      <c r="E62" s="1166"/>
      <c r="F62" s="1166"/>
      <c r="G62" s="1166"/>
      <c r="H62" s="1166"/>
      <c r="I62" s="1166"/>
      <c r="J62" s="1166"/>
      <c r="K62" s="1166"/>
      <c r="L62" s="2182"/>
      <c r="M62" s="2182"/>
    </row>
    <row r="63" spans="1:13">
      <c r="A63" s="2155"/>
      <c r="B63" s="2155"/>
      <c r="C63" s="2155"/>
      <c r="E63" s="1166"/>
      <c r="F63" s="1166"/>
      <c r="L63" s="2182"/>
      <c r="M63" s="2182"/>
    </row>
    <row r="64" spans="1:13">
      <c r="A64" s="2155"/>
      <c r="B64" s="2203"/>
      <c r="C64" s="2203"/>
      <c r="E64" s="1166"/>
      <c r="F64" s="1166"/>
      <c r="L64" s="2182"/>
      <c r="M64" s="2182"/>
    </row>
    <row r="65" spans="1:13">
      <c r="A65" s="2155"/>
      <c r="B65" s="2199"/>
      <c r="C65" s="2199"/>
      <c r="E65" s="1166"/>
      <c r="F65" s="1166"/>
      <c r="L65" s="2182"/>
      <c r="M65" s="2182"/>
    </row>
    <row r="66" spans="1:13">
      <c r="A66" s="2155"/>
      <c r="B66" s="2155"/>
      <c r="C66" s="2155"/>
      <c r="E66" s="1497"/>
      <c r="F66" s="1497"/>
      <c r="G66" s="1497"/>
      <c r="H66" s="1497"/>
      <c r="I66" s="1497"/>
      <c r="J66" s="1497"/>
      <c r="K66" s="1497"/>
      <c r="L66" s="2182"/>
      <c r="M66" s="2182"/>
    </row>
    <row r="67" spans="1:13">
      <c r="A67" s="2155"/>
      <c r="B67" s="2155"/>
      <c r="C67" s="2155"/>
      <c r="E67" s="1497"/>
      <c r="F67" s="1497"/>
      <c r="G67" s="1497"/>
      <c r="H67" s="1497"/>
      <c r="I67" s="1497"/>
      <c r="J67" s="1497"/>
      <c r="K67" s="1497"/>
      <c r="L67" s="2182"/>
      <c r="M67" s="2182"/>
    </row>
    <row r="68" spans="1:13">
      <c r="A68" s="2155"/>
      <c r="B68" s="2155"/>
      <c r="C68" s="2155"/>
      <c r="E68" s="1497"/>
      <c r="F68" s="1497"/>
      <c r="G68" s="1497"/>
      <c r="H68" s="1497"/>
      <c r="I68" s="1497"/>
      <c r="J68" s="1497"/>
      <c r="K68" s="1497"/>
      <c r="L68" s="2182"/>
      <c r="M68" s="2182"/>
    </row>
    <row r="69" spans="1:13">
      <c r="A69" s="2155"/>
      <c r="B69" s="2155"/>
      <c r="C69" s="2155"/>
      <c r="E69" s="1497"/>
      <c r="F69" s="1497"/>
      <c r="G69" s="1497"/>
      <c r="H69" s="1497"/>
      <c r="I69" s="1497"/>
      <c r="J69" s="1497"/>
      <c r="K69" s="1497"/>
      <c r="L69" s="2182"/>
      <c r="M69" s="2182"/>
    </row>
    <row r="70" spans="1:13">
      <c r="A70" s="2155"/>
      <c r="B70" s="2155"/>
      <c r="C70" s="2155"/>
      <c r="E70" s="1497"/>
      <c r="F70" s="1497"/>
      <c r="G70" s="1497"/>
      <c r="H70" s="1497"/>
      <c r="I70" s="1497"/>
      <c r="J70" s="1497"/>
      <c r="K70" s="1497"/>
      <c r="L70" s="2182"/>
      <c r="M70" s="2182"/>
    </row>
    <row r="71" spans="1:13">
      <c r="A71" s="2155"/>
      <c r="B71" s="2169"/>
      <c r="C71" s="2169"/>
      <c r="E71" s="1166"/>
      <c r="F71" s="1166"/>
      <c r="G71" s="1166"/>
      <c r="H71" s="1166"/>
      <c r="I71" s="1166"/>
      <c r="J71" s="1166"/>
      <c r="K71" s="1166"/>
      <c r="L71" s="2182"/>
      <c r="M71" s="2182"/>
    </row>
    <row r="72" spans="1:13">
      <c r="A72" s="2155"/>
      <c r="B72" s="2155"/>
      <c r="C72" s="2155"/>
      <c r="E72" s="1166"/>
      <c r="F72" s="1166"/>
      <c r="L72" s="2182"/>
      <c r="M72" s="2182"/>
    </row>
    <row r="73" spans="1:13">
      <c r="A73" s="2155"/>
      <c r="B73" s="2199"/>
      <c r="C73" s="2199"/>
      <c r="E73" s="1166"/>
      <c r="F73" s="1166"/>
      <c r="L73" s="2182"/>
      <c r="M73" s="2182"/>
    </row>
    <row r="74" spans="1:13">
      <c r="A74" s="2155"/>
      <c r="B74" s="2155"/>
      <c r="C74" s="2155"/>
      <c r="E74" s="1497"/>
      <c r="F74" s="1497"/>
      <c r="G74" s="1497"/>
      <c r="H74" s="1497"/>
      <c r="I74" s="1497"/>
      <c r="J74" s="1497"/>
      <c r="K74" s="1497"/>
      <c r="L74" s="2182"/>
      <c r="M74" s="2182"/>
    </row>
    <row r="75" spans="1:13">
      <c r="A75" s="2155"/>
      <c r="B75" s="2184"/>
      <c r="C75" s="2184"/>
      <c r="E75" s="1497"/>
      <c r="F75" s="1497"/>
      <c r="G75" s="1497"/>
      <c r="H75" s="1497"/>
      <c r="I75" s="1497"/>
      <c r="J75" s="1497"/>
      <c r="K75" s="1497"/>
      <c r="L75" s="2182"/>
      <c r="M75" s="2182"/>
    </row>
  </sheetData>
  <pageMargins left="1.25" right="0.5" top="1" bottom="1" header="0.75" footer="0.25"/>
  <pageSetup scale="80" pageOrder="overThenDown" orientation="portrait" r:id="rId1"/>
  <headerFooter alignWithMargins="0">
    <oddHeader>&amp;R&amp;"Times New Roman,Regular"&amp;9SCHEDULE III-A</oddHeader>
    <oddFooter>&amp;L&amp;9Sponsored By:  Randall W. Hamlett</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GY75"/>
  <sheetViews>
    <sheetView workbookViewId="0"/>
  </sheetViews>
  <sheetFormatPr defaultColWidth="9.140625" defaultRowHeight="11.25"/>
  <cols>
    <col min="1" max="1" width="4.42578125" style="2157" customWidth="1"/>
    <col min="2" max="2" width="40.5703125" style="2157" customWidth="1"/>
    <col min="3" max="3" width="11.5703125" style="2157" customWidth="1"/>
    <col min="4" max="4" width="12" style="2157" bestFit="1" customWidth="1"/>
    <col min="5" max="5" width="13.85546875" style="2160" customWidth="1"/>
    <col min="6" max="6" width="11.5703125" style="2157" customWidth="1"/>
    <col min="7" max="7" width="13.140625" style="2157" customWidth="1"/>
    <col min="8" max="8" width="14.140625" style="2157" customWidth="1"/>
    <col min="9" max="9" width="13.5703125" style="2157" customWidth="1"/>
    <col min="10" max="11" width="13.42578125" style="2157" customWidth="1"/>
    <col min="12" max="12" width="14" style="2157" customWidth="1"/>
    <col min="13" max="14" width="13.42578125" style="2157" customWidth="1"/>
    <col min="15" max="15" width="17.5703125" style="2157" customWidth="1"/>
    <col min="16" max="16" width="11.42578125" style="2157" customWidth="1"/>
    <col min="17" max="16384" width="9.140625" style="2157"/>
  </cols>
  <sheetData>
    <row r="1" spans="1:207" ht="12" thickBot="1">
      <c r="A1" s="2154"/>
      <c r="B1" s="2155"/>
      <c r="C1" s="2155"/>
      <c r="E1" s="2156"/>
      <c r="F1" s="2165"/>
    </row>
    <row r="2" spans="1:207">
      <c r="B2" s="2158" t="s">
        <v>465</v>
      </c>
      <c r="C2" s="2159"/>
      <c r="D2" s="2165"/>
    </row>
    <row r="3" spans="1:207">
      <c r="B3" s="2161" t="s">
        <v>1407</v>
      </c>
      <c r="C3" s="2154"/>
      <c r="D3" s="2165"/>
    </row>
    <row r="4" spans="1:207">
      <c r="B4" s="2162" t="s">
        <v>1831</v>
      </c>
      <c r="C4" s="2159"/>
      <c r="D4" s="2165"/>
    </row>
    <row r="5" spans="1:207">
      <c r="B5" s="2162" t="s">
        <v>1260</v>
      </c>
      <c r="C5" s="2159"/>
      <c r="D5" s="2165"/>
    </row>
    <row r="6" spans="1:207" ht="12" thickBot="1">
      <c r="B6" s="2163"/>
      <c r="C6" s="2159"/>
      <c r="D6" s="2165"/>
    </row>
    <row r="7" spans="1:207">
      <c r="A7" s="2164"/>
      <c r="B7" s="2165"/>
      <c r="C7" s="2165"/>
      <c r="D7" s="2165"/>
    </row>
    <row r="8" spans="1:207" s="2165" customFormat="1" ht="12" thickBot="1">
      <c r="A8" s="2155"/>
      <c r="B8" s="2155"/>
      <c r="C8" s="2155"/>
      <c r="D8" s="2166">
        <v>1</v>
      </c>
      <c r="E8" s="2166">
        <v>2</v>
      </c>
      <c r="F8" s="2166">
        <v>3</v>
      </c>
      <c r="G8" s="2166"/>
      <c r="H8" s="2166"/>
      <c r="I8" s="2166"/>
      <c r="J8" s="2166"/>
      <c r="K8" s="2166"/>
      <c r="L8" s="2166"/>
      <c r="M8" s="2166"/>
      <c r="N8" s="2166"/>
      <c r="O8" s="2166"/>
      <c r="P8" s="2166"/>
      <c r="Q8" s="2156"/>
      <c r="R8" s="2156"/>
      <c r="S8" s="2156"/>
      <c r="T8" s="2156"/>
      <c r="U8" s="2156"/>
      <c r="V8" s="2156"/>
      <c r="W8" s="2156"/>
      <c r="X8" s="2156"/>
      <c r="Y8" s="2156"/>
      <c r="Z8" s="2156"/>
      <c r="AA8" s="2156"/>
      <c r="AB8" s="2156"/>
      <c r="AC8" s="2156"/>
      <c r="AD8" s="2156"/>
      <c r="AE8" s="2156"/>
      <c r="AF8" s="2156"/>
      <c r="AG8" s="2156"/>
      <c r="AH8" s="2156"/>
      <c r="AI8" s="2156"/>
      <c r="AJ8" s="2156"/>
      <c r="AK8" s="2156"/>
      <c r="AL8" s="2156"/>
      <c r="AM8" s="2156"/>
      <c r="AN8" s="2156"/>
      <c r="AO8" s="2156"/>
      <c r="AP8" s="2156"/>
      <c r="AQ8" s="2156"/>
      <c r="AR8" s="2156"/>
      <c r="AS8" s="2156"/>
      <c r="AT8" s="2156"/>
      <c r="AU8" s="2156"/>
      <c r="AV8" s="2156"/>
      <c r="AW8" s="2156"/>
      <c r="AX8" s="2156"/>
      <c r="AY8" s="2156"/>
      <c r="AZ8" s="2156"/>
      <c r="BA8" s="2156"/>
      <c r="BB8" s="2156"/>
      <c r="BC8" s="2156"/>
      <c r="BD8" s="2156"/>
      <c r="BE8" s="2156"/>
      <c r="BF8" s="2156"/>
      <c r="BG8" s="2156"/>
      <c r="BH8" s="2156"/>
      <c r="BI8" s="2156"/>
      <c r="BJ8" s="2156"/>
      <c r="BK8" s="2156"/>
      <c r="BL8" s="2156"/>
      <c r="BM8" s="2156"/>
      <c r="BN8" s="2156"/>
      <c r="BO8" s="2156"/>
      <c r="BP8" s="2156"/>
      <c r="BQ8" s="2156"/>
      <c r="BR8" s="2156"/>
      <c r="BS8" s="2156"/>
      <c r="BT8" s="2156"/>
      <c r="BU8" s="2156"/>
      <c r="BV8" s="2156"/>
      <c r="BW8" s="2156"/>
      <c r="BX8" s="2156"/>
      <c r="BY8" s="2156"/>
      <c r="BZ8" s="2156"/>
      <c r="CA8" s="2156"/>
      <c r="CB8" s="2156"/>
      <c r="CC8" s="2156"/>
      <c r="CD8" s="2156"/>
      <c r="CE8" s="2156"/>
      <c r="CF8" s="2156"/>
      <c r="CG8" s="2156"/>
      <c r="CH8" s="2156"/>
      <c r="CI8" s="2156"/>
      <c r="CJ8" s="2156"/>
      <c r="CK8" s="2156"/>
      <c r="CL8" s="2156"/>
      <c r="CM8" s="2156"/>
      <c r="CN8" s="2156"/>
      <c r="CO8" s="2156"/>
      <c r="CP8" s="2156"/>
      <c r="CQ8" s="2156"/>
      <c r="CR8" s="2156"/>
      <c r="CS8" s="2156"/>
      <c r="CT8" s="2156"/>
      <c r="CU8" s="2156"/>
      <c r="CV8" s="2156"/>
      <c r="CW8" s="2156"/>
      <c r="CX8" s="2156"/>
      <c r="CY8" s="2156"/>
      <c r="CZ8" s="2156"/>
      <c r="DA8" s="2156"/>
      <c r="DB8" s="2156"/>
      <c r="DC8" s="2156"/>
      <c r="DD8" s="2156"/>
      <c r="DE8" s="2156"/>
      <c r="DF8" s="2156"/>
      <c r="DG8" s="2156"/>
      <c r="DH8" s="2156"/>
      <c r="DI8" s="2156"/>
      <c r="DJ8" s="2156"/>
      <c r="DK8" s="2156"/>
      <c r="DL8" s="2156"/>
      <c r="DM8" s="2156"/>
      <c r="DN8" s="2156"/>
      <c r="DO8" s="2156"/>
      <c r="DP8" s="2156"/>
      <c r="DQ8" s="2156"/>
      <c r="DR8" s="2156"/>
      <c r="DS8" s="2156"/>
      <c r="DT8" s="2156"/>
      <c r="DU8" s="2156"/>
      <c r="DV8" s="2156"/>
      <c r="DW8" s="2156"/>
      <c r="DX8" s="2156"/>
      <c r="DY8" s="2156"/>
      <c r="DZ8" s="2156"/>
      <c r="EA8" s="2156"/>
      <c r="EB8" s="2156"/>
      <c r="EC8" s="2156"/>
      <c r="ED8" s="2156"/>
      <c r="EE8" s="2156"/>
      <c r="EF8" s="2156"/>
      <c r="EG8" s="2156"/>
      <c r="EH8" s="2156"/>
      <c r="EI8" s="2156"/>
      <c r="EJ8" s="2156"/>
      <c r="EK8" s="2156"/>
      <c r="EL8" s="2156"/>
      <c r="EM8" s="2156"/>
      <c r="EN8" s="2156"/>
      <c r="EO8" s="2156"/>
      <c r="EP8" s="2156"/>
      <c r="EQ8" s="2156"/>
      <c r="ER8" s="2156"/>
      <c r="ES8" s="2156"/>
      <c r="ET8" s="2156"/>
      <c r="EU8" s="2156"/>
      <c r="EV8" s="2156"/>
      <c r="EW8" s="2156"/>
      <c r="EX8" s="2156"/>
      <c r="EY8" s="2156"/>
      <c r="EZ8" s="2156"/>
      <c r="FA8" s="2156"/>
      <c r="FB8" s="2156"/>
      <c r="FC8" s="2156"/>
      <c r="FD8" s="2156"/>
      <c r="FE8" s="2156"/>
      <c r="FF8" s="2156"/>
      <c r="FG8" s="2156"/>
      <c r="FH8" s="2156"/>
      <c r="FI8" s="2156"/>
      <c r="FJ8" s="2156"/>
      <c r="FK8" s="2156"/>
      <c r="FL8" s="2156"/>
      <c r="FM8" s="2156"/>
      <c r="FN8" s="2156"/>
      <c r="FO8" s="2156"/>
      <c r="FP8" s="2156"/>
      <c r="FQ8" s="2156"/>
      <c r="FR8" s="2156"/>
      <c r="FS8" s="2156"/>
      <c r="FT8" s="2156"/>
      <c r="FU8" s="2156"/>
      <c r="FV8" s="2156"/>
      <c r="FW8" s="2156"/>
      <c r="FX8" s="2156"/>
      <c r="FY8" s="2156"/>
      <c r="FZ8" s="2156"/>
      <c r="GA8" s="2156"/>
      <c r="GB8" s="2156"/>
      <c r="GC8" s="2156"/>
      <c r="GD8" s="2156"/>
      <c r="GE8" s="2156"/>
      <c r="GF8" s="2156"/>
      <c r="GG8" s="2156"/>
      <c r="GH8" s="2156"/>
      <c r="GI8" s="2156"/>
      <c r="GJ8" s="2156"/>
      <c r="GK8" s="2156"/>
      <c r="GL8" s="2156"/>
      <c r="GM8" s="2156"/>
      <c r="GN8" s="2156"/>
      <c r="GO8" s="2156"/>
      <c r="GP8" s="2156"/>
      <c r="GQ8" s="2156"/>
      <c r="GR8" s="2156"/>
      <c r="GS8" s="2156"/>
      <c r="GT8" s="2156"/>
      <c r="GU8" s="2156"/>
      <c r="GV8" s="2156"/>
      <c r="GW8" s="2156"/>
      <c r="GX8" s="2156"/>
      <c r="GY8" s="2156"/>
    </row>
    <row r="9" spans="1:207">
      <c r="A9" s="2167"/>
      <c r="B9" s="2168"/>
      <c r="C9" s="2168"/>
      <c r="D9" s="2168" t="s">
        <v>352</v>
      </c>
      <c r="E9" s="2168" t="s">
        <v>580</v>
      </c>
      <c r="F9" s="2204"/>
      <c r="G9" s="2168" t="s">
        <v>252</v>
      </c>
      <c r="H9" s="2169"/>
      <c r="I9" s="2170"/>
      <c r="J9" s="2170"/>
      <c r="K9" s="2170"/>
      <c r="L9" s="2170"/>
      <c r="M9" s="2170"/>
      <c r="N9" s="2170"/>
    </row>
    <row r="10" spans="1:207">
      <c r="A10" s="2161"/>
      <c r="B10" s="2171" t="s">
        <v>578</v>
      </c>
      <c r="C10" s="2171" t="s">
        <v>583</v>
      </c>
      <c r="D10" s="2173" t="s">
        <v>283</v>
      </c>
      <c r="E10" s="2171" t="s">
        <v>585</v>
      </c>
      <c r="F10" s="2171" t="s">
        <v>281</v>
      </c>
      <c r="G10" s="2205"/>
    </row>
    <row r="11" spans="1:207">
      <c r="A11" s="2172" t="s">
        <v>272</v>
      </c>
      <c r="B11" s="2173"/>
      <c r="C11" s="2173" t="s">
        <v>586</v>
      </c>
      <c r="D11" s="2173" t="s">
        <v>354</v>
      </c>
      <c r="E11" s="2171" t="s">
        <v>815</v>
      </c>
      <c r="F11" s="2171" t="s">
        <v>466</v>
      </c>
      <c r="G11" s="2205"/>
    </row>
    <row r="12" spans="1:207" ht="12" thickBot="1">
      <c r="A12" s="2174" t="s">
        <v>1083</v>
      </c>
      <c r="B12" s="2175"/>
      <c r="C12" s="2175"/>
      <c r="D12" s="2206"/>
      <c r="E12" s="2176"/>
      <c r="F12" s="2207"/>
      <c r="G12" s="2207"/>
    </row>
    <row r="13" spans="1:207">
      <c r="A13" s="2155"/>
      <c r="B13" s="2177"/>
      <c r="C13" s="2178"/>
      <c r="D13" s="2178"/>
      <c r="E13" s="2179"/>
      <c r="F13" s="2208"/>
      <c r="G13" s="2209"/>
      <c r="H13" s="1166"/>
      <c r="I13" s="1166"/>
    </row>
    <row r="14" spans="1:207">
      <c r="A14" s="2166">
        <v>1</v>
      </c>
      <c r="B14" s="2180" t="s">
        <v>1832</v>
      </c>
      <c r="C14" s="2166" t="s">
        <v>490</v>
      </c>
      <c r="D14" s="1495">
        <f>'I-A-1'!F14</f>
        <v>242205237.2840535</v>
      </c>
      <c r="E14" s="2181">
        <f>'I-A-1'!G14</f>
        <v>67024336.856060386</v>
      </c>
      <c r="F14" s="1496">
        <f>'I-A-1'!K14</f>
        <v>175180900.40799308</v>
      </c>
      <c r="G14" s="2210">
        <f>F14+E14-D14</f>
        <v>-2.0000040531158447E-2</v>
      </c>
      <c r="H14" s="1497"/>
      <c r="I14" s="1497"/>
      <c r="J14" s="1497"/>
      <c r="K14" s="1497"/>
      <c r="L14" s="1497"/>
      <c r="M14" s="1497"/>
      <c r="N14" s="1497"/>
      <c r="O14" s="2182"/>
      <c r="P14" s="2182"/>
    </row>
    <row r="15" spans="1:207">
      <c r="A15" s="2166">
        <v>2</v>
      </c>
      <c r="B15" s="2183" t="s">
        <v>154</v>
      </c>
      <c r="C15" s="2166" t="s">
        <v>493</v>
      </c>
      <c r="D15" s="1495">
        <f>'I-A-1'!F15</f>
        <v>265019604.49534842</v>
      </c>
      <c r="E15" s="2181">
        <f>'I-A-1'!G15</f>
        <v>93376396.248001114</v>
      </c>
      <c r="F15" s="1496">
        <f>'I-A-1'!K15</f>
        <v>171643208.2473473</v>
      </c>
      <c r="G15" s="2210">
        <f t="shared" ref="G15:G25" si="0">F15+E15-D15</f>
        <v>0</v>
      </c>
      <c r="H15" s="1497"/>
      <c r="I15" s="1497"/>
      <c r="J15" s="1497"/>
      <c r="K15" s="1497"/>
      <c r="L15" s="1497"/>
      <c r="M15" s="1497"/>
      <c r="N15" s="1497"/>
      <c r="O15" s="2182"/>
      <c r="P15" s="2182"/>
    </row>
    <row r="16" spans="1:207">
      <c r="A16" s="2166">
        <v>3</v>
      </c>
      <c r="B16" s="2183" t="s">
        <v>748</v>
      </c>
      <c r="C16" s="2166" t="s">
        <v>494</v>
      </c>
      <c r="D16" s="1495">
        <f>'I-A-1'!F16</f>
        <v>152785169.33682868</v>
      </c>
      <c r="E16" s="2181">
        <f>'I-A-1'!G16</f>
        <v>47195344.995527484</v>
      </c>
      <c r="F16" s="1496">
        <f>'I-A-1'!K16</f>
        <v>105589824.34130122</v>
      </c>
      <c r="G16" s="2210">
        <f t="shared" si="0"/>
        <v>0</v>
      </c>
      <c r="H16" s="1497"/>
      <c r="I16" s="1497"/>
      <c r="J16" s="1497"/>
      <c r="K16" s="1497"/>
      <c r="L16" s="1497"/>
      <c r="M16" s="1497"/>
      <c r="N16" s="1497"/>
      <c r="O16" s="2182"/>
      <c r="P16" s="2182"/>
    </row>
    <row r="17" spans="1:16">
      <c r="A17" s="2166">
        <v>4</v>
      </c>
      <c r="B17" s="2180" t="s">
        <v>649</v>
      </c>
      <c r="C17" s="2166" t="s">
        <v>495</v>
      </c>
      <c r="D17" s="1495">
        <f>'I-A-1'!F17</f>
        <v>51495390</v>
      </c>
      <c r="E17" s="2181">
        <f>'I-A-1'!G17</f>
        <v>31504840</v>
      </c>
      <c r="F17" s="1496">
        <f>'I-A-1'!K17</f>
        <v>19990550</v>
      </c>
      <c r="G17" s="2210">
        <f t="shared" si="0"/>
        <v>0</v>
      </c>
      <c r="H17" s="1166"/>
      <c r="I17" s="1166"/>
      <c r="J17" s="1166"/>
      <c r="K17" s="1166"/>
      <c r="L17" s="1166"/>
      <c r="M17" s="1166"/>
      <c r="N17" s="1166"/>
      <c r="O17" s="2182"/>
      <c r="P17" s="2182"/>
    </row>
    <row r="18" spans="1:16">
      <c r="A18" s="2166"/>
      <c r="B18" s="2180"/>
      <c r="C18" s="2169"/>
      <c r="D18" s="1495"/>
      <c r="E18" s="2181"/>
      <c r="F18" s="1496"/>
      <c r="G18" s="2210"/>
      <c r="H18" s="1166"/>
      <c r="I18" s="1166"/>
      <c r="J18" s="1166"/>
      <c r="K18" s="1166"/>
      <c r="L18" s="1166"/>
      <c r="M18" s="1166"/>
      <c r="N18" s="1166"/>
      <c r="O18" s="2182"/>
      <c r="P18" s="2182"/>
    </row>
    <row r="19" spans="1:16">
      <c r="A19" s="2166">
        <v>5</v>
      </c>
      <c r="B19" s="2183" t="s">
        <v>1833</v>
      </c>
      <c r="C19" s="2166" t="s">
        <v>624</v>
      </c>
      <c r="D19" s="1495">
        <f>'I-A-1'!F19</f>
        <v>358722997.10857147</v>
      </c>
      <c r="E19" s="2181">
        <f>'I-A-1'!G19</f>
        <v>186477194.75197762</v>
      </c>
      <c r="F19" s="1496">
        <f>'I-A-1'!K19</f>
        <v>172245802.35659373</v>
      </c>
      <c r="G19" s="2210">
        <f t="shared" si="0"/>
        <v>0</v>
      </c>
      <c r="H19" s="1166"/>
      <c r="I19" s="1166"/>
      <c r="O19" s="2182"/>
      <c r="P19" s="2182"/>
    </row>
    <row r="20" spans="1:16">
      <c r="A20" s="2166"/>
      <c r="B20" s="2180"/>
      <c r="C20" s="2184"/>
      <c r="D20" s="1495"/>
      <c r="E20" s="2181"/>
      <c r="F20" s="1496"/>
      <c r="G20" s="2210"/>
      <c r="H20" s="1497"/>
      <c r="I20" s="1497"/>
      <c r="J20" s="1497"/>
      <c r="K20" s="1497"/>
      <c r="L20" s="1497"/>
      <c r="M20" s="1497"/>
      <c r="N20" s="1497"/>
      <c r="O20" s="2182"/>
      <c r="P20" s="2182"/>
    </row>
    <row r="21" spans="1:16">
      <c r="A21" s="2166">
        <v>6</v>
      </c>
      <c r="B21" s="2180" t="s">
        <v>811</v>
      </c>
      <c r="C21" s="2166" t="s">
        <v>1073</v>
      </c>
      <c r="D21" s="1495">
        <f>SUM(D14:D19)</f>
        <v>1070228398.224802</v>
      </c>
      <c r="E21" s="2181">
        <f>SUM(E14:E19)</f>
        <v>425578112.85156655</v>
      </c>
      <c r="F21" s="1496">
        <f>SUM(F14:F19)</f>
        <v>644650285.35323524</v>
      </c>
      <c r="G21" s="2210">
        <f t="shared" si="0"/>
        <v>-2.0000219345092773E-2</v>
      </c>
      <c r="H21" s="1251"/>
      <c r="I21" s="1497"/>
      <c r="J21" s="1497"/>
      <c r="K21" s="1497"/>
      <c r="L21" s="1497"/>
      <c r="M21" s="1497"/>
      <c r="N21" s="1497"/>
      <c r="O21" s="2182"/>
      <c r="P21" s="2182"/>
    </row>
    <row r="22" spans="1:16">
      <c r="A22" s="2166"/>
      <c r="B22" s="2183"/>
      <c r="C22" s="2155"/>
      <c r="D22" s="1495"/>
      <c r="E22" s="2181"/>
      <c r="F22" s="1496"/>
      <c r="G22" s="2210"/>
      <c r="H22" s="1497"/>
      <c r="I22" s="1497"/>
      <c r="J22" s="1497"/>
      <c r="K22" s="1497"/>
      <c r="L22" s="1497"/>
      <c r="M22" s="1497"/>
      <c r="N22" s="1497"/>
      <c r="O22" s="2182"/>
      <c r="P22" s="2182"/>
    </row>
    <row r="23" spans="1:16" ht="12" thickBot="1">
      <c r="A23" s="2166">
        <v>7</v>
      </c>
      <c r="B23" s="2185" t="s">
        <v>1059</v>
      </c>
      <c r="C23" s="2186" t="s">
        <v>625</v>
      </c>
      <c r="D23" s="2211">
        <f>-'III-E-5'!G25</f>
        <v>-30859584.320000298</v>
      </c>
      <c r="E23" s="2181">
        <f>-'III-E-5'!H25</f>
        <v>-5364743.88</v>
      </c>
      <c r="F23" s="1496">
        <f>D23-E23</f>
        <v>-25494840.440000299</v>
      </c>
      <c r="G23" s="2210">
        <f t="shared" si="0"/>
        <v>0</v>
      </c>
      <c r="H23" s="1497"/>
      <c r="I23" s="1497"/>
      <c r="J23" s="1497"/>
      <c r="K23" s="1497"/>
      <c r="L23" s="1497"/>
      <c r="M23" s="1497"/>
      <c r="N23" s="1497"/>
      <c r="O23" s="2182"/>
      <c r="P23" s="2182"/>
    </row>
    <row r="24" spans="1:16" ht="12" thickBot="1">
      <c r="A24" s="2166"/>
      <c r="B24" s="2155"/>
      <c r="C24" s="2155"/>
      <c r="D24" s="2166"/>
      <c r="E24" s="2176"/>
      <c r="F24" s="1496"/>
      <c r="G24" s="2210"/>
      <c r="H24" s="1497"/>
      <c r="I24" s="1497"/>
      <c r="J24" s="1497"/>
      <c r="K24" s="1497"/>
      <c r="L24" s="1497"/>
      <c r="M24" s="1497"/>
      <c r="N24" s="1497"/>
      <c r="O24" s="2182"/>
      <c r="P24" s="2182"/>
    </row>
    <row r="25" spans="1:16" s="2193" customFormat="1" ht="12" thickBot="1">
      <c r="A25" s="2187">
        <v>8</v>
      </c>
      <c r="B25" s="2188" t="s">
        <v>812</v>
      </c>
      <c r="C25" s="2189"/>
      <c r="D25" s="1825">
        <f>D21+D23</f>
        <v>1039368813.9048017</v>
      </c>
      <c r="E25" s="2190">
        <f>SUM(E21:E23)</f>
        <v>420213368.97156656</v>
      </c>
      <c r="F25" s="2212">
        <f>F21+F23</f>
        <v>619155444.91323495</v>
      </c>
      <c r="G25" s="2210">
        <f t="shared" si="0"/>
        <v>-2.0000219345092773E-2</v>
      </c>
      <c r="H25" s="1166"/>
      <c r="I25" s="2191"/>
      <c r="J25" s="2191"/>
      <c r="K25" s="2191"/>
      <c r="L25" s="2191"/>
      <c r="M25" s="2191"/>
      <c r="N25" s="2191"/>
      <c r="O25" s="2192"/>
      <c r="P25" s="2192"/>
    </row>
    <row r="26" spans="1:16" ht="12" thickBot="1">
      <c r="A26" s="2166"/>
      <c r="B26" s="2194"/>
      <c r="C26" s="2194"/>
      <c r="D26" s="2194"/>
      <c r="E26" s="2195"/>
      <c r="F26" s="2049"/>
      <c r="G26" s="2049"/>
      <c r="H26" s="1166"/>
      <c r="I26" s="1166"/>
      <c r="O26" s="2182"/>
      <c r="P26" s="2182"/>
    </row>
    <row r="27" spans="1:16" s="2193" customFormat="1" ht="12" thickBot="1">
      <c r="A27" s="2187">
        <v>9</v>
      </c>
      <c r="B27" s="2196" t="s">
        <v>1834</v>
      </c>
      <c r="C27" s="2197"/>
      <c r="D27" s="1138"/>
      <c r="E27" s="2190">
        <v>69368963.5</v>
      </c>
      <c r="F27" s="1138"/>
      <c r="G27" s="1497"/>
      <c r="H27" s="1166"/>
      <c r="I27" s="2191"/>
      <c r="J27" s="2191"/>
      <c r="K27" s="2191"/>
      <c r="L27" s="2191"/>
      <c r="M27" s="2191"/>
      <c r="N27" s="2191"/>
      <c r="O27" s="2192"/>
      <c r="P27" s="2192"/>
    </row>
    <row r="28" spans="1:16" ht="12" thickBot="1">
      <c r="A28" s="2166"/>
      <c r="B28" s="2198"/>
      <c r="C28" s="2199"/>
      <c r="D28" s="2199"/>
      <c r="F28" s="1495"/>
      <c r="G28" s="1495"/>
      <c r="H28" s="1166"/>
      <c r="I28" s="1166"/>
      <c r="O28" s="2182"/>
      <c r="P28" s="2182"/>
    </row>
    <row r="29" spans="1:16" s="2193" customFormat="1" ht="12" thickBot="1">
      <c r="A29" s="2187">
        <v>10</v>
      </c>
      <c r="B29" s="2196" t="s">
        <v>1835</v>
      </c>
      <c r="C29" s="2197"/>
      <c r="D29" s="1138"/>
      <c r="E29" s="2200">
        <f>+E25/E27</f>
        <v>6.0576567353722472</v>
      </c>
      <c r="F29" s="1138"/>
      <c r="G29" s="1497"/>
      <c r="H29" s="1166"/>
      <c r="I29" s="2191"/>
      <c r="J29" s="2191"/>
      <c r="K29" s="2191"/>
      <c r="L29" s="2191"/>
      <c r="M29" s="2191"/>
      <c r="N29" s="2191"/>
      <c r="O29" s="2192"/>
      <c r="P29" s="2192"/>
    </row>
    <row r="30" spans="1:16">
      <c r="A30" s="2155"/>
      <c r="B30" s="2155"/>
      <c r="C30" s="2155"/>
      <c r="D30" s="2155"/>
      <c r="F30" s="1497"/>
      <c r="G30" s="1497"/>
      <c r="H30" s="1497"/>
      <c r="I30" s="1497"/>
      <c r="J30" s="1497"/>
      <c r="K30" s="1497"/>
      <c r="L30" s="1497"/>
      <c r="M30" s="1497"/>
      <c r="N30" s="1497"/>
      <c r="O30" s="2182"/>
      <c r="P30" s="2182"/>
    </row>
    <row r="31" spans="1:16">
      <c r="A31" s="2155"/>
      <c r="B31" s="2155"/>
      <c r="C31" s="2155"/>
      <c r="D31" s="2155"/>
      <c r="F31" s="1497"/>
      <c r="G31" s="1497"/>
      <c r="H31" s="1497"/>
      <c r="I31" s="1497"/>
      <c r="J31" s="1497"/>
      <c r="K31" s="1497"/>
      <c r="L31" s="1497"/>
      <c r="M31" s="1497"/>
      <c r="N31" s="1497"/>
      <c r="O31" s="2182"/>
      <c r="P31" s="2182"/>
    </row>
    <row r="32" spans="1:16">
      <c r="A32" s="2155"/>
      <c r="B32" s="2155"/>
      <c r="C32" s="2155"/>
      <c r="D32" s="2155"/>
      <c r="F32" s="1497"/>
      <c r="G32" s="1497"/>
      <c r="H32" s="1497"/>
      <c r="I32" s="1497"/>
      <c r="J32" s="1497"/>
      <c r="K32" s="1497"/>
      <c r="L32" s="1497"/>
      <c r="M32" s="1497"/>
      <c r="N32" s="1497"/>
      <c r="O32" s="2182"/>
      <c r="P32" s="2182"/>
    </row>
    <row r="33" spans="1:16">
      <c r="A33" s="2155"/>
      <c r="B33" s="2184"/>
      <c r="C33" s="2184"/>
      <c r="D33" s="2184"/>
      <c r="F33" s="1497"/>
      <c r="G33" s="1497"/>
      <c r="H33" s="1497"/>
      <c r="I33" s="1497"/>
      <c r="J33" s="1497"/>
      <c r="K33" s="1497"/>
      <c r="L33" s="1497"/>
      <c r="M33" s="1497"/>
      <c r="N33" s="1497"/>
      <c r="O33" s="2182"/>
      <c r="P33" s="2182"/>
    </row>
    <row r="34" spans="1:16">
      <c r="A34" s="2155"/>
      <c r="B34" s="2155"/>
      <c r="C34" s="2155"/>
      <c r="D34" s="2155"/>
      <c r="E34" s="2201">
        <f>'I-A-1'!G36</f>
        <v>420213368.97156656</v>
      </c>
      <c r="F34" s="1497"/>
      <c r="G34" s="1497"/>
      <c r="H34" s="1497"/>
      <c r="I34" s="1497"/>
      <c r="J34" s="1497"/>
      <c r="K34" s="1497"/>
      <c r="L34" s="1497"/>
      <c r="M34" s="1497"/>
      <c r="N34" s="1497"/>
      <c r="O34" s="2182"/>
      <c r="P34" s="2182"/>
    </row>
    <row r="35" spans="1:16">
      <c r="A35" s="2184"/>
      <c r="B35" s="2155"/>
      <c r="C35" s="2155"/>
      <c r="D35" s="2155"/>
      <c r="E35" s="2202">
        <f>E34-E25</f>
        <v>0</v>
      </c>
      <c r="F35" s="1497"/>
      <c r="G35" s="1497"/>
      <c r="H35" s="1497"/>
      <c r="I35" s="1497"/>
      <c r="J35" s="1497"/>
      <c r="K35" s="1497"/>
      <c r="L35" s="1497"/>
      <c r="M35" s="1497"/>
      <c r="N35" s="1497"/>
      <c r="O35" s="2182"/>
      <c r="P35" s="2182"/>
    </row>
    <row r="36" spans="1:16">
      <c r="A36" s="2155"/>
      <c r="B36" s="2169"/>
      <c r="C36" s="2169"/>
      <c r="D36" s="2169"/>
      <c r="F36" s="1166"/>
      <c r="G36" s="1166"/>
      <c r="H36" s="1166"/>
      <c r="I36" s="1166"/>
      <c r="J36" s="1166"/>
      <c r="K36" s="1166"/>
      <c r="L36" s="1166"/>
      <c r="M36" s="1166"/>
      <c r="N36" s="1166"/>
      <c r="O36" s="2182"/>
      <c r="P36" s="2182"/>
    </row>
    <row r="37" spans="1:16">
      <c r="A37" s="2155"/>
      <c r="B37" s="2155"/>
      <c r="C37" s="2155"/>
      <c r="D37" s="2155"/>
      <c r="F37" s="1166"/>
      <c r="G37" s="1166"/>
      <c r="H37" s="1166"/>
      <c r="I37" s="1166"/>
      <c r="O37" s="2182"/>
      <c r="P37" s="2182"/>
    </row>
    <row r="38" spans="1:16">
      <c r="A38" s="2155"/>
      <c r="B38" s="2199"/>
      <c r="C38" s="2199"/>
      <c r="D38" s="2199"/>
      <c r="F38" s="1166"/>
      <c r="G38" s="1166"/>
      <c r="H38" s="1166"/>
      <c r="I38" s="1166"/>
      <c r="O38" s="2182"/>
      <c r="P38" s="2182"/>
    </row>
    <row r="39" spans="1:16">
      <c r="A39" s="2155"/>
      <c r="B39" s="2155"/>
      <c r="C39" s="2155"/>
      <c r="D39" s="2155"/>
      <c r="F39" s="1497"/>
      <c r="G39" s="1497"/>
      <c r="H39" s="1497"/>
      <c r="I39" s="1497"/>
      <c r="J39" s="1497"/>
      <c r="K39" s="1497"/>
      <c r="L39" s="1497"/>
      <c r="M39" s="1497"/>
      <c r="N39" s="1497"/>
      <c r="O39" s="2182"/>
      <c r="P39" s="2182"/>
    </row>
    <row r="40" spans="1:16">
      <c r="A40" s="2155"/>
      <c r="B40" s="2155"/>
      <c r="C40" s="2155"/>
      <c r="D40" s="2155"/>
      <c r="F40" s="1497"/>
      <c r="G40" s="1497"/>
      <c r="H40" s="1497"/>
      <c r="I40" s="1497"/>
      <c r="J40" s="1497"/>
      <c r="K40" s="1497"/>
      <c r="L40" s="1497"/>
      <c r="M40" s="1497"/>
      <c r="N40" s="1497"/>
      <c r="O40" s="2182"/>
      <c r="P40" s="2182"/>
    </row>
    <row r="41" spans="1:16">
      <c r="A41" s="2155"/>
      <c r="B41" s="2155"/>
      <c r="C41" s="2155"/>
      <c r="D41" s="2155"/>
      <c r="F41" s="1497"/>
      <c r="G41" s="1497"/>
      <c r="H41" s="1497"/>
      <c r="I41" s="1497"/>
      <c r="J41" s="1497"/>
      <c r="K41" s="1497"/>
      <c r="L41" s="1497"/>
      <c r="M41" s="1497"/>
      <c r="N41" s="1497"/>
      <c r="O41" s="2182"/>
      <c r="P41" s="2182"/>
    </row>
    <row r="42" spans="1:16">
      <c r="A42" s="2155"/>
      <c r="B42" s="2155"/>
      <c r="C42" s="2155"/>
      <c r="D42" s="2155"/>
      <c r="F42" s="1497"/>
      <c r="G42" s="1497"/>
      <c r="H42" s="1497"/>
      <c r="I42" s="1497"/>
      <c r="J42" s="1497"/>
      <c r="K42" s="1497"/>
      <c r="L42" s="1497"/>
      <c r="M42" s="1497"/>
      <c r="N42" s="1497"/>
      <c r="O42" s="2182"/>
      <c r="P42" s="2182"/>
    </row>
    <row r="43" spans="1:16">
      <c r="A43" s="2155"/>
      <c r="B43" s="2155"/>
      <c r="C43" s="2155"/>
      <c r="D43" s="2155"/>
      <c r="F43" s="1497"/>
      <c r="G43" s="1497"/>
      <c r="H43" s="1497"/>
      <c r="I43" s="1497"/>
      <c r="J43" s="1497"/>
      <c r="K43" s="1497"/>
      <c r="L43" s="1497"/>
      <c r="M43" s="1497"/>
      <c r="N43" s="1497"/>
      <c r="O43" s="2182"/>
      <c r="P43" s="2182"/>
    </row>
    <row r="44" spans="1:16">
      <c r="A44" s="2155"/>
      <c r="B44" s="2169"/>
      <c r="C44" s="2169"/>
      <c r="D44" s="2169"/>
      <c r="F44" s="1166"/>
      <c r="G44" s="1166"/>
      <c r="H44" s="1166"/>
      <c r="I44" s="1166"/>
      <c r="J44" s="1166"/>
      <c r="K44" s="1166"/>
      <c r="L44" s="1166"/>
      <c r="M44" s="1166"/>
      <c r="N44" s="1166"/>
      <c r="O44" s="2182"/>
      <c r="P44" s="2182"/>
    </row>
    <row r="45" spans="1:16">
      <c r="A45" s="2155"/>
      <c r="B45" s="2155"/>
      <c r="C45" s="2155"/>
      <c r="D45" s="2155"/>
      <c r="F45" s="1166"/>
      <c r="G45" s="1166"/>
      <c r="H45" s="1166"/>
      <c r="I45" s="1166"/>
      <c r="O45" s="2182"/>
      <c r="P45" s="2182"/>
    </row>
    <row r="46" spans="1:16">
      <c r="A46" s="2165"/>
      <c r="B46" s="2203"/>
      <c r="C46" s="2203"/>
      <c r="D46" s="2203"/>
      <c r="F46" s="1166"/>
      <c r="G46" s="1166"/>
      <c r="H46" s="1166"/>
      <c r="I46" s="1166"/>
      <c r="O46" s="2182"/>
      <c r="P46" s="2182"/>
    </row>
    <row r="47" spans="1:16">
      <c r="A47" s="2155"/>
      <c r="B47" s="2199"/>
      <c r="C47" s="2199"/>
      <c r="D47" s="2199"/>
      <c r="F47" s="1166"/>
      <c r="G47" s="1166"/>
      <c r="H47" s="1166"/>
      <c r="I47" s="1166"/>
      <c r="O47" s="2182"/>
      <c r="P47" s="2182"/>
    </row>
    <row r="48" spans="1:16">
      <c r="A48" s="2184"/>
      <c r="B48" s="2155"/>
      <c r="C48" s="2155"/>
      <c r="D48" s="2155"/>
      <c r="F48" s="1497"/>
      <c r="G48" s="1497"/>
      <c r="H48" s="1497"/>
      <c r="I48" s="1497"/>
      <c r="J48" s="1497"/>
      <c r="K48" s="1497"/>
      <c r="L48" s="1497"/>
      <c r="M48" s="1497"/>
      <c r="N48" s="1497"/>
      <c r="O48" s="2182"/>
      <c r="P48" s="2182"/>
    </row>
    <row r="49" spans="1:16">
      <c r="A49" s="2184"/>
      <c r="B49" s="2184"/>
      <c r="C49" s="2184"/>
      <c r="D49" s="2184"/>
      <c r="F49" s="1497"/>
      <c r="G49" s="1497"/>
      <c r="H49" s="1497"/>
      <c r="I49" s="1497"/>
      <c r="J49" s="1497"/>
      <c r="K49" s="1497"/>
      <c r="L49" s="1497"/>
      <c r="M49" s="1497"/>
      <c r="N49" s="1497"/>
      <c r="O49" s="2182"/>
      <c r="P49" s="2182"/>
    </row>
    <row r="50" spans="1:16">
      <c r="A50" s="2155"/>
      <c r="B50" s="2155"/>
      <c r="C50" s="2155"/>
      <c r="D50" s="2155"/>
      <c r="F50" s="1497"/>
      <c r="G50" s="1497"/>
      <c r="H50" s="1497"/>
      <c r="I50" s="1497"/>
      <c r="J50" s="1497"/>
      <c r="K50" s="1497"/>
      <c r="L50" s="1497"/>
      <c r="M50" s="1497"/>
      <c r="N50" s="1497"/>
      <c r="O50" s="2182"/>
      <c r="P50" s="2182"/>
    </row>
    <row r="51" spans="1:16">
      <c r="A51" s="2155"/>
      <c r="B51" s="2155"/>
      <c r="C51" s="2155"/>
      <c r="D51" s="2155"/>
      <c r="F51" s="1497"/>
      <c r="G51" s="1497"/>
      <c r="H51" s="1497"/>
      <c r="I51" s="1497"/>
      <c r="J51" s="1497"/>
      <c r="K51" s="1497"/>
      <c r="L51" s="1497"/>
      <c r="M51" s="1497"/>
      <c r="N51" s="1497"/>
      <c r="O51" s="2182"/>
      <c r="P51" s="2182"/>
    </row>
    <row r="52" spans="1:16">
      <c r="A52" s="2155"/>
      <c r="B52" s="2184"/>
      <c r="C52" s="2184"/>
      <c r="D52" s="2184"/>
      <c r="F52" s="1497"/>
      <c r="G52" s="1497"/>
      <c r="H52" s="1497"/>
      <c r="I52" s="1497"/>
      <c r="J52" s="1497"/>
      <c r="K52" s="1497"/>
      <c r="L52" s="1497"/>
      <c r="M52" s="1497"/>
      <c r="N52" s="1497"/>
      <c r="O52" s="2182"/>
      <c r="P52" s="2182"/>
    </row>
    <row r="53" spans="1:16">
      <c r="A53" s="2155"/>
      <c r="B53" s="2155"/>
      <c r="C53" s="2155"/>
      <c r="D53" s="2155"/>
      <c r="F53" s="1497"/>
      <c r="G53" s="1497"/>
      <c r="H53" s="1497"/>
      <c r="I53" s="1497"/>
      <c r="J53" s="1497"/>
      <c r="K53" s="1497"/>
      <c r="L53" s="1497"/>
      <c r="M53" s="1497"/>
      <c r="N53" s="1497"/>
      <c r="O53" s="2182"/>
      <c r="P53" s="2182"/>
    </row>
    <row r="54" spans="1:16">
      <c r="A54" s="2184"/>
      <c r="B54" s="2169"/>
      <c r="C54" s="2169"/>
      <c r="D54" s="2169"/>
      <c r="F54" s="1166"/>
      <c r="G54" s="1166"/>
      <c r="H54" s="1166"/>
      <c r="I54" s="1166"/>
      <c r="J54" s="1166"/>
      <c r="K54" s="1166"/>
      <c r="L54" s="1166"/>
      <c r="M54" s="1166"/>
      <c r="N54" s="1166"/>
      <c r="O54" s="2182"/>
      <c r="P54" s="2182"/>
    </row>
    <row r="55" spans="1:16">
      <c r="A55" s="2155"/>
      <c r="B55" s="2169"/>
      <c r="C55" s="2169"/>
      <c r="D55" s="2169"/>
      <c r="F55" s="1166"/>
      <c r="G55" s="1166"/>
      <c r="H55" s="1166"/>
      <c r="I55" s="1166"/>
      <c r="O55" s="2182"/>
      <c r="P55" s="2182"/>
    </row>
    <row r="56" spans="1:16">
      <c r="A56" s="2155"/>
      <c r="B56" s="2199"/>
      <c r="C56" s="2199"/>
      <c r="D56" s="2199"/>
      <c r="F56" s="1166"/>
      <c r="G56" s="1166"/>
      <c r="H56" s="1166"/>
      <c r="I56" s="1166"/>
      <c r="O56" s="2182"/>
      <c r="P56" s="2182"/>
    </row>
    <row r="57" spans="1:16">
      <c r="A57" s="2184"/>
      <c r="B57" s="2155"/>
      <c r="C57" s="2155"/>
      <c r="D57" s="2155"/>
      <c r="F57" s="1497"/>
      <c r="G57" s="1497"/>
      <c r="H57" s="1497"/>
      <c r="I57" s="1497"/>
      <c r="J57" s="1497"/>
      <c r="K57" s="1497"/>
      <c r="L57" s="1497"/>
      <c r="M57" s="1497"/>
      <c r="N57" s="1497"/>
      <c r="O57" s="2182"/>
      <c r="P57" s="2182"/>
    </row>
    <row r="58" spans="1:16">
      <c r="A58" s="2184"/>
      <c r="B58" s="2155"/>
      <c r="C58" s="2155"/>
      <c r="D58" s="2155"/>
      <c r="F58" s="1497"/>
      <c r="G58" s="1497"/>
      <c r="H58" s="1497"/>
      <c r="I58" s="1497"/>
      <c r="J58" s="1497"/>
      <c r="K58" s="1497"/>
      <c r="L58" s="1497"/>
      <c r="M58" s="1497"/>
      <c r="N58" s="1497"/>
      <c r="O58" s="2182"/>
      <c r="P58" s="2182"/>
    </row>
    <row r="59" spans="1:16">
      <c r="A59" s="2184"/>
      <c r="B59" s="2184"/>
      <c r="C59" s="2184"/>
      <c r="D59" s="2184"/>
      <c r="F59" s="1497"/>
      <c r="G59" s="1497"/>
      <c r="H59" s="1497"/>
      <c r="I59" s="1497"/>
      <c r="J59" s="1497"/>
      <c r="K59" s="1497"/>
      <c r="L59" s="1497"/>
      <c r="M59" s="1497"/>
      <c r="N59" s="1497"/>
      <c r="O59" s="2182"/>
      <c r="P59" s="2182"/>
    </row>
    <row r="60" spans="1:16">
      <c r="A60" s="2184"/>
      <c r="B60" s="2155"/>
      <c r="C60" s="2155"/>
      <c r="D60" s="2155"/>
      <c r="F60" s="1497"/>
      <c r="G60" s="1497"/>
      <c r="H60" s="1497"/>
      <c r="I60" s="1497"/>
      <c r="J60" s="1497"/>
      <c r="K60" s="1497"/>
      <c r="L60" s="1497"/>
      <c r="M60" s="1497"/>
      <c r="N60" s="1497"/>
      <c r="O60" s="2182"/>
      <c r="P60" s="2182"/>
    </row>
    <row r="61" spans="1:16">
      <c r="A61" s="2184"/>
      <c r="B61" s="2184"/>
      <c r="C61" s="2184"/>
      <c r="D61" s="2184"/>
      <c r="F61" s="1497"/>
      <c r="G61" s="1497"/>
      <c r="H61" s="1497"/>
      <c r="I61" s="1497"/>
      <c r="J61" s="1497"/>
      <c r="K61" s="1497"/>
      <c r="L61" s="1497"/>
      <c r="M61" s="1497"/>
      <c r="N61" s="1497"/>
      <c r="O61" s="2182"/>
      <c r="P61" s="2182"/>
    </row>
    <row r="62" spans="1:16">
      <c r="A62" s="2155"/>
      <c r="B62" s="2169"/>
      <c r="C62" s="2169"/>
      <c r="D62" s="2169"/>
      <c r="F62" s="1166"/>
      <c r="G62" s="1166"/>
      <c r="H62" s="1166"/>
      <c r="I62" s="1166"/>
      <c r="J62" s="1166"/>
      <c r="K62" s="1166"/>
      <c r="L62" s="1166"/>
      <c r="M62" s="1166"/>
      <c r="N62" s="1166"/>
      <c r="O62" s="2182"/>
      <c r="P62" s="2182"/>
    </row>
    <row r="63" spans="1:16">
      <c r="A63" s="2155"/>
      <c r="B63" s="2155"/>
      <c r="C63" s="2155"/>
      <c r="D63" s="2155"/>
      <c r="F63" s="1166"/>
      <c r="G63" s="1166"/>
      <c r="H63" s="1166"/>
      <c r="I63" s="1166"/>
      <c r="O63" s="2182"/>
      <c r="P63" s="2182"/>
    </row>
    <row r="64" spans="1:16">
      <c r="A64" s="2155"/>
      <c r="B64" s="2203"/>
      <c r="C64" s="2203"/>
      <c r="D64" s="2203"/>
      <c r="F64" s="1166"/>
      <c r="G64" s="1166"/>
      <c r="H64" s="1166"/>
      <c r="I64" s="1166"/>
      <c r="O64" s="2182"/>
      <c r="P64" s="2182"/>
    </row>
    <row r="65" spans="1:16">
      <c r="A65" s="2155"/>
      <c r="B65" s="2199"/>
      <c r="C65" s="2199"/>
      <c r="D65" s="2199"/>
      <c r="F65" s="1166"/>
      <c r="G65" s="1166"/>
      <c r="H65" s="1166"/>
      <c r="I65" s="1166"/>
      <c r="O65" s="2182"/>
      <c r="P65" s="2182"/>
    </row>
    <row r="66" spans="1:16">
      <c r="A66" s="2155"/>
      <c r="B66" s="2155"/>
      <c r="C66" s="2155"/>
      <c r="D66" s="2155"/>
      <c r="F66" s="1497"/>
      <c r="G66" s="1497"/>
      <c r="H66" s="1497"/>
      <c r="I66" s="1497"/>
      <c r="J66" s="1497"/>
      <c r="K66" s="1497"/>
      <c r="L66" s="1497"/>
      <c r="M66" s="1497"/>
      <c r="N66" s="1497"/>
      <c r="O66" s="2182"/>
      <c r="P66" s="2182"/>
    </row>
    <row r="67" spans="1:16">
      <c r="A67" s="2155"/>
      <c r="B67" s="2155"/>
      <c r="C67" s="2155"/>
      <c r="D67" s="2155"/>
      <c r="F67" s="1497"/>
      <c r="G67" s="1497"/>
      <c r="H67" s="1497"/>
      <c r="I67" s="1497"/>
      <c r="J67" s="1497"/>
      <c r="K67" s="1497"/>
      <c r="L67" s="1497"/>
      <c r="M67" s="1497"/>
      <c r="N67" s="1497"/>
      <c r="O67" s="2182"/>
      <c r="P67" s="2182"/>
    </row>
    <row r="68" spans="1:16">
      <c r="A68" s="2155"/>
      <c r="B68" s="2155"/>
      <c r="C68" s="2155"/>
      <c r="D68" s="2155"/>
      <c r="F68" s="1497"/>
      <c r="G68" s="1497"/>
      <c r="H68" s="1497"/>
      <c r="I68" s="1497"/>
      <c r="J68" s="1497"/>
      <c r="K68" s="1497"/>
      <c r="L68" s="1497"/>
      <c r="M68" s="1497"/>
      <c r="N68" s="1497"/>
      <c r="O68" s="2182"/>
      <c r="P68" s="2182"/>
    </row>
    <row r="69" spans="1:16">
      <c r="A69" s="2155"/>
      <c r="B69" s="2155"/>
      <c r="C69" s="2155"/>
      <c r="D69" s="2155"/>
      <c r="F69" s="1497"/>
      <c r="G69" s="1497"/>
      <c r="H69" s="1497"/>
      <c r="I69" s="1497"/>
      <c r="J69" s="1497"/>
      <c r="K69" s="1497"/>
      <c r="L69" s="1497"/>
      <c r="M69" s="1497"/>
      <c r="N69" s="1497"/>
      <c r="O69" s="2182"/>
      <c r="P69" s="2182"/>
    </row>
    <row r="70" spans="1:16">
      <c r="A70" s="2155"/>
      <c r="B70" s="2155"/>
      <c r="C70" s="2155"/>
      <c r="D70" s="2155"/>
      <c r="F70" s="1497"/>
      <c r="G70" s="1497"/>
      <c r="H70" s="1497"/>
      <c r="I70" s="1497"/>
      <c r="J70" s="1497"/>
      <c r="K70" s="1497"/>
      <c r="L70" s="1497"/>
      <c r="M70" s="1497"/>
      <c r="N70" s="1497"/>
      <c r="O70" s="2182"/>
      <c r="P70" s="2182"/>
    </row>
    <row r="71" spans="1:16">
      <c r="A71" s="2155"/>
      <c r="B71" s="2169"/>
      <c r="C71" s="2169"/>
      <c r="D71" s="2169"/>
      <c r="F71" s="1166"/>
      <c r="G71" s="1166"/>
      <c r="H71" s="1166"/>
      <c r="I71" s="1166"/>
      <c r="J71" s="1166"/>
      <c r="K71" s="1166"/>
      <c r="L71" s="1166"/>
      <c r="M71" s="1166"/>
      <c r="N71" s="1166"/>
      <c r="O71" s="2182"/>
      <c r="P71" s="2182"/>
    </row>
    <row r="72" spans="1:16">
      <c r="A72" s="2155"/>
      <c r="B72" s="2155"/>
      <c r="C72" s="2155"/>
      <c r="D72" s="2155"/>
      <c r="F72" s="1166"/>
      <c r="G72" s="1166"/>
      <c r="H72" s="1166"/>
      <c r="I72" s="1166"/>
      <c r="O72" s="2182"/>
      <c r="P72" s="2182"/>
    </row>
    <row r="73" spans="1:16">
      <c r="A73" s="2155"/>
      <c r="B73" s="2199"/>
      <c r="C73" s="2199"/>
      <c r="D73" s="2199"/>
      <c r="F73" s="1166"/>
      <c r="G73" s="1166"/>
      <c r="H73" s="1166"/>
      <c r="I73" s="1166"/>
      <c r="O73" s="2182"/>
      <c r="P73" s="2182"/>
    </row>
    <row r="74" spans="1:16">
      <c r="A74" s="2155"/>
      <c r="B74" s="2155"/>
      <c r="C74" s="2155"/>
      <c r="D74" s="2155"/>
      <c r="F74" s="1497"/>
      <c r="G74" s="1497"/>
      <c r="H74" s="1497"/>
      <c r="I74" s="1497"/>
      <c r="J74" s="1497"/>
      <c r="K74" s="1497"/>
      <c r="L74" s="1497"/>
      <c r="M74" s="1497"/>
      <c r="N74" s="1497"/>
      <c r="O74" s="2182"/>
      <c r="P74" s="2182"/>
    </row>
    <row r="75" spans="1:16">
      <c r="A75" s="2213"/>
      <c r="B75" s="2184"/>
      <c r="C75" s="2184"/>
      <c r="D75" s="2184"/>
      <c r="F75" s="1497"/>
      <c r="G75" s="1497"/>
      <c r="H75" s="1497"/>
      <c r="I75" s="1497"/>
      <c r="J75" s="1497"/>
      <c r="K75" s="1497"/>
      <c r="L75" s="1497"/>
      <c r="M75" s="1497"/>
      <c r="N75" s="1497"/>
      <c r="O75" s="2182"/>
      <c r="P75" s="2182"/>
    </row>
  </sheetData>
  <pageMargins left="1.25" right="0.5" top="1" bottom="1" header="0.75" footer="0.75"/>
  <pageSetup scale="80" pageOrder="overThenDown" orientation="portrait" r:id="rId1"/>
  <headerFooter alignWithMargins="0">
    <oddHeader>&amp;R&amp;9SCHEDULE III-A-1</oddHeader>
    <oddFooter>&amp;L&amp;9Sponsored By:  Randall W. Hamlett</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4"/>
  <dimension ref="A1:GY119"/>
  <sheetViews>
    <sheetView workbookViewId="0"/>
  </sheetViews>
  <sheetFormatPr defaultColWidth="9.140625" defaultRowHeight="11.25"/>
  <cols>
    <col min="1" max="1" width="5.5703125" style="2157" customWidth="1"/>
    <col min="2" max="2" width="34.5703125" style="2157" customWidth="1"/>
    <col min="3" max="3" width="11.5703125" style="2157" customWidth="1"/>
    <col min="4" max="4" width="14.85546875" style="2157" bestFit="1" customWidth="1"/>
    <col min="5" max="5" width="11.5703125" style="2157" customWidth="1"/>
    <col min="6" max="6" width="12.5703125" style="2157" bestFit="1" customWidth="1"/>
    <col min="7" max="7" width="13.85546875" style="2160" customWidth="1"/>
    <col min="8" max="8" width="14.140625" style="2157" customWidth="1"/>
    <col min="9" max="9" width="13.5703125" style="2157" customWidth="1"/>
    <col min="10" max="11" width="13.42578125" style="2157" customWidth="1"/>
    <col min="12" max="12" width="14" style="2157" customWidth="1"/>
    <col min="13" max="14" width="13.42578125" style="2157" customWidth="1"/>
    <col min="15" max="15" width="17.5703125" style="2157" customWidth="1"/>
    <col min="16" max="16" width="11.42578125" style="2157" customWidth="1"/>
    <col min="17" max="16384" width="9.140625" style="2157"/>
  </cols>
  <sheetData>
    <row r="1" spans="1:207" ht="12" thickBot="1">
      <c r="A1" s="2154"/>
      <c r="B1" s="2155"/>
      <c r="C1" s="2155"/>
      <c r="G1" s="2156"/>
    </row>
    <row r="2" spans="1:207">
      <c r="B2" s="2214" t="s">
        <v>465</v>
      </c>
      <c r="C2" s="2215"/>
      <c r="D2" s="2165"/>
      <c r="E2" s="2155"/>
      <c r="F2" s="2216"/>
    </row>
    <row r="3" spans="1:207">
      <c r="B3" s="2217" t="s">
        <v>1407</v>
      </c>
      <c r="C3" s="2218"/>
      <c r="D3" s="2165"/>
      <c r="E3" s="2155"/>
      <c r="F3" s="2216"/>
    </row>
    <row r="4" spans="1:207">
      <c r="B4" s="2219" t="s">
        <v>1836</v>
      </c>
      <c r="C4" s="2220"/>
      <c r="D4" s="2165"/>
      <c r="E4" s="2159"/>
    </row>
    <row r="5" spans="1:207">
      <c r="B5" s="2219" t="s">
        <v>1260</v>
      </c>
      <c r="C5" s="2220"/>
      <c r="D5" s="2165"/>
      <c r="E5" s="2159"/>
    </row>
    <row r="6" spans="1:207" ht="12" thickBot="1">
      <c r="B6" s="2221"/>
      <c r="C6" s="2222"/>
      <c r="D6" s="2165"/>
      <c r="E6" s="2159"/>
    </row>
    <row r="7" spans="1:207">
      <c r="A7" s="2164"/>
      <c r="B7" s="2165"/>
      <c r="C7" s="2165"/>
      <c r="D7" s="2165"/>
      <c r="E7" s="2165"/>
      <c r="F7" s="2165"/>
    </row>
    <row r="8" spans="1:207" s="2165" customFormat="1" ht="12" thickBot="1">
      <c r="A8" s="2155"/>
      <c r="B8" s="2155"/>
      <c r="C8" s="2155"/>
      <c r="D8" s="2166">
        <v>1</v>
      </c>
      <c r="E8" s="2166">
        <v>2</v>
      </c>
      <c r="F8" s="2166">
        <v>3</v>
      </c>
      <c r="G8" s="2166">
        <v>4</v>
      </c>
      <c r="H8" s="2166"/>
      <c r="I8" s="2166"/>
      <c r="J8" s="2166"/>
      <c r="K8" s="2166"/>
      <c r="L8" s="2166"/>
      <c r="M8" s="2166"/>
      <c r="N8" s="2166"/>
      <c r="O8" s="2166"/>
      <c r="P8" s="2166"/>
      <c r="Q8" s="2156"/>
      <c r="R8" s="2156"/>
      <c r="S8" s="2156"/>
      <c r="T8" s="2156"/>
      <c r="U8" s="2156"/>
      <c r="V8" s="2156"/>
      <c r="W8" s="2156"/>
      <c r="X8" s="2156"/>
      <c r="Y8" s="2156"/>
      <c r="Z8" s="2156"/>
      <c r="AA8" s="2156"/>
      <c r="AB8" s="2156"/>
      <c r="AC8" s="2156"/>
      <c r="AD8" s="2156"/>
      <c r="AE8" s="2156"/>
      <c r="AF8" s="2156"/>
      <c r="AG8" s="2156"/>
      <c r="AH8" s="2156"/>
      <c r="AI8" s="2156"/>
      <c r="AJ8" s="2156"/>
      <c r="AK8" s="2156"/>
      <c r="AL8" s="2156"/>
      <c r="AM8" s="2156"/>
      <c r="AN8" s="2156"/>
      <c r="AO8" s="2156"/>
      <c r="AP8" s="2156"/>
      <c r="AQ8" s="2156"/>
      <c r="AR8" s="2156"/>
      <c r="AS8" s="2156"/>
      <c r="AT8" s="2156"/>
      <c r="AU8" s="2156"/>
      <c r="AV8" s="2156"/>
      <c r="AW8" s="2156"/>
      <c r="AX8" s="2156"/>
      <c r="AY8" s="2156"/>
      <c r="AZ8" s="2156"/>
      <c r="BA8" s="2156"/>
      <c r="BB8" s="2156"/>
      <c r="BC8" s="2156"/>
      <c r="BD8" s="2156"/>
      <c r="BE8" s="2156"/>
      <c r="BF8" s="2156"/>
      <c r="BG8" s="2156"/>
      <c r="BH8" s="2156"/>
      <c r="BI8" s="2156"/>
      <c r="BJ8" s="2156"/>
      <c r="BK8" s="2156"/>
      <c r="BL8" s="2156"/>
      <c r="BM8" s="2156"/>
      <c r="BN8" s="2156"/>
      <c r="BO8" s="2156"/>
      <c r="BP8" s="2156"/>
      <c r="BQ8" s="2156"/>
      <c r="BR8" s="2156"/>
      <c r="BS8" s="2156"/>
      <c r="BT8" s="2156"/>
      <c r="BU8" s="2156"/>
      <c r="BV8" s="2156"/>
      <c r="BW8" s="2156"/>
      <c r="BX8" s="2156"/>
      <c r="BY8" s="2156"/>
      <c r="BZ8" s="2156"/>
      <c r="CA8" s="2156"/>
      <c r="CB8" s="2156"/>
      <c r="CC8" s="2156"/>
      <c r="CD8" s="2156"/>
      <c r="CE8" s="2156"/>
      <c r="CF8" s="2156"/>
      <c r="CG8" s="2156"/>
      <c r="CH8" s="2156"/>
      <c r="CI8" s="2156"/>
      <c r="CJ8" s="2156"/>
      <c r="CK8" s="2156"/>
      <c r="CL8" s="2156"/>
      <c r="CM8" s="2156"/>
      <c r="CN8" s="2156"/>
      <c r="CO8" s="2156"/>
      <c r="CP8" s="2156"/>
      <c r="CQ8" s="2156"/>
      <c r="CR8" s="2156"/>
      <c r="CS8" s="2156"/>
      <c r="CT8" s="2156"/>
      <c r="CU8" s="2156"/>
      <c r="CV8" s="2156"/>
      <c r="CW8" s="2156"/>
      <c r="CX8" s="2156"/>
      <c r="CY8" s="2156"/>
      <c r="CZ8" s="2156"/>
      <c r="DA8" s="2156"/>
      <c r="DB8" s="2156"/>
      <c r="DC8" s="2156"/>
      <c r="DD8" s="2156"/>
      <c r="DE8" s="2156"/>
      <c r="DF8" s="2156"/>
      <c r="DG8" s="2156"/>
      <c r="DH8" s="2156"/>
      <c r="DI8" s="2156"/>
      <c r="DJ8" s="2156"/>
      <c r="DK8" s="2156"/>
      <c r="DL8" s="2156"/>
      <c r="DM8" s="2156"/>
      <c r="DN8" s="2156"/>
      <c r="DO8" s="2156"/>
      <c r="DP8" s="2156"/>
      <c r="DQ8" s="2156"/>
      <c r="DR8" s="2156"/>
      <c r="DS8" s="2156"/>
      <c r="DT8" s="2156"/>
      <c r="DU8" s="2156"/>
      <c r="DV8" s="2156"/>
      <c r="DW8" s="2156"/>
      <c r="DX8" s="2156"/>
      <c r="DY8" s="2156"/>
      <c r="DZ8" s="2156"/>
      <c r="EA8" s="2156"/>
      <c r="EB8" s="2156"/>
      <c r="EC8" s="2156"/>
      <c r="ED8" s="2156"/>
      <c r="EE8" s="2156"/>
      <c r="EF8" s="2156"/>
      <c r="EG8" s="2156"/>
      <c r="EH8" s="2156"/>
      <c r="EI8" s="2156"/>
      <c r="EJ8" s="2156"/>
      <c r="EK8" s="2156"/>
      <c r="EL8" s="2156"/>
      <c r="EM8" s="2156"/>
      <c r="EN8" s="2156"/>
      <c r="EO8" s="2156"/>
      <c r="EP8" s="2156"/>
      <c r="EQ8" s="2156"/>
      <c r="ER8" s="2156"/>
      <c r="ES8" s="2156"/>
      <c r="ET8" s="2156"/>
      <c r="EU8" s="2156"/>
      <c r="EV8" s="2156"/>
      <c r="EW8" s="2156"/>
      <c r="EX8" s="2156"/>
      <c r="EY8" s="2156"/>
      <c r="EZ8" s="2156"/>
      <c r="FA8" s="2156"/>
      <c r="FB8" s="2156"/>
      <c r="FC8" s="2156"/>
      <c r="FD8" s="2156"/>
      <c r="FE8" s="2156"/>
      <c r="FF8" s="2156"/>
      <c r="FG8" s="2156"/>
      <c r="FH8" s="2156"/>
      <c r="FI8" s="2156"/>
      <c r="FJ8" s="2156"/>
      <c r="FK8" s="2156"/>
      <c r="FL8" s="2156"/>
      <c r="FM8" s="2156"/>
      <c r="FN8" s="2156"/>
      <c r="FO8" s="2156"/>
      <c r="FP8" s="2156"/>
      <c r="FQ8" s="2156"/>
      <c r="FR8" s="2156"/>
      <c r="FS8" s="2156"/>
      <c r="FT8" s="2156"/>
      <c r="FU8" s="2156"/>
      <c r="FV8" s="2156"/>
      <c r="FW8" s="2156"/>
      <c r="FX8" s="2156"/>
      <c r="FY8" s="2156"/>
      <c r="FZ8" s="2156"/>
      <c r="GA8" s="2156"/>
      <c r="GB8" s="2156"/>
      <c r="GC8" s="2156"/>
      <c r="GD8" s="2156"/>
      <c r="GE8" s="2156"/>
      <c r="GF8" s="2156"/>
      <c r="GG8" s="2156"/>
      <c r="GH8" s="2156"/>
      <c r="GI8" s="2156"/>
      <c r="GJ8" s="2156"/>
      <c r="GK8" s="2156"/>
      <c r="GL8" s="2156"/>
      <c r="GM8" s="2156"/>
      <c r="GN8" s="2156"/>
      <c r="GO8" s="2156"/>
      <c r="GP8" s="2156"/>
      <c r="GQ8" s="2156"/>
      <c r="GR8" s="2156"/>
      <c r="GS8" s="2156"/>
      <c r="GT8" s="2156"/>
      <c r="GU8" s="2156"/>
      <c r="GV8" s="2156"/>
      <c r="GW8" s="2156"/>
      <c r="GX8" s="2156"/>
      <c r="GY8" s="2156"/>
    </row>
    <row r="9" spans="1:207">
      <c r="A9" s="2167"/>
      <c r="B9" s="2168"/>
      <c r="C9" s="2168"/>
      <c r="D9" s="2168" t="s">
        <v>352</v>
      </c>
      <c r="E9" s="2168"/>
      <c r="F9" s="2168" t="s">
        <v>352</v>
      </c>
      <c r="G9" s="2168" t="s">
        <v>580</v>
      </c>
      <c r="H9" s="2169"/>
      <c r="I9" s="2170"/>
      <c r="J9" s="2170"/>
      <c r="K9" s="2170"/>
      <c r="L9" s="2170"/>
      <c r="M9" s="2170"/>
      <c r="N9" s="2170"/>
    </row>
    <row r="10" spans="1:207">
      <c r="A10" s="2161"/>
      <c r="B10" s="2171" t="s">
        <v>578</v>
      </c>
      <c r="C10" s="2171" t="s">
        <v>583</v>
      </c>
      <c r="D10" s="2173" t="s">
        <v>283</v>
      </c>
      <c r="E10" s="2173" t="s">
        <v>352</v>
      </c>
      <c r="F10" s="2173" t="s">
        <v>283</v>
      </c>
      <c r="G10" s="2171" t="s">
        <v>585</v>
      </c>
    </row>
    <row r="11" spans="1:207">
      <c r="A11" s="2173" t="s">
        <v>272</v>
      </c>
      <c r="B11" s="2173"/>
      <c r="C11" s="2173" t="s">
        <v>586</v>
      </c>
      <c r="D11" s="2173" t="s">
        <v>354</v>
      </c>
      <c r="E11" s="2173" t="s">
        <v>15</v>
      </c>
      <c r="F11" s="2173" t="s">
        <v>1051</v>
      </c>
      <c r="G11" s="2171" t="s">
        <v>815</v>
      </c>
    </row>
    <row r="12" spans="1:207" ht="12" thickBot="1">
      <c r="A12" s="2206" t="s">
        <v>1083</v>
      </c>
      <c r="B12" s="2175"/>
      <c r="C12" s="2175"/>
      <c r="D12" s="2206"/>
      <c r="E12" s="2206"/>
      <c r="F12" s="2206"/>
      <c r="G12" s="2176"/>
    </row>
    <row r="13" spans="1:207">
      <c r="A13" s="2155"/>
      <c r="B13" s="2177"/>
      <c r="C13" s="2178"/>
      <c r="D13" s="2223"/>
      <c r="E13" s="2223"/>
      <c r="F13" s="2223"/>
      <c r="G13" s="2224"/>
      <c r="H13" s="1166"/>
      <c r="I13" s="1166"/>
    </row>
    <row r="14" spans="1:207">
      <c r="A14" s="2166">
        <v>1</v>
      </c>
      <c r="B14" s="2225" t="s">
        <v>219</v>
      </c>
      <c r="C14" s="2226" t="s">
        <v>392</v>
      </c>
      <c r="D14" s="1495">
        <f>'II-B'!D14</f>
        <v>7865104524.2799988</v>
      </c>
      <c r="E14" s="1495">
        <f>'II-B'!E14</f>
        <v>-91588360.303656578</v>
      </c>
      <c r="F14" s="1495">
        <f>'II-B'!F14</f>
        <v>7773516163.9763422</v>
      </c>
      <c r="G14" s="2227">
        <f>'II-B'!G14</f>
        <v>3715658635.0499997</v>
      </c>
      <c r="H14" s="1166"/>
      <c r="I14" s="1166"/>
    </row>
    <row r="15" spans="1:207">
      <c r="A15" s="2166">
        <f>+A14+1</f>
        <v>2</v>
      </c>
      <c r="B15" s="2225" t="s">
        <v>1837</v>
      </c>
      <c r="C15" s="2226" t="s">
        <v>371</v>
      </c>
      <c r="D15" s="1495">
        <f>'II-B'!D15</f>
        <v>412914242.46000004</v>
      </c>
      <c r="E15" s="1495">
        <f>'II-B'!E15</f>
        <v>1258230.6900000572</v>
      </c>
      <c r="F15" s="1495">
        <f>'II-B'!F15</f>
        <v>414172473.1500001</v>
      </c>
      <c r="G15" s="2227">
        <f>'II-B'!G15</f>
        <v>143585833.82999998</v>
      </c>
      <c r="H15" s="1166"/>
      <c r="I15" s="1166"/>
    </row>
    <row r="16" spans="1:207">
      <c r="A16" s="2166">
        <f t="shared" ref="A16:A39" si="0">+A15+1</f>
        <v>3</v>
      </c>
      <c r="B16" s="2183" t="s">
        <v>1838</v>
      </c>
      <c r="C16" s="2166" t="s">
        <v>392</v>
      </c>
      <c r="D16" s="779">
        <f>'II-B'!D16</f>
        <v>124710374.34</v>
      </c>
      <c r="E16" s="779">
        <f>'II-B'!E16</f>
        <v>-1925527.0673419982</v>
      </c>
      <c r="F16" s="779">
        <f>'II-B'!F16</f>
        <v>122784847.27265801</v>
      </c>
      <c r="G16" s="2228">
        <f>'II-B'!G16</f>
        <v>11247747.979999999</v>
      </c>
      <c r="H16" s="1166"/>
      <c r="I16" s="1166"/>
    </row>
    <row r="17" spans="1:16">
      <c r="A17" s="2166">
        <f t="shared" si="0"/>
        <v>4</v>
      </c>
      <c r="B17" s="2225" t="s">
        <v>220</v>
      </c>
      <c r="C17" s="2226"/>
      <c r="D17" s="1495">
        <f>SUM(D14:D16)</f>
        <v>8402729141.079999</v>
      </c>
      <c r="E17" s="1495">
        <f t="shared" ref="E17:F17" si="1">SUM(E14:E16)</f>
        <v>-92255656.680998519</v>
      </c>
      <c r="F17" s="1495">
        <f t="shared" si="1"/>
        <v>8310473484.3990011</v>
      </c>
      <c r="G17" s="2229">
        <f>SUM(G14:G16)</f>
        <v>3870492216.8599997</v>
      </c>
      <c r="H17" s="1166"/>
      <c r="I17" s="1166"/>
    </row>
    <row r="18" spans="1:16">
      <c r="A18" s="2166">
        <f t="shared" si="0"/>
        <v>5</v>
      </c>
      <c r="B18" s="2225"/>
      <c r="C18" s="2226"/>
      <c r="D18" s="2230"/>
      <c r="E18" s="1495"/>
      <c r="F18" s="2230"/>
      <c r="G18" s="2227"/>
      <c r="H18" s="1166"/>
      <c r="I18" s="1166"/>
    </row>
    <row r="19" spans="1:16">
      <c r="A19" s="2166">
        <f t="shared" si="0"/>
        <v>6</v>
      </c>
      <c r="B19" s="2225" t="s">
        <v>424</v>
      </c>
      <c r="C19" s="2226" t="s">
        <v>371</v>
      </c>
      <c r="D19" s="779">
        <f>'II-B'!D19</f>
        <v>-2091565861.3200002</v>
      </c>
      <c r="E19" s="779">
        <f>'II-B'!E19</f>
        <v>21158740.157381535</v>
      </c>
      <c r="F19" s="779">
        <f>'II-B'!F19</f>
        <v>-2070407121.1626186</v>
      </c>
      <c r="G19" s="2228">
        <f>'II-B'!G19</f>
        <v>-592760566.21796429</v>
      </c>
      <c r="H19" s="1166"/>
      <c r="I19" s="1166"/>
    </row>
    <row r="20" spans="1:16">
      <c r="A20" s="2166">
        <f t="shared" si="0"/>
        <v>7</v>
      </c>
      <c r="B20" s="2231" t="s">
        <v>813</v>
      </c>
      <c r="C20" s="2226"/>
      <c r="D20" s="1495">
        <f>SUM(D17:D19)</f>
        <v>6311163279.7599983</v>
      </c>
      <c r="E20" s="1495">
        <f>SUM(E17:E19)</f>
        <v>-71096916.523616984</v>
      </c>
      <c r="F20" s="1495">
        <f>SUM(F17:F19)</f>
        <v>6240066363.2363825</v>
      </c>
      <c r="G20" s="2229">
        <f>SUM(G17:G19)</f>
        <v>3277731650.6420355</v>
      </c>
      <c r="H20" s="1166"/>
      <c r="I20" s="1166"/>
    </row>
    <row r="21" spans="1:16">
      <c r="A21" s="2166">
        <f t="shared" si="0"/>
        <v>8</v>
      </c>
      <c r="B21" s="2225"/>
      <c r="C21" s="2226"/>
      <c r="D21" s="1495"/>
      <c r="E21" s="1495"/>
      <c r="F21" s="2230"/>
      <c r="G21" s="2227"/>
      <c r="H21" s="1166"/>
      <c r="I21" s="1166"/>
    </row>
    <row r="22" spans="1:16">
      <c r="A22" s="2166">
        <f t="shared" si="0"/>
        <v>9</v>
      </c>
      <c r="B22" s="2232" t="s">
        <v>841</v>
      </c>
      <c r="C22" s="2233"/>
      <c r="D22" s="1495"/>
      <c r="E22" s="1495"/>
      <c r="F22" s="2230"/>
      <c r="G22" s="2227"/>
      <c r="H22" s="1166"/>
      <c r="I22" s="1166"/>
    </row>
    <row r="23" spans="1:16">
      <c r="A23" s="2166">
        <f t="shared" si="0"/>
        <v>10</v>
      </c>
      <c r="B23" s="2231" t="s">
        <v>449</v>
      </c>
      <c r="C23" s="2226" t="s">
        <v>370</v>
      </c>
      <c r="D23" s="1495">
        <f>'II-B'!D23</f>
        <v>836003972.62699997</v>
      </c>
      <c r="E23" s="1495">
        <f>'II-B'!E23</f>
        <v>-836003972.62699997</v>
      </c>
      <c r="F23" s="1495">
        <f>'II-B'!F23</f>
        <v>0</v>
      </c>
      <c r="G23" s="2227">
        <f>'II-B'!G23</f>
        <v>0</v>
      </c>
      <c r="H23" s="1166"/>
      <c r="I23" s="1166"/>
    </row>
    <row r="24" spans="1:16">
      <c r="A24" s="2166">
        <f t="shared" si="0"/>
        <v>11</v>
      </c>
      <c r="B24" s="2231" t="s">
        <v>842</v>
      </c>
      <c r="C24" s="2226" t="s">
        <v>377</v>
      </c>
      <c r="D24" s="1495">
        <f>'II-B'!D24</f>
        <v>0</v>
      </c>
      <c r="E24" s="1495">
        <f>'II-B'!E24</f>
        <v>-22940282.379671745</v>
      </c>
      <c r="F24" s="1495">
        <f>'II-B'!F24</f>
        <v>-22940282.379671745</v>
      </c>
      <c r="G24" s="2227">
        <f>'II-B'!G24</f>
        <v>-16030644.560473233</v>
      </c>
      <c r="H24" s="1166"/>
      <c r="I24" s="1166"/>
    </row>
    <row r="25" spans="1:16">
      <c r="A25" s="2166">
        <f t="shared" si="0"/>
        <v>12</v>
      </c>
      <c r="B25" s="2231" t="s">
        <v>1839</v>
      </c>
      <c r="C25" s="2226" t="s">
        <v>379</v>
      </c>
      <c r="D25" s="1495">
        <f>'II-B'!D25</f>
        <v>3321592.2419999777</v>
      </c>
      <c r="E25" s="1495">
        <f>'II-B'!E25</f>
        <v>83596897.470498234</v>
      </c>
      <c r="F25" s="1495">
        <f>'II-B'!F25</f>
        <v>86918489.712498218</v>
      </c>
      <c r="G25" s="2227">
        <f>'II-B'!G25</f>
        <v>7413933.4191616066</v>
      </c>
      <c r="H25" s="1166"/>
      <c r="I25" s="1166"/>
    </row>
    <row r="26" spans="1:16">
      <c r="A26" s="2166">
        <f t="shared" si="0"/>
        <v>13</v>
      </c>
      <c r="B26" s="2231" t="s">
        <v>1840</v>
      </c>
      <c r="C26" s="2226" t="s">
        <v>376</v>
      </c>
      <c r="D26" s="1495">
        <f>'II-B'!D26</f>
        <v>48920552.266999997</v>
      </c>
      <c r="E26" s="1495">
        <f>'II-B'!E26</f>
        <v>-1642649.5084615424</v>
      </c>
      <c r="F26" s="1495">
        <f>'II-B'!F26</f>
        <v>47277902.758538455</v>
      </c>
      <c r="G26" s="2227">
        <f>'II-B'!G26</f>
        <v>15176993.718153847</v>
      </c>
      <c r="H26" s="1166"/>
      <c r="I26" s="1166"/>
    </row>
    <row r="27" spans="1:16">
      <c r="A27" s="2166">
        <f t="shared" si="0"/>
        <v>14</v>
      </c>
      <c r="B27" s="2231" t="s">
        <v>1022</v>
      </c>
      <c r="C27" s="2226" t="s">
        <v>374</v>
      </c>
      <c r="D27" s="1495">
        <f>'II-B'!D27</f>
        <v>4941591.72</v>
      </c>
      <c r="E27" s="1495">
        <f>'II-B'!E27</f>
        <v>-1809575.7199999997</v>
      </c>
      <c r="F27" s="1495">
        <f>'II-B'!F27</f>
        <v>3132016</v>
      </c>
      <c r="G27" s="2227">
        <f>'II-B'!G27</f>
        <v>0</v>
      </c>
      <c r="H27" s="1166"/>
      <c r="I27" s="1166"/>
    </row>
    <row r="28" spans="1:16">
      <c r="A28" s="2166">
        <f t="shared" si="0"/>
        <v>15</v>
      </c>
      <c r="B28" s="2231" t="s">
        <v>742</v>
      </c>
      <c r="C28" s="2226" t="s">
        <v>375</v>
      </c>
      <c r="D28" s="1495">
        <f>'II-B'!D28</f>
        <v>-782473768.9399997</v>
      </c>
      <c r="E28" s="1495">
        <f>'II-B'!E28</f>
        <v>2718715.5799999237</v>
      </c>
      <c r="F28" s="1495">
        <f>'II-B'!F28</f>
        <v>-779755053.35999978</v>
      </c>
      <c r="G28" s="2227">
        <f>'II-B'!G28</f>
        <v>-355515008.63999993</v>
      </c>
      <c r="H28" s="1166"/>
      <c r="I28" s="1166"/>
    </row>
    <row r="29" spans="1:16">
      <c r="A29" s="2166">
        <f t="shared" si="0"/>
        <v>16</v>
      </c>
      <c r="B29" s="2231" t="s">
        <v>599</v>
      </c>
      <c r="C29" s="2226" t="s">
        <v>381</v>
      </c>
      <c r="D29" s="1495">
        <f>'II-B'!D29</f>
        <v>-727876056.36399984</v>
      </c>
      <c r="E29" s="1495">
        <f>'II-B'!E29</f>
        <v>141320704.36000001</v>
      </c>
      <c r="F29" s="1495">
        <f>'II-B'!F29</f>
        <v>-586555352.00399983</v>
      </c>
      <c r="G29" s="2227">
        <f>'II-B'!G29</f>
        <v>-321874001.37399995</v>
      </c>
      <c r="H29" s="1166"/>
      <c r="I29" s="1166"/>
    </row>
    <row r="30" spans="1:16">
      <c r="A30" s="2166">
        <f t="shared" si="0"/>
        <v>17</v>
      </c>
      <c r="B30" s="2231" t="s">
        <v>600</v>
      </c>
      <c r="C30" s="2226" t="s">
        <v>382</v>
      </c>
      <c r="D30" s="1495">
        <f>'II-B'!D30</f>
        <v>242560727.73199999</v>
      </c>
      <c r="E30" s="1495">
        <f>'II-B'!E30</f>
        <v>-161633110.07533914</v>
      </c>
      <c r="F30" s="1495">
        <f>'II-B'!F30</f>
        <v>80927617.65666087</v>
      </c>
      <c r="G30" s="2227">
        <f>'II-B'!G30</f>
        <v>28183978.203654706</v>
      </c>
      <c r="H30" s="1166"/>
      <c r="I30" s="1166"/>
    </row>
    <row r="31" spans="1:16">
      <c r="A31" s="2166">
        <f t="shared" si="0"/>
        <v>18</v>
      </c>
      <c r="B31" s="2183"/>
      <c r="C31" s="2199"/>
      <c r="D31" s="1495"/>
      <c r="E31" s="1495"/>
      <c r="F31" s="2230"/>
      <c r="G31" s="2227"/>
      <c r="H31" s="1166"/>
      <c r="I31" s="1166"/>
    </row>
    <row r="32" spans="1:16">
      <c r="A32" s="2166">
        <f t="shared" si="0"/>
        <v>19</v>
      </c>
      <c r="B32" s="2183"/>
      <c r="C32" s="2155"/>
      <c r="D32" s="1495"/>
      <c r="E32" s="1495"/>
      <c r="F32" s="1495"/>
      <c r="G32" s="2229"/>
      <c r="H32" s="1497"/>
      <c r="I32" s="1497"/>
      <c r="J32" s="1497"/>
      <c r="K32" s="1497"/>
      <c r="L32" s="1497"/>
      <c r="M32" s="1497"/>
      <c r="N32" s="1497"/>
      <c r="O32" s="2182"/>
      <c r="P32" s="2182"/>
    </row>
    <row r="33" spans="1:16">
      <c r="A33" s="2166">
        <f t="shared" si="0"/>
        <v>20</v>
      </c>
      <c r="B33" s="2234" t="s">
        <v>360</v>
      </c>
      <c r="C33" s="2166"/>
      <c r="D33" s="1495">
        <f>SUM(D23:D32)</f>
        <v>-374601388.7159996</v>
      </c>
      <c r="E33" s="1495">
        <f t="shared" ref="E33:F33" si="2">SUM(E23:E32)</f>
        <v>-796393272.89997435</v>
      </c>
      <c r="F33" s="1495">
        <f t="shared" si="2"/>
        <v>-1170994661.6159737</v>
      </c>
      <c r="G33" s="2229">
        <f>SUM(G23:G30)</f>
        <v>-642644749.23350286</v>
      </c>
      <c r="H33" s="1497"/>
      <c r="I33" s="1497"/>
      <c r="J33" s="1497"/>
      <c r="K33" s="1497"/>
      <c r="L33" s="1497"/>
      <c r="M33" s="1497"/>
      <c r="N33" s="1497"/>
      <c r="O33" s="2182"/>
      <c r="P33" s="2182"/>
    </row>
    <row r="34" spans="1:16" ht="12" thickBot="1">
      <c r="A34" s="2166">
        <f t="shared" si="0"/>
        <v>21</v>
      </c>
      <c r="B34" s="2235"/>
      <c r="C34" s="2155"/>
      <c r="D34" s="755"/>
      <c r="E34" s="755"/>
      <c r="F34" s="755"/>
      <c r="G34" s="2236"/>
      <c r="H34" s="1497"/>
      <c r="I34" s="1497"/>
      <c r="J34" s="1497"/>
      <c r="K34" s="1497"/>
      <c r="L34" s="1497"/>
      <c r="M34" s="1497"/>
      <c r="N34" s="1497"/>
      <c r="O34" s="2182"/>
      <c r="P34" s="2182"/>
    </row>
    <row r="35" spans="1:16" s="2193" customFormat="1" ht="12" thickBot="1">
      <c r="A35" s="2166">
        <f t="shared" si="0"/>
        <v>22</v>
      </c>
      <c r="B35" s="2237" t="s">
        <v>736</v>
      </c>
      <c r="C35" s="2189"/>
      <c r="D35" s="1825">
        <f>D33+D20</f>
        <v>5936561891.0439987</v>
      </c>
      <c r="E35" s="1825">
        <f t="shared" ref="E35:G35" si="3">E33+E20</f>
        <v>-867490189.42359138</v>
      </c>
      <c r="F35" s="1825">
        <f t="shared" si="3"/>
        <v>5069071701.620409</v>
      </c>
      <c r="G35" s="1826">
        <f t="shared" si="3"/>
        <v>2635086901.4085326</v>
      </c>
      <c r="H35" s="1166"/>
      <c r="I35" s="2191"/>
      <c r="J35" s="2191"/>
      <c r="K35" s="2191"/>
      <c r="L35" s="2191"/>
      <c r="M35" s="2191"/>
      <c r="N35" s="2191"/>
      <c r="O35" s="2192"/>
      <c r="P35" s="2192"/>
    </row>
    <row r="36" spans="1:16">
      <c r="A36" s="2166">
        <f t="shared" si="0"/>
        <v>23</v>
      </c>
      <c r="B36" s="2238"/>
      <c r="C36" s="2194"/>
      <c r="D36" s="2049"/>
      <c r="E36" s="2049"/>
      <c r="F36" s="2049"/>
      <c r="G36" s="2239"/>
      <c r="H36" s="1166"/>
      <c r="I36" s="1166"/>
      <c r="O36" s="2182"/>
      <c r="P36" s="2182"/>
    </row>
    <row r="37" spans="1:16">
      <c r="A37" s="2166">
        <f t="shared" si="0"/>
        <v>24</v>
      </c>
      <c r="B37" s="2240" t="s">
        <v>170</v>
      </c>
      <c r="C37" s="2155"/>
      <c r="D37" s="2155"/>
      <c r="E37" s="2155"/>
      <c r="F37" s="2241">
        <f>+'[9]II-B'!G37</f>
        <v>7.0766999999999997E-2</v>
      </c>
      <c r="G37" s="2242">
        <f>+'[9]II-B'!G37</f>
        <v>7.0766999999999997E-2</v>
      </c>
      <c r="H37" s="1497"/>
      <c r="I37" s="1497"/>
      <c r="J37" s="1497"/>
      <c r="K37" s="1497"/>
      <c r="L37" s="1497"/>
      <c r="M37" s="1497"/>
      <c r="N37" s="1497"/>
      <c r="O37" s="2182"/>
      <c r="P37" s="2182"/>
    </row>
    <row r="38" spans="1:16" ht="12" thickBot="1">
      <c r="A38" s="2166">
        <f t="shared" si="0"/>
        <v>25</v>
      </c>
      <c r="B38" s="2185"/>
      <c r="C38" s="2243"/>
      <c r="D38" s="2243"/>
      <c r="E38" s="2243"/>
      <c r="F38" s="2243"/>
      <c r="G38" s="2244"/>
      <c r="H38" s="1497"/>
      <c r="I38" s="1497"/>
      <c r="J38" s="1497"/>
      <c r="K38" s="1497"/>
      <c r="L38" s="1497"/>
      <c r="M38" s="1497"/>
      <c r="N38" s="1497"/>
      <c r="O38" s="2182"/>
      <c r="P38" s="2182"/>
    </row>
    <row r="39" spans="1:16" ht="12" thickBot="1">
      <c r="A39" s="2166">
        <f t="shared" si="0"/>
        <v>26</v>
      </c>
      <c r="B39" s="2245" t="s">
        <v>171</v>
      </c>
      <c r="C39" s="2246"/>
      <c r="D39" s="2246"/>
      <c r="E39" s="2246"/>
      <c r="F39" s="2247">
        <f>+F35*F37</f>
        <v>358722997.10857147</v>
      </c>
      <c r="G39" s="2248">
        <f>+G35*G37</f>
        <v>186477194.75197762</v>
      </c>
      <c r="H39" s="1497"/>
      <c r="I39" s="1497"/>
      <c r="J39" s="1497"/>
      <c r="K39" s="1497"/>
      <c r="L39" s="1497"/>
      <c r="M39" s="1497"/>
      <c r="N39" s="1497"/>
      <c r="O39" s="2182"/>
      <c r="P39" s="2182"/>
    </row>
    <row r="40" spans="1:16">
      <c r="A40" s="2249"/>
      <c r="B40" s="2155"/>
      <c r="C40" s="2155"/>
      <c r="D40" s="2155"/>
      <c r="E40" s="2155"/>
      <c r="F40" s="2155"/>
      <c r="H40" s="1497"/>
      <c r="I40" s="1497"/>
      <c r="J40" s="1497"/>
      <c r="K40" s="1497"/>
      <c r="L40" s="1497"/>
      <c r="M40" s="1497"/>
      <c r="N40" s="1497"/>
      <c r="O40" s="2182"/>
      <c r="P40" s="2182"/>
    </row>
    <row r="41" spans="1:16">
      <c r="A41" s="2155"/>
      <c r="B41" s="2169"/>
      <c r="C41" s="2169"/>
      <c r="D41" s="2169"/>
      <c r="E41" s="2169"/>
      <c r="F41" s="2169"/>
      <c r="H41" s="1166"/>
      <c r="I41" s="1166"/>
      <c r="J41" s="1166"/>
      <c r="K41" s="1166"/>
      <c r="L41" s="1166"/>
      <c r="M41" s="1166"/>
      <c r="N41" s="1166"/>
      <c r="O41" s="2182"/>
      <c r="P41" s="2182"/>
    </row>
    <row r="42" spans="1:16">
      <c r="A42" s="2155"/>
      <c r="B42" s="2155"/>
      <c r="C42" s="2155"/>
      <c r="D42" s="2155"/>
      <c r="E42" s="2155"/>
      <c r="F42" s="2155"/>
      <c r="H42" s="1166"/>
      <c r="I42" s="1166"/>
      <c r="O42" s="2182"/>
      <c r="P42" s="2182"/>
    </row>
    <row r="43" spans="1:16">
      <c r="A43" s="2155"/>
      <c r="B43" s="2199"/>
      <c r="C43" s="2199"/>
      <c r="D43" s="2199"/>
      <c r="E43" s="2199"/>
      <c r="F43" s="2199"/>
      <c r="H43" s="1166"/>
      <c r="I43" s="1166"/>
      <c r="O43" s="2182"/>
      <c r="P43" s="2182"/>
    </row>
    <row r="44" spans="1:16">
      <c r="A44" s="2155"/>
      <c r="B44" s="2155"/>
      <c r="C44" s="2155"/>
      <c r="D44" s="2155"/>
      <c r="E44" s="2155"/>
      <c r="F44" s="2155"/>
      <c r="H44" s="1497"/>
      <c r="I44" s="1497"/>
      <c r="J44" s="1497"/>
      <c r="K44" s="1497"/>
      <c r="L44" s="1497"/>
      <c r="M44" s="1497"/>
      <c r="N44" s="1497"/>
      <c r="O44" s="2182"/>
      <c r="P44" s="2182"/>
    </row>
    <row r="45" spans="1:16">
      <c r="A45" s="2155"/>
      <c r="B45" s="2155"/>
      <c r="C45" s="2155"/>
      <c r="D45" s="2155"/>
      <c r="E45" s="2155"/>
      <c r="F45" s="2155"/>
      <c r="H45" s="1497"/>
      <c r="I45" s="1497"/>
      <c r="J45" s="1497"/>
      <c r="K45" s="1497"/>
      <c r="L45" s="1497"/>
      <c r="M45" s="1497"/>
      <c r="N45" s="1497"/>
      <c r="O45" s="2182"/>
      <c r="P45" s="2182"/>
    </row>
    <row r="46" spans="1:16">
      <c r="A46" s="2155"/>
      <c r="B46" s="2155"/>
      <c r="C46" s="2155"/>
      <c r="D46" s="2155"/>
      <c r="E46" s="2155"/>
      <c r="F46" s="2155"/>
      <c r="H46" s="1497"/>
      <c r="I46" s="1497"/>
      <c r="J46" s="1497"/>
      <c r="K46" s="1497"/>
      <c r="L46" s="1497"/>
      <c r="M46" s="1497"/>
      <c r="N46" s="1497"/>
      <c r="O46" s="2182"/>
      <c r="P46" s="2182"/>
    </row>
    <row r="47" spans="1:16">
      <c r="A47" s="2155"/>
      <c r="B47" s="2155"/>
      <c r="C47" s="2155"/>
      <c r="D47" s="2155"/>
      <c r="E47" s="2155"/>
      <c r="F47" s="2155"/>
      <c r="H47" s="1497"/>
      <c r="I47" s="1497"/>
      <c r="J47" s="1497"/>
      <c r="K47" s="1497"/>
      <c r="L47" s="1497"/>
      <c r="M47" s="1497"/>
      <c r="N47" s="1497"/>
      <c r="O47" s="2182"/>
      <c r="P47" s="2182"/>
    </row>
    <row r="48" spans="1:16">
      <c r="A48" s="2155"/>
      <c r="B48" s="2155"/>
      <c r="C48" s="2155"/>
      <c r="D48" s="2155"/>
      <c r="E48" s="2155" t="s">
        <v>1841</v>
      </c>
      <c r="F48" s="2155"/>
      <c r="H48" s="1497"/>
      <c r="I48" s="1497"/>
      <c r="J48" s="1497"/>
      <c r="K48" s="1497"/>
      <c r="L48" s="1497"/>
      <c r="M48" s="1497"/>
      <c r="N48" s="1497"/>
      <c r="O48" s="2182"/>
      <c r="P48" s="2182"/>
    </row>
    <row r="49" spans="1:16">
      <c r="A49" s="2155"/>
      <c r="B49" s="2169"/>
      <c r="C49" s="2169"/>
      <c r="D49" s="2169"/>
      <c r="E49" s="2169"/>
      <c r="F49" s="2169"/>
      <c r="H49" s="1166"/>
      <c r="I49" s="1166"/>
      <c r="J49" s="1166"/>
      <c r="K49" s="1166"/>
      <c r="L49" s="1166"/>
      <c r="M49" s="1166"/>
      <c r="N49" s="1166"/>
      <c r="O49" s="2182"/>
      <c r="P49" s="2182"/>
    </row>
    <row r="50" spans="1:16">
      <c r="A50" s="2155"/>
      <c r="B50" s="2155"/>
      <c r="C50" s="2155"/>
      <c r="D50" s="2155"/>
      <c r="E50" s="2155"/>
      <c r="F50" s="2155"/>
      <c r="H50" s="1166"/>
      <c r="I50" s="1166"/>
      <c r="O50" s="2182"/>
      <c r="P50" s="2182"/>
    </row>
    <row r="51" spans="1:16">
      <c r="A51" s="2165"/>
      <c r="B51" s="2203"/>
      <c r="C51" s="2203"/>
      <c r="D51" s="2203"/>
      <c r="E51" s="2203"/>
      <c r="F51" s="2203"/>
      <c r="H51" s="1166"/>
      <c r="I51" s="1166"/>
      <c r="O51" s="2182"/>
      <c r="P51" s="2182"/>
    </row>
    <row r="52" spans="1:16">
      <c r="A52" s="2155"/>
      <c r="B52" s="2199"/>
      <c r="C52" s="2199"/>
      <c r="D52" s="2199"/>
      <c r="E52" s="2199"/>
      <c r="F52" s="2199"/>
      <c r="H52" s="1166"/>
      <c r="I52" s="1166"/>
      <c r="O52" s="2182"/>
      <c r="P52" s="2182"/>
    </row>
    <row r="53" spans="1:16">
      <c r="A53" s="2184"/>
      <c r="B53" s="2155"/>
      <c r="C53" s="2155"/>
      <c r="D53" s="2155"/>
      <c r="E53" s="2155"/>
      <c r="F53" s="2155"/>
      <c r="H53" s="1497"/>
      <c r="I53" s="1497"/>
      <c r="J53" s="1497"/>
      <c r="K53" s="1497"/>
      <c r="L53" s="1497"/>
      <c r="M53" s="1497"/>
      <c r="N53" s="1497"/>
      <c r="O53" s="2182"/>
      <c r="P53" s="2182"/>
    </row>
    <row r="54" spans="1:16">
      <c r="A54" s="2184"/>
      <c r="B54" s="2184"/>
      <c r="C54" s="2184"/>
      <c r="D54" s="2184"/>
      <c r="E54" s="2184"/>
      <c r="F54" s="2184"/>
      <c r="H54" s="1497"/>
      <c r="I54" s="1497"/>
      <c r="J54" s="1497"/>
      <c r="K54" s="1497"/>
      <c r="L54" s="1497"/>
      <c r="M54" s="1497"/>
      <c r="N54" s="1497"/>
      <c r="O54" s="2182"/>
      <c r="P54" s="2182"/>
    </row>
    <row r="55" spans="1:16">
      <c r="A55" s="2155"/>
      <c r="B55" s="2155"/>
      <c r="C55" s="2155"/>
      <c r="D55" s="2155"/>
      <c r="E55" s="2155"/>
      <c r="F55" s="2155"/>
      <c r="H55" s="1497"/>
      <c r="I55" s="1497"/>
      <c r="J55" s="1497"/>
      <c r="K55" s="1497"/>
      <c r="L55" s="1497"/>
      <c r="M55" s="1497"/>
      <c r="N55" s="1497"/>
      <c r="O55" s="2182"/>
      <c r="P55" s="2182"/>
    </row>
    <row r="56" spans="1:16">
      <c r="A56" s="2155"/>
      <c r="B56" s="2155"/>
      <c r="C56" s="2155"/>
      <c r="D56" s="2155"/>
      <c r="E56" s="2155"/>
      <c r="F56" s="2155"/>
      <c r="H56" s="1497"/>
      <c r="I56" s="1497"/>
      <c r="J56" s="1497"/>
      <c r="K56" s="1497"/>
      <c r="L56" s="1497"/>
      <c r="M56" s="1497"/>
      <c r="N56" s="1497"/>
      <c r="O56" s="2182"/>
      <c r="P56" s="2182"/>
    </row>
    <row r="57" spans="1:16">
      <c r="A57" s="2155"/>
      <c r="B57" s="2184"/>
      <c r="C57" s="2184"/>
      <c r="D57" s="2184"/>
      <c r="E57" s="2184"/>
      <c r="F57" s="2184"/>
      <c r="H57" s="1497"/>
      <c r="I57" s="1497"/>
      <c r="J57" s="1497"/>
      <c r="K57" s="1497"/>
      <c r="L57" s="1497"/>
      <c r="M57" s="1497"/>
      <c r="N57" s="1497"/>
      <c r="O57" s="2182"/>
      <c r="P57" s="2182"/>
    </row>
    <row r="58" spans="1:16">
      <c r="A58" s="2155"/>
      <c r="B58" s="2155"/>
      <c r="C58" s="2155"/>
      <c r="D58" s="2155"/>
      <c r="E58" s="2155"/>
      <c r="F58" s="2155"/>
      <c r="H58" s="1497"/>
      <c r="I58" s="1497"/>
      <c r="J58" s="1497"/>
      <c r="K58" s="1497"/>
      <c r="L58" s="1497"/>
      <c r="M58" s="1497"/>
      <c r="N58" s="1497"/>
      <c r="O58" s="2182"/>
      <c r="P58" s="2182"/>
    </row>
    <row r="59" spans="1:16">
      <c r="A59" s="2184"/>
      <c r="B59" s="2169"/>
      <c r="C59" s="2169"/>
      <c r="D59" s="2169"/>
      <c r="E59" s="2169"/>
      <c r="F59" s="2169"/>
      <c r="H59" s="1166"/>
      <c r="I59" s="1166"/>
      <c r="J59" s="1166"/>
      <c r="K59" s="1166"/>
      <c r="L59" s="1166"/>
      <c r="M59" s="1166"/>
      <c r="N59" s="1166"/>
      <c r="O59" s="2182"/>
      <c r="P59" s="2182"/>
    </row>
    <row r="60" spans="1:16">
      <c r="A60" s="2155"/>
      <c r="B60" s="2169"/>
      <c r="C60" s="2169"/>
      <c r="D60" s="2169"/>
      <c r="E60" s="2169"/>
      <c r="F60" s="2169"/>
      <c r="H60" s="1166"/>
      <c r="I60" s="1166"/>
      <c r="O60" s="2182"/>
      <c r="P60" s="2182"/>
    </row>
    <row r="61" spans="1:16">
      <c r="A61" s="2155"/>
      <c r="B61" s="2199"/>
      <c r="C61" s="2199"/>
      <c r="D61" s="2199"/>
      <c r="E61" s="2199"/>
      <c r="F61" s="2199"/>
      <c r="H61" s="1166"/>
      <c r="I61" s="1166"/>
      <c r="O61" s="2182"/>
      <c r="P61" s="2182"/>
    </row>
    <row r="62" spans="1:16">
      <c r="A62" s="2184"/>
      <c r="B62" s="2155"/>
      <c r="C62" s="2155"/>
      <c r="D62" s="2155"/>
      <c r="E62" s="2155"/>
      <c r="F62" s="2155"/>
      <c r="H62" s="1497"/>
      <c r="I62" s="1497"/>
      <c r="J62" s="1497"/>
      <c r="K62" s="1497"/>
      <c r="L62" s="1497"/>
      <c r="M62" s="1497"/>
      <c r="N62" s="1497"/>
      <c r="O62" s="2182"/>
      <c r="P62" s="2182"/>
    </row>
    <row r="63" spans="1:16">
      <c r="A63" s="2184"/>
      <c r="B63" s="2155"/>
      <c r="C63" s="2155"/>
      <c r="D63" s="2155"/>
      <c r="E63" s="2155"/>
      <c r="F63" s="2155"/>
      <c r="H63" s="1497"/>
      <c r="I63" s="1497"/>
      <c r="J63" s="1497"/>
      <c r="K63" s="1497"/>
      <c r="L63" s="1497"/>
      <c r="M63" s="1497"/>
      <c r="N63" s="1497"/>
      <c r="O63" s="2182"/>
      <c r="P63" s="2182"/>
    </row>
    <row r="64" spans="1:16">
      <c r="A64" s="2184"/>
      <c r="B64" s="2184"/>
      <c r="C64" s="2184"/>
      <c r="D64" s="2184"/>
      <c r="E64" s="2184"/>
      <c r="F64" s="2184"/>
      <c r="H64" s="1497"/>
      <c r="I64" s="1497"/>
      <c r="J64" s="1497"/>
      <c r="K64" s="1497"/>
      <c r="L64" s="1497"/>
      <c r="M64" s="1497"/>
      <c r="N64" s="1497"/>
      <c r="O64" s="2182"/>
      <c r="P64" s="2182"/>
    </row>
    <row r="65" spans="1:16">
      <c r="A65" s="2184"/>
      <c r="B65" s="2155"/>
      <c r="C65" s="2155"/>
      <c r="D65" s="2155"/>
      <c r="E65" s="2155"/>
      <c r="F65" s="2155"/>
      <c r="H65" s="1497"/>
      <c r="I65" s="1497"/>
      <c r="J65" s="1497"/>
      <c r="K65" s="1497"/>
      <c r="L65" s="1497"/>
      <c r="M65" s="1497"/>
      <c r="N65" s="1497"/>
      <c r="O65" s="2182"/>
      <c r="P65" s="2182"/>
    </row>
    <row r="66" spans="1:16">
      <c r="A66" s="2184"/>
      <c r="B66" s="2184"/>
      <c r="C66" s="2184"/>
      <c r="D66" s="2184"/>
      <c r="E66" s="2184"/>
      <c r="F66" s="2184"/>
      <c r="H66" s="1497"/>
      <c r="I66" s="1497"/>
      <c r="J66" s="1497"/>
      <c r="K66" s="1497"/>
      <c r="L66" s="1497"/>
      <c r="M66" s="1497"/>
      <c r="N66" s="1497"/>
      <c r="O66" s="2182"/>
      <c r="P66" s="2182"/>
    </row>
    <row r="67" spans="1:16">
      <c r="A67" s="2155"/>
      <c r="B67" s="2169"/>
      <c r="C67" s="2169"/>
      <c r="D67" s="2169"/>
      <c r="E67" s="2169"/>
      <c r="F67" s="2169"/>
      <c r="H67" s="1166"/>
      <c r="I67" s="1166"/>
      <c r="J67" s="1166"/>
      <c r="K67" s="1166"/>
      <c r="L67" s="1166"/>
      <c r="M67" s="1166"/>
      <c r="N67" s="1166"/>
      <c r="O67" s="2182"/>
      <c r="P67" s="2182"/>
    </row>
    <row r="68" spans="1:16">
      <c r="A68" s="2155"/>
      <c r="B68" s="2155"/>
      <c r="C68" s="2155"/>
      <c r="D68" s="2155"/>
      <c r="E68" s="2155"/>
      <c r="F68" s="2155"/>
      <c r="H68" s="1166"/>
      <c r="I68" s="1166"/>
      <c r="O68" s="2182"/>
      <c r="P68" s="2182"/>
    </row>
    <row r="69" spans="1:16">
      <c r="A69" s="2155"/>
      <c r="B69" s="2203"/>
      <c r="C69" s="2203"/>
      <c r="D69" s="2203"/>
      <c r="E69" s="2203"/>
      <c r="F69" s="2203"/>
      <c r="H69" s="1166"/>
      <c r="I69" s="1166"/>
      <c r="O69" s="2182"/>
      <c r="P69" s="2182"/>
    </row>
    <row r="70" spans="1:16">
      <c r="A70" s="2155"/>
      <c r="B70" s="2199"/>
      <c r="C70" s="2199"/>
      <c r="D70" s="2199"/>
      <c r="E70" s="2199"/>
      <c r="F70" s="2199"/>
      <c r="H70" s="1166"/>
      <c r="I70" s="1166"/>
      <c r="O70" s="2182"/>
      <c r="P70" s="2182"/>
    </row>
    <row r="71" spans="1:16">
      <c r="A71" s="2155"/>
      <c r="B71" s="2155"/>
      <c r="C71" s="2155"/>
      <c r="D71" s="2155"/>
      <c r="E71" s="2155"/>
      <c r="F71" s="2155"/>
      <c r="H71" s="1497"/>
      <c r="I71" s="1497"/>
      <c r="J71" s="1497"/>
      <c r="K71" s="1497"/>
      <c r="L71" s="1497"/>
      <c r="M71" s="1497"/>
      <c r="N71" s="1497"/>
      <c r="O71" s="2182"/>
      <c r="P71" s="2182"/>
    </row>
    <row r="72" spans="1:16">
      <c r="A72" s="2155"/>
      <c r="B72" s="2155"/>
      <c r="C72" s="2155"/>
      <c r="D72" s="2155"/>
      <c r="E72" s="2155"/>
      <c r="F72" s="2155"/>
      <c r="H72" s="1497"/>
      <c r="I72" s="1497"/>
      <c r="J72" s="1497"/>
      <c r="K72" s="1497"/>
      <c r="L72" s="1497"/>
      <c r="M72" s="1497"/>
      <c r="N72" s="1497"/>
      <c r="O72" s="2182"/>
      <c r="P72" s="2182"/>
    </row>
    <row r="73" spans="1:16">
      <c r="A73" s="2155"/>
      <c r="B73" s="2155"/>
      <c r="C73" s="2155"/>
      <c r="D73" s="2155"/>
      <c r="E73" s="2155"/>
      <c r="F73" s="2155"/>
      <c r="H73" s="1497"/>
      <c r="I73" s="1497"/>
      <c r="J73" s="1497"/>
      <c r="K73" s="1497"/>
      <c r="L73" s="1497"/>
      <c r="M73" s="1497"/>
      <c r="N73" s="1497"/>
      <c r="O73" s="2182"/>
      <c r="P73" s="2182"/>
    </row>
    <row r="74" spans="1:16">
      <c r="A74" s="2155"/>
      <c r="B74" s="2155"/>
      <c r="C74" s="2155"/>
      <c r="D74" s="2155"/>
      <c r="E74" s="2155"/>
      <c r="F74" s="2155"/>
      <c r="H74" s="1497"/>
      <c r="I74" s="1497"/>
      <c r="J74" s="1497"/>
      <c r="K74" s="1497"/>
      <c r="L74" s="1497"/>
      <c r="M74" s="1497"/>
      <c r="N74" s="1497"/>
      <c r="O74" s="2182"/>
      <c r="P74" s="2182"/>
    </row>
    <row r="75" spans="1:16">
      <c r="A75" s="2155"/>
      <c r="B75" s="2155"/>
      <c r="C75" s="2155"/>
      <c r="D75" s="2155"/>
      <c r="E75" s="2155"/>
      <c r="F75" s="2155"/>
      <c r="H75" s="1497"/>
      <c r="I75" s="1497"/>
      <c r="J75" s="1497"/>
      <c r="K75" s="1497"/>
      <c r="L75" s="1497"/>
      <c r="M75" s="1497"/>
      <c r="N75" s="1497"/>
      <c r="O75" s="2182"/>
      <c r="P75" s="2182"/>
    </row>
    <row r="76" spans="1:16">
      <c r="A76" s="2155"/>
      <c r="B76" s="2169"/>
      <c r="C76" s="2169"/>
      <c r="D76" s="2169"/>
      <c r="E76" s="2169"/>
      <c r="F76" s="2169"/>
      <c r="H76" s="1166"/>
      <c r="I76" s="1166"/>
      <c r="J76" s="1166"/>
      <c r="K76" s="1166"/>
      <c r="L76" s="1166"/>
      <c r="M76" s="1166"/>
      <c r="N76" s="1166"/>
      <c r="O76" s="2182"/>
      <c r="P76" s="2182"/>
    </row>
    <row r="77" spans="1:16">
      <c r="A77" s="2155"/>
      <c r="B77" s="2155"/>
      <c r="C77" s="2155"/>
      <c r="D77" s="2155"/>
      <c r="E77" s="2155"/>
      <c r="F77" s="2155"/>
      <c r="H77" s="1166"/>
      <c r="I77" s="1166"/>
      <c r="O77" s="2182"/>
      <c r="P77" s="2182"/>
    </row>
    <row r="78" spans="1:16">
      <c r="A78" s="2155"/>
      <c r="B78" s="2199"/>
      <c r="C78" s="2199"/>
      <c r="D78" s="2199"/>
      <c r="E78" s="2199"/>
      <c r="F78" s="2199"/>
      <c r="H78" s="1166"/>
      <c r="I78" s="1166"/>
      <c r="O78" s="2182"/>
      <c r="P78" s="2182"/>
    </row>
    <row r="79" spans="1:16">
      <c r="A79" s="2155"/>
      <c r="B79" s="2155"/>
      <c r="C79" s="2155"/>
      <c r="D79" s="2155"/>
      <c r="E79" s="2155"/>
      <c r="F79" s="2155"/>
      <c r="H79" s="1497"/>
      <c r="I79" s="1497"/>
      <c r="J79" s="1497"/>
      <c r="K79" s="1497"/>
      <c r="L79" s="1497"/>
      <c r="M79" s="1497"/>
      <c r="N79" s="1497"/>
      <c r="O79" s="2182"/>
      <c r="P79" s="2182"/>
    </row>
    <row r="80" spans="1:16">
      <c r="A80" s="2155"/>
      <c r="B80" s="2184"/>
      <c r="C80" s="2184"/>
      <c r="D80" s="2184"/>
      <c r="E80" s="2184"/>
      <c r="F80" s="2184"/>
      <c r="H80" s="1497"/>
      <c r="I80" s="1497"/>
      <c r="J80" s="1497"/>
      <c r="K80" s="1497"/>
      <c r="L80" s="1497"/>
      <c r="M80" s="1497"/>
      <c r="N80" s="1497"/>
      <c r="O80" s="2182"/>
      <c r="P80" s="2182"/>
    </row>
    <row r="81" spans="1:1">
      <c r="A81" s="2165"/>
    </row>
    <row r="82" spans="1:1">
      <c r="A82" s="2165"/>
    </row>
    <row r="83" spans="1:1">
      <c r="A83" s="2165"/>
    </row>
    <row r="84" spans="1:1">
      <c r="A84" s="2165"/>
    </row>
    <row r="85" spans="1:1">
      <c r="A85" s="2165"/>
    </row>
    <row r="86" spans="1:1">
      <c r="A86" s="2165"/>
    </row>
    <row r="87" spans="1:1">
      <c r="A87" s="2165"/>
    </row>
    <row r="88" spans="1:1">
      <c r="A88" s="2165"/>
    </row>
    <row r="89" spans="1:1">
      <c r="A89" s="2165"/>
    </row>
    <row r="90" spans="1:1">
      <c r="A90" s="2165"/>
    </row>
    <row r="91" spans="1:1">
      <c r="A91" s="2165"/>
    </row>
    <row r="92" spans="1:1">
      <c r="A92" s="2165"/>
    </row>
    <row r="93" spans="1:1">
      <c r="A93" s="2165"/>
    </row>
    <row r="94" spans="1:1">
      <c r="A94" s="2165"/>
    </row>
    <row r="95" spans="1:1">
      <c r="A95" s="2165"/>
    </row>
    <row r="96" spans="1:1">
      <c r="A96" s="2165"/>
    </row>
    <row r="97" spans="1:1">
      <c r="A97" s="2165"/>
    </row>
    <row r="98" spans="1:1">
      <c r="A98" s="2165"/>
    </row>
    <row r="99" spans="1:1">
      <c r="A99" s="2165"/>
    </row>
    <row r="100" spans="1:1">
      <c r="A100" s="2165"/>
    </row>
    <row r="101" spans="1:1">
      <c r="A101" s="2165"/>
    </row>
    <row r="102" spans="1:1">
      <c r="A102" s="2165"/>
    </row>
    <row r="103" spans="1:1">
      <c r="A103" s="2165"/>
    </row>
    <row r="104" spans="1:1">
      <c r="A104" s="2165"/>
    </row>
    <row r="105" spans="1:1">
      <c r="A105" s="2165"/>
    </row>
    <row r="106" spans="1:1">
      <c r="A106" s="2165"/>
    </row>
    <row r="107" spans="1:1">
      <c r="A107" s="2165"/>
    </row>
    <row r="108" spans="1:1">
      <c r="A108" s="2165"/>
    </row>
    <row r="109" spans="1:1">
      <c r="A109" s="2165"/>
    </row>
    <row r="110" spans="1:1">
      <c r="A110" s="2165"/>
    </row>
    <row r="111" spans="1:1">
      <c r="A111" s="2165"/>
    </row>
    <row r="112" spans="1:1">
      <c r="A112" s="2165"/>
    </row>
    <row r="113" spans="1:1">
      <c r="A113" s="2165"/>
    </row>
    <row r="114" spans="1:1">
      <c r="A114" s="2165"/>
    </row>
    <row r="115" spans="1:1">
      <c r="A115" s="2165"/>
    </row>
    <row r="116" spans="1:1">
      <c r="A116" s="2165"/>
    </row>
    <row r="117" spans="1:1">
      <c r="A117" s="2165"/>
    </row>
    <row r="118" spans="1:1">
      <c r="A118" s="2165"/>
    </row>
    <row r="119" spans="1:1">
      <c r="A119" s="2165"/>
    </row>
  </sheetData>
  <pageMargins left="1.25" right="0.5" top="1" bottom="1" header="0.75" footer="0.75"/>
  <pageSetup scale="75" orientation="portrait" r:id="rId1"/>
  <headerFooter alignWithMargins="0">
    <oddHeader>&amp;R&amp;9SCHEDULE III-B</oddHeader>
    <oddFooter>&amp;L&amp;9Sponsored By: Randall W. Hamlett</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6"/>
  <dimension ref="A1:GZ93"/>
  <sheetViews>
    <sheetView workbookViewId="0"/>
  </sheetViews>
  <sheetFormatPr defaultColWidth="9.140625" defaultRowHeight="11.25"/>
  <cols>
    <col min="1" max="1" width="4" style="2157" customWidth="1"/>
    <col min="2" max="2" width="7.5703125" style="2157" customWidth="1"/>
    <col min="3" max="3" width="23" style="2157" customWidth="1"/>
    <col min="4" max="4" width="11.5703125" style="2157" customWidth="1"/>
    <col min="5" max="5" width="12" style="2157" bestFit="1" customWidth="1"/>
    <col min="6" max="6" width="12.5703125" style="2157" bestFit="1" customWidth="1"/>
    <col min="7" max="7" width="11.5703125" style="2157" customWidth="1"/>
    <col min="8" max="8" width="13.85546875" style="2160" customWidth="1"/>
    <col min="9" max="9" width="14.140625" style="2157" customWidth="1"/>
    <col min="10" max="10" width="13.5703125" style="2157" customWidth="1"/>
    <col min="11" max="12" width="13.42578125" style="2157" customWidth="1"/>
    <col min="13" max="13" width="14" style="2157" customWidth="1"/>
    <col min="14" max="15" width="13.42578125" style="2157" customWidth="1"/>
    <col min="16" max="16" width="17.5703125" style="2157" customWidth="1"/>
    <col min="17" max="17" width="11.42578125" style="2157" customWidth="1"/>
    <col min="18" max="16384" width="9.140625" style="2157"/>
  </cols>
  <sheetData>
    <row r="1" spans="1:208" ht="12" thickBot="1">
      <c r="B1" s="2154"/>
      <c r="C1" s="2155"/>
      <c r="D1" s="2156"/>
      <c r="H1" s="2157"/>
    </row>
    <row r="2" spans="1:208">
      <c r="B2" s="2250" t="s">
        <v>465</v>
      </c>
      <c r="C2" s="2251"/>
      <c r="D2" s="2252"/>
      <c r="H2" s="2157"/>
    </row>
    <row r="3" spans="1:208">
      <c r="B3" s="2315" t="s">
        <v>1407</v>
      </c>
      <c r="C3" s="2316"/>
      <c r="D3" s="2218"/>
      <c r="E3" s="2165"/>
      <c r="F3" s="2155"/>
      <c r="G3" s="2216"/>
    </row>
    <row r="4" spans="1:208">
      <c r="B4" s="2315" t="s">
        <v>1842</v>
      </c>
      <c r="C4" s="2316"/>
      <c r="D4" s="2220"/>
      <c r="E4" s="2165"/>
      <c r="F4" s="2159"/>
    </row>
    <row r="5" spans="1:208">
      <c r="B5" s="2315" t="s">
        <v>1260</v>
      </c>
      <c r="C5" s="2316"/>
      <c r="D5" s="2220"/>
      <c r="E5" s="2165"/>
      <c r="F5" s="2159"/>
    </row>
    <row r="6" spans="1:208" ht="12" thickBot="1">
      <c r="B6" s="2317"/>
      <c r="C6" s="2318"/>
      <c r="D6" s="2222"/>
      <c r="E6" s="2165"/>
      <c r="F6" s="2159"/>
    </row>
    <row r="7" spans="1:208">
      <c r="B7" s="2164"/>
      <c r="C7" s="2165"/>
      <c r="D7" s="2165"/>
      <c r="E7" s="2165"/>
      <c r="F7" s="2165"/>
      <c r="G7" s="2165"/>
    </row>
    <row r="8" spans="1:208" s="2165" customFormat="1" ht="12" thickBot="1">
      <c r="B8" s="2155"/>
      <c r="C8" s="2155"/>
      <c r="D8" s="2155"/>
      <c r="E8" s="2166">
        <v>1</v>
      </c>
      <c r="F8" s="2166">
        <v>2</v>
      </c>
      <c r="G8" s="2166">
        <v>3</v>
      </c>
      <c r="H8" s="2166">
        <v>4</v>
      </c>
      <c r="I8" s="2166"/>
      <c r="J8" s="2166"/>
      <c r="K8" s="2166"/>
      <c r="L8" s="2166"/>
      <c r="M8" s="2166"/>
      <c r="N8" s="2166"/>
      <c r="O8" s="2166"/>
      <c r="P8" s="2166"/>
      <c r="Q8" s="2166"/>
      <c r="R8" s="2156"/>
      <c r="S8" s="2156"/>
      <c r="T8" s="2156"/>
      <c r="U8" s="2156"/>
      <c r="V8" s="2156"/>
      <c r="W8" s="2156"/>
      <c r="X8" s="2156"/>
      <c r="Y8" s="2156"/>
      <c r="Z8" s="2156"/>
      <c r="AA8" s="2156"/>
      <c r="AB8" s="2156"/>
      <c r="AC8" s="2156"/>
      <c r="AD8" s="2156"/>
      <c r="AE8" s="2156"/>
      <c r="AF8" s="2156"/>
      <c r="AG8" s="2156"/>
      <c r="AH8" s="2156"/>
      <c r="AI8" s="2156"/>
      <c r="AJ8" s="2156"/>
      <c r="AK8" s="2156"/>
      <c r="AL8" s="2156"/>
      <c r="AM8" s="2156"/>
      <c r="AN8" s="2156"/>
      <c r="AO8" s="2156"/>
      <c r="AP8" s="2156"/>
      <c r="AQ8" s="2156"/>
      <c r="AR8" s="2156"/>
      <c r="AS8" s="2156"/>
      <c r="AT8" s="2156"/>
      <c r="AU8" s="2156"/>
      <c r="AV8" s="2156"/>
      <c r="AW8" s="2156"/>
      <c r="AX8" s="2156"/>
      <c r="AY8" s="2156"/>
      <c r="AZ8" s="2156"/>
      <c r="BA8" s="2156"/>
      <c r="BB8" s="2156"/>
      <c r="BC8" s="2156"/>
      <c r="BD8" s="2156"/>
      <c r="BE8" s="2156"/>
      <c r="BF8" s="2156"/>
      <c r="BG8" s="2156"/>
      <c r="BH8" s="2156"/>
      <c r="BI8" s="2156"/>
      <c r="BJ8" s="2156"/>
      <c r="BK8" s="2156"/>
      <c r="BL8" s="2156"/>
      <c r="BM8" s="2156"/>
      <c r="BN8" s="2156"/>
      <c r="BO8" s="2156"/>
      <c r="BP8" s="2156"/>
      <c r="BQ8" s="2156"/>
      <c r="BR8" s="2156"/>
      <c r="BS8" s="2156"/>
      <c r="BT8" s="2156"/>
      <c r="BU8" s="2156"/>
      <c r="BV8" s="2156"/>
      <c r="BW8" s="2156"/>
      <c r="BX8" s="2156"/>
      <c r="BY8" s="2156"/>
      <c r="BZ8" s="2156"/>
      <c r="CA8" s="2156"/>
      <c r="CB8" s="2156"/>
      <c r="CC8" s="2156"/>
      <c r="CD8" s="2156"/>
      <c r="CE8" s="2156"/>
      <c r="CF8" s="2156"/>
      <c r="CG8" s="2156"/>
      <c r="CH8" s="2156"/>
      <c r="CI8" s="2156"/>
      <c r="CJ8" s="2156"/>
      <c r="CK8" s="2156"/>
      <c r="CL8" s="2156"/>
      <c r="CM8" s="2156"/>
      <c r="CN8" s="2156"/>
      <c r="CO8" s="2156"/>
      <c r="CP8" s="2156"/>
      <c r="CQ8" s="2156"/>
      <c r="CR8" s="2156"/>
      <c r="CS8" s="2156"/>
      <c r="CT8" s="2156"/>
      <c r="CU8" s="2156"/>
      <c r="CV8" s="2156"/>
      <c r="CW8" s="2156"/>
      <c r="CX8" s="2156"/>
      <c r="CY8" s="2156"/>
      <c r="CZ8" s="2156"/>
      <c r="DA8" s="2156"/>
      <c r="DB8" s="2156"/>
      <c r="DC8" s="2156"/>
      <c r="DD8" s="2156"/>
      <c r="DE8" s="2156"/>
      <c r="DF8" s="2156"/>
      <c r="DG8" s="2156"/>
      <c r="DH8" s="2156"/>
      <c r="DI8" s="2156"/>
      <c r="DJ8" s="2156"/>
      <c r="DK8" s="2156"/>
      <c r="DL8" s="2156"/>
      <c r="DM8" s="2156"/>
      <c r="DN8" s="2156"/>
      <c r="DO8" s="2156"/>
      <c r="DP8" s="2156"/>
      <c r="DQ8" s="2156"/>
      <c r="DR8" s="2156"/>
      <c r="DS8" s="2156"/>
      <c r="DT8" s="2156"/>
      <c r="DU8" s="2156"/>
      <c r="DV8" s="2156"/>
      <c r="DW8" s="2156"/>
      <c r="DX8" s="2156"/>
      <c r="DY8" s="2156"/>
      <c r="DZ8" s="2156"/>
      <c r="EA8" s="2156"/>
      <c r="EB8" s="2156"/>
      <c r="EC8" s="2156"/>
      <c r="ED8" s="2156"/>
      <c r="EE8" s="2156"/>
      <c r="EF8" s="2156"/>
      <c r="EG8" s="2156"/>
      <c r="EH8" s="2156"/>
      <c r="EI8" s="2156"/>
      <c r="EJ8" s="2156"/>
      <c r="EK8" s="2156"/>
      <c r="EL8" s="2156"/>
      <c r="EM8" s="2156"/>
      <c r="EN8" s="2156"/>
      <c r="EO8" s="2156"/>
      <c r="EP8" s="2156"/>
      <c r="EQ8" s="2156"/>
      <c r="ER8" s="2156"/>
      <c r="ES8" s="2156"/>
      <c r="ET8" s="2156"/>
      <c r="EU8" s="2156"/>
      <c r="EV8" s="2156"/>
      <c r="EW8" s="2156"/>
      <c r="EX8" s="2156"/>
      <c r="EY8" s="2156"/>
      <c r="EZ8" s="2156"/>
      <c r="FA8" s="2156"/>
      <c r="FB8" s="2156"/>
      <c r="FC8" s="2156"/>
      <c r="FD8" s="2156"/>
      <c r="FE8" s="2156"/>
      <c r="FF8" s="2156"/>
      <c r="FG8" s="2156"/>
      <c r="FH8" s="2156"/>
      <c r="FI8" s="2156"/>
      <c r="FJ8" s="2156"/>
      <c r="FK8" s="2156"/>
      <c r="FL8" s="2156"/>
      <c r="FM8" s="2156"/>
      <c r="FN8" s="2156"/>
      <c r="FO8" s="2156"/>
      <c r="FP8" s="2156"/>
      <c r="FQ8" s="2156"/>
      <c r="FR8" s="2156"/>
      <c r="FS8" s="2156"/>
      <c r="FT8" s="2156"/>
      <c r="FU8" s="2156"/>
      <c r="FV8" s="2156"/>
      <c r="FW8" s="2156"/>
      <c r="FX8" s="2156"/>
      <c r="FY8" s="2156"/>
      <c r="FZ8" s="2156"/>
      <c r="GA8" s="2156"/>
      <c r="GB8" s="2156"/>
      <c r="GC8" s="2156"/>
      <c r="GD8" s="2156"/>
      <c r="GE8" s="2156"/>
      <c r="GF8" s="2156"/>
      <c r="GG8" s="2156"/>
      <c r="GH8" s="2156"/>
      <c r="GI8" s="2156"/>
      <c r="GJ8" s="2156"/>
      <c r="GK8" s="2156"/>
      <c r="GL8" s="2156"/>
      <c r="GM8" s="2156"/>
      <c r="GN8" s="2156"/>
      <c r="GO8" s="2156"/>
      <c r="GP8" s="2156"/>
      <c r="GQ8" s="2156"/>
      <c r="GR8" s="2156"/>
      <c r="GS8" s="2156"/>
      <c r="GT8" s="2156"/>
      <c r="GU8" s="2156"/>
      <c r="GV8" s="2156"/>
      <c r="GW8" s="2156"/>
      <c r="GX8" s="2156"/>
      <c r="GY8" s="2156"/>
      <c r="GZ8" s="2156"/>
    </row>
    <row r="9" spans="1:208">
      <c r="A9" s="2253"/>
      <c r="B9" s="2254"/>
      <c r="C9" s="2255"/>
      <c r="D9" s="2168"/>
      <c r="E9" s="2168" t="s">
        <v>352</v>
      </c>
      <c r="F9" s="2168"/>
      <c r="G9" s="2167"/>
      <c r="H9" s="2168" t="s">
        <v>580</v>
      </c>
      <c r="I9" s="2169"/>
      <c r="J9" s="2170"/>
      <c r="K9" s="2170"/>
      <c r="L9" s="2170"/>
      <c r="M9" s="2170"/>
      <c r="N9" s="2170"/>
      <c r="O9" s="2170"/>
    </row>
    <row r="10" spans="1:208">
      <c r="A10" s="2205"/>
      <c r="B10" s="2218"/>
      <c r="C10" s="2256" t="s">
        <v>578</v>
      </c>
      <c r="D10" s="2171" t="s">
        <v>583</v>
      </c>
      <c r="E10" s="2173" t="s">
        <v>283</v>
      </c>
      <c r="F10" s="2173" t="s">
        <v>352</v>
      </c>
      <c r="G10" s="2173" t="s">
        <v>352</v>
      </c>
      <c r="H10" s="2171" t="s">
        <v>585</v>
      </c>
    </row>
    <row r="11" spans="1:208">
      <c r="A11" s="2171" t="s">
        <v>272</v>
      </c>
      <c r="B11" s="2257" t="s">
        <v>611</v>
      </c>
      <c r="C11" s="2257"/>
      <c r="D11" s="2173" t="s">
        <v>586</v>
      </c>
      <c r="E11" s="2173" t="s">
        <v>354</v>
      </c>
      <c r="F11" s="2173" t="s">
        <v>15</v>
      </c>
      <c r="G11" s="2173" t="s">
        <v>283</v>
      </c>
      <c r="H11" s="2171" t="s">
        <v>815</v>
      </c>
    </row>
    <row r="12" spans="1:208" ht="12" thickBot="1">
      <c r="A12" s="2176" t="s">
        <v>1083</v>
      </c>
      <c r="B12" s="2258" t="s">
        <v>250</v>
      </c>
      <c r="C12" s="2259"/>
      <c r="D12" s="2175"/>
      <c r="E12" s="2206"/>
      <c r="F12" s="2206"/>
      <c r="G12" s="2206" t="s">
        <v>1051</v>
      </c>
      <c r="H12" s="2176"/>
    </row>
    <row r="13" spans="1:208">
      <c r="A13" s="2253"/>
      <c r="B13" s="2260"/>
      <c r="C13" s="2261"/>
      <c r="D13" s="2178"/>
      <c r="E13" s="2178"/>
      <c r="F13" s="2178"/>
      <c r="G13" s="2178"/>
      <c r="H13" s="2179"/>
      <c r="I13" s="1166"/>
      <c r="J13" s="1166"/>
    </row>
    <row r="14" spans="1:208">
      <c r="A14" s="2205"/>
      <c r="B14" s="2218" t="s">
        <v>18</v>
      </c>
      <c r="C14" s="2161"/>
      <c r="D14" s="2166"/>
      <c r="E14" s="1495"/>
      <c r="F14" s="1495"/>
      <c r="G14" s="1495"/>
      <c r="H14" s="2181"/>
      <c r="I14" s="1497"/>
      <c r="J14" s="1497"/>
      <c r="K14" s="1497"/>
      <c r="L14" s="1497"/>
      <c r="M14" s="1497"/>
      <c r="N14" s="1497"/>
      <c r="O14" s="1497"/>
      <c r="P14" s="2182"/>
      <c r="Q14" s="2182"/>
    </row>
    <row r="15" spans="1:208">
      <c r="A15" s="2205"/>
      <c r="B15" s="2218" t="s">
        <v>1084</v>
      </c>
      <c r="C15" s="2161"/>
      <c r="D15" s="2187" t="s">
        <v>497</v>
      </c>
      <c r="E15" s="1495"/>
      <c r="F15" s="1495"/>
      <c r="G15" s="1495"/>
      <c r="H15" s="2181"/>
      <c r="I15" s="1497"/>
      <c r="J15" s="1497"/>
      <c r="K15" s="1497"/>
      <c r="L15" s="1497"/>
      <c r="M15" s="1497"/>
      <c r="N15" s="1497"/>
      <c r="O15" s="1497"/>
      <c r="P15" s="2182"/>
      <c r="Q15" s="2182"/>
    </row>
    <row r="16" spans="1:208">
      <c r="A16" s="2205"/>
      <c r="B16" s="2260"/>
      <c r="C16" s="2172"/>
      <c r="D16" s="2159"/>
      <c r="E16" s="1495"/>
      <c r="F16" s="1495"/>
      <c r="G16" s="1495"/>
      <c r="H16" s="2181"/>
      <c r="I16" s="1497"/>
      <c r="J16" s="1497"/>
      <c r="K16" s="1497"/>
      <c r="L16" s="1497"/>
      <c r="M16" s="1497"/>
      <c r="N16" s="1497"/>
      <c r="O16" s="1497"/>
      <c r="P16" s="2182"/>
      <c r="Q16" s="2182"/>
    </row>
    <row r="17" spans="1:17">
      <c r="A17" s="2171">
        <v>1</v>
      </c>
      <c r="B17" s="2260" t="s">
        <v>1086</v>
      </c>
      <c r="C17" s="2172" t="s">
        <v>1087</v>
      </c>
      <c r="D17" s="2166"/>
      <c r="E17" s="1495">
        <f>'II-E-5 Other Revenues'!E17</f>
        <v>198350.97</v>
      </c>
      <c r="F17" s="1495">
        <f>'II-E-5 Other Revenues'!G17</f>
        <v>0</v>
      </c>
      <c r="G17" s="1495">
        <f t="shared" ref="G17:G20" si="0">SUM(E17:F17)</f>
        <v>198350.97</v>
      </c>
      <c r="H17" s="2181">
        <f>'II-E-5 Other Revenues'!M17</f>
        <v>0</v>
      </c>
      <c r="I17" s="1166"/>
      <c r="J17" s="1166"/>
      <c r="K17" s="1166"/>
      <c r="L17" s="1166"/>
      <c r="M17" s="1166"/>
      <c r="N17" s="1166"/>
      <c r="O17" s="1166"/>
      <c r="P17" s="2182"/>
      <c r="Q17" s="2182"/>
    </row>
    <row r="18" spans="1:17">
      <c r="A18" s="2171">
        <f>+A17+1</f>
        <v>2</v>
      </c>
      <c r="B18" s="2260" t="s">
        <v>1088</v>
      </c>
      <c r="C18" s="2172" t="s">
        <v>943</v>
      </c>
      <c r="D18" s="2169"/>
      <c r="E18" s="1495">
        <f>'II-E-5 Other Revenues'!E18</f>
        <v>1863483.59</v>
      </c>
      <c r="F18" s="1495">
        <f>'II-E-5 Other Revenues'!G18</f>
        <v>204821</v>
      </c>
      <c r="G18" s="1495">
        <f t="shared" si="0"/>
        <v>2068304.59</v>
      </c>
      <c r="H18" s="2181">
        <f>'II-E-5 Other Revenues'!M18</f>
        <v>0</v>
      </c>
      <c r="I18" s="1166"/>
      <c r="J18" s="1166"/>
      <c r="K18" s="1166"/>
      <c r="L18" s="1166"/>
      <c r="M18" s="1166"/>
      <c r="N18" s="1166"/>
      <c r="O18" s="1166"/>
      <c r="P18" s="2182"/>
      <c r="Q18" s="2182"/>
    </row>
    <row r="19" spans="1:17">
      <c r="A19" s="2171">
        <f>+A18+1</f>
        <v>3</v>
      </c>
      <c r="B19" s="2260" t="s">
        <v>1085</v>
      </c>
      <c r="C19" s="2172" t="s">
        <v>944</v>
      </c>
      <c r="D19" s="2166"/>
      <c r="E19" s="1495">
        <f>'II-E-5 Other Revenues'!E19</f>
        <v>23252164.090000004</v>
      </c>
      <c r="F19" s="1495">
        <f>'II-E-5 Other Revenues'!G19</f>
        <v>-406021.77</v>
      </c>
      <c r="G19" s="1495">
        <f t="shared" si="0"/>
        <v>22846142.320000004</v>
      </c>
      <c r="H19" s="2181">
        <f>'II-E-5 Other Revenues'!M19</f>
        <v>3581898.55</v>
      </c>
      <c r="I19" s="1166"/>
      <c r="J19" s="1166"/>
      <c r="P19" s="2182"/>
      <c r="Q19" s="2182"/>
    </row>
    <row r="20" spans="1:17">
      <c r="A20" s="2171">
        <f>+A19+1</f>
        <v>4</v>
      </c>
      <c r="B20" s="2260" t="s">
        <v>791</v>
      </c>
      <c r="C20" s="2262" t="s">
        <v>945</v>
      </c>
      <c r="D20" s="2184"/>
      <c r="E20" s="1495">
        <f>'II-E-5 Other Revenues'!E20</f>
        <v>1257811446.2600002</v>
      </c>
      <c r="F20" s="1495">
        <f>'II-E-5 Other Revenues'!G20</f>
        <v>-1252064659.8199999</v>
      </c>
      <c r="G20" s="1495">
        <f t="shared" si="0"/>
        <v>5746786.4400002956</v>
      </c>
      <c r="H20" s="2181">
        <f>'II-E-5 Other Revenues'!M20</f>
        <v>1782845.3299999998</v>
      </c>
      <c r="I20" s="1497"/>
      <c r="J20" s="1497"/>
      <c r="K20" s="1497"/>
      <c r="L20" s="1497"/>
      <c r="M20" s="1497"/>
      <c r="N20" s="1497"/>
      <c r="O20" s="1497"/>
      <c r="P20" s="2182"/>
      <c r="Q20" s="2182"/>
    </row>
    <row r="21" spans="1:17">
      <c r="A21" s="2205"/>
      <c r="B21" s="2260"/>
      <c r="C21" s="2263"/>
      <c r="D21" s="2166"/>
      <c r="E21" s="1495"/>
      <c r="F21" s="1495"/>
      <c r="G21" s="1495"/>
      <c r="H21" s="2181"/>
      <c r="I21" s="1251"/>
      <c r="J21" s="1497"/>
      <c r="K21" s="1497"/>
      <c r="L21" s="1497"/>
      <c r="M21" s="1497"/>
      <c r="N21" s="1497"/>
      <c r="O21" s="1497"/>
      <c r="P21" s="2182"/>
      <c r="Q21" s="2182"/>
    </row>
    <row r="22" spans="1:17">
      <c r="A22" s="2205"/>
      <c r="B22" s="2260"/>
      <c r="C22" s="2172"/>
      <c r="D22" s="2155"/>
      <c r="E22" s="1495"/>
      <c r="F22" s="1495"/>
      <c r="G22" s="1495"/>
      <c r="H22" s="2181"/>
      <c r="I22" s="1497"/>
      <c r="J22" s="1497"/>
      <c r="K22" s="1497"/>
      <c r="L22" s="1497"/>
      <c r="M22" s="1497"/>
      <c r="N22" s="1497"/>
      <c r="O22" s="1497"/>
      <c r="P22" s="2182"/>
      <c r="Q22" s="2182"/>
    </row>
    <row r="23" spans="1:17">
      <c r="A23" s="2205"/>
      <c r="B23" s="2260"/>
      <c r="C23" s="2172"/>
      <c r="D23" s="2166"/>
      <c r="E23" s="1495"/>
      <c r="F23" s="1495"/>
      <c r="G23" s="1495"/>
      <c r="H23" s="2181"/>
      <c r="I23" s="1497"/>
      <c r="J23" s="1497"/>
      <c r="K23" s="1497"/>
      <c r="L23" s="1497"/>
      <c r="M23" s="1497"/>
      <c r="N23" s="1497"/>
      <c r="O23" s="1497"/>
      <c r="P23" s="2182"/>
      <c r="Q23" s="2182"/>
    </row>
    <row r="24" spans="1:17" ht="12" thickBot="1">
      <c r="A24" s="2205"/>
      <c r="B24" s="2260"/>
      <c r="C24" s="2172"/>
      <c r="D24" s="2155"/>
      <c r="E24" s="2166"/>
      <c r="F24" s="2166"/>
      <c r="G24" s="2166"/>
      <c r="H24" s="2171"/>
      <c r="I24" s="1497"/>
      <c r="J24" s="1497"/>
      <c r="K24" s="1497"/>
      <c r="L24" s="1497"/>
      <c r="M24" s="1497"/>
      <c r="N24" s="1497"/>
      <c r="O24" s="1497"/>
      <c r="P24" s="2182"/>
      <c r="Q24" s="2182"/>
    </row>
    <row r="25" spans="1:17" s="2193" customFormat="1" ht="12" thickBot="1">
      <c r="A25" s="2264"/>
      <c r="B25" s="2265" t="s">
        <v>19</v>
      </c>
      <c r="C25" s="2266"/>
      <c r="D25" s="2188"/>
      <c r="E25" s="2190">
        <f>SUM(E17:E24)</f>
        <v>1283125444.9100003</v>
      </c>
      <c r="F25" s="2190">
        <f>SUM(F17:F24)</f>
        <v>-1252265860.5899999</v>
      </c>
      <c r="G25" s="2190">
        <f>SUM(G17:G24)</f>
        <v>30859584.320000298</v>
      </c>
      <c r="H25" s="2190">
        <f>SUM(H17:H24)</f>
        <v>5364743.88</v>
      </c>
      <c r="I25" s="1166"/>
      <c r="J25" s="2191"/>
      <c r="K25" s="2191"/>
      <c r="L25" s="2191"/>
      <c r="M25" s="2191"/>
      <c r="N25" s="2191"/>
      <c r="O25" s="2191"/>
      <c r="P25" s="2192"/>
      <c r="Q25" s="2192"/>
    </row>
    <row r="26" spans="1:17">
      <c r="B26" s="2155"/>
      <c r="C26" s="2155"/>
      <c r="D26" s="2155"/>
      <c r="E26" s="2155"/>
      <c r="F26" s="2155"/>
      <c r="G26" s="2155"/>
      <c r="H26" s="2156"/>
      <c r="I26" s="1166"/>
      <c r="J26" s="1166"/>
      <c r="P26" s="2182"/>
      <c r="Q26" s="2182"/>
    </row>
    <row r="27" spans="1:17">
      <c r="A27" s="2165"/>
      <c r="B27" s="2155"/>
      <c r="C27" s="2155"/>
      <c r="D27" s="2155"/>
      <c r="E27" s="2155"/>
      <c r="F27" s="2155"/>
      <c r="G27" s="2155"/>
      <c r="I27" s="1497"/>
      <c r="J27" s="1497"/>
      <c r="K27" s="1497"/>
      <c r="L27" s="1497"/>
      <c r="M27" s="1497"/>
      <c r="N27" s="1497"/>
      <c r="O27" s="1497"/>
      <c r="P27" s="2182"/>
      <c r="Q27" s="2182"/>
    </row>
    <row r="28" spans="1:17">
      <c r="A28" s="2165"/>
      <c r="B28" s="2155"/>
      <c r="C28" s="2155"/>
      <c r="D28" s="2155"/>
      <c r="E28" s="2155"/>
      <c r="F28" s="2155"/>
      <c r="G28" s="2155"/>
      <c r="I28" s="1497"/>
      <c r="J28" s="1497"/>
      <c r="K28" s="1497"/>
      <c r="L28" s="1497"/>
      <c r="M28" s="1497"/>
      <c r="N28" s="1497"/>
      <c r="O28" s="1497"/>
      <c r="P28" s="2182"/>
      <c r="Q28" s="2182"/>
    </row>
    <row r="29" spans="1:17">
      <c r="A29" s="2165"/>
      <c r="B29" s="2155"/>
      <c r="C29" s="2184"/>
      <c r="D29" s="2184"/>
      <c r="E29" s="2184"/>
      <c r="F29" s="2184"/>
      <c r="G29" s="2184"/>
      <c r="I29" s="1497"/>
      <c r="J29" s="1497"/>
      <c r="K29" s="1497"/>
      <c r="L29" s="1497"/>
      <c r="M29" s="1497"/>
      <c r="N29" s="1497"/>
      <c r="O29" s="1497"/>
      <c r="P29" s="2182"/>
      <c r="Q29" s="2182"/>
    </row>
    <row r="30" spans="1:17">
      <c r="A30" s="2165"/>
      <c r="B30" s="2155"/>
      <c r="C30" s="2155"/>
      <c r="D30" s="2155"/>
      <c r="E30" s="2155"/>
      <c r="F30" s="2155"/>
      <c r="G30" s="2155"/>
      <c r="I30" s="1497"/>
      <c r="J30" s="1497"/>
      <c r="K30" s="1497"/>
      <c r="L30" s="1497"/>
      <c r="M30" s="1497"/>
      <c r="N30" s="1497"/>
      <c r="O30" s="1497"/>
      <c r="P30" s="2182"/>
      <c r="Q30" s="2182"/>
    </row>
    <row r="31" spans="1:17">
      <c r="A31" s="2165"/>
      <c r="B31" s="2184"/>
      <c r="C31" s="2155"/>
      <c r="D31" s="2155"/>
      <c r="E31" s="2155"/>
      <c r="F31" s="2155"/>
      <c r="G31" s="2155"/>
      <c r="I31" s="1497"/>
      <c r="J31" s="1497"/>
      <c r="K31" s="1497"/>
      <c r="L31" s="1497"/>
      <c r="M31" s="1497"/>
      <c r="N31" s="1497"/>
      <c r="O31" s="1497"/>
      <c r="P31" s="2182"/>
      <c r="Q31" s="2182"/>
    </row>
    <row r="32" spans="1:17">
      <c r="A32" s="2165"/>
      <c r="B32" s="2155"/>
      <c r="C32" s="2169"/>
      <c r="D32" s="2169"/>
      <c r="E32" s="2169"/>
      <c r="F32" s="2169"/>
      <c r="G32" s="2169"/>
      <c r="I32" s="1166"/>
      <c r="J32" s="1166"/>
      <c r="K32" s="1166"/>
      <c r="L32" s="1166"/>
      <c r="M32" s="1166"/>
      <c r="N32" s="1166"/>
      <c r="O32" s="1166"/>
      <c r="P32" s="2182"/>
      <c r="Q32" s="2182"/>
    </row>
    <row r="33" spans="1:17">
      <c r="A33" s="2165"/>
      <c r="B33" s="2155"/>
      <c r="C33" s="2155"/>
      <c r="D33" s="2155"/>
      <c r="E33" s="2155"/>
      <c r="F33" s="2155"/>
      <c r="G33" s="2155"/>
      <c r="I33" s="1166"/>
      <c r="J33" s="1166"/>
      <c r="P33" s="2182"/>
      <c r="Q33" s="2182"/>
    </row>
    <row r="34" spans="1:17">
      <c r="A34" s="2165"/>
      <c r="B34" s="2155"/>
      <c r="C34" s="2199"/>
      <c r="D34" s="2199"/>
      <c r="E34" s="2199"/>
      <c r="F34" s="2199"/>
      <c r="G34" s="2199"/>
      <c r="I34" s="1166"/>
      <c r="J34" s="1166"/>
      <c r="P34" s="2182"/>
      <c r="Q34" s="2182"/>
    </row>
    <row r="35" spans="1:17">
      <c r="A35" s="2165"/>
      <c r="B35" s="2155"/>
      <c r="C35" s="2155"/>
      <c r="D35" s="2155"/>
      <c r="E35" s="2155"/>
      <c r="F35" s="2155"/>
      <c r="G35" s="2155"/>
      <c r="I35" s="1497"/>
      <c r="J35" s="1497"/>
      <c r="K35" s="1497"/>
      <c r="L35" s="1497"/>
      <c r="M35" s="1497"/>
      <c r="N35" s="1497"/>
      <c r="O35" s="1497"/>
      <c r="P35" s="2182"/>
      <c r="Q35" s="2182"/>
    </row>
    <row r="36" spans="1:17">
      <c r="A36" s="2165"/>
      <c r="B36" s="2155"/>
      <c r="C36" s="2155"/>
      <c r="D36" s="2155"/>
      <c r="E36" s="2155"/>
      <c r="F36" s="2155"/>
      <c r="G36" s="2155"/>
      <c r="I36" s="1497"/>
      <c r="J36" s="1497"/>
      <c r="K36" s="1497"/>
      <c r="L36" s="1497"/>
      <c r="M36" s="1497"/>
      <c r="N36" s="1497"/>
      <c r="O36" s="1497"/>
      <c r="P36" s="2182"/>
      <c r="Q36" s="2182"/>
    </row>
    <row r="37" spans="1:17">
      <c r="A37" s="2165"/>
      <c r="B37" s="2155"/>
      <c r="C37" s="2155"/>
      <c r="D37" s="2155"/>
      <c r="E37" s="2155"/>
      <c r="F37" s="2155"/>
      <c r="G37" s="2155"/>
      <c r="I37" s="1497"/>
      <c r="J37" s="1497"/>
      <c r="K37" s="1497"/>
      <c r="L37" s="1497"/>
      <c r="M37" s="1497"/>
      <c r="N37" s="1497"/>
      <c r="O37" s="1497"/>
      <c r="P37" s="2182"/>
      <c r="Q37" s="2182"/>
    </row>
    <row r="38" spans="1:17">
      <c r="A38" s="2165"/>
      <c r="B38" s="2155"/>
      <c r="C38" s="2155"/>
      <c r="D38" s="2155"/>
      <c r="E38" s="2155"/>
      <c r="F38" s="2155"/>
      <c r="G38" s="2155"/>
      <c r="I38" s="1497"/>
      <c r="J38" s="1497"/>
      <c r="K38" s="1497"/>
      <c r="L38" s="1497"/>
      <c r="M38" s="1497"/>
      <c r="N38" s="1497"/>
      <c r="O38" s="1497"/>
      <c r="P38" s="2182"/>
      <c r="Q38" s="2182"/>
    </row>
    <row r="39" spans="1:17">
      <c r="A39" s="2165"/>
      <c r="B39" s="2155"/>
      <c r="C39" s="2155"/>
      <c r="D39" s="2155"/>
      <c r="E39" s="2155"/>
      <c r="F39" s="2155" t="s">
        <v>1841</v>
      </c>
      <c r="G39" s="2155"/>
      <c r="I39" s="1497"/>
      <c r="J39" s="1497"/>
      <c r="K39" s="1497"/>
      <c r="L39" s="1497"/>
      <c r="M39" s="1497"/>
      <c r="N39" s="1497"/>
      <c r="O39" s="1497"/>
      <c r="P39" s="2182"/>
      <c r="Q39" s="2182"/>
    </row>
    <row r="40" spans="1:17">
      <c r="A40" s="2165"/>
      <c r="B40" s="2155"/>
      <c r="C40" s="2169"/>
      <c r="D40" s="2169"/>
      <c r="E40" s="2169"/>
      <c r="F40" s="2169"/>
      <c r="G40" s="2169"/>
      <c r="I40" s="1166"/>
      <c r="J40" s="1166"/>
      <c r="K40" s="1166"/>
      <c r="L40" s="1166"/>
      <c r="M40" s="1166"/>
      <c r="N40" s="1166"/>
      <c r="O40" s="1166"/>
      <c r="P40" s="2182"/>
      <c r="Q40" s="2182"/>
    </row>
    <row r="41" spans="1:17">
      <c r="A41" s="2165"/>
      <c r="B41" s="2155"/>
      <c r="C41" s="2155"/>
      <c r="D41" s="2155"/>
      <c r="E41" s="2155"/>
      <c r="F41" s="2155"/>
      <c r="G41" s="2155"/>
      <c r="I41" s="1166"/>
      <c r="J41" s="1166"/>
      <c r="P41" s="2182"/>
      <c r="Q41" s="2182"/>
    </row>
    <row r="42" spans="1:17">
      <c r="A42" s="2165"/>
      <c r="B42" s="2165"/>
      <c r="C42" s="2203"/>
      <c r="D42" s="2203"/>
      <c r="E42" s="2203"/>
      <c r="F42" s="2203"/>
      <c r="G42" s="2203"/>
      <c r="I42" s="1166"/>
      <c r="J42" s="1166"/>
      <c r="P42" s="2182"/>
      <c r="Q42" s="2182"/>
    </row>
    <row r="43" spans="1:17">
      <c r="A43" s="2165"/>
      <c r="B43" s="2155"/>
      <c r="C43" s="2199"/>
      <c r="D43" s="2199"/>
      <c r="E43" s="2199"/>
      <c r="F43" s="2199"/>
      <c r="G43" s="2199"/>
      <c r="I43" s="1166"/>
      <c r="J43" s="1166"/>
      <c r="P43" s="2182"/>
      <c r="Q43" s="2182"/>
    </row>
    <row r="44" spans="1:17">
      <c r="A44" s="2165"/>
      <c r="B44" s="2184"/>
      <c r="C44" s="2155"/>
      <c r="D44" s="2155"/>
      <c r="E44" s="2155"/>
      <c r="F44" s="2155"/>
      <c r="G44" s="2155"/>
      <c r="I44" s="1497"/>
      <c r="J44" s="1497"/>
      <c r="K44" s="1497"/>
      <c r="L44" s="1497"/>
      <c r="M44" s="1497"/>
      <c r="N44" s="1497"/>
      <c r="O44" s="1497"/>
      <c r="P44" s="2182"/>
      <c r="Q44" s="2182"/>
    </row>
    <row r="45" spans="1:17">
      <c r="A45" s="2165"/>
      <c r="B45" s="2184"/>
      <c r="C45" s="2184"/>
      <c r="D45" s="2184"/>
      <c r="E45" s="2184"/>
      <c r="F45" s="2184"/>
      <c r="G45" s="2184"/>
      <c r="I45" s="1497"/>
      <c r="J45" s="1497"/>
      <c r="K45" s="1497"/>
      <c r="L45" s="1497"/>
      <c r="M45" s="1497"/>
      <c r="N45" s="1497"/>
      <c r="O45" s="1497"/>
      <c r="P45" s="2182"/>
      <c r="Q45" s="2182"/>
    </row>
    <row r="46" spans="1:17">
      <c r="A46" s="2165"/>
      <c r="B46" s="2155"/>
      <c r="C46" s="2155"/>
      <c r="D46" s="2155"/>
      <c r="E46" s="2155"/>
      <c r="F46" s="2155"/>
      <c r="G46" s="2155"/>
      <c r="I46" s="1497"/>
      <c r="J46" s="1497"/>
      <c r="K46" s="1497"/>
      <c r="L46" s="1497"/>
      <c r="M46" s="1497"/>
      <c r="N46" s="1497"/>
      <c r="O46" s="1497"/>
      <c r="P46" s="2182"/>
      <c r="Q46" s="2182"/>
    </row>
    <row r="47" spans="1:17">
      <c r="A47" s="2165"/>
      <c r="B47" s="2155"/>
      <c r="C47" s="2155"/>
      <c r="D47" s="2155"/>
      <c r="E47" s="2155"/>
      <c r="F47" s="2155"/>
      <c r="G47" s="2155"/>
      <c r="I47" s="1497"/>
      <c r="J47" s="1497"/>
      <c r="K47" s="1497"/>
      <c r="L47" s="1497"/>
      <c r="M47" s="1497"/>
      <c r="N47" s="1497"/>
      <c r="O47" s="1497"/>
      <c r="P47" s="2182"/>
      <c r="Q47" s="2182"/>
    </row>
    <row r="48" spans="1:17">
      <c r="A48" s="2165"/>
      <c r="B48" s="2155"/>
      <c r="C48" s="2184"/>
      <c r="D48" s="2184"/>
      <c r="E48" s="2184"/>
      <c r="F48" s="2184"/>
      <c r="G48" s="2184"/>
      <c r="I48" s="1497"/>
      <c r="J48" s="1497"/>
      <c r="K48" s="1497"/>
      <c r="L48" s="1497"/>
      <c r="M48" s="1497"/>
      <c r="N48" s="1497"/>
      <c r="O48" s="1497"/>
      <c r="P48" s="2182"/>
      <c r="Q48" s="2182"/>
    </row>
    <row r="49" spans="1:17">
      <c r="A49" s="2165"/>
      <c r="B49" s="2155"/>
      <c r="C49" s="2155"/>
      <c r="D49" s="2155"/>
      <c r="E49" s="2155"/>
      <c r="F49" s="2155"/>
      <c r="G49" s="2155"/>
      <c r="I49" s="1497"/>
      <c r="J49" s="1497"/>
      <c r="K49" s="1497"/>
      <c r="L49" s="1497"/>
      <c r="M49" s="1497"/>
      <c r="N49" s="1497"/>
      <c r="O49" s="1497"/>
      <c r="P49" s="2182"/>
      <c r="Q49" s="2182"/>
    </row>
    <row r="50" spans="1:17">
      <c r="A50" s="2165"/>
      <c r="B50" s="2184"/>
      <c r="C50" s="2169"/>
      <c r="D50" s="2169"/>
      <c r="E50" s="2169"/>
      <c r="F50" s="2169"/>
      <c r="G50" s="2169"/>
      <c r="I50" s="1166"/>
      <c r="J50" s="1166"/>
      <c r="K50" s="1166"/>
      <c r="L50" s="1166"/>
      <c r="M50" s="1166"/>
      <c r="N50" s="1166"/>
      <c r="O50" s="1166"/>
      <c r="P50" s="2182"/>
      <c r="Q50" s="2182"/>
    </row>
    <row r="51" spans="1:17">
      <c r="A51" s="2165"/>
      <c r="B51" s="2155"/>
      <c r="C51" s="2169"/>
      <c r="D51" s="2169"/>
      <c r="E51" s="2169"/>
      <c r="F51" s="2169"/>
      <c r="G51" s="2169"/>
      <c r="I51" s="1166"/>
      <c r="J51" s="1166"/>
      <c r="P51" s="2182"/>
      <c r="Q51" s="2182"/>
    </row>
    <row r="52" spans="1:17">
      <c r="A52" s="2165"/>
      <c r="B52" s="2155"/>
      <c r="C52" s="2199"/>
      <c r="D52" s="2199"/>
      <c r="E52" s="2199"/>
      <c r="F52" s="2199"/>
      <c r="G52" s="2199"/>
      <c r="I52" s="1166"/>
      <c r="J52" s="1166"/>
      <c r="P52" s="2182"/>
      <c r="Q52" s="2182"/>
    </row>
    <row r="53" spans="1:17">
      <c r="A53" s="2165"/>
      <c r="B53" s="2184"/>
      <c r="C53" s="2155"/>
      <c r="D53" s="2155"/>
      <c r="E53" s="2155"/>
      <c r="F53" s="2155"/>
      <c r="G53" s="2155"/>
      <c r="I53" s="1497"/>
      <c r="J53" s="1497"/>
      <c r="K53" s="1497"/>
      <c r="L53" s="1497"/>
      <c r="M53" s="1497"/>
      <c r="N53" s="1497"/>
      <c r="O53" s="1497"/>
      <c r="P53" s="2182"/>
      <c r="Q53" s="2182"/>
    </row>
    <row r="54" spans="1:17">
      <c r="A54" s="2165"/>
      <c r="B54" s="2184"/>
      <c r="C54" s="2155"/>
      <c r="D54" s="2155"/>
      <c r="E54" s="2155"/>
      <c r="F54" s="2155"/>
      <c r="G54" s="2155"/>
      <c r="I54" s="1497"/>
      <c r="J54" s="1497"/>
      <c r="K54" s="1497"/>
      <c r="L54" s="1497"/>
      <c r="M54" s="1497"/>
      <c r="N54" s="1497"/>
      <c r="O54" s="1497"/>
      <c r="P54" s="2182"/>
      <c r="Q54" s="2182"/>
    </row>
    <row r="55" spans="1:17">
      <c r="A55" s="2165"/>
      <c r="B55" s="2184"/>
      <c r="C55" s="2184"/>
      <c r="D55" s="2184"/>
      <c r="E55" s="2184"/>
      <c r="F55" s="2184"/>
      <c r="G55" s="2184"/>
      <c r="I55" s="1497"/>
      <c r="J55" s="1497"/>
      <c r="K55" s="1497"/>
      <c r="L55" s="1497"/>
      <c r="M55" s="1497"/>
      <c r="N55" s="1497"/>
      <c r="O55" s="1497"/>
      <c r="P55" s="2182"/>
      <c r="Q55" s="2182"/>
    </row>
    <row r="56" spans="1:17">
      <c r="A56" s="2165"/>
      <c r="B56" s="2184"/>
      <c r="C56" s="2155"/>
      <c r="D56" s="2155"/>
      <c r="E56" s="2155"/>
      <c r="F56" s="2155"/>
      <c r="G56" s="2155"/>
      <c r="I56" s="1497"/>
      <c r="J56" s="1497"/>
      <c r="K56" s="1497"/>
      <c r="L56" s="1497"/>
      <c r="M56" s="1497"/>
      <c r="N56" s="1497"/>
      <c r="O56" s="1497"/>
      <c r="P56" s="2182"/>
      <c r="Q56" s="2182"/>
    </row>
    <row r="57" spans="1:17">
      <c r="A57" s="2165"/>
      <c r="B57" s="2184"/>
      <c r="C57" s="2184"/>
      <c r="D57" s="2184"/>
      <c r="E57" s="2184"/>
      <c r="F57" s="2184"/>
      <c r="G57" s="2184"/>
      <c r="I57" s="1497"/>
      <c r="J57" s="1497"/>
      <c r="K57" s="1497"/>
      <c r="L57" s="1497"/>
      <c r="M57" s="1497"/>
      <c r="N57" s="1497"/>
      <c r="O57" s="1497"/>
      <c r="P57" s="2182"/>
      <c r="Q57" s="2182"/>
    </row>
    <row r="58" spans="1:17">
      <c r="A58" s="2165"/>
      <c r="B58" s="2155"/>
      <c r="C58" s="2169"/>
      <c r="D58" s="2169"/>
      <c r="E58" s="2169"/>
      <c r="F58" s="2169"/>
      <c r="G58" s="2169"/>
      <c r="I58" s="1166"/>
      <c r="J58" s="1166"/>
      <c r="K58" s="1166"/>
      <c r="L58" s="1166"/>
      <c r="M58" s="1166"/>
      <c r="N58" s="1166"/>
      <c r="O58" s="1166"/>
      <c r="P58" s="2182"/>
      <c r="Q58" s="2182"/>
    </row>
    <row r="59" spans="1:17">
      <c r="A59" s="2165"/>
      <c r="B59" s="2155"/>
      <c r="C59" s="2155"/>
      <c r="D59" s="2155"/>
      <c r="E59" s="2155"/>
      <c r="F59" s="2155"/>
      <c r="G59" s="2155"/>
      <c r="I59" s="1166"/>
      <c r="J59" s="1166"/>
      <c r="P59" s="2182"/>
      <c r="Q59" s="2182"/>
    </row>
    <row r="60" spans="1:17">
      <c r="A60" s="2165"/>
      <c r="B60" s="2155"/>
      <c r="C60" s="2203"/>
      <c r="D60" s="2203"/>
      <c r="E60" s="2203"/>
      <c r="F60" s="2203"/>
      <c r="G60" s="2203"/>
      <c r="I60" s="1166"/>
      <c r="J60" s="1166"/>
      <c r="P60" s="2182"/>
      <c r="Q60" s="2182"/>
    </row>
    <row r="61" spans="1:17">
      <c r="A61" s="2165"/>
      <c r="B61" s="2155"/>
      <c r="C61" s="2199"/>
      <c r="D61" s="2199"/>
      <c r="E61" s="2199"/>
      <c r="F61" s="2199"/>
      <c r="G61" s="2199"/>
      <c r="I61" s="1166"/>
      <c r="J61" s="1166"/>
      <c r="P61" s="2182"/>
      <c r="Q61" s="2182"/>
    </row>
    <row r="62" spans="1:17">
      <c r="A62" s="2165"/>
      <c r="B62" s="2155"/>
      <c r="C62" s="2155"/>
      <c r="D62" s="2155"/>
      <c r="E62" s="2155"/>
      <c r="F62" s="2155"/>
      <c r="G62" s="2155"/>
      <c r="I62" s="1497"/>
      <c r="J62" s="1497"/>
      <c r="K62" s="1497"/>
      <c r="L62" s="1497"/>
      <c r="M62" s="1497"/>
      <c r="N62" s="1497"/>
      <c r="O62" s="1497"/>
      <c r="P62" s="2182"/>
      <c r="Q62" s="2182"/>
    </row>
    <row r="63" spans="1:17">
      <c r="A63" s="2165"/>
      <c r="B63" s="2155"/>
      <c r="C63" s="2155"/>
      <c r="D63" s="2155"/>
      <c r="E63" s="2155"/>
      <c r="F63" s="2155"/>
      <c r="G63" s="2155"/>
      <c r="I63" s="1497"/>
      <c r="J63" s="1497"/>
      <c r="K63" s="1497"/>
      <c r="L63" s="1497"/>
      <c r="M63" s="1497"/>
      <c r="N63" s="1497"/>
      <c r="O63" s="1497"/>
      <c r="P63" s="2182"/>
      <c r="Q63" s="2182"/>
    </row>
    <row r="64" spans="1:17">
      <c r="A64" s="2165"/>
      <c r="B64" s="2155"/>
      <c r="C64" s="2155"/>
      <c r="D64" s="2155"/>
      <c r="E64" s="2155"/>
      <c r="F64" s="2155"/>
      <c r="G64" s="2155"/>
      <c r="I64" s="1497"/>
      <c r="J64" s="1497"/>
      <c r="K64" s="1497"/>
      <c r="L64" s="1497"/>
      <c r="M64" s="1497"/>
      <c r="N64" s="1497"/>
      <c r="O64" s="1497"/>
      <c r="P64" s="2182"/>
      <c r="Q64" s="2182"/>
    </row>
    <row r="65" spans="1:17">
      <c r="A65" s="2165"/>
      <c r="B65" s="2155"/>
      <c r="C65" s="2155"/>
      <c r="D65" s="2155"/>
      <c r="E65" s="2155"/>
      <c r="F65" s="2155"/>
      <c r="G65" s="2155"/>
      <c r="I65" s="1497"/>
      <c r="J65" s="1497"/>
      <c r="K65" s="1497"/>
      <c r="L65" s="1497"/>
      <c r="M65" s="1497"/>
      <c r="N65" s="1497"/>
      <c r="O65" s="1497"/>
      <c r="P65" s="2182"/>
      <c r="Q65" s="2182"/>
    </row>
    <row r="66" spans="1:17">
      <c r="A66" s="2165"/>
      <c r="B66" s="2155"/>
      <c r="C66" s="2155"/>
      <c r="D66" s="2155"/>
      <c r="E66" s="2155"/>
      <c r="F66" s="2155"/>
      <c r="G66" s="2155"/>
      <c r="I66" s="1497"/>
      <c r="J66" s="1497"/>
      <c r="K66" s="1497"/>
      <c r="L66" s="1497"/>
      <c r="M66" s="1497"/>
      <c r="N66" s="1497"/>
      <c r="O66" s="1497"/>
      <c r="P66" s="2182"/>
      <c r="Q66" s="2182"/>
    </row>
    <row r="67" spans="1:17">
      <c r="A67" s="2165"/>
      <c r="B67" s="2155"/>
      <c r="C67" s="2169"/>
      <c r="D67" s="2169"/>
      <c r="E67" s="2169"/>
      <c r="F67" s="2169"/>
      <c r="G67" s="2169"/>
      <c r="I67" s="1166"/>
      <c r="J67" s="1166"/>
      <c r="K67" s="1166"/>
      <c r="L67" s="1166"/>
      <c r="M67" s="1166"/>
      <c r="N67" s="1166"/>
      <c r="O67" s="1166"/>
      <c r="P67" s="2182"/>
      <c r="Q67" s="2182"/>
    </row>
    <row r="68" spans="1:17">
      <c r="A68" s="2165"/>
      <c r="B68" s="2155"/>
      <c r="C68" s="2155"/>
      <c r="D68" s="2155"/>
      <c r="E68" s="2155"/>
      <c r="F68" s="2155"/>
      <c r="G68" s="2155"/>
      <c r="I68" s="1166"/>
      <c r="J68" s="1166"/>
      <c r="P68" s="2182"/>
      <c r="Q68" s="2182"/>
    </row>
    <row r="69" spans="1:17">
      <c r="A69" s="2165"/>
      <c r="B69" s="2155"/>
      <c r="C69" s="2199"/>
      <c r="D69" s="2199"/>
      <c r="E69" s="2199"/>
      <c r="F69" s="2199"/>
      <c r="G69" s="2199"/>
      <c r="I69" s="1166"/>
      <c r="J69" s="1166"/>
      <c r="P69" s="2182"/>
      <c r="Q69" s="2182"/>
    </row>
    <row r="70" spans="1:17">
      <c r="A70" s="2165"/>
      <c r="B70" s="2155"/>
      <c r="C70" s="2155"/>
      <c r="D70" s="2155"/>
      <c r="E70" s="2155"/>
      <c r="F70" s="2155"/>
      <c r="G70" s="2155"/>
      <c r="I70" s="1497"/>
      <c r="J70" s="1497"/>
      <c r="K70" s="1497"/>
      <c r="L70" s="1497"/>
      <c r="M70" s="1497"/>
      <c r="N70" s="1497"/>
      <c r="O70" s="1497"/>
      <c r="P70" s="2182"/>
      <c r="Q70" s="2182"/>
    </row>
    <row r="71" spans="1:17">
      <c r="A71" s="2165"/>
      <c r="B71" s="2155"/>
      <c r="C71" s="2184"/>
      <c r="D71" s="2184"/>
      <c r="E71" s="2184"/>
      <c r="F71" s="2184"/>
      <c r="G71" s="2184"/>
      <c r="I71" s="1497"/>
      <c r="J71" s="1497"/>
      <c r="K71" s="1497"/>
      <c r="L71" s="1497"/>
      <c r="M71" s="1497"/>
      <c r="N71" s="1497"/>
      <c r="O71" s="1497"/>
      <c r="P71" s="2182"/>
      <c r="Q71" s="2182"/>
    </row>
    <row r="72" spans="1:17">
      <c r="A72" s="2165"/>
      <c r="B72" s="2165"/>
      <c r="C72" s="2165"/>
    </row>
    <row r="73" spans="1:17">
      <c r="A73" s="2165"/>
      <c r="B73" s="2165"/>
      <c r="C73" s="2165"/>
    </row>
    <row r="74" spans="1:17">
      <c r="A74" s="2165"/>
      <c r="B74" s="2165"/>
      <c r="C74" s="2165"/>
    </row>
    <row r="75" spans="1:17">
      <c r="A75" s="2165"/>
      <c r="B75" s="2165"/>
      <c r="C75" s="2165"/>
    </row>
    <row r="76" spans="1:17">
      <c r="A76" s="2165"/>
      <c r="B76" s="2165"/>
      <c r="C76" s="2165"/>
    </row>
    <row r="77" spans="1:17">
      <c r="A77" s="2165"/>
      <c r="B77" s="2165"/>
      <c r="C77" s="2165"/>
    </row>
    <row r="78" spans="1:17">
      <c r="A78" s="2165"/>
      <c r="B78" s="2165"/>
      <c r="C78" s="2165"/>
    </row>
    <row r="79" spans="1:17">
      <c r="A79" s="2165"/>
      <c r="B79" s="2165"/>
      <c r="C79" s="2165"/>
    </row>
    <row r="80" spans="1:17">
      <c r="A80" s="2165"/>
      <c r="B80" s="2165"/>
      <c r="C80" s="2165"/>
    </row>
    <row r="81" spans="1:3">
      <c r="A81" s="2165"/>
      <c r="B81" s="2165"/>
      <c r="C81" s="2165"/>
    </row>
    <row r="82" spans="1:3">
      <c r="A82" s="2165"/>
      <c r="B82" s="2165"/>
      <c r="C82" s="2165"/>
    </row>
    <row r="83" spans="1:3">
      <c r="A83" s="2165"/>
      <c r="B83" s="2165"/>
      <c r="C83" s="2165"/>
    </row>
    <row r="84" spans="1:3">
      <c r="A84" s="2165"/>
      <c r="B84" s="2165"/>
      <c r="C84" s="2165"/>
    </row>
    <row r="85" spans="1:3">
      <c r="A85" s="2165"/>
      <c r="B85" s="2165"/>
      <c r="C85" s="2165"/>
    </row>
    <row r="86" spans="1:3">
      <c r="A86" s="2165"/>
      <c r="B86" s="2165"/>
      <c r="C86" s="2165"/>
    </row>
    <row r="87" spans="1:3">
      <c r="A87" s="2165"/>
      <c r="B87" s="2165"/>
      <c r="C87" s="2165"/>
    </row>
    <row r="88" spans="1:3">
      <c r="A88" s="2165"/>
      <c r="B88" s="2165"/>
      <c r="C88" s="2165"/>
    </row>
    <row r="89" spans="1:3">
      <c r="A89" s="2165"/>
      <c r="B89" s="2165"/>
      <c r="C89" s="2165"/>
    </row>
    <row r="90" spans="1:3">
      <c r="A90" s="2165"/>
      <c r="B90" s="2165"/>
      <c r="C90" s="2165"/>
    </row>
    <row r="91" spans="1:3">
      <c r="A91" s="2165"/>
      <c r="B91" s="2165"/>
      <c r="C91" s="2165"/>
    </row>
    <row r="92" spans="1:3">
      <c r="A92" s="2165"/>
      <c r="B92" s="2165"/>
      <c r="C92" s="2165"/>
    </row>
    <row r="93" spans="1:3">
      <c r="A93" s="2165"/>
      <c r="B93" s="2165"/>
      <c r="C93" s="2165"/>
    </row>
  </sheetData>
  <mergeCells count="4">
    <mergeCell ref="B3:C3"/>
    <mergeCell ref="B4:C4"/>
    <mergeCell ref="B5:C5"/>
    <mergeCell ref="B6:C6"/>
  </mergeCells>
  <pageMargins left="1.25" right="0.75" top="1" bottom="1" header="0.75" footer="0.75"/>
  <pageSetup scale="75" orientation="portrait" r:id="rId1"/>
  <headerFooter alignWithMargins="0">
    <oddHeader>&amp;R&amp;9SCHEDULE III-E-5</oddHeader>
    <oddFooter>&amp;L&amp;9Sponsored by: Randall W. Hamlett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8D7645638A6BA4A903C04B5C9F7EDEE" ma:contentTypeVersion="0" ma:contentTypeDescription="Create a new document." ma:contentTypeScope="" ma:versionID="3a0828b1569d7c9c8f13eba4d0d5b75f">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sisl xmlns:xsi="http://www.w3.org/2001/XMLSchema-instance" xmlns:xsd="http://www.w3.org/2001/XMLSchema" xmlns="http://www.boldonjames.com/2008/01/sie/internal/label" sislVersion="0" policy="e9c0b8d7-bdb4-4fd3-b62a-f50327aaefce" origin="autoSelectedSuggestion">
  <element uid="50c31824-0780-4910-87d1-eaaffd182d42" value=""/>
  <element uid="c64218ab-b8d1-40b6-a478-cb8be1e10ecc" value=""/>
</sisl>
</file>

<file path=customXml/itemProps1.xml><?xml version="1.0" encoding="utf-8"?>
<ds:datastoreItem xmlns:ds="http://schemas.openxmlformats.org/officeDocument/2006/customXml" ds:itemID="{1C2D29CF-9A29-45FE-89AF-97C51D72058A}">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2.xml><?xml version="1.0" encoding="utf-8"?>
<ds:datastoreItem xmlns:ds="http://schemas.openxmlformats.org/officeDocument/2006/customXml" ds:itemID="{F0284BB5-6514-4EE4-AFDC-7182501235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386B891-BF1A-42D2-80E5-83B7DFF7C484}">
  <ds:schemaRefs>
    <ds:schemaRef ds:uri="http://schemas.microsoft.com/sharepoint/v3/contenttype/forms"/>
  </ds:schemaRefs>
</ds:datastoreItem>
</file>

<file path=customXml/itemProps4.xml><?xml version="1.0" encoding="utf-8"?>
<ds:datastoreItem xmlns:ds="http://schemas.openxmlformats.org/officeDocument/2006/customXml" ds:itemID="{1B6C91B0-BB5E-4A63-B84B-BD19C912BB4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110</vt:i4>
      </vt:variant>
      <vt:variant>
        <vt:lpstr>Named Ranges</vt:lpstr>
      </vt:variant>
      <vt:variant>
        <vt:i4>119</vt:i4>
      </vt:variant>
    </vt:vector>
  </HeadingPairs>
  <TitlesOfParts>
    <vt:vector size="229" baseType="lpstr">
      <vt:lpstr>Macros</vt:lpstr>
      <vt:lpstr>I-A</vt:lpstr>
      <vt:lpstr>I-A-1</vt:lpstr>
      <vt:lpstr>I-A-2</vt:lpstr>
      <vt:lpstr>II-B</vt:lpstr>
      <vt:lpstr>II-B-1 Plant</vt:lpstr>
      <vt:lpstr>II-B-2 General Plant</vt:lpstr>
      <vt:lpstr>II-B-3 Comm. Equip.</vt:lpstr>
      <vt:lpstr>II-B-4 CWIP</vt:lpstr>
      <vt:lpstr>II-B-5 Depreciation</vt:lpstr>
      <vt:lpstr>II-B-6 Plant Future</vt:lpstr>
      <vt:lpstr>II-B-7 Accum. Provisions</vt:lpstr>
      <vt:lpstr>II-B-8 M&amp;S</vt:lpstr>
      <vt:lpstr>II-B-8 MONTHLY</vt:lpstr>
      <vt:lpstr>II-B-9 CWCapital</vt:lpstr>
      <vt:lpstr>II-B-10 Prepayments</vt:lpstr>
      <vt:lpstr>II-B-10 MONTHLY</vt:lpstr>
      <vt:lpstr>II-B-11 Rate Base Other</vt:lpstr>
      <vt:lpstr>II-B-12 Reg. Assets</vt:lpstr>
      <vt:lpstr>II-B-13 Gain on Disposition</vt:lpstr>
      <vt:lpstr>II-C-1 ROR</vt:lpstr>
      <vt:lpstr>II-C-1.1 ROR Method</vt:lpstr>
      <vt:lpstr>II-C-2.1</vt:lpstr>
      <vt:lpstr>II-C-2.2</vt:lpstr>
      <vt:lpstr>II-C-2.2a</vt:lpstr>
      <vt:lpstr>II-C-2.3</vt:lpstr>
      <vt:lpstr>II-C-2.3a</vt:lpstr>
      <vt:lpstr>II-C-2.4</vt:lpstr>
      <vt:lpstr>II-C-2.4a</vt:lpstr>
      <vt:lpstr>II-C-2.5</vt:lpstr>
      <vt:lpstr>II-C-2-5</vt:lpstr>
      <vt:lpstr>II-C-2.5.1</vt:lpstr>
      <vt:lpstr>II-C-2.6</vt:lpstr>
      <vt:lpstr>II-C-2.6.1</vt:lpstr>
      <vt:lpstr>II-C-2.7</vt:lpstr>
      <vt:lpstr>II-C-2.8 </vt:lpstr>
      <vt:lpstr>II-C-2.9 </vt:lpstr>
      <vt:lpstr>II-C-2.10 </vt:lpstr>
      <vt:lpstr>II-C-3</vt:lpstr>
      <vt:lpstr>II-D-1 O&amp;M</vt:lpstr>
      <vt:lpstr>II-D-1.1 Mthly O&amp;M</vt:lpstr>
      <vt:lpstr>II-D-2 A&amp;G</vt:lpstr>
      <vt:lpstr>II-D-2.1 Mthly A&amp;G</vt:lpstr>
      <vt:lpstr>II-D-2.2 Bad Debt</vt:lpstr>
      <vt:lpstr>II-D-2.3 Adv.Contr.&amp;dues</vt:lpstr>
      <vt:lpstr>II-D-2.4 Advertising</vt:lpstr>
      <vt:lpstr>II-D-2.4a Advertising Capital</vt:lpstr>
      <vt:lpstr>II-D-2.5Contributions&amp;dues</vt:lpstr>
      <vt:lpstr>II-D-2.6 Dues Summary</vt:lpstr>
      <vt:lpstr>II-D-2.6a Industry</vt:lpstr>
      <vt:lpstr>II-D-2.6b Business Economic</vt:lpstr>
      <vt:lpstr>II-D-2.6c Professional</vt:lpstr>
      <vt:lpstr>II-D-2.6d Educational</vt:lpstr>
      <vt:lpstr>II-D-2.6e Community Serv</vt:lpstr>
      <vt:lpstr>II-D-2.6f Other</vt:lpstr>
      <vt:lpstr>II-D-2.6g Political</vt:lpstr>
      <vt:lpstr>II-D-2.7 Outside Services</vt:lpstr>
      <vt:lpstr>II-D-2.8 Factoring</vt:lpstr>
      <vt:lpstr>II-D-2.9 Rents and Leases</vt:lpstr>
      <vt:lpstr>II-D-3 PAYROLL</vt:lpstr>
      <vt:lpstr>II-D-3.1 Payroll Narrative</vt:lpstr>
      <vt:lpstr>II-D-3.2 Reg and overtime</vt:lpstr>
      <vt:lpstr>II-D-3.3 Union</vt:lpstr>
      <vt:lpstr>II-D-3.4 Exp vs Capital</vt:lpstr>
      <vt:lpstr>II-D-3.5 No. of Employees</vt:lpstr>
      <vt:lpstr>II-D-3.6 Non Standard Pay</vt:lpstr>
      <vt:lpstr>II-D-3.8 Pension</vt:lpstr>
      <vt:lpstr>II-D-3.9 OPEB</vt:lpstr>
      <vt:lpstr>II-D-4 Exclusions</vt:lpstr>
      <vt:lpstr>II-E-1 Dep. Exp.</vt:lpstr>
      <vt:lpstr>II-E-2 Taxes Other</vt:lpstr>
      <vt:lpstr>II-E-2.1 Ad valorem </vt:lpstr>
      <vt:lpstr>II-E-3 FIT</vt:lpstr>
      <vt:lpstr>II-E-3.1</vt:lpstr>
      <vt:lpstr>II-E-3.2</vt:lpstr>
      <vt:lpstr>II-E-3.3</vt:lpstr>
      <vt:lpstr>II-E-3.4</vt:lpstr>
      <vt:lpstr>II-E-3.5 ADFIT</vt:lpstr>
      <vt:lpstr>II-E-3.5 monthly</vt:lpstr>
      <vt:lpstr>II-E-3.6</vt:lpstr>
      <vt:lpstr>II-E-3.7</vt:lpstr>
      <vt:lpstr>II-E-3.8</vt:lpstr>
      <vt:lpstr>II-E-3.9 ITC</vt:lpstr>
      <vt:lpstr>II-E-3.10</vt:lpstr>
      <vt:lpstr>II-E-3.11</vt:lpstr>
      <vt:lpstr>II-E-3.12 ITC Utilized</vt:lpstr>
      <vt:lpstr>II-E-3.13 ITC Elections</vt:lpstr>
      <vt:lpstr>II-E-3.14 Accum Def ITC</vt:lpstr>
      <vt:lpstr>II-E-3.15</vt:lpstr>
      <vt:lpstr>II-E-3.16</vt:lpstr>
      <vt:lpstr>II-E-3.17</vt:lpstr>
      <vt:lpstr>II-E-3.18</vt:lpstr>
      <vt:lpstr>II-E-3.19</vt:lpstr>
      <vt:lpstr>II-E-3.20</vt:lpstr>
      <vt:lpstr>II-E-3.21</vt:lpstr>
      <vt:lpstr>II-E-3.22</vt:lpstr>
      <vt:lpstr>II-E-3.23</vt:lpstr>
      <vt:lpstr>II-E-3.24</vt:lpstr>
      <vt:lpstr>II-E-4 Other Expenses</vt:lpstr>
      <vt:lpstr>II-E-4.1</vt:lpstr>
      <vt:lpstr>II-E-4.2</vt:lpstr>
      <vt:lpstr>II-E-4.3</vt:lpstr>
      <vt:lpstr>II-E-4.4 Reg Comm Exp</vt:lpstr>
      <vt:lpstr>II-E-4.5 Rate Case Exp</vt:lpstr>
      <vt:lpstr>II-E-5 Other Revenues</vt:lpstr>
      <vt:lpstr>II-F Alloc_Factor</vt:lpstr>
      <vt:lpstr>III-A Wholesale TCOS</vt:lpstr>
      <vt:lpstr>III-A-1 Wholesale TCOS</vt:lpstr>
      <vt:lpstr>III-B</vt:lpstr>
      <vt:lpstr>III-E-5</vt:lpstr>
      <vt:lpstr>_1961COPY</vt:lpstr>
      <vt:lpstr>'II-E-3.10'!_1962</vt:lpstr>
      <vt:lpstr>_1962</vt:lpstr>
      <vt:lpstr>'II-E-3.10'!_1963</vt:lpstr>
      <vt:lpstr>'II-E-3.10'!_1964</vt:lpstr>
      <vt:lpstr>'II-E-3.10'!_1965</vt:lpstr>
      <vt:lpstr>'II-E-3.10'!_1966</vt:lpstr>
      <vt:lpstr>'II-E-3.10'!_1967</vt:lpstr>
      <vt:lpstr>'II-E-3.10'!_1968</vt:lpstr>
      <vt:lpstr>_1968</vt:lpstr>
      <vt:lpstr>'II-E-3.10'!_1969</vt:lpstr>
      <vt:lpstr>_1969</vt:lpstr>
      <vt:lpstr>'II-E-3.10'!_1970</vt:lpstr>
      <vt:lpstr>_1970</vt:lpstr>
      <vt:lpstr>'II-E-3.10'!_1971</vt:lpstr>
      <vt:lpstr>_1971</vt:lpstr>
      <vt:lpstr>'II-E-3.10'!_1972</vt:lpstr>
      <vt:lpstr>_1972</vt:lpstr>
      <vt:lpstr>'II-E-3.10'!_1973</vt:lpstr>
      <vt:lpstr>_1973</vt:lpstr>
      <vt:lpstr>'II-E-3.10'!_1974</vt:lpstr>
      <vt:lpstr>_1974</vt:lpstr>
      <vt:lpstr>'II-E-3.10'!_1975</vt:lpstr>
      <vt:lpstr>_1975</vt:lpstr>
      <vt:lpstr>'II-E-3.10'!_1976</vt:lpstr>
      <vt:lpstr>_1976</vt:lpstr>
      <vt:lpstr>'II-E-3.10'!_1977</vt:lpstr>
      <vt:lpstr>_1977</vt:lpstr>
      <vt:lpstr>'II-E-3.10'!_1978</vt:lpstr>
      <vt:lpstr>_1978</vt:lpstr>
      <vt:lpstr>'II-E-3.10'!_1979</vt:lpstr>
      <vt:lpstr>_1979</vt:lpstr>
      <vt:lpstr>'II-E-3.10'!_1980</vt:lpstr>
      <vt:lpstr>_1980</vt:lpstr>
      <vt:lpstr>'II-E-3.10'!_1981</vt:lpstr>
      <vt:lpstr>_1981</vt:lpstr>
      <vt:lpstr>'II-E-3.10'!_1982</vt:lpstr>
      <vt:lpstr>_1982</vt:lpstr>
      <vt:lpstr>'II-E-3.10'!_1983</vt:lpstr>
      <vt:lpstr>_1983</vt:lpstr>
      <vt:lpstr>'II-E-3.10'!_1984</vt:lpstr>
      <vt:lpstr>_1984</vt:lpstr>
      <vt:lpstr>'II-E-3.10'!_1985</vt:lpstr>
      <vt:lpstr>_1985</vt:lpstr>
      <vt:lpstr>'II-E-3.10'!_1986</vt:lpstr>
      <vt:lpstr>_1986</vt:lpstr>
      <vt:lpstr>'II-E-3.10'!_1987</vt:lpstr>
      <vt:lpstr>_1987</vt:lpstr>
      <vt:lpstr>'II-E-3.10'!_1988</vt:lpstr>
      <vt:lpstr>_1988</vt:lpstr>
      <vt:lpstr>'II-E-3.10'!_1989</vt:lpstr>
      <vt:lpstr>_1989</vt:lpstr>
      <vt:lpstr>'II-E-3.10'!_1990</vt:lpstr>
      <vt:lpstr>_1990</vt:lpstr>
      <vt:lpstr>'II-E-3.10'!_1991</vt:lpstr>
      <vt:lpstr>_1991</vt:lpstr>
      <vt:lpstr>'II-E-3.10'!_1992</vt:lpstr>
      <vt:lpstr>_1992</vt:lpstr>
      <vt:lpstr>_1993</vt:lpstr>
      <vt:lpstr>FFT</vt:lpstr>
      <vt:lpstr>'I-A'!Print_Area</vt:lpstr>
      <vt:lpstr>'I-A-1'!Print_Area</vt:lpstr>
      <vt:lpstr>'II-B'!Print_Area</vt:lpstr>
      <vt:lpstr>'II-B-1 Plant'!Print_Area</vt:lpstr>
      <vt:lpstr>'II-B-10 Prepayments'!Print_Area</vt:lpstr>
      <vt:lpstr>'II-B-11 Rate Base Other'!Print_Area</vt:lpstr>
      <vt:lpstr>'II-B-12 Reg. Assets'!Print_Area</vt:lpstr>
      <vt:lpstr>'II-B-13 Gain on Disposition'!Print_Area</vt:lpstr>
      <vt:lpstr>'II-B-2 General Plant'!Print_Area</vt:lpstr>
      <vt:lpstr>'II-B-3 Comm. Equip.'!Print_Area</vt:lpstr>
      <vt:lpstr>'II-B-4 CWIP'!Print_Area</vt:lpstr>
      <vt:lpstr>'II-B-5 Depreciation'!Print_Area</vt:lpstr>
      <vt:lpstr>'II-B-6 Plant Future'!Print_Area</vt:lpstr>
      <vt:lpstr>'II-B-7 Accum. Provisions'!Print_Area</vt:lpstr>
      <vt:lpstr>'II-B-8 M&amp;S'!Print_Area</vt:lpstr>
      <vt:lpstr>'II-B-9 CWCapital'!Print_Area</vt:lpstr>
      <vt:lpstr>'II-C-1 ROR'!Print_Area</vt:lpstr>
      <vt:lpstr>'II-C-1.1 ROR Method'!Print_Area</vt:lpstr>
      <vt:lpstr>'II-C-2.4'!Print_Area</vt:lpstr>
      <vt:lpstr>'II-C-2.8 '!Print_Area</vt:lpstr>
      <vt:lpstr>'II-C-2.9 '!Print_Area</vt:lpstr>
      <vt:lpstr>'II-C-3'!Print_Area</vt:lpstr>
      <vt:lpstr>'II-D-1 O&amp;M'!Print_Area</vt:lpstr>
      <vt:lpstr>'II-D-2 A&amp;G'!Print_Area</vt:lpstr>
      <vt:lpstr>'II-D-3 PAYROLL'!Print_Area</vt:lpstr>
      <vt:lpstr>'II-E-1 Dep. Exp.'!Print_Area</vt:lpstr>
      <vt:lpstr>'II-E-2 Taxes Other'!Print_Area</vt:lpstr>
      <vt:lpstr>'II-E-3 FIT'!Print_Area</vt:lpstr>
      <vt:lpstr>'II-E-3.12 ITC Utilized'!Print_Area</vt:lpstr>
      <vt:lpstr>'II-E-3.14 Accum Def ITC'!Print_Area</vt:lpstr>
      <vt:lpstr>'II-E-3.15'!Print_Area</vt:lpstr>
      <vt:lpstr>'II-E-3.16'!Print_Area</vt:lpstr>
      <vt:lpstr>'II-E-3.5 ADFIT'!Print_Area</vt:lpstr>
      <vt:lpstr>'II-E-4.5 Rate Case Exp'!Print_Area</vt:lpstr>
      <vt:lpstr>'II-E-5 Other Revenues'!Print_Area</vt:lpstr>
      <vt:lpstr>'III-A-1 Wholesale TCOS'!Print_Area</vt:lpstr>
      <vt:lpstr>'I-A-2'!Print_Titles</vt:lpstr>
      <vt:lpstr>'II-B-1 Plant'!Print_Titles</vt:lpstr>
      <vt:lpstr>'II-B-10 Prepayments'!Print_Titles</vt:lpstr>
      <vt:lpstr>'II-B-11 Rate Base Other'!Print_Titles</vt:lpstr>
      <vt:lpstr>'II-B-12 Reg. Assets'!Print_Titles</vt:lpstr>
      <vt:lpstr>'II-B-13 Gain on Disposition'!Print_Titles</vt:lpstr>
      <vt:lpstr>'II-B-2 General Plant'!Print_Titles</vt:lpstr>
      <vt:lpstr>'II-B-3 Comm. Equip.'!Print_Titles</vt:lpstr>
      <vt:lpstr>'II-B-5 Depreciation'!Print_Titles</vt:lpstr>
      <vt:lpstr>'II-B-7 Accum. Provisions'!Print_Titles</vt:lpstr>
      <vt:lpstr>'II-B-8 M&amp;S'!Print_Titles</vt:lpstr>
      <vt:lpstr>'II-B-9 CWCapital'!Print_Titles</vt:lpstr>
      <vt:lpstr>'II-C-2.9 '!Print_Titles</vt:lpstr>
      <vt:lpstr>'II-D-1 O&amp;M'!Print_Titles</vt:lpstr>
      <vt:lpstr>'II-D-2 A&amp;G'!Print_Titles</vt:lpstr>
      <vt:lpstr>'II-D-3 PAYROLL'!Print_Titles</vt:lpstr>
      <vt:lpstr>'II-E-1 Dep. Exp.'!Print_Titles</vt:lpstr>
      <vt:lpstr>'II-E-2 Taxes Other'!Print_Titles</vt:lpstr>
      <vt:lpstr>'II-E-3 FIT'!Print_Titles</vt:lpstr>
      <vt:lpstr>'II-E-3.15'!Print_Titles</vt:lpstr>
      <vt:lpstr>'II-E-3.5 ADFIT'!Print_Titles</vt:lpstr>
      <vt:lpstr>'II-E-4.5 Rate Case Exp'!Print_Titles</vt:lpstr>
      <vt:lpstr>TOTAL_ITC</vt:lpstr>
    </vt:vector>
  </TitlesOfParts>
  <Company>TXU/SESCO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T&amp;D Schedules</dc:title>
  <dc:subject>T&amp;D RFP</dc:subject>
  <dc:creator>mtroxle</dc:creator>
  <cp:keywords>AEP Internal</cp:keywords>
  <cp:lastModifiedBy>s254353</cp:lastModifiedBy>
  <cp:lastPrinted>2019-04-27T17:21:25Z</cp:lastPrinted>
  <dcterms:created xsi:type="dcterms:W3CDTF">1999-01-29T20:13:44Z</dcterms:created>
  <dcterms:modified xsi:type="dcterms:W3CDTF">2019-04-29T16:24:45Z</dcterms:modified>
  <cp:category>RFP</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-932767527</vt:i4>
  </property>
  <property fmtid="{D5CDD505-2E9C-101B-9397-08002B2CF9AE}" pid="3" name="_EmailSubject">
    <vt:lpwstr>April 2 Open Meeting Agenda Item No. 18</vt:lpwstr>
  </property>
  <property fmtid="{D5CDD505-2E9C-101B-9397-08002B2CF9AE}" pid="4" name="_AuthorEmail">
    <vt:lpwstr>Ruth.Stark@puc.state.tx.us</vt:lpwstr>
  </property>
  <property fmtid="{D5CDD505-2E9C-101B-9397-08002B2CF9AE}" pid="5" name="_AuthorEmailDisplayName">
    <vt:lpwstr>Stark, Ruth</vt:lpwstr>
  </property>
  <property fmtid="{D5CDD505-2E9C-101B-9397-08002B2CF9AE}" pid="6" name="_PreviousAdHocReviewCycleID">
    <vt:i4>-513871875</vt:i4>
  </property>
  <property fmtid="{D5CDD505-2E9C-101B-9397-08002B2CF9AE}" pid="7" name="_ReviewingToolsShownOnce">
    <vt:lpwstr/>
  </property>
  <property fmtid="{D5CDD505-2E9C-101B-9397-08002B2CF9AE}" pid="8" name="docIndexRef">
    <vt:lpwstr>38ec92ee-ea09-46f1-b68f-53e89efebfbc</vt:lpwstr>
  </property>
  <property fmtid="{D5CDD505-2E9C-101B-9397-08002B2CF9AE}" pid="9" name="bjSaver">
    <vt:lpwstr>mdpf8zLZaBboB3vn7zKyAbPAusFyyv9Z</vt:lpwstr>
  </property>
  <property fmtid="{D5CDD505-2E9C-101B-9397-08002B2CF9AE}" pid="10" name="bjDocumentSecurityLabel">
    <vt:lpwstr>AEP Internal</vt:lpwstr>
  </property>
  <property fmtid="{D5CDD505-2E9C-101B-9397-08002B2CF9AE}" pid="11" name="ContentTypeId">
    <vt:lpwstr>0x01010068D7645638A6BA4A903C04B5C9F7EDEE</vt:lpwstr>
  </property>
  <property fmtid="{D5CDD505-2E9C-101B-9397-08002B2CF9AE}" pid="12" name="bjDocumentLabelXML">
    <vt:lpwstr>&lt;?xml version="1.0" encoding="us-ascii"?&gt;&lt;sisl xmlns:xsi="http://www.w3.org/2001/XMLSchema-instance" xmlns:xsd="http://www.w3.org/2001/XMLSchema" sislVersion="0" policy="e9c0b8d7-bdb4-4fd3-b62a-f50327aaefce" origin="autoSelectedSuggestion" xmlns="http://w</vt:lpwstr>
  </property>
  <property fmtid="{D5CDD505-2E9C-101B-9397-08002B2CF9AE}" pid="13" name="bjDocumentLabelXML-0">
    <vt:lpwstr>ww.boldonjames.com/2008/01/sie/internal/label"&gt;&lt;element uid="50c31824-0780-4910-87d1-eaaffd182d42" value="" /&gt;&lt;element uid="c64218ab-b8d1-40b6-a478-cb8be1e10ecc" value="" /&gt;&lt;/sisl&gt;</vt:lpwstr>
  </property>
  <property fmtid="{D5CDD505-2E9C-101B-9397-08002B2CF9AE}" pid="14" name="Visual Markings Removed">
    <vt:lpwstr>No</vt:lpwstr>
  </property>
</Properties>
</file>